
<file path=[Content_Types].xml><?xml version="1.0" encoding="utf-8"?>
<Types xmlns="http://schemas.openxmlformats.org/package/2006/content-types">
  <Default Extension="xml" ContentType="application/xml"/>
  <Default Extension="jpeg" ContentType="image/jpeg"/>
  <Default Extension="bin" ContentType="application/vnd.openxmlformats-officedocument.spreadsheetml.printerSettings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28109"/>
  <workbookPr/>
  <mc:AlternateContent xmlns:mc="http://schemas.openxmlformats.org/markup-compatibility/2006">
    <mc:Choice Requires="x15">
      <x15ac:absPath xmlns:x15ac="http://schemas.microsoft.com/office/spreadsheetml/2010/11/ac" url="/Users/christoffermyklevold/Dropbox/Skole/Master/4. semester/Master Thesis/Fellesmappe Master Thesis/Hovedoppgave/Data/"/>
    </mc:Choice>
  </mc:AlternateContent>
  <bookViews>
    <workbookView xWindow="640" yWindow="1180" windowWidth="24960" windowHeight="14740" tabRatio="500" firstSheet="6" activeTab="17"/>
  </bookViews>
  <sheets>
    <sheet name="Dataset" sheetId="2" r:id="rId1"/>
    <sheet name="Fixed (gammel)" sheetId="3" r:id="rId2"/>
    <sheet name="Book (gammel)" sheetId="4" r:id="rId3"/>
    <sheet name="Fixed" sheetId="5" r:id="rId4"/>
    <sheet name="Book" sheetId="6" r:id="rId5"/>
    <sheet name="Median Residuals" sheetId="7" r:id="rId6"/>
    <sheet name="Levenes Residuals" sheetId="8" r:id="rId7"/>
    <sheet name="Median Test" sheetId="9" r:id="rId8"/>
    <sheet name="Levenes Test" sheetId="10" r:id="rId9"/>
    <sheet name="Fordeling Proceeds" sheetId="11" r:id="rId10"/>
    <sheet name="Fordeling Mcap" sheetId="12" r:id="rId11"/>
    <sheet name="Ranking" sheetId="13" r:id="rId12"/>
    <sheet name="Analyse" sheetId="14" r:id="rId13"/>
    <sheet name="Reg. input" sheetId="16" r:id="rId14"/>
    <sheet name="Data" sheetId="17" r:id="rId15"/>
    <sheet name="OSEBX.OL" sheetId="18" r:id="rId16"/>
    <sheet name="Sheet1" sheetId="19" r:id="rId17"/>
    <sheet name="Sheet2" sheetId="20" r:id="rId18"/>
  </sheets>
  <definedNames>
    <definedName name="_xlnm._FilterDatabase" localSheetId="12" hidden="1">Analyse!$AS$1:$AT$132</definedName>
    <definedName name="_xlnm._FilterDatabase" localSheetId="4" hidden="1">Book!$A$1:$AC$94</definedName>
    <definedName name="_xlnm._FilterDatabase" localSheetId="14" hidden="1">Data!$A$1:$AD$127</definedName>
    <definedName name="_xlnm._FilterDatabase" localSheetId="5" hidden="1">'Median Residuals'!$E$1:$E$126</definedName>
    <definedName name="_xlnm._FilterDatabase" localSheetId="15" hidden="1">OSEBX.OL!$A$1:$U$4338</definedName>
    <definedName name="_xlnm._FilterDatabase" localSheetId="11" hidden="1">Ranking!$B$1:$D$21</definedName>
    <definedName name="_xlnm._FilterDatabase" localSheetId="13" hidden="1">'Reg. input'!$A$1:$AE$126</definedName>
    <definedName name="_xlnm._FilterDatabase" localSheetId="16" hidden="1">Sheet1!$A$1:$V$4339</definedName>
    <definedName name="_xlnm._FilterDatabase" localSheetId="17" hidden="1">Sheet2!$A$1:$V$1</definedName>
  </definedNames>
  <calcPr calcId="150000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O2" i="18" l="1"/>
  <c r="J2" i="18"/>
  <c r="K2" i="18"/>
  <c r="P2" i="18"/>
  <c r="Q2" i="18"/>
  <c r="O3" i="18"/>
  <c r="P3" i="18"/>
  <c r="Q3" i="18"/>
  <c r="O4" i="18"/>
  <c r="P4" i="18"/>
  <c r="Q4" i="18"/>
  <c r="O5" i="18"/>
  <c r="P5" i="18"/>
  <c r="Q5" i="18"/>
  <c r="O6" i="18"/>
  <c r="P6" i="18"/>
  <c r="Q6" i="18"/>
  <c r="O7" i="18"/>
  <c r="P7" i="18"/>
  <c r="Q7" i="18"/>
  <c r="O8" i="18"/>
  <c r="P8" i="18"/>
  <c r="Q8" i="18"/>
  <c r="O9" i="18"/>
  <c r="P9" i="18"/>
  <c r="Q9" i="18"/>
  <c r="O10" i="18"/>
  <c r="P10" i="18"/>
  <c r="Q10" i="18"/>
  <c r="O11" i="18"/>
  <c r="P11" i="18"/>
  <c r="Q11" i="18"/>
  <c r="O12" i="18"/>
  <c r="P12" i="18"/>
  <c r="Q12" i="18"/>
  <c r="O13" i="18"/>
  <c r="P13" i="18"/>
  <c r="Q13" i="18"/>
  <c r="O14" i="18"/>
  <c r="P14" i="18"/>
  <c r="Q14" i="18"/>
  <c r="O15" i="18"/>
  <c r="P15" i="18"/>
  <c r="Q15" i="18"/>
  <c r="O16" i="18"/>
  <c r="P16" i="18"/>
  <c r="Q16" i="18"/>
  <c r="O17" i="18"/>
  <c r="P17" i="18"/>
  <c r="Q17" i="18"/>
  <c r="O18" i="18"/>
  <c r="P18" i="18"/>
  <c r="Q18" i="18"/>
  <c r="O19" i="18"/>
  <c r="P19" i="18"/>
  <c r="Q19" i="18"/>
  <c r="O20" i="18"/>
  <c r="P20" i="18"/>
  <c r="Q20" i="18"/>
  <c r="O21" i="18"/>
  <c r="P21" i="18"/>
  <c r="Q21" i="18"/>
  <c r="O22" i="18"/>
  <c r="P22" i="18"/>
  <c r="Q22" i="18"/>
  <c r="O23" i="18"/>
  <c r="P23" i="18"/>
  <c r="Q23" i="18"/>
  <c r="O24" i="18"/>
  <c r="P24" i="18"/>
  <c r="Q24" i="18"/>
  <c r="O25" i="18"/>
  <c r="P25" i="18"/>
  <c r="Q25" i="18"/>
  <c r="O26" i="18"/>
  <c r="P26" i="18"/>
  <c r="Q26" i="18"/>
  <c r="O27" i="18"/>
  <c r="P27" i="18"/>
  <c r="Q27" i="18"/>
  <c r="O28" i="18"/>
  <c r="P28" i="18"/>
  <c r="Q28" i="18"/>
  <c r="O29" i="18"/>
  <c r="P29" i="18"/>
  <c r="Q29" i="18"/>
  <c r="O30" i="18"/>
  <c r="P30" i="18"/>
  <c r="Q30" i="18"/>
  <c r="O31" i="18"/>
  <c r="P31" i="18"/>
  <c r="Q31" i="18"/>
  <c r="O32" i="18"/>
  <c r="P32" i="18"/>
  <c r="Q32" i="18"/>
  <c r="O33" i="18"/>
  <c r="P33" i="18"/>
  <c r="Q33" i="18"/>
  <c r="O34" i="18"/>
  <c r="P34" i="18"/>
  <c r="Q34" i="18"/>
  <c r="O35" i="18"/>
  <c r="P35" i="18"/>
  <c r="Q35" i="18"/>
  <c r="O36" i="18"/>
  <c r="P36" i="18"/>
  <c r="Q36" i="18"/>
  <c r="O37" i="18"/>
  <c r="P37" i="18"/>
  <c r="Q37" i="18"/>
  <c r="O38" i="18"/>
  <c r="P38" i="18"/>
  <c r="Q38" i="18"/>
  <c r="O39" i="18"/>
  <c r="P39" i="18"/>
  <c r="Q39" i="18"/>
  <c r="O40" i="18"/>
  <c r="P40" i="18"/>
  <c r="Q40" i="18"/>
  <c r="O41" i="18"/>
  <c r="P41" i="18"/>
  <c r="Q41" i="18"/>
  <c r="O42" i="18"/>
  <c r="P42" i="18"/>
  <c r="Q42" i="18"/>
  <c r="O43" i="18"/>
  <c r="P43" i="18"/>
  <c r="Q43" i="18"/>
  <c r="O44" i="18"/>
  <c r="P44" i="18"/>
  <c r="Q44" i="18"/>
  <c r="O45" i="18"/>
  <c r="P45" i="18"/>
  <c r="Q45" i="18"/>
  <c r="O46" i="18"/>
  <c r="P46" i="18"/>
  <c r="Q46" i="18"/>
  <c r="O47" i="18"/>
  <c r="P47" i="18"/>
  <c r="Q47" i="18"/>
  <c r="O48" i="18"/>
  <c r="P48" i="18"/>
  <c r="Q48" i="18"/>
  <c r="O49" i="18"/>
  <c r="P49" i="18"/>
  <c r="Q49" i="18"/>
  <c r="O50" i="18"/>
  <c r="P50" i="18"/>
  <c r="Q50" i="18"/>
  <c r="O51" i="18"/>
  <c r="P51" i="18"/>
  <c r="Q51" i="18"/>
  <c r="O52" i="18"/>
  <c r="P52" i="18"/>
  <c r="Q52" i="18"/>
  <c r="O53" i="18"/>
  <c r="P53" i="18"/>
  <c r="Q53" i="18"/>
  <c r="O54" i="18"/>
  <c r="P54" i="18"/>
  <c r="Q54" i="18"/>
  <c r="O55" i="18"/>
  <c r="P55" i="18"/>
  <c r="Q55" i="18"/>
  <c r="O56" i="18"/>
  <c r="P56" i="18"/>
  <c r="Q56" i="18"/>
  <c r="O57" i="18"/>
  <c r="P57" i="18"/>
  <c r="Q57" i="18"/>
  <c r="O58" i="18"/>
  <c r="P58" i="18"/>
  <c r="Q58" i="18"/>
  <c r="O59" i="18"/>
  <c r="P59" i="18"/>
  <c r="Q59" i="18"/>
  <c r="O60" i="18"/>
  <c r="P60" i="18"/>
  <c r="Q60" i="18"/>
  <c r="O61" i="18"/>
  <c r="P61" i="18"/>
  <c r="Q61" i="18"/>
  <c r="O62" i="18"/>
  <c r="P62" i="18"/>
  <c r="Q62" i="18"/>
  <c r="O63" i="18"/>
  <c r="P63" i="18"/>
  <c r="Q63" i="18"/>
  <c r="O64" i="18"/>
  <c r="P64" i="18"/>
  <c r="Q64" i="18"/>
  <c r="O65" i="18"/>
  <c r="P65" i="18"/>
  <c r="Q65" i="18"/>
  <c r="O66" i="18"/>
  <c r="P66" i="18"/>
  <c r="Q66" i="18"/>
  <c r="O67" i="18"/>
  <c r="P67" i="18"/>
  <c r="Q67" i="18"/>
  <c r="O68" i="18"/>
  <c r="P68" i="18"/>
  <c r="Q68" i="18"/>
  <c r="O69" i="18"/>
  <c r="P69" i="18"/>
  <c r="Q69" i="18"/>
  <c r="O70" i="18"/>
  <c r="P70" i="18"/>
  <c r="Q70" i="18"/>
  <c r="O71" i="18"/>
  <c r="P71" i="18"/>
  <c r="Q71" i="18"/>
  <c r="O72" i="18"/>
  <c r="P72" i="18"/>
  <c r="Q72" i="18"/>
  <c r="O73" i="18"/>
  <c r="P73" i="18"/>
  <c r="Q73" i="18"/>
  <c r="O74" i="18"/>
  <c r="P74" i="18"/>
  <c r="Q74" i="18"/>
  <c r="O75" i="18"/>
  <c r="P75" i="18"/>
  <c r="Q75" i="18"/>
  <c r="O76" i="18"/>
  <c r="P76" i="18"/>
  <c r="Q76" i="18"/>
  <c r="O77" i="18"/>
  <c r="P77" i="18"/>
  <c r="Q77" i="18"/>
  <c r="O78" i="18"/>
  <c r="P78" i="18"/>
  <c r="Q78" i="18"/>
  <c r="O79" i="18"/>
  <c r="P79" i="18"/>
  <c r="Q79" i="18"/>
  <c r="O80" i="18"/>
  <c r="P80" i="18"/>
  <c r="Q80" i="18"/>
  <c r="O81" i="18"/>
  <c r="P81" i="18"/>
  <c r="Q81" i="18"/>
  <c r="O82" i="18"/>
  <c r="P82" i="18"/>
  <c r="Q82" i="18"/>
  <c r="O83" i="18"/>
  <c r="P83" i="18"/>
  <c r="Q83" i="18"/>
  <c r="O84" i="18"/>
  <c r="P84" i="18"/>
  <c r="Q84" i="18"/>
  <c r="O85" i="18"/>
  <c r="P85" i="18"/>
  <c r="Q85" i="18"/>
  <c r="O86" i="18"/>
  <c r="P86" i="18"/>
  <c r="Q86" i="18"/>
  <c r="O87" i="18"/>
  <c r="P87" i="18"/>
  <c r="Q87" i="18"/>
  <c r="O88" i="18"/>
  <c r="P88" i="18"/>
  <c r="Q88" i="18"/>
  <c r="O89" i="18"/>
  <c r="P89" i="18"/>
  <c r="Q89" i="18"/>
  <c r="O90" i="18"/>
  <c r="P90" i="18"/>
  <c r="Q90" i="18"/>
  <c r="O91" i="18"/>
  <c r="P91" i="18"/>
  <c r="Q91" i="18"/>
  <c r="O92" i="18"/>
  <c r="P92" i="18"/>
  <c r="Q92" i="18"/>
  <c r="O93" i="18"/>
  <c r="P93" i="18"/>
  <c r="Q93" i="18"/>
  <c r="O94" i="18"/>
  <c r="P94" i="18"/>
  <c r="Q94" i="18"/>
  <c r="O95" i="18"/>
  <c r="P95" i="18"/>
  <c r="Q95" i="18"/>
  <c r="O96" i="18"/>
  <c r="P96" i="18"/>
  <c r="Q96" i="18"/>
  <c r="O97" i="18"/>
  <c r="P97" i="18"/>
  <c r="Q97" i="18"/>
  <c r="O98" i="18"/>
  <c r="P98" i="18"/>
  <c r="Q98" i="18"/>
  <c r="O99" i="18"/>
  <c r="P99" i="18"/>
  <c r="Q99" i="18"/>
  <c r="O100" i="18"/>
  <c r="P100" i="18"/>
  <c r="Q100" i="18"/>
  <c r="O101" i="18"/>
  <c r="P101" i="18"/>
  <c r="Q101" i="18"/>
  <c r="O102" i="18"/>
  <c r="P102" i="18"/>
  <c r="Q102" i="18"/>
  <c r="O103" i="18"/>
  <c r="P103" i="18"/>
  <c r="Q103" i="18"/>
  <c r="O104" i="18"/>
  <c r="P104" i="18"/>
  <c r="Q104" i="18"/>
  <c r="O105" i="18"/>
  <c r="P105" i="18"/>
  <c r="Q105" i="18"/>
  <c r="O106" i="18"/>
  <c r="P106" i="18"/>
  <c r="Q106" i="18"/>
  <c r="O107" i="18"/>
  <c r="P107" i="18"/>
  <c r="Q107" i="18"/>
  <c r="O108" i="18"/>
  <c r="P108" i="18"/>
  <c r="Q108" i="18"/>
  <c r="O109" i="18"/>
  <c r="P109" i="18"/>
  <c r="Q109" i="18"/>
  <c r="O110" i="18"/>
  <c r="P110" i="18"/>
  <c r="Q110" i="18"/>
  <c r="O111" i="18"/>
  <c r="P111" i="18"/>
  <c r="Q111" i="18"/>
  <c r="O112" i="18"/>
  <c r="P112" i="18"/>
  <c r="Q112" i="18"/>
  <c r="O113" i="18"/>
  <c r="P113" i="18"/>
  <c r="Q113" i="18"/>
  <c r="O114" i="18"/>
  <c r="P114" i="18"/>
  <c r="Q114" i="18"/>
  <c r="O115" i="18"/>
  <c r="P115" i="18"/>
  <c r="Q115" i="18"/>
  <c r="O116" i="18"/>
  <c r="P116" i="18"/>
  <c r="Q116" i="18"/>
  <c r="O117" i="18"/>
  <c r="P117" i="18"/>
  <c r="Q117" i="18"/>
  <c r="O118" i="18"/>
  <c r="P118" i="18"/>
  <c r="Q118" i="18"/>
  <c r="O119" i="18"/>
  <c r="P119" i="18"/>
  <c r="Q119" i="18"/>
  <c r="O120" i="18"/>
  <c r="P120" i="18"/>
  <c r="Q120" i="18"/>
  <c r="O121" i="18"/>
  <c r="P121" i="18"/>
  <c r="Q121" i="18"/>
  <c r="O122" i="18"/>
  <c r="P122" i="18"/>
  <c r="Q122" i="18"/>
  <c r="O123" i="18"/>
  <c r="P123" i="18"/>
  <c r="Q123" i="18"/>
  <c r="O124" i="18"/>
  <c r="P124" i="18"/>
  <c r="Q124" i="18"/>
  <c r="O125" i="18"/>
  <c r="P125" i="18"/>
  <c r="Q125" i="18"/>
  <c r="O126" i="18"/>
  <c r="P126" i="18"/>
  <c r="Q126" i="18"/>
  <c r="O127" i="18"/>
  <c r="P127" i="18"/>
  <c r="Q127" i="18"/>
  <c r="R127" i="18"/>
  <c r="O128" i="18"/>
  <c r="P128" i="18"/>
  <c r="Q128" i="18"/>
  <c r="R128" i="18"/>
  <c r="O129" i="18"/>
  <c r="P129" i="18"/>
  <c r="Q129" i="18"/>
  <c r="R129" i="18"/>
  <c r="O130" i="18"/>
  <c r="P130" i="18"/>
  <c r="Q130" i="18"/>
  <c r="R130" i="18"/>
  <c r="O131" i="18"/>
  <c r="P131" i="18"/>
  <c r="Q131" i="18"/>
  <c r="R131" i="18"/>
  <c r="O132" i="18"/>
  <c r="P132" i="18"/>
  <c r="Q132" i="18"/>
  <c r="R132" i="18"/>
  <c r="O133" i="18"/>
  <c r="P133" i="18"/>
  <c r="Q133" i="18"/>
  <c r="R133" i="18"/>
  <c r="O134" i="18"/>
  <c r="P134" i="18"/>
  <c r="Q134" i="18"/>
  <c r="R134" i="18"/>
  <c r="O135" i="18"/>
  <c r="P135" i="18"/>
  <c r="Q135" i="18"/>
  <c r="R135" i="18"/>
  <c r="O136" i="18"/>
  <c r="P136" i="18"/>
  <c r="Q136" i="18"/>
  <c r="R136" i="18"/>
  <c r="O137" i="18"/>
  <c r="P137" i="18"/>
  <c r="Q137" i="18"/>
  <c r="R137" i="18"/>
  <c r="O138" i="18"/>
  <c r="P138" i="18"/>
  <c r="Q138" i="18"/>
  <c r="R138" i="18"/>
  <c r="O139" i="18"/>
  <c r="P139" i="18"/>
  <c r="Q139" i="18"/>
  <c r="R139" i="18"/>
  <c r="O140" i="18"/>
  <c r="P140" i="18"/>
  <c r="Q140" i="18"/>
  <c r="R140" i="18"/>
  <c r="O141" i="18"/>
  <c r="P141" i="18"/>
  <c r="Q141" i="18"/>
  <c r="R141" i="18"/>
  <c r="O142" i="18"/>
  <c r="P142" i="18"/>
  <c r="Q142" i="18"/>
  <c r="R142" i="18"/>
  <c r="O143" i="18"/>
  <c r="P143" i="18"/>
  <c r="Q143" i="18"/>
  <c r="R143" i="18"/>
  <c r="O144" i="18"/>
  <c r="P144" i="18"/>
  <c r="Q144" i="18"/>
  <c r="R144" i="18"/>
  <c r="O145" i="18"/>
  <c r="P145" i="18"/>
  <c r="Q145" i="18"/>
  <c r="R145" i="18"/>
  <c r="O146" i="18"/>
  <c r="P146" i="18"/>
  <c r="Q146" i="18"/>
  <c r="R146" i="18"/>
  <c r="O147" i="18"/>
  <c r="P147" i="18"/>
  <c r="Q147" i="18"/>
  <c r="R147" i="18"/>
  <c r="O148" i="18"/>
  <c r="P148" i="18"/>
  <c r="Q148" i="18"/>
  <c r="R148" i="18"/>
  <c r="O149" i="18"/>
  <c r="P149" i="18"/>
  <c r="Q149" i="18"/>
  <c r="R149" i="18"/>
  <c r="O150" i="18"/>
  <c r="P150" i="18"/>
  <c r="Q150" i="18"/>
  <c r="R150" i="18"/>
  <c r="O151" i="18"/>
  <c r="P151" i="18"/>
  <c r="Q151" i="18"/>
  <c r="R151" i="18"/>
  <c r="O152" i="18"/>
  <c r="P152" i="18"/>
  <c r="Q152" i="18"/>
  <c r="R152" i="18"/>
  <c r="O153" i="18"/>
  <c r="P153" i="18"/>
  <c r="Q153" i="18"/>
  <c r="R153" i="18"/>
  <c r="O154" i="18"/>
  <c r="P154" i="18"/>
  <c r="Q154" i="18"/>
  <c r="R154" i="18"/>
  <c r="O155" i="18"/>
  <c r="P155" i="18"/>
  <c r="Q155" i="18"/>
  <c r="R155" i="18"/>
  <c r="O156" i="18"/>
  <c r="P156" i="18"/>
  <c r="Q156" i="18"/>
  <c r="R156" i="18"/>
  <c r="O157" i="18"/>
  <c r="P157" i="18"/>
  <c r="Q157" i="18"/>
  <c r="R157" i="18"/>
  <c r="O158" i="18"/>
  <c r="P158" i="18"/>
  <c r="Q158" i="18"/>
  <c r="R158" i="18"/>
  <c r="O159" i="18"/>
  <c r="P159" i="18"/>
  <c r="Q159" i="18"/>
  <c r="R159" i="18"/>
  <c r="O160" i="18"/>
  <c r="P160" i="18"/>
  <c r="Q160" i="18"/>
  <c r="R160" i="18"/>
  <c r="O161" i="18"/>
  <c r="P161" i="18"/>
  <c r="Q161" i="18"/>
  <c r="R161" i="18"/>
  <c r="O162" i="18"/>
  <c r="P162" i="18"/>
  <c r="Q162" i="18"/>
  <c r="R162" i="18"/>
  <c r="O163" i="18"/>
  <c r="P163" i="18"/>
  <c r="Q163" i="18"/>
  <c r="R163" i="18"/>
  <c r="O164" i="18"/>
  <c r="P164" i="18"/>
  <c r="Q164" i="18"/>
  <c r="R164" i="18"/>
  <c r="O165" i="18"/>
  <c r="P165" i="18"/>
  <c r="Q165" i="18"/>
  <c r="R165" i="18"/>
  <c r="O166" i="18"/>
  <c r="P166" i="18"/>
  <c r="Q166" i="18"/>
  <c r="R166" i="18"/>
  <c r="O167" i="18"/>
  <c r="P167" i="18"/>
  <c r="Q167" i="18"/>
  <c r="R167" i="18"/>
  <c r="O168" i="18"/>
  <c r="P168" i="18"/>
  <c r="Q168" i="18"/>
  <c r="R168" i="18"/>
  <c r="O169" i="18"/>
  <c r="P169" i="18"/>
  <c r="Q169" i="18"/>
  <c r="R169" i="18"/>
  <c r="O170" i="18"/>
  <c r="P170" i="18"/>
  <c r="Q170" i="18"/>
  <c r="R170" i="18"/>
  <c r="O171" i="18"/>
  <c r="P171" i="18"/>
  <c r="Q171" i="18"/>
  <c r="R171" i="18"/>
  <c r="O172" i="18"/>
  <c r="P172" i="18"/>
  <c r="Q172" i="18"/>
  <c r="R172" i="18"/>
  <c r="O173" i="18"/>
  <c r="P173" i="18"/>
  <c r="Q173" i="18"/>
  <c r="R173" i="18"/>
  <c r="O174" i="18"/>
  <c r="P174" i="18"/>
  <c r="Q174" i="18"/>
  <c r="R174" i="18"/>
  <c r="O175" i="18"/>
  <c r="P175" i="18"/>
  <c r="Q175" i="18"/>
  <c r="R175" i="18"/>
  <c r="O176" i="18"/>
  <c r="P176" i="18"/>
  <c r="Q176" i="18"/>
  <c r="R176" i="18"/>
  <c r="O177" i="18"/>
  <c r="P177" i="18"/>
  <c r="Q177" i="18"/>
  <c r="R177" i="18"/>
  <c r="O178" i="18"/>
  <c r="P178" i="18"/>
  <c r="Q178" i="18"/>
  <c r="R178" i="18"/>
  <c r="O179" i="18"/>
  <c r="P179" i="18"/>
  <c r="Q179" i="18"/>
  <c r="R179" i="18"/>
  <c r="O180" i="18"/>
  <c r="P180" i="18"/>
  <c r="Q180" i="18"/>
  <c r="R180" i="18"/>
  <c r="O181" i="18"/>
  <c r="P181" i="18"/>
  <c r="Q181" i="18"/>
  <c r="R181" i="18"/>
  <c r="O182" i="18"/>
  <c r="P182" i="18"/>
  <c r="Q182" i="18"/>
  <c r="R182" i="18"/>
  <c r="O183" i="18"/>
  <c r="P183" i="18"/>
  <c r="Q183" i="18"/>
  <c r="R183" i="18"/>
  <c r="O184" i="18"/>
  <c r="P184" i="18"/>
  <c r="Q184" i="18"/>
  <c r="R184" i="18"/>
  <c r="O185" i="18"/>
  <c r="P185" i="18"/>
  <c r="Q185" i="18"/>
  <c r="R185" i="18"/>
  <c r="O186" i="18"/>
  <c r="P186" i="18"/>
  <c r="Q186" i="18"/>
  <c r="R186" i="18"/>
  <c r="O187" i="18"/>
  <c r="P187" i="18"/>
  <c r="Q187" i="18"/>
  <c r="R187" i="18"/>
  <c r="O188" i="18"/>
  <c r="P188" i="18"/>
  <c r="Q188" i="18"/>
  <c r="R188" i="18"/>
  <c r="O189" i="18"/>
  <c r="P189" i="18"/>
  <c r="Q189" i="18"/>
  <c r="R189" i="18"/>
  <c r="O190" i="18"/>
  <c r="P190" i="18"/>
  <c r="Q190" i="18"/>
  <c r="R190" i="18"/>
  <c r="O191" i="18"/>
  <c r="P191" i="18"/>
  <c r="Q191" i="18"/>
  <c r="R191" i="18"/>
  <c r="O192" i="18"/>
  <c r="P192" i="18"/>
  <c r="Q192" i="18"/>
  <c r="R192" i="18"/>
  <c r="O193" i="18"/>
  <c r="P193" i="18"/>
  <c r="Q193" i="18"/>
  <c r="R193" i="18"/>
  <c r="O194" i="18"/>
  <c r="P194" i="18"/>
  <c r="Q194" i="18"/>
  <c r="R194" i="18"/>
  <c r="O195" i="18"/>
  <c r="P195" i="18"/>
  <c r="Q195" i="18"/>
  <c r="R195" i="18"/>
  <c r="O196" i="18"/>
  <c r="P196" i="18"/>
  <c r="Q196" i="18"/>
  <c r="R196" i="18"/>
  <c r="O197" i="18"/>
  <c r="P197" i="18"/>
  <c r="Q197" i="18"/>
  <c r="R197" i="18"/>
  <c r="O198" i="18"/>
  <c r="P198" i="18"/>
  <c r="Q198" i="18"/>
  <c r="R198" i="18"/>
  <c r="O199" i="18"/>
  <c r="P199" i="18"/>
  <c r="Q199" i="18"/>
  <c r="R199" i="18"/>
  <c r="O200" i="18"/>
  <c r="P200" i="18"/>
  <c r="Q200" i="18"/>
  <c r="R200" i="18"/>
  <c r="O201" i="18"/>
  <c r="P201" i="18"/>
  <c r="Q201" i="18"/>
  <c r="R201" i="18"/>
  <c r="O202" i="18"/>
  <c r="P202" i="18"/>
  <c r="Q202" i="18"/>
  <c r="R202" i="18"/>
  <c r="O203" i="18"/>
  <c r="P203" i="18"/>
  <c r="Q203" i="18"/>
  <c r="R203" i="18"/>
  <c r="O204" i="18"/>
  <c r="P204" i="18"/>
  <c r="Q204" i="18"/>
  <c r="R204" i="18"/>
  <c r="O205" i="18"/>
  <c r="P205" i="18"/>
  <c r="Q205" i="18"/>
  <c r="R205" i="18"/>
  <c r="O206" i="18"/>
  <c r="P206" i="18"/>
  <c r="Q206" i="18"/>
  <c r="R206" i="18"/>
  <c r="O207" i="18"/>
  <c r="P207" i="18"/>
  <c r="Q207" i="18"/>
  <c r="R207" i="18"/>
  <c r="O208" i="18"/>
  <c r="P208" i="18"/>
  <c r="Q208" i="18"/>
  <c r="R208" i="18"/>
  <c r="O209" i="18"/>
  <c r="P209" i="18"/>
  <c r="Q209" i="18"/>
  <c r="R209" i="18"/>
  <c r="O210" i="18"/>
  <c r="P210" i="18"/>
  <c r="Q210" i="18"/>
  <c r="R210" i="18"/>
  <c r="O211" i="18"/>
  <c r="P211" i="18"/>
  <c r="Q211" i="18"/>
  <c r="R211" i="18"/>
  <c r="O212" i="18"/>
  <c r="P212" i="18"/>
  <c r="Q212" i="18"/>
  <c r="R212" i="18"/>
  <c r="O213" i="18"/>
  <c r="P213" i="18"/>
  <c r="Q213" i="18"/>
  <c r="R213" i="18"/>
  <c r="O214" i="18"/>
  <c r="P214" i="18"/>
  <c r="Q214" i="18"/>
  <c r="R214" i="18"/>
  <c r="O215" i="18"/>
  <c r="P215" i="18"/>
  <c r="Q215" i="18"/>
  <c r="R215" i="18"/>
  <c r="O216" i="18"/>
  <c r="P216" i="18"/>
  <c r="Q216" i="18"/>
  <c r="R216" i="18"/>
  <c r="O217" i="18"/>
  <c r="P217" i="18"/>
  <c r="Q217" i="18"/>
  <c r="R217" i="18"/>
  <c r="O218" i="18"/>
  <c r="P218" i="18"/>
  <c r="Q218" i="18"/>
  <c r="R218" i="18"/>
  <c r="O219" i="18"/>
  <c r="P219" i="18"/>
  <c r="Q219" i="18"/>
  <c r="R219" i="18"/>
  <c r="O220" i="18"/>
  <c r="P220" i="18"/>
  <c r="Q220" i="18"/>
  <c r="R220" i="18"/>
  <c r="O221" i="18"/>
  <c r="P221" i="18"/>
  <c r="Q221" i="18"/>
  <c r="R221" i="18"/>
  <c r="O222" i="18"/>
  <c r="P222" i="18"/>
  <c r="Q222" i="18"/>
  <c r="R222" i="18"/>
  <c r="O223" i="18"/>
  <c r="P223" i="18"/>
  <c r="Q223" i="18"/>
  <c r="R223" i="18"/>
  <c r="O224" i="18"/>
  <c r="P224" i="18"/>
  <c r="Q224" i="18"/>
  <c r="R224" i="18"/>
  <c r="O225" i="18"/>
  <c r="P225" i="18"/>
  <c r="Q225" i="18"/>
  <c r="R225" i="18"/>
  <c r="O226" i="18"/>
  <c r="P226" i="18"/>
  <c r="Q226" i="18"/>
  <c r="R226" i="18"/>
  <c r="O227" i="18"/>
  <c r="P227" i="18"/>
  <c r="Q227" i="18"/>
  <c r="R227" i="18"/>
  <c r="O228" i="18"/>
  <c r="P228" i="18"/>
  <c r="Q228" i="18"/>
  <c r="R228" i="18"/>
  <c r="O229" i="18"/>
  <c r="P229" i="18"/>
  <c r="Q229" i="18"/>
  <c r="R229" i="18"/>
  <c r="O230" i="18"/>
  <c r="P230" i="18"/>
  <c r="Q230" i="18"/>
  <c r="R230" i="18"/>
  <c r="O231" i="18"/>
  <c r="P231" i="18"/>
  <c r="Q231" i="18"/>
  <c r="R231" i="18"/>
  <c r="O232" i="18"/>
  <c r="P232" i="18"/>
  <c r="Q232" i="18"/>
  <c r="R232" i="18"/>
  <c r="O233" i="18"/>
  <c r="P233" i="18"/>
  <c r="Q233" i="18"/>
  <c r="R233" i="18"/>
  <c r="O234" i="18"/>
  <c r="P234" i="18"/>
  <c r="Q234" i="18"/>
  <c r="R234" i="18"/>
  <c r="O235" i="18"/>
  <c r="P235" i="18"/>
  <c r="Q235" i="18"/>
  <c r="R235" i="18"/>
  <c r="O236" i="18"/>
  <c r="P236" i="18"/>
  <c r="Q236" i="18"/>
  <c r="R236" i="18"/>
  <c r="O237" i="18"/>
  <c r="P237" i="18"/>
  <c r="Q237" i="18"/>
  <c r="R237" i="18"/>
  <c r="O238" i="18"/>
  <c r="P238" i="18"/>
  <c r="Q238" i="18"/>
  <c r="R238" i="18"/>
  <c r="O239" i="18"/>
  <c r="P239" i="18"/>
  <c r="Q239" i="18"/>
  <c r="R239" i="18"/>
  <c r="O240" i="18"/>
  <c r="P240" i="18"/>
  <c r="Q240" i="18"/>
  <c r="R240" i="18"/>
  <c r="O241" i="18"/>
  <c r="P241" i="18"/>
  <c r="Q241" i="18"/>
  <c r="R241" i="18"/>
  <c r="O242" i="18"/>
  <c r="P242" i="18"/>
  <c r="Q242" i="18"/>
  <c r="R242" i="18"/>
  <c r="O243" i="18"/>
  <c r="P243" i="18"/>
  <c r="Q243" i="18"/>
  <c r="R243" i="18"/>
  <c r="O244" i="18"/>
  <c r="P244" i="18"/>
  <c r="Q244" i="18"/>
  <c r="R244" i="18"/>
  <c r="O245" i="18"/>
  <c r="P245" i="18"/>
  <c r="Q245" i="18"/>
  <c r="R245" i="18"/>
  <c r="O246" i="18"/>
  <c r="P246" i="18"/>
  <c r="Q246" i="18"/>
  <c r="R246" i="18"/>
  <c r="O247" i="18"/>
  <c r="P247" i="18"/>
  <c r="Q247" i="18"/>
  <c r="R247" i="18"/>
  <c r="O248" i="18"/>
  <c r="P248" i="18"/>
  <c r="Q248" i="18"/>
  <c r="R248" i="18"/>
  <c r="O249" i="18"/>
  <c r="P249" i="18"/>
  <c r="Q249" i="18"/>
  <c r="R249" i="18"/>
  <c r="O250" i="18"/>
  <c r="P250" i="18"/>
  <c r="Q250" i="18"/>
  <c r="R250" i="18"/>
  <c r="O251" i="18"/>
  <c r="P251" i="18"/>
  <c r="Q251" i="18"/>
  <c r="R251" i="18"/>
  <c r="O252" i="18"/>
  <c r="P252" i="18"/>
  <c r="Q252" i="18"/>
  <c r="R252" i="18"/>
  <c r="O253" i="18"/>
  <c r="P253" i="18"/>
  <c r="Q253" i="18"/>
  <c r="R253" i="18"/>
  <c r="O254" i="18"/>
  <c r="P254" i="18"/>
  <c r="Q254" i="18"/>
  <c r="R254" i="18"/>
  <c r="O255" i="18"/>
  <c r="P255" i="18"/>
  <c r="Q255" i="18"/>
  <c r="R255" i="18"/>
  <c r="O256" i="18"/>
  <c r="P256" i="18"/>
  <c r="Q256" i="18"/>
  <c r="R256" i="18"/>
  <c r="O257" i="18"/>
  <c r="P257" i="18"/>
  <c r="Q257" i="18"/>
  <c r="R257" i="18"/>
  <c r="O258" i="18"/>
  <c r="P258" i="18"/>
  <c r="Q258" i="18"/>
  <c r="R258" i="18"/>
  <c r="O259" i="18"/>
  <c r="P259" i="18"/>
  <c r="Q259" i="18"/>
  <c r="R259" i="18"/>
  <c r="O260" i="18"/>
  <c r="P260" i="18"/>
  <c r="Q260" i="18"/>
  <c r="R260" i="18"/>
  <c r="O261" i="18"/>
  <c r="P261" i="18"/>
  <c r="Q261" i="18"/>
  <c r="R261" i="18"/>
  <c r="O262" i="18"/>
  <c r="P262" i="18"/>
  <c r="Q262" i="18"/>
  <c r="R262" i="18"/>
  <c r="O263" i="18"/>
  <c r="P263" i="18"/>
  <c r="Q263" i="18"/>
  <c r="R263" i="18"/>
  <c r="O264" i="18"/>
  <c r="P264" i="18"/>
  <c r="Q264" i="18"/>
  <c r="R264" i="18"/>
  <c r="O265" i="18"/>
  <c r="P265" i="18"/>
  <c r="Q265" i="18"/>
  <c r="R265" i="18"/>
  <c r="O266" i="18"/>
  <c r="P266" i="18"/>
  <c r="Q266" i="18"/>
  <c r="R266" i="18"/>
  <c r="O267" i="18"/>
  <c r="P267" i="18"/>
  <c r="Q267" i="18"/>
  <c r="R267" i="18"/>
  <c r="O268" i="18"/>
  <c r="P268" i="18"/>
  <c r="Q268" i="18"/>
  <c r="R268" i="18"/>
  <c r="O269" i="18"/>
  <c r="P269" i="18"/>
  <c r="Q269" i="18"/>
  <c r="R269" i="18"/>
  <c r="O270" i="18"/>
  <c r="P270" i="18"/>
  <c r="Q270" i="18"/>
  <c r="R270" i="18"/>
  <c r="O271" i="18"/>
  <c r="P271" i="18"/>
  <c r="Q271" i="18"/>
  <c r="R271" i="18"/>
  <c r="O272" i="18"/>
  <c r="P272" i="18"/>
  <c r="Q272" i="18"/>
  <c r="R272" i="18"/>
  <c r="O273" i="18"/>
  <c r="P273" i="18"/>
  <c r="Q273" i="18"/>
  <c r="R273" i="18"/>
  <c r="O274" i="18"/>
  <c r="P274" i="18"/>
  <c r="Q274" i="18"/>
  <c r="R274" i="18"/>
  <c r="O275" i="18"/>
  <c r="P275" i="18"/>
  <c r="Q275" i="18"/>
  <c r="R275" i="18"/>
  <c r="O276" i="18"/>
  <c r="P276" i="18"/>
  <c r="Q276" i="18"/>
  <c r="R276" i="18"/>
  <c r="O277" i="18"/>
  <c r="P277" i="18"/>
  <c r="Q277" i="18"/>
  <c r="R277" i="18"/>
  <c r="O278" i="18"/>
  <c r="P278" i="18"/>
  <c r="Q278" i="18"/>
  <c r="R278" i="18"/>
  <c r="O279" i="18"/>
  <c r="P279" i="18"/>
  <c r="Q279" i="18"/>
  <c r="R279" i="18"/>
  <c r="O280" i="18"/>
  <c r="P280" i="18"/>
  <c r="Q280" i="18"/>
  <c r="R280" i="18"/>
  <c r="O281" i="18"/>
  <c r="P281" i="18"/>
  <c r="Q281" i="18"/>
  <c r="R281" i="18"/>
  <c r="O282" i="18"/>
  <c r="P282" i="18"/>
  <c r="Q282" i="18"/>
  <c r="R282" i="18"/>
  <c r="O283" i="18"/>
  <c r="P283" i="18"/>
  <c r="Q283" i="18"/>
  <c r="R283" i="18"/>
  <c r="O284" i="18"/>
  <c r="P284" i="18"/>
  <c r="Q284" i="18"/>
  <c r="R284" i="18"/>
  <c r="O285" i="18"/>
  <c r="P285" i="18"/>
  <c r="Q285" i="18"/>
  <c r="R285" i="18"/>
  <c r="O286" i="18"/>
  <c r="P286" i="18"/>
  <c r="Q286" i="18"/>
  <c r="R286" i="18"/>
  <c r="O287" i="18"/>
  <c r="P287" i="18"/>
  <c r="Q287" i="18"/>
  <c r="R287" i="18"/>
  <c r="O288" i="18"/>
  <c r="P288" i="18"/>
  <c r="Q288" i="18"/>
  <c r="R288" i="18"/>
  <c r="O289" i="18"/>
  <c r="P289" i="18"/>
  <c r="Q289" i="18"/>
  <c r="R289" i="18"/>
  <c r="O290" i="18"/>
  <c r="P290" i="18"/>
  <c r="Q290" i="18"/>
  <c r="R290" i="18"/>
  <c r="O291" i="18"/>
  <c r="P291" i="18"/>
  <c r="Q291" i="18"/>
  <c r="R291" i="18"/>
  <c r="O292" i="18"/>
  <c r="P292" i="18"/>
  <c r="Q292" i="18"/>
  <c r="R292" i="18"/>
  <c r="O293" i="18"/>
  <c r="P293" i="18"/>
  <c r="Q293" i="18"/>
  <c r="R293" i="18"/>
  <c r="O294" i="18"/>
  <c r="P294" i="18"/>
  <c r="Q294" i="18"/>
  <c r="R294" i="18"/>
  <c r="O295" i="18"/>
  <c r="P295" i="18"/>
  <c r="Q295" i="18"/>
  <c r="R295" i="18"/>
  <c r="O296" i="18"/>
  <c r="P296" i="18"/>
  <c r="Q296" i="18"/>
  <c r="R296" i="18"/>
  <c r="O297" i="18"/>
  <c r="P297" i="18"/>
  <c r="Q297" i="18"/>
  <c r="R297" i="18"/>
  <c r="O298" i="18"/>
  <c r="P298" i="18"/>
  <c r="Q298" i="18"/>
  <c r="R298" i="18"/>
  <c r="O299" i="18"/>
  <c r="P299" i="18"/>
  <c r="Q299" i="18"/>
  <c r="R299" i="18"/>
  <c r="O300" i="18"/>
  <c r="P300" i="18"/>
  <c r="Q300" i="18"/>
  <c r="R300" i="18"/>
  <c r="O301" i="18"/>
  <c r="P301" i="18"/>
  <c r="Q301" i="18"/>
  <c r="R301" i="18"/>
  <c r="O302" i="18"/>
  <c r="P302" i="18"/>
  <c r="Q302" i="18"/>
  <c r="R302" i="18"/>
  <c r="O303" i="18"/>
  <c r="P303" i="18"/>
  <c r="Q303" i="18"/>
  <c r="R303" i="18"/>
  <c r="O304" i="18"/>
  <c r="P304" i="18"/>
  <c r="Q304" i="18"/>
  <c r="R304" i="18"/>
  <c r="O305" i="18"/>
  <c r="P305" i="18"/>
  <c r="Q305" i="18"/>
  <c r="R305" i="18"/>
  <c r="O306" i="18"/>
  <c r="P306" i="18"/>
  <c r="Q306" i="18"/>
  <c r="R306" i="18"/>
  <c r="O307" i="18"/>
  <c r="P307" i="18"/>
  <c r="Q307" i="18"/>
  <c r="R307" i="18"/>
  <c r="O308" i="18"/>
  <c r="P308" i="18"/>
  <c r="Q308" i="18"/>
  <c r="R308" i="18"/>
  <c r="O309" i="18"/>
  <c r="P309" i="18"/>
  <c r="Q309" i="18"/>
  <c r="R309" i="18"/>
  <c r="O310" i="18"/>
  <c r="P310" i="18"/>
  <c r="Q310" i="18"/>
  <c r="R310" i="18"/>
  <c r="O311" i="18"/>
  <c r="P311" i="18"/>
  <c r="Q311" i="18"/>
  <c r="R311" i="18"/>
  <c r="O312" i="18"/>
  <c r="P312" i="18"/>
  <c r="Q312" i="18"/>
  <c r="R312" i="18"/>
  <c r="O313" i="18"/>
  <c r="P313" i="18"/>
  <c r="Q313" i="18"/>
  <c r="R313" i="18"/>
  <c r="O314" i="18"/>
  <c r="P314" i="18"/>
  <c r="Q314" i="18"/>
  <c r="R314" i="18"/>
  <c r="O315" i="18"/>
  <c r="P315" i="18"/>
  <c r="Q315" i="18"/>
  <c r="R315" i="18"/>
  <c r="O316" i="18"/>
  <c r="P316" i="18"/>
  <c r="Q316" i="18"/>
  <c r="R316" i="18"/>
  <c r="O317" i="18"/>
  <c r="P317" i="18"/>
  <c r="Q317" i="18"/>
  <c r="R317" i="18"/>
  <c r="O318" i="18"/>
  <c r="P318" i="18"/>
  <c r="Q318" i="18"/>
  <c r="R318" i="18"/>
  <c r="O319" i="18"/>
  <c r="P319" i="18"/>
  <c r="Q319" i="18"/>
  <c r="R319" i="18"/>
  <c r="O320" i="18"/>
  <c r="P320" i="18"/>
  <c r="Q320" i="18"/>
  <c r="R320" i="18"/>
  <c r="O321" i="18"/>
  <c r="P321" i="18"/>
  <c r="Q321" i="18"/>
  <c r="R321" i="18"/>
  <c r="O322" i="18"/>
  <c r="P322" i="18"/>
  <c r="Q322" i="18"/>
  <c r="R322" i="18"/>
  <c r="O323" i="18"/>
  <c r="P323" i="18"/>
  <c r="Q323" i="18"/>
  <c r="R323" i="18"/>
  <c r="O324" i="18"/>
  <c r="P324" i="18"/>
  <c r="Q324" i="18"/>
  <c r="R324" i="18"/>
  <c r="O325" i="18"/>
  <c r="P325" i="18"/>
  <c r="Q325" i="18"/>
  <c r="R325" i="18"/>
  <c r="O326" i="18"/>
  <c r="P326" i="18"/>
  <c r="Q326" i="18"/>
  <c r="R326" i="18"/>
  <c r="O327" i="18"/>
  <c r="P327" i="18"/>
  <c r="Q327" i="18"/>
  <c r="R327" i="18"/>
  <c r="O328" i="18"/>
  <c r="P328" i="18"/>
  <c r="Q328" i="18"/>
  <c r="R328" i="18"/>
  <c r="O329" i="18"/>
  <c r="P329" i="18"/>
  <c r="Q329" i="18"/>
  <c r="R329" i="18"/>
  <c r="O330" i="18"/>
  <c r="P330" i="18"/>
  <c r="Q330" i="18"/>
  <c r="R330" i="18"/>
  <c r="O331" i="18"/>
  <c r="P331" i="18"/>
  <c r="Q331" i="18"/>
  <c r="R331" i="18"/>
  <c r="O332" i="18"/>
  <c r="P332" i="18"/>
  <c r="Q332" i="18"/>
  <c r="R332" i="18"/>
  <c r="O333" i="18"/>
  <c r="P333" i="18"/>
  <c r="Q333" i="18"/>
  <c r="R333" i="18"/>
  <c r="O334" i="18"/>
  <c r="P334" i="18"/>
  <c r="Q334" i="18"/>
  <c r="R334" i="18"/>
  <c r="O335" i="18"/>
  <c r="P335" i="18"/>
  <c r="Q335" i="18"/>
  <c r="R335" i="18"/>
  <c r="O336" i="18"/>
  <c r="P336" i="18"/>
  <c r="Q336" i="18"/>
  <c r="R336" i="18"/>
  <c r="O337" i="18"/>
  <c r="P337" i="18"/>
  <c r="Q337" i="18"/>
  <c r="R337" i="18"/>
  <c r="O338" i="18"/>
  <c r="P338" i="18"/>
  <c r="Q338" i="18"/>
  <c r="R338" i="18"/>
  <c r="O339" i="18"/>
  <c r="P339" i="18"/>
  <c r="Q339" i="18"/>
  <c r="R339" i="18"/>
  <c r="O340" i="18"/>
  <c r="P340" i="18"/>
  <c r="Q340" i="18"/>
  <c r="R340" i="18"/>
  <c r="O341" i="18"/>
  <c r="P341" i="18"/>
  <c r="Q341" i="18"/>
  <c r="R341" i="18"/>
  <c r="O342" i="18"/>
  <c r="P342" i="18"/>
  <c r="Q342" i="18"/>
  <c r="R342" i="18"/>
  <c r="O343" i="18"/>
  <c r="P343" i="18"/>
  <c r="Q343" i="18"/>
  <c r="R343" i="18"/>
  <c r="O344" i="18"/>
  <c r="P344" i="18"/>
  <c r="Q344" i="18"/>
  <c r="R344" i="18"/>
  <c r="O345" i="18"/>
  <c r="P345" i="18"/>
  <c r="Q345" i="18"/>
  <c r="R345" i="18"/>
  <c r="O346" i="18"/>
  <c r="P346" i="18"/>
  <c r="Q346" i="18"/>
  <c r="R346" i="18"/>
  <c r="O347" i="18"/>
  <c r="P347" i="18"/>
  <c r="Q347" i="18"/>
  <c r="R347" i="18"/>
  <c r="O348" i="18"/>
  <c r="P348" i="18"/>
  <c r="Q348" i="18"/>
  <c r="R348" i="18"/>
  <c r="O349" i="18"/>
  <c r="P349" i="18"/>
  <c r="Q349" i="18"/>
  <c r="R349" i="18"/>
  <c r="O350" i="18"/>
  <c r="P350" i="18"/>
  <c r="Q350" i="18"/>
  <c r="R350" i="18"/>
  <c r="O351" i="18"/>
  <c r="P351" i="18"/>
  <c r="Q351" i="18"/>
  <c r="R351" i="18"/>
  <c r="O352" i="18"/>
  <c r="P352" i="18"/>
  <c r="Q352" i="18"/>
  <c r="R352" i="18"/>
  <c r="O353" i="18"/>
  <c r="P353" i="18"/>
  <c r="Q353" i="18"/>
  <c r="R353" i="18"/>
  <c r="O354" i="18"/>
  <c r="P354" i="18"/>
  <c r="Q354" i="18"/>
  <c r="R354" i="18"/>
  <c r="O355" i="18"/>
  <c r="P355" i="18"/>
  <c r="Q355" i="18"/>
  <c r="R355" i="18"/>
  <c r="O356" i="18"/>
  <c r="P356" i="18"/>
  <c r="Q356" i="18"/>
  <c r="R356" i="18"/>
  <c r="O357" i="18"/>
  <c r="P357" i="18"/>
  <c r="Q357" i="18"/>
  <c r="R357" i="18"/>
  <c r="O358" i="18"/>
  <c r="P358" i="18"/>
  <c r="Q358" i="18"/>
  <c r="R358" i="18"/>
  <c r="O359" i="18"/>
  <c r="P359" i="18"/>
  <c r="Q359" i="18"/>
  <c r="R359" i="18"/>
  <c r="O360" i="18"/>
  <c r="P360" i="18"/>
  <c r="Q360" i="18"/>
  <c r="R360" i="18"/>
  <c r="O361" i="18"/>
  <c r="P361" i="18"/>
  <c r="Q361" i="18"/>
  <c r="R361" i="18"/>
  <c r="O362" i="18"/>
  <c r="P362" i="18"/>
  <c r="Q362" i="18"/>
  <c r="R362" i="18"/>
  <c r="O363" i="18"/>
  <c r="P363" i="18"/>
  <c r="Q363" i="18"/>
  <c r="R363" i="18"/>
  <c r="O364" i="18"/>
  <c r="P364" i="18"/>
  <c r="Q364" i="18"/>
  <c r="R364" i="18"/>
  <c r="O365" i="18"/>
  <c r="P365" i="18"/>
  <c r="Q365" i="18"/>
  <c r="R365" i="18"/>
  <c r="O366" i="18"/>
  <c r="P366" i="18"/>
  <c r="Q366" i="18"/>
  <c r="R366" i="18"/>
  <c r="O367" i="18"/>
  <c r="P367" i="18"/>
  <c r="Q367" i="18"/>
  <c r="R367" i="18"/>
  <c r="O368" i="18"/>
  <c r="P368" i="18"/>
  <c r="Q368" i="18"/>
  <c r="R368" i="18"/>
  <c r="O369" i="18"/>
  <c r="P369" i="18"/>
  <c r="Q369" i="18"/>
  <c r="R369" i="18"/>
  <c r="O370" i="18"/>
  <c r="P370" i="18"/>
  <c r="Q370" i="18"/>
  <c r="R370" i="18"/>
  <c r="O371" i="18"/>
  <c r="P371" i="18"/>
  <c r="Q371" i="18"/>
  <c r="R371" i="18"/>
  <c r="O372" i="18"/>
  <c r="P372" i="18"/>
  <c r="Q372" i="18"/>
  <c r="R372" i="18"/>
  <c r="O373" i="18"/>
  <c r="P373" i="18"/>
  <c r="Q373" i="18"/>
  <c r="R373" i="18"/>
  <c r="O374" i="18"/>
  <c r="P374" i="18"/>
  <c r="Q374" i="18"/>
  <c r="R374" i="18"/>
  <c r="O375" i="18"/>
  <c r="P375" i="18"/>
  <c r="Q375" i="18"/>
  <c r="R375" i="18"/>
  <c r="O376" i="18"/>
  <c r="P376" i="18"/>
  <c r="Q376" i="18"/>
  <c r="R376" i="18"/>
  <c r="O377" i="18"/>
  <c r="P377" i="18"/>
  <c r="Q377" i="18"/>
  <c r="R377" i="18"/>
  <c r="O378" i="18"/>
  <c r="P378" i="18"/>
  <c r="Q378" i="18"/>
  <c r="R378" i="18"/>
  <c r="O379" i="18"/>
  <c r="P379" i="18"/>
  <c r="Q379" i="18"/>
  <c r="R379" i="18"/>
  <c r="O380" i="18"/>
  <c r="P380" i="18"/>
  <c r="Q380" i="18"/>
  <c r="R380" i="18"/>
  <c r="O381" i="18"/>
  <c r="P381" i="18"/>
  <c r="Q381" i="18"/>
  <c r="R381" i="18"/>
  <c r="O382" i="18"/>
  <c r="P382" i="18"/>
  <c r="Q382" i="18"/>
  <c r="R382" i="18"/>
  <c r="O383" i="18"/>
  <c r="P383" i="18"/>
  <c r="Q383" i="18"/>
  <c r="R383" i="18"/>
  <c r="O384" i="18"/>
  <c r="P384" i="18"/>
  <c r="Q384" i="18"/>
  <c r="R384" i="18"/>
  <c r="O385" i="18"/>
  <c r="P385" i="18"/>
  <c r="Q385" i="18"/>
  <c r="R385" i="18"/>
  <c r="O386" i="18"/>
  <c r="P386" i="18"/>
  <c r="Q386" i="18"/>
  <c r="R386" i="18"/>
  <c r="O387" i="18"/>
  <c r="P387" i="18"/>
  <c r="Q387" i="18"/>
  <c r="R387" i="18"/>
  <c r="O388" i="18"/>
  <c r="P388" i="18"/>
  <c r="Q388" i="18"/>
  <c r="R388" i="18"/>
  <c r="O389" i="18"/>
  <c r="P389" i="18"/>
  <c r="Q389" i="18"/>
  <c r="R389" i="18"/>
  <c r="O390" i="18"/>
  <c r="P390" i="18"/>
  <c r="Q390" i="18"/>
  <c r="R390" i="18"/>
  <c r="O391" i="18"/>
  <c r="P391" i="18"/>
  <c r="Q391" i="18"/>
  <c r="R391" i="18"/>
  <c r="O392" i="18"/>
  <c r="P392" i="18"/>
  <c r="Q392" i="18"/>
  <c r="R392" i="18"/>
  <c r="O393" i="18"/>
  <c r="P393" i="18"/>
  <c r="Q393" i="18"/>
  <c r="R393" i="18"/>
  <c r="O394" i="18"/>
  <c r="P394" i="18"/>
  <c r="Q394" i="18"/>
  <c r="R394" i="18"/>
  <c r="O395" i="18"/>
  <c r="P395" i="18"/>
  <c r="Q395" i="18"/>
  <c r="R395" i="18"/>
  <c r="O396" i="18"/>
  <c r="P396" i="18"/>
  <c r="Q396" i="18"/>
  <c r="R396" i="18"/>
  <c r="O397" i="18"/>
  <c r="P397" i="18"/>
  <c r="Q397" i="18"/>
  <c r="R397" i="18"/>
  <c r="O398" i="18"/>
  <c r="P398" i="18"/>
  <c r="Q398" i="18"/>
  <c r="R398" i="18"/>
  <c r="O399" i="18"/>
  <c r="P399" i="18"/>
  <c r="Q399" i="18"/>
  <c r="R399" i="18"/>
  <c r="O400" i="18"/>
  <c r="P400" i="18"/>
  <c r="Q400" i="18"/>
  <c r="R400" i="18"/>
  <c r="O401" i="18"/>
  <c r="P401" i="18"/>
  <c r="Q401" i="18"/>
  <c r="R401" i="18"/>
  <c r="O402" i="18"/>
  <c r="P402" i="18"/>
  <c r="Q402" i="18"/>
  <c r="R402" i="18"/>
  <c r="O403" i="18"/>
  <c r="P403" i="18"/>
  <c r="Q403" i="18"/>
  <c r="R403" i="18"/>
  <c r="O404" i="18"/>
  <c r="P404" i="18"/>
  <c r="Q404" i="18"/>
  <c r="R404" i="18"/>
  <c r="O405" i="18"/>
  <c r="P405" i="18"/>
  <c r="Q405" i="18"/>
  <c r="R405" i="18"/>
  <c r="O406" i="18"/>
  <c r="P406" i="18"/>
  <c r="Q406" i="18"/>
  <c r="R406" i="18"/>
  <c r="O407" i="18"/>
  <c r="P407" i="18"/>
  <c r="Q407" i="18"/>
  <c r="R407" i="18"/>
  <c r="O408" i="18"/>
  <c r="P408" i="18"/>
  <c r="Q408" i="18"/>
  <c r="R408" i="18"/>
  <c r="O409" i="18"/>
  <c r="P409" i="18"/>
  <c r="Q409" i="18"/>
  <c r="R409" i="18"/>
  <c r="O410" i="18"/>
  <c r="P410" i="18"/>
  <c r="Q410" i="18"/>
  <c r="R410" i="18"/>
  <c r="O411" i="18"/>
  <c r="P411" i="18"/>
  <c r="Q411" i="18"/>
  <c r="R411" i="18"/>
  <c r="O412" i="18"/>
  <c r="P412" i="18"/>
  <c r="Q412" i="18"/>
  <c r="R412" i="18"/>
  <c r="O413" i="18"/>
  <c r="P413" i="18"/>
  <c r="Q413" i="18"/>
  <c r="R413" i="18"/>
  <c r="O414" i="18"/>
  <c r="P414" i="18"/>
  <c r="Q414" i="18"/>
  <c r="R414" i="18"/>
  <c r="O415" i="18"/>
  <c r="P415" i="18"/>
  <c r="Q415" i="18"/>
  <c r="R415" i="18"/>
  <c r="O416" i="18"/>
  <c r="P416" i="18"/>
  <c r="Q416" i="18"/>
  <c r="R416" i="18"/>
  <c r="O417" i="18"/>
  <c r="P417" i="18"/>
  <c r="Q417" i="18"/>
  <c r="R417" i="18"/>
  <c r="O418" i="18"/>
  <c r="P418" i="18"/>
  <c r="Q418" i="18"/>
  <c r="R418" i="18"/>
  <c r="O419" i="18"/>
  <c r="P419" i="18"/>
  <c r="Q419" i="18"/>
  <c r="R419" i="18"/>
  <c r="O420" i="18"/>
  <c r="P420" i="18"/>
  <c r="Q420" i="18"/>
  <c r="R420" i="18"/>
  <c r="O421" i="18"/>
  <c r="P421" i="18"/>
  <c r="Q421" i="18"/>
  <c r="R421" i="18"/>
  <c r="O422" i="18"/>
  <c r="P422" i="18"/>
  <c r="Q422" i="18"/>
  <c r="R422" i="18"/>
  <c r="O423" i="18"/>
  <c r="P423" i="18"/>
  <c r="Q423" i="18"/>
  <c r="R423" i="18"/>
  <c r="O424" i="18"/>
  <c r="P424" i="18"/>
  <c r="Q424" i="18"/>
  <c r="R424" i="18"/>
  <c r="O425" i="18"/>
  <c r="P425" i="18"/>
  <c r="Q425" i="18"/>
  <c r="R425" i="18"/>
  <c r="O426" i="18"/>
  <c r="P426" i="18"/>
  <c r="Q426" i="18"/>
  <c r="R426" i="18"/>
  <c r="O427" i="18"/>
  <c r="P427" i="18"/>
  <c r="Q427" i="18"/>
  <c r="R427" i="18"/>
  <c r="O428" i="18"/>
  <c r="P428" i="18"/>
  <c r="Q428" i="18"/>
  <c r="R428" i="18"/>
  <c r="O429" i="18"/>
  <c r="P429" i="18"/>
  <c r="Q429" i="18"/>
  <c r="R429" i="18"/>
  <c r="O430" i="18"/>
  <c r="P430" i="18"/>
  <c r="Q430" i="18"/>
  <c r="R430" i="18"/>
  <c r="O431" i="18"/>
  <c r="P431" i="18"/>
  <c r="Q431" i="18"/>
  <c r="R431" i="18"/>
  <c r="O432" i="18"/>
  <c r="P432" i="18"/>
  <c r="Q432" i="18"/>
  <c r="R432" i="18"/>
  <c r="O433" i="18"/>
  <c r="P433" i="18"/>
  <c r="Q433" i="18"/>
  <c r="R433" i="18"/>
  <c r="O434" i="18"/>
  <c r="P434" i="18"/>
  <c r="Q434" i="18"/>
  <c r="R434" i="18"/>
  <c r="O435" i="18"/>
  <c r="P435" i="18"/>
  <c r="Q435" i="18"/>
  <c r="R435" i="18"/>
  <c r="O436" i="18"/>
  <c r="P436" i="18"/>
  <c r="Q436" i="18"/>
  <c r="R436" i="18"/>
  <c r="O437" i="18"/>
  <c r="P437" i="18"/>
  <c r="Q437" i="18"/>
  <c r="R437" i="18"/>
  <c r="O438" i="18"/>
  <c r="P438" i="18"/>
  <c r="Q438" i="18"/>
  <c r="R438" i="18"/>
  <c r="O439" i="18"/>
  <c r="P439" i="18"/>
  <c r="Q439" i="18"/>
  <c r="R439" i="18"/>
  <c r="O440" i="18"/>
  <c r="P440" i="18"/>
  <c r="Q440" i="18"/>
  <c r="R440" i="18"/>
  <c r="O441" i="18"/>
  <c r="P441" i="18"/>
  <c r="Q441" i="18"/>
  <c r="R441" i="18"/>
  <c r="O442" i="18"/>
  <c r="P442" i="18"/>
  <c r="Q442" i="18"/>
  <c r="R442" i="18"/>
  <c r="O443" i="18"/>
  <c r="P443" i="18"/>
  <c r="Q443" i="18"/>
  <c r="R443" i="18"/>
  <c r="O444" i="18"/>
  <c r="P444" i="18"/>
  <c r="Q444" i="18"/>
  <c r="R444" i="18"/>
  <c r="O445" i="18"/>
  <c r="P445" i="18"/>
  <c r="Q445" i="18"/>
  <c r="R445" i="18"/>
  <c r="O446" i="18"/>
  <c r="P446" i="18"/>
  <c r="Q446" i="18"/>
  <c r="R446" i="18"/>
  <c r="O447" i="18"/>
  <c r="P447" i="18"/>
  <c r="Q447" i="18"/>
  <c r="R447" i="18"/>
  <c r="O448" i="18"/>
  <c r="P448" i="18"/>
  <c r="Q448" i="18"/>
  <c r="R448" i="18"/>
  <c r="O449" i="18"/>
  <c r="P449" i="18"/>
  <c r="Q449" i="18"/>
  <c r="R449" i="18"/>
  <c r="O450" i="18"/>
  <c r="P450" i="18"/>
  <c r="Q450" i="18"/>
  <c r="R450" i="18"/>
  <c r="O451" i="18"/>
  <c r="P451" i="18"/>
  <c r="Q451" i="18"/>
  <c r="R451" i="18"/>
  <c r="O452" i="18"/>
  <c r="P452" i="18"/>
  <c r="Q452" i="18"/>
  <c r="R452" i="18"/>
  <c r="O453" i="18"/>
  <c r="P453" i="18"/>
  <c r="Q453" i="18"/>
  <c r="R453" i="18"/>
  <c r="O454" i="18"/>
  <c r="P454" i="18"/>
  <c r="Q454" i="18"/>
  <c r="R454" i="18"/>
  <c r="O455" i="18"/>
  <c r="P455" i="18"/>
  <c r="Q455" i="18"/>
  <c r="R455" i="18"/>
  <c r="O456" i="18"/>
  <c r="P456" i="18"/>
  <c r="Q456" i="18"/>
  <c r="R456" i="18"/>
  <c r="O457" i="18"/>
  <c r="P457" i="18"/>
  <c r="Q457" i="18"/>
  <c r="R457" i="18"/>
  <c r="O458" i="18"/>
  <c r="P458" i="18"/>
  <c r="Q458" i="18"/>
  <c r="R458" i="18"/>
  <c r="O459" i="18"/>
  <c r="P459" i="18"/>
  <c r="Q459" i="18"/>
  <c r="R459" i="18"/>
  <c r="O460" i="18"/>
  <c r="P460" i="18"/>
  <c r="Q460" i="18"/>
  <c r="R460" i="18"/>
  <c r="O461" i="18"/>
  <c r="P461" i="18"/>
  <c r="Q461" i="18"/>
  <c r="R461" i="18"/>
  <c r="O462" i="18"/>
  <c r="P462" i="18"/>
  <c r="Q462" i="18"/>
  <c r="R462" i="18"/>
  <c r="O463" i="18"/>
  <c r="P463" i="18"/>
  <c r="Q463" i="18"/>
  <c r="R463" i="18"/>
  <c r="O464" i="18"/>
  <c r="P464" i="18"/>
  <c r="Q464" i="18"/>
  <c r="R464" i="18"/>
  <c r="O465" i="18"/>
  <c r="P465" i="18"/>
  <c r="Q465" i="18"/>
  <c r="R465" i="18"/>
  <c r="O466" i="18"/>
  <c r="P466" i="18"/>
  <c r="Q466" i="18"/>
  <c r="R466" i="18"/>
  <c r="O467" i="18"/>
  <c r="P467" i="18"/>
  <c r="Q467" i="18"/>
  <c r="R467" i="18"/>
  <c r="O468" i="18"/>
  <c r="P468" i="18"/>
  <c r="Q468" i="18"/>
  <c r="R468" i="18"/>
  <c r="O469" i="18"/>
  <c r="P469" i="18"/>
  <c r="Q469" i="18"/>
  <c r="R469" i="18"/>
  <c r="O470" i="18"/>
  <c r="P470" i="18"/>
  <c r="Q470" i="18"/>
  <c r="R470" i="18"/>
  <c r="O471" i="18"/>
  <c r="P471" i="18"/>
  <c r="Q471" i="18"/>
  <c r="R471" i="18"/>
  <c r="O472" i="18"/>
  <c r="P472" i="18"/>
  <c r="Q472" i="18"/>
  <c r="R472" i="18"/>
  <c r="O473" i="18"/>
  <c r="P473" i="18"/>
  <c r="Q473" i="18"/>
  <c r="R473" i="18"/>
  <c r="O474" i="18"/>
  <c r="P474" i="18"/>
  <c r="Q474" i="18"/>
  <c r="R474" i="18"/>
  <c r="O475" i="18"/>
  <c r="P475" i="18"/>
  <c r="Q475" i="18"/>
  <c r="R475" i="18"/>
  <c r="O476" i="18"/>
  <c r="P476" i="18"/>
  <c r="Q476" i="18"/>
  <c r="R476" i="18"/>
  <c r="O477" i="18"/>
  <c r="P477" i="18"/>
  <c r="Q477" i="18"/>
  <c r="R477" i="18"/>
  <c r="O478" i="18"/>
  <c r="P478" i="18"/>
  <c r="Q478" i="18"/>
  <c r="R478" i="18"/>
  <c r="O479" i="18"/>
  <c r="P479" i="18"/>
  <c r="Q479" i="18"/>
  <c r="R479" i="18"/>
  <c r="O480" i="18"/>
  <c r="P480" i="18"/>
  <c r="Q480" i="18"/>
  <c r="R480" i="18"/>
  <c r="O481" i="18"/>
  <c r="P481" i="18"/>
  <c r="Q481" i="18"/>
  <c r="R481" i="18"/>
  <c r="O482" i="18"/>
  <c r="P482" i="18"/>
  <c r="Q482" i="18"/>
  <c r="R482" i="18"/>
  <c r="O483" i="18"/>
  <c r="P483" i="18"/>
  <c r="Q483" i="18"/>
  <c r="R483" i="18"/>
  <c r="O484" i="18"/>
  <c r="P484" i="18"/>
  <c r="Q484" i="18"/>
  <c r="R484" i="18"/>
  <c r="O485" i="18"/>
  <c r="P485" i="18"/>
  <c r="Q485" i="18"/>
  <c r="R485" i="18"/>
  <c r="O486" i="18"/>
  <c r="P486" i="18"/>
  <c r="Q486" i="18"/>
  <c r="R486" i="18"/>
  <c r="O487" i="18"/>
  <c r="P487" i="18"/>
  <c r="Q487" i="18"/>
  <c r="R487" i="18"/>
  <c r="O488" i="18"/>
  <c r="P488" i="18"/>
  <c r="Q488" i="18"/>
  <c r="R488" i="18"/>
  <c r="O489" i="18"/>
  <c r="P489" i="18"/>
  <c r="Q489" i="18"/>
  <c r="R489" i="18"/>
  <c r="O490" i="18"/>
  <c r="P490" i="18"/>
  <c r="Q490" i="18"/>
  <c r="R490" i="18"/>
  <c r="O491" i="18"/>
  <c r="P491" i="18"/>
  <c r="Q491" i="18"/>
  <c r="R491" i="18"/>
  <c r="O492" i="18"/>
  <c r="P492" i="18"/>
  <c r="Q492" i="18"/>
  <c r="R492" i="18"/>
  <c r="O493" i="18"/>
  <c r="P493" i="18"/>
  <c r="Q493" i="18"/>
  <c r="R493" i="18"/>
  <c r="O494" i="18"/>
  <c r="P494" i="18"/>
  <c r="Q494" i="18"/>
  <c r="R494" i="18"/>
  <c r="O495" i="18"/>
  <c r="P495" i="18"/>
  <c r="Q495" i="18"/>
  <c r="R495" i="18"/>
  <c r="O496" i="18"/>
  <c r="P496" i="18"/>
  <c r="Q496" i="18"/>
  <c r="R496" i="18"/>
  <c r="O497" i="18"/>
  <c r="P497" i="18"/>
  <c r="Q497" i="18"/>
  <c r="R497" i="18"/>
  <c r="O498" i="18"/>
  <c r="P498" i="18"/>
  <c r="Q498" i="18"/>
  <c r="R498" i="18"/>
  <c r="O499" i="18"/>
  <c r="P499" i="18"/>
  <c r="Q499" i="18"/>
  <c r="R499" i="18"/>
  <c r="O500" i="18"/>
  <c r="P500" i="18"/>
  <c r="Q500" i="18"/>
  <c r="R500" i="18"/>
  <c r="O501" i="18"/>
  <c r="P501" i="18"/>
  <c r="Q501" i="18"/>
  <c r="R501" i="18"/>
  <c r="O502" i="18"/>
  <c r="P502" i="18"/>
  <c r="Q502" i="18"/>
  <c r="R502" i="18"/>
  <c r="O503" i="18"/>
  <c r="P503" i="18"/>
  <c r="Q503" i="18"/>
  <c r="R503" i="18"/>
  <c r="O504" i="18"/>
  <c r="P504" i="18"/>
  <c r="Q504" i="18"/>
  <c r="R504" i="18"/>
  <c r="O505" i="18"/>
  <c r="P505" i="18"/>
  <c r="Q505" i="18"/>
  <c r="R505" i="18"/>
  <c r="O506" i="18"/>
  <c r="P506" i="18"/>
  <c r="Q506" i="18"/>
  <c r="R506" i="18"/>
  <c r="O507" i="18"/>
  <c r="P507" i="18"/>
  <c r="Q507" i="18"/>
  <c r="R507" i="18"/>
  <c r="O508" i="18"/>
  <c r="P508" i="18"/>
  <c r="Q508" i="18"/>
  <c r="R508" i="18"/>
  <c r="O509" i="18"/>
  <c r="P509" i="18"/>
  <c r="Q509" i="18"/>
  <c r="R509" i="18"/>
  <c r="O510" i="18"/>
  <c r="P510" i="18"/>
  <c r="Q510" i="18"/>
  <c r="R510" i="18"/>
  <c r="O511" i="18"/>
  <c r="P511" i="18"/>
  <c r="Q511" i="18"/>
  <c r="R511" i="18"/>
  <c r="O512" i="18"/>
  <c r="P512" i="18"/>
  <c r="Q512" i="18"/>
  <c r="R512" i="18"/>
  <c r="O513" i="18"/>
  <c r="P513" i="18"/>
  <c r="Q513" i="18"/>
  <c r="R513" i="18"/>
  <c r="O514" i="18"/>
  <c r="P514" i="18"/>
  <c r="Q514" i="18"/>
  <c r="R514" i="18"/>
  <c r="O515" i="18"/>
  <c r="P515" i="18"/>
  <c r="Q515" i="18"/>
  <c r="R515" i="18"/>
  <c r="O516" i="18"/>
  <c r="P516" i="18"/>
  <c r="Q516" i="18"/>
  <c r="R516" i="18"/>
  <c r="O517" i="18"/>
  <c r="P517" i="18"/>
  <c r="Q517" i="18"/>
  <c r="R517" i="18"/>
  <c r="O518" i="18"/>
  <c r="P518" i="18"/>
  <c r="Q518" i="18"/>
  <c r="R518" i="18"/>
  <c r="O519" i="18"/>
  <c r="P519" i="18"/>
  <c r="Q519" i="18"/>
  <c r="R519" i="18"/>
  <c r="O520" i="18"/>
  <c r="P520" i="18"/>
  <c r="Q520" i="18"/>
  <c r="R520" i="18"/>
  <c r="O521" i="18"/>
  <c r="P521" i="18"/>
  <c r="Q521" i="18"/>
  <c r="R521" i="18"/>
  <c r="O522" i="18"/>
  <c r="P522" i="18"/>
  <c r="Q522" i="18"/>
  <c r="R522" i="18"/>
  <c r="O523" i="18"/>
  <c r="P523" i="18"/>
  <c r="Q523" i="18"/>
  <c r="R523" i="18"/>
  <c r="O524" i="18"/>
  <c r="P524" i="18"/>
  <c r="Q524" i="18"/>
  <c r="R524" i="18"/>
  <c r="O525" i="18"/>
  <c r="P525" i="18"/>
  <c r="Q525" i="18"/>
  <c r="R525" i="18"/>
  <c r="O526" i="18"/>
  <c r="P526" i="18"/>
  <c r="Q526" i="18"/>
  <c r="R526" i="18"/>
  <c r="O527" i="18"/>
  <c r="P527" i="18"/>
  <c r="Q527" i="18"/>
  <c r="R527" i="18"/>
  <c r="O528" i="18"/>
  <c r="P528" i="18"/>
  <c r="Q528" i="18"/>
  <c r="R528" i="18"/>
  <c r="O529" i="18"/>
  <c r="P529" i="18"/>
  <c r="Q529" i="18"/>
  <c r="R529" i="18"/>
  <c r="O530" i="18"/>
  <c r="P530" i="18"/>
  <c r="Q530" i="18"/>
  <c r="R530" i="18"/>
  <c r="O531" i="18"/>
  <c r="P531" i="18"/>
  <c r="Q531" i="18"/>
  <c r="R531" i="18"/>
  <c r="O532" i="18"/>
  <c r="P532" i="18"/>
  <c r="Q532" i="18"/>
  <c r="R532" i="18"/>
  <c r="O533" i="18"/>
  <c r="P533" i="18"/>
  <c r="Q533" i="18"/>
  <c r="R533" i="18"/>
  <c r="O534" i="18"/>
  <c r="P534" i="18"/>
  <c r="Q534" i="18"/>
  <c r="R534" i="18"/>
  <c r="O535" i="18"/>
  <c r="P535" i="18"/>
  <c r="Q535" i="18"/>
  <c r="R535" i="18"/>
  <c r="O536" i="18"/>
  <c r="P536" i="18"/>
  <c r="Q536" i="18"/>
  <c r="R536" i="18"/>
  <c r="O537" i="18"/>
  <c r="P537" i="18"/>
  <c r="Q537" i="18"/>
  <c r="R537" i="18"/>
  <c r="O538" i="18"/>
  <c r="P538" i="18"/>
  <c r="Q538" i="18"/>
  <c r="R538" i="18"/>
  <c r="O539" i="18"/>
  <c r="P539" i="18"/>
  <c r="Q539" i="18"/>
  <c r="R539" i="18"/>
  <c r="O540" i="18"/>
  <c r="P540" i="18"/>
  <c r="Q540" i="18"/>
  <c r="R540" i="18"/>
  <c r="O541" i="18"/>
  <c r="P541" i="18"/>
  <c r="Q541" i="18"/>
  <c r="R541" i="18"/>
  <c r="O542" i="18"/>
  <c r="P542" i="18"/>
  <c r="Q542" i="18"/>
  <c r="R542" i="18"/>
  <c r="O543" i="18"/>
  <c r="P543" i="18"/>
  <c r="Q543" i="18"/>
  <c r="R543" i="18"/>
  <c r="O544" i="18"/>
  <c r="P544" i="18"/>
  <c r="Q544" i="18"/>
  <c r="R544" i="18"/>
  <c r="O545" i="18"/>
  <c r="P545" i="18"/>
  <c r="Q545" i="18"/>
  <c r="R545" i="18"/>
  <c r="O546" i="18"/>
  <c r="P546" i="18"/>
  <c r="Q546" i="18"/>
  <c r="R546" i="18"/>
  <c r="O547" i="18"/>
  <c r="P547" i="18"/>
  <c r="Q547" i="18"/>
  <c r="R547" i="18"/>
  <c r="O548" i="18"/>
  <c r="P548" i="18"/>
  <c r="Q548" i="18"/>
  <c r="R548" i="18"/>
  <c r="O549" i="18"/>
  <c r="P549" i="18"/>
  <c r="Q549" i="18"/>
  <c r="R549" i="18"/>
  <c r="O550" i="18"/>
  <c r="P550" i="18"/>
  <c r="Q550" i="18"/>
  <c r="R550" i="18"/>
  <c r="O551" i="18"/>
  <c r="P551" i="18"/>
  <c r="Q551" i="18"/>
  <c r="R551" i="18"/>
  <c r="O552" i="18"/>
  <c r="P552" i="18"/>
  <c r="Q552" i="18"/>
  <c r="R552" i="18"/>
  <c r="O553" i="18"/>
  <c r="P553" i="18"/>
  <c r="Q553" i="18"/>
  <c r="R553" i="18"/>
  <c r="O554" i="18"/>
  <c r="P554" i="18"/>
  <c r="Q554" i="18"/>
  <c r="R554" i="18"/>
  <c r="O555" i="18"/>
  <c r="P555" i="18"/>
  <c r="Q555" i="18"/>
  <c r="R555" i="18"/>
  <c r="O556" i="18"/>
  <c r="P556" i="18"/>
  <c r="Q556" i="18"/>
  <c r="R556" i="18"/>
  <c r="O557" i="18"/>
  <c r="P557" i="18"/>
  <c r="Q557" i="18"/>
  <c r="R557" i="18"/>
  <c r="O558" i="18"/>
  <c r="P558" i="18"/>
  <c r="Q558" i="18"/>
  <c r="R558" i="18"/>
  <c r="O559" i="18"/>
  <c r="P559" i="18"/>
  <c r="Q559" i="18"/>
  <c r="R559" i="18"/>
  <c r="O560" i="18"/>
  <c r="P560" i="18"/>
  <c r="Q560" i="18"/>
  <c r="R560" i="18"/>
  <c r="O561" i="18"/>
  <c r="P561" i="18"/>
  <c r="Q561" i="18"/>
  <c r="R561" i="18"/>
  <c r="O562" i="18"/>
  <c r="P562" i="18"/>
  <c r="Q562" i="18"/>
  <c r="R562" i="18"/>
  <c r="O563" i="18"/>
  <c r="P563" i="18"/>
  <c r="Q563" i="18"/>
  <c r="R563" i="18"/>
  <c r="O564" i="18"/>
  <c r="P564" i="18"/>
  <c r="Q564" i="18"/>
  <c r="R564" i="18"/>
  <c r="O565" i="18"/>
  <c r="P565" i="18"/>
  <c r="Q565" i="18"/>
  <c r="R565" i="18"/>
  <c r="O566" i="18"/>
  <c r="P566" i="18"/>
  <c r="Q566" i="18"/>
  <c r="R566" i="18"/>
  <c r="O567" i="18"/>
  <c r="P567" i="18"/>
  <c r="Q567" i="18"/>
  <c r="R567" i="18"/>
  <c r="O568" i="18"/>
  <c r="P568" i="18"/>
  <c r="Q568" i="18"/>
  <c r="R568" i="18"/>
  <c r="O569" i="18"/>
  <c r="P569" i="18"/>
  <c r="Q569" i="18"/>
  <c r="R569" i="18"/>
  <c r="O570" i="18"/>
  <c r="P570" i="18"/>
  <c r="Q570" i="18"/>
  <c r="R570" i="18"/>
  <c r="O571" i="18"/>
  <c r="P571" i="18"/>
  <c r="Q571" i="18"/>
  <c r="R571" i="18"/>
  <c r="O572" i="18"/>
  <c r="P572" i="18"/>
  <c r="Q572" i="18"/>
  <c r="R572" i="18"/>
  <c r="O573" i="18"/>
  <c r="P573" i="18"/>
  <c r="Q573" i="18"/>
  <c r="R573" i="18"/>
  <c r="O574" i="18"/>
  <c r="P574" i="18"/>
  <c r="Q574" i="18"/>
  <c r="R574" i="18"/>
  <c r="O575" i="18"/>
  <c r="P575" i="18"/>
  <c r="Q575" i="18"/>
  <c r="R575" i="18"/>
  <c r="O576" i="18"/>
  <c r="P576" i="18"/>
  <c r="Q576" i="18"/>
  <c r="R576" i="18"/>
  <c r="O577" i="18"/>
  <c r="P577" i="18"/>
  <c r="Q577" i="18"/>
  <c r="R577" i="18"/>
  <c r="O578" i="18"/>
  <c r="P578" i="18"/>
  <c r="Q578" i="18"/>
  <c r="R578" i="18"/>
  <c r="O579" i="18"/>
  <c r="P579" i="18"/>
  <c r="Q579" i="18"/>
  <c r="R579" i="18"/>
  <c r="O580" i="18"/>
  <c r="P580" i="18"/>
  <c r="Q580" i="18"/>
  <c r="R580" i="18"/>
  <c r="O581" i="18"/>
  <c r="P581" i="18"/>
  <c r="Q581" i="18"/>
  <c r="R581" i="18"/>
  <c r="O582" i="18"/>
  <c r="P582" i="18"/>
  <c r="Q582" i="18"/>
  <c r="R582" i="18"/>
  <c r="O583" i="18"/>
  <c r="P583" i="18"/>
  <c r="Q583" i="18"/>
  <c r="R583" i="18"/>
  <c r="O584" i="18"/>
  <c r="P584" i="18"/>
  <c r="Q584" i="18"/>
  <c r="R584" i="18"/>
  <c r="O585" i="18"/>
  <c r="P585" i="18"/>
  <c r="Q585" i="18"/>
  <c r="R585" i="18"/>
  <c r="O586" i="18"/>
  <c r="P586" i="18"/>
  <c r="Q586" i="18"/>
  <c r="R586" i="18"/>
  <c r="O587" i="18"/>
  <c r="P587" i="18"/>
  <c r="Q587" i="18"/>
  <c r="R587" i="18"/>
  <c r="O588" i="18"/>
  <c r="P588" i="18"/>
  <c r="Q588" i="18"/>
  <c r="R588" i="18"/>
  <c r="O589" i="18"/>
  <c r="P589" i="18"/>
  <c r="Q589" i="18"/>
  <c r="R589" i="18"/>
  <c r="O590" i="18"/>
  <c r="P590" i="18"/>
  <c r="Q590" i="18"/>
  <c r="R590" i="18"/>
  <c r="O591" i="18"/>
  <c r="P591" i="18"/>
  <c r="Q591" i="18"/>
  <c r="R591" i="18"/>
  <c r="O592" i="18"/>
  <c r="P592" i="18"/>
  <c r="Q592" i="18"/>
  <c r="R592" i="18"/>
  <c r="O593" i="18"/>
  <c r="P593" i="18"/>
  <c r="Q593" i="18"/>
  <c r="R593" i="18"/>
  <c r="O594" i="18"/>
  <c r="P594" i="18"/>
  <c r="Q594" i="18"/>
  <c r="R594" i="18"/>
  <c r="O595" i="18"/>
  <c r="P595" i="18"/>
  <c r="Q595" i="18"/>
  <c r="R595" i="18"/>
  <c r="O596" i="18"/>
  <c r="P596" i="18"/>
  <c r="Q596" i="18"/>
  <c r="R596" i="18"/>
  <c r="O597" i="18"/>
  <c r="P597" i="18"/>
  <c r="Q597" i="18"/>
  <c r="R597" i="18"/>
  <c r="O598" i="18"/>
  <c r="P598" i="18"/>
  <c r="Q598" i="18"/>
  <c r="R598" i="18"/>
  <c r="O599" i="18"/>
  <c r="P599" i="18"/>
  <c r="Q599" i="18"/>
  <c r="R599" i="18"/>
  <c r="O600" i="18"/>
  <c r="P600" i="18"/>
  <c r="Q600" i="18"/>
  <c r="R600" i="18"/>
  <c r="O601" i="18"/>
  <c r="P601" i="18"/>
  <c r="Q601" i="18"/>
  <c r="R601" i="18"/>
  <c r="O602" i="18"/>
  <c r="P602" i="18"/>
  <c r="Q602" i="18"/>
  <c r="R602" i="18"/>
  <c r="O603" i="18"/>
  <c r="P603" i="18"/>
  <c r="Q603" i="18"/>
  <c r="R603" i="18"/>
  <c r="O604" i="18"/>
  <c r="P604" i="18"/>
  <c r="Q604" i="18"/>
  <c r="R604" i="18"/>
  <c r="O605" i="18"/>
  <c r="P605" i="18"/>
  <c r="Q605" i="18"/>
  <c r="R605" i="18"/>
  <c r="O606" i="18"/>
  <c r="P606" i="18"/>
  <c r="Q606" i="18"/>
  <c r="R606" i="18"/>
  <c r="O607" i="18"/>
  <c r="P607" i="18"/>
  <c r="Q607" i="18"/>
  <c r="R607" i="18"/>
  <c r="O608" i="18"/>
  <c r="P608" i="18"/>
  <c r="Q608" i="18"/>
  <c r="R608" i="18"/>
  <c r="O609" i="18"/>
  <c r="P609" i="18"/>
  <c r="Q609" i="18"/>
  <c r="R609" i="18"/>
  <c r="O610" i="18"/>
  <c r="P610" i="18"/>
  <c r="Q610" i="18"/>
  <c r="R610" i="18"/>
  <c r="O611" i="18"/>
  <c r="P611" i="18"/>
  <c r="Q611" i="18"/>
  <c r="R611" i="18"/>
  <c r="O612" i="18"/>
  <c r="P612" i="18"/>
  <c r="Q612" i="18"/>
  <c r="R612" i="18"/>
  <c r="O613" i="18"/>
  <c r="P613" i="18"/>
  <c r="Q613" i="18"/>
  <c r="R613" i="18"/>
  <c r="O614" i="18"/>
  <c r="P614" i="18"/>
  <c r="Q614" i="18"/>
  <c r="R614" i="18"/>
  <c r="O615" i="18"/>
  <c r="P615" i="18"/>
  <c r="Q615" i="18"/>
  <c r="R615" i="18"/>
  <c r="O616" i="18"/>
  <c r="P616" i="18"/>
  <c r="Q616" i="18"/>
  <c r="R616" i="18"/>
  <c r="O617" i="18"/>
  <c r="P617" i="18"/>
  <c r="Q617" i="18"/>
  <c r="R617" i="18"/>
  <c r="O618" i="18"/>
  <c r="P618" i="18"/>
  <c r="Q618" i="18"/>
  <c r="R618" i="18"/>
  <c r="O619" i="18"/>
  <c r="P619" i="18"/>
  <c r="Q619" i="18"/>
  <c r="R619" i="18"/>
  <c r="O620" i="18"/>
  <c r="P620" i="18"/>
  <c r="Q620" i="18"/>
  <c r="R620" i="18"/>
  <c r="O621" i="18"/>
  <c r="P621" i="18"/>
  <c r="Q621" i="18"/>
  <c r="R621" i="18"/>
  <c r="O622" i="18"/>
  <c r="P622" i="18"/>
  <c r="Q622" i="18"/>
  <c r="R622" i="18"/>
  <c r="O623" i="18"/>
  <c r="P623" i="18"/>
  <c r="Q623" i="18"/>
  <c r="R623" i="18"/>
  <c r="O624" i="18"/>
  <c r="P624" i="18"/>
  <c r="Q624" i="18"/>
  <c r="R624" i="18"/>
  <c r="O625" i="18"/>
  <c r="P625" i="18"/>
  <c r="Q625" i="18"/>
  <c r="R625" i="18"/>
  <c r="O626" i="18"/>
  <c r="P626" i="18"/>
  <c r="Q626" i="18"/>
  <c r="R626" i="18"/>
  <c r="O627" i="18"/>
  <c r="P627" i="18"/>
  <c r="Q627" i="18"/>
  <c r="R627" i="18"/>
  <c r="O628" i="18"/>
  <c r="P628" i="18"/>
  <c r="Q628" i="18"/>
  <c r="R628" i="18"/>
  <c r="O629" i="18"/>
  <c r="P629" i="18"/>
  <c r="Q629" i="18"/>
  <c r="R629" i="18"/>
  <c r="O630" i="18"/>
  <c r="P630" i="18"/>
  <c r="Q630" i="18"/>
  <c r="R630" i="18"/>
  <c r="O631" i="18"/>
  <c r="P631" i="18"/>
  <c r="Q631" i="18"/>
  <c r="R631" i="18"/>
  <c r="O632" i="18"/>
  <c r="P632" i="18"/>
  <c r="Q632" i="18"/>
  <c r="R632" i="18"/>
  <c r="O633" i="18"/>
  <c r="P633" i="18"/>
  <c r="Q633" i="18"/>
  <c r="R633" i="18"/>
  <c r="O634" i="18"/>
  <c r="P634" i="18"/>
  <c r="Q634" i="18"/>
  <c r="R634" i="18"/>
  <c r="O635" i="18"/>
  <c r="P635" i="18"/>
  <c r="Q635" i="18"/>
  <c r="R635" i="18"/>
  <c r="O636" i="18"/>
  <c r="P636" i="18"/>
  <c r="Q636" i="18"/>
  <c r="R636" i="18"/>
  <c r="O637" i="18"/>
  <c r="P637" i="18"/>
  <c r="Q637" i="18"/>
  <c r="R637" i="18"/>
  <c r="O638" i="18"/>
  <c r="P638" i="18"/>
  <c r="Q638" i="18"/>
  <c r="R638" i="18"/>
  <c r="O639" i="18"/>
  <c r="P639" i="18"/>
  <c r="Q639" i="18"/>
  <c r="R639" i="18"/>
  <c r="O640" i="18"/>
  <c r="P640" i="18"/>
  <c r="Q640" i="18"/>
  <c r="R640" i="18"/>
  <c r="O641" i="18"/>
  <c r="P641" i="18"/>
  <c r="Q641" i="18"/>
  <c r="R641" i="18"/>
  <c r="O642" i="18"/>
  <c r="P642" i="18"/>
  <c r="Q642" i="18"/>
  <c r="R642" i="18"/>
  <c r="O643" i="18"/>
  <c r="P643" i="18"/>
  <c r="Q643" i="18"/>
  <c r="R643" i="18"/>
  <c r="O644" i="18"/>
  <c r="P644" i="18"/>
  <c r="Q644" i="18"/>
  <c r="R644" i="18"/>
  <c r="O645" i="18"/>
  <c r="P645" i="18"/>
  <c r="Q645" i="18"/>
  <c r="R645" i="18"/>
  <c r="O646" i="18"/>
  <c r="P646" i="18"/>
  <c r="Q646" i="18"/>
  <c r="R646" i="18"/>
  <c r="O647" i="18"/>
  <c r="P647" i="18"/>
  <c r="Q647" i="18"/>
  <c r="R647" i="18"/>
  <c r="O648" i="18"/>
  <c r="P648" i="18"/>
  <c r="Q648" i="18"/>
  <c r="R648" i="18"/>
  <c r="O649" i="18"/>
  <c r="P649" i="18"/>
  <c r="Q649" i="18"/>
  <c r="R649" i="18"/>
  <c r="O650" i="18"/>
  <c r="P650" i="18"/>
  <c r="Q650" i="18"/>
  <c r="R650" i="18"/>
  <c r="O651" i="18"/>
  <c r="P651" i="18"/>
  <c r="Q651" i="18"/>
  <c r="R651" i="18"/>
  <c r="O652" i="18"/>
  <c r="P652" i="18"/>
  <c r="Q652" i="18"/>
  <c r="R652" i="18"/>
  <c r="O653" i="18"/>
  <c r="P653" i="18"/>
  <c r="Q653" i="18"/>
  <c r="R653" i="18"/>
  <c r="O654" i="18"/>
  <c r="P654" i="18"/>
  <c r="Q654" i="18"/>
  <c r="R654" i="18"/>
  <c r="O655" i="18"/>
  <c r="P655" i="18"/>
  <c r="Q655" i="18"/>
  <c r="R655" i="18"/>
  <c r="O656" i="18"/>
  <c r="P656" i="18"/>
  <c r="Q656" i="18"/>
  <c r="R656" i="18"/>
  <c r="O657" i="18"/>
  <c r="P657" i="18"/>
  <c r="Q657" i="18"/>
  <c r="R657" i="18"/>
  <c r="O658" i="18"/>
  <c r="P658" i="18"/>
  <c r="Q658" i="18"/>
  <c r="R658" i="18"/>
  <c r="O659" i="18"/>
  <c r="P659" i="18"/>
  <c r="Q659" i="18"/>
  <c r="R659" i="18"/>
  <c r="O660" i="18"/>
  <c r="P660" i="18"/>
  <c r="Q660" i="18"/>
  <c r="R660" i="18"/>
  <c r="O661" i="18"/>
  <c r="P661" i="18"/>
  <c r="Q661" i="18"/>
  <c r="R661" i="18"/>
  <c r="O662" i="18"/>
  <c r="P662" i="18"/>
  <c r="Q662" i="18"/>
  <c r="R662" i="18"/>
  <c r="O663" i="18"/>
  <c r="P663" i="18"/>
  <c r="Q663" i="18"/>
  <c r="R663" i="18"/>
  <c r="O664" i="18"/>
  <c r="P664" i="18"/>
  <c r="Q664" i="18"/>
  <c r="R664" i="18"/>
  <c r="O665" i="18"/>
  <c r="P665" i="18"/>
  <c r="Q665" i="18"/>
  <c r="R665" i="18"/>
  <c r="O666" i="18"/>
  <c r="P666" i="18"/>
  <c r="Q666" i="18"/>
  <c r="R666" i="18"/>
  <c r="O667" i="18"/>
  <c r="P667" i="18"/>
  <c r="Q667" i="18"/>
  <c r="R667" i="18"/>
  <c r="O668" i="18"/>
  <c r="P668" i="18"/>
  <c r="Q668" i="18"/>
  <c r="R668" i="18"/>
  <c r="O669" i="18"/>
  <c r="P669" i="18"/>
  <c r="Q669" i="18"/>
  <c r="R669" i="18"/>
  <c r="O670" i="18"/>
  <c r="P670" i="18"/>
  <c r="Q670" i="18"/>
  <c r="R670" i="18"/>
  <c r="O671" i="18"/>
  <c r="P671" i="18"/>
  <c r="Q671" i="18"/>
  <c r="R671" i="18"/>
  <c r="O672" i="18"/>
  <c r="P672" i="18"/>
  <c r="Q672" i="18"/>
  <c r="R672" i="18"/>
  <c r="O673" i="18"/>
  <c r="P673" i="18"/>
  <c r="Q673" i="18"/>
  <c r="R673" i="18"/>
  <c r="O674" i="18"/>
  <c r="P674" i="18"/>
  <c r="Q674" i="18"/>
  <c r="R674" i="18"/>
  <c r="O675" i="18"/>
  <c r="P675" i="18"/>
  <c r="Q675" i="18"/>
  <c r="R675" i="18"/>
  <c r="O676" i="18"/>
  <c r="P676" i="18"/>
  <c r="Q676" i="18"/>
  <c r="R676" i="18"/>
  <c r="O677" i="18"/>
  <c r="P677" i="18"/>
  <c r="Q677" i="18"/>
  <c r="R677" i="18"/>
  <c r="O678" i="18"/>
  <c r="P678" i="18"/>
  <c r="Q678" i="18"/>
  <c r="R678" i="18"/>
  <c r="O679" i="18"/>
  <c r="P679" i="18"/>
  <c r="Q679" i="18"/>
  <c r="R679" i="18"/>
  <c r="O680" i="18"/>
  <c r="P680" i="18"/>
  <c r="Q680" i="18"/>
  <c r="R680" i="18"/>
  <c r="O681" i="18"/>
  <c r="P681" i="18"/>
  <c r="Q681" i="18"/>
  <c r="R681" i="18"/>
  <c r="O682" i="18"/>
  <c r="P682" i="18"/>
  <c r="Q682" i="18"/>
  <c r="R682" i="18"/>
  <c r="O683" i="18"/>
  <c r="P683" i="18"/>
  <c r="Q683" i="18"/>
  <c r="R683" i="18"/>
  <c r="O684" i="18"/>
  <c r="P684" i="18"/>
  <c r="Q684" i="18"/>
  <c r="R684" i="18"/>
  <c r="O685" i="18"/>
  <c r="P685" i="18"/>
  <c r="Q685" i="18"/>
  <c r="R685" i="18"/>
  <c r="O686" i="18"/>
  <c r="P686" i="18"/>
  <c r="Q686" i="18"/>
  <c r="R686" i="18"/>
  <c r="O687" i="18"/>
  <c r="P687" i="18"/>
  <c r="Q687" i="18"/>
  <c r="R687" i="18"/>
  <c r="O688" i="18"/>
  <c r="P688" i="18"/>
  <c r="Q688" i="18"/>
  <c r="R688" i="18"/>
  <c r="O689" i="18"/>
  <c r="P689" i="18"/>
  <c r="Q689" i="18"/>
  <c r="R689" i="18"/>
  <c r="O690" i="18"/>
  <c r="P690" i="18"/>
  <c r="Q690" i="18"/>
  <c r="R690" i="18"/>
  <c r="O691" i="18"/>
  <c r="P691" i="18"/>
  <c r="Q691" i="18"/>
  <c r="R691" i="18"/>
  <c r="O692" i="18"/>
  <c r="P692" i="18"/>
  <c r="Q692" i="18"/>
  <c r="R692" i="18"/>
  <c r="O693" i="18"/>
  <c r="P693" i="18"/>
  <c r="Q693" i="18"/>
  <c r="R693" i="18"/>
  <c r="O694" i="18"/>
  <c r="P694" i="18"/>
  <c r="Q694" i="18"/>
  <c r="R694" i="18"/>
  <c r="O695" i="18"/>
  <c r="P695" i="18"/>
  <c r="Q695" i="18"/>
  <c r="R695" i="18"/>
  <c r="O696" i="18"/>
  <c r="P696" i="18"/>
  <c r="Q696" i="18"/>
  <c r="R696" i="18"/>
  <c r="O697" i="18"/>
  <c r="P697" i="18"/>
  <c r="Q697" i="18"/>
  <c r="R697" i="18"/>
  <c r="O698" i="18"/>
  <c r="P698" i="18"/>
  <c r="Q698" i="18"/>
  <c r="R698" i="18"/>
  <c r="O699" i="18"/>
  <c r="P699" i="18"/>
  <c r="Q699" i="18"/>
  <c r="R699" i="18"/>
  <c r="O700" i="18"/>
  <c r="P700" i="18"/>
  <c r="Q700" i="18"/>
  <c r="R700" i="18"/>
  <c r="O701" i="18"/>
  <c r="P701" i="18"/>
  <c r="Q701" i="18"/>
  <c r="R701" i="18"/>
  <c r="O702" i="18"/>
  <c r="P702" i="18"/>
  <c r="Q702" i="18"/>
  <c r="R702" i="18"/>
  <c r="O703" i="18"/>
  <c r="P703" i="18"/>
  <c r="Q703" i="18"/>
  <c r="R703" i="18"/>
  <c r="O704" i="18"/>
  <c r="P704" i="18"/>
  <c r="Q704" i="18"/>
  <c r="R704" i="18"/>
  <c r="O705" i="18"/>
  <c r="P705" i="18"/>
  <c r="Q705" i="18"/>
  <c r="R705" i="18"/>
  <c r="O706" i="18"/>
  <c r="P706" i="18"/>
  <c r="Q706" i="18"/>
  <c r="R706" i="18"/>
  <c r="O707" i="18"/>
  <c r="P707" i="18"/>
  <c r="Q707" i="18"/>
  <c r="R707" i="18"/>
  <c r="O708" i="18"/>
  <c r="P708" i="18"/>
  <c r="Q708" i="18"/>
  <c r="R708" i="18"/>
  <c r="O709" i="18"/>
  <c r="P709" i="18"/>
  <c r="Q709" i="18"/>
  <c r="R709" i="18"/>
  <c r="O710" i="18"/>
  <c r="P710" i="18"/>
  <c r="Q710" i="18"/>
  <c r="R710" i="18"/>
  <c r="O711" i="18"/>
  <c r="P711" i="18"/>
  <c r="Q711" i="18"/>
  <c r="R711" i="18"/>
  <c r="O712" i="18"/>
  <c r="P712" i="18"/>
  <c r="Q712" i="18"/>
  <c r="R712" i="18"/>
  <c r="O713" i="18"/>
  <c r="P713" i="18"/>
  <c r="Q713" i="18"/>
  <c r="R713" i="18"/>
  <c r="O714" i="18"/>
  <c r="P714" i="18"/>
  <c r="Q714" i="18"/>
  <c r="R714" i="18"/>
  <c r="O715" i="18"/>
  <c r="P715" i="18"/>
  <c r="Q715" i="18"/>
  <c r="R715" i="18"/>
  <c r="O716" i="18"/>
  <c r="P716" i="18"/>
  <c r="Q716" i="18"/>
  <c r="R716" i="18"/>
  <c r="O717" i="18"/>
  <c r="P717" i="18"/>
  <c r="Q717" i="18"/>
  <c r="R717" i="18"/>
  <c r="O718" i="18"/>
  <c r="P718" i="18"/>
  <c r="Q718" i="18"/>
  <c r="R718" i="18"/>
  <c r="O719" i="18"/>
  <c r="P719" i="18"/>
  <c r="Q719" i="18"/>
  <c r="R719" i="18"/>
  <c r="O720" i="18"/>
  <c r="P720" i="18"/>
  <c r="Q720" i="18"/>
  <c r="R720" i="18"/>
  <c r="O721" i="18"/>
  <c r="P721" i="18"/>
  <c r="Q721" i="18"/>
  <c r="R721" i="18"/>
  <c r="O722" i="18"/>
  <c r="P722" i="18"/>
  <c r="Q722" i="18"/>
  <c r="R722" i="18"/>
  <c r="O723" i="18"/>
  <c r="P723" i="18"/>
  <c r="Q723" i="18"/>
  <c r="R723" i="18"/>
  <c r="O724" i="18"/>
  <c r="P724" i="18"/>
  <c r="Q724" i="18"/>
  <c r="R724" i="18"/>
  <c r="O725" i="18"/>
  <c r="P725" i="18"/>
  <c r="Q725" i="18"/>
  <c r="R725" i="18"/>
  <c r="O726" i="18"/>
  <c r="P726" i="18"/>
  <c r="Q726" i="18"/>
  <c r="R726" i="18"/>
  <c r="O727" i="18"/>
  <c r="P727" i="18"/>
  <c r="Q727" i="18"/>
  <c r="R727" i="18"/>
  <c r="O728" i="18"/>
  <c r="P728" i="18"/>
  <c r="Q728" i="18"/>
  <c r="R728" i="18"/>
  <c r="O729" i="18"/>
  <c r="P729" i="18"/>
  <c r="Q729" i="18"/>
  <c r="R729" i="18"/>
  <c r="O730" i="18"/>
  <c r="P730" i="18"/>
  <c r="Q730" i="18"/>
  <c r="R730" i="18"/>
  <c r="O731" i="18"/>
  <c r="P731" i="18"/>
  <c r="Q731" i="18"/>
  <c r="R731" i="18"/>
  <c r="O732" i="18"/>
  <c r="P732" i="18"/>
  <c r="Q732" i="18"/>
  <c r="R732" i="18"/>
  <c r="O733" i="18"/>
  <c r="P733" i="18"/>
  <c r="Q733" i="18"/>
  <c r="R733" i="18"/>
  <c r="O734" i="18"/>
  <c r="P734" i="18"/>
  <c r="Q734" i="18"/>
  <c r="R734" i="18"/>
  <c r="O735" i="18"/>
  <c r="P735" i="18"/>
  <c r="Q735" i="18"/>
  <c r="R735" i="18"/>
  <c r="O736" i="18"/>
  <c r="P736" i="18"/>
  <c r="Q736" i="18"/>
  <c r="R736" i="18"/>
  <c r="O737" i="18"/>
  <c r="P737" i="18"/>
  <c r="Q737" i="18"/>
  <c r="R737" i="18"/>
  <c r="O738" i="18"/>
  <c r="P738" i="18"/>
  <c r="Q738" i="18"/>
  <c r="R738" i="18"/>
  <c r="O739" i="18"/>
  <c r="P739" i="18"/>
  <c r="Q739" i="18"/>
  <c r="R739" i="18"/>
  <c r="O740" i="18"/>
  <c r="P740" i="18"/>
  <c r="Q740" i="18"/>
  <c r="R740" i="18"/>
  <c r="O741" i="18"/>
  <c r="P741" i="18"/>
  <c r="Q741" i="18"/>
  <c r="R741" i="18"/>
  <c r="O742" i="18"/>
  <c r="P742" i="18"/>
  <c r="Q742" i="18"/>
  <c r="R742" i="18"/>
  <c r="O743" i="18"/>
  <c r="P743" i="18"/>
  <c r="Q743" i="18"/>
  <c r="R743" i="18"/>
  <c r="O744" i="18"/>
  <c r="P744" i="18"/>
  <c r="Q744" i="18"/>
  <c r="R744" i="18"/>
  <c r="O745" i="18"/>
  <c r="P745" i="18"/>
  <c r="Q745" i="18"/>
  <c r="R745" i="18"/>
  <c r="O746" i="18"/>
  <c r="P746" i="18"/>
  <c r="Q746" i="18"/>
  <c r="R746" i="18"/>
  <c r="O747" i="18"/>
  <c r="P747" i="18"/>
  <c r="Q747" i="18"/>
  <c r="R747" i="18"/>
  <c r="O748" i="18"/>
  <c r="P748" i="18"/>
  <c r="Q748" i="18"/>
  <c r="R748" i="18"/>
  <c r="O749" i="18"/>
  <c r="P749" i="18"/>
  <c r="Q749" i="18"/>
  <c r="R749" i="18"/>
  <c r="O750" i="18"/>
  <c r="P750" i="18"/>
  <c r="Q750" i="18"/>
  <c r="R750" i="18"/>
  <c r="O751" i="18"/>
  <c r="P751" i="18"/>
  <c r="Q751" i="18"/>
  <c r="R751" i="18"/>
  <c r="O752" i="18"/>
  <c r="P752" i="18"/>
  <c r="Q752" i="18"/>
  <c r="R752" i="18"/>
  <c r="O753" i="18"/>
  <c r="P753" i="18"/>
  <c r="Q753" i="18"/>
  <c r="R753" i="18"/>
  <c r="O754" i="18"/>
  <c r="P754" i="18"/>
  <c r="Q754" i="18"/>
  <c r="R754" i="18"/>
  <c r="O755" i="18"/>
  <c r="P755" i="18"/>
  <c r="Q755" i="18"/>
  <c r="R755" i="18"/>
  <c r="O756" i="18"/>
  <c r="P756" i="18"/>
  <c r="Q756" i="18"/>
  <c r="R756" i="18"/>
  <c r="O757" i="18"/>
  <c r="P757" i="18"/>
  <c r="Q757" i="18"/>
  <c r="R757" i="18"/>
  <c r="O758" i="18"/>
  <c r="P758" i="18"/>
  <c r="Q758" i="18"/>
  <c r="R758" i="18"/>
  <c r="O759" i="18"/>
  <c r="P759" i="18"/>
  <c r="Q759" i="18"/>
  <c r="R759" i="18"/>
  <c r="O760" i="18"/>
  <c r="P760" i="18"/>
  <c r="Q760" i="18"/>
  <c r="R760" i="18"/>
  <c r="O761" i="18"/>
  <c r="P761" i="18"/>
  <c r="Q761" i="18"/>
  <c r="R761" i="18"/>
  <c r="O762" i="18"/>
  <c r="P762" i="18"/>
  <c r="Q762" i="18"/>
  <c r="R762" i="18"/>
  <c r="O763" i="18"/>
  <c r="P763" i="18"/>
  <c r="Q763" i="18"/>
  <c r="R763" i="18"/>
  <c r="O764" i="18"/>
  <c r="P764" i="18"/>
  <c r="Q764" i="18"/>
  <c r="R764" i="18"/>
  <c r="O765" i="18"/>
  <c r="P765" i="18"/>
  <c r="Q765" i="18"/>
  <c r="R765" i="18"/>
  <c r="O766" i="18"/>
  <c r="P766" i="18"/>
  <c r="Q766" i="18"/>
  <c r="R766" i="18"/>
  <c r="O767" i="18"/>
  <c r="P767" i="18"/>
  <c r="Q767" i="18"/>
  <c r="R767" i="18"/>
  <c r="O768" i="18"/>
  <c r="P768" i="18"/>
  <c r="Q768" i="18"/>
  <c r="R768" i="18"/>
  <c r="O769" i="18"/>
  <c r="P769" i="18"/>
  <c r="Q769" i="18"/>
  <c r="R769" i="18"/>
  <c r="O770" i="18"/>
  <c r="P770" i="18"/>
  <c r="Q770" i="18"/>
  <c r="R770" i="18"/>
  <c r="O771" i="18"/>
  <c r="P771" i="18"/>
  <c r="Q771" i="18"/>
  <c r="R771" i="18"/>
  <c r="O772" i="18"/>
  <c r="P772" i="18"/>
  <c r="Q772" i="18"/>
  <c r="R772" i="18"/>
  <c r="O773" i="18"/>
  <c r="P773" i="18"/>
  <c r="Q773" i="18"/>
  <c r="R773" i="18"/>
  <c r="O774" i="18"/>
  <c r="P774" i="18"/>
  <c r="Q774" i="18"/>
  <c r="R774" i="18"/>
  <c r="O775" i="18"/>
  <c r="P775" i="18"/>
  <c r="Q775" i="18"/>
  <c r="R775" i="18"/>
  <c r="O776" i="18"/>
  <c r="P776" i="18"/>
  <c r="Q776" i="18"/>
  <c r="R776" i="18"/>
  <c r="O777" i="18"/>
  <c r="P777" i="18"/>
  <c r="Q777" i="18"/>
  <c r="R777" i="18"/>
  <c r="O778" i="18"/>
  <c r="P778" i="18"/>
  <c r="Q778" i="18"/>
  <c r="R778" i="18"/>
  <c r="O779" i="18"/>
  <c r="P779" i="18"/>
  <c r="Q779" i="18"/>
  <c r="R779" i="18"/>
  <c r="O780" i="18"/>
  <c r="P780" i="18"/>
  <c r="Q780" i="18"/>
  <c r="R780" i="18"/>
  <c r="O781" i="18"/>
  <c r="P781" i="18"/>
  <c r="Q781" i="18"/>
  <c r="R781" i="18"/>
  <c r="O782" i="18"/>
  <c r="P782" i="18"/>
  <c r="Q782" i="18"/>
  <c r="R782" i="18"/>
  <c r="O783" i="18"/>
  <c r="P783" i="18"/>
  <c r="Q783" i="18"/>
  <c r="R783" i="18"/>
  <c r="O784" i="18"/>
  <c r="P784" i="18"/>
  <c r="Q784" i="18"/>
  <c r="R784" i="18"/>
  <c r="O785" i="18"/>
  <c r="P785" i="18"/>
  <c r="Q785" i="18"/>
  <c r="R785" i="18"/>
  <c r="O786" i="18"/>
  <c r="P786" i="18"/>
  <c r="Q786" i="18"/>
  <c r="R786" i="18"/>
  <c r="O787" i="18"/>
  <c r="P787" i="18"/>
  <c r="Q787" i="18"/>
  <c r="R787" i="18"/>
  <c r="O788" i="18"/>
  <c r="P788" i="18"/>
  <c r="Q788" i="18"/>
  <c r="R788" i="18"/>
  <c r="O789" i="18"/>
  <c r="P789" i="18"/>
  <c r="Q789" i="18"/>
  <c r="R789" i="18"/>
  <c r="O790" i="18"/>
  <c r="P790" i="18"/>
  <c r="Q790" i="18"/>
  <c r="R790" i="18"/>
  <c r="O791" i="18"/>
  <c r="P791" i="18"/>
  <c r="Q791" i="18"/>
  <c r="R791" i="18"/>
  <c r="O792" i="18"/>
  <c r="P792" i="18"/>
  <c r="Q792" i="18"/>
  <c r="R792" i="18"/>
  <c r="O793" i="18"/>
  <c r="P793" i="18"/>
  <c r="Q793" i="18"/>
  <c r="R793" i="18"/>
  <c r="O794" i="18"/>
  <c r="P794" i="18"/>
  <c r="Q794" i="18"/>
  <c r="R794" i="18"/>
  <c r="O795" i="18"/>
  <c r="P795" i="18"/>
  <c r="Q795" i="18"/>
  <c r="R795" i="18"/>
  <c r="O796" i="18"/>
  <c r="P796" i="18"/>
  <c r="Q796" i="18"/>
  <c r="R796" i="18"/>
  <c r="O797" i="18"/>
  <c r="P797" i="18"/>
  <c r="Q797" i="18"/>
  <c r="R797" i="18"/>
  <c r="O798" i="18"/>
  <c r="P798" i="18"/>
  <c r="Q798" i="18"/>
  <c r="R798" i="18"/>
  <c r="O799" i="18"/>
  <c r="P799" i="18"/>
  <c r="Q799" i="18"/>
  <c r="R799" i="18"/>
  <c r="O800" i="18"/>
  <c r="P800" i="18"/>
  <c r="Q800" i="18"/>
  <c r="R800" i="18"/>
  <c r="O801" i="18"/>
  <c r="P801" i="18"/>
  <c r="Q801" i="18"/>
  <c r="R801" i="18"/>
  <c r="O802" i="18"/>
  <c r="P802" i="18"/>
  <c r="Q802" i="18"/>
  <c r="R802" i="18"/>
  <c r="O803" i="18"/>
  <c r="P803" i="18"/>
  <c r="Q803" i="18"/>
  <c r="R803" i="18"/>
  <c r="O804" i="18"/>
  <c r="P804" i="18"/>
  <c r="Q804" i="18"/>
  <c r="R804" i="18"/>
  <c r="O805" i="18"/>
  <c r="P805" i="18"/>
  <c r="Q805" i="18"/>
  <c r="R805" i="18"/>
  <c r="O806" i="18"/>
  <c r="P806" i="18"/>
  <c r="Q806" i="18"/>
  <c r="R806" i="18"/>
  <c r="O807" i="18"/>
  <c r="P807" i="18"/>
  <c r="Q807" i="18"/>
  <c r="R807" i="18"/>
  <c r="O808" i="18"/>
  <c r="P808" i="18"/>
  <c r="Q808" i="18"/>
  <c r="R808" i="18"/>
  <c r="O809" i="18"/>
  <c r="P809" i="18"/>
  <c r="Q809" i="18"/>
  <c r="R809" i="18"/>
  <c r="O810" i="18"/>
  <c r="P810" i="18"/>
  <c r="Q810" i="18"/>
  <c r="R810" i="18"/>
  <c r="O811" i="18"/>
  <c r="P811" i="18"/>
  <c r="Q811" i="18"/>
  <c r="R811" i="18"/>
  <c r="O812" i="18"/>
  <c r="P812" i="18"/>
  <c r="Q812" i="18"/>
  <c r="R812" i="18"/>
  <c r="O813" i="18"/>
  <c r="P813" i="18"/>
  <c r="Q813" i="18"/>
  <c r="R813" i="18"/>
  <c r="O814" i="18"/>
  <c r="P814" i="18"/>
  <c r="Q814" i="18"/>
  <c r="R814" i="18"/>
  <c r="O815" i="18"/>
  <c r="P815" i="18"/>
  <c r="Q815" i="18"/>
  <c r="R815" i="18"/>
  <c r="O816" i="18"/>
  <c r="P816" i="18"/>
  <c r="Q816" i="18"/>
  <c r="R816" i="18"/>
  <c r="O817" i="18"/>
  <c r="P817" i="18"/>
  <c r="Q817" i="18"/>
  <c r="R817" i="18"/>
  <c r="O818" i="18"/>
  <c r="P818" i="18"/>
  <c r="Q818" i="18"/>
  <c r="R818" i="18"/>
  <c r="O819" i="18"/>
  <c r="P819" i="18"/>
  <c r="Q819" i="18"/>
  <c r="R819" i="18"/>
  <c r="O820" i="18"/>
  <c r="P820" i="18"/>
  <c r="Q820" i="18"/>
  <c r="R820" i="18"/>
  <c r="O821" i="18"/>
  <c r="P821" i="18"/>
  <c r="Q821" i="18"/>
  <c r="R821" i="18"/>
  <c r="O822" i="18"/>
  <c r="P822" i="18"/>
  <c r="Q822" i="18"/>
  <c r="R822" i="18"/>
  <c r="O823" i="18"/>
  <c r="P823" i="18"/>
  <c r="Q823" i="18"/>
  <c r="R823" i="18"/>
  <c r="O824" i="18"/>
  <c r="P824" i="18"/>
  <c r="Q824" i="18"/>
  <c r="R824" i="18"/>
  <c r="O825" i="18"/>
  <c r="P825" i="18"/>
  <c r="Q825" i="18"/>
  <c r="R825" i="18"/>
  <c r="O826" i="18"/>
  <c r="P826" i="18"/>
  <c r="Q826" i="18"/>
  <c r="R826" i="18"/>
  <c r="O827" i="18"/>
  <c r="P827" i="18"/>
  <c r="Q827" i="18"/>
  <c r="R827" i="18"/>
  <c r="O828" i="18"/>
  <c r="P828" i="18"/>
  <c r="Q828" i="18"/>
  <c r="R828" i="18"/>
  <c r="O829" i="18"/>
  <c r="P829" i="18"/>
  <c r="Q829" i="18"/>
  <c r="R829" i="18"/>
  <c r="O830" i="18"/>
  <c r="P830" i="18"/>
  <c r="Q830" i="18"/>
  <c r="R830" i="18"/>
  <c r="O831" i="18"/>
  <c r="P831" i="18"/>
  <c r="Q831" i="18"/>
  <c r="R831" i="18"/>
  <c r="O832" i="18"/>
  <c r="P832" i="18"/>
  <c r="Q832" i="18"/>
  <c r="R832" i="18"/>
  <c r="O833" i="18"/>
  <c r="P833" i="18"/>
  <c r="Q833" i="18"/>
  <c r="R833" i="18"/>
  <c r="O834" i="18"/>
  <c r="P834" i="18"/>
  <c r="Q834" i="18"/>
  <c r="R834" i="18"/>
  <c r="O835" i="18"/>
  <c r="P835" i="18"/>
  <c r="Q835" i="18"/>
  <c r="R835" i="18"/>
  <c r="O836" i="18"/>
  <c r="P836" i="18"/>
  <c r="Q836" i="18"/>
  <c r="R836" i="18"/>
  <c r="O837" i="18"/>
  <c r="P837" i="18"/>
  <c r="Q837" i="18"/>
  <c r="R837" i="18"/>
  <c r="O838" i="18"/>
  <c r="P838" i="18"/>
  <c r="Q838" i="18"/>
  <c r="R838" i="18"/>
  <c r="O839" i="18"/>
  <c r="P839" i="18"/>
  <c r="Q839" i="18"/>
  <c r="R839" i="18"/>
  <c r="O840" i="18"/>
  <c r="P840" i="18"/>
  <c r="Q840" i="18"/>
  <c r="R840" i="18"/>
  <c r="O841" i="18"/>
  <c r="P841" i="18"/>
  <c r="Q841" i="18"/>
  <c r="R841" i="18"/>
  <c r="O842" i="18"/>
  <c r="P842" i="18"/>
  <c r="Q842" i="18"/>
  <c r="R842" i="18"/>
  <c r="O843" i="18"/>
  <c r="P843" i="18"/>
  <c r="Q843" i="18"/>
  <c r="R843" i="18"/>
  <c r="O844" i="18"/>
  <c r="P844" i="18"/>
  <c r="Q844" i="18"/>
  <c r="R844" i="18"/>
  <c r="O845" i="18"/>
  <c r="P845" i="18"/>
  <c r="Q845" i="18"/>
  <c r="R845" i="18"/>
  <c r="O846" i="18"/>
  <c r="P846" i="18"/>
  <c r="Q846" i="18"/>
  <c r="R846" i="18"/>
  <c r="O847" i="18"/>
  <c r="P847" i="18"/>
  <c r="Q847" i="18"/>
  <c r="R847" i="18"/>
  <c r="O848" i="18"/>
  <c r="P848" i="18"/>
  <c r="Q848" i="18"/>
  <c r="R848" i="18"/>
  <c r="O849" i="18"/>
  <c r="P849" i="18"/>
  <c r="Q849" i="18"/>
  <c r="R849" i="18"/>
  <c r="O850" i="18"/>
  <c r="P850" i="18"/>
  <c r="Q850" i="18"/>
  <c r="R850" i="18"/>
  <c r="O851" i="18"/>
  <c r="P851" i="18"/>
  <c r="Q851" i="18"/>
  <c r="R851" i="18"/>
  <c r="O852" i="18"/>
  <c r="P852" i="18"/>
  <c r="Q852" i="18"/>
  <c r="R852" i="18"/>
  <c r="O853" i="18"/>
  <c r="P853" i="18"/>
  <c r="Q853" i="18"/>
  <c r="R853" i="18"/>
  <c r="O854" i="18"/>
  <c r="P854" i="18"/>
  <c r="Q854" i="18"/>
  <c r="R854" i="18"/>
  <c r="O855" i="18"/>
  <c r="P855" i="18"/>
  <c r="Q855" i="18"/>
  <c r="R855" i="18"/>
  <c r="O856" i="18"/>
  <c r="P856" i="18"/>
  <c r="Q856" i="18"/>
  <c r="R856" i="18"/>
  <c r="O857" i="18"/>
  <c r="P857" i="18"/>
  <c r="Q857" i="18"/>
  <c r="R857" i="18"/>
  <c r="O858" i="18"/>
  <c r="P858" i="18"/>
  <c r="Q858" i="18"/>
  <c r="R858" i="18"/>
  <c r="O859" i="18"/>
  <c r="P859" i="18"/>
  <c r="Q859" i="18"/>
  <c r="R859" i="18"/>
  <c r="O860" i="18"/>
  <c r="P860" i="18"/>
  <c r="Q860" i="18"/>
  <c r="R860" i="18"/>
  <c r="O861" i="18"/>
  <c r="P861" i="18"/>
  <c r="Q861" i="18"/>
  <c r="R861" i="18"/>
  <c r="O862" i="18"/>
  <c r="P862" i="18"/>
  <c r="Q862" i="18"/>
  <c r="R862" i="18"/>
  <c r="O863" i="18"/>
  <c r="P863" i="18"/>
  <c r="Q863" i="18"/>
  <c r="R863" i="18"/>
  <c r="O864" i="18"/>
  <c r="P864" i="18"/>
  <c r="Q864" i="18"/>
  <c r="R864" i="18"/>
  <c r="O865" i="18"/>
  <c r="P865" i="18"/>
  <c r="Q865" i="18"/>
  <c r="R865" i="18"/>
  <c r="O866" i="18"/>
  <c r="P866" i="18"/>
  <c r="Q866" i="18"/>
  <c r="R866" i="18"/>
  <c r="O867" i="18"/>
  <c r="P867" i="18"/>
  <c r="Q867" i="18"/>
  <c r="R867" i="18"/>
  <c r="O868" i="18"/>
  <c r="P868" i="18"/>
  <c r="Q868" i="18"/>
  <c r="R868" i="18"/>
  <c r="O869" i="18"/>
  <c r="P869" i="18"/>
  <c r="Q869" i="18"/>
  <c r="R869" i="18"/>
  <c r="O870" i="18"/>
  <c r="P870" i="18"/>
  <c r="Q870" i="18"/>
  <c r="R870" i="18"/>
  <c r="O871" i="18"/>
  <c r="P871" i="18"/>
  <c r="Q871" i="18"/>
  <c r="R871" i="18"/>
  <c r="O872" i="18"/>
  <c r="P872" i="18"/>
  <c r="Q872" i="18"/>
  <c r="R872" i="18"/>
  <c r="O873" i="18"/>
  <c r="P873" i="18"/>
  <c r="Q873" i="18"/>
  <c r="R873" i="18"/>
  <c r="O874" i="18"/>
  <c r="P874" i="18"/>
  <c r="Q874" i="18"/>
  <c r="R874" i="18"/>
  <c r="O875" i="18"/>
  <c r="P875" i="18"/>
  <c r="Q875" i="18"/>
  <c r="R875" i="18"/>
  <c r="O876" i="18"/>
  <c r="P876" i="18"/>
  <c r="Q876" i="18"/>
  <c r="R876" i="18"/>
  <c r="O877" i="18"/>
  <c r="P877" i="18"/>
  <c r="Q877" i="18"/>
  <c r="R877" i="18"/>
  <c r="O878" i="18"/>
  <c r="P878" i="18"/>
  <c r="Q878" i="18"/>
  <c r="R878" i="18"/>
  <c r="O879" i="18"/>
  <c r="P879" i="18"/>
  <c r="Q879" i="18"/>
  <c r="R879" i="18"/>
  <c r="O880" i="18"/>
  <c r="P880" i="18"/>
  <c r="Q880" i="18"/>
  <c r="R880" i="18"/>
  <c r="O881" i="18"/>
  <c r="P881" i="18"/>
  <c r="Q881" i="18"/>
  <c r="R881" i="18"/>
  <c r="O882" i="18"/>
  <c r="P882" i="18"/>
  <c r="Q882" i="18"/>
  <c r="R882" i="18"/>
  <c r="O883" i="18"/>
  <c r="P883" i="18"/>
  <c r="Q883" i="18"/>
  <c r="R883" i="18"/>
  <c r="O884" i="18"/>
  <c r="P884" i="18"/>
  <c r="Q884" i="18"/>
  <c r="R884" i="18"/>
  <c r="O885" i="18"/>
  <c r="P885" i="18"/>
  <c r="Q885" i="18"/>
  <c r="R885" i="18"/>
  <c r="O886" i="18"/>
  <c r="P886" i="18"/>
  <c r="Q886" i="18"/>
  <c r="R886" i="18"/>
  <c r="O887" i="18"/>
  <c r="P887" i="18"/>
  <c r="Q887" i="18"/>
  <c r="R887" i="18"/>
  <c r="O888" i="18"/>
  <c r="P888" i="18"/>
  <c r="Q888" i="18"/>
  <c r="R888" i="18"/>
  <c r="O889" i="18"/>
  <c r="P889" i="18"/>
  <c r="Q889" i="18"/>
  <c r="R889" i="18"/>
  <c r="O890" i="18"/>
  <c r="P890" i="18"/>
  <c r="Q890" i="18"/>
  <c r="R890" i="18"/>
  <c r="O891" i="18"/>
  <c r="P891" i="18"/>
  <c r="Q891" i="18"/>
  <c r="R891" i="18"/>
  <c r="O892" i="18"/>
  <c r="P892" i="18"/>
  <c r="Q892" i="18"/>
  <c r="R892" i="18"/>
  <c r="O893" i="18"/>
  <c r="P893" i="18"/>
  <c r="Q893" i="18"/>
  <c r="R893" i="18"/>
  <c r="O894" i="18"/>
  <c r="P894" i="18"/>
  <c r="Q894" i="18"/>
  <c r="R894" i="18"/>
  <c r="O895" i="18"/>
  <c r="P895" i="18"/>
  <c r="Q895" i="18"/>
  <c r="R895" i="18"/>
  <c r="O896" i="18"/>
  <c r="P896" i="18"/>
  <c r="Q896" i="18"/>
  <c r="R896" i="18"/>
  <c r="O897" i="18"/>
  <c r="P897" i="18"/>
  <c r="Q897" i="18"/>
  <c r="R897" i="18"/>
  <c r="O898" i="18"/>
  <c r="P898" i="18"/>
  <c r="Q898" i="18"/>
  <c r="R898" i="18"/>
  <c r="O899" i="18"/>
  <c r="P899" i="18"/>
  <c r="Q899" i="18"/>
  <c r="R899" i="18"/>
  <c r="O900" i="18"/>
  <c r="P900" i="18"/>
  <c r="Q900" i="18"/>
  <c r="R900" i="18"/>
  <c r="O901" i="18"/>
  <c r="P901" i="18"/>
  <c r="Q901" i="18"/>
  <c r="R901" i="18"/>
  <c r="O902" i="18"/>
  <c r="P902" i="18"/>
  <c r="Q902" i="18"/>
  <c r="R902" i="18"/>
  <c r="O903" i="18"/>
  <c r="P903" i="18"/>
  <c r="Q903" i="18"/>
  <c r="R903" i="18"/>
  <c r="O904" i="18"/>
  <c r="P904" i="18"/>
  <c r="Q904" i="18"/>
  <c r="R904" i="18"/>
  <c r="O905" i="18"/>
  <c r="P905" i="18"/>
  <c r="Q905" i="18"/>
  <c r="R905" i="18"/>
  <c r="O906" i="18"/>
  <c r="P906" i="18"/>
  <c r="Q906" i="18"/>
  <c r="R906" i="18"/>
  <c r="O907" i="18"/>
  <c r="P907" i="18"/>
  <c r="Q907" i="18"/>
  <c r="R907" i="18"/>
  <c r="O908" i="18"/>
  <c r="P908" i="18"/>
  <c r="Q908" i="18"/>
  <c r="R908" i="18"/>
  <c r="O909" i="18"/>
  <c r="P909" i="18"/>
  <c r="Q909" i="18"/>
  <c r="R909" i="18"/>
  <c r="O910" i="18"/>
  <c r="P910" i="18"/>
  <c r="Q910" i="18"/>
  <c r="R910" i="18"/>
  <c r="O911" i="18"/>
  <c r="P911" i="18"/>
  <c r="Q911" i="18"/>
  <c r="R911" i="18"/>
  <c r="O912" i="18"/>
  <c r="P912" i="18"/>
  <c r="Q912" i="18"/>
  <c r="R912" i="18"/>
  <c r="O913" i="18"/>
  <c r="P913" i="18"/>
  <c r="Q913" i="18"/>
  <c r="R913" i="18"/>
  <c r="O914" i="18"/>
  <c r="P914" i="18"/>
  <c r="Q914" i="18"/>
  <c r="R914" i="18"/>
  <c r="O915" i="18"/>
  <c r="P915" i="18"/>
  <c r="Q915" i="18"/>
  <c r="R915" i="18"/>
  <c r="O916" i="18"/>
  <c r="P916" i="18"/>
  <c r="Q916" i="18"/>
  <c r="R916" i="18"/>
  <c r="O917" i="18"/>
  <c r="P917" i="18"/>
  <c r="Q917" i="18"/>
  <c r="R917" i="18"/>
  <c r="O918" i="18"/>
  <c r="P918" i="18"/>
  <c r="Q918" i="18"/>
  <c r="R918" i="18"/>
  <c r="O919" i="18"/>
  <c r="P919" i="18"/>
  <c r="Q919" i="18"/>
  <c r="R919" i="18"/>
  <c r="O920" i="18"/>
  <c r="P920" i="18"/>
  <c r="Q920" i="18"/>
  <c r="R920" i="18"/>
  <c r="O921" i="18"/>
  <c r="P921" i="18"/>
  <c r="Q921" i="18"/>
  <c r="R921" i="18"/>
  <c r="O922" i="18"/>
  <c r="P922" i="18"/>
  <c r="Q922" i="18"/>
  <c r="R922" i="18"/>
  <c r="O923" i="18"/>
  <c r="P923" i="18"/>
  <c r="Q923" i="18"/>
  <c r="R923" i="18"/>
  <c r="O924" i="18"/>
  <c r="P924" i="18"/>
  <c r="Q924" i="18"/>
  <c r="R924" i="18"/>
  <c r="O925" i="18"/>
  <c r="P925" i="18"/>
  <c r="Q925" i="18"/>
  <c r="R925" i="18"/>
  <c r="O926" i="18"/>
  <c r="P926" i="18"/>
  <c r="Q926" i="18"/>
  <c r="R926" i="18"/>
  <c r="O927" i="18"/>
  <c r="P927" i="18"/>
  <c r="Q927" i="18"/>
  <c r="R927" i="18"/>
  <c r="O928" i="18"/>
  <c r="P928" i="18"/>
  <c r="Q928" i="18"/>
  <c r="R928" i="18"/>
  <c r="O929" i="18"/>
  <c r="P929" i="18"/>
  <c r="Q929" i="18"/>
  <c r="R929" i="18"/>
  <c r="O930" i="18"/>
  <c r="P930" i="18"/>
  <c r="Q930" i="18"/>
  <c r="R930" i="18"/>
  <c r="O931" i="18"/>
  <c r="P931" i="18"/>
  <c r="Q931" i="18"/>
  <c r="R931" i="18"/>
  <c r="O932" i="18"/>
  <c r="P932" i="18"/>
  <c r="Q932" i="18"/>
  <c r="R932" i="18"/>
  <c r="O933" i="18"/>
  <c r="P933" i="18"/>
  <c r="Q933" i="18"/>
  <c r="R933" i="18"/>
  <c r="O934" i="18"/>
  <c r="P934" i="18"/>
  <c r="Q934" i="18"/>
  <c r="R934" i="18"/>
  <c r="O935" i="18"/>
  <c r="P935" i="18"/>
  <c r="Q935" i="18"/>
  <c r="R935" i="18"/>
  <c r="O936" i="18"/>
  <c r="P936" i="18"/>
  <c r="Q936" i="18"/>
  <c r="R936" i="18"/>
  <c r="O937" i="18"/>
  <c r="P937" i="18"/>
  <c r="Q937" i="18"/>
  <c r="R937" i="18"/>
  <c r="O938" i="18"/>
  <c r="P938" i="18"/>
  <c r="Q938" i="18"/>
  <c r="R938" i="18"/>
  <c r="O939" i="18"/>
  <c r="P939" i="18"/>
  <c r="Q939" i="18"/>
  <c r="R939" i="18"/>
  <c r="O940" i="18"/>
  <c r="P940" i="18"/>
  <c r="Q940" i="18"/>
  <c r="R940" i="18"/>
  <c r="O941" i="18"/>
  <c r="P941" i="18"/>
  <c r="Q941" i="18"/>
  <c r="R941" i="18"/>
  <c r="O942" i="18"/>
  <c r="P942" i="18"/>
  <c r="Q942" i="18"/>
  <c r="R942" i="18"/>
  <c r="O943" i="18"/>
  <c r="P943" i="18"/>
  <c r="Q943" i="18"/>
  <c r="R943" i="18"/>
  <c r="O944" i="18"/>
  <c r="P944" i="18"/>
  <c r="Q944" i="18"/>
  <c r="R944" i="18"/>
  <c r="O945" i="18"/>
  <c r="P945" i="18"/>
  <c r="Q945" i="18"/>
  <c r="R945" i="18"/>
  <c r="O946" i="18"/>
  <c r="P946" i="18"/>
  <c r="Q946" i="18"/>
  <c r="R946" i="18"/>
  <c r="O947" i="18"/>
  <c r="P947" i="18"/>
  <c r="Q947" i="18"/>
  <c r="R947" i="18"/>
  <c r="O948" i="18"/>
  <c r="P948" i="18"/>
  <c r="Q948" i="18"/>
  <c r="R948" i="18"/>
  <c r="O949" i="18"/>
  <c r="P949" i="18"/>
  <c r="Q949" i="18"/>
  <c r="R949" i="18"/>
  <c r="O950" i="18"/>
  <c r="P950" i="18"/>
  <c r="Q950" i="18"/>
  <c r="R950" i="18"/>
  <c r="O951" i="18"/>
  <c r="P951" i="18"/>
  <c r="Q951" i="18"/>
  <c r="R951" i="18"/>
  <c r="O952" i="18"/>
  <c r="P952" i="18"/>
  <c r="Q952" i="18"/>
  <c r="R952" i="18"/>
  <c r="O953" i="18"/>
  <c r="P953" i="18"/>
  <c r="Q953" i="18"/>
  <c r="R953" i="18"/>
  <c r="O954" i="18"/>
  <c r="P954" i="18"/>
  <c r="Q954" i="18"/>
  <c r="R954" i="18"/>
  <c r="O955" i="18"/>
  <c r="P955" i="18"/>
  <c r="Q955" i="18"/>
  <c r="R955" i="18"/>
  <c r="O956" i="18"/>
  <c r="P956" i="18"/>
  <c r="Q956" i="18"/>
  <c r="R956" i="18"/>
  <c r="O957" i="18"/>
  <c r="P957" i="18"/>
  <c r="Q957" i="18"/>
  <c r="R957" i="18"/>
  <c r="O958" i="18"/>
  <c r="P958" i="18"/>
  <c r="Q958" i="18"/>
  <c r="R958" i="18"/>
  <c r="O959" i="18"/>
  <c r="P959" i="18"/>
  <c r="Q959" i="18"/>
  <c r="R959" i="18"/>
  <c r="O960" i="18"/>
  <c r="P960" i="18"/>
  <c r="Q960" i="18"/>
  <c r="R960" i="18"/>
  <c r="O961" i="18"/>
  <c r="P961" i="18"/>
  <c r="Q961" i="18"/>
  <c r="R961" i="18"/>
  <c r="O962" i="18"/>
  <c r="P962" i="18"/>
  <c r="Q962" i="18"/>
  <c r="R962" i="18"/>
  <c r="O963" i="18"/>
  <c r="P963" i="18"/>
  <c r="Q963" i="18"/>
  <c r="R963" i="18"/>
  <c r="O964" i="18"/>
  <c r="P964" i="18"/>
  <c r="Q964" i="18"/>
  <c r="R964" i="18"/>
  <c r="O965" i="18"/>
  <c r="P965" i="18"/>
  <c r="Q965" i="18"/>
  <c r="R965" i="18"/>
  <c r="O966" i="18"/>
  <c r="P966" i="18"/>
  <c r="Q966" i="18"/>
  <c r="R966" i="18"/>
  <c r="O967" i="18"/>
  <c r="P967" i="18"/>
  <c r="Q967" i="18"/>
  <c r="R967" i="18"/>
  <c r="O968" i="18"/>
  <c r="P968" i="18"/>
  <c r="Q968" i="18"/>
  <c r="R968" i="18"/>
  <c r="O969" i="18"/>
  <c r="P969" i="18"/>
  <c r="Q969" i="18"/>
  <c r="R969" i="18"/>
  <c r="O970" i="18"/>
  <c r="P970" i="18"/>
  <c r="Q970" i="18"/>
  <c r="R970" i="18"/>
  <c r="O971" i="18"/>
  <c r="P971" i="18"/>
  <c r="Q971" i="18"/>
  <c r="R971" i="18"/>
  <c r="O972" i="18"/>
  <c r="P972" i="18"/>
  <c r="Q972" i="18"/>
  <c r="R972" i="18"/>
  <c r="O973" i="18"/>
  <c r="P973" i="18"/>
  <c r="Q973" i="18"/>
  <c r="R973" i="18"/>
  <c r="O974" i="18"/>
  <c r="P974" i="18"/>
  <c r="Q974" i="18"/>
  <c r="R974" i="18"/>
  <c r="O975" i="18"/>
  <c r="P975" i="18"/>
  <c r="Q975" i="18"/>
  <c r="R975" i="18"/>
  <c r="O976" i="18"/>
  <c r="P976" i="18"/>
  <c r="Q976" i="18"/>
  <c r="R976" i="18"/>
  <c r="O977" i="18"/>
  <c r="P977" i="18"/>
  <c r="Q977" i="18"/>
  <c r="R977" i="18"/>
  <c r="O978" i="18"/>
  <c r="P978" i="18"/>
  <c r="Q978" i="18"/>
  <c r="R978" i="18"/>
  <c r="O979" i="18"/>
  <c r="P979" i="18"/>
  <c r="Q979" i="18"/>
  <c r="R979" i="18"/>
  <c r="O980" i="18"/>
  <c r="P980" i="18"/>
  <c r="Q980" i="18"/>
  <c r="R980" i="18"/>
  <c r="O981" i="18"/>
  <c r="P981" i="18"/>
  <c r="Q981" i="18"/>
  <c r="R981" i="18"/>
  <c r="O982" i="18"/>
  <c r="P982" i="18"/>
  <c r="Q982" i="18"/>
  <c r="R982" i="18"/>
  <c r="O983" i="18"/>
  <c r="P983" i="18"/>
  <c r="Q983" i="18"/>
  <c r="R983" i="18"/>
  <c r="O984" i="18"/>
  <c r="P984" i="18"/>
  <c r="Q984" i="18"/>
  <c r="R984" i="18"/>
  <c r="O985" i="18"/>
  <c r="P985" i="18"/>
  <c r="Q985" i="18"/>
  <c r="R985" i="18"/>
  <c r="O986" i="18"/>
  <c r="P986" i="18"/>
  <c r="Q986" i="18"/>
  <c r="R986" i="18"/>
  <c r="O987" i="18"/>
  <c r="P987" i="18"/>
  <c r="Q987" i="18"/>
  <c r="R987" i="18"/>
  <c r="O988" i="18"/>
  <c r="P988" i="18"/>
  <c r="Q988" i="18"/>
  <c r="R988" i="18"/>
  <c r="O989" i="18"/>
  <c r="P989" i="18"/>
  <c r="Q989" i="18"/>
  <c r="R989" i="18"/>
  <c r="O990" i="18"/>
  <c r="P990" i="18"/>
  <c r="Q990" i="18"/>
  <c r="R990" i="18"/>
  <c r="O991" i="18"/>
  <c r="P991" i="18"/>
  <c r="Q991" i="18"/>
  <c r="R991" i="18"/>
  <c r="O992" i="18"/>
  <c r="P992" i="18"/>
  <c r="Q992" i="18"/>
  <c r="R992" i="18"/>
  <c r="O993" i="18"/>
  <c r="P993" i="18"/>
  <c r="Q993" i="18"/>
  <c r="R993" i="18"/>
  <c r="O994" i="18"/>
  <c r="P994" i="18"/>
  <c r="Q994" i="18"/>
  <c r="R994" i="18"/>
  <c r="O995" i="18"/>
  <c r="P995" i="18"/>
  <c r="Q995" i="18"/>
  <c r="R995" i="18"/>
  <c r="O996" i="18"/>
  <c r="P996" i="18"/>
  <c r="Q996" i="18"/>
  <c r="R996" i="18"/>
  <c r="O997" i="18"/>
  <c r="P997" i="18"/>
  <c r="Q997" i="18"/>
  <c r="R997" i="18"/>
  <c r="O998" i="18"/>
  <c r="P998" i="18"/>
  <c r="Q998" i="18"/>
  <c r="R998" i="18"/>
  <c r="O999" i="18"/>
  <c r="P999" i="18"/>
  <c r="Q999" i="18"/>
  <c r="R999" i="18"/>
  <c r="O1000" i="18"/>
  <c r="P1000" i="18"/>
  <c r="Q1000" i="18"/>
  <c r="R1000" i="18"/>
  <c r="O1001" i="18"/>
  <c r="P1001" i="18"/>
  <c r="Q1001" i="18"/>
  <c r="R1001" i="18"/>
  <c r="O1002" i="18"/>
  <c r="P1002" i="18"/>
  <c r="Q1002" i="18"/>
  <c r="R1002" i="18"/>
  <c r="O1003" i="18"/>
  <c r="P1003" i="18"/>
  <c r="Q1003" i="18"/>
  <c r="R1003" i="18"/>
  <c r="O1004" i="18"/>
  <c r="P1004" i="18"/>
  <c r="Q1004" i="18"/>
  <c r="R1004" i="18"/>
  <c r="O1005" i="18"/>
  <c r="P1005" i="18"/>
  <c r="Q1005" i="18"/>
  <c r="R1005" i="18"/>
  <c r="O1006" i="18"/>
  <c r="P1006" i="18"/>
  <c r="Q1006" i="18"/>
  <c r="R1006" i="18"/>
  <c r="O1007" i="18"/>
  <c r="P1007" i="18"/>
  <c r="Q1007" i="18"/>
  <c r="R1007" i="18"/>
  <c r="O1008" i="18"/>
  <c r="P1008" i="18"/>
  <c r="Q1008" i="18"/>
  <c r="R1008" i="18"/>
  <c r="O1009" i="18"/>
  <c r="P1009" i="18"/>
  <c r="Q1009" i="18"/>
  <c r="R1009" i="18"/>
  <c r="O1010" i="18"/>
  <c r="P1010" i="18"/>
  <c r="Q1010" i="18"/>
  <c r="R1010" i="18"/>
  <c r="O1011" i="18"/>
  <c r="P1011" i="18"/>
  <c r="Q1011" i="18"/>
  <c r="R1011" i="18"/>
  <c r="O1012" i="18"/>
  <c r="P1012" i="18"/>
  <c r="Q1012" i="18"/>
  <c r="R1012" i="18"/>
  <c r="O1013" i="18"/>
  <c r="P1013" i="18"/>
  <c r="Q1013" i="18"/>
  <c r="R1013" i="18"/>
  <c r="O1014" i="18"/>
  <c r="P1014" i="18"/>
  <c r="Q1014" i="18"/>
  <c r="R1014" i="18"/>
  <c r="O1015" i="18"/>
  <c r="P1015" i="18"/>
  <c r="Q1015" i="18"/>
  <c r="R1015" i="18"/>
  <c r="O1016" i="18"/>
  <c r="P1016" i="18"/>
  <c r="Q1016" i="18"/>
  <c r="R1016" i="18"/>
  <c r="O1017" i="18"/>
  <c r="P1017" i="18"/>
  <c r="Q1017" i="18"/>
  <c r="R1017" i="18"/>
  <c r="O1018" i="18"/>
  <c r="P1018" i="18"/>
  <c r="Q1018" i="18"/>
  <c r="R1018" i="18"/>
  <c r="O1019" i="18"/>
  <c r="P1019" i="18"/>
  <c r="Q1019" i="18"/>
  <c r="R1019" i="18"/>
  <c r="O1020" i="18"/>
  <c r="P1020" i="18"/>
  <c r="Q1020" i="18"/>
  <c r="R1020" i="18"/>
  <c r="O1021" i="18"/>
  <c r="P1021" i="18"/>
  <c r="Q1021" i="18"/>
  <c r="R1021" i="18"/>
  <c r="O1022" i="18"/>
  <c r="P1022" i="18"/>
  <c r="Q1022" i="18"/>
  <c r="R1022" i="18"/>
  <c r="O1023" i="18"/>
  <c r="P1023" i="18"/>
  <c r="Q1023" i="18"/>
  <c r="R1023" i="18"/>
  <c r="O1024" i="18"/>
  <c r="P1024" i="18"/>
  <c r="Q1024" i="18"/>
  <c r="R1024" i="18"/>
  <c r="O1025" i="18"/>
  <c r="P1025" i="18"/>
  <c r="Q1025" i="18"/>
  <c r="R1025" i="18"/>
  <c r="O1026" i="18"/>
  <c r="P1026" i="18"/>
  <c r="Q1026" i="18"/>
  <c r="R1026" i="18"/>
  <c r="O1027" i="18"/>
  <c r="P1027" i="18"/>
  <c r="Q1027" i="18"/>
  <c r="R1027" i="18"/>
  <c r="O1028" i="18"/>
  <c r="P1028" i="18"/>
  <c r="Q1028" i="18"/>
  <c r="R1028" i="18"/>
  <c r="O1029" i="18"/>
  <c r="P1029" i="18"/>
  <c r="Q1029" i="18"/>
  <c r="R1029" i="18"/>
  <c r="O1030" i="18"/>
  <c r="P1030" i="18"/>
  <c r="Q1030" i="18"/>
  <c r="R1030" i="18"/>
  <c r="O1031" i="18"/>
  <c r="P1031" i="18"/>
  <c r="Q1031" i="18"/>
  <c r="R1031" i="18"/>
  <c r="O1032" i="18"/>
  <c r="P1032" i="18"/>
  <c r="Q1032" i="18"/>
  <c r="R1032" i="18"/>
  <c r="O1033" i="18"/>
  <c r="P1033" i="18"/>
  <c r="Q1033" i="18"/>
  <c r="R1033" i="18"/>
  <c r="O1034" i="18"/>
  <c r="P1034" i="18"/>
  <c r="Q1034" i="18"/>
  <c r="R1034" i="18"/>
  <c r="O1035" i="18"/>
  <c r="P1035" i="18"/>
  <c r="Q1035" i="18"/>
  <c r="R1035" i="18"/>
  <c r="O1036" i="18"/>
  <c r="P1036" i="18"/>
  <c r="Q1036" i="18"/>
  <c r="R1036" i="18"/>
  <c r="O1037" i="18"/>
  <c r="P1037" i="18"/>
  <c r="Q1037" i="18"/>
  <c r="R1037" i="18"/>
  <c r="O1038" i="18"/>
  <c r="P1038" i="18"/>
  <c r="Q1038" i="18"/>
  <c r="R1038" i="18"/>
  <c r="O1039" i="18"/>
  <c r="P1039" i="18"/>
  <c r="Q1039" i="18"/>
  <c r="R1039" i="18"/>
  <c r="O1040" i="18"/>
  <c r="P1040" i="18"/>
  <c r="Q1040" i="18"/>
  <c r="R1040" i="18"/>
  <c r="O1041" i="18"/>
  <c r="P1041" i="18"/>
  <c r="Q1041" i="18"/>
  <c r="R1041" i="18"/>
  <c r="O1042" i="18"/>
  <c r="P1042" i="18"/>
  <c r="Q1042" i="18"/>
  <c r="R1042" i="18"/>
  <c r="O1043" i="18"/>
  <c r="P1043" i="18"/>
  <c r="Q1043" i="18"/>
  <c r="R1043" i="18"/>
  <c r="O1044" i="18"/>
  <c r="P1044" i="18"/>
  <c r="Q1044" i="18"/>
  <c r="R1044" i="18"/>
  <c r="O1045" i="18"/>
  <c r="P1045" i="18"/>
  <c r="Q1045" i="18"/>
  <c r="R1045" i="18"/>
  <c r="O1046" i="18"/>
  <c r="P1046" i="18"/>
  <c r="Q1046" i="18"/>
  <c r="R1046" i="18"/>
  <c r="O1047" i="18"/>
  <c r="P1047" i="18"/>
  <c r="Q1047" i="18"/>
  <c r="R1047" i="18"/>
  <c r="O1048" i="18"/>
  <c r="P1048" i="18"/>
  <c r="Q1048" i="18"/>
  <c r="R1048" i="18"/>
  <c r="O1049" i="18"/>
  <c r="P1049" i="18"/>
  <c r="Q1049" i="18"/>
  <c r="R1049" i="18"/>
  <c r="O1050" i="18"/>
  <c r="P1050" i="18"/>
  <c r="Q1050" i="18"/>
  <c r="R1050" i="18"/>
  <c r="O1051" i="18"/>
  <c r="P1051" i="18"/>
  <c r="Q1051" i="18"/>
  <c r="R1051" i="18"/>
  <c r="O1052" i="18"/>
  <c r="P1052" i="18"/>
  <c r="Q1052" i="18"/>
  <c r="R1052" i="18"/>
  <c r="O1053" i="18"/>
  <c r="P1053" i="18"/>
  <c r="Q1053" i="18"/>
  <c r="R1053" i="18"/>
  <c r="O1054" i="18"/>
  <c r="P1054" i="18"/>
  <c r="Q1054" i="18"/>
  <c r="R1054" i="18"/>
  <c r="O1055" i="18"/>
  <c r="P1055" i="18"/>
  <c r="Q1055" i="18"/>
  <c r="R1055" i="18"/>
  <c r="O1056" i="18"/>
  <c r="P1056" i="18"/>
  <c r="Q1056" i="18"/>
  <c r="R1056" i="18"/>
  <c r="O1057" i="18"/>
  <c r="P1057" i="18"/>
  <c r="Q1057" i="18"/>
  <c r="R1057" i="18"/>
  <c r="O1058" i="18"/>
  <c r="P1058" i="18"/>
  <c r="Q1058" i="18"/>
  <c r="R1058" i="18"/>
  <c r="O1059" i="18"/>
  <c r="P1059" i="18"/>
  <c r="Q1059" i="18"/>
  <c r="R1059" i="18"/>
  <c r="O1060" i="18"/>
  <c r="P1060" i="18"/>
  <c r="Q1060" i="18"/>
  <c r="R1060" i="18"/>
  <c r="O1061" i="18"/>
  <c r="P1061" i="18"/>
  <c r="Q1061" i="18"/>
  <c r="R1061" i="18"/>
  <c r="O1062" i="18"/>
  <c r="P1062" i="18"/>
  <c r="Q1062" i="18"/>
  <c r="R1062" i="18"/>
  <c r="O1063" i="18"/>
  <c r="P1063" i="18"/>
  <c r="Q1063" i="18"/>
  <c r="R1063" i="18"/>
  <c r="O1064" i="18"/>
  <c r="P1064" i="18"/>
  <c r="Q1064" i="18"/>
  <c r="R1064" i="18"/>
  <c r="O1065" i="18"/>
  <c r="P1065" i="18"/>
  <c r="Q1065" i="18"/>
  <c r="R1065" i="18"/>
  <c r="O1066" i="18"/>
  <c r="P1066" i="18"/>
  <c r="Q1066" i="18"/>
  <c r="R1066" i="18"/>
  <c r="O1067" i="18"/>
  <c r="P1067" i="18"/>
  <c r="Q1067" i="18"/>
  <c r="R1067" i="18"/>
  <c r="O1068" i="18"/>
  <c r="P1068" i="18"/>
  <c r="Q1068" i="18"/>
  <c r="R1068" i="18"/>
  <c r="O1069" i="18"/>
  <c r="P1069" i="18"/>
  <c r="Q1069" i="18"/>
  <c r="R1069" i="18"/>
  <c r="O1070" i="18"/>
  <c r="P1070" i="18"/>
  <c r="Q1070" i="18"/>
  <c r="R1070" i="18"/>
  <c r="O1071" i="18"/>
  <c r="P1071" i="18"/>
  <c r="Q1071" i="18"/>
  <c r="R1071" i="18"/>
  <c r="O1072" i="18"/>
  <c r="P1072" i="18"/>
  <c r="Q1072" i="18"/>
  <c r="R1072" i="18"/>
  <c r="O1073" i="18"/>
  <c r="P1073" i="18"/>
  <c r="Q1073" i="18"/>
  <c r="R1073" i="18"/>
  <c r="O1074" i="18"/>
  <c r="P1074" i="18"/>
  <c r="Q1074" i="18"/>
  <c r="R1074" i="18"/>
  <c r="O1075" i="18"/>
  <c r="P1075" i="18"/>
  <c r="Q1075" i="18"/>
  <c r="R1075" i="18"/>
  <c r="O1076" i="18"/>
  <c r="P1076" i="18"/>
  <c r="Q1076" i="18"/>
  <c r="R1076" i="18"/>
  <c r="O1077" i="18"/>
  <c r="P1077" i="18"/>
  <c r="Q1077" i="18"/>
  <c r="R1077" i="18"/>
  <c r="O1078" i="18"/>
  <c r="P1078" i="18"/>
  <c r="Q1078" i="18"/>
  <c r="R1078" i="18"/>
  <c r="O1079" i="18"/>
  <c r="P1079" i="18"/>
  <c r="Q1079" i="18"/>
  <c r="R1079" i="18"/>
  <c r="O1080" i="18"/>
  <c r="P1080" i="18"/>
  <c r="Q1080" i="18"/>
  <c r="R1080" i="18"/>
  <c r="O1081" i="18"/>
  <c r="P1081" i="18"/>
  <c r="Q1081" i="18"/>
  <c r="R1081" i="18"/>
  <c r="O1082" i="18"/>
  <c r="P1082" i="18"/>
  <c r="Q1082" i="18"/>
  <c r="R1082" i="18"/>
  <c r="O1083" i="18"/>
  <c r="P1083" i="18"/>
  <c r="Q1083" i="18"/>
  <c r="R1083" i="18"/>
  <c r="O1084" i="18"/>
  <c r="P1084" i="18"/>
  <c r="Q1084" i="18"/>
  <c r="R1084" i="18"/>
  <c r="O1085" i="18"/>
  <c r="P1085" i="18"/>
  <c r="Q1085" i="18"/>
  <c r="R1085" i="18"/>
  <c r="O1086" i="18"/>
  <c r="P1086" i="18"/>
  <c r="Q1086" i="18"/>
  <c r="R1086" i="18"/>
  <c r="O1087" i="18"/>
  <c r="P1087" i="18"/>
  <c r="Q1087" i="18"/>
  <c r="R1087" i="18"/>
  <c r="O1088" i="18"/>
  <c r="P1088" i="18"/>
  <c r="Q1088" i="18"/>
  <c r="R1088" i="18"/>
  <c r="O1089" i="18"/>
  <c r="P1089" i="18"/>
  <c r="Q1089" i="18"/>
  <c r="R1089" i="18"/>
  <c r="O1090" i="18"/>
  <c r="P1090" i="18"/>
  <c r="Q1090" i="18"/>
  <c r="R1090" i="18"/>
  <c r="O1091" i="18"/>
  <c r="P1091" i="18"/>
  <c r="Q1091" i="18"/>
  <c r="R1091" i="18"/>
  <c r="O1092" i="18"/>
  <c r="P1092" i="18"/>
  <c r="Q1092" i="18"/>
  <c r="R1092" i="18"/>
  <c r="O1093" i="18"/>
  <c r="P1093" i="18"/>
  <c r="Q1093" i="18"/>
  <c r="R1093" i="18"/>
  <c r="O1094" i="18"/>
  <c r="P1094" i="18"/>
  <c r="Q1094" i="18"/>
  <c r="R1094" i="18"/>
  <c r="O1095" i="18"/>
  <c r="P1095" i="18"/>
  <c r="Q1095" i="18"/>
  <c r="R1095" i="18"/>
  <c r="O1096" i="18"/>
  <c r="P1096" i="18"/>
  <c r="Q1096" i="18"/>
  <c r="R1096" i="18"/>
  <c r="O1097" i="18"/>
  <c r="P1097" i="18"/>
  <c r="Q1097" i="18"/>
  <c r="R1097" i="18"/>
  <c r="O1098" i="18"/>
  <c r="P1098" i="18"/>
  <c r="Q1098" i="18"/>
  <c r="R1098" i="18"/>
  <c r="O1099" i="18"/>
  <c r="P1099" i="18"/>
  <c r="Q1099" i="18"/>
  <c r="R1099" i="18"/>
  <c r="O1100" i="18"/>
  <c r="P1100" i="18"/>
  <c r="Q1100" i="18"/>
  <c r="R1100" i="18"/>
  <c r="O1101" i="18"/>
  <c r="P1101" i="18"/>
  <c r="Q1101" i="18"/>
  <c r="R1101" i="18"/>
  <c r="O1102" i="18"/>
  <c r="P1102" i="18"/>
  <c r="Q1102" i="18"/>
  <c r="R1102" i="18"/>
  <c r="O1103" i="18"/>
  <c r="P1103" i="18"/>
  <c r="Q1103" i="18"/>
  <c r="R1103" i="18"/>
  <c r="O1104" i="18"/>
  <c r="P1104" i="18"/>
  <c r="Q1104" i="18"/>
  <c r="R1104" i="18"/>
  <c r="O1105" i="18"/>
  <c r="P1105" i="18"/>
  <c r="Q1105" i="18"/>
  <c r="R1105" i="18"/>
  <c r="O1106" i="18"/>
  <c r="P1106" i="18"/>
  <c r="Q1106" i="18"/>
  <c r="R1106" i="18"/>
  <c r="O1107" i="18"/>
  <c r="P1107" i="18"/>
  <c r="Q1107" i="18"/>
  <c r="R1107" i="18"/>
  <c r="O1108" i="18"/>
  <c r="P1108" i="18"/>
  <c r="Q1108" i="18"/>
  <c r="R1108" i="18"/>
  <c r="O1109" i="18"/>
  <c r="P1109" i="18"/>
  <c r="Q1109" i="18"/>
  <c r="R1109" i="18"/>
  <c r="O1110" i="18"/>
  <c r="P1110" i="18"/>
  <c r="Q1110" i="18"/>
  <c r="R1110" i="18"/>
  <c r="O1111" i="18"/>
  <c r="P1111" i="18"/>
  <c r="Q1111" i="18"/>
  <c r="R1111" i="18"/>
  <c r="O1112" i="18"/>
  <c r="P1112" i="18"/>
  <c r="Q1112" i="18"/>
  <c r="R1112" i="18"/>
  <c r="O1113" i="18"/>
  <c r="P1113" i="18"/>
  <c r="Q1113" i="18"/>
  <c r="R1113" i="18"/>
  <c r="O1114" i="18"/>
  <c r="P1114" i="18"/>
  <c r="Q1114" i="18"/>
  <c r="R1114" i="18"/>
  <c r="O1115" i="18"/>
  <c r="P1115" i="18"/>
  <c r="Q1115" i="18"/>
  <c r="R1115" i="18"/>
  <c r="O1116" i="18"/>
  <c r="P1116" i="18"/>
  <c r="Q1116" i="18"/>
  <c r="R1116" i="18"/>
  <c r="O1117" i="18"/>
  <c r="P1117" i="18"/>
  <c r="Q1117" i="18"/>
  <c r="R1117" i="18"/>
  <c r="O1118" i="18"/>
  <c r="P1118" i="18"/>
  <c r="Q1118" i="18"/>
  <c r="R1118" i="18"/>
  <c r="O1119" i="18"/>
  <c r="P1119" i="18"/>
  <c r="Q1119" i="18"/>
  <c r="R1119" i="18"/>
  <c r="O1120" i="18"/>
  <c r="P1120" i="18"/>
  <c r="Q1120" i="18"/>
  <c r="R1120" i="18"/>
  <c r="O1121" i="18"/>
  <c r="P1121" i="18"/>
  <c r="Q1121" i="18"/>
  <c r="R1121" i="18"/>
  <c r="O1122" i="18"/>
  <c r="P1122" i="18"/>
  <c r="Q1122" i="18"/>
  <c r="R1122" i="18"/>
  <c r="O1123" i="18"/>
  <c r="P1123" i="18"/>
  <c r="Q1123" i="18"/>
  <c r="R1123" i="18"/>
  <c r="O1124" i="18"/>
  <c r="P1124" i="18"/>
  <c r="Q1124" i="18"/>
  <c r="R1124" i="18"/>
  <c r="O1125" i="18"/>
  <c r="P1125" i="18"/>
  <c r="Q1125" i="18"/>
  <c r="R1125" i="18"/>
  <c r="O1126" i="18"/>
  <c r="P1126" i="18"/>
  <c r="Q1126" i="18"/>
  <c r="R1126" i="18"/>
  <c r="O1127" i="18"/>
  <c r="P1127" i="18"/>
  <c r="Q1127" i="18"/>
  <c r="R1127" i="18"/>
  <c r="O1128" i="18"/>
  <c r="P1128" i="18"/>
  <c r="Q1128" i="18"/>
  <c r="R1128" i="18"/>
  <c r="O1129" i="18"/>
  <c r="P1129" i="18"/>
  <c r="Q1129" i="18"/>
  <c r="R1129" i="18"/>
  <c r="O1130" i="18"/>
  <c r="P1130" i="18"/>
  <c r="Q1130" i="18"/>
  <c r="R1130" i="18"/>
  <c r="O1131" i="18"/>
  <c r="P1131" i="18"/>
  <c r="Q1131" i="18"/>
  <c r="R1131" i="18"/>
  <c r="O1132" i="18"/>
  <c r="P1132" i="18"/>
  <c r="Q1132" i="18"/>
  <c r="R1132" i="18"/>
  <c r="O1133" i="18"/>
  <c r="P1133" i="18"/>
  <c r="Q1133" i="18"/>
  <c r="R1133" i="18"/>
  <c r="O1134" i="18"/>
  <c r="P1134" i="18"/>
  <c r="Q1134" i="18"/>
  <c r="R1134" i="18"/>
  <c r="O1135" i="18"/>
  <c r="P1135" i="18"/>
  <c r="Q1135" i="18"/>
  <c r="R1135" i="18"/>
  <c r="O1136" i="18"/>
  <c r="P1136" i="18"/>
  <c r="Q1136" i="18"/>
  <c r="R1136" i="18"/>
  <c r="O1137" i="18"/>
  <c r="P1137" i="18"/>
  <c r="Q1137" i="18"/>
  <c r="R1137" i="18"/>
  <c r="O1138" i="18"/>
  <c r="P1138" i="18"/>
  <c r="Q1138" i="18"/>
  <c r="R1138" i="18"/>
  <c r="O1139" i="18"/>
  <c r="P1139" i="18"/>
  <c r="Q1139" i="18"/>
  <c r="R1139" i="18"/>
  <c r="O1140" i="18"/>
  <c r="P1140" i="18"/>
  <c r="Q1140" i="18"/>
  <c r="R1140" i="18"/>
  <c r="O1141" i="18"/>
  <c r="P1141" i="18"/>
  <c r="Q1141" i="18"/>
  <c r="R1141" i="18"/>
  <c r="O1142" i="18"/>
  <c r="P1142" i="18"/>
  <c r="Q1142" i="18"/>
  <c r="R1142" i="18"/>
  <c r="O1143" i="18"/>
  <c r="P1143" i="18"/>
  <c r="Q1143" i="18"/>
  <c r="R1143" i="18"/>
  <c r="O1144" i="18"/>
  <c r="P1144" i="18"/>
  <c r="Q1144" i="18"/>
  <c r="R1144" i="18"/>
  <c r="O1145" i="18"/>
  <c r="P1145" i="18"/>
  <c r="Q1145" i="18"/>
  <c r="R1145" i="18"/>
  <c r="O1146" i="18"/>
  <c r="P1146" i="18"/>
  <c r="Q1146" i="18"/>
  <c r="R1146" i="18"/>
  <c r="O1147" i="18"/>
  <c r="P1147" i="18"/>
  <c r="Q1147" i="18"/>
  <c r="R1147" i="18"/>
  <c r="O1148" i="18"/>
  <c r="P1148" i="18"/>
  <c r="Q1148" i="18"/>
  <c r="R1148" i="18"/>
  <c r="O1149" i="18"/>
  <c r="P1149" i="18"/>
  <c r="Q1149" i="18"/>
  <c r="R1149" i="18"/>
  <c r="O1150" i="18"/>
  <c r="P1150" i="18"/>
  <c r="Q1150" i="18"/>
  <c r="R1150" i="18"/>
  <c r="O1151" i="18"/>
  <c r="P1151" i="18"/>
  <c r="Q1151" i="18"/>
  <c r="R1151" i="18"/>
  <c r="O1152" i="18"/>
  <c r="P1152" i="18"/>
  <c r="Q1152" i="18"/>
  <c r="R1152" i="18"/>
  <c r="O1153" i="18"/>
  <c r="P1153" i="18"/>
  <c r="Q1153" i="18"/>
  <c r="R1153" i="18"/>
  <c r="O1154" i="18"/>
  <c r="P1154" i="18"/>
  <c r="Q1154" i="18"/>
  <c r="R1154" i="18"/>
  <c r="O1155" i="18"/>
  <c r="P1155" i="18"/>
  <c r="Q1155" i="18"/>
  <c r="R1155" i="18"/>
  <c r="O1156" i="18"/>
  <c r="P1156" i="18"/>
  <c r="Q1156" i="18"/>
  <c r="R1156" i="18"/>
  <c r="O1157" i="18"/>
  <c r="P1157" i="18"/>
  <c r="Q1157" i="18"/>
  <c r="R1157" i="18"/>
  <c r="O1158" i="18"/>
  <c r="P1158" i="18"/>
  <c r="Q1158" i="18"/>
  <c r="R1158" i="18"/>
  <c r="O1159" i="18"/>
  <c r="P1159" i="18"/>
  <c r="Q1159" i="18"/>
  <c r="R1159" i="18"/>
  <c r="O1160" i="18"/>
  <c r="P1160" i="18"/>
  <c r="Q1160" i="18"/>
  <c r="R1160" i="18"/>
  <c r="O1161" i="18"/>
  <c r="P1161" i="18"/>
  <c r="Q1161" i="18"/>
  <c r="R1161" i="18"/>
  <c r="O1162" i="18"/>
  <c r="P1162" i="18"/>
  <c r="Q1162" i="18"/>
  <c r="R1162" i="18"/>
  <c r="O1163" i="18"/>
  <c r="P1163" i="18"/>
  <c r="Q1163" i="18"/>
  <c r="R1163" i="18"/>
  <c r="O1164" i="18"/>
  <c r="P1164" i="18"/>
  <c r="Q1164" i="18"/>
  <c r="R1164" i="18"/>
  <c r="O1165" i="18"/>
  <c r="P1165" i="18"/>
  <c r="Q1165" i="18"/>
  <c r="R1165" i="18"/>
  <c r="O1166" i="18"/>
  <c r="P1166" i="18"/>
  <c r="Q1166" i="18"/>
  <c r="R1166" i="18"/>
  <c r="O1167" i="18"/>
  <c r="P1167" i="18"/>
  <c r="Q1167" i="18"/>
  <c r="R1167" i="18"/>
  <c r="O1168" i="18"/>
  <c r="P1168" i="18"/>
  <c r="Q1168" i="18"/>
  <c r="R1168" i="18"/>
  <c r="O1169" i="18"/>
  <c r="P1169" i="18"/>
  <c r="Q1169" i="18"/>
  <c r="R1169" i="18"/>
  <c r="O1170" i="18"/>
  <c r="P1170" i="18"/>
  <c r="Q1170" i="18"/>
  <c r="R1170" i="18"/>
  <c r="O1171" i="18"/>
  <c r="P1171" i="18"/>
  <c r="Q1171" i="18"/>
  <c r="R1171" i="18"/>
  <c r="O1172" i="18"/>
  <c r="P1172" i="18"/>
  <c r="Q1172" i="18"/>
  <c r="R1172" i="18"/>
  <c r="O1173" i="18"/>
  <c r="P1173" i="18"/>
  <c r="Q1173" i="18"/>
  <c r="R1173" i="18"/>
  <c r="O1174" i="18"/>
  <c r="P1174" i="18"/>
  <c r="Q1174" i="18"/>
  <c r="R1174" i="18"/>
  <c r="O1175" i="18"/>
  <c r="P1175" i="18"/>
  <c r="Q1175" i="18"/>
  <c r="R1175" i="18"/>
  <c r="O1176" i="18"/>
  <c r="P1176" i="18"/>
  <c r="Q1176" i="18"/>
  <c r="R1176" i="18"/>
  <c r="O1177" i="18"/>
  <c r="P1177" i="18"/>
  <c r="Q1177" i="18"/>
  <c r="R1177" i="18"/>
  <c r="O1178" i="18"/>
  <c r="P1178" i="18"/>
  <c r="Q1178" i="18"/>
  <c r="R1178" i="18"/>
  <c r="O1179" i="18"/>
  <c r="P1179" i="18"/>
  <c r="Q1179" i="18"/>
  <c r="R1179" i="18"/>
  <c r="O1180" i="18"/>
  <c r="P1180" i="18"/>
  <c r="Q1180" i="18"/>
  <c r="R1180" i="18"/>
  <c r="O1181" i="18"/>
  <c r="P1181" i="18"/>
  <c r="Q1181" i="18"/>
  <c r="R1181" i="18"/>
  <c r="O1182" i="18"/>
  <c r="P1182" i="18"/>
  <c r="Q1182" i="18"/>
  <c r="R1182" i="18"/>
  <c r="O1183" i="18"/>
  <c r="P1183" i="18"/>
  <c r="Q1183" i="18"/>
  <c r="R1183" i="18"/>
  <c r="O1184" i="18"/>
  <c r="P1184" i="18"/>
  <c r="Q1184" i="18"/>
  <c r="R1184" i="18"/>
  <c r="O1185" i="18"/>
  <c r="P1185" i="18"/>
  <c r="Q1185" i="18"/>
  <c r="R1185" i="18"/>
  <c r="O1186" i="18"/>
  <c r="P1186" i="18"/>
  <c r="Q1186" i="18"/>
  <c r="R1186" i="18"/>
  <c r="O1187" i="18"/>
  <c r="P1187" i="18"/>
  <c r="Q1187" i="18"/>
  <c r="R1187" i="18"/>
  <c r="O1188" i="18"/>
  <c r="P1188" i="18"/>
  <c r="Q1188" i="18"/>
  <c r="R1188" i="18"/>
  <c r="O1189" i="18"/>
  <c r="P1189" i="18"/>
  <c r="Q1189" i="18"/>
  <c r="R1189" i="18"/>
  <c r="O1190" i="18"/>
  <c r="P1190" i="18"/>
  <c r="Q1190" i="18"/>
  <c r="R1190" i="18"/>
  <c r="O1191" i="18"/>
  <c r="P1191" i="18"/>
  <c r="Q1191" i="18"/>
  <c r="R1191" i="18"/>
  <c r="O1192" i="18"/>
  <c r="P1192" i="18"/>
  <c r="Q1192" i="18"/>
  <c r="R1192" i="18"/>
  <c r="O1193" i="18"/>
  <c r="P1193" i="18"/>
  <c r="Q1193" i="18"/>
  <c r="R1193" i="18"/>
  <c r="O1194" i="18"/>
  <c r="P1194" i="18"/>
  <c r="Q1194" i="18"/>
  <c r="R1194" i="18"/>
  <c r="O1195" i="18"/>
  <c r="P1195" i="18"/>
  <c r="Q1195" i="18"/>
  <c r="R1195" i="18"/>
  <c r="O1196" i="18"/>
  <c r="P1196" i="18"/>
  <c r="Q1196" i="18"/>
  <c r="R1196" i="18"/>
  <c r="O1197" i="18"/>
  <c r="P1197" i="18"/>
  <c r="Q1197" i="18"/>
  <c r="R1197" i="18"/>
  <c r="O1198" i="18"/>
  <c r="P1198" i="18"/>
  <c r="Q1198" i="18"/>
  <c r="R1198" i="18"/>
  <c r="O1199" i="18"/>
  <c r="P1199" i="18"/>
  <c r="Q1199" i="18"/>
  <c r="R1199" i="18"/>
  <c r="O1200" i="18"/>
  <c r="P1200" i="18"/>
  <c r="Q1200" i="18"/>
  <c r="R1200" i="18"/>
  <c r="O1201" i="18"/>
  <c r="P1201" i="18"/>
  <c r="Q1201" i="18"/>
  <c r="R1201" i="18"/>
  <c r="O1202" i="18"/>
  <c r="P1202" i="18"/>
  <c r="Q1202" i="18"/>
  <c r="R1202" i="18"/>
  <c r="O1203" i="18"/>
  <c r="P1203" i="18"/>
  <c r="Q1203" i="18"/>
  <c r="R1203" i="18"/>
  <c r="O1204" i="18"/>
  <c r="P1204" i="18"/>
  <c r="Q1204" i="18"/>
  <c r="R1204" i="18"/>
  <c r="O1205" i="18"/>
  <c r="P1205" i="18"/>
  <c r="Q1205" i="18"/>
  <c r="R1205" i="18"/>
  <c r="O1206" i="18"/>
  <c r="P1206" i="18"/>
  <c r="Q1206" i="18"/>
  <c r="R1206" i="18"/>
  <c r="O1207" i="18"/>
  <c r="P1207" i="18"/>
  <c r="Q1207" i="18"/>
  <c r="R1207" i="18"/>
  <c r="O1208" i="18"/>
  <c r="P1208" i="18"/>
  <c r="Q1208" i="18"/>
  <c r="R1208" i="18"/>
  <c r="O1209" i="18"/>
  <c r="P1209" i="18"/>
  <c r="Q1209" i="18"/>
  <c r="R1209" i="18"/>
  <c r="O1210" i="18"/>
  <c r="P1210" i="18"/>
  <c r="Q1210" i="18"/>
  <c r="R1210" i="18"/>
  <c r="O1211" i="18"/>
  <c r="P1211" i="18"/>
  <c r="Q1211" i="18"/>
  <c r="R1211" i="18"/>
  <c r="O1212" i="18"/>
  <c r="P1212" i="18"/>
  <c r="Q1212" i="18"/>
  <c r="R1212" i="18"/>
  <c r="O1213" i="18"/>
  <c r="P1213" i="18"/>
  <c r="Q1213" i="18"/>
  <c r="R1213" i="18"/>
  <c r="O1214" i="18"/>
  <c r="P1214" i="18"/>
  <c r="Q1214" i="18"/>
  <c r="R1214" i="18"/>
  <c r="O1215" i="18"/>
  <c r="P1215" i="18"/>
  <c r="Q1215" i="18"/>
  <c r="R1215" i="18"/>
  <c r="O1216" i="18"/>
  <c r="P1216" i="18"/>
  <c r="Q1216" i="18"/>
  <c r="R1216" i="18"/>
  <c r="O1217" i="18"/>
  <c r="P1217" i="18"/>
  <c r="Q1217" i="18"/>
  <c r="R1217" i="18"/>
  <c r="O1218" i="18"/>
  <c r="P1218" i="18"/>
  <c r="Q1218" i="18"/>
  <c r="R1218" i="18"/>
  <c r="O1219" i="18"/>
  <c r="P1219" i="18"/>
  <c r="Q1219" i="18"/>
  <c r="R1219" i="18"/>
  <c r="O1220" i="18"/>
  <c r="P1220" i="18"/>
  <c r="Q1220" i="18"/>
  <c r="R1220" i="18"/>
  <c r="O1221" i="18"/>
  <c r="P1221" i="18"/>
  <c r="Q1221" i="18"/>
  <c r="R1221" i="18"/>
  <c r="O1222" i="18"/>
  <c r="P1222" i="18"/>
  <c r="Q1222" i="18"/>
  <c r="R1222" i="18"/>
  <c r="O1223" i="18"/>
  <c r="P1223" i="18"/>
  <c r="Q1223" i="18"/>
  <c r="R1223" i="18"/>
  <c r="O1224" i="18"/>
  <c r="P1224" i="18"/>
  <c r="Q1224" i="18"/>
  <c r="R1224" i="18"/>
  <c r="O1225" i="18"/>
  <c r="P1225" i="18"/>
  <c r="Q1225" i="18"/>
  <c r="R1225" i="18"/>
  <c r="O1226" i="18"/>
  <c r="P1226" i="18"/>
  <c r="Q1226" i="18"/>
  <c r="R1226" i="18"/>
  <c r="O1227" i="18"/>
  <c r="P1227" i="18"/>
  <c r="Q1227" i="18"/>
  <c r="R1227" i="18"/>
  <c r="O1228" i="18"/>
  <c r="P1228" i="18"/>
  <c r="Q1228" i="18"/>
  <c r="R1228" i="18"/>
  <c r="O1229" i="18"/>
  <c r="P1229" i="18"/>
  <c r="Q1229" i="18"/>
  <c r="R1229" i="18"/>
  <c r="O1230" i="18"/>
  <c r="P1230" i="18"/>
  <c r="Q1230" i="18"/>
  <c r="R1230" i="18"/>
  <c r="O1231" i="18"/>
  <c r="P1231" i="18"/>
  <c r="Q1231" i="18"/>
  <c r="R1231" i="18"/>
  <c r="O1232" i="18"/>
  <c r="P1232" i="18"/>
  <c r="Q1232" i="18"/>
  <c r="R1232" i="18"/>
  <c r="O1233" i="18"/>
  <c r="P1233" i="18"/>
  <c r="Q1233" i="18"/>
  <c r="R1233" i="18"/>
  <c r="O1234" i="18"/>
  <c r="P1234" i="18"/>
  <c r="Q1234" i="18"/>
  <c r="R1234" i="18"/>
  <c r="O1235" i="18"/>
  <c r="P1235" i="18"/>
  <c r="Q1235" i="18"/>
  <c r="R1235" i="18"/>
  <c r="O1236" i="18"/>
  <c r="P1236" i="18"/>
  <c r="Q1236" i="18"/>
  <c r="R1236" i="18"/>
  <c r="O1237" i="18"/>
  <c r="P1237" i="18"/>
  <c r="Q1237" i="18"/>
  <c r="R1237" i="18"/>
  <c r="O1238" i="18"/>
  <c r="P1238" i="18"/>
  <c r="Q1238" i="18"/>
  <c r="R1238" i="18"/>
  <c r="O1239" i="18"/>
  <c r="P1239" i="18"/>
  <c r="Q1239" i="18"/>
  <c r="R1239" i="18"/>
  <c r="O1240" i="18"/>
  <c r="P1240" i="18"/>
  <c r="Q1240" i="18"/>
  <c r="R1240" i="18"/>
  <c r="O1241" i="18"/>
  <c r="P1241" i="18"/>
  <c r="Q1241" i="18"/>
  <c r="R1241" i="18"/>
  <c r="O1242" i="18"/>
  <c r="P1242" i="18"/>
  <c r="Q1242" i="18"/>
  <c r="R1242" i="18"/>
  <c r="O1243" i="18"/>
  <c r="P1243" i="18"/>
  <c r="Q1243" i="18"/>
  <c r="R1243" i="18"/>
  <c r="O1244" i="18"/>
  <c r="P1244" i="18"/>
  <c r="Q1244" i="18"/>
  <c r="R1244" i="18"/>
  <c r="O1245" i="18"/>
  <c r="P1245" i="18"/>
  <c r="Q1245" i="18"/>
  <c r="R1245" i="18"/>
  <c r="O1246" i="18"/>
  <c r="P1246" i="18"/>
  <c r="Q1246" i="18"/>
  <c r="R1246" i="18"/>
  <c r="O1247" i="18"/>
  <c r="P1247" i="18"/>
  <c r="Q1247" i="18"/>
  <c r="R1247" i="18"/>
  <c r="O1248" i="18"/>
  <c r="P1248" i="18"/>
  <c r="Q1248" i="18"/>
  <c r="R1248" i="18"/>
  <c r="O1249" i="18"/>
  <c r="P1249" i="18"/>
  <c r="Q1249" i="18"/>
  <c r="R1249" i="18"/>
  <c r="O1250" i="18"/>
  <c r="P1250" i="18"/>
  <c r="Q1250" i="18"/>
  <c r="R1250" i="18"/>
  <c r="O1251" i="18"/>
  <c r="P1251" i="18"/>
  <c r="Q1251" i="18"/>
  <c r="R1251" i="18"/>
  <c r="O1252" i="18"/>
  <c r="P1252" i="18"/>
  <c r="Q1252" i="18"/>
  <c r="R1252" i="18"/>
  <c r="O1253" i="18"/>
  <c r="P1253" i="18"/>
  <c r="Q1253" i="18"/>
  <c r="R1253" i="18"/>
  <c r="O1254" i="18"/>
  <c r="P1254" i="18"/>
  <c r="Q1254" i="18"/>
  <c r="R1254" i="18"/>
  <c r="O1255" i="18"/>
  <c r="P1255" i="18"/>
  <c r="Q1255" i="18"/>
  <c r="R1255" i="18"/>
  <c r="O1256" i="18"/>
  <c r="P1256" i="18"/>
  <c r="Q1256" i="18"/>
  <c r="R1256" i="18"/>
  <c r="O1257" i="18"/>
  <c r="P1257" i="18"/>
  <c r="Q1257" i="18"/>
  <c r="R1257" i="18"/>
  <c r="O1258" i="18"/>
  <c r="P1258" i="18"/>
  <c r="Q1258" i="18"/>
  <c r="R1258" i="18"/>
  <c r="O1259" i="18"/>
  <c r="P1259" i="18"/>
  <c r="Q1259" i="18"/>
  <c r="R1259" i="18"/>
  <c r="O1260" i="18"/>
  <c r="P1260" i="18"/>
  <c r="Q1260" i="18"/>
  <c r="R1260" i="18"/>
  <c r="O1261" i="18"/>
  <c r="P1261" i="18"/>
  <c r="Q1261" i="18"/>
  <c r="R1261" i="18"/>
  <c r="O1262" i="18"/>
  <c r="P1262" i="18"/>
  <c r="Q1262" i="18"/>
  <c r="R1262" i="18"/>
  <c r="O1263" i="18"/>
  <c r="P1263" i="18"/>
  <c r="Q1263" i="18"/>
  <c r="R1263" i="18"/>
  <c r="O1264" i="18"/>
  <c r="P1264" i="18"/>
  <c r="Q1264" i="18"/>
  <c r="R1264" i="18"/>
  <c r="O1265" i="18"/>
  <c r="P1265" i="18"/>
  <c r="Q1265" i="18"/>
  <c r="R1265" i="18"/>
  <c r="O1266" i="18"/>
  <c r="P1266" i="18"/>
  <c r="Q1266" i="18"/>
  <c r="R1266" i="18"/>
  <c r="O1267" i="18"/>
  <c r="P1267" i="18"/>
  <c r="Q1267" i="18"/>
  <c r="R1267" i="18"/>
  <c r="O1268" i="18"/>
  <c r="P1268" i="18"/>
  <c r="Q1268" i="18"/>
  <c r="R1268" i="18"/>
  <c r="O1269" i="18"/>
  <c r="P1269" i="18"/>
  <c r="Q1269" i="18"/>
  <c r="R1269" i="18"/>
  <c r="O1270" i="18"/>
  <c r="P1270" i="18"/>
  <c r="Q1270" i="18"/>
  <c r="R1270" i="18"/>
  <c r="O1271" i="18"/>
  <c r="P1271" i="18"/>
  <c r="Q1271" i="18"/>
  <c r="R1271" i="18"/>
  <c r="O1272" i="18"/>
  <c r="P1272" i="18"/>
  <c r="Q1272" i="18"/>
  <c r="R1272" i="18"/>
  <c r="O1273" i="18"/>
  <c r="P1273" i="18"/>
  <c r="Q1273" i="18"/>
  <c r="R1273" i="18"/>
  <c r="O1274" i="18"/>
  <c r="P1274" i="18"/>
  <c r="Q1274" i="18"/>
  <c r="R1274" i="18"/>
  <c r="O1275" i="18"/>
  <c r="P1275" i="18"/>
  <c r="Q1275" i="18"/>
  <c r="R1275" i="18"/>
  <c r="O1276" i="18"/>
  <c r="P1276" i="18"/>
  <c r="Q1276" i="18"/>
  <c r="R1276" i="18"/>
  <c r="O1277" i="18"/>
  <c r="P1277" i="18"/>
  <c r="Q1277" i="18"/>
  <c r="R1277" i="18"/>
  <c r="O1278" i="18"/>
  <c r="P1278" i="18"/>
  <c r="Q1278" i="18"/>
  <c r="R1278" i="18"/>
  <c r="O1279" i="18"/>
  <c r="P1279" i="18"/>
  <c r="Q1279" i="18"/>
  <c r="R1279" i="18"/>
  <c r="O1280" i="18"/>
  <c r="P1280" i="18"/>
  <c r="Q1280" i="18"/>
  <c r="R1280" i="18"/>
  <c r="O1281" i="18"/>
  <c r="P1281" i="18"/>
  <c r="Q1281" i="18"/>
  <c r="R1281" i="18"/>
  <c r="O1282" i="18"/>
  <c r="P1282" i="18"/>
  <c r="Q1282" i="18"/>
  <c r="R1282" i="18"/>
  <c r="O1283" i="18"/>
  <c r="P1283" i="18"/>
  <c r="Q1283" i="18"/>
  <c r="R1283" i="18"/>
  <c r="O1284" i="18"/>
  <c r="P1284" i="18"/>
  <c r="Q1284" i="18"/>
  <c r="R1284" i="18"/>
  <c r="O1285" i="18"/>
  <c r="P1285" i="18"/>
  <c r="Q1285" i="18"/>
  <c r="R1285" i="18"/>
  <c r="O1286" i="18"/>
  <c r="P1286" i="18"/>
  <c r="Q1286" i="18"/>
  <c r="R1286" i="18"/>
  <c r="O1287" i="18"/>
  <c r="P1287" i="18"/>
  <c r="Q1287" i="18"/>
  <c r="R1287" i="18"/>
  <c r="O1288" i="18"/>
  <c r="P1288" i="18"/>
  <c r="Q1288" i="18"/>
  <c r="R1288" i="18"/>
  <c r="O1289" i="18"/>
  <c r="P1289" i="18"/>
  <c r="Q1289" i="18"/>
  <c r="R1289" i="18"/>
  <c r="O1290" i="18"/>
  <c r="P1290" i="18"/>
  <c r="Q1290" i="18"/>
  <c r="R1290" i="18"/>
  <c r="O1291" i="18"/>
  <c r="P1291" i="18"/>
  <c r="Q1291" i="18"/>
  <c r="R1291" i="18"/>
  <c r="O1292" i="18"/>
  <c r="P1292" i="18"/>
  <c r="Q1292" i="18"/>
  <c r="R1292" i="18"/>
  <c r="O1293" i="18"/>
  <c r="P1293" i="18"/>
  <c r="Q1293" i="18"/>
  <c r="R1293" i="18"/>
  <c r="O1294" i="18"/>
  <c r="P1294" i="18"/>
  <c r="Q1294" i="18"/>
  <c r="R1294" i="18"/>
  <c r="O1295" i="18"/>
  <c r="P1295" i="18"/>
  <c r="Q1295" i="18"/>
  <c r="R1295" i="18"/>
  <c r="O1296" i="18"/>
  <c r="P1296" i="18"/>
  <c r="Q1296" i="18"/>
  <c r="R1296" i="18"/>
  <c r="O1297" i="18"/>
  <c r="P1297" i="18"/>
  <c r="Q1297" i="18"/>
  <c r="R1297" i="18"/>
  <c r="O1298" i="18"/>
  <c r="P1298" i="18"/>
  <c r="Q1298" i="18"/>
  <c r="R1298" i="18"/>
  <c r="O1299" i="18"/>
  <c r="P1299" i="18"/>
  <c r="Q1299" i="18"/>
  <c r="R1299" i="18"/>
  <c r="O1300" i="18"/>
  <c r="P1300" i="18"/>
  <c r="Q1300" i="18"/>
  <c r="R1300" i="18"/>
  <c r="O1301" i="18"/>
  <c r="P1301" i="18"/>
  <c r="Q1301" i="18"/>
  <c r="R1301" i="18"/>
  <c r="O1302" i="18"/>
  <c r="P1302" i="18"/>
  <c r="Q1302" i="18"/>
  <c r="R1302" i="18"/>
  <c r="O1303" i="18"/>
  <c r="P1303" i="18"/>
  <c r="Q1303" i="18"/>
  <c r="R1303" i="18"/>
  <c r="O1304" i="18"/>
  <c r="P1304" i="18"/>
  <c r="Q1304" i="18"/>
  <c r="R1304" i="18"/>
  <c r="O1305" i="18"/>
  <c r="P1305" i="18"/>
  <c r="Q1305" i="18"/>
  <c r="R1305" i="18"/>
  <c r="O1306" i="18"/>
  <c r="P1306" i="18"/>
  <c r="Q1306" i="18"/>
  <c r="R1306" i="18"/>
  <c r="O1307" i="18"/>
  <c r="P1307" i="18"/>
  <c r="Q1307" i="18"/>
  <c r="R1307" i="18"/>
  <c r="O1308" i="18"/>
  <c r="P1308" i="18"/>
  <c r="Q1308" i="18"/>
  <c r="R1308" i="18"/>
  <c r="O1309" i="18"/>
  <c r="P1309" i="18"/>
  <c r="Q1309" i="18"/>
  <c r="R1309" i="18"/>
  <c r="O1310" i="18"/>
  <c r="P1310" i="18"/>
  <c r="Q1310" i="18"/>
  <c r="R1310" i="18"/>
  <c r="O1311" i="18"/>
  <c r="P1311" i="18"/>
  <c r="Q1311" i="18"/>
  <c r="R1311" i="18"/>
  <c r="O1312" i="18"/>
  <c r="P1312" i="18"/>
  <c r="Q1312" i="18"/>
  <c r="R1312" i="18"/>
  <c r="O1313" i="18"/>
  <c r="P1313" i="18"/>
  <c r="Q1313" i="18"/>
  <c r="R1313" i="18"/>
  <c r="O1314" i="18"/>
  <c r="P1314" i="18"/>
  <c r="Q1314" i="18"/>
  <c r="R1314" i="18"/>
  <c r="O1315" i="18"/>
  <c r="P1315" i="18"/>
  <c r="Q1315" i="18"/>
  <c r="R1315" i="18"/>
  <c r="O1316" i="18"/>
  <c r="P1316" i="18"/>
  <c r="Q1316" i="18"/>
  <c r="R1316" i="18"/>
  <c r="O1317" i="18"/>
  <c r="P1317" i="18"/>
  <c r="Q1317" i="18"/>
  <c r="R1317" i="18"/>
  <c r="O1318" i="18"/>
  <c r="P1318" i="18"/>
  <c r="Q1318" i="18"/>
  <c r="R1318" i="18"/>
  <c r="O1319" i="18"/>
  <c r="P1319" i="18"/>
  <c r="Q1319" i="18"/>
  <c r="R1319" i="18"/>
  <c r="O1320" i="18"/>
  <c r="P1320" i="18"/>
  <c r="Q1320" i="18"/>
  <c r="R1320" i="18"/>
  <c r="O1321" i="18"/>
  <c r="P1321" i="18"/>
  <c r="Q1321" i="18"/>
  <c r="R1321" i="18"/>
  <c r="O1322" i="18"/>
  <c r="P1322" i="18"/>
  <c r="Q1322" i="18"/>
  <c r="R1322" i="18"/>
  <c r="O1323" i="18"/>
  <c r="P1323" i="18"/>
  <c r="Q1323" i="18"/>
  <c r="R1323" i="18"/>
  <c r="O1324" i="18"/>
  <c r="P1324" i="18"/>
  <c r="Q1324" i="18"/>
  <c r="R1324" i="18"/>
  <c r="O1325" i="18"/>
  <c r="P1325" i="18"/>
  <c r="Q1325" i="18"/>
  <c r="R1325" i="18"/>
  <c r="O1326" i="18"/>
  <c r="P1326" i="18"/>
  <c r="Q1326" i="18"/>
  <c r="R1326" i="18"/>
  <c r="O1327" i="18"/>
  <c r="P1327" i="18"/>
  <c r="Q1327" i="18"/>
  <c r="R1327" i="18"/>
  <c r="O1328" i="18"/>
  <c r="P1328" i="18"/>
  <c r="Q1328" i="18"/>
  <c r="R1328" i="18"/>
  <c r="O1329" i="18"/>
  <c r="P1329" i="18"/>
  <c r="Q1329" i="18"/>
  <c r="R1329" i="18"/>
  <c r="O1330" i="18"/>
  <c r="P1330" i="18"/>
  <c r="Q1330" i="18"/>
  <c r="R1330" i="18"/>
  <c r="O1331" i="18"/>
  <c r="P1331" i="18"/>
  <c r="Q1331" i="18"/>
  <c r="R1331" i="18"/>
  <c r="O1332" i="18"/>
  <c r="P1332" i="18"/>
  <c r="Q1332" i="18"/>
  <c r="R1332" i="18"/>
  <c r="O1333" i="18"/>
  <c r="P1333" i="18"/>
  <c r="Q1333" i="18"/>
  <c r="R1333" i="18"/>
  <c r="O1334" i="18"/>
  <c r="P1334" i="18"/>
  <c r="Q1334" i="18"/>
  <c r="R1334" i="18"/>
  <c r="O1335" i="18"/>
  <c r="P1335" i="18"/>
  <c r="Q1335" i="18"/>
  <c r="R1335" i="18"/>
  <c r="O1336" i="18"/>
  <c r="P1336" i="18"/>
  <c r="Q1336" i="18"/>
  <c r="R1336" i="18"/>
  <c r="O1337" i="18"/>
  <c r="P1337" i="18"/>
  <c r="Q1337" i="18"/>
  <c r="R1337" i="18"/>
  <c r="O1338" i="18"/>
  <c r="P1338" i="18"/>
  <c r="Q1338" i="18"/>
  <c r="R1338" i="18"/>
  <c r="O1339" i="18"/>
  <c r="P1339" i="18"/>
  <c r="Q1339" i="18"/>
  <c r="R1339" i="18"/>
  <c r="O1340" i="18"/>
  <c r="P1340" i="18"/>
  <c r="Q1340" i="18"/>
  <c r="R1340" i="18"/>
  <c r="O1341" i="18"/>
  <c r="P1341" i="18"/>
  <c r="Q1341" i="18"/>
  <c r="R1341" i="18"/>
  <c r="O1342" i="18"/>
  <c r="P1342" i="18"/>
  <c r="Q1342" i="18"/>
  <c r="R1342" i="18"/>
  <c r="O1343" i="18"/>
  <c r="P1343" i="18"/>
  <c r="Q1343" i="18"/>
  <c r="R1343" i="18"/>
  <c r="O1344" i="18"/>
  <c r="P1344" i="18"/>
  <c r="Q1344" i="18"/>
  <c r="R1344" i="18"/>
  <c r="O1345" i="18"/>
  <c r="P1345" i="18"/>
  <c r="Q1345" i="18"/>
  <c r="R1345" i="18"/>
  <c r="O1346" i="18"/>
  <c r="P1346" i="18"/>
  <c r="Q1346" i="18"/>
  <c r="R1346" i="18"/>
  <c r="O1347" i="18"/>
  <c r="P1347" i="18"/>
  <c r="Q1347" i="18"/>
  <c r="R1347" i="18"/>
  <c r="O1348" i="18"/>
  <c r="P1348" i="18"/>
  <c r="Q1348" i="18"/>
  <c r="R1348" i="18"/>
  <c r="O1349" i="18"/>
  <c r="P1349" i="18"/>
  <c r="Q1349" i="18"/>
  <c r="R1349" i="18"/>
  <c r="O1350" i="18"/>
  <c r="P1350" i="18"/>
  <c r="Q1350" i="18"/>
  <c r="R1350" i="18"/>
  <c r="O1351" i="18"/>
  <c r="P1351" i="18"/>
  <c r="Q1351" i="18"/>
  <c r="R1351" i="18"/>
  <c r="O1352" i="18"/>
  <c r="P1352" i="18"/>
  <c r="Q1352" i="18"/>
  <c r="R1352" i="18"/>
  <c r="O1353" i="18"/>
  <c r="P1353" i="18"/>
  <c r="Q1353" i="18"/>
  <c r="R1353" i="18"/>
  <c r="O1354" i="18"/>
  <c r="P1354" i="18"/>
  <c r="Q1354" i="18"/>
  <c r="R1354" i="18"/>
  <c r="O1355" i="18"/>
  <c r="P1355" i="18"/>
  <c r="Q1355" i="18"/>
  <c r="R1355" i="18"/>
  <c r="O1356" i="18"/>
  <c r="P1356" i="18"/>
  <c r="Q1356" i="18"/>
  <c r="R1356" i="18"/>
  <c r="O1357" i="18"/>
  <c r="P1357" i="18"/>
  <c r="Q1357" i="18"/>
  <c r="R1357" i="18"/>
  <c r="O1358" i="18"/>
  <c r="P1358" i="18"/>
  <c r="Q1358" i="18"/>
  <c r="R1358" i="18"/>
  <c r="O1359" i="18"/>
  <c r="P1359" i="18"/>
  <c r="Q1359" i="18"/>
  <c r="R1359" i="18"/>
  <c r="O1360" i="18"/>
  <c r="P1360" i="18"/>
  <c r="Q1360" i="18"/>
  <c r="R1360" i="18"/>
  <c r="O1361" i="18"/>
  <c r="P1361" i="18"/>
  <c r="Q1361" i="18"/>
  <c r="R1361" i="18"/>
  <c r="O1362" i="18"/>
  <c r="P1362" i="18"/>
  <c r="Q1362" i="18"/>
  <c r="R1362" i="18"/>
  <c r="O1363" i="18"/>
  <c r="P1363" i="18"/>
  <c r="Q1363" i="18"/>
  <c r="R1363" i="18"/>
  <c r="O1364" i="18"/>
  <c r="P1364" i="18"/>
  <c r="Q1364" i="18"/>
  <c r="R1364" i="18"/>
  <c r="O1365" i="18"/>
  <c r="P1365" i="18"/>
  <c r="Q1365" i="18"/>
  <c r="R1365" i="18"/>
  <c r="O1366" i="18"/>
  <c r="P1366" i="18"/>
  <c r="Q1366" i="18"/>
  <c r="R1366" i="18"/>
  <c r="O1367" i="18"/>
  <c r="P1367" i="18"/>
  <c r="Q1367" i="18"/>
  <c r="R1367" i="18"/>
  <c r="O1368" i="18"/>
  <c r="P1368" i="18"/>
  <c r="Q1368" i="18"/>
  <c r="R1368" i="18"/>
  <c r="O1369" i="18"/>
  <c r="P1369" i="18"/>
  <c r="Q1369" i="18"/>
  <c r="R1369" i="18"/>
  <c r="O1370" i="18"/>
  <c r="P1370" i="18"/>
  <c r="Q1370" i="18"/>
  <c r="R1370" i="18"/>
  <c r="O1371" i="18"/>
  <c r="P1371" i="18"/>
  <c r="Q1371" i="18"/>
  <c r="R1371" i="18"/>
  <c r="O1372" i="18"/>
  <c r="P1372" i="18"/>
  <c r="Q1372" i="18"/>
  <c r="R1372" i="18"/>
  <c r="O1373" i="18"/>
  <c r="P1373" i="18"/>
  <c r="Q1373" i="18"/>
  <c r="R1373" i="18"/>
  <c r="O1374" i="18"/>
  <c r="P1374" i="18"/>
  <c r="Q1374" i="18"/>
  <c r="R1374" i="18"/>
  <c r="O1375" i="18"/>
  <c r="P1375" i="18"/>
  <c r="Q1375" i="18"/>
  <c r="R1375" i="18"/>
  <c r="O1376" i="18"/>
  <c r="P1376" i="18"/>
  <c r="Q1376" i="18"/>
  <c r="R1376" i="18"/>
  <c r="O1377" i="18"/>
  <c r="P1377" i="18"/>
  <c r="Q1377" i="18"/>
  <c r="R1377" i="18"/>
  <c r="O1378" i="18"/>
  <c r="P1378" i="18"/>
  <c r="Q1378" i="18"/>
  <c r="R1378" i="18"/>
  <c r="O1379" i="18"/>
  <c r="P1379" i="18"/>
  <c r="Q1379" i="18"/>
  <c r="R1379" i="18"/>
  <c r="O1380" i="18"/>
  <c r="P1380" i="18"/>
  <c r="Q1380" i="18"/>
  <c r="R1380" i="18"/>
  <c r="O1381" i="18"/>
  <c r="P1381" i="18"/>
  <c r="Q1381" i="18"/>
  <c r="R1381" i="18"/>
  <c r="O1382" i="18"/>
  <c r="P1382" i="18"/>
  <c r="Q1382" i="18"/>
  <c r="R1382" i="18"/>
  <c r="O1383" i="18"/>
  <c r="P1383" i="18"/>
  <c r="Q1383" i="18"/>
  <c r="R1383" i="18"/>
  <c r="O1384" i="18"/>
  <c r="P1384" i="18"/>
  <c r="Q1384" i="18"/>
  <c r="R1384" i="18"/>
  <c r="O1385" i="18"/>
  <c r="P1385" i="18"/>
  <c r="Q1385" i="18"/>
  <c r="R1385" i="18"/>
  <c r="O1386" i="18"/>
  <c r="P1386" i="18"/>
  <c r="Q1386" i="18"/>
  <c r="R1386" i="18"/>
  <c r="O1387" i="18"/>
  <c r="P1387" i="18"/>
  <c r="Q1387" i="18"/>
  <c r="R1387" i="18"/>
  <c r="O1388" i="18"/>
  <c r="P1388" i="18"/>
  <c r="Q1388" i="18"/>
  <c r="R1388" i="18"/>
  <c r="O1389" i="18"/>
  <c r="P1389" i="18"/>
  <c r="Q1389" i="18"/>
  <c r="R1389" i="18"/>
  <c r="O1390" i="18"/>
  <c r="P1390" i="18"/>
  <c r="Q1390" i="18"/>
  <c r="R1390" i="18"/>
  <c r="O1391" i="18"/>
  <c r="P1391" i="18"/>
  <c r="Q1391" i="18"/>
  <c r="R1391" i="18"/>
  <c r="O1392" i="18"/>
  <c r="P1392" i="18"/>
  <c r="Q1392" i="18"/>
  <c r="R1392" i="18"/>
  <c r="O1393" i="18"/>
  <c r="P1393" i="18"/>
  <c r="Q1393" i="18"/>
  <c r="R1393" i="18"/>
  <c r="O1394" i="18"/>
  <c r="P1394" i="18"/>
  <c r="Q1394" i="18"/>
  <c r="R1394" i="18"/>
  <c r="O1395" i="18"/>
  <c r="P1395" i="18"/>
  <c r="Q1395" i="18"/>
  <c r="R1395" i="18"/>
  <c r="O1396" i="18"/>
  <c r="P1396" i="18"/>
  <c r="Q1396" i="18"/>
  <c r="R1396" i="18"/>
  <c r="O1397" i="18"/>
  <c r="P1397" i="18"/>
  <c r="Q1397" i="18"/>
  <c r="R1397" i="18"/>
  <c r="O1398" i="18"/>
  <c r="P1398" i="18"/>
  <c r="Q1398" i="18"/>
  <c r="R1398" i="18"/>
  <c r="O1399" i="18"/>
  <c r="P1399" i="18"/>
  <c r="Q1399" i="18"/>
  <c r="R1399" i="18"/>
  <c r="O1400" i="18"/>
  <c r="P1400" i="18"/>
  <c r="Q1400" i="18"/>
  <c r="R1400" i="18"/>
  <c r="O1401" i="18"/>
  <c r="P1401" i="18"/>
  <c r="Q1401" i="18"/>
  <c r="R1401" i="18"/>
  <c r="O1402" i="18"/>
  <c r="P1402" i="18"/>
  <c r="Q1402" i="18"/>
  <c r="R1402" i="18"/>
  <c r="O1403" i="18"/>
  <c r="P1403" i="18"/>
  <c r="Q1403" i="18"/>
  <c r="R1403" i="18"/>
  <c r="O1404" i="18"/>
  <c r="P1404" i="18"/>
  <c r="Q1404" i="18"/>
  <c r="R1404" i="18"/>
  <c r="O1405" i="18"/>
  <c r="P1405" i="18"/>
  <c r="Q1405" i="18"/>
  <c r="R1405" i="18"/>
  <c r="O1406" i="18"/>
  <c r="P1406" i="18"/>
  <c r="Q1406" i="18"/>
  <c r="R1406" i="18"/>
  <c r="O1407" i="18"/>
  <c r="P1407" i="18"/>
  <c r="Q1407" i="18"/>
  <c r="R1407" i="18"/>
  <c r="O1408" i="18"/>
  <c r="P1408" i="18"/>
  <c r="Q1408" i="18"/>
  <c r="R1408" i="18"/>
  <c r="O1409" i="18"/>
  <c r="P1409" i="18"/>
  <c r="Q1409" i="18"/>
  <c r="R1409" i="18"/>
  <c r="O1410" i="18"/>
  <c r="P1410" i="18"/>
  <c r="Q1410" i="18"/>
  <c r="R1410" i="18"/>
  <c r="O1411" i="18"/>
  <c r="P1411" i="18"/>
  <c r="Q1411" i="18"/>
  <c r="R1411" i="18"/>
  <c r="O1412" i="18"/>
  <c r="P1412" i="18"/>
  <c r="Q1412" i="18"/>
  <c r="R1412" i="18"/>
  <c r="O1413" i="18"/>
  <c r="P1413" i="18"/>
  <c r="Q1413" i="18"/>
  <c r="R1413" i="18"/>
  <c r="O1414" i="18"/>
  <c r="P1414" i="18"/>
  <c r="Q1414" i="18"/>
  <c r="R1414" i="18"/>
  <c r="O1415" i="18"/>
  <c r="P1415" i="18"/>
  <c r="Q1415" i="18"/>
  <c r="R1415" i="18"/>
  <c r="O1416" i="18"/>
  <c r="P1416" i="18"/>
  <c r="Q1416" i="18"/>
  <c r="R1416" i="18"/>
  <c r="O1417" i="18"/>
  <c r="P1417" i="18"/>
  <c r="Q1417" i="18"/>
  <c r="R1417" i="18"/>
  <c r="O1418" i="18"/>
  <c r="P1418" i="18"/>
  <c r="Q1418" i="18"/>
  <c r="R1418" i="18"/>
  <c r="O1419" i="18"/>
  <c r="P1419" i="18"/>
  <c r="Q1419" i="18"/>
  <c r="R1419" i="18"/>
  <c r="O1420" i="18"/>
  <c r="P1420" i="18"/>
  <c r="Q1420" i="18"/>
  <c r="R1420" i="18"/>
  <c r="O1421" i="18"/>
  <c r="P1421" i="18"/>
  <c r="Q1421" i="18"/>
  <c r="R1421" i="18"/>
  <c r="O1422" i="18"/>
  <c r="P1422" i="18"/>
  <c r="Q1422" i="18"/>
  <c r="R1422" i="18"/>
  <c r="O1423" i="18"/>
  <c r="P1423" i="18"/>
  <c r="Q1423" i="18"/>
  <c r="R1423" i="18"/>
  <c r="O1424" i="18"/>
  <c r="P1424" i="18"/>
  <c r="Q1424" i="18"/>
  <c r="R1424" i="18"/>
  <c r="O1425" i="18"/>
  <c r="P1425" i="18"/>
  <c r="Q1425" i="18"/>
  <c r="R1425" i="18"/>
  <c r="O1426" i="18"/>
  <c r="P1426" i="18"/>
  <c r="Q1426" i="18"/>
  <c r="R1426" i="18"/>
  <c r="O1427" i="18"/>
  <c r="P1427" i="18"/>
  <c r="Q1427" i="18"/>
  <c r="R1427" i="18"/>
  <c r="O1428" i="18"/>
  <c r="P1428" i="18"/>
  <c r="Q1428" i="18"/>
  <c r="R1428" i="18"/>
  <c r="O1429" i="18"/>
  <c r="P1429" i="18"/>
  <c r="Q1429" i="18"/>
  <c r="R1429" i="18"/>
  <c r="O1430" i="18"/>
  <c r="P1430" i="18"/>
  <c r="Q1430" i="18"/>
  <c r="R1430" i="18"/>
  <c r="O1431" i="18"/>
  <c r="P1431" i="18"/>
  <c r="Q1431" i="18"/>
  <c r="R1431" i="18"/>
  <c r="O1432" i="18"/>
  <c r="P1432" i="18"/>
  <c r="Q1432" i="18"/>
  <c r="R1432" i="18"/>
  <c r="O1433" i="18"/>
  <c r="P1433" i="18"/>
  <c r="Q1433" i="18"/>
  <c r="R1433" i="18"/>
  <c r="O1434" i="18"/>
  <c r="P1434" i="18"/>
  <c r="Q1434" i="18"/>
  <c r="R1434" i="18"/>
  <c r="O1435" i="18"/>
  <c r="P1435" i="18"/>
  <c r="Q1435" i="18"/>
  <c r="R1435" i="18"/>
  <c r="O1436" i="18"/>
  <c r="P1436" i="18"/>
  <c r="Q1436" i="18"/>
  <c r="R1436" i="18"/>
  <c r="O1437" i="18"/>
  <c r="P1437" i="18"/>
  <c r="Q1437" i="18"/>
  <c r="R1437" i="18"/>
  <c r="O1438" i="18"/>
  <c r="P1438" i="18"/>
  <c r="Q1438" i="18"/>
  <c r="R1438" i="18"/>
  <c r="O1439" i="18"/>
  <c r="P1439" i="18"/>
  <c r="Q1439" i="18"/>
  <c r="R1439" i="18"/>
  <c r="O1440" i="18"/>
  <c r="P1440" i="18"/>
  <c r="Q1440" i="18"/>
  <c r="R1440" i="18"/>
  <c r="O1441" i="18"/>
  <c r="P1441" i="18"/>
  <c r="Q1441" i="18"/>
  <c r="R1441" i="18"/>
  <c r="O1442" i="18"/>
  <c r="P1442" i="18"/>
  <c r="Q1442" i="18"/>
  <c r="R1442" i="18"/>
  <c r="O1443" i="18"/>
  <c r="P1443" i="18"/>
  <c r="Q1443" i="18"/>
  <c r="R1443" i="18"/>
  <c r="O1444" i="18"/>
  <c r="P1444" i="18"/>
  <c r="Q1444" i="18"/>
  <c r="R1444" i="18"/>
  <c r="O1445" i="18"/>
  <c r="P1445" i="18"/>
  <c r="Q1445" i="18"/>
  <c r="R1445" i="18"/>
  <c r="O1446" i="18"/>
  <c r="P1446" i="18"/>
  <c r="Q1446" i="18"/>
  <c r="R1446" i="18"/>
  <c r="O1447" i="18"/>
  <c r="P1447" i="18"/>
  <c r="Q1447" i="18"/>
  <c r="R1447" i="18"/>
  <c r="O1448" i="18"/>
  <c r="P1448" i="18"/>
  <c r="Q1448" i="18"/>
  <c r="R1448" i="18"/>
  <c r="O1449" i="18"/>
  <c r="P1449" i="18"/>
  <c r="Q1449" i="18"/>
  <c r="R1449" i="18"/>
  <c r="O1450" i="18"/>
  <c r="P1450" i="18"/>
  <c r="Q1450" i="18"/>
  <c r="R1450" i="18"/>
  <c r="O1451" i="18"/>
  <c r="P1451" i="18"/>
  <c r="Q1451" i="18"/>
  <c r="R1451" i="18"/>
  <c r="O1452" i="18"/>
  <c r="P1452" i="18"/>
  <c r="Q1452" i="18"/>
  <c r="R1452" i="18"/>
  <c r="O1453" i="18"/>
  <c r="P1453" i="18"/>
  <c r="Q1453" i="18"/>
  <c r="R1453" i="18"/>
  <c r="O1454" i="18"/>
  <c r="P1454" i="18"/>
  <c r="Q1454" i="18"/>
  <c r="R1454" i="18"/>
  <c r="O1455" i="18"/>
  <c r="P1455" i="18"/>
  <c r="Q1455" i="18"/>
  <c r="R1455" i="18"/>
  <c r="O1456" i="18"/>
  <c r="P1456" i="18"/>
  <c r="Q1456" i="18"/>
  <c r="R1456" i="18"/>
  <c r="O1457" i="18"/>
  <c r="P1457" i="18"/>
  <c r="Q1457" i="18"/>
  <c r="R1457" i="18"/>
  <c r="O1458" i="18"/>
  <c r="P1458" i="18"/>
  <c r="Q1458" i="18"/>
  <c r="R1458" i="18"/>
  <c r="O1459" i="18"/>
  <c r="P1459" i="18"/>
  <c r="Q1459" i="18"/>
  <c r="R1459" i="18"/>
  <c r="O1460" i="18"/>
  <c r="P1460" i="18"/>
  <c r="Q1460" i="18"/>
  <c r="R1460" i="18"/>
  <c r="O1461" i="18"/>
  <c r="P1461" i="18"/>
  <c r="Q1461" i="18"/>
  <c r="R1461" i="18"/>
  <c r="O1462" i="18"/>
  <c r="P1462" i="18"/>
  <c r="Q1462" i="18"/>
  <c r="R1462" i="18"/>
  <c r="O1463" i="18"/>
  <c r="P1463" i="18"/>
  <c r="Q1463" i="18"/>
  <c r="R1463" i="18"/>
  <c r="O1464" i="18"/>
  <c r="P1464" i="18"/>
  <c r="Q1464" i="18"/>
  <c r="R1464" i="18"/>
  <c r="O1465" i="18"/>
  <c r="P1465" i="18"/>
  <c r="Q1465" i="18"/>
  <c r="R1465" i="18"/>
  <c r="O1466" i="18"/>
  <c r="P1466" i="18"/>
  <c r="Q1466" i="18"/>
  <c r="R1466" i="18"/>
  <c r="O1467" i="18"/>
  <c r="P1467" i="18"/>
  <c r="Q1467" i="18"/>
  <c r="R1467" i="18"/>
  <c r="O1468" i="18"/>
  <c r="P1468" i="18"/>
  <c r="Q1468" i="18"/>
  <c r="R1468" i="18"/>
  <c r="O1469" i="18"/>
  <c r="P1469" i="18"/>
  <c r="Q1469" i="18"/>
  <c r="R1469" i="18"/>
  <c r="O1470" i="18"/>
  <c r="P1470" i="18"/>
  <c r="Q1470" i="18"/>
  <c r="R1470" i="18"/>
  <c r="O1471" i="18"/>
  <c r="P1471" i="18"/>
  <c r="Q1471" i="18"/>
  <c r="R1471" i="18"/>
  <c r="O1472" i="18"/>
  <c r="P1472" i="18"/>
  <c r="Q1472" i="18"/>
  <c r="R1472" i="18"/>
  <c r="O1473" i="18"/>
  <c r="P1473" i="18"/>
  <c r="Q1473" i="18"/>
  <c r="R1473" i="18"/>
  <c r="O1474" i="18"/>
  <c r="P1474" i="18"/>
  <c r="Q1474" i="18"/>
  <c r="R1474" i="18"/>
  <c r="O1475" i="18"/>
  <c r="P1475" i="18"/>
  <c r="Q1475" i="18"/>
  <c r="R1475" i="18"/>
  <c r="O1476" i="18"/>
  <c r="P1476" i="18"/>
  <c r="Q1476" i="18"/>
  <c r="R1476" i="18"/>
  <c r="O1477" i="18"/>
  <c r="P1477" i="18"/>
  <c r="Q1477" i="18"/>
  <c r="R1477" i="18"/>
  <c r="O1478" i="18"/>
  <c r="P1478" i="18"/>
  <c r="Q1478" i="18"/>
  <c r="R1478" i="18"/>
  <c r="O1479" i="18"/>
  <c r="P1479" i="18"/>
  <c r="Q1479" i="18"/>
  <c r="R1479" i="18"/>
  <c r="O1480" i="18"/>
  <c r="P1480" i="18"/>
  <c r="Q1480" i="18"/>
  <c r="R1480" i="18"/>
  <c r="O1481" i="18"/>
  <c r="P1481" i="18"/>
  <c r="Q1481" i="18"/>
  <c r="R1481" i="18"/>
  <c r="O1482" i="18"/>
  <c r="P1482" i="18"/>
  <c r="Q1482" i="18"/>
  <c r="R1482" i="18"/>
  <c r="O1483" i="18"/>
  <c r="P1483" i="18"/>
  <c r="Q1483" i="18"/>
  <c r="R1483" i="18"/>
  <c r="O1484" i="18"/>
  <c r="P1484" i="18"/>
  <c r="Q1484" i="18"/>
  <c r="R1484" i="18"/>
  <c r="O1485" i="18"/>
  <c r="P1485" i="18"/>
  <c r="Q1485" i="18"/>
  <c r="R1485" i="18"/>
  <c r="O1486" i="18"/>
  <c r="P1486" i="18"/>
  <c r="Q1486" i="18"/>
  <c r="R1486" i="18"/>
  <c r="O1487" i="18"/>
  <c r="P1487" i="18"/>
  <c r="Q1487" i="18"/>
  <c r="R1487" i="18"/>
  <c r="O1488" i="18"/>
  <c r="P1488" i="18"/>
  <c r="Q1488" i="18"/>
  <c r="R1488" i="18"/>
  <c r="O1489" i="18"/>
  <c r="P1489" i="18"/>
  <c r="Q1489" i="18"/>
  <c r="R1489" i="18"/>
  <c r="O1490" i="18"/>
  <c r="P1490" i="18"/>
  <c r="Q1490" i="18"/>
  <c r="R1490" i="18"/>
  <c r="O1491" i="18"/>
  <c r="P1491" i="18"/>
  <c r="Q1491" i="18"/>
  <c r="R1491" i="18"/>
  <c r="O1492" i="18"/>
  <c r="P1492" i="18"/>
  <c r="Q1492" i="18"/>
  <c r="R1492" i="18"/>
  <c r="O1493" i="18"/>
  <c r="P1493" i="18"/>
  <c r="Q1493" i="18"/>
  <c r="R1493" i="18"/>
  <c r="O1494" i="18"/>
  <c r="P1494" i="18"/>
  <c r="Q1494" i="18"/>
  <c r="R1494" i="18"/>
  <c r="O1495" i="18"/>
  <c r="P1495" i="18"/>
  <c r="Q1495" i="18"/>
  <c r="R1495" i="18"/>
  <c r="O1496" i="18"/>
  <c r="P1496" i="18"/>
  <c r="Q1496" i="18"/>
  <c r="R1496" i="18"/>
  <c r="O1497" i="18"/>
  <c r="P1497" i="18"/>
  <c r="Q1497" i="18"/>
  <c r="R1497" i="18"/>
  <c r="O1498" i="18"/>
  <c r="P1498" i="18"/>
  <c r="Q1498" i="18"/>
  <c r="R1498" i="18"/>
  <c r="O1499" i="18"/>
  <c r="P1499" i="18"/>
  <c r="Q1499" i="18"/>
  <c r="R1499" i="18"/>
  <c r="O1500" i="18"/>
  <c r="P1500" i="18"/>
  <c r="Q1500" i="18"/>
  <c r="R1500" i="18"/>
  <c r="O1501" i="18"/>
  <c r="P1501" i="18"/>
  <c r="Q1501" i="18"/>
  <c r="R1501" i="18"/>
  <c r="O1502" i="18"/>
  <c r="P1502" i="18"/>
  <c r="Q1502" i="18"/>
  <c r="R1502" i="18"/>
  <c r="O1503" i="18"/>
  <c r="P1503" i="18"/>
  <c r="Q1503" i="18"/>
  <c r="R1503" i="18"/>
  <c r="O1504" i="18"/>
  <c r="P1504" i="18"/>
  <c r="Q1504" i="18"/>
  <c r="R1504" i="18"/>
  <c r="O1505" i="18"/>
  <c r="P1505" i="18"/>
  <c r="Q1505" i="18"/>
  <c r="R1505" i="18"/>
  <c r="O1506" i="18"/>
  <c r="P1506" i="18"/>
  <c r="Q1506" i="18"/>
  <c r="R1506" i="18"/>
  <c r="O1507" i="18"/>
  <c r="P1507" i="18"/>
  <c r="Q1507" i="18"/>
  <c r="R1507" i="18"/>
  <c r="O1508" i="18"/>
  <c r="P1508" i="18"/>
  <c r="Q1508" i="18"/>
  <c r="R1508" i="18"/>
  <c r="O1509" i="18"/>
  <c r="P1509" i="18"/>
  <c r="Q1509" i="18"/>
  <c r="R1509" i="18"/>
  <c r="O1510" i="18"/>
  <c r="P1510" i="18"/>
  <c r="Q1510" i="18"/>
  <c r="R1510" i="18"/>
  <c r="O1511" i="18"/>
  <c r="P1511" i="18"/>
  <c r="Q1511" i="18"/>
  <c r="R1511" i="18"/>
  <c r="O1512" i="18"/>
  <c r="P1512" i="18"/>
  <c r="Q1512" i="18"/>
  <c r="R1512" i="18"/>
  <c r="O1513" i="18"/>
  <c r="P1513" i="18"/>
  <c r="Q1513" i="18"/>
  <c r="R1513" i="18"/>
  <c r="O1514" i="18"/>
  <c r="P1514" i="18"/>
  <c r="Q1514" i="18"/>
  <c r="R1514" i="18"/>
  <c r="O1515" i="18"/>
  <c r="P1515" i="18"/>
  <c r="Q1515" i="18"/>
  <c r="R1515" i="18"/>
  <c r="O1516" i="18"/>
  <c r="P1516" i="18"/>
  <c r="Q1516" i="18"/>
  <c r="R1516" i="18"/>
  <c r="O1517" i="18"/>
  <c r="P1517" i="18"/>
  <c r="Q1517" i="18"/>
  <c r="R1517" i="18"/>
  <c r="O1518" i="18"/>
  <c r="P1518" i="18"/>
  <c r="Q1518" i="18"/>
  <c r="R1518" i="18"/>
  <c r="O1519" i="18"/>
  <c r="P1519" i="18"/>
  <c r="Q1519" i="18"/>
  <c r="R1519" i="18"/>
  <c r="O1520" i="18"/>
  <c r="P1520" i="18"/>
  <c r="Q1520" i="18"/>
  <c r="R1520" i="18"/>
  <c r="O1521" i="18"/>
  <c r="P1521" i="18"/>
  <c r="Q1521" i="18"/>
  <c r="R1521" i="18"/>
  <c r="O1522" i="18"/>
  <c r="P1522" i="18"/>
  <c r="Q1522" i="18"/>
  <c r="R1522" i="18"/>
  <c r="O1523" i="18"/>
  <c r="P1523" i="18"/>
  <c r="Q1523" i="18"/>
  <c r="R1523" i="18"/>
  <c r="O1524" i="18"/>
  <c r="P1524" i="18"/>
  <c r="Q1524" i="18"/>
  <c r="R1524" i="18"/>
  <c r="O1525" i="18"/>
  <c r="P1525" i="18"/>
  <c r="Q1525" i="18"/>
  <c r="R1525" i="18"/>
  <c r="O1526" i="18"/>
  <c r="P1526" i="18"/>
  <c r="Q1526" i="18"/>
  <c r="R1526" i="18"/>
  <c r="O1527" i="18"/>
  <c r="P1527" i="18"/>
  <c r="Q1527" i="18"/>
  <c r="R1527" i="18"/>
  <c r="O1528" i="18"/>
  <c r="P1528" i="18"/>
  <c r="Q1528" i="18"/>
  <c r="R1528" i="18"/>
  <c r="O1529" i="18"/>
  <c r="P1529" i="18"/>
  <c r="Q1529" i="18"/>
  <c r="R1529" i="18"/>
  <c r="O1530" i="18"/>
  <c r="P1530" i="18"/>
  <c r="Q1530" i="18"/>
  <c r="R1530" i="18"/>
  <c r="O1531" i="18"/>
  <c r="P1531" i="18"/>
  <c r="Q1531" i="18"/>
  <c r="R1531" i="18"/>
  <c r="O1532" i="18"/>
  <c r="P1532" i="18"/>
  <c r="Q1532" i="18"/>
  <c r="R1532" i="18"/>
  <c r="O1533" i="18"/>
  <c r="P1533" i="18"/>
  <c r="Q1533" i="18"/>
  <c r="R1533" i="18"/>
  <c r="O1534" i="18"/>
  <c r="P1534" i="18"/>
  <c r="Q1534" i="18"/>
  <c r="R1534" i="18"/>
  <c r="O1535" i="18"/>
  <c r="P1535" i="18"/>
  <c r="Q1535" i="18"/>
  <c r="R1535" i="18"/>
  <c r="O1536" i="18"/>
  <c r="P1536" i="18"/>
  <c r="Q1536" i="18"/>
  <c r="R1536" i="18"/>
  <c r="O1537" i="18"/>
  <c r="P1537" i="18"/>
  <c r="Q1537" i="18"/>
  <c r="R1537" i="18"/>
  <c r="O1538" i="18"/>
  <c r="P1538" i="18"/>
  <c r="Q1538" i="18"/>
  <c r="R1538" i="18"/>
  <c r="O1539" i="18"/>
  <c r="P1539" i="18"/>
  <c r="Q1539" i="18"/>
  <c r="R1539" i="18"/>
  <c r="O1540" i="18"/>
  <c r="P1540" i="18"/>
  <c r="Q1540" i="18"/>
  <c r="R1540" i="18"/>
  <c r="O1541" i="18"/>
  <c r="P1541" i="18"/>
  <c r="Q1541" i="18"/>
  <c r="R1541" i="18"/>
  <c r="O1542" i="18"/>
  <c r="P1542" i="18"/>
  <c r="Q1542" i="18"/>
  <c r="R1542" i="18"/>
  <c r="O1543" i="18"/>
  <c r="P1543" i="18"/>
  <c r="Q1543" i="18"/>
  <c r="R1543" i="18"/>
  <c r="O1544" i="18"/>
  <c r="P1544" i="18"/>
  <c r="Q1544" i="18"/>
  <c r="R1544" i="18"/>
  <c r="O1545" i="18"/>
  <c r="P1545" i="18"/>
  <c r="Q1545" i="18"/>
  <c r="R1545" i="18"/>
  <c r="O1546" i="18"/>
  <c r="P1546" i="18"/>
  <c r="Q1546" i="18"/>
  <c r="R1546" i="18"/>
  <c r="O1547" i="18"/>
  <c r="P1547" i="18"/>
  <c r="Q1547" i="18"/>
  <c r="R1547" i="18"/>
  <c r="O1548" i="18"/>
  <c r="P1548" i="18"/>
  <c r="Q1548" i="18"/>
  <c r="R1548" i="18"/>
  <c r="O1549" i="18"/>
  <c r="P1549" i="18"/>
  <c r="Q1549" i="18"/>
  <c r="R1549" i="18"/>
  <c r="O1550" i="18"/>
  <c r="P1550" i="18"/>
  <c r="Q1550" i="18"/>
  <c r="R1550" i="18"/>
  <c r="O1551" i="18"/>
  <c r="P1551" i="18"/>
  <c r="Q1551" i="18"/>
  <c r="R1551" i="18"/>
  <c r="O1552" i="18"/>
  <c r="P1552" i="18"/>
  <c r="Q1552" i="18"/>
  <c r="R1552" i="18"/>
  <c r="O1553" i="18"/>
  <c r="P1553" i="18"/>
  <c r="Q1553" i="18"/>
  <c r="R1553" i="18"/>
  <c r="O1554" i="18"/>
  <c r="P1554" i="18"/>
  <c r="Q1554" i="18"/>
  <c r="R1554" i="18"/>
  <c r="O1555" i="18"/>
  <c r="P1555" i="18"/>
  <c r="Q1555" i="18"/>
  <c r="R1555" i="18"/>
  <c r="O1556" i="18"/>
  <c r="P1556" i="18"/>
  <c r="Q1556" i="18"/>
  <c r="R1556" i="18"/>
  <c r="O1557" i="18"/>
  <c r="P1557" i="18"/>
  <c r="Q1557" i="18"/>
  <c r="R1557" i="18"/>
  <c r="O1558" i="18"/>
  <c r="P1558" i="18"/>
  <c r="Q1558" i="18"/>
  <c r="R1558" i="18"/>
  <c r="O1559" i="18"/>
  <c r="P1559" i="18"/>
  <c r="Q1559" i="18"/>
  <c r="R1559" i="18"/>
  <c r="O1560" i="18"/>
  <c r="P1560" i="18"/>
  <c r="Q1560" i="18"/>
  <c r="R1560" i="18"/>
  <c r="O1561" i="18"/>
  <c r="P1561" i="18"/>
  <c r="Q1561" i="18"/>
  <c r="R1561" i="18"/>
  <c r="O1562" i="18"/>
  <c r="P1562" i="18"/>
  <c r="Q1562" i="18"/>
  <c r="R1562" i="18"/>
  <c r="O1563" i="18"/>
  <c r="P1563" i="18"/>
  <c r="Q1563" i="18"/>
  <c r="R1563" i="18"/>
  <c r="O1564" i="18"/>
  <c r="P1564" i="18"/>
  <c r="Q1564" i="18"/>
  <c r="R1564" i="18"/>
  <c r="O1565" i="18"/>
  <c r="P1565" i="18"/>
  <c r="Q1565" i="18"/>
  <c r="R1565" i="18"/>
  <c r="O1566" i="18"/>
  <c r="P1566" i="18"/>
  <c r="Q1566" i="18"/>
  <c r="R1566" i="18"/>
  <c r="O1567" i="18"/>
  <c r="P1567" i="18"/>
  <c r="Q1567" i="18"/>
  <c r="R1567" i="18"/>
  <c r="O1568" i="18"/>
  <c r="P1568" i="18"/>
  <c r="Q1568" i="18"/>
  <c r="R1568" i="18"/>
  <c r="O1569" i="18"/>
  <c r="P1569" i="18"/>
  <c r="Q1569" i="18"/>
  <c r="R1569" i="18"/>
  <c r="O1570" i="18"/>
  <c r="P1570" i="18"/>
  <c r="Q1570" i="18"/>
  <c r="R1570" i="18"/>
  <c r="O1571" i="18"/>
  <c r="P1571" i="18"/>
  <c r="Q1571" i="18"/>
  <c r="R1571" i="18"/>
  <c r="O1572" i="18"/>
  <c r="P1572" i="18"/>
  <c r="Q1572" i="18"/>
  <c r="R1572" i="18"/>
  <c r="O1573" i="18"/>
  <c r="P1573" i="18"/>
  <c r="Q1573" i="18"/>
  <c r="R1573" i="18"/>
  <c r="O1574" i="18"/>
  <c r="P1574" i="18"/>
  <c r="Q1574" i="18"/>
  <c r="R1574" i="18"/>
  <c r="O1575" i="18"/>
  <c r="P1575" i="18"/>
  <c r="Q1575" i="18"/>
  <c r="R1575" i="18"/>
  <c r="O1576" i="18"/>
  <c r="P1576" i="18"/>
  <c r="Q1576" i="18"/>
  <c r="R1576" i="18"/>
  <c r="O1577" i="18"/>
  <c r="P1577" i="18"/>
  <c r="Q1577" i="18"/>
  <c r="R1577" i="18"/>
  <c r="O1578" i="18"/>
  <c r="P1578" i="18"/>
  <c r="Q1578" i="18"/>
  <c r="R1578" i="18"/>
  <c r="O1579" i="18"/>
  <c r="P1579" i="18"/>
  <c r="Q1579" i="18"/>
  <c r="R1579" i="18"/>
  <c r="O1580" i="18"/>
  <c r="P1580" i="18"/>
  <c r="Q1580" i="18"/>
  <c r="R1580" i="18"/>
  <c r="O1581" i="18"/>
  <c r="P1581" i="18"/>
  <c r="Q1581" i="18"/>
  <c r="R1581" i="18"/>
  <c r="O1582" i="18"/>
  <c r="P1582" i="18"/>
  <c r="Q1582" i="18"/>
  <c r="R1582" i="18"/>
  <c r="O1583" i="18"/>
  <c r="P1583" i="18"/>
  <c r="Q1583" i="18"/>
  <c r="R1583" i="18"/>
  <c r="O1584" i="18"/>
  <c r="P1584" i="18"/>
  <c r="Q1584" i="18"/>
  <c r="R1584" i="18"/>
  <c r="O1585" i="18"/>
  <c r="P1585" i="18"/>
  <c r="Q1585" i="18"/>
  <c r="R1585" i="18"/>
  <c r="O1586" i="18"/>
  <c r="P1586" i="18"/>
  <c r="Q1586" i="18"/>
  <c r="R1586" i="18"/>
  <c r="O1587" i="18"/>
  <c r="P1587" i="18"/>
  <c r="Q1587" i="18"/>
  <c r="R1587" i="18"/>
  <c r="O1588" i="18"/>
  <c r="P1588" i="18"/>
  <c r="Q1588" i="18"/>
  <c r="R1588" i="18"/>
  <c r="O1589" i="18"/>
  <c r="P1589" i="18"/>
  <c r="Q1589" i="18"/>
  <c r="R1589" i="18"/>
  <c r="O1590" i="18"/>
  <c r="P1590" i="18"/>
  <c r="Q1590" i="18"/>
  <c r="R1590" i="18"/>
  <c r="O1591" i="18"/>
  <c r="P1591" i="18"/>
  <c r="Q1591" i="18"/>
  <c r="R1591" i="18"/>
  <c r="O1592" i="18"/>
  <c r="P1592" i="18"/>
  <c r="Q1592" i="18"/>
  <c r="R1592" i="18"/>
  <c r="O1593" i="18"/>
  <c r="P1593" i="18"/>
  <c r="Q1593" i="18"/>
  <c r="R1593" i="18"/>
  <c r="O1594" i="18"/>
  <c r="P1594" i="18"/>
  <c r="Q1594" i="18"/>
  <c r="R1594" i="18"/>
  <c r="O1595" i="18"/>
  <c r="P1595" i="18"/>
  <c r="Q1595" i="18"/>
  <c r="R1595" i="18"/>
  <c r="O1596" i="18"/>
  <c r="P1596" i="18"/>
  <c r="Q1596" i="18"/>
  <c r="R1596" i="18"/>
  <c r="O1597" i="18"/>
  <c r="P1597" i="18"/>
  <c r="Q1597" i="18"/>
  <c r="R1597" i="18"/>
  <c r="O1598" i="18"/>
  <c r="P1598" i="18"/>
  <c r="Q1598" i="18"/>
  <c r="R1598" i="18"/>
  <c r="O1599" i="18"/>
  <c r="P1599" i="18"/>
  <c r="Q1599" i="18"/>
  <c r="R1599" i="18"/>
  <c r="O1600" i="18"/>
  <c r="P1600" i="18"/>
  <c r="Q1600" i="18"/>
  <c r="R1600" i="18"/>
  <c r="O1601" i="18"/>
  <c r="P1601" i="18"/>
  <c r="Q1601" i="18"/>
  <c r="R1601" i="18"/>
  <c r="O1602" i="18"/>
  <c r="P1602" i="18"/>
  <c r="Q1602" i="18"/>
  <c r="R1602" i="18"/>
  <c r="O1603" i="18"/>
  <c r="P1603" i="18"/>
  <c r="Q1603" i="18"/>
  <c r="R1603" i="18"/>
  <c r="O1604" i="18"/>
  <c r="P1604" i="18"/>
  <c r="Q1604" i="18"/>
  <c r="R1604" i="18"/>
  <c r="O1605" i="18"/>
  <c r="P1605" i="18"/>
  <c r="Q1605" i="18"/>
  <c r="R1605" i="18"/>
  <c r="O1606" i="18"/>
  <c r="P1606" i="18"/>
  <c r="Q1606" i="18"/>
  <c r="R1606" i="18"/>
  <c r="O1607" i="18"/>
  <c r="P1607" i="18"/>
  <c r="Q1607" i="18"/>
  <c r="R1607" i="18"/>
  <c r="O1608" i="18"/>
  <c r="P1608" i="18"/>
  <c r="Q1608" i="18"/>
  <c r="R1608" i="18"/>
  <c r="O1609" i="18"/>
  <c r="P1609" i="18"/>
  <c r="Q1609" i="18"/>
  <c r="R1609" i="18"/>
  <c r="O1610" i="18"/>
  <c r="P1610" i="18"/>
  <c r="Q1610" i="18"/>
  <c r="R1610" i="18"/>
  <c r="O1611" i="18"/>
  <c r="P1611" i="18"/>
  <c r="Q1611" i="18"/>
  <c r="R1611" i="18"/>
  <c r="O1612" i="18"/>
  <c r="P1612" i="18"/>
  <c r="Q1612" i="18"/>
  <c r="R1612" i="18"/>
  <c r="O1613" i="18"/>
  <c r="P1613" i="18"/>
  <c r="Q1613" i="18"/>
  <c r="R1613" i="18"/>
  <c r="O1614" i="18"/>
  <c r="P1614" i="18"/>
  <c r="Q1614" i="18"/>
  <c r="R1614" i="18"/>
  <c r="O1615" i="18"/>
  <c r="P1615" i="18"/>
  <c r="Q1615" i="18"/>
  <c r="R1615" i="18"/>
  <c r="O1616" i="18"/>
  <c r="P1616" i="18"/>
  <c r="Q1616" i="18"/>
  <c r="R1616" i="18"/>
  <c r="O1617" i="18"/>
  <c r="P1617" i="18"/>
  <c r="Q1617" i="18"/>
  <c r="R1617" i="18"/>
  <c r="O1618" i="18"/>
  <c r="P1618" i="18"/>
  <c r="Q1618" i="18"/>
  <c r="R1618" i="18"/>
  <c r="O1619" i="18"/>
  <c r="P1619" i="18"/>
  <c r="Q1619" i="18"/>
  <c r="R1619" i="18"/>
  <c r="O1620" i="18"/>
  <c r="P1620" i="18"/>
  <c r="Q1620" i="18"/>
  <c r="R1620" i="18"/>
  <c r="O1621" i="18"/>
  <c r="P1621" i="18"/>
  <c r="Q1621" i="18"/>
  <c r="R1621" i="18"/>
  <c r="O1622" i="18"/>
  <c r="P1622" i="18"/>
  <c r="Q1622" i="18"/>
  <c r="R1622" i="18"/>
  <c r="O1623" i="18"/>
  <c r="P1623" i="18"/>
  <c r="Q1623" i="18"/>
  <c r="R1623" i="18"/>
  <c r="O1624" i="18"/>
  <c r="P1624" i="18"/>
  <c r="Q1624" i="18"/>
  <c r="R1624" i="18"/>
  <c r="O1625" i="18"/>
  <c r="P1625" i="18"/>
  <c r="Q1625" i="18"/>
  <c r="R1625" i="18"/>
  <c r="O1626" i="18"/>
  <c r="P1626" i="18"/>
  <c r="Q1626" i="18"/>
  <c r="R1626" i="18"/>
  <c r="O1627" i="18"/>
  <c r="P1627" i="18"/>
  <c r="Q1627" i="18"/>
  <c r="R1627" i="18"/>
  <c r="O1628" i="18"/>
  <c r="P1628" i="18"/>
  <c r="Q1628" i="18"/>
  <c r="R1628" i="18"/>
  <c r="O1629" i="18"/>
  <c r="P1629" i="18"/>
  <c r="Q1629" i="18"/>
  <c r="R1629" i="18"/>
  <c r="O1630" i="18"/>
  <c r="P1630" i="18"/>
  <c r="Q1630" i="18"/>
  <c r="R1630" i="18"/>
  <c r="O1631" i="18"/>
  <c r="P1631" i="18"/>
  <c r="Q1631" i="18"/>
  <c r="R1631" i="18"/>
  <c r="O1632" i="18"/>
  <c r="P1632" i="18"/>
  <c r="Q1632" i="18"/>
  <c r="R1632" i="18"/>
  <c r="O1633" i="18"/>
  <c r="P1633" i="18"/>
  <c r="Q1633" i="18"/>
  <c r="R1633" i="18"/>
  <c r="O1634" i="18"/>
  <c r="P1634" i="18"/>
  <c r="Q1634" i="18"/>
  <c r="R1634" i="18"/>
  <c r="O1635" i="18"/>
  <c r="P1635" i="18"/>
  <c r="Q1635" i="18"/>
  <c r="R1635" i="18"/>
  <c r="O1636" i="18"/>
  <c r="P1636" i="18"/>
  <c r="Q1636" i="18"/>
  <c r="R1636" i="18"/>
  <c r="O1637" i="18"/>
  <c r="P1637" i="18"/>
  <c r="Q1637" i="18"/>
  <c r="R1637" i="18"/>
  <c r="O1638" i="18"/>
  <c r="P1638" i="18"/>
  <c r="Q1638" i="18"/>
  <c r="R1638" i="18"/>
  <c r="O1639" i="18"/>
  <c r="P1639" i="18"/>
  <c r="Q1639" i="18"/>
  <c r="R1639" i="18"/>
  <c r="O1640" i="18"/>
  <c r="P1640" i="18"/>
  <c r="Q1640" i="18"/>
  <c r="R1640" i="18"/>
  <c r="O1641" i="18"/>
  <c r="P1641" i="18"/>
  <c r="Q1641" i="18"/>
  <c r="R1641" i="18"/>
  <c r="O1642" i="18"/>
  <c r="P1642" i="18"/>
  <c r="Q1642" i="18"/>
  <c r="R1642" i="18"/>
  <c r="O1643" i="18"/>
  <c r="P1643" i="18"/>
  <c r="Q1643" i="18"/>
  <c r="R1643" i="18"/>
  <c r="O1644" i="18"/>
  <c r="P1644" i="18"/>
  <c r="Q1644" i="18"/>
  <c r="R1644" i="18"/>
  <c r="O1645" i="18"/>
  <c r="P1645" i="18"/>
  <c r="Q1645" i="18"/>
  <c r="R1645" i="18"/>
  <c r="O1646" i="18"/>
  <c r="P1646" i="18"/>
  <c r="Q1646" i="18"/>
  <c r="R1646" i="18"/>
  <c r="O1647" i="18"/>
  <c r="P1647" i="18"/>
  <c r="Q1647" i="18"/>
  <c r="R1647" i="18"/>
  <c r="O1648" i="18"/>
  <c r="P1648" i="18"/>
  <c r="Q1648" i="18"/>
  <c r="R1648" i="18"/>
  <c r="O1649" i="18"/>
  <c r="P1649" i="18"/>
  <c r="Q1649" i="18"/>
  <c r="R1649" i="18"/>
  <c r="O1650" i="18"/>
  <c r="P1650" i="18"/>
  <c r="Q1650" i="18"/>
  <c r="R1650" i="18"/>
  <c r="O1651" i="18"/>
  <c r="P1651" i="18"/>
  <c r="Q1651" i="18"/>
  <c r="R1651" i="18"/>
  <c r="O1652" i="18"/>
  <c r="P1652" i="18"/>
  <c r="Q1652" i="18"/>
  <c r="R1652" i="18"/>
  <c r="O1653" i="18"/>
  <c r="P1653" i="18"/>
  <c r="Q1653" i="18"/>
  <c r="R1653" i="18"/>
  <c r="O1654" i="18"/>
  <c r="P1654" i="18"/>
  <c r="Q1654" i="18"/>
  <c r="R1654" i="18"/>
  <c r="O1655" i="18"/>
  <c r="P1655" i="18"/>
  <c r="Q1655" i="18"/>
  <c r="R1655" i="18"/>
  <c r="O1656" i="18"/>
  <c r="P1656" i="18"/>
  <c r="Q1656" i="18"/>
  <c r="R1656" i="18"/>
  <c r="O1657" i="18"/>
  <c r="P1657" i="18"/>
  <c r="Q1657" i="18"/>
  <c r="R1657" i="18"/>
  <c r="O1658" i="18"/>
  <c r="P1658" i="18"/>
  <c r="Q1658" i="18"/>
  <c r="R1658" i="18"/>
  <c r="O1659" i="18"/>
  <c r="P1659" i="18"/>
  <c r="Q1659" i="18"/>
  <c r="R1659" i="18"/>
  <c r="O1660" i="18"/>
  <c r="P1660" i="18"/>
  <c r="Q1660" i="18"/>
  <c r="R1660" i="18"/>
  <c r="O1661" i="18"/>
  <c r="P1661" i="18"/>
  <c r="Q1661" i="18"/>
  <c r="R1661" i="18"/>
  <c r="O1662" i="18"/>
  <c r="P1662" i="18"/>
  <c r="Q1662" i="18"/>
  <c r="R1662" i="18"/>
  <c r="O1663" i="18"/>
  <c r="P1663" i="18"/>
  <c r="Q1663" i="18"/>
  <c r="R1663" i="18"/>
  <c r="O1664" i="18"/>
  <c r="P1664" i="18"/>
  <c r="Q1664" i="18"/>
  <c r="R1664" i="18"/>
  <c r="O1665" i="18"/>
  <c r="P1665" i="18"/>
  <c r="Q1665" i="18"/>
  <c r="R1665" i="18"/>
  <c r="O1666" i="18"/>
  <c r="P1666" i="18"/>
  <c r="Q1666" i="18"/>
  <c r="R1666" i="18"/>
  <c r="O1667" i="18"/>
  <c r="P1667" i="18"/>
  <c r="Q1667" i="18"/>
  <c r="R1667" i="18"/>
  <c r="O1668" i="18"/>
  <c r="P1668" i="18"/>
  <c r="Q1668" i="18"/>
  <c r="R1668" i="18"/>
  <c r="O1669" i="18"/>
  <c r="P1669" i="18"/>
  <c r="Q1669" i="18"/>
  <c r="R1669" i="18"/>
  <c r="O1670" i="18"/>
  <c r="P1670" i="18"/>
  <c r="Q1670" i="18"/>
  <c r="R1670" i="18"/>
  <c r="O1671" i="18"/>
  <c r="P1671" i="18"/>
  <c r="Q1671" i="18"/>
  <c r="R1671" i="18"/>
  <c r="O1672" i="18"/>
  <c r="P1672" i="18"/>
  <c r="Q1672" i="18"/>
  <c r="R1672" i="18"/>
  <c r="O1673" i="18"/>
  <c r="P1673" i="18"/>
  <c r="Q1673" i="18"/>
  <c r="R1673" i="18"/>
  <c r="O1674" i="18"/>
  <c r="P1674" i="18"/>
  <c r="Q1674" i="18"/>
  <c r="R1674" i="18"/>
  <c r="O1675" i="18"/>
  <c r="P1675" i="18"/>
  <c r="Q1675" i="18"/>
  <c r="R1675" i="18"/>
  <c r="O1676" i="18"/>
  <c r="P1676" i="18"/>
  <c r="Q1676" i="18"/>
  <c r="R1676" i="18"/>
  <c r="O1677" i="18"/>
  <c r="P1677" i="18"/>
  <c r="Q1677" i="18"/>
  <c r="R1677" i="18"/>
  <c r="O1678" i="18"/>
  <c r="P1678" i="18"/>
  <c r="Q1678" i="18"/>
  <c r="R1678" i="18"/>
  <c r="O1679" i="18"/>
  <c r="P1679" i="18"/>
  <c r="Q1679" i="18"/>
  <c r="R1679" i="18"/>
  <c r="O1680" i="18"/>
  <c r="P1680" i="18"/>
  <c r="Q1680" i="18"/>
  <c r="R1680" i="18"/>
  <c r="O1681" i="18"/>
  <c r="P1681" i="18"/>
  <c r="Q1681" i="18"/>
  <c r="R1681" i="18"/>
  <c r="O1682" i="18"/>
  <c r="P1682" i="18"/>
  <c r="Q1682" i="18"/>
  <c r="R1682" i="18"/>
  <c r="O1683" i="18"/>
  <c r="P1683" i="18"/>
  <c r="Q1683" i="18"/>
  <c r="R1683" i="18"/>
  <c r="O1684" i="18"/>
  <c r="P1684" i="18"/>
  <c r="Q1684" i="18"/>
  <c r="R1684" i="18"/>
  <c r="O1685" i="18"/>
  <c r="P1685" i="18"/>
  <c r="Q1685" i="18"/>
  <c r="R1685" i="18"/>
  <c r="O1686" i="18"/>
  <c r="P1686" i="18"/>
  <c r="Q1686" i="18"/>
  <c r="R1686" i="18"/>
  <c r="O1687" i="18"/>
  <c r="P1687" i="18"/>
  <c r="Q1687" i="18"/>
  <c r="R1687" i="18"/>
  <c r="O1688" i="18"/>
  <c r="P1688" i="18"/>
  <c r="Q1688" i="18"/>
  <c r="R1688" i="18"/>
  <c r="O1689" i="18"/>
  <c r="P1689" i="18"/>
  <c r="Q1689" i="18"/>
  <c r="R1689" i="18"/>
  <c r="O1690" i="18"/>
  <c r="P1690" i="18"/>
  <c r="Q1690" i="18"/>
  <c r="R1690" i="18"/>
  <c r="O1691" i="18"/>
  <c r="P1691" i="18"/>
  <c r="Q1691" i="18"/>
  <c r="R1691" i="18"/>
  <c r="O1692" i="18"/>
  <c r="P1692" i="18"/>
  <c r="Q1692" i="18"/>
  <c r="R1692" i="18"/>
  <c r="O1693" i="18"/>
  <c r="P1693" i="18"/>
  <c r="Q1693" i="18"/>
  <c r="R1693" i="18"/>
  <c r="O1694" i="18"/>
  <c r="P1694" i="18"/>
  <c r="Q1694" i="18"/>
  <c r="R1694" i="18"/>
  <c r="O1695" i="18"/>
  <c r="P1695" i="18"/>
  <c r="Q1695" i="18"/>
  <c r="R1695" i="18"/>
  <c r="O1696" i="18"/>
  <c r="P1696" i="18"/>
  <c r="Q1696" i="18"/>
  <c r="R1696" i="18"/>
  <c r="O1697" i="18"/>
  <c r="P1697" i="18"/>
  <c r="Q1697" i="18"/>
  <c r="R1697" i="18"/>
  <c r="O1698" i="18"/>
  <c r="P1698" i="18"/>
  <c r="Q1698" i="18"/>
  <c r="R1698" i="18"/>
  <c r="O1699" i="18"/>
  <c r="P1699" i="18"/>
  <c r="Q1699" i="18"/>
  <c r="R1699" i="18"/>
  <c r="O1700" i="18"/>
  <c r="P1700" i="18"/>
  <c r="Q1700" i="18"/>
  <c r="R1700" i="18"/>
  <c r="O1701" i="18"/>
  <c r="P1701" i="18"/>
  <c r="Q1701" i="18"/>
  <c r="R1701" i="18"/>
  <c r="O1702" i="18"/>
  <c r="P1702" i="18"/>
  <c r="Q1702" i="18"/>
  <c r="R1702" i="18"/>
  <c r="O1703" i="18"/>
  <c r="P1703" i="18"/>
  <c r="Q1703" i="18"/>
  <c r="R1703" i="18"/>
  <c r="O1704" i="18"/>
  <c r="P1704" i="18"/>
  <c r="Q1704" i="18"/>
  <c r="R1704" i="18"/>
  <c r="O1705" i="18"/>
  <c r="P1705" i="18"/>
  <c r="Q1705" i="18"/>
  <c r="R1705" i="18"/>
  <c r="O1706" i="18"/>
  <c r="P1706" i="18"/>
  <c r="Q1706" i="18"/>
  <c r="R1706" i="18"/>
  <c r="O1707" i="18"/>
  <c r="P1707" i="18"/>
  <c r="Q1707" i="18"/>
  <c r="R1707" i="18"/>
  <c r="O1708" i="18"/>
  <c r="P1708" i="18"/>
  <c r="Q1708" i="18"/>
  <c r="R1708" i="18"/>
  <c r="O1709" i="18"/>
  <c r="P1709" i="18"/>
  <c r="Q1709" i="18"/>
  <c r="R1709" i="18"/>
  <c r="O1710" i="18"/>
  <c r="P1710" i="18"/>
  <c r="Q1710" i="18"/>
  <c r="R1710" i="18"/>
  <c r="O1711" i="18"/>
  <c r="P1711" i="18"/>
  <c r="Q1711" i="18"/>
  <c r="R1711" i="18"/>
  <c r="O1712" i="18"/>
  <c r="P1712" i="18"/>
  <c r="Q1712" i="18"/>
  <c r="R1712" i="18"/>
  <c r="O1713" i="18"/>
  <c r="P1713" i="18"/>
  <c r="Q1713" i="18"/>
  <c r="R1713" i="18"/>
  <c r="O1714" i="18"/>
  <c r="P1714" i="18"/>
  <c r="Q1714" i="18"/>
  <c r="R1714" i="18"/>
  <c r="O1715" i="18"/>
  <c r="P1715" i="18"/>
  <c r="Q1715" i="18"/>
  <c r="R1715" i="18"/>
  <c r="O1716" i="18"/>
  <c r="P1716" i="18"/>
  <c r="Q1716" i="18"/>
  <c r="R1716" i="18"/>
  <c r="O1717" i="18"/>
  <c r="P1717" i="18"/>
  <c r="Q1717" i="18"/>
  <c r="R1717" i="18"/>
  <c r="O1718" i="18"/>
  <c r="P1718" i="18"/>
  <c r="Q1718" i="18"/>
  <c r="R1718" i="18"/>
  <c r="O1719" i="18"/>
  <c r="P1719" i="18"/>
  <c r="Q1719" i="18"/>
  <c r="R1719" i="18"/>
  <c r="O1720" i="18"/>
  <c r="P1720" i="18"/>
  <c r="Q1720" i="18"/>
  <c r="R1720" i="18"/>
  <c r="O1721" i="18"/>
  <c r="P1721" i="18"/>
  <c r="Q1721" i="18"/>
  <c r="R1721" i="18"/>
  <c r="O1722" i="18"/>
  <c r="P1722" i="18"/>
  <c r="Q1722" i="18"/>
  <c r="R1722" i="18"/>
  <c r="O1723" i="18"/>
  <c r="P1723" i="18"/>
  <c r="Q1723" i="18"/>
  <c r="R1723" i="18"/>
  <c r="O1724" i="18"/>
  <c r="P1724" i="18"/>
  <c r="Q1724" i="18"/>
  <c r="R1724" i="18"/>
  <c r="O1725" i="18"/>
  <c r="P1725" i="18"/>
  <c r="Q1725" i="18"/>
  <c r="R1725" i="18"/>
  <c r="O1726" i="18"/>
  <c r="P1726" i="18"/>
  <c r="Q1726" i="18"/>
  <c r="R1726" i="18"/>
  <c r="O1727" i="18"/>
  <c r="P1727" i="18"/>
  <c r="Q1727" i="18"/>
  <c r="R1727" i="18"/>
  <c r="O1728" i="18"/>
  <c r="P1728" i="18"/>
  <c r="Q1728" i="18"/>
  <c r="R1728" i="18"/>
  <c r="O1729" i="18"/>
  <c r="P1729" i="18"/>
  <c r="Q1729" i="18"/>
  <c r="R1729" i="18"/>
  <c r="O1730" i="18"/>
  <c r="P1730" i="18"/>
  <c r="Q1730" i="18"/>
  <c r="R1730" i="18"/>
  <c r="O1731" i="18"/>
  <c r="P1731" i="18"/>
  <c r="Q1731" i="18"/>
  <c r="R1731" i="18"/>
  <c r="O1732" i="18"/>
  <c r="P1732" i="18"/>
  <c r="Q1732" i="18"/>
  <c r="R1732" i="18"/>
  <c r="O1733" i="18"/>
  <c r="P1733" i="18"/>
  <c r="Q1733" i="18"/>
  <c r="R1733" i="18"/>
  <c r="O1734" i="18"/>
  <c r="P1734" i="18"/>
  <c r="Q1734" i="18"/>
  <c r="R1734" i="18"/>
  <c r="O1735" i="18"/>
  <c r="P1735" i="18"/>
  <c r="Q1735" i="18"/>
  <c r="R1735" i="18"/>
  <c r="O1736" i="18"/>
  <c r="P1736" i="18"/>
  <c r="Q1736" i="18"/>
  <c r="R1736" i="18"/>
  <c r="O1737" i="18"/>
  <c r="P1737" i="18"/>
  <c r="Q1737" i="18"/>
  <c r="R1737" i="18"/>
  <c r="O1738" i="18"/>
  <c r="P1738" i="18"/>
  <c r="Q1738" i="18"/>
  <c r="R1738" i="18"/>
  <c r="O1739" i="18"/>
  <c r="P1739" i="18"/>
  <c r="Q1739" i="18"/>
  <c r="R1739" i="18"/>
  <c r="O1740" i="18"/>
  <c r="P1740" i="18"/>
  <c r="Q1740" i="18"/>
  <c r="R1740" i="18"/>
  <c r="O1741" i="18"/>
  <c r="P1741" i="18"/>
  <c r="Q1741" i="18"/>
  <c r="R1741" i="18"/>
  <c r="O1742" i="18"/>
  <c r="P1742" i="18"/>
  <c r="Q1742" i="18"/>
  <c r="R1742" i="18"/>
  <c r="O1743" i="18"/>
  <c r="P1743" i="18"/>
  <c r="Q1743" i="18"/>
  <c r="R1743" i="18"/>
  <c r="O1744" i="18"/>
  <c r="P1744" i="18"/>
  <c r="Q1744" i="18"/>
  <c r="R1744" i="18"/>
  <c r="O1745" i="18"/>
  <c r="P1745" i="18"/>
  <c r="Q1745" i="18"/>
  <c r="R1745" i="18"/>
  <c r="O1746" i="18"/>
  <c r="P1746" i="18"/>
  <c r="Q1746" i="18"/>
  <c r="R1746" i="18"/>
  <c r="O1747" i="18"/>
  <c r="P1747" i="18"/>
  <c r="Q1747" i="18"/>
  <c r="R1747" i="18"/>
  <c r="O1748" i="18"/>
  <c r="P1748" i="18"/>
  <c r="Q1748" i="18"/>
  <c r="R1748" i="18"/>
  <c r="O1749" i="18"/>
  <c r="P1749" i="18"/>
  <c r="Q1749" i="18"/>
  <c r="R1749" i="18"/>
  <c r="O1750" i="18"/>
  <c r="P1750" i="18"/>
  <c r="Q1750" i="18"/>
  <c r="R1750" i="18"/>
  <c r="O1751" i="18"/>
  <c r="P1751" i="18"/>
  <c r="Q1751" i="18"/>
  <c r="R1751" i="18"/>
  <c r="O1752" i="18"/>
  <c r="P1752" i="18"/>
  <c r="Q1752" i="18"/>
  <c r="R1752" i="18"/>
  <c r="O1753" i="18"/>
  <c r="P1753" i="18"/>
  <c r="Q1753" i="18"/>
  <c r="R1753" i="18"/>
  <c r="O1754" i="18"/>
  <c r="P1754" i="18"/>
  <c r="Q1754" i="18"/>
  <c r="R1754" i="18"/>
  <c r="O1755" i="18"/>
  <c r="P1755" i="18"/>
  <c r="Q1755" i="18"/>
  <c r="R1755" i="18"/>
  <c r="O1756" i="18"/>
  <c r="P1756" i="18"/>
  <c r="Q1756" i="18"/>
  <c r="R1756" i="18"/>
  <c r="O1757" i="18"/>
  <c r="P1757" i="18"/>
  <c r="Q1757" i="18"/>
  <c r="R1757" i="18"/>
  <c r="O1758" i="18"/>
  <c r="P1758" i="18"/>
  <c r="Q1758" i="18"/>
  <c r="R1758" i="18"/>
  <c r="O1759" i="18"/>
  <c r="P1759" i="18"/>
  <c r="Q1759" i="18"/>
  <c r="R1759" i="18"/>
  <c r="O1760" i="18"/>
  <c r="P1760" i="18"/>
  <c r="Q1760" i="18"/>
  <c r="R1760" i="18"/>
  <c r="O1761" i="18"/>
  <c r="P1761" i="18"/>
  <c r="Q1761" i="18"/>
  <c r="R1761" i="18"/>
  <c r="O1762" i="18"/>
  <c r="P1762" i="18"/>
  <c r="Q1762" i="18"/>
  <c r="R1762" i="18"/>
  <c r="O1763" i="18"/>
  <c r="P1763" i="18"/>
  <c r="Q1763" i="18"/>
  <c r="R1763" i="18"/>
  <c r="O1764" i="18"/>
  <c r="P1764" i="18"/>
  <c r="Q1764" i="18"/>
  <c r="R1764" i="18"/>
  <c r="O1765" i="18"/>
  <c r="P1765" i="18"/>
  <c r="Q1765" i="18"/>
  <c r="R1765" i="18"/>
  <c r="O1766" i="18"/>
  <c r="P1766" i="18"/>
  <c r="Q1766" i="18"/>
  <c r="R1766" i="18"/>
  <c r="O1767" i="18"/>
  <c r="P1767" i="18"/>
  <c r="Q1767" i="18"/>
  <c r="R1767" i="18"/>
  <c r="O1768" i="18"/>
  <c r="P1768" i="18"/>
  <c r="Q1768" i="18"/>
  <c r="R1768" i="18"/>
  <c r="O1769" i="18"/>
  <c r="P1769" i="18"/>
  <c r="Q1769" i="18"/>
  <c r="R1769" i="18"/>
  <c r="O1770" i="18"/>
  <c r="P1770" i="18"/>
  <c r="Q1770" i="18"/>
  <c r="R1770" i="18"/>
  <c r="O1771" i="18"/>
  <c r="P1771" i="18"/>
  <c r="Q1771" i="18"/>
  <c r="R1771" i="18"/>
  <c r="O1772" i="18"/>
  <c r="P1772" i="18"/>
  <c r="Q1772" i="18"/>
  <c r="R1772" i="18"/>
  <c r="O1773" i="18"/>
  <c r="P1773" i="18"/>
  <c r="Q1773" i="18"/>
  <c r="R1773" i="18"/>
  <c r="O1774" i="18"/>
  <c r="P1774" i="18"/>
  <c r="Q1774" i="18"/>
  <c r="R1774" i="18"/>
  <c r="O1775" i="18"/>
  <c r="P1775" i="18"/>
  <c r="Q1775" i="18"/>
  <c r="R1775" i="18"/>
  <c r="O1776" i="18"/>
  <c r="P1776" i="18"/>
  <c r="Q1776" i="18"/>
  <c r="R1776" i="18"/>
  <c r="O1777" i="18"/>
  <c r="P1777" i="18"/>
  <c r="Q1777" i="18"/>
  <c r="R1777" i="18"/>
  <c r="O1778" i="18"/>
  <c r="P1778" i="18"/>
  <c r="Q1778" i="18"/>
  <c r="R1778" i="18"/>
  <c r="O1779" i="18"/>
  <c r="P1779" i="18"/>
  <c r="Q1779" i="18"/>
  <c r="R1779" i="18"/>
  <c r="O1780" i="18"/>
  <c r="P1780" i="18"/>
  <c r="Q1780" i="18"/>
  <c r="R1780" i="18"/>
  <c r="O1781" i="18"/>
  <c r="P1781" i="18"/>
  <c r="Q1781" i="18"/>
  <c r="R1781" i="18"/>
  <c r="O1782" i="18"/>
  <c r="P1782" i="18"/>
  <c r="Q1782" i="18"/>
  <c r="R1782" i="18"/>
  <c r="O1783" i="18"/>
  <c r="P1783" i="18"/>
  <c r="Q1783" i="18"/>
  <c r="R1783" i="18"/>
  <c r="O1784" i="18"/>
  <c r="P1784" i="18"/>
  <c r="Q1784" i="18"/>
  <c r="R1784" i="18"/>
  <c r="O1785" i="18"/>
  <c r="P1785" i="18"/>
  <c r="Q1785" i="18"/>
  <c r="R1785" i="18"/>
  <c r="O1786" i="18"/>
  <c r="P1786" i="18"/>
  <c r="Q1786" i="18"/>
  <c r="R1786" i="18"/>
  <c r="O1787" i="18"/>
  <c r="P1787" i="18"/>
  <c r="Q1787" i="18"/>
  <c r="R1787" i="18"/>
  <c r="O1788" i="18"/>
  <c r="P1788" i="18"/>
  <c r="Q1788" i="18"/>
  <c r="R1788" i="18"/>
  <c r="O1789" i="18"/>
  <c r="P1789" i="18"/>
  <c r="Q1789" i="18"/>
  <c r="R1789" i="18"/>
  <c r="O1790" i="18"/>
  <c r="P1790" i="18"/>
  <c r="Q1790" i="18"/>
  <c r="R1790" i="18"/>
  <c r="O1791" i="18"/>
  <c r="P1791" i="18"/>
  <c r="Q1791" i="18"/>
  <c r="R1791" i="18"/>
  <c r="O1792" i="18"/>
  <c r="P1792" i="18"/>
  <c r="Q1792" i="18"/>
  <c r="R1792" i="18"/>
  <c r="O1793" i="18"/>
  <c r="P1793" i="18"/>
  <c r="Q1793" i="18"/>
  <c r="R1793" i="18"/>
  <c r="O1794" i="18"/>
  <c r="P1794" i="18"/>
  <c r="Q1794" i="18"/>
  <c r="R1794" i="18"/>
  <c r="O1795" i="18"/>
  <c r="P1795" i="18"/>
  <c r="Q1795" i="18"/>
  <c r="R1795" i="18"/>
  <c r="O1796" i="18"/>
  <c r="P1796" i="18"/>
  <c r="Q1796" i="18"/>
  <c r="R1796" i="18"/>
  <c r="O1797" i="18"/>
  <c r="P1797" i="18"/>
  <c r="Q1797" i="18"/>
  <c r="R1797" i="18"/>
  <c r="O1798" i="18"/>
  <c r="P1798" i="18"/>
  <c r="Q1798" i="18"/>
  <c r="R1798" i="18"/>
  <c r="O1799" i="18"/>
  <c r="P1799" i="18"/>
  <c r="Q1799" i="18"/>
  <c r="R1799" i="18"/>
  <c r="O1800" i="18"/>
  <c r="P1800" i="18"/>
  <c r="Q1800" i="18"/>
  <c r="R1800" i="18"/>
  <c r="O1801" i="18"/>
  <c r="P1801" i="18"/>
  <c r="Q1801" i="18"/>
  <c r="R1801" i="18"/>
  <c r="O1802" i="18"/>
  <c r="P1802" i="18"/>
  <c r="Q1802" i="18"/>
  <c r="R1802" i="18"/>
  <c r="O1803" i="18"/>
  <c r="P1803" i="18"/>
  <c r="Q1803" i="18"/>
  <c r="R1803" i="18"/>
  <c r="O1804" i="18"/>
  <c r="P1804" i="18"/>
  <c r="Q1804" i="18"/>
  <c r="R1804" i="18"/>
  <c r="O1805" i="18"/>
  <c r="P1805" i="18"/>
  <c r="Q1805" i="18"/>
  <c r="R1805" i="18"/>
  <c r="O1806" i="18"/>
  <c r="P1806" i="18"/>
  <c r="Q1806" i="18"/>
  <c r="R1806" i="18"/>
  <c r="O1807" i="18"/>
  <c r="P1807" i="18"/>
  <c r="Q1807" i="18"/>
  <c r="R1807" i="18"/>
  <c r="O1808" i="18"/>
  <c r="P1808" i="18"/>
  <c r="Q1808" i="18"/>
  <c r="R1808" i="18"/>
  <c r="O1809" i="18"/>
  <c r="P1809" i="18"/>
  <c r="Q1809" i="18"/>
  <c r="R1809" i="18"/>
  <c r="O1810" i="18"/>
  <c r="P1810" i="18"/>
  <c r="Q1810" i="18"/>
  <c r="R1810" i="18"/>
  <c r="O1811" i="18"/>
  <c r="P1811" i="18"/>
  <c r="Q1811" i="18"/>
  <c r="R1811" i="18"/>
  <c r="O1812" i="18"/>
  <c r="P1812" i="18"/>
  <c r="Q1812" i="18"/>
  <c r="R1812" i="18"/>
  <c r="O1813" i="18"/>
  <c r="P1813" i="18"/>
  <c r="Q1813" i="18"/>
  <c r="R1813" i="18"/>
  <c r="O1814" i="18"/>
  <c r="P1814" i="18"/>
  <c r="Q1814" i="18"/>
  <c r="R1814" i="18"/>
  <c r="O1815" i="18"/>
  <c r="P1815" i="18"/>
  <c r="Q1815" i="18"/>
  <c r="R1815" i="18"/>
  <c r="O1816" i="18"/>
  <c r="P1816" i="18"/>
  <c r="Q1816" i="18"/>
  <c r="R1816" i="18"/>
  <c r="O1817" i="18"/>
  <c r="P1817" i="18"/>
  <c r="Q1817" i="18"/>
  <c r="R1817" i="18"/>
  <c r="O1818" i="18"/>
  <c r="P1818" i="18"/>
  <c r="Q1818" i="18"/>
  <c r="R1818" i="18"/>
  <c r="O1819" i="18"/>
  <c r="P1819" i="18"/>
  <c r="Q1819" i="18"/>
  <c r="R1819" i="18"/>
  <c r="O1820" i="18"/>
  <c r="P1820" i="18"/>
  <c r="Q1820" i="18"/>
  <c r="R1820" i="18"/>
  <c r="O1821" i="18"/>
  <c r="P1821" i="18"/>
  <c r="Q1821" i="18"/>
  <c r="R1821" i="18"/>
  <c r="O1822" i="18"/>
  <c r="P1822" i="18"/>
  <c r="Q1822" i="18"/>
  <c r="R1822" i="18"/>
  <c r="O1823" i="18"/>
  <c r="P1823" i="18"/>
  <c r="Q1823" i="18"/>
  <c r="R1823" i="18"/>
  <c r="O1824" i="18"/>
  <c r="P1824" i="18"/>
  <c r="Q1824" i="18"/>
  <c r="R1824" i="18"/>
  <c r="O1825" i="18"/>
  <c r="P1825" i="18"/>
  <c r="Q1825" i="18"/>
  <c r="R1825" i="18"/>
  <c r="O1826" i="18"/>
  <c r="P1826" i="18"/>
  <c r="Q1826" i="18"/>
  <c r="R1826" i="18"/>
  <c r="O1827" i="18"/>
  <c r="P1827" i="18"/>
  <c r="Q1827" i="18"/>
  <c r="R1827" i="18"/>
  <c r="O1828" i="18"/>
  <c r="P1828" i="18"/>
  <c r="Q1828" i="18"/>
  <c r="R1828" i="18"/>
  <c r="O1829" i="18"/>
  <c r="P1829" i="18"/>
  <c r="Q1829" i="18"/>
  <c r="R1829" i="18"/>
  <c r="O1830" i="18"/>
  <c r="P1830" i="18"/>
  <c r="Q1830" i="18"/>
  <c r="R1830" i="18"/>
  <c r="O1831" i="18"/>
  <c r="P1831" i="18"/>
  <c r="Q1831" i="18"/>
  <c r="R1831" i="18"/>
  <c r="O1832" i="18"/>
  <c r="P1832" i="18"/>
  <c r="Q1832" i="18"/>
  <c r="R1832" i="18"/>
  <c r="O1833" i="18"/>
  <c r="P1833" i="18"/>
  <c r="Q1833" i="18"/>
  <c r="R1833" i="18"/>
  <c r="O1834" i="18"/>
  <c r="P1834" i="18"/>
  <c r="Q1834" i="18"/>
  <c r="R1834" i="18"/>
  <c r="O1835" i="18"/>
  <c r="P1835" i="18"/>
  <c r="Q1835" i="18"/>
  <c r="R1835" i="18"/>
  <c r="O1836" i="18"/>
  <c r="P1836" i="18"/>
  <c r="Q1836" i="18"/>
  <c r="R1836" i="18"/>
  <c r="O1837" i="18"/>
  <c r="P1837" i="18"/>
  <c r="Q1837" i="18"/>
  <c r="R1837" i="18"/>
  <c r="O1838" i="18"/>
  <c r="P1838" i="18"/>
  <c r="Q1838" i="18"/>
  <c r="R1838" i="18"/>
  <c r="O1839" i="18"/>
  <c r="P1839" i="18"/>
  <c r="Q1839" i="18"/>
  <c r="R1839" i="18"/>
  <c r="O1840" i="18"/>
  <c r="P1840" i="18"/>
  <c r="Q1840" i="18"/>
  <c r="R1840" i="18"/>
  <c r="O1841" i="18"/>
  <c r="P1841" i="18"/>
  <c r="Q1841" i="18"/>
  <c r="R1841" i="18"/>
  <c r="O1842" i="18"/>
  <c r="P1842" i="18"/>
  <c r="Q1842" i="18"/>
  <c r="R1842" i="18"/>
  <c r="O1843" i="18"/>
  <c r="P1843" i="18"/>
  <c r="Q1843" i="18"/>
  <c r="R1843" i="18"/>
  <c r="O1844" i="18"/>
  <c r="P1844" i="18"/>
  <c r="Q1844" i="18"/>
  <c r="R1844" i="18"/>
  <c r="O1845" i="18"/>
  <c r="P1845" i="18"/>
  <c r="Q1845" i="18"/>
  <c r="R1845" i="18"/>
  <c r="O1846" i="18"/>
  <c r="P1846" i="18"/>
  <c r="Q1846" i="18"/>
  <c r="R1846" i="18"/>
  <c r="O1847" i="18"/>
  <c r="P1847" i="18"/>
  <c r="Q1847" i="18"/>
  <c r="R1847" i="18"/>
  <c r="O1848" i="18"/>
  <c r="P1848" i="18"/>
  <c r="Q1848" i="18"/>
  <c r="R1848" i="18"/>
  <c r="O1849" i="18"/>
  <c r="P1849" i="18"/>
  <c r="Q1849" i="18"/>
  <c r="R1849" i="18"/>
  <c r="O1850" i="18"/>
  <c r="P1850" i="18"/>
  <c r="Q1850" i="18"/>
  <c r="R1850" i="18"/>
  <c r="O1851" i="18"/>
  <c r="P1851" i="18"/>
  <c r="Q1851" i="18"/>
  <c r="R1851" i="18"/>
  <c r="O1852" i="18"/>
  <c r="P1852" i="18"/>
  <c r="Q1852" i="18"/>
  <c r="R1852" i="18"/>
  <c r="O1853" i="18"/>
  <c r="P1853" i="18"/>
  <c r="Q1853" i="18"/>
  <c r="R1853" i="18"/>
  <c r="O1854" i="18"/>
  <c r="P1854" i="18"/>
  <c r="Q1854" i="18"/>
  <c r="R1854" i="18"/>
  <c r="O1855" i="18"/>
  <c r="P1855" i="18"/>
  <c r="Q1855" i="18"/>
  <c r="R1855" i="18"/>
  <c r="O1856" i="18"/>
  <c r="P1856" i="18"/>
  <c r="Q1856" i="18"/>
  <c r="R1856" i="18"/>
  <c r="O1857" i="18"/>
  <c r="P1857" i="18"/>
  <c r="Q1857" i="18"/>
  <c r="R1857" i="18"/>
  <c r="O1858" i="18"/>
  <c r="P1858" i="18"/>
  <c r="Q1858" i="18"/>
  <c r="R1858" i="18"/>
  <c r="O1859" i="18"/>
  <c r="P1859" i="18"/>
  <c r="Q1859" i="18"/>
  <c r="R1859" i="18"/>
  <c r="O1860" i="18"/>
  <c r="P1860" i="18"/>
  <c r="Q1860" i="18"/>
  <c r="R1860" i="18"/>
  <c r="O1861" i="18"/>
  <c r="P1861" i="18"/>
  <c r="Q1861" i="18"/>
  <c r="R1861" i="18"/>
  <c r="O1862" i="18"/>
  <c r="P1862" i="18"/>
  <c r="Q1862" i="18"/>
  <c r="R1862" i="18"/>
  <c r="O1863" i="18"/>
  <c r="P1863" i="18"/>
  <c r="Q1863" i="18"/>
  <c r="R1863" i="18"/>
  <c r="O1864" i="18"/>
  <c r="P1864" i="18"/>
  <c r="Q1864" i="18"/>
  <c r="R1864" i="18"/>
  <c r="O1865" i="18"/>
  <c r="P1865" i="18"/>
  <c r="Q1865" i="18"/>
  <c r="R1865" i="18"/>
  <c r="O1866" i="18"/>
  <c r="P1866" i="18"/>
  <c r="Q1866" i="18"/>
  <c r="R1866" i="18"/>
  <c r="O1867" i="18"/>
  <c r="P1867" i="18"/>
  <c r="Q1867" i="18"/>
  <c r="R1867" i="18"/>
  <c r="O1868" i="18"/>
  <c r="P1868" i="18"/>
  <c r="Q1868" i="18"/>
  <c r="R1868" i="18"/>
  <c r="O1869" i="18"/>
  <c r="P1869" i="18"/>
  <c r="Q1869" i="18"/>
  <c r="R1869" i="18"/>
  <c r="O1870" i="18"/>
  <c r="P1870" i="18"/>
  <c r="Q1870" i="18"/>
  <c r="R1870" i="18"/>
  <c r="O1871" i="18"/>
  <c r="P1871" i="18"/>
  <c r="Q1871" i="18"/>
  <c r="R1871" i="18"/>
  <c r="O1872" i="18"/>
  <c r="P1872" i="18"/>
  <c r="Q1872" i="18"/>
  <c r="R1872" i="18"/>
  <c r="O1873" i="18"/>
  <c r="P1873" i="18"/>
  <c r="Q1873" i="18"/>
  <c r="R1873" i="18"/>
  <c r="O1874" i="18"/>
  <c r="P1874" i="18"/>
  <c r="Q1874" i="18"/>
  <c r="R1874" i="18"/>
  <c r="O1875" i="18"/>
  <c r="P1875" i="18"/>
  <c r="Q1875" i="18"/>
  <c r="R1875" i="18"/>
  <c r="O1876" i="18"/>
  <c r="P1876" i="18"/>
  <c r="Q1876" i="18"/>
  <c r="R1876" i="18"/>
  <c r="O1877" i="18"/>
  <c r="P1877" i="18"/>
  <c r="Q1877" i="18"/>
  <c r="R1877" i="18"/>
  <c r="O1878" i="18"/>
  <c r="P1878" i="18"/>
  <c r="Q1878" i="18"/>
  <c r="R1878" i="18"/>
  <c r="O1879" i="18"/>
  <c r="P1879" i="18"/>
  <c r="Q1879" i="18"/>
  <c r="R1879" i="18"/>
  <c r="O1880" i="18"/>
  <c r="P1880" i="18"/>
  <c r="Q1880" i="18"/>
  <c r="R1880" i="18"/>
  <c r="O1881" i="18"/>
  <c r="P1881" i="18"/>
  <c r="Q1881" i="18"/>
  <c r="R1881" i="18"/>
  <c r="O1882" i="18"/>
  <c r="P1882" i="18"/>
  <c r="Q1882" i="18"/>
  <c r="R1882" i="18"/>
  <c r="O1883" i="18"/>
  <c r="P1883" i="18"/>
  <c r="Q1883" i="18"/>
  <c r="R1883" i="18"/>
  <c r="O1884" i="18"/>
  <c r="P1884" i="18"/>
  <c r="Q1884" i="18"/>
  <c r="R1884" i="18"/>
  <c r="O1885" i="18"/>
  <c r="P1885" i="18"/>
  <c r="Q1885" i="18"/>
  <c r="R1885" i="18"/>
  <c r="O1886" i="18"/>
  <c r="P1886" i="18"/>
  <c r="Q1886" i="18"/>
  <c r="R1886" i="18"/>
  <c r="O1887" i="18"/>
  <c r="P1887" i="18"/>
  <c r="Q1887" i="18"/>
  <c r="R1887" i="18"/>
  <c r="O1888" i="18"/>
  <c r="P1888" i="18"/>
  <c r="Q1888" i="18"/>
  <c r="R1888" i="18"/>
  <c r="O1889" i="18"/>
  <c r="P1889" i="18"/>
  <c r="Q1889" i="18"/>
  <c r="R1889" i="18"/>
  <c r="O1890" i="18"/>
  <c r="P1890" i="18"/>
  <c r="Q1890" i="18"/>
  <c r="R1890" i="18"/>
  <c r="O1891" i="18"/>
  <c r="P1891" i="18"/>
  <c r="Q1891" i="18"/>
  <c r="R1891" i="18"/>
  <c r="O1892" i="18"/>
  <c r="P1892" i="18"/>
  <c r="Q1892" i="18"/>
  <c r="R1892" i="18"/>
  <c r="O1893" i="18"/>
  <c r="P1893" i="18"/>
  <c r="Q1893" i="18"/>
  <c r="R1893" i="18"/>
  <c r="O1894" i="18"/>
  <c r="P1894" i="18"/>
  <c r="Q1894" i="18"/>
  <c r="R1894" i="18"/>
  <c r="O1895" i="18"/>
  <c r="P1895" i="18"/>
  <c r="Q1895" i="18"/>
  <c r="R1895" i="18"/>
  <c r="O1896" i="18"/>
  <c r="P1896" i="18"/>
  <c r="Q1896" i="18"/>
  <c r="R1896" i="18"/>
  <c r="O1897" i="18"/>
  <c r="P1897" i="18"/>
  <c r="Q1897" i="18"/>
  <c r="R1897" i="18"/>
  <c r="O1898" i="18"/>
  <c r="P1898" i="18"/>
  <c r="Q1898" i="18"/>
  <c r="R1898" i="18"/>
  <c r="O1899" i="18"/>
  <c r="P1899" i="18"/>
  <c r="Q1899" i="18"/>
  <c r="R1899" i="18"/>
  <c r="O1900" i="18"/>
  <c r="P1900" i="18"/>
  <c r="Q1900" i="18"/>
  <c r="R1900" i="18"/>
  <c r="O1901" i="18"/>
  <c r="P1901" i="18"/>
  <c r="Q1901" i="18"/>
  <c r="R1901" i="18"/>
  <c r="O1902" i="18"/>
  <c r="P1902" i="18"/>
  <c r="Q1902" i="18"/>
  <c r="R1902" i="18"/>
  <c r="O1903" i="18"/>
  <c r="P1903" i="18"/>
  <c r="Q1903" i="18"/>
  <c r="R1903" i="18"/>
  <c r="O1904" i="18"/>
  <c r="P1904" i="18"/>
  <c r="Q1904" i="18"/>
  <c r="R1904" i="18"/>
  <c r="O1905" i="18"/>
  <c r="P1905" i="18"/>
  <c r="Q1905" i="18"/>
  <c r="R1905" i="18"/>
  <c r="O1906" i="18"/>
  <c r="P1906" i="18"/>
  <c r="Q1906" i="18"/>
  <c r="R1906" i="18"/>
  <c r="O1907" i="18"/>
  <c r="P1907" i="18"/>
  <c r="Q1907" i="18"/>
  <c r="R1907" i="18"/>
  <c r="O1908" i="18"/>
  <c r="P1908" i="18"/>
  <c r="Q1908" i="18"/>
  <c r="R1908" i="18"/>
  <c r="O1909" i="18"/>
  <c r="P1909" i="18"/>
  <c r="Q1909" i="18"/>
  <c r="R1909" i="18"/>
  <c r="O1910" i="18"/>
  <c r="P1910" i="18"/>
  <c r="Q1910" i="18"/>
  <c r="R1910" i="18"/>
  <c r="O1911" i="18"/>
  <c r="P1911" i="18"/>
  <c r="Q1911" i="18"/>
  <c r="R1911" i="18"/>
  <c r="O1912" i="18"/>
  <c r="P1912" i="18"/>
  <c r="Q1912" i="18"/>
  <c r="R1912" i="18"/>
  <c r="O1913" i="18"/>
  <c r="P1913" i="18"/>
  <c r="Q1913" i="18"/>
  <c r="R1913" i="18"/>
  <c r="O1914" i="18"/>
  <c r="P1914" i="18"/>
  <c r="Q1914" i="18"/>
  <c r="R1914" i="18"/>
  <c r="O1915" i="18"/>
  <c r="P1915" i="18"/>
  <c r="Q1915" i="18"/>
  <c r="R1915" i="18"/>
  <c r="O1916" i="18"/>
  <c r="P1916" i="18"/>
  <c r="Q1916" i="18"/>
  <c r="R1916" i="18"/>
  <c r="O1917" i="18"/>
  <c r="P1917" i="18"/>
  <c r="Q1917" i="18"/>
  <c r="R1917" i="18"/>
  <c r="O1918" i="18"/>
  <c r="P1918" i="18"/>
  <c r="Q1918" i="18"/>
  <c r="R1918" i="18"/>
  <c r="O1919" i="18"/>
  <c r="P1919" i="18"/>
  <c r="Q1919" i="18"/>
  <c r="R1919" i="18"/>
  <c r="O1920" i="18"/>
  <c r="P1920" i="18"/>
  <c r="Q1920" i="18"/>
  <c r="R1920" i="18"/>
  <c r="O1921" i="18"/>
  <c r="P1921" i="18"/>
  <c r="Q1921" i="18"/>
  <c r="R1921" i="18"/>
  <c r="O1922" i="18"/>
  <c r="P1922" i="18"/>
  <c r="Q1922" i="18"/>
  <c r="R1922" i="18"/>
  <c r="O1923" i="18"/>
  <c r="P1923" i="18"/>
  <c r="Q1923" i="18"/>
  <c r="R1923" i="18"/>
  <c r="O1924" i="18"/>
  <c r="P1924" i="18"/>
  <c r="Q1924" i="18"/>
  <c r="R1924" i="18"/>
  <c r="O1925" i="18"/>
  <c r="P1925" i="18"/>
  <c r="Q1925" i="18"/>
  <c r="R1925" i="18"/>
  <c r="O1926" i="18"/>
  <c r="P1926" i="18"/>
  <c r="Q1926" i="18"/>
  <c r="R1926" i="18"/>
  <c r="O1927" i="18"/>
  <c r="P1927" i="18"/>
  <c r="Q1927" i="18"/>
  <c r="R1927" i="18"/>
  <c r="O1928" i="18"/>
  <c r="P1928" i="18"/>
  <c r="Q1928" i="18"/>
  <c r="R1928" i="18"/>
  <c r="O1929" i="18"/>
  <c r="P1929" i="18"/>
  <c r="Q1929" i="18"/>
  <c r="R1929" i="18"/>
  <c r="O1930" i="18"/>
  <c r="P1930" i="18"/>
  <c r="Q1930" i="18"/>
  <c r="R1930" i="18"/>
  <c r="O1931" i="18"/>
  <c r="P1931" i="18"/>
  <c r="Q1931" i="18"/>
  <c r="R1931" i="18"/>
  <c r="O1932" i="18"/>
  <c r="P1932" i="18"/>
  <c r="Q1932" i="18"/>
  <c r="R1932" i="18"/>
  <c r="O1933" i="18"/>
  <c r="P1933" i="18"/>
  <c r="Q1933" i="18"/>
  <c r="R1933" i="18"/>
  <c r="O1934" i="18"/>
  <c r="P1934" i="18"/>
  <c r="Q1934" i="18"/>
  <c r="R1934" i="18"/>
  <c r="O1935" i="18"/>
  <c r="P1935" i="18"/>
  <c r="Q1935" i="18"/>
  <c r="R1935" i="18"/>
  <c r="O1936" i="18"/>
  <c r="P1936" i="18"/>
  <c r="Q1936" i="18"/>
  <c r="R1936" i="18"/>
  <c r="O1937" i="18"/>
  <c r="P1937" i="18"/>
  <c r="Q1937" i="18"/>
  <c r="R1937" i="18"/>
  <c r="O1938" i="18"/>
  <c r="P1938" i="18"/>
  <c r="Q1938" i="18"/>
  <c r="R1938" i="18"/>
  <c r="O1939" i="18"/>
  <c r="P1939" i="18"/>
  <c r="Q1939" i="18"/>
  <c r="R1939" i="18"/>
  <c r="O1940" i="18"/>
  <c r="P1940" i="18"/>
  <c r="Q1940" i="18"/>
  <c r="R1940" i="18"/>
  <c r="O1941" i="18"/>
  <c r="P1941" i="18"/>
  <c r="Q1941" i="18"/>
  <c r="R1941" i="18"/>
  <c r="O1942" i="18"/>
  <c r="P1942" i="18"/>
  <c r="Q1942" i="18"/>
  <c r="R1942" i="18"/>
  <c r="O1943" i="18"/>
  <c r="P1943" i="18"/>
  <c r="Q1943" i="18"/>
  <c r="R1943" i="18"/>
  <c r="O1944" i="18"/>
  <c r="P1944" i="18"/>
  <c r="Q1944" i="18"/>
  <c r="R1944" i="18"/>
  <c r="O1945" i="18"/>
  <c r="P1945" i="18"/>
  <c r="Q1945" i="18"/>
  <c r="R1945" i="18"/>
  <c r="O1946" i="18"/>
  <c r="P1946" i="18"/>
  <c r="Q1946" i="18"/>
  <c r="R1946" i="18"/>
  <c r="O1947" i="18"/>
  <c r="P1947" i="18"/>
  <c r="Q1947" i="18"/>
  <c r="R1947" i="18"/>
  <c r="O1948" i="18"/>
  <c r="P1948" i="18"/>
  <c r="Q1948" i="18"/>
  <c r="R1948" i="18"/>
  <c r="O1949" i="18"/>
  <c r="P1949" i="18"/>
  <c r="Q1949" i="18"/>
  <c r="R1949" i="18"/>
  <c r="O1950" i="18"/>
  <c r="P1950" i="18"/>
  <c r="Q1950" i="18"/>
  <c r="R1950" i="18"/>
  <c r="O1951" i="18"/>
  <c r="P1951" i="18"/>
  <c r="Q1951" i="18"/>
  <c r="R1951" i="18"/>
  <c r="O1952" i="18"/>
  <c r="P1952" i="18"/>
  <c r="Q1952" i="18"/>
  <c r="R1952" i="18"/>
  <c r="O1953" i="18"/>
  <c r="P1953" i="18"/>
  <c r="Q1953" i="18"/>
  <c r="R1953" i="18"/>
  <c r="O1954" i="18"/>
  <c r="P1954" i="18"/>
  <c r="Q1954" i="18"/>
  <c r="R1954" i="18"/>
  <c r="O1955" i="18"/>
  <c r="P1955" i="18"/>
  <c r="Q1955" i="18"/>
  <c r="R1955" i="18"/>
  <c r="O1956" i="18"/>
  <c r="P1956" i="18"/>
  <c r="Q1956" i="18"/>
  <c r="R1956" i="18"/>
  <c r="O1957" i="18"/>
  <c r="P1957" i="18"/>
  <c r="Q1957" i="18"/>
  <c r="R1957" i="18"/>
  <c r="O1958" i="18"/>
  <c r="P1958" i="18"/>
  <c r="Q1958" i="18"/>
  <c r="R1958" i="18"/>
  <c r="O1959" i="18"/>
  <c r="P1959" i="18"/>
  <c r="Q1959" i="18"/>
  <c r="R1959" i="18"/>
  <c r="O1960" i="18"/>
  <c r="P1960" i="18"/>
  <c r="Q1960" i="18"/>
  <c r="R1960" i="18"/>
  <c r="O1961" i="18"/>
  <c r="P1961" i="18"/>
  <c r="Q1961" i="18"/>
  <c r="R1961" i="18"/>
  <c r="O1962" i="18"/>
  <c r="P1962" i="18"/>
  <c r="Q1962" i="18"/>
  <c r="R1962" i="18"/>
  <c r="O1963" i="18"/>
  <c r="P1963" i="18"/>
  <c r="Q1963" i="18"/>
  <c r="R1963" i="18"/>
  <c r="O1964" i="18"/>
  <c r="P1964" i="18"/>
  <c r="Q1964" i="18"/>
  <c r="R1964" i="18"/>
  <c r="O1965" i="18"/>
  <c r="P1965" i="18"/>
  <c r="Q1965" i="18"/>
  <c r="R1965" i="18"/>
  <c r="O1966" i="18"/>
  <c r="P1966" i="18"/>
  <c r="Q1966" i="18"/>
  <c r="R1966" i="18"/>
  <c r="O1967" i="18"/>
  <c r="P1967" i="18"/>
  <c r="Q1967" i="18"/>
  <c r="R1967" i="18"/>
  <c r="O1968" i="18"/>
  <c r="P1968" i="18"/>
  <c r="Q1968" i="18"/>
  <c r="R1968" i="18"/>
  <c r="O1969" i="18"/>
  <c r="P1969" i="18"/>
  <c r="Q1969" i="18"/>
  <c r="R1969" i="18"/>
  <c r="O1970" i="18"/>
  <c r="P1970" i="18"/>
  <c r="Q1970" i="18"/>
  <c r="R1970" i="18"/>
  <c r="O1971" i="18"/>
  <c r="P1971" i="18"/>
  <c r="Q1971" i="18"/>
  <c r="R1971" i="18"/>
  <c r="O1972" i="18"/>
  <c r="P1972" i="18"/>
  <c r="Q1972" i="18"/>
  <c r="R1972" i="18"/>
  <c r="O1973" i="18"/>
  <c r="P1973" i="18"/>
  <c r="Q1973" i="18"/>
  <c r="R1973" i="18"/>
  <c r="O1974" i="18"/>
  <c r="P1974" i="18"/>
  <c r="Q1974" i="18"/>
  <c r="R1974" i="18"/>
  <c r="O1975" i="18"/>
  <c r="P1975" i="18"/>
  <c r="Q1975" i="18"/>
  <c r="R1975" i="18"/>
  <c r="O1976" i="18"/>
  <c r="P1976" i="18"/>
  <c r="Q1976" i="18"/>
  <c r="R1976" i="18"/>
  <c r="O1977" i="18"/>
  <c r="P1977" i="18"/>
  <c r="Q1977" i="18"/>
  <c r="R1977" i="18"/>
  <c r="O1978" i="18"/>
  <c r="P1978" i="18"/>
  <c r="Q1978" i="18"/>
  <c r="R1978" i="18"/>
  <c r="O1979" i="18"/>
  <c r="P1979" i="18"/>
  <c r="Q1979" i="18"/>
  <c r="R1979" i="18"/>
  <c r="O1980" i="18"/>
  <c r="P1980" i="18"/>
  <c r="Q1980" i="18"/>
  <c r="R1980" i="18"/>
  <c r="O1981" i="18"/>
  <c r="P1981" i="18"/>
  <c r="Q1981" i="18"/>
  <c r="R1981" i="18"/>
  <c r="O1982" i="18"/>
  <c r="P1982" i="18"/>
  <c r="Q1982" i="18"/>
  <c r="R1982" i="18"/>
  <c r="O1983" i="18"/>
  <c r="P1983" i="18"/>
  <c r="Q1983" i="18"/>
  <c r="R1983" i="18"/>
  <c r="O1984" i="18"/>
  <c r="P1984" i="18"/>
  <c r="Q1984" i="18"/>
  <c r="R1984" i="18"/>
  <c r="O1985" i="18"/>
  <c r="P1985" i="18"/>
  <c r="Q1985" i="18"/>
  <c r="R1985" i="18"/>
  <c r="O1986" i="18"/>
  <c r="P1986" i="18"/>
  <c r="Q1986" i="18"/>
  <c r="R1986" i="18"/>
  <c r="O1987" i="18"/>
  <c r="P1987" i="18"/>
  <c r="Q1987" i="18"/>
  <c r="R1987" i="18"/>
  <c r="O1988" i="18"/>
  <c r="P1988" i="18"/>
  <c r="Q1988" i="18"/>
  <c r="R1988" i="18"/>
  <c r="O1989" i="18"/>
  <c r="P1989" i="18"/>
  <c r="Q1989" i="18"/>
  <c r="R1989" i="18"/>
  <c r="O1990" i="18"/>
  <c r="P1990" i="18"/>
  <c r="Q1990" i="18"/>
  <c r="R1990" i="18"/>
  <c r="O1991" i="18"/>
  <c r="P1991" i="18"/>
  <c r="Q1991" i="18"/>
  <c r="R1991" i="18"/>
  <c r="O1992" i="18"/>
  <c r="P1992" i="18"/>
  <c r="Q1992" i="18"/>
  <c r="R1992" i="18"/>
  <c r="O1993" i="18"/>
  <c r="P1993" i="18"/>
  <c r="Q1993" i="18"/>
  <c r="R1993" i="18"/>
  <c r="O1994" i="18"/>
  <c r="P1994" i="18"/>
  <c r="Q1994" i="18"/>
  <c r="R1994" i="18"/>
  <c r="O1995" i="18"/>
  <c r="P1995" i="18"/>
  <c r="Q1995" i="18"/>
  <c r="R1995" i="18"/>
  <c r="O1996" i="18"/>
  <c r="P1996" i="18"/>
  <c r="Q1996" i="18"/>
  <c r="R1996" i="18"/>
  <c r="O1997" i="18"/>
  <c r="P1997" i="18"/>
  <c r="Q1997" i="18"/>
  <c r="R1997" i="18"/>
  <c r="O1998" i="18"/>
  <c r="P1998" i="18"/>
  <c r="Q1998" i="18"/>
  <c r="R1998" i="18"/>
  <c r="O1999" i="18"/>
  <c r="P1999" i="18"/>
  <c r="Q1999" i="18"/>
  <c r="R1999" i="18"/>
  <c r="O2000" i="18"/>
  <c r="P2000" i="18"/>
  <c r="Q2000" i="18"/>
  <c r="R2000" i="18"/>
  <c r="O2001" i="18"/>
  <c r="P2001" i="18"/>
  <c r="Q2001" i="18"/>
  <c r="R2001" i="18"/>
  <c r="O2002" i="18"/>
  <c r="P2002" i="18"/>
  <c r="Q2002" i="18"/>
  <c r="R2002" i="18"/>
  <c r="O2003" i="18"/>
  <c r="P2003" i="18"/>
  <c r="Q2003" i="18"/>
  <c r="R2003" i="18"/>
  <c r="O2004" i="18"/>
  <c r="P2004" i="18"/>
  <c r="Q2004" i="18"/>
  <c r="R2004" i="18"/>
  <c r="O2005" i="18"/>
  <c r="P2005" i="18"/>
  <c r="Q2005" i="18"/>
  <c r="R2005" i="18"/>
  <c r="O2006" i="18"/>
  <c r="P2006" i="18"/>
  <c r="Q2006" i="18"/>
  <c r="R2006" i="18"/>
  <c r="O2007" i="18"/>
  <c r="P2007" i="18"/>
  <c r="Q2007" i="18"/>
  <c r="R2007" i="18"/>
  <c r="O2008" i="18"/>
  <c r="P2008" i="18"/>
  <c r="Q2008" i="18"/>
  <c r="R2008" i="18"/>
  <c r="O2009" i="18"/>
  <c r="P2009" i="18"/>
  <c r="Q2009" i="18"/>
  <c r="R2009" i="18"/>
  <c r="O2010" i="18"/>
  <c r="P2010" i="18"/>
  <c r="Q2010" i="18"/>
  <c r="R2010" i="18"/>
  <c r="O2011" i="18"/>
  <c r="P2011" i="18"/>
  <c r="Q2011" i="18"/>
  <c r="R2011" i="18"/>
  <c r="O2012" i="18"/>
  <c r="P2012" i="18"/>
  <c r="Q2012" i="18"/>
  <c r="R2012" i="18"/>
  <c r="O2013" i="18"/>
  <c r="P2013" i="18"/>
  <c r="Q2013" i="18"/>
  <c r="R2013" i="18"/>
  <c r="O2014" i="18"/>
  <c r="P2014" i="18"/>
  <c r="Q2014" i="18"/>
  <c r="R2014" i="18"/>
  <c r="O2015" i="18"/>
  <c r="P2015" i="18"/>
  <c r="Q2015" i="18"/>
  <c r="R2015" i="18"/>
  <c r="O2016" i="18"/>
  <c r="P2016" i="18"/>
  <c r="Q2016" i="18"/>
  <c r="R2016" i="18"/>
  <c r="O2017" i="18"/>
  <c r="P2017" i="18"/>
  <c r="Q2017" i="18"/>
  <c r="R2017" i="18"/>
  <c r="O2018" i="18"/>
  <c r="P2018" i="18"/>
  <c r="Q2018" i="18"/>
  <c r="R2018" i="18"/>
  <c r="O2019" i="18"/>
  <c r="P2019" i="18"/>
  <c r="Q2019" i="18"/>
  <c r="R2019" i="18"/>
  <c r="O2020" i="18"/>
  <c r="P2020" i="18"/>
  <c r="Q2020" i="18"/>
  <c r="R2020" i="18"/>
  <c r="O2021" i="18"/>
  <c r="P2021" i="18"/>
  <c r="Q2021" i="18"/>
  <c r="R2021" i="18"/>
  <c r="O2022" i="18"/>
  <c r="P2022" i="18"/>
  <c r="Q2022" i="18"/>
  <c r="R2022" i="18"/>
  <c r="O2023" i="18"/>
  <c r="P2023" i="18"/>
  <c r="Q2023" i="18"/>
  <c r="R2023" i="18"/>
  <c r="O2024" i="18"/>
  <c r="P2024" i="18"/>
  <c r="Q2024" i="18"/>
  <c r="R2024" i="18"/>
  <c r="O2025" i="18"/>
  <c r="P2025" i="18"/>
  <c r="Q2025" i="18"/>
  <c r="R2025" i="18"/>
  <c r="O2026" i="18"/>
  <c r="P2026" i="18"/>
  <c r="Q2026" i="18"/>
  <c r="R2026" i="18"/>
  <c r="O2027" i="18"/>
  <c r="P2027" i="18"/>
  <c r="Q2027" i="18"/>
  <c r="R2027" i="18"/>
  <c r="O2028" i="18"/>
  <c r="P2028" i="18"/>
  <c r="Q2028" i="18"/>
  <c r="R2028" i="18"/>
  <c r="O2029" i="18"/>
  <c r="P2029" i="18"/>
  <c r="Q2029" i="18"/>
  <c r="R2029" i="18"/>
  <c r="O2030" i="18"/>
  <c r="P2030" i="18"/>
  <c r="Q2030" i="18"/>
  <c r="R2030" i="18"/>
  <c r="O2031" i="18"/>
  <c r="P2031" i="18"/>
  <c r="Q2031" i="18"/>
  <c r="R2031" i="18"/>
  <c r="O2032" i="18"/>
  <c r="P2032" i="18"/>
  <c r="Q2032" i="18"/>
  <c r="R2032" i="18"/>
  <c r="O2033" i="18"/>
  <c r="P2033" i="18"/>
  <c r="Q2033" i="18"/>
  <c r="R2033" i="18"/>
  <c r="O2034" i="18"/>
  <c r="P2034" i="18"/>
  <c r="Q2034" i="18"/>
  <c r="R2034" i="18"/>
  <c r="O2035" i="18"/>
  <c r="P2035" i="18"/>
  <c r="Q2035" i="18"/>
  <c r="R2035" i="18"/>
  <c r="O2036" i="18"/>
  <c r="P2036" i="18"/>
  <c r="Q2036" i="18"/>
  <c r="R2036" i="18"/>
  <c r="O2037" i="18"/>
  <c r="P2037" i="18"/>
  <c r="Q2037" i="18"/>
  <c r="R2037" i="18"/>
  <c r="O2038" i="18"/>
  <c r="P2038" i="18"/>
  <c r="Q2038" i="18"/>
  <c r="R2038" i="18"/>
  <c r="O2039" i="18"/>
  <c r="P2039" i="18"/>
  <c r="Q2039" i="18"/>
  <c r="R2039" i="18"/>
  <c r="O2040" i="18"/>
  <c r="P2040" i="18"/>
  <c r="Q2040" i="18"/>
  <c r="R2040" i="18"/>
  <c r="O2041" i="18"/>
  <c r="P2041" i="18"/>
  <c r="Q2041" i="18"/>
  <c r="R2041" i="18"/>
  <c r="O2042" i="18"/>
  <c r="P2042" i="18"/>
  <c r="Q2042" i="18"/>
  <c r="R2042" i="18"/>
  <c r="O2043" i="18"/>
  <c r="P2043" i="18"/>
  <c r="Q2043" i="18"/>
  <c r="R2043" i="18"/>
  <c r="O2044" i="18"/>
  <c r="P2044" i="18"/>
  <c r="Q2044" i="18"/>
  <c r="R2044" i="18"/>
  <c r="O2045" i="18"/>
  <c r="P2045" i="18"/>
  <c r="Q2045" i="18"/>
  <c r="R2045" i="18"/>
  <c r="O2046" i="18"/>
  <c r="P2046" i="18"/>
  <c r="Q2046" i="18"/>
  <c r="R2046" i="18"/>
  <c r="O2047" i="18"/>
  <c r="P2047" i="18"/>
  <c r="Q2047" i="18"/>
  <c r="R2047" i="18"/>
  <c r="O2048" i="18"/>
  <c r="P2048" i="18"/>
  <c r="Q2048" i="18"/>
  <c r="R2048" i="18"/>
  <c r="O2049" i="18"/>
  <c r="P2049" i="18"/>
  <c r="Q2049" i="18"/>
  <c r="R2049" i="18"/>
  <c r="O2050" i="18"/>
  <c r="P2050" i="18"/>
  <c r="Q2050" i="18"/>
  <c r="R2050" i="18"/>
  <c r="O2051" i="18"/>
  <c r="P2051" i="18"/>
  <c r="Q2051" i="18"/>
  <c r="R2051" i="18"/>
  <c r="O2052" i="18"/>
  <c r="P2052" i="18"/>
  <c r="Q2052" i="18"/>
  <c r="R2052" i="18"/>
  <c r="O2053" i="18"/>
  <c r="P2053" i="18"/>
  <c r="Q2053" i="18"/>
  <c r="R2053" i="18"/>
  <c r="O2054" i="18"/>
  <c r="P2054" i="18"/>
  <c r="Q2054" i="18"/>
  <c r="R2054" i="18"/>
  <c r="O2055" i="18"/>
  <c r="P2055" i="18"/>
  <c r="Q2055" i="18"/>
  <c r="R2055" i="18"/>
  <c r="O2056" i="18"/>
  <c r="P2056" i="18"/>
  <c r="Q2056" i="18"/>
  <c r="R2056" i="18"/>
  <c r="O2057" i="18"/>
  <c r="P2057" i="18"/>
  <c r="Q2057" i="18"/>
  <c r="R2057" i="18"/>
  <c r="O2058" i="18"/>
  <c r="P2058" i="18"/>
  <c r="Q2058" i="18"/>
  <c r="R2058" i="18"/>
  <c r="O2059" i="18"/>
  <c r="P2059" i="18"/>
  <c r="Q2059" i="18"/>
  <c r="R2059" i="18"/>
  <c r="O2060" i="18"/>
  <c r="P2060" i="18"/>
  <c r="Q2060" i="18"/>
  <c r="R2060" i="18"/>
  <c r="O2061" i="18"/>
  <c r="P2061" i="18"/>
  <c r="Q2061" i="18"/>
  <c r="R2061" i="18"/>
  <c r="O2062" i="18"/>
  <c r="P2062" i="18"/>
  <c r="Q2062" i="18"/>
  <c r="R2062" i="18"/>
  <c r="O2063" i="18"/>
  <c r="P2063" i="18"/>
  <c r="Q2063" i="18"/>
  <c r="R2063" i="18"/>
  <c r="O2064" i="18"/>
  <c r="P2064" i="18"/>
  <c r="Q2064" i="18"/>
  <c r="R2064" i="18"/>
  <c r="O2065" i="18"/>
  <c r="P2065" i="18"/>
  <c r="Q2065" i="18"/>
  <c r="R2065" i="18"/>
  <c r="O2066" i="18"/>
  <c r="P2066" i="18"/>
  <c r="Q2066" i="18"/>
  <c r="R2066" i="18"/>
  <c r="O2067" i="18"/>
  <c r="P2067" i="18"/>
  <c r="Q2067" i="18"/>
  <c r="R2067" i="18"/>
  <c r="O2068" i="18"/>
  <c r="P2068" i="18"/>
  <c r="Q2068" i="18"/>
  <c r="R2068" i="18"/>
  <c r="O2069" i="18"/>
  <c r="P2069" i="18"/>
  <c r="Q2069" i="18"/>
  <c r="R2069" i="18"/>
  <c r="O2070" i="18"/>
  <c r="P2070" i="18"/>
  <c r="Q2070" i="18"/>
  <c r="R2070" i="18"/>
  <c r="O2071" i="18"/>
  <c r="P2071" i="18"/>
  <c r="Q2071" i="18"/>
  <c r="R2071" i="18"/>
  <c r="O2072" i="18"/>
  <c r="P2072" i="18"/>
  <c r="Q2072" i="18"/>
  <c r="R2072" i="18"/>
  <c r="O2073" i="18"/>
  <c r="P2073" i="18"/>
  <c r="Q2073" i="18"/>
  <c r="R2073" i="18"/>
  <c r="O2074" i="18"/>
  <c r="P2074" i="18"/>
  <c r="Q2074" i="18"/>
  <c r="R2074" i="18"/>
  <c r="O2075" i="18"/>
  <c r="P2075" i="18"/>
  <c r="Q2075" i="18"/>
  <c r="R2075" i="18"/>
  <c r="O2076" i="18"/>
  <c r="P2076" i="18"/>
  <c r="Q2076" i="18"/>
  <c r="R2076" i="18"/>
  <c r="O2077" i="18"/>
  <c r="P2077" i="18"/>
  <c r="Q2077" i="18"/>
  <c r="R2077" i="18"/>
  <c r="O2078" i="18"/>
  <c r="P2078" i="18"/>
  <c r="Q2078" i="18"/>
  <c r="R2078" i="18"/>
  <c r="O2079" i="18"/>
  <c r="P2079" i="18"/>
  <c r="Q2079" i="18"/>
  <c r="R2079" i="18"/>
  <c r="O2080" i="18"/>
  <c r="P2080" i="18"/>
  <c r="Q2080" i="18"/>
  <c r="R2080" i="18"/>
  <c r="O2081" i="18"/>
  <c r="P2081" i="18"/>
  <c r="Q2081" i="18"/>
  <c r="R2081" i="18"/>
  <c r="O2082" i="18"/>
  <c r="P2082" i="18"/>
  <c r="Q2082" i="18"/>
  <c r="R2082" i="18"/>
  <c r="O2083" i="18"/>
  <c r="P2083" i="18"/>
  <c r="Q2083" i="18"/>
  <c r="R2083" i="18"/>
  <c r="O2084" i="18"/>
  <c r="P2084" i="18"/>
  <c r="Q2084" i="18"/>
  <c r="R2084" i="18"/>
  <c r="O2085" i="18"/>
  <c r="P2085" i="18"/>
  <c r="Q2085" i="18"/>
  <c r="R2085" i="18"/>
  <c r="O2086" i="18"/>
  <c r="P2086" i="18"/>
  <c r="Q2086" i="18"/>
  <c r="R2086" i="18"/>
  <c r="O2087" i="18"/>
  <c r="P2087" i="18"/>
  <c r="Q2087" i="18"/>
  <c r="R2087" i="18"/>
  <c r="O2088" i="18"/>
  <c r="P2088" i="18"/>
  <c r="Q2088" i="18"/>
  <c r="R2088" i="18"/>
  <c r="O2089" i="18"/>
  <c r="P2089" i="18"/>
  <c r="Q2089" i="18"/>
  <c r="R2089" i="18"/>
  <c r="O2090" i="18"/>
  <c r="P2090" i="18"/>
  <c r="Q2090" i="18"/>
  <c r="R2090" i="18"/>
  <c r="O2091" i="18"/>
  <c r="P2091" i="18"/>
  <c r="Q2091" i="18"/>
  <c r="R2091" i="18"/>
  <c r="O2092" i="18"/>
  <c r="P2092" i="18"/>
  <c r="Q2092" i="18"/>
  <c r="R2092" i="18"/>
  <c r="O2093" i="18"/>
  <c r="P2093" i="18"/>
  <c r="Q2093" i="18"/>
  <c r="R2093" i="18"/>
  <c r="O2094" i="18"/>
  <c r="P2094" i="18"/>
  <c r="Q2094" i="18"/>
  <c r="R2094" i="18"/>
  <c r="O2095" i="18"/>
  <c r="P2095" i="18"/>
  <c r="Q2095" i="18"/>
  <c r="R2095" i="18"/>
  <c r="O2096" i="18"/>
  <c r="P2096" i="18"/>
  <c r="Q2096" i="18"/>
  <c r="R2096" i="18"/>
  <c r="O2097" i="18"/>
  <c r="P2097" i="18"/>
  <c r="Q2097" i="18"/>
  <c r="R2097" i="18"/>
  <c r="O2098" i="18"/>
  <c r="P2098" i="18"/>
  <c r="Q2098" i="18"/>
  <c r="R2098" i="18"/>
  <c r="O2099" i="18"/>
  <c r="P2099" i="18"/>
  <c r="Q2099" i="18"/>
  <c r="R2099" i="18"/>
  <c r="O2100" i="18"/>
  <c r="P2100" i="18"/>
  <c r="Q2100" i="18"/>
  <c r="R2100" i="18"/>
  <c r="O2101" i="18"/>
  <c r="P2101" i="18"/>
  <c r="Q2101" i="18"/>
  <c r="R2101" i="18"/>
  <c r="O2102" i="18"/>
  <c r="P2102" i="18"/>
  <c r="Q2102" i="18"/>
  <c r="R2102" i="18"/>
  <c r="O2103" i="18"/>
  <c r="P2103" i="18"/>
  <c r="Q2103" i="18"/>
  <c r="R2103" i="18"/>
  <c r="O2104" i="18"/>
  <c r="P2104" i="18"/>
  <c r="Q2104" i="18"/>
  <c r="R2104" i="18"/>
  <c r="O2105" i="18"/>
  <c r="P2105" i="18"/>
  <c r="Q2105" i="18"/>
  <c r="R2105" i="18"/>
  <c r="O2106" i="18"/>
  <c r="P2106" i="18"/>
  <c r="Q2106" i="18"/>
  <c r="R2106" i="18"/>
  <c r="O2107" i="18"/>
  <c r="P2107" i="18"/>
  <c r="Q2107" i="18"/>
  <c r="R2107" i="18"/>
  <c r="O2108" i="18"/>
  <c r="P2108" i="18"/>
  <c r="Q2108" i="18"/>
  <c r="R2108" i="18"/>
  <c r="O2109" i="18"/>
  <c r="P2109" i="18"/>
  <c r="Q2109" i="18"/>
  <c r="R2109" i="18"/>
  <c r="O2110" i="18"/>
  <c r="P2110" i="18"/>
  <c r="Q2110" i="18"/>
  <c r="R2110" i="18"/>
  <c r="O2111" i="18"/>
  <c r="P2111" i="18"/>
  <c r="Q2111" i="18"/>
  <c r="R2111" i="18"/>
  <c r="O2112" i="18"/>
  <c r="P2112" i="18"/>
  <c r="Q2112" i="18"/>
  <c r="R2112" i="18"/>
  <c r="O2113" i="18"/>
  <c r="P2113" i="18"/>
  <c r="Q2113" i="18"/>
  <c r="R2113" i="18"/>
  <c r="O2114" i="18"/>
  <c r="P2114" i="18"/>
  <c r="Q2114" i="18"/>
  <c r="R2114" i="18"/>
  <c r="O2115" i="18"/>
  <c r="P2115" i="18"/>
  <c r="Q2115" i="18"/>
  <c r="R2115" i="18"/>
  <c r="O2116" i="18"/>
  <c r="P2116" i="18"/>
  <c r="Q2116" i="18"/>
  <c r="R2116" i="18"/>
  <c r="O2117" i="18"/>
  <c r="P2117" i="18"/>
  <c r="Q2117" i="18"/>
  <c r="R2117" i="18"/>
  <c r="O2118" i="18"/>
  <c r="P2118" i="18"/>
  <c r="Q2118" i="18"/>
  <c r="R2118" i="18"/>
  <c r="O2119" i="18"/>
  <c r="P2119" i="18"/>
  <c r="Q2119" i="18"/>
  <c r="R2119" i="18"/>
  <c r="O2120" i="18"/>
  <c r="P2120" i="18"/>
  <c r="Q2120" i="18"/>
  <c r="R2120" i="18"/>
  <c r="O2121" i="18"/>
  <c r="P2121" i="18"/>
  <c r="Q2121" i="18"/>
  <c r="R2121" i="18"/>
  <c r="O2122" i="18"/>
  <c r="P2122" i="18"/>
  <c r="Q2122" i="18"/>
  <c r="R2122" i="18"/>
  <c r="O2123" i="18"/>
  <c r="P2123" i="18"/>
  <c r="Q2123" i="18"/>
  <c r="R2123" i="18"/>
  <c r="O2124" i="18"/>
  <c r="P2124" i="18"/>
  <c r="Q2124" i="18"/>
  <c r="R2124" i="18"/>
  <c r="O2125" i="18"/>
  <c r="P2125" i="18"/>
  <c r="Q2125" i="18"/>
  <c r="R2125" i="18"/>
  <c r="O2126" i="18"/>
  <c r="P2126" i="18"/>
  <c r="Q2126" i="18"/>
  <c r="R2126" i="18"/>
  <c r="O2127" i="18"/>
  <c r="P2127" i="18"/>
  <c r="Q2127" i="18"/>
  <c r="R2127" i="18"/>
  <c r="O2128" i="18"/>
  <c r="P2128" i="18"/>
  <c r="Q2128" i="18"/>
  <c r="R2128" i="18"/>
  <c r="O2129" i="18"/>
  <c r="P2129" i="18"/>
  <c r="Q2129" i="18"/>
  <c r="R2129" i="18"/>
  <c r="O2130" i="18"/>
  <c r="P2130" i="18"/>
  <c r="Q2130" i="18"/>
  <c r="R2130" i="18"/>
  <c r="O2131" i="18"/>
  <c r="P2131" i="18"/>
  <c r="Q2131" i="18"/>
  <c r="R2131" i="18"/>
  <c r="O2132" i="18"/>
  <c r="P2132" i="18"/>
  <c r="Q2132" i="18"/>
  <c r="R2132" i="18"/>
  <c r="O2133" i="18"/>
  <c r="P2133" i="18"/>
  <c r="Q2133" i="18"/>
  <c r="R2133" i="18"/>
  <c r="O2134" i="18"/>
  <c r="P2134" i="18"/>
  <c r="Q2134" i="18"/>
  <c r="R2134" i="18"/>
  <c r="O2135" i="18"/>
  <c r="P2135" i="18"/>
  <c r="Q2135" i="18"/>
  <c r="R2135" i="18"/>
  <c r="O2136" i="18"/>
  <c r="P2136" i="18"/>
  <c r="Q2136" i="18"/>
  <c r="R2136" i="18"/>
  <c r="O2137" i="18"/>
  <c r="P2137" i="18"/>
  <c r="Q2137" i="18"/>
  <c r="R2137" i="18"/>
  <c r="O2138" i="18"/>
  <c r="P2138" i="18"/>
  <c r="Q2138" i="18"/>
  <c r="R2138" i="18"/>
  <c r="O2139" i="18"/>
  <c r="P2139" i="18"/>
  <c r="Q2139" i="18"/>
  <c r="R2139" i="18"/>
  <c r="O2140" i="18"/>
  <c r="P2140" i="18"/>
  <c r="Q2140" i="18"/>
  <c r="R2140" i="18"/>
  <c r="O2141" i="18"/>
  <c r="P2141" i="18"/>
  <c r="Q2141" i="18"/>
  <c r="R2141" i="18"/>
  <c r="O2142" i="18"/>
  <c r="P2142" i="18"/>
  <c r="Q2142" i="18"/>
  <c r="R2142" i="18"/>
  <c r="O2143" i="18"/>
  <c r="P2143" i="18"/>
  <c r="Q2143" i="18"/>
  <c r="R2143" i="18"/>
  <c r="O2144" i="18"/>
  <c r="P2144" i="18"/>
  <c r="Q2144" i="18"/>
  <c r="R2144" i="18"/>
  <c r="O2145" i="18"/>
  <c r="P2145" i="18"/>
  <c r="Q2145" i="18"/>
  <c r="R2145" i="18"/>
  <c r="O2146" i="18"/>
  <c r="P2146" i="18"/>
  <c r="Q2146" i="18"/>
  <c r="R2146" i="18"/>
  <c r="O2147" i="18"/>
  <c r="P2147" i="18"/>
  <c r="Q2147" i="18"/>
  <c r="R2147" i="18"/>
  <c r="O2148" i="18"/>
  <c r="P2148" i="18"/>
  <c r="Q2148" i="18"/>
  <c r="R2148" i="18"/>
  <c r="O2149" i="18"/>
  <c r="P2149" i="18"/>
  <c r="Q2149" i="18"/>
  <c r="R2149" i="18"/>
  <c r="O2150" i="18"/>
  <c r="P2150" i="18"/>
  <c r="Q2150" i="18"/>
  <c r="R2150" i="18"/>
  <c r="O2151" i="18"/>
  <c r="P2151" i="18"/>
  <c r="Q2151" i="18"/>
  <c r="R2151" i="18"/>
  <c r="O2152" i="18"/>
  <c r="P2152" i="18"/>
  <c r="Q2152" i="18"/>
  <c r="R2152" i="18"/>
  <c r="O2153" i="18"/>
  <c r="P2153" i="18"/>
  <c r="Q2153" i="18"/>
  <c r="R2153" i="18"/>
  <c r="O2154" i="18"/>
  <c r="P2154" i="18"/>
  <c r="Q2154" i="18"/>
  <c r="R2154" i="18"/>
  <c r="O2155" i="18"/>
  <c r="P2155" i="18"/>
  <c r="Q2155" i="18"/>
  <c r="R2155" i="18"/>
  <c r="O2156" i="18"/>
  <c r="P2156" i="18"/>
  <c r="Q2156" i="18"/>
  <c r="R2156" i="18"/>
  <c r="O2157" i="18"/>
  <c r="P2157" i="18"/>
  <c r="Q2157" i="18"/>
  <c r="R2157" i="18"/>
  <c r="O2158" i="18"/>
  <c r="P2158" i="18"/>
  <c r="Q2158" i="18"/>
  <c r="R2158" i="18"/>
  <c r="O2159" i="18"/>
  <c r="P2159" i="18"/>
  <c r="Q2159" i="18"/>
  <c r="R2159" i="18"/>
  <c r="O2160" i="18"/>
  <c r="P2160" i="18"/>
  <c r="Q2160" i="18"/>
  <c r="R2160" i="18"/>
  <c r="O2161" i="18"/>
  <c r="P2161" i="18"/>
  <c r="Q2161" i="18"/>
  <c r="R2161" i="18"/>
  <c r="O2162" i="18"/>
  <c r="P2162" i="18"/>
  <c r="Q2162" i="18"/>
  <c r="R2162" i="18"/>
  <c r="O2163" i="18"/>
  <c r="P2163" i="18"/>
  <c r="Q2163" i="18"/>
  <c r="R2163" i="18"/>
  <c r="O2164" i="18"/>
  <c r="P2164" i="18"/>
  <c r="Q2164" i="18"/>
  <c r="R2164" i="18"/>
  <c r="O2165" i="18"/>
  <c r="P2165" i="18"/>
  <c r="Q2165" i="18"/>
  <c r="R2165" i="18"/>
  <c r="O2166" i="18"/>
  <c r="P2166" i="18"/>
  <c r="Q2166" i="18"/>
  <c r="R2166" i="18"/>
  <c r="O2167" i="18"/>
  <c r="P2167" i="18"/>
  <c r="Q2167" i="18"/>
  <c r="R2167" i="18"/>
  <c r="O2168" i="18"/>
  <c r="P2168" i="18"/>
  <c r="Q2168" i="18"/>
  <c r="R2168" i="18"/>
  <c r="O2169" i="18"/>
  <c r="P2169" i="18"/>
  <c r="Q2169" i="18"/>
  <c r="R2169" i="18"/>
  <c r="O2170" i="18"/>
  <c r="P2170" i="18"/>
  <c r="Q2170" i="18"/>
  <c r="R2170" i="18"/>
  <c r="O2171" i="18"/>
  <c r="P2171" i="18"/>
  <c r="Q2171" i="18"/>
  <c r="R2171" i="18"/>
  <c r="O2172" i="18"/>
  <c r="P2172" i="18"/>
  <c r="Q2172" i="18"/>
  <c r="R2172" i="18"/>
  <c r="O2173" i="18"/>
  <c r="P2173" i="18"/>
  <c r="Q2173" i="18"/>
  <c r="R2173" i="18"/>
  <c r="O2174" i="18"/>
  <c r="P2174" i="18"/>
  <c r="Q2174" i="18"/>
  <c r="R2174" i="18"/>
  <c r="O2175" i="18"/>
  <c r="P2175" i="18"/>
  <c r="Q2175" i="18"/>
  <c r="R2175" i="18"/>
  <c r="O2176" i="18"/>
  <c r="P2176" i="18"/>
  <c r="Q2176" i="18"/>
  <c r="R2176" i="18"/>
  <c r="O2177" i="18"/>
  <c r="P2177" i="18"/>
  <c r="Q2177" i="18"/>
  <c r="R2177" i="18"/>
  <c r="O2178" i="18"/>
  <c r="P2178" i="18"/>
  <c r="Q2178" i="18"/>
  <c r="R2178" i="18"/>
  <c r="O2179" i="18"/>
  <c r="P2179" i="18"/>
  <c r="Q2179" i="18"/>
  <c r="R2179" i="18"/>
  <c r="O2180" i="18"/>
  <c r="P2180" i="18"/>
  <c r="Q2180" i="18"/>
  <c r="R2180" i="18"/>
  <c r="O2181" i="18"/>
  <c r="P2181" i="18"/>
  <c r="Q2181" i="18"/>
  <c r="R2181" i="18"/>
  <c r="O2182" i="18"/>
  <c r="P2182" i="18"/>
  <c r="Q2182" i="18"/>
  <c r="R2182" i="18"/>
  <c r="O2183" i="18"/>
  <c r="P2183" i="18"/>
  <c r="Q2183" i="18"/>
  <c r="R2183" i="18"/>
  <c r="O2184" i="18"/>
  <c r="P2184" i="18"/>
  <c r="Q2184" i="18"/>
  <c r="R2184" i="18"/>
  <c r="O2185" i="18"/>
  <c r="P2185" i="18"/>
  <c r="Q2185" i="18"/>
  <c r="R2185" i="18"/>
  <c r="O2186" i="18"/>
  <c r="P2186" i="18"/>
  <c r="Q2186" i="18"/>
  <c r="R2186" i="18"/>
  <c r="O2187" i="18"/>
  <c r="P2187" i="18"/>
  <c r="Q2187" i="18"/>
  <c r="R2187" i="18"/>
  <c r="O2188" i="18"/>
  <c r="P2188" i="18"/>
  <c r="Q2188" i="18"/>
  <c r="R2188" i="18"/>
  <c r="O2189" i="18"/>
  <c r="P2189" i="18"/>
  <c r="Q2189" i="18"/>
  <c r="R2189" i="18"/>
  <c r="O2190" i="18"/>
  <c r="P2190" i="18"/>
  <c r="Q2190" i="18"/>
  <c r="R2190" i="18"/>
  <c r="O2191" i="18"/>
  <c r="P2191" i="18"/>
  <c r="Q2191" i="18"/>
  <c r="R2191" i="18"/>
  <c r="O2192" i="18"/>
  <c r="P2192" i="18"/>
  <c r="Q2192" i="18"/>
  <c r="R2192" i="18"/>
  <c r="O2193" i="18"/>
  <c r="P2193" i="18"/>
  <c r="Q2193" i="18"/>
  <c r="R2193" i="18"/>
  <c r="O2194" i="18"/>
  <c r="P2194" i="18"/>
  <c r="Q2194" i="18"/>
  <c r="R2194" i="18"/>
  <c r="O2195" i="18"/>
  <c r="P2195" i="18"/>
  <c r="Q2195" i="18"/>
  <c r="R2195" i="18"/>
  <c r="O2196" i="18"/>
  <c r="P2196" i="18"/>
  <c r="Q2196" i="18"/>
  <c r="R2196" i="18"/>
  <c r="O2197" i="18"/>
  <c r="P2197" i="18"/>
  <c r="Q2197" i="18"/>
  <c r="R2197" i="18"/>
  <c r="O2198" i="18"/>
  <c r="P2198" i="18"/>
  <c r="Q2198" i="18"/>
  <c r="R2198" i="18"/>
  <c r="O2199" i="18"/>
  <c r="P2199" i="18"/>
  <c r="Q2199" i="18"/>
  <c r="R2199" i="18"/>
  <c r="O2200" i="18"/>
  <c r="P2200" i="18"/>
  <c r="Q2200" i="18"/>
  <c r="R2200" i="18"/>
  <c r="O2201" i="18"/>
  <c r="P2201" i="18"/>
  <c r="Q2201" i="18"/>
  <c r="R2201" i="18"/>
  <c r="O2202" i="18"/>
  <c r="P2202" i="18"/>
  <c r="Q2202" i="18"/>
  <c r="R2202" i="18"/>
  <c r="O2203" i="18"/>
  <c r="P2203" i="18"/>
  <c r="Q2203" i="18"/>
  <c r="R2203" i="18"/>
  <c r="O2204" i="18"/>
  <c r="P2204" i="18"/>
  <c r="Q2204" i="18"/>
  <c r="R2204" i="18"/>
  <c r="O2205" i="18"/>
  <c r="P2205" i="18"/>
  <c r="Q2205" i="18"/>
  <c r="R2205" i="18"/>
  <c r="O2206" i="18"/>
  <c r="P2206" i="18"/>
  <c r="Q2206" i="18"/>
  <c r="R2206" i="18"/>
  <c r="O2207" i="18"/>
  <c r="P2207" i="18"/>
  <c r="Q2207" i="18"/>
  <c r="R2207" i="18"/>
  <c r="O2208" i="18"/>
  <c r="P2208" i="18"/>
  <c r="Q2208" i="18"/>
  <c r="R2208" i="18"/>
  <c r="O2209" i="18"/>
  <c r="P2209" i="18"/>
  <c r="Q2209" i="18"/>
  <c r="R2209" i="18"/>
  <c r="O2210" i="18"/>
  <c r="P2210" i="18"/>
  <c r="Q2210" i="18"/>
  <c r="R2210" i="18"/>
  <c r="O2211" i="18"/>
  <c r="P2211" i="18"/>
  <c r="Q2211" i="18"/>
  <c r="R2211" i="18"/>
  <c r="O2212" i="18"/>
  <c r="P2212" i="18"/>
  <c r="Q2212" i="18"/>
  <c r="R2212" i="18"/>
  <c r="O2213" i="18"/>
  <c r="P2213" i="18"/>
  <c r="Q2213" i="18"/>
  <c r="R2213" i="18"/>
  <c r="O2214" i="18"/>
  <c r="P2214" i="18"/>
  <c r="Q2214" i="18"/>
  <c r="R2214" i="18"/>
  <c r="O2215" i="18"/>
  <c r="P2215" i="18"/>
  <c r="Q2215" i="18"/>
  <c r="R2215" i="18"/>
  <c r="O2216" i="18"/>
  <c r="P2216" i="18"/>
  <c r="Q2216" i="18"/>
  <c r="R2216" i="18"/>
  <c r="O2217" i="18"/>
  <c r="P2217" i="18"/>
  <c r="Q2217" i="18"/>
  <c r="R2217" i="18"/>
  <c r="O2218" i="18"/>
  <c r="P2218" i="18"/>
  <c r="Q2218" i="18"/>
  <c r="R2218" i="18"/>
  <c r="O2219" i="18"/>
  <c r="P2219" i="18"/>
  <c r="Q2219" i="18"/>
  <c r="R2219" i="18"/>
  <c r="O2220" i="18"/>
  <c r="P2220" i="18"/>
  <c r="Q2220" i="18"/>
  <c r="R2220" i="18"/>
  <c r="O2221" i="18"/>
  <c r="P2221" i="18"/>
  <c r="Q2221" i="18"/>
  <c r="R2221" i="18"/>
  <c r="O2222" i="18"/>
  <c r="P2222" i="18"/>
  <c r="Q2222" i="18"/>
  <c r="R2222" i="18"/>
  <c r="O2223" i="18"/>
  <c r="P2223" i="18"/>
  <c r="Q2223" i="18"/>
  <c r="R2223" i="18"/>
  <c r="O2224" i="18"/>
  <c r="P2224" i="18"/>
  <c r="Q2224" i="18"/>
  <c r="R2224" i="18"/>
  <c r="O2225" i="18"/>
  <c r="P2225" i="18"/>
  <c r="Q2225" i="18"/>
  <c r="R2225" i="18"/>
  <c r="O2226" i="18"/>
  <c r="P2226" i="18"/>
  <c r="Q2226" i="18"/>
  <c r="R2226" i="18"/>
  <c r="O2227" i="18"/>
  <c r="P2227" i="18"/>
  <c r="Q2227" i="18"/>
  <c r="R2227" i="18"/>
  <c r="O2228" i="18"/>
  <c r="P2228" i="18"/>
  <c r="Q2228" i="18"/>
  <c r="R2228" i="18"/>
  <c r="O2229" i="18"/>
  <c r="P2229" i="18"/>
  <c r="Q2229" i="18"/>
  <c r="R2229" i="18"/>
  <c r="O2230" i="18"/>
  <c r="P2230" i="18"/>
  <c r="Q2230" i="18"/>
  <c r="R2230" i="18"/>
  <c r="O2231" i="18"/>
  <c r="P2231" i="18"/>
  <c r="Q2231" i="18"/>
  <c r="R2231" i="18"/>
  <c r="O2232" i="18"/>
  <c r="P2232" i="18"/>
  <c r="Q2232" i="18"/>
  <c r="R2232" i="18"/>
  <c r="O2233" i="18"/>
  <c r="P2233" i="18"/>
  <c r="Q2233" i="18"/>
  <c r="R2233" i="18"/>
  <c r="O2234" i="18"/>
  <c r="P2234" i="18"/>
  <c r="Q2234" i="18"/>
  <c r="R2234" i="18"/>
  <c r="O2235" i="18"/>
  <c r="P2235" i="18"/>
  <c r="Q2235" i="18"/>
  <c r="R2235" i="18"/>
  <c r="O2236" i="18"/>
  <c r="P2236" i="18"/>
  <c r="Q2236" i="18"/>
  <c r="R2236" i="18"/>
  <c r="O2237" i="18"/>
  <c r="P2237" i="18"/>
  <c r="Q2237" i="18"/>
  <c r="R2237" i="18"/>
  <c r="O2238" i="18"/>
  <c r="P2238" i="18"/>
  <c r="Q2238" i="18"/>
  <c r="R2238" i="18"/>
  <c r="O2239" i="18"/>
  <c r="P2239" i="18"/>
  <c r="Q2239" i="18"/>
  <c r="R2239" i="18"/>
  <c r="O2240" i="18"/>
  <c r="P2240" i="18"/>
  <c r="Q2240" i="18"/>
  <c r="R2240" i="18"/>
  <c r="O2241" i="18"/>
  <c r="P2241" i="18"/>
  <c r="Q2241" i="18"/>
  <c r="R2241" i="18"/>
  <c r="O2242" i="18"/>
  <c r="P2242" i="18"/>
  <c r="Q2242" i="18"/>
  <c r="R2242" i="18"/>
  <c r="O2243" i="18"/>
  <c r="P2243" i="18"/>
  <c r="Q2243" i="18"/>
  <c r="R2243" i="18"/>
  <c r="O2244" i="18"/>
  <c r="P2244" i="18"/>
  <c r="Q2244" i="18"/>
  <c r="R2244" i="18"/>
  <c r="O2245" i="18"/>
  <c r="P2245" i="18"/>
  <c r="Q2245" i="18"/>
  <c r="R2245" i="18"/>
  <c r="O2246" i="18"/>
  <c r="P2246" i="18"/>
  <c r="Q2246" i="18"/>
  <c r="R2246" i="18"/>
  <c r="O2247" i="18"/>
  <c r="P2247" i="18"/>
  <c r="Q2247" i="18"/>
  <c r="R2247" i="18"/>
  <c r="O2248" i="18"/>
  <c r="P2248" i="18"/>
  <c r="Q2248" i="18"/>
  <c r="R2248" i="18"/>
  <c r="O2249" i="18"/>
  <c r="P2249" i="18"/>
  <c r="Q2249" i="18"/>
  <c r="R2249" i="18"/>
  <c r="O2250" i="18"/>
  <c r="P2250" i="18"/>
  <c r="Q2250" i="18"/>
  <c r="R2250" i="18"/>
  <c r="O2251" i="18"/>
  <c r="P2251" i="18"/>
  <c r="Q2251" i="18"/>
  <c r="R2251" i="18"/>
  <c r="O2252" i="18"/>
  <c r="P2252" i="18"/>
  <c r="Q2252" i="18"/>
  <c r="R2252" i="18"/>
  <c r="O2253" i="18"/>
  <c r="P2253" i="18"/>
  <c r="Q2253" i="18"/>
  <c r="R2253" i="18"/>
  <c r="O2254" i="18"/>
  <c r="P2254" i="18"/>
  <c r="Q2254" i="18"/>
  <c r="R2254" i="18"/>
  <c r="O2255" i="18"/>
  <c r="P2255" i="18"/>
  <c r="Q2255" i="18"/>
  <c r="R2255" i="18"/>
  <c r="O2256" i="18"/>
  <c r="P2256" i="18"/>
  <c r="Q2256" i="18"/>
  <c r="R2256" i="18"/>
  <c r="O2257" i="18"/>
  <c r="P2257" i="18"/>
  <c r="Q2257" i="18"/>
  <c r="R2257" i="18"/>
  <c r="O2258" i="18"/>
  <c r="P2258" i="18"/>
  <c r="Q2258" i="18"/>
  <c r="R2258" i="18"/>
  <c r="O2259" i="18"/>
  <c r="P2259" i="18"/>
  <c r="Q2259" i="18"/>
  <c r="R2259" i="18"/>
  <c r="O2260" i="18"/>
  <c r="P2260" i="18"/>
  <c r="Q2260" i="18"/>
  <c r="R2260" i="18"/>
  <c r="O2261" i="18"/>
  <c r="P2261" i="18"/>
  <c r="Q2261" i="18"/>
  <c r="R2261" i="18"/>
  <c r="O2262" i="18"/>
  <c r="P2262" i="18"/>
  <c r="Q2262" i="18"/>
  <c r="R2262" i="18"/>
  <c r="O2263" i="18"/>
  <c r="P2263" i="18"/>
  <c r="Q2263" i="18"/>
  <c r="R2263" i="18"/>
  <c r="O2264" i="18"/>
  <c r="P2264" i="18"/>
  <c r="Q2264" i="18"/>
  <c r="R2264" i="18"/>
  <c r="O2265" i="18"/>
  <c r="P2265" i="18"/>
  <c r="Q2265" i="18"/>
  <c r="R2265" i="18"/>
  <c r="O2266" i="18"/>
  <c r="P2266" i="18"/>
  <c r="Q2266" i="18"/>
  <c r="R2266" i="18"/>
  <c r="O2267" i="18"/>
  <c r="P2267" i="18"/>
  <c r="Q2267" i="18"/>
  <c r="R2267" i="18"/>
  <c r="O2268" i="18"/>
  <c r="P2268" i="18"/>
  <c r="Q2268" i="18"/>
  <c r="R2268" i="18"/>
  <c r="O2269" i="18"/>
  <c r="P2269" i="18"/>
  <c r="Q2269" i="18"/>
  <c r="R2269" i="18"/>
  <c r="O2270" i="18"/>
  <c r="P2270" i="18"/>
  <c r="Q2270" i="18"/>
  <c r="R2270" i="18"/>
  <c r="O2271" i="18"/>
  <c r="P2271" i="18"/>
  <c r="Q2271" i="18"/>
  <c r="R2271" i="18"/>
  <c r="O2272" i="18"/>
  <c r="P2272" i="18"/>
  <c r="Q2272" i="18"/>
  <c r="R2272" i="18"/>
  <c r="O2273" i="18"/>
  <c r="P2273" i="18"/>
  <c r="Q2273" i="18"/>
  <c r="R2273" i="18"/>
  <c r="O2274" i="18"/>
  <c r="P2274" i="18"/>
  <c r="Q2274" i="18"/>
  <c r="R2274" i="18"/>
  <c r="O2275" i="18"/>
  <c r="P2275" i="18"/>
  <c r="Q2275" i="18"/>
  <c r="R2275" i="18"/>
  <c r="O2276" i="18"/>
  <c r="P2276" i="18"/>
  <c r="Q2276" i="18"/>
  <c r="R2276" i="18"/>
  <c r="O2277" i="18"/>
  <c r="P2277" i="18"/>
  <c r="Q2277" i="18"/>
  <c r="R2277" i="18"/>
  <c r="O2278" i="18"/>
  <c r="P2278" i="18"/>
  <c r="Q2278" i="18"/>
  <c r="R2278" i="18"/>
  <c r="O2279" i="18"/>
  <c r="P2279" i="18"/>
  <c r="Q2279" i="18"/>
  <c r="R2279" i="18"/>
  <c r="O2280" i="18"/>
  <c r="P2280" i="18"/>
  <c r="Q2280" i="18"/>
  <c r="R2280" i="18"/>
  <c r="O2281" i="18"/>
  <c r="P2281" i="18"/>
  <c r="Q2281" i="18"/>
  <c r="R2281" i="18"/>
  <c r="O2282" i="18"/>
  <c r="P2282" i="18"/>
  <c r="Q2282" i="18"/>
  <c r="R2282" i="18"/>
  <c r="O2283" i="18"/>
  <c r="P2283" i="18"/>
  <c r="Q2283" i="18"/>
  <c r="R2283" i="18"/>
  <c r="O2284" i="18"/>
  <c r="P2284" i="18"/>
  <c r="Q2284" i="18"/>
  <c r="R2284" i="18"/>
  <c r="O2285" i="18"/>
  <c r="P2285" i="18"/>
  <c r="Q2285" i="18"/>
  <c r="R2285" i="18"/>
  <c r="O2286" i="18"/>
  <c r="P2286" i="18"/>
  <c r="Q2286" i="18"/>
  <c r="R2286" i="18"/>
  <c r="O2287" i="18"/>
  <c r="P2287" i="18"/>
  <c r="Q2287" i="18"/>
  <c r="R2287" i="18"/>
  <c r="O2288" i="18"/>
  <c r="P2288" i="18"/>
  <c r="Q2288" i="18"/>
  <c r="R2288" i="18"/>
  <c r="O2289" i="18"/>
  <c r="P2289" i="18"/>
  <c r="Q2289" i="18"/>
  <c r="R2289" i="18"/>
  <c r="O2290" i="18"/>
  <c r="P2290" i="18"/>
  <c r="Q2290" i="18"/>
  <c r="R2290" i="18"/>
  <c r="O2291" i="18"/>
  <c r="P2291" i="18"/>
  <c r="Q2291" i="18"/>
  <c r="R2291" i="18"/>
  <c r="O2292" i="18"/>
  <c r="P2292" i="18"/>
  <c r="Q2292" i="18"/>
  <c r="R2292" i="18"/>
  <c r="O2293" i="18"/>
  <c r="P2293" i="18"/>
  <c r="Q2293" i="18"/>
  <c r="R2293" i="18"/>
  <c r="O2294" i="18"/>
  <c r="P2294" i="18"/>
  <c r="Q2294" i="18"/>
  <c r="R2294" i="18"/>
  <c r="O2295" i="18"/>
  <c r="P2295" i="18"/>
  <c r="Q2295" i="18"/>
  <c r="R2295" i="18"/>
  <c r="O2296" i="18"/>
  <c r="P2296" i="18"/>
  <c r="Q2296" i="18"/>
  <c r="R2296" i="18"/>
  <c r="O2297" i="18"/>
  <c r="P2297" i="18"/>
  <c r="Q2297" i="18"/>
  <c r="R2297" i="18"/>
  <c r="O2298" i="18"/>
  <c r="P2298" i="18"/>
  <c r="Q2298" i="18"/>
  <c r="R2298" i="18"/>
  <c r="O2299" i="18"/>
  <c r="P2299" i="18"/>
  <c r="Q2299" i="18"/>
  <c r="R2299" i="18"/>
  <c r="O2300" i="18"/>
  <c r="P2300" i="18"/>
  <c r="Q2300" i="18"/>
  <c r="R2300" i="18"/>
  <c r="O2301" i="18"/>
  <c r="P2301" i="18"/>
  <c r="Q2301" i="18"/>
  <c r="R2301" i="18"/>
  <c r="O2302" i="18"/>
  <c r="P2302" i="18"/>
  <c r="Q2302" i="18"/>
  <c r="R2302" i="18"/>
  <c r="O2303" i="18"/>
  <c r="P2303" i="18"/>
  <c r="Q2303" i="18"/>
  <c r="R2303" i="18"/>
  <c r="O2304" i="18"/>
  <c r="P2304" i="18"/>
  <c r="Q2304" i="18"/>
  <c r="R2304" i="18"/>
  <c r="O2305" i="18"/>
  <c r="P2305" i="18"/>
  <c r="Q2305" i="18"/>
  <c r="R2305" i="18"/>
  <c r="O2306" i="18"/>
  <c r="P2306" i="18"/>
  <c r="Q2306" i="18"/>
  <c r="R2306" i="18"/>
  <c r="O2307" i="18"/>
  <c r="P2307" i="18"/>
  <c r="Q2307" i="18"/>
  <c r="R2307" i="18"/>
  <c r="O2308" i="18"/>
  <c r="P2308" i="18"/>
  <c r="Q2308" i="18"/>
  <c r="R2308" i="18"/>
  <c r="O2309" i="18"/>
  <c r="P2309" i="18"/>
  <c r="Q2309" i="18"/>
  <c r="R2309" i="18"/>
  <c r="O2310" i="18"/>
  <c r="P2310" i="18"/>
  <c r="Q2310" i="18"/>
  <c r="R2310" i="18"/>
  <c r="O2311" i="18"/>
  <c r="P2311" i="18"/>
  <c r="Q2311" i="18"/>
  <c r="R2311" i="18"/>
  <c r="O2312" i="18"/>
  <c r="P2312" i="18"/>
  <c r="Q2312" i="18"/>
  <c r="R2312" i="18"/>
  <c r="O2313" i="18"/>
  <c r="P2313" i="18"/>
  <c r="Q2313" i="18"/>
  <c r="R2313" i="18"/>
  <c r="O2314" i="18"/>
  <c r="P2314" i="18"/>
  <c r="Q2314" i="18"/>
  <c r="R2314" i="18"/>
  <c r="O2315" i="18"/>
  <c r="P2315" i="18"/>
  <c r="Q2315" i="18"/>
  <c r="R2315" i="18"/>
  <c r="O2316" i="18"/>
  <c r="P2316" i="18"/>
  <c r="Q2316" i="18"/>
  <c r="R2316" i="18"/>
  <c r="O2317" i="18"/>
  <c r="P2317" i="18"/>
  <c r="Q2317" i="18"/>
  <c r="R2317" i="18"/>
  <c r="O2318" i="18"/>
  <c r="P2318" i="18"/>
  <c r="Q2318" i="18"/>
  <c r="R2318" i="18"/>
  <c r="O2319" i="18"/>
  <c r="P2319" i="18"/>
  <c r="Q2319" i="18"/>
  <c r="R2319" i="18"/>
  <c r="O2320" i="18"/>
  <c r="P2320" i="18"/>
  <c r="Q2320" i="18"/>
  <c r="R2320" i="18"/>
  <c r="O2321" i="18"/>
  <c r="P2321" i="18"/>
  <c r="Q2321" i="18"/>
  <c r="R2321" i="18"/>
  <c r="O2322" i="18"/>
  <c r="P2322" i="18"/>
  <c r="Q2322" i="18"/>
  <c r="R2322" i="18"/>
  <c r="O2323" i="18"/>
  <c r="P2323" i="18"/>
  <c r="Q2323" i="18"/>
  <c r="R2323" i="18"/>
  <c r="O2324" i="18"/>
  <c r="P2324" i="18"/>
  <c r="Q2324" i="18"/>
  <c r="R2324" i="18"/>
  <c r="O2325" i="18"/>
  <c r="P2325" i="18"/>
  <c r="Q2325" i="18"/>
  <c r="R2325" i="18"/>
  <c r="O2326" i="18"/>
  <c r="P2326" i="18"/>
  <c r="Q2326" i="18"/>
  <c r="R2326" i="18"/>
  <c r="O2327" i="18"/>
  <c r="P2327" i="18"/>
  <c r="Q2327" i="18"/>
  <c r="R2327" i="18"/>
  <c r="O2328" i="18"/>
  <c r="P2328" i="18"/>
  <c r="Q2328" i="18"/>
  <c r="R2328" i="18"/>
  <c r="O2329" i="18"/>
  <c r="P2329" i="18"/>
  <c r="Q2329" i="18"/>
  <c r="R2329" i="18"/>
  <c r="O2330" i="18"/>
  <c r="P2330" i="18"/>
  <c r="Q2330" i="18"/>
  <c r="R2330" i="18"/>
  <c r="O2331" i="18"/>
  <c r="P2331" i="18"/>
  <c r="Q2331" i="18"/>
  <c r="R2331" i="18"/>
  <c r="O2332" i="18"/>
  <c r="P2332" i="18"/>
  <c r="Q2332" i="18"/>
  <c r="R2332" i="18"/>
  <c r="O2333" i="18"/>
  <c r="P2333" i="18"/>
  <c r="Q2333" i="18"/>
  <c r="R2333" i="18"/>
  <c r="O2334" i="18"/>
  <c r="P2334" i="18"/>
  <c r="Q2334" i="18"/>
  <c r="R2334" i="18"/>
  <c r="O2335" i="18"/>
  <c r="P2335" i="18"/>
  <c r="Q2335" i="18"/>
  <c r="R2335" i="18"/>
  <c r="O2336" i="18"/>
  <c r="P2336" i="18"/>
  <c r="Q2336" i="18"/>
  <c r="R2336" i="18"/>
  <c r="O2337" i="18"/>
  <c r="P2337" i="18"/>
  <c r="Q2337" i="18"/>
  <c r="R2337" i="18"/>
  <c r="O2338" i="18"/>
  <c r="P2338" i="18"/>
  <c r="Q2338" i="18"/>
  <c r="R2338" i="18"/>
  <c r="O2339" i="18"/>
  <c r="P2339" i="18"/>
  <c r="Q2339" i="18"/>
  <c r="R2339" i="18"/>
  <c r="O2340" i="18"/>
  <c r="P2340" i="18"/>
  <c r="Q2340" i="18"/>
  <c r="R2340" i="18"/>
  <c r="O2341" i="18"/>
  <c r="P2341" i="18"/>
  <c r="Q2341" i="18"/>
  <c r="R2341" i="18"/>
  <c r="O2342" i="18"/>
  <c r="P2342" i="18"/>
  <c r="Q2342" i="18"/>
  <c r="R2342" i="18"/>
  <c r="O2343" i="18"/>
  <c r="P2343" i="18"/>
  <c r="Q2343" i="18"/>
  <c r="R2343" i="18"/>
  <c r="O2344" i="18"/>
  <c r="P2344" i="18"/>
  <c r="Q2344" i="18"/>
  <c r="R2344" i="18"/>
  <c r="O2345" i="18"/>
  <c r="P2345" i="18"/>
  <c r="Q2345" i="18"/>
  <c r="R2345" i="18"/>
  <c r="O2346" i="18"/>
  <c r="P2346" i="18"/>
  <c r="Q2346" i="18"/>
  <c r="R2346" i="18"/>
  <c r="O2347" i="18"/>
  <c r="P2347" i="18"/>
  <c r="Q2347" i="18"/>
  <c r="R2347" i="18"/>
  <c r="O2348" i="18"/>
  <c r="P2348" i="18"/>
  <c r="Q2348" i="18"/>
  <c r="R2348" i="18"/>
  <c r="O2349" i="18"/>
  <c r="P2349" i="18"/>
  <c r="Q2349" i="18"/>
  <c r="R2349" i="18"/>
  <c r="O2350" i="18"/>
  <c r="P2350" i="18"/>
  <c r="Q2350" i="18"/>
  <c r="R2350" i="18"/>
  <c r="O2351" i="18"/>
  <c r="P2351" i="18"/>
  <c r="Q2351" i="18"/>
  <c r="R2351" i="18"/>
  <c r="O2352" i="18"/>
  <c r="P2352" i="18"/>
  <c r="Q2352" i="18"/>
  <c r="R2352" i="18"/>
  <c r="O2353" i="18"/>
  <c r="P2353" i="18"/>
  <c r="Q2353" i="18"/>
  <c r="R2353" i="18"/>
  <c r="O2354" i="18"/>
  <c r="P2354" i="18"/>
  <c r="Q2354" i="18"/>
  <c r="R2354" i="18"/>
  <c r="O2355" i="18"/>
  <c r="P2355" i="18"/>
  <c r="Q2355" i="18"/>
  <c r="R2355" i="18"/>
  <c r="O2356" i="18"/>
  <c r="P2356" i="18"/>
  <c r="Q2356" i="18"/>
  <c r="R2356" i="18"/>
  <c r="O2357" i="18"/>
  <c r="P2357" i="18"/>
  <c r="Q2357" i="18"/>
  <c r="R2357" i="18"/>
  <c r="O2358" i="18"/>
  <c r="P2358" i="18"/>
  <c r="Q2358" i="18"/>
  <c r="R2358" i="18"/>
  <c r="O2359" i="18"/>
  <c r="P2359" i="18"/>
  <c r="Q2359" i="18"/>
  <c r="R2359" i="18"/>
  <c r="O2360" i="18"/>
  <c r="P2360" i="18"/>
  <c r="Q2360" i="18"/>
  <c r="R2360" i="18"/>
  <c r="O2361" i="18"/>
  <c r="P2361" i="18"/>
  <c r="Q2361" i="18"/>
  <c r="R2361" i="18"/>
  <c r="O2362" i="18"/>
  <c r="P2362" i="18"/>
  <c r="Q2362" i="18"/>
  <c r="R2362" i="18"/>
  <c r="O2363" i="18"/>
  <c r="P2363" i="18"/>
  <c r="Q2363" i="18"/>
  <c r="R2363" i="18"/>
  <c r="O2364" i="18"/>
  <c r="P2364" i="18"/>
  <c r="Q2364" i="18"/>
  <c r="R2364" i="18"/>
  <c r="O2365" i="18"/>
  <c r="P2365" i="18"/>
  <c r="Q2365" i="18"/>
  <c r="R2365" i="18"/>
  <c r="O2366" i="18"/>
  <c r="P2366" i="18"/>
  <c r="Q2366" i="18"/>
  <c r="R2366" i="18"/>
  <c r="O2367" i="18"/>
  <c r="P2367" i="18"/>
  <c r="Q2367" i="18"/>
  <c r="R2367" i="18"/>
  <c r="O2368" i="18"/>
  <c r="P2368" i="18"/>
  <c r="Q2368" i="18"/>
  <c r="R2368" i="18"/>
  <c r="O2369" i="18"/>
  <c r="P2369" i="18"/>
  <c r="Q2369" i="18"/>
  <c r="R2369" i="18"/>
  <c r="O2370" i="18"/>
  <c r="P2370" i="18"/>
  <c r="Q2370" i="18"/>
  <c r="R2370" i="18"/>
  <c r="O2371" i="18"/>
  <c r="P2371" i="18"/>
  <c r="Q2371" i="18"/>
  <c r="R2371" i="18"/>
  <c r="O2372" i="18"/>
  <c r="P2372" i="18"/>
  <c r="Q2372" i="18"/>
  <c r="R2372" i="18"/>
  <c r="O2373" i="18"/>
  <c r="P2373" i="18"/>
  <c r="Q2373" i="18"/>
  <c r="R2373" i="18"/>
  <c r="O2374" i="18"/>
  <c r="P2374" i="18"/>
  <c r="Q2374" i="18"/>
  <c r="R2374" i="18"/>
  <c r="O2375" i="18"/>
  <c r="P2375" i="18"/>
  <c r="Q2375" i="18"/>
  <c r="R2375" i="18"/>
  <c r="O2376" i="18"/>
  <c r="P2376" i="18"/>
  <c r="Q2376" i="18"/>
  <c r="R2376" i="18"/>
  <c r="O2377" i="18"/>
  <c r="P2377" i="18"/>
  <c r="Q2377" i="18"/>
  <c r="R2377" i="18"/>
  <c r="O2378" i="18"/>
  <c r="P2378" i="18"/>
  <c r="Q2378" i="18"/>
  <c r="R2378" i="18"/>
  <c r="O2379" i="18"/>
  <c r="P2379" i="18"/>
  <c r="Q2379" i="18"/>
  <c r="R2379" i="18"/>
  <c r="O2380" i="18"/>
  <c r="P2380" i="18"/>
  <c r="Q2380" i="18"/>
  <c r="R2380" i="18"/>
  <c r="O2381" i="18"/>
  <c r="P2381" i="18"/>
  <c r="Q2381" i="18"/>
  <c r="R2381" i="18"/>
  <c r="O2382" i="18"/>
  <c r="P2382" i="18"/>
  <c r="Q2382" i="18"/>
  <c r="R2382" i="18"/>
  <c r="O2383" i="18"/>
  <c r="P2383" i="18"/>
  <c r="Q2383" i="18"/>
  <c r="R2383" i="18"/>
  <c r="O2384" i="18"/>
  <c r="P2384" i="18"/>
  <c r="Q2384" i="18"/>
  <c r="R2384" i="18"/>
  <c r="O2385" i="18"/>
  <c r="P2385" i="18"/>
  <c r="Q2385" i="18"/>
  <c r="R2385" i="18"/>
  <c r="O2386" i="18"/>
  <c r="P2386" i="18"/>
  <c r="Q2386" i="18"/>
  <c r="R2386" i="18"/>
  <c r="O2387" i="18"/>
  <c r="P2387" i="18"/>
  <c r="Q2387" i="18"/>
  <c r="R2387" i="18"/>
  <c r="O2388" i="18"/>
  <c r="P2388" i="18"/>
  <c r="Q2388" i="18"/>
  <c r="R2388" i="18"/>
  <c r="O2389" i="18"/>
  <c r="P2389" i="18"/>
  <c r="Q2389" i="18"/>
  <c r="R2389" i="18"/>
  <c r="O2390" i="18"/>
  <c r="P2390" i="18"/>
  <c r="Q2390" i="18"/>
  <c r="R2390" i="18"/>
  <c r="O2391" i="18"/>
  <c r="P2391" i="18"/>
  <c r="Q2391" i="18"/>
  <c r="R2391" i="18"/>
  <c r="O2392" i="18"/>
  <c r="P2392" i="18"/>
  <c r="Q2392" i="18"/>
  <c r="R2392" i="18"/>
  <c r="O2393" i="18"/>
  <c r="P2393" i="18"/>
  <c r="Q2393" i="18"/>
  <c r="R2393" i="18"/>
  <c r="O2394" i="18"/>
  <c r="P2394" i="18"/>
  <c r="Q2394" i="18"/>
  <c r="R2394" i="18"/>
  <c r="O2395" i="18"/>
  <c r="P2395" i="18"/>
  <c r="Q2395" i="18"/>
  <c r="R2395" i="18"/>
  <c r="O2396" i="18"/>
  <c r="P2396" i="18"/>
  <c r="Q2396" i="18"/>
  <c r="R2396" i="18"/>
  <c r="O2397" i="18"/>
  <c r="P2397" i="18"/>
  <c r="Q2397" i="18"/>
  <c r="R2397" i="18"/>
  <c r="O2398" i="18"/>
  <c r="P2398" i="18"/>
  <c r="Q2398" i="18"/>
  <c r="R2398" i="18"/>
  <c r="O2399" i="18"/>
  <c r="P2399" i="18"/>
  <c r="Q2399" i="18"/>
  <c r="R2399" i="18"/>
  <c r="O2400" i="18"/>
  <c r="P2400" i="18"/>
  <c r="Q2400" i="18"/>
  <c r="R2400" i="18"/>
  <c r="O2401" i="18"/>
  <c r="P2401" i="18"/>
  <c r="Q2401" i="18"/>
  <c r="R2401" i="18"/>
  <c r="O2402" i="18"/>
  <c r="P2402" i="18"/>
  <c r="Q2402" i="18"/>
  <c r="R2402" i="18"/>
  <c r="O2403" i="18"/>
  <c r="P2403" i="18"/>
  <c r="Q2403" i="18"/>
  <c r="R2403" i="18"/>
  <c r="O2404" i="18"/>
  <c r="P2404" i="18"/>
  <c r="Q2404" i="18"/>
  <c r="R2404" i="18"/>
  <c r="O2405" i="18"/>
  <c r="P2405" i="18"/>
  <c r="Q2405" i="18"/>
  <c r="R2405" i="18"/>
  <c r="O2406" i="18"/>
  <c r="P2406" i="18"/>
  <c r="Q2406" i="18"/>
  <c r="R2406" i="18"/>
  <c r="O2407" i="18"/>
  <c r="P2407" i="18"/>
  <c r="Q2407" i="18"/>
  <c r="R2407" i="18"/>
  <c r="O2408" i="18"/>
  <c r="P2408" i="18"/>
  <c r="Q2408" i="18"/>
  <c r="R2408" i="18"/>
  <c r="O2409" i="18"/>
  <c r="P2409" i="18"/>
  <c r="Q2409" i="18"/>
  <c r="R2409" i="18"/>
  <c r="O2410" i="18"/>
  <c r="P2410" i="18"/>
  <c r="Q2410" i="18"/>
  <c r="R2410" i="18"/>
  <c r="O2411" i="18"/>
  <c r="P2411" i="18"/>
  <c r="Q2411" i="18"/>
  <c r="R2411" i="18"/>
  <c r="O2412" i="18"/>
  <c r="P2412" i="18"/>
  <c r="Q2412" i="18"/>
  <c r="R2412" i="18"/>
  <c r="O2413" i="18"/>
  <c r="P2413" i="18"/>
  <c r="Q2413" i="18"/>
  <c r="R2413" i="18"/>
  <c r="O2414" i="18"/>
  <c r="P2414" i="18"/>
  <c r="Q2414" i="18"/>
  <c r="R2414" i="18"/>
  <c r="O2415" i="18"/>
  <c r="P2415" i="18"/>
  <c r="Q2415" i="18"/>
  <c r="R2415" i="18"/>
  <c r="O2416" i="18"/>
  <c r="P2416" i="18"/>
  <c r="Q2416" i="18"/>
  <c r="R2416" i="18"/>
  <c r="O2417" i="18"/>
  <c r="P2417" i="18"/>
  <c r="Q2417" i="18"/>
  <c r="R2417" i="18"/>
  <c r="O2418" i="18"/>
  <c r="P2418" i="18"/>
  <c r="Q2418" i="18"/>
  <c r="R2418" i="18"/>
  <c r="O2419" i="18"/>
  <c r="P2419" i="18"/>
  <c r="Q2419" i="18"/>
  <c r="R2419" i="18"/>
  <c r="O2420" i="18"/>
  <c r="P2420" i="18"/>
  <c r="Q2420" i="18"/>
  <c r="R2420" i="18"/>
  <c r="O2421" i="18"/>
  <c r="P2421" i="18"/>
  <c r="Q2421" i="18"/>
  <c r="R2421" i="18"/>
  <c r="O2422" i="18"/>
  <c r="P2422" i="18"/>
  <c r="Q2422" i="18"/>
  <c r="R2422" i="18"/>
  <c r="O2423" i="18"/>
  <c r="P2423" i="18"/>
  <c r="Q2423" i="18"/>
  <c r="R2423" i="18"/>
  <c r="O2424" i="18"/>
  <c r="P2424" i="18"/>
  <c r="Q2424" i="18"/>
  <c r="R2424" i="18"/>
  <c r="O2425" i="18"/>
  <c r="P2425" i="18"/>
  <c r="Q2425" i="18"/>
  <c r="R2425" i="18"/>
  <c r="O2426" i="18"/>
  <c r="P2426" i="18"/>
  <c r="Q2426" i="18"/>
  <c r="R2426" i="18"/>
  <c r="O2427" i="18"/>
  <c r="P2427" i="18"/>
  <c r="Q2427" i="18"/>
  <c r="R2427" i="18"/>
  <c r="O2428" i="18"/>
  <c r="P2428" i="18"/>
  <c r="Q2428" i="18"/>
  <c r="R2428" i="18"/>
  <c r="O2429" i="18"/>
  <c r="P2429" i="18"/>
  <c r="Q2429" i="18"/>
  <c r="R2429" i="18"/>
  <c r="O2430" i="18"/>
  <c r="P2430" i="18"/>
  <c r="Q2430" i="18"/>
  <c r="R2430" i="18"/>
  <c r="O2431" i="18"/>
  <c r="P2431" i="18"/>
  <c r="Q2431" i="18"/>
  <c r="R2431" i="18"/>
  <c r="O2432" i="18"/>
  <c r="P2432" i="18"/>
  <c r="Q2432" i="18"/>
  <c r="R2432" i="18"/>
  <c r="O2433" i="18"/>
  <c r="P2433" i="18"/>
  <c r="Q2433" i="18"/>
  <c r="R2433" i="18"/>
  <c r="O2434" i="18"/>
  <c r="P2434" i="18"/>
  <c r="Q2434" i="18"/>
  <c r="R2434" i="18"/>
  <c r="O2435" i="18"/>
  <c r="P2435" i="18"/>
  <c r="Q2435" i="18"/>
  <c r="R2435" i="18"/>
  <c r="O2436" i="18"/>
  <c r="P2436" i="18"/>
  <c r="Q2436" i="18"/>
  <c r="R2436" i="18"/>
  <c r="O2437" i="18"/>
  <c r="P2437" i="18"/>
  <c r="Q2437" i="18"/>
  <c r="R2437" i="18"/>
  <c r="O2438" i="18"/>
  <c r="P2438" i="18"/>
  <c r="Q2438" i="18"/>
  <c r="R2438" i="18"/>
  <c r="O2439" i="18"/>
  <c r="P2439" i="18"/>
  <c r="Q2439" i="18"/>
  <c r="R2439" i="18"/>
  <c r="O2440" i="18"/>
  <c r="P2440" i="18"/>
  <c r="Q2440" i="18"/>
  <c r="R2440" i="18"/>
  <c r="O2441" i="18"/>
  <c r="P2441" i="18"/>
  <c r="Q2441" i="18"/>
  <c r="R2441" i="18"/>
  <c r="O2442" i="18"/>
  <c r="P2442" i="18"/>
  <c r="Q2442" i="18"/>
  <c r="R2442" i="18"/>
  <c r="O2443" i="18"/>
  <c r="P2443" i="18"/>
  <c r="Q2443" i="18"/>
  <c r="R2443" i="18"/>
  <c r="O2444" i="18"/>
  <c r="P2444" i="18"/>
  <c r="Q2444" i="18"/>
  <c r="R2444" i="18"/>
  <c r="O2445" i="18"/>
  <c r="P2445" i="18"/>
  <c r="Q2445" i="18"/>
  <c r="R2445" i="18"/>
  <c r="O2446" i="18"/>
  <c r="P2446" i="18"/>
  <c r="Q2446" i="18"/>
  <c r="R2446" i="18"/>
  <c r="O2447" i="18"/>
  <c r="P2447" i="18"/>
  <c r="Q2447" i="18"/>
  <c r="R2447" i="18"/>
  <c r="O2448" i="18"/>
  <c r="P2448" i="18"/>
  <c r="Q2448" i="18"/>
  <c r="R2448" i="18"/>
  <c r="O2449" i="18"/>
  <c r="P2449" i="18"/>
  <c r="Q2449" i="18"/>
  <c r="R2449" i="18"/>
  <c r="O2450" i="18"/>
  <c r="P2450" i="18"/>
  <c r="Q2450" i="18"/>
  <c r="R2450" i="18"/>
  <c r="O2451" i="18"/>
  <c r="P2451" i="18"/>
  <c r="Q2451" i="18"/>
  <c r="R2451" i="18"/>
  <c r="O2452" i="18"/>
  <c r="P2452" i="18"/>
  <c r="Q2452" i="18"/>
  <c r="R2452" i="18"/>
  <c r="O2453" i="18"/>
  <c r="P2453" i="18"/>
  <c r="Q2453" i="18"/>
  <c r="R2453" i="18"/>
  <c r="O2454" i="18"/>
  <c r="P2454" i="18"/>
  <c r="Q2454" i="18"/>
  <c r="R2454" i="18"/>
  <c r="O2455" i="18"/>
  <c r="P2455" i="18"/>
  <c r="Q2455" i="18"/>
  <c r="R2455" i="18"/>
  <c r="O2456" i="18"/>
  <c r="P2456" i="18"/>
  <c r="Q2456" i="18"/>
  <c r="R2456" i="18"/>
  <c r="O2457" i="18"/>
  <c r="P2457" i="18"/>
  <c r="Q2457" i="18"/>
  <c r="R2457" i="18"/>
  <c r="O2458" i="18"/>
  <c r="P2458" i="18"/>
  <c r="Q2458" i="18"/>
  <c r="R2458" i="18"/>
  <c r="O2459" i="18"/>
  <c r="P2459" i="18"/>
  <c r="Q2459" i="18"/>
  <c r="R2459" i="18"/>
  <c r="O2460" i="18"/>
  <c r="P2460" i="18"/>
  <c r="Q2460" i="18"/>
  <c r="R2460" i="18"/>
  <c r="O2461" i="18"/>
  <c r="P2461" i="18"/>
  <c r="Q2461" i="18"/>
  <c r="R2461" i="18"/>
  <c r="O2462" i="18"/>
  <c r="P2462" i="18"/>
  <c r="Q2462" i="18"/>
  <c r="R2462" i="18"/>
  <c r="O2463" i="18"/>
  <c r="P2463" i="18"/>
  <c r="Q2463" i="18"/>
  <c r="R2463" i="18"/>
  <c r="O2464" i="18"/>
  <c r="P2464" i="18"/>
  <c r="Q2464" i="18"/>
  <c r="R2464" i="18"/>
  <c r="O2465" i="18"/>
  <c r="P2465" i="18"/>
  <c r="Q2465" i="18"/>
  <c r="R2465" i="18"/>
  <c r="O2466" i="18"/>
  <c r="P2466" i="18"/>
  <c r="Q2466" i="18"/>
  <c r="R2466" i="18"/>
  <c r="O2467" i="18"/>
  <c r="P2467" i="18"/>
  <c r="Q2467" i="18"/>
  <c r="R2467" i="18"/>
  <c r="O2468" i="18"/>
  <c r="P2468" i="18"/>
  <c r="Q2468" i="18"/>
  <c r="R2468" i="18"/>
  <c r="O2469" i="18"/>
  <c r="P2469" i="18"/>
  <c r="Q2469" i="18"/>
  <c r="R2469" i="18"/>
  <c r="O2470" i="18"/>
  <c r="P2470" i="18"/>
  <c r="Q2470" i="18"/>
  <c r="R2470" i="18"/>
  <c r="O2471" i="18"/>
  <c r="P2471" i="18"/>
  <c r="Q2471" i="18"/>
  <c r="R2471" i="18"/>
  <c r="O2472" i="18"/>
  <c r="P2472" i="18"/>
  <c r="Q2472" i="18"/>
  <c r="R2472" i="18"/>
  <c r="O2473" i="18"/>
  <c r="P2473" i="18"/>
  <c r="Q2473" i="18"/>
  <c r="R2473" i="18"/>
  <c r="O2474" i="18"/>
  <c r="P2474" i="18"/>
  <c r="Q2474" i="18"/>
  <c r="R2474" i="18"/>
  <c r="O2475" i="18"/>
  <c r="P2475" i="18"/>
  <c r="Q2475" i="18"/>
  <c r="R2475" i="18"/>
  <c r="O2476" i="18"/>
  <c r="P2476" i="18"/>
  <c r="Q2476" i="18"/>
  <c r="R2476" i="18"/>
  <c r="O2477" i="18"/>
  <c r="P2477" i="18"/>
  <c r="Q2477" i="18"/>
  <c r="R2477" i="18"/>
  <c r="O2478" i="18"/>
  <c r="P2478" i="18"/>
  <c r="Q2478" i="18"/>
  <c r="R2478" i="18"/>
  <c r="O2479" i="18"/>
  <c r="P2479" i="18"/>
  <c r="Q2479" i="18"/>
  <c r="R2479" i="18"/>
  <c r="O2480" i="18"/>
  <c r="P2480" i="18"/>
  <c r="Q2480" i="18"/>
  <c r="R2480" i="18"/>
  <c r="O2481" i="18"/>
  <c r="P2481" i="18"/>
  <c r="Q2481" i="18"/>
  <c r="R2481" i="18"/>
  <c r="O2482" i="18"/>
  <c r="P2482" i="18"/>
  <c r="Q2482" i="18"/>
  <c r="R2482" i="18"/>
  <c r="O2483" i="18"/>
  <c r="P2483" i="18"/>
  <c r="Q2483" i="18"/>
  <c r="R2483" i="18"/>
  <c r="O2484" i="18"/>
  <c r="P2484" i="18"/>
  <c r="Q2484" i="18"/>
  <c r="R2484" i="18"/>
  <c r="O2485" i="18"/>
  <c r="P2485" i="18"/>
  <c r="Q2485" i="18"/>
  <c r="R2485" i="18"/>
  <c r="O2486" i="18"/>
  <c r="P2486" i="18"/>
  <c r="Q2486" i="18"/>
  <c r="R2486" i="18"/>
  <c r="O2487" i="18"/>
  <c r="P2487" i="18"/>
  <c r="Q2487" i="18"/>
  <c r="R2487" i="18"/>
  <c r="O2488" i="18"/>
  <c r="P2488" i="18"/>
  <c r="Q2488" i="18"/>
  <c r="R2488" i="18"/>
  <c r="O2489" i="18"/>
  <c r="P2489" i="18"/>
  <c r="Q2489" i="18"/>
  <c r="R2489" i="18"/>
  <c r="O2490" i="18"/>
  <c r="P2490" i="18"/>
  <c r="Q2490" i="18"/>
  <c r="R2490" i="18"/>
  <c r="O2491" i="18"/>
  <c r="P2491" i="18"/>
  <c r="Q2491" i="18"/>
  <c r="R2491" i="18"/>
  <c r="O2492" i="18"/>
  <c r="P2492" i="18"/>
  <c r="Q2492" i="18"/>
  <c r="R2492" i="18"/>
  <c r="O2493" i="18"/>
  <c r="P2493" i="18"/>
  <c r="Q2493" i="18"/>
  <c r="R2493" i="18"/>
  <c r="O2494" i="18"/>
  <c r="P2494" i="18"/>
  <c r="Q2494" i="18"/>
  <c r="R2494" i="18"/>
  <c r="O2495" i="18"/>
  <c r="P2495" i="18"/>
  <c r="Q2495" i="18"/>
  <c r="R2495" i="18"/>
  <c r="O2496" i="18"/>
  <c r="P2496" i="18"/>
  <c r="Q2496" i="18"/>
  <c r="R2496" i="18"/>
  <c r="O2497" i="18"/>
  <c r="P2497" i="18"/>
  <c r="Q2497" i="18"/>
  <c r="R2497" i="18"/>
  <c r="O2498" i="18"/>
  <c r="P2498" i="18"/>
  <c r="Q2498" i="18"/>
  <c r="R2498" i="18"/>
  <c r="O2499" i="18"/>
  <c r="P2499" i="18"/>
  <c r="Q2499" i="18"/>
  <c r="R2499" i="18"/>
  <c r="O2500" i="18"/>
  <c r="P2500" i="18"/>
  <c r="Q2500" i="18"/>
  <c r="R2500" i="18"/>
  <c r="O2501" i="18"/>
  <c r="P2501" i="18"/>
  <c r="Q2501" i="18"/>
  <c r="R2501" i="18"/>
  <c r="O2502" i="18"/>
  <c r="P2502" i="18"/>
  <c r="Q2502" i="18"/>
  <c r="R2502" i="18"/>
  <c r="O2503" i="18"/>
  <c r="P2503" i="18"/>
  <c r="Q2503" i="18"/>
  <c r="R2503" i="18"/>
  <c r="O2504" i="18"/>
  <c r="P2504" i="18"/>
  <c r="Q2504" i="18"/>
  <c r="R2504" i="18"/>
  <c r="O2505" i="18"/>
  <c r="P2505" i="18"/>
  <c r="Q2505" i="18"/>
  <c r="R2505" i="18"/>
  <c r="O2506" i="18"/>
  <c r="P2506" i="18"/>
  <c r="Q2506" i="18"/>
  <c r="R2506" i="18"/>
  <c r="O2507" i="18"/>
  <c r="P2507" i="18"/>
  <c r="Q2507" i="18"/>
  <c r="R2507" i="18"/>
  <c r="O2508" i="18"/>
  <c r="P2508" i="18"/>
  <c r="Q2508" i="18"/>
  <c r="R2508" i="18"/>
  <c r="O2509" i="18"/>
  <c r="P2509" i="18"/>
  <c r="Q2509" i="18"/>
  <c r="R2509" i="18"/>
  <c r="O2510" i="18"/>
  <c r="P2510" i="18"/>
  <c r="Q2510" i="18"/>
  <c r="R2510" i="18"/>
  <c r="O2511" i="18"/>
  <c r="P2511" i="18"/>
  <c r="Q2511" i="18"/>
  <c r="R2511" i="18"/>
  <c r="O2512" i="18"/>
  <c r="P2512" i="18"/>
  <c r="Q2512" i="18"/>
  <c r="R2512" i="18"/>
  <c r="O2513" i="18"/>
  <c r="P2513" i="18"/>
  <c r="Q2513" i="18"/>
  <c r="R2513" i="18"/>
  <c r="O2514" i="18"/>
  <c r="P2514" i="18"/>
  <c r="Q2514" i="18"/>
  <c r="R2514" i="18"/>
  <c r="O2515" i="18"/>
  <c r="P2515" i="18"/>
  <c r="Q2515" i="18"/>
  <c r="R2515" i="18"/>
  <c r="O2516" i="18"/>
  <c r="P2516" i="18"/>
  <c r="Q2516" i="18"/>
  <c r="R2516" i="18"/>
  <c r="O2517" i="18"/>
  <c r="P2517" i="18"/>
  <c r="Q2517" i="18"/>
  <c r="R2517" i="18"/>
  <c r="O2518" i="18"/>
  <c r="P2518" i="18"/>
  <c r="Q2518" i="18"/>
  <c r="R2518" i="18"/>
  <c r="O2519" i="18"/>
  <c r="P2519" i="18"/>
  <c r="Q2519" i="18"/>
  <c r="R2519" i="18"/>
  <c r="O2520" i="18"/>
  <c r="P2520" i="18"/>
  <c r="Q2520" i="18"/>
  <c r="R2520" i="18"/>
  <c r="O2521" i="18"/>
  <c r="P2521" i="18"/>
  <c r="Q2521" i="18"/>
  <c r="R2521" i="18"/>
  <c r="O2522" i="18"/>
  <c r="P2522" i="18"/>
  <c r="Q2522" i="18"/>
  <c r="R2522" i="18"/>
  <c r="O2523" i="18"/>
  <c r="P2523" i="18"/>
  <c r="Q2523" i="18"/>
  <c r="R2523" i="18"/>
  <c r="O2524" i="18"/>
  <c r="P2524" i="18"/>
  <c r="Q2524" i="18"/>
  <c r="R2524" i="18"/>
  <c r="O2525" i="18"/>
  <c r="P2525" i="18"/>
  <c r="Q2525" i="18"/>
  <c r="R2525" i="18"/>
  <c r="O2526" i="18"/>
  <c r="P2526" i="18"/>
  <c r="Q2526" i="18"/>
  <c r="R2526" i="18"/>
  <c r="O2527" i="18"/>
  <c r="P2527" i="18"/>
  <c r="Q2527" i="18"/>
  <c r="R2527" i="18"/>
  <c r="O2528" i="18"/>
  <c r="P2528" i="18"/>
  <c r="Q2528" i="18"/>
  <c r="R2528" i="18"/>
  <c r="O2529" i="18"/>
  <c r="P2529" i="18"/>
  <c r="Q2529" i="18"/>
  <c r="R2529" i="18"/>
  <c r="O2530" i="18"/>
  <c r="P2530" i="18"/>
  <c r="Q2530" i="18"/>
  <c r="R2530" i="18"/>
  <c r="O2531" i="18"/>
  <c r="P2531" i="18"/>
  <c r="Q2531" i="18"/>
  <c r="R2531" i="18"/>
  <c r="O2532" i="18"/>
  <c r="P2532" i="18"/>
  <c r="Q2532" i="18"/>
  <c r="R2532" i="18"/>
  <c r="O2533" i="18"/>
  <c r="P2533" i="18"/>
  <c r="Q2533" i="18"/>
  <c r="R2533" i="18"/>
  <c r="O2534" i="18"/>
  <c r="P2534" i="18"/>
  <c r="Q2534" i="18"/>
  <c r="R2534" i="18"/>
  <c r="O2535" i="18"/>
  <c r="P2535" i="18"/>
  <c r="Q2535" i="18"/>
  <c r="R2535" i="18"/>
  <c r="O2536" i="18"/>
  <c r="P2536" i="18"/>
  <c r="Q2536" i="18"/>
  <c r="R2536" i="18"/>
  <c r="O2537" i="18"/>
  <c r="P2537" i="18"/>
  <c r="Q2537" i="18"/>
  <c r="R2537" i="18"/>
  <c r="O2538" i="18"/>
  <c r="P2538" i="18"/>
  <c r="Q2538" i="18"/>
  <c r="R2538" i="18"/>
  <c r="O2539" i="18"/>
  <c r="P2539" i="18"/>
  <c r="Q2539" i="18"/>
  <c r="R2539" i="18"/>
  <c r="O2540" i="18"/>
  <c r="P2540" i="18"/>
  <c r="Q2540" i="18"/>
  <c r="R2540" i="18"/>
  <c r="O2541" i="18"/>
  <c r="P2541" i="18"/>
  <c r="Q2541" i="18"/>
  <c r="R2541" i="18"/>
  <c r="O2542" i="18"/>
  <c r="P2542" i="18"/>
  <c r="Q2542" i="18"/>
  <c r="R2542" i="18"/>
  <c r="O2543" i="18"/>
  <c r="P2543" i="18"/>
  <c r="Q2543" i="18"/>
  <c r="R2543" i="18"/>
  <c r="O2544" i="18"/>
  <c r="P2544" i="18"/>
  <c r="Q2544" i="18"/>
  <c r="R2544" i="18"/>
  <c r="O2545" i="18"/>
  <c r="P2545" i="18"/>
  <c r="Q2545" i="18"/>
  <c r="R2545" i="18"/>
  <c r="O2546" i="18"/>
  <c r="P2546" i="18"/>
  <c r="Q2546" i="18"/>
  <c r="R2546" i="18"/>
  <c r="O2547" i="18"/>
  <c r="P2547" i="18"/>
  <c r="Q2547" i="18"/>
  <c r="R2547" i="18"/>
  <c r="O2548" i="18"/>
  <c r="P2548" i="18"/>
  <c r="Q2548" i="18"/>
  <c r="R2548" i="18"/>
  <c r="O2549" i="18"/>
  <c r="P2549" i="18"/>
  <c r="Q2549" i="18"/>
  <c r="R2549" i="18"/>
  <c r="O2550" i="18"/>
  <c r="P2550" i="18"/>
  <c r="Q2550" i="18"/>
  <c r="R2550" i="18"/>
  <c r="O2551" i="18"/>
  <c r="P2551" i="18"/>
  <c r="Q2551" i="18"/>
  <c r="R2551" i="18"/>
  <c r="O2552" i="18"/>
  <c r="P2552" i="18"/>
  <c r="Q2552" i="18"/>
  <c r="R2552" i="18"/>
  <c r="O2553" i="18"/>
  <c r="P2553" i="18"/>
  <c r="Q2553" i="18"/>
  <c r="R2553" i="18"/>
  <c r="O2554" i="18"/>
  <c r="P2554" i="18"/>
  <c r="Q2554" i="18"/>
  <c r="R2554" i="18"/>
  <c r="O2555" i="18"/>
  <c r="P2555" i="18"/>
  <c r="Q2555" i="18"/>
  <c r="R2555" i="18"/>
  <c r="O2556" i="18"/>
  <c r="P2556" i="18"/>
  <c r="Q2556" i="18"/>
  <c r="R2556" i="18"/>
  <c r="O2557" i="18"/>
  <c r="P2557" i="18"/>
  <c r="Q2557" i="18"/>
  <c r="R2557" i="18"/>
  <c r="O2558" i="18"/>
  <c r="P2558" i="18"/>
  <c r="Q2558" i="18"/>
  <c r="R2558" i="18"/>
  <c r="O2559" i="18"/>
  <c r="P2559" i="18"/>
  <c r="Q2559" i="18"/>
  <c r="R2559" i="18"/>
  <c r="O2560" i="18"/>
  <c r="P2560" i="18"/>
  <c r="Q2560" i="18"/>
  <c r="R2560" i="18"/>
  <c r="O2561" i="18"/>
  <c r="P2561" i="18"/>
  <c r="Q2561" i="18"/>
  <c r="R2561" i="18"/>
  <c r="O2562" i="18"/>
  <c r="P2562" i="18"/>
  <c r="Q2562" i="18"/>
  <c r="R2562" i="18"/>
  <c r="O2563" i="18"/>
  <c r="P2563" i="18"/>
  <c r="Q2563" i="18"/>
  <c r="R2563" i="18"/>
  <c r="O2564" i="18"/>
  <c r="P2564" i="18"/>
  <c r="Q2564" i="18"/>
  <c r="R2564" i="18"/>
  <c r="O2565" i="18"/>
  <c r="P2565" i="18"/>
  <c r="Q2565" i="18"/>
  <c r="R2565" i="18"/>
  <c r="O2566" i="18"/>
  <c r="P2566" i="18"/>
  <c r="Q2566" i="18"/>
  <c r="R2566" i="18"/>
  <c r="O2567" i="18"/>
  <c r="P2567" i="18"/>
  <c r="Q2567" i="18"/>
  <c r="R2567" i="18"/>
  <c r="O2568" i="18"/>
  <c r="P2568" i="18"/>
  <c r="Q2568" i="18"/>
  <c r="R2568" i="18"/>
  <c r="O2569" i="18"/>
  <c r="P2569" i="18"/>
  <c r="Q2569" i="18"/>
  <c r="R2569" i="18"/>
  <c r="O2570" i="18"/>
  <c r="P2570" i="18"/>
  <c r="Q2570" i="18"/>
  <c r="R2570" i="18"/>
  <c r="O2571" i="18"/>
  <c r="P2571" i="18"/>
  <c r="Q2571" i="18"/>
  <c r="R2571" i="18"/>
  <c r="O2572" i="18"/>
  <c r="P2572" i="18"/>
  <c r="Q2572" i="18"/>
  <c r="R2572" i="18"/>
  <c r="O2573" i="18"/>
  <c r="P2573" i="18"/>
  <c r="Q2573" i="18"/>
  <c r="R2573" i="18"/>
  <c r="O2574" i="18"/>
  <c r="P2574" i="18"/>
  <c r="Q2574" i="18"/>
  <c r="R2574" i="18"/>
  <c r="O2575" i="18"/>
  <c r="P2575" i="18"/>
  <c r="Q2575" i="18"/>
  <c r="R2575" i="18"/>
  <c r="O2576" i="18"/>
  <c r="P2576" i="18"/>
  <c r="Q2576" i="18"/>
  <c r="R2576" i="18"/>
  <c r="O2577" i="18"/>
  <c r="P2577" i="18"/>
  <c r="Q2577" i="18"/>
  <c r="R2577" i="18"/>
  <c r="O2578" i="18"/>
  <c r="P2578" i="18"/>
  <c r="Q2578" i="18"/>
  <c r="R2578" i="18"/>
  <c r="O2579" i="18"/>
  <c r="P2579" i="18"/>
  <c r="Q2579" i="18"/>
  <c r="R2579" i="18"/>
  <c r="O2580" i="18"/>
  <c r="P2580" i="18"/>
  <c r="Q2580" i="18"/>
  <c r="R2580" i="18"/>
  <c r="O2581" i="18"/>
  <c r="P2581" i="18"/>
  <c r="Q2581" i="18"/>
  <c r="R2581" i="18"/>
  <c r="O2582" i="18"/>
  <c r="P2582" i="18"/>
  <c r="Q2582" i="18"/>
  <c r="R2582" i="18"/>
  <c r="O2583" i="18"/>
  <c r="P2583" i="18"/>
  <c r="Q2583" i="18"/>
  <c r="R2583" i="18"/>
  <c r="O2584" i="18"/>
  <c r="P2584" i="18"/>
  <c r="Q2584" i="18"/>
  <c r="R2584" i="18"/>
  <c r="O2585" i="18"/>
  <c r="P2585" i="18"/>
  <c r="Q2585" i="18"/>
  <c r="R2585" i="18"/>
  <c r="O2586" i="18"/>
  <c r="P2586" i="18"/>
  <c r="Q2586" i="18"/>
  <c r="R2586" i="18"/>
  <c r="O2587" i="18"/>
  <c r="P2587" i="18"/>
  <c r="Q2587" i="18"/>
  <c r="R2587" i="18"/>
  <c r="O2588" i="18"/>
  <c r="P2588" i="18"/>
  <c r="Q2588" i="18"/>
  <c r="R2588" i="18"/>
  <c r="O2589" i="18"/>
  <c r="P2589" i="18"/>
  <c r="Q2589" i="18"/>
  <c r="R2589" i="18"/>
  <c r="O2590" i="18"/>
  <c r="P2590" i="18"/>
  <c r="Q2590" i="18"/>
  <c r="R2590" i="18"/>
  <c r="O2591" i="18"/>
  <c r="P2591" i="18"/>
  <c r="Q2591" i="18"/>
  <c r="R2591" i="18"/>
  <c r="O2592" i="18"/>
  <c r="P2592" i="18"/>
  <c r="Q2592" i="18"/>
  <c r="R2592" i="18"/>
  <c r="O2593" i="18"/>
  <c r="P2593" i="18"/>
  <c r="Q2593" i="18"/>
  <c r="R2593" i="18"/>
  <c r="O2594" i="18"/>
  <c r="P2594" i="18"/>
  <c r="Q2594" i="18"/>
  <c r="R2594" i="18"/>
  <c r="O2595" i="18"/>
  <c r="P2595" i="18"/>
  <c r="Q2595" i="18"/>
  <c r="R2595" i="18"/>
  <c r="O2596" i="18"/>
  <c r="P2596" i="18"/>
  <c r="Q2596" i="18"/>
  <c r="R2596" i="18"/>
  <c r="O2597" i="18"/>
  <c r="P2597" i="18"/>
  <c r="Q2597" i="18"/>
  <c r="R2597" i="18"/>
  <c r="O2598" i="18"/>
  <c r="P2598" i="18"/>
  <c r="Q2598" i="18"/>
  <c r="R2598" i="18"/>
  <c r="O2599" i="18"/>
  <c r="P2599" i="18"/>
  <c r="Q2599" i="18"/>
  <c r="R2599" i="18"/>
  <c r="O2600" i="18"/>
  <c r="P2600" i="18"/>
  <c r="Q2600" i="18"/>
  <c r="R2600" i="18"/>
  <c r="O2601" i="18"/>
  <c r="P2601" i="18"/>
  <c r="Q2601" i="18"/>
  <c r="R2601" i="18"/>
  <c r="O2602" i="18"/>
  <c r="P2602" i="18"/>
  <c r="Q2602" i="18"/>
  <c r="R2602" i="18"/>
  <c r="O2603" i="18"/>
  <c r="P2603" i="18"/>
  <c r="Q2603" i="18"/>
  <c r="R2603" i="18"/>
  <c r="O2604" i="18"/>
  <c r="P2604" i="18"/>
  <c r="Q2604" i="18"/>
  <c r="R2604" i="18"/>
  <c r="O2605" i="18"/>
  <c r="P2605" i="18"/>
  <c r="Q2605" i="18"/>
  <c r="R2605" i="18"/>
  <c r="O2606" i="18"/>
  <c r="P2606" i="18"/>
  <c r="Q2606" i="18"/>
  <c r="R2606" i="18"/>
  <c r="O2607" i="18"/>
  <c r="P2607" i="18"/>
  <c r="Q2607" i="18"/>
  <c r="R2607" i="18"/>
  <c r="O2608" i="18"/>
  <c r="P2608" i="18"/>
  <c r="Q2608" i="18"/>
  <c r="R2608" i="18"/>
  <c r="O2609" i="18"/>
  <c r="P2609" i="18"/>
  <c r="Q2609" i="18"/>
  <c r="R2609" i="18"/>
  <c r="O2610" i="18"/>
  <c r="P2610" i="18"/>
  <c r="Q2610" i="18"/>
  <c r="R2610" i="18"/>
  <c r="O2611" i="18"/>
  <c r="P2611" i="18"/>
  <c r="Q2611" i="18"/>
  <c r="R2611" i="18"/>
  <c r="O2612" i="18"/>
  <c r="P2612" i="18"/>
  <c r="Q2612" i="18"/>
  <c r="R2612" i="18"/>
  <c r="O2613" i="18"/>
  <c r="P2613" i="18"/>
  <c r="Q2613" i="18"/>
  <c r="R2613" i="18"/>
  <c r="O2614" i="18"/>
  <c r="P2614" i="18"/>
  <c r="Q2614" i="18"/>
  <c r="R2614" i="18"/>
  <c r="O2615" i="18"/>
  <c r="P2615" i="18"/>
  <c r="Q2615" i="18"/>
  <c r="R2615" i="18"/>
  <c r="O2616" i="18"/>
  <c r="P2616" i="18"/>
  <c r="Q2616" i="18"/>
  <c r="R2616" i="18"/>
  <c r="O2617" i="18"/>
  <c r="P2617" i="18"/>
  <c r="Q2617" i="18"/>
  <c r="R2617" i="18"/>
  <c r="O2618" i="18"/>
  <c r="P2618" i="18"/>
  <c r="Q2618" i="18"/>
  <c r="R2618" i="18"/>
  <c r="O2619" i="18"/>
  <c r="P2619" i="18"/>
  <c r="Q2619" i="18"/>
  <c r="R2619" i="18"/>
  <c r="O2620" i="18"/>
  <c r="P2620" i="18"/>
  <c r="Q2620" i="18"/>
  <c r="R2620" i="18"/>
  <c r="O2621" i="18"/>
  <c r="P2621" i="18"/>
  <c r="Q2621" i="18"/>
  <c r="R2621" i="18"/>
  <c r="O2622" i="18"/>
  <c r="P2622" i="18"/>
  <c r="Q2622" i="18"/>
  <c r="R2622" i="18"/>
  <c r="O2623" i="18"/>
  <c r="P2623" i="18"/>
  <c r="Q2623" i="18"/>
  <c r="R2623" i="18"/>
  <c r="O2624" i="18"/>
  <c r="P2624" i="18"/>
  <c r="Q2624" i="18"/>
  <c r="R2624" i="18"/>
  <c r="O2625" i="18"/>
  <c r="P2625" i="18"/>
  <c r="Q2625" i="18"/>
  <c r="R2625" i="18"/>
  <c r="O2626" i="18"/>
  <c r="P2626" i="18"/>
  <c r="Q2626" i="18"/>
  <c r="R2626" i="18"/>
  <c r="O2627" i="18"/>
  <c r="P2627" i="18"/>
  <c r="Q2627" i="18"/>
  <c r="R2627" i="18"/>
  <c r="O2628" i="18"/>
  <c r="P2628" i="18"/>
  <c r="Q2628" i="18"/>
  <c r="R2628" i="18"/>
  <c r="O2629" i="18"/>
  <c r="P2629" i="18"/>
  <c r="Q2629" i="18"/>
  <c r="R2629" i="18"/>
  <c r="O2630" i="18"/>
  <c r="P2630" i="18"/>
  <c r="Q2630" i="18"/>
  <c r="R2630" i="18"/>
  <c r="O2631" i="18"/>
  <c r="P2631" i="18"/>
  <c r="Q2631" i="18"/>
  <c r="R2631" i="18"/>
  <c r="O2632" i="18"/>
  <c r="P2632" i="18"/>
  <c r="Q2632" i="18"/>
  <c r="R2632" i="18"/>
  <c r="O2633" i="18"/>
  <c r="P2633" i="18"/>
  <c r="Q2633" i="18"/>
  <c r="R2633" i="18"/>
  <c r="O2634" i="18"/>
  <c r="P2634" i="18"/>
  <c r="Q2634" i="18"/>
  <c r="R2634" i="18"/>
  <c r="O2635" i="18"/>
  <c r="P2635" i="18"/>
  <c r="Q2635" i="18"/>
  <c r="R2635" i="18"/>
  <c r="O2636" i="18"/>
  <c r="P2636" i="18"/>
  <c r="Q2636" i="18"/>
  <c r="R2636" i="18"/>
  <c r="O2637" i="18"/>
  <c r="P2637" i="18"/>
  <c r="Q2637" i="18"/>
  <c r="R2637" i="18"/>
  <c r="O2638" i="18"/>
  <c r="P2638" i="18"/>
  <c r="Q2638" i="18"/>
  <c r="R2638" i="18"/>
  <c r="O2639" i="18"/>
  <c r="P2639" i="18"/>
  <c r="Q2639" i="18"/>
  <c r="R2639" i="18"/>
  <c r="O2640" i="18"/>
  <c r="P2640" i="18"/>
  <c r="Q2640" i="18"/>
  <c r="R2640" i="18"/>
  <c r="O2641" i="18"/>
  <c r="P2641" i="18"/>
  <c r="Q2641" i="18"/>
  <c r="R2641" i="18"/>
  <c r="O2642" i="18"/>
  <c r="P2642" i="18"/>
  <c r="Q2642" i="18"/>
  <c r="R2642" i="18"/>
  <c r="O2643" i="18"/>
  <c r="P2643" i="18"/>
  <c r="Q2643" i="18"/>
  <c r="R2643" i="18"/>
  <c r="O2644" i="18"/>
  <c r="P2644" i="18"/>
  <c r="Q2644" i="18"/>
  <c r="R2644" i="18"/>
  <c r="O2645" i="18"/>
  <c r="P2645" i="18"/>
  <c r="Q2645" i="18"/>
  <c r="R2645" i="18"/>
  <c r="O2646" i="18"/>
  <c r="P2646" i="18"/>
  <c r="Q2646" i="18"/>
  <c r="R2646" i="18"/>
  <c r="O2647" i="18"/>
  <c r="P2647" i="18"/>
  <c r="Q2647" i="18"/>
  <c r="R2647" i="18"/>
  <c r="O2648" i="18"/>
  <c r="P2648" i="18"/>
  <c r="Q2648" i="18"/>
  <c r="R2648" i="18"/>
  <c r="O2649" i="18"/>
  <c r="P2649" i="18"/>
  <c r="Q2649" i="18"/>
  <c r="R2649" i="18"/>
  <c r="O2650" i="18"/>
  <c r="P2650" i="18"/>
  <c r="Q2650" i="18"/>
  <c r="R2650" i="18"/>
  <c r="O2651" i="18"/>
  <c r="P2651" i="18"/>
  <c r="Q2651" i="18"/>
  <c r="R2651" i="18"/>
  <c r="O2652" i="18"/>
  <c r="P2652" i="18"/>
  <c r="Q2652" i="18"/>
  <c r="R2652" i="18"/>
  <c r="O2653" i="18"/>
  <c r="P2653" i="18"/>
  <c r="Q2653" i="18"/>
  <c r="R2653" i="18"/>
  <c r="O2654" i="18"/>
  <c r="P2654" i="18"/>
  <c r="Q2654" i="18"/>
  <c r="R2654" i="18"/>
  <c r="O2655" i="18"/>
  <c r="P2655" i="18"/>
  <c r="Q2655" i="18"/>
  <c r="R2655" i="18"/>
  <c r="O2656" i="18"/>
  <c r="P2656" i="18"/>
  <c r="Q2656" i="18"/>
  <c r="R2656" i="18"/>
  <c r="O2657" i="18"/>
  <c r="P2657" i="18"/>
  <c r="Q2657" i="18"/>
  <c r="R2657" i="18"/>
  <c r="O2658" i="18"/>
  <c r="P2658" i="18"/>
  <c r="Q2658" i="18"/>
  <c r="R2658" i="18"/>
  <c r="O2659" i="18"/>
  <c r="P2659" i="18"/>
  <c r="Q2659" i="18"/>
  <c r="R2659" i="18"/>
  <c r="O2660" i="18"/>
  <c r="P2660" i="18"/>
  <c r="Q2660" i="18"/>
  <c r="R2660" i="18"/>
  <c r="O2661" i="18"/>
  <c r="P2661" i="18"/>
  <c r="Q2661" i="18"/>
  <c r="R2661" i="18"/>
  <c r="O2662" i="18"/>
  <c r="P2662" i="18"/>
  <c r="Q2662" i="18"/>
  <c r="R2662" i="18"/>
  <c r="O2663" i="18"/>
  <c r="P2663" i="18"/>
  <c r="Q2663" i="18"/>
  <c r="R2663" i="18"/>
  <c r="O2664" i="18"/>
  <c r="P2664" i="18"/>
  <c r="Q2664" i="18"/>
  <c r="R2664" i="18"/>
  <c r="O2665" i="18"/>
  <c r="P2665" i="18"/>
  <c r="Q2665" i="18"/>
  <c r="R2665" i="18"/>
  <c r="O2666" i="18"/>
  <c r="P2666" i="18"/>
  <c r="Q2666" i="18"/>
  <c r="R2666" i="18"/>
  <c r="O2667" i="18"/>
  <c r="P2667" i="18"/>
  <c r="Q2667" i="18"/>
  <c r="R2667" i="18"/>
  <c r="O2668" i="18"/>
  <c r="P2668" i="18"/>
  <c r="Q2668" i="18"/>
  <c r="R2668" i="18"/>
  <c r="O2669" i="18"/>
  <c r="P2669" i="18"/>
  <c r="Q2669" i="18"/>
  <c r="R2669" i="18"/>
  <c r="O2670" i="18"/>
  <c r="P2670" i="18"/>
  <c r="Q2670" i="18"/>
  <c r="R2670" i="18"/>
  <c r="O2671" i="18"/>
  <c r="P2671" i="18"/>
  <c r="Q2671" i="18"/>
  <c r="R2671" i="18"/>
  <c r="O2672" i="18"/>
  <c r="P2672" i="18"/>
  <c r="Q2672" i="18"/>
  <c r="R2672" i="18"/>
  <c r="O2673" i="18"/>
  <c r="P2673" i="18"/>
  <c r="Q2673" i="18"/>
  <c r="R2673" i="18"/>
  <c r="O2674" i="18"/>
  <c r="P2674" i="18"/>
  <c r="Q2674" i="18"/>
  <c r="R2674" i="18"/>
  <c r="O2675" i="18"/>
  <c r="P2675" i="18"/>
  <c r="Q2675" i="18"/>
  <c r="R2675" i="18"/>
  <c r="O2676" i="18"/>
  <c r="P2676" i="18"/>
  <c r="Q2676" i="18"/>
  <c r="R2676" i="18"/>
  <c r="O2677" i="18"/>
  <c r="P2677" i="18"/>
  <c r="Q2677" i="18"/>
  <c r="R2677" i="18"/>
  <c r="O2678" i="18"/>
  <c r="P2678" i="18"/>
  <c r="Q2678" i="18"/>
  <c r="R2678" i="18"/>
  <c r="O2679" i="18"/>
  <c r="P2679" i="18"/>
  <c r="Q2679" i="18"/>
  <c r="R2679" i="18"/>
  <c r="O2680" i="18"/>
  <c r="P2680" i="18"/>
  <c r="Q2680" i="18"/>
  <c r="R2680" i="18"/>
  <c r="O2681" i="18"/>
  <c r="P2681" i="18"/>
  <c r="Q2681" i="18"/>
  <c r="R2681" i="18"/>
  <c r="O2682" i="18"/>
  <c r="P2682" i="18"/>
  <c r="Q2682" i="18"/>
  <c r="R2682" i="18"/>
  <c r="O2683" i="18"/>
  <c r="P2683" i="18"/>
  <c r="Q2683" i="18"/>
  <c r="R2683" i="18"/>
  <c r="O2684" i="18"/>
  <c r="P2684" i="18"/>
  <c r="Q2684" i="18"/>
  <c r="R2684" i="18"/>
  <c r="O2685" i="18"/>
  <c r="P2685" i="18"/>
  <c r="Q2685" i="18"/>
  <c r="R2685" i="18"/>
  <c r="O2686" i="18"/>
  <c r="P2686" i="18"/>
  <c r="Q2686" i="18"/>
  <c r="R2686" i="18"/>
  <c r="O2687" i="18"/>
  <c r="P2687" i="18"/>
  <c r="Q2687" i="18"/>
  <c r="R2687" i="18"/>
  <c r="O2688" i="18"/>
  <c r="P2688" i="18"/>
  <c r="Q2688" i="18"/>
  <c r="R2688" i="18"/>
  <c r="O2689" i="18"/>
  <c r="P2689" i="18"/>
  <c r="Q2689" i="18"/>
  <c r="R2689" i="18"/>
  <c r="O2690" i="18"/>
  <c r="P2690" i="18"/>
  <c r="Q2690" i="18"/>
  <c r="R2690" i="18"/>
  <c r="O2691" i="18"/>
  <c r="P2691" i="18"/>
  <c r="Q2691" i="18"/>
  <c r="R2691" i="18"/>
  <c r="O2692" i="18"/>
  <c r="P2692" i="18"/>
  <c r="Q2692" i="18"/>
  <c r="R2692" i="18"/>
  <c r="O2693" i="18"/>
  <c r="P2693" i="18"/>
  <c r="Q2693" i="18"/>
  <c r="R2693" i="18"/>
  <c r="O2694" i="18"/>
  <c r="P2694" i="18"/>
  <c r="Q2694" i="18"/>
  <c r="R2694" i="18"/>
  <c r="O2695" i="18"/>
  <c r="P2695" i="18"/>
  <c r="Q2695" i="18"/>
  <c r="R2695" i="18"/>
  <c r="O2696" i="18"/>
  <c r="P2696" i="18"/>
  <c r="Q2696" i="18"/>
  <c r="R2696" i="18"/>
  <c r="O2697" i="18"/>
  <c r="P2697" i="18"/>
  <c r="Q2697" i="18"/>
  <c r="R2697" i="18"/>
  <c r="O2698" i="18"/>
  <c r="P2698" i="18"/>
  <c r="Q2698" i="18"/>
  <c r="R2698" i="18"/>
  <c r="O2699" i="18"/>
  <c r="P2699" i="18"/>
  <c r="Q2699" i="18"/>
  <c r="R2699" i="18"/>
  <c r="O2700" i="18"/>
  <c r="P2700" i="18"/>
  <c r="Q2700" i="18"/>
  <c r="R2700" i="18"/>
  <c r="O2701" i="18"/>
  <c r="P2701" i="18"/>
  <c r="Q2701" i="18"/>
  <c r="R2701" i="18"/>
  <c r="O2702" i="18"/>
  <c r="P2702" i="18"/>
  <c r="Q2702" i="18"/>
  <c r="R2702" i="18"/>
  <c r="O2703" i="18"/>
  <c r="P2703" i="18"/>
  <c r="Q2703" i="18"/>
  <c r="R2703" i="18"/>
  <c r="O2704" i="18"/>
  <c r="P2704" i="18"/>
  <c r="Q2704" i="18"/>
  <c r="R2704" i="18"/>
  <c r="O2705" i="18"/>
  <c r="P2705" i="18"/>
  <c r="Q2705" i="18"/>
  <c r="R2705" i="18"/>
  <c r="O2706" i="18"/>
  <c r="P2706" i="18"/>
  <c r="Q2706" i="18"/>
  <c r="R2706" i="18"/>
  <c r="O2707" i="18"/>
  <c r="P2707" i="18"/>
  <c r="Q2707" i="18"/>
  <c r="R2707" i="18"/>
  <c r="O2708" i="18"/>
  <c r="P2708" i="18"/>
  <c r="Q2708" i="18"/>
  <c r="R2708" i="18"/>
  <c r="O2709" i="18"/>
  <c r="P2709" i="18"/>
  <c r="Q2709" i="18"/>
  <c r="R2709" i="18"/>
  <c r="O2710" i="18"/>
  <c r="P2710" i="18"/>
  <c r="Q2710" i="18"/>
  <c r="R2710" i="18"/>
  <c r="O2711" i="18"/>
  <c r="P2711" i="18"/>
  <c r="Q2711" i="18"/>
  <c r="R2711" i="18"/>
  <c r="O2712" i="18"/>
  <c r="P2712" i="18"/>
  <c r="Q2712" i="18"/>
  <c r="R2712" i="18"/>
  <c r="O2713" i="18"/>
  <c r="P2713" i="18"/>
  <c r="Q2713" i="18"/>
  <c r="R2713" i="18"/>
  <c r="O2714" i="18"/>
  <c r="P2714" i="18"/>
  <c r="Q2714" i="18"/>
  <c r="R2714" i="18"/>
  <c r="O2715" i="18"/>
  <c r="P2715" i="18"/>
  <c r="Q2715" i="18"/>
  <c r="R2715" i="18"/>
  <c r="O2716" i="18"/>
  <c r="P2716" i="18"/>
  <c r="Q2716" i="18"/>
  <c r="R2716" i="18"/>
  <c r="O2717" i="18"/>
  <c r="P2717" i="18"/>
  <c r="Q2717" i="18"/>
  <c r="R2717" i="18"/>
  <c r="O2718" i="18"/>
  <c r="P2718" i="18"/>
  <c r="Q2718" i="18"/>
  <c r="R2718" i="18"/>
  <c r="O2719" i="18"/>
  <c r="P2719" i="18"/>
  <c r="Q2719" i="18"/>
  <c r="R2719" i="18"/>
  <c r="O2720" i="18"/>
  <c r="P2720" i="18"/>
  <c r="Q2720" i="18"/>
  <c r="R2720" i="18"/>
  <c r="O2721" i="18"/>
  <c r="P2721" i="18"/>
  <c r="Q2721" i="18"/>
  <c r="R2721" i="18"/>
  <c r="O2722" i="18"/>
  <c r="P2722" i="18"/>
  <c r="Q2722" i="18"/>
  <c r="R2722" i="18"/>
  <c r="O2723" i="18"/>
  <c r="P2723" i="18"/>
  <c r="Q2723" i="18"/>
  <c r="R2723" i="18"/>
  <c r="O2724" i="18"/>
  <c r="P2724" i="18"/>
  <c r="Q2724" i="18"/>
  <c r="R2724" i="18"/>
  <c r="O2725" i="18"/>
  <c r="P2725" i="18"/>
  <c r="Q2725" i="18"/>
  <c r="R2725" i="18"/>
  <c r="O2726" i="18"/>
  <c r="P2726" i="18"/>
  <c r="Q2726" i="18"/>
  <c r="R2726" i="18"/>
  <c r="O2727" i="18"/>
  <c r="P2727" i="18"/>
  <c r="Q2727" i="18"/>
  <c r="R2727" i="18"/>
  <c r="O2728" i="18"/>
  <c r="P2728" i="18"/>
  <c r="Q2728" i="18"/>
  <c r="R2728" i="18"/>
  <c r="O2729" i="18"/>
  <c r="P2729" i="18"/>
  <c r="Q2729" i="18"/>
  <c r="R2729" i="18"/>
  <c r="O2730" i="18"/>
  <c r="P2730" i="18"/>
  <c r="Q2730" i="18"/>
  <c r="R2730" i="18"/>
  <c r="O2731" i="18"/>
  <c r="P2731" i="18"/>
  <c r="Q2731" i="18"/>
  <c r="R2731" i="18"/>
  <c r="O2732" i="18"/>
  <c r="P2732" i="18"/>
  <c r="Q2732" i="18"/>
  <c r="R2732" i="18"/>
  <c r="O2733" i="18"/>
  <c r="P2733" i="18"/>
  <c r="Q2733" i="18"/>
  <c r="R2733" i="18"/>
  <c r="O2734" i="18"/>
  <c r="P2734" i="18"/>
  <c r="Q2734" i="18"/>
  <c r="R2734" i="18"/>
  <c r="O2735" i="18"/>
  <c r="P2735" i="18"/>
  <c r="Q2735" i="18"/>
  <c r="R2735" i="18"/>
  <c r="O2736" i="18"/>
  <c r="P2736" i="18"/>
  <c r="Q2736" i="18"/>
  <c r="R2736" i="18"/>
  <c r="O2737" i="18"/>
  <c r="P2737" i="18"/>
  <c r="Q2737" i="18"/>
  <c r="R2737" i="18"/>
  <c r="O2738" i="18"/>
  <c r="P2738" i="18"/>
  <c r="Q2738" i="18"/>
  <c r="R2738" i="18"/>
  <c r="O2739" i="18"/>
  <c r="P2739" i="18"/>
  <c r="Q2739" i="18"/>
  <c r="R2739" i="18"/>
  <c r="O2740" i="18"/>
  <c r="P2740" i="18"/>
  <c r="Q2740" i="18"/>
  <c r="R2740" i="18"/>
  <c r="O2741" i="18"/>
  <c r="P2741" i="18"/>
  <c r="Q2741" i="18"/>
  <c r="R2741" i="18"/>
  <c r="O2742" i="18"/>
  <c r="P2742" i="18"/>
  <c r="Q2742" i="18"/>
  <c r="R2742" i="18"/>
  <c r="O2743" i="18"/>
  <c r="P2743" i="18"/>
  <c r="Q2743" i="18"/>
  <c r="R2743" i="18"/>
  <c r="O2744" i="18"/>
  <c r="P2744" i="18"/>
  <c r="Q2744" i="18"/>
  <c r="R2744" i="18"/>
  <c r="O2745" i="18"/>
  <c r="P2745" i="18"/>
  <c r="Q2745" i="18"/>
  <c r="R2745" i="18"/>
  <c r="O2746" i="18"/>
  <c r="P2746" i="18"/>
  <c r="Q2746" i="18"/>
  <c r="R2746" i="18"/>
  <c r="O2747" i="18"/>
  <c r="P2747" i="18"/>
  <c r="Q2747" i="18"/>
  <c r="R2747" i="18"/>
  <c r="O2748" i="18"/>
  <c r="P2748" i="18"/>
  <c r="Q2748" i="18"/>
  <c r="R2748" i="18"/>
  <c r="O2749" i="18"/>
  <c r="P2749" i="18"/>
  <c r="Q2749" i="18"/>
  <c r="R2749" i="18"/>
  <c r="O2750" i="18"/>
  <c r="P2750" i="18"/>
  <c r="Q2750" i="18"/>
  <c r="R2750" i="18"/>
  <c r="O2751" i="18"/>
  <c r="P2751" i="18"/>
  <c r="Q2751" i="18"/>
  <c r="R2751" i="18"/>
  <c r="O2752" i="18"/>
  <c r="P2752" i="18"/>
  <c r="Q2752" i="18"/>
  <c r="R2752" i="18"/>
  <c r="O2753" i="18"/>
  <c r="P2753" i="18"/>
  <c r="Q2753" i="18"/>
  <c r="R2753" i="18"/>
  <c r="O2754" i="18"/>
  <c r="P2754" i="18"/>
  <c r="Q2754" i="18"/>
  <c r="R2754" i="18"/>
  <c r="O2755" i="18"/>
  <c r="P2755" i="18"/>
  <c r="Q2755" i="18"/>
  <c r="R2755" i="18"/>
  <c r="O2756" i="18"/>
  <c r="P2756" i="18"/>
  <c r="Q2756" i="18"/>
  <c r="R2756" i="18"/>
  <c r="O2757" i="18"/>
  <c r="P2757" i="18"/>
  <c r="Q2757" i="18"/>
  <c r="R2757" i="18"/>
  <c r="O2758" i="18"/>
  <c r="P2758" i="18"/>
  <c r="Q2758" i="18"/>
  <c r="R2758" i="18"/>
  <c r="O2759" i="18"/>
  <c r="P2759" i="18"/>
  <c r="Q2759" i="18"/>
  <c r="R2759" i="18"/>
  <c r="O2760" i="18"/>
  <c r="P2760" i="18"/>
  <c r="Q2760" i="18"/>
  <c r="R2760" i="18"/>
  <c r="O2761" i="18"/>
  <c r="P2761" i="18"/>
  <c r="Q2761" i="18"/>
  <c r="R2761" i="18"/>
  <c r="O2762" i="18"/>
  <c r="P2762" i="18"/>
  <c r="Q2762" i="18"/>
  <c r="R2762" i="18"/>
  <c r="O2763" i="18"/>
  <c r="P2763" i="18"/>
  <c r="Q2763" i="18"/>
  <c r="R2763" i="18"/>
  <c r="O2764" i="18"/>
  <c r="P2764" i="18"/>
  <c r="Q2764" i="18"/>
  <c r="R2764" i="18"/>
  <c r="O2765" i="18"/>
  <c r="P2765" i="18"/>
  <c r="Q2765" i="18"/>
  <c r="R2765" i="18"/>
  <c r="O2766" i="18"/>
  <c r="P2766" i="18"/>
  <c r="Q2766" i="18"/>
  <c r="R2766" i="18"/>
  <c r="O2767" i="18"/>
  <c r="P2767" i="18"/>
  <c r="Q2767" i="18"/>
  <c r="R2767" i="18"/>
  <c r="O2768" i="18"/>
  <c r="P2768" i="18"/>
  <c r="Q2768" i="18"/>
  <c r="R2768" i="18"/>
  <c r="O2769" i="18"/>
  <c r="P2769" i="18"/>
  <c r="Q2769" i="18"/>
  <c r="R2769" i="18"/>
  <c r="O2770" i="18"/>
  <c r="P2770" i="18"/>
  <c r="Q2770" i="18"/>
  <c r="R2770" i="18"/>
  <c r="O2771" i="18"/>
  <c r="P2771" i="18"/>
  <c r="Q2771" i="18"/>
  <c r="R2771" i="18"/>
  <c r="O2772" i="18"/>
  <c r="P2772" i="18"/>
  <c r="Q2772" i="18"/>
  <c r="R2772" i="18"/>
  <c r="O2773" i="18"/>
  <c r="P2773" i="18"/>
  <c r="Q2773" i="18"/>
  <c r="R2773" i="18"/>
  <c r="O2774" i="18"/>
  <c r="P2774" i="18"/>
  <c r="Q2774" i="18"/>
  <c r="R2774" i="18"/>
  <c r="O2775" i="18"/>
  <c r="P2775" i="18"/>
  <c r="Q2775" i="18"/>
  <c r="R2775" i="18"/>
  <c r="O2776" i="18"/>
  <c r="P2776" i="18"/>
  <c r="Q2776" i="18"/>
  <c r="R2776" i="18"/>
  <c r="O2777" i="18"/>
  <c r="P2777" i="18"/>
  <c r="Q2777" i="18"/>
  <c r="R2777" i="18"/>
  <c r="O2778" i="18"/>
  <c r="P2778" i="18"/>
  <c r="Q2778" i="18"/>
  <c r="R2778" i="18"/>
  <c r="O2779" i="18"/>
  <c r="P2779" i="18"/>
  <c r="Q2779" i="18"/>
  <c r="R2779" i="18"/>
  <c r="O2780" i="18"/>
  <c r="P2780" i="18"/>
  <c r="Q2780" i="18"/>
  <c r="R2780" i="18"/>
  <c r="O2781" i="18"/>
  <c r="P2781" i="18"/>
  <c r="Q2781" i="18"/>
  <c r="R2781" i="18"/>
  <c r="O2782" i="18"/>
  <c r="P2782" i="18"/>
  <c r="Q2782" i="18"/>
  <c r="R2782" i="18"/>
  <c r="O2783" i="18"/>
  <c r="P2783" i="18"/>
  <c r="Q2783" i="18"/>
  <c r="R2783" i="18"/>
  <c r="O2784" i="18"/>
  <c r="P2784" i="18"/>
  <c r="Q2784" i="18"/>
  <c r="R2784" i="18"/>
  <c r="O2785" i="18"/>
  <c r="P2785" i="18"/>
  <c r="Q2785" i="18"/>
  <c r="R2785" i="18"/>
  <c r="O2786" i="18"/>
  <c r="P2786" i="18"/>
  <c r="Q2786" i="18"/>
  <c r="R2786" i="18"/>
  <c r="O2787" i="18"/>
  <c r="P2787" i="18"/>
  <c r="Q2787" i="18"/>
  <c r="R2787" i="18"/>
  <c r="O2788" i="18"/>
  <c r="P2788" i="18"/>
  <c r="Q2788" i="18"/>
  <c r="R2788" i="18"/>
  <c r="O2789" i="18"/>
  <c r="P2789" i="18"/>
  <c r="Q2789" i="18"/>
  <c r="R2789" i="18"/>
  <c r="O2790" i="18"/>
  <c r="P2790" i="18"/>
  <c r="Q2790" i="18"/>
  <c r="R2790" i="18"/>
  <c r="O2791" i="18"/>
  <c r="P2791" i="18"/>
  <c r="Q2791" i="18"/>
  <c r="R2791" i="18"/>
  <c r="O2792" i="18"/>
  <c r="P2792" i="18"/>
  <c r="Q2792" i="18"/>
  <c r="R2792" i="18"/>
  <c r="O2793" i="18"/>
  <c r="P2793" i="18"/>
  <c r="Q2793" i="18"/>
  <c r="R2793" i="18"/>
  <c r="O2794" i="18"/>
  <c r="P2794" i="18"/>
  <c r="Q2794" i="18"/>
  <c r="R2794" i="18"/>
  <c r="O2795" i="18"/>
  <c r="P2795" i="18"/>
  <c r="Q2795" i="18"/>
  <c r="R2795" i="18"/>
  <c r="O2796" i="18"/>
  <c r="P2796" i="18"/>
  <c r="Q2796" i="18"/>
  <c r="R2796" i="18"/>
  <c r="O2797" i="18"/>
  <c r="P2797" i="18"/>
  <c r="Q2797" i="18"/>
  <c r="R2797" i="18"/>
  <c r="O2798" i="18"/>
  <c r="P2798" i="18"/>
  <c r="Q2798" i="18"/>
  <c r="R2798" i="18"/>
  <c r="O2799" i="18"/>
  <c r="P2799" i="18"/>
  <c r="Q2799" i="18"/>
  <c r="R2799" i="18"/>
  <c r="O2800" i="18"/>
  <c r="P2800" i="18"/>
  <c r="Q2800" i="18"/>
  <c r="R2800" i="18"/>
  <c r="O2801" i="18"/>
  <c r="P2801" i="18"/>
  <c r="Q2801" i="18"/>
  <c r="R2801" i="18"/>
  <c r="O2802" i="18"/>
  <c r="P2802" i="18"/>
  <c r="Q2802" i="18"/>
  <c r="R2802" i="18"/>
  <c r="O2803" i="18"/>
  <c r="P2803" i="18"/>
  <c r="Q2803" i="18"/>
  <c r="R2803" i="18"/>
  <c r="O2804" i="18"/>
  <c r="P2804" i="18"/>
  <c r="Q2804" i="18"/>
  <c r="R2804" i="18"/>
  <c r="O2805" i="18"/>
  <c r="P2805" i="18"/>
  <c r="Q2805" i="18"/>
  <c r="R2805" i="18"/>
  <c r="O2806" i="18"/>
  <c r="P2806" i="18"/>
  <c r="Q2806" i="18"/>
  <c r="R2806" i="18"/>
  <c r="O2807" i="18"/>
  <c r="P2807" i="18"/>
  <c r="Q2807" i="18"/>
  <c r="R2807" i="18"/>
  <c r="O2808" i="18"/>
  <c r="P2808" i="18"/>
  <c r="Q2808" i="18"/>
  <c r="R2808" i="18"/>
  <c r="O2809" i="18"/>
  <c r="P2809" i="18"/>
  <c r="Q2809" i="18"/>
  <c r="R2809" i="18"/>
  <c r="O2810" i="18"/>
  <c r="P2810" i="18"/>
  <c r="Q2810" i="18"/>
  <c r="R2810" i="18"/>
  <c r="O2811" i="18"/>
  <c r="P2811" i="18"/>
  <c r="Q2811" i="18"/>
  <c r="R2811" i="18"/>
  <c r="O2812" i="18"/>
  <c r="P2812" i="18"/>
  <c r="Q2812" i="18"/>
  <c r="R2812" i="18"/>
  <c r="O2813" i="18"/>
  <c r="P2813" i="18"/>
  <c r="Q2813" i="18"/>
  <c r="R2813" i="18"/>
  <c r="O2814" i="18"/>
  <c r="P2814" i="18"/>
  <c r="Q2814" i="18"/>
  <c r="R2814" i="18"/>
  <c r="O2815" i="18"/>
  <c r="P2815" i="18"/>
  <c r="Q2815" i="18"/>
  <c r="R2815" i="18"/>
  <c r="O2816" i="18"/>
  <c r="P2816" i="18"/>
  <c r="Q2816" i="18"/>
  <c r="R2816" i="18"/>
  <c r="O2817" i="18"/>
  <c r="P2817" i="18"/>
  <c r="Q2817" i="18"/>
  <c r="R2817" i="18"/>
  <c r="O2818" i="18"/>
  <c r="P2818" i="18"/>
  <c r="Q2818" i="18"/>
  <c r="R2818" i="18"/>
  <c r="O2819" i="18"/>
  <c r="P2819" i="18"/>
  <c r="Q2819" i="18"/>
  <c r="R2819" i="18"/>
  <c r="O2820" i="18"/>
  <c r="P2820" i="18"/>
  <c r="Q2820" i="18"/>
  <c r="R2820" i="18"/>
  <c r="O2821" i="18"/>
  <c r="P2821" i="18"/>
  <c r="Q2821" i="18"/>
  <c r="R2821" i="18"/>
  <c r="O2822" i="18"/>
  <c r="P2822" i="18"/>
  <c r="Q2822" i="18"/>
  <c r="R2822" i="18"/>
  <c r="O2823" i="18"/>
  <c r="P2823" i="18"/>
  <c r="Q2823" i="18"/>
  <c r="R2823" i="18"/>
  <c r="O2824" i="18"/>
  <c r="P2824" i="18"/>
  <c r="Q2824" i="18"/>
  <c r="R2824" i="18"/>
  <c r="O2825" i="18"/>
  <c r="P2825" i="18"/>
  <c r="Q2825" i="18"/>
  <c r="R2825" i="18"/>
  <c r="O2826" i="18"/>
  <c r="P2826" i="18"/>
  <c r="Q2826" i="18"/>
  <c r="R2826" i="18"/>
  <c r="O2827" i="18"/>
  <c r="P2827" i="18"/>
  <c r="Q2827" i="18"/>
  <c r="R2827" i="18"/>
  <c r="O2828" i="18"/>
  <c r="P2828" i="18"/>
  <c r="Q2828" i="18"/>
  <c r="R2828" i="18"/>
  <c r="O2829" i="18"/>
  <c r="P2829" i="18"/>
  <c r="Q2829" i="18"/>
  <c r="R2829" i="18"/>
  <c r="O2830" i="18"/>
  <c r="P2830" i="18"/>
  <c r="Q2830" i="18"/>
  <c r="R2830" i="18"/>
  <c r="O2831" i="18"/>
  <c r="P2831" i="18"/>
  <c r="Q2831" i="18"/>
  <c r="R2831" i="18"/>
  <c r="O2832" i="18"/>
  <c r="P2832" i="18"/>
  <c r="Q2832" i="18"/>
  <c r="R2832" i="18"/>
  <c r="O2833" i="18"/>
  <c r="P2833" i="18"/>
  <c r="Q2833" i="18"/>
  <c r="R2833" i="18"/>
  <c r="O2834" i="18"/>
  <c r="P2834" i="18"/>
  <c r="Q2834" i="18"/>
  <c r="R2834" i="18"/>
  <c r="O2835" i="18"/>
  <c r="P2835" i="18"/>
  <c r="Q2835" i="18"/>
  <c r="R2835" i="18"/>
  <c r="O2836" i="18"/>
  <c r="P2836" i="18"/>
  <c r="Q2836" i="18"/>
  <c r="R2836" i="18"/>
  <c r="O2837" i="18"/>
  <c r="P2837" i="18"/>
  <c r="Q2837" i="18"/>
  <c r="R2837" i="18"/>
  <c r="O2838" i="18"/>
  <c r="P2838" i="18"/>
  <c r="Q2838" i="18"/>
  <c r="R2838" i="18"/>
  <c r="O2839" i="18"/>
  <c r="P2839" i="18"/>
  <c r="Q2839" i="18"/>
  <c r="R2839" i="18"/>
  <c r="O2840" i="18"/>
  <c r="P2840" i="18"/>
  <c r="Q2840" i="18"/>
  <c r="R2840" i="18"/>
  <c r="O2841" i="18"/>
  <c r="P2841" i="18"/>
  <c r="Q2841" i="18"/>
  <c r="R2841" i="18"/>
  <c r="O2842" i="18"/>
  <c r="P2842" i="18"/>
  <c r="Q2842" i="18"/>
  <c r="R2842" i="18"/>
  <c r="O2843" i="18"/>
  <c r="P2843" i="18"/>
  <c r="Q2843" i="18"/>
  <c r="R2843" i="18"/>
  <c r="O2844" i="18"/>
  <c r="P2844" i="18"/>
  <c r="Q2844" i="18"/>
  <c r="R2844" i="18"/>
  <c r="O2845" i="18"/>
  <c r="P2845" i="18"/>
  <c r="Q2845" i="18"/>
  <c r="R2845" i="18"/>
  <c r="O2846" i="18"/>
  <c r="P2846" i="18"/>
  <c r="Q2846" i="18"/>
  <c r="R2846" i="18"/>
  <c r="O2847" i="18"/>
  <c r="P2847" i="18"/>
  <c r="Q2847" i="18"/>
  <c r="R2847" i="18"/>
  <c r="O2848" i="18"/>
  <c r="P2848" i="18"/>
  <c r="Q2848" i="18"/>
  <c r="R2848" i="18"/>
  <c r="O2849" i="18"/>
  <c r="P2849" i="18"/>
  <c r="Q2849" i="18"/>
  <c r="R2849" i="18"/>
  <c r="O2850" i="18"/>
  <c r="P2850" i="18"/>
  <c r="Q2850" i="18"/>
  <c r="R2850" i="18"/>
  <c r="O2851" i="18"/>
  <c r="P2851" i="18"/>
  <c r="Q2851" i="18"/>
  <c r="R2851" i="18"/>
  <c r="O2852" i="18"/>
  <c r="P2852" i="18"/>
  <c r="Q2852" i="18"/>
  <c r="R2852" i="18"/>
  <c r="O2853" i="18"/>
  <c r="P2853" i="18"/>
  <c r="Q2853" i="18"/>
  <c r="R2853" i="18"/>
  <c r="O2854" i="18"/>
  <c r="P2854" i="18"/>
  <c r="Q2854" i="18"/>
  <c r="R2854" i="18"/>
  <c r="O2855" i="18"/>
  <c r="P2855" i="18"/>
  <c r="Q2855" i="18"/>
  <c r="R2855" i="18"/>
  <c r="O2856" i="18"/>
  <c r="P2856" i="18"/>
  <c r="Q2856" i="18"/>
  <c r="R2856" i="18"/>
  <c r="O2857" i="18"/>
  <c r="P2857" i="18"/>
  <c r="Q2857" i="18"/>
  <c r="R2857" i="18"/>
  <c r="O2858" i="18"/>
  <c r="P2858" i="18"/>
  <c r="Q2858" i="18"/>
  <c r="R2858" i="18"/>
  <c r="O2859" i="18"/>
  <c r="P2859" i="18"/>
  <c r="Q2859" i="18"/>
  <c r="R2859" i="18"/>
  <c r="O2860" i="18"/>
  <c r="P2860" i="18"/>
  <c r="Q2860" i="18"/>
  <c r="R2860" i="18"/>
  <c r="O2861" i="18"/>
  <c r="P2861" i="18"/>
  <c r="Q2861" i="18"/>
  <c r="R2861" i="18"/>
  <c r="O2862" i="18"/>
  <c r="P2862" i="18"/>
  <c r="Q2862" i="18"/>
  <c r="R2862" i="18"/>
  <c r="O2863" i="18"/>
  <c r="P2863" i="18"/>
  <c r="Q2863" i="18"/>
  <c r="R2863" i="18"/>
  <c r="O2864" i="18"/>
  <c r="P2864" i="18"/>
  <c r="Q2864" i="18"/>
  <c r="R2864" i="18"/>
  <c r="O2865" i="18"/>
  <c r="P2865" i="18"/>
  <c r="Q2865" i="18"/>
  <c r="R2865" i="18"/>
  <c r="O2866" i="18"/>
  <c r="P2866" i="18"/>
  <c r="Q2866" i="18"/>
  <c r="R2866" i="18"/>
  <c r="O2867" i="18"/>
  <c r="P2867" i="18"/>
  <c r="Q2867" i="18"/>
  <c r="R2867" i="18"/>
  <c r="O2868" i="18"/>
  <c r="P2868" i="18"/>
  <c r="Q2868" i="18"/>
  <c r="R2868" i="18"/>
  <c r="O2869" i="18"/>
  <c r="P2869" i="18"/>
  <c r="Q2869" i="18"/>
  <c r="R2869" i="18"/>
  <c r="O2870" i="18"/>
  <c r="P2870" i="18"/>
  <c r="Q2870" i="18"/>
  <c r="R2870" i="18"/>
  <c r="O2871" i="18"/>
  <c r="P2871" i="18"/>
  <c r="Q2871" i="18"/>
  <c r="R2871" i="18"/>
  <c r="O2872" i="18"/>
  <c r="P2872" i="18"/>
  <c r="Q2872" i="18"/>
  <c r="R2872" i="18"/>
  <c r="O2873" i="18"/>
  <c r="P2873" i="18"/>
  <c r="Q2873" i="18"/>
  <c r="R2873" i="18"/>
  <c r="O2874" i="18"/>
  <c r="P2874" i="18"/>
  <c r="Q2874" i="18"/>
  <c r="R2874" i="18"/>
  <c r="O2875" i="18"/>
  <c r="P2875" i="18"/>
  <c r="Q2875" i="18"/>
  <c r="R2875" i="18"/>
  <c r="O2876" i="18"/>
  <c r="P2876" i="18"/>
  <c r="Q2876" i="18"/>
  <c r="R2876" i="18"/>
  <c r="O2877" i="18"/>
  <c r="P2877" i="18"/>
  <c r="Q2877" i="18"/>
  <c r="R2877" i="18"/>
  <c r="O2878" i="18"/>
  <c r="P2878" i="18"/>
  <c r="Q2878" i="18"/>
  <c r="R2878" i="18"/>
  <c r="O2879" i="18"/>
  <c r="P2879" i="18"/>
  <c r="Q2879" i="18"/>
  <c r="R2879" i="18"/>
  <c r="O2880" i="18"/>
  <c r="P2880" i="18"/>
  <c r="Q2880" i="18"/>
  <c r="R2880" i="18"/>
  <c r="O2881" i="18"/>
  <c r="P2881" i="18"/>
  <c r="Q2881" i="18"/>
  <c r="R2881" i="18"/>
  <c r="O2882" i="18"/>
  <c r="P2882" i="18"/>
  <c r="Q2882" i="18"/>
  <c r="R2882" i="18"/>
  <c r="O2883" i="18"/>
  <c r="P2883" i="18"/>
  <c r="Q2883" i="18"/>
  <c r="R2883" i="18"/>
  <c r="O2884" i="18"/>
  <c r="P2884" i="18"/>
  <c r="Q2884" i="18"/>
  <c r="R2884" i="18"/>
  <c r="O2885" i="18"/>
  <c r="P2885" i="18"/>
  <c r="Q2885" i="18"/>
  <c r="R2885" i="18"/>
  <c r="O2886" i="18"/>
  <c r="P2886" i="18"/>
  <c r="Q2886" i="18"/>
  <c r="R2886" i="18"/>
  <c r="O2887" i="18"/>
  <c r="P2887" i="18"/>
  <c r="Q2887" i="18"/>
  <c r="R2887" i="18"/>
  <c r="O2888" i="18"/>
  <c r="P2888" i="18"/>
  <c r="Q2888" i="18"/>
  <c r="R2888" i="18"/>
  <c r="O2889" i="18"/>
  <c r="P2889" i="18"/>
  <c r="Q2889" i="18"/>
  <c r="R2889" i="18"/>
  <c r="O2890" i="18"/>
  <c r="P2890" i="18"/>
  <c r="Q2890" i="18"/>
  <c r="R2890" i="18"/>
  <c r="O2891" i="18"/>
  <c r="P2891" i="18"/>
  <c r="Q2891" i="18"/>
  <c r="R2891" i="18"/>
  <c r="O2892" i="18"/>
  <c r="P2892" i="18"/>
  <c r="Q2892" i="18"/>
  <c r="R2892" i="18"/>
  <c r="O2893" i="18"/>
  <c r="P2893" i="18"/>
  <c r="Q2893" i="18"/>
  <c r="R2893" i="18"/>
  <c r="O2894" i="18"/>
  <c r="P2894" i="18"/>
  <c r="Q2894" i="18"/>
  <c r="R2894" i="18"/>
  <c r="O2895" i="18"/>
  <c r="P2895" i="18"/>
  <c r="Q2895" i="18"/>
  <c r="R2895" i="18"/>
  <c r="O2896" i="18"/>
  <c r="P2896" i="18"/>
  <c r="Q2896" i="18"/>
  <c r="R2896" i="18"/>
  <c r="O2897" i="18"/>
  <c r="P2897" i="18"/>
  <c r="Q2897" i="18"/>
  <c r="R2897" i="18"/>
  <c r="O2898" i="18"/>
  <c r="P2898" i="18"/>
  <c r="Q2898" i="18"/>
  <c r="R2898" i="18"/>
  <c r="O2899" i="18"/>
  <c r="P2899" i="18"/>
  <c r="Q2899" i="18"/>
  <c r="R2899" i="18"/>
  <c r="O2900" i="18"/>
  <c r="P2900" i="18"/>
  <c r="Q2900" i="18"/>
  <c r="R2900" i="18"/>
  <c r="O2901" i="18"/>
  <c r="P2901" i="18"/>
  <c r="Q2901" i="18"/>
  <c r="R2901" i="18"/>
  <c r="O2902" i="18"/>
  <c r="P2902" i="18"/>
  <c r="Q2902" i="18"/>
  <c r="R2902" i="18"/>
  <c r="O2903" i="18"/>
  <c r="P2903" i="18"/>
  <c r="Q2903" i="18"/>
  <c r="R2903" i="18"/>
  <c r="O2904" i="18"/>
  <c r="P2904" i="18"/>
  <c r="Q2904" i="18"/>
  <c r="R2904" i="18"/>
  <c r="O2905" i="18"/>
  <c r="P2905" i="18"/>
  <c r="Q2905" i="18"/>
  <c r="R2905" i="18"/>
  <c r="O2906" i="18"/>
  <c r="P2906" i="18"/>
  <c r="Q2906" i="18"/>
  <c r="R2906" i="18"/>
  <c r="O2907" i="18"/>
  <c r="P2907" i="18"/>
  <c r="Q2907" i="18"/>
  <c r="R2907" i="18"/>
  <c r="O2908" i="18"/>
  <c r="P2908" i="18"/>
  <c r="Q2908" i="18"/>
  <c r="R2908" i="18"/>
  <c r="O2909" i="18"/>
  <c r="P2909" i="18"/>
  <c r="Q2909" i="18"/>
  <c r="R2909" i="18"/>
  <c r="O2910" i="18"/>
  <c r="P2910" i="18"/>
  <c r="Q2910" i="18"/>
  <c r="R2910" i="18"/>
  <c r="O2911" i="18"/>
  <c r="P2911" i="18"/>
  <c r="Q2911" i="18"/>
  <c r="R2911" i="18"/>
  <c r="O2912" i="18"/>
  <c r="P2912" i="18"/>
  <c r="Q2912" i="18"/>
  <c r="R2912" i="18"/>
  <c r="O2913" i="18"/>
  <c r="P2913" i="18"/>
  <c r="Q2913" i="18"/>
  <c r="R2913" i="18"/>
  <c r="O2914" i="18"/>
  <c r="P2914" i="18"/>
  <c r="Q2914" i="18"/>
  <c r="R2914" i="18"/>
  <c r="O2915" i="18"/>
  <c r="P2915" i="18"/>
  <c r="Q2915" i="18"/>
  <c r="R2915" i="18"/>
  <c r="O2916" i="18"/>
  <c r="P2916" i="18"/>
  <c r="Q2916" i="18"/>
  <c r="R2916" i="18"/>
  <c r="O2917" i="18"/>
  <c r="P2917" i="18"/>
  <c r="Q2917" i="18"/>
  <c r="R2917" i="18"/>
  <c r="O2918" i="18"/>
  <c r="P2918" i="18"/>
  <c r="Q2918" i="18"/>
  <c r="R2918" i="18"/>
  <c r="O2919" i="18"/>
  <c r="P2919" i="18"/>
  <c r="Q2919" i="18"/>
  <c r="R2919" i="18"/>
  <c r="O2920" i="18"/>
  <c r="P2920" i="18"/>
  <c r="Q2920" i="18"/>
  <c r="R2920" i="18"/>
  <c r="O2921" i="18"/>
  <c r="P2921" i="18"/>
  <c r="Q2921" i="18"/>
  <c r="R2921" i="18"/>
  <c r="O2922" i="18"/>
  <c r="P2922" i="18"/>
  <c r="Q2922" i="18"/>
  <c r="R2922" i="18"/>
  <c r="O2923" i="18"/>
  <c r="P2923" i="18"/>
  <c r="Q2923" i="18"/>
  <c r="R2923" i="18"/>
  <c r="O2924" i="18"/>
  <c r="P2924" i="18"/>
  <c r="Q2924" i="18"/>
  <c r="R2924" i="18"/>
  <c r="O2925" i="18"/>
  <c r="P2925" i="18"/>
  <c r="Q2925" i="18"/>
  <c r="R2925" i="18"/>
  <c r="O2926" i="18"/>
  <c r="P2926" i="18"/>
  <c r="Q2926" i="18"/>
  <c r="R2926" i="18"/>
  <c r="O2927" i="18"/>
  <c r="P2927" i="18"/>
  <c r="Q2927" i="18"/>
  <c r="R2927" i="18"/>
  <c r="O2928" i="18"/>
  <c r="P2928" i="18"/>
  <c r="Q2928" i="18"/>
  <c r="R2928" i="18"/>
  <c r="O2929" i="18"/>
  <c r="P2929" i="18"/>
  <c r="Q2929" i="18"/>
  <c r="R2929" i="18"/>
  <c r="O2930" i="18"/>
  <c r="P2930" i="18"/>
  <c r="Q2930" i="18"/>
  <c r="R2930" i="18"/>
  <c r="O2931" i="18"/>
  <c r="P2931" i="18"/>
  <c r="Q2931" i="18"/>
  <c r="R2931" i="18"/>
  <c r="O2932" i="18"/>
  <c r="P2932" i="18"/>
  <c r="Q2932" i="18"/>
  <c r="R2932" i="18"/>
  <c r="O2933" i="18"/>
  <c r="P2933" i="18"/>
  <c r="Q2933" i="18"/>
  <c r="R2933" i="18"/>
  <c r="O2934" i="18"/>
  <c r="P2934" i="18"/>
  <c r="Q2934" i="18"/>
  <c r="R2934" i="18"/>
  <c r="O2935" i="18"/>
  <c r="P2935" i="18"/>
  <c r="Q2935" i="18"/>
  <c r="R2935" i="18"/>
  <c r="O2936" i="18"/>
  <c r="P2936" i="18"/>
  <c r="Q2936" i="18"/>
  <c r="R2936" i="18"/>
  <c r="O2937" i="18"/>
  <c r="P2937" i="18"/>
  <c r="Q2937" i="18"/>
  <c r="R2937" i="18"/>
  <c r="O2938" i="18"/>
  <c r="P2938" i="18"/>
  <c r="Q2938" i="18"/>
  <c r="R2938" i="18"/>
  <c r="O2939" i="18"/>
  <c r="P2939" i="18"/>
  <c r="Q2939" i="18"/>
  <c r="R2939" i="18"/>
  <c r="O2940" i="18"/>
  <c r="P2940" i="18"/>
  <c r="Q2940" i="18"/>
  <c r="R2940" i="18"/>
  <c r="O2941" i="18"/>
  <c r="P2941" i="18"/>
  <c r="Q2941" i="18"/>
  <c r="R2941" i="18"/>
  <c r="O2942" i="18"/>
  <c r="P2942" i="18"/>
  <c r="Q2942" i="18"/>
  <c r="R2942" i="18"/>
  <c r="O2943" i="18"/>
  <c r="P2943" i="18"/>
  <c r="Q2943" i="18"/>
  <c r="R2943" i="18"/>
  <c r="O2944" i="18"/>
  <c r="P2944" i="18"/>
  <c r="Q2944" i="18"/>
  <c r="R2944" i="18"/>
  <c r="O2945" i="18"/>
  <c r="P2945" i="18"/>
  <c r="Q2945" i="18"/>
  <c r="R2945" i="18"/>
  <c r="O2946" i="18"/>
  <c r="P2946" i="18"/>
  <c r="Q2946" i="18"/>
  <c r="R2946" i="18"/>
  <c r="O2947" i="18"/>
  <c r="P2947" i="18"/>
  <c r="Q2947" i="18"/>
  <c r="R2947" i="18"/>
  <c r="O2948" i="18"/>
  <c r="P2948" i="18"/>
  <c r="Q2948" i="18"/>
  <c r="R2948" i="18"/>
  <c r="O2949" i="18"/>
  <c r="P2949" i="18"/>
  <c r="Q2949" i="18"/>
  <c r="R2949" i="18"/>
  <c r="O2950" i="18"/>
  <c r="P2950" i="18"/>
  <c r="Q2950" i="18"/>
  <c r="R2950" i="18"/>
  <c r="O2951" i="18"/>
  <c r="P2951" i="18"/>
  <c r="Q2951" i="18"/>
  <c r="R2951" i="18"/>
  <c r="O2952" i="18"/>
  <c r="P2952" i="18"/>
  <c r="Q2952" i="18"/>
  <c r="R2952" i="18"/>
  <c r="O2953" i="18"/>
  <c r="P2953" i="18"/>
  <c r="Q2953" i="18"/>
  <c r="R2953" i="18"/>
  <c r="O2954" i="18"/>
  <c r="P2954" i="18"/>
  <c r="Q2954" i="18"/>
  <c r="R2954" i="18"/>
  <c r="O2955" i="18"/>
  <c r="P2955" i="18"/>
  <c r="Q2955" i="18"/>
  <c r="R2955" i="18"/>
  <c r="O2956" i="18"/>
  <c r="P2956" i="18"/>
  <c r="Q2956" i="18"/>
  <c r="R2956" i="18"/>
  <c r="O2957" i="18"/>
  <c r="P2957" i="18"/>
  <c r="Q2957" i="18"/>
  <c r="R2957" i="18"/>
  <c r="O2958" i="18"/>
  <c r="P2958" i="18"/>
  <c r="Q2958" i="18"/>
  <c r="R2958" i="18"/>
  <c r="O2959" i="18"/>
  <c r="P2959" i="18"/>
  <c r="Q2959" i="18"/>
  <c r="R2959" i="18"/>
  <c r="O2960" i="18"/>
  <c r="P2960" i="18"/>
  <c r="Q2960" i="18"/>
  <c r="R2960" i="18"/>
  <c r="O2961" i="18"/>
  <c r="P2961" i="18"/>
  <c r="Q2961" i="18"/>
  <c r="R2961" i="18"/>
  <c r="O2962" i="18"/>
  <c r="P2962" i="18"/>
  <c r="Q2962" i="18"/>
  <c r="R2962" i="18"/>
  <c r="O2963" i="18"/>
  <c r="P2963" i="18"/>
  <c r="Q2963" i="18"/>
  <c r="R2963" i="18"/>
  <c r="O2964" i="18"/>
  <c r="P2964" i="18"/>
  <c r="Q2964" i="18"/>
  <c r="R2964" i="18"/>
  <c r="O2965" i="18"/>
  <c r="P2965" i="18"/>
  <c r="Q2965" i="18"/>
  <c r="R2965" i="18"/>
  <c r="O2966" i="18"/>
  <c r="P2966" i="18"/>
  <c r="Q2966" i="18"/>
  <c r="R2966" i="18"/>
  <c r="O2967" i="18"/>
  <c r="P2967" i="18"/>
  <c r="Q2967" i="18"/>
  <c r="R2967" i="18"/>
  <c r="O2968" i="18"/>
  <c r="P2968" i="18"/>
  <c r="Q2968" i="18"/>
  <c r="R2968" i="18"/>
  <c r="O2969" i="18"/>
  <c r="P2969" i="18"/>
  <c r="Q2969" i="18"/>
  <c r="R2969" i="18"/>
  <c r="O2970" i="18"/>
  <c r="P2970" i="18"/>
  <c r="Q2970" i="18"/>
  <c r="R2970" i="18"/>
  <c r="O2971" i="18"/>
  <c r="P2971" i="18"/>
  <c r="Q2971" i="18"/>
  <c r="R2971" i="18"/>
  <c r="O2972" i="18"/>
  <c r="P2972" i="18"/>
  <c r="Q2972" i="18"/>
  <c r="R2972" i="18"/>
  <c r="O2973" i="18"/>
  <c r="P2973" i="18"/>
  <c r="Q2973" i="18"/>
  <c r="R2973" i="18"/>
  <c r="O2974" i="18"/>
  <c r="P2974" i="18"/>
  <c r="Q2974" i="18"/>
  <c r="R2974" i="18"/>
  <c r="O2975" i="18"/>
  <c r="P2975" i="18"/>
  <c r="Q2975" i="18"/>
  <c r="R2975" i="18"/>
  <c r="O2976" i="18"/>
  <c r="P2976" i="18"/>
  <c r="Q2976" i="18"/>
  <c r="R2976" i="18"/>
  <c r="O2977" i="18"/>
  <c r="P2977" i="18"/>
  <c r="Q2977" i="18"/>
  <c r="R2977" i="18"/>
  <c r="O2978" i="18"/>
  <c r="P2978" i="18"/>
  <c r="Q2978" i="18"/>
  <c r="R2978" i="18"/>
  <c r="O2979" i="18"/>
  <c r="P2979" i="18"/>
  <c r="Q2979" i="18"/>
  <c r="R2979" i="18"/>
  <c r="O2980" i="18"/>
  <c r="P2980" i="18"/>
  <c r="Q2980" i="18"/>
  <c r="R2980" i="18"/>
  <c r="O2981" i="18"/>
  <c r="P2981" i="18"/>
  <c r="Q2981" i="18"/>
  <c r="R2981" i="18"/>
  <c r="O2982" i="18"/>
  <c r="P2982" i="18"/>
  <c r="Q2982" i="18"/>
  <c r="R2982" i="18"/>
  <c r="O2983" i="18"/>
  <c r="P2983" i="18"/>
  <c r="Q2983" i="18"/>
  <c r="R2983" i="18"/>
  <c r="O2984" i="18"/>
  <c r="P2984" i="18"/>
  <c r="Q2984" i="18"/>
  <c r="R2984" i="18"/>
  <c r="O2985" i="18"/>
  <c r="P2985" i="18"/>
  <c r="Q2985" i="18"/>
  <c r="R2985" i="18"/>
  <c r="O2986" i="18"/>
  <c r="P2986" i="18"/>
  <c r="Q2986" i="18"/>
  <c r="R2986" i="18"/>
  <c r="O2987" i="18"/>
  <c r="P2987" i="18"/>
  <c r="Q2987" i="18"/>
  <c r="R2987" i="18"/>
  <c r="O2988" i="18"/>
  <c r="P2988" i="18"/>
  <c r="Q2988" i="18"/>
  <c r="R2988" i="18"/>
  <c r="O2989" i="18"/>
  <c r="P2989" i="18"/>
  <c r="Q2989" i="18"/>
  <c r="R2989" i="18"/>
  <c r="O2990" i="18"/>
  <c r="P2990" i="18"/>
  <c r="Q2990" i="18"/>
  <c r="R2990" i="18"/>
  <c r="O2991" i="18"/>
  <c r="P2991" i="18"/>
  <c r="Q2991" i="18"/>
  <c r="R2991" i="18"/>
  <c r="O2992" i="18"/>
  <c r="P2992" i="18"/>
  <c r="Q2992" i="18"/>
  <c r="R2992" i="18"/>
  <c r="O2993" i="18"/>
  <c r="P2993" i="18"/>
  <c r="Q2993" i="18"/>
  <c r="R2993" i="18"/>
  <c r="O2994" i="18"/>
  <c r="P2994" i="18"/>
  <c r="Q2994" i="18"/>
  <c r="R2994" i="18"/>
  <c r="O2995" i="18"/>
  <c r="P2995" i="18"/>
  <c r="Q2995" i="18"/>
  <c r="R2995" i="18"/>
  <c r="O2996" i="18"/>
  <c r="P2996" i="18"/>
  <c r="Q2996" i="18"/>
  <c r="R2996" i="18"/>
  <c r="O2997" i="18"/>
  <c r="P2997" i="18"/>
  <c r="Q2997" i="18"/>
  <c r="R2997" i="18"/>
  <c r="O2998" i="18"/>
  <c r="P2998" i="18"/>
  <c r="Q2998" i="18"/>
  <c r="R2998" i="18"/>
  <c r="O2999" i="18"/>
  <c r="P2999" i="18"/>
  <c r="Q2999" i="18"/>
  <c r="R2999" i="18"/>
  <c r="O3000" i="18"/>
  <c r="P3000" i="18"/>
  <c r="Q3000" i="18"/>
  <c r="R3000" i="18"/>
  <c r="O3001" i="18"/>
  <c r="P3001" i="18"/>
  <c r="Q3001" i="18"/>
  <c r="R3001" i="18"/>
  <c r="O3002" i="18"/>
  <c r="P3002" i="18"/>
  <c r="Q3002" i="18"/>
  <c r="R3002" i="18"/>
  <c r="O3003" i="18"/>
  <c r="P3003" i="18"/>
  <c r="Q3003" i="18"/>
  <c r="R3003" i="18"/>
  <c r="O3004" i="18"/>
  <c r="P3004" i="18"/>
  <c r="Q3004" i="18"/>
  <c r="R3004" i="18"/>
  <c r="O3005" i="18"/>
  <c r="P3005" i="18"/>
  <c r="Q3005" i="18"/>
  <c r="R3005" i="18"/>
  <c r="O3006" i="18"/>
  <c r="P3006" i="18"/>
  <c r="Q3006" i="18"/>
  <c r="R3006" i="18"/>
  <c r="O3007" i="18"/>
  <c r="P3007" i="18"/>
  <c r="Q3007" i="18"/>
  <c r="R3007" i="18"/>
  <c r="O3008" i="18"/>
  <c r="P3008" i="18"/>
  <c r="Q3008" i="18"/>
  <c r="R3008" i="18"/>
  <c r="O3009" i="18"/>
  <c r="P3009" i="18"/>
  <c r="Q3009" i="18"/>
  <c r="R3009" i="18"/>
  <c r="O3010" i="18"/>
  <c r="P3010" i="18"/>
  <c r="Q3010" i="18"/>
  <c r="R3010" i="18"/>
  <c r="O3011" i="18"/>
  <c r="P3011" i="18"/>
  <c r="Q3011" i="18"/>
  <c r="R3011" i="18"/>
  <c r="O3012" i="18"/>
  <c r="P3012" i="18"/>
  <c r="Q3012" i="18"/>
  <c r="R3012" i="18"/>
  <c r="O3013" i="18"/>
  <c r="P3013" i="18"/>
  <c r="Q3013" i="18"/>
  <c r="R3013" i="18"/>
  <c r="O3014" i="18"/>
  <c r="P3014" i="18"/>
  <c r="Q3014" i="18"/>
  <c r="R3014" i="18"/>
  <c r="O3015" i="18"/>
  <c r="P3015" i="18"/>
  <c r="Q3015" i="18"/>
  <c r="R3015" i="18"/>
  <c r="O3016" i="18"/>
  <c r="P3016" i="18"/>
  <c r="Q3016" i="18"/>
  <c r="R3016" i="18"/>
  <c r="O3017" i="18"/>
  <c r="P3017" i="18"/>
  <c r="Q3017" i="18"/>
  <c r="R3017" i="18"/>
  <c r="O3018" i="18"/>
  <c r="P3018" i="18"/>
  <c r="Q3018" i="18"/>
  <c r="R3018" i="18"/>
  <c r="O3019" i="18"/>
  <c r="P3019" i="18"/>
  <c r="Q3019" i="18"/>
  <c r="R3019" i="18"/>
  <c r="O3020" i="18"/>
  <c r="P3020" i="18"/>
  <c r="Q3020" i="18"/>
  <c r="R3020" i="18"/>
  <c r="O3021" i="18"/>
  <c r="P3021" i="18"/>
  <c r="Q3021" i="18"/>
  <c r="R3021" i="18"/>
  <c r="O3022" i="18"/>
  <c r="P3022" i="18"/>
  <c r="Q3022" i="18"/>
  <c r="R3022" i="18"/>
  <c r="O3023" i="18"/>
  <c r="P3023" i="18"/>
  <c r="Q3023" i="18"/>
  <c r="R3023" i="18"/>
  <c r="O3024" i="18"/>
  <c r="P3024" i="18"/>
  <c r="Q3024" i="18"/>
  <c r="R3024" i="18"/>
  <c r="O3025" i="18"/>
  <c r="P3025" i="18"/>
  <c r="Q3025" i="18"/>
  <c r="R3025" i="18"/>
  <c r="O3026" i="18"/>
  <c r="P3026" i="18"/>
  <c r="Q3026" i="18"/>
  <c r="R3026" i="18"/>
  <c r="O3027" i="18"/>
  <c r="P3027" i="18"/>
  <c r="Q3027" i="18"/>
  <c r="R3027" i="18"/>
  <c r="O3028" i="18"/>
  <c r="P3028" i="18"/>
  <c r="Q3028" i="18"/>
  <c r="R3028" i="18"/>
  <c r="O3029" i="18"/>
  <c r="P3029" i="18"/>
  <c r="Q3029" i="18"/>
  <c r="R3029" i="18"/>
  <c r="O3030" i="18"/>
  <c r="P3030" i="18"/>
  <c r="Q3030" i="18"/>
  <c r="R3030" i="18"/>
  <c r="O3031" i="18"/>
  <c r="P3031" i="18"/>
  <c r="Q3031" i="18"/>
  <c r="R3031" i="18"/>
  <c r="O3032" i="18"/>
  <c r="P3032" i="18"/>
  <c r="Q3032" i="18"/>
  <c r="R3032" i="18"/>
  <c r="O3033" i="18"/>
  <c r="P3033" i="18"/>
  <c r="Q3033" i="18"/>
  <c r="R3033" i="18"/>
  <c r="O3034" i="18"/>
  <c r="P3034" i="18"/>
  <c r="Q3034" i="18"/>
  <c r="R3034" i="18"/>
  <c r="O3035" i="18"/>
  <c r="P3035" i="18"/>
  <c r="Q3035" i="18"/>
  <c r="R3035" i="18"/>
  <c r="O3036" i="18"/>
  <c r="P3036" i="18"/>
  <c r="Q3036" i="18"/>
  <c r="R3036" i="18"/>
  <c r="O3037" i="18"/>
  <c r="P3037" i="18"/>
  <c r="Q3037" i="18"/>
  <c r="R3037" i="18"/>
  <c r="O3038" i="18"/>
  <c r="P3038" i="18"/>
  <c r="Q3038" i="18"/>
  <c r="R3038" i="18"/>
  <c r="O3039" i="18"/>
  <c r="P3039" i="18"/>
  <c r="Q3039" i="18"/>
  <c r="R3039" i="18"/>
  <c r="O3040" i="18"/>
  <c r="P3040" i="18"/>
  <c r="Q3040" i="18"/>
  <c r="R3040" i="18"/>
  <c r="O3041" i="18"/>
  <c r="P3041" i="18"/>
  <c r="Q3041" i="18"/>
  <c r="R3041" i="18"/>
  <c r="O3042" i="18"/>
  <c r="P3042" i="18"/>
  <c r="Q3042" i="18"/>
  <c r="R3042" i="18"/>
  <c r="O3043" i="18"/>
  <c r="P3043" i="18"/>
  <c r="Q3043" i="18"/>
  <c r="R3043" i="18"/>
  <c r="O3044" i="18"/>
  <c r="P3044" i="18"/>
  <c r="Q3044" i="18"/>
  <c r="R3044" i="18"/>
  <c r="O3045" i="18"/>
  <c r="P3045" i="18"/>
  <c r="Q3045" i="18"/>
  <c r="R3045" i="18"/>
  <c r="O3046" i="18"/>
  <c r="P3046" i="18"/>
  <c r="Q3046" i="18"/>
  <c r="R3046" i="18"/>
  <c r="O3047" i="18"/>
  <c r="P3047" i="18"/>
  <c r="Q3047" i="18"/>
  <c r="R3047" i="18"/>
  <c r="O3048" i="18"/>
  <c r="P3048" i="18"/>
  <c r="Q3048" i="18"/>
  <c r="R3048" i="18"/>
  <c r="O3049" i="18"/>
  <c r="P3049" i="18"/>
  <c r="Q3049" i="18"/>
  <c r="R3049" i="18"/>
  <c r="O3050" i="18"/>
  <c r="P3050" i="18"/>
  <c r="Q3050" i="18"/>
  <c r="R3050" i="18"/>
  <c r="O3051" i="18"/>
  <c r="P3051" i="18"/>
  <c r="Q3051" i="18"/>
  <c r="R3051" i="18"/>
  <c r="O3052" i="18"/>
  <c r="P3052" i="18"/>
  <c r="Q3052" i="18"/>
  <c r="R3052" i="18"/>
  <c r="O3053" i="18"/>
  <c r="P3053" i="18"/>
  <c r="Q3053" i="18"/>
  <c r="R3053" i="18"/>
  <c r="O3054" i="18"/>
  <c r="P3054" i="18"/>
  <c r="Q3054" i="18"/>
  <c r="R3054" i="18"/>
  <c r="O3055" i="18"/>
  <c r="P3055" i="18"/>
  <c r="Q3055" i="18"/>
  <c r="R3055" i="18"/>
  <c r="O3056" i="18"/>
  <c r="P3056" i="18"/>
  <c r="Q3056" i="18"/>
  <c r="R3056" i="18"/>
  <c r="O3057" i="18"/>
  <c r="P3057" i="18"/>
  <c r="Q3057" i="18"/>
  <c r="R3057" i="18"/>
  <c r="O3058" i="18"/>
  <c r="P3058" i="18"/>
  <c r="Q3058" i="18"/>
  <c r="R3058" i="18"/>
  <c r="O3059" i="18"/>
  <c r="P3059" i="18"/>
  <c r="Q3059" i="18"/>
  <c r="R3059" i="18"/>
  <c r="O3060" i="18"/>
  <c r="P3060" i="18"/>
  <c r="Q3060" i="18"/>
  <c r="R3060" i="18"/>
  <c r="O3061" i="18"/>
  <c r="P3061" i="18"/>
  <c r="Q3061" i="18"/>
  <c r="R3061" i="18"/>
  <c r="O3062" i="18"/>
  <c r="P3062" i="18"/>
  <c r="Q3062" i="18"/>
  <c r="R3062" i="18"/>
  <c r="O3063" i="18"/>
  <c r="P3063" i="18"/>
  <c r="Q3063" i="18"/>
  <c r="R3063" i="18"/>
  <c r="O3064" i="18"/>
  <c r="P3064" i="18"/>
  <c r="Q3064" i="18"/>
  <c r="R3064" i="18"/>
  <c r="O3065" i="18"/>
  <c r="P3065" i="18"/>
  <c r="Q3065" i="18"/>
  <c r="R3065" i="18"/>
  <c r="O3066" i="18"/>
  <c r="P3066" i="18"/>
  <c r="Q3066" i="18"/>
  <c r="R3066" i="18"/>
  <c r="O3067" i="18"/>
  <c r="P3067" i="18"/>
  <c r="Q3067" i="18"/>
  <c r="R3067" i="18"/>
  <c r="O3068" i="18"/>
  <c r="P3068" i="18"/>
  <c r="Q3068" i="18"/>
  <c r="R3068" i="18"/>
  <c r="O3069" i="18"/>
  <c r="P3069" i="18"/>
  <c r="Q3069" i="18"/>
  <c r="R3069" i="18"/>
  <c r="O3070" i="18"/>
  <c r="P3070" i="18"/>
  <c r="Q3070" i="18"/>
  <c r="R3070" i="18"/>
  <c r="O3071" i="18"/>
  <c r="P3071" i="18"/>
  <c r="Q3071" i="18"/>
  <c r="R3071" i="18"/>
  <c r="O3072" i="18"/>
  <c r="P3072" i="18"/>
  <c r="Q3072" i="18"/>
  <c r="R3072" i="18"/>
  <c r="O3073" i="18"/>
  <c r="P3073" i="18"/>
  <c r="Q3073" i="18"/>
  <c r="R3073" i="18"/>
  <c r="O3074" i="18"/>
  <c r="P3074" i="18"/>
  <c r="Q3074" i="18"/>
  <c r="R3074" i="18"/>
  <c r="O3075" i="18"/>
  <c r="P3075" i="18"/>
  <c r="Q3075" i="18"/>
  <c r="R3075" i="18"/>
  <c r="O3076" i="18"/>
  <c r="P3076" i="18"/>
  <c r="Q3076" i="18"/>
  <c r="R3076" i="18"/>
  <c r="O3077" i="18"/>
  <c r="P3077" i="18"/>
  <c r="Q3077" i="18"/>
  <c r="R3077" i="18"/>
  <c r="O3078" i="18"/>
  <c r="P3078" i="18"/>
  <c r="Q3078" i="18"/>
  <c r="R3078" i="18"/>
  <c r="O3079" i="18"/>
  <c r="P3079" i="18"/>
  <c r="Q3079" i="18"/>
  <c r="R3079" i="18"/>
  <c r="O3080" i="18"/>
  <c r="P3080" i="18"/>
  <c r="Q3080" i="18"/>
  <c r="R3080" i="18"/>
  <c r="O3081" i="18"/>
  <c r="P3081" i="18"/>
  <c r="Q3081" i="18"/>
  <c r="R3081" i="18"/>
  <c r="O3082" i="18"/>
  <c r="P3082" i="18"/>
  <c r="Q3082" i="18"/>
  <c r="R3082" i="18"/>
  <c r="O3083" i="18"/>
  <c r="P3083" i="18"/>
  <c r="Q3083" i="18"/>
  <c r="R3083" i="18"/>
  <c r="O3084" i="18"/>
  <c r="P3084" i="18"/>
  <c r="Q3084" i="18"/>
  <c r="R3084" i="18"/>
  <c r="O3085" i="18"/>
  <c r="P3085" i="18"/>
  <c r="Q3085" i="18"/>
  <c r="R3085" i="18"/>
  <c r="O3086" i="18"/>
  <c r="P3086" i="18"/>
  <c r="Q3086" i="18"/>
  <c r="R3086" i="18"/>
  <c r="O3087" i="18"/>
  <c r="P3087" i="18"/>
  <c r="Q3087" i="18"/>
  <c r="R3087" i="18"/>
  <c r="O3088" i="18"/>
  <c r="P3088" i="18"/>
  <c r="Q3088" i="18"/>
  <c r="R3088" i="18"/>
  <c r="O3089" i="18"/>
  <c r="P3089" i="18"/>
  <c r="Q3089" i="18"/>
  <c r="R3089" i="18"/>
  <c r="O3090" i="18"/>
  <c r="P3090" i="18"/>
  <c r="Q3090" i="18"/>
  <c r="R3090" i="18"/>
  <c r="O3091" i="18"/>
  <c r="P3091" i="18"/>
  <c r="Q3091" i="18"/>
  <c r="R3091" i="18"/>
  <c r="O3092" i="18"/>
  <c r="P3092" i="18"/>
  <c r="Q3092" i="18"/>
  <c r="R3092" i="18"/>
  <c r="O3093" i="18"/>
  <c r="P3093" i="18"/>
  <c r="Q3093" i="18"/>
  <c r="R3093" i="18"/>
  <c r="O3094" i="18"/>
  <c r="P3094" i="18"/>
  <c r="Q3094" i="18"/>
  <c r="R3094" i="18"/>
  <c r="O3095" i="18"/>
  <c r="P3095" i="18"/>
  <c r="Q3095" i="18"/>
  <c r="R3095" i="18"/>
  <c r="O3096" i="18"/>
  <c r="P3096" i="18"/>
  <c r="Q3096" i="18"/>
  <c r="R3096" i="18"/>
  <c r="O3097" i="18"/>
  <c r="P3097" i="18"/>
  <c r="Q3097" i="18"/>
  <c r="R3097" i="18"/>
  <c r="O3098" i="18"/>
  <c r="P3098" i="18"/>
  <c r="Q3098" i="18"/>
  <c r="R3098" i="18"/>
  <c r="O3099" i="18"/>
  <c r="P3099" i="18"/>
  <c r="Q3099" i="18"/>
  <c r="R3099" i="18"/>
  <c r="O3100" i="18"/>
  <c r="P3100" i="18"/>
  <c r="Q3100" i="18"/>
  <c r="R3100" i="18"/>
  <c r="O3101" i="18"/>
  <c r="P3101" i="18"/>
  <c r="Q3101" i="18"/>
  <c r="R3101" i="18"/>
  <c r="O3102" i="18"/>
  <c r="P3102" i="18"/>
  <c r="Q3102" i="18"/>
  <c r="R3102" i="18"/>
  <c r="O3103" i="18"/>
  <c r="P3103" i="18"/>
  <c r="Q3103" i="18"/>
  <c r="R3103" i="18"/>
  <c r="O3104" i="18"/>
  <c r="P3104" i="18"/>
  <c r="Q3104" i="18"/>
  <c r="R3104" i="18"/>
  <c r="O3105" i="18"/>
  <c r="P3105" i="18"/>
  <c r="Q3105" i="18"/>
  <c r="R3105" i="18"/>
  <c r="O3106" i="18"/>
  <c r="P3106" i="18"/>
  <c r="Q3106" i="18"/>
  <c r="R3106" i="18"/>
  <c r="O3107" i="18"/>
  <c r="P3107" i="18"/>
  <c r="Q3107" i="18"/>
  <c r="R3107" i="18"/>
  <c r="O3108" i="18"/>
  <c r="P3108" i="18"/>
  <c r="Q3108" i="18"/>
  <c r="R3108" i="18"/>
  <c r="O3109" i="18"/>
  <c r="P3109" i="18"/>
  <c r="Q3109" i="18"/>
  <c r="R3109" i="18"/>
  <c r="O3110" i="18"/>
  <c r="P3110" i="18"/>
  <c r="Q3110" i="18"/>
  <c r="R3110" i="18"/>
  <c r="O3111" i="18"/>
  <c r="P3111" i="18"/>
  <c r="Q3111" i="18"/>
  <c r="R3111" i="18"/>
  <c r="O3112" i="18"/>
  <c r="P3112" i="18"/>
  <c r="Q3112" i="18"/>
  <c r="R3112" i="18"/>
  <c r="O3113" i="18"/>
  <c r="P3113" i="18"/>
  <c r="Q3113" i="18"/>
  <c r="R3113" i="18"/>
  <c r="O3114" i="18"/>
  <c r="P3114" i="18"/>
  <c r="Q3114" i="18"/>
  <c r="R3114" i="18"/>
  <c r="O3115" i="18"/>
  <c r="P3115" i="18"/>
  <c r="Q3115" i="18"/>
  <c r="R3115" i="18"/>
  <c r="O3116" i="18"/>
  <c r="P3116" i="18"/>
  <c r="Q3116" i="18"/>
  <c r="R3116" i="18"/>
  <c r="O3117" i="18"/>
  <c r="P3117" i="18"/>
  <c r="Q3117" i="18"/>
  <c r="R3117" i="18"/>
  <c r="O3118" i="18"/>
  <c r="P3118" i="18"/>
  <c r="Q3118" i="18"/>
  <c r="R3118" i="18"/>
  <c r="O3119" i="18"/>
  <c r="P3119" i="18"/>
  <c r="Q3119" i="18"/>
  <c r="R3119" i="18"/>
  <c r="O3120" i="18"/>
  <c r="P3120" i="18"/>
  <c r="Q3120" i="18"/>
  <c r="R3120" i="18"/>
  <c r="O3121" i="18"/>
  <c r="P3121" i="18"/>
  <c r="Q3121" i="18"/>
  <c r="R3121" i="18"/>
  <c r="O3122" i="18"/>
  <c r="P3122" i="18"/>
  <c r="Q3122" i="18"/>
  <c r="R3122" i="18"/>
  <c r="O3123" i="18"/>
  <c r="P3123" i="18"/>
  <c r="Q3123" i="18"/>
  <c r="R3123" i="18"/>
  <c r="O3124" i="18"/>
  <c r="P3124" i="18"/>
  <c r="Q3124" i="18"/>
  <c r="R3124" i="18"/>
  <c r="O3125" i="18"/>
  <c r="P3125" i="18"/>
  <c r="Q3125" i="18"/>
  <c r="R3125" i="18"/>
  <c r="O3126" i="18"/>
  <c r="P3126" i="18"/>
  <c r="Q3126" i="18"/>
  <c r="R3126" i="18"/>
  <c r="O3127" i="18"/>
  <c r="P3127" i="18"/>
  <c r="Q3127" i="18"/>
  <c r="R3127" i="18"/>
  <c r="O3128" i="18"/>
  <c r="P3128" i="18"/>
  <c r="Q3128" i="18"/>
  <c r="R3128" i="18"/>
  <c r="O3129" i="18"/>
  <c r="P3129" i="18"/>
  <c r="Q3129" i="18"/>
  <c r="R3129" i="18"/>
  <c r="O3130" i="18"/>
  <c r="P3130" i="18"/>
  <c r="Q3130" i="18"/>
  <c r="R3130" i="18"/>
  <c r="O3131" i="18"/>
  <c r="P3131" i="18"/>
  <c r="Q3131" i="18"/>
  <c r="R3131" i="18"/>
  <c r="O3132" i="18"/>
  <c r="P3132" i="18"/>
  <c r="Q3132" i="18"/>
  <c r="R3132" i="18"/>
  <c r="O3133" i="18"/>
  <c r="P3133" i="18"/>
  <c r="Q3133" i="18"/>
  <c r="R3133" i="18"/>
  <c r="O3134" i="18"/>
  <c r="P3134" i="18"/>
  <c r="Q3134" i="18"/>
  <c r="R3134" i="18"/>
  <c r="O3135" i="18"/>
  <c r="P3135" i="18"/>
  <c r="Q3135" i="18"/>
  <c r="R3135" i="18"/>
  <c r="O3136" i="18"/>
  <c r="P3136" i="18"/>
  <c r="Q3136" i="18"/>
  <c r="R3136" i="18"/>
  <c r="O3137" i="18"/>
  <c r="P3137" i="18"/>
  <c r="Q3137" i="18"/>
  <c r="R3137" i="18"/>
  <c r="O3138" i="18"/>
  <c r="P3138" i="18"/>
  <c r="Q3138" i="18"/>
  <c r="R3138" i="18"/>
  <c r="O3139" i="18"/>
  <c r="P3139" i="18"/>
  <c r="Q3139" i="18"/>
  <c r="R3139" i="18"/>
  <c r="O3140" i="18"/>
  <c r="P3140" i="18"/>
  <c r="Q3140" i="18"/>
  <c r="R3140" i="18"/>
  <c r="O3141" i="18"/>
  <c r="P3141" i="18"/>
  <c r="Q3141" i="18"/>
  <c r="R3141" i="18"/>
  <c r="O3142" i="18"/>
  <c r="P3142" i="18"/>
  <c r="Q3142" i="18"/>
  <c r="R3142" i="18"/>
  <c r="O3143" i="18"/>
  <c r="P3143" i="18"/>
  <c r="Q3143" i="18"/>
  <c r="R3143" i="18"/>
  <c r="O3144" i="18"/>
  <c r="P3144" i="18"/>
  <c r="Q3144" i="18"/>
  <c r="R3144" i="18"/>
  <c r="O3145" i="18"/>
  <c r="P3145" i="18"/>
  <c r="Q3145" i="18"/>
  <c r="R3145" i="18"/>
  <c r="O3146" i="18"/>
  <c r="P3146" i="18"/>
  <c r="Q3146" i="18"/>
  <c r="R3146" i="18"/>
  <c r="O3147" i="18"/>
  <c r="P3147" i="18"/>
  <c r="Q3147" i="18"/>
  <c r="R3147" i="18"/>
  <c r="O3148" i="18"/>
  <c r="P3148" i="18"/>
  <c r="Q3148" i="18"/>
  <c r="R3148" i="18"/>
  <c r="O3149" i="18"/>
  <c r="P3149" i="18"/>
  <c r="Q3149" i="18"/>
  <c r="R3149" i="18"/>
  <c r="O3150" i="18"/>
  <c r="P3150" i="18"/>
  <c r="Q3150" i="18"/>
  <c r="R3150" i="18"/>
  <c r="O3151" i="18"/>
  <c r="P3151" i="18"/>
  <c r="Q3151" i="18"/>
  <c r="R3151" i="18"/>
  <c r="O3152" i="18"/>
  <c r="P3152" i="18"/>
  <c r="Q3152" i="18"/>
  <c r="R3152" i="18"/>
  <c r="O3153" i="18"/>
  <c r="P3153" i="18"/>
  <c r="Q3153" i="18"/>
  <c r="R3153" i="18"/>
  <c r="O3154" i="18"/>
  <c r="P3154" i="18"/>
  <c r="Q3154" i="18"/>
  <c r="R3154" i="18"/>
  <c r="O3155" i="18"/>
  <c r="P3155" i="18"/>
  <c r="Q3155" i="18"/>
  <c r="R3155" i="18"/>
  <c r="O3156" i="18"/>
  <c r="P3156" i="18"/>
  <c r="Q3156" i="18"/>
  <c r="R3156" i="18"/>
  <c r="O3157" i="18"/>
  <c r="P3157" i="18"/>
  <c r="Q3157" i="18"/>
  <c r="R3157" i="18"/>
  <c r="O3158" i="18"/>
  <c r="P3158" i="18"/>
  <c r="Q3158" i="18"/>
  <c r="R3158" i="18"/>
  <c r="O3159" i="18"/>
  <c r="P3159" i="18"/>
  <c r="Q3159" i="18"/>
  <c r="R3159" i="18"/>
  <c r="O3160" i="18"/>
  <c r="P3160" i="18"/>
  <c r="Q3160" i="18"/>
  <c r="R3160" i="18"/>
  <c r="O3161" i="18"/>
  <c r="P3161" i="18"/>
  <c r="Q3161" i="18"/>
  <c r="R3161" i="18"/>
  <c r="O3162" i="18"/>
  <c r="P3162" i="18"/>
  <c r="Q3162" i="18"/>
  <c r="R3162" i="18"/>
  <c r="O3163" i="18"/>
  <c r="P3163" i="18"/>
  <c r="Q3163" i="18"/>
  <c r="R3163" i="18"/>
  <c r="O3164" i="18"/>
  <c r="P3164" i="18"/>
  <c r="Q3164" i="18"/>
  <c r="R3164" i="18"/>
  <c r="O3165" i="18"/>
  <c r="P3165" i="18"/>
  <c r="Q3165" i="18"/>
  <c r="R3165" i="18"/>
  <c r="O3166" i="18"/>
  <c r="P3166" i="18"/>
  <c r="Q3166" i="18"/>
  <c r="R3166" i="18"/>
  <c r="O3167" i="18"/>
  <c r="P3167" i="18"/>
  <c r="Q3167" i="18"/>
  <c r="R3167" i="18"/>
  <c r="O3168" i="18"/>
  <c r="P3168" i="18"/>
  <c r="Q3168" i="18"/>
  <c r="R3168" i="18"/>
  <c r="O3169" i="18"/>
  <c r="P3169" i="18"/>
  <c r="Q3169" i="18"/>
  <c r="R3169" i="18"/>
  <c r="O3170" i="18"/>
  <c r="P3170" i="18"/>
  <c r="Q3170" i="18"/>
  <c r="R3170" i="18"/>
  <c r="O3171" i="18"/>
  <c r="P3171" i="18"/>
  <c r="Q3171" i="18"/>
  <c r="R3171" i="18"/>
  <c r="O3172" i="18"/>
  <c r="P3172" i="18"/>
  <c r="Q3172" i="18"/>
  <c r="R3172" i="18"/>
  <c r="O3173" i="18"/>
  <c r="P3173" i="18"/>
  <c r="Q3173" i="18"/>
  <c r="R3173" i="18"/>
  <c r="O3174" i="18"/>
  <c r="P3174" i="18"/>
  <c r="Q3174" i="18"/>
  <c r="R3174" i="18"/>
  <c r="O3175" i="18"/>
  <c r="P3175" i="18"/>
  <c r="Q3175" i="18"/>
  <c r="R3175" i="18"/>
  <c r="O3176" i="18"/>
  <c r="P3176" i="18"/>
  <c r="Q3176" i="18"/>
  <c r="R3176" i="18"/>
  <c r="O3177" i="18"/>
  <c r="P3177" i="18"/>
  <c r="Q3177" i="18"/>
  <c r="R3177" i="18"/>
  <c r="O3178" i="18"/>
  <c r="P3178" i="18"/>
  <c r="Q3178" i="18"/>
  <c r="R3178" i="18"/>
  <c r="O3179" i="18"/>
  <c r="P3179" i="18"/>
  <c r="Q3179" i="18"/>
  <c r="R3179" i="18"/>
  <c r="O3180" i="18"/>
  <c r="P3180" i="18"/>
  <c r="Q3180" i="18"/>
  <c r="R3180" i="18"/>
  <c r="O3181" i="18"/>
  <c r="P3181" i="18"/>
  <c r="Q3181" i="18"/>
  <c r="R3181" i="18"/>
  <c r="O3182" i="18"/>
  <c r="P3182" i="18"/>
  <c r="Q3182" i="18"/>
  <c r="R3182" i="18"/>
  <c r="O3183" i="18"/>
  <c r="P3183" i="18"/>
  <c r="Q3183" i="18"/>
  <c r="R3183" i="18"/>
  <c r="O3184" i="18"/>
  <c r="P3184" i="18"/>
  <c r="Q3184" i="18"/>
  <c r="R3184" i="18"/>
  <c r="O3185" i="18"/>
  <c r="P3185" i="18"/>
  <c r="Q3185" i="18"/>
  <c r="R3185" i="18"/>
  <c r="O3186" i="18"/>
  <c r="P3186" i="18"/>
  <c r="Q3186" i="18"/>
  <c r="R3186" i="18"/>
  <c r="O3187" i="18"/>
  <c r="P3187" i="18"/>
  <c r="Q3187" i="18"/>
  <c r="R3187" i="18"/>
  <c r="O3188" i="18"/>
  <c r="P3188" i="18"/>
  <c r="Q3188" i="18"/>
  <c r="R3188" i="18"/>
  <c r="O3189" i="18"/>
  <c r="P3189" i="18"/>
  <c r="Q3189" i="18"/>
  <c r="R3189" i="18"/>
  <c r="O3190" i="18"/>
  <c r="P3190" i="18"/>
  <c r="Q3190" i="18"/>
  <c r="R3190" i="18"/>
  <c r="O3191" i="18"/>
  <c r="P3191" i="18"/>
  <c r="Q3191" i="18"/>
  <c r="R3191" i="18"/>
  <c r="O3192" i="18"/>
  <c r="P3192" i="18"/>
  <c r="Q3192" i="18"/>
  <c r="R3192" i="18"/>
  <c r="O3193" i="18"/>
  <c r="P3193" i="18"/>
  <c r="Q3193" i="18"/>
  <c r="R3193" i="18"/>
  <c r="O3194" i="18"/>
  <c r="P3194" i="18"/>
  <c r="Q3194" i="18"/>
  <c r="R3194" i="18"/>
  <c r="O3195" i="18"/>
  <c r="P3195" i="18"/>
  <c r="Q3195" i="18"/>
  <c r="R3195" i="18"/>
  <c r="O3196" i="18"/>
  <c r="P3196" i="18"/>
  <c r="Q3196" i="18"/>
  <c r="R3196" i="18"/>
  <c r="O3197" i="18"/>
  <c r="P3197" i="18"/>
  <c r="Q3197" i="18"/>
  <c r="R3197" i="18"/>
  <c r="O3198" i="18"/>
  <c r="P3198" i="18"/>
  <c r="Q3198" i="18"/>
  <c r="R3198" i="18"/>
  <c r="O3199" i="18"/>
  <c r="P3199" i="18"/>
  <c r="Q3199" i="18"/>
  <c r="R3199" i="18"/>
  <c r="O3200" i="18"/>
  <c r="P3200" i="18"/>
  <c r="Q3200" i="18"/>
  <c r="R3200" i="18"/>
  <c r="O3201" i="18"/>
  <c r="P3201" i="18"/>
  <c r="Q3201" i="18"/>
  <c r="R3201" i="18"/>
  <c r="O3202" i="18"/>
  <c r="P3202" i="18"/>
  <c r="Q3202" i="18"/>
  <c r="R3202" i="18"/>
  <c r="O3203" i="18"/>
  <c r="P3203" i="18"/>
  <c r="Q3203" i="18"/>
  <c r="R3203" i="18"/>
  <c r="O3204" i="18"/>
  <c r="P3204" i="18"/>
  <c r="Q3204" i="18"/>
  <c r="R3204" i="18"/>
  <c r="O3205" i="18"/>
  <c r="P3205" i="18"/>
  <c r="Q3205" i="18"/>
  <c r="R3205" i="18"/>
  <c r="O3206" i="18"/>
  <c r="P3206" i="18"/>
  <c r="Q3206" i="18"/>
  <c r="R3206" i="18"/>
  <c r="O3207" i="18"/>
  <c r="P3207" i="18"/>
  <c r="Q3207" i="18"/>
  <c r="R3207" i="18"/>
  <c r="O3208" i="18"/>
  <c r="P3208" i="18"/>
  <c r="Q3208" i="18"/>
  <c r="R3208" i="18"/>
  <c r="O3209" i="18"/>
  <c r="P3209" i="18"/>
  <c r="Q3209" i="18"/>
  <c r="R3209" i="18"/>
  <c r="O3210" i="18"/>
  <c r="P3210" i="18"/>
  <c r="Q3210" i="18"/>
  <c r="R3210" i="18"/>
  <c r="O3211" i="18"/>
  <c r="P3211" i="18"/>
  <c r="Q3211" i="18"/>
  <c r="R3211" i="18"/>
  <c r="O3212" i="18"/>
  <c r="P3212" i="18"/>
  <c r="Q3212" i="18"/>
  <c r="R3212" i="18"/>
  <c r="O3213" i="18"/>
  <c r="P3213" i="18"/>
  <c r="Q3213" i="18"/>
  <c r="R3213" i="18"/>
  <c r="O3214" i="18"/>
  <c r="P3214" i="18"/>
  <c r="Q3214" i="18"/>
  <c r="R3214" i="18"/>
  <c r="O3215" i="18"/>
  <c r="P3215" i="18"/>
  <c r="Q3215" i="18"/>
  <c r="R3215" i="18"/>
  <c r="O3216" i="18"/>
  <c r="P3216" i="18"/>
  <c r="Q3216" i="18"/>
  <c r="R3216" i="18"/>
  <c r="O3217" i="18"/>
  <c r="P3217" i="18"/>
  <c r="Q3217" i="18"/>
  <c r="R3217" i="18"/>
  <c r="O3218" i="18"/>
  <c r="P3218" i="18"/>
  <c r="Q3218" i="18"/>
  <c r="R3218" i="18"/>
  <c r="O3219" i="18"/>
  <c r="P3219" i="18"/>
  <c r="Q3219" i="18"/>
  <c r="R3219" i="18"/>
  <c r="O3220" i="18"/>
  <c r="P3220" i="18"/>
  <c r="Q3220" i="18"/>
  <c r="R3220" i="18"/>
  <c r="O3221" i="18"/>
  <c r="P3221" i="18"/>
  <c r="Q3221" i="18"/>
  <c r="R3221" i="18"/>
  <c r="O3222" i="18"/>
  <c r="P3222" i="18"/>
  <c r="Q3222" i="18"/>
  <c r="R3222" i="18"/>
  <c r="O3223" i="18"/>
  <c r="P3223" i="18"/>
  <c r="Q3223" i="18"/>
  <c r="R3223" i="18"/>
  <c r="O3224" i="18"/>
  <c r="P3224" i="18"/>
  <c r="Q3224" i="18"/>
  <c r="R3224" i="18"/>
  <c r="O3225" i="18"/>
  <c r="P3225" i="18"/>
  <c r="Q3225" i="18"/>
  <c r="R3225" i="18"/>
  <c r="O3226" i="18"/>
  <c r="P3226" i="18"/>
  <c r="Q3226" i="18"/>
  <c r="R3226" i="18"/>
  <c r="O3227" i="18"/>
  <c r="P3227" i="18"/>
  <c r="Q3227" i="18"/>
  <c r="R3227" i="18"/>
  <c r="O3228" i="18"/>
  <c r="P3228" i="18"/>
  <c r="Q3228" i="18"/>
  <c r="R3228" i="18"/>
  <c r="O3229" i="18"/>
  <c r="P3229" i="18"/>
  <c r="Q3229" i="18"/>
  <c r="R3229" i="18"/>
  <c r="O3230" i="18"/>
  <c r="P3230" i="18"/>
  <c r="Q3230" i="18"/>
  <c r="R3230" i="18"/>
  <c r="O3231" i="18"/>
  <c r="P3231" i="18"/>
  <c r="Q3231" i="18"/>
  <c r="R3231" i="18"/>
  <c r="O3232" i="18"/>
  <c r="P3232" i="18"/>
  <c r="Q3232" i="18"/>
  <c r="R3232" i="18"/>
  <c r="O3233" i="18"/>
  <c r="P3233" i="18"/>
  <c r="Q3233" i="18"/>
  <c r="R3233" i="18"/>
  <c r="O3234" i="18"/>
  <c r="P3234" i="18"/>
  <c r="Q3234" i="18"/>
  <c r="R3234" i="18"/>
  <c r="O3235" i="18"/>
  <c r="P3235" i="18"/>
  <c r="Q3235" i="18"/>
  <c r="R3235" i="18"/>
  <c r="O3236" i="18"/>
  <c r="P3236" i="18"/>
  <c r="Q3236" i="18"/>
  <c r="R3236" i="18"/>
  <c r="O3237" i="18"/>
  <c r="P3237" i="18"/>
  <c r="Q3237" i="18"/>
  <c r="R3237" i="18"/>
  <c r="O3238" i="18"/>
  <c r="P3238" i="18"/>
  <c r="Q3238" i="18"/>
  <c r="R3238" i="18"/>
  <c r="O3239" i="18"/>
  <c r="P3239" i="18"/>
  <c r="Q3239" i="18"/>
  <c r="R3239" i="18"/>
  <c r="O3240" i="18"/>
  <c r="P3240" i="18"/>
  <c r="Q3240" i="18"/>
  <c r="R3240" i="18"/>
  <c r="O3241" i="18"/>
  <c r="P3241" i="18"/>
  <c r="Q3241" i="18"/>
  <c r="R3241" i="18"/>
  <c r="O3242" i="18"/>
  <c r="P3242" i="18"/>
  <c r="Q3242" i="18"/>
  <c r="R3242" i="18"/>
  <c r="O3243" i="18"/>
  <c r="P3243" i="18"/>
  <c r="Q3243" i="18"/>
  <c r="R3243" i="18"/>
  <c r="O3244" i="18"/>
  <c r="P3244" i="18"/>
  <c r="Q3244" i="18"/>
  <c r="R3244" i="18"/>
  <c r="O3245" i="18"/>
  <c r="P3245" i="18"/>
  <c r="Q3245" i="18"/>
  <c r="R3245" i="18"/>
  <c r="O3246" i="18"/>
  <c r="P3246" i="18"/>
  <c r="Q3246" i="18"/>
  <c r="R3246" i="18"/>
  <c r="O3247" i="18"/>
  <c r="P3247" i="18"/>
  <c r="Q3247" i="18"/>
  <c r="R3247" i="18"/>
  <c r="O3248" i="18"/>
  <c r="P3248" i="18"/>
  <c r="Q3248" i="18"/>
  <c r="R3248" i="18"/>
  <c r="O3249" i="18"/>
  <c r="P3249" i="18"/>
  <c r="Q3249" i="18"/>
  <c r="R3249" i="18"/>
  <c r="O3250" i="18"/>
  <c r="P3250" i="18"/>
  <c r="Q3250" i="18"/>
  <c r="R3250" i="18"/>
  <c r="O3251" i="18"/>
  <c r="P3251" i="18"/>
  <c r="Q3251" i="18"/>
  <c r="R3251" i="18"/>
  <c r="O3252" i="18"/>
  <c r="P3252" i="18"/>
  <c r="Q3252" i="18"/>
  <c r="R3252" i="18"/>
  <c r="O3253" i="18"/>
  <c r="P3253" i="18"/>
  <c r="Q3253" i="18"/>
  <c r="R3253" i="18"/>
  <c r="O3254" i="18"/>
  <c r="P3254" i="18"/>
  <c r="Q3254" i="18"/>
  <c r="R3254" i="18"/>
  <c r="O3255" i="18"/>
  <c r="P3255" i="18"/>
  <c r="Q3255" i="18"/>
  <c r="R3255" i="18"/>
  <c r="O3256" i="18"/>
  <c r="P3256" i="18"/>
  <c r="Q3256" i="18"/>
  <c r="R3256" i="18"/>
  <c r="O3257" i="18"/>
  <c r="P3257" i="18"/>
  <c r="Q3257" i="18"/>
  <c r="R3257" i="18"/>
  <c r="O3258" i="18"/>
  <c r="P3258" i="18"/>
  <c r="Q3258" i="18"/>
  <c r="R3258" i="18"/>
  <c r="O3259" i="18"/>
  <c r="P3259" i="18"/>
  <c r="Q3259" i="18"/>
  <c r="R3259" i="18"/>
  <c r="O3260" i="18"/>
  <c r="P3260" i="18"/>
  <c r="Q3260" i="18"/>
  <c r="R3260" i="18"/>
  <c r="O3261" i="18"/>
  <c r="P3261" i="18"/>
  <c r="Q3261" i="18"/>
  <c r="R3261" i="18"/>
  <c r="O3262" i="18"/>
  <c r="P3262" i="18"/>
  <c r="Q3262" i="18"/>
  <c r="R3262" i="18"/>
  <c r="O3263" i="18"/>
  <c r="P3263" i="18"/>
  <c r="Q3263" i="18"/>
  <c r="R3263" i="18"/>
  <c r="O3264" i="18"/>
  <c r="P3264" i="18"/>
  <c r="Q3264" i="18"/>
  <c r="R3264" i="18"/>
  <c r="O3265" i="18"/>
  <c r="P3265" i="18"/>
  <c r="Q3265" i="18"/>
  <c r="R3265" i="18"/>
  <c r="O3266" i="18"/>
  <c r="P3266" i="18"/>
  <c r="Q3266" i="18"/>
  <c r="R3266" i="18"/>
  <c r="O3267" i="18"/>
  <c r="P3267" i="18"/>
  <c r="Q3267" i="18"/>
  <c r="R3267" i="18"/>
  <c r="O3268" i="18"/>
  <c r="P3268" i="18"/>
  <c r="Q3268" i="18"/>
  <c r="R3268" i="18"/>
  <c r="O3269" i="18"/>
  <c r="P3269" i="18"/>
  <c r="Q3269" i="18"/>
  <c r="R3269" i="18"/>
  <c r="O3270" i="18"/>
  <c r="P3270" i="18"/>
  <c r="Q3270" i="18"/>
  <c r="R3270" i="18"/>
  <c r="O3271" i="18"/>
  <c r="P3271" i="18"/>
  <c r="Q3271" i="18"/>
  <c r="R3271" i="18"/>
  <c r="O3272" i="18"/>
  <c r="P3272" i="18"/>
  <c r="Q3272" i="18"/>
  <c r="R3272" i="18"/>
  <c r="O3273" i="18"/>
  <c r="P3273" i="18"/>
  <c r="Q3273" i="18"/>
  <c r="R3273" i="18"/>
  <c r="O3274" i="18"/>
  <c r="P3274" i="18"/>
  <c r="Q3274" i="18"/>
  <c r="R3274" i="18"/>
  <c r="O3275" i="18"/>
  <c r="P3275" i="18"/>
  <c r="Q3275" i="18"/>
  <c r="R3275" i="18"/>
  <c r="O3276" i="18"/>
  <c r="P3276" i="18"/>
  <c r="Q3276" i="18"/>
  <c r="R3276" i="18"/>
  <c r="O3277" i="18"/>
  <c r="P3277" i="18"/>
  <c r="Q3277" i="18"/>
  <c r="R3277" i="18"/>
  <c r="O3278" i="18"/>
  <c r="P3278" i="18"/>
  <c r="Q3278" i="18"/>
  <c r="R3278" i="18"/>
  <c r="O3279" i="18"/>
  <c r="P3279" i="18"/>
  <c r="Q3279" i="18"/>
  <c r="R3279" i="18"/>
  <c r="O3280" i="18"/>
  <c r="P3280" i="18"/>
  <c r="Q3280" i="18"/>
  <c r="R3280" i="18"/>
  <c r="O3281" i="18"/>
  <c r="P3281" i="18"/>
  <c r="Q3281" i="18"/>
  <c r="R3281" i="18"/>
  <c r="O3282" i="18"/>
  <c r="P3282" i="18"/>
  <c r="Q3282" i="18"/>
  <c r="R3282" i="18"/>
  <c r="O3283" i="18"/>
  <c r="P3283" i="18"/>
  <c r="Q3283" i="18"/>
  <c r="R3283" i="18"/>
  <c r="O3284" i="18"/>
  <c r="P3284" i="18"/>
  <c r="Q3284" i="18"/>
  <c r="R3284" i="18"/>
  <c r="O3285" i="18"/>
  <c r="P3285" i="18"/>
  <c r="Q3285" i="18"/>
  <c r="R3285" i="18"/>
  <c r="O3286" i="18"/>
  <c r="P3286" i="18"/>
  <c r="Q3286" i="18"/>
  <c r="R3286" i="18"/>
  <c r="O3287" i="18"/>
  <c r="P3287" i="18"/>
  <c r="Q3287" i="18"/>
  <c r="R3287" i="18"/>
  <c r="O3288" i="18"/>
  <c r="P3288" i="18"/>
  <c r="Q3288" i="18"/>
  <c r="R3288" i="18"/>
  <c r="O3289" i="18"/>
  <c r="P3289" i="18"/>
  <c r="Q3289" i="18"/>
  <c r="R3289" i="18"/>
  <c r="O3290" i="18"/>
  <c r="P3290" i="18"/>
  <c r="Q3290" i="18"/>
  <c r="R3290" i="18"/>
  <c r="O3291" i="18"/>
  <c r="P3291" i="18"/>
  <c r="Q3291" i="18"/>
  <c r="R3291" i="18"/>
  <c r="O3292" i="18"/>
  <c r="P3292" i="18"/>
  <c r="Q3292" i="18"/>
  <c r="R3292" i="18"/>
  <c r="O3293" i="18"/>
  <c r="P3293" i="18"/>
  <c r="Q3293" i="18"/>
  <c r="R3293" i="18"/>
  <c r="O3294" i="18"/>
  <c r="P3294" i="18"/>
  <c r="Q3294" i="18"/>
  <c r="R3294" i="18"/>
  <c r="O3295" i="18"/>
  <c r="P3295" i="18"/>
  <c r="Q3295" i="18"/>
  <c r="R3295" i="18"/>
  <c r="O3296" i="18"/>
  <c r="P3296" i="18"/>
  <c r="Q3296" i="18"/>
  <c r="R3296" i="18"/>
  <c r="O3297" i="18"/>
  <c r="P3297" i="18"/>
  <c r="Q3297" i="18"/>
  <c r="R3297" i="18"/>
  <c r="O3298" i="18"/>
  <c r="P3298" i="18"/>
  <c r="Q3298" i="18"/>
  <c r="R3298" i="18"/>
  <c r="O3299" i="18"/>
  <c r="P3299" i="18"/>
  <c r="Q3299" i="18"/>
  <c r="R3299" i="18"/>
  <c r="O3300" i="18"/>
  <c r="P3300" i="18"/>
  <c r="Q3300" i="18"/>
  <c r="R3300" i="18"/>
  <c r="O3301" i="18"/>
  <c r="P3301" i="18"/>
  <c r="Q3301" i="18"/>
  <c r="R3301" i="18"/>
  <c r="O3302" i="18"/>
  <c r="P3302" i="18"/>
  <c r="Q3302" i="18"/>
  <c r="R3302" i="18"/>
  <c r="O3303" i="18"/>
  <c r="P3303" i="18"/>
  <c r="Q3303" i="18"/>
  <c r="R3303" i="18"/>
  <c r="O3304" i="18"/>
  <c r="P3304" i="18"/>
  <c r="Q3304" i="18"/>
  <c r="R3304" i="18"/>
  <c r="O3305" i="18"/>
  <c r="P3305" i="18"/>
  <c r="Q3305" i="18"/>
  <c r="R3305" i="18"/>
  <c r="O3306" i="18"/>
  <c r="P3306" i="18"/>
  <c r="Q3306" i="18"/>
  <c r="R3306" i="18"/>
  <c r="O3307" i="18"/>
  <c r="P3307" i="18"/>
  <c r="Q3307" i="18"/>
  <c r="R3307" i="18"/>
  <c r="O3308" i="18"/>
  <c r="P3308" i="18"/>
  <c r="Q3308" i="18"/>
  <c r="R3308" i="18"/>
  <c r="O3309" i="18"/>
  <c r="P3309" i="18"/>
  <c r="Q3309" i="18"/>
  <c r="R3309" i="18"/>
  <c r="O3310" i="18"/>
  <c r="P3310" i="18"/>
  <c r="Q3310" i="18"/>
  <c r="R3310" i="18"/>
  <c r="O3311" i="18"/>
  <c r="P3311" i="18"/>
  <c r="Q3311" i="18"/>
  <c r="R3311" i="18"/>
  <c r="O3312" i="18"/>
  <c r="P3312" i="18"/>
  <c r="Q3312" i="18"/>
  <c r="R3312" i="18"/>
  <c r="O3313" i="18"/>
  <c r="P3313" i="18"/>
  <c r="Q3313" i="18"/>
  <c r="R3313" i="18"/>
  <c r="O3314" i="18"/>
  <c r="P3314" i="18"/>
  <c r="Q3314" i="18"/>
  <c r="R3314" i="18"/>
  <c r="O3315" i="18"/>
  <c r="P3315" i="18"/>
  <c r="Q3315" i="18"/>
  <c r="R3315" i="18"/>
  <c r="O3316" i="18"/>
  <c r="P3316" i="18"/>
  <c r="Q3316" i="18"/>
  <c r="R3316" i="18"/>
  <c r="O3317" i="18"/>
  <c r="P3317" i="18"/>
  <c r="Q3317" i="18"/>
  <c r="R3317" i="18"/>
  <c r="O3318" i="18"/>
  <c r="P3318" i="18"/>
  <c r="Q3318" i="18"/>
  <c r="R3318" i="18"/>
  <c r="O3319" i="18"/>
  <c r="P3319" i="18"/>
  <c r="Q3319" i="18"/>
  <c r="R3319" i="18"/>
  <c r="O3320" i="18"/>
  <c r="P3320" i="18"/>
  <c r="Q3320" i="18"/>
  <c r="R3320" i="18"/>
  <c r="O3321" i="18"/>
  <c r="P3321" i="18"/>
  <c r="Q3321" i="18"/>
  <c r="R3321" i="18"/>
  <c r="O3322" i="18"/>
  <c r="P3322" i="18"/>
  <c r="Q3322" i="18"/>
  <c r="R3322" i="18"/>
  <c r="O3323" i="18"/>
  <c r="P3323" i="18"/>
  <c r="Q3323" i="18"/>
  <c r="R3323" i="18"/>
  <c r="O3324" i="18"/>
  <c r="P3324" i="18"/>
  <c r="Q3324" i="18"/>
  <c r="R3324" i="18"/>
  <c r="O3325" i="18"/>
  <c r="P3325" i="18"/>
  <c r="Q3325" i="18"/>
  <c r="R3325" i="18"/>
  <c r="O3326" i="18"/>
  <c r="P3326" i="18"/>
  <c r="Q3326" i="18"/>
  <c r="R3326" i="18"/>
  <c r="O3327" i="18"/>
  <c r="P3327" i="18"/>
  <c r="Q3327" i="18"/>
  <c r="R3327" i="18"/>
  <c r="O3328" i="18"/>
  <c r="P3328" i="18"/>
  <c r="Q3328" i="18"/>
  <c r="R3328" i="18"/>
  <c r="O3329" i="18"/>
  <c r="P3329" i="18"/>
  <c r="Q3329" i="18"/>
  <c r="R3329" i="18"/>
  <c r="O3330" i="18"/>
  <c r="P3330" i="18"/>
  <c r="Q3330" i="18"/>
  <c r="R3330" i="18"/>
  <c r="O3331" i="18"/>
  <c r="P3331" i="18"/>
  <c r="Q3331" i="18"/>
  <c r="R3331" i="18"/>
  <c r="O3332" i="18"/>
  <c r="P3332" i="18"/>
  <c r="Q3332" i="18"/>
  <c r="R3332" i="18"/>
  <c r="O3333" i="18"/>
  <c r="P3333" i="18"/>
  <c r="Q3333" i="18"/>
  <c r="R3333" i="18"/>
  <c r="O3334" i="18"/>
  <c r="P3334" i="18"/>
  <c r="Q3334" i="18"/>
  <c r="R3334" i="18"/>
  <c r="O3335" i="18"/>
  <c r="P3335" i="18"/>
  <c r="Q3335" i="18"/>
  <c r="R3335" i="18"/>
  <c r="O3336" i="18"/>
  <c r="P3336" i="18"/>
  <c r="Q3336" i="18"/>
  <c r="R3336" i="18"/>
  <c r="O3337" i="18"/>
  <c r="P3337" i="18"/>
  <c r="Q3337" i="18"/>
  <c r="R3337" i="18"/>
  <c r="O3338" i="18"/>
  <c r="P3338" i="18"/>
  <c r="Q3338" i="18"/>
  <c r="R3338" i="18"/>
  <c r="O3339" i="18"/>
  <c r="P3339" i="18"/>
  <c r="Q3339" i="18"/>
  <c r="R3339" i="18"/>
  <c r="O3340" i="18"/>
  <c r="P3340" i="18"/>
  <c r="Q3340" i="18"/>
  <c r="R3340" i="18"/>
  <c r="O3341" i="18"/>
  <c r="P3341" i="18"/>
  <c r="Q3341" i="18"/>
  <c r="R3341" i="18"/>
  <c r="O3342" i="18"/>
  <c r="P3342" i="18"/>
  <c r="Q3342" i="18"/>
  <c r="R3342" i="18"/>
  <c r="O3343" i="18"/>
  <c r="P3343" i="18"/>
  <c r="Q3343" i="18"/>
  <c r="R3343" i="18"/>
  <c r="O3344" i="18"/>
  <c r="P3344" i="18"/>
  <c r="Q3344" i="18"/>
  <c r="R3344" i="18"/>
  <c r="O3345" i="18"/>
  <c r="P3345" i="18"/>
  <c r="Q3345" i="18"/>
  <c r="R3345" i="18"/>
  <c r="O3346" i="18"/>
  <c r="P3346" i="18"/>
  <c r="Q3346" i="18"/>
  <c r="R3346" i="18"/>
  <c r="O3347" i="18"/>
  <c r="P3347" i="18"/>
  <c r="Q3347" i="18"/>
  <c r="R3347" i="18"/>
  <c r="O3348" i="18"/>
  <c r="P3348" i="18"/>
  <c r="Q3348" i="18"/>
  <c r="R3348" i="18"/>
  <c r="O3349" i="18"/>
  <c r="P3349" i="18"/>
  <c r="Q3349" i="18"/>
  <c r="R3349" i="18"/>
  <c r="O3350" i="18"/>
  <c r="P3350" i="18"/>
  <c r="Q3350" i="18"/>
  <c r="R3350" i="18"/>
  <c r="O3351" i="18"/>
  <c r="P3351" i="18"/>
  <c r="Q3351" i="18"/>
  <c r="R3351" i="18"/>
  <c r="O3352" i="18"/>
  <c r="P3352" i="18"/>
  <c r="Q3352" i="18"/>
  <c r="R3352" i="18"/>
  <c r="O3353" i="18"/>
  <c r="P3353" i="18"/>
  <c r="Q3353" i="18"/>
  <c r="R3353" i="18"/>
  <c r="O3354" i="18"/>
  <c r="P3354" i="18"/>
  <c r="Q3354" i="18"/>
  <c r="R3354" i="18"/>
  <c r="O3355" i="18"/>
  <c r="P3355" i="18"/>
  <c r="Q3355" i="18"/>
  <c r="R3355" i="18"/>
  <c r="O3356" i="18"/>
  <c r="P3356" i="18"/>
  <c r="Q3356" i="18"/>
  <c r="R3356" i="18"/>
  <c r="O3357" i="18"/>
  <c r="P3357" i="18"/>
  <c r="Q3357" i="18"/>
  <c r="R3357" i="18"/>
  <c r="O3358" i="18"/>
  <c r="P3358" i="18"/>
  <c r="Q3358" i="18"/>
  <c r="R3358" i="18"/>
  <c r="O3359" i="18"/>
  <c r="P3359" i="18"/>
  <c r="Q3359" i="18"/>
  <c r="R3359" i="18"/>
  <c r="O3360" i="18"/>
  <c r="P3360" i="18"/>
  <c r="Q3360" i="18"/>
  <c r="R3360" i="18"/>
  <c r="O3361" i="18"/>
  <c r="P3361" i="18"/>
  <c r="Q3361" i="18"/>
  <c r="R3361" i="18"/>
  <c r="O3362" i="18"/>
  <c r="P3362" i="18"/>
  <c r="Q3362" i="18"/>
  <c r="R3362" i="18"/>
  <c r="O3363" i="18"/>
  <c r="P3363" i="18"/>
  <c r="Q3363" i="18"/>
  <c r="R3363" i="18"/>
  <c r="O3364" i="18"/>
  <c r="P3364" i="18"/>
  <c r="Q3364" i="18"/>
  <c r="R3364" i="18"/>
  <c r="O3365" i="18"/>
  <c r="P3365" i="18"/>
  <c r="Q3365" i="18"/>
  <c r="R3365" i="18"/>
  <c r="O3366" i="18"/>
  <c r="P3366" i="18"/>
  <c r="Q3366" i="18"/>
  <c r="R3366" i="18"/>
  <c r="O3367" i="18"/>
  <c r="P3367" i="18"/>
  <c r="Q3367" i="18"/>
  <c r="R3367" i="18"/>
  <c r="O3368" i="18"/>
  <c r="P3368" i="18"/>
  <c r="Q3368" i="18"/>
  <c r="R3368" i="18"/>
  <c r="O3369" i="18"/>
  <c r="P3369" i="18"/>
  <c r="Q3369" i="18"/>
  <c r="R3369" i="18"/>
  <c r="O3370" i="18"/>
  <c r="P3370" i="18"/>
  <c r="Q3370" i="18"/>
  <c r="R3370" i="18"/>
  <c r="O3371" i="18"/>
  <c r="P3371" i="18"/>
  <c r="Q3371" i="18"/>
  <c r="R3371" i="18"/>
  <c r="O3372" i="18"/>
  <c r="P3372" i="18"/>
  <c r="Q3372" i="18"/>
  <c r="R3372" i="18"/>
  <c r="O3373" i="18"/>
  <c r="P3373" i="18"/>
  <c r="Q3373" i="18"/>
  <c r="R3373" i="18"/>
  <c r="O3374" i="18"/>
  <c r="P3374" i="18"/>
  <c r="Q3374" i="18"/>
  <c r="R3374" i="18"/>
  <c r="O3375" i="18"/>
  <c r="P3375" i="18"/>
  <c r="Q3375" i="18"/>
  <c r="R3375" i="18"/>
  <c r="O3376" i="18"/>
  <c r="P3376" i="18"/>
  <c r="Q3376" i="18"/>
  <c r="R3376" i="18"/>
  <c r="O3377" i="18"/>
  <c r="P3377" i="18"/>
  <c r="Q3377" i="18"/>
  <c r="R3377" i="18"/>
  <c r="O3378" i="18"/>
  <c r="P3378" i="18"/>
  <c r="Q3378" i="18"/>
  <c r="R3378" i="18"/>
  <c r="O3379" i="18"/>
  <c r="P3379" i="18"/>
  <c r="Q3379" i="18"/>
  <c r="R3379" i="18"/>
  <c r="O3380" i="18"/>
  <c r="P3380" i="18"/>
  <c r="Q3380" i="18"/>
  <c r="R3380" i="18"/>
  <c r="O3381" i="18"/>
  <c r="P3381" i="18"/>
  <c r="Q3381" i="18"/>
  <c r="R3381" i="18"/>
  <c r="O3382" i="18"/>
  <c r="P3382" i="18"/>
  <c r="Q3382" i="18"/>
  <c r="R3382" i="18"/>
  <c r="O3383" i="18"/>
  <c r="P3383" i="18"/>
  <c r="Q3383" i="18"/>
  <c r="R3383" i="18"/>
  <c r="O3384" i="18"/>
  <c r="P3384" i="18"/>
  <c r="Q3384" i="18"/>
  <c r="R3384" i="18"/>
  <c r="O3385" i="18"/>
  <c r="P3385" i="18"/>
  <c r="Q3385" i="18"/>
  <c r="R3385" i="18"/>
  <c r="O3386" i="18"/>
  <c r="P3386" i="18"/>
  <c r="Q3386" i="18"/>
  <c r="R3386" i="18"/>
  <c r="O3387" i="18"/>
  <c r="P3387" i="18"/>
  <c r="Q3387" i="18"/>
  <c r="R3387" i="18"/>
  <c r="O3388" i="18"/>
  <c r="P3388" i="18"/>
  <c r="Q3388" i="18"/>
  <c r="R3388" i="18"/>
  <c r="O3389" i="18"/>
  <c r="P3389" i="18"/>
  <c r="Q3389" i="18"/>
  <c r="R3389" i="18"/>
  <c r="O3390" i="18"/>
  <c r="P3390" i="18"/>
  <c r="Q3390" i="18"/>
  <c r="R3390" i="18"/>
  <c r="O3391" i="18"/>
  <c r="P3391" i="18"/>
  <c r="Q3391" i="18"/>
  <c r="R3391" i="18"/>
  <c r="O3392" i="18"/>
  <c r="P3392" i="18"/>
  <c r="Q3392" i="18"/>
  <c r="R3392" i="18"/>
  <c r="O3393" i="18"/>
  <c r="P3393" i="18"/>
  <c r="Q3393" i="18"/>
  <c r="R3393" i="18"/>
  <c r="O3394" i="18"/>
  <c r="P3394" i="18"/>
  <c r="Q3394" i="18"/>
  <c r="R3394" i="18"/>
  <c r="O3395" i="18"/>
  <c r="P3395" i="18"/>
  <c r="Q3395" i="18"/>
  <c r="R3395" i="18"/>
  <c r="O3396" i="18"/>
  <c r="P3396" i="18"/>
  <c r="Q3396" i="18"/>
  <c r="R3396" i="18"/>
  <c r="O3397" i="18"/>
  <c r="P3397" i="18"/>
  <c r="Q3397" i="18"/>
  <c r="R3397" i="18"/>
  <c r="O3398" i="18"/>
  <c r="P3398" i="18"/>
  <c r="Q3398" i="18"/>
  <c r="R3398" i="18"/>
  <c r="O3399" i="18"/>
  <c r="P3399" i="18"/>
  <c r="Q3399" i="18"/>
  <c r="R3399" i="18"/>
  <c r="O3400" i="18"/>
  <c r="P3400" i="18"/>
  <c r="Q3400" i="18"/>
  <c r="R3400" i="18"/>
  <c r="O3401" i="18"/>
  <c r="P3401" i="18"/>
  <c r="Q3401" i="18"/>
  <c r="R3401" i="18"/>
  <c r="O3402" i="18"/>
  <c r="P3402" i="18"/>
  <c r="Q3402" i="18"/>
  <c r="R3402" i="18"/>
  <c r="O3403" i="18"/>
  <c r="P3403" i="18"/>
  <c r="Q3403" i="18"/>
  <c r="R3403" i="18"/>
  <c r="O3404" i="18"/>
  <c r="P3404" i="18"/>
  <c r="Q3404" i="18"/>
  <c r="R3404" i="18"/>
  <c r="O3405" i="18"/>
  <c r="P3405" i="18"/>
  <c r="Q3405" i="18"/>
  <c r="R3405" i="18"/>
  <c r="O3406" i="18"/>
  <c r="P3406" i="18"/>
  <c r="Q3406" i="18"/>
  <c r="R3406" i="18"/>
  <c r="O3407" i="18"/>
  <c r="P3407" i="18"/>
  <c r="Q3407" i="18"/>
  <c r="R3407" i="18"/>
  <c r="O3408" i="18"/>
  <c r="P3408" i="18"/>
  <c r="Q3408" i="18"/>
  <c r="R3408" i="18"/>
  <c r="O3409" i="18"/>
  <c r="P3409" i="18"/>
  <c r="Q3409" i="18"/>
  <c r="R3409" i="18"/>
  <c r="O3410" i="18"/>
  <c r="P3410" i="18"/>
  <c r="Q3410" i="18"/>
  <c r="R3410" i="18"/>
  <c r="O3411" i="18"/>
  <c r="P3411" i="18"/>
  <c r="Q3411" i="18"/>
  <c r="R3411" i="18"/>
  <c r="O3412" i="18"/>
  <c r="P3412" i="18"/>
  <c r="Q3412" i="18"/>
  <c r="R3412" i="18"/>
  <c r="O3413" i="18"/>
  <c r="P3413" i="18"/>
  <c r="Q3413" i="18"/>
  <c r="R3413" i="18"/>
  <c r="O3414" i="18"/>
  <c r="P3414" i="18"/>
  <c r="Q3414" i="18"/>
  <c r="R3414" i="18"/>
  <c r="O3415" i="18"/>
  <c r="P3415" i="18"/>
  <c r="Q3415" i="18"/>
  <c r="R3415" i="18"/>
  <c r="O3416" i="18"/>
  <c r="P3416" i="18"/>
  <c r="Q3416" i="18"/>
  <c r="R3416" i="18"/>
  <c r="O3417" i="18"/>
  <c r="P3417" i="18"/>
  <c r="Q3417" i="18"/>
  <c r="R3417" i="18"/>
  <c r="O3418" i="18"/>
  <c r="P3418" i="18"/>
  <c r="Q3418" i="18"/>
  <c r="R3418" i="18"/>
  <c r="O3419" i="18"/>
  <c r="P3419" i="18"/>
  <c r="Q3419" i="18"/>
  <c r="R3419" i="18"/>
  <c r="O3420" i="18"/>
  <c r="P3420" i="18"/>
  <c r="Q3420" i="18"/>
  <c r="R3420" i="18"/>
  <c r="O3421" i="18"/>
  <c r="P3421" i="18"/>
  <c r="Q3421" i="18"/>
  <c r="R3421" i="18"/>
  <c r="O3422" i="18"/>
  <c r="P3422" i="18"/>
  <c r="Q3422" i="18"/>
  <c r="R3422" i="18"/>
  <c r="O3423" i="18"/>
  <c r="P3423" i="18"/>
  <c r="Q3423" i="18"/>
  <c r="R3423" i="18"/>
  <c r="O3424" i="18"/>
  <c r="P3424" i="18"/>
  <c r="Q3424" i="18"/>
  <c r="R3424" i="18"/>
  <c r="O3425" i="18"/>
  <c r="P3425" i="18"/>
  <c r="Q3425" i="18"/>
  <c r="R3425" i="18"/>
  <c r="O3426" i="18"/>
  <c r="P3426" i="18"/>
  <c r="Q3426" i="18"/>
  <c r="R3426" i="18"/>
  <c r="O3427" i="18"/>
  <c r="P3427" i="18"/>
  <c r="Q3427" i="18"/>
  <c r="R3427" i="18"/>
  <c r="O3428" i="18"/>
  <c r="P3428" i="18"/>
  <c r="Q3428" i="18"/>
  <c r="R3428" i="18"/>
  <c r="O3429" i="18"/>
  <c r="P3429" i="18"/>
  <c r="Q3429" i="18"/>
  <c r="R3429" i="18"/>
  <c r="O3430" i="18"/>
  <c r="P3430" i="18"/>
  <c r="Q3430" i="18"/>
  <c r="R3430" i="18"/>
  <c r="O3431" i="18"/>
  <c r="P3431" i="18"/>
  <c r="Q3431" i="18"/>
  <c r="R3431" i="18"/>
  <c r="O3432" i="18"/>
  <c r="P3432" i="18"/>
  <c r="Q3432" i="18"/>
  <c r="R3432" i="18"/>
  <c r="O3433" i="18"/>
  <c r="P3433" i="18"/>
  <c r="Q3433" i="18"/>
  <c r="R3433" i="18"/>
  <c r="O3434" i="18"/>
  <c r="P3434" i="18"/>
  <c r="Q3434" i="18"/>
  <c r="R3434" i="18"/>
  <c r="O3435" i="18"/>
  <c r="P3435" i="18"/>
  <c r="Q3435" i="18"/>
  <c r="R3435" i="18"/>
  <c r="O3436" i="18"/>
  <c r="P3436" i="18"/>
  <c r="Q3436" i="18"/>
  <c r="R3436" i="18"/>
  <c r="O3437" i="18"/>
  <c r="P3437" i="18"/>
  <c r="Q3437" i="18"/>
  <c r="R3437" i="18"/>
  <c r="O3438" i="18"/>
  <c r="P3438" i="18"/>
  <c r="Q3438" i="18"/>
  <c r="R3438" i="18"/>
  <c r="O3439" i="18"/>
  <c r="P3439" i="18"/>
  <c r="Q3439" i="18"/>
  <c r="R3439" i="18"/>
  <c r="O3440" i="18"/>
  <c r="P3440" i="18"/>
  <c r="Q3440" i="18"/>
  <c r="R3440" i="18"/>
  <c r="O3441" i="18"/>
  <c r="P3441" i="18"/>
  <c r="Q3441" i="18"/>
  <c r="R3441" i="18"/>
  <c r="O3442" i="18"/>
  <c r="P3442" i="18"/>
  <c r="Q3442" i="18"/>
  <c r="R3442" i="18"/>
  <c r="O3443" i="18"/>
  <c r="P3443" i="18"/>
  <c r="Q3443" i="18"/>
  <c r="R3443" i="18"/>
  <c r="O3444" i="18"/>
  <c r="P3444" i="18"/>
  <c r="Q3444" i="18"/>
  <c r="R3444" i="18"/>
  <c r="O3445" i="18"/>
  <c r="P3445" i="18"/>
  <c r="Q3445" i="18"/>
  <c r="R3445" i="18"/>
  <c r="O3446" i="18"/>
  <c r="P3446" i="18"/>
  <c r="Q3446" i="18"/>
  <c r="R3446" i="18"/>
  <c r="O3447" i="18"/>
  <c r="P3447" i="18"/>
  <c r="Q3447" i="18"/>
  <c r="R3447" i="18"/>
  <c r="O3448" i="18"/>
  <c r="P3448" i="18"/>
  <c r="Q3448" i="18"/>
  <c r="R3448" i="18"/>
  <c r="O3449" i="18"/>
  <c r="P3449" i="18"/>
  <c r="Q3449" i="18"/>
  <c r="R3449" i="18"/>
  <c r="O3450" i="18"/>
  <c r="P3450" i="18"/>
  <c r="Q3450" i="18"/>
  <c r="R3450" i="18"/>
  <c r="O3451" i="18"/>
  <c r="P3451" i="18"/>
  <c r="Q3451" i="18"/>
  <c r="R3451" i="18"/>
  <c r="O3452" i="18"/>
  <c r="P3452" i="18"/>
  <c r="Q3452" i="18"/>
  <c r="R3452" i="18"/>
  <c r="O3453" i="18"/>
  <c r="P3453" i="18"/>
  <c r="Q3453" i="18"/>
  <c r="R3453" i="18"/>
  <c r="O3454" i="18"/>
  <c r="P3454" i="18"/>
  <c r="Q3454" i="18"/>
  <c r="R3454" i="18"/>
  <c r="O3455" i="18"/>
  <c r="P3455" i="18"/>
  <c r="Q3455" i="18"/>
  <c r="R3455" i="18"/>
  <c r="O3456" i="18"/>
  <c r="P3456" i="18"/>
  <c r="Q3456" i="18"/>
  <c r="R3456" i="18"/>
  <c r="O3457" i="18"/>
  <c r="P3457" i="18"/>
  <c r="Q3457" i="18"/>
  <c r="R3457" i="18"/>
  <c r="O3458" i="18"/>
  <c r="P3458" i="18"/>
  <c r="Q3458" i="18"/>
  <c r="R3458" i="18"/>
  <c r="O3459" i="18"/>
  <c r="P3459" i="18"/>
  <c r="Q3459" i="18"/>
  <c r="R3459" i="18"/>
  <c r="O3460" i="18"/>
  <c r="P3460" i="18"/>
  <c r="Q3460" i="18"/>
  <c r="R3460" i="18"/>
  <c r="O3461" i="18"/>
  <c r="P3461" i="18"/>
  <c r="Q3461" i="18"/>
  <c r="R3461" i="18"/>
  <c r="O3462" i="18"/>
  <c r="P3462" i="18"/>
  <c r="Q3462" i="18"/>
  <c r="R3462" i="18"/>
  <c r="O3463" i="18"/>
  <c r="P3463" i="18"/>
  <c r="Q3463" i="18"/>
  <c r="R3463" i="18"/>
  <c r="O3464" i="18"/>
  <c r="P3464" i="18"/>
  <c r="Q3464" i="18"/>
  <c r="R3464" i="18"/>
  <c r="O3465" i="18"/>
  <c r="P3465" i="18"/>
  <c r="Q3465" i="18"/>
  <c r="R3465" i="18"/>
  <c r="O3466" i="18"/>
  <c r="P3466" i="18"/>
  <c r="Q3466" i="18"/>
  <c r="R3466" i="18"/>
  <c r="O3467" i="18"/>
  <c r="P3467" i="18"/>
  <c r="Q3467" i="18"/>
  <c r="R3467" i="18"/>
  <c r="O3468" i="18"/>
  <c r="P3468" i="18"/>
  <c r="Q3468" i="18"/>
  <c r="R3468" i="18"/>
  <c r="O3469" i="18"/>
  <c r="P3469" i="18"/>
  <c r="Q3469" i="18"/>
  <c r="R3469" i="18"/>
  <c r="O3470" i="18"/>
  <c r="P3470" i="18"/>
  <c r="Q3470" i="18"/>
  <c r="R3470" i="18"/>
  <c r="O3471" i="18"/>
  <c r="P3471" i="18"/>
  <c r="Q3471" i="18"/>
  <c r="R3471" i="18"/>
  <c r="O3472" i="18"/>
  <c r="P3472" i="18"/>
  <c r="Q3472" i="18"/>
  <c r="R3472" i="18"/>
  <c r="O3473" i="18"/>
  <c r="P3473" i="18"/>
  <c r="Q3473" i="18"/>
  <c r="R3473" i="18"/>
  <c r="O3474" i="18"/>
  <c r="P3474" i="18"/>
  <c r="Q3474" i="18"/>
  <c r="R3474" i="18"/>
  <c r="O3475" i="18"/>
  <c r="P3475" i="18"/>
  <c r="Q3475" i="18"/>
  <c r="R3475" i="18"/>
  <c r="O3476" i="18"/>
  <c r="P3476" i="18"/>
  <c r="Q3476" i="18"/>
  <c r="R3476" i="18"/>
  <c r="O3477" i="18"/>
  <c r="P3477" i="18"/>
  <c r="Q3477" i="18"/>
  <c r="R3477" i="18"/>
  <c r="O3478" i="18"/>
  <c r="P3478" i="18"/>
  <c r="Q3478" i="18"/>
  <c r="R3478" i="18"/>
  <c r="O3479" i="18"/>
  <c r="P3479" i="18"/>
  <c r="Q3479" i="18"/>
  <c r="R3479" i="18"/>
  <c r="O3480" i="18"/>
  <c r="P3480" i="18"/>
  <c r="Q3480" i="18"/>
  <c r="R3480" i="18"/>
  <c r="O3481" i="18"/>
  <c r="P3481" i="18"/>
  <c r="Q3481" i="18"/>
  <c r="R3481" i="18"/>
  <c r="O3482" i="18"/>
  <c r="P3482" i="18"/>
  <c r="Q3482" i="18"/>
  <c r="R3482" i="18"/>
  <c r="O3483" i="18"/>
  <c r="P3483" i="18"/>
  <c r="Q3483" i="18"/>
  <c r="R3483" i="18"/>
  <c r="O3484" i="18"/>
  <c r="P3484" i="18"/>
  <c r="Q3484" i="18"/>
  <c r="R3484" i="18"/>
  <c r="O3485" i="18"/>
  <c r="P3485" i="18"/>
  <c r="Q3485" i="18"/>
  <c r="R3485" i="18"/>
  <c r="O3486" i="18"/>
  <c r="P3486" i="18"/>
  <c r="Q3486" i="18"/>
  <c r="R3486" i="18"/>
  <c r="O3487" i="18"/>
  <c r="P3487" i="18"/>
  <c r="Q3487" i="18"/>
  <c r="R3487" i="18"/>
  <c r="O3488" i="18"/>
  <c r="P3488" i="18"/>
  <c r="Q3488" i="18"/>
  <c r="R3488" i="18"/>
  <c r="O3489" i="18"/>
  <c r="P3489" i="18"/>
  <c r="Q3489" i="18"/>
  <c r="R3489" i="18"/>
  <c r="O3490" i="18"/>
  <c r="P3490" i="18"/>
  <c r="Q3490" i="18"/>
  <c r="R3490" i="18"/>
  <c r="O3491" i="18"/>
  <c r="P3491" i="18"/>
  <c r="Q3491" i="18"/>
  <c r="R3491" i="18"/>
  <c r="O3492" i="18"/>
  <c r="P3492" i="18"/>
  <c r="Q3492" i="18"/>
  <c r="R3492" i="18"/>
  <c r="O3493" i="18"/>
  <c r="P3493" i="18"/>
  <c r="Q3493" i="18"/>
  <c r="R3493" i="18"/>
  <c r="O3494" i="18"/>
  <c r="P3494" i="18"/>
  <c r="Q3494" i="18"/>
  <c r="R3494" i="18"/>
  <c r="O3495" i="18"/>
  <c r="P3495" i="18"/>
  <c r="Q3495" i="18"/>
  <c r="R3495" i="18"/>
  <c r="O3496" i="18"/>
  <c r="P3496" i="18"/>
  <c r="Q3496" i="18"/>
  <c r="R3496" i="18"/>
  <c r="O3497" i="18"/>
  <c r="P3497" i="18"/>
  <c r="Q3497" i="18"/>
  <c r="R3497" i="18"/>
  <c r="O3498" i="18"/>
  <c r="P3498" i="18"/>
  <c r="Q3498" i="18"/>
  <c r="R3498" i="18"/>
  <c r="O3499" i="18"/>
  <c r="P3499" i="18"/>
  <c r="Q3499" i="18"/>
  <c r="R3499" i="18"/>
  <c r="O3500" i="18"/>
  <c r="P3500" i="18"/>
  <c r="Q3500" i="18"/>
  <c r="R3500" i="18"/>
  <c r="O3501" i="18"/>
  <c r="P3501" i="18"/>
  <c r="Q3501" i="18"/>
  <c r="R3501" i="18"/>
  <c r="O3502" i="18"/>
  <c r="P3502" i="18"/>
  <c r="Q3502" i="18"/>
  <c r="R3502" i="18"/>
  <c r="O3503" i="18"/>
  <c r="P3503" i="18"/>
  <c r="Q3503" i="18"/>
  <c r="R3503" i="18"/>
  <c r="O3504" i="18"/>
  <c r="P3504" i="18"/>
  <c r="Q3504" i="18"/>
  <c r="R3504" i="18"/>
  <c r="O3505" i="18"/>
  <c r="P3505" i="18"/>
  <c r="Q3505" i="18"/>
  <c r="R3505" i="18"/>
  <c r="O3506" i="18"/>
  <c r="P3506" i="18"/>
  <c r="Q3506" i="18"/>
  <c r="R3506" i="18"/>
  <c r="O3507" i="18"/>
  <c r="P3507" i="18"/>
  <c r="Q3507" i="18"/>
  <c r="R3507" i="18"/>
  <c r="O3508" i="18"/>
  <c r="P3508" i="18"/>
  <c r="Q3508" i="18"/>
  <c r="R3508" i="18"/>
  <c r="O3509" i="18"/>
  <c r="P3509" i="18"/>
  <c r="Q3509" i="18"/>
  <c r="R3509" i="18"/>
  <c r="O3510" i="18"/>
  <c r="P3510" i="18"/>
  <c r="Q3510" i="18"/>
  <c r="R3510" i="18"/>
  <c r="O3511" i="18"/>
  <c r="P3511" i="18"/>
  <c r="Q3511" i="18"/>
  <c r="R3511" i="18"/>
  <c r="O3512" i="18"/>
  <c r="P3512" i="18"/>
  <c r="Q3512" i="18"/>
  <c r="R3512" i="18"/>
  <c r="O3513" i="18"/>
  <c r="P3513" i="18"/>
  <c r="Q3513" i="18"/>
  <c r="R3513" i="18"/>
  <c r="O3514" i="18"/>
  <c r="P3514" i="18"/>
  <c r="Q3514" i="18"/>
  <c r="R3514" i="18"/>
  <c r="O3515" i="18"/>
  <c r="P3515" i="18"/>
  <c r="Q3515" i="18"/>
  <c r="R3515" i="18"/>
  <c r="O3516" i="18"/>
  <c r="P3516" i="18"/>
  <c r="Q3516" i="18"/>
  <c r="R3516" i="18"/>
  <c r="O3517" i="18"/>
  <c r="P3517" i="18"/>
  <c r="Q3517" i="18"/>
  <c r="R3517" i="18"/>
  <c r="O3518" i="18"/>
  <c r="P3518" i="18"/>
  <c r="Q3518" i="18"/>
  <c r="R3518" i="18"/>
  <c r="O3519" i="18"/>
  <c r="P3519" i="18"/>
  <c r="Q3519" i="18"/>
  <c r="R3519" i="18"/>
  <c r="O3520" i="18"/>
  <c r="P3520" i="18"/>
  <c r="Q3520" i="18"/>
  <c r="R3520" i="18"/>
  <c r="O3521" i="18"/>
  <c r="P3521" i="18"/>
  <c r="Q3521" i="18"/>
  <c r="R3521" i="18"/>
  <c r="O3522" i="18"/>
  <c r="P3522" i="18"/>
  <c r="Q3522" i="18"/>
  <c r="R3522" i="18"/>
  <c r="O3523" i="18"/>
  <c r="P3523" i="18"/>
  <c r="Q3523" i="18"/>
  <c r="R3523" i="18"/>
  <c r="O3524" i="18"/>
  <c r="P3524" i="18"/>
  <c r="Q3524" i="18"/>
  <c r="R3524" i="18"/>
  <c r="O3525" i="18"/>
  <c r="P3525" i="18"/>
  <c r="Q3525" i="18"/>
  <c r="R3525" i="18"/>
  <c r="O3526" i="18"/>
  <c r="P3526" i="18"/>
  <c r="Q3526" i="18"/>
  <c r="R3526" i="18"/>
  <c r="O3527" i="18"/>
  <c r="P3527" i="18"/>
  <c r="Q3527" i="18"/>
  <c r="R3527" i="18"/>
  <c r="O3528" i="18"/>
  <c r="P3528" i="18"/>
  <c r="Q3528" i="18"/>
  <c r="R3528" i="18"/>
  <c r="O3529" i="18"/>
  <c r="P3529" i="18"/>
  <c r="Q3529" i="18"/>
  <c r="R3529" i="18"/>
  <c r="O3530" i="18"/>
  <c r="P3530" i="18"/>
  <c r="Q3530" i="18"/>
  <c r="R3530" i="18"/>
  <c r="O3531" i="18"/>
  <c r="P3531" i="18"/>
  <c r="Q3531" i="18"/>
  <c r="R3531" i="18"/>
  <c r="O3532" i="18"/>
  <c r="P3532" i="18"/>
  <c r="Q3532" i="18"/>
  <c r="R3532" i="18"/>
  <c r="O3533" i="18"/>
  <c r="P3533" i="18"/>
  <c r="Q3533" i="18"/>
  <c r="R3533" i="18"/>
  <c r="O3534" i="18"/>
  <c r="P3534" i="18"/>
  <c r="Q3534" i="18"/>
  <c r="R3534" i="18"/>
  <c r="O3535" i="18"/>
  <c r="P3535" i="18"/>
  <c r="Q3535" i="18"/>
  <c r="R3535" i="18"/>
  <c r="O3536" i="18"/>
  <c r="P3536" i="18"/>
  <c r="Q3536" i="18"/>
  <c r="R3536" i="18"/>
  <c r="O3537" i="18"/>
  <c r="P3537" i="18"/>
  <c r="Q3537" i="18"/>
  <c r="R3537" i="18"/>
  <c r="O3538" i="18"/>
  <c r="P3538" i="18"/>
  <c r="Q3538" i="18"/>
  <c r="R3538" i="18"/>
  <c r="O3539" i="18"/>
  <c r="P3539" i="18"/>
  <c r="Q3539" i="18"/>
  <c r="R3539" i="18"/>
  <c r="O3540" i="18"/>
  <c r="P3540" i="18"/>
  <c r="Q3540" i="18"/>
  <c r="R3540" i="18"/>
  <c r="O3541" i="18"/>
  <c r="P3541" i="18"/>
  <c r="Q3541" i="18"/>
  <c r="R3541" i="18"/>
  <c r="O3542" i="18"/>
  <c r="P3542" i="18"/>
  <c r="Q3542" i="18"/>
  <c r="R3542" i="18"/>
  <c r="O3543" i="18"/>
  <c r="P3543" i="18"/>
  <c r="Q3543" i="18"/>
  <c r="R3543" i="18"/>
  <c r="O3544" i="18"/>
  <c r="P3544" i="18"/>
  <c r="Q3544" i="18"/>
  <c r="R3544" i="18"/>
  <c r="O3545" i="18"/>
  <c r="P3545" i="18"/>
  <c r="Q3545" i="18"/>
  <c r="R3545" i="18"/>
  <c r="O3546" i="18"/>
  <c r="P3546" i="18"/>
  <c r="Q3546" i="18"/>
  <c r="R3546" i="18"/>
  <c r="O3547" i="18"/>
  <c r="P3547" i="18"/>
  <c r="Q3547" i="18"/>
  <c r="R3547" i="18"/>
  <c r="O3548" i="18"/>
  <c r="P3548" i="18"/>
  <c r="Q3548" i="18"/>
  <c r="R3548" i="18"/>
  <c r="O3549" i="18"/>
  <c r="P3549" i="18"/>
  <c r="Q3549" i="18"/>
  <c r="R3549" i="18"/>
  <c r="O3550" i="18"/>
  <c r="P3550" i="18"/>
  <c r="Q3550" i="18"/>
  <c r="R3550" i="18"/>
  <c r="O3551" i="18"/>
  <c r="P3551" i="18"/>
  <c r="Q3551" i="18"/>
  <c r="R3551" i="18"/>
  <c r="O3552" i="18"/>
  <c r="P3552" i="18"/>
  <c r="Q3552" i="18"/>
  <c r="R3552" i="18"/>
  <c r="O3553" i="18"/>
  <c r="P3553" i="18"/>
  <c r="Q3553" i="18"/>
  <c r="R3553" i="18"/>
  <c r="O3554" i="18"/>
  <c r="P3554" i="18"/>
  <c r="Q3554" i="18"/>
  <c r="R3554" i="18"/>
  <c r="O3555" i="18"/>
  <c r="P3555" i="18"/>
  <c r="Q3555" i="18"/>
  <c r="R3555" i="18"/>
  <c r="O3556" i="18"/>
  <c r="P3556" i="18"/>
  <c r="Q3556" i="18"/>
  <c r="R3556" i="18"/>
  <c r="O3557" i="18"/>
  <c r="P3557" i="18"/>
  <c r="Q3557" i="18"/>
  <c r="R3557" i="18"/>
  <c r="O3558" i="18"/>
  <c r="P3558" i="18"/>
  <c r="Q3558" i="18"/>
  <c r="R3558" i="18"/>
  <c r="O3559" i="18"/>
  <c r="P3559" i="18"/>
  <c r="Q3559" i="18"/>
  <c r="R3559" i="18"/>
  <c r="O3560" i="18"/>
  <c r="P3560" i="18"/>
  <c r="Q3560" i="18"/>
  <c r="R3560" i="18"/>
  <c r="O3561" i="18"/>
  <c r="P3561" i="18"/>
  <c r="Q3561" i="18"/>
  <c r="R3561" i="18"/>
  <c r="O3562" i="18"/>
  <c r="P3562" i="18"/>
  <c r="Q3562" i="18"/>
  <c r="R3562" i="18"/>
  <c r="O3563" i="18"/>
  <c r="P3563" i="18"/>
  <c r="Q3563" i="18"/>
  <c r="R3563" i="18"/>
  <c r="O3564" i="18"/>
  <c r="P3564" i="18"/>
  <c r="Q3564" i="18"/>
  <c r="R3564" i="18"/>
  <c r="O3565" i="18"/>
  <c r="P3565" i="18"/>
  <c r="Q3565" i="18"/>
  <c r="R3565" i="18"/>
  <c r="O3566" i="18"/>
  <c r="P3566" i="18"/>
  <c r="Q3566" i="18"/>
  <c r="R3566" i="18"/>
  <c r="O3567" i="18"/>
  <c r="P3567" i="18"/>
  <c r="Q3567" i="18"/>
  <c r="R3567" i="18"/>
  <c r="O3568" i="18"/>
  <c r="P3568" i="18"/>
  <c r="Q3568" i="18"/>
  <c r="R3568" i="18"/>
  <c r="O3569" i="18"/>
  <c r="P3569" i="18"/>
  <c r="Q3569" i="18"/>
  <c r="R3569" i="18"/>
  <c r="O3570" i="18"/>
  <c r="P3570" i="18"/>
  <c r="Q3570" i="18"/>
  <c r="R3570" i="18"/>
  <c r="O3571" i="18"/>
  <c r="P3571" i="18"/>
  <c r="Q3571" i="18"/>
  <c r="R3571" i="18"/>
  <c r="O3572" i="18"/>
  <c r="P3572" i="18"/>
  <c r="Q3572" i="18"/>
  <c r="R3572" i="18"/>
  <c r="O3573" i="18"/>
  <c r="P3573" i="18"/>
  <c r="Q3573" i="18"/>
  <c r="R3573" i="18"/>
  <c r="O3574" i="18"/>
  <c r="P3574" i="18"/>
  <c r="Q3574" i="18"/>
  <c r="R3574" i="18"/>
  <c r="O3575" i="18"/>
  <c r="P3575" i="18"/>
  <c r="Q3575" i="18"/>
  <c r="R3575" i="18"/>
  <c r="O3576" i="18"/>
  <c r="P3576" i="18"/>
  <c r="Q3576" i="18"/>
  <c r="R3576" i="18"/>
  <c r="O3577" i="18"/>
  <c r="P3577" i="18"/>
  <c r="Q3577" i="18"/>
  <c r="R3577" i="18"/>
  <c r="O3578" i="18"/>
  <c r="P3578" i="18"/>
  <c r="Q3578" i="18"/>
  <c r="R3578" i="18"/>
  <c r="O3579" i="18"/>
  <c r="P3579" i="18"/>
  <c r="Q3579" i="18"/>
  <c r="R3579" i="18"/>
  <c r="O3580" i="18"/>
  <c r="P3580" i="18"/>
  <c r="Q3580" i="18"/>
  <c r="R3580" i="18"/>
  <c r="O3581" i="18"/>
  <c r="P3581" i="18"/>
  <c r="Q3581" i="18"/>
  <c r="R3581" i="18"/>
  <c r="O3582" i="18"/>
  <c r="P3582" i="18"/>
  <c r="Q3582" i="18"/>
  <c r="R3582" i="18"/>
  <c r="O3583" i="18"/>
  <c r="P3583" i="18"/>
  <c r="Q3583" i="18"/>
  <c r="R3583" i="18"/>
  <c r="O3584" i="18"/>
  <c r="P3584" i="18"/>
  <c r="Q3584" i="18"/>
  <c r="R3584" i="18"/>
  <c r="O3585" i="18"/>
  <c r="P3585" i="18"/>
  <c r="Q3585" i="18"/>
  <c r="R3585" i="18"/>
  <c r="O3586" i="18"/>
  <c r="P3586" i="18"/>
  <c r="Q3586" i="18"/>
  <c r="R3586" i="18"/>
  <c r="O3587" i="18"/>
  <c r="P3587" i="18"/>
  <c r="Q3587" i="18"/>
  <c r="R3587" i="18"/>
  <c r="O3588" i="18"/>
  <c r="P3588" i="18"/>
  <c r="Q3588" i="18"/>
  <c r="R3588" i="18"/>
  <c r="O3589" i="18"/>
  <c r="P3589" i="18"/>
  <c r="Q3589" i="18"/>
  <c r="R3589" i="18"/>
  <c r="O3590" i="18"/>
  <c r="P3590" i="18"/>
  <c r="Q3590" i="18"/>
  <c r="R3590" i="18"/>
  <c r="O3591" i="18"/>
  <c r="P3591" i="18"/>
  <c r="Q3591" i="18"/>
  <c r="R3591" i="18"/>
  <c r="O3592" i="18"/>
  <c r="P3592" i="18"/>
  <c r="Q3592" i="18"/>
  <c r="R3592" i="18"/>
  <c r="O3593" i="18"/>
  <c r="P3593" i="18"/>
  <c r="Q3593" i="18"/>
  <c r="R3593" i="18"/>
  <c r="O3594" i="18"/>
  <c r="P3594" i="18"/>
  <c r="Q3594" i="18"/>
  <c r="R3594" i="18"/>
  <c r="O3595" i="18"/>
  <c r="P3595" i="18"/>
  <c r="Q3595" i="18"/>
  <c r="R3595" i="18"/>
  <c r="O3596" i="18"/>
  <c r="P3596" i="18"/>
  <c r="Q3596" i="18"/>
  <c r="R3596" i="18"/>
  <c r="O3597" i="18"/>
  <c r="P3597" i="18"/>
  <c r="Q3597" i="18"/>
  <c r="R3597" i="18"/>
  <c r="O3598" i="18"/>
  <c r="P3598" i="18"/>
  <c r="Q3598" i="18"/>
  <c r="R3598" i="18"/>
  <c r="O3599" i="18"/>
  <c r="P3599" i="18"/>
  <c r="Q3599" i="18"/>
  <c r="R3599" i="18"/>
  <c r="O3600" i="18"/>
  <c r="P3600" i="18"/>
  <c r="Q3600" i="18"/>
  <c r="R3600" i="18"/>
  <c r="O3601" i="18"/>
  <c r="P3601" i="18"/>
  <c r="Q3601" i="18"/>
  <c r="R3601" i="18"/>
  <c r="O3602" i="18"/>
  <c r="P3602" i="18"/>
  <c r="Q3602" i="18"/>
  <c r="R3602" i="18"/>
  <c r="O3603" i="18"/>
  <c r="P3603" i="18"/>
  <c r="Q3603" i="18"/>
  <c r="R3603" i="18"/>
  <c r="O3604" i="18"/>
  <c r="P3604" i="18"/>
  <c r="Q3604" i="18"/>
  <c r="R3604" i="18"/>
  <c r="O3605" i="18"/>
  <c r="P3605" i="18"/>
  <c r="Q3605" i="18"/>
  <c r="R3605" i="18"/>
  <c r="O3606" i="18"/>
  <c r="P3606" i="18"/>
  <c r="Q3606" i="18"/>
  <c r="R3606" i="18"/>
  <c r="O3607" i="18"/>
  <c r="P3607" i="18"/>
  <c r="Q3607" i="18"/>
  <c r="R3607" i="18"/>
  <c r="O3608" i="18"/>
  <c r="P3608" i="18"/>
  <c r="Q3608" i="18"/>
  <c r="R3608" i="18"/>
  <c r="O3609" i="18"/>
  <c r="P3609" i="18"/>
  <c r="Q3609" i="18"/>
  <c r="R3609" i="18"/>
  <c r="O3610" i="18"/>
  <c r="P3610" i="18"/>
  <c r="Q3610" i="18"/>
  <c r="R3610" i="18"/>
  <c r="O3611" i="18"/>
  <c r="P3611" i="18"/>
  <c r="Q3611" i="18"/>
  <c r="R3611" i="18"/>
  <c r="O3612" i="18"/>
  <c r="P3612" i="18"/>
  <c r="Q3612" i="18"/>
  <c r="R3612" i="18"/>
  <c r="O3613" i="18"/>
  <c r="P3613" i="18"/>
  <c r="Q3613" i="18"/>
  <c r="R3613" i="18"/>
  <c r="O3614" i="18"/>
  <c r="P3614" i="18"/>
  <c r="Q3614" i="18"/>
  <c r="R3614" i="18"/>
  <c r="O3615" i="18"/>
  <c r="P3615" i="18"/>
  <c r="Q3615" i="18"/>
  <c r="R3615" i="18"/>
  <c r="O3616" i="18"/>
  <c r="P3616" i="18"/>
  <c r="Q3616" i="18"/>
  <c r="R3616" i="18"/>
  <c r="O3617" i="18"/>
  <c r="P3617" i="18"/>
  <c r="Q3617" i="18"/>
  <c r="R3617" i="18"/>
  <c r="O3618" i="18"/>
  <c r="P3618" i="18"/>
  <c r="Q3618" i="18"/>
  <c r="R3618" i="18"/>
  <c r="O3619" i="18"/>
  <c r="P3619" i="18"/>
  <c r="Q3619" i="18"/>
  <c r="R3619" i="18"/>
  <c r="O3620" i="18"/>
  <c r="P3620" i="18"/>
  <c r="Q3620" i="18"/>
  <c r="R3620" i="18"/>
  <c r="O3621" i="18"/>
  <c r="P3621" i="18"/>
  <c r="Q3621" i="18"/>
  <c r="R3621" i="18"/>
  <c r="O3622" i="18"/>
  <c r="P3622" i="18"/>
  <c r="Q3622" i="18"/>
  <c r="R3622" i="18"/>
  <c r="O3623" i="18"/>
  <c r="P3623" i="18"/>
  <c r="Q3623" i="18"/>
  <c r="R3623" i="18"/>
  <c r="O3624" i="18"/>
  <c r="P3624" i="18"/>
  <c r="Q3624" i="18"/>
  <c r="R3624" i="18"/>
  <c r="O3625" i="18"/>
  <c r="P3625" i="18"/>
  <c r="Q3625" i="18"/>
  <c r="R3625" i="18"/>
  <c r="O3626" i="18"/>
  <c r="P3626" i="18"/>
  <c r="Q3626" i="18"/>
  <c r="R3626" i="18"/>
  <c r="O3627" i="18"/>
  <c r="P3627" i="18"/>
  <c r="Q3627" i="18"/>
  <c r="R3627" i="18"/>
  <c r="O3628" i="18"/>
  <c r="P3628" i="18"/>
  <c r="Q3628" i="18"/>
  <c r="R3628" i="18"/>
  <c r="O3629" i="18"/>
  <c r="P3629" i="18"/>
  <c r="Q3629" i="18"/>
  <c r="R3629" i="18"/>
  <c r="O3630" i="18"/>
  <c r="P3630" i="18"/>
  <c r="Q3630" i="18"/>
  <c r="R3630" i="18"/>
  <c r="O3631" i="18"/>
  <c r="P3631" i="18"/>
  <c r="Q3631" i="18"/>
  <c r="R3631" i="18"/>
  <c r="O3632" i="18"/>
  <c r="P3632" i="18"/>
  <c r="Q3632" i="18"/>
  <c r="R3632" i="18"/>
  <c r="O3633" i="18"/>
  <c r="P3633" i="18"/>
  <c r="Q3633" i="18"/>
  <c r="R3633" i="18"/>
  <c r="O3634" i="18"/>
  <c r="P3634" i="18"/>
  <c r="Q3634" i="18"/>
  <c r="R3634" i="18"/>
  <c r="O3635" i="18"/>
  <c r="P3635" i="18"/>
  <c r="Q3635" i="18"/>
  <c r="R3635" i="18"/>
  <c r="O3636" i="18"/>
  <c r="P3636" i="18"/>
  <c r="Q3636" i="18"/>
  <c r="R3636" i="18"/>
  <c r="O3637" i="18"/>
  <c r="P3637" i="18"/>
  <c r="Q3637" i="18"/>
  <c r="R3637" i="18"/>
  <c r="O3638" i="18"/>
  <c r="P3638" i="18"/>
  <c r="Q3638" i="18"/>
  <c r="R3638" i="18"/>
  <c r="O3639" i="18"/>
  <c r="P3639" i="18"/>
  <c r="Q3639" i="18"/>
  <c r="R3639" i="18"/>
  <c r="O3640" i="18"/>
  <c r="P3640" i="18"/>
  <c r="Q3640" i="18"/>
  <c r="R3640" i="18"/>
  <c r="O3641" i="18"/>
  <c r="P3641" i="18"/>
  <c r="Q3641" i="18"/>
  <c r="R3641" i="18"/>
  <c r="O3642" i="18"/>
  <c r="P3642" i="18"/>
  <c r="Q3642" i="18"/>
  <c r="R3642" i="18"/>
  <c r="O3643" i="18"/>
  <c r="P3643" i="18"/>
  <c r="Q3643" i="18"/>
  <c r="R3643" i="18"/>
  <c r="O3644" i="18"/>
  <c r="P3644" i="18"/>
  <c r="Q3644" i="18"/>
  <c r="R3644" i="18"/>
  <c r="O3645" i="18"/>
  <c r="P3645" i="18"/>
  <c r="Q3645" i="18"/>
  <c r="R3645" i="18"/>
  <c r="O3646" i="18"/>
  <c r="P3646" i="18"/>
  <c r="Q3646" i="18"/>
  <c r="R3646" i="18"/>
  <c r="O3647" i="18"/>
  <c r="P3647" i="18"/>
  <c r="Q3647" i="18"/>
  <c r="R3647" i="18"/>
  <c r="O3648" i="18"/>
  <c r="P3648" i="18"/>
  <c r="Q3648" i="18"/>
  <c r="R3648" i="18"/>
  <c r="O3649" i="18"/>
  <c r="P3649" i="18"/>
  <c r="Q3649" i="18"/>
  <c r="R3649" i="18"/>
  <c r="O3650" i="18"/>
  <c r="P3650" i="18"/>
  <c r="Q3650" i="18"/>
  <c r="R3650" i="18"/>
  <c r="O3651" i="18"/>
  <c r="P3651" i="18"/>
  <c r="Q3651" i="18"/>
  <c r="R3651" i="18"/>
  <c r="O3652" i="18"/>
  <c r="P3652" i="18"/>
  <c r="Q3652" i="18"/>
  <c r="R3652" i="18"/>
  <c r="O3653" i="18"/>
  <c r="P3653" i="18"/>
  <c r="Q3653" i="18"/>
  <c r="R3653" i="18"/>
  <c r="O3654" i="18"/>
  <c r="P3654" i="18"/>
  <c r="Q3654" i="18"/>
  <c r="R3654" i="18"/>
  <c r="O3655" i="18"/>
  <c r="P3655" i="18"/>
  <c r="Q3655" i="18"/>
  <c r="R3655" i="18"/>
  <c r="O3656" i="18"/>
  <c r="P3656" i="18"/>
  <c r="Q3656" i="18"/>
  <c r="R3656" i="18"/>
  <c r="O3657" i="18"/>
  <c r="P3657" i="18"/>
  <c r="Q3657" i="18"/>
  <c r="R3657" i="18"/>
  <c r="O3658" i="18"/>
  <c r="P3658" i="18"/>
  <c r="Q3658" i="18"/>
  <c r="R3658" i="18"/>
  <c r="O3659" i="18"/>
  <c r="P3659" i="18"/>
  <c r="Q3659" i="18"/>
  <c r="R3659" i="18"/>
  <c r="O3660" i="18"/>
  <c r="P3660" i="18"/>
  <c r="Q3660" i="18"/>
  <c r="R3660" i="18"/>
  <c r="O3661" i="18"/>
  <c r="P3661" i="18"/>
  <c r="Q3661" i="18"/>
  <c r="R3661" i="18"/>
  <c r="O3662" i="18"/>
  <c r="P3662" i="18"/>
  <c r="Q3662" i="18"/>
  <c r="R3662" i="18"/>
  <c r="O3663" i="18"/>
  <c r="P3663" i="18"/>
  <c r="Q3663" i="18"/>
  <c r="R3663" i="18"/>
  <c r="O3664" i="18"/>
  <c r="P3664" i="18"/>
  <c r="Q3664" i="18"/>
  <c r="R3664" i="18"/>
  <c r="O3665" i="18"/>
  <c r="P3665" i="18"/>
  <c r="Q3665" i="18"/>
  <c r="R3665" i="18"/>
  <c r="O3666" i="18"/>
  <c r="P3666" i="18"/>
  <c r="Q3666" i="18"/>
  <c r="R3666" i="18"/>
  <c r="O3667" i="18"/>
  <c r="P3667" i="18"/>
  <c r="Q3667" i="18"/>
  <c r="R3667" i="18"/>
  <c r="O3668" i="18"/>
  <c r="P3668" i="18"/>
  <c r="Q3668" i="18"/>
  <c r="R3668" i="18"/>
  <c r="O3669" i="18"/>
  <c r="P3669" i="18"/>
  <c r="Q3669" i="18"/>
  <c r="R3669" i="18"/>
  <c r="O3670" i="18"/>
  <c r="P3670" i="18"/>
  <c r="Q3670" i="18"/>
  <c r="R3670" i="18"/>
  <c r="O3671" i="18"/>
  <c r="P3671" i="18"/>
  <c r="Q3671" i="18"/>
  <c r="R3671" i="18"/>
  <c r="O3672" i="18"/>
  <c r="P3672" i="18"/>
  <c r="Q3672" i="18"/>
  <c r="R3672" i="18"/>
  <c r="O3673" i="18"/>
  <c r="P3673" i="18"/>
  <c r="Q3673" i="18"/>
  <c r="R3673" i="18"/>
  <c r="O3674" i="18"/>
  <c r="P3674" i="18"/>
  <c r="Q3674" i="18"/>
  <c r="R3674" i="18"/>
  <c r="O3675" i="18"/>
  <c r="P3675" i="18"/>
  <c r="Q3675" i="18"/>
  <c r="R3675" i="18"/>
  <c r="O3676" i="18"/>
  <c r="P3676" i="18"/>
  <c r="Q3676" i="18"/>
  <c r="R3676" i="18"/>
  <c r="O3677" i="18"/>
  <c r="P3677" i="18"/>
  <c r="Q3677" i="18"/>
  <c r="R3677" i="18"/>
  <c r="O3678" i="18"/>
  <c r="P3678" i="18"/>
  <c r="Q3678" i="18"/>
  <c r="R3678" i="18"/>
  <c r="O3679" i="18"/>
  <c r="P3679" i="18"/>
  <c r="Q3679" i="18"/>
  <c r="R3679" i="18"/>
  <c r="O3680" i="18"/>
  <c r="P3680" i="18"/>
  <c r="Q3680" i="18"/>
  <c r="R3680" i="18"/>
  <c r="O3681" i="18"/>
  <c r="P3681" i="18"/>
  <c r="Q3681" i="18"/>
  <c r="R3681" i="18"/>
  <c r="O3682" i="18"/>
  <c r="P3682" i="18"/>
  <c r="Q3682" i="18"/>
  <c r="R3682" i="18"/>
  <c r="O3683" i="18"/>
  <c r="P3683" i="18"/>
  <c r="Q3683" i="18"/>
  <c r="R3683" i="18"/>
  <c r="O3684" i="18"/>
  <c r="P3684" i="18"/>
  <c r="Q3684" i="18"/>
  <c r="R3684" i="18"/>
  <c r="O3685" i="18"/>
  <c r="P3685" i="18"/>
  <c r="Q3685" i="18"/>
  <c r="R3685" i="18"/>
  <c r="O3686" i="18"/>
  <c r="P3686" i="18"/>
  <c r="Q3686" i="18"/>
  <c r="R3686" i="18"/>
  <c r="O3687" i="18"/>
  <c r="P3687" i="18"/>
  <c r="Q3687" i="18"/>
  <c r="R3687" i="18"/>
  <c r="O3688" i="18"/>
  <c r="P3688" i="18"/>
  <c r="Q3688" i="18"/>
  <c r="R3688" i="18"/>
  <c r="O3689" i="18"/>
  <c r="P3689" i="18"/>
  <c r="Q3689" i="18"/>
  <c r="R3689" i="18"/>
  <c r="O3690" i="18"/>
  <c r="P3690" i="18"/>
  <c r="Q3690" i="18"/>
  <c r="R3690" i="18"/>
  <c r="O3691" i="18"/>
  <c r="P3691" i="18"/>
  <c r="Q3691" i="18"/>
  <c r="R3691" i="18"/>
  <c r="O3692" i="18"/>
  <c r="P3692" i="18"/>
  <c r="Q3692" i="18"/>
  <c r="R3692" i="18"/>
  <c r="O3693" i="18"/>
  <c r="P3693" i="18"/>
  <c r="Q3693" i="18"/>
  <c r="R3693" i="18"/>
  <c r="O3694" i="18"/>
  <c r="P3694" i="18"/>
  <c r="Q3694" i="18"/>
  <c r="R3694" i="18"/>
  <c r="O3695" i="18"/>
  <c r="P3695" i="18"/>
  <c r="Q3695" i="18"/>
  <c r="R3695" i="18"/>
  <c r="O3696" i="18"/>
  <c r="P3696" i="18"/>
  <c r="Q3696" i="18"/>
  <c r="R3696" i="18"/>
  <c r="O3697" i="18"/>
  <c r="P3697" i="18"/>
  <c r="Q3697" i="18"/>
  <c r="R3697" i="18"/>
  <c r="O3698" i="18"/>
  <c r="P3698" i="18"/>
  <c r="Q3698" i="18"/>
  <c r="R3698" i="18"/>
  <c r="O3699" i="18"/>
  <c r="P3699" i="18"/>
  <c r="Q3699" i="18"/>
  <c r="R3699" i="18"/>
  <c r="O3700" i="18"/>
  <c r="P3700" i="18"/>
  <c r="Q3700" i="18"/>
  <c r="R3700" i="18"/>
  <c r="O3701" i="18"/>
  <c r="P3701" i="18"/>
  <c r="Q3701" i="18"/>
  <c r="R3701" i="18"/>
  <c r="O3702" i="18"/>
  <c r="P3702" i="18"/>
  <c r="Q3702" i="18"/>
  <c r="R3702" i="18"/>
  <c r="O3703" i="18"/>
  <c r="P3703" i="18"/>
  <c r="Q3703" i="18"/>
  <c r="R3703" i="18"/>
  <c r="O3704" i="18"/>
  <c r="P3704" i="18"/>
  <c r="Q3704" i="18"/>
  <c r="R3704" i="18"/>
  <c r="O3705" i="18"/>
  <c r="P3705" i="18"/>
  <c r="Q3705" i="18"/>
  <c r="R3705" i="18"/>
  <c r="O3706" i="18"/>
  <c r="P3706" i="18"/>
  <c r="Q3706" i="18"/>
  <c r="R3706" i="18"/>
  <c r="O3707" i="18"/>
  <c r="P3707" i="18"/>
  <c r="Q3707" i="18"/>
  <c r="R3707" i="18"/>
  <c r="O3708" i="18"/>
  <c r="P3708" i="18"/>
  <c r="Q3708" i="18"/>
  <c r="R3708" i="18"/>
  <c r="O3709" i="18"/>
  <c r="P3709" i="18"/>
  <c r="Q3709" i="18"/>
  <c r="R3709" i="18"/>
  <c r="O3710" i="18"/>
  <c r="P3710" i="18"/>
  <c r="Q3710" i="18"/>
  <c r="R3710" i="18"/>
  <c r="O3711" i="18"/>
  <c r="P3711" i="18"/>
  <c r="Q3711" i="18"/>
  <c r="R3711" i="18"/>
  <c r="O3712" i="18"/>
  <c r="P3712" i="18"/>
  <c r="Q3712" i="18"/>
  <c r="R3712" i="18"/>
  <c r="O3713" i="18"/>
  <c r="P3713" i="18"/>
  <c r="Q3713" i="18"/>
  <c r="R3713" i="18"/>
  <c r="O3714" i="18"/>
  <c r="P3714" i="18"/>
  <c r="Q3714" i="18"/>
  <c r="R3714" i="18"/>
  <c r="O3715" i="18"/>
  <c r="P3715" i="18"/>
  <c r="Q3715" i="18"/>
  <c r="R3715" i="18"/>
  <c r="O3716" i="18"/>
  <c r="P3716" i="18"/>
  <c r="Q3716" i="18"/>
  <c r="R3716" i="18"/>
  <c r="O3717" i="18"/>
  <c r="P3717" i="18"/>
  <c r="Q3717" i="18"/>
  <c r="R3717" i="18"/>
  <c r="O3718" i="18"/>
  <c r="P3718" i="18"/>
  <c r="Q3718" i="18"/>
  <c r="R3718" i="18"/>
  <c r="O3719" i="18"/>
  <c r="P3719" i="18"/>
  <c r="Q3719" i="18"/>
  <c r="R3719" i="18"/>
  <c r="O3720" i="18"/>
  <c r="P3720" i="18"/>
  <c r="Q3720" i="18"/>
  <c r="R3720" i="18"/>
  <c r="O3721" i="18"/>
  <c r="P3721" i="18"/>
  <c r="Q3721" i="18"/>
  <c r="R3721" i="18"/>
  <c r="O3722" i="18"/>
  <c r="P3722" i="18"/>
  <c r="Q3722" i="18"/>
  <c r="R3722" i="18"/>
  <c r="O3723" i="18"/>
  <c r="P3723" i="18"/>
  <c r="Q3723" i="18"/>
  <c r="R3723" i="18"/>
  <c r="O3724" i="18"/>
  <c r="P3724" i="18"/>
  <c r="Q3724" i="18"/>
  <c r="R3724" i="18"/>
  <c r="O3725" i="18"/>
  <c r="P3725" i="18"/>
  <c r="Q3725" i="18"/>
  <c r="R3725" i="18"/>
  <c r="O3726" i="18"/>
  <c r="P3726" i="18"/>
  <c r="Q3726" i="18"/>
  <c r="R3726" i="18"/>
  <c r="O3727" i="18"/>
  <c r="P3727" i="18"/>
  <c r="Q3727" i="18"/>
  <c r="R3727" i="18"/>
  <c r="O3728" i="18"/>
  <c r="P3728" i="18"/>
  <c r="Q3728" i="18"/>
  <c r="R3728" i="18"/>
  <c r="O3729" i="18"/>
  <c r="P3729" i="18"/>
  <c r="Q3729" i="18"/>
  <c r="R3729" i="18"/>
  <c r="O3730" i="18"/>
  <c r="P3730" i="18"/>
  <c r="Q3730" i="18"/>
  <c r="R3730" i="18"/>
  <c r="O3731" i="18"/>
  <c r="P3731" i="18"/>
  <c r="Q3731" i="18"/>
  <c r="R3731" i="18"/>
  <c r="O3732" i="18"/>
  <c r="P3732" i="18"/>
  <c r="Q3732" i="18"/>
  <c r="R3732" i="18"/>
  <c r="O3733" i="18"/>
  <c r="P3733" i="18"/>
  <c r="Q3733" i="18"/>
  <c r="R3733" i="18"/>
  <c r="O3734" i="18"/>
  <c r="P3734" i="18"/>
  <c r="Q3734" i="18"/>
  <c r="R3734" i="18"/>
  <c r="O3735" i="18"/>
  <c r="P3735" i="18"/>
  <c r="Q3735" i="18"/>
  <c r="R3735" i="18"/>
  <c r="O3736" i="18"/>
  <c r="P3736" i="18"/>
  <c r="Q3736" i="18"/>
  <c r="R3736" i="18"/>
  <c r="O3737" i="18"/>
  <c r="P3737" i="18"/>
  <c r="Q3737" i="18"/>
  <c r="R3737" i="18"/>
  <c r="O3738" i="18"/>
  <c r="P3738" i="18"/>
  <c r="Q3738" i="18"/>
  <c r="R3738" i="18"/>
  <c r="O3739" i="18"/>
  <c r="P3739" i="18"/>
  <c r="Q3739" i="18"/>
  <c r="R3739" i="18"/>
  <c r="O3740" i="18"/>
  <c r="P3740" i="18"/>
  <c r="Q3740" i="18"/>
  <c r="R3740" i="18"/>
  <c r="O3741" i="18"/>
  <c r="P3741" i="18"/>
  <c r="Q3741" i="18"/>
  <c r="R3741" i="18"/>
  <c r="O3742" i="18"/>
  <c r="P3742" i="18"/>
  <c r="Q3742" i="18"/>
  <c r="R3742" i="18"/>
  <c r="O3743" i="18"/>
  <c r="P3743" i="18"/>
  <c r="Q3743" i="18"/>
  <c r="R3743" i="18"/>
  <c r="O3744" i="18"/>
  <c r="P3744" i="18"/>
  <c r="Q3744" i="18"/>
  <c r="R3744" i="18"/>
  <c r="O3745" i="18"/>
  <c r="P3745" i="18"/>
  <c r="Q3745" i="18"/>
  <c r="R3745" i="18"/>
  <c r="O3746" i="18"/>
  <c r="P3746" i="18"/>
  <c r="Q3746" i="18"/>
  <c r="R3746" i="18"/>
  <c r="O3747" i="18"/>
  <c r="P3747" i="18"/>
  <c r="Q3747" i="18"/>
  <c r="R3747" i="18"/>
  <c r="O3748" i="18"/>
  <c r="P3748" i="18"/>
  <c r="Q3748" i="18"/>
  <c r="R3748" i="18"/>
  <c r="O3749" i="18"/>
  <c r="P3749" i="18"/>
  <c r="Q3749" i="18"/>
  <c r="R3749" i="18"/>
  <c r="O3750" i="18"/>
  <c r="P3750" i="18"/>
  <c r="Q3750" i="18"/>
  <c r="R3750" i="18"/>
  <c r="O3751" i="18"/>
  <c r="P3751" i="18"/>
  <c r="Q3751" i="18"/>
  <c r="R3751" i="18"/>
  <c r="O3752" i="18"/>
  <c r="P3752" i="18"/>
  <c r="Q3752" i="18"/>
  <c r="R3752" i="18"/>
  <c r="O3753" i="18"/>
  <c r="P3753" i="18"/>
  <c r="Q3753" i="18"/>
  <c r="R3753" i="18"/>
  <c r="O3754" i="18"/>
  <c r="P3754" i="18"/>
  <c r="Q3754" i="18"/>
  <c r="R3754" i="18"/>
  <c r="O3755" i="18"/>
  <c r="P3755" i="18"/>
  <c r="Q3755" i="18"/>
  <c r="R3755" i="18"/>
  <c r="O3756" i="18"/>
  <c r="P3756" i="18"/>
  <c r="Q3756" i="18"/>
  <c r="R3756" i="18"/>
  <c r="O3757" i="18"/>
  <c r="P3757" i="18"/>
  <c r="Q3757" i="18"/>
  <c r="R3757" i="18"/>
  <c r="O3758" i="18"/>
  <c r="P3758" i="18"/>
  <c r="Q3758" i="18"/>
  <c r="R3758" i="18"/>
  <c r="O3759" i="18"/>
  <c r="P3759" i="18"/>
  <c r="Q3759" i="18"/>
  <c r="R3759" i="18"/>
  <c r="O3760" i="18"/>
  <c r="P3760" i="18"/>
  <c r="Q3760" i="18"/>
  <c r="R3760" i="18"/>
  <c r="O3761" i="18"/>
  <c r="P3761" i="18"/>
  <c r="Q3761" i="18"/>
  <c r="R3761" i="18"/>
  <c r="O3762" i="18"/>
  <c r="P3762" i="18"/>
  <c r="Q3762" i="18"/>
  <c r="R3762" i="18"/>
  <c r="O3763" i="18"/>
  <c r="P3763" i="18"/>
  <c r="Q3763" i="18"/>
  <c r="R3763" i="18"/>
  <c r="O3764" i="18"/>
  <c r="P3764" i="18"/>
  <c r="Q3764" i="18"/>
  <c r="R3764" i="18"/>
  <c r="O3765" i="18"/>
  <c r="P3765" i="18"/>
  <c r="Q3765" i="18"/>
  <c r="R3765" i="18"/>
  <c r="O3766" i="18"/>
  <c r="P3766" i="18"/>
  <c r="Q3766" i="18"/>
  <c r="R3766" i="18"/>
  <c r="O3767" i="18"/>
  <c r="P3767" i="18"/>
  <c r="Q3767" i="18"/>
  <c r="R3767" i="18"/>
  <c r="O3768" i="18"/>
  <c r="P3768" i="18"/>
  <c r="Q3768" i="18"/>
  <c r="R3768" i="18"/>
  <c r="O3769" i="18"/>
  <c r="P3769" i="18"/>
  <c r="Q3769" i="18"/>
  <c r="R3769" i="18"/>
  <c r="O3770" i="18"/>
  <c r="P3770" i="18"/>
  <c r="Q3770" i="18"/>
  <c r="R3770" i="18"/>
  <c r="O3771" i="18"/>
  <c r="P3771" i="18"/>
  <c r="Q3771" i="18"/>
  <c r="R3771" i="18"/>
  <c r="O3772" i="18"/>
  <c r="P3772" i="18"/>
  <c r="Q3772" i="18"/>
  <c r="R3772" i="18"/>
  <c r="O3773" i="18"/>
  <c r="P3773" i="18"/>
  <c r="Q3773" i="18"/>
  <c r="R3773" i="18"/>
  <c r="O3774" i="18"/>
  <c r="P3774" i="18"/>
  <c r="Q3774" i="18"/>
  <c r="R3774" i="18"/>
  <c r="O3775" i="18"/>
  <c r="P3775" i="18"/>
  <c r="Q3775" i="18"/>
  <c r="R3775" i="18"/>
  <c r="O3776" i="18"/>
  <c r="P3776" i="18"/>
  <c r="Q3776" i="18"/>
  <c r="R3776" i="18"/>
  <c r="O3777" i="18"/>
  <c r="P3777" i="18"/>
  <c r="Q3777" i="18"/>
  <c r="R3777" i="18"/>
  <c r="O3778" i="18"/>
  <c r="P3778" i="18"/>
  <c r="Q3778" i="18"/>
  <c r="R3778" i="18"/>
  <c r="O3779" i="18"/>
  <c r="P3779" i="18"/>
  <c r="Q3779" i="18"/>
  <c r="R3779" i="18"/>
  <c r="O3780" i="18"/>
  <c r="P3780" i="18"/>
  <c r="Q3780" i="18"/>
  <c r="R3780" i="18"/>
  <c r="O3781" i="18"/>
  <c r="P3781" i="18"/>
  <c r="Q3781" i="18"/>
  <c r="R3781" i="18"/>
  <c r="O3782" i="18"/>
  <c r="P3782" i="18"/>
  <c r="Q3782" i="18"/>
  <c r="R3782" i="18"/>
  <c r="O3783" i="18"/>
  <c r="P3783" i="18"/>
  <c r="Q3783" i="18"/>
  <c r="R3783" i="18"/>
  <c r="O3784" i="18"/>
  <c r="P3784" i="18"/>
  <c r="Q3784" i="18"/>
  <c r="R3784" i="18"/>
  <c r="O3785" i="18"/>
  <c r="P3785" i="18"/>
  <c r="Q3785" i="18"/>
  <c r="R3785" i="18"/>
  <c r="O3786" i="18"/>
  <c r="P3786" i="18"/>
  <c r="Q3786" i="18"/>
  <c r="R3786" i="18"/>
  <c r="O3787" i="18"/>
  <c r="P3787" i="18"/>
  <c r="Q3787" i="18"/>
  <c r="R3787" i="18"/>
  <c r="O3788" i="18"/>
  <c r="P3788" i="18"/>
  <c r="Q3788" i="18"/>
  <c r="R3788" i="18"/>
  <c r="O3789" i="18"/>
  <c r="P3789" i="18"/>
  <c r="Q3789" i="18"/>
  <c r="R3789" i="18"/>
  <c r="O3790" i="18"/>
  <c r="P3790" i="18"/>
  <c r="Q3790" i="18"/>
  <c r="R3790" i="18"/>
  <c r="O3791" i="18"/>
  <c r="P3791" i="18"/>
  <c r="Q3791" i="18"/>
  <c r="R3791" i="18"/>
  <c r="O3792" i="18"/>
  <c r="P3792" i="18"/>
  <c r="Q3792" i="18"/>
  <c r="R3792" i="18"/>
  <c r="O3793" i="18"/>
  <c r="P3793" i="18"/>
  <c r="Q3793" i="18"/>
  <c r="R3793" i="18"/>
  <c r="O3794" i="18"/>
  <c r="P3794" i="18"/>
  <c r="Q3794" i="18"/>
  <c r="R3794" i="18"/>
  <c r="O3795" i="18"/>
  <c r="P3795" i="18"/>
  <c r="Q3795" i="18"/>
  <c r="R3795" i="18"/>
  <c r="O3796" i="18"/>
  <c r="P3796" i="18"/>
  <c r="Q3796" i="18"/>
  <c r="R3796" i="18"/>
  <c r="O3797" i="18"/>
  <c r="P3797" i="18"/>
  <c r="Q3797" i="18"/>
  <c r="R3797" i="18"/>
  <c r="O3798" i="18"/>
  <c r="P3798" i="18"/>
  <c r="Q3798" i="18"/>
  <c r="R3798" i="18"/>
  <c r="O3799" i="18"/>
  <c r="P3799" i="18"/>
  <c r="Q3799" i="18"/>
  <c r="R3799" i="18"/>
  <c r="O3800" i="18"/>
  <c r="P3800" i="18"/>
  <c r="Q3800" i="18"/>
  <c r="R3800" i="18"/>
  <c r="O3801" i="18"/>
  <c r="P3801" i="18"/>
  <c r="Q3801" i="18"/>
  <c r="R3801" i="18"/>
  <c r="O3802" i="18"/>
  <c r="P3802" i="18"/>
  <c r="Q3802" i="18"/>
  <c r="R3802" i="18"/>
  <c r="O3803" i="18"/>
  <c r="P3803" i="18"/>
  <c r="Q3803" i="18"/>
  <c r="R3803" i="18"/>
  <c r="O3804" i="18"/>
  <c r="P3804" i="18"/>
  <c r="Q3804" i="18"/>
  <c r="R3804" i="18"/>
  <c r="O3805" i="18"/>
  <c r="P3805" i="18"/>
  <c r="Q3805" i="18"/>
  <c r="R3805" i="18"/>
  <c r="O3806" i="18"/>
  <c r="P3806" i="18"/>
  <c r="Q3806" i="18"/>
  <c r="R3806" i="18"/>
  <c r="O3807" i="18"/>
  <c r="P3807" i="18"/>
  <c r="Q3807" i="18"/>
  <c r="R3807" i="18"/>
  <c r="O3808" i="18"/>
  <c r="P3808" i="18"/>
  <c r="Q3808" i="18"/>
  <c r="R3808" i="18"/>
  <c r="O3809" i="18"/>
  <c r="P3809" i="18"/>
  <c r="Q3809" i="18"/>
  <c r="R3809" i="18"/>
  <c r="O3810" i="18"/>
  <c r="P3810" i="18"/>
  <c r="Q3810" i="18"/>
  <c r="R3810" i="18"/>
  <c r="O3811" i="18"/>
  <c r="P3811" i="18"/>
  <c r="Q3811" i="18"/>
  <c r="R3811" i="18"/>
  <c r="O3812" i="18"/>
  <c r="P3812" i="18"/>
  <c r="Q3812" i="18"/>
  <c r="R3812" i="18"/>
  <c r="O3813" i="18"/>
  <c r="P3813" i="18"/>
  <c r="Q3813" i="18"/>
  <c r="R3813" i="18"/>
  <c r="O3814" i="18"/>
  <c r="P3814" i="18"/>
  <c r="Q3814" i="18"/>
  <c r="R3814" i="18"/>
  <c r="O3815" i="18"/>
  <c r="P3815" i="18"/>
  <c r="Q3815" i="18"/>
  <c r="R3815" i="18"/>
  <c r="O3816" i="18"/>
  <c r="P3816" i="18"/>
  <c r="Q3816" i="18"/>
  <c r="R3816" i="18"/>
  <c r="O3817" i="18"/>
  <c r="P3817" i="18"/>
  <c r="Q3817" i="18"/>
  <c r="R3817" i="18"/>
  <c r="O3818" i="18"/>
  <c r="P3818" i="18"/>
  <c r="Q3818" i="18"/>
  <c r="R3818" i="18"/>
  <c r="O3819" i="18"/>
  <c r="P3819" i="18"/>
  <c r="Q3819" i="18"/>
  <c r="R3819" i="18"/>
  <c r="O3820" i="18"/>
  <c r="P3820" i="18"/>
  <c r="Q3820" i="18"/>
  <c r="R3820" i="18"/>
  <c r="O3821" i="18"/>
  <c r="P3821" i="18"/>
  <c r="Q3821" i="18"/>
  <c r="R3821" i="18"/>
  <c r="O3822" i="18"/>
  <c r="P3822" i="18"/>
  <c r="Q3822" i="18"/>
  <c r="R3822" i="18"/>
  <c r="O3823" i="18"/>
  <c r="P3823" i="18"/>
  <c r="Q3823" i="18"/>
  <c r="R3823" i="18"/>
  <c r="O3824" i="18"/>
  <c r="P3824" i="18"/>
  <c r="Q3824" i="18"/>
  <c r="R3824" i="18"/>
  <c r="O3825" i="18"/>
  <c r="P3825" i="18"/>
  <c r="Q3825" i="18"/>
  <c r="R3825" i="18"/>
  <c r="O3826" i="18"/>
  <c r="P3826" i="18"/>
  <c r="Q3826" i="18"/>
  <c r="R3826" i="18"/>
  <c r="O3827" i="18"/>
  <c r="P3827" i="18"/>
  <c r="Q3827" i="18"/>
  <c r="R3827" i="18"/>
  <c r="O3828" i="18"/>
  <c r="P3828" i="18"/>
  <c r="Q3828" i="18"/>
  <c r="R3828" i="18"/>
  <c r="O3829" i="18"/>
  <c r="P3829" i="18"/>
  <c r="Q3829" i="18"/>
  <c r="R3829" i="18"/>
  <c r="O3830" i="18"/>
  <c r="P3830" i="18"/>
  <c r="Q3830" i="18"/>
  <c r="R3830" i="18"/>
  <c r="O3831" i="18"/>
  <c r="P3831" i="18"/>
  <c r="Q3831" i="18"/>
  <c r="R3831" i="18"/>
  <c r="O3832" i="18"/>
  <c r="P3832" i="18"/>
  <c r="Q3832" i="18"/>
  <c r="R3832" i="18"/>
  <c r="O3833" i="18"/>
  <c r="P3833" i="18"/>
  <c r="Q3833" i="18"/>
  <c r="R3833" i="18"/>
  <c r="O3834" i="18"/>
  <c r="P3834" i="18"/>
  <c r="Q3834" i="18"/>
  <c r="R3834" i="18"/>
  <c r="O3835" i="18"/>
  <c r="P3835" i="18"/>
  <c r="Q3835" i="18"/>
  <c r="R3835" i="18"/>
  <c r="O3836" i="18"/>
  <c r="P3836" i="18"/>
  <c r="Q3836" i="18"/>
  <c r="R3836" i="18"/>
  <c r="O3837" i="18"/>
  <c r="P3837" i="18"/>
  <c r="Q3837" i="18"/>
  <c r="R3837" i="18"/>
  <c r="O3838" i="18"/>
  <c r="P3838" i="18"/>
  <c r="Q3838" i="18"/>
  <c r="R3838" i="18"/>
  <c r="O3839" i="18"/>
  <c r="P3839" i="18"/>
  <c r="Q3839" i="18"/>
  <c r="R3839" i="18"/>
  <c r="O3840" i="18"/>
  <c r="P3840" i="18"/>
  <c r="Q3840" i="18"/>
  <c r="R3840" i="18"/>
  <c r="O3841" i="18"/>
  <c r="P3841" i="18"/>
  <c r="Q3841" i="18"/>
  <c r="R3841" i="18"/>
  <c r="O3842" i="18"/>
  <c r="P3842" i="18"/>
  <c r="Q3842" i="18"/>
  <c r="R3842" i="18"/>
  <c r="O3843" i="18"/>
  <c r="P3843" i="18"/>
  <c r="Q3843" i="18"/>
  <c r="R3843" i="18"/>
  <c r="O3844" i="18"/>
  <c r="P3844" i="18"/>
  <c r="Q3844" i="18"/>
  <c r="R3844" i="18"/>
  <c r="O3845" i="18"/>
  <c r="P3845" i="18"/>
  <c r="Q3845" i="18"/>
  <c r="R3845" i="18"/>
  <c r="O3846" i="18"/>
  <c r="P3846" i="18"/>
  <c r="Q3846" i="18"/>
  <c r="R3846" i="18"/>
  <c r="O3847" i="18"/>
  <c r="P3847" i="18"/>
  <c r="Q3847" i="18"/>
  <c r="R3847" i="18"/>
  <c r="O3848" i="18"/>
  <c r="P3848" i="18"/>
  <c r="Q3848" i="18"/>
  <c r="R3848" i="18"/>
  <c r="O3849" i="18"/>
  <c r="P3849" i="18"/>
  <c r="Q3849" i="18"/>
  <c r="R3849" i="18"/>
  <c r="O3850" i="18"/>
  <c r="P3850" i="18"/>
  <c r="Q3850" i="18"/>
  <c r="R3850" i="18"/>
  <c r="O3851" i="18"/>
  <c r="P3851" i="18"/>
  <c r="Q3851" i="18"/>
  <c r="R3851" i="18"/>
  <c r="O3852" i="18"/>
  <c r="P3852" i="18"/>
  <c r="Q3852" i="18"/>
  <c r="R3852" i="18"/>
  <c r="O3853" i="18"/>
  <c r="P3853" i="18"/>
  <c r="Q3853" i="18"/>
  <c r="R3853" i="18"/>
  <c r="O3854" i="18"/>
  <c r="P3854" i="18"/>
  <c r="Q3854" i="18"/>
  <c r="R3854" i="18"/>
  <c r="O3855" i="18"/>
  <c r="P3855" i="18"/>
  <c r="Q3855" i="18"/>
  <c r="R3855" i="18"/>
  <c r="O3856" i="18"/>
  <c r="P3856" i="18"/>
  <c r="Q3856" i="18"/>
  <c r="R3856" i="18"/>
  <c r="O3857" i="18"/>
  <c r="P3857" i="18"/>
  <c r="Q3857" i="18"/>
  <c r="R3857" i="18"/>
  <c r="O3858" i="18"/>
  <c r="P3858" i="18"/>
  <c r="Q3858" i="18"/>
  <c r="R3858" i="18"/>
  <c r="O3859" i="18"/>
  <c r="P3859" i="18"/>
  <c r="Q3859" i="18"/>
  <c r="R3859" i="18"/>
  <c r="O3860" i="18"/>
  <c r="P3860" i="18"/>
  <c r="Q3860" i="18"/>
  <c r="R3860" i="18"/>
  <c r="O3861" i="18"/>
  <c r="P3861" i="18"/>
  <c r="Q3861" i="18"/>
  <c r="R3861" i="18"/>
  <c r="O3862" i="18"/>
  <c r="P3862" i="18"/>
  <c r="Q3862" i="18"/>
  <c r="R3862" i="18"/>
  <c r="O3863" i="18"/>
  <c r="P3863" i="18"/>
  <c r="Q3863" i="18"/>
  <c r="R3863" i="18"/>
  <c r="O3864" i="18"/>
  <c r="P3864" i="18"/>
  <c r="Q3864" i="18"/>
  <c r="R3864" i="18"/>
  <c r="O3865" i="18"/>
  <c r="P3865" i="18"/>
  <c r="Q3865" i="18"/>
  <c r="R3865" i="18"/>
  <c r="O3866" i="18"/>
  <c r="P3866" i="18"/>
  <c r="Q3866" i="18"/>
  <c r="R3866" i="18"/>
  <c r="O3867" i="18"/>
  <c r="P3867" i="18"/>
  <c r="Q3867" i="18"/>
  <c r="R3867" i="18"/>
  <c r="O3868" i="18"/>
  <c r="P3868" i="18"/>
  <c r="Q3868" i="18"/>
  <c r="R3868" i="18"/>
  <c r="O3869" i="18"/>
  <c r="P3869" i="18"/>
  <c r="Q3869" i="18"/>
  <c r="R3869" i="18"/>
  <c r="O3870" i="18"/>
  <c r="P3870" i="18"/>
  <c r="Q3870" i="18"/>
  <c r="R3870" i="18"/>
  <c r="O3871" i="18"/>
  <c r="P3871" i="18"/>
  <c r="Q3871" i="18"/>
  <c r="R3871" i="18"/>
  <c r="O3872" i="18"/>
  <c r="P3872" i="18"/>
  <c r="Q3872" i="18"/>
  <c r="R3872" i="18"/>
  <c r="O3873" i="18"/>
  <c r="P3873" i="18"/>
  <c r="Q3873" i="18"/>
  <c r="R3873" i="18"/>
  <c r="O3874" i="18"/>
  <c r="P3874" i="18"/>
  <c r="Q3874" i="18"/>
  <c r="R3874" i="18"/>
  <c r="O3875" i="18"/>
  <c r="P3875" i="18"/>
  <c r="Q3875" i="18"/>
  <c r="R3875" i="18"/>
  <c r="O3876" i="18"/>
  <c r="P3876" i="18"/>
  <c r="Q3876" i="18"/>
  <c r="R3876" i="18"/>
  <c r="O3877" i="18"/>
  <c r="P3877" i="18"/>
  <c r="Q3877" i="18"/>
  <c r="R3877" i="18"/>
  <c r="O3878" i="18"/>
  <c r="P3878" i="18"/>
  <c r="Q3878" i="18"/>
  <c r="R3878" i="18"/>
  <c r="O3879" i="18"/>
  <c r="P3879" i="18"/>
  <c r="Q3879" i="18"/>
  <c r="R3879" i="18"/>
  <c r="O3880" i="18"/>
  <c r="P3880" i="18"/>
  <c r="Q3880" i="18"/>
  <c r="R3880" i="18"/>
  <c r="O3881" i="18"/>
  <c r="P3881" i="18"/>
  <c r="Q3881" i="18"/>
  <c r="R3881" i="18"/>
  <c r="O3882" i="18"/>
  <c r="P3882" i="18"/>
  <c r="Q3882" i="18"/>
  <c r="R3882" i="18"/>
  <c r="O3883" i="18"/>
  <c r="P3883" i="18"/>
  <c r="Q3883" i="18"/>
  <c r="R3883" i="18"/>
  <c r="O3884" i="18"/>
  <c r="P3884" i="18"/>
  <c r="Q3884" i="18"/>
  <c r="R3884" i="18"/>
  <c r="O3885" i="18"/>
  <c r="P3885" i="18"/>
  <c r="Q3885" i="18"/>
  <c r="R3885" i="18"/>
  <c r="O3886" i="18"/>
  <c r="P3886" i="18"/>
  <c r="Q3886" i="18"/>
  <c r="R3886" i="18"/>
  <c r="O3887" i="18"/>
  <c r="P3887" i="18"/>
  <c r="Q3887" i="18"/>
  <c r="R3887" i="18"/>
  <c r="O3888" i="18"/>
  <c r="P3888" i="18"/>
  <c r="Q3888" i="18"/>
  <c r="R3888" i="18"/>
  <c r="O3889" i="18"/>
  <c r="P3889" i="18"/>
  <c r="Q3889" i="18"/>
  <c r="R3889" i="18"/>
  <c r="O3890" i="18"/>
  <c r="P3890" i="18"/>
  <c r="Q3890" i="18"/>
  <c r="R3890" i="18"/>
  <c r="O3891" i="18"/>
  <c r="P3891" i="18"/>
  <c r="Q3891" i="18"/>
  <c r="R3891" i="18"/>
  <c r="O3892" i="18"/>
  <c r="P3892" i="18"/>
  <c r="Q3892" i="18"/>
  <c r="R3892" i="18"/>
  <c r="O3893" i="18"/>
  <c r="P3893" i="18"/>
  <c r="Q3893" i="18"/>
  <c r="R3893" i="18"/>
  <c r="O3894" i="18"/>
  <c r="P3894" i="18"/>
  <c r="Q3894" i="18"/>
  <c r="R3894" i="18"/>
  <c r="O3895" i="18"/>
  <c r="P3895" i="18"/>
  <c r="Q3895" i="18"/>
  <c r="R3895" i="18"/>
  <c r="O3896" i="18"/>
  <c r="P3896" i="18"/>
  <c r="Q3896" i="18"/>
  <c r="R3896" i="18"/>
  <c r="O3897" i="18"/>
  <c r="P3897" i="18"/>
  <c r="Q3897" i="18"/>
  <c r="R3897" i="18"/>
  <c r="O3898" i="18"/>
  <c r="P3898" i="18"/>
  <c r="Q3898" i="18"/>
  <c r="R3898" i="18"/>
  <c r="O3899" i="18"/>
  <c r="P3899" i="18"/>
  <c r="Q3899" i="18"/>
  <c r="R3899" i="18"/>
  <c r="O3900" i="18"/>
  <c r="P3900" i="18"/>
  <c r="Q3900" i="18"/>
  <c r="R3900" i="18"/>
  <c r="O3901" i="18"/>
  <c r="P3901" i="18"/>
  <c r="Q3901" i="18"/>
  <c r="R3901" i="18"/>
  <c r="O3902" i="18"/>
  <c r="P3902" i="18"/>
  <c r="Q3902" i="18"/>
  <c r="R3902" i="18"/>
  <c r="O3903" i="18"/>
  <c r="P3903" i="18"/>
  <c r="Q3903" i="18"/>
  <c r="R3903" i="18"/>
  <c r="O3904" i="18"/>
  <c r="P3904" i="18"/>
  <c r="Q3904" i="18"/>
  <c r="R3904" i="18"/>
  <c r="O3905" i="18"/>
  <c r="P3905" i="18"/>
  <c r="Q3905" i="18"/>
  <c r="R3905" i="18"/>
  <c r="O3906" i="18"/>
  <c r="P3906" i="18"/>
  <c r="Q3906" i="18"/>
  <c r="R3906" i="18"/>
  <c r="O3907" i="18"/>
  <c r="P3907" i="18"/>
  <c r="Q3907" i="18"/>
  <c r="R3907" i="18"/>
  <c r="O3908" i="18"/>
  <c r="P3908" i="18"/>
  <c r="Q3908" i="18"/>
  <c r="R3908" i="18"/>
  <c r="O3909" i="18"/>
  <c r="P3909" i="18"/>
  <c r="Q3909" i="18"/>
  <c r="R3909" i="18"/>
  <c r="O3910" i="18"/>
  <c r="P3910" i="18"/>
  <c r="Q3910" i="18"/>
  <c r="R3910" i="18"/>
  <c r="O3911" i="18"/>
  <c r="P3911" i="18"/>
  <c r="Q3911" i="18"/>
  <c r="R3911" i="18"/>
  <c r="O3912" i="18"/>
  <c r="P3912" i="18"/>
  <c r="Q3912" i="18"/>
  <c r="R3912" i="18"/>
  <c r="O3913" i="18"/>
  <c r="P3913" i="18"/>
  <c r="Q3913" i="18"/>
  <c r="R3913" i="18"/>
  <c r="O3914" i="18"/>
  <c r="P3914" i="18"/>
  <c r="Q3914" i="18"/>
  <c r="R3914" i="18"/>
  <c r="O3915" i="18"/>
  <c r="P3915" i="18"/>
  <c r="Q3915" i="18"/>
  <c r="R3915" i="18"/>
  <c r="O3916" i="18"/>
  <c r="P3916" i="18"/>
  <c r="Q3916" i="18"/>
  <c r="R3916" i="18"/>
  <c r="O3917" i="18"/>
  <c r="P3917" i="18"/>
  <c r="Q3917" i="18"/>
  <c r="R3917" i="18"/>
  <c r="O3918" i="18"/>
  <c r="P3918" i="18"/>
  <c r="Q3918" i="18"/>
  <c r="R3918" i="18"/>
  <c r="O3919" i="18"/>
  <c r="P3919" i="18"/>
  <c r="Q3919" i="18"/>
  <c r="R3919" i="18"/>
  <c r="O3920" i="18"/>
  <c r="P3920" i="18"/>
  <c r="Q3920" i="18"/>
  <c r="R3920" i="18"/>
  <c r="O3921" i="18"/>
  <c r="P3921" i="18"/>
  <c r="Q3921" i="18"/>
  <c r="R3921" i="18"/>
  <c r="O3922" i="18"/>
  <c r="P3922" i="18"/>
  <c r="Q3922" i="18"/>
  <c r="R3922" i="18"/>
  <c r="O3923" i="18"/>
  <c r="P3923" i="18"/>
  <c r="Q3923" i="18"/>
  <c r="R3923" i="18"/>
  <c r="O3924" i="18"/>
  <c r="P3924" i="18"/>
  <c r="Q3924" i="18"/>
  <c r="R3924" i="18"/>
  <c r="O3925" i="18"/>
  <c r="P3925" i="18"/>
  <c r="Q3925" i="18"/>
  <c r="R3925" i="18"/>
  <c r="O3926" i="18"/>
  <c r="P3926" i="18"/>
  <c r="Q3926" i="18"/>
  <c r="R3926" i="18"/>
  <c r="O3927" i="18"/>
  <c r="P3927" i="18"/>
  <c r="Q3927" i="18"/>
  <c r="R3927" i="18"/>
  <c r="O3928" i="18"/>
  <c r="P3928" i="18"/>
  <c r="Q3928" i="18"/>
  <c r="R3928" i="18"/>
  <c r="O3929" i="18"/>
  <c r="P3929" i="18"/>
  <c r="Q3929" i="18"/>
  <c r="R3929" i="18"/>
  <c r="O3930" i="18"/>
  <c r="P3930" i="18"/>
  <c r="Q3930" i="18"/>
  <c r="R3930" i="18"/>
  <c r="O3931" i="18"/>
  <c r="P3931" i="18"/>
  <c r="Q3931" i="18"/>
  <c r="R3931" i="18"/>
  <c r="O3932" i="18"/>
  <c r="P3932" i="18"/>
  <c r="Q3932" i="18"/>
  <c r="R3932" i="18"/>
  <c r="O3933" i="18"/>
  <c r="P3933" i="18"/>
  <c r="Q3933" i="18"/>
  <c r="R3933" i="18"/>
  <c r="O3934" i="18"/>
  <c r="P3934" i="18"/>
  <c r="Q3934" i="18"/>
  <c r="R3934" i="18"/>
  <c r="O3935" i="18"/>
  <c r="P3935" i="18"/>
  <c r="Q3935" i="18"/>
  <c r="R3935" i="18"/>
  <c r="O3936" i="18"/>
  <c r="P3936" i="18"/>
  <c r="Q3936" i="18"/>
  <c r="R3936" i="18"/>
  <c r="O3937" i="18"/>
  <c r="P3937" i="18"/>
  <c r="Q3937" i="18"/>
  <c r="R3937" i="18"/>
  <c r="O3938" i="18"/>
  <c r="P3938" i="18"/>
  <c r="Q3938" i="18"/>
  <c r="R3938" i="18"/>
  <c r="O3939" i="18"/>
  <c r="P3939" i="18"/>
  <c r="Q3939" i="18"/>
  <c r="R3939" i="18"/>
  <c r="O3940" i="18"/>
  <c r="P3940" i="18"/>
  <c r="Q3940" i="18"/>
  <c r="R3940" i="18"/>
  <c r="O3941" i="18"/>
  <c r="P3941" i="18"/>
  <c r="Q3941" i="18"/>
  <c r="R3941" i="18"/>
  <c r="O3942" i="18"/>
  <c r="P3942" i="18"/>
  <c r="Q3942" i="18"/>
  <c r="R3942" i="18"/>
  <c r="O3943" i="18"/>
  <c r="P3943" i="18"/>
  <c r="Q3943" i="18"/>
  <c r="R3943" i="18"/>
  <c r="O3944" i="18"/>
  <c r="P3944" i="18"/>
  <c r="Q3944" i="18"/>
  <c r="R3944" i="18"/>
  <c r="O3945" i="18"/>
  <c r="P3945" i="18"/>
  <c r="Q3945" i="18"/>
  <c r="R3945" i="18"/>
  <c r="O3946" i="18"/>
  <c r="P3946" i="18"/>
  <c r="Q3946" i="18"/>
  <c r="R3946" i="18"/>
  <c r="O3947" i="18"/>
  <c r="P3947" i="18"/>
  <c r="Q3947" i="18"/>
  <c r="R3947" i="18"/>
  <c r="O3948" i="18"/>
  <c r="P3948" i="18"/>
  <c r="Q3948" i="18"/>
  <c r="R3948" i="18"/>
  <c r="O3949" i="18"/>
  <c r="P3949" i="18"/>
  <c r="Q3949" i="18"/>
  <c r="R3949" i="18"/>
  <c r="O3950" i="18"/>
  <c r="P3950" i="18"/>
  <c r="Q3950" i="18"/>
  <c r="R3950" i="18"/>
  <c r="O3951" i="18"/>
  <c r="P3951" i="18"/>
  <c r="Q3951" i="18"/>
  <c r="R3951" i="18"/>
  <c r="O3952" i="18"/>
  <c r="P3952" i="18"/>
  <c r="Q3952" i="18"/>
  <c r="R3952" i="18"/>
  <c r="O3953" i="18"/>
  <c r="P3953" i="18"/>
  <c r="Q3953" i="18"/>
  <c r="R3953" i="18"/>
  <c r="O3954" i="18"/>
  <c r="P3954" i="18"/>
  <c r="Q3954" i="18"/>
  <c r="R3954" i="18"/>
  <c r="O3955" i="18"/>
  <c r="P3955" i="18"/>
  <c r="Q3955" i="18"/>
  <c r="R3955" i="18"/>
  <c r="O3956" i="18"/>
  <c r="P3956" i="18"/>
  <c r="Q3956" i="18"/>
  <c r="R3956" i="18"/>
  <c r="O3957" i="18"/>
  <c r="P3957" i="18"/>
  <c r="Q3957" i="18"/>
  <c r="R3957" i="18"/>
  <c r="O3958" i="18"/>
  <c r="P3958" i="18"/>
  <c r="Q3958" i="18"/>
  <c r="R3958" i="18"/>
  <c r="O3959" i="18"/>
  <c r="P3959" i="18"/>
  <c r="Q3959" i="18"/>
  <c r="R3959" i="18"/>
  <c r="O3960" i="18"/>
  <c r="P3960" i="18"/>
  <c r="Q3960" i="18"/>
  <c r="R3960" i="18"/>
  <c r="O3961" i="18"/>
  <c r="P3961" i="18"/>
  <c r="Q3961" i="18"/>
  <c r="R3961" i="18"/>
  <c r="O3962" i="18"/>
  <c r="P3962" i="18"/>
  <c r="Q3962" i="18"/>
  <c r="R3962" i="18"/>
  <c r="O3963" i="18"/>
  <c r="P3963" i="18"/>
  <c r="Q3963" i="18"/>
  <c r="R3963" i="18"/>
  <c r="O3964" i="18"/>
  <c r="P3964" i="18"/>
  <c r="Q3964" i="18"/>
  <c r="R3964" i="18"/>
  <c r="O3965" i="18"/>
  <c r="P3965" i="18"/>
  <c r="Q3965" i="18"/>
  <c r="R3965" i="18"/>
  <c r="O3966" i="18"/>
  <c r="P3966" i="18"/>
  <c r="Q3966" i="18"/>
  <c r="R3966" i="18"/>
  <c r="O3967" i="18"/>
  <c r="P3967" i="18"/>
  <c r="Q3967" i="18"/>
  <c r="R3967" i="18"/>
  <c r="O3968" i="18"/>
  <c r="P3968" i="18"/>
  <c r="Q3968" i="18"/>
  <c r="R3968" i="18"/>
  <c r="O3969" i="18"/>
  <c r="P3969" i="18"/>
  <c r="Q3969" i="18"/>
  <c r="R3969" i="18"/>
  <c r="O3970" i="18"/>
  <c r="P3970" i="18"/>
  <c r="Q3970" i="18"/>
  <c r="R3970" i="18"/>
  <c r="O3971" i="18"/>
  <c r="P3971" i="18"/>
  <c r="Q3971" i="18"/>
  <c r="R3971" i="18"/>
  <c r="O3972" i="18"/>
  <c r="P3972" i="18"/>
  <c r="Q3972" i="18"/>
  <c r="R3972" i="18"/>
  <c r="O3973" i="18"/>
  <c r="P3973" i="18"/>
  <c r="Q3973" i="18"/>
  <c r="R3973" i="18"/>
  <c r="O3974" i="18"/>
  <c r="P3974" i="18"/>
  <c r="Q3974" i="18"/>
  <c r="R3974" i="18"/>
  <c r="O3975" i="18"/>
  <c r="P3975" i="18"/>
  <c r="Q3975" i="18"/>
  <c r="R3975" i="18"/>
  <c r="O3976" i="18"/>
  <c r="P3976" i="18"/>
  <c r="Q3976" i="18"/>
  <c r="R3976" i="18"/>
  <c r="O3977" i="18"/>
  <c r="P3977" i="18"/>
  <c r="Q3977" i="18"/>
  <c r="R3977" i="18"/>
  <c r="O3978" i="18"/>
  <c r="P3978" i="18"/>
  <c r="Q3978" i="18"/>
  <c r="R3978" i="18"/>
  <c r="O3979" i="18"/>
  <c r="P3979" i="18"/>
  <c r="Q3979" i="18"/>
  <c r="R3979" i="18"/>
  <c r="O3980" i="18"/>
  <c r="P3980" i="18"/>
  <c r="Q3980" i="18"/>
  <c r="R3980" i="18"/>
  <c r="O3981" i="18"/>
  <c r="P3981" i="18"/>
  <c r="Q3981" i="18"/>
  <c r="R3981" i="18"/>
  <c r="O3982" i="18"/>
  <c r="P3982" i="18"/>
  <c r="Q3982" i="18"/>
  <c r="R3982" i="18"/>
  <c r="O3983" i="18"/>
  <c r="P3983" i="18"/>
  <c r="Q3983" i="18"/>
  <c r="R3983" i="18"/>
  <c r="O3984" i="18"/>
  <c r="P3984" i="18"/>
  <c r="Q3984" i="18"/>
  <c r="R3984" i="18"/>
  <c r="O3985" i="18"/>
  <c r="P3985" i="18"/>
  <c r="Q3985" i="18"/>
  <c r="R3985" i="18"/>
  <c r="O3986" i="18"/>
  <c r="P3986" i="18"/>
  <c r="Q3986" i="18"/>
  <c r="R3986" i="18"/>
  <c r="O3987" i="18"/>
  <c r="P3987" i="18"/>
  <c r="Q3987" i="18"/>
  <c r="R3987" i="18"/>
  <c r="O3988" i="18"/>
  <c r="P3988" i="18"/>
  <c r="Q3988" i="18"/>
  <c r="R3988" i="18"/>
  <c r="O3989" i="18"/>
  <c r="P3989" i="18"/>
  <c r="Q3989" i="18"/>
  <c r="R3989" i="18"/>
  <c r="O3990" i="18"/>
  <c r="P3990" i="18"/>
  <c r="Q3990" i="18"/>
  <c r="R3990" i="18"/>
  <c r="O3991" i="18"/>
  <c r="P3991" i="18"/>
  <c r="Q3991" i="18"/>
  <c r="R3991" i="18"/>
  <c r="O3992" i="18"/>
  <c r="P3992" i="18"/>
  <c r="Q3992" i="18"/>
  <c r="R3992" i="18"/>
  <c r="O3993" i="18"/>
  <c r="P3993" i="18"/>
  <c r="Q3993" i="18"/>
  <c r="R3993" i="18"/>
  <c r="O3994" i="18"/>
  <c r="P3994" i="18"/>
  <c r="Q3994" i="18"/>
  <c r="R3994" i="18"/>
  <c r="O3995" i="18"/>
  <c r="P3995" i="18"/>
  <c r="Q3995" i="18"/>
  <c r="R3995" i="18"/>
  <c r="O3996" i="18"/>
  <c r="P3996" i="18"/>
  <c r="Q3996" i="18"/>
  <c r="R3996" i="18"/>
  <c r="O3997" i="18"/>
  <c r="P3997" i="18"/>
  <c r="Q3997" i="18"/>
  <c r="R3997" i="18"/>
  <c r="O3998" i="18"/>
  <c r="P3998" i="18"/>
  <c r="Q3998" i="18"/>
  <c r="R3998" i="18"/>
  <c r="O3999" i="18"/>
  <c r="P3999" i="18"/>
  <c r="Q3999" i="18"/>
  <c r="R3999" i="18"/>
  <c r="O4000" i="18"/>
  <c r="P4000" i="18"/>
  <c r="Q4000" i="18"/>
  <c r="R4000" i="18"/>
  <c r="O4001" i="18"/>
  <c r="P4001" i="18"/>
  <c r="Q4001" i="18"/>
  <c r="R4001" i="18"/>
  <c r="O4002" i="18"/>
  <c r="P4002" i="18"/>
  <c r="Q4002" i="18"/>
  <c r="R4002" i="18"/>
  <c r="O4003" i="18"/>
  <c r="P4003" i="18"/>
  <c r="Q4003" i="18"/>
  <c r="R4003" i="18"/>
  <c r="O4004" i="18"/>
  <c r="P4004" i="18"/>
  <c r="Q4004" i="18"/>
  <c r="R4004" i="18"/>
  <c r="O4005" i="18"/>
  <c r="P4005" i="18"/>
  <c r="Q4005" i="18"/>
  <c r="R4005" i="18"/>
  <c r="O4006" i="18"/>
  <c r="P4006" i="18"/>
  <c r="Q4006" i="18"/>
  <c r="R4006" i="18"/>
  <c r="O4007" i="18"/>
  <c r="P4007" i="18"/>
  <c r="Q4007" i="18"/>
  <c r="R4007" i="18"/>
  <c r="O4008" i="18"/>
  <c r="P4008" i="18"/>
  <c r="Q4008" i="18"/>
  <c r="R4008" i="18"/>
  <c r="O4009" i="18"/>
  <c r="P4009" i="18"/>
  <c r="Q4009" i="18"/>
  <c r="R4009" i="18"/>
  <c r="O4010" i="18"/>
  <c r="P4010" i="18"/>
  <c r="Q4010" i="18"/>
  <c r="R4010" i="18"/>
  <c r="O4011" i="18"/>
  <c r="P4011" i="18"/>
  <c r="Q4011" i="18"/>
  <c r="R4011" i="18"/>
  <c r="O4012" i="18"/>
  <c r="P4012" i="18"/>
  <c r="Q4012" i="18"/>
  <c r="R4012" i="18"/>
  <c r="O4013" i="18"/>
  <c r="P4013" i="18"/>
  <c r="Q4013" i="18"/>
  <c r="R4013" i="18"/>
  <c r="O4014" i="18"/>
  <c r="P4014" i="18"/>
  <c r="Q4014" i="18"/>
  <c r="R4014" i="18"/>
  <c r="O4015" i="18"/>
  <c r="P4015" i="18"/>
  <c r="Q4015" i="18"/>
  <c r="R4015" i="18"/>
  <c r="O4016" i="18"/>
  <c r="P4016" i="18"/>
  <c r="Q4016" i="18"/>
  <c r="R4016" i="18"/>
  <c r="O4017" i="18"/>
  <c r="P4017" i="18"/>
  <c r="Q4017" i="18"/>
  <c r="R4017" i="18"/>
  <c r="O4018" i="18"/>
  <c r="P4018" i="18"/>
  <c r="Q4018" i="18"/>
  <c r="R4018" i="18"/>
  <c r="O4019" i="18"/>
  <c r="P4019" i="18"/>
  <c r="Q4019" i="18"/>
  <c r="R4019" i="18"/>
  <c r="O4020" i="18"/>
  <c r="P4020" i="18"/>
  <c r="Q4020" i="18"/>
  <c r="R4020" i="18"/>
  <c r="O4021" i="18"/>
  <c r="P4021" i="18"/>
  <c r="Q4021" i="18"/>
  <c r="R4021" i="18"/>
  <c r="O4022" i="18"/>
  <c r="P4022" i="18"/>
  <c r="Q4022" i="18"/>
  <c r="R4022" i="18"/>
  <c r="O4023" i="18"/>
  <c r="P4023" i="18"/>
  <c r="Q4023" i="18"/>
  <c r="R4023" i="18"/>
  <c r="O4024" i="18"/>
  <c r="P4024" i="18"/>
  <c r="Q4024" i="18"/>
  <c r="R4024" i="18"/>
  <c r="O4025" i="18"/>
  <c r="P4025" i="18"/>
  <c r="Q4025" i="18"/>
  <c r="R4025" i="18"/>
  <c r="O4026" i="18"/>
  <c r="P4026" i="18"/>
  <c r="Q4026" i="18"/>
  <c r="R4026" i="18"/>
  <c r="O4027" i="18"/>
  <c r="P4027" i="18"/>
  <c r="Q4027" i="18"/>
  <c r="R4027" i="18"/>
  <c r="O4028" i="18"/>
  <c r="P4028" i="18"/>
  <c r="Q4028" i="18"/>
  <c r="R4028" i="18"/>
  <c r="O4029" i="18"/>
  <c r="P4029" i="18"/>
  <c r="Q4029" i="18"/>
  <c r="R4029" i="18"/>
  <c r="O4030" i="18"/>
  <c r="P4030" i="18"/>
  <c r="Q4030" i="18"/>
  <c r="R4030" i="18"/>
  <c r="O4031" i="18"/>
  <c r="P4031" i="18"/>
  <c r="Q4031" i="18"/>
  <c r="R4031" i="18"/>
  <c r="O4032" i="18"/>
  <c r="P4032" i="18"/>
  <c r="Q4032" i="18"/>
  <c r="R4032" i="18"/>
  <c r="O4033" i="18"/>
  <c r="P4033" i="18"/>
  <c r="Q4033" i="18"/>
  <c r="R4033" i="18"/>
  <c r="O4034" i="18"/>
  <c r="P4034" i="18"/>
  <c r="Q4034" i="18"/>
  <c r="R4034" i="18"/>
  <c r="O4035" i="18"/>
  <c r="P4035" i="18"/>
  <c r="Q4035" i="18"/>
  <c r="R4035" i="18"/>
  <c r="O4036" i="18"/>
  <c r="P4036" i="18"/>
  <c r="Q4036" i="18"/>
  <c r="R4036" i="18"/>
  <c r="O4037" i="18"/>
  <c r="P4037" i="18"/>
  <c r="Q4037" i="18"/>
  <c r="R4037" i="18"/>
  <c r="O4038" i="18"/>
  <c r="P4038" i="18"/>
  <c r="Q4038" i="18"/>
  <c r="R4038" i="18"/>
  <c r="O4039" i="18"/>
  <c r="P4039" i="18"/>
  <c r="Q4039" i="18"/>
  <c r="R4039" i="18"/>
  <c r="O4040" i="18"/>
  <c r="P4040" i="18"/>
  <c r="Q4040" i="18"/>
  <c r="R4040" i="18"/>
  <c r="O4041" i="18"/>
  <c r="P4041" i="18"/>
  <c r="Q4041" i="18"/>
  <c r="R4041" i="18"/>
  <c r="O4042" i="18"/>
  <c r="P4042" i="18"/>
  <c r="Q4042" i="18"/>
  <c r="R4042" i="18"/>
  <c r="O4043" i="18"/>
  <c r="P4043" i="18"/>
  <c r="Q4043" i="18"/>
  <c r="R4043" i="18"/>
  <c r="O4044" i="18"/>
  <c r="P4044" i="18"/>
  <c r="Q4044" i="18"/>
  <c r="R4044" i="18"/>
  <c r="O4045" i="18"/>
  <c r="P4045" i="18"/>
  <c r="Q4045" i="18"/>
  <c r="R4045" i="18"/>
  <c r="O4046" i="18"/>
  <c r="P4046" i="18"/>
  <c r="Q4046" i="18"/>
  <c r="R4046" i="18"/>
  <c r="O4047" i="18"/>
  <c r="P4047" i="18"/>
  <c r="Q4047" i="18"/>
  <c r="R4047" i="18"/>
  <c r="O4048" i="18"/>
  <c r="P4048" i="18"/>
  <c r="Q4048" i="18"/>
  <c r="R4048" i="18"/>
  <c r="O4049" i="18"/>
  <c r="P4049" i="18"/>
  <c r="Q4049" i="18"/>
  <c r="R4049" i="18"/>
  <c r="O4050" i="18"/>
  <c r="P4050" i="18"/>
  <c r="Q4050" i="18"/>
  <c r="R4050" i="18"/>
  <c r="O4051" i="18"/>
  <c r="P4051" i="18"/>
  <c r="Q4051" i="18"/>
  <c r="R4051" i="18"/>
  <c r="O4052" i="18"/>
  <c r="P4052" i="18"/>
  <c r="Q4052" i="18"/>
  <c r="R4052" i="18"/>
  <c r="O4053" i="18"/>
  <c r="P4053" i="18"/>
  <c r="Q4053" i="18"/>
  <c r="R4053" i="18"/>
  <c r="O4054" i="18"/>
  <c r="P4054" i="18"/>
  <c r="Q4054" i="18"/>
  <c r="R4054" i="18"/>
  <c r="O4055" i="18"/>
  <c r="P4055" i="18"/>
  <c r="Q4055" i="18"/>
  <c r="R4055" i="18"/>
  <c r="O4056" i="18"/>
  <c r="P4056" i="18"/>
  <c r="Q4056" i="18"/>
  <c r="R4056" i="18"/>
  <c r="O4057" i="18"/>
  <c r="P4057" i="18"/>
  <c r="Q4057" i="18"/>
  <c r="R4057" i="18"/>
  <c r="O4058" i="18"/>
  <c r="P4058" i="18"/>
  <c r="Q4058" i="18"/>
  <c r="R4058" i="18"/>
  <c r="O4059" i="18"/>
  <c r="P4059" i="18"/>
  <c r="Q4059" i="18"/>
  <c r="R4059" i="18"/>
  <c r="O4060" i="18"/>
  <c r="P4060" i="18"/>
  <c r="Q4060" i="18"/>
  <c r="R4060" i="18"/>
  <c r="O4061" i="18"/>
  <c r="P4061" i="18"/>
  <c r="Q4061" i="18"/>
  <c r="R4061" i="18"/>
  <c r="O4062" i="18"/>
  <c r="P4062" i="18"/>
  <c r="Q4062" i="18"/>
  <c r="R4062" i="18"/>
  <c r="O4063" i="18"/>
  <c r="P4063" i="18"/>
  <c r="Q4063" i="18"/>
  <c r="R4063" i="18"/>
  <c r="O4064" i="18"/>
  <c r="P4064" i="18"/>
  <c r="Q4064" i="18"/>
  <c r="R4064" i="18"/>
  <c r="O4065" i="18"/>
  <c r="P4065" i="18"/>
  <c r="Q4065" i="18"/>
  <c r="R4065" i="18"/>
  <c r="O4066" i="18"/>
  <c r="P4066" i="18"/>
  <c r="Q4066" i="18"/>
  <c r="R4066" i="18"/>
  <c r="O4067" i="18"/>
  <c r="P4067" i="18"/>
  <c r="Q4067" i="18"/>
  <c r="R4067" i="18"/>
  <c r="O4068" i="18"/>
  <c r="P4068" i="18"/>
  <c r="Q4068" i="18"/>
  <c r="R4068" i="18"/>
  <c r="O4069" i="18"/>
  <c r="P4069" i="18"/>
  <c r="Q4069" i="18"/>
  <c r="R4069" i="18"/>
  <c r="O4070" i="18"/>
  <c r="P4070" i="18"/>
  <c r="Q4070" i="18"/>
  <c r="R4070" i="18"/>
  <c r="O4071" i="18"/>
  <c r="P4071" i="18"/>
  <c r="Q4071" i="18"/>
  <c r="R4071" i="18"/>
  <c r="O4072" i="18"/>
  <c r="P4072" i="18"/>
  <c r="Q4072" i="18"/>
  <c r="R4072" i="18"/>
  <c r="O4073" i="18"/>
  <c r="P4073" i="18"/>
  <c r="Q4073" i="18"/>
  <c r="R4073" i="18"/>
  <c r="O4074" i="18"/>
  <c r="P4074" i="18"/>
  <c r="Q4074" i="18"/>
  <c r="R4074" i="18"/>
  <c r="O4075" i="18"/>
  <c r="P4075" i="18"/>
  <c r="Q4075" i="18"/>
  <c r="R4075" i="18"/>
  <c r="O4076" i="18"/>
  <c r="P4076" i="18"/>
  <c r="Q4076" i="18"/>
  <c r="R4076" i="18"/>
  <c r="O4077" i="18"/>
  <c r="P4077" i="18"/>
  <c r="Q4077" i="18"/>
  <c r="R4077" i="18"/>
  <c r="O4078" i="18"/>
  <c r="P4078" i="18"/>
  <c r="Q4078" i="18"/>
  <c r="R4078" i="18"/>
  <c r="O4079" i="18"/>
  <c r="P4079" i="18"/>
  <c r="Q4079" i="18"/>
  <c r="R4079" i="18"/>
  <c r="O4080" i="18"/>
  <c r="P4080" i="18"/>
  <c r="Q4080" i="18"/>
  <c r="R4080" i="18"/>
  <c r="O4081" i="18"/>
  <c r="P4081" i="18"/>
  <c r="Q4081" i="18"/>
  <c r="R4081" i="18"/>
  <c r="O4082" i="18"/>
  <c r="P4082" i="18"/>
  <c r="Q4082" i="18"/>
  <c r="R4082" i="18"/>
  <c r="O4083" i="18"/>
  <c r="P4083" i="18"/>
  <c r="Q4083" i="18"/>
  <c r="R4083" i="18"/>
  <c r="O4084" i="18"/>
  <c r="P4084" i="18"/>
  <c r="Q4084" i="18"/>
  <c r="R4084" i="18"/>
  <c r="O4085" i="18"/>
  <c r="P4085" i="18"/>
  <c r="Q4085" i="18"/>
  <c r="R4085" i="18"/>
  <c r="O4086" i="18"/>
  <c r="P4086" i="18"/>
  <c r="Q4086" i="18"/>
  <c r="R4086" i="18"/>
  <c r="O4087" i="18"/>
  <c r="P4087" i="18"/>
  <c r="Q4087" i="18"/>
  <c r="R4087" i="18"/>
  <c r="O4088" i="18"/>
  <c r="P4088" i="18"/>
  <c r="Q4088" i="18"/>
  <c r="R4088" i="18"/>
  <c r="O4089" i="18"/>
  <c r="P4089" i="18"/>
  <c r="Q4089" i="18"/>
  <c r="R4089" i="18"/>
  <c r="O4090" i="18"/>
  <c r="P4090" i="18"/>
  <c r="Q4090" i="18"/>
  <c r="R4090" i="18"/>
  <c r="O4091" i="18"/>
  <c r="P4091" i="18"/>
  <c r="Q4091" i="18"/>
  <c r="R4091" i="18"/>
  <c r="O4092" i="18"/>
  <c r="P4092" i="18"/>
  <c r="Q4092" i="18"/>
  <c r="R4092" i="18"/>
  <c r="O4093" i="18"/>
  <c r="P4093" i="18"/>
  <c r="Q4093" i="18"/>
  <c r="R4093" i="18"/>
  <c r="O4094" i="18"/>
  <c r="P4094" i="18"/>
  <c r="Q4094" i="18"/>
  <c r="R4094" i="18"/>
  <c r="O4095" i="18"/>
  <c r="P4095" i="18"/>
  <c r="Q4095" i="18"/>
  <c r="R4095" i="18"/>
  <c r="O4096" i="18"/>
  <c r="P4096" i="18"/>
  <c r="Q4096" i="18"/>
  <c r="R4096" i="18"/>
  <c r="O4097" i="18"/>
  <c r="P4097" i="18"/>
  <c r="Q4097" i="18"/>
  <c r="R4097" i="18"/>
  <c r="O4098" i="18"/>
  <c r="P4098" i="18"/>
  <c r="Q4098" i="18"/>
  <c r="R4098" i="18"/>
  <c r="O4099" i="18"/>
  <c r="P4099" i="18"/>
  <c r="Q4099" i="18"/>
  <c r="R4099" i="18"/>
  <c r="O4100" i="18"/>
  <c r="P4100" i="18"/>
  <c r="Q4100" i="18"/>
  <c r="R4100" i="18"/>
  <c r="O4101" i="18"/>
  <c r="P4101" i="18"/>
  <c r="Q4101" i="18"/>
  <c r="R4101" i="18"/>
  <c r="O4102" i="18"/>
  <c r="P4102" i="18"/>
  <c r="Q4102" i="18"/>
  <c r="R4102" i="18"/>
  <c r="O4103" i="18"/>
  <c r="P4103" i="18"/>
  <c r="Q4103" i="18"/>
  <c r="R4103" i="18"/>
  <c r="O4104" i="18"/>
  <c r="P4104" i="18"/>
  <c r="Q4104" i="18"/>
  <c r="R4104" i="18"/>
  <c r="O4105" i="18"/>
  <c r="P4105" i="18"/>
  <c r="Q4105" i="18"/>
  <c r="R4105" i="18"/>
  <c r="O4106" i="18"/>
  <c r="P4106" i="18"/>
  <c r="Q4106" i="18"/>
  <c r="R4106" i="18"/>
  <c r="O4107" i="18"/>
  <c r="P4107" i="18"/>
  <c r="Q4107" i="18"/>
  <c r="R4107" i="18"/>
  <c r="O4108" i="18"/>
  <c r="P4108" i="18"/>
  <c r="Q4108" i="18"/>
  <c r="R4108" i="18"/>
  <c r="O4109" i="18"/>
  <c r="P4109" i="18"/>
  <c r="Q4109" i="18"/>
  <c r="R4109" i="18"/>
  <c r="O4110" i="18"/>
  <c r="P4110" i="18"/>
  <c r="Q4110" i="18"/>
  <c r="R4110" i="18"/>
  <c r="O4111" i="18"/>
  <c r="P4111" i="18"/>
  <c r="Q4111" i="18"/>
  <c r="R4111" i="18"/>
  <c r="O4112" i="18"/>
  <c r="P4112" i="18"/>
  <c r="Q4112" i="18"/>
  <c r="R4112" i="18"/>
  <c r="O4113" i="18"/>
  <c r="P4113" i="18"/>
  <c r="Q4113" i="18"/>
  <c r="R4113" i="18"/>
  <c r="O4114" i="18"/>
  <c r="P4114" i="18"/>
  <c r="Q4114" i="18"/>
  <c r="R4114" i="18"/>
  <c r="O4115" i="18"/>
  <c r="P4115" i="18"/>
  <c r="Q4115" i="18"/>
  <c r="R4115" i="18"/>
  <c r="O4116" i="18"/>
  <c r="P4116" i="18"/>
  <c r="Q4116" i="18"/>
  <c r="R4116" i="18"/>
  <c r="O4117" i="18"/>
  <c r="P4117" i="18"/>
  <c r="Q4117" i="18"/>
  <c r="R4117" i="18"/>
  <c r="O4118" i="18"/>
  <c r="P4118" i="18"/>
  <c r="Q4118" i="18"/>
  <c r="R4118" i="18"/>
  <c r="O4119" i="18"/>
  <c r="P4119" i="18"/>
  <c r="Q4119" i="18"/>
  <c r="R4119" i="18"/>
  <c r="O4120" i="18"/>
  <c r="P4120" i="18"/>
  <c r="Q4120" i="18"/>
  <c r="R4120" i="18"/>
  <c r="O4121" i="18"/>
  <c r="P4121" i="18"/>
  <c r="Q4121" i="18"/>
  <c r="R4121" i="18"/>
  <c r="O4122" i="18"/>
  <c r="P4122" i="18"/>
  <c r="Q4122" i="18"/>
  <c r="R4122" i="18"/>
  <c r="O4123" i="18"/>
  <c r="P4123" i="18"/>
  <c r="Q4123" i="18"/>
  <c r="R4123" i="18"/>
  <c r="O4124" i="18"/>
  <c r="P4124" i="18"/>
  <c r="Q4124" i="18"/>
  <c r="R4124" i="18"/>
  <c r="O4125" i="18"/>
  <c r="P4125" i="18"/>
  <c r="Q4125" i="18"/>
  <c r="R4125" i="18"/>
  <c r="O4126" i="18"/>
  <c r="P4126" i="18"/>
  <c r="Q4126" i="18"/>
  <c r="R4126" i="18"/>
  <c r="O4127" i="18"/>
  <c r="P4127" i="18"/>
  <c r="Q4127" i="18"/>
  <c r="R4127" i="18"/>
  <c r="O4128" i="18"/>
  <c r="P4128" i="18"/>
  <c r="Q4128" i="18"/>
  <c r="R4128" i="18"/>
  <c r="O4129" i="18"/>
  <c r="P4129" i="18"/>
  <c r="Q4129" i="18"/>
  <c r="R4129" i="18"/>
  <c r="O4130" i="18"/>
  <c r="P4130" i="18"/>
  <c r="Q4130" i="18"/>
  <c r="R4130" i="18"/>
  <c r="O4131" i="18"/>
  <c r="P4131" i="18"/>
  <c r="Q4131" i="18"/>
  <c r="R4131" i="18"/>
  <c r="O4132" i="18"/>
  <c r="P4132" i="18"/>
  <c r="Q4132" i="18"/>
  <c r="R4132" i="18"/>
  <c r="O4133" i="18"/>
  <c r="P4133" i="18"/>
  <c r="Q4133" i="18"/>
  <c r="R4133" i="18"/>
  <c r="O4134" i="18"/>
  <c r="P4134" i="18"/>
  <c r="Q4134" i="18"/>
  <c r="R4134" i="18"/>
  <c r="O4135" i="18"/>
  <c r="P4135" i="18"/>
  <c r="Q4135" i="18"/>
  <c r="R4135" i="18"/>
  <c r="O4136" i="18"/>
  <c r="P4136" i="18"/>
  <c r="Q4136" i="18"/>
  <c r="R4136" i="18"/>
  <c r="O4137" i="18"/>
  <c r="P4137" i="18"/>
  <c r="Q4137" i="18"/>
  <c r="R4137" i="18"/>
  <c r="O4138" i="18"/>
  <c r="P4138" i="18"/>
  <c r="Q4138" i="18"/>
  <c r="R4138" i="18"/>
  <c r="O4139" i="18"/>
  <c r="P4139" i="18"/>
  <c r="Q4139" i="18"/>
  <c r="R4139" i="18"/>
  <c r="O4140" i="18"/>
  <c r="P4140" i="18"/>
  <c r="Q4140" i="18"/>
  <c r="R4140" i="18"/>
  <c r="O4141" i="18"/>
  <c r="P4141" i="18"/>
  <c r="Q4141" i="18"/>
  <c r="R4141" i="18"/>
  <c r="O4142" i="18"/>
  <c r="P4142" i="18"/>
  <c r="Q4142" i="18"/>
  <c r="R4142" i="18"/>
  <c r="O4143" i="18"/>
  <c r="P4143" i="18"/>
  <c r="Q4143" i="18"/>
  <c r="R4143" i="18"/>
  <c r="O4144" i="18"/>
  <c r="P4144" i="18"/>
  <c r="Q4144" i="18"/>
  <c r="R4144" i="18"/>
  <c r="O4145" i="18"/>
  <c r="P4145" i="18"/>
  <c r="Q4145" i="18"/>
  <c r="R4145" i="18"/>
  <c r="O4146" i="18"/>
  <c r="P4146" i="18"/>
  <c r="Q4146" i="18"/>
  <c r="R4146" i="18"/>
  <c r="O4147" i="18"/>
  <c r="P4147" i="18"/>
  <c r="Q4147" i="18"/>
  <c r="R4147" i="18"/>
  <c r="O4148" i="18"/>
  <c r="P4148" i="18"/>
  <c r="Q4148" i="18"/>
  <c r="R4148" i="18"/>
  <c r="O4149" i="18"/>
  <c r="P4149" i="18"/>
  <c r="Q4149" i="18"/>
  <c r="R4149" i="18"/>
  <c r="O4150" i="18"/>
  <c r="P4150" i="18"/>
  <c r="Q4150" i="18"/>
  <c r="R4150" i="18"/>
  <c r="O4151" i="18"/>
  <c r="P4151" i="18"/>
  <c r="Q4151" i="18"/>
  <c r="R4151" i="18"/>
  <c r="O4152" i="18"/>
  <c r="P4152" i="18"/>
  <c r="Q4152" i="18"/>
  <c r="R4152" i="18"/>
  <c r="O4153" i="18"/>
  <c r="P4153" i="18"/>
  <c r="Q4153" i="18"/>
  <c r="R4153" i="18"/>
  <c r="O4154" i="18"/>
  <c r="P4154" i="18"/>
  <c r="Q4154" i="18"/>
  <c r="R4154" i="18"/>
  <c r="O4155" i="18"/>
  <c r="P4155" i="18"/>
  <c r="Q4155" i="18"/>
  <c r="R4155" i="18"/>
  <c r="O4156" i="18"/>
  <c r="P4156" i="18"/>
  <c r="Q4156" i="18"/>
  <c r="R4156" i="18"/>
  <c r="O4157" i="18"/>
  <c r="P4157" i="18"/>
  <c r="Q4157" i="18"/>
  <c r="R4157" i="18"/>
  <c r="O4158" i="18"/>
  <c r="P4158" i="18"/>
  <c r="Q4158" i="18"/>
  <c r="R4158" i="18"/>
  <c r="O4159" i="18"/>
  <c r="P4159" i="18"/>
  <c r="Q4159" i="18"/>
  <c r="R4159" i="18"/>
  <c r="O4160" i="18"/>
  <c r="P4160" i="18"/>
  <c r="Q4160" i="18"/>
  <c r="R4160" i="18"/>
  <c r="O4161" i="18"/>
  <c r="P4161" i="18"/>
  <c r="Q4161" i="18"/>
  <c r="R4161" i="18"/>
  <c r="O4162" i="18"/>
  <c r="P4162" i="18"/>
  <c r="Q4162" i="18"/>
  <c r="R4162" i="18"/>
  <c r="O4163" i="18"/>
  <c r="P4163" i="18"/>
  <c r="Q4163" i="18"/>
  <c r="R4163" i="18"/>
  <c r="O4164" i="18"/>
  <c r="P4164" i="18"/>
  <c r="Q4164" i="18"/>
  <c r="R4164" i="18"/>
  <c r="O4165" i="18"/>
  <c r="P4165" i="18"/>
  <c r="Q4165" i="18"/>
  <c r="R4165" i="18"/>
  <c r="O4166" i="18"/>
  <c r="P4166" i="18"/>
  <c r="Q4166" i="18"/>
  <c r="R4166" i="18"/>
  <c r="O4167" i="18"/>
  <c r="P4167" i="18"/>
  <c r="Q4167" i="18"/>
  <c r="R4167" i="18"/>
  <c r="O4168" i="18"/>
  <c r="P4168" i="18"/>
  <c r="Q4168" i="18"/>
  <c r="R4168" i="18"/>
  <c r="O4169" i="18"/>
  <c r="P4169" i="18"/>
  <c r="Q4169" i="18"/>
  <c r="R4169" i="18"/>
  <c r="O4170" i="18"/>
  <c r="P4170" i="18"/>
  <c r="Q4170" i="18"/>
  <c r="R4170" i="18"/>
  <c r="O4171" i="18"/>
  <c r="P4171" i="18"/>
  <c r="Q4171" i="18"/>
  <c r="R4171" i="18"/>
  <c r="O4172" i="18"/>
  <c r="P4172" i="18"/>
  <c r="Q4172" i="18"/>
  <c r="R4172" i="18"/>
  <c r="O4173" i="18"/>
  <c r="P4173" i="18"/>
  <c r="Q4173" i="18"/>
  <c r="R4173" i="18"/>
  <c r="O4174" i="18"/>
  <c r="P4174" i="18"/>
  <c r="Q4174" i="18"/>
  <c r="R4174" i="18"/>
  <c r="O4175" i="18"/>
  <c r="P4175" i="18"/>
  <c r="Q4175" i="18"/>
  <c r="R4175" i="18"/>
  <c r="O4176" i="18"/>
  <c r="P4176" i="18"/>
  <c r="Q4176" i="18"/>
  <c r="R4176" i="18"/>
  <c r="O4177" i="18"/>
  <c r="P4177" i="18"/>
  <c r="Q4177" i="18"/>
  <c r="R4177" i="18"/>
  <c r="O4178" i="18"/>
  <c r="P4178" i="18"/>
  <c r="Q4178" i="18"/>
  <c r="R4178" i="18"/>
  <c r="O4179" i="18"/>
  <c r="P4179" i="18"/>
  <c r="Q4179" i="18"/>
  <c r="R4179" i="18"/>
  <c r="O4180" i="18"/>
  <c r="P4180" i="18"/>
  <c r="Q4180" i="18"/>
  <c r="R4180" i="18"/>
  <c r="O4181" i="18"/>
  <c r="P4181" i="18"/>
  <c r="Q4181" i="18"/>
  <c r="R4181" i="18"/>
  <c r="O4182" i="18"/>
  <c r="P4182" i="18"/>
  <c r="Q4182" i="18"/>
  <c r="R4182" i="18"/>
  <c r="O4183" i="18"/>
  <c r="P4183" i="18"/>
  <c r="Q4183" i="18"/>
  <c r="R4183" i="18"/>
  <c r="O4184" i="18"/>
  <c r="P4184" i="18"/>
  <c r="Q4184" i="18"/>
  <c r="R4184" i="18"/>
  <c r="O4185" i="18"/>
  <c r="P4185" i="18"/>
  <c r="Q4185" i="18"/>
  <c r="R4185" i="18"/>
  <c r="O4186" i="18"/>
  <c r="P4186" i="18"/>
  <c r="Q4186" i="18"/>
  <c r="R4186" i="18"/>
  <c r="O4187" i="18"/>
  <c r="P4187" i="18"/>
  <c r="Q4187" i="18"/>
  <c r="R4187" i="18"/>
  <c r="O4188" i="18"/>
  <c r="P4188" i="18"/>
  <c r="Q4188" i="18"/>
  <c r="R4188" i="18"/>
  <c r="O4189" i="18"/>
  <c r="P4189" i="18"/>
  <c r="Q4189" i="18"/>
  <c r="R4189" i="18"/>
  <c r="O4190" i="18"/>
  <c r="P4190" i="18"/>
  <c r="Q4190" i="18"/>
  <c r="R4190" i="18"/>
  <c r="O4191" i="18"/>
  <c r="P4191" i="18"/>
  <c r="Q4191" i="18"/>
  <c r="R4191" i="18"/>
  <c r="O4192" i="18"/>
  <c r="P4192" i="18"/>
  <c r="Q4192" i="18"/>
  <c r="R4192" i="18"/>
  <c r="O4193" i="18"/>
  <c r="P4193" i="18"/>
  <c r="Q4193" i="18"/>
  <c r="R4193" i="18"/>
  <c r="O4194" i="18"/>
  <c r="P4194" i="18"/>
  <c r="Q4194" i="18"/>
  <c r="R4194" i="18"/>
  <c r="O4195" i="18"/>
  <c r="P4195" i="18"/>
  <c r="Q4195" i="18"/>
  <c r="R4195" i="18"/>
  <c r="O4196" i="18"/>
  <c r="P4196" i="18"/>
  <c r="Q4196" i="18"/>
  <c r="R4196" i="18"/>
  <c r="O4197" i="18"/>
  <c r="P4197" i="18"/>
  <c r="Q4197" i="18"/>
  <c r="R4197" i="18"/>
  <c r="O4198" i="18"/>
  <c r="P4198" i="18"/>
  <c r="Q4198" i="18"/>
  <c r="R4198" i="18"/>
  <c r="O4199" i="18"/>
  <c r="P4199" i="18"/>
  <c r="Q4199" i="18"/>
  <c r="R4199" i="18"/>
  <c r="O4200" i="18"/>
  <c r="P4200" i="18"/>
  <c r="Q4200" i="18"/>
  <c r="R4200" i="18"/>
  <c r="O4201" i="18"/>
  <c r="P4201" i="18"/>
  <c r="Q4201" i="18"/>
  <c r="R4201" i="18"/>
  <c r="O4202" i="18"/>
  <c r="P4202" i="18"/>
  <c r="Q4202" i="18"/>
  <c r="R4202" i="18"/>
  <c r="O4203" i="18"/>
  <c r="P4203" i="18"/>
  <c r="Q4203" i="18"/>
  <c r="R4203" i="18"/>
  <c r="O4204" i="18"/>
  <c r="P4204" i="18"/>
  <c r="Q4204" i="18"/>
  <c r="R4204" i="18"/>
  <c r="O4205" i="18"/>
  <c r="P4205" i="18"/>
  <c r="Q4205" i="18"/>
  <c r="R4205" i="18"/>
  <c r="O4206" i="18"/>
  <c r="P4206" i="18"/>
  <c r="Q4206" i="18"/>
  <c r="R4206" i="18"/>
  <c r="O4207" i="18"/>
  <c r="P4207" i="18"/>
  <c r="Q4207" i="18"/>
  <c r="R4207" i="18"/>
  <c r="O4208" i="18"/>
  <c r="P4208" i="18"/>
  <c r="Q4208" i="18"/>
  <c r="R4208" i="18"/>
  <c r="O4209" i="18"/>
  <c r="P4209" i="18"/>
  <c r="Q4209" i="18"/>
  <c r="R4209" i="18"/>
  <c r="O4210" i="18"/>
  <c r="P4210" i="18"/>
  <c r="Q4210" i="18"/>
  <c r="R4210" i="18"/>
  <c r="O4211" i="18"/>
  <c r="P4211" i="18"/>
  <c r="Q4211" i="18"/>
  <c r="R4211" i="18"/>
  <c r="O4212" i="18"/>
  <c r="P4212" i="18"/>
  <c r="Q4212" i="18"/>
  <c r="R4212" i="18"/>
  <c r="O4213" i="18"/>
  <c r="P4213" i="18"/>
  <c r="Q4213" i="18"/>
  <c r="R4213" i="18"/>
  <c r="O4214" i="18"/>
  <c r="P4214" i="18"/>
  <c r="Q4214" i="18"/>
  <c r="R4214" i="18"/>
  <c r="O4215" i="18"/>
  <c r="P4215" i="18"/>
  <c r="Q4215" i="18"/>
  <c r="R4215" i="18"/>
  <c r="O4216" i="18"/>
  <c r="P4216" i="18"/>
  <c r="Q4216" i="18"/>
  <c r="R4216" i="18"/>
  <c r="O4217" i="18"/>
  <c r="P4217" i="18"/>
  <c r="Q4217" i="18"/>
  <c r="R4217" i="18"/>
  <c r="O4218" i="18"/>
  <c r="P4218" i="18"/>
  <c r="Q4218" i="18"/>
  <c r="R4218" i="18"/>
  <c r="O4219" i="18"/>
  <c r="P4219" i="18"/>
  <c r="Q4219" i="18"/>
  <c r="R4219" i="18"/>
  <c r="O4220" i="18"/>
  <c r="P4220" i="18"/>
  <c r="Q4220" i="18"/>
  <c r="R4220" i="18"/>
  <c r="O4221" i="18"/>
  <c r="P4221" i="18"/>
  <c r="Q4221" i="18"/>
  <c r="R4221" i="18"/>
  <c r="O4222" i="18"/>
  <c r="P4222" i="18"/>
  <c r="Q4222" i="18"/>
  <c r="R4222" i="18"/>
  <c r="O4223" i="18"/>
  <c r="P4223" i="18"/>
  <c r="Q4223" i="18"/>
  <c r="R4223" i="18"/>
  <c r="O4224" i="18"/>
  <c r="P4224" i="18"/>
  <c r="Q4224" i="18"/>
  <c r="R4224" i="18"/>
  <c r="O4225" i="18"/>
  <c r="P4225" i="18"/>
  <c r="Q4225" i="18"/>
  <c r="R4225" i="18"/>
  <c r="O4226" i="18"/>
  <c r="P4226" i="18"/>
  <c r="Q4226" i="18"/>
  <c r="R4226" i="18"/>
  <c r="O4227" i="18"/>
  <c r="P4227" i="18"/>
  <c r="Q4227" i="18"/>
  <c r="R4227" i="18"/>
  <c r="O4228" i="18"/>
  <c r="P4228" i="18"/>
  <c r="Q4228" i="18"/>
  <c r="R4228" i="18"/>
  <c r="O4229" i="18"/>
  <c r="P4229" i="18"/>
  <c r="Q4229" i="18"/>
  <c r="R4229" i="18"/>
  <c r="O4230" i="18"/>
  <c r="P4230" i="18"/>
  <c r="Q4230" i="18"/>
  <c r="R4230" i="18"/>
  <c r="O4231" i="18"/>
  <c r="P4231" i="18"/>
  <c r="Q4231" i="18"/>
  <c r="R4231" i="18"/>
  <c r="O4232" i="18"/>
  <c r="P4232" i="18"/>
  <c r="Q4232" i="18"/>
  <c r="R4232" i="18"/>
  <c r="O4233" i="18"/>
  <c r="P4233" i="18"/>
  <c r="Q4233" i="18"/>
  <c r="R4233" i="18"/>
  <c r="O4234" i="18"/>
  <c r="P4234" i="18"/>
  <c r="Q4234" i="18"/>
  <c r="R4234" i="18"/>
  <c r="O4235" i="18"/>
  <c r="P4235" i="18"/>
  <c r="Q4235" i="18"/>
  <c r="R4235" i="18"/>
  <c r="O4236" i="18"/>
  <c r="P4236" i="18"/>
  <c r="Q4236" i="18"/>
  <c r="R4236" i="18"/>
  <c r="O4237" i="18"/>
  <c r="P4237" i="18"/>
  <c r="Q4237" i="18"/>
  <c r="R4237" i="18"/>
  <c r="O4238" i="18"/>
  <c r="P4238" i="18"/>
  <c r="Q4238" i="18"/>
  <c r="R4238" i="18"/>
  <c r="O4239" i="18"/>
  <c r="P4239" i="18"/>
  <c r="Q4239" i="18"/>
  <c r="R4239" i="18"/>
  <c r="O4240" i="18"/>
  <c r="P4240" i="18"/>
  <c r="Q4240" i="18"/>
  <c r="R4240" i="18"/>
  <c r="O4241" i="18"/>
  <c r="P4241" i="18"/>
  <c r="Q4241" i="18"/>
  <c r="R4241" i="18"/>
  <c r="O4242" i="18"/>
  <c r="P4242" i="18"/>
  <c r="Q4242" i="18"/>
  <c r="R4242" i="18"/>
  <c r="O4243" i="18"/>
  <c r="P4243" i="18"/>
  <c r="Q4243" i="18"/>
  <c r="R4243" i="18"/>
  <c r="O4244" i="18"/>
  <c r="P4244" i="18"/>
  <c r="Q4244" i="18"/>
  <c r="R4244" i="18"/>
  <c r="O4245" i="18"/>
  <c r="P4245" i="18"/>
  <c r="Q4245" i="18"/>
  <c r="R4245" i="18"/>
  <c r="O4246" i="18"/>
  <c r="P4246" i="18"/>
  <c r="Q4246" i="18"/>
  <c r="R4246" i="18"/>
  <c r="O4247" i="18"/>
  <c r="P4247" i="18"/>
  <c r="Q4247" i="18"/>
  <c r="R4247" i="18"/>
  <c r="O4248" i="18"/>
  <c r="P4248" i="18"/>
  <c r="Q4248" i="18"/>
  <c r="R4248" i="18"/>
  <c r="O4249" i="18"/>
  <c r="P4249" i="18"/>
  <c r="Q4249" i="18"/>
  <c r="R4249" i="18"/>
  <c r="O4250" i="18"/>
  <c r="P4250" i="18"/>
  <c r="Q4250" i="18"/>
  <c r="R4250" i="18"/>
  <c r="O4251" i="18"/>
  <c r="P4251" i="18"/>
  <c r="Q4251" i="18"/>
  <c r="R4251" i="18"/>
  <c r="O4252" i="18"/>
  <c r="P4252" i="18"/>
  <c r="Q4252" i="18"/>
  <c r="R4252" i="18"/>
  <c r="O4253" i="18"/>
  <c r="P4253" i="18"/>
  <c r="Q4253" i="18"/>
  <c r="R4253" i="18"/>
  <c r="O4254" i="18"/>
  <c r="P4254" i="18"/>
  <c r="Q4254" i="18"/>
  <c r="R4254" i="18"/>
  <c r="O4255" i="18"/>
  <c r="P4255" i="18"/>
  <c r="Q4255" i="18"/>
  <c r="R4255" i="18"/>
  <c r="O4256" i="18"/>
  <c r="P4256" i="18"/>
  <c r="Q4256" i="18"/>
  <c r="R4256" i="18"/>
  <c r="O4257" i="18"/>
  <c r="P4257" i="18"/>
  <c r="Q4257" i="18"/>
  <c r="R4257" i="18"/>
  <c r="O4258" i="18"/>
  <c r="P4258" i="18"/>
  <c r="Q4258" i="18"/>
  <c r="R4258" i="18"/>
  <c r="O4259" i="18"/>
  <c r="P4259" i="18"/>
  <c r="Q4259" i="18"/>
  <c r="R4259" i="18"/>
  <c r="O4260" i="18"/>
  <c r="P4260" i="18"/>
  <c r="Q4260" i="18"/>
  <c r="R4260" i="18"/>
  <c r="O4261" i="18"/>
  <c r="P4261" i="18"/>
  <c r="Q4261" i="18"/>
  <c r="R4261" i="18"/>
  <c r="O4262" i="18"/>
  <c r="P4262" i="18"/>
  <c r="Q4262" i="18"/>
  <c r="R4262" i="18"/>
  <c r="O4263" i="18"/>
  <c r="P4263" i="18"/>
  <c r="Q4263" i="18"/>
  <c r="R4263" i="18"/>
  <c r="O4264" i="18"/>
  <c r="P4264" i="18"/>
  <c r="Q4264" i="18"/>
  <c r="R4264" i="18"/>
  <c r="O4265" i="18"/>
  <c r="P4265" i="18"/>
  <c r="Q4265" i="18"/>
  <c r="R4265" i="18"/>
  <c r="O4266" i="18"/>
  <c r="P4266" i="18"/>
  <c r="Q4266" i="18"/>
  <c r="R4266" i="18"/>
  <c r="O4267" i="18"/>
  <c r="P4267" i="18"/>
  <c r="Q4267" i="18"/>
  <c r="R4267" i="18"/>
  <c r="O4268" i="18"/>
  <c r="P4268" i="18"/>
  <c r="Q4268" i="18"/>
  <c r="R4268" i="18"/>
  <c r="O4269" i="18"/>
  <c r="P4269" i="18"/>
  <c r="Q4269" i="18"/>
  <c r="R4269" i="18"/>
  <c r="O4270" i="18"/>
  <c r="P4270" i="18"/>
  <c r="Q4270" i="18"/>
  <c r="R4270" i="18"/>
  <c r="O4271" i="18"/>
  <c r="P4271" i="18"/>
  <c r="Q4271" i="18"/>
  <c r="R4271" i="18"/>
  <c r="O4272" i="18"/>
  <c r="P4272" i="18"/>
  <c r="Q4272" i="18"/>
  <c r="R4272" i="18"/>
  <c r="O4273" i="18"/>
  <c r="P4273" i="18"/>
  <c r="Q4273" i="18"/>
  <c r="R4273" i="18"/>
  <c r="O4274" i="18"/>
  <c r="P4274" i="18"/>
  <c r="Q4274" i="18"/>
  <c r="R4274" i="18"/>
  <c r="O4275" i="18"/>
  <c r="P4275" i="18"/>
  <c r="Q4275" i="18"/>
  <c r="R4275" i="18"/>
  <c r="O4276" i="18"/>
  <c r="P4276" i="18"/>
  <c r="Q4276" i="18"/>
  <c r="R4276" i="18"/>
  <c r="O4277" i="18"/>
  <c r="P4277" i="18"/>
  <c r="Q4277" i="18"/>
  <c r="R4277" i="18"/>
  <c r="O4278" i="18"/>
  <c r="P4278" i="18"/>
  <c r="Q4278" i="18"/>
  <c r="R4278" i="18"/>
  <c r="O4279" i="18"/>
  <c r="P4279" i="18"/>
  <c r="Q4279" i="18"/>
  <c r="R4279" i="18"/>
  <c r="O4280" i="18"/>
  <c r="P4280" i="18"/>
  <c r="Q4280" i="18"/>
  <c r="R4280" i="18"/>
  <c r="O4281" i="18"/>
  <c r="P4281" i="18"/>
  <c r="Q4281" i="18"/>
  <c r="R4281" i="18"/>
  <c r="O4282" i="18"/>
  <c r="P4282" i="18"/>
  <c r="Q4282" i="18"/>
  <c r="R4282" i="18"/>
  <c r="O4283" i="18"/>
  <c r="P4283" i="18"/>
  <c r="Q4283" i="18"/>
  <c r="R4283" i="18"/>
  <c r="O4284" i="18"/>
  <c r="P4284" i="18"/>
  <c r="Q4284" i="18"/>
  <c r="R4284" i="18"/>
  <c r="O4285" i="18"/>
  <c r="P4285" i="18"/>
  <c r="Q4285" i="18"/>
  <c r="R4285" i="18"/>
  <c r="O4286" i="18"/>
  <c r="P4286" i="18"/>
  <c r="Q4286" i="18"/>
  <c r="R4286" i="18"/>
  <c r="O4287" i="18"/>
  <c r="P4287" i="18"/>
  <c r="Q4287" i="18"/>
  <c r="R4287" i="18"/>
  <c r="O4288" i="18"/>
  <c r="P4288" i="18"/>
  <c r="Q4288" i="18"/>
  <c r="R4288" i="18"/>
  <c r="O4289" i="18"/>
  <c r="P4289" i="18"/>
  <c r="Q4289" i="18"/>
  <c r="R4289" i="18"/>
  <c r="O4290" i="18"/>
  <c r="P4290" i="18"/>
  <c r="Q4290" i="18"/>
  <c r="R4290" i="18"/>
  <c r="O4291" i="18"/>
  <c r="P4291" i="18"/>
  <c r="Q4291" i="18"/>
  <c r="R4291" i="18"/>
  <c r="O4292" i="18"/>
  <c r="P4292" i="18"/>
  <c r="Q4292" i="18"/>
  <c r="R4292" i="18"/>
  <c r="O4293" i="18"/>
  <c r="P4293" i="18"/>
  <c r="Q4293" i="18"/>
  <c r="R4293" i="18"/>
  <c r="O4294" i="18"/>
  <c r="P4294" i="18"/>
  <c r="Q4294" i="18"/>
  <c r="R4294" i="18"/>
  <c r="O4295" i="18"/>
  <c r="P4295" i="18"/>
  <c r="Q4295" i="18"/>
  <c r="R4295" i="18"/>
  <c r="O4296" i="18"/>
  <c r="P4296" i="18"/>
  <c r="Q4296" i="18"/>
  <c r="R4296" i="18"/>
  <c r="O4297" i="18"/>
  <c r="P4297" i="18"/>
  <c r="Q4297" i="18"/>
  <c r="R4297" i="18"/>
  <c r="O4298" i="18"/>
  <c r="P4298" i="18"/>
  <c r="Q4298" i="18"/>
  <c r="R4298" i="18"/>
  <c r="O4299" i="18"/>
  <c r="P4299" i="18"/>
  <c r="Q4299" i="18"/>
  <c r="R4299" i="18"/>
  <c r="O4300" i="18"/>
  <c r="P4300" i="18"/>
  <c r="Q4300" i="18"/>
  <c r="R4300" i="18"/>
  <c r="O4301" i="18"/>
  <c r="P4301" i="18"/>
  <c r="Q4301" i="18"/>
  <c r="R4301" i="18"/>
  <c r="O4302" i="18"/>
  <c r="P4302" i="18"/>
  <c r="Q4302" i="18"/>
  <c r="R4302" i="18"/>
  <c r="O4303" i="18"/>
  <c r="P4303" i="18"/>
  <c r="Q4303" i="18"/>
  <c r="R4303" i="18"/>
  <c r="O4304" i="18"/>
  <c r="P4304" i="18"/>
  <c r="Q4304" i="18"/>
  <c r="R4304" i="18"/>
  <c r="O4305" i="18"/>
  <c r="P4305" i="18"/>
  <c r="Q4305" i="18"/>
  <c r="R4305" i="18"/>
  <c r="O4306" i="18"/>
  <c r="P4306" i="18"/>
  <c r="Q4306" i="18"/>
  <c r="R4306" i="18"/>
  <c r="O4307" i="18"/>
  <c r="P4307" i="18"/>
  <c r="Q4307" i="18"/>
  <c r="R4307" i="18"/>
  <c r="O4308" i="18"/>
  <c r="P4308" i="18"/>
  <c r="Q4308" i="18"/>
  <c r="R4308" i="18"/>
  <c r="O4309" i="18"/>
  <c r="P4309" i="18"/>
  <c r="Q4309" i="18"/>
  <c r="R4309" i="18"/>
  <c r="O4310" i="18"/>
  <c r="P4310" i="18"/>
  <c r="Q4310" i="18"/>
  <c r="R4310" i="18"/>
  <c r="O4311" i="18"/>
  <c r="P4311" i="18"/>
  <c r="Q4311" i="18"/>
  <c r="R4311" i="18"/>
  <c r="O4312" i="18"/>
  <c r="P4312" i="18"/>
  <c r="Q4312" i="18"/>
  <c r="R4312" i="18"/>
  <c r="O4313" i="18"/>
  <c r="P4313" i="18"/>
  <c r="Q4313" i="18"/>
  <c r="R4313" i="18"/>
  <c r="O4314" i="18"/>
  <c r="P4314" i="18"/>
  <c r="Q4314" i="18"/>
  <c r="R4314" i="18"/>
  <c r="O4315" i="18"/>
  <c r="P4315" i="18"/>
  <c r="Q4315" i="18"/>
  <c r="R4315" i="18"/>
  <c r="O4316" i="18"/>
  <c r="P4316" i="18"/>
  <c r="Q4316" i="18"/>
  <c r="R4316" i="18"/>
  <c r="O4317" i="18"/>
  <c r="P4317" i="18"/>
  <c r="Q4317" i="18"/>
  <c r="R4317" i="18"/>
  <c r="O4318" i="18"/>
  <c r="P4318" i="18"/>
  <c r="Q4318" i="18"/>
  <c r="R4318" i="18"/>
  <c r="O4319" i="18"/>
  <c r="P4319" i="18"/>
  <c r="Q4319" i="18"/>
  <c r="R4319" i="18"/>
  <c r="O4320" i="18"/>
  <c r="P4320" i="18"/>
  <c r="Q4320" i="18"/>
  <c r="R4320" i="18"/>
  <c r="O4321" i="18"/>
  <c r="P4321" i="18"/>
  <c r="Q4321" i="18"/>
  <c r="R4321" i="18"/>
  <c r="O4322" i="18"/>
  <c r="P4322" i="18"/>
  <c r="Q4322" i="18"/>
  <c r="R4322" i="18"/>
  <c r="O4323" i="18"/>
  <c r="P4323" i="18"/>
  <c r="Q4323" i="18"/>
  <c r="R4323" i="18"/>
  <c r="O4324" i="18"/>
  <c r="P4324" i="18"/>
  <c r="Q4324" i="18"/>
  <c r="R4324" i="18"/>
  <c r="O4325" i="18"/>
  <c r="P4325" i="18"/>
  <c r="Q4325" i="18"/>
  <c r="R4325" i="18"/>
  <c r="O4326" i="18"/>
  <c r="P4326" i="18"/>
  <c r="Q4326" i="18"/>
  <c r="R4326" i="18"/>
  <c r="O4327" i="18"/>
  <c r="P4327" i="18"/>
  <c r="Q4327" i="18"/>
  <c r="R4327" i="18"/>
  <c r="O4328" i="18"/>
  <c r="P4328" i="18"/>
  <c r="Q4328" i="18"/>
  <c r="R4328" i="18"/>
  <c r="O4329" i="18"/>
  <c r="P4329" i="18"/>
  <c r="Q4329" i="18"/>
  <c r="R4329" i="18"/>
  <c r="O4330" i="18"/>
  <c r="P4330" i="18"/>
  <c r="Q4330" i="18"/>
  <c r="R4330" i="18"/>
  <c r="O4331" i="18"/>
  <c r="P4331" i="18"/>
  <c r="Q4331" i="18"/>
  <c r="R4331" i="18"/>
  <c r="O4332" i="18"/>
  <c r="P4332" i="18"/>
  <c r="Q4332" i="18"/>
  <c r="R4332" i="18"/>
  <c r="O4333" i="18"/>
  <c r="P4333" i="18"/>
  <c r="Q4333" i="18"/>
  <c r="R4333" i="18"/>
  <c r="O4334" i="18"/>
  <c r="P4334" i="18"/>
  <c r="Q4334" i="18"/>
  <c r="R4334" i="18"/>
  <c r="O4335" i="18"/>
  <c r="P4335" i="18"/>
  <c r="Q4335" i="18"/>
  <c r="R4335" i="18"/>
  <c r="O4336" i="18"/>
  <c r="P4336" i="18"/>
  <c r="Q4336" i="18"/>
  <c r="R4336" i="18"/>
  <c r="O4337" i="18"/>
  <c r="P4337" i="18"/>
  <c r="Q4337" i="18"/>
  <c r="R4337" i="18"/>
  <c r="O4338" i="18"/>
  <c r="P4338" i="18"/>
  <c r="Q4338" i="18"/>
  <c r="R4338" i="18"/>
  <c r="X2" i="18"/>
  <c r="S2" i="18"/>
  <c r="T2" i="18"/>
  <c r="U2" i="18"/>
  <c r="C3" i="18"/>
  <c r="J3" i="18"/>
  <c r="K3" i="18"/>
  <c r="S3" i="18"/>
  <c r="T3" i="18"/>
  <c r="U3" i="18"/>
  <c r="C4" i="18"/>
  <c r="J4" i="18"/>
  <c r="K4" i="18"/>
  <c r="S4" i="18"/>
  <c r="T4" i="18"/>
  <c r="U4" i="18"/>
  <c r="X4" i="18"/>
  <c r="C5" i="18"/>
  <c r="J5" i="18"/>
  <c r="K5" i="18"/>
  <c r="S5" i="18"/>
  <c r="T5" i="18"/>
  <c r="U5" i="18"/>
  <c r="S6" i="18"/>
  <c r="T6" i="18"/>
  <c r="U6" i="18"/>
  <c r="S7" i="18"/>
  <c r="T7" i="18"/>
  <c r="U7" i="18"/>
  <c r="S8" i="18"/>
  <c r="T8" i="18"/>
  <c r="U8" i="18"/>
  <c r="S9" i="18"/>
  <c r="T9" i="18"/>
  <c r="U9" i="18"/>
  <c r="S10" i="18"/>
  <c r="T10" i="18"/>
  <c r="U10" i="18"/>
  <c r="S11" i="18"/>
  <c r="T11" i="18"/>
  <c r="U11" i="18"/>
  <c r="S12" i="18"/>
  <c r="T12" i="18"/>
  <c r="U12" i="18"/>
  <c r="S13" i="18"/>
  <c r="T13" i="18"/>
  <c r="U13" i="18"/>
  <c r="S14" i="18"/>
  <c r="T14" i="18"/>
  <c r="U14" i="18"/>
  <c r="S15" i="18"/>
  <c r="T15" i="18"/>
  <c r="U15" i="18"/>
  <c r="S16" i="18"/>
  <c r="T16" i="18"/>
  <c r="U16" i="18"/>
  <c r="S17" i="18"/>
  <c r="T17" i="18"/>
  <c r="U17" i="18"/>
  <c r="S18" i="18"/>
  <c r="T18" i="18"/>
  <c r="U18" i="18"/>
  <c r="S19" i="18"/>
  <c r="T19" i="18"/>
  <c r="U19" i="18"/>
  <c r="S20" i="18"/>
  <c r="T20" i="18"/>
  <c r="U20" i="18"/>
  <c r="S21" i="18"/>
  <c r="T21" i="18"/>
  <c r="U21" i="18"/>
  <c r="S22" i="18"/>
  <c r="T22" i="18"/>
  <c r="U22" i="18"/>
  <c r="S23" i="18"/>
  <c r="T23" i="18"/>
  <c r="U23" i="18"/>
  <c r="S24" i="18"/>
  <c r="T24" i="18"/>
  <c r="U24" i="18"/>
  <c r="S25" i="18"/>
  <c r="T25" i="18"/>
  <c r="U25" i="18"/>
  <c r="S26" i="18"/>
  <c r="T26" i="18"/>
  <c r="U26" i="18"/>
  <c r="S27" i="18"/>
  <c r="T27" i="18"/>
  <c r="U27" i="18"/>
  <c r="S28" i="18"/>
  <c r="T28" i="18"/>
  <c r="U28" i="18"/>
  <c r="S29" i="18"/>
  <c r="T29" i="18"/>
  <c r="U29" i="18"/>
  <c r="S30" i="18"/>
  <c r="T30" i="18"/>
  <c r="U30" i="18"/>
  <c r="S31" i="18"/>
  <c r="T31" i="18"/>
  <c r="U31" i="18"/>
  <c r="S32" i="18"/>
  <c r="T32" i="18"/>
  <c r="U32" i="18"/>
  <c r="S33" i="18"/>
  <c r="T33" i="18"/>
  <c r="U33" i="18"/>
  <c r="S34" i="18"/>
  <c r="T34" i="18"/>
  <c r="U34" i="18"/>
  <c r="S35" i="18"/>
  <c r="T35" i="18"/>
  <c r="U35" i="18"/>
  <c r="S36" i="18"/>
  <c r="T36" i="18"/>
  <c r="U36" i="18"/>
  <c r="S37" i="18"/>
  <c r="T37" i="18"/>
  <c r="U37" i="18"/>
  <c r="S38" i="18"/>
  <c r="T38" i="18"/>
  <c r="U38" i="18"/>
  <c r="S39" i="18"/>
  <c r="T39" i="18"/>
  <c r="U39" i="18"/>
  <c r="S40" i="18"/>
  <c r="T40" i="18"/>
  <c r="U40" i="18"/>
  <c r="S41" i="18"/>
  <c r="T41" i="18"/>
  <c r="U41" i="18"/>
  <c r="S42" i="18"/>
  <c r="T42" i="18"/>
  <c r="U42" i="18"/>
  <c r="S43" i="18"/>
  <c r="T43" i="18"/>
  <c r="U43" i="18"/>
  <c r="S44" i="18"/>
  <c r="T44" i="18"/>
  <c r="U44" i="18"/>
  <c r="S45" i="18"/>
  <c r="T45" i="18"/>
  <c r="U45" i="18"/>
  <c r="S46" i="18"/>
  <c r="T46" i="18"/>
  <c r="U46" i="18"/>
  <c r="S47" i="18"/>
  <c r="T47" i="18"/>
  <c r="U47" i="18"/>
  <c r="S48" i="18"/>
  <c r="T48" i="18"/>
  <c r="U48" i="18"/>
  <c r="S49" i="18"/>
  <c r="T49" i="18"/>
  <c r="U49" i="18"/>
  <c r="S50" i="18"/>
  <c r="T50" i="18"/>
  <c r="U50" i="18"/>
  <c r="S51" i="18"/>
  <c r="T51" i="18"/>
  <c r="U51" i="18"/>
  <c r="S52" i="18"/>
  <c r="T52" i="18"/>
  <c r="U52" i="18"/>
  <c r="S53" i="18"/>
  <c r="T53" i="18"/>
  <c r="U53" i="18"/>
  <c r="S54" i="18"/>
  <c r="T54" i="18"/>
  <c r="U54" i="18"/>
  <c r="S55" i="18"/>
  <c r="T55" i="18"/>
  <c r="U55" i="18"/>
  <c r="S56" i="18"/>
  <c r="T56" i="18"/>
  <c r="U56" i="18"/>
  <c r="S57" i="18"/>
  <c r="T57" i="18"/>
  <c r="U57" i="18"/>
  <c r="S58" i="18"/>
  <c r="T58" i="18"/>
  <c r="U58" i="18"/>
  <c r="S59" i="18"/>
  <c r="T59" i="18"/>
  <c r="U59" i="18"/>
  <c r="S60" i="18"/>
  <c r="T60" i="18"/>
  <c r="U60" i="18"/>
  <c r="S61" i="18"/>
  <c r="T61" i="18"/>
  <c r="U61" i="18"/>
  <c r="S62" i="18"/>
  <c r="T62" i="18"/>
  <c r="U62" i="18"/>
  <c r="S63" i="18"/>
  <c r="T63" i="18"/>
  <c r="U63" i="18"/>
  <c r="S64" i="18"/>
  <c r="T64" i="18"/>
  <c r="U64" i="18"/>
  <c r="S65" i="18"/>
  <c r="T65" i="18"/>
  <c r="U65" i="18"/>
  <c r="S66" i="18"/>
  <c r="T66" i="18"/>
  <c r="U66" i="18"/>
  <c r="S67" i="18"/>
  <c r="T67" i="18"/>
  <c r="U67" i="18"/>
  <c r="S68" i="18"/>
  <c r="T68" i="18"/>
  <c r="U68" i="18"/>
  <c r="S69" i="18"/>
  <c r="T69" i="18"/>
  <c r="U69" i="18"/>
  <c r="S70" i="18"/>
  <c r="T70" i="18"/>
  <c r="U70" i="18"/>
  <c r="S71" i="18"/>
  <c r="T71" i="18"/>
  <c r="U71" i="18"/>
  <c r="S72" i="18"/>
  <c r="T72" i="18"/>
  <c r="U72" i="18"/>
  <c r="S73" i="18"/>
  <c r="T73" i="18"/>
  <c r="U73" i="18"/>
  <c r="S74" i="18"/>
  <c r="T74" i="18"/>
  <c r="U74" i="18"/>
  <c r="S75" i="18"/>
  <c r="T75" i="18"/>
  <c r="U75" i="18"/>
  <c r="S76" i="18"/>
  <c r="T76" i="18"/>
  <c r="U76" i="18"/>
  <c r="S77" i="18"/>
  <c r="T77" i="18"/>
  <c r="U77" i="18"/>
  <c r="S78" i="18"/>
  <c r="T78" i="18"/>
  <c r="U78" i="18"/>
  <c r="S79" i="18"/>
  <c r="T79" i="18"/>
  <c r="U79" i="18"/>
  <c r="S80" i="18"/>
  <c r="T80" i="18"/>
  <c r="U80" i="18"/>
  <c r="S81" i="18"/>
  <c r="T81" i="18"/>
  <c r="U81" i="18"/>
  <c r="S82" i="18"/>
  <c r="T82" i="18"/>
  <c r="U82" i="18"/>
  <c r="S83" i="18"/>
  <c r="T83" i="18"/>
  <c r="U83" i="18"/>
  <c r="S84" i="18"/>
  <c r="T84" i="18"/>
  <c r="U84" i="18"/>
  <c r="S85" i="18"/>
  <c r="T85" i="18"/>
  <c r="U85" i="18"/>
  <c r="S86" i="18"/>
  <c r="T86" i="18"/>
  <c r="U86" i="18"/>
  <c r="S87" i="18"/>
  <c r="T87" i="18"/>
  <c r="U87" i="18"/>
  <c r="S88" i="18"/>
  <c r="T88" i="18"/>
  <c r="U88" i="18"/>
  <c r="S89" i="18"/>
  <c r="T89" i="18"/>
  <c r="U89" i="18"/>
  <c r="S90" i="18"/>
  <c r="T90" i="18"/>
  <c r="U90" i="18"/>
  <c r="S91" i="18"/>
  <c r="T91" i="18"/>
  <c r="U91" i="18"/>
  <c r="S92" i="18"/>
  <c r="T92" i="18"/>
  <c r="U92" i="18"/>
  <c r="S93" i="18"/>
  <c r="T93" i="18"/>
  <c r="U93" i="18"/>
  <c r="S94" i="18"/>
  <c r="T94" i="18"/>
  <c r="U94" i="18"/>
  <c r="S95" i="18"/>
  <c r="T95" i="18"/>
  <c r="U95" i="18"/>
  <c r="S96" i="18"/>
  <c r="T96" i="18"/>
  <c r="U96" i="18"/>
  <c r="S97" i="18"/>
  <c r="T97" i="18"/>
  <c r="U97" i="18"/>
  <c r="S98" i="18"/>
  <c r="T98" i="18"/>
  <c r="U98" i="18"/>
  <c r="S99" i="18"/>
  <c r="T99" i="18"/>
  <c r="U99" i="18"/>
  <c r="S100" i="18"/>
  <c r="T100" i="18"/>
  <c r="U100" i="18"/>
  <c r="S101" i="18"/>
  <c r="T101" i="18"/>
  <c r="U101" i="18"/>
  <c r="S102" i="18"/>
  <c r="T102" i="18"/>
  <c r="U102" i="18"/>
  <c r="S103" i="18"/>
  <c r="T103" i="18"/>
  <c r="U103" i="18"/>
  <c r="S104" i="18"/>
  <c r="T104" i="18"/>
  <c r="U104" i="18"/>
  <c r="S105" i="18"/>
  <c r="T105" i="18"/>
  <c r="U105" i="18"/>
  <c r="S106" i="18"/>
  <c r="T106" i="18"/>
  <c r="U106" i="18"/>
  <c r="S107" i="18"/>
  <c r="T107" i="18"/>
  <c r="U107" i="18"/>
  <c r="S108" i="18"/>
  <c r="T108" i="18"/>
  <c r="U108" i="18"/>
  <c r="S109" i="18"/>
  <c r="T109" i="18"/>
  <c r="U109" i="18"/>
  <c r="S110" i="18"/>
  <c r="T110" i="18"/>
  <c r="U110" i="18"/>
  <c r="S111" i="18"/>
  <c r="T111" i="18"/>
  <c r="U111" i="18"/>
  <c r="S112" i="18"/>
  <c r="T112" i="18"/>
  <c r="U112" i="18"/>
  <c r="S113" i="18"/>
  <c r="T113" i="18"/>
  <c r="U113" i="18"/>
  <c r="S114" i="18"/>
  <c r="T114" i="18"/>
  <c r="U114" i="18"/>
  <c r="S115" i="18"/>
  <c r="T115" i="18"/>
  <c r="U115" i="18"/>
  <c r="S116" i="18"/>
  <c r="T116" i="18"/>
  <c r="U116" i="18"/>
  <c r="S117" i="18"/>
  <c r="T117" i="18"/>
  <c r="U117" i="18"/>
  <c r="S118" i="18"/>
  <c r="T118" i="18"/>
  <c r="U118" i="18"/>
  <c r="S119" i="18"/>
  <c r="T119" i="18"/>
  <c r="U119" i="18"/>
  <c r="S120" i="18"/>
  <c r="T120" i="18"/>
  <c r="U120" i="18"/>
  <c r="S121" i="18"/>
  <c r="T121" i="18"/>
  <c r="U121" i="18"/>
  <c r="S122" i="18"/>
  <c r="T122" i="18"/>
  <c r="U122" i="18"/>
  <c r="S123" i="18"/>
  <c r="T123" i="18"/>
  <c r="U123" i="18"/>
  <c r="S124" i="18"/>
  <c r="T124" i="18"/>
  <c r="U124" i="18"/>
  <c r="S125" i="18"/>
  <c r="T125" i="18"/>
  <c r="U125" i="18"/>
  <c r="S126" i="18"/>
  <c r="T126" i="18"/>
  <c r="U126" i="18"/>
  <c r="S127" i="18"/>
  <c r="T127" i="18"/>
  <c r="U127" i="18"/>
  <c r="S128" i="18"/>
  <c r="T128" i="18"/>
  <c r="U128" i="18"/>
  <c r="S129" i="18"/>
  <c r="T129" i="18"/>
  <c r="U129" i="18"/>
  <c r="S130" i="18"/>
  <c r="T130" i="18"/>
  <c r="U130" i="18"/>
  <c r="S131" i="18"/>
  <c r="T131" i="18"/>
  <c r="U131" i="18"/>
  <c r="S132" i="18"/>
  <c r="T132" i="18"/>
  <c r="U132" i="18"/>
  <c r="S133" i="18"/>
  <c r="T133" i="18"/>
  <c r="U133" i="18"/>
  <c r="S134" i="18"/>
  <c r="T134" i="18"/>
  <c r="U134" i="18"/>
  <c r="S135" i="18"/>
  <c r="T135" i="18"/>
  <c r="U135" i="18"/>
  <c r="S136" i="18"/>
  <c r="T136" i="18"/>
  <c r="U136" i="18"/>
  <c r="S137" i="18"/>
  <c r="T137" i="18"/>
  <c r="U137" i="18"/>
  <c r="S138" i="18"/>
  <c r="T138" i="18"/>
  <c r="U138" i="18"/>
  <c r="S139" i="18"/>
  <c r="T139" i="18"/>
  <c r="U139" i="18"/>
  <c r="S140" i="18"/>
  <c r="T140" i="18"/>
  <c r="U140" i="18"/>
  <c r="S141" i="18"/>
  <c r="T141" i="18"/>
  <c r="U141" i="18"/>
  <c r="S142" i="18"/>
  <c r="T142" i="18"/>
  <c r="U142" i="18"/>
  <c r="S143" i="18"/>
  <c r="T143" i="18"/>
  <c r="U143" i="18"/>
  <c r="S144" i="18"/>
  <c r="T144" i="18"/>
  <c r="U144" i="18"/>
  <c r="S145" i="18"/>
  <c r="T145" i="18"/>
  <c r="U145" i="18"/>
  <c r="S146" i="18"/>
  <c r="T146" i="18"/>
  <c r="U146" i="18"/>
  <c r="S147" i="18"/>
  <c r="T147" i="18"/>
  <c r="U147" i="18"/>
  <c r="S148" i="18"/>
  <c r="T148" i="18"/>
  <c r="U148" i="18"/>
  <c r="S149" i="18"/>
  <c r="T149" i="18"/>
  <c r="U149" i="18"/>
  <c r="S150" i="18"/>
  <c r="T150" i="18"/>
  <c r="U150" i="18"/>
  <c r="S151" i="18"/>
  <c r="T151" i="18"/>
  <c r="U151" i="18"/>
  <c r="S152" i="18"/>
  <c r="T152" i="18"/>
  <c r="U152" i="18"/>
  <c r="S153" i="18"/>
  <c r="T153" i="18"/>
  <c r="U153" i="18"/>
  <c r="S154" i="18"/>
  <c r="T154" i="18"/>
  <c r="U154" i="18"/>
  <c r="S155" i="18"/>
  <c r="T155" i="18"/>
  <c r="U155" i="18"/>
  <c r="S156" i="18"/>
  <c r="T156" i="18"/>
  <c r="U156" i="18"/>
  <c r="S157" i="18"/>
  <c r="T157" i="18"/>
  <c r="U157" i="18"/>
  <c r="S158" i="18"/>
  <c r="T158" i="18"/>
  <c r="U158" i="18"/>
  <c r="S159" i="18"/>
  <c r="T159" i="18"/>
  <c r="U159" i="18"/>
  <c r="S160" i="18"/>
  <c r="T160" i="18"/>
  <c r="U160" i="18"/>
  <c r="S161" i="18"/>
  <c r="T161" i="18"/>
  <c r="U161" i="18"/>
  <c r="S162" i="18"/>
  <c r="T162" i="18"/>
  <c r="U162" i="18"/>
  <c r="S163" i="18"/>
  <c r="T163" i="18"/>
  <c r="U163" i="18"/>
  <c r="S164" i="18"/>
  <c r="T164" i="18"/>
  <c r="U164" i="18"/>
  <c r="S165" i="18"/>
  <c r="T165" i="18"/>
  <c r="U165" i="18"/>
  <c r="S166" i="18"/>
  <c r="T166" i="18"/>
  <c r="U166" i="18"/>
  <c r="S167" i="18"/>
  <c r="T167" i="18"/>
  <c r="U167" i="18"/>
  <c r="S168" i="18"/>
  <c r="T168" i="18"/>
  <c r="U168" i="18"/>
  <c r="S169" i="18"/>
  <c r="T169" i="18"/>
  <c r="U169" i="18"/>
  <c r="S170" i="18"/>
  <c r="T170" i="18"/>
  <c r="U170" i="18"/>
  <c r="S171" i="18"/>
  <c r="T171" i="18"/>
  <c r="U171" i="18"/>
  <c r="S172" i="18"/>
  <c r="T172" i="18"/>
  <c r="U172" i="18"/>
  <c r="S173" i="18"/>
  <c r="T173" i="18"/>
  <c r="U173" i="18"/>
  <c r="S174" i="18"/>
  <c r="T174" i="18"/>
  <c r="U174" i="18"/>
  <c r="S175" i="18"/>
  <c r="T175" i="18"/>
  <c r="U175" i="18"/>
  <c r="S176" i="18"/>
  <c r="T176" i="18"/>
  <c r="U176" i="18"/>
  <c r="S177" i="18"/>
  <c r="T177" i="18"/>
  <c r="U177" i="18"/>
  <c r="S178" i="18"/>
  <c r="T178" i="18"/>
  <c r="U178" i="18"/>
  <c r="S179" i="18"/>
  <c r="T179" i="18"/>
  <c r="U179" i="18"/>
  <c r="S180" i="18"/>
  <c r="T180" i="18"/>
  <c r="U180" i="18"/>
  <c r="S181" i="18"/>
  <c r="T181" i="18"/>
  <c r="U181" i="18"/>
  <c r="S182" i="18"/>
  <c r="T182" i="18"/>
  <c r="U182" i="18"/>
  <c r="S183" i="18"/>
  <c r="T183" i="18"/>
  <c r="U183" i="18"/>
  <c r="S184" i="18"/>
  <c r="T184" i="18"/>
  <c r="U184" i="18"/>
  <c r="S185" i="18"/>
  <c r="T185" i="18"/>
  <c r="U185" i="18"/>
  <c r="S186" i="18"/>
  <c r="T186" i="18"/>
  <c r="U186" i="18"/>
  <c r="S187" i="18"/>
  <c r="T187" i="18"/>
  <c r="U187" i="18"/>
  <c r="S188" i="18"/>
  <c r="T188" i="18"/>
  <c r="U188" i="18"/>
  <c r="S189" i="18"/>
  <c r="T189" i="18"/>
  <c r="U189" i="18"/>
  <c r="S190" i="18"/>
  <c r="T190" i="18"/>
  <c r="U190" i="18"/>
  <c r="S191" i="18"/>
  <c r="T191" i="18"/>
  <c r="U191" i="18"/>
  <c r="S192" i="18"/>
  <c r="T192" i="18"/>
  <c r="U192" i="18"/>
  <c r="S193" i="18"/>
  <c r="T193" i="18"/>
  <c r="U193" i="18"/>
  <c r="S194" i="18"/>
  <c r="T194" i="18"/>
  <c r="U194" i="18"/>
  <c r="S195" i="18"/>
  <c r="T195" i="18"/>
  <c r="U195" i="18"/>
  <c r="S196" i="18"/>
  <c r="T196" i="18"/>
  <c r="U196" i="18"/>
  <c r="S197" i="18"/>
  <c r="T197" i="18"/>
  <c r="U197" i="18"/>
  <c r="S198" i="18"/>
  <c r="T198" i="18"/>
  <c r="U198" i="18"/>
  <c r="S199" i="18"/>
  <c r="T199" i="18"/>
  <c r="U199" i="18"/>
  <c r="S200" i="18"/>
  <c r="T200" i="18"/>
  <c r="U200" i="18"/>
  <c r="S201" i="18"/>
  <c r="T201" i="18"/>
  <c r="U201" i="18"/>
  <c r="S202" i="18"/>
  <c r="T202" i="18"/>
  <c r="U202" i="18"/>
  <c r="S203" i="18"/>
  <c r="T203" i="18"/>
  <c r="U203" i="18"/>
  <c r="S204" i="18"/>
  <c r="T204" i="18"/>
  <c r="U204" i="18"/>
  <c r="S205" i="18"/>
  <c r="T205" i="18"/>
  <c r="U205" i="18"/>
  <c r="S206" i="18"/>
  <c r="T206" i="18"/>
  <c r="U206" i="18"/>
  <c r="S207" i="18"/>
  <c r="T207" i="18"/>
  <c r="U207" i="18"/>
  <c r="S208" i="18"/>
  <c r="T208" i="18"/>
  <c r="U208" i="18"/>
  <c r="S209" i="18"/>
  <c r="T209" i="18"/>
  <c r="U209" i="18"/>
  <c r="S210" i="18"/>
  <c r="T210" i="18"/>
  <c r="U210" i="18"/>
  <c r="S211" i="18"/>
  <c r="T211" i="18"/>
  <c r="U211" i="18"/>
  <c r="S212" i="18"/>
  <c r="T212" i="18"/>
  <c r="U212" i="18"/>
  <c r="S213" i="18"/>
  <c r="T213" i="18"/>
  <c r="U213" i="18"/>
  <c r="S214" i="18"/>
  <c r="T214" i="18"/>
  <c r="U214" i="18"/>
  <c r="S215" i="18"/>
  <c r="T215" i="18"/>
  <c r="U215" i="18"/>
  <c r="S216" i="18"/>
  <c r="T216" i="18"/>
  <c r="U216" i="18"/>
  <c r="S217" i="18"/>
  <c r="T217" i="18"/>
  <c r="U217" i="18"/>
  <c r="S218" i="18"/>
  <c r="T218" i="18"/>
  <c r="U218" i="18"/>
  <c r="S219" i="18"/>
  <c r="T219" i="18"/>
  <c r="U219" i="18"/>
  <c r="S220" i="18"/>
  <c r="T220" i="18"/>
  <c r="U220" i="18"/>
  <c r="S221" i="18"/>
  <c r="T221" i="18"/>
  <c r="U221" i="18"/>
  <c r="S222" i="18"/>
  <c r="T222" i="18"/>
  <c r="U222" i="18"/>
  <c r="S223" i="18"/>
  <c r="T223" i="18"/>
  <c r="U223" i="18"/>
  <c r="S224" i="18"/>
  <c r="T224" i="18"/>
  <c r="U224" i="18"/>
  <c r="S225" i="18"/>
  <c r="T225" i="18"/>
  <c r="U225" i="18"/>
  <c r="S226" i="18"/>
  <c r="T226" i="18"/>
  <c r="U226" i="18"/>
  <c r="S227" i="18"/>
  <c r="T227" i="18"/>
  <c r="U227" i="18"/>
  <c r="S228" i="18"/>
  <c r="T228" i="18"/>
  <c r="U228" i="18"/>
  <c r="S229" i="18"/>
  <c r="T229" i="18"/>
  <c r="U229" i="18"/>
  <c r="S230" i="18"/>
  <c r="T230" i="18"/>
  <c r="U230" i="18"/>
  <c r="S231" i="18"/>
  <c r="T231" i="18"/>
  <c r="U231" i="18"/>
  <c r="S232" i="18"/>
  <c r="T232" i="18"/>
  <c r="U232" i="18"/>
  <c r="S233" i="18"/>
  <c r="T233" i="18"/>
  <c r="U233" i="18"/>
  <c r="S234" i="18"/>
  <c r="T234" i="18"/>
  <c r="U234" i="18"/>
  <c r="S235" i="18"/>
  <c r="T235" i="18"/>
  <c r="U235" i="18"/>
  <c r="S236" i="18"/>
  <c r="T236" i="18"/>
  <c r="U236" i="18"/>
  <c r="S237" i="18"/>
  <c r="T237" i="18"/>
  <c r="U237" i="18"/>
  <c r="S238" i="18"/>
  <c r="T238" i="18"/>
  <c r="U238" i="18"/>
  <c r="S239" i="18"/>
  <c r="T239" i="18"/>
  <c r="U239" i="18"/>
  <c r="S240" i="18"/>
  <c r="T240" i="18"/>
  <c r="U240" i="18"/>
  <c r="S241" i="18"/>
  <c r="T241" i="18"/>
  <c r="U241" i="18"/>
  <c r="S242" i="18"/>
  <c r="T242" i="18"/>
  <c r="U242" i="18"/>
  <c r="S243" i="18"/>
  <c r="T243" i="18"/>
  <c r="U243" i="18"/>
  <c r="S244" i="18"/>
  <c r="T244" i="18"/>
  <c r="U244" i="18"/>
  <c r="S245" i="18"/>
  <c r="T245" i="18"/>
  <c r="U245" i="18"/>
  <c r="S246" i="18"/>
  <c r="T246" i="18"/>
  <c r="U246" i="18"/>
  <c r="S247" i="18"/>
  <c r="T247" i="18"/>
  <c r="U247" i="18"/>
  <c r="S248" i="18"/>
  <c r="T248" i="18"/>
  <c r="U248" i="18"/>
  <c r="S249" i="18"/>
  <c r="T249" i="18"/>
  <c r="U249" i="18"/>
  <c r="S250" i="18"/>
  <c r="T250" i="18"/>
  <c r="U250" i="18"/>
  <c r="S251" i="18"/>
  <c r="T251" i="18"/>
  <c r="U251" i="18"/>
  <c r="S252" i="18"/>
  <c r="T252" i="18"/>
  <c r="U252" i="18"/>
  <c r="S253" i="18"/>
  <c r="T253" i="18"/>
  <c r="U253" i="18"/>
  <c r="S254" i="18"/>
  <c r="T254" i="18"/>
  <c r="U254" i="18"/>
  <c r="S255" i="18"/>
  <c r="T255" i="18"/>
  <c r="U255" i="18"/>
  <c r="S256" i="18"/>
  <c r="T256" i="18"/>
  <c r="U256" i="18"/>
  <c r="S257" i="18"/>
  <c r="T257" i="18"/>
  <c r="U257" i="18"/>
  <c r="S258" i="18"/>
  <c r="T258" i="18"/>
  <c r="U258" i="18"/>
  <c r="S259" i="18"/>
  <c r="T259" i="18"/>
  <c r="U259" i="18"/>
  <c r="S260" i="18"/>
  <c r="T260" i="18"/>
  <c r="U260" i="18"/>
  <c r="S261" i="18"/>
  <c r="T261" i="18"/>
  <c r="U261" i="18"/>
  <c r="S262" i="18"/>
  <c r="T262" i="18"/>
  <c r="U262" i="18"/>
  <c r="S263" i="18"/>
  <c r="T263" i="18"/>
  <c r="U263" i="18"/>
  <c r="S264" i="18"/>
  <c r="T264" i="18"/>
  <c r="U264" i="18"/>
  <c r="S265" i="18"/>
  <c r="T265" i="18"/>
  <c r="U265" i="18"/>
  <c r="S266" i="18"/>
  <c r="T266" i="18"/>
  <c r="U266" i="18"/>
  <c r="S267" i="18"/>
  <c r="T267" i="18"/>
  <c r="U267" i="18"/>
  <c r="S268" i="18"/>
  <c r="T268" i="18"/>
  <c r="U268" i="18"/>
  <c r="S269" i="18"/>
  <c r="T269" i="18"/>
  <c r="U269" i="18"/>
  <c r="S270" i="18"/>
  <c r="T270" i="18"/>
  <c r="U270" i="18"/>
  <c r="S271" i="18"/>
  <c r="T271" i="18"/>
  <c r="U271" i="18"/>
  <c r="S272" i="18"/>
  <c r="T272" i="18"/>
  <c r="U272" i="18"/>
  <c r="S273" i="18"/>
  <c r="T273" i="18"/>
  <c r="U273" i="18"/>
  <c r="S274" i="18"/>
  <c r="T274" i="18"/>
  <c r="U274" i="18"/>
  <c r="S275" i="18"/>
  <c r="T275" i="18"/>
  <c r="U275" i="18"/>
  <c r="S276" i="18"/>
  <c r="T276" i="18"/>
  <c r="U276" i="18"/>
  <c r="S277" i="18"/>
  <c r="T277" i="18"/>
  <c r="U277" i="18"/>
  <c r="S278" i="18"/>
  <c r="T278" i="18"/>
  <c r="U278" i="18"/>
  <c r="S279" i="18"/>
  <c r="T279" i="18"/>
  <c r="U279" i="18"/>
  <c r="S280" i="18"/>
  <c r="T280" i="18"/>
  <c r="U280" i="18"/>
  <c r="S281" i="18"/>
  <c r="T281" i="18"/>
  <c r="U281" i="18"/>
  <c r="S282" i="18"/>
  <c r="T282" i="18"/>
  <c r="U282" i="18"/>
  <c r="S283" i="18"/>
  <c r="T283" i="18"/>
  <c r="U283" i="18"/>
  <c r="S284" i="18"/>
  <c r="T284" i="18"/>
  <c r="U284" i="18"/>
  <c r="S285" i="18"/>
  <c r="T285" i="18"/>
  <c r="U285" i="18"/>
  <c r="S286" i="18"/>
  <c r="T286" i="18"/>
  <c r="U286" i="18"/>
  <c r="S287" i="18"/>
  <c r="T287" i="18"/>
  <c r="U287" i="18"/>
  <c r="S288" i="18"/>
  <c r="T288" i="18"/>
  <c r="U288" i="18"/>
  <c r="S289" i="18"/>
  <c r="T289" i="18"/>
  <c r="U289" i="18"/>
  <c r="S290" i="18"/>
  <c r="T290" i="18"/>
  <c r="U290" i="18"/>
  <c r="S291" i="18"/>
  <c r="T291" i="18"/>
  <c r="U291" i="18"/>
  <c r="S292" i="18"/>
  <c r="T292" i="18"/>
  <c r="U292" i="18"/>
  <c r="S293" i="18"/>
  <c r="T293" i="18"/>
  <c r="U293" i="18"/>
  <c r="S294" i="18"/>
  <c r="T294" i="18"/>
  <c r="U294" i="18"/>
  <c r="S295" i="18"/>
  <c r="T295" i="18"/>
  <c r="U295" i="18"/>
  <c r="S296" i="18"/>
  <c r="T296" i="18"/>
  <c r="U296" i="18"/>
  <c r="S297" i="18"/>
  <c r="T297" i="18"/>
  <c r="U297" i="18"/>
  <c r="S298" i="18"/>
  <c r="T298" i="18"/>
  <c r="U298" i="18"/>
  <c r="S299" i="18"/>
  <c r="T299" i="18"/>
  <c r="U299" i="18"/>
  <c r="S300" i="18"/>
  <c r="T300" i="18"/>
  <c r="U300" i="18"/>
  <c r="S301" i="18"/>
  <c r="T301" i="18"/>
  <c r="U301" i="18"/>
  <c r="S302" i="18"/>
  <c r="T302" i="18"/>
  <c r="U302" i="18"/>
  <c r="S303" i="18"/>
  <c r="T303" i="18"/>
  <c r="U303" i="18"/>
  <c r="S304" i="18"/>
  <c r="T304" i="18"/>
  <c r="U304" i="18"/>
  <c r="S305" i="18"/>
  <c r="T305" i="18"/>
  <c r="U305" i="18"/>
  <c r="S306" i="18"/>
  <c r="T306" i="18"/>
  <c r="U306" i="18"/>
  <c r="S307" i="18"/>
  <c r="T307" i="18"/>
  <c r="U307" i="18"/>
  <c r="S308" i="18"/>
  <c r="T308" i="18"/>
  <c r="U308" i="18"/>
  <c r="S309" i="18"/>
  <c r="T309" i="18"/>
  <c r="U309" i="18"/>
  <c r="S310" i="18"/>
  <c r="T310" i="18"/>
  <c r="U310" i="18"/>
  <c r="S311" i="18"/>
  <c r="T311" i="18"/>
  <c r="U311" i="18"/>
  <c r="S312" i="18"/>
  <c r="T312" i="18"/>
  <c r="U312" i="18"/>
  <c r="S313" i="18"/>
  <c r="T313" i="18"/>
  <c r="U313" i="18"/>
  <c r="S314" i="18"/>
  <c r="T314" i="18"/>
  <c r="U314" i="18"/>
  <c r="S315" i="18"/>
  <c r="T315" i="18"/>
  <c r="U315" i="18"/>
  <c r="S316" i="18"/>
  <c r="T316" i="18"/>
  <c r="U316" i="18"/>
  <c r="S317" i="18"/>
  <c r="T317" i="18"/>
  <c r="U317" i="18"/>
  <c r="S318" i="18"/>
  <c r="T318" i="18"/>
  <c r="U318" i="18"/>
  <c r="S319" i="18"/>
  <c r="T319" i="18"/>
  <c r="U319" i="18"/>
  <c r="S320" i="18"/>
  <c r="T320" i="18"/>
  <c r="U320" i="18"/>
  <c r="S321" i="18"/>
  <c r="T321" i="18"/>
  <c r="U321" i="18"/>
  <c r="S322" i="18"/>
  <c r="T322" i="18"/>
  <c r="U322" i="18"/>
  <c r="S323" i="18"/>
  <c r="T323" i="18"/>
  <c r="U323" i="18"/>
  <c r="S324" i="18"/>
  <c r="T324" i="18"/>
  <c r="U324" i="18"/>
  <c r="S325" i="18"/>
  <c r="T325" i="18"/>
  <c r="U325" i="18"/>
  <c r="S326" i="18"/>
  <c r="T326" i="18"/>
  <c r="U326" i="18"/>
  <c r="S327" i="18"/>
  <c r="T327" i="18"/>
  <c r="U327" i="18"/>
  <c r="S328" i="18"/>
  <c r="T328" i="18"/>
  <c r="U328" i="18"/>
  <c r="S329" i="18"/>
  <c r="T329" i="18"/>
  <c r="U329" i="18"/>
  <c r="S330" i="18"/>
  <c r="T330" i="18"/>
  <c r="U330" i="18"/>
  <c r="S331" i="18"/>
  <c r="T331" i="18"/>
  <c r="U331" i="18"/>
  <c r="S332" i="18"/>
  <c r="T332" i="18"/>
  <c r="U332" i="18"/>
  <c r="S333" i="18"/>
  <c r="T333" i="18"/>
  <c r="U333" i="18"/>
  <c r="S334" i="18"/>
  <c r="T334" i="18"/>
  <c r="U334" i="18"/>
  <c r="S335" i="18"/>
  <c r="T335" i="18"/>
  <c r="U335" i="18"/>
  <c r="S336" i="18"/>
  <c r="T336" i="18"/>
  <c r="U336" i="18"/>
  <c r="S337" i="18"/>
  <c r="T337" i="18"/>
  <c r="U337" i="18"/>
  <c r="S338" i="18"/>
  <c r="T338" i="18"/>
  <c r="U338" i="18"/>
  <c r="S339" i="18"/>
  <c r="T339" i="18"/>
  <c r="U339" i="18"/>
  <c r="S340" i="18"/>
  <c r="T340" i="18"/>
  <c r="U340" i="18"/>
  <c r="S341" i="18"/>
  <c r="T341" i="18"/>
  <c r="U341" i="18"/>
  <c r="S342" i="18"/>
  <c r="T342" i="18"/>
  <c r="U342" i="18"/>
  <c r="S343" i="18"/>
  <c r="T343" i="18"/>
  <c r="U343" i="18"/>
  <c r="S344" i="18"/>
  <c r="T344" i="18"/>
  <c r="U344" i="18"/>
  <c r="S345" i="18"/>
  <c r="T345" i="18"/>
  <c r="U345" i="18"/>
  <c r="S346" i="18"/>
  <c r="T346" i="18"/>
  <c r="U346" i="18"/>
  <c r="S347" i="18"/>
  <c r="T347" i="18"/>
  <c r="U347" i="18"/>
  <c r="S348" i="18"/>
  <c r="T348" i="18"/>
  <c r="U348" i="18"/>
  <c r="S349" i="18"/>
  <c r="T349" i="18"/>
  <c r="U349" i="18"/>
  <c r="S350" i="18"/>
  <c r="T350" i="18"/>
  <c r="U350" i="18"/>
  <c r="S351" i="18"/>
  <c r="T351" i="18"/>
  <c r="U351" i="18"/>
  <c r="S352" i="18"/>
  <c r="T352" i="18"/>
  <c r="U352" i="18"/>
  <c r="S353" i="18"/>
  <c r="T353" i="18"/>
  <c r="U353" i="18"/>
  <c r="S354" i="18"/>
  <c r="T354" i="18"/>
  <c r="U354" i="18"/>
  <c r="S355" i="18"/>
  <c r="T355" i="18"/>
  <c r="U355" i="18"/>
  <c r="S356" i="18"/>
  <c r="T356" i="18"/>
  <c r="U356" i="18"/>
  <c r="S357" i="18"/>
  <c r="T357" i="18"/>
  <c r="U357" i="18"/>
  <c r="S358" i="18"/>
  <c r="T358" i="18"/>
  <c r="U358" i="18"/>
  <c r="S359" i="18"/>
  <c r="T359" i="18"/>
  <c r="U359" i="18"/>
  <c r="S360" i="18"/>
  <c r="T360" i="18"/>
  <c r="U360" i="18"/>
  <c r="S361" i="18"/>
  <c r="T361" i="18"/>
  <c r="U361" i="18"/>
  <c r="S362" i="18"/>
  <c r="T362" i="18"/>
  <c r="U362" i="18"/>
  <c r="S363" i="18"/>
  <c r="T363" i="18"/>
  <c r="U363" i="18"/>
  <c r="S364" i="18"/>
  <c r="T364" i="18"/>
  <c r="U364" i="18"/>
  <c r="S365" i="18"/>
  <c r="T365" i="18"/>
  <c r="U365" i="18"/>
  <c r="S366" i="18"/>
  <c r="T366" i="18"/>
  <c r="U366" i="18"/>
  <c r="S367" i="18"/>
  <c r="T367" i="18"/>
  <c r="U367" i="18"/>
  <c r="S368" i="18"/>
  <c r="T368" i="18"/>
  <c r="U368" i="18"/>
  <c r="S369" i="18"/>
  <c r="T369" i="18"/>
  <c r="U369" i="18"/>
  <c r="S370" i="18"/>
  <c r="T370" i="18"/>
  <c r="U370" i="18"/>
  <c r="S371" i="18"/>
  <c r="T371" i="18"/>
  <c r="U371" i="18"/>
  <c r="S372" i="18"/>
  <c r="T372" i="18"/>
  <c r="U372" i="18"/>
  <c r="S373" i="18"/>
  <c r="T373" i="18"/>
  <c r="U373" i="18"/>
  <c r="S374" i="18"/>
  <c r="T374" i="18"/>
  <c r="U374" i="18"/>
  <c r="S375" i="18"/>
  <c r="T375" i="18"/>
  <c r="U375" i="18"/>
  <c r="S376" i="18"/>
  <c r="T376" i="18"/>
  <c r="U376" i="18"/>
  <c r="S377" i="18"/>
  <c r="T377" i="18"/>
  <c r="U377" i="18"/>
  <c r="S378" i="18"/>
  <c r="T378" i="18"/>
  <c r="U378" i="18"/>
  <c r="S379" i="18"/>
  <c r="T379" i="18"/>
  <c r="U379" i="18"/>
  <c r="S380" i="18"/>
  <c r="T380" i="18"/>
  <c r="U380" i="18"/>
  <c r="S381" i="18"/>
  <c r="T381" i="18"/>
  <c r="U381" i="18"/>
  <c r="S382" i="18"/>
  <c r="T382" i="18"/>
  <c r="U382" i="18"/>
  <c r="S383" i="18"/>
  <c r="T383" i="18"/>
  <c r="U383" i="18"/>
  <c r="S384" i="18"/>
  <c r="T384" i="18"/>
  <c r="U384" i="18"/>
  <c r="S385" i="18"/>
  <c r="T385" i="18"/>
  <c r="U385" i="18"/>
  <c r="S386" i="18"/>
  <c r="T386" i="18"/>
  <c r="U386" i="18"/>
  <c r="S387" i="18"/>
  <c r="T387" i="18"/>
  <c r="U387" i="18"/>
  <c r="S388" i="18"/>
  <c r="T388" i="18"/>
  <c r="U388" i="18"/>
  <c r="S389" i="18"/>
  <c r="T389" i="18"/>
  <c r="U389" i="18"/>
  <c r="S390" i="18"/>
  <c r="T390" i="18"/>
  <c r="U390" i="18"/>
  <c r="S391" i="18"/>
  <c r="T391" i="18"/>
  <c r="U391" i="18"/>
  <c r="S392" i="18"/>
  <c r="T392" i="18"/>
  <c r="U392" i="18"/>
  <c r="S393" i="18"/>
  <c r="T393" i="18"/>
  <c r="U393" i="18"/>
  <c r="S394" i="18"/>
  <c r="T394" i="18"/>
  <c r="U394" i="18"/>
  <c r="S395" i="18"/>
  <c r="T395" i="18"/>
  <c r="U395" i="18"/>
  <c r="S396" i="18"/>
  <c r="T396" i="18"/>
  <c r="U396" i="18"/>
  <c r="S397" i="18"/>
  <c r="T397" i="18"/>
  <c r="U397" i="18"/>
  <c r="S398" i="18"/>
  <c r="T398" i="18"/>
  <c r="U398" i="18"/>
  <c r="S399" i="18"/>
  <c r="T399" i="18"/>
  <c r="U399" i="18"/>
  <c r="S400" i="18"/>
  <c r="T400" i="18"/>
  <c r="U400" i="18"/>
  <c r="S401" i="18"/>
  <c r="T401" i="18"/>
  <c r="U401" i="18"/>
  <c r="S402" i="18"/>
  <c r="T402" i="18"/>
  <c r="U402" i="18"/>
  <c r="S403" i="18"/>
  <c r="T403" i="18"/>
  <c r="U403" i="18"/>
  <c r="S404" i="18"/>
  <c r="T404" i="18"/>
  <c r="U404" i="18"/>
  <c r="S405" i="18"/>
  <c r="T405" i="18"/>
  <c r="U405" i="18"/>
  <c r="S406" i="18"/>
  <c r="T406" i="18"/>
  <c r="U406" i="18"/>
  <c r="S407" i="18"/>
  <c r="T407" i="18"/>
  <c r="U407" i="18"/>
  <c r="S408" i="18"/>
  <c r="T408" i="18"/>
  <c r="U408" i="18"/>
  <c r="S409" i="18"/>
  <c r="T409" i="18"/>
  <c r="U409" i="18"/>
  <c r="S410" i="18"/>
  <c r="T410" i="18"/>
  <c r="U410" i="18"/>
  <c r="S411" i="18"/>
  <c r="T411" i="18"/>
  <c r="U411" i="18"/>
  <c r="S412" i="18"/>
  <c r="T412" i="18"/>
  <c r="U412" i="18"/>
  <c r="S413" i="18"/>
  <c r="T413" i="18"/>
  <c r="U413" i="18"/>
  <c r="S414" i="18"/>
  <c r="T414" i="18"/>
  <c r="U414" i="18"/>
  <c r="S415" i="18"/>
  <c r="T415" i="18"/>
  <c r="U415" i="18"/>
  <c r="S416" i="18"/>
  <c r="T416" i="18"/>
  <c r="U416" i="18"/>
  <c r="S417" i="18"/>
  <c r="T417" i="18"/>
  <c r="U417" i="18"/>
  <c r="S418" i="18"/>
  <c r="T418" i="18"/>
  <c r="U418" i="18"/>
  <c r="S419" i="18"/>
  <c r="T419" i="18"/>
  <c r="U419" i="18"/>
  <c r="S420" i="18"/>
  <c r="T420" i="18"/>
  <c r="U420" i="18"/>
  <c r="S421" i="18"/>
  <c r="T421" i="18"/>
  <c r="U421" i="18"/>
  <c r="S422" i="18"/>
  <c r="T422" i="18"/>
  <c r="U422" i="18"/>
  <c r="S423" i="18"/>
  <c r="T423" i="18"/>
  <c r="U423" i="18"/>
  <c r="S424" i="18"/>
  <c r="T424" i="18"/>
  <c r="U424" i="18"/>
  <c r="S425" i="18"/>
  <c r="T425" i="18"/>
  <c r="U425" i="18"/>
  <c r="S426" i="18"/>
  <c r="T426" i="18"/>
  <c r="U426" i="18"/>
  <c r="S427" i="18"/>
  <c r="T427" i="18"/>
  <c r="U427" i="18"/>
  <c r="S428" i="18"/>
  <c r="T428" i="18"/>
  <c r="U428" i="18"/>
  <c r="S429" i="18"/>
  <c r="T429" i="18"/>
  <c r="U429" i="18"/>
  <c r="S430" i="18"/>
  <c r="T430" i="18"/>
  <c r="U430" i="18"/>
  <c r="S431" i="18"/>
  <c r="T431" i="18"/>
  <c r="U431" i="18"/>
  <c r="S432" i="18"/>
  <c r="T432" i="18"/>
  <c r="U432" i="18"/>
  <c r="S433" i="18"/>
  <c r="T433" i="18"/>
  <c r="U433" i="18"/>
  <c r="S434" i="18"/>
  <c r="T434" i="18"/>
  <c r="U434" i="18"/>
  <c r="S435" i="18"/>
  <c r="T435" i="18"/>
  <c r="U435" i="18"/>
  <c r="S436" i="18"/>
  <c r="T436" i="18"/>
  <c r="U436" i="18"/>
  <c r="S437" i="18"/>
  <c r="T437" i="18"/>
  <c r="U437" i="18"/>
  <c r="S438" i="18"/>
  <c r="T438" i="18"/>
  <c r="U438" i="18"/>
  <c r="S439" i="18"/>
  <c r="T439" i="18"/>
  <c r="U439" i="18"/>
  <c r="S440" i="18"/>
  <c r="T440" i="18"/>
  <c r="U440" i="18"/>
  <c r="S441" i="18"/>
  <c r="T441" i="18"/>
  <c r="U441" i="18"/>
  <c r="S442" i="18"/>
  <c r="T442" i="18"/>
  <c r="U442" i="18"/>
  <c r="S443" i="18"/>
  <c r="T443" i="18"/>
  <c r="U443" i="18"/>
  <c r="S444" i="18"/>
  <c r="T444" i="18"/>
  <c r="U444" i="18"/>
  <c r="S445" i="18"/>
  <c r="T445" i="18"/>
  <c r="U445" i="18"/>
  <c r="S446" i="18"/>
  <c r="T446" i="18"/>
  <c r="U446" i="18"/>
  <c r="S447" i="18"/>
  <c r="T447" i="18"/>
  <c r="U447" i="18"/>
  <c r="S448" i="18"/>
  <c r="T448" i="18"/>
  <c r="U448" i="18"/>
  <c r="S449" i="18"/>
  <c r="T449" i="18"/>
  <c r="U449" i="18"/>
  <c r="S450" i="18"/>
  <c r="T450" i="18"/>
  <c r="U450" i="18"/>
  <c r="S451" i="18"/>
  <c r="T451" i="18"/>
  <c r="U451" i="18"/>
  <c r="S452" i="18"/>
  <c r="T452" i="18"/>
  <c r="U452" i="18"/>
  <c r="S453" i="18"/>
  <c r="T453" i="18"/>
  <c r="U453" i="18"/>
  <c r="S454" i="18"/>
  <c r="T454" i="18"/>
  <c r="U454" i="18"/>
  <c r="S455" i="18"/>
  <c r="T455" i="18"/>
  <c r="U455" i="18"/>
  <c r="S456" i="18"/>
  <c r="T456" i="18"/>
  <c r="U456" i="18"/>
  <c r="S457" i="18"/>
  <c r="T457" i="18"/>
  <c r="U457" i="18"/>
  <c r="S458" i="18"/>
  <c r="T458" i="18"/>
  <c r="U458" i="18"/>
  <c r="S459" i="18"/>
  <c r="T459" i="18"/>
  <c r="U459" i="18"/>
  <c r="S460" i="18"/>
  <c r="T460" i="18"/>
  <c r="U460" i="18"/>
  <c r="S461" i="18"/>
  <c r="T461" i="18"/>
  <c r="U461" i="18"/>
  <c r="S462" i="18"/>
  <c r="T462" i="18"/>
  <c r="U462" i="18"/>
  <c r="S463" i="18"/>
  <c r="T463" i="18"/>
  <c r="U463" i="18"/>
  <c r="S464" i="18"/>
  <c r="T464" i="18"/>
  <c r="U464" i="18"/>
  <c r="S465" i="18"/>
  <c r="T465" i="18"/>
  <c r="U465" i="18"/>
  <c r="S466" i="18"/>
  <c r="T466" i="18"/>
  <c r="U466" i="18"/>
  <c r="S467" i="18"/>
  <c r="T467" i="18"/>
  <c r="U467" i="18"/>
  <c r="S468" i="18"/>
  <c r="T468" i="18"/>
  <c r="U468" i="18"/>
  <c r="S469" i="18"/>
  <c r="T469" i="18"/>
  <c r="U469" i="18"/>
  <c r="S470" i="18"/>
  <c r="T470" i="18"/>
  <c r="U470" i="18"/>
  <c r="S471" i="18"/>
  <c r="T471" i="18"/>
  <c r="U471" i="18"/>
  <c r="S472" i="18"/>
  <c r="T472" i="18"/>
  <c r="U472" i="18"/>
  <c r="S473" i="18"/>
  <c r="T473" i="18"/>
  <c r="U473" i="18"/>
  <c r="S474" i="18"/>
  <c r="T474" i="18"/>
  <c r="U474" i="18"/>
  <c r="S475" i="18"/>
  <c r="T475" i="18"/>
  <c r="U475" i="18"/>
  <c r="S476" i="18"/>
  <c r="T476" i="18"/>
  <c r="U476" i="18"/>
  <c r="S477" i="18"/>
  <c r="T477" i="18"/>
  <c r="U477" i="18"/>
  <c r="S478" i="18"/>
  <c r="T478" i="18"/>
  <c r="U478" i="18"/>
  <c r="S479" i="18"/>
  <c r="T479" i="18"/>
  <c r="U479" i="18"/>
  <c r="S480" i="18"/>
  <c r="T480" i="18"/>
  <c r="U480" i="18"/>
  <c r="S481" i="18"/>
  <c r="T481" i="18"/>
  <c r="U481" i="18"/>
  <c r="S482" i="18"/>
  <c r="T482" i="18"/>
  <c r="U482" i="18"/>
  <c r="S483" i="18"/>
  <c r="T483" i="18"/>
  <c r="U483" i="18"/>
  <c r="S484" i="18"/>
  <c r="T484" i="18"/>
  <c r="U484" i="18"/>
  <c r="S485" i="18"/>
  <c r="T485" i="18"/>
  <c r="U485" i="18"/>
  <c r="S486" i="18"/>
  <c r="T486" i="18"/>
  <c r="U486" i="18"/>
  <c r="S487" i="18"/>
  <c r="T487" i="18"/>
  <c r="U487" i="18"/>
  <c r="S488" i="18"/>
  <c r="T488" i="18"/>
  <c r="U488" i="18"/>
  <c r="S489" i="18"/>
  <c r="T489" i="18"/>
  <c r="U489" i="18"/>
  <c r="S490" i="18"/>
  <c r="T490" i="18"/>
  <c r="U490" i="18"/>
  <c r="S491" i="18"/>
  <c r="T491" i="18"/>
  <c r="U491" i="18"/>
  <c r="S492" i="18"/>
  <c r="T492" i="18"/>
  <c r="U492" i="18"/>
  <c r="S493" i="18"/>
  <c r="T493" i="18"/>
  <c r="U493" i="18"/>
  <c r="S494" i="18"/>
  <c r="T494" i="18"/>
  <c r="U494" i="18"/>
  <c r="S495" i="18"/>
  <c r="T495" i="18"/>
  <c r="U495" i="18"/>
  <c r="S496" i="18"/>
  <c r="T496" i="18"/>
  <c r="U496" i="18"/>
  <c r="S497" i="18"/>
  <c r="T497" i="18"/>
  <c r="U497" i="18"/>
  <c r="S498" i="18"/>
  <c r="T498" i="18"/>
  <c r="U498" i="18"/>
  <c r="S499" i="18"/>
  <c r="T499" i="18"/>
  <c r="U499" i="18"/>
  <c r="S500" i="18"/>
  <c r="T500" i="18"/>
  <c r="U500" i="18"/>
  <c r="S501" i="18"/>
  <c r="T501" i="18"/>
  <c r="U501" i="18"/>
  <c r="S502" i="18"/>
  <c r="T502" i="18"/>
  <c r="U502" i="18"/>
  <c r="S503" i="18"/>
  <c r="T503" i="18"/>
  <c r="U503" i="18"/>
  <c r="S504" i="18"/>
  <c r="T504" i="18"/>
  <c r="U504" i="18"/>
  <c r="S505" i="18"/>
  <c r="T505" i="18"/>
  <c r="U505" i="18"/>
  <c r="S506" i="18"/>
  <c r="T506" i="18"/>
  <c r="U506" i="18"/>
  <c r="S507" i="18"/>
  <c r="T507" i="18"/>
  <c r="U507" i="18"/>
  <c r="S508" i="18"/>
  <c r="T508" i="18"/>
  <c r="U508" i="18"/>
  <c r="S509" i="18"/>
  <c r="T509" i="18"/>
  <c r="U509" i="18"/>
  <c r="S510" i="18"/>
  <c r="T510" i="18"/>
  <c r="U510" i="18"/>
  <c r="S511" i="18"/>
  <c r="T511" i="18"/>
  <c r="U511" i="18"/>
  <c r="S512" i="18"/>
  <c r="T512" i="18"/>
  <c r="U512" i="18"/>
  <c r="S513" i="18"/>
  <c r="T513" i="18"/>
  <c r="U513" i="18"/>
  <c r="S514" i="18"/>
  <c r="T514" i="18"/>
  <c r="U514" i="18"/>
  <c r="S515" i="18"/>
  <c r="T515" i="18"/>
  <c r="U515" i="18"/>
  <c r="S516" i="18"/>
  <c r="T516" i="18"/>
  <c r="U516" i="18"/>
  <c r="S517" i="18"/>
  <c r="T517" i="18"/>
  <c r="U517" i="18"/>
  <c r="S518" i="18"/>
  <c r="T518" i="18"/>
  <c r="U518" i="18"/>
  <c r="S519" i="18"/>
  <c r="T519" i="18"/>
  <c r="U519" i="18"/>
  <c r="S520" i="18"/>
  <c r="T520" i="18"/>
  <c r="U520" i="18"/>
  <c r="S521" i="18"/>
  <c r="T521" i="18"/>
  <c r="U521" i="18"/>
  <c r="S522" i="18"/>
  <c r="T522" i="18"/>
  <c r="U522" i="18"/>
  <c r="S523" i="18"/>
  <c r="T523" i="18"/>
  <c r="U523" i="18"/>
  <c r="S524" i="18"/>
  <c r="T524" i="18"/>
  <c r="U524" i="18"/>
  <c r="S525" i="18"/>
  <c r="T525" i="18"/>
  <c r="U525" i="18"/>
  <c r="S526" i="18"/>
  <c r="T526" i="18"/>
  <c r="U526" i="18"/>
  <c r="S527" i="18"/>
  <c r="T527" i="18"/>
  <c r="U527" i="18"/>
  <c r="S528" i="18"/>
  <c r="T528" i="18"/>
  <c r="U528" i="18"/>
  <c r="S529" i="18"/>
  <c r="T529" i="18"/>
  <c r="U529" i="18"/>
  <c r="S530" i="18"/>
  <c r="T530" i="18"/>
  <c r="U530" i="18"/>
  <c r="S531" i="18"/>
  <c r="T531" i="18"/>
  <c r="U531" i="18"/>
  <c r="S532" i="18"/>
  <c r="T532" i="18"/>
  <c r="U532" i="18"/>
  <c r="S533" i="18"/>
  <c r="T533" i="18"/>
  <c r="U533" i="18"/>
  <c r="S534" i="18"/>
  <c r="T534" i="18"/>
  <c r="U534" i="18"/>
  <c r="S535" i="18"/>
  <c r="T535" i="18"/>
  <c r="U535" i="18"/>
  <c r="S536" i="18"/>
  <c r="T536" i="18"/>
  <c r="U536" i="18"/>
  <c r="S537" i="18"/>
  <c r="T537" i="18"/>
  <c r="U537" i="18"/>
  <c r="S538" i="18"/>
  <c r="T538" i="18"/>
  <c r="U538" i="18"/>
  <c r="S539" i="18"/>
  <c r="T539" i="18"/>
  <c r="U539" i="18"/>
  <c r="S540" i="18"/>
  <c r="T540" i="18"/>
  <c r="U540" i="18"/>
  <c r="S541" i="18"/>
  <c r="T541" i="18"/>
  <c r="U541" i="18"/>
  <c r="S542" i="18"/>
  <c r="T542" i="18"/>
  <c r="U542" i="18"/>
  <c r="S543" i="18"/>
  <c r="T543" i="18"/>
  <c r="U543" i="18"/>
  <c r="S544" i="18"/>
  <c r="T544" i="18"/>
  <c r="U544" i="18"/>
  <c r="S545" i="18"/>
  <c r="T545" i="18"/>
  <c r="U545" i="18"/>
  <c r="S546" i="18"/>
  <c r="T546" i="18"/>
  <c r="U546" i="18"/>
  <c r="S547" i="18"/>
  <c r="T547" i="18"/>
  <c r="U547" i="18"/>
  <c r="S548" i="18"/>
  <c r="T548" i="18"/>
  <c r="U548" i="18"/>
  <c r="S549" i="18"/>
  <c r="T549" i="18"/>
  <c r="U549" i="18"/>
  <c r="S550" i="18"/>
  <c r="T550" i="18"/>
  <c r="U550" i="18"/>
  <c r="S551" i="18"/>
  <c r="T551" i="18"/>
  <c r="U551" i="18"/>
  <c r="S552" i="18"/>
  <c r="T552" i="18"/>
  <c r="U552" i="18"/>
  <c r="S553" i="18"/>
  <c r="T553" i="18"/>
  <c r="U553" i="18"/>
  <c r="S554" i="18"/>
  <c r="T554" i="18"/>
  <c r="U554" i="18"/>
  <c r="S555" i="18"/>
  <c r="T555" i="18"/>
  <c r="U555" i="18"/>
  <c r="S556" i="18"/>
  <c r="T556" i="18"/>
  <c r="U556" i="18"/>
  <c r="S557" i="18"/>
  <c r="T557" i="18"/>
  <c r="U557" i="18"/>
  <c r="S558" i="18"/>
  <c r="T558" i="18"/>
  <c r="U558" i="18"/>
  <c r="S559" i="18"/>
  <c r="T559" i="18"/>
  <c r="U559" i="18"/>
  <c r="S560" i="18"/>
  <c r="T560" i="18"/>
  <c r="U560" i="18"/>
  <c r="S561" i="18"/>
  <c r="T561" i="18"/>
  <c r="U561" i="18"/>
  <c r="S562" i="18"/>
  <c r="T562" i="18"/>
  <c r="U562" i="18"/>
  <c r="S563" i="18"/>
  <c r="T563" i="18"/>
  <c r="U563" i="18"/>
  <c r="S564" i="18"/>
  <c r="T564" i="18"/>
  <c r="U564" i="18"/>
  <c r="S565" i="18"/>
  <c r="T565" i="18"/>
  <c r="U565" i="18"/>
  <c r="S566" i="18"/>
  <c r="T566" i="18"/>
  <c r="U566" i="18"/>
  <c r="S567" i="18"/>
  <c r="T567" i="18"/>
  <c r="U567" i="18"/>
  <c r="S568" i="18"/>
  <c r="T568" i="18"/>
  <c r="U568" i="18"/>
  <c r="S569" i="18"/>
  <c r="T569" i="18"/>
  <c r="U569" i="18"/>
  <c r="S570" i="18"/>
  <c r="T570" i="18"/>
  <c r="U570" i="18"/>
  <c r="S571" i="18"/>
  <c r="T571" i="18"/>
  <c r="U571" i="18"/>
  <c r="S572" i="18"/>
  <c r="T572" i="18"/>
  <c r="U572" i="18"/>
  <c r="S573" i="18"/>
  <c r="T573" i="18"/>
  <c r="U573" i="18"/>
  <c r="S574" i="18"/>
  <c r="T574" i="18"/>
  <c r="U574" i="18"/>
  <c r="S575" i="18"/>
  <c r="T575" i="18"/>
  <c r="U575" i="18"/>
  <c r="S576" i="18"/>
  <c r="T576" i="18"/>
  <c r="U576" i="18"/>
  <c r="S577" i="18"/>
  <c r="T577" i="18"/>
  <c r="U577" i="18"/>
  <c r="S578" i="18"/>
  <c r="T578" i="18"/>
  <c r="U578" i="18"/>
  <c r="S579" i="18"/>
  <c r="T579" i="18"/>
  <c r="U579" i="18"/>
  <c r="S580" i="18"/>
  <c r="T580" i="18"/>
  <c r="U580" i="18"/>
  <c r="S581" i="18"/>
  <c r="T581" i="18"/>
  <c r="U581" i="18"/>
  <c r="S582" i="18"/>
  <c r="T582" i="18"/>
  <c r="U582" i="18"/>
  <c r="S583" i="18"/>
  <c r="T583" i="18"/>
  <c r="U583" i="18"/>
  <c r="S584" i="18"/>
  <c r="T584" i="18"/>
  <c r="U584" i="18"/>
  <c r="S585" i="18"/>
  <c r="T585" i="18"/>
  <c r="U585" i="18"/>
  <c r="S586" i="18"/>
  <c r="T586" i="18"/>
  <c r="U586" i="18"/>
  <c r="S587" i="18"/>
  <c r="T587" i="18"/>
  <c r="U587" i="18"/>
  <c r="S588" i="18"/>
  <c r="T588" i="18"/>
  <c r="U588" i="18"/>
  <c r="S589" i="18"/>
  <c r="T589" i="18"/>
  <c r="U589" i="18"/>
  <c r="S590" i="18"/>
  <c r="T590" i="18"/>
  <c r="U590" i="18"/>
  <c r="S591" i="18"/>
  <c r="T591" i="18"/>
  <c r="U591" i="18"/>
  <c r="S592" i="18"/>
  <c r="T592" i="18"/>
  <c r="U592" i="18"/>
  <c r="S593" i="18"/>
  <c r="T593" i="18"/>
  <c r="U593" i="18"/>
  <c r="S594" i="18"/>
  <c r="T594" i="18"/>
  <c r="U594" i="18"/>
  <c r="S595" i="18"/>
  <c r="T595" i="18"/>
  <c r="U595" i="18"/>
  <c r="S596" i="18"/>
  <c r="T596" i="18"/>
  <c r="U596" i="18"/>
  <c r="S597" i="18"/>
  <c r="T597" i="18"/>
  <c r="U597" i="18"/>
  <c r="S598" i="18"/>
  <c r="T598" i="18"/>
  <c r="U598" i="18"/>
  <c r="S599" i="18"/>
  <c r="T599" i="18"/>
  <c r="U599" i="18"/>
  <c r="S600" i="18"/>
  <c r="T600" i="18"/>
  <c r="U600" i="18"/>
  <c r="S601" i="18"/>
  <c r="T601" i="18"/>
  <c r="U601" i="18"/>
  <c r="S602" i="18"/>
  <c r="T602" i="18"/>
  <c r="U602" i="18"/>
  <c r="S603" i="18"/>
  <c r="T603" i="18"/>
  <c r="U603" i="18"/>
  <c r="S604" i="18"/>
  <c r="T604" i="18"/>
  <c r="U604" i="18"/>
  <c r="S605" i="18"/>
  <c r="T605" i="18"/>
  <c r="U605" i="18"/>
  <c r="S606" i="18"/>
  <c r="T606" i="18"/>
  <c r="U606" i="18"/>
  <c r="S607" i="18"/>
  <c r="T607" i="18"/>
  <c r="U607" i="18"/>
  <c r="S608" i="18"/>
  <c r="T608" i="18"/>
  <c r="U608" i="18"/>
  <c r="S609" i="18"/>
  <c r="T609" i="18"/>
  <c r="U609" i="18"/>
  <c r="S610" i="18"/>
  <c r="T610" i="18"/>
  <c r="U610" i="18"/>
  <c r="S611" i="18"/>
  <c r="T611" i="18"/>
  <c r="U611" i="18"/>
  <c r="S612" i="18"/>
  <c r="T612" i="18"/>
  <c r="U612" i="18"/>
  <c r="S613" i="18"/>
  <c r="T613" i="18"/>
  <c r="U613" i="18"/>
  <c r="S614" i="18"/>
  <c r="T614" i="18"/>
  <c r="U614" i="18"/>
  <c r="S615" i="18"/>
  <c r="T615" i="18"/>
  <c r="U615" i="18"/>
  <c r="S616" i="18"/>
  <c r="T616" i="18"/>
  <c r="U616" i="18"/>
  <c r="S617" i="18"/>
  <c r="T617" i="18"/>
  <c r="U617" i="18"/>
  <c r="S618" i="18"/>
  <c r="T618" i="18"/>
  <c r="U618" i="18"/>
  <c r="S619" i="18"/>
  <c r="T619" i="18"/>
  <c r="U619" i="18"/>
  <c r="S620" i="18"/>
  <c r="T620" i="18"/>
  <c r="U620" i="18"/>
  <c r="S621" i="18"/>
  <c r="T621" i="18"/>
  <c r="U621" i="18"/>
  <c r="S622" i="18"/>
  <c r="T622" i="18"/>
  <c r="U622" i="18"/>
  <c r="S623" i="18"/>
  <c r="T623" i="18"/>
  <c r="U623" i="18"/>
  <c r="S624" i="18"/>
  <c r="T624" i="18"/>
  <c r="U624" i="18"/>
  <c r="S625" i="18"/>
  <c r="T625" i="18"/>
  <c r="U625" i="18"/>
  <c r="S626" i="18"/>
  <c r="T626" i="18"/>
  <c r="U626" i="18"/>
  <c r="S627" i="18"/>
  <c r="T627" i="18"/>
  <c r="U627" i="18"/>
  <c r="S628" i="18"/>
  <c r="T628" i="18"/>
  <c r="U628" i="18"/>
  <c r="S629" i="18"/>
  <c r="T629" i="18"/>
  <c r="U629" i="18"/>
  <c r="S630" i="18"/>
  <c r="T630" i="18"/>
  <c r="U630" i="18"/>
  <c r="S631" i="18"/>
  <c r="T631" i="18"/>
  <c r="U631" i="18"/>
  <c r="S632" i="18"/>
  <c r="T632" i="18"/>
  <c r="U632" i="18"/>
  <c r="S633" i="18"/>
  <c r="T633" i="18"/>
  <c r="U633" i="18"/>
  <c r="S634" i="18"/>
  <c r="T634" i="18"/>
  <c r="U634" i="18"/>
  <c r="S635" i="18"/>
  <c r="T635" i="18"/>
  <c r="U635" i="18"/>
  <c r="S636" i="18"/>
  <c r="T636" i="18"/>
  <c r="U636" i="18"/>
  <c r="S637" i="18"/>
  <c r="T637" i="18"/>
  <c r="U637" i="18"/>
  <c r="S638" i="18"/>
  <c r="T638" i="18"/>
  <c r="U638" i="18"/>
  <c r="S639" i="18"/>
  <c r="T639" i="18"/>
  <c r="U639" i="18"/>
  <c r="S640" i="18"/>
  <c r="T640" i="18"/>
  <c r="U640" i="18"/>
  <c r="S641" i="18"/>
  <c r="T641" i="18"/>
  <c r="U641" i="18"/>
  <c r="S642" i="18"/>
  <c r="T642" i="18"/>
  <c r="U642" i="18"/>
  <c r="S643" i="18"/>
  <c r="T643" i="18"/>
  <c r="U643" i="18"/>
  <c r="S644" i="18"/>
  <c r="T644" i="18"/>
  <c r="U644" i="18"/>
  <c r="S645" i="18"/>
  <c r="T645" i="18"/>
  <c r="U645" i="18"/>
  <c r="S646" i="18"/>
  <c r="T646" i="18"/>
  <c r="U646" i="18"/>
  <c r="S647" i="18"/>
  <c r="T647" i="18"/>
  <c r="U647" i="18"/>
  <c r="S648" i="18"/>
  <c r="T648" i="18"/>
  <c r="U648" i="18"/>
  <c r="S649" i="18"/>
  <c r="T649" i="18"/>
  <c r="U649" i="18"/>
  <c r="S650" i="18"/>
  <c r="T650" i="18"/>
  <c r="U650" i="18"/>
  <c r="S651" i="18"/>
  <c r="T651" i="18"/>
  <c r="U651" i="18"/>
  <c r="S652" i="18"/>
  <c r="T652" i="18"/>
  <c r="U652" i="18"/>
  <c r="S653" i="18"/>
  <c r="T653" i="18"/>
  <c r="U653" i="18"/>
  <c r="S654" i="18"/>
  <c r="T654" i="18"/>
  <c r="U654" i="18"/>
  <c r="S655" i="18"/>
  <c r="T655" i="18"/>
  <c r="U655" i="18"/>
  <c r="S656" i="18"/>
  <c r="T656" i="18"/>
  <c r="U656" i="18"/>
  <c r="S657" i="18"/>
  <c r="T657" i="18"/>
  <c r="U657" i="18"/>
  <c r="S658" i="18"/>
  <c r="T658" i="18"/>
  <c r="U658" i="18"/>
  <c r="S659" i="18"/>
  <c r="T659" i="18"/>
  <c r="U659" i="18"/>
  <c r="S660" i="18"/>
  <c r="T660" i="18"/>
  <c r="U660" i="18"/>
  <c r="S661" i="18"/>
  <c r="T661" i="18"/>
  <c r="U661" i="18"/>
  <c r="S662" i="18"/>
  <c r="T662" i="18"/>
  <c r="U662" i="18"/>
  <c r="S663" i="18"/>
  <c r="T663" i="18"/>
  <c r="U663" i="18"/>
  <c r="S664" i="18"/>
  <c r="T664" i="18"/>
  <c r="U664" i="18"/>
  <c r="S665" i="18"/>
  <c r="T665" i="18"/>
  <c r="U665" i="18"/>
  <c r="S666" i="18"/>
  <c r="T666" i="18"/>
  <c r="U666" i="18"/>
  <c r="S667" i="18"/>
  <c r="T667" i="18"/>
  <c r="U667" i="18"/>
  <c r="S668" i="18"/>
  <c r="T668" i="18"/>
  <c r="U668" i="18"/>
  <c r="S669" i="18"/>
  <c r="T669" i="18"/>
  <c r="U669" i="18"/>
  <c r="S670" i="18"/>
  <c r="T670" i="18"/>
  <c r="U670" i="18"/>
  <c r="S671" i="18"/>
  <c r="T671" i="18"/>
  <c r="U671" i="18"/>
  <c r="S672" i="18"/>
  <c r="T672" i="18"/>
  <c r="U672" i="18"/>
  <c r="S673" i="18"/>
  <c r="T673" i="18"/>
  <c r="U673" i="18"/>
  <c r="S674" i="18"/>
  <c r="T674" i="18"/>
  <c r="U674" i="18"/>
  <c r="S675" i="18"/>
  <c r="T675" i="18"/>
  <c r="U675" i="18"/>
  <c r="S676" i="18"/>
  <c r="T676" i="18"/>
  <c r="U676" i="18"/>
  <c r="S677" i="18"/>
  <c r="T677" i="18"/>
  <c r="U677" i="18"/>
  <c r="S678" i="18"/>
  <c r="T678" i="18"/>
  <c r="U678" i="18"/>
  <c r="S679" i="18"/>
  <c r="T679" i="18"/>
  <c r="U679" i="18"/>
  <c r="S680" i="18"/>
  <c r="T680" i="18"/>
  <c r="U680" i="18"/>
  <c r="S681" i="18"/>
  <c r="T681" i="18"/>
  <c r="U681" i="18"/>
  <c r="S682" i="18"/>
  <c r="T682" i="18"/>
  <c r="U682" i="18"/>
  <c r="S683" i="18"/>
  <c r="T683" i="18"/>
  <c r="U683" i="18"/>
  <c r="S684" i="18"/>
  <c r="T684" i="18"/>
  <c r="U684" i="18"/>
  <c r="S685" i="18"/>
  <c r="T685" i="18"/>
  <c r="U685" i="18"/>
  <c r="S686" i="18"/>
  <c r="T686" i="18"/>
  <c r="U686" i="18"/>
  <c r="S687" i="18"/>
  <c r="T687" i="18"/>
  <c r="U687" i="18"/>
  <c r="S688" i="18"/>
  <c r="T688" i="18"/>
  <c r="U688" i="18"/>
  <c r="S689" i="18"/>
  <c r="T689" i="18"/>
  <c r="U689" i="18"/>
  <c r="S690" i="18"/>
  <c r="T690" i="18"/>
  <c r="U690" i="18"/>
  <c r="S691" i="18"/>
  <c r="T691" i="18"/>
  <c r="U691" i="18"/>
  <c r="S692" i="18"/>
  <c r="T692" i="18"/>
  <c r="U692" i="18"/>
  <c r="S693" i="18"/>
  <c r="T693" i="18"/>
  <c r="U693" i="18"/>
  <c r="S694" i="18"/>
  <c r="T694" i="18"/>
  <c r="U694" i="18"/>
  <c r="S695" i="18"/>
  <c r="T695" i="18"/>
  <c r="U695" i="18"/>
  <c r="S696" i="18"/>
  <c r="T696" i="18"/>
  <c r="U696" i="18"/>
  <c r="S697" i="18"/>
  <c r="T697" i="18"/>
  <c r="U697" i="18"/>
  <c r="S698" i="18"/>
  <c r="T698" i="18"/>
  <c r="U698" i="18"/>
  <c r="S699" i="18"/>
  <c r="T699" i="18"/>
  <c r="U699" i="18"/>
  <c r="S700" i="18"/>
  <c r="T700" i="18"/>
  <c r="U700" i="18"/>
  <c r="S701" i="18"/>
  <c r="T701" i="18"/>
  <c r="U701" i="18"/>
  <c r="S702" i="18"/>
  <c r="T702" i="18"/>
  <c r="U702" i="18"/>
  <c r="S703" i="18"/>
  <c r="T703" i="18"/>
  <c r="U703" i="18"/>
  <c r="S704" i="18"/>
  <c r="T704" i="18"/>
  <c r="U704" i="18"/>
  <c r="S705" i="18"/>
  <c r="T705" i="18"/>
  <c r="U705" i="18"/>
  <c r="S706" i="18"/>
  <c r="T706" i="18"/>
  <c r="U706" i="18"/>
  <c r="S707" i="18"/>
  <c r="T707" i="18"/>
  <c r="U707" i="18"/>
  <c r="S708" i="18"/>
  <c r="T708" i="18"/>
  <c r="U708" i="18"/>
  <c r="S709" i="18"/>
  <c r="T709" i="18"/>
  <c r="U709" i="18"/>
  <c r="S710" i="18"/>
  <c r="T710" i="18"/>
  <c r="U710" i="18"/>
  <c r="S711" i="18"/>
  <c r="T711" i="18"/>
  <c r="U711" i="18"/>
  <c r="S712" i="18"/>
  <c r="T712" i="18"/>
  <c r="U712" i="18"/>
  <c r="S713" i="18"/>
  <c r="T713" i="18"/>
  <c r="U713" i="18"/>
  <c r="S714" i="18"/>
  <c r="T714" i="18"/>
  <c r="U714" i="18"/>
  <c r="S715" i="18"/>
  <c r="T715" i="18"/>
  <c r="U715" i="18"/>
  <c r="S716" i="18"/>
  <c r="T716" i="18"/>
  <c r="U716" i="18"/>
  <c r="S717" i="18"/>
  <c r="T717" i="18"/>
  <c r="U717" i="18"/>
  <c r="S718" i="18"/>
  <c r="T718" i="18"/>
  <c r="U718" i="18"/>
  <c r="S719" i="18"/>
  <c r="T719" i="18"/>
  <c r="U719" i="18"/>
  <c r="S720" i="18"/>
  <c r="T720" i="18"/>
  <c r="U720" i="18"/>
  <c r="S721" i="18"/>
  <c r="T721" i="18"/>
  <c r="U721" i="18"/>
  <c r="S722" i="18"/>
  <c r="T722" i="18"/>
  <c r="U722" i="18"/>
  <c r="S723" i="18"/>
  <c r="T723" i="18"/>
  <c r="U723" i="18"/>
  <c r="S724" i="18"/>
  <c r="T724" i="18"/>
  <c r="U724" i="18"/>
  <c r="S725" i="18"/>
  <c r="T725" i="18"/>
  <c r="U725" i="18"/>
  <c r="S726" i="18"/>
  <c r="T726" i="18"/>
  <c r="U726" i="18"/>
  <c r="S727" i="18"/>
  <c r="T727" i="18"/>
  <c r="U727" i="18"/>
  <c r="S728" i="18"/>
  <c r="T728" i="18"/>
  <c r="U728" i="18"/>
  <c r="S729" i="18"/>
  <c r="T729" i="18"/>
  <c r="U729" i="18"/>
  <c r="S730" i="18"/>
  <c r="T730" i="18"/>
  <c r="U730" i="18"/>
  <c r="S731" i="18"/>
  <c r="T731" i="18"/>
  <c r="U731" i="18"/>
  <c r="S732" i="18"/>
  <c r="T732" i="18"/>
  <c r="U732" i="18"/>
  <c r="S733" i="18"/>
  <c r="T733" i="18"/>
  <c r="U733" i="18"/>
  <c r="S734" i="18"/>
  <c r="T734" i="18"/>
  <c r="U734" i="18"/>
  <c r="S735" i="18"/>
  <c r="T735" i="18"/>
  <c r="U735" i="18"/>
  <c r="S736" i="18"/>
  <c r="T736" i="18"/>
  <c r="U736" i="18"/>
  <c r="S737" i="18"/>
  <c r="T737" i="18"/>
  <c r="U737" i="18"/>
  <c r="S738" i="18"/>
  <c r="T738" i="18"/>
  <c r="U738" i="18"/>
  <c r="S739" i="18"/>
  <c r="T739" i="18"/>
  <c r="U739" i="18"/>
  <c r="S740" i="18"/>
  <c r="T740" i="18"/>
  <c r="U740" i="18"/>
  <c r="S741" i="18"/>
  <c r="T741" i="18"/>
  <c r="U741" i="18"/>
  <c r="S742" i="18"/>
  <c r="T742" i="18"/>
  <c r="U742" i="18"/>
  <c r="S743" i="18"/>
  <c r="T743" i="18"/>
  <c r="U743" i="18"/>
  <c r="S744" i="18"/>
  <c r="T744" i="18"/>
  <c r="U744" i="18"/>
  <c r="S745" i="18"/>
  <c r="T745" i="18"/>
  <c r="U745" i="18"/>
  <c r="S746" i="18"/>
  <c r="T746" i="18"/>
  <c r="U746" i="18"/>
  <c r="S747" i="18"/>
  <c r="T747" i="18"/>
  <c r="U747" i="18"/>
  <c r="S748" i="18"/>
  <c r="T748" i="18"/>
  <c r="U748" i="18"/>
  <c r="S749" i="18"/>
  <c r="T749" i="18"/>
  <c r="U749" i="18"/>
  <c r="S750" i="18"/>
  <c r="T750" i="18"/>
  <c r="U750" i="18"/>
  <c r="S751" i="18"/>
  <c r="T751" i="18"/>
  <c r="U751" i="18"/>
  <c r="S752" i="18"/>
  <c r="T752" i="18"/>
  <c r="U752" i="18"/>
  <c r="S753" i="18"/>
  <c r="T753" i="18"/>
  <c r="U753" i="18"/>
  <c r="S754" i="18"/>
  <c r="T754" i="18"/>
  <c r="U754" i="18"/>
  <c r="S755" i="18"/>
  <c r="T755" i="18"/>
  <c r="U755" i="18"/>
  <c r="S756" i="18"/>
  <c r="T756" i="18"/>
  <c r="U756" i="18"/>
  <c r="S757" i="18"/>
  <c r="T757" i="18"/>
  <c r="U757" i="18"/>
  <c r="S758" i="18"/>
  <c r="T758" i="18"/>
  <c r="U758" i="18"/>
  <c r="S759" i="18"/>
  <c r="T759" i="18"/>
  <c r="U759" i="18"/>
  <c r="S760" i="18"/>
  <c r="T760" i="18"/>
  <c r="U760" i="18"/>
  <c r="S761" i="18"/>
  <c r="T761" i="18"/>
  <c r="U761" i="18"/>
  <c r="S762" i="18"/>
  <c r="T762" i="18"/>
  <c r="U762" i="18"/>
  <c r="S763" i="18"/>
  <c r="T763" i="18"/>
  <c r="U763" i="18"/>
  <c r="S764" i="18"/>
  <c r="T764" i="18"/>
  <c r="U764" i="18"/>
  <c r="S765" i="18"/>
  <c r="T765" i="18"/>
  <c r="U765" i="18"/>
  <c r="S766" i="18"/>
  <c r="T766" i="18"/>
  <c r="U766" i="18"/>
  <c r="S767" i="18"/>
  <c r="T767" i="18"/>
  <c r="U767" i="18"/>
  <c r="S768" i="18"/>
  <c r="T768" i="18"/>
  <c r="U768" i="18"/>
  <c r="S769" i="18"/>
  <c r="T769" i="18"/>
  <c r="U769" i="18"/>
  <c r="S770" i="18"/>
  <c r="T770" i="18"/>
  <c r="U770" i="18"/>
  <c r="S771" i="18"/>
  <c r="T771" i="18"/>
  <c r="U771" i="18"/>
  <c r="S772" i="18"/>
  <c r="T772" i="18"/>
  <c r="U772" i="18"/>
  <c r="S773" i="18"/>
  <c r="T773" i="18"/>
  <c r="U773" i="18"/>
  <c r="S774" i="18"/>
  <c r="T774" i="18"/>
  <c r="U774" i="18"/>
  <c r="S775" i="18"/>
  <c r="T775" i="18"/>
  <c r="U775" i="18"/>
  <c r="S776" i="18"/>
  <c r="T776" i="18"/>
  <c r="U776" i="18"/>
  <c r="S777" i="18"/>
  <c r="T777" i="18"/>
  <c r="U777" i="18"/>
  <c r="S778" i="18"/>
  <c r="T778" i="18"/>
  <c r="U778" i="18"/>
  <c r="S779" i="18"/>
  <c r="T779" i="18"/>
  <c r="U779" i="18"/>
  <c r="S780" i="18"/>
  <c r="T780" i="18"/>
  <c r="U780" i="18"/>
  <c r="S781" i="18"/>
  <c r="T781" i="18"/>
  <c r="U781" i="18"/>
  <c r="S782" i="18"/>
  <c r="T782" i="18"/>
  <c r="U782" i="18"/>
  <c r="S783" i="18"/>
  <c r="T783" i="18"/>
  <c r="U783" i="18"/>
  <c r="S784" i="18"/>
  <c r="T784" i="18"/>
  <c r="U784" i="18"/>
  <c r="S785" i="18"/>
  <c r="T785" i="18"/>
  <c r="U785" i="18"/>
  <c r="S786" i="18"/>
  <c r="T786" i="18"/>
  <c r="U786" i="18"/>
  <c r="S787" i="18"/>
  <c r="T787" i="18"/>
  <c r="U787" i="18"/>
  <c r="S788" i="18"/>
  <c r="T788" i="18"/>
  <c r="U788" i="18"/>
  <c r="S789" i="18"/>
  <c r="T789" i="18"/>
  <c r="U789" i="18"/>
  <c r="S790" i="18"/>
  <c r="T790" i="18"/>
  <c r="U790" i="18"/>
  <c r="S791" i="18"/>
  <c r="T791" i="18"/>
  <c r="U791" i="18"/>
  <c r="S792" i="18"/>
  <c r="T792" i="18"/>
  <c r="U792" i="18"/>
  <c r="S793" i="18"/>
  <c r="T793" i="18"/>
  <c r="U793" i="18"/>
  <c r="S794" i="18"/>
  <c r="T794" i="18"/>
  <c r="U794" i="18"/>
  <c r="S795" i="18"/>
  <c r="T795" i="18"/>
  <c r="U795" i="18"/>
  <c r="S796" i="18"/>
  <c r="T796" i="18"/>
  <c r="U796" i="18"/>
  <c r="S797" i="18"/>
  <c r="T797" i="18"/>
  <c r="U797" i="18"/>
  <c r="S798" i="18"/>
  <c r="T798" i="18"/>
  <c r="U798" i="18"/>
  <c r="S799" i="18"/>
  <c r="T799" i="18"/>
  <c r="U799" i="18"/>
  <c r="S800" i="18"/>
  <c r="T800" i="18"/>
  <c r="U800" i="18"/>
  <c r="S801" i="18"/>
  <c r="T801" i="18"/>
  <c r="U801" i="18"/>
  <c r="S802" i="18"/>
  <c r="T802" i="18"/>
  <c r="U802" i="18"/>
  <c r="S803" i="18"/>
  <c r="T803" i="18"/>
  <c r="U803" i="18"/>
  <c r="S804" i="18"/>
  <c r="T804" i="18"/>
  <c r="U804" i="18"/>
  <c r="S805" i="18"/>
  <c r="T805" i="18"/>
  <c r="U805" i="18"/>
  <c r="S806" i="18"/>
  <c r="T806" i="18"/>
  <c r="U806" i="18"/>
  <c r="S807" i="18"/>
  <c r="T807" i="18"/>
  <c r="U807" i="18"/>
  <c r="S808" i="18"/>
  <c r="T808" i="18"/>
  <c r="U808" i="18"/>
  <c r="S809" i="18"/>
  <c r="T809" i="18"/>
  <c r="U809" i="18"/>
  <c r="S810" i="18"/>
  <c r="T810" i="18"/>
  <c r="U810" i="18"/>
  <c r="S811" i="18"/>
  <c r="T811" i="18"/>
  <c r="U811" i="18"/>
  <c r="S812" i="18"/>
  <c r="T812" i="18"/>
  <c r="U812" i="18"/>
  <c r="S813" i="18"/>
  <c r="T813" i="18"/>
  <c r="U813" i="18"/>
  <c r="S814" i="18"/>
  <c r="T814" i="18"/>
  <c r="U814" i="18"/>
  <c r="S815" i="18"/>
  <c r="T815" i="18"/>
  <c r="U815" i="18"/>
  <c r="S816" i="18"/>
  <c r="T816" i="18"/>
  <c r="U816" i="18"/>
  <c r="S817" i="18"/>
  <c r="T817" i="18"/>
  <c r="U817" i="18"/>
  <c r="S818" i="18"/>
  <c r="T818" i="18"/>
  <c r="U818" i="18"/>
  <c r="S819" i="18"/>
  <c r="T819" i="18"/>
  <c r="U819" i="18"/>
  <c r="S820" i="18"/>
  <c r="T820" i="18"/>
  <c r="U820" i="18"/>
  <c r="S821" i="18"/>
  <c r="T821" i="18"/>
  <c r="U821" i="18"/>
  <c r="S822" i="18"/>
  <c r="T822" i="18"/>
  <c r="U822" i="18"/>
  <c r="S823" i="18"/>
  <c r="T823" i="18"/>
  <c r="U823" i="18"/>
  <c r="S824" i="18"/>
  <c r="T824" i="18"/>
  <c r="U824" i="18"/>
  <c r="S825" i="18"/>
  <c r="T825" i="18"/>
  <c r="U825" i="18"/>
  <c r="S826" i="18"/>
  <c r="T826" i="18"/>
  <c r="U826" i="18"/>
  <c r="S827" i="18"/>
  <c r="T827" i="18"/>
  <c r="U827" i="18"/>
  <c r="S828" i="18"/>
  <c r="T828" i="18"/>
  <c r="U828" i="18"/>
  <c r="S829" i="18"/>
  <c r="T829" i="18"/>
  <c r="U829" i="18"/>
  <c r="S830" i="18"/>
  <c r="T830" i="18"/>
  <c r="U830" i="18"/>
  <c r="S831" i="18"/>
  <c r="T831" i="18"/>
  <c r="U831" i="18"/>
  <c r="S832" i="18"/>
  <c r="T832" i="18"/>
  <c r="U832" i="18"/>
  <c r="S833" i="18"/>
  <c r="T833" i="18"/>
  <c r="U833" i="18"/>
  <c r="S834" i="18"/>
  <c r="T834" i="18"/>
  <c r="U834" i="18"/>
  <c r="S835" i="18"/>
  <c r="T835" i="18"/>
  <c r="U835" i="18"/>
  <c r="S836" i="18"/>
  <c r="T836" i="18"/>
  <c r="U836" i="18"/>
  <c r="S837" i="18"/>
  <c r="T837" i="18"/>
  <c r="U837" i="18"/>
  <c r="S838" i="18"/>
  <c r="T838" i="18"/>
  <c r="U838" i="18"/>
  <c r="S839" i="18"/>
  <c r="T839" i="18"/>
  <c r="U839" i="18"/>
  <c r="S840" i="18"/>
  <c r="T840" i="18"/>
  <c r="U840" i="18"/>
  <c r="S841" i="18"/>
  <c r="T841" i="18"/>
  <c r="U841" i="18"/>
  <c r="S842" i="18"/>
  <c r="T842" i="18"/>
  <c r="U842" i="18"/>
  <c r="S843" i="18"/>
  <c r="T843" i="18"/>
  <c r="U843" i="18"/>
  <c r="S844" i="18"/>
  <c r="T844" i="18"/>
  <c r="U844" i="18"/>
  <c r="S845" i="18"/>
  <c r="T845" i="18"/>
  <c r="U845" i="18"/>
  <c r="S846" i="18"/>
  <c r="T846" i="18"/>
  <c r="U846" i="18"/>
  <c r="S847" i="18"/>
  <c r="T847" i="18"/>
  <c r="U847" i="18"/>
  <c r="S848" i="18"/>
  <c r="T848" i="18"/>
  <c r="U848" i="18"/>
  <c r="S849" i="18"/>
  <c r="T849" i="18"/>
  <c r="U849" i="18"/>
  <c r="S850" i="18"/>
  <c r="T850" i="18"/>
  <c r="U850" i="18"/>
  <c r="S851" i="18"/>
  <c r="T851" i="18"/>
  <c r="U851" i="18"/>
  <c r="S852" i="18"/>
  <c r="T852" i="18"/>
  <c r="U852" i="18"/>
  <c r="S853" i="18"/>
  <c r="T853" i="18"/>
  <c r="U853" i="18"/>
  <c r="S854" i="18"/>
  <c r="T854" i="18"/>
  <c r="U854" i="18"/>
  <c r="S855" i="18"/>
  <c r="T855" i="18"/>
  <c r="U855" i="18"/>
  <c r="S856" i="18"/>
  <c r="T856" i="18"/>
  <c r="U856" i="18"/>
  <c r="S857" i="18"/>
  <c r="T857" i="18"/>
  <c r="U857" i="18"/>
  <c r="S858" i="18"/>
  <c r="T858" i="18"/>
  <c r="U858" i="18"/>
  <c r="S859" i="18"/>
  <c r="T859" i="18"/>
  <c r="U859" i="18"/>
  <c r="S860" i="18"/>
  <c r="T860" i="18"/>
  <c r="U860" i="18"/>
  <c r="S861" i="18"/>
  <c r="T861" i="18"/>
  <c r="U861" i="18"/>
  <c r="S862" i="18"/>
  <c r="T862" i="18"/>
  <c r="U862" i="18"/>
  <c r="S863" i="18"/>
  <c r="T863" i="18"/>
  <c r="U863" i="18"/>
  <c r="S864" i="18"/>
  <c r="T864" i="18"/>
  <c r="U864" i="18"/>
  <c r="S865" i="18"/>
  <c r="T865" i="18"/>
  <c r="U865" i="18"/>
  <c r="S866" i="18"/>
  <c r="T866" i="18"/>
  <c r="U866" i="18"/>
  <c r="S867" i="18"/>
  <c r="T867" i="18"/>
  <c r="U867" i="18"/>
  <c r="S868" i="18"/>
  <c r="T868" i="18"/>
  <c r="U868" i="18"/>
  <c r="S869" i="18"/>
  <c r="T869" i="18"/>
  <c r="U869" i="18"/>
  <c r="S870" i="18"/>
  <c r="T870" i="18"/>
  <c r="U870" i="18"/>
  <c r="S871" i="18"/>
  <c r="T871" i="18"/>
  <c r="U871" i="18"/>
  <c r="S872" i="18"/>
  <c r="T872" i="18"/>
  <c r="U872" i="18"/>
  <c r="S873" i="18"/>
  <c r="T873" i="18"/>
  <c r="U873" i="18"/>
  <c r="S874" i="18"/>
  <c r="T874" i="18"/>
  <c r="U874" i="18"/>
  <c r="S875" i="18"/>
  <c r="T875" i="18"/>
  <c r="U875" i="18"/>
  <c r="S876" i="18"/>
  <c r="T876" i="18"/>
  <c r="U876" i="18"/>
  <c r="S877" i="18"/>
  <c r="T877" i="18"/>
  <c r="U877" i="18"/>
  <c r="S878" i="18"/>
  <c r="T878" i="18"/>
  <c r="U878" i="18"/>
  <c r="S879" i="18"/>
  <c r="T879" i="18"/>
  <c r="U879" i="18"/>
  <c r="S880" i="18"/>
  <c r="T880" i="18"/>
  <c r="U880" i="18"/>
  <c r="S881" i="18"/>
  <c r="T881" i="18"/>
  <c r="U881" i="18"/>
  <c r="S882" i="18"/>
  <c r="T882" i="18"/>
  <c r="U882" i="18"/>
  <c r="S883" i="18"/>
  <c r="T883" i="18"/>
  <c r="U883" i="18"/>
  <c r="S884" i="18"/>
  <c r="T884" i="18"/>
  <c r="U884" i="18"/>
  <c r="S885" i="18"/>
  <c r="T885" i="18"/>
  <c r="U885" i="18"/>
  <c r="S886" i="18"/>
  <c r="T886" i="18"/>
  <c r="U886" i="18"/>
  <c r="S887" i="18"/>
  <c r="T887" i="18"/>
  <c r="U887" i="18"/>
  <c r="S888" i="18"/>
  <c r="T888" i="18"/>
  <c r="U888" i="18"/>
  <c r="S889" i="18"/>
  <c r="T889" i="18"/>
  <c r="U889" i="18"/>
  <c r="S890" i="18"/>
  <c r="T890" i="18"/>
  <c r="U890" i="18"/>
  <c r="S891" i="18"/>
  <c r="T891" i="18"/>
  <c r="U891" i="18"/>
  <c r="S892" i="18"/>
  <c r="T892" i="18"/>
  <c r="U892" i="18"/>
  <c r="S893" i="18"/>
  <c r="T893" i="18"/>
  <c r="U893" i="18"/>
  <c r="S894" i="18"/>
  <c r="T894" i="18"/>
  <c r="U894" i="18"/>
  <c r="S895" i="18"/>
  <c r="T895" i="18"/>
  <c r="U895" i="18"/>
  <c r="S896" i="18"/>
  <c r="T896" i="18"/>
  <c r="U896" i="18"/>
  <c r="S897" i="18"/>
  <c r="T897" i="18"/>
  <c r="U897" i="18"/>
  <c r="S898" i="18"/>
  <c r="T898" i="18"/>
  <c r="U898" i="18"/>
  <c r="S899" i="18"/>
  <c r="T899" i="18"/>
  <c r="U899" i="18"/>
  <c r="S900" i="18"/>
  <c r="T900" i="18"/>
  <c r="U900" i="18"/>
  <c r="S901" i="18"/>
  <c r="T901" i="18"/>
  <c r="U901" i="18"/>
  <c r="S902" i="18"/>
  <c r="T902" i="18"/>
  <c r="U902" i="18"/>
  <c r="S903" i="18"/>
  <c r="T903" i="18"/>
  <c r="U903" i="18"/>
  <c r="S904" i="18"/>
  <c r="T904" i="18"/>
  <c r="U904" i="18"/>
  <c r="S905" i="18"/>
  <c r="T905" i="18"/>
  <c r="U905" i="18"/>
  <c r="S906" i="18"/>
  <c r="T906" i="18"/>
  <c r="U906" i="18"/>
  <c r="S907" i="18"/>
  <c r="T907" i="18"/>
  <c r="U907" i="18"/>
  <c r="S908" i="18"/>
  <c r="T908" i="18"/>
  <c r="U908" i="18"/>
  <c r="S909" i="18"/>
  <c r="T909" i="18"/>
  <c r="U909" i="18"/>
  <c r="S910" i="18"/>
  <c r="T910" i="18"/>
  <c r="U910" i="18"/>
  <c r="S911" i="18"/>
  <c r="T911" i="18"/>
  <c r="U911" i="18"/>
  <c r="S912" i="18"/>
  <c r="T912" i="18"/>
  <c r="U912" i="18"/>
  <c r="S913" i="18"/>
  <c r="T913" i="18"/>
  <c r="U913" i="18"/>
  <c r="S914" i="18"/>
  <c r="T914" i="18"/>
  <c r="U914" i="18"/>
  <c r="S915" i="18"/>
  <c r="T915" i="18"/>
  <c r="U915" i="18"/>
  <c r="S916" i="18"/>
  <c r="T916" i="18"/>
  <c r="U916" i="18"/>
  <c r="S917" i="18"/>
  <c r="T917" i="18"/>
  <c r="U917" i="18"/>
  <c r="S918" i="18"/>
  <c r="T918" i="18"/>
  <c r="U918" i="18"/>
  <c r="S919" i="18"/>
  <c r="T919" i="18"/>
  <c r="U919" i="18"/>
  <c r="S920" i="18"/>
  <c r="T920" i="18"/>
  <c r="U920" i="18"/>
  <c r="S921" i="18"/>
  <c r="T921" i="18"/>
  <c r="U921" i="18"/>
  <c r="S922" i="18"/>
  <c r="T922" i="18"/>
  <c r="U922" i="18"/>
  <c r="S923" i="18"/>
  <c r="T923" i="18"/>
  <c r="U923" i="18"/>
  <c r="S924" i="18"/>
  <c r="T924" i="18"/>
  <c r="U924" i="18"/>
  <c r="S925" i="18"/>
  <c r="T925" i="18"/>
  <c r="U925" i="18"/>
  <c r="S926" i="18"/>
  <c r="T926" i="18"/>
  <c r="U926" i="18"/>
  <c r="S927" i="18"/>
  <c r="T927" i="18"/>
  <c r="U927" i="18"/>
  <c r="S928" i="18"/>
  <c r="T928" i="18"/>
  <c r="U928" i="18"/>
  <c r="S929" i="18"/>
  <c r="T929" i="18"/>
  <c r="U929" i="18"/>
  <c r="S930" i="18"/>
  <c r="T930" i="18"/>
  <c r="U930" i="18"/>
  <c r="S931" i="18"/>
  <c r="T931" i="18"/>
  <c r="U931" i="18"/>
  <c r="S932" i="18"/>
  <c r="T932" i="18"/>
  <c r="U932" i="18"/>
  <c r="S933" i="18"/>
  <c r="T933" i="18"/>
  <c r="U933" i="18"/>
  <c r="S934" i="18"/>
  <c r="T934" i="18"/>
  <c r="U934" i="18"/>
  <c r="S935" i="18"/>
  <c r="T935" i="18"/>
  <c r="U935" i="18"/>
  <c r="S936" i="18"/>
  <c r="T936" i="18"/>
  <c r="U936" i="18"/>
  <c r="S937" i="18"/>
  <c r="T937" i="18"/>
  <c r="U937" i="18"/>
  <c r="S938" i="18"/>
  <c r="T938" i="18"/>
  <c r="U938" i="18"/>
  <c r="S939" i="18"/>
  <c r="T939" i="18"/>
  <c r="U939" i="18"/>
  <c r="S940" i="18"/>
  <c r="T940" i="18"/>
  <c r="U940" i="18"/>
  <c r="S941" i="18"/>
  <c r="T941" i="18"/>
  <c r="U941" i="18"/>
  <c r="S942" i="18"/>
  <c r="T942" i="18"/>
  <c r="U942" i="18"/>
  <c r="S943" i="18"/>
  <c r="T943" i="18"/>
  <c r="U943" i="18"/>
  <c r="S944" i="18"/>
  <c r="T944" i="18"/>
  <c r="U944" i="18"/>
  <c r="S945" i="18"/>
  <c r="T945" i="18"/>
  <c r="U945" i="18"/>
  <c r="S946" i="18"/>
  <c r="T946" i="18"/>
  <c r="U946" i="18"/>
  <c r="S947" i="18"/>
  <c r="T947" i="18"/>
  <c r="U947" i="18"/>
  <c r="S948" i="18"/>
  <c r="T948" i="18"/>
  <c r="U948" i="18"/>
  <c r="S949" i="18"/>
  <c r="T949" i="18"/>
  <c r="U949" i="18"/>
  <c r="S950" i="18"/>
  <c r="T950" i="18"/>
  <c r="U950" i="18"/>
  <c r="S951" i="18"/>
  <c r="T951" i="18"/>
  <c r="U951" i="18"/>
  <c r="S952" i="18"/>
  <c r="T952" i="18"/>
  <c r="U952" i="18"/>
  <c r="S953" i="18"/>
  <c r="T953" i="18"/>
  <c r="U953" i="18"/>
  <c r="S954" i="18"/>
  <c r="T954" i="18"/>
  <c r="U954" i="18"/>
  <c r="S955" i="18"/>
  <c r="T955" i="18"/>
  <c r="U955" i="18"/>
  <c r="S956" i="18"/>
  <c r="T956" i="18"/>
  <c r="U956" i="18"/>
  <c r="S957" i="18"/>
  <c r="T957" i="18"/>
  <c r="U957" i="18"/>
  <c r="S958" i="18"/>
  <c r="T958" i="18"/>
  <c r="U958" i="18"/>
  <c r="S959" i="18"/>
  <c r="T959" i="18"/>
  <c r="U959" i="18"/>
  <c r="S960" i="18"/>
  <c r="T960" i="18"/>
  <c r="U960" i="18"/>
  <c r="S961" i="18"/>
  <c r="T961" i="18"/>
  <c r="U961" i="18"/>
  <c r="S962" i="18"/>
  <c r="T962" i="18"/>
  <c r="U962" i="18"/>
  <c r="S963" i="18"/>
  <c r="T963" i="18"/>
  <c r="U963" i="18"/>
  <c r="S964" i="18"/>
  <c r="T964" i="18"/>
  <c r="U964" i="18"/>
  <c r="S965" i="18"/>
  <c r="T965" i="18"/>
  <c r="U965" i="18"/>
  <c r="S966" i="18"/>
  <c r="T966" i="18"/>
  <c r="U966" i="18"/>
  <c r="S967" i="18"/>
  <c r="T967" i="18"/>
  <c r="U967" i="18"/>
  <c r="S968" i="18"/>
  <c r="T968" i="18"/>
  <c r="U968" i="18"/>
  <c r="S969" i="18"/>
  <c r="T969" i="18"/>
  <c r="U969" i="18"/>
  <c r="S970" i="18"/>
  <c r="T970" i="18"/>
  <c r="U970" i="18"/>
  <c r="S971" i="18"/>
  <c r="T971" i="18"/>
  <c r="U971" i="18"/>
  <c r="S972" i="18"/>
  <c r="T972" i="18"/>
  <c r="U972" i="18"/>
  <c r="S973" i="18"/>
  <c r="T973" i="18"/>
  <c r="U973" i="18"/>
  <c r="S974" i="18"/>
  <c r="T974" i="18"/>
  <c r="U974" i="18"/>
  <c r="S975" i="18"/>
  <c r="T975" i="18"/>
  <c r="U975" i="18"/>
  <c r="S976" i="18"/>
  <c r="T976" i="18"/>
  <c r="U976" i="18"/>
  <c r="S977" i="18"/>
  <c r="T977" i="18"/>
  <c r="U977" i="18"/>
  <c r="S978" i="18"/>
  <c r="T978" i="18"/>
  <c r="U978" i="18"/>
  <c r="S979" i="18"/>
  <c r="T979" i="18"/>
  <c r="U979" i="18"/>
  <c r="S980" i="18"/>
  <c r="T980" i="18"/>
  <c r="U980" i="18"/>
  <c r="S981" i="18"/>
  <c r="T981" i="18"/>
  <c r="U981" i="18"/>
  <c r="S982" i="18"/>
  <c r="T982" i="18"/>
  <c r="U982" i="18"/>
  <c r="S983" i="18"/>
  <c r="T983" i="18"/>
  <c r="U983" i="18"/>
  <c r="S984" i="18"/>
  <c r="T984" i="18"/>
  <c r="U984" i="18"/>
  <c r="S985" i="18"/>
  <c r="T985" i="18"/>
  <c r="U985" i="18"/>
  <c r="S986" i="18"/>
  <c r="T986" i="18"/>
  <c r="U986" i="18"/>
  <c r="S987" i="18"/>
  <c r="T987" i="18"/>
  <c r="U987" i="18"/>
  <c r="S988" i="18"/>
  <c r="T988" i="18"/>
  <c r="U988" i="18"/>
  <c r="S989" i="18"/>
  <c r="T989" i="18"/>
  <c r="U989" i="18"/>
  <c r="S990" i="18"/>
  <c r="T990" i="18"/>
  <c r="U990" i="18"/>
  <c r="S991" i="18"/>
  <c r="T991" i="18"/>
  <c r="U991" i="18"/>
  <c r="S992" i="18"/>
  <c r="T992" i="18"/>
  <c r="U992" i="18"/>
  <c r="S993" i="18"/>
  <c r="T993" i="18"/>
  <c r="U993" i="18"/>
  <c r="S994" i="18"/>
  <c r="T994" i="18"/>
  <c r="U994" i="18"/>
  <c r="S995" i="18"/>
  <c r="T995" i="18"/>
  <c r="U995" i="18"/>
  <c r="S996" i="18"/>
  <c r="T996" i="18"/>
  <c r="U996" i="18"/>
  <c r="S997" i="18"/>
  <c r="T997" i="18"/>
  <c r="U997" i="18"/>
  <c r="S998" i="18"/>
  <c r="T998" i="18"/>
  <c r="U998" i="18"/>
  <c r="S999" i="18"/>
  <c r="T999" i="18"/>
  <c r="U999" i="18"/>
  <c r="S1000" i="18"/>
  <c r="T1000" i="18"/>
  <c r="U1000" i="18"/>
  <c r="S1001" i="18"/>
  <c r="T1001" i="18"/>
  <c r="U1001" i="18"/>
  <c r="S1002" i="18"/>
  <c r="T1002" i="18"/>
  <c r="U1002" i="18"/>
  <c r="S1003" i="18"/>
  <c r="T1003" i="18"/>
  <c r="U1003" i="18"/>
  <c r="S1004" i="18"/>
  <c r="T1004" i="18"/>
  <c r="U1004" i="18"/>
  <c r="S1005" i="18"/>
  <c r="T1005" i="18"/>
  <c r="U1005" i="18"/>
  <c r="S1006" i="18"/>
  <c r="T1006" i="18"/>
  <c r="U1006" i="18"/>
  <c r="S1007" i="18"/>
  <c r="T1007" i="18"/>
  <c r="U1007" i="18"/>
  <c r="S1008" i="18"/>
  <c r="T1008" i="18"/>
  <c r="U1008" i="18"/>
  <c r="S1009" i="18"/>
  <c r="T1009" i="18"/>
  <c r="U1009" i="18"/>
  <c r="S1010" i="18"/>
  <c r="T1010" i="18"/>
  <c r="U1010" i="18"/>
  <c r="S1011" i="18"/>
  <c r="T1011" i="18"/>
  <c r="U1011" i="18"/>
  <c r="S1012" i="18"/>
  <c r="T1012" i="18"/>
  <c r="U1012" i="18"/>
  <c r="S1013" i="18"/>
  <c r="T1013" i="18"/>
  <c r="U1013" i="18"/>
  <c r="S1014" i="18"/>
  <c r="T1014" i="18"/>
  <c r="U1014" i="18"/>
  <c r="S1015" i="18"/>
  <c r="T1015" i="18"/>
  <c r="U1015" i="18"/>
  <c r="S1016" i="18"/>
  <c r="T1016" i="18"/>
  <c r="U1016" i="18"/>
  <c r="S1017" i="18"/>
  <c r="T1017" i="18"/>
  <c r="U1017" i="18"/>
  <c r="S1018" i="18"/>
  <c r="T1018" i="18"/>
  <c r="U1018" i="18"/>
  <c r="S1019" i="18"/>
  <c r="T1019" i="18"/>
  <c r="U1019" i="18"/>
  <c r="S1020" i="18"/>
  <c r="T1020" i="18"/>
  <c r="U1020" i="18"/>
  <c r="S1021" i="18"/>
  <c r="T1021" i="18"/>
  <c r="U1021" i="18"/>
  <c r="S1022" i="18"/>
  <c r="T1022" i="18"/>
  <c r="U1022" i="18"/>
  <c r="S1023" i="18"/>
  <c r="T1023" i="18"/>
  <c r="U1023" i="18"/>
  <c r="S1024" i="18"/>
  <c r="T1024" i="18"/>
  <c r="U1024" i="18"/>
  <c r="S1025" i="18"/>
  <c r="T1025" i="18"/>
  <c r="U1025" i="18"/>
  <c r="S1026" i="18"/>
  <c r="T1026" i="18"/>
  <c r="U1026" i="18"/>
  <c r="S1027" i="18"/>
  <c r="T1027" i="18"/>
  <c r="U1027" i="18"/>
  <c r="S1028" i="18"/>
  <c r="T1028" i="18"/>
  <c r="U1028" i="18"/>
  <c r="S1029" i="18"/>
  <c r="T1029" i="18"/>
  <c r="U1029" i="18"/>
  <c r="S1030" i="18"/>
  <c r="T1030" i="18"/>
  <c r="U1030" i="18"/>
  <c r="S1031" i="18"/>
  <c r="T1031" i="18"/>
  <c r="U1031" i="18"/>
  <c r="S1032" i="18"/>
  <c r="T1032" i="18"/>
  <c r="U1032" i="18"/>
  <c r="S1033" i="18"/>
  <c r="T1033" i="18"/>
  <c r="U1033" i="18"/>
  <c r="S1034" i="18"/>
  <c r="T1034" i="18"/>
  <c r="U1034" i="18"/>
  <c r="S1035" i="18"/>
  <c r="T1035" i="18"/>
  <c r="U1035" i="18"/>
  <c r="S1036" i="18"/>
  <c r="T1036" i="18"/>
  <c r="U1036" i="18"/>
  <c r="S1037" i="18"/>
  <c r="T1037" i="18"/>
  <c r="U1037" i="18"/>
  <c r="S1038" i="18"/>
  <c r="T1038" i="18"/>
  <c r="U1038" i="18"/>
  <c r="S1039" i="18"/>
  <c r="T1039" i="18"/>
  <c r="U1039" i="18"/>
  <c r="S1040" i="18"/>
  <c r="T1040" i="18"/>
  <c r="U1040" i="18"/>
  <c r="S1041" i="18"/>
  <c r="T1041" i="18"/>
  <c r="U1041" i="18"/>
  <c r="S1042" i="18"/>
  <c r="T1042" i="18"/>
  <c r="U1042" i="18"/>
  <c r="S1043" i="18"/>
  <c r="T1043" i="18"/>
  <c r="U1043" i="18"/>
  <c r="S1044" i="18"/>
  <c r="T1044" i="18"/>
  <c r="U1044" i="18"/>
  <c r="S1045" i="18"/>
  <c r="T1045" i="18"/>
  <c r="U1045" i="18"/>
  <c r="S1046" i="18"/>
  <c r="T1046" i="18"/>
  <c r="U1046" i="18"/>
  <c r="S1047" i="18"/>
  <c r="T1047" i="18"/>
  <c r="U1047" i="18"/>
  <c r="S1048" i="18"/>
  <c r="T1048" i="18"/>
  <c r="U1048" i="18"/>
  <c r="S1049" i="18"/>
  <c r="T1049" i="18"/>
  <c r="U1049" i="18"/>
  <c r="S1050" i="18"/>
  <c r="T1050" i="18"/>
  <c r="U1050" i="18"/>
  <c r="S1051" i="18"/>
  <c r="T1051" i="18"/>
  <c r="U1051" i="18"/>
  <c r="S1052" i="18"/>
  <c r="T1052" i="18"/>
  <c r="U1052" i="18"/>
  <c r="S1053" i="18"/>
  <c r="T1053" i="18"/>
  <c r="U1053" i="18"/>
  <c r="S1054" i="18"/>
  <c r="T1054" i="18"/>
  <c r="U1054" i="18"/>
  <c r="S1055" i="18"/>
  <c r="T1055" i="18"/>
  <c r="U1055" i="18"/>
  <c r="S1056" i="18"/>
  <c r="T1056" i="18"/>
  <c r="U1056" i="18"/>
  <c r="S1057" i="18"/>
  <c r="T1057" i="18"/>
  <c r="U1057" i="18"/>
  <c r="S1058" i="18"/>
  <c r="T1058" i="18"/>
  <c r="U1058" i="18"/>
  <c r="S1059" i="18"/>
  <c r="T1059" i="18"/>
  <c r="U1059" i="18"/>
  <c r="S1060" i="18"/>
  <c r="T1060" i="18"/>
  <c r="U1060" i="18"/>
  <c r="S1061" i="18"/>
  <c r="T1061" i="18"/>
  <c r="U1061" i="18"/>
  <c r="S1062" i="18"/>
  <c r="T1062" i="18"/>
  <c r="U1062" i="18"/>
  <c r="S1063" i="18"/>
  <c r="T1063" i="18"/>
  <c r="U1063" i="18"/>
  <c r="S1064" i="18"/>
  <c r="T1064" i="18"/>
  <c r="U1064" i="18"/>
  <c r="S1065" i="18"/>
  <c r="T1065" i="18"/>
  <c r="U1065" i="18"/>
  <c r="S1066" i="18"/>
  <c r="T1066" i="18"/>
  <c r="U1066" i="18"/>
  <c r="S1067" i="18"/>
  <c r="T1067" i="18"/>
  <c r="U1067" i="18"/>
  <c r="S1068" i="18"/>
  <c r="T1068" i="18"/>
  <c r="U1068" i="18"/>
  <c r="S1069" i="18"/>
  <c r="T1069" i="18"/>
  <c r="U1069" i="18"/>
  <c r="S1070" i="18"/>
  <c r="T1070" i="18"/>
  <c r="U1070" i="18"/>
  <c r="S1071" i="18"/>
  <c r="T1071" i="18"/>
  <c r="U1071" i="18"/>
  <c r="S1072" i="18"/>
  <c r="T1072" i="18"/>
  <c r="U1072" i="18"/>
  <c r="S1073" i="18"/>
  <c r="T1073" i="18"/>
  <c r="U1073" i="18"/>
  <c r="S1074" i="18"/>
  <c r="T1074" i="18"/>
  <c r="U1074" i="18"/>
  <c r="S1075" i="18"/>
  <c r="T1075" i="18"/>
  <c r="U1075" i="18"/>
  <c r="S1076" i="18"/>
  <c r="T1076" i="18"/>
  <c r="U1076" i="18"/>
  <c r="S1077" i="18"/>
  <c r="T1077" i="18"/>
  <c r="U1077" i="18"/>
  <c r="S1078" i="18"/>
  <c r="T1078" i="18"/>
  <c r="U1078" i="18"/>
  <c r="S1079" i="18"/>
  <c r="T1079" i="18"/>
  <c r="U1079" i="18"/>
  <c r="S1080" i="18"/>
  <c r="T1080" i="18"/>
  <c r="U1080" i="18"/>
  <c r="S1081" i="18"/>
  <c r="T1081" i="18"/>
  <c r="U1081" i="18"/>
  <c r="S1082" i="18"/>
  <c r="T1082" i="18"/>
  <c r="U1082" i="18"/>
  <c r="S1083" i="18"/>
  <c r="T1083" i="18"/>
  <c r="U1083" i="18"/>
  <c r="S1084" i="18"/>
  <c r="T1084" i="18"/>
  <c r="U1084" i="18"/>
  <c r="S1085" i="18"/>
  <c r="T1085" i="18"/>
  <c r="U1085" i="18"/>
  <c r="S1086" i="18"/>
  <c r="T1086" i="18"/>
  <c r="U1086" i="18"/>
  <c r="S1087" i="18"/>
  <c r="T1087" i="18"/>
  <c r="U1087" i="18"/>
  <c r="S1088" i="18"/>
  <c r="T1088" i="18"/>
  <c r="U1088" i="18"/>
  <c r="S1089" i="18"/>
  <c r="T1089" i="18"/>
  <c r="U1089" i="18"/>
  <c r="S1090" i="18"/>
  <c r="T1090" i="18"/>
  <c r="U1090" i="18"/>
  <c r="S1091" i="18"/>
  <c r="T1091" i="18"/>
  <c r="U1091" i="18"/>
  <c r="S1092" i="18"/>
  <c r="T1092" i="18"/>
  <c r="U1092" i="18"/>
  <c r="S1093" i="18"/>
  <c r="T1093" i="18"/>
  <c r="U1093" i="18"/>
  <c r="S1094" i="18"/>
  <c r="T1094" i="18"/>
  <c r="U1094" i="18"/>
  <c r="S1095" i="18"/>
  <c r="T1095" i="18"/>
  <c r="U1095" i="18"/>
  <c r="S1096" i="18"/>
  <c r="T1096" i="18"/>
  <c r="U1096" i="18"/>
  <c r="S1097" i="18"/>
  <c r="T1097" i="18"/>
  <c r="U1097" i="18"/>
  <c r="S1098" i="18"/>
  <c r="T1098" i="18"/>
  <c r="U1098" i="18"/>
  <c r="S1099" i="18"/>
  <c r="T1099" i="18"/>
  <c r="U1099" i="18"/>
  <c r="S1100" i="18"/>
  <c r="T1100" i="18"/>
  <c r="U1100" i="18"/>
  <c r="S1101" i="18"/>
  <c r="T1101" i="18"/>
  <c r="U1101" i="18"/>
  <c r="S1102" i="18"/>
  <c r="T1102" i="18"/>
  <c r="U1102" i="18"/>
  <c r="S1103" i="18"/>
  <c r="T1103" i="18"/>
  <c r="U1103" i="18"/>
  <c r="S1104" i="18"/>
  <c r="T1104" i="18"/>
  <c r="U1104" i="18"/>
  <c r="S1105" i="18"/>
  <c r="T1105" i="18"/>
  <c r="U1105" i="18"/>
  <c r="S1106" i="18"/>
  <c r="T1106" i="18"/>
  <c r="U1106" i="18"/>
  <c r="S1107" i="18"/>
  <c r="T1107" i="18"/>
  <c r="U1107" i="18"/>
  <c r="S1108" i="18"/>
  <c r="T1108" i="18"/>
  <c r="U1108" i="18"/>
  <c r="S1109" i="18"/>
  <c r="T1109" i="18"/>
  <c r="U1109" i="18"/>
  <c r="S1110" i="18"/>
  <c r="T1110" i="18"/>
  <c r="U1110" i="18"/>
  <c r="S1111" i="18"/>
  <c r="T1111" i="18"/>
  <c r="U1111" i="18"/>
  <c r="S1112" i="18"/>
  <c r="T1112" i="18"/>
  <c r="U1112" i="18"/>
  <c r="S1113" i="18"/>
  <c r="T1113" i="18"/>
  <c r="U1113" i="18"/>
  <c r="S1114" i="18"/>
  <c r="T1114" i="18"/>
  <c r="U1114" i="18"/>
  <c r="S1115" i="18"/>
  <c r="T1115" i="18"/>
  <c r="U1115" i="18"/>
  <c r="S1116" i="18"/>
  <c r="T1116" i="18"/>
  <c r="U1116" i="18"/>
  <c r="S1117" i="18"/>
  <c r="T1117" i="18"/>
  <c r="U1117" i="18"/>
  <c r="S1118" i="18"/>
  <c r="T1118" i="18"/>
  <c r="U1118" i="18"/>
  <c r="S1119" i="18"/>
  <c r="T1119" i="18"/>
  <c r="U1119" i="18"/>
  <c r="S1120" i="18"/>
  <c r="T1120" i="18"/>
  <c r="U1120" i="18"/>
  <c r="S1121" i="18"/>
  <c r="T1121" i="18"/>
  <c r="U1121" i="18"/>
  <c r="S1122" i="18"/>
  <c r="T1122" i="18"/>
  <c r="U1122" i="18"/>
  <c r="S1123" i="18"/>
  <c r="T1123" i="18"/>
  <c r="U1123" i="18"/>
  <c r="S1124" i="18"/>
  <c r="T1124" i="18"/>
  <c r="U1124" i="18"/>
  <c r="S1125" i="18"/>
  <c r="T1125" i="18"/>
  <c r="U1125" i="18"/>
  <c r="S1126" i="18"/>
  <c r="T1126" i="18"/>
  <c r="U1126" i="18"/>
  <c r="S1127" i="18"/>
  <c r="T1127" i="18"/>
  <c r="U1127" i="18"/>
  <c r="S1128" i="18"/>
  <c r="T1128" i="18"/>
  <c r="U1128" i="18"/>
  <c r="S1129" i="18"/>
  <c r="T1129" i="18"/>
  <c r="U1129" i="18"/>
  <c r="S1130" i="18"/>
  <c r="T1130" i="18"/>
  <c r="U1130" i="18"/>
  <c r="S1131" i="18"/>
  <c r="T1131" i="18"/>
  <c r="U1131" i="18"/>
  <c r="S1132" i="18"/>
  <c r="T1132" i="18"/>
  <c r="U1132" i="18"/>
  <c r="S1133" i="18"/>
  <c r="T1133" i="18"/>
  <c r="U1133" i="18"/>
  <c r="S1134" i="18"/>
  <c r="T1134" i="18"/>
  <c r="U1134" i="18"/>
  <c r="S1135" i="18"/>
  <c r="T1135" i="18"/>
  <c r="U1135" i="18"/>
  <c r="S1136" i="18"/>
  <c r="T1136" i="18"/>
  <c r="U1136" i="18"/>
  <c r="S1137" i="18"/>
  <c r="T1137" i="18"/>
  <c r="U1137" i="18"/>
  <c r="S1138" i="18"/>
  <c r="T1138" i="18"/>
  <c r="U1138" i="18"/>
  <c r="S1139" i="18"/>
  <c r="T1139" i="18"/>
  <c r="U1139" i="18"/>
  <c r="S1140" i="18"/>
  <c r="T1140" i="18"/>
  <c r="U1140" i="18"/>
  <c r="S1141" i="18"/>
  <c r="T1141" i="18"/>
  <c r="U1141" i="18"/>
  <c r="S1142" i="18"/>
  <c r="T1142" i="18"/>
  <c r="U1142" i="18"/>
  <c r="S1143" i="18"/>
  <c r="T1143" i="18"/>
  <c r="U1143" i="18"/>
  <c r="S1144" i="18"/>
  <c r="T1144" i="18"/>
  <c r="U1144" i="18"/>
  <c r="S1145" i="18"/>
  <c r="T1145" i="18"/>
  <c r="U1145" i="18"/>
  <c r="S1146" i="18"/>
  <c r="T1146" i="18"/>
  <c r="U1146" i="18"/>
  <c r="S1147" i="18"/>
  <c r="T1147" i="18"/>
  <c r="U1147" i="18"/>
  <c r="S1148" i="18"/>
  <c r="T1148" i="18"/>
  <c r="U1148" i="18"/>
  <c r="S1149" i="18"/>
  <c r="T1149" i="18"/>
  <c r="U1149" i="18"/>
  <c r="S1150" i="18"/>
  <c r="T1150" i="18"/>
  <c r="U1150" i="18"/>
  <c r="S1151" i="18"/>
  <c r="T1151" i="18"/>
  <c r="U1151" i="18"/>
  <c r="S1152" i="18"/>
  <c r="T1152" i="18"/>
  <c r="U1152" i="18"/>
  <c r="S1153" i="18"/>
  <c r="T1153" i="18"/>
  <c r="U1153" i="18"/>
  <c r="S1154" i="18"/>
  <c r="T1154" i="18"/>
  <c r="U1154" i="18"/>
  <c r="S1155" i="18"/>
  <c r="T1155" i="18"/>
  <c r="U1155" i="18"/>
  <c r="S1156" i="18"/>
  <c r="T1156" i="18"/>
  <c r="U1156" i="18"/>
  <c r="S1157" i="18"/>
  <c r="T1157" i="18"/>
  <c r="U1157" i="18"/>
  <c r="S1158" i="18"/>
  <c r="T1158" i="18"/>
  <c r="U1158" i="18"/>
  <c r="S1159" i="18"/>
  <c r="T1159" i="18"/>
  <c r="U1159" i="18"/>
  <c r="S1160" i="18"/>
  <c r="T1160" i="18"/>
  <c r="U1160" i="18"/>
  <c r="S1161" i="18"/>
  <c r="T1161" i="18"/>
  <c r="U1161" i="18"/>
  <c r="S1162" i="18"/>
  <c r="T1162" i="18"/>
  <c r="U1162" i="18"/>
  <c r="S1163" i="18"/>
  <c r="T1163" i="18"/>
  <c r="U1163" i="18"/>
  <c r="S1164" i="18"/>
  <c r="T1164" i="18"/>
  <c r="U1164" i="18"/>
  <c r="S1165" i="18"/>
  <c r="T1165" i="18"/>
  <c r="U1165" i="18"/>
  <c r="S1166" i="18"/>
  <c r="T1166" i="18"/>
  <c r="U1166" i="18"/>
  <c r="S1167" i="18"/>
  <c r="T1167" i="18"/>
  <c r="U1167" i="18"/>
  <c r="S1168" i="18"/>
  <c r="T1168" i="18"/>
  <c r="U1168" i="18"/>
  <c r="S1169" i="18"/>
  <c r="T1169" i="18"/>
  <c r="U1169" i="18"/>
  <c r="S1170" i="18"/>
  <c r="T1170" i="18"/>
  <c r="U1170" i="18"/>
  <c r="S1171" i="18"/>
  <c r="T1171" i="18"/>
  <c r="U1171" i="18"/>
  <c r="S1172" i="18"/>
  <c r="T1172" i="18"/>
  <c r="U1172" i="18"/>
  <c r="S1173" i="18"/>
  <c r="T1173" i="18"/>
  <c r="U1173" i="18"/>
  <c r="S1174" i="18"/>
  <c r="T1174" i="18"/>
  <c r="U1174" i="18"/>
  <c r="S1175" i="18"/>
  <c r="T1175" i="18"/>
  <c r="U1175" i="18"/>
  <c r="S1176" i="18"/>
  <c r="T1176" i="18"/>
  <c r="U1176" i="18"/>
  <c r="S1177" i="18"/>
  <c r="T1177" i="18"/>
  <c r="U1177" i="18"/>
  <c r="S1178" i="18"/>
  <c r="T1178" i="18"/>
  <c r="U1178" i="18"/>
  <c r="S1179" i="18"/>
  <c r="T1179" i="18"/>
  <c r="U1179" i="18"/>
  <c r="S1180" i="18"/>
  <c r="T1180" i="18"/>
  <c r="U1180" i="18"/>
  <c r="S1181" i="18"/>
  <c r="T1181" i="18"/>
  <c r="U1181" i="18"/>
  <c r="S1182" i="18"/>
  <c r="T1182" i="18"/>
  <c r="U1182" i="18"/>
  <c r="S1183" i="18"/>
  <c r="T1183" i="18"/>
  <c r="U1183" i="18"/>
  <c r="S1184" i="18"/>
  <c r="T1184" i="18"/>
  <c r="U1184" i="18"/>
  <c r="S1185" i="18"/>
  <c r="T1185" i="18"/>
  <c r="U1185" i="18"/>
  <c r="S1186" i="18"/>
  <c r="T1186" i="18"/>
  <c r="U1186" i="18"/>
  <c r="S1187" i="18"/>
  <c r="T1187" i="18"/>
  <c r="U1187" i="18"/>
  <c r="S1188" i="18"/>
  <c r="T1188" i="18"/>
  <c r="U1188" i="18"/>
  <c r="S1189" i="18"/>
  <c r="T1189" i="18"/>
  <c r="U1189" i="18"/>
  <c r="S1190" i="18"/>
  <c r="T1190" i="18"/>
  <c r="U1190" i="18"/>
  <c r="S1191" i="18"/>
  <c r="T1191" i="18"/>
  <c r="U1191" i="18"/>
  <c r="S1192" i="18"/>
  <c r="T1192" i="18"/>
  <c r="U1192" i="18"/>
  <c r="S1193" i="18"/>
  <c r="T1193" i="18"/>
  <c r="U1193" i="18"/>
  <c r="S1194" i="18"/>
  <c r="T1194" i="18"/>
  <c r="U1194" i="18"/>
  <c r="S1195" i="18"/>
  <c r="T1195" i="18"/>
  <c r="U1195" i="18"/>
  <c r="S1196" i="18"/>
  <c r="T1196" i="18"/>
  <c r="U1196" i="18"/>
  <c r="S1197" i="18"/>
  <c r="T1197" i="18"/>
  <c r="U1197" i="18"/>
  <c r="S1198" i="18"/>
  <c r="T1198" i="18"/>
  <c r="U1198" i="18"/>
  <c r="S1199" i="18"/>
  <c r="T1199" i="18"/>
  <c r="U1199" i="18"/>
  <c r="S1200" i="18"/>
  <c r="T1200" i="18"/>
  <c r="U1200" i="18"/>
  <c r="S1201" i="18"/>
  <c r="T1201" i="18"/>
  <c r="U1201" i="18"/>
  <c r="S1202" i="18"/>
  <c r="T1202" i="18"/>
  <c r="U1202" i="18"/>
  <c r="S1203" i="18"/>
  <c r="T1203" i="18"/>
  <c r="U1203" i="18"/>
  <c r="S1204" i="18"/>
  <c r="T1204" i="18"/>
  <c r="U1204" i="18"/>
  <c r="S1205" i="18"/>
  <c r="T1205" i="18"/>
  <c r="U1205" i="18"/>
  <c r="S1206" i="18"/>
  <c r="T1206" i="18"/>
  <c r="U1206" i="18"/>
  <c r="S1207" i="18"/>
  <c r="T1207" i="18"/>
  <c r="U1207" i="18"/>
  <c r="S1208" i="18"/>
  <c r="T1208" i="18"/>
  <c r="U1208" i="18"/>
  <c r="S1209" i="18"/>
  <c r="T1209" i="18"/>
  <c r="U1209" i="18"/>
  <c r="S1210" i="18"/>
  <c r="T1210" i="18"/>
  <c r="U1210" i="18"/>
  <c r="S1211" i="18"/>
  <c r="T1211" i="18"/>
  <c r="U1211" i="18"/>
  <c r="S1212" i="18"/>
  <c r="T1212" i="18"/>
  <c r="U1212" i="18"/>
  <c r="S1213" i="18"/>
  <c r="T1213" i="18"/>
  <c r="U1213" i="18"/>
  <c r="S1214" i="18"/>
  <c r="T1214" i="18"/>
  <c r="U1214" i="18"/>
  <c r="S1215" i="18"/>
  <c r="T1215" i="18"/>
  <c r="U1215" i="18"/>
  <c r="S1216" i="18"/>
  <c r="T1216" i="18"/>
  <c r="U1216" i="18"/>
  <c r="S1217" i="18"/>
  <c r="T1217" i="18"/>
  <c r="U1217" i="18"/>
  <c r="S1218" i="18"/>
  <c r="T1218" i="18"/>
  <c r="U1218" i="18"/>
  <c r="S1219" i="18"/>
  <c r="T1219" i="18"/>
  <c r="U1219" i="18"/>
  <c r="S1220" i="18"/>
  <c r="T1220" i="18"/>
  <c r="U1220" i="18"/>
  <c r="S1221" i="18"/>
  <c r="T1221" i="18"/>
  <c r="U1221" i="18"/>
  <c r="S1222" i="18"/>
  <c r="T1222" i="18"/>
  <c r="U1222" i="18"/>
  <c r="S1223" i="18"/>
  <c r="T1223" i="18"/>
  <c r="U1223" i="18"/>
  <c r="S1224" i="18"/>
  <c r="T1224" i="18"/>
  <c r="U1224" i="18"/>
  <c r="S1225" i="18"/>
  <c r="T1225" i="18"/>
  <c r="U1225" i="18"/>
  <c r="S1226" i="18"/>
  <c r="T1226" i="18"/>
  <c r="U1226" i="18"/>
  <c r="S1227" i="18"/>
  <c r="T1227" i="18"/>
  <c r="U1227" i="18"/>
  <c r="S1228" i="18"/>
  <c r="T1228" i="18"/>
  <c r="U1228" i="18"/>
  <c r="S1229" i="18"/>
  <c r="T1229" i="18"/>
  <c r="U1229" i="18"/>
  <c r="S1230" i="18"/>
  <c r="T1230" i="18"/>
  <c r="U1230" i="18"/>
  <c r="S1231" i="18"/>
  <c r="T1231" i="18"/>
  <c r="U1231" i="18"/>
  <c r="S1232" i="18"/>
  <c r="T1232" i="18"/>
  <c r="U1232" i="18"/>
  <c r="S1233" i="18"/>
  <c r="T1233" i="18"/>
  <c r="U1233" i="18"/>
  <c r="S1234" i="18"/>
  <c r="T1234" i="18"/>
  <c r="U1234" i="18"/>
  <c r="S1235" i="18"/>
  <c r="T1235" i="18"/>
  <c r="U1235" i="18"/>
  <c r="S1236" i="18"/>
  <c r="T1236" i="18"/>
  <c r="U1236" i="18"/>
  <c r="S1237" i="18"/>
  <c r="T1237" i="18"/>
  <c r="U1237" i="18"/>
  <c r="S1238" i="18"/>
  <c r="T1238" i="18"/>
  <c r="U1238" i="18"/>
  <c r="S1239" i="18"/>
  <c r="T1239" i="18"/>
  <c r="U1239" i="18"/>
  <c r="S1240" i="18"/>
  <c r="T1240" i="18"/>
  <c r="U1240" i="18"/>
  <c r="S1241" i="18"/>
  <c r="T1241" i="18"/>
  <c r="U1241" i="18"/>
  <c r="S1242" i="18"/>
  <c r="T1242" i="18"/>
  <c r="U1242" i="18"/>
  <c r="S1243" i="18"/>
  <c r="T1243" i="18"/>
  <c r="U1243" i="18"/>
  <c r="S1244" i="18"/>
  <c r="T1244" i="18"/>
  <c r="U1244" i="18"/>
  <c r="S1245" i="18"/>
  <c r="T1245" i="18"/>
  <c r="U1245" i="18"/>
  <c r="S1246" i="18"/>
  <c r="T1246" i="18"/>
  <c r="U1246" i="18"/>
  <c r="S1247" i="18"/>
  <c r="T1247" i="18"/>
  <c r="U1247" i="18"/>
  <c r="S1248" i="18"/>
  <c r="T1248" i="18"/>
  <c r="U1248" i="18"/>
  <c r="S1249" i="18"/>
  <c r="T1249" i="18"/>
  <c r="U1249" i="18"/>
  <c r="S1250" i="18"/>
  <c r="T1250" i="18"/>
  <c r="U1250" i="18"/>
  <c r="S1251" i="18"/>
  <c r="T1251" i="18"/>
  <c r="U1251" i="18"/>
  <c r="S1252" i="18"/>
  <c r="T1252" i="18"/>
  <c r="U1252" i="18"/>
  <c r="S1253" i="18"/>
  <c r="T1253" i="18"/>
  <c r="U1253" i="18"/>
  <c r="S1254" i="18"/>
  <c r="T1254" i="18"/>
  <c r="U1254" i="18"/>
  <c r="S1255" i="18"/>
  <c r="T1255" i="18"/>
  <c r="U1255" i="18"/>
  <c r="S1256" i="18"/>
  <c r="T1256" i="18"/>
  <c r="U1256" i="18"/>
  <c r="S1257" i="18"/>
  <c r="T1257" i="18"/>
  <c r="U1257" i="18"/>
  <c r="S1258" i="18"/>
  <c r="T1258" i="18"/>
  <c r="U1258" i="18"/>
  <c r="S1259" i="18"/>
  <c r="T1259" i="18"/>
  <c r="U1259" i="18"/>
  <c r="S1260" i="18"/>
  <c r="T1260" i="18"/>
  <c r="U1260" i="18"/>
  <c r="S1261" i="18"/>
  <c r="T1261" i="18"/>
  <c r="U1261" i="18"/>
  <c r="S1262" i="18"/>
  <c r="T1262" i="18"/>
  <c r="U1262" i="18"/>
  <c r="S1263" i="18"/>
  <c r="T1263" i="18"/>
  <c r="U1263" i="18"/>
  <c r="S1264" i="18"/>
  <c r="T1264" i="18"/>
  <c r="U1264" i="18"/>
  <c r="S1265" i="18"/>
  <c r="T1265" i="18"/>
  <c r="U1265" i="18"/>
  <c r="S1266" i="18"/>
  <c r="T1266" i="18"/>
  <c r="U1266" i="18"/>
  <c r="S1267" i="18"/>
  <c r="T1267" i="18"/>
  <c r="U1267" i="18"/>
  <c r="S1268" i="18"/>
  <c r="T1268" i="18"/>
  <c r="U1268" i="18"/>
  <c r="S1269" i="18"/>
  <c r="T1269" i="18"/>
  <c r="U1269" i="18"/>
  <c r="S1270" i="18"/>
  <c r="T1270" i="18"/>
  <c r="U1270" i="18"/>
  <c r="S1271" i="18"/>
  <c r="T1271" i="18"/>
  <c r="U1271" i="18"/>
  <c r="S1272" i="18"/>
  <c r="T1272" i="18"/>
  <c r="U1272" i="18"/>
  <c r="S1273" i="18"/>
  <c r="T1273" i="18"/>
  <c r="U1273" i="18"/>
  <c r="S1274" i="18"/>
  <c r="T1274" i="18"/>
  <c r="U1274" i="18"/>
  <c r="S1275" i="18"/>
  <c r="T1275" i="18"/>
  <c r="U1275" i="18"/>
  <c r="S1276" i="18"/>
  <c r="T1276" i="18"/>
  <c r="U1276" i="18"/>
  <c r="S1277" i="18"/>
  <c r="T1277" i="18"/>
  <c r="U1277" i="18"/>
  <c r="S1278" i="18"/>
  <c r="T1278" i="18"/>
  <c r="U1278" i="18"/>
  <c r="S1279" i="18"/>
  <c r="T1279" i="18"/>
  <c r="U1279" i="18"/>
  <c r="S1280" i="18"/>
  <c r="T1280" i="18"/>
  <c r="U1280" i="18"/>
  <c r="S1281" i="18"/>
  <c r="T1281" i="18"/>
  <c r="U1281" i="18"/>
  <c r="S1282" i="18"/>
  <c r="T1282" i="18"/>
  <c r="U1282" i="18"/>
  <c r="S1283" i="18"/>
  <c r="T1283" i="18"/>
  <c r="U1283" i="18"/>
  <c r="S1284" i="18"/>
  <c r="T1284" i="18"/>
  <c r="U1284" i="18"/>
  <c r="S1285" i="18"/>
  <c r="T1285" i="18"/>
  <c r="U1285" i="18"/>
  <c r="S1286" i="18"/>
  <c r="T1286" i="18"/>
  <c r="U1286" i="18"/>
  <c r="S1287" i="18"/>
  <c r="T1287" i="18"/>
  <c r="U1287" i="18"/>
  <c r="S1288" i="18"/>
  <c r="T1288" i="18"/>
  <c r="U1288" i="18"/>
  <c r="S1289" i="18"/>
  <c r="T1289" i="18"/>
  <c r="U1289" i="18"/>
  <c r="S1290" i="18"/>
  <c r="T1290" i="18"/>
  <c r="U1290" i="18"/>
  <c r="S1291" i="18"/>
  <c r="T1291" i="18"/>
  <c r="U1291" i="18"/>
  <c r="S1292" i="18"/>
  <c r="T1292" i="18"/>
  <c r="U1292" i="18"/>
  <c r="S1293" i="18"/>
  <c r="T1293" i="18"/>
  <c r="U1293" i="18"/>
  <c r="S1294" i="18"/>
  <c r="T1294" i="18"/>
  <c r="U1294" i="18"/>
  <c r="S1295" i="18"/>
  <c r="T1295" i="18"/>
  <c r="U1295" i="18"/>
  <c r="S1296" i="18"/>
  <c r="T1296" i="18"/>
  <c r="U1296" i="18"/>
  <c r="S1297" i="18"/>
  <c r="T1297" i="18"/>
  <c r="U1297" i="18"/>
  <c r="S1298" i="18"/>
  <c r="T1298" i="18"/>
  <c r="U1298" i="18"/>
  <c r="S1299" i="18"/>
  <c r="T1299" i="18"/>
  <c r="U1299" i="18"/>
  <c r="S1300" i="18"/>
  <c r="T1300" i="18"/>
  <c r="U1300" i="18"/>
  <c r="S1301" i="18"/>
  <c r="T1301" i="18"/>
  <c r="U1301" i="18"/>
  <c r="S1302" i="18"/>
  <c r="T1302" i="18"/>
  <c r="U1302" i="18"/>
  <c r="S1303" i="18"/>
  <c r="T1303" i="18"/>
  <c r="U1303" i="18"/>
  <c r="S1304" i="18"/>
  <c r="T1304" i="18"/>
  <c r="U1304" i="18"/>
  <c r="S1305" i="18"/>
  <c r="T1305" i="18"/>
  <c r="U1305" i="18"/>
  <c r="S1306" i="18"/>
  <c r="T1306" i="18"/>
  <c r="U1306" i="18"/>
  <c r="S1307" i="18"/>
  <c r="T1307" i="18"/>
  <c r="U1307" i="18"/>
  <c r="S1308" i="18"/>
  <c r="T1308" i="18"/>
  <c r="U1308" i="18"/>
  <c r="S1309" i="18"/>
  <c r="T1309" i="18"/>
  <c r="U1309" i="18"/>
  <c r="S1310" i="18"/>
  <c r="T1310" i="18"/>
  <c r="U1310" i="18"/>
  <c r="S1311" i="18"/>
  <c r="T1311" i="18"/>
  <c r="U1311" i="18"/>
  <c r="S1312" i="18"/>
  <c r="T1312" i="18"/>
  <c r="U1312" i="18"/>
  <c r="S1313" i="18"/>
  <c r="T1313" i="18"/>
  <c r="U1313" i="18"/>
  <c r="S1314" i="18"/>
  <c r="T1314" i="18"/>
  <c r="U1314" i="18"/>
  <c r="S1315" i="18"/>
  <c r="T1315" i="18"/>
  <c r="U1315" i="18"/>
  <c r="S1316" i="18"/>
  <c r="T1316" i="18"/>
  <c r="U1316" i="18"/>
  <c r="S1317" i="18"/>
  <c r="T1317" i="18"/>
  <c r="U1317" i="18"/>
  <c r="S1318" i="18"/>
  <c r="T1318" i="18"/>
  <c r="U1318" i="18"/>
  <c r="S1319" i="18"/>
  <c r="T1319" i="18"/>
  <c r="U1319" i="18"/>
  <c r="S1320" i="18"/>
  <c r="T1320" i="18"/>
  <c r="U1320" i="18"/>
  <c r="S1321" i="18"/>
  <c r="T1321" i="18"/>
  <c r="U1321" i="18"/>
  <c r="S1322" i="18"/>
  <c r="T1322" i="18"/>
  <c r="U1322" i="18"/>
  <c r="S1323" i="18"/>
  <c r="T1323" i="18"/>
  <c r="U1323" i="18"/>
  <c r="S1324" i="18"/>
  <c r="T1324" i="18"/>
  <c r="U1324" i="18"/>
  <c r="S1325" i="18"/>
  <c r="T1325" i="18"/>
  <c r="U1325" i="18"/>
  <c r="S1326" i="18"/>
  <c r="T1326" i="18"/>
  <c r="U1326" i="18"/>
  <c r="S1327" i="18"/>
  <c r="T1327" i="18"/>
  <c r="U1327" i="18"/>
  <c r="S1328" i="18"/>
  <c r="T1328" i="18"/>
  <c r="U1328" i="18"/>
  <c r="S1329" i="18"/>
  <c r="T1329" i="18"/>
  <c r="U1329" i="18"/>
  <c r="S1330" i="18"/>
  <c r="T1330" i="18"/>
  <c r="U1330" i="18"/>
  <c r="S1331" i="18"/>
  <c r="T1331" i="18"/>
  <c r="U1331" i="18"/>
  <c r="S1332" i="18"/>
  <c r="T1332" i="18"/>
  <c r="U1332" i="18"/>
  <c r="S1333" i="18"/>
  <c r="T1333" i="18"/>
  <c r="U1333" i="18"/>
  <c r="S1334" i="18"/>
  <c r="T1334" i="18"/>
  <c r="U1334" i="18"/>
  <c r="S1335" i="18"/>
  <c r="T1335" i="18"/>
  <c r="U1335" i="18"/>
  <c r="S1336" i="18"/>
  <c r="T1336" i="18"/>
  <c r="U1336" i="18"/>
  <c r="S1337" i="18"/>
  <c r="T1337" i="18"/>
  <c r="U1337" i="18"/>
  <c r="S1338" i="18"/>
  <c r="T1338" i="18"/>
  <c r="U1338" i="18"/>
  <c r="S1339" i="18"/>
  <c r="T1339" i="18"/>
  <c r="U1339" i="18"/>
  <c r="S1340" i="18"/>
  <c r="T1340" i="18"/>
  <c r="U1340" i="18"/>
  <c r="S1341" i="18"/>
  <c r="T1341" i="18"/>
  <c r="U1341" i="18"/>
  <c r="S1342" i="18"/>
  <c r="T1342" i="18"/>
  <c r="U1342" i="18"/>
  <c r="S1343" i="18"/>
  <c r="T1343" i="18"/>
  <c r="U1343" i="18"/>
  <c r="S1344" i="18"/>
  <c r="T1344" i="18"/>
  <c r="U1344" i="18"/>
  <c r="S1345" i="18"/>
  <c r="T1345" i="18"/>
  <c r="U1345" i="18"/>
  <c r="S1346" i="18"/>
  <c r="T1346" i="18"/>
  <c r="U1346" i="18"/>
  <c r="S1347" i="18"/>
  <c r="T1347" i="18"/>
  <c r="U1347" i="18"/>
  <c r="S1348" i="18"/>
  <c r="T1348" i="18"/>
  <c r="U1348" i="18"/>
  <c r="S1349" i="18"/>
  <c r="T1349" i="18"/>
  <c r="U1349" i="18"/>
  <c r="S1350" i="18"/>
  <c r="T1350" i="18"/>
  <c r="U1350" i="18"/>
  <c r="S1351" i="18"/>
  <c r="T1351" i="18"/>
  <c r="U1351" i="18"/>
  <c r="S1352" i="18"/>
  <c r="T1352" i="18"/>
  <c r="U1352" i="18"/>
  <c r="S1353" i="18"/>
  <c r="T1353" i="18"/>
  <c r="U1353" i="18"/>
  <c r="S1354" i="18"/>
  <c r="T1354" i="18"/>
  <c r="U1354" i="18"/>
  <c r="S1355" i="18"/>
  <c r="T1355" i="18"/>
  <c r="U1355" i="18"/>
  <c r="S1356" i="18"/>
  <c r="T1356" i="18"/>
  <c r="U1356" i="18"/>
  <c r="S1357" i="18"/>
  <c r="T1357" i="18"/>
  <c r="U1357" i="18"/>
  <c r="S1358" i="18"/>
  <c r="T1358" i="18"/>
  <c r="U1358" i="18"/>
  <c r="S1359" i="18"/>
  <c r="T1359" i="18"/>
  <c r="U1359" i="18"/>
  <c r="S1360" i="18"/>
  <c r="T1360" i="18"/>
  <c r="U1360" i="18"/>
  <c r="S1361" i="18"/>
  <c r="T1361" i="18"/>
  <c r="U1361" i="18"/>
  <c r="S1362" i="18"/>
  <c r="T1362" i="18"/>
  <c r="U1362" i="18"/>
  <c r="S1363" i="18"/>
  <c r="T1363" i="18"/>
  <c r="U1363" i="18"/>
  <c r="S1364" i="18"/>
  <c r="T1364" i="18"/>
  <c r="U1364" i="18"/>
  <c r="S1365" i="18"/>
  <c r="T1365" i="18"/>
  <c r="U1365" i="18"/>
  <c r="S1366" i="18"/>
  <c r="T1366" i="18"/>
  <c r="U1366" i="18"/>
  <c r="S1367" i="18"/>
  <c r="T1367" i="18"/>
  <c r="U1367" i="18"/>
  <c r="S1368" i="18"/>
  <c r="T1368" i="18"/>
  <c r="U1368" i="18"/>
  <c r="S1369" i="18"/>
  <c r="T1369" i="18"/>
  <c r="U1369" i="18"/>
  <c r="S1370" i="18"/>
  <c r="T1370" i="18"/>
  <c r="U1370" i="18"/>
  <c r="S1371" i="18"/>
  <c r="T1371" i="18"/>
  <c r="U1371" i="18"/>
  <c r="S1372" i="18"/>
  <c r="T1372" i="18"/>
  <c r="U1372" i="18"/>
  <c r="S1373" i="18"/>
  <c r="T1373" i="18"/>
  <c r="U1373" i="18"/>
  <c r="S1374" i="18"/>
  <c r="T1374" i="18"/>
  <c r="U1374" i="18"/>
  <c r="S1375" i="18"/>
  <c r="T1375" i="18"/>
  <c r="U1375" i="18"/>
  <c r="S1376" i="18"/>
  <c r="T1376" i="18"/>
  <c r="U1376" i="18"/>
  <c r="S1377" i="18"/>
  <c r="T1377" i="18"/>
  <c r="U1377" i="18"/>
  <c r="S1378" i="18"/>
  <c r="T1378" i="18"/>
  <c r="U1378" i="18"/>
  <c r="S1379" i="18"/>
  <c r="T1379" i="18"/>
  <c r="U1379" i="18"/>
  <c r="S1380" i="18"/>
  <c r="T1380" i="18"/>
  <c r="U1380" i="18"/>
  <c r="S1381" i="18"/>
  <c r="T1381" i="18"/>
  <c r="U1381" i="18"/>
  <c r="S1382" i="18"/>
  <c r="T1382" i="18"/>
  <c r="U1382" i="18"/>
  <c r="S1383" i="18"/>
  <c r="T1383" i="18"/>
  <c r="U1383" i="18"/>
  <c r="S1384" i="18"/>
  <c r="T1384" i="18"/>
  <c r="U1384" i="18"/>
  <c r="S1385" i="18"/>
  <c r="T1385" i="18"/>
  <c r="U1385" i="18"/>
  <c r="S1386" i="18"/>
  <c r="T1386" i="18"/>
  <c r="U1386" i="18"/>
  <c r="S1387" i="18"/>
  <c r="T1387" i="18"/>
  <c r="U1387" i="18"/>
  <c r="S1388" i="18"/>
  <c r="T1388" i="18"/>
  <c r="U1388" i="18"/>
  <c r="S1389" i="18"/>
  <c r="T1389" i="18"/>
  <c r="U1389" i="18"/>
  <c r="S1390" i="18"/>
  <c r="T1390" i="18"/>
  <c r="U1390" i="18"/>
  <c r="S1391" i="18"/>
  <c r="T1391" i="18"/>
  <c r="U1391" i="18"/>
  <c r="S1392" i="18"/>
  <c r="T1392" i="18"/>
  <c r="U1392" i="18"/>
  <c r="S1393" i="18"/>
  <c r="T1393" i="18"/>
  <c r="U1393" i="18"/>
  <c r="S1394" i="18"/>
  <c r="T1394" i="18"/>
  <c r="U1394" i="18"/>
  <c r="S1395" i="18"/>
  <c r="T1395" i="18"/>
  <c r="U1395" i="18"/>
  <c r="S1396" i="18"/>
  <c r="T1396" i="18"/>
  <c r="U1396" i="18"/>
  <c r="S1397" i="18"/>
  <c r="T1397" i="18"/>
  <c r="U1397" i="18"/>
  <c r="S1398" i="18"/>
  <c r="T1398" i="18"/>
  <c r="U1398" i="18"/>
  <c r="S1399" i="18"/>
  <c r="T1399" i="18"/>
  <c r="U1399" i="18"/>
  <c r="S1400" i="18"/>
  <c r="T1400" i="18"/>
  <c r="U1400" i="18"/>
  <c r="S1401" i="18"/>
  <c r="T1401" i="18"/>
  <c r="U1401" i="18"/>
  <c r="S1402" i="18"/>
  <c r="T1402" i="18"/>
  <c r="U1402" i="18"/>
  <c r="S1403" i="18"/>
  <c r="T1403" i="18"/>
  <c r="U1403" i="18"/>
  <c r="S1404" i="18"/>
  <c r="T1404" i="18"/>
  <c r="U1404" i="18"/>
  <c r="S1405" i="18"/>
  <c r="T1405" i="18"/>
  <c r="U1405" i="18"/>
  <c r="S1406" i="18"/>
  <c r="T1406" i="18"/>
  <c r="U1406" i="18"/>
  <c r="S1407" i="18"/>
  <c r="T1407" i="18"/>
  <c r="U1407" i="18"/>
  <c r="S1408" i="18"/>
  <c r="T1408" i="18"/>
  <c r="U1408" i="18"/>
  <c r="S1409" i="18"/>
  <c r="T1409" i="18"/>
  <c r="U1409" i="18"/>
  <c r="S1410" i="18"/>
  <c r="T1410" i="18"/>
  <c r="U1410" i="18"/>
  <c r="S1411" i="18"/>
  <c r="T1411" i="18"/>
  <c r="U1411" i="18"/>
  <c r="S1412" i="18"/>
  <c r="T1412" i="18"/>
  <c r="U1412" i="18"/>
  <c r="S1413" i="18"/>
  <c r="T1413" i="18"/>
  <c r="U1413" i="18"/>
  <c r="S1414" i="18"/>
  <c r="T1414" i="18"/>
  <c r="U1414" i="18"/>
  <c r="S1415" i="18"/>
  <c r="T1415" i="18"/>
  <c r="U1415" i="18"/>
  <c r="S1416" i="18"/>
  <c r="T1416" i="18"/>
  <c r="U1416" i="18"/>
  <c r="S1417" i="18"/>
  <c r="T1417" i="18"/>
  <c r="U1417" i="18"/>
  <c r="S1418" i="18"/>
  <c r="T1418" i="18"/>
  <c r="U1418" i="18"/>
  <c r="S1419" i="18"/>
  <c r="T1419" i="18"/>
  <c r="U1419" i="18"/>
  <c r="S1420" i="18"/>
  <c r="T1420" i="18"/>
  <c r="U1420" i="18"/>
  <c r="S1421" i="18"/>
  <c r="T1421" i="18"/>
  <c r="U1421" i="18"/>
  <c r="S1422" i="18"/>
  <c r="T1422" i="18"/>
  <c r="U1422" i="18"/>
  <c r="S1423" i="18"/>
  <c r="T1423" i="18"/>
  <c r="U1423" i="18"/>
  <c r="S1424" i="18"/>
  <c r="T1424" i="18"/>
  <c r="U1424" i="18"/>
  <c r="S1425" i="18"/>
  <c r="T1425" i="18"/>
  <c r="U1425" i="18"/>
  <c r="S1426" i="18"/>
  <c r="T1426" i="18"/>
  <c r="U1426" i="18"/>
  <c r="S1427" i="18"/>
  <c r="T1427" i="18"/>
  <c r="U1427" i="18"/>
  <c r="S1428" i="18"/>
  <c r="T1428" i="18"/>
  <c r="U1428" i="18"/>
  <c r="S1429" i="18"/>
  <c r="T1429" i="18"/>
  <c r="U1429" i="18"/>
  <c r="S1430" i="18"/>
  <c r="T1430" i="18"/>
  <c r="U1430" i="18"/>
  <c r="S1431" i="18"/>
  <c r="T1431" i="18"/>
  <c r="U1431" i="18"/>
  <c r="S1432" i="18"/>
  <c r="T1432" i="18"/>
  <c r="U1432" i="18"/>
  <c r="S1433" i="18"/>
  <c r="T1433" i="18"/>
  <c r="U1433" i="18"/>
  <c r="S1434" i="18"/>
  <c r="T1434" i="18"/>
  <c r="U1434" i="18"/>
  <c r="S1435" i="18"/>
  <c r="T1435" i="18"/>
  <c r="U1435" i="18"/>
  <c r="S1436" i="18"/>
  <c r="T1436" i="18"/>
  <c r="U1436" i="18"/>
  <c r="S1437" i="18"/>
  <c r="T1437" i="18"/>
  <c r="U1437" i="18"/>
  <c r="S1438" i="18"/>
  <c r="T1438" i="18"/>
  <c r="U1438" i="18"/>
  <c r="S1439" i="18"/>
  <c r="T1439" i="18"/>
  <c r="U1439" i="18"/>
  <c r="S1440" i="18"/>
  <c r="T1440" i="18"/>
  <c r="U1440" i="18"/>
  <c r="S1441" i="18"/>
  <c r="T1441" i="18"/>
  <c r="U1441" i="18"/>
  <c r="S1442" i="18"/>
  <c r="T1442" i="18"/>
  <c r="U1442" i="18"/>
  <c r="S1443" i="18"/>
  <c r="T1443" i="18"/>
  <c r="U1443" i="18"/>
  <c r="S1444" i="18"/>
  <c r="T1444" i="18"/>
  <c r="U1444" i="18"/>
  <c r="S1445" i="18"/>
  <c r="T1445" i="18"/>
  <c r="U1445" i="18"/>
  <c r="S1446" i="18"/>
  <c r="T1446" i="18"/>
  <c r="U1446" i="18"/>
  <c r="S1447" i="18"/>
  <c r="T1447" i="18"/>
  <c r="U1447" i="18"/>
  <c r="S1448" i="18"/>
  <c r="T1448" i="18"/>
  <c r="U1448" i="18"/>
  <c r="S1449" i="18"/>
  <c r="T1449" i="18"/>
  <c r="U1449" i="18"/>
  <c r="S1450" i="18"/>
  <c r="T1450" i="18"/>
  <c r="U1450" i="18"/>
  <c r="S1451" i="18"/>
  <c r="T1451" i="18"/>
  <c r="U1451" i="18"/>
  <c r="S1452" i="18"/>
  <c r="T1452" i="18"/>
  <c r="U1452" i="18"/>
  <c r="S1453" i="18"/>
  <c r="T1453" i="18"/>
  <c r="U1453" i="18"/>
  <c r="S1454" i="18"/>
  <c r="T1454" i="18"/>
  <c r="U1454" i="18"/>
  <c r="S1455" i="18"/>
  <c r="T1455" i="18"/>
  <c r="U1455" i="18"/>
  <c r="S1456" i="18"/>
  <c r="T1456" i="18"/>
  <c r="U1456" i="18"/>
  <c r="S1457" i="18"/>
  <c r="T1457" i="18"/>
  <c r="U1457" i="18"/>
  <c r="S1458" i="18"/>
  <c r="T1458" i="18"/>
  <c r="U1458" i="18"/>
  <c r="S1459" i="18"/>
  <c r="T1459" i="18"/>
  <c r="U1459" i="18"/>
  <c r="S1460" i="18"/>
  <c r="T1460" i="18"/>
  <c r="U1460" i="18"/>
  <c r="S1461" i="18"/>
  <c r="T1461" i="18"/>
  <c r="U1461" i="18"/>
  <c r="S1462" i="18"/>
  <c r="T1462" i="18"/>
  <c r="U1462" i="18"/>
  <c r="S1463" i="18"/>
  <c r="T1463" i="18"/>
  <c r="U1463" i="18"/>
  <c r="S1464" i="18"/>
  <c r="T1464" i="18"/>
  <c r="U1464" i="18"/>
  <c r="S1465" i="18"/>
  <c r="T1465" i="18"/>
  <c r="U1465" i="18"/>
  <c r="S1466" i="18"/>
  <c r="T1466" i="18"/>
  <c r="U1466" i="18"/>
  <c r="S1467" i="18"/>
  <c r="T1467" i="18"/>
  <c r="U1467" i="18"/>
  <c r="S1468" i="18"/>
  <c r="T1468" i="18"/>
  <c r="U1468" i="18"/>
  <c r="S1469" i="18"/>
  <c r="T1469" i="18"/>
  <c r="U1469" i="18"/>
  <c r="S1470" i="18"/>
  <c r="T1470" i="18"/>
  <c r="U1470" i="18"/>
  <c r="S1471" i="18"/>
  <c r="T1471" i="18"/>
  <c r="U1471" i="18"/>
  <c r="S1472" i="18"/>
  <c r="T1472" i="18"/>
  <c r="U1472" i="18"/>
  <c r="S1473" i="18"/>
  <c r="T1473" i="18"/>
  <c r="U1473" i="18"/>
  <c r="S1474" i="18"/>
  <c r="T1474" i="18"/>
  <c r="U1474" i="18"/>
  <c r="S1475" i="18"/>
  <c r="T1475" i="18"/>
  <c r="U1475" i="18"/>
  <c r="S1476" i="18"/>
  <c r="T1476" i="18"/>
  <c r="U1476" i="18"/>
  <c r="S1477" i="18"/>
  <c r="T1477" i="18"/>
  <c r="U1477" i="18"/>
  <c r="S1478" i="18"/>
  <c r="T1478" i="18"/>
  <c r="U1478" i="18"/>
  <c r="S1479" i="18"/>
  <c r="T1479" i="18"/>
  <c r="U1479" i="18"/>
  <c r="S1480" i="18"/>
  <c r="T1480" i="18"/>
  <c r="U1480" i="18"/>
  <c r="S1481" i="18"/>
  <c r="T1481" i="18"/>
  <c r="U1481" i="18"/>
  <c r="S1482" i="18"/>
  <c r="T1482" i="18"/>
  <c r="U1482" i="18"/>
  <c r="S1483" i="18"/>
  <c r="T1483" i="18"/>
  <c r="U1483" i="18"/>
  <c r="S1484" i="18"/>
  <c r="T1484" i="18"/>
  <c r="U1484" i="18"/>
  <c r="S1485" i="18"/>
  <c r="T1485" i="18"/>
  <c r="U1485" i="18"/>
  <c r="S1486" i="18"/>
  <c r="T1486" i="18"/>
  <c r="U1486" i="18"/>
  <c r="S1487" i="18"/>
  <c r="T1487" i="18"/>
  <c r="U1487" i="18"/>
  <c r="S1488" i="18"/>
  <c r="T1488" i="18"/>
  <c r="U1488" i="18"/>
  <c r="S1489" i="18"/>
  <c r="T1489" i="18"/>
  <c r="U1489" i="18"/>
  <c r="S1490" i="18"/>
  <c r="T1490" i="18"/>
  <c r="U1490" i="18"/>
  <c r="S1491" i="18"/>
  <c r="T1491" i="18"/>
  <c r="U1491" i="18"/>
  <c r="S1492" i="18"/>
  <c r="T1492" i="18"/>
  <c r="U1492" i="18"/>
  <c r="S1493" i="18"/>
  <c r="T1493" i="18"/>
  <c r="U1493" i="18"/>
  <c r="S1494" i="18"/>
  <c r="T1494" i="18"/>
  <c r="U1494" i="18"/>
  <c r="S1495" i="18"/>
  <c r="T1495" i="18"/>
  <c r="U1495" i="18"/>
  <c r="S1496" i="18"/>
  <c r="T1496" i="18"/>
  <c r="U1496" i="18"/>
  <c r="S1497" i="18"/>
  <c r="T1497" i="18"/>
  <c r="U1497" i="18"/>
  <c r="S1498" i="18"/>
  <c r="T1498" i="18"/>
  <c r="U1498" i="18"/>
  <c r="S1499" i="18"/>
  <c r="T1499" i="18"/>
  <c r="U1499" i="18"/>
  <c r="S1500" i="18"/>
  <c r="T1500" i="18"/>
  <c r="U1500" i="18"/>
  <c r="S1501" i="18"/>
  <c r="T1501" i="18"/>
  <c r="U1501" i="18"/>
  <c r="S1502" i="18"/>
  <c r="T1502" i="18"/>
  <c r="U1502" i="18"/>
  <c r="S1503" i="18"/>
  <c r="T1503" i="18"/>
  <c r="U1503" i="18"/>
  <c r="S1504" i="18"/>
  <c r="T1504" i="18"/>
  <c r="U1504" i="18"/>
  <c r="S1505" i="18"/>
  <c r="T1505" i="18"/>
  <c r="U1505" i="18"/>
  <c r="S1506" i="18"/>
  <c r="T1506" i="18"/>
  <c r="U1506" i="18"/>
  <c r="S1507" i="18"/>
  <c r="T1507" i="18"/>
  <c r="U1507" i="18"/>
  <c r="S1508" i="18"/>
  <c r="T1508" i="18"/>
  <c r="U1508" i="18"/>
  <c r="S1509" i="18"/>
  <c r="T1509" i="18"/>
  <c r="U1509" i="18"/>
  <c r="S1510" i="18"/>
  <c r="T1510" i="18"/>
  <c r="U1510" i="18"/>
  <c r="S1511" i="18"/>
  <c r="T1511" i="18"/>
  <c r="U1511" i="18"/>
  <c r="S1512" i="18"/>
  <c r="T1512" i="18"/>
  <c r="U1512" i="18"/>
  <c r="S1513" i="18"/>
  <c r="T1513" i="18"/>
  <c r="U1513" i="18"/>
  <c r="S1514" i="18"/>
  <c r="T1514" i="18"/>
  <c r="U1514" i="18"/>
  <c r="S1515" i="18"/>
  <c r="T1515" i="18"/>
  <c r="U1515" i="18"/>
  <c r="S1516" i="18"/>
  <c r="T1516" i="18"/>
  <c r="U1516" i="18"/>
  <c r="S1517" i="18"/>
  <c r="T1517" i="18"/>
  <c r="U1517" i="18"/>
  <c r="S1518" i="18"/>
  <c r="T1518" i="18"/>
  <c r="U1518" i="18"/>
  <c r="S1519" i="18"/>
  <c r="T1519" i="18"/>
  <c r="U1519" i="18"/>
  <c r="S1520" i="18"/>
  <c r="T1520" i="18"/>
  <c r="U1520" i="18"/>
  <c r="S1521" i="18"/>
  <c r="T1521" i="18"/>
  <c r="U1521" i="18"/>
  <c r="S1522" i="18"/>
  <c r="T1522" i="18"/>
  <c r="U1522" i="18"/>
  <c r="S1523" i="18"/>
  <c r="T1523" i="18"/>
  <c r="U1523" i="18"/>
  <c r="S1524" i="18"/>
  <c r="T1524" i="18"/>
  <c r="U1524" i="18"/>
  <c r="S1525" i="18"/>
  <c r="T1525" i="18"/>
  <c r="U1525" i="18"/>
  <c r="S1526" i="18"/>
  <c r="T1526" i="18"/>
  <c r="U1526" i="18"/>
  <c r="S1527" i="18"/>
  <c r="T1527" i="18"/>
  <c r="U1527" i="18"/>
  <c r="S1528" i="18"/>
  <c r="T1528" i="18"/>
  <c r="U1528" i="18"/>
  <c r="S1529" i="18"/>
  <c r="T1529" i="18"/>
  <c r="U1529" i="18"/>
  <c r="S1530" i="18"/>
  <c r="T1530" i="18"/>
  <c r="U1530" i="18"/>
  <c r="S1531" i="18"/>
  <c r="T1531" i="18"/>
  <c r="U1531" i="18"/>
  <c r="S1532" i="18"/>
  <c r="T1532" i="18"/>
  <c r="U1532" i="18"/>
  <c r="S1533" i="18"/>
  <c r="T1533" i="18"/>
  <c r="U1533" i="18"/>
  <c r="S1534" i="18"/>
  <c r="T1534" i="18"/>
  <c r="U1534" i="18"/>
  <c r="S1535" i="18"/>
  <c r="T1535" i="18"/>
  <c r="U1535" i="18"/>
  <c r="S1536" i="18"/>
  <c r="T1536" i="18"/>
  <c r="U1536" i="18"/>
  <c r="S1537" i="18"/>
  <c r="T1537" i="18"/>
  <c r="U1537" i="18"/>
  <c r="S1538" i="18"/>
  <c r="T1538" i="18"/>
  <c r="U1538" i="18"/>
  <c r="S1539" i="18"/>
  <c r="T1539" i="18"/>
  <c r="U1539" i="18"/>
  <c r="S1540" i="18"/>
  <c r="T1540" i="18"/>
  <c r="U1540" i="18"/>
  <c r="S1541" i="18"/>
  <c r="T1541" i="18"/>
  <c r="U1541" i="18"/>
  <c r="S1542" i="18"/>
  <c r="T1542" i="18"/>
  <c r="U1542" i="18"/>
  <c r="S1543" i="18"/>
  <c r="T1543" i="18"/>
  <c r="U1543" i="18"/>
  <c r="S1544" i="18"/>
  <c r="T1544" i="18"/>
  <c r="U1544" i="18"/>
  <c r="S1545" i="18"/>
  <c r="T1545" i="18"/>
  <c r="U1545" i="18"/>
  <c r="S1546" i="18"/>
  <c r="T1546" i="18"/>
  <c r="U1546" i="18"/>
  <c r="S1547" i="18"/>
  <c r="T1547" i="18"/>
  <c r="U1547" i="18"/>
  <c r="S1548" i="18"/>
  <c r="T1548" i="18"/>
  <c r="U1548" i="18"/>
  <c r="S1549" i="18"/>
  <c r="T1549" i="18"/>
  <c r="U1549" i="18"/>
  <c r="S1550" i="18"/>
  <c r="T1550" i="18"/>
  <c r="U1550" i="18"/>
  <c r="S1551" i="18"/>
  <c r="T1551" i="18"/>
  <c r="U1551" i="18"/>
  <c r="S1552" i="18"/>
  <c r="T1552" i="18"/>
  <c r="U1552" i="18"/>
  <c r="S1553" i="18"/>
  <c r="T1553" i="18"/>
  <c r="U1553" i="18"/>
  <c r="S1554" i="18"/>
  <c r="T1554" i="18"/>
  <c r="U1554" i="18"/>
  <c r="S1555" i="18"/>
  <c r="T1555" i="18"/>
  <c r="U1555" i="18"/>
  <c r="S1556" i="18"/>
  <c r="T1556" i="18"/>
  <c r="U1556" i="18"/>
  <c r="S1557" i="18"/>
  <c r="T1557" i="18"/>
  <c r="U1557" i="18"/>
  <c r="S1558" i="18"/>
  <c r="T1558" i="18"/>
  <c r="U1558" i="18"/>
  <c r="S1559" i="18"/>
  <c r="T1559" i="18"/>
  <c r="U1559" i="18"/>
  <c r="S1560" i="18"/>
  <c r="T1560" i="18"/>
  <c r="U1560" i="18"/>
  <c r="S1561" i="18"/>
  <c r="T1561" i="18"/>
  <c r="U1561" i="18"/>
  <c r="S1562" i="18"/>
  <c r="T1562" i="18"/>
  <c r="U1562" i="18"/>
  <c r="S1563" i="18"/>
  <c r="T1563" i="18"/>
  <c r="U1563" i="18"/>
  <c r="S1564" i="18"/>
  <c r="T1564" i="18"/>
  <c r="U1564" i="18"/>
  <c r="S1565" i="18"/>
  <c r="T1565" i="18"/>
  <c r="U1565" i="18"/>
  <c r="S1566" i="18"/>
  <c r="T1566" i="18"/>
  <c r="U1566" i="18"/>
  <c r="S1567" i="18"/>
  <c r="T1567" i="18"/>
  <c r="U1567" i="18"/>
  <c r="S1568" i="18"/>
  <c r="T1568" i="18"/>
  <c r="U1568" i="18"/>
  <c r="S1569" i="18"/>
  <c r="T1569" i="18"/>
  <c r="U1569" i="18"/>
  <c r="S1570" i="18"/>
  <c r="T1570" i="18"/>
  <c r="U1570" i="18"/>
  <c r="S1571" i="18"/>
  <c r="T1571" i="18"/>
  <c r="U1571" i="18"/>
  <c r="S1572" i="18"/>
  <c r="T1572" i="18"/>
  <c r="U1572" i="18"/>
  <c r="S1573" i="18"/>
  <c r="T1573" i="18"/>
  <c r="U1573" i="18"/>
  <c r="S1574" i="18"/>
  <c r="T1574" i="18"/>
  <c r="U1574" i="18"/>
  <c r="S1575" i="18"/>
  <c r="T1575" i="18"/>
  <c r="U1575" i="18"/>
  <c r="S1576" i="18"/>
  <c r="T1576" i="18"/>
  <c r="U1576" i="18"/>
  <c r="S1577" i="18"/>
  <c r="T1577" i="18"/>
  <c r="U1577" i="18"/>
  <c r="S1578" i="18"/>
  <c r="T1578" i="18"/>
  <c r="U1578" i="18"/>
  <c r="S1579" i="18"/>
  <c r="T1579" i="18"/>
  <c r="U1579" i="18"/>
  <c r="S1580" i="18"/>
  <c r="T1580" i="18"/>
  <c r="U1580" i="18"/>
  <c r="S1581" i="18"/>
  <c r="T1581" i="18"/>
  <c r="U1581" i="18"/>
  <c r="S1582" i="18"/>
  <c r="T1582" i="18"/>
  <c r="U1582" i="18"/>
  <c r="S1583" i="18"/>
  <c r="T1583" i="18"/>
  <c r="U1583" i="18"/>
  <c r="S1584" i="18"/>
  <c r="T1584" i="18"/>
  <c r="U1584" i="18"/>
  <c r="S1585" i="18"/>
  <c r="T1585" i="18"/>
  <c r="U1585" i="18"/>
  <c r="S1586" i="18"/>
  <c r="T1586" i="18"/>
  <c r="U1586" i="18"/>
  <c r="S1587" i="18"/>
  <c r="T1587" i="18"/>
  <c r="U1587" i="18"/>
  <c r="S1588" i="18"/>
  <c r="T1588" i="18"/>
  <c r="U1588" i="18"/>
  <c r="S1589" i="18"/>
  <c r="T1589" i="18"/>
  <c r="U1589" i="18"/>
  <c r="S1590" i="18"/>
  <c r="T1590" i="18"/>
  <c r="U1590" i="18"/>
  <c r="S1591" i="18"/>
  <c r="T1591" i="18"/>
  <c r="U1591" i="18"/>
  <c r="S1592" i="18"/>
  <c r="T1592" i="18"/>
  <c r="U1592" i="18"/>
  <c r="S1593" i="18"/>
  <c r="T1593" i="18"/>
  <c r="U1593" i="18"/>
  <c r="S1594" i="18"/>
  <c r="T1594" i="18"/>
  <c r="U1594" i="18"/>
  <c r="S1595" i="18"/>
  <c r="T1595" i="18"/>
  <c r="U1595" i="18"/>
  <c r="S1596" i="18"/>
  <c r="T1596" i="18"/>
  <c r="U1596" i="18"/>
  <c r="S1597" i="18"/>
  <c r="T1597" i="18"/>
  <c r="U1597" i="18"/>
  <c r="S1598" i="18"/>
  <c r="T1598" i="18"/>
  <c r="U1598" i="18"/>
  <c r="S1599" i="18"/>
  <c r="T1599" i="18"/>
  <c r="U1599" i="18"/>
  <c r="S1600" i="18"/>
  <c r="T1600" i="18"/>
  <c r="U1600" i="18"/>
  <c r="S1601" i="18"/>
  <c r="T1601" i="18"/>
  <c r="U1601" i="18"/>
  <c r="S1602" i="18"/>
  <c r="T1602" i="18"/>
  <c r="U1602" i="18"/>
  <c r="S1603" i="18"/>
  <c r="T1603" i="18"/>
  <c r="U1603" i="18"/>
  <c r="S1604" i="18"/>
  <c r="T1604" i="18"/>
  <c r="U1604" i="18"/>
  <c r="S1605" i="18"/>
  <c r="T1605" i="18"/>
  <c r="U1605" i="18"/>
  <c r="S1606" i="18"/>
  <c r="T1606" i="18"/>
  <c r="U1606" i="18"/>
  <c r="S1607" i="18"/>
  <c r="T1607" i="18"/>
  <c r="U1607" i="18"/>
  <c r="S1608" i="18"/>
  <c r="T1608" i="18"/>
  <c r="U1608" i="18"/>
  <c r="S1609" i="18"/>
  <c r="T1609" i="18"/>
  <c r="U1609" i="18"/>
  <c r="S1610" i="18"/>
  <c r="T1610" i="18"/>
  <c r="U1610" i="18"/>
  <c r="S1611" i="18"/>
  <c r="T1611" i="18"/>
  <c r="U1611" i="18"/>
  <c r="S1612" i="18"/>
  <c r="T1612" i="18"/>
  <c r="U1612" i="18"/>
  <c r="S1613" i="18"/>
  <c r="T1613" i="18"/>
  <c r="U1613" i="18"/>
  <c r="S1614" i="18"/>
  <c r="T1614" i="18"/>
  <c r="U1614" i="18"/>
  <c r="S1615" i="18"/>
  <c r="T1615" i="18"/>
  <c r="U1615" i="18"/>
  <c r="S1616" i="18"/>
  <c r="T1616" i="18"/>
  <c r="U1616" i="18"/>
  <c r="S1617" i="18"/>
  <c r="T1617" i="18"/>
  <c r="U1617" i="18"/>
  <c r="S1618" i="18"/>
  <c r="T1618" i="18"/>
  <c r="U1618" i="18"/>
  <c r="S1619" i="18"/>
  <c r="T1619" i="18"/>
  <c r="U1619" i="18"/>
  <c r="S1620" i="18"/>
  <c r="T1620" i="18"/>
  <c r="U1620" i="18"/>
  <c r="S1621" i="18"/>
  <c r="T1621" i="18"/>
  <c r="U1621" i="18"/>
  <c r="S1622" i="18"/>
  <c r="T1622" i="18"/>
  <c r="U1622" i="18"/>
  <c r="S1623" i="18"/>
  <c r="T1623" i="18"/>
  <c r="U1623" i="18"/>
  <c r="S1624" i="18"/>
  <c r="T1624" i="18"/>
  <c r="U1624" i="18"/>
  <c r="S1625" i="18"/>
  <c r="T1625" i="18"/>
  <c r="U1625" i="18"/>
  <c r="S1626" i="18"/>
  <c r="T1626" i="18"/>
  <c r="U1626" i="18"/>
  <c r="S1627" i="18"/>
  <c r="T1627" i="18"/>
  <c r="U1627" i="18"/>
  <c r="S1628" i="18"/>
  <c r="T1628" i="18"/>
  <c r="U1628" i="18"/>
  <c r="S1629" i="18"/>
  <c r="T1629" i="18"/>
  <c r="U1629" i="18"/>
  <c r="S1630" i="18"/>
  <c r="T1630" i="18"/>
  <c r="U1630" i="18"/>
  <c r="S1631" i="18"/>
  <c r="T1631" i="18"/>
  <c r="U1631" i="18"/>
  <c r="S1632" i="18"/>
  <c r="T1632" i="18"/>
  <c r="U1632" i="18"/>
  <c r="S1633" i="18"/>
  <c r="T1633" i="18"/>
  <c r="U1633" i="18"/>
  <c r="S1634" i="18"/>
  <c r="T1634" i="18"/>
  <c r="U1634" i="18"/>
  <c r="S1635" i="18"/>
  <c r="T1635" i="18"/>
  <c r="U1635" i="18"/>
  <c r="S1636" i="18"/>
  <c r="T1636" i="18"/>
  <c r="U1636" i="18"/>
  <c r="S1637" i="18"/>
  <c r="T1637" i="18"/>
  <c r="U1637" i="18"/>
  <c r="S1638" i="18"/>
  <c r="T1638" i="18"/>
  <c r="U1638" i="18"/>
  <c r="S1639" i="18"/>
  <c r="T1639" i="18"/>
  <c r="U1639" i="18"/>
  <c r="S1640" i="18"/>
  <c r="T1640" i="18"/>
  <c r="U1640" i="18"/>
  <c r="S1641" i="18"/>
  <c r="T1641" i="18"/>
  <c r="U1641" i="18"/>
  <c r="S1642" i="18"/>
  <c r="T1642" i="18"/>
  <c r="U1642" i="18"/>
  <c r="S1643" i="18"/>
  <c r="T1643" i="18"/>
  <c r="U1643" i="18"/>
  <c r="S1644" i="18"/>
  <c r="T1644" i="18"/>
  <c r="U1644" i="18"/>
  <c r="S1645" i="18"/>
  <c r="T1645" i="18"/>
  <c r="U1645" i="18"/>
  <c r="S1646" i="18"/>
  <c r="T1646" i="18"/>
  <c r="U1646" i="18"/>
  <c r="S1647" i="18"/>
  <c r="T1647" i="18"/>
  <c r="U1647" i="18"/>
  <c r="S1648" i="18"/>
  <c r="T1648" i="18"/>
  <c r="U1648" i="18"/>
  <c r="S1649" i="18"/>
  <c r="T1649" i="18"/>
  <c r="U1649" i="18"/>
  <c r="S1650" i="18"/>
  <c r="T1650" i="18"/>
  <c r="U1650" i="18"/>
  <c r="S1651" i="18"/>
  <c r="T1651" i="18"/>
  <c r="U1651" i="18"/>
  <c r="S1652" i="18"/>
  <c r="T1652" i="18"/>
  <c r="U1652" i="18"/>
  <c r="S1653" i="18"/>
  <c r="T1653" i="18"/>
  <c r="U1653" i="18"/>
  <c r="S1654" i="18"/>
  <c r="T1654" i="18"/>
  <c r="U1654" i="18"/>
  <c r="S1655" i="18"/>
  <c r="T1655" i="18"/>
  <c r="U1655" i="18"/>
  <c r="S1656" i="18"/>
  <c r="T1656" i="18"/>
  <c r="U1656" i="18"/>
  <c r="S1657" i="18"/>
  <c r="T1657" i="18"/>
  <c r="U1657" i="18"/>
  <c r="S1658" i="18"/>
  <c r="T1658" i="18"/>
  <c r="U1658" i="18"/>
  <c r="S1659" i="18"/>
  <c r="T1659" i="18"/>
  <c r="U1659" i="18"/>
  <c r="S1660" i="18"/>
  <c r="T1660" i="18"/>
  <c r="U1660" i="18"/>
  <c r="S1661" i="18"/>
  <c r="T1661" i="18"/>
  <c r="U1661" i="18"/>
  <c r="S1662" i="18"/>
  <c r="T1662" i="18"/>
  <c r="U1662" i="18"/>
  <c r="S1663" i="18"/>
  <c r="T1663" i="18"/>
  <c r="U1663" i="18"/>
  <c r="S1664" i="18"/>
  <c r="T1664" i="18"/>
  <c r="U1664" i="18"/>
  <c r="S1665" i="18"/>
  <c r="T1665" i="18"/>
  <c r="U1665" i="18"/>
  <c r="S1666" i="18"/>
  <c r="T1666" i="18"/>
  <c r="U1666" i="18"/>
  <c r="S1667" i="18"/>
  <c r="T1667" i="18"/>
  <c r="U1667" i="18"/>
  <c r="S1668" i="18"/>
  <c r="T1668" i="18"/>
  <c r="U1668" i="18"/>
  <c r="S1669" i="18"/>
  <c r="T1669" i="18"/>
  <c r="U1669" i="18"/>
  <c r="S1670" i="18"/>
  <c r="T1670" i="18"/>
  <c r="U1670" i="18"/>
  <c r="S1671" i="18"/>
  <c r="T1671" i="18"/>
  <c r="U1671" i="18"/>
  <c r="S1672" i="18"/>
  <c r="T1672" i="18"/>
  <c r="U1672" i="18"/>
  <c r="S1673" i="18"/>
  <c r="T1673" i="18"/>
  <c r="U1673" i="18"/>
  <c r="S1674" i="18"/>
  <c r="T1674" i="18"/>
  <c r="U1674" i="18"/>
  <c r="S1675" i="18"/>
  <c r="T1675" i="18"/>
  <c r="U1675" i="18"/>
  <c r="S1676" i="18"/>
  <c r="T1676" i="18"/>
  <c r="U1676" i="18"/>
  <c r="S1677" i="18"/>
  <c r="T1677" i="18"/>
  <c r="U1677" i="18"/>
  <c r="S1678" i="18"/>
  <c r="T1678" i="18"/>
  <c r="U1678" i="18"/>
  <c r="S1679" i="18"/>
  <c r="T1679" i="18"/>
  <c r="U1679" i="18"/>
  <c r="S1680" i="18"/>
  <c r="T1680" i="18"/>
  <c r="U1680" i="18"/>
  <c r="S1681" i="18"/>
  <c r="T1681" i="18"/>
  <c r="U1681" i="18"/>
  <c r="S1682" i="18"/>
  <c r="T1682" i="18"/>
  <c r="U1682" i="18"/>
  <c r="S1683" i="18"/>
  <c r="T1683" i="18"/>
  <c r="U1683" i="18"/>
  <c r="S1684" i="18"/>
  <c r="T1684" i="18"/>
  <c r="U1684" i="18"/>
  <c r="S1685" i="18"/>
  <c r="T1685" i="18"/>
  <c r="U1685" i="18"/>
  <c r="S1686" i="18"/>
  <c r="T1686" i="18"/>
  <c r="U1686" i="18"/>
  <c r="S1687" i="18"/>
  <c r="T1687" i="18"/>
  <c r="U1687" i="18"/>
  <c r="S1688" i="18"/>
  <c r="T1688" i="18"/>
  <c r="U1688" i="18"/>
  <c r="S1689" i="18"/>
  <c r="T1689" i="18"/>
  <c r="U1689" i="18"/>
  <c r="S1690" i="18"/>
  <c r="T1690" i="18"/>
  <c r="U1690" i="18"/>
  <c r="S1691" i="18"/>
  <c r="T1691" i="18"/>
  <c r="U1691" i="18"/>
  <c r="S1692" i="18"/>
  <c r="T1692" i="18"/>
  <c r="U1692" i="18"/>
  <c r="S1693" i="18"/>
  <c r="T1693" i="18"/>
  <c r="U1693" i="18"/>
  <c r="S1694" i="18"/>
  <c r="T1694" i="18"/>
  <c r="U1694" i="18"/>
  <c r="S1695" i="18"/>
  <c r="T1695" i="18"/>
  <c r="U1695" i="18"/>
  <c r="S1696" i="18"/>
  <c r="T1696" i="18"/>
  <c r="U1696" i="18"/>
  <c r="S1697" i="18"/>
  <c r="T1697" i="18"/>
  <c r="U1697" i="18"/>
  <c r="S1698" i="18"/>
  <c r="T1698" i="18"/>
  <c r="U1698" i="18"/>
  <c r="S1699" i="18"/>
  <c r="T1699" i="18"/>
  <c r="U1699" i="18"/>
  <c r="S1700" i="18"/>
  <c r="T1700" i="18"/>
  <c r="U1700" i="18"/>
  <c r="S1701" i="18"/>
  <c r="T1701" i="18"/>
  <c r="U1701" i="18"/>
  <c r="S1702" i="18"/>
  <c r="T1702" i="18"/>
  <c r="U1702" i="18"/>
  <c r="S1703" i="18"/>
  <c r="T1703" i="18"/>
  <c r="U1703" i="18"/>
  <c r="S1704" i="18"/>
  <c r="T1704" i="18"/>
  <c r="U1704" i="18"/>
  <c r="S1705" i="18"/>
  <c r="T1705" i="18"/>
  <c r="U1705" i="18"/>
  <c r="S1706" i="18"/>
  <c r="T1706" i="18"/>
  <c r="U1706" i="18"/>
  <c r="S1707" i="18"/>
  <c r="T1707" i="18"/>
  <c r="U1707" i="18"/>
  <c r="S1708" i="18"/>
  <c r="T1708" i="18"/>
  <c r="U1708" i="18"/>
  <c r="S1709" i="18"/>
  <c r="T1709" i="18"/>
  <c r="U1709" i="18"/>
  <c r="S1710" i="18"/>
  <c r="T1710" i="18"/>
  <c r="U1710" i="18"/>
  <c r="S1711" i="18"/>
  <c r="T1711" i="18"/>
  <c r="U1711" i="18"/>
  <c r="S1712" i="18"/>
  <c r="T1712" i="18"/>
  <c r="U1712" i="18"/>
  <c r="S1713" i="18"/>
  <c r="T1713" i="18"/>
  <c r="U1713" i="18"/>
  <c r="S1714" i="18"/>
  <c r="T1714" i="18"/>
  <c r="U1714" i="18"/>
  <c r="S1715" i="18"/>
  <c r="T1715" i="18"/>
  <c r="U1715" i="18"/>
  <c r="S1716" i="18"/>
  <c r="T1716" i="18"/>
  <c r="U1716" i="18"/>
  <c r="S1717" i="18"/>
  <c r="T1717" i="18"/>
  <c r="U1717" i="18"/>
  <c r="S1718" i="18"/>
  <c r="T1718" i="18"/>
  <c r="U1718" i="18"/>
  <c r="S1719" i="18"/>
  <c r="T1719" i="18"/>
  <c r="U1719" i="18"/>
  <c r="S1720" i="18"/>
  <c r="T1720" i="18"/>
  <c r="U1720" i="18"/>
  <c r="S1721" i="18"/>
  <c r="T1721" i="18"/>
  <c r="U1721" i="18"/>
  <c r="S1722" i="18"/>
  <c r="T1722" i="18"/>
  <c r="U1722" i="18"/>
  <c r="S1723" i="18"/>
  <c r="T1723" i="18"/>
  <c r="U1723" i="18"/>
  <c r="S1724" i="18"/>
  <c r="T1724" i="18"/>
  <c r="U1724" i="18"/>
  <c r="S1725" i="18"/>
  <c r="T1725" i="18"/>
  <c r="U1725" i="18"/>
  <c r="S1726" i="18"/>
  <c r="T1726" i="18"/>
  <c r="U1726" i="18"/>
  <c r="S1727" i="18"/>
  <c r="T1727" i="18"/>
  <c r="U1727" i="18"/>
  <c r="S1728" i="18"/>
  <c r="T1728" i="18"/>
  <c r="U1728" i="18"/>
  <c r="S1729" i="18"/>
  <c r="T1729" i="18"/>
  <c r="U1729" i="18"/>
  <c r="S1730" i="18"/>
  <c r="T1730" i="18"/>
  <c r="U1730" i="18"/>
  <c r="S1731" i="18"/>
  <c r="T1731" i="18"/>
  <c r="U1731" i="18"/>
  <c r="S1732" i="18"/>
  <c r="T1732" i="18"/>
  <c r="U1732" i="18"/>
  <c r="S1733" i="18"/>
  <c r="T1733" i="18"/>
  <c r="U1733" i="18"/>
  <c r="S1734" i="18"/>
  <c r="T1734" i="18"/>
  <c r="U1734" i="18"/>
  <c r="S1735" i="18"/>
  <c r="T1735" i="18"/>
  <c r="U1735" i="18"/>
  <c r="S1736" i="18"/>
  <c r="T1736" i="18"/>
  <c r="U1736" i="18"/>
  <c r="S1737" i="18"/>
  <c r="T1737" i="18"/>
  <c r="U1737" i="18"/>
  <c r="S1738" i="18"/>
  <c r="T1738" i="18"/>
  <c r="U1738" i="18"/>
  <c r="S1739" i="18"/>
  <c r="T1739" i="18"/>
  <c r="U1739" i="18"/>
  <c r="S1740" i="18"/>
  <c r="T1740" i="18"/>
  <c r="U1740" i="18"/>
  <c r="S1741" i="18"/>
  <c r="T1741" i="18"/>
  <c r="U1741" i="18"/>
  <c r="S1742" i="18"/>
  <c r="T1742" i="18"/>
  <c r="U1742" i="18"/>
  <c r="S1743" i="18"/>
  <c r="T1743" i="18"/>
  <c r="U1743" i="18"/>
  <c r="S1744" i="18"/>
  <c r="T1744" i="18"/>
  <c r="U1744" i="18"/>
  <c r="S1745" i="18"/>
  <c r="T1745" i="18"/>
  <c r="U1745" i="18"/>
  <c r="S1746" i="18"/>
  <c r="T1746" i="18"/>
  <c r="U1746" i="18"/>
  <c r="S1747" i="18"/>
  <c r="T1747" i="18"/>
  <c r="U1747" i="18"/>
  <c r="S1748" i="18"/>
  <c r="T1748" i="18"/>
  <c r="U1748" i="18"/>
  <c r="S1749" i="18"/>
  <c r="T1749" i="18"/>
  <c r="U1749" i="18"/>
  <c r="S1750" i="18"/>
  <c r="T1750" i="18"/>
  <c r="U1750" i="18"/>
  <c r="S1751" i="18"/>
  <c r="T1751" i="18"/>
  <c r="U1751" i="18"/>
  <c r="S1752" i="18"/>
  <c r="T1752" i="18"/>
  <c r="U1752" i="18"/>
  <c r="S1753" i="18"/>
  <c r="T1753" i="18"/>
  <c r="U1753" i="18"/>
  <c r="S1754" i="18"/>
  <c r="T1754" i="18"/>
  <c r="U1754" i="18"/>
  <c r="S1755" i="18"/>
  <c r="T1755" i="18"/>
  <c r="U1755" i="18"/>
  <c r="S1756" i="18"/>
  <c r="T1756" i="18"/>
  <c r="U1756" i="18"/>
  <c r="S1757" i="18"/>
  <c r="T1757" i="18"/>
  <c r="U1757" i="18"/>
  <c r="S1758" i="18"/>
  <c r="T1758" i="18"/>
  <c r="U1758" i="18"/>
  <c r="S1759" i="18"/>
  <c r="T1759" i="18"/>
  <c r="U1759" i="18"/>
  <c r="S1760" i="18"/>
  <c r="T1760" i="18"/>
  <c r="U1760" i="18"/>
  <c r="S1761" i="18"/>
  <c r="T1761" i="18"/>
  <c r="U1761" i="18"/>
  <c r="S1762" i="18"/>
  <c r="T1762" i="18"/>
  <c r="U1762" i="18"/>
  <c r="S1763" i="18"/>
  <c r="T1763" i="18"/>
  <c r="U1763" i="18"/>
  <c r="S1764" i="18"/>
  <c r="T1764" i="18"/>
  <c r="U1764" i="18"/>
  <c r="S1765" i="18"/>
  <c r="T1765" i="18"/>
  <c r="U1765" i="18"/>
  <c r="S1766" i="18"/>
  <c r="T1766" i="18"/>
  <c r="U1766" i="18"/>
  <c r="S1767" i="18"/>
  <c r="T1767" i="18"/>
  <c r="U1767" i="18"/>
  <c r="S1768" i="18"/>
  <c r="T1768" i="18"/>
  <c r="U1768" i="18"/>
  <c r="S1769" i="18"/>
  <c r="T1769" i="18"/>
  <c r="U1769" i="18"/>
  <c r="S1770" i="18"/>
  <c r="T1770" i="18"/>
  <c r="U1770" i="18"/>
  <c r="S1771" i="18"/>
  <c r="T1771" i="18"/>
  <c r="U1771" i="18"/>
  <c r="S1772" i="18"/>
  <c r="T1772" i="18"/>
  <c r="U1772" i="18"/>
  <c r="S1773" i="18"/>
  <c r="T1773" i="18"/>
  <c r="U1773" i="18"/>
  <c r="S1774" i="18"/>
  <c r="T1774" i="18"/>
  <c r="U1774" i="18"/>
  <c r="S1775" i="18"/>
  <c r="T1775" i="18"/>
  <c r="U1775" i="18"/>
  <c r="S1776" i="18"/>
  <c r="T1776" i="18"/>
  <c r="U1776" i="18"/>
  <c r="S1777" i="18"/>
  <c r="T1777" i="18"/>
  <c r="U1777" i="18"/>
  <c r="S1778" i="18"/>
  <c r="T1778" i="18"/>
  <c r="U1778" i="18"/>
  <c r="S1779" i="18"/>
  <c r="T1779" i="18"/>
  <c r="U1779" i="18"/>
  <c r="S1780" i="18"/>
  <c r="T1780" i="18"/>
  <c r="U1780" i="18"/>
  <c r="S1781" i="18"/>
  <c r="T1781" i="18"/>
  <c r="U1781" i="18"/>
  <c r="S1782" i="18"/>
  <c r="T1782" i="18"/>
  <c r="U1782" i="18"/>
  <c r="S1783" i="18"/>
  <c r="T1783" i="18"/>
  <c r="U1783" i="18"/>
  <c r="S1784" i="18"/>
  <c r="T1784" i="18"/>
  <c r="U1784" i="18"/>
  <c r="S1785" i="18"/>
  <c r="T1785" i="18"/>
  <c r="U1785" i="18"/>
  <c r="S1786" i="18"/>
  <c r="T1786" i="18"/>
  <c r="U1786" i="18"/>
  <c r="S1787" i="18"/>
  <c r="T1787" i="18"/>
  <c r="U1787" i="18"/>
  <c r="S1788" i="18"/>
  <c r="T1788" i="18"/>
  <c r="U1788" i="18"/>
  <c r="S1789" i="18"/>
  <c r="T1789" i="18"/>
  <c r="U1789" i="18"/>
  <c r="S1790" i="18"/>
  <c r="T1790" i="18"/>
  <c r="U1790" i="18"/>
  <c r="S1791" i="18"/>
  <c r="T1791" i="18"/>
  <c r="U1791" i="18"/>
  <c r="S1792" i="18"/>
  <c r="T1792" i="18"/>
  <c r="U1792" i="18"/>
  <c r="S1793" i="18"/>
  <c r="T1793" i="18"/>
  <c r="U1793" i="18"/>
  <c r="S1794" i="18"/>
  <c r="T1794" i="18"/>
  <c r="U1794" i="18"/>
  <c r="S1795" i="18"/>
  <c r="T1795" i="18"/>
  <c r="U1795" i="18"/>
  <c r="S1796" i="18"/>
  <c r="T1796" i="18"/>
  <c r="U1796" i="18"/>
  <c r="S1797" i="18"/>
  <c r="T1797" i="18"/>
  <c r="U1797" i="18"/>
  <c r="S1798" i="18"/>
  <c r="T1798" i="18"/>
  <c r="U1798" i="18"/>
  <c r="S1799" i="18"/>
  <c r="T1799" i="18"/>
  <c r="U1799" i="18"/>
  <c r="S1800" i="18"/>
  <c r="T1800" i="18"/>
  <c r="U1800" i="18"/>
  <c r="S1801" i="18"/>
  <c r="T1801" i="18"/>
  <c r="U1801" i="18"/>
  <c r="S1802" i="18"/>
  <c r="T1802" i="18"/>
  <c r="U1802" i="18"/>
  <c r="S1803" i="18"/>
  <c r="T1803" i="18"/>
  <c r="U1803" i="18"/>
  <c r="S1804" i="18"/>
  <c r="T1804" i="18"/>
  <c r="U1804" i="18"/>
  <c r="S1805" i="18"/>
  <c r="T1805" i="18"/>
  <c r="U1805" i="18"/>
  <c r="S1806" i="18"/>
  <c r="T1806" i="18"/>
  <c r="U1806" i="18"/>
  <c r="S1807" i="18"/>
  <c r="T1807" i="18"/>
  <c r="U1807" i="18"/>
  <c r="S1808" i="18"/>
  <c r="T1808" i="18"/>
  <c r="U1808" i="18"/>
  <c r="S1809" i="18"/>
  <c r="T1809" i="18"/>
  <c r="U1809" i="18"/>
  <c r="S1810" i="18"/>
  <c r="T1810" i="18"/>
  <c r="U1810" i="18"/>
  <c r="S1811" i="18"/>
  <c r="T1811" i="18"/>
  <c r="U1811" i="18"/>
  <c r="S1812" i="18"/>
  <c r="T1812" i="18"/>
  <c r="U1812" i="18"/>
  <c r="S1813" i="18"/>
  <c r="T1813" i="18"/>
  <c r="U1813" i="18"/>
  <c r="S1814" i="18"/>
  <c r="T1814" i="18"/>
  <c r="U1814" i="18"/>
  <c r="S1815" i="18"/>
  <c r="T1815" i="18"/>
  <c r="U1815" i="18"/>
  <c r="S1816" i="18"/>
  <c r="T1816" i="18"/>
  <c r="U1816" i="18"/>
  <c r="S1817" i="18"/>
  <c r="T1817" i="18"/>
  <c r="U1817" i="18"/>
  <c r="S1818" i="18"/>
  <c r="T1818" i="18"/>
  <c r="U1818" i="18"/>
  <c r="S1819" i="18"/>
  <c r="T1819" i="18"/>
  <c r="U1819" i="18"/>
  <c r="S1820" i="18"/>
  <c r="T1820" i="18"/>
  <c r="U1820" i="18"/>
  <c r="S1821" i="18"/>
  <c r="T1821" i="18"/>
  <c r="U1821" i="18"/>
  <c r="S1822" i="18"/>
  <c r="T1822" i="18"/>
  <c r="U1822" i="18"/>
  <c r="S1823" i="18"/>
  <c r="T1823" i="18"/>
  <c r="U1823" i="18"/>
  <c r="S1824" i="18"/>
  <c r="T1824" i="18"/>
  <c r="U1824" i="18"/>
  <c r="S1825" i="18"/>
  <c r="T1825" i="18"/>
  <c r="U1825" i="18"/>
  <c r="S1826" i="18"/>
  <c r="T1826" i="18"/>
  <c r="U1826" i="18"/>
  <c r="S1827" i="18"/>
  <c r="T1827" i="18"/>
  <c r="U1827" i="18"/>
  <c r="S1828" i="18"/>
  <c r="T1828" i="18"/>
  <c r="U1828" i="18"/>
  <c r="S1829" i="18"/>
  <c r="T1829" i="18"/>
  <c r="U1829" i="18"/>
  <c r="S1830" i="18"/>
  <c r="T1830" i="18"/>
  <c r="U1830" i="18"/>
  <c r="S1831" i="18"/>
  <c r="T1831" i="18"/>
  <c r="U1831" i="18"/>
  <c r="S1832" i="18"/>
  <c r="T1832" i="18"/>
  <c r="U1832" i="18"/>
  <c r="S1833" i="18"/>
  <c r="T1833" i="18"/>
  <c r="U1833" i="18"/>
  <c r="S1834" i="18"/>
  <c r="T1834" i="18"/>
  <c r="U1834" i="18"/>
  <c r="S1835" i="18"/>
  <c r="T1835" i="18"/>
  <c r="U1835" i="18"/>
  <c r="S1836" i="18"/>
  <c r="T1836" i="18"/>
  <c r="U1836" i="18"/>
  <c r="S1837" i="18"/>
  <c r="T1837" i="18"/>
  <c r="U1837" i="18"/>
  <c r="S1838" i="18"/>
  <c r="T1838" i="18"/>
  <c r="U1838" i="18"/>
  <c r="S1839" i="18"/>
  <c r="T1839" i="18"/>
  <c r="U1839" i="18"/>
  <c r="S1840" i="18"/>
  <c r="T1840" i="18"/>
  <c r="U1840" i="18"/>
  <c r="S1841" i="18"/>
  <c r="T1841" i="18"/>
  <c r="U1841" i="18"/>
  <c r="S1842" i="18"/>
  <c r="T1842" i="18"/>
  <c r="U1842" i="18"/>
  <c r="S1843" i="18"/>
  <c r="T1843" i="18"/>
  <c r="U1843" i="18"/>
  <c r="S1844" i="18"/>
  <c r="T1844" i="18"/>
  <c r="U1844" i="18"/>
  <c r="S1845" i="18"/>
  <c r="T1845" i="18"/>
  <c r="U1845" i="18"/>
  <c r="S1846" i="18"/>
  <c r="T1846" i="18"/>
  <c r="U1846" i="18"/>
  <c r="S1847" i="18"/>
  <c r="T1847" i="18"/>
  <c r="U1847" i="18"/>
  <c r="S1848" i="18"/>
  <c r="T1848" i="18"/>
  <c r="U1848" i="18"/>
  <c r="S1849" i="18"/>
  <c r="T1849" i="18"/>
  <c r="U1849" i="18"/>
  <c r="S1850" i="18"/>
  <c r="T1850" i="18"/>
  <c r="U1850" i="18"/>
  <c r="S1851" i="18"/>
  <c r="T1851" i="18"/>
  <c r="U1851" i="18"/>
  <c r="S1852" i="18"/>
  <c r="T1852" i="18"/>
  <c r="U1852" i="18"/>
  <c r="S1853" i="18"/>
  <c r="T1853" i="18"/>
  <c r="U1853" i="18"/>
  <c r="S1854" i="18"/>
  <c r="T1854" i="18"/>
  <c r="U1854" i="18"/>
  <c r="S1855" i="18"/>
  <c r="T1855" i="18"/>
  <c r="U1855" i="18"/>
  <c r="S1856" i="18"/>
  <c r="T1856" i="18"/>
  <c r="U1856" i="18"/>
  <c r="S1857" i="18"/>
  <c r="T1857" i="18"/>
  <c r="U1857" i="18"/>
  <c r="S1858" i="18"/>
  <c r="T1858" i="18"/>
  <c r="U1858" i="18"/>
  <c r="S1859" i="18"/>
  <c r="T1859" i="18"/>
  <c r="U1859" i="18"/>
  <c r="S1860" i="18"/>
  <c r="T1860" i="18"/>
  <c r="U1860" i="18"/>
  <c r="S1861" i="18"/>
  <c r="T1861" i="18"/>
  <c r="U1861" i="18"/>
  <c r="S1862" i="18"/>
  <c r="T1862" i="18"/>
  <c r="U1862" i="18"/>
  <c r="S1863" i="18"/>
  <c r="T1863" i="18"/>
  <c r="U1863" i="18"/>
  <c r="S1864" i="18"/>
  <c r="T1864" i="18"/>
  <c r="U1864" i="18"/>
  <c r="S1865" i="18"/>
  <c r="T1865" i="18"/>
  <c r="U1865" i="18"/>
  <c r="S1866" i="18"/>
  <c r="T1866" i="18"/>
  <c r="U1866" i="18"/>
  <c r="S1867" i="18"/>
  <c r="T1867" i="18"/>
  <c r="U1867" i="18"/>
  <c r="S1868" i="18"/>
  <c r="T1868" i="18"/>
  <c r="U1868" i="18"/>
  <c r="S1869" i="18"/>
  <c r="T1869" i="18"/>
  <c r="U1869" i="18"/>
  <c r="S1870" i="18"/>
  <c r="T1870" i="18"/>
  <c r="U1870" i="18"/>
  <c r="S1871" i="18"/>
  <c r="T1871" i="18"/>
  <c r="U1871" i="18"/>
  <c r="S1872" i="18"/>
  <c r="T1872" i="18"/>
  <c r="U1872" i="18"/>
  <c r="S1873" i="18"/>
  <c r="T1873" i="18"/>
  <c r="U1873" i="18"/>
  <c r="S1874" i="18"/>
  <c r="T1874" i="18"/>
  <c r="U1874" i="18"/>
  <c r="S1875" i="18"/>
  <c r="T1875" i="18"/>
  <c r="U1875" i="18"/>
  <c r="S1876" i="18"/>
  <c r="T1876" i="18"/>
  <c r="U1876" i="18"/>
  <c r="S1877" i="18"/>
  <c r="T1877" i="18"/>
  <c r="U1877" i="18"/>
  <c r="S1878" i="18"/>
  <c r="T1878" i="18"/>
  <c r="U1878" i="18"/>
  <c r="S1879" i="18"/>
  <c r="T1879" i="18"/>
  <c r="U1879" i="18"/>
  <c r="S1880" i="18"/>
  <c r="T1880" i="18"/>
  <c r="U1880" i="18"/>
  <c r="S1881" i="18"/>
  <c r="T1881" i="18"/>
  <c r="U1881" i="18"/>
  <c r="S1882" i="18"/>
  <c r="T1882" i="18"/>
  <c r="U1882" i="18"/>
  <c r="S1883" i="18"/>
  <c r="T1883" i="18"/>
  <c r="U1883" i="18"/>
  <c r="S1884" i="18"/>
  <c r="T1884" i="18"/>
  <c r="U1884" i="18"/>
  <c r="S1885" i="18"/>
  <c r="T1885" i="18"/>
  <c r="U1885" i="18"/>
  <c r="S1886" i="18"/>
  <c r="T1886" i="18"/>
  <c r="U1886" i="18"/>
  <c r="S1887" i="18"/>
  <c r="T1887" i="18"/>
  <c r="U1887" i="18"/>
  <c r="S1888" i="18"/>
  <c r="T1888" i="18"/>
  <c r="U1888" i="18"/>
  <c r="S1889" i="18"/>
  <c r="T1889" i="18"/>
  <c r="U1889" i="18"/>
  <c r="S1890" i="18"/>
  <c r="T1890" i="18"/>
  <c r="U1890" i="18"/>
  <c r="S1891" i="18"/>
  <c r="T1891" i="18"/>
  <c r="U1891" i="18"/>
  <c r="S1892" i="18"/>
  <c r="T1892" i="18"/>
  <c r="U1892" i="18"/>
  <c r="S1893" i="18"/>
  <c r="T1893" i="18"/>
  <c r="U1893" i="18"/>
  <c r="S1894" i="18"/>
  <c r="T1894" i="18"/>
  <c r="U1894" i="18"/>
  <c r="S1895" i="18"/>
  <c r="T1895" i="18"/>
  <c r="U1895" i="18"/>
  <c r="S1896" i="18"/>
  <c r="T1896" i="18"/>
  <c r="U1896" i="18"/>
  <c r="S1897" i="18"/>
  <c r="T1897" i="18"/>
  <c r="U1897" i="18"/>
  <c r="S1898" i="18"/>
  <c r="T1898" i="18"/>
  <c r="U1898" i="18"/>
  <c r="S1899" i="18"/>
  <c r="T1899" i="18"/>
  <c r="U1899" i="18"/>
  <c r="S1900" i="18"/>
  <c r="T1900" i="18"/>
  <c r="U1900" i="18"/>
  <c r="S1901" i="18"/>
  <c r="T1901" i="18"/>
  <c r="U1901" i="18"/>
  <c r="S1902" i="18"/>
  <c r="T1902" i="18"/>
  <c r="U1902" i="18"/>
  <c r="S1903" i="18"/>
  <c r="T1903" i="18"/>
  <c r="U1903" i="18"/>
  <c r="S1904" i="18"/>
  <c r="T1904" i="18"/>
  <c r="U1904" i="18"/>
  <c r="S1905" i="18"/>
  <c r="T1905" i="18"/>
  <c r="U1905" i="18"/>
  <c r="S1906" i="18"/>
  <c r="T1906" i="18"/>
  <c r="U1906" i="18"/>
  <c r="S1907" i="18"/>
  <c r="T1907" i="18"/>
  <c r="U1907" i="18"/>
  <c r="S1908" i="18"/>
  <c r="T1908" i="18"/>
  <c r="U1908" i="18"/>
  <c r="S1909" i="18"/>
  <c r="T1909" i="18"/>
  <c r="U1909" i="18"/>
  <c r="S1910" i="18"/>
  <c r="T1910" i="18"/>
  <c r="U1910" i="18"/>
  <c r="S1911" i="18"/>
  <c r="T1911" i="18"/>
  <c r="U1911" i="18"/>
  <c r="S1912" i="18"/>
  <c r="T1912" i="18"/>
  <c r="U1912" i="18"/>
  <c r="S1913" i="18"/>
  <c r="T1913" i="18"/>
  <c r="U1913" i="18"/>
  <c r="S1914" i="18"/>
  <c r="T1914" i="18"/>
  <c r="U1914" i="18"/>
  <c r="S1915" i="18"/>
  <c r="T1915" i="18"/>
  <c r="U1915" i="18"/>
  <c r="S1916" i="18"/>
  <c r="T1916" i="18"/>
  <c r="U1916" i="18"/>
  <c r="S1917" i="18"/>
  <c r="T1917" i="18"/>
  <c r="U1917" i="18"/>
  <c r="S1918" i="18"/>
  <c r="T1918" i="18"/>
  <c r="U1918" i="18"/>
  <c r="S1919" i="18"/>
  <c r="T1919" i="18"/>
  <c r="U1919" i="18"/>
  <c r="S1920" i="18"/>
  <c r="T1920" i="18"/>
  <c r="U1920" i="18"/>
  <c r="S1921" i="18"/>
  <c r="T1921" i="18"/>
  <c r="U1921" i="18"/>
  <c r="S1922" i="18"/>
  <c r="T1922" i="18"/>
  <c r="U1922" i="18"/>
  <c r="S1923" i="18"/>
  <c r="T1923" i="18"/>
  <c r="U1923" i="18"/>
  <c r="S1924" i="18"/>
  <c r="T1924" i="18"/>
  <c r="U1924" i="18"/>
  <c r="S1925" i="18"/>
  <c r="T1925" i="18"/>
  <c r="U1925" i="18"/>
  <c r="S1926" i="18"/>
  <c r="T1926" i="18"/>
  <c r="U1926" i="18"/>
  <c r="S1927" i="18"/>
  <c r="T1927" i="18"/>
  <c r="U1927" i="18"/>
  <c r="S1928" i="18"/>
  <c r="T1928" i="18"/>
  <c r="U1928" i="18"/>
  <c r="S1929" i="18"/>
  <c r="T1929" i="18"/>
  <c r="U1929" i="18"/>
  <c r="S1930" i="18"/>
  <c r="T1930" i="18"/>
  <c r="U1930" i="18"/>
  <c r="S1931" i="18"/>
  <c r="T1931" i="18"/>
  <c r="U1931" i="18"/>
  <c r="S1932" i="18"/>
  <c r="T1932" i="18"/>
  <c r="U1932" i="18"/>
  <c r="S1933" i="18"/>
  <c r="T1933" i="18"/>
  <c r="U1933" i="18"/>
  <c r="S1934" i="18"/>
  <c r="T1934" i="18"/>
  <c r="U1934" i="18"/>
  <c r="S1935" i="18"/>
  <c r="T1935" i="18"/>
  <c r="U1935" i="18"/>
  <c r="S1936" i="18"/>
  <c r="T1936" i="18"/>
  <c r="U1936" i="18"/>
  <c r="S1937" i="18"/>
  <c r="T1937" i="18"/>
  <c r="U1937" i="18"/>
  <c r="S1938" i="18"/>
  <c r="T1938" i="18"/>
  <c r="U1938" i="18"/>
  <c r="S1939" i="18"/>
  <c r="T1939" i="18"/>
  <c r="U1939" i="18"/>
  <c r="S1940" i="18"/>
  <c r="T1940" i="18"/>
  <c r="U1940" i="18"/>
  <c r="S1941" i="18"/>
  <c r="T1941" i="18"/>
  <c r="U1941" i="18"/>
  <c r="S1942" i="18"/>
  <c r="T1942" i="18"/>
  <c r="U1942" i="18"/>
  <c r="S1943" i="18"/>
  <c r="T1943" i="18"/>
  <c r="U1943" i="18"/>
  <c r="S1944" i="18"/>
  <c r="T1944" i="18"/>
  <c r="U1944" i="18"/>
  <c r="S1945" i="18"/>
  <c r="T1945" i="18"/>
  <c r="U1945" i="18"/>
  <c r="S1946" i="18"/>
  <c r="T1946" i="18"/>
  <c r="U1946" i="18"/>
  <c r="S1947" i="18"/>
  <c r="T1947" i="18"/>
  <c r="U1947" i="18"/>
  <c r="S1948" i="18"/>
  <c r="T1948" i="18"/>
  <c r="U1948" i="18"/>
  <c r="S1949" i="18"/>
  <c r="T1949" i="18"/>
  <c r="U1949" i="18"/>
  <c r="S1950" i="18"/>
  <c r="T1950" i="18"/>
  <c r="U1950" i="18"/>
  <c r="S1951" i="18"/>
  <c r="T1951" i="18"/>
  <c r="U1951" i="18"/>
  <c r="S1952" i="18"/>
  <c r="T1952" i="18"/>
  <c r="U1952" i="18"/>
  <c r="S1953" i="18"/>
  <c r="T1953" i="18"/>
  <c r="U1953" i="18"/>
  <c r="S1954" i="18"/>
  <c r="T1954" i="18"/>
  <c r="U1954" i="18"/>
  <c r="S1955" i="18"/>
  <c r="T1955" i="18"/>
  <c r="U1955" i="18"/>
  <c r="S1956" i="18"/>
  <c r="T1956" i="18"/>
  <c r="U1956" i="18"/>
  <c r="S1957" i="18"/>
  <c r="T1957" i="18"/>
  <c r="U1957" i="18"/>
  <c r="S1958" i="18"/>
  <c r="T1958" i="18"/>
  <c r="U1958" i="18"/>
  <c r="S1959" i="18"/>
  <c r="T1959" i="18"/>
  <c r="U1959" i="18"/>
  <c r="S1960" i="18"/>
  <c r="T1960" i="18"/>
  <c r="U1960" i="18"/>
  <c r="S1961" i="18"/>
  <c r="T1961" i="18"/>
  <c r="U1961" i="18"/>
  <c r="S1962" i="18"/>
  <c r="T1962" i="18"/>
  <c r="U1962" i="18"/>
  <c r="S1963" i="18"/>
  <c r="T1963" i="18"/>
  <c r="U1963" i="18"/>
  <c r="S1964" i="18"/>
  <c r="T1964" i="18"/>
  <c r="U1964" i="18"/>
  <c r="S1965" i="18"/>
  <c r="T1965" i="18"/>
  <c r="U1965" i="18"/>
  <c r="S1966" i="18"/>
  <c r="T1966" i="18"/>
  <c r="U1966" i="18"/>
  <c r="S1967" i="18"/>
  <c r="T1967" i="18"/>
  <c r="U1967" i="18"/>
  <c r="S1968" i="18"/>
  <c r="T1968" i="18"/>
  <c r="U1968" i="18"/>
  <c r="S1969" i="18"/>
  <c r="T1969" i="18"/>
  <c r="U1969" i="18"/>
  <c r="S1970" i="18"/>
  <c r="T1970" i="18"/>
  <c r="U1970" i="18"/>
  <c r="S1971" i="18"/>
  <c r="T1971" i="18"/>
  <c r="U1971" i="18"/>
  <c r="S1972" i="18"/>
  <c r="T1972" i="18"/>
  <c r="U1972" i="18"/>
  <c r="S1973" i="18"/>
  <c r="T1973" i="18"/>
  <c r="U1973" i="18"/>
  <c r="S1974" i="18"/>
  <c r="T1974" i="18"/>
  <c r="U1974" i="18"/>
  <c r="S1975" i="18"/>
  <c r="T1975" i="18"/>
  <c r="U1975" i="18"/>
  <c r="S1976" i="18"/>
  <c r="T1976" i="18"/>
  <c r="U1976" i="18"/>
  <c r="S1977" i="18"/>
  <c r="T1977" i="18"/>
  <c r="U1977" i="18"/>
  <c r="S1978" i="18"/>
  <c r="T1978" i="18"/>
  <c r="U1978" i="18"/>
  <c r="S1979" i="18"/>
  <c r="T1979" i="18"/>
  <c r="U1979" i="18"/>
  <c r="S1980" i="18"/>
  <c r="T1980" i="18"/>
  <c r="U1980" i="18"/>
  <c r="S1981" i="18"/>
  <c r="T1981" i="18"/>
  <c r="U1981" i="18"/>
  <c r="S1982" i="18"/>
  <c r="T1982" i="18"/>
  <c r="U1982" i="18"/>
  <c r="S1983" i="18"/>
  <c r="T1983" i="18"/>
  <c r="U1983" i="18"/>
  <c r="S1984" i="18"/>
  <c r="T1984" i="18"/>
  <c r="U1984" i="18"/>
  <c r="S1985" i="18"/>
  <c r="T1985" i="18"/>
  <c r="U1985" i="18"/>
  <c r="S1986" i="18"/>
  <c r="T1986" i="18"/>
  <c r="U1986" i="18"/>
  <c r="S1987" i="18"/>
  <c r="T1987" i="18"/>
  <c r="U1987" i="18"/>
  <c r="S1988" i="18"/>
  <c r="T1988" i="18"/>
  <c r="U1988" i="18"/>
  <c r="S1989" i="18"/>
  <c r="T1989" i="18"/>
  <c r="U1989" i="18"/>
  <c r="S1990" i="18"/>
  <c r="T1990" i="18"/>
  <c r="U1990" i="18"/>
  <c r="S1991" i="18"/>
  <c r="T1991" i="18"/>
  <c r="U1991" i="18"/>
  <c r="S1992" i="18"/>
  <c r="T1992" i="18"/>
  <c r="U1992" i="18"/>
  <c r="S1993" i="18"/>
  <c r="T1993" i="18"/>
  <c r="U1993" i="18"/>
  <c r="S1994" i="18"/>
  <c r="T1994" i="18"/>
  <c r="U1994" i="18"/>
  <c r="S1995" i="18"/>
  <c r="T1995" i="18"/>
  <c r="U1995" i="18"/>
  <c r="S1996" i="18"/>
  <c r="T1996" i="18"/>
  <c r="U1996" i="18"/>
  <c r="S1997" i="18"/>
  <c r="T1997" i="18"/>
  <c r="U1997" i="18"/>
  <c r="S1998" i="18"/>
  <c r="T1998" i="18"/>
  <c r="U1998" i="18"/>
  <c r="S1999" i="18"/>
  <c r="T1999" i="18"/>
  <c r="U1999" i="18"/>
  <c r="S2000" i="18"/>
  <c r="T2000" i="18"/>
  <c r="U2000" i="18"/>
  <c r="S2001" i="18"/>
  <c r="T2001" i="18"/>
  <c r="U2001" i="18"/>
  <c r="S2002" i="18"/>
  <c r="T2002" i="18"/>
  <c r="U2002" i="18"/>
  <c r="S2003" i="18"/>
  <c r="T2003" i="18"/>
  <c r="U2003" i="18"/>
  <c r="S2004" i="18"/>
  <c r="T2004" i="18"/>
  <c r="U2004" i="18"/>
  <c r="S2005" i="18"/>
  <c r="T2005" i="18"/>
  <c r="U2005" i="18"/>
  <c r="S2006" i="18"/>
  <c r="T2006" i="18"/>
  <c r="U2006" i="18"/>
  <c r="S2007" i="18"/>
  <c r="T2007" i="18"/>
  <c r="U2007" i="18"/>
  <c r="S2008" i="18"/>
  <c r="T2008" i="18"/>
  <c r="U2008" i="18"/>
  <c r="S2009" i="18"/>
  <c r="T2009" i="18"/>
  <c r="U2009" i="18"/>
  <c r="S2010" i="18"/>
  <c r="T2010" i="18"/>
  <c r="U2010" i="18"/>
  <c r="S2011" i="18"/>
  <c r="T2011" i="18"/>
  <c r="U2011" i="18"/>
  <c r="S2012" i="18"/>
  <c r="T2012" i="18"/>
  <c r="U2012" i="18"/>
  <c r="S2013" i="18"/>
  <c r="T2013" i="18"/>
  <c r="U2013" i="18"/>
  <c r="S2014" i="18"/>
  <c r="T2014" i="18"/>
  <c r="U2014" i="18"/>
  <c r="S2015" i="18"/>
  <c r="T2015" i="18"/>
  <c r="U2015" i="18"/>
  <c r="S2016" i="18"/>
  <c r="T2016" i="18"/>
  <c r="U2016" i="18"/>
  <c r="S2017" i="18"/>
  <c r="T2017" i="18"/>
  <c r="U2017" i="18"/>
  <c r="S2018" i="18"/>
  <c r="T2018" i="18"/>
  <c r="U2018" i="18"/>
  <c r="S2019" i="18"/>
  <c r="T2019" i="18"/>
  <c r="U2019" i="18"/>
  <c r="S2020" i="18"/>
  <c r="T2020" i="18"/>
  <c r="U2020" i="18"/>
  <c r="S2021" i="18"/>
  <c r="T2021" i="18"/>
  <c r="U2021" i="18"/>
  <c r="S2022" i="18"/>
  <c r="T2022" i="18"/>
  <c r="U2022" i="18"/>
  <c r="S2023" i="18"/>
  <c r="T2023" i="18"/>
  <c r="U2023" i="18"/>
  <c r="S2024" i="18"/>
  <c r="T2024" i="18"/>
  <c r="U2024" i="18"/>
  <c r="S2025" i="18"/>
  <c r="T2025" i="18"/>
  <c r="U2025" i="18"/>
  <c r="S2026" i="18"/>
  <c r="T2026" i="18"/>
  <c r="U2026" i="18"/>
  <c r="S2027" i="18"/>
  <c r="T2027" i="18"/>
  <c r="U2027" i="18"/>
  <c r="S2028" i="18"/>
  <c r="T2028" i="18"/>
  <c r="U2028" i="18"/>
  <c r="S2029" i="18"/>
  <c r="T2029" i="18"/>
  <c r="U2029" i="18"/>
  <c r="S2030" i="18"/>
  <c r="T2030" i="18"/>
  <c r="U2030" i="18"/>
  <c r="S2031" i="18"/>
  <c r="T2031" i="18"/>
  <c r="U2031" i="18"/>
  <c r="S2032" i="18"/>
  <c r="T2032" i="18"/>
  <c r="U2032" i="18"/>
  <c r="S2033" i="18"/>
  <c r="T2033" i="18"/>
  <c r="U2033" i="18"/>
  <c r="S2034" i="18"/>
  <c r="T2034" i="18"/>
  <c r="U2034" i="18"/>
  <c r="S2035" i="18"/>
  <c r="T2035" i="18"/>
  <c r="U2035" i="18"/>
  <c r="S2036" i="18"/>
  <c r="T2036" i="18"/>
  <c r="U2036" i="18"/>
  <c r="S2037" i="18"/>
  <c r="T2037" i="18"/>
  <c r="U2037" i="18"/>
  <c r="S2038" i="18"/>
  <c r="T2038" i="18"/>
  <c r="U2038" i="18"/>
  <c r="S2039" i="18"/>
  <c r="T2039" i="18"/>
  <c r="U2039" i="18"/>
  <c r="S2040" i="18"/>
  <c r="T2040" i="18"/>
  <c r="U2040" i="18"/>
  <c r="S2041" i="18"/>
  <c r="T2041" i="18"/>
  <c r="U2041" i="18"/>
  <c r="S2042" i="18"/>
  <c r="T2042" i="18"/>
  <c r="U2042" i="18"/>
  <c r="S2043" i="18"/>
  <c r="T2043" i="18"/>
  <c r="U2043" i="18"/>
  <c r="S2044" i="18"/>
  <c r="T2044" i="18"/>
  <c r="U2044" i="18"/>
  <c r="S2045" i="18"/>
  <c r="T2045" i="18"/>
  <c r="U2045" i="18"/>
  <c r="S2046" i="18"/>
  <c r="T2046" i="18"/>
  <c r="U2046" i="18"/>
  <c r="S2047" i="18"/>
  <c r="T2047" i="18"/>
  <c r="U2047" i="18"/>
  <c r="S2048" i="18"/>
  <c r="T2048" i="18"/>
  <c r="U2048" i="18"/>
  <c r="S2049" i="18"/>
  <c r="T2049" i="18"/>
  <c r="U2049" i="18"/>
  <c r="S2050" i="18"/>
  <c r="T2050" i="18"/>
  <c r="U2050" i="18"/>
  <c r="S2051" i="18"/>
  <c r="T2051" i="18"/>
  <c r="U2051" i="18"/>
  <c r="S2052" i="18"/>
  <c r="T2052" i="18"/>
  <c r="U2052" i="18"/>
  <c r="S2053" i="18"/>
  <c r="T2053" i="18"/>
  <c r="U2053" i="18"/>
  <c r="S2054" i="18"/>
  <c r="T2054" i="18"/>
  <c r="U2054" i="18"/>
  <c r="S2055" i="18"/>
  <c r="T2055" i="18"/>
  <c r="U2055" i="18"/>
  <c r="S2056" i="18"/>
  <c r="T2056" i="18"/>
  <c r="U2056" i="18"/>
  <c r="S2057" i="18"/>
  <c r="T2057" i="18"/>
  <c r="U2057" i="18"/>
  <c r="S2058" i="18"/>
  <c r="T2058" i="18"/>
  <c r="U2058" i="18"/>
  <c r="S2059" i="18"/>
  <c r="T2059" i="18"/>
  <c r="U2059" i="18"/>
  <c r="S2060" i="18"/>
  <c r="T2060" i="18"/>
  <c r="U2060" i="18"/>
  <c r="S2061" i="18"/>
  <c r="T2061" i="18"/>
  <c r="U2061" i="18"/>
  <c r="S2062" i="18"/>
  <c r="T2062" i="18"/>
  <c r="U2062" i="18"/>
  <c r="S2063" i="18"/>
  <c r="T2063" i="18"/>
  <c r="U2063" i="18"/>
  <c r="S2064" i="18"/>
  <c r="T2064" i="18"/>
  <c r="U2064" i="18"/>
  <c r="S2065" i="18"/>
  <c r="T2065" i="18"/>
  <c r="U2065" i="18"/>
  <c r="S2066" i="18"/>
  <c r="T2066" i="18"/>
  <c r="U2066" i="18"/>
  <c r="S2067" i="18"/>
  <c r="T2067" i="18"/>
  <c r="U2067" i="18"/>
  <c r="S2068" i="18"/>
  <c r="T2068" i="18"/>
  <c r="U2068" i="18"/>
  <c r="S2069" i="18"/>
  <c r="T2069" i="18"/>
  <c r="U2069" i="18"/>
  <c r="S2070" i="18"/>
  <c r="T2070" i="18"/>
  <c r="U2070" i="18"/>
  <c r="S2071" i="18"/>
  <c r="T2071" i="18"/>
  <c r="U2071" i="18"/>
  <c r="S2072" i="18"/>
  <c r="T2072" i="18"/>
  <c r="U2072" i="18"/>
  <c r="S2073" i="18"/>
  <c r="T2073" i="18"/>
  <c r="U2073" i="18"/>
  <c r="S2074" i="18"/>
  <c r="T2074" i="18"/>
  <c r="U2074" i="18"/>
  <c r="S2075" i="18"/>
  <c r="T2075" i="18"/>
  <c r="U2075" i="18"/>
  <c r="S2076" i="18"/>
  <c r="T2076" i="18"/>
  <c r="U2076" i="18"/>
  <c r="S2077" i="18"/>
  <c r="T2077" i="18"/>
  <c r="U2077" i="18"/>
  <c r="S2078" i="18"/>
  <c r="T2078" i="18"/>
  <c r="U2078" i="18"/>
  <c r="S2079" i="18"/>
  <c r="T2079" i="18"/>
  <c r="U2079" i="18"/>
  <c r="S2080" i="18"/>
  <c r="T2080" i="18"/>
  <c r="U2080" i="18"/>
  <c r="S2081" i="18"/>
  <c r="T2081" i="18"/>
  <c r="U2081" i="18"/>
  <c r="S2082" i="18"/>
  <c r="T2082" i="18"/>
  <c r="U2082" i="18"/>
  <c r="S2083" i="18"/>
  <c r="T2083" i="18"/>
  <c r="U2083" i="18"/>
  <c r="S2084" i="18"/>
  <c r="T2084" i="18"/>
  <c r="U2084" i="18"/>
  <c r="S2085" i="18"/>
  <c r="T2085" i="18"/>
  <c r="U2085" i="18"/>
  <c r="S2086" i="18"/>
  <c r="T2086" i="18"/>
  <c r="U2086" i="18"/>
  <c r="S2087" i="18"/>
  <c r="T2087" i="18"/>
  <c r="U2087" i="18"/>
  <c r="S2088" i="18"/>
  <c r="T2088" i="18"/>
  <c r="U2088" i="18"/>
  <c r="S2089" i="18"/>
  <c r="T2089" i="18"/>
  <c r="U2089" i="18"/>
  <c r="S2090" i="18"/>
  <c r="T2090" i="18"/>
  <c r="U2090" i="18"/>
  <c r="S2091" i="18"/>
  <c r="T2091" i="18"/>
  <c r="U2091" i="18"/>
  <c r="S2092" i="18"/>
  <c r="T2092" i="18"/>
  <c r="U2092" i="18"/>
  <c r="S2093" i="18"/>
  <c r="T2093" i="18"/>
  <c r="U2093" i="18"/>
  <c r="S2094" i="18"/>
  <c r="T2094" i="18"/>
  <c r="U2094" i="18"/>
  <c r="S2095" i="18"/>
  <c r="T2095" i="18"/>
  <c r="U2095" i="18"/>
  <c r="S2096" i="18"/>
  <c r="T2096" i="18"/>
  <c r="U2096" i="18"/>
  <c r="S2097" i="18"/>
  <c r="T2097" i="18"/>
  <c r="U2097" i="18"/>
  <c r="S2098" i="18"/>
  <c r="T2098" i="18"/>
  <c r="U2098" i="18"/>
  <c r="S2099" i="18"/>
  <c r="T2099" i="18"/>
  <c r="U2099" i="18"/>
  <c r="S2100" i="18"/>
  <c r="T2100" i="18"/>
  <c r="U2100" i="18"/>
  <c r="S2101" i="18"/>
  <c r="T2101" i="18"/>
  <c r="U2101" i="18"/>
  <c r="S2102" i="18"/>
  <c r="T2102" i="18"/>
  <c r="U2102" i="18"/>
  <c r="S2103" i="18"/>
  <c r="T2103" i="18"/>
  <c r="U2103" i="18"/>
  <c r="S2104" i="18"/>
  <c r="T2104" i="18"/>
  <c r="U2104" i="18"/>
  <c r="S2105" i="18"/>
  <c r="T2105" i="18"/>
  <c r="U2105" i="18"/>
  <c r="S2106" i="18"/>
  <c r="T2106" i="18"/>
  <c r="U2106" i="18"/>
  <c r="S2107" i="18"/>
  <c r="T2107" i="18"/>
  <c r="U2107" i="18"/>
  <c r="S2108" i="18"/>
  <c r="T2108" i="18"/>
  <c r="U2108" i="18"/>
  <c r="S2109" i="18"/>
  <c r="T2109" i="18"/>
  <c r="U2109" i="18"/>
  <c r="S2110" i="18"/>
  <c r="T2110" i="18"/>
  <c r="U2110" i="18"/>
  <c r="S2111" i="18"/>
  <c r="T2111" i="18"/>
  <c r="U2111" i="18"/>
  <c r="S2112" i="18"/>
  <c r="T2112" i="18"/>
  <c r="U2112" i="18"/>
  <c r="S2113" i="18"/>
  <c r="T2113" i="18"/>
  <c r="U2113" i="18"/>
  <c r="S2114" i="18"/>
  <c r="T2114" i="18"/>
  <c r="U2114" i="18"/>
  <c r="S2115" i="18"/>
  <c r="T2115" i="18"/>
  <c r="U2115" i="18"/>
  <c r="S2116" i="18"/>
  <c r="T2116" i="18"/>
  <c r="U2116" i="18"/>
  <c r="S2117" i="18"/>
  <c r="T2117" i="18"/>
  <c r="U2117" i="18"/>
  <c r="S2118" i="18"/>
  <c r="T2118" i="18"/>
  <c r="U2118" i="18"/>
  <c r="S2119" i="18"/>
  <c r="T2119" i="18"/>
  <c r="U2119" i="18"/>
  <c r="S2120" i="18"/>
  <c r="T2120" i="18"/>
  <c r="U2120" i="18"/>
  <c r="S2121" i="18"/>
  <c r="T2121" i="18"/>
  <c r="U2121" i="18"/>
  <c r="S2122" i="18"/>
  <c r="T2122" i="18"/>
  <c r="U2122" i="18"/>
  <c r="S2123" i="18"/>
  <c r="T2123" i="18"/>
  <c r="U2123" i="18"/>
  <c r="S2124" i="18"/>
  <c r="T2124" i="18"/>
  <c r="U2124" i="18"/>
  <c r="S2125" i="18"/>
  <c r="T2125" i="18"/>
  <c r="U2125" i="18"/>
  <c r="S2126" i="18"/>
  <c r="T2126" i="18"/>
  <c r="U2126" i="18"/>
  <c r="S2127" i="18"/>
  <c r="T2127" i="18"/>
  <c r="U2127" i="18"/>
  <c r="S2128" i="18"/>
  <c r="T2128" i="18"/>
  <c r="U2128" i="18"/>
  <c r="S2129" i="18"/>
  <c r="T2129" i="18"/>
  <c r="U2129" i="18"/>
  <c r="S2130" i="18"/>
  <c r="T2130" i="18"/>
  <c r="U2130" i="18"/>
  <c r="S2131" i="18"/>
  <c r="T2131" i="18"/>
  <c r="U2131" i="18"/>
  <c r="S2132" i="18"/>
  <c r="T2132" i="18"/>
  <c r="U2132" i="18"/>
  <c r="S2133" i="18"/>
  <c r="T2133" i="18"/>
  <c r="U2133" i="18"/>
  <c r="S2134" i="18"/>
  <c r="T2134" i="18"/>
  <c r="U2134" i="18"/>
  <c r="S2135" i="18"/>
  <c r="T2135" i="18"/>
  <c r="U2135" i="18"/>
  <c r="S2136" i="18"/>
  <c r="T2136" i="18"/>
  <c r="U2136" i="18"/>
  <c r="S2137" i="18"/>
  <c r="T2137" i="18"/>
  <c r="U2137" i="18"/>
  <c r="S2138" i="18"/>
  <c r="T2138" i="18"/>
  <c r="U2138" i="18"/>
  <c r="S2139" i="18"/>
  <c r="T2139" i="18"/>
  <c r="U2139" i="18"/>
  <c r="S2140" i="18"/>
  <c r="T2140" i="18"/>
  <c r="U2140" i="18"/>
  <c r="S2141" i="18"/>
  <c r="T2141" i="18"/>
  <c r="U2141" i="18"/>
  <c r="S2142" i="18"/>
  <c r="T2142" i="18"/>
  <c r="U2142" i="18"/>
  <c r="S2143" i="18"/>
  <c r="T2143" i="18"/>
  <c r="U2143" i="18"/>
  <c r="S2144" i="18"/>
  <c r="T2144" i="18"/>
  <c r="U2144" i="18"/>
  <c r="S2145" i="18"/>
  <c r="T2145" i="18"/>
  <c r="U2145" i="18"/>
  <c r="S2146" i="18"/>
  <c r="T2146" i="18"/>
  <c r="U2146" i="18"/>
  <c r="S2147" i="18"/>
  <c r="T2147" i="18"/>
  <c r="U2147" i="18"/>
  <c r="S2148" i="18"/>
  <c r="T2148" i="18"/>
  <c r="U2148" i="18"/>
  <c r="S2149" i="18"/>
  <c r="T2149" i="18"/>
  <c r="U2149" i="18"/>
  <c r="S2150" i="18"/>
  <c r="T2150" i="18"/>
  <c r="U2150" i="18"/>
  <c r="S2151" i="18"/>
  <c r="T2151" i="18"/>
  <c r="U2151" i="18"/>
  <c r="S2152" i="18"/>
  <c r="T2152" i="18"/>
  <c r="U2152" i="18"/>
  <c r="S2153" i="18"/>
  <c r="T2153" i="18"/>
  <c r="U2153" i="18"/>
  <c r="S2154" i="18"/>
  <c r="T2154" i="18"/>
  <c r="U2154" i="18"/>
  <c r="S2155" i="18"/>
  <c r="T2155" i="18"/>
  <c r="U2155" i="18"/>
  <c r="S2156" i="18"/>
  <c r="T2156" i="18"/>
  <c r="U2156" i="18"/>
  <c r="S2157" i="18"/>
  <c r="T2157" i="18"/>
  <c r="U2157" i="18"/>
  <c r="S2158" i="18"/>
  <c r="T2158" i="18"/>
  <c r="U2158" i="18"/>
  <c r="S2159" i="18"/>
  <c r="T2159" i="18"/>
  <c r="U2159" i="18"/>
  <c r="S2160" i="18"/>
  <c r="T2160" i="18"/>
  <c r="U2160" i="18"/>
  <c r="S2161" i="18"/>
  <c r="T2161" i="18"/>
  <c r="U2161" i="18"/>
  <c r="S2162" i="18"/>
  <c r="T2162" i="18"/>
  <c r="U2162" i="18"/>
  <c r="S2163" i="18"/>
  <c r="T2163" i="18"/>
  <c r="U2163" i="18"/>
  <c r="S2164" i="18"/>
  <c r="T2164" i="18"/>
  <c r="U2164" i="18"/>
  <c r="S2165" i="18"/>
  <c r="T2165" i="18"/>
  <c r="U2165" i="18"/>
  <c r="S2166" i="18"/>
  <c r="T2166" i="18"/>
  <c r="U2166" i="18"/>
  <c r="S2167" i="18"/>
  <c r="T2167" i="18"/>
  <c r="U2167" i="18"/>
  <c r="S2168" i="18"/>
  <c r="T2168" i="18"/>
  <c r="U2168" i="18"/>
  <c r="S2169" i="18"/>
  <c r="T2169" i="18"/>
  <c r="U2169" i="18"/>
  <c r="S2170" i="18"/>
  <c r="T2170" i="18"/>
  <c r="U2170" i="18"/>
  <c r="S2171" i="18"/>
  <c r="T2171" i="18"/>
  <c r="U2171" i="18"/>
  <c r="S2172" i="18"/>
  <c r="T2172" i="18"/>
  <c r="U2172" i="18"/>
  <c r="S2173" i="18"/>
  <c r="T2173" i="18"/>
  <c r="U2173" i="18"/>
  <c r="S2174" i="18"/>
  <c r="T2174" i="18"/>
  <c r="U2174" i="18"/>
  <c r="S2175" i="18"/>
  <c r="T2175" i="18"/>
  <c r="U2175" i="18"/>
  <c r="S2176" i="18"/>
  <c r="T2176" i="18"/>
  <c r="U2176" i="18"/>
  <c r="S2177" i="18"/>
  <c r="T2177" i="18"/>
  <c r="U2177" i="18"/>
  <c r="S2178" i="18"/>
  <c r="T2178" i="18"/>
  <c r="U2178" i="18"/>
  <c r="S2179" i="18"/>
  <c r="T2179" i="18"/>
  <c r="U2179" i="18"/>
  <c r="S2180" i="18"/>
  <c r="T2180" i="18"/>
  <c r="U2180" i="18"/>
  <c r="S2181" i="18"/>
  <c r="T2181" i="18"/>
  <c r="U2181" i="18"/>
  <c r="S2182" i="18"/>
  <c r="T2182" i="18"/>
  <c r="U2182" i="18"/>
  <c r="S2183" i="18"/>
  <c r="T2183" i="18"/>
  <c r="U2183" i="18"/>
  <c r="S2184" i="18"/>
  <c r="T2184" i="18"/>
  <c r="U2184" i="18"/>
  <c r="S2185" i="18"/>
  <c r="T2185" i="18"/>
  <c r="U2185" i="18"/>
  <c r="S2186" i="18"/>
  <c r="T2186" i="18"/>
  <c r="U2186" i="18"/>
  <c r="S2187" i="18"/>
  <c r="T2187" i="18"/>
  <c r="U2187" i="18"/>
  <c r="S2188" i="18"/>
  <c r="T2188" i="18"/>
  <c r="U2188" i="18"/>
  <c r="S2189" i="18"/>
  <c r="T2189" i="18"/>
  <c r="U2189" i="18"/>
  <c r="S2190" i="18"/>
  <c r="T2190" i="18"/>
  <c r="U2190" i="18"/>
  <c r="S2191" i="18"/>
  <c r="T2191" i="18"/>
  <c r="U2191" i="18"/>
  <c r="S2192" i="18"/>
  <c r="T2192" i="18"/>
  <c r="U2192" i="18"/>
  <c r="S2193" i="18"/>
  <c r="T2193" i="18"/>
  <c r="U2193" i="18"/>
  <c r="S2194" i="18"/>
  <c r="T2194" i="18"/>
  <c r="U2194" i="18"/>
  <c r="S2195" i="18"/>
  <c r="T2195" i="18"/>
  <c r="U2195" i="18"/>
  <c r="S2196" i="18"/>
  <c r="T2196" i="18"/>
  <c r="U2196" i="18"/>
  <c r="S2197" i="18"/>
  <c r="T2197" i="18"/>
  <c r="U2197" i="18"/>
  <c r="S2198" i="18"/>
  <c r="T2198" i="18"/>
  <c r="U2198" i="18"/>
  <c r="S2199" i="18"/>
  <c r="T2199" i="18"/>
  <c r="U2199" i="18"/>
  <c r="S2200" i="18"/>
  <c r="T2200" i="18"/>
  <c r="U2200" i="18"/>
  <c r="S2201" i="18"/>
  <c r="T2201" i="18"/>
  <c r="U2201" i="18"/>
  <c r="S2202" i="18"/>
  <c r="T2202" i="18"/>
  <c r="U2202" i="18"/>
  <c r="S2203" i="18"/>
  <c r="T2203" i="18"/>
  <c r="U2203" i="18"/>
  <c r="S2204" i="18"/>
  <c r="T2204" i="18"/>
  <c r="U2204" i="18"/>
  <c r="S2205" i="18"/>
  <c r="T2205" i="18"/>
  <c r="U2205" i="18"/>
  <c r="S2206" i="18"/>
  <c r="T2206" i="18"/>
  <c r="U2206" i="18"/>
  <c r="S2207" i="18"/>
  <c r="T2207" i="18"/>
  <c r="U2207" i="18"/>
  <c r="S2208" i="18"/>
  <c r="T2208" i="18"/>
  <c r="U2208" i="18"/>
  <c r="S2209" i="18"/>
  <c r="T2209" i="18"/>
  <c r="U2209" i="18"/>
  <c r="S2210" i="18"/>
  <c r="T2210" i="18"/>
  <c r="U2210" i="18"/>
  <c r="S2211" i="18"/>
  <c r="T2211" i="18"/>
  <c r="U2211" i="18"/>
  <c r="S2212" i="18"/>
  <c r="T2212" i="18"/>
  <c r="U2212" i="18"/>
  <c r="S2213" i="18"/>
  <c r="T2213" i="18"/>
  <c r="U2213" i="18"/>
  <c r="S2214" i="18"/>
  <c r="T2214" i="18"/>
  <c r="U2214" i="18"/>
  <c r="S2215" i="18"/>
  <c r="T2215" i="18"/>
  <c r="U2215" i="18"/>
  <c r="S2216" i="18"/>
  <c r="T2216" i="18"/>
  <c r="U2216" i="18"/>
  <c r="S2217" i="18"/>
  <c r="T2217" i="18"/>
  <c r="U2217" i="18"/>
  <c r="S2218" i="18"/>
  <c r="T2218" i="18"/>
  <c r="U2218" i="18"/>
  <c r="S2219" i="18"/>
  <c r="T2219" i="18"/>
  <c r="U2219" i="18"/>
  <c r="S2220" i="18"/>
  <c r="T2220" i="18"/>
  <c r="U2220" i="18"/>
  <c r="S2221" i="18"/>
  <c r="T2221" i="18"/>
  <c r="U2221" i="18"/>
  <c r="S2222" i="18"/>
  <c r="T2222" i="18"/>
  <c r="U2222" i="18"/>
  <c r="S2223" i="18"/>
  <c r="T2223" i="18"/>
  <c r="U2223" i="18"/>
  <c r="S2224" i="18"/>
  <c r="T2224" i="18"/>
  <c r="U2224" i="18"/>
  <c r="S2225" i="18"/>
  <c r="T2225" i="18"/>
  <c r="U2225" i="18"/>
  <c r="S2226" i="18"/>
  <c r="T2226" i="18"/>
  <c r="U2226" i="18"/>
  <c r="S2227" i="18"/>
  <c r="T2227" i="18"/>
  <c r="U2227" i="18"/>
  <c r="S2228" i="18"/>
  <c r="T2228" i="18"/>
  <c r="U2228" i="18"/>
  <c r="S2229" i="18"/>
  <c r="T2229" i="18"/>
  <c r="U2229" i="18"/>
  <c r="S2230" i="18"/>
  <c r="T2230" i="18"/>
  <c r="U2230" i="18"/>
  <c r="S2231" i="18"/>
  <c r="T2231" i="18"/>
  <c r="U2231" i="18"/>
  <c r="S2232" i="18"/>
  <c r="T2232" i="18"/>
  <c r="U2232" i="18"/>
  <c r="S2233" i="18"/>
  <c r="T2233" i="18"/>
  <c r="U2233" i="18"/>
  <c r="S2234" i="18"/>
  <c r="T2234" i="18"/>
  <c r="U2234" i="18"/>
  <c r="S2235" i="18"/>
  <c r="T2235" i="18"/>
  <c r="U2235" i="18"/>
  <c r="S2236" i="18"/>
  <c r="T2236" i="18"/>
  <c r="U2236" i="18"/>
  <c r="S2237" i="18"/>
  <c r="T2237" i="18"/>
  <c r="U2237" i="18"/>
  <c r="S2238" i="18"/>
  <c r="T2238" i="18"/>
  <c r="U2238" i="18"/>
  <c r="S2239" i="18"/>
  <c r="T2239" i="18"/>
  <c r="U2239" i="18"/>
  <c r="S2240" i="18"/>
  <c r="T2240" i="18"/>
  <c r="U2240" i="18"/>
  <c r="S2241" i="18"/>
  <c r="T2241" i="18"/>
  <c r="U2241" i="18"/>
  <c r="S2242" i="18"/>
  <c r="T2242" i="18"/>
  <c r="U2242" i="18"/>
  <c r="S2243" i="18"/>
  <c r="T2243" i="18"/>
  <c r="U2243" i="18"/>
  <c r="S2244" i="18"/>
  <c r="T2244" i="18"/>
  <c r="U2244" i="18"/>
  <c r="S2245" i="18"/>
  <c r="T2245" i="18"/>
  <c r="U2245" i="18"/>
  <c r="S2246" i="18"/>
  <c r="T2246" i="18"/>
  <c r="U2246" i="18"/>
  <c r="S2247" i="18"/>
  <c r="T2247" i="18"/>
  <c r="U2247" i="18"/>
  <c r="S2248" i="18"/>
  <c r="T2248" i="18"/>
  <c r="U2248" i="18"/>
  <c r="S2249" i="18"/>
  <c r="T2249" i="18"/>
  <c r="U2249" i="18"/>
  <c r="S2250" i="18"/>
  <c r="T2250" i="18"/>
  <c r="U2250" i="18"/>
  <c r="S2251" i="18"/>
  <c r="T2251" i="18"/>
  <c r="U2251" i="18"/>
  <c r="S2252" i="18"/>
  <c r="T2252" i="18"/>
  <c r="U2252" i="18"/>
  <c r="S2253" i="18"/>
  <c r="T2253" i="18"/>
  <c r="U2253" i="18"/>
  <c r="S2254" i="18"/>
  <c r="T2254" i="18"/>
  <c r="U2254" i="18"/>
  <c r="S2255" i="18"/>
  <c r="T2255" i="18"/>
  <c r="U2255" i="18"/>
  <c r="S2256" i="18"/>
  <c r="T2256" i="18"/>
  <c r="U2256" i="18"/>
  <c r="S2257" i="18"/>
  <c r="T2257" i="18"/>
  <c r="U2257" i="18"/>
  <c r="S2258" i="18"/>
  <c r="T2258" i="18"/>
  <c r="U2258" i="18"/>
  <c r="S2259" i="18"/>
  <c r="T2259" i="18"/>
  <c r="U2259" i="18"/>
  <c r="S2260" i="18"/>
  <c r="T2260" i="18"/>
  <c r="U2260" i="18"/>
  <c r="S2261" i="18"/>
  <c r="T2261" i="18"/>
  <c r="U2261" i="18"/>
  <c r="S2262" i="18"/>
  <c r="T2262" i="18"/>
  <c r="U2262" i="18"/>
  <c r="S2263" i="18"/>
  <c r="T2263" i="18"/>
  <c r="U2263" i="18"/>
  <c r="S2264" i="18"/>
  <c r="T2264" i="18"/>
  <c r="U2264" i="18"/>
  <c r="S2265" i="18"/>
  <c r="T2265" i="18"/>
  <c r="U2265" i="18"/>
  <c r="S2266" i="18"/>
  <c r="T2266" i="18"/>
  <c r="U2266" i="18"/>
  <c r="S2267" i="18"/>
  <c r="T2267" i="18"/>
  <c r="U2267" i="18"/>
  <c r="S2268" i="18"/>
  <c r="T2268" i="18"/>
  <c r="U2268" i="18"/>
  <c r="S2269" i="18"/>
  <c r="T2269" i="18"/>
  <c r="U2269" i="18"/>
  <c r="S2270" i="18"/>
  <c r="T2270" i="18"/>
  <c r="U2270" i="18"/>
  <c r="S2271" i="18"/>
  <c r="T2271" i="18"/>
  <c r="U2271" i="18"/>
  <c r="S2272" i="18"/>
  <c r="T2272" i="18"/>
  <c r="U2272" i="18"/>
  <c r="S2273" i="18"/>
  <c r="T2273" i="18"/>
  <c r="U2273" i="18"/>
  <c r="S2274" i="18"/>
  <c r="T2274" i="18"/>
  <c r="U2274" i="18"/>
  <c r="S2275" i="18"/>
  <c r="T2275" i="18"/>
  <c r="U2275" i="18"/>
  <c r="S2276" i="18"/>
  <c r="T2276" i="18"/>
  <c r="U2276" i="18"/>
  <c r="S2277" i="18"/>
  <c r="T2277" i="18"/>
  <c r="U2277" i="18"/>
  <c r="S2278" i="18"/>
  <c r="T2278" i="18"/>
  <c r="U2278" i="18"/>
  <c r="S2279" i="18"/>
  <c r="T2279" i="18"/>
  <c r="U2279" i="18"/>
  <c r="S2280" i="18"/>
  <c r="T2280" i="18"/>
  <c r="U2280" i="18"/>
  <c r="S2281" i="18"/>
  <c r="T2281" i="18"/>
  <c r="U2281" i="18"/>
  <c r="S2282" i="18"/>
  <c r="T2282" i="18"/>
  <c r="U2282" i="18"/>
  <c r="S2283" i="18"/>
  <c r="T2283" i="18"/>
  <c r="U2283" i="18"/>
  <c r="S2284" i="18"/>
  <c r="T2284" i="18"/>
  <c r="U2284" i="18"/>
  <c r="S2285" i="18"/>
  <c r="T2285" i="18"/>
  <c r="U2285" i="18"/>
  <c r="S2286" i="18"/>
  <c r="T2286" i="18"/>
  <c r="U2286" i="18"/>
  <c r="S2287" i="18"/>
  <c r="T2287" i="18"/>
  <c r="U2287" i="18"/>
  <c r="S2288" i="18"/>
  <c r="T2288" i="18"/>
  <c r="U2288" i="18"/>
  <c r="S2289" i="18"/>
  <c r="T2289" i="18"/>
  <c r="U2289" i="18"/>
  <c r="S2290" i="18"/>
  <c r="T2290" i="18"/>
  <c r="U2290" i="18"/>
  <c r="S2291" i="18"/>
  <c r="T2291" i="18"/>
  <c r="U2291" i="18"/>
  <c r="S2292" i="18"/>
  <c r="T2292" i="18"/>
  <c r="U2292" i="18"/>
  <c r="S2293" i="18"/>
  <c r="T2293" i="18"/>
  <c r="U2293" i="18"/>
  <c r="S2294" i="18"/>
  <c r="T2294" i="18"/>
  <c r="U2294" i="18"/>
  <c r="S2295" i="18"/>
  <c r="T2295" i="18"/>
  <c r="U2295" i="18"/>
  <c r="S2296" i="18"/>
  <c r="T2296" i="18"/>
  <c r="U2296" i="18"/>
  <c r="S2297" i="18"/>
  <c r="T2297" i="18"/>
  <c r="U2297" i="18"/>
  <c r="S2298" i="18"/>
  <c r="T2298" i="18"/>
  <c r="U2298" i="18"/>
  <c r="S2299" i="18"/>
  <c r="T2299" i="18"/>
  <c r="U2299" i="18"/>
  <c r="S2300" i="18"/>
  <c r="T2300" i="18"/>
  <c r="U2300" i="18"/>
  <c r="S2301" i="18"/>
  <c r="T2301" i="18"/>
  <c r="U2301" i="18"/>
  <c r="S2302" i="18"/>
  <c r="T2302" i="18"/>
  <c r="U2302" i="18"/>
  <c r="S2303" i="18"/>
  <c r="T2303" i="18"/>
  <c r="U2303" i="18"/>
  <c r="S2304" i="18"/>
  <c r="T2304" i="18"/>
  <c r="U2304" i="18"/>
  <c r="S2305" i="18"/>
  <c r="T2305" i="18"/>
  <c r="U2305" i="18"/>
  <c r="S2306" i="18"/>
  <c r="T2306" i="18"/>
  <c r="U2306" i="18"/>
  <c r="S2307" i="18"/>
  <c r="T2307" i="18"/>
  <c r="U2307" i="18"/>
  <c r="S2308" i="18"/>
  <c r="T2308" i="18"/>
  <c r="U2308" i="18"/>
  <c r="S2309" i="18"/>
  <c r="T2309" i="18"/>
  <c r="U2309" i="18"/>
  <c r="S2310" i="18"/>
  <c r="T2310" i="18"/>
  <c r="U2310" i="18"/>
  <c r="S2311" i="18"/>
  <c r="T2311" i="18"/>
  <c r="U2311" i="18"/>
  <c r="S2312" i="18"/>
  <c r="T2312" i="18"/>
  <c r="U2312" i="18"/>
  <c r="S2313" i="18"/>
  <c r="T2313" i="18"/>
  <c r="U2313" i="18"/>
  <c r="S2314" i="18"/>
  <c r="T2314" i="18"/>
  <c r="U2314" i="18"/>
  <c r="S2315" i="18"/>
  <c r="T2315" i="18"/>
  <c r="U2315" i="18"/>
  <c r="S2316" i="18"/>
  <c r="T2316" i="18"/>
  <c r="U2316" i="18"/>
  <c r="S2317" i="18"/>
  <c r="T2317" i="18"/>
  <c r="U2317" i="18"/>
  <c r="S2318" i="18"/>
  <c r="T2318" i="18"/>
  <c r="U2318" i="18"/>
  <c r="S2319" i="18"/>
  <c r="T2319" i="18"/>
  <c r="U2319" i="18"/>
  <c r="S2320" i="18"/>
  <c r="T2320" i="18"/>
  <c r="U2320" i="18"/>
  <c r="S2321" i="18"/>
  <c r="T2321" i="18"/>
  <c r="U2321" i="18"/>
  <c r="S2322" i="18"/>
  <c r="T2322" i="18"/>
  <c r="U2322" i="18"/>
  <c r="S2323" i="18"/>
  <c r="T2323" i="18"/>
  <c r="U2323" i="18"/>
  <c r="S2324" i="18"/>
  <c r="T2324" i="18"/>
  <c r="U2324" i="18"/>
  <c r="S2325" i="18"/>
  <c r="T2325" i="18"/>
  <c r="U2325" i="18"/>
  <c r="S2326" i="18"/>
  <c r="T2326" i="18"/>
  <c r="U2326" i="18"/>
  <c r="S2327" i="18"/>
  <c r="T2327" i="18"/>
  <c r="U2327" i="18"/>
  <c r="S2328" i="18"/>
  <c r="T2328" i="18"/>
  <c r="U2328" i="18"/>
  <c r="S2329" i="18"/>
  <c r="T2329" i="18"/>
  <c r="U2329" i="18"/>
  <c r="S2330" i="18"/>
  <c r="T2330" i="18"/>
  <c r="U2330" i="18"/>
  <c r="S2331" i="18"/>
  <c r="T2331" i="18"/>
  <c r="U2331" i="18"/>
  <c r="S2332" i="18"/>
  <c r="T2332" i="18"/>
  <c r="U2332" i="18"/>
  <c r="S2333" i="18"/>
  <c r="T2333" i="18"/>
  <c r="U2333" i="18"/>
  <c r="S2334" i="18"/>
  <c r="T2334" i="18"/>
  <c r="U2334" i="18"/>
  <c r="S2335" i="18"/>
  <c r="T2335" i="18"/>
  <c r="U2335" i="18"/>
  <c r="S2336" i="18"/>
  <c r="T2336" i="18"/>
  <c r="U2336" i="18"/>
  <c r="S2337" i="18"/>
  <c r="T2337" i="18"/>
  <c r="U2337" i="18"/>
  <c r="S2338" i="18"/>
  <c r="T2338" i="18"/>
  <c r="U2338" i="18"/>
  <c r="S2339" i="18"/>
  <c r="T2339" i="18"/>
  <c r="U2339" i="18"/>
  <c r="S2340" i="18"/>
  <c r="T2340" i="18"/>
  <c r="U2340" i="18"/>
  <c r="S2341" i="18"/>
  <c r="T2341" i="18"/>
  <c r="U2341" i="18"/>
  <c r="S2342" i="18"/>
  <c r="T2342" i="18"/>
  <c r="U2342" i="18"/>
  <c r="S2343" i="18"/>
  <c r="T2343" i="18"/>
  <c r="U2343" i="18"/>
  <c r="S2344" i="18"/>
  <c r="T2344" i="18"/>
  <c r="U2344" i="18"/>
  <c r="S2345" i="18"/>
  <c r="T2345" i="18"/>
  <c r="U2345" i="18"/>
  <c r="S2346" i="18"/>
  <c r="T2346" i="18"/>
  <c r="U2346" i="18"/>
  <c r="S2347" i="18"/>
  <c r="T2347" i="18"/>
  <c r="U2347" i="18"/>
  <c r="S2348" i="18"/>
  <c r="T2348" i="18"/>
  <c r="U2348" i="18"/>
  <c r="S2349" i="18"/>
  <c r="T2349" i="18"/>
  <c r="U2349" i="18"/>
  <c r="S2350" i="18"/>
  <c r="T2350" i="18"/>
  <c r="U2350" i="18"/>
  <c r="S2351" i="18"/>
  <c r="T2351" i="18"/>
  <c r="U2351" i="18"/>
  <c r="S2352" i="18"/>
  <c r="T2352" i="18"/>
  <c r="U2352" i="18"/>
  <c r="S2353" i="18"/>
  <c r="T2353" i="18"/>
  <c r="U2353" i="18"/>
  <c r="S2354" i="18"/>
  <c r="T2354" i="18"/>
  <c r="U2354" i="18"/>
  <c r="S2355" i="18"/>
  <c r="T2355" i="18"/>
  <c r="U2355" i="18"/>
  <c r="S2356" i="18"/>
  <c r="T2356" i="18"/>
  <c r="U2356" i="18"/>
  <c r="S2357" i="18"/>
  <c r="T2357" i="18"/>
  <c r="U2357" i="18"/>
  <c r="S2358" i="18"/>
  <c r="T2358" i="18"/>
  <c r="U2358" i="18"/>
  <c r="S2359" i="18"/>
  <c r="T2359" i="18"/>
  <c r="U2359" i="18"/>
  <c r="S2360" i="18"/>
  <c r="T2360" i="18"/>
  <c r="U2360" i="18"/>
  <c r="S2361" i="18"/>
  <c r="T2361" i="18"/>
  <c r="U2361" i="18"/>
  <c r="S2362" i="18"/>
  <c r="T2362" i="18"/>
  <c r="U2362" i="18"/>
  <c r="S2363" i="18"/>
  <c r="T2363" i="18"/>
  <c r="U2363" i="18"/>
  <c r="S2364" i="18"/>
  <c r="T2364" i="18"/>
  <c r="U2364" i="18"/>
  <c r="S2365" i="18"/>
  <c r="T2365" i="18"/>
  <c r="U2365" i="18"/>
  <c r="S2366" i="18"/>
  <c r="T2366" i="18"/>
  <c r="U2366" i="18"/>
  <c r="S2367" i="18"/>
  <c r="T2367" i="18"/>
  <c r="U2367" i="18"/>
  <c r="S2368" i="18"/>
  <c r="T2368" i="18"/>
  <c r="U2368" i="18"/>
  <c r="S2369" i="18"/>
  <c r="T2369" i="18"/>
  <c r="U2369" i="18"/>
  <c r="S2370" i="18"/>
  <c r="T2370" i="18"/>
  <c r="U2370" i="18"/>
  <c r="S2371" i="18"/>
  <c r="T2371" i="18"/>
  <c r="U2371" i="18"/>
  <c r="S2372" i="18"/>
  <c r="T2372" i="18"/>
  <c r="U2372" i="18"/>
  <c r="S2373" i="18"/>
  <c r="T2373" i="18"/>
  <c r="U2373" i="18"/>
  <c r="S2374" i="18"/>
  <c r="T2374" i="18"/>
  <c r="U2374" i="18"/>
  <c r="S2375" i="18"/>
  <c r="T2375" i="18"/>
  <c r="U2375" i="18"/>
  <c r="S2376" i="18"/>
  <c r="T2376" i="18"/>
  <c r="U2376" i="18"/>
  <c r="S2377" i="18"/>
  <c r="T2377" i="18"/>
  <c r="U2377" i="18"/>
  <c r="S2378" i="18"/>
  <c r="T2378" i="18"/>
  <c r="U2378" i="18"/>
  <c r="S2379" i="18"/>
  <c r="T2379" i="18"/>
  <c r="U2379" i="18"/>
  <c r="S2380" i="18"/>
  <c r="T2380" i="18"/>
  <c r="U2380" i="18"/>
  <c r="S2381" i="18"/>
  <c r="T2381" i="18"/>
  <c r="U2381" i="18"/>
  <c r="S2382" i="18"/>
  <c r="T2382" i="18"/>
  <c r="U2382" i="18"/>
  <c r="S2383" i="18"/>
  <c r="T2383" i="18"/>
  <c r="U2383" i="18"/>
  <c r="S2384" i="18"/>
  <c r="T2384" i="18"/>
  <c r="U2384" i="18"/>
  <c r="S2385" i="18"/>
  <c r="T2385" i="18"/>
  <c r="U2385" i="18"/>
  <c r="S2386" i="18"/>
  <c r="T2386" i="18"/>
  <c r="U2386" i="18"/>
  <c r="S2387" i="18"/>
  <c r="T2387" i="18"/>
  <c r="U2387" i="18"/>
  <c r="S2388" i="18"/>
  <c r="T2388" i="18"/>
  <c r="U2388" i="18"/>
  <c r="S2389" i="18"/>
  <c r="T2389" i="18"/>
  <c r="U2389" i="18"/>
  <c r="S2390" i="18"/>
  <c r="T2390" i="18"/>
  <c r="U2390" i="18"/>
  <c r="S2391" i="18"/>
  <c r="T2391" i="18"/>
  <c r="U2391" i="18"/>
  <c r="S2392" i="18"/>
  <c r="T2392" i="18"/>
  <c r="U2392" i="18"/>
  <c r="S2393" i="18"/>
  <c r="T2393" i="18"/>
  <c r="U2393" i="18"/>
  <c r="S2394" i="18"/>
  <c r="T2394" i="18"/>
  <c r="U2394" i="18"/>
  <c r="S2395" i="18"/>
  <c r="T2395" i="18"/>
  <c r="U2395" i="18"/>
  <c r="S2396" i="18"/>
  <c r="T2396" i="18"/>
  <c r="U2396" i="18"/>
  <c r="S2397" i="18"/>
  <c r="T2397" i="18"/>
  <c r="U2397" i="18"/>
  <c r="S2398" i="18"/>
  <c r="T2398" i="18"/>
  <c r="U2398" i="18"/>
  <c r="S2399" i="18"/>
  <c r="T2399" i="18"/>
  <c r="U2399" i="18"/>
  <c r="S2400" i="18"/>
  <c r="T2400" i="18"/>
  <c r="U2400" i="18"/>
  <c r="S2401" i="18"/>
  <c r="T2401" i="18"/>
  <c r="U2401" i="18"/>
  <c r="S2402" i="18"/>
  <c r="T2402" i="18"/>
  <c r="U2402" i="18"/>
  <c r="S2403" i="18"/>
  <c r="T2403" i="18"/>
  <c r="U2403" i="18"/>
  <c r="S2404" i="18"/>
  <c r="T2404" i="18"/>
  <c r="U2404" i="18"/>
  <c r="S2405" i="18"/>
  <c r="T2405" i="18"/>
  <c r="U2405" i="18"/>
  <c r="S2406" i="18"/>
  <c r="T2406" i="18"/>
  <c r="U2406" i="18"/>
  <c r="S2407" i="18"/>
  <c r="T2407" i="18"/>
  <c r="U2407" i="18"/>
  <c r="S2408" i="18"/>
  <c r="T2408" i="18"/>
  <c r="U2408" i="18"/>
  <c r="S2409" i="18"/>
  <c r="T2409" i="18"/>
  <c r="U2409" i="18"/>
  <c r="S2410" i="18"/>
  <c r="T2410" i="18"/>
  <c r="U2410" i="18"/>
  <c r="S2411" i="18"/>
  <c r="T2411" i="18"/>
  <c r="U2411" i="18"/>
  <c r="S2412" i="18"/>
  <c r="T2412" i="18"/>
  <c r="U2412" i="18"/>
  <c r="S2413" i="18"/>
  <c r="T2413" i="18"/>
  <c r="U2413" i="18"/>
  <c r="S2414" i="18"/>
  <c r="T2414" i="18"/>
  <c r="U2414" i="18"/>
  <c r="S2415" i="18"/>
  <c r="T2415" i="18"/>
  <c r="U2415" i="18"/>
  <c r="S2416" i="18"/>
  <c r="T2416" i="18"/>
  <c r="U2416" i="18"/>
  <c r="S2417" i="18"/>
  <c r="T2417" i="18"/>
  <c r="U2417" i="18"/>
  <c r="S2418" i="18"/>
  <c r="T2418" i="18"/>
  <c r="U2418" i="18"/>
  <c r="S2419" i="18"/>
  <c r="T2419" i="18"/>
  <c r="U2419" i="18"/>
  <c r="S2420" i="18"/>
  <c r="T2420" i="18"/>
  <c r="U2420" i="18"/>
  <c r="S2421" i="18"/>
  <c r="T2421" i="18"/>
  <c r="U2421" i="18"/>
  <c r="S2422" i="18"/>
  <c r="T2422" i="18"/>
  <c r="U2422" i="18"/>
  <c r="S2423" i="18"/>
  <c r="T2423" i="18"/>
  <c r="U2423" i="18"/>
  <c r="S2424" i="18"/>
  <c r="T2424" i="18"/>
  <c r="U2424" i="18"/>
  <c r="S2425" i="18"/>
  <c r="T2425" i="18"/>
  <c r="U2425" i="18"/>
  <c r="S2426" i="18"/>
  <c r="T2426" i="18"/>
  <c r="U2426" i="18"/>
  <c r="S2427" i="18"/>
  <c r="T2427" i="18"/>
  <c r="U2427" i="18"/>
  <c r="S2428" i="18"/>
  <c r="T2428" i="18"/>
  <c r="U2428" i="18"/>
  <c r="S2429" i="18"/>
  <c r="T2429" i="18"/>
  <c r="U2429" i="18"/>
  <c r="S2430" i="18"/>
  <c r="T2430" i="18"/>
  <c r="U2430" i="18"/>
  <c r="S2431" i="18"/>
  <c r="T2431" i="18"/>
  <c r="U2431" i="18"/>
  <c r="S2432" i="18"/>
  <c r="T2432" i="18"/>
  <c r="U2432" i="18"/>
  <c r="S2433" i="18"/>
  <c r="T2433" i="18"/>
  <c r="U2433" i="18"/>
  <c r="S2434" i="18"/>
  <c r="T2434" i="18"/>
  <c r="U2434" i="18"/>
  <c r="S2435" i="18"/>
  <c r="T2435" i="18"/>
  <c r="U2435" i="18"/>
  <c r="S2436" i="18"/>
  <c r="T2436" i="18"/>
  <c r="U2436" i="18"/>
  <c r="S2437" i="18"/>
  <c r="T2437" i="18"/>
  <c r="U2437" i="18"/>
  <c r="S2438" i="18"/>
  <c r="T2438" i="18"/>
  <c r="U2438" i="18"/>
  <c r="S2439" i="18"/>
  <c r="T2439" i="18"/>
  <c r="U2439" i="18"/>
  <c r="S2440" i="18"/>
  <c r="T2440" i="18"/>
  <c r="U2440" i="18"/>
  <c r="S2441" i="18"/>
  <c r="T2441" i="18"/>
  <c r="U2441" i="18"/>
  <c r="S2442" i="18"/>
  <c r="T2442" i="18"/>
  <c r="U2442" i="18"/>
  <c r="S2443" i="18"/>
  <c r="T2443" i="18"/>
  <c r="U2443" i="18"/>
  <c r="S2444" i="18"/>
  <c r="T2444" i="18"/>
  <c r="U2444" i="18"/>
  <c r="S2445" i="18"/>
  <c r="T2445" i="18"/>
  <c r="U2445" i="18"/>
  <c r="S2446" i="18"/>
  <c r="T2446" i="18"/>
  <c r="U2446" i="18"/>
  <c r="S2447" i="18"/>
  <c r="T2447" i="18"/>
  <c r="U2447" i="18"/>
  <c r="S2448" i="18"/>
  <c r="T2448" i="18"/>
  <c r="U2448" i="18"/>
  <c r="S2449" i="18"/>
  <c r="T2449" i="18"/>
  <c r="U2449" i="18"/>
  <c r="S2450" i="18"/>
  <c r="T2450" i="18"/>
  <c r="U2450" i="18"/>
  <c r="S2451" i="18"/>
  <c r="T2451" i="18"/>
  <c r="U2451" i="18"/>
  <c r="S2452" i="18"/>
  <c r="T2452" i="18"/>
  <c r="U2452" i="18"/>
  <c r="S2453" i="18"/>
  <c r="T2453" i="18"/>
  <c r="U2453" i="18"/>
  <c r="S2454" i="18"/>
  <c r="T2454" i="18"/>
  <c r="U2454" i="18"/>
  <c r="S2455" i="18"/>
  <c r="T2455" i="18"/>
  <c r="U2455" i="18"/>
  <c r="S2456" i="18"/>
  <c r="T2456" i="18"/>
  <c r="U2456" i="18"/>
  <c r="S2457" i="18"/>
  <c r="T2457" i="18"/>
  <c r="U2457" i="18"/>
  <c r="S2458" i="18"/>
  <c r="T2458" i="18"/>
  <c r="U2458" i="18"/>
  <c r="S2459" i="18"/>
  <c r="T2459" i="18"/>
  <c r="U2459" i="18"/>
  <c r="S2460" i="18"/>
  <c r="T2460" i="18"/>
  <c r="U2460" i="18"/>
  <c r="S2461" i="18"/>
  <c r="T2461" i="18"/>
  <c r="U2461" i="18"/>
  <c r="S2462" i="18"/>
  <c r="T2462" i="18"/>
  <c r="U2462" i="18"/>
  <c r="S2463" i="18"/>
  <c r="T2463" i="18"/>
  <c r="U2463" i="18"/>
  <c r="S2464" i="18"/>
  <c r="T2464" i="18"/>
  <c r="U2464" i="18"/>
  <c r="S2465" i="18"/>
  <c r="T2465" i="18"/>
  <c r="U2465" i="18"/>
  <c r="S2466" i="18"/>
  <c r="T2466" i="18"/>
  <c r="U2466" i="18"/>
  <c r="S2467" i="18"/>
  <c r="T2467" i="18"/>
  <c r="U2467" i="18"/>
  <c r="S2468" i="18"/>
  <c r="T2468" i="18"/>
  <c r="U2468" i="18"/>
  <c r="S2469" i="18"/>
  <c r="T2469" i="18"/>
  <c r="U2469" i="18"/>
  <c r="S2470" i="18"/>
  <c r="T2470" i="18"/>
  <c r="U2470" i="18"/>
  <c r="S2471" i="18"/>
  <c r="T2471" i="18"/>
  <c r="U2471" i="18"/>
  <c r="S2472" i="18"/>
  <c r="T2472" i="18"/>
  <c r="U2472" i="18"/>
  <c r="S2473" i="18"/>
  <c r="T2473" i="18"/>
  <c r="U2473" i="18"/>
  <c r="S2474" i="18"/>
  <c r="T2474" i="18"/>
  <c r="U2474" i="18"/>
  <c r="S2475" i="18"/>
  <c r="T2475" i="18"/>
  <c r="U2475" i="18"/>
  <c r="S2476" i="18"/>
  <c r="T2476" i="18"/>
  <c r="U2476" i="18"/>
  <c r="S2477" i="18"/>
  <c r="T2477" i="18"/>
  <c r="U2477" i="18"/>
  <c r="S2478" i="18"/>
  <c r="T2478" i="18"/>
  <c r="U2478" i="18"/>
  <c r="S2479" i="18"/>
  <c r="T2479" i="18"/>
  <c r="U2479" i="18"/>
  <c r="S2480" i="18"/>
  <c r="T2480" i="18"/>
  <c r="U2480" i="18"/>
  <c r="S2481" i="18"/>
  <c r="T2481" i="18"/>
  <c r="U2481" i="18"/>
  <c r="S2482" i="18"/>
  <c r="T2482" i="18"/>
  <c r="U2482" i="18"/>
  <c r="S2483" i="18"/>
  <c r="T2483" i="18"/>
  <c r="U2483" i="18"/>
  <c r="S2484" i="18"/>
  <c r="T2484" i="18"/>
  <c r="U2484" i="18"/>
  <c r="S2485" i="18"/>
  <c r="T2485" i="18"/>
  <c r="U2485" i="18"/>
  <c r="S2486" i="18"/>
  <c r="T2486" i="18"/>
  <c r="U2486" i="18"/>
  <c r="S2487" i="18"/>
  <c r="T2487" i="18"/>
  <c r="U2487" i="18"/>
  <c r="S2488" i="18"/>
  <c r="T2488" i="18"/>
  <c r="U2488" i="18"/>
  <c r="S2489" i="18"/>
  <c r="T2489" i="18"/>
  <c r="U2489" i="18"/>
  <c r="S2490" i="18"/>
  <c r="T2490" i="18"/>
  <c r="U2490" i="18"/>
  <c r="S2491" i="18"/>
  <c r="T2491" i="18"/>
  <c r="U2491" i="18"/>
  <c r="S2492" i="18"/>
  <c r="T2492" i="18"/>
  <c r="U2492" i="18"/>
  <c r="S2493" i="18"/>
  <c r="T2493" i="18"/>
  <c r="U2493" i="18"/>
  <c r="S2494" i="18"/>
  <c r="T2494" i="18"/>
  <c r="U2494" i="18"/>
  <c r="S2495" i="18"/>
  <c r="T2495" i="18"/>
  <c r="U2495" i="18"/>
  <c r="S2496" i="18"/>
  <c r="T2496" i="18"/>
  <c r="U2496" i="18"/>
  <c r="S2497" i="18"/>
  <c r="T2497" i="18"/>
  <c r="U2497" i="18"/>
  <c r="S2498" i="18"/>
  <c r="T2498" i="18"/>
  <c r="U2498" i="18"/>
  <c r="S2499" i="18"/>
  <c r="T2499" i="18"/>
  <c r="U2499" i="18"/>
  <c r="S2500" i="18"/>
  <c r="T2500" i="18"/>
  <c r="U2500" i="18"/>
  <c r="S2501" i="18"/>
  <c r="T2501" i="18"/>
  <c r="U2501" i="18"/>
  <c r="S2502" i="18"/>
  <c r="T2502" i="18"/>
  <c r="U2502" i="18"/>
  <c r="S2503" i="18"/>
  <c r="T2503" i="18"/>
  <c r="U2503" i="18"/>
  <c r="S2504" i="18"/>
  <c r="T2504" i="18"/>
  <c r="U2504" i="18"/>
  <c r="S2505" i="18"/>
  <c r="T2505" i="18"/>
  <c r="U2505" i="18"/>
  <c r="S2506" i="18"/>
  <c r="T2506" i="18"/>
  <c r="U2506" i="18"/>
  <c r="S2507" i="18"/>
  <c r="T2507" i="18"/>
  <c r="U2507" i="18"/>
  <c r="S2508" i="18"/>
  <c r="T2508" i="18"/>
  <c r="U2508" i="18"/>
  <c r="S2509" i="18"/>
  <c r="T2509" i="18"/>
  <c r="U2509" i="18"/>
  <c r="S2510" i="18"/>
  <c r="T2510" i="18"/>
  <c r="U2510" i="18"/>
  <c r="S2511" i="18"/>
  <c r="T2511" i="18"/>
  <c r="U2511" i="18"/>
  <c r="S2512" i="18"/>
  <c r="T2512" i="18"/>
  <c r="U2512" i="18"/>
  <c r="S2513" i="18"/>
  <c r="T2513" i="18"/>
  <c r="U2513" i="18"/>
  <c r="S2514" i="18"/>
  <c r="T2514" i="18"/>
  <c r="U2514" i="18"/>
  <c r="S2515" i="18"/>
  <c r="T2515" i="18"/>
  <c r="U2515" i="18"/>
  <c r="S2516" i="18"/>
  <c r="T2516" i="18"/>
  <c r="U2516" i="18"/>
  <c r="S2517" i="18"/>
  <c r="T2517" i="18"/>
  <c r="U2517" i="18"/>
  <c r="S2518" i="18"/>
  <c r="T2518" i="18"/>
  <c r="U2518" i="18"/>
  <c r="S2519" i="18"/>
  <c r="T2519" i="18"/>
  <c r="U2519" i="18"/>
  <c r="S2520" i="18"/>
  <c r="T2520" i="18"/>
  <c r="U2520" i="18"/>
  <c r="S2521" i="18"/>
  <c r="T2521" i="18"/>
  <c r="U2521" i="18"/>
  <c r="S2522" i="18"/>
  <c r="T2522" i="18"/>
  <c r="U2522" i="18"/>
  <c r="S2523" i="18"/>
  <c r="T2523" i="18"/>
  <c r="U2523" i="18"/>
  <c r="S2524" i="18"/>
  <c r="T2524" i="18"/>
  <c r="U2524" i="18"/>
  <c r="S2525" i="18"/>
  <c r="T2525" i="18"/>
  <c r="U2525" i="18"/>
  <c r="S2526" i="18"/>
  <c r="T2526" i="18"/>
  <c r="U2526" i="18"/>
  <c r="S2527" i="18"/>
  <c r="T2527" i="18"/>
  <c r="U2527" i="18"/>
  <c r="S2528" i="18"/>
  <c r="T2528" i="18"/>
  <c r="U2528" i="18"/>
  <c r="S2529" i="18"/>
  <c r="T2529" i="18"/>
  <c r="U2529" i="18"/>
  <c r="S2530" i="18"/>
  <c r="T2530" i="18"/>
  <c r="U2530" i="18"/>
  <c r="S2531" i="18"/>
  <c r="T2531" i="18"/>
  <c r="U2531" i="18"/>
  <c r="S2532" i="18"/>
  <c r="T2532" i="18"/>
  <c r="U2532" i="18"/>
  <c r="S2533" i="18"/>
  <c r="T2533" i="18"/>
  <c r="U2533" i="18"/>
  <c r="S2534" i="18"/>
  <c r="T2534" i="18"/>
  <c r="U2534" i="18"/>
  <c r="S2535" i="18"/>
  <c r="T2535" i="18"/>
  <c r="U2535" i="18"/>
  <c r="S2536" i="18"/>
  <c r="T2536" i="18"/>
  <c r="U2536" i="18"/>
  <c r="S2537" i="18"/>
  <c r="T2537" i="18"/>
  <c r="U2537" i="18"/>
  <c r="S2538" i="18"/>
  <c r="T2538" i="18"/>
  <c r="U2538" i="18"/>
  <c r="S2539" i="18"/>
  <c r="T2539" i="18"/>
  <c r="U2539" i="18"/>
  <c r="S2540" i="18"/>
  <c r="T2540" i="18"/>
  <c r="U2540" i="18"/>
  <c r="S2541" i="18"/>
  <c r="T2541" i="18"/>
  <c r="U2541" i="18"/>
  <c r="S2542" i="18"/>
  <c r="T2542" i="18"/>
  <c r="U2542" i="18"/>
  <c r="S2543" i="18"/>
  <c r="T2543" i="18"/>
  <c r="U2543" i="18"/>
  <c r="S2544" i="18"/>
  <c r="T2544" i="18"/>
  <c r="U2544" i="18"/>
  <c r="S2545" i="18"/>
  <c r="T2545" i="18"/>
  <c r="U2545" i="18"/>
  <c r="S2546" i="18"/>
  <c r="T2546" i="18"/>
  <c r="U2546" i="18"/>
  <c r="S2547" i="18"/>
  <c r="T2547" i="18"/>
  <c r="U2547" i="18"/>
  <c r="S2548" i="18"/>
  <c r="T2548" i="18"/>
  <c r="U2548" i="18"/>
  <c r="S2549" i="18"/>
  <c r="T2549" i="18"/>
  <c r="U2549" i="18"/>
  <c r="S2550" i="18"/>
  <c r="T2550" i="18"/>
  <c r="U2550" i="18"/>
  <c r="S2551" i="18"/>
  <c r="T2551" i="18"/>
  <c r="U2551" i="18"/>
  <c r="S2552" i="18"/>
  <c r="T2552" i="18"/>
  <c r="U2552" i="18"/>
  <c r="S2553" i="18"/>
  <c r="T2553" i="18"/>
  <c r="U2553" i="18"/>
  <c r="S2554" i="18"/>
  <c r="T2554" i="18"/>
  <c r="U2554" i="18"/>
  <c r="S2555" i="18"/>
  <c r="T2555" i="18"/>
  <c r="U2555" i="18"/>
  <c r="S2556" i="18"/>
  <c r="T2556" i="18"/>
  <c r="U2556" i="18"/>
  <c r="S2557" i="18"/>
  <c r="T2557" i="18"/>
  <c r="U2557" i="18"/>
  <c r="S2558" i="18"/>
  <c r="T2558" i="18"/>
  <c r="U2558" i="18"/>
  <c r="S2559" i="18"/>
  <c r="T2559" i="18"/>
  <c r="U2559" i="18"/>
  <c r="S2560" i="18"/>
  <c r="T2560" i="18"/>
  <c r="U2560" i="18"/>
  <c r="S2561" i="18"/>
  <c r="T2561" i="18"/>
  <c r="U2561" i="18"/>
  <c r="S2562" i="18"/>
  <c r="T2562" i="18"/>
  <c r="U2562" i="18"/>
  <c r="S2563" i="18"/>
  <c r="T2563" i="18"/>
  <c r="U2563" i="18"/>
  <c r="S2564" i="18"/>
  <c r="T2564" i="18"/>
  <c r="U2564" i="18"/>
  <c r="S2565" i="18"/>
  <c r="T2565" i="18"/>
  <c r="U2565" i="18"/>
  <c r="S2566" i="18"/>
  <c r="T2566" i="18"/>
  <c r="U2566" i="18"/>
  <c r="S2567" i="18"/>
  <c r="T2567" i="18"/>
  <c r="U2567" i="18"/>
  <c r="S2568" i="18"/>
  <c r="T2568" i="18"/>
  <c r="U2568" i="18"/>
  <c r="S2569" i="18"/>
  <c r="T2569" i="18"/>
  <c r="U2569" i="18"/>
  <c r="S2570" i="18"/>
  <c r="T2570" i="18"/>
  <c r="U2570" i="18"/>
  <c r="S2571" i="18"/>
  <c r="T2571" i="18"/>
  <c r="U2571" i="18"/>
  <c r="S2572" i="18"/>
  <c r="T2572" i="18"/>
  <c r="U2572" i="18"/>
  <c r="S2573" i="18"/>
  <c r="T2573" i="18"/>
  <c r="U2573" i="18"/>
  <c r="S2574" i="18"/>
  <c r="T2574" i="18"/>
  <c r="U2574" i="18"/>
  <c r="S2575" i="18"/>
  <c r="T2575" i="18"/>
  <c r="U2575" i="18"/>
  <c r="S2576" i="18"/>
  <c r="T2576" i="18"/>
  <c r="U2576" i="18"/>
  <c r="S2577" i="18"/>
  <c r="T2577" i="18"/>
  <c r="U2577" i="18"/>
  <c r="S2578" i="18"/>
  <c r="T2578" i="18"/>
  <c r="U2578" i="18"/>
  <c r="S2579" i="18"/>
  <c r="T2579" i="18"/>
  <c r="U2579" i="18"/>
  <c r="S2580" i="18"/>
  <c r="T2580" i="18"/>
  <c r="U2580" i="18"/>
  <c r="S2581" i="18"/>
  <c r="T2581" i="18"/>
  <c r="U2581" i="18"/>
  <c r="S2582" i="18"/>
  <c r="T2582" i="18"/>
  <c r="U2582" i="18"/>
  <c r="S2583" i="18"/>
  <c r="T2583" i="18"/>
  <c r="U2583" i="18"/>
  <c r="S2584" i="18"/>
  <c r="T2584" i="18"/>
  <c r="U2584" i="18"/>
  <c r="S2585" i="18"/>
  <c r="T2585" i="18"/>
  <c r="U2585" i="18"/>
  <c r="S2586" i="18"/>
  <c r="T2586" i="18"/>
  <c r="U2586" i="18"/>
  <c r="S2587" i="18"/>
  <c r="T2587" i="18"/>
  <c r="U2587" i="18"/>
  <c r="S2588" i="18"/>
  <c r="T2588" i="18"/>
  <c r="U2588" i="18"/>
  <c r="S2589" i="18"/>
  <c r="T2589" i="18"/>
  <c r="U2589" i="18"/>
  <c r="S2590" i="18"/>
  <c r="T2590" i="18"/>
  <c r="U2590" i="18"/>
  <c r="S2591" i="18"/>
  <c r="T2591" i="18"/>
  <c r="U2591" i="18"/>
  <c r="S2592" i="18"/>
  <c r="T2592" i="18"/>
  <c r="U2592" i="18"/>
  <c r="S2593" i="18"/>
  <c r="T2593" i="18"/>
  <c r="U2593" i="18"/>
  <c r="S2594" i="18"/>
  <c r="T2594" i="18"/>
  <c r="U2594" i="18"/>
  <c r="S2595" i="18"/>
  <c r="T2595" i="18"/>
  <c r="U2595" i="18"/>
  <c r="S2596" i="18"/>
  <c r="T2596" i="18"/>
  <c r="U2596" i="18"/>
  <c r="S2597" i="18"/>
  <c r="T2597" i="18"/>
  <c r="U2597" i="18"/>
  <c r="S2598" i="18"/>
  <c r="T2598" i="18"/>
  <c r="U2598" i="18"/>
  <c r="S2599" i="18"/>
  <c r="T2599" i="18"/>
  <c r="U2599" i="18"/>
  <c r="S2600" i="18"/>
  <c r="T2600" i="18"/>
  <c r="U2600" i="18"/>
  <c r="S2601" i="18"/>
  <c r="T2601" i="18"/>
  <c r="U2601" i="18"/>
  <c r="S2602" i="18"/>
  <c r="T2602" i="18"/>
  <c r="U2602" i="18"/>
  <c r="S2603" i="18"/>
  <c r="T2603" i="18"/>
  <c r="U2603" i="18"/>
  <c r="S2604" i="18"/>
  <c r="T2604" i="18"/>
  <c r="U2604" i="18"/>
  <c r="S2605" i="18"/>
  <c r="T2605" i="18"/>
  <c r="U2605" i="18"/>
  <c r="S2606" i="18"/>
  <c r="T2606" i="18"/>
  <c r="U2606" i="18"/>
  <c r="S2607" i="18"/>
  <c r="T2607" i="18"/>
  <c r="U2607" i="18"/>
  <c r="S2608" i="18"/>
  <c r="T2608" i="18"/>
  <c r="U2608" i="18"/>
  <c r="S2609" i="18"/>
  <c r="T2609" i="18"/>
  <c r="U2609" i="18"/>
  <c r="S2610" i="18"/>
  <c r="T2610" i="18"/>
  <c r="U2610" i="18"/>
  <c r="S2611" i="18"/>
  <c r="T2611" i="18"/>
  <c r="U2611" i="18"/>
  <c r="S2612" i="18"/>
  <c r="T2612" i="18"/>
  <c r="U2612" i="18"/>
  <c r="S2613" i="18"/>
  <c r="T2613" i="18"/>
  <c r="U2613" i="18"/>
  <c r="S2614" i="18"/>
  <c r="T2614" i="18"/>
  <c r="U2614" i="18"/>
  <c r="S2615" i="18"/>
  <c r="T2615" i="18"/>
  <c r="U2615" i="18"/>
  <c r="S2616" i="18"/>
  <c r="T2616" i="18"/>
  <c r="U2616" i="18"/>
  <c r="S2617" i="18"/>
  <c r="T2617" i="18"/>
  <c r="U2617" i="18"/>
  <c r="S2618" i="18"/>
  <c r="T2618" i="18"/>
  <c r="U2618" i="18"/>
  <c r="S2619" i="18"/>
  <c r="T2619" i="18"/>
  <c r="U2619" i="18"/>
  <c r="S2620" i="18"/>
  <c r="T2620" i="18"/>
  <c r="U2620" i="18"/>
  <c r="S2621" i="18"/>
  <c r="T2621" i="18"/>
  <c r="U2621" i="18"/>
  <c r="S2622" i="18"/>
  <c r="T2622" i="18"/>
  <c r="U2622" i="18"/>
  <c r="S2623" i="18"/>
  <c r="T2623" i="18"/>
  <c r="U2623" i="18"/>
  <c r="S2624" i="18"/>
  <c r="T2624" i="18"/>
  <c r="U2624" i="18"/>
  <c r="S2625" i="18"/>
  <c r="T2625" i="18"/>
  <c r="U2625" i="18"/>
  <c r="S2626" i="18"/>
  <c r="T2626" i="18"/>
  <c r="U2626" i="18"/>
  <c r="S2627" i="18"/>
  <c r="T2627" i="18"/>
  <c r="U2627" i="18"/>
  <c r="S2628" i="18"/>
  <c r="T2628" i="18"/>
  <c r="U2628" i="18"/>
  <c r="S2629" i="18"/>
  <c r="T2629" i="18"/>
  <c r="U2629" i="18"/>
  <c r="S2630" i="18"/>
  <c r="T2630" i="18"/>
  <c r="U2630" i="18"/>
  <c r="S2631" i="18"/>
  <c r="T2631" i="18"/>
  <c r="U2631" i="18"/>
  <c r="S2632" i="18"/>
  <c r="T2632" i="18"/>
  <c r="U2632" i="18"/>
  <c r="S2633" i="18"/>
  <c r="T2633" i="18"/>
  <c r="U2633" i="18"/>
  <c r="S2634" i="18"/>
  <c r="T2634" i="18"/>
  <c r="U2634" i="18"/>
  <c r="S2635" i="18"/>
  <c r="T2635" i="18"/>
  <c r="U2635" i="18"/>
  <c r="S2636" i="18"/>
  <c r="T2636" i="18"/>
  <c r="U2636" i="18"/>
  <c r="S2637" i="18"/>
  <c r="T2637" i="18"/>
  <c r="U2637" i="18"/>
  <c r="S2638" i="18"/>
  <c r="T2638" i="18"/>
  <c r="U2638" i="18"/>
  <c r="S2639" i="18"/>
  <c r="T2639" i="18"/>
  <c r="U2639" i="18"/>
  <c r="S2640" i="18"/>
  <c r="T2640" i="18"/>
  <c r="U2640" i="18"/>
  <c r="S2641" i="18"/>
  <c r="T2641" i="18"/>
  <c r="U2641" i="18"/>
  <c r="S2642" i="18"/>
  <c r="T2642" i="18"/>
  <c r="U2642" i="18"/>
  <c r="S2643" i="18"/>
  <c r="T2643" i="18"/>
  <c r="U2643" i="18"/>
  <c r="S2644" i="18"/>
  <c r="T2644" i="18"/>
  <c r="U2644" i="18"/>
  <c r="S2645" i="18"/>
  <c r="T2645" i="18"/>
  <c r="U2645" i="18"/>
  <c r="S2646" i="18"/>
  <c r="T2646" i="18"/>
  <c r="U2646" i="18"/>
  <c r="S2647" i="18"/>
  <c r="T2647" i="18"/>
  <c r="U2647" i="18"/>
  <c r="S2648" i="18"/>
  <c r="T2648" i="18"/>
  <c r="U2648" i="18"/>
  <c r="S2649" i="18"/>
  <c r="T2649" i="18"/>
  <c r="U2649" i="18"/>
  <c r="S2650" i="18"/>
  <c r="T2650" i="18"/>
  <c r="U2650" i="18"/>
  <c r="S2651" i="18"/>
  <c r="T2651" i="18"/>
  <c r="U2651" i="18"/>
  <c r="S2652" i="18"/>
  <c r="T2652" i="18"/>
  <c r="U2652" i="18"/>
  <c r="S2653" i="18"/>
  <c r="T2653" i="18"/>
  <c r="U2653" i="18"/>
  <c r="S2654" i="18"/>
  <c r="T2654" i="18"/>
  <c r="U2654" i="18"/>
  <c r="S2655" i="18"/>
  <c r="T2655" i="18"/>
  <c r="U2655" i="18"/>
  <c r="S2656" i="18"/>
  <c r="T2656" i="18"/>
  <c r="U2656" i="18"/>
  <c r="S2657" i="18"/>
  <c r="T2657" i="18"/>
  <c r="U2657" i="18"/>
  <c r="S2658" i="18"/>
  <c r="T2658" i="18"/>
  <c r="U2658" i="18"/>
  <c r="S2659" i="18"/>
  <c r="T2659" i="18"/>
  <c r="U2659" i="18"/>
  <c r="S2660" i="18"/>
  <c r="T2660" i="18"/>
  <c r="U2660" i="18"/>
  <c r="S2661" i="18"/>
  <c r="T2661" i="18"/>
  <c r="U2661" i="18"/>
  <c r="S2662" i="18"/>
  <c r="T2662" i="18"/>
  <c r="U2662" i="18"/>
  <c r="S2663" i="18"/>
  <c r="T2663" i="18"/>
  <c r="U2663" i="18"/>
  <c r="S2664" i="18"/>
  <c r="T2664" i="18"/>
  <c r="U2664" i="18"/>
  <c r="S2665" i="18"/>
  <c r="T2665" i="18"/>
  <c r="U2665" i="18"/>
  <c r="S2666" i="18"/>
  <c r="T2666" i="18"/>
  <c r="U2666" i="18"/>
  <c r="S2667" i="18"/>
  <c r="T2667" i="18"/>
  <c r="U2667" i="18"/>
  <c r="S2668" i="18"/>
  <c r="T2668" i="18"/>
  <c r="U2668" i="18"/>
  <c r="S2669" i="18"/>
  <c r="T2669" i="18"/>
  <c r="U2669" i="18"/>
  <c r="S2670" i="18"/>
  <c r="T2670" i="18"/>
  <c r="U2670" i="18"/>
  <c r="S2671" i="18"/>
  <c r="T2671" i="18"/>
  <c r="U2671" i="18"/>
  <c r="S2672" i="18"/>
  <c r="T2672" i="18"/>
  <c r="U2672" i="18"/>
  <c r="S2673" i="18"/>
  <c r="T2673" i="18"/>
  <c r="U2673" i="18"/>
  <c r="S2674" i="18"/>
  <c r="T2674" i="18"/>
  <c r="U2674" i="18"/>
  <c r="S2675" i="18"/>
  <c r="T2675" i="18"/>
  <c r="U2675" i="18"/>
  <c r="S2676" i="18"/>
  <c r="T2676" i="18"/>
  <c r="U2676" i="18"/>
  <c r="S2677" i="18"/>
  <c r="T2677" i="18"/>
  <c r="U2677" i="18"/>
  <c r="S2678" i="18"/>
  <c r="T2678" i="18"/>
  <c r="U2678" i="18"/>
  <c r="S2679" i="18"/>
  <c r="T2679" i="18"/>
  <c r="U2679" i="18"/>
  <c r="S2680" i="18"/>
  <c r="T2680" i="18"/>
  <c r="U2680" i="18"/>
  <c r="S2681" i="18"/>
  <c r="T2681" i="18"/>
  <c r="U2681" i="18"/>
  <c r="S2682" i="18"/>
  <c r="T2682" i="18"/>
  <c r="U2682" i="18"/>
  <c r="S2683" i="18"/>
  <c r="T2683" i="18"/>
  <c r="U2683" i="18"/>
  <c r="S2684" i="18"/>
  <c r="T2684" i="18"/>
  <c r="U2684" i="18"/>
  <c r="S2685" i="18"/>
  <c r="T2685" i="18"/>
  <c r="U2685" i="18"/>
  <c r="S2686" i="18"/>
  <c r="T2686" i="18"/>
  <c r="U2686" i="18"/>
  <c r="S2687" i="18"/>
  <c r="T2687" i="18"/>
  <c r="U2687" i="18"/>
  <c r="S2688" i="18"/>
  <c r="T2688" i="18"/>
  <c r="U2688" i="18"/>
  <c r="S2689" i="18"/>
  <c r="T2689" i="18"/>
  <c r="U2689" i="18"/>
  <c r="S2690" i="18"/>
  <c r="T2690" i="18"/>
  <c r="U2690" i="18"/>
  <c r="S2691" i="18"/>
  <c r="T2691" i="18"/>
  <c r="U2691" i="18"/>
  <c r="S2692" i="18"/>
  <c r="T2692" i="18"/>
  <c r="U2692" i="18"/>
  <c r="S2693" i="18"/>
  <c r="T2693" i="18"/>
  <c r="U2693" i="18"/>
  <c r="S2694" i="18"/>
  <c r="T2694" i="18"/>
  <c r="U2694" i="18"/>
  <c r="S2695" i="18"/>
  <c r="T2695" i="18"/>
  <c r="U2695" i="18"/>
  <c r="S2696" i="18"/>
  <c r="T2696" i="18"/>
  <c r="U2696" i="18"/>
  <c r="S2697" i="18"/>
  <c r="T2697" i="18"/>
  <c r="U2697" i="18"/>
  <c r="S2698" i="18"/>
  <c r="T2698" i="18"/>
  <c r="U2698" i="18"/>
  <c r="S2699" i="18"/>
  <c r="T2699" i="18"/>
  <c r="U2699" i="18"/>
  <c r="S2700" i="18"/>
  <c r="T2700" i="18"/>
  <c r="U2700" i="18"/>
  <c r="S2701" i="18"/>
  <c r="T2701" i="18"/>
  <c r="U2701" i="18"/>
  <c r="S2702" i="18"/>
  <c r="T2702" i="18"/>
  <c r="U2702" i="18"/>
  <c r="S2703" i="18"/>
  <c r="T2703" i="18"/>
  <c r="U2703" i="18"/>
  <c r="S2704" i="18"/>
  <c r="T2704" i="18"/>
  <c r="U2704" i="18"/>
  <c r="S2705" i="18"/>
  <c r="T2705" i="18"/>
  <c r="U2705" i="18"/>
  <c r="S2706" i="18"/>
  <c r="T2706" i="18"/>
  <c r="U2706" i="18"/>
  <c r="S2707" i="18"/>
  <c r="T2707" i="18"/>
  <c r="U2707" i="18"/>
  <c r="S2708" i="18"/>
  <c r="T2708" i="18"/>
  <c r="U2708" i="18"/>
  <c r="S2709" i="18"/>
  <c r="T2709" i="18"/>
  <c r="U2709" i="18"/>
  <c r="S2710" i="18"/>
  <c r="T2710" i="18"/>
  <c r="U2710" i="18"/>
  <c r="S2711" i="18"/>
  <c r="T2711" i="18"/>
  <c r="U2711" i="18"/>
  <c r="S2712" i="18"/>
  <c r="T2712" i="18"/>
  <c r="U2712" i="18"/>
  <c r="S2713" i="18"/>
  <c r="T2713" i="18"/>
  <c r="U2713" i="18"/>
  <c r="S2714" i="18"/>
  <c r="T2714" i="18"/>
  <c r="U2714" i="18"/>
  <c r="S2715" i="18"/>
  <c r="T2715" i="18"/>
  <c r="U2715" i="18"/>
  <c r="S2716" i="18"/>
  <c r="T2716" i="18"/>
  <c r="U2716" i="18"/>
  <c r="S2717" i="18"/>
  <c r="T2717" i="18"/>
  <c r="U2717" i="18"/>
  <c r="S2718" i="18"/>
  <c r="T2718" i="18"/>
  <c r="U2718" i="18"/>
  <c r="S2719" i="18"/>
  <c r="T2719" i="18"/>
  <c r="U2719" i="18"/>
  <c r="S2720" i="18"/>
  <c r="T2720" i="18"/>
  <c r="U2720" i="18"/>
  <c r="S2721" i="18"/>
  <c r="T2721" i="18"/>
  <c r="U2721" i="18"/>
  <c r="S2722" i="18"/>
  <c r="T2722" i="18"/>
  <c r="U2722" i="18"/>
  <c r="S2723" i="18"/>
  <c r="T2723" i="18"/>
  <c r="U2723" i="18"/>
  <c r="S2724" i="18"/>
  <c r="T2724" i="18"/>
  <c r="U2724" i="18"/>
  <c r="S2725" i="18"/>
  <c r="T2725" i="18"/>
  <c r="U2725" i="18"/>
  <c r="S2726" i="18"/>
  <c r="T2726" i="18"/>
  <c r="U2726" i="18"/>
  <c r="S2727" i="18"/>
  <c r="T2727" i="18"/>
  <c r="U2727" i="18"/>
  <c r="S2728" i="18"/>
  <c r="T2728" i="18"/>
  <c r="U2728" i="18"/>
  <c r="S2729" i="18"/>
  <c r="T2729" i="18"/>
  <c r="U2729" i="18"/>
  <c r="S2730" i="18"/>
  <c r="T2730" i="18"/>
  <c r="U2730" i="18"/>
  <c r="S2731" i="18"/>
  <c r="T2731" i="18"/>
  <c r="U2731" i="18"/>
  <c r="S2732" i="18"/>
  <c r="T2732" i="18"/>
  <c r="U2732" i="18"/>
  <c r="S2733" i="18"/>
  <c r="T2733" i="18"/>
  <c r="U2733" i="18"/>
  <c r="S2734" i="18"/>
  <c r="T2734" i="18"/>
  <c r="U2734" i="18"/>
  <c r="S2735" i="18"/>
  <c r="T2735" i="18"/>
  <c r="U2735" i="18"/>
  <c r="S2736" i="18"/>
  <c r="T2736" i="18"/>
  <c r="U2736" i="18"/>
  <c r="S2737" i="18"/>
  <c r="T2737" i="18"/>
  <c r="U2737" i="18"/>
  <c r="S2738" i="18"/>
  <c r="T2738" i="18"/>
  <c r="U2738" i="18"/>
  <c r="S2739" i="18"/>
  <c r="T2739" i="18"/>
  <c r="U2739" i="18"/>
  <c r="S2740" i="18"/>
  <c r="T2740" i="18"/>
  <c r="U2740" i="18"/>
  <c r="S2741" i="18"/>
  <c r="T2741" i="18"/>
  <c r="U2741" i="18"/>
  <c r="S2742" i="18"/>
  <c r="T2742" i="18"/>
  <c r="U2742" i="18"/>
  <c r="S2743" i="18"/>
  <c r="T2743" i="18"/>
  <c r="U2743" i="18"/>
  <c r="S2744" i="18"/>
  <c r="T2744" i="18"/>
  <c r="U2744" i="18"/>
  <c r="S2745" i="18"/>
  <c r="T2745" i="18"/>
  <c r="U2745" i="18"/>
  <c r="S2746" i="18"/>
  <c r="T2746" i="18"/>
  <c r="U2746" i="18"/>
  <c r="S2747" i="18"/>
  <c r="T2747" i="18"/>
  <c r="U2747" i="18"/>
  <c r="S2748" i="18"/>
  <c r="T2748" i="18"/>
  <c r="U2748" i="18"/>
  <c r="S2749" i="18"/>
  <c r="T2749" i="18"/>
  <c r="U2749" i="18"/>
  <c r="S2750" i="18"/>
  <c r="T2750" i="18"/>
  <c r="U2750" i="18"/>
  <c r="S2751" i="18"/>
  <c r="T2751" i="18"/>
  <c r="U2751" i="18"/>
  <c r="S2752" i="18"/>
  <c r="T2752" i="18"/>
  <c r="U2752" i="18"/>
  <c r="S2753" i="18"/>
  <c r="T2753" i="18"/>
  <c r="U2753" i="18"/>
  <c r="S2754" i="18"/>
  <c r="T2754" i="18"/>
  <c r="U2754" i="18"/>
  <c r="S2755" i="18"/>
  <c r="T2755" i="18"/>
  <c r="U2755" i="18"/>
  <c r="S2756" i="18"/>
  <c r="T2756" i="18"/>
  <c r="U2756" i="18"/>
  <c r="S2757" i="18"/>
  <c r="T2757" i="18"/>
  <c r="U2757" i="18"/>
  <c r="S2758" i="18"/>
  <c r="T2758" i="18"/>
  <c r="U2758" i="18"/>
  <c r="S2759" i="18"/>
  <c r="T2759" i="18"/>
  <c r="U2759" i="18"/>
  <c r="S2760" i="18"/>
  <c r="T2760" i="18"/>
  <c r="U2760" i="18"/>
  <c r="S2761" i="18"/>
  <c r="T2761" i="18"/>
  <c r="U2761" i="18"/>
  <c r="S2762" i="18"/>
  <c r="T2762" i="18"/>
  <c r="U2762" i="18"/>
  <c r="S2763" i="18"/>
  <c r="T2763" i="18"/>
  <c r="U2763" i="18"/>
  <c r="S2764" i="18"/>
  <c r="T2764" i="18"/>
  <c r="U2764" i="18"/>
  <c r="S2765" i="18"/>
  <c r="T2765" i="18"/>
  <c r="U2765" i="18"/>
  <c r="S2766" i="18"/>
  <c r="T2766" i="18"/>
  <c r="U2766" i="18"/>
  <c r="S2767" i="18"/>
  <c r="T2767" i="18"/>
  <c r="U2767" i="18"/>
  <c r="S2768" i="18"/>
  <c r="T2768" i="18"/>
  <c r="U2768" i="18"/>
  <c r="S2769" i="18"/>
  <c r="T2769" i="18"/>
  <c r="U2769" i="18"/>
  <c r="S2770" i="18"/>
  <c r="T2770" i="18"/>
  <c r="U2770" i="18"/>
  <c r="S2771" i="18"/>
  <c r="T2771" i="18"/>
  <c r="U2771" i="18"/>
  <c r="S2772" i="18"/>
  <c r="T2772" i="18"/>
  <c r="U2772" i="18"/>
  <c r="S2773" i="18"/>
  <c r="T2773" i="18"/>
  <c r="U2773" i="18"/>
  <c r="S2774" i="18"/>
  <c r="T2774" i="18"/>
  <c r="U2774" i="18"/>
  <c r="S2775" i="18"/>
  <c r="T2775" i="18"/>
  <c r="U2775" i="18"/>
  <c r="S2776" i="18"/>
  <c r="T2776" i="18"/>
  <c r="U2776" i="18"/>
  <c r="S2777" i="18"/>
  <c r="T2777" i="18"/>
  <c r="U2777" i="18"/>
  <c r="S2778" i="18"/>
  <c r="T2778" i="18"/>
  <c r="U2778" i="18"/>
  <c r="S2779" i="18"/>
  <c r="T2779" i="18"/>
  <c r="U2779" i="18"/>
  <c r="S2780" i="18"/>
  <c r="T2780" i="18"/>
  <c r="U2780" i="18"/>
  <c r="S2781" i="18"/>
  <c r="T2781" i="18"/>
  <c r="U2781" i="18"/>
  <c r="S2782" i="18"/>
  <c r="T2782" i="18"/>
  <c r="U2782" i="18"/>
  <c r="S2783" i="18"/>
  <c r="T2783" i="18"/>
  <c r="U2783" i="18"/>
  <c r="S2784" i="18"/>
  <c r="T2784" i="18"/>
  <c r="U2784" i="18"/>
  <c r="S2785" i="18"/>
  <c r="T2785" i="18"/>
  <c r="U2785" i="18"/>
  <c r="S2786" i="18"/>
  <c r="T2786" i="18"/>
  <c r="U2786" i="18"/>
  <c r="S2787" i="18"/>
  <c r="T2787" i="18"/>
  <c r="U2787" i="18"/>
  <c r="S2788" i="18"/>
  <c r="T2788" i="18"/>
  <c r="U2788" i="18"/>
  <c r="S2789" i="18"/>
  <c r="T2789" i="18"/>
  <c r="U2789" i="18"/>
  <c r="S2790" i="18"/>
  <c r="T2790" i="18"/>
  <c r="U2790" i="18"/>
  <c r="S2791" i="18"/>
  <c r="T2791" i="18"/>
  <c r="U2791" i="18"/>
  <c r="S2792" i="18"/>
  <c r="T2792" i="18"/>
  <c r="U2792" i="18"/>
  <c r="S2793" i="18"/>
  <c r="T2793" i="18"/>
  <c r="U2793" i="18"/>
  <c r="S2794" i="18"/>
  <c r="T2794" i="18"/>
  <c r="U2794" i="18"/>
  <c r="S2795" i="18"/>
  <c r="T2795" i="18"/>
  <c r="U2795" i="18"/>
  <c r="S2796" i="18"/>
  <c r="T2796" i="18"/>
  <c r="U2796" i="18"/>
  <c r="S2797" i="18"/>
  <c r="T2797" i="18"/>
  <c r="U2797" i="18"/>
  <c r="S2798" i="18"/>
  <c r="T2798" i="18"/>
  <c r="U2798" i="18"/>
  <c r="S2799" i="18"/>
  <c r="T2799" i="18"/>
  <c r="U2799" i="18"/>
  <c r="S2800" i="18"/>
  <c r="T2800" i="18"/>
  <c r="U2800" i="18"/>
  <c r="S2801" i="18"/>
  <c r="T2801" i="18"/>
  <c r="U2801" i="18"/>
  <c r="S2802" i="18"/>
  <c r="T2802" i="18"/>
  <c r="U2802" i="18"/>
  <c r="S2803" i="18"/>
  <c r="T2803" i="18"/>
  <c r="U2803" i="18"/>
  <c r="S2804" i="18"/>
  <c r="T2804" i="18"/>
  <c r="U2804" i="18"/>
  <c r="S2805" i="18"/>
  <c r="T2805" i="18"/>
  <c r="U2805" i="18"/>
  <c r="S2806" i="18"/>
  <c r="T2806" i="18"/>
  <c r="U2806" i="18"/>
  <c r="S2807" i="18"/>
  <c r="T2807" i="18"/>
  <c r="U2807" i="18"/>
  <c r="S2808" i="18"/>
  <c r="T2808" i="18"/>
  <c r="U2808" i="18"/>
  <c r="S2809" i="18"/>
  <c r="T2809" i="18"/>
  <c r="U2809" i="18"/>
  <c r="S2810" i="18"/>
  <c r="T2810" i="18"/>
  <c r="U2810" i="18"/>
  <c r="S2811" i="18"/>
  <c r="T2811" i="18"/>
  <c r="U2811" i="18"/>
  <c r="S2812" i="18"/>
  <c r="T2812" i="18"/>
  <c r="U2812" i="18"/>
  <c r="S2813" i="18"/>
  <c r="T2813" i="18"/>
  <c r="U2813" i="18"/>
  <c r="S2814" i="18"/>
  <c r="T2814" i="18"/>
  <c r="U2814" i="18"/>
  <c r="S2815" i="18"/>
  <c r="T2815" i="18"/>
  <c r="U2815" i="18"/>
  <c r="S2816" i="18"/>
  <c r="T2816" i="18"/>
  <c r="U2816" i="18"/>
  <c r="S2817" i="18"/>
  <c r="T2817" i="18"/>
  <c r="U2817" i="18"/>
  <c r="S2818" i="18"/>
  <c r="T2818" i="18"/>
  <c r="U2818" i="18"/>
  <c r="S2819" i="18"/>
  <c r="T2819" i="18"/>
  <c r="U2819" i="18"/>
  <c r="S2820" i="18"/>
  <c r="T2820" i="18"/>
  <c r="U2820" i="18"/>
  <c r="S2821" i="18"/>
  <c r="T2821" i="18"/>
  <c r="U2821" i="18"/>
  <c r="S2822" i="18"/>
  <c r="T2822" i="18"/>
  <c r="U2822" i="18"/>
  <c r="S2823" i="18"/>
  <c r="T2823" i="18"/>
  <c r="U2823" i="18"/>
  <c r="S2824" i="18"/>
  <c r="T2824" i="18"/>
  <c r="U2824" i="18"/>
  <c r="S2825" i="18"/>
  <c r="T2825" i="18"/>
  <c r="U2825" i="18"/>
  <c r="S2826" i="18"/>
  <c r="T2826" i="18"/>
  <c r="U2826" i="18"/>
  <c r="S2827" i="18"/>
  <c r="T2827" i="18"/>
  <c r="U2827" i="18"/>
  <c r="S2828" i="18"/>
  <c r="T2828" i="18"/>
  <c r="U2828" i="18"/>
  <c r="S2829" i="18"/>
  <c r="T2829" i="18"/>
  <c r="U2829" i="18"/>
  <c r="S2830" i="18"/>
  <c r="T2830" i="18"/>
  <c r="U2830" i="18"/>
  <c r="S2831" i="18"/>
  <c r="T2831" i="18"/>
  <c r="U2831" i="18"/>
  <c r="S2832" i="18"/>
  <c r="T2832" i="18"/>
  <c r="U2832" i="18"/>
  <c r="S2833" i="18"/>
  <c r="T2833" i="18"/>
  <c r="U2833" i="18"/>
  <c r="S2834" i="18"/>
  <c r="T2834" i="18"/>
  <c r="U2834" i="18"/>
  <c r="S2835" i="18"/>
  <c r="T2835" i="18"/>
  <c r="U2835" i="18"/>
  <c r="S2836" i="18"/>
  <c r="T2836" i="18"/>
  <c r="U2836" i="18"/>
  <c r="S2837" i="18"/>
  <c r="T2837" i="18"/>
  <c r="U2837" i="18"/>
  <c r="S2838" i="18"/>
  <c r="T2838" i="18"/>
  <c r="U2838" i="18"/>
  <c r="S2839" i="18"/>
  <c r="T2839" i="18"/>
  <c r="U2839" i="18"/>
  <c r="S2840" i="18"/>
  <c r="T2840" i="18"/>
  <c r="U2840" i="18"/>
  <c r="S2841" i="18"/>
  <c r="T2841" i="18"/>
  <c r="U2841" i="18"/>
  <c r="S2842" i="18"/>
  <c r="T2842" i="18"/>
  <c r="U2842" i="18"/>
  <c r="S2843" i="18"/>
  <c r="T2843" i="18"/>
  <c r="U2843" i="18"/>
  <c r="S2844" i="18"/>
  <c r="T2844" i="18"/>
  <c r="U2844" i="18"/>
  <c r="S2845" i="18"/>
  <c r="T2845" i="18"/>
  <c r="U2845" i="18"/>
  <c r="S2846" i="18"/>
  <c r="T2846" i="18"/>
  <c r="U2846" i="18"/>
  <c r="S2847" i="18"/>
  <c r="T2847" i="18"/>
  <c r="U2847" i="18"/>
  <c r="S2848" i="18"/>
  <c r="T2848" i="18"/>
  <c r="U2848" i="18"/>
  <c r="S2849" i="18"/>
  <c r="T2849" i="18"/>
  <c r="U2849" i="18"/>
  <c r="S2850" i="18"/>
  <c r="T2850" i="18"/>
  <c r="U2850" i="18"/>
  <c r="S2851" i="18"/>
  <c r="T2851" i="18"/>
  <c r="U2851" i="18"/>
  <c r="S2852" i="18"/>
  <c r="T2852" i="18"/>
  <c r="U2852" i="18"/>
  <c r="S2853" i="18"/>
  <c r="T2853" i="18"/>
  <c r="U2853" i="18"/>
  <c r="S2854" i="18"/>
  <c r="T2854" i="18"/>
  <c r="U2854" i="18"/>
  <c r="S2855" i="18"/>
  <c r="T2855" i="18"/>
  <c r="U2855" i="18"/>
  <c r="S2856" i="18"/>
  <c r="T2856" i="18"/>
  <c r="U2856" i="18"/>
  <c r="S2857" i="18"/>
  <c r="T2857" i="18"/>
  <c r="U2857" i="18"/>
  <c r="S2858" i="18"/>
  <c r="T2858" i="18"/>
  <c r="U2858" i="18"/>
  <c r="S2859" i="18"/>
  <c r="T2859" i="18"/>
  <c r="U2859" i="18"/>
  <c r="S2860" i="18"/>
  <c r="T2860" i="18"/>
  <c r="U2860" i="18"/>
  <c r="S2861" i="18"/>
  <c r="T2861" i="18"/>
  <c r="U2861" i="18"/>
  <c r="S2862" i="18"/>
  <c r="T2862" i="18"/>
  <c r="U2862" i="18"/>
  <c r="S2863" i="18"/>
  <c r="T2863" i="18"/>
  <c r="U2863" i="18"/>
  <c r="S2864" i="18"/>
  <c r="T2864" i="18"/>
  <c r="U2864" i="18"/>
  <c r="S2865" i="18"/>
  <c r="T2865" i="18"/>
  <c r="U2865" i="18"/>
  <c r="S2866" i="18"/>
  <c r="T2866" i="18"/>
  <c r="U2866" i="18"/>
  <c r="S2867" i="18"/>
  <c r="T2867" i="18"/>
  <c r="U2867" i="18"/>
  <c r="S2868" i="18"/>
  <c r="T2868" i="18"/>
  <c r="U2868" i="18"/>
  <c r="S2869" i="18"/>
  <c r="T2869" i="18"/>
  <c r="U2869" i="18"/>
  <c r="S2870" i="18"/>
  <c r="T2870" i="18"/>
  <c r="U2870" i="18"/>
  <c r="S2871" i="18"/>
  <c r="T2871" i="18"/>
  <c r="U2871" i="18"/>
  <c r="S2872" i="18"/>
  <c r="T2872" i="18"/>
  <c r="U2872" i="18"/>
  <c r="S2873" i="18"/>
  <c r="T2873" i="18"/>
  <c r="U2873" i="18"/>
  <c r="S2874" i="18"/>
  <c r="T2874" i="18"/>
  <c r="U2874" i="18"/>
  <c r="S2875" i="18"/>
  <c r="T2875" i="18"/>
  <c r="U2875" i="18"/>
  <c r="S2876" i="18"/>
  <c r="T2876" i="18"/>
  <c r="U2876" i="18"/>
  <c r="S2877" i="18"/>
  <c r="T2877" i="18"/>
  <c r="U2877" i="18"/>
  <c r="S2878" i="18"/>
  <c r="T2878" i="18"/>
  <c r="U2878" i="18"/>
  <c r="S2879" i="18"/>
  <c r="T2879" i="18"/>
  <c r="U2879" i="18"/>
  <c r="S2880" i="18"/>
  <c r="T2880" i="18"/>
  <c r="U2880" i="18"/>
  <c r="S2881" i="18"/>
  <c r="T2881" i="18"/>
  <c r="U2881" i="18"/>
  <c r="S2882" i="18"/>
  <c r="T2882" i="18"/>
  <c r="U2882" i="18"/>
  <c r="S2883" i="18"/>
  <c r="T2883" i="18"/>
  <c r="U2883" i="18"/>
  <c r="S2884" i="18"/>
  <c r="T2884" i="18"/>
  <c r="U2884" i="18"/>
  <c r="S2885" i="18"/>
  <c r="T2885" i="18"/>
  <c r="U2885" i="18"/>
  <c r="S2886" i="18"/>
  <c r="T2886" i="18"/>
  <c r="U2886" i="18"/>
  <c r="S2887" i="18"/>
  <c r="T2887" i="18"/>
  <c r="U2887" i="18"/>
  <c r="S2888" i="18"/>
  <c r="T2888" i="18"/>
  <c r="U2888" i="18"/>
  <c r="S2889" i="18"/>
  <c r="T2889" i="18"/>
  <c r="U2889" i="18"/>
  <c r="S2890" i="18"/>
  <c r="T2890" i="18"/>
  <c r="U2890" i="18"/>
  <c r="S2891" i="18"/>
  <c r="T2891" i="18"/>
  <c r="U2891" i="18"/>
  <c r="S2892" i="18"/>
  <c r="T2892" i="18"/>
  <c r="U2892" i="18"/>
  <c r="S2893" i="18"/>
  <c r="T2893" i="18"/>
  <c r="U2893" i="18"/>
  <c r="S2894" i="18"/>
  <c r="T2894" i="18"/>
  <c r="U2894" i="18"/>
  <c r="S2895" i="18"/>
  <c r="T2895" i="18"/>
  <c r="U2895" i="18"/>
  <c r="S2896" i="18"/>
  <c r="T2896" i="18"/>
  <c r="U2896" i="18"/>
  <c r="S2897" i="18"/>
  <c r="T2897" i="18"/>
  <c r="U2897" i="18"/>
  <c r="S2898" i="18"/>
  <c r="T2898" i="18"/>
  <c r="U2898" i="18"/>
  <c r="S2899" i="18"/>
  <c r="T2899" i="18"/>
  <c r="U2899" i="18"/>
  <c r="S2900" i="18"/>
  <c r="T2900" i="18"/>
  <c r="U2900" i="18"/>
  <c r="S2901" i="18"/>
  <c r="T2901" i="18"/>
  <c r="U2901" i="18"/>
  <c r="S2902" i="18"/>
  <c r="T2902" i="18"/>
  <c r="U2902" i="18"/>
  <c r="S2903" i="18"/>
  <c r="T2903" i="18"/>
  <c r="U2903" i="18"/>
  <c r="S2904" i="18"/>
  <c r="T2904" i="18"/>
  <c r="U2904" i="18"/>
  <c r="S2905" i="18"/>
  <c r="T2905" i="18"/>
  <c r="U2905" i="18"/>
  <c r="S2906" i="18"/>
  <c r="T2906" i="18"/>
  <c r="U2906" i="18"/>
  <c r="S2907" i="18"/>
  <c r="T2907" i="18"/>
  <c r="U2907" i="18"/>
  <c r="S2908" i="18"/>
  <c r="T2908" i="18"/>
  <c r="U2908" i="18"/>
  <c r="S2909" i="18"/>
  <c r="T2909" i="18"/>
  <c r="U2909" i="18"/>
  <c r="S2910" i="18"/>
  <c r="T2910" i="18"/>
  <c r="U2910" i="18"/>
  <c r="S2911" i="18"/>
  <c r="T2911" i="18"/>
  <c r="U2911" i="18"/>
  <c r="S2912" i="18"/>
  <c r="T2912" i="18"/>
  <c r="U2912" i="18"/>
  <c r="S2913" i="18"/>
  <c r="T2913" i="18"/>
  <c r="U2913" i="18"/>
  <c r="S2914" i="18"/>
  <c r="T2914" i="18"/>
  <c r="U2914" i="18"/>
  <c r="S2915" i="18"/>
  <c r="T2915" i="18"/>
  <c r="U2915" i="18"/>
  <c r="S2916" i="18"/>
  <c r="T2916" i="18"/>
  <c r="U2916" i="18"/>
  <c r="S2917" i="18"/>
  <c r="T2917" i="18"/>
  <c r="U2917" i="18"/>
  <c r="S2918" i="18"/>
  <c r="T2918" i="18"/>
  <c r="U2918" i="18"/>
  <c r="S2919" i="18"/>
  <c r="T2919" i="18"/>
  <c r="U2919" i="18"/>
  <c r="S2920" i="18"/>
  <c r="T2920" i="18"/>
  <c r="U2920" i="18"/>
  <c r="S2921" i="18"/>
  <c r="T2921" i="18"/>
  <c r="U2921" i="18"/>
  <c r="S2922" i="18"/>
  <c r="T2922" i="18"/>
  <c r="U2922" i="18"/>
  <c r="S2923" i="18"/>
  <c r="T2923" i="18"/>
  <c r="U2923" i="18"/>
  <c r="S2924" i="18"/>
  <c r="T2924" i="18"/>
  <c r="U2924" i="18"/>
  <c r="S2925" i="18"/>
  <c r="T2925" i="18"/>
  <c r="U2925" i="18"/>
  <c r="S2926" i="18"/>
  <c r="T2926" i="18"/>
  <c r="U2926" i="18"/>
  <c r="S2927" i="18"/>
  <c r="T2927" i="18"/>
  <c r="U2927" i="18"/>
  <c r="S2928" i="18"/>
  <c r="T2928" i="18"/>
  <c r="U2928" i="18"/>
  <c r="S2929" i="18"/>
  <c r="T2929" i="18"/>
  <c r="U2929" i="18"/>
  <c r="S2930" i="18"/>
  <c r="T2930" i="18"/>
  <c r="U2930" i="18"/>
  <c r="S2931" i="18"/>
  <c r="T2931" i="18"/>
  <c r="U2931" i="18"/>
  <c r="S2932" i="18"/>
  <c r="T2932" i="18"/>
  <c r="U2932" i="18"/>
  <c r="S2933" i="18"/>
  <c r="T2933" i="18"/>
  <c r="U2933" i="18"/>
  <c r="S2934" i="18"/>
  <c r="T2934" i="18"/>
  <c r="U2934" i="18"/>
  <c r="S2935" i="18"/>
  <c r="T2935" i="18"/>
  <c r="U2935" i="18"/>
  <c r="S2936" i="18"/>
  <c r="T2936" i="18"/>
  <c r="U2936" i="18"/>
  <c r="S2937" i="18"/>
  <c r="T2937" i="18"/>
  <c r="U2937" i="18"/>
  <c r="S2938" i="18"/>
  <c r="T2938" i="18"/>
  <c r="U2938" i="18"/>
  <c r="S2939" i="18"/>
  <c r="T2939" i="18"/>
  <c r="U2939" i="18"/>
  <c r="S2940" i="18"/>
  <c r="T2940" i="18"/>
  <c r="U2940" i="18"/>
  <c r="S2941" i="18"/>
  <c r="T2941" i="18"/>
  <c r="U2941" i="18"/>
  <c r="S2942" i="18"/>
  <c r="T2942" i="18"/>
  <c r="U2942" i="18"/>
  <c r="S2943" i="18"/>
  <c r="T2943" i="18"/>
  <c r="U2943" i="18"/>
  <c r="S2944" i="18"/>
  <c r="T2944" i="18"/>
  <c r="U2944" i="18"/>
  <c r="S2945" i="18"/>
  <c r="T2945" i="18"/>
  <c r="U2945" i="18"/>
  <c r="S2946" i="18"/>
  <c r="T2946" i="18"/>
  <c r="U2946" i="18"/>
  <c r="S2947" i="18"/>
  <c r="T2947" i="18"/>
  <c r="U2947" i="18"/>
  <c r="S2948" i="18"/>
  <c r="T2948" i="18"/>
  <c r="U2948" i="18"/>
  <c r="S2949" i="18"/>
  <c r="T2949" i="18"/>
  <c r="U2949" i="18"/>
  <c r="S2950" i="18"/>
  <c r="T2950" i="18"/>
  <c r="U2950" i="18"/>
  <c r="S2951" i="18"/>
  <c r="T2951" i="18"/>
  <c r="U2951" i="18"/>
  <c r="S2952" i="18"/>
  <c r="T2952" i="18"/>
  <c r="U2952" i="18"/>
  <c r="S2953" i="18"/>
  <c r="T2953" i="18"/>
  <c r="U2953" i="18"/>
  <c r="S2954" i="18"/>
  <c r="T2954" i="18"/>
  <c r="U2954" i="18"/>
  <c r="S2955" i="18"/>
  <c r="T2955" i="18"/>
  <c r="U2955" i="18"/>
  <c r="S2956" i="18"/>
  <c r="T2956" i="18"/>
  <c r="U2956" i="18"/>
  <c r="S2957" i="18"/>
  <c r="T2957" i="18"/>
  <c r="U2957" i="18"/>
  <c r="S2958" i="18"/>
  <c r="T2958" i="18"/>
  <c r="U2958" i="18"/>
  <c r="S2959" i="18"/>
  <c r="T2959" i="18"/>
  <c r="U2959" i="18"/>
  <c r="S2960" i="18"/>
  <c r="T2960" i="18"/>
  <c r="U2960" i="18"/>
  <c r="S2961" i="18"/>
  <c r="T2961" i="18"/>
  <c r="U2961" i="18"/>
  <c r="S2962" i="18"/>
  <c r="T2962" i="18"/>
  <c r="U2962" i="18"/>
  <c r="S2963" i="18"/>
  <c r="T2963" i="18"/>
  <c r="U2963" i="18"/>
  <c r="S2964" i="18"/>
  <c r="T2964" i="18"/>
  <c r="U2964" i="18"/>
  <c r="S2965" i="18"/>
  <c r="T2965" i="18"/>
  <c r="U2965" i="18"/>
  <c r="S2966" i="18"/>
  <c r="T2966" i="18"/>
  <c r="U2966" i="18"/>
  <c r="S2967" i="18"/>
  <c r="T2967" i="18"/>
  <c r="U2967" i="18"/>
  <c r="S2968" i="18"/>
  <c r="T2968" i="18"/>
  <c r="U2968" i="18"/>
  <c r="S2969" i="18"/>
  <c r="T2969" i="18"/>
  <c r="U2969" i="18"/>
  <c r="S2970" i="18"/>
  <c r="T2970" i="18"/>
  <c r="U2970" i="18"/>
  <c r="S2971" i="18"/>
  <c r="T2971" i="18"/>
  <c r="U2971" i="18"/>
  <c r="S2972" i="18"/>
  <c r="T2972" i="18"/>
  <c r="U2972" i="18"/>
  <c r="S2973" i="18"/>
  <c r="T2973" i="18"/>
  <c r="U2973" i="18"/>
  <c r="S2974" i="18"/>
  <c r="T2974" i="18"/>
  <c r="U2974" i="18"/>
  <c r="S2975" i="18"/>
  <c r="T2975" i="18"/>
  <c r="U2975" i="18"/>
  <c r="S2976" i="18"/>
  <c r="T2976" i="18"/>
  <c r="U2976" i="18"/>
  <c r="S2977" i="18"/>
  <c r="T2977" i="18"/>
  <c r="U2977" i="18"/>
  <c r="S2978" i="18"/>
  <c r="T2978" i="18"/>
  <c r="U2978" i="18"/>
  <c r="S2979" i="18"/>
  <c r="T2979" i="18"/>
  <c r="U2979" i="18"/>
  <c r="S2980" i="18"/>
  <c r="T2980" i="18"/>
  <c r="U2980" i="18"/>
  <c r="S2981" i="18"/>
  <c r="T2981" i="18"/>
  <c r="U2981" i="18"/>
  <c r="S2982" i="18"/>
  <c r="T2982" i="18"/>
  <c r="U2982" i="18"/>
  <c r="S2983" i="18"/>
  <c r="T2983" i="18"/>
  <c r="U2983" i="18"/>
  <c r="S2984" i="18"/>
  <c r="T2984" i="18"/>
  <c r="U2984" i="18"/>
  <c r="S2985" i="18"/>
  <c r="T2985" i="18"/>
  <c r="U2985" i="18"/>
  <c r="S2986" i="18"/>
  <c r="T2986" i="18"/>
  <c r="U2986" i="18"/>
  <c r="S2987" i="18"/>
  <c r="T2987" i="18"/>
  <c r="U2987" i="18"/>
  <c r="S2988" i="18"/>
  <c r="T2988" i="18"/>
  <c r="U2988" i="18"/>
  <c r="S2989" i="18"/>
  <c r="T2989" i="18"/>
  <c r="U2989" i="18"/>
  <c r="S2990" i="18"/>
  <c r="T2990" i="18"/>
  <c r="U2990" i="18"/>
  <c r="S2991" i="18"/>
  <c r="T2991" i="18"/>
  <c r="U2991" i="18"/>
  <c r="S2992" i="18"/>
  <c r="T2992" i="18"/>
  <c r="U2992" i="18"/>
  <c r="S2993" i="18"/>
  <c r="T2993" i="18"/>
  <c r="U2993" i="18"/>
  <c r="S2994" i="18"/>
  <c r="T2994" i="18"/>
  <c r="U2994" i="18"/>
  <c r="S2995" i="18"/>
  <c r="T2995" i="18"/>
  <c r="U2995" i="18"/>
  <c r="S2996" i="18"/>
  <c r="T2996" i="18"/>
  <c r="U2996" i="18"/>
  <c r="S2997" i="18"/>
  <c r="T2997" i="18"/>
  <c r="U2997" i="18"/>
  <c r="S2998" i="18"/>
  <c r="T2998" i="18"/>
  <c r="U2998" i="18"/>
  <c r="S2999" i="18"/>
  <c r="T2999" i="18"/>
  <c r="U2999" i="18"/>
  <c r="S3000" i="18"/>
  <c r="T3000" i="18"/>
  <c r="U3000" i="18"/>
  <c r="S3001" i="18"/>
  <c r="T3001" i="18"/>
  <c r="U3001" i="18"/>
  <c r="S3002" i="18"/>
  <c r="T3002" i="18"/>
  <c r="U3002" i="18"/>
  <c r="S3003" i="18"/>
  <c r="T3003" i="18"/>
  <c r="U3003" i="18"/>
  <c r="S3004" i="18"/>
  <c r="T3004" i="18"/>
  <c r="U3004" i="18"/>
  <c r="S3005" i="18"/>
  <c r="T3005" i="18"/>
  <c r="U3005" i="18"/>
  <c r="S3006" i="18"/>
  <c r="T3006" i="18"/>
  <c r="U3006" i="18"/>
  <c r="S3007" i="18"/>
  <c r="T3007" i="18"/>
  <c r="U3007" i="18"/>
  <c r="S3008" i="18"/>
  <c r="T3008" i="18"/>
  <c r="U3008" i="18"/>
  <c r="S3009" i="18"/>
  <c r="T3009" i="18"/>
  <c r="U3009" i="18"/>
  <c r="S3010" i="18"/>
  <c r="T3010" i="18"/>
  <c r="U3010" i="18"/>
  <c r="S3011" i="18"/>
  <c r="T3011" i="18"/>
  <c r="U3011" i="18"/>
  <c r="S3012" i="18"/>
  <c r="T3012" i="18"/>
  <c r="U3012" i="18"/>
  <c r="S3013" i="18"/>
  <c r="T3013" i="18"/>
  <c r="U3013" i="18"/>
  <c r="S3014" i="18"/>
  <c r="T3014" i="18"/>
  <c r="U3014" i="18"/>
  <c r="S3015" i="18"/>
  <c r="T3015" i="18"/>
  <c r="U3015" i="18"/>
  <c r="S3016" i="18"/>
  <c r="T3016" i="18"/>
  <c r="U3016" i="18"/>
  <c r="S3017" i="18"/>
  <c r="T3017" i="18"/>
  <c r="U3017" i="18"/>
  <c r="S3018" i="18"/>
  <c r="T3018" i="18"/>
  <c r="U3018" i="18"/>
  <c r="S3019" i="18"/>
  <c r="T3019" i="18"/>
  <c r="U3019" i="18"/>
  <c r="S3020" i="18"/>
  <c r="T3020" i="18"/>
  <c r="U3020" i="18"/>
  <c r="S3021" i="18"/>
  <c r="T3021" i="18"/>
  <c r="U3021" i="18"/>
  <c r="S3022" i="18"/>
  <c r="T3022" i="18"/>
  <c r="U3022" i="18"/>
  <c r="S3023" i="18"/>
  <c r="T3023" i="18"/>
  <c r="U3023" i="18"/>
  <c r="S3024" i="18"/>
  <c r="T3024" i="18"/>
  <c r="U3024" i="18"/>
  <c r="S3025" i="18"/>
  <c r="T3025" i="18"/>
  <c r="U3025" i="18"/>
  <c r="S3026" i="18"/>
  <c r="T3026" i="18"/>
  <c r="U3026" i="18"/>
  <c r="S3027" i="18"/>
  <c r="T3027" i="18"/>
  <c r="U3027" i="18"/>
  <c r="S3028" i="18"/>
  <c r="T3028" i="18"/>
  <c r="U3028" i="18"/>
  <c r="S3029" i="18"/>
  <c r="T3029" i="18"/>
  <c r="U3029" i="18"/>
  <c r="S3030" i="18"/>
  <c r="T3030" i="18"/>
  <c r="U3030" i="18"/>
  <c r="S3031" i="18"/>
  <c r="T3031" i="18"/>
  <c r="U3031" i="18"/>
  <c r="S3032" i="18"/>
  <c r="T3032" i="18"/>
  <c r="U3032" i="18"/>
  <c r="S3033" i="18"/>
  <c r="T3033" i="18"/>
  <c r="U3033" i="18"/>
  <c r="S3034" i="18"/>
  <c r="T3034" i="18"/>
  <c r="U3034" i="18"/>
  <c r="S3035" i="18"/>
  <c r="T3035" i="18"/>
  <c r="U3035" i="18"/>
  <c r="S3036" i="18"/>
  <c r="T3036" i="18"/>
  <c r="U3036" i="18"/>
  <c r="S3037" i="18"/>
  <c r="T3037" i="18"/>
  <c r="U3037" i="18"/>
  <c r="S3038" i="18"/>
  <c r="T3038" i="18"/>
  <c r="U3038" i="18"/>
  <c r="S3039" i="18"/>
  <c r="T3039" i="18"/>
  <c r="U3039" i="18"/>
  <c r="S3040" i="18"/>
  <c r="T3040" i="18"/>
  <c r="U3040" i="18"/>
  <c r="S3041" i="18"/>
  <c r="T3041" i="18"/>
  <c r="U3041" i="18"/>
  <c r="S3042" i="18"/>
  <c r="T3042" i="18"/>
  <c r="U3042" i="18"/>
  <c r="S3043" i="18"/>
  <c r="T3043" i="18"/>
  <c r="U3043" i="18"/>
  <c r="S3044" i="18"/>
  <c r="T3044" i="18"/>
  <c r="U3044" i="18"/>
  <c r="S3045" i="18"/>
  <c r="T3045" i="18"/>
  <c r="U3045" i="18"/>
  <c r="S3046" i="18"/>
  <c r="T3046" i="18"/>
  <c r="U3046" i="18"/>
  <c r="S3047" i="18"/>
  <c r="T3047" i="18"/>
  <c r="U3047" i="18"/>
  <c r="S3048" i="18"/>
  <c r="T3048" i="18"/>
  <c r="U3048" i="18"/>
  <c r="S3049" i="18"/>
  <c r="T3049" i="18"/>
  <c r="U3049" i="18"/>
  <c r="S3050" i="18"/>
  <c r="T3050" i="18"/>
  <c r="U3050" i="18"/>
  <c r="S3051" i="18"/>
  <c r="T3051" i="18"/>
  <c r="U3051" i="18"/>
  <c r="S3052" i="18"/>
  <c r="T3052" i="18"/>
  <c r="U3052" i="18"/>
  <c r="S3053" i="18"/>
  <c r="T3053" i="18"/>
  <c r="U3053" i="18"/>
  <c r="S3054" i="18"/>
  <c r="T3054" i="18"/>
  <c r="U3054" i="18"/>
  <c r="S3055" i="18"/>
  <c r="T3055" i="18"/>
  <c r="U3055" i="18"/>
  <c r="S3056" i="18"/>
  <c r="T3056" i="18"/>
  <c r="U3056" i="18"/>
  <c r="S3057" i="18"/>
  <c r="T3057" i="18"/>
  <c r="U3057" i="18"/>
  <c r="S3058" i="18"/>
  <c r="T3058" i="18"/>
  <c r="U3058" i="18"/>
  <c r="S3059" i="18"/>
  <c r="T3059" i="18"/>
  <c r="U3059" i="18"/>
  <c r="S3060" i="18"/>
  <c r="T3060" i="18"/>
  <c r="U3060" i="18"/>
  <c r="S3061" i="18"/>
  <c r="T3061" i="18"/>
  <c r="U3061" i="18"/>
  <c r="S3062" i="18"/>
  <c r="T3062" i="18"/>
  <c r="U3062" i="18"/>
  <c r="S3063" i="18"/>
  <c r="T3063" i="18"/>
  <c r="U3063" i="18"/>
  <c r="S3064" i="18"/>
  <c r="T3064" i="18"/>
  <c r="U3064" i="18"/>
  <c r="S3065" i="18"/>
  <c r="T3065" i="18"/>
  <c r="U3065" i="18"/>
  <c r="S3066" i="18"/>
  <c r="T3066" i="18"/>
  <c r="U3066" i="18"/>
  <c r="S3067" i="18"/>
  <c r="T3067" i="18"/>
  <c r="U3067" i="18"/>
  <c r="S3068" i="18"/>
  <c r="T3068" i="18"/>
  <c r="U3068" i="18"/>
  <c r="S3069" i="18"/>
  <c r="T3069" i="18"/>
  <c r="U3069" i="18"/>
  <c r="S3070" i="18"/>
  <c r="T3070" i="18"/>
  <c r="U3070" i="18"/>
  <c r="S3071" i="18"/>
  <c r="T3071" i="18"/>
  <c r="U3071" i="18"/>
  <c r="S3072" i="18"/>
  <c r="T3072" i="18"/>
  <c r="U3072" i="18"/>
  <c r="S3073" i="18"/>
  <c r="T3073" i="18"/>
  <c r="U3073" i="18"/>
  <c r="S3074" i="18"/>
  <c r="T3074" i="18"/>
  <c r="U3074" i="18"/>
  <c r="S3075" i="18"/>
  <c r="T3075" i="18"/>
  <c r="U3075" i="18"/>
  <c r="S3076" i="18"/>
  <c r="T3076" i="18"/>
  <c r="U3076" i="18"/>
  <c r="S3077" i="18"/>
  <c r="T3077" i="18"/>
  <c r="U3077" i="18"/>
  <c r="S3078" i="18"/>
  <c r="T3078" i="18"/>
  <c r="U3078" i="18"/>
  <c r="S3079" i="18"/>
  <c r="T3079" i="18"/>
  <c r="U3079" i="18"/>
  <c r="S3080" i="18"/>
  <c r="T3080" i="18"/>
  <c r="U3080" i="18"/>
  <c r="S3081" i="18"/>
  <c r="T3081" i="18"/>
  <c r="U3081" i="18"/>
  <c r="S3082" i="18"/>
  <c r="T3082" i="18"/>
  <c r="U3082" i="18"/>
  <c r="S3083" i="18"/>
  <c r="T3083" i="18"/>
  <c r="U3083" i="18"/>
  <c r="S3084" i="18"/>
  <c r="T3084" i="18"/>
  <c r="U3084" i="18"/>
  <c r="S3085" i="18"/>
  <c r="T3085" i="18"/>
  <c r="U3085" i="18"/>
  <c r="S3086" i="18"/>
  <c r="T3086" i="18"/>
  <c r="U3086" i="18"/>
  <c r="S3087" i="18"/>
  <c r="T3087" i="18"/>
  <c r="U3087" i="18"/>
  <c r="S3088" i="18"/>
  <c r="T3088" i="18"/>
  <c r="U3088" i="18"/>
  <c r="S3089" i="18"/>
  <c r="T3089" i="18"/>
  <c r="U3089" i="18"/>
  <c r="S3090" i="18"/>
  <c r="T3090" i="18"/>
  <c r="U3090" i="18"/>
  <c r="S3091" i="18"/>
  <c r="T3091" i="18"/>
  <c r="U3091" i="18"/>
  <c r="S3092" i="18"/>
  <c r="T3092" i="18"/>
  <c r="U3092" i="18"/>
  <c r="S3093" i="18"/>
  <c r="T3093" i="18"/>
  <c r="U3093" i="18"/>
  <c r="S3094" i="18"/>
  <c r="T3094" i="18"/>
  <c r="U3094" i="18"/>
  <c r="S3095" i="18"/>
  <c r="T3095" i="18"/>
  <c r="U3095" i="18"/>
  <c r="S3096" i="18"/>
  <c r="T3096" i="18"/>
  <c r="U3096" i="18"/>
  <c r="S3097" i="18"/>
  <c r="T3097" i="18"/>
  <c r="U3097" i="18"/>
  <c r="S3098" i="18"/>
  <c r="T3098" i="18"/>
  <c r="U3098" i="18"/>
  <c r="S3099" i="18"/>
  <c r="T3099" i="18"/>
  <c r="U3099" i="18"/>
  <c r="S3100" i="18"/>
  <c r="T3100" i="18"/>
  <c r="U3100" i="18"/>
  <c r="S3101" i="18"/>
  <c r="T3101" i="18"/>
  <c r="U3101" i="18"/>
  <c r="S3102" i="18"/>
  <c r="T3102" i="18"/>
  <c r="U3102" i="18"/>
  <c r="S3103" i="18"/>
  <c r="T3103" i="18"/>
  <c r="U3103" i="18"/>
  <c r="S3104" i="18"/>
  <c r="T3104" i="18"/>
  <c r="U3104" i="18"/>
  <c r="S3105" i="18"/>
  <c r="T3105" i="18"/>
  <c r="U3105" i="18"/>
  <c r="S3106" i="18"/>
  <c r="T3106" i="18"/>
  <c r="U3106" i="18"/>
  <c r="S3107" i="18"/>
  <c r="T3107" i="18"/>
  <c r="U3107" i="18"/>
  <c r="S3108" i="18"/>
  <c r="T3108" i="18"/>
  <c r="U3108" i="18"/>
  <c r="S3109" i="18"/>
  <c r="T3109" i="18"/>
  <c r="U3109" i="18"/>
  <c r="S3110" i="18"/>
  <c r="T3110" i="18"/>
  <c r="U3110" i="18"/>
  <c r="S3111" i="18"/>
  <c r="T3111" i="18"/>
  <c r="U3111" i="18"/>
  <c r="S3112" i="18"/>
  <c r="T3112" i="18"/>
  <c r="U3112" i="18"/>
  <c r="S3113" i="18"/>
  <c r="T3113" i="18"/>
  <c r="U3113" i="18"/>
  <c r="S3114" i="18"/>
  <c r="T3114" i="18"/>
  <c r="U3114" i="18"/>
  <c r="S3115" i="18"/>
  <c r="T3115" i="18"/>
  <c r="U3115" i="18"/>
  <c r="S3116" i="18"/>
  <c r="T3116" i="18"/>
  <c r="U3116" i="18"/>
  <c r="S3117" i="18"/>
  <c r="T3117" i="18"/>
  <c r="U3117" i="18"/>
  <c r="S3118" i="18"/>
  <c r="T3118" i="18"/>
  <c r="U3118" i="18"/>
  <c r="S3119" i="18"/>
  <c r="T3119" i="18"/>
  <c r="U3119" i="18"/>
  <c r="S3120" i="18"/>
  <c r="T3120" i="18"/>
  <c r="U3120" i="18"/>
  <c r="S3121" i="18"/>
  <c r="T3121" i="18"/>
  <c r="U3121" i="18"/>
  <c r="S3122" i="18"/>
  <c r="T3122" i="18"/>
  <c r="U3122" i="18"/>
  <c r="S3123" i="18"/>
  <c r="T3123" i="18"/>
  <c r="U3123" i="18"/>
  <c r="S3124" i="18"/>
  <c r="T3124" i="18"/>
  <c r="U3124" i="18"/>
  <c r="S3125" i="18"/>
  <c r="T3125" i="18"/>
  <c r="U3125" i="18"/>
  <c r="S3126" i="18"/>
  <c r="T3126" i="18"/>
  <c r="U3126" i="18"/>
  <c r="S3127" i="18"/>
  <c r="T3127" i="18"/>
  <c r="U3127" i="18"/>
  <c r="S3128" i="18"/>
  <c r="T3128" i="18"/>
  <c r="U3128" i="18"/>
  <c r="S3129" i="18"/>
  <c r="T3129" i="18"/>
  <c r="U3129" i="18"/>
  <c r="S3130" i="18"/>
  <c r="T3130" i="18"/>
  <c r="U3130" i="18"/>
  <c r="S3131" i="18"/>
  <c r="T3131" i="18"/>
  <c r="U3131" i="18"/>
  <c r="S3132" i="18"/>
  <c r="T3132" i="18"/>
  <c r="U3132" i="18"/>
  <c r="S3133" i="18"/>
  <c r="T3133" i="18"/>
  <c r="U3133" i="18"/>
  <c r="S3134" i="18"/>
  <c r="T3134" i="18"/>
  <c r="U3134" i="18"/>
  <c r="S3135" i="18"/>
  <c r="T3135" i="18"/>
  <c r="U3135" i="18"/>
  <c r="S3136" i="18"/>
  <c r="T3136" i="18"/>
  <c r="U3136" i="18"/>
  <c r="S3137" i="18"/>
  <c r="T3137" i="18"/>
  <c r="U3137" i="18"/>
  <c r="S3138" i="18"/>
  <c r="T3138" i="18"/>
  <c r="U3138" i="18"/>
  <c r="S3139" i="18"/>
  <c r="T3139" i="18"/>
  <c r="U3139" i="18"/>
  <c r="S3140" i="18"/>
  <c r="T3140" i="18"/>
  <c r="U3140" i="18"/>
  <c r="S3141" i="18"/>
  <c r="T3141" i="18"/>
  <c r="U3141" i="18"/>
  <c r="S3142" i="18"/>
  <c r="T3142" i="18"/>
  <c r="U3142" i="18"/>
  <c r="S3143" i="18"/>
  <c r="T3143" i="18"/>
  <c r="U3143" i="18"/>
  <c r="S3144" i="18"/>
  <c r="T3144" i="18"/>
  <c r="U3144" i="18"/>
  <c r="S3145" i="18"/>
  <c r="T3145" i="18"/>
  <c r="U3145" i="18"/>
  <c r="S3146" i="18"/>
  <c r="T3146" i="18"/>
  <c r="U3146" i="18"/>
  <c r="S3147" i="18"/>
  <c r="T3147" i="18"/>
  <c r="U3147" i="18"/>
  <c r="S3148" i="18"/>
  <c r="T3148" i="18"/>
  <c r="U3148" i="18"/>
  <c r="S3149" i="18"/>
  <c r="T3149" i="18"/>
  <c r="U3149" i="18"/>
  <c r="S3150" i="18"/>
  <c r="T3150" i="18"/>
  <c r="U3150" i="18"/>
  <c r="S3151" i="18"/>
  <c r="T3151" i="18"/>
  <c r="U3151" i="18"/>
  <c r="S3152" i="18"/>
  <c r="T3152" i="18"/>
  <c r="U3152" i="18"/>
  <c r="S3153" i="18"/>
  <c r="T3153" i="18"/>
  <c r="U3153" i="18"/>
  <c r="S3154" i="18"/>
  <c r="T3154" i="18"/>
  <c r="U3154" i="18"/>
  <c r="S3155" i="18"/>
  <c r="T3155" i="18"/>
  <c r="U3155" i="18"/>
  <c r="S3156" i="18"/>
  <c r="T3156" i="18"/>
  <c r="U3156" i="18"/>
  <c r="S3157" i="18"/>
  <c r="T3157" i="18"/>
  <c r="U3157" i="18"/>
  <c r="S3158" i="18"/>
  <c r="T3158" i="18"/>
  <c r="U3158" i="18"/>
  <c r="S3159" i="18"/>
  <c r="T3159" i="18"/>
  <c r="U3159" i="18"/>
  <c r="S3160" i="18"/>
  <c r="T3160" i="18"/>
  <c r="U3160" i="18"/>
  <c r="S3161" i="18"/>
  <c r="T3161" i="18"/>
  <c r="U3161" i="18"/>
  <c r="S3162" i="18"/>
  <c r="T3162" i="18"/>
  <c r="U3162" i="18"/>
  <c r="S3163" i="18"/>
  <c r="T3163" i="18"/>
  <c r="U3163" i="18"/>
  <c r="S3164" i="18"/>
  <c r="T3164" i="18"/>
  <c r="U3164" i="18"/>
  <c r="S3165" i="18"/>
  <c r="T3165" i="18"/>
  <c r="U3165" i="18"/>
  <c r="S3166" i="18"/>
  <c r="T3166" i="18"/>
  <c r="U3166" i="18"/>
  <c r="S3167" i="18"/>
  <c r="T3167" i="18"/>
  <c r="U3167" i="18"/>
  <c r="S3168" i="18"/>
  <c r="T3168" i="18"/>
  <c r="U3168" i="18"/>
  <c r="S3169" i="18"/>
  <c r="T3169" i="18"/>
  <c r="U3169" i="18"/>
  <c r="S3170" i="18"/>
  <c r="T3170" i="18"/>
  <c r="U3170" i="18"/>
  <c r="S3171" i="18"/>
  <c r="T3171" i="18"/>
  <c r="U3171" i="18"/>
  <c r="S3172" i="18"/>
  <c r="T3172" i="18"/>
  <c r="U3172" i="18"/>
  <c r="S3173" i="18"/>
  <c r="T3173" i="18"/>
  <c r="U3173" i="18"/>
  <c r="S3174" i="18"/>
  <c r="T3174" i="18"/>
  <c r="U3174" i="18"/>
  <c r="S3175" i="18"/>
  <c r="T3175" i="18"/>
  <c r="U3175" i="18"/>
  <c r="S3176" i="18"/>
  <c r="T3176" i="18"/>
  <c r="U3176" i="18"/>
  <c r="S3177" i="18"/>
  <c r="T3177" i="18"/>
  <c r="U3177" i="18"/>
  <c r="S3178" i="18"/>
  <c r="T3178" i="18"/>
  <c r="U3178" i="18"/>
  <c r="S3179" i="18"/>
  <c r="T3179" i="18"/>
  <c r="U3179" i="18"/>
  <c r="S3180" i="18"/>
  <c r="T3180" i="18"/>
  <c r="U3180" i="18"/>
  <c r="S3181" i="18"/>
  <c r="T3181" i="18"/>
  <c r="U3181" i="18"/>
  <c r="S3182" i="18"/>
  <c r="T3182" i="18"/>
  <c r="U3182" i="18"/>
  <c r="S3183" i="18"/>
  <c r="T3183" i="18"/>
  <c r="U3183" i="18"/>
  <c r="S3184" i="18"/>
  <c r="T3184" i="18"/>
  <c r="U3184" i="18"/>
  <c r="S3185" i="18"/>
  <c r="T3185" i="18"/>
  <c r="U3185" i="18"/>
  <c r="S3186" i="18"/>
  <c r="T3186" i="18"/>
  <c r="U3186" i="18"/>
  <c r="S3187" i="18"/>
  <c r="T3187" i="18"/>
  <c r="U3187" i="18"/>
  <c r="S3188" i="18"/>
  <c r="T3188" i="18"/>
  <c r="U3188" i="18"/>
  <c r="S3189" i="18"/>
  <c r="T3189" i="18"/>
  <c r="U3189" i="18"/>
  <c r="S3190" i="18"/>
  <c r="T3190" i="18"/>
  <c r="U3190" i="18"/>
  <c r="S3191" i="18"/>
  <c r="T3191" i="18"/>
  <c r="U3191" i="18"/>
  <c r="S3192" i="18"/>
  <c r="T3192" i="18"/>
  <c r="U3192" i="18"/>
  <c r="S3193" i="18"/>
  <c r="T3193" i="18"/>
  <c r="U3193" i="18"/>
  <c r="S3194" i="18"/>
  <c r="T3194" i="18"/>
  <c r="U3194" i="18"/>
  <c r="S3195" i="18"/>
  <c r="T3195" i="18"/>
  <c r="U3195" i="18"/>
  <c r="S3196" i="18"/>
  <c r="T3196" i="18"/>
  <c r="U3196" i="18"/>
  <c r="S3197" i="18"/>
  <c r="T3197" i="18"/>
  <c r="U3197" i="18"/>
  <c r="S3198" i="18"/>
  <c r="T3198" i="18"/>
  <c r="U3198" i="18"/>
  <c r="S3199" i="18"/>
  <c r="T3199" i="18"/>
  <c r="U3199" i="18"/>
  <c r="S3200" i="18"/>
  <c r="T3200" i="18"/>
  <c r="U3200" i="18"/>
  <c r="S3201" i="18"/>
  <c r="T3201" i="18"/>
  <c r="U3201" i="18"/>
  <c r="S3202" i="18"/>
  <c r="T3202" i="18"/>
  <c r="U3202" i="18"/>
  <c r="S3203" i="18"/>
  <c r="T3203" i="18"/>
  <c r="U3203" i="18"/>
  <c r="S3204" i="18"/>
  <c r="T3204" i="18"/>
  <c r="U3204" i="18"/>
  <c r="S3205" i="18"/>
  <c r="T3205" i="18"/>
  <c r="U3205" i="18"/>
  <c r="S3206" i="18"/>
  <c r="T3206" i="18"/>
  <c r="U3206" i="18"/>
  <c r="S3207" i="18"/>
  <c r="T3207" i="18"/>
  <c r="U3207" i="18"/>
  <c r="S3208" i="18"/>
  <c r="T3208" i="18"/>
  <c r="U3208" i="18"/>
  <c r="S3209" i="18"/>
  <c r="T3209" i="18"/>
  <c r="U3209" i="18"/>
  <c r="S3210" i="18"/>
  <c r="T3210" i="18"/>
  <c r="U3210" i="18"/>
  <c r="S3211" i="18"/>
  <c r="T3211" i="18"/>
  <c r="U3211" i="18"/>
  <c r="S3212" i="18"/>
  <c r="T3212" i="18"/>
  <c r="U3212" i="18"/>
  <c r="S3213" i="18"/>
  <c r="T3213" i="18"/>
  <c r="U3213" i="18"/>
  <c r="S3214" i="18"/>
  <c r="T3214" i="18"/>
  <c r="U3214" i="18"/>
  <c r="S3215" i="18"/>
  <c r="T3215" i="18"/>
  <c r="U3215" i="18"/>
  <c r="S3216" i="18"/>
  <c r="T3216" i="18"/>
  <c r="U3216" i="18"/>
  <c r="S3217" i="18"/>
  <c r="T3217" i="18"/>
  <c r="U3217" i="18"/>
  <c r="S3218" i="18"/>
  <c r="T3218" i="18"/>
  <c r="U3218" i="18"/>
  <c r="S3219" i="18"/>
  <c r="T3219" i="18"/>
  <c r="U3219" i="18"/>
  <c r="S3220" i="18"/>
  <c r="T3220" i="18"/>
  <c r="U3220" i="18"/>
  <c r="S3221" i="18"/>
  <c r="T3221" i="18"/>
  <c r="U3221" i="18"/>
  <c r="S3222" i="18"/>
  <c r="T3222" i="18"/>
  <c r="U3222" i="18"/>
  <c r="S3223" i="18"/>
  <c r="T3223" i="18"/>
  <c r="U3223" i="18"/>
  <c r="S3224" i="18"/>
  <c r="T3224" i="18"/>
  <c r="U3224" i="18"/>
  <c r="S3225" i="18"/>
  <c r="T3225" i="18"/>
  <c r="U3225" i="18"/>
  <c r="S3226" i="18"/>
  <c r="T3226" i="18"/>
  <c r="U3226" i="18"/>
  <c r="S3227" i="18"/>
  <c r="T3227" i="18"/>
  <c r="U3227" i="18"/>
  <c r="S3228" i="18"/>
  <c r="T3228" i="18"/>
  <c r="U3228" i="18"/>
  <c r="S3229" i="18"/>
  <c r="T3229" i="18"/>
  <c r="U3229" i="18"/>
  <c r="S3230" i="18"/>
  <c r="T3230" i="18"/>
  <c r="U3230" i="18"/>
  <c r="S3231" i="18"/>
  <c r="T3231" i="18"/>
  <c r="U3231" i="18"/>
  <c r="S3232" i="18"/>
  <c r="T3232" i="18"/>
  <c r="U3232" i="18"/>
  <c r="S3233" i="18"/>
  <c r="T3233" i="18"/>
  <c r="U3233" i="18"/>
  <c r="S3234" i="18"/>
  <c r="T3234" i="18"/>
  <c r="U3234" i="18"/>
  <c r="S3235" i="18"/>
  <c r="T3235" i="18"/>
  <c r="U3235" i="18"/>
  <c r="S3236" i="18"/>
  <c r="T3236" i="18"/>
  <c r="U3236" i="18"/>
  <c r="S3237" i="18"/>
  <c r="T3237" i="18"/>
  <c r="U3237" i="18"/>
  <c r="S3238" i="18"/>
  <c r="T3238" i="18"/>
  <c r="U3238" i="18"/>
  <c r="S3239" i="18"/>
  <c r="T3239" i="18"/>
  <c r="U3239" i="18"/>
  <c r="S3240" i="18"/>
  <c r="T3240" i="18"/>
  <c r="U3240" i="18"/>
  <c r="S3241" i="18"/>
  <c r="T3241" i="18"/>
  <c r="U3241" i="18"/>
  <c r="S3242" i="18"/>
  <c r="T3242" i="18"/>
  <c r="U3242" i="18"/>
  <c r="S3243" i="18"/>
  <c r="T3243" i="18"/>
  <c r="U3243" i="18"/>
  <c r="S3244" i="18"/>
  <c r="T3244" i="18"/>
  <c r="U3244" i="18"/>
  <c r="S3245" i="18"/>
  <c r="T3245" i="18"/>
  <c r="U3245" i="18"/>
  <c r="S3246" i="18"/>
  <c r="T3246" i="18"/>
  <c r="U3246" i="18"/>
  <c r="S3247" i="18"/>
  <c r="T3247" i="18"/>
  <c r="U3247" i="18"/>
  <c r="S3248" i="18"/>
  <c r="T3248" i="18"/>
  <c r="U3248" i="18"/>
  <c r="S3249" i="18"/>
  <c r="T3249" i="18"/>
  <c r="U3249" i="18"/>
  <c r="S3250" i="18"/>
  <c r="T3250" i="18"/>
  <c r="U3250" i="18"/>
  <c r="S3251" i="18"/>
  <c r="T3251" i="18"/>
  <c r="U3251" i="18"/>
  <c r="S3252" i="18"/>
  <c r="T3252" i="18"/>
  <c r="U3252" i="18"/>
  <c r="S3253" i="18"/>
  <c r="T3253" i="18"/>
  <c r="U3253" i="18"/>
  <c r="S3254" i="18"/>
  <c r="T3254" i="18"/>
  <c r="U3254" i="18"/>
  <c r="S3255" i="18"/>
  <c r="T3255" i="18"/>
  <c r="U3255" i="18"/>
  <c r="S3256" i="18"/>
  <c r="T3256" i="18"/>
  <c r="U3256" i="18"/>
  <c r="S3257" i="18"/>
  <c r="T3257" i="18"/>
  <c r="U3257" i="18"/>
  <c r="S3258" i="18"/>
  <c r="T3258" i="18"/>
  <c r="U3258" i="18"/>
  <c r="S3259" i="18"/>
  <c r="T3259" i="18"/>
  <c r="U3259" i="18"/>
  <c r="S3260" i="18"/>
  <c r="T3260" i="18"/>
  <c r="U3260" i="18"/>
  <c r="S3261" i="18"/>
  <c r="T3261" i="18"/>
  <c r="U3261" i="18"/>
  <c r="S3262" i="18"/>
  <c r="T3262" i="18"/>
  <c r="U3262" i="18"/>
  <c r="S3263" i="18"/>
  <c r="T3263" i="18"/>
  <c r="U3263" i="18"/>
  <c r="S3264" i="18"/>
  <c r="T3264" i="18"/>
  <c r="U3264" i="18"/>
  <c r="S3265" i="18"/>
  <c r="T3265" i="18"/>
  <c r="U3265" i="18"/>
  <c r="S3266" i="18"/>
  <c r="T3266" i="18"/>
  <c r="U3266" i="18"/>
  <c r="S3267" i="18"/>
  <c r="T3267" i="18"/>
  <c r="U3267" i="18"/>
  <c r="S3268" i="18"/>
  <c r="T3268" i="18"/>
  <c r="U3268" i="18"/>
  <c r="S3269" i="18"/>
  <c r="T3269" i="18"/>
  <c r="U3269" i="18"/>
  <c r="S3270" i="18"/>
  <c r="T3270" i="18"/>
  <c r="U3270" i="18"/>
  <c r="S3271" i="18"/>
  <c r="T3271" i="18"/>
  <c r="U3271" i="18"/>
  <c r="S3272" i="18"/>
  <c r="T3272" i="18"/>
  <c r="U3272" i="18"/>
  <c r="S3273" i="18"/>
  <c r="T3273" i="18"/>
  <c r="U3273" i="18"/>
  <c r="S3274" i="18"/>
  <c r="T3274" i="18"/>
  <c r="U3274" i="18"/>
  <c r="S3275" i="18"/>
  <c r="T3275" i="18"/>
  <c r="U3275" i="18"/>
  <c r="S3276" i="18"/>
  <c r="T3276" i="18"/>
  <c r="U3276" i="18"/>
  <c r="S3277" i="18"/>
  <c r="T3277" i="18"/>
  <c r="U3277" i="18"/>
  <c r="S3278" i="18"/>
  <c r="T3278" i="18"/>
  <c r="U3278" i="18"/>
  <c r="S3279" i="18"/>
  <c r="T3279" i="18"/>
  <c r="U3279" i="18"/>
  <c r="S3280" i="18"/>
  <c r="T3280" i="18"/>
  <c r="U3280" i="18"/>
  <c r="S3281" i="18"/>
  <c r="T3281" i="18"/>
  <c r="U3281" i="18"/>
  <c r="S3282" i="18"/>
  <c r="T3282" i="18"/>
  <c r="U3282" i="18"/>
  <c r="S3283" i="18"/>
  <c r="T3283" i="18"/>
  <c r="U3283" i="18"/>
  <c r="S3284" i="18"/>
  <c r="T3284" i="18"/>
  <c r="U3284" i="18"/>
  <c r="S3285" i="18"/>
  <c r="T3285" i="18"/>
  <c r="U3285" i="18"/>
  <c r="S3286" i="18"/>
  <c r="T3286" i="18"/>
  <c r="U3286" i="18"/>
  <c r="S3287" i="18"/>
  <c r="T3287" i="18"/>
  <c r="U3287" i="18"/>
  <c r="S3288" i="18"/>
  <c r="T3288" i="18"/>
  <c r="U3288" i="18"/>
  <c r="S3289" i="18"/>
  <c r="T3289" i="18"/>
  <c r="U3289" i="18"/>
  <c r="S3290" i="18"/>
  <c r="T3290" i="18"/>
  <c r="U3290" i="18"/>
  <c r="S3291" i="18"/>
  <c r="T3291" i="18"/>
  <c r="U3291" i="18"/>
  <c r="S3292" i="18"/>
  <c r="T3292" i="18"/>
  <c r="U3292" i="18"/>
  <c r="S3293" i="18"/>
  <c r="T3293" i="18"/>
  <c r="U3293" i="18"/>
  <c r="S3294" i="18"/>
  <c r="T3294" i="18"/>
  <c r="U3294" i="18"/>
  <c r="S3295" i="18"/>
  <c r="T3295" i="18"/>
  <c r="U3295" i="18"/>
  <c r="S3296" i="18"/>
  <c r="T3296" i="18"/>
  <c r="U3296" i="18"/>
  <c r="S3297" i="18"/>
  <c r="T3297" i="18"/>
  <c r="U3297" i="18"/>
  <c r="S3298" i="18"/>
  <c r="T3298" i="18"/>
  <c r="U3298" i="18"/>
  <c r="S3299" i="18"/>
  <c r="T3299" i="18"/>
  <c r="U3299" i="18"/>
  <c r="S3300" i="18"/>
  <c r="T3300" i="18"/>
  <c r="U3300" i="18"/>
  <c r="S3301" i="18"/>
  <c r="T3301" i="18"/>
  <c r="U3301" i="18"/>
  <c r="S3302" i="18"/>
  <c r="T3302" i="18"/>
  <c r="U3302" i="18"/>
  <c r="S3303" i="18"/>
  <c r="T3303" i="18"/>
  <c r="U3303" i="18"/>
  <c r="S3304" i="18"/>
  <c r="T3304" i="18"/>
  <c r="U3304" i="18"/>
  <c r="S3305" i="18"/>
  <c r="T3305" i="18"/>
  <c r="U3305" i="18"/>
  <c r="S3306" i="18"/>
  <c r="T3306" i="18"/>
  <c r="U3306" i="18"/>
  <c r="S3307" i="18"/>
  <c r="T3307" i="18"/>
  <c r="U3307" i="18"/>
  <c r="S3308" i="18"/>
  <c r="T3308" i="18"/>
  <c r="U3308" i="18"/>
  <c r="S3309" i="18"/>
  <c r="T3309" i="18"/>
  <c r="U3309" i="18"/>
  <c r="S3310" i="18"/>
  <c r="T3310" i="18"/>
  <c r="U3310" i="18"/>
  <c r="S3311" i="18"/>
  <c r="T3311" i="18"/>
  <c r="U3311" i="18"/>
  <c r="S3312" i="18"/>
  <c r="T3312" i="18"/>
  <c r="U3312" i="18"/>
  <c r="S3313" i="18"/>
  <c r="T3313" i="18"/>
  <c r="U3313" i="18"/>
  <c r="S3314" i="18"/>
  <c r="T3314" i="18"/>
  <c r="U3314" i="18"/>
  <c r="S3315" i="18"/>
  <c r="T3315" i="18"/>
  <c r="U3315" i="18"/>
  <c r="S3316" i="18"/>
  <c r="T3316" i="18"/>
  <c r="U3316" i="18"/>
  <c r="S3317" i="18"/>
  <c r="T3317" i="18"/>
  <c r="U3317" i="18"/>
  <c r="S3318" i="18"/>
  <c r="T3318" i="18"/>
  <c r="U3318" i="18"/>
  <c r="S3319" i="18"/>
  <c r="T3319" i="18"/>
  <c r="U3319" i="18"/>
  <c r="S3320" i="18"/>
  <c r="T3320" i="18"/>
  <c r="U3320" i="18"/>
  <c r="S3321" i="18"/>
  <c r="T3321" i="18"/>
  <c r="U3321" i="18"/>
  <c r="S3322" i="18"/>
  <c r="T3322" i="18"/>
  <c r="U3322" i="18"/>
  <c r="S3323" i="18"/>
  <c r="T3323" i="18"/>
  <c r="U3323" i="18"/>
  <c r="S3324" i="18"/>
  <c r="T3324" i="18"/>
  <c r="U3324" i="18"/>
  <c r="S3325" i="18"/>
  <c r="T3325" i="18"/>
  <c r="U3325" i="18"/>
  <c r="S3326" i="18"/>
  <c r="T3326" i="18"/>
  <c r="U3326" i="18"/>
  <c r="S3327" i="18"/>
  <c r="T3327" i="18"/>
  <c r="U3327" i="18"/>
  <c r="S3328" i="18"/>
  <c r="T3328" i="18"/>
  <c r="U3328" i="18"/>
  <c r="S3329" i="18"/>
  <c r="T3329" i="18"/>
  <c r="U3329" i="18"/>
  <c r="S3330" i="18"/>
  <c r="T3330" i="18"/>
  <c r="U3330" i="18"/>
  <c r="S3331" i="18"/>
  <c r="T3331" i="18"/>
  <c r="U3331" i="18"/>
  <c r="S3332" i="18"/>
  <c r="T3332" i="18"/>
  <c r="U3332" i="18"/>
  <c r="S3333" i="18"/>
  <c r="T3333" i="18"/>
  <c r="U3333" i="18"/>
  <c r="S3334" i="18"/>
  <c r="T3334" i="18"/>
  <c r="U3334" i="18"/>
  <c r="S3335" i="18"/>
  <c r="T3335" i="18"/>
  <c r="U3335" i="18"/>
  <c r="S3336" i="18"/>
  <c r="T3336" i="18"/>
  <c r="U3336" i="18"/>
  <c r="S3337" i="18"/>
  <c r="T3337" i="18"/>
  <c r="U3337" i="18"/>
  <c r="S3338" i="18"/>
  <c r="T3338" i="18"/>
  <c r="U3338" i="18"/>
  <c r="S3339" i="18"/>
  <c r="T3339" i="18"/>
  <c r="U3339" i="18"/>
  <c r="S3340" i="18"/>
  <c r="T3340" i="18"/>
  <c r="U3340" i="18"/>
  <c r="S3341" i="18"/>
  <c r="T3341" i="18"/>
  <c r="U3341" i="18"/>
  <c r="S3342" i="18"/>
  <c r="T3342" i="18"/>
  <c r="U3342" i="18"/>
  <c r="S3343" i="18"/>
  <c r="T3343" i="18"/>
  <c r="U3343" i="18"/>
  <c r="S3344" i="18"/>
  <c r="T3344" i="18"/>
  <c r="U3344" i="18"/>
  <c r="S3345" i="18"/>
  <c r="T3345" i="18"/>
  <c r="U3345" i="18"/>
  <c r="S3346" i="18"/>
  <c r="T3346" i="18"/>
  <c r="U3346" i="18"/>
  <c r="S3347" i="18"/>
  <c r="T3347" i="18"/>
  <c r="U3347" i="18"/>
  <c r="S3348" i="18"/>
  <c r="T3348" i="18"/>
  <c r="U3348" i="18"/>
  <c r="S3349" i="18"/>
  <c r="T3349" i="18"/>
  <c r="U3349" i="18"/>
  <c r="S3350" i="18"/>
  <c r="T3350" i="18"/>
  <c r="U3350" i="18"/>
  <c r="S3351" i="18"/>
  <c r="T3351" i="18"/>
  <c r="U3351" i="18"/>
  <c r="S3352" i="18"/>
  <c r="T3352" i="18"/>
  <c r="U3352" i="18"/>
  <c r="S3353" i="18"/>
  <c r="T3353" i="18"/>
  <c r="U3353" i="18"/>
  <c r="S3354" i="18"/>
  <c r="T3354" i="18"/>
  <c r="U3354" i="18"/>
  <c r="S3355" i="18"/>
  <c r="T3355" i="18"/>
  <c r="U3355" i="18"/>
  <c r="S3356" i="18"/>
  <c r="T3356" i="18"/>
  <c r="U3356" i="18"/>
  <c r="S3357" i="18"/>
  <c r="T3357" i="18"/>
  <c r="U3357" i="18"/>
  <c r="S3358" i="18"/>
  <c r="T3358" i="18"/>
  <c r="U3358" i="18"/>
  <c r="S3359" i="18"/>
  <c r="T3359" i="18"/>
  <c r="U3359" i="18"/>
  <c r="S3360" i="18"/>
  <c r="T3360" i="18"/>
  <c r="U3360" i="18"/>
  <c r="S3361" i="18"/>
  <c r="T3361" i="18"/>
  <c r="U3361" i="18"/>
  <c r="S3362" i="18"/>
  <c r="T3362" i="18"/>
  <c r="U3362" i="18"/>
  <c r="S3363" i="18"/>
  <c r="T3363" i="18"/>
  <c r="U3363" i="18"/>
  <c r="S3364" i="18"/>
  <c r="T3364" i="18"/>
  <c r="U3364" i="18"/>
  <c r="S3365" i="18"/>
  <c r="T3365" i="18"/>
  <c r="U3365" i="18"/>
  <c r="S3366" i="18"/>
  <c r="T3366" i="18"/>
  <c r="U3366" i="18"/>
  <c r="S3367" i="18"/>
  <c r="T3367" i="18"/>
  <c r="U3367" i="18"/>
  <c r="S3368" i="18"/>
  <c r="T3368" i="18"/>
  <c r="U3368" i="18"/>
  <c r="S3369" i="18"/>
  <c r="T3369" i="18"/>
  <c r="U3369" i="18"/>
  <c r="S3370" i="18"/>
  <c r="T3370" i="18"/>
  <c r="U3370" i="18"/>
  <c r="S3371" i="18"/>
  <c r="T3371" i="18"/>
  <c r="U3371" i="18"/>
  <c r="S3372" i="18"/>
  <c r="T3372" i="18"/>
  <c r="U3372" i="18"/>
  <c r="S3373" i="18"/>
  <c r="T3373" i="18"/>
  <c r="U3373" i="18"/>
  <c r="S3374" i="18"/>
  <c r="T3374" i="18"/>
  <c r="U3374" i="18"/>
  <c r="S3375" i="18"/>
  <c r="T3375" i="18"/>
  <c r="U3375" i="18"/>
  <c r="S3376" i="18"/>
  <c r="T3376" i="18"/>
  <c r="U3376" i="18"/>
  <c r="S3377" i="18"/>
  <c r="T3377" i="18"/>
  <c r="U3377" i="18"/>
  <c r="S3378" i="18"/>
  <c r="T3378" i="18"/>
  <c r="U3378" i="18"/>
  <c r="S3379" i="18"/>
  <c r="T3379" i="18"/>
  <c r="U3379" i="18"/>
  <c r="S3380" i="18"/>
  <c r="T3380" i="18"/>
  <c r="U3380" i="18"/>
  <c r="S3381" i="18"/>
  <c r="T3381" i="18"/>
  <c r="U3381" i="18"/>
  <c r="S3382" i="18"/>
  <c r="T3382" i="18"/>
  <c r="U3382" i="18"/>
  <c r="S3383" i="18"/>
  <c r="T3383" i="18"/>
  <c r="U3383" i="18"/>
  <c r="S3384" i="18"/>
  <c r="T3384" i="18"/>
  <c r="U3384" i="18"/>
  <c r="S3385" i="18"/>
  <c r="T3385" i="18"/>
  <c r="U3385" i="18"/>
  <c r="S3386" i="18"/>
  <c r="T3386" i="18"/>
  <c r="U3386" i="18"/>
  <c r="S3387" i="18"/>
  <c r="T3387" i="18"/>
  <c r="U3387" i="18"/>
  <c r="S3388" i="18"/>
  <c r="T3388" i="18"/>
  <c r="U3388" i="18"/>
  <c r="S3389" i="18"/>
  <c r="T3389" i="18"/>
  <c r="U3389" i="18"/>
  <c r="S3390" i="18"/>
  <c r="T3390" i="18"/>
  <c r="U3390" i="18"/>
  <c r="S3391" i="18"/>
  <c r="T3391" i="18"/>
  <c r="U3391" i="18"/>
  <c r="S3392" i="18"/>
  <c r="T3392" i="18"/>
  <c r="U3392" i="18"/>
  <c r="S3393" i="18"/>
  <c r="T3393" i="18"/>
  <c r="U3393" i="18"/>
  <c r="S3394" i="18"/>
  <c r="T3394" i="18"/>
  <c r="U3394" i="18"/>
  <c r="S3395" i="18"/>
  <c r="T3395" i="18"/>
  <c r="U3395" i="18"/>
  <c r="S3396" i="18"/>
  <c r="T3396" i="18"/>
  <c r="U3396" i="18"/>
  <c r="S3397" i="18"/>
  <c r="T3397" i="18"/>
  <c r="U3397" i="18"/>
  <c r="S3398" i="18"/>
  <c r="T3398" i="18"/>
  <c r="U3398" i="18"/>
  <c r="S3399" i="18"/>
  <c r="T3399" i="18"/>
  <c r="U3399" i="18"/>
  <c r="S3400" i="18"/>
  <c r="T3400" i="18"/>
  <c r="U3400" i="18"/>
  <c r="S3401" i="18"/>
  <c r="T3401" i="18"/>
  <c r="U3401" i="18"/>
  <c r="S3402" i="18"/>
  <c r="T3402" i="18"/>
  <c r="U3402" i="18"/>
  <c r="S3403" i="18"/>
  <c r="T3403" i="18"/>
  <c r="U3403" i="18"/>
  <c r="S3404" i="18"/>
  <c r="T3404" i="18"/>
  <c r="U3404" i="18"/>
  <c r="S3405" i="18"/>
  <c r="T3405" i="18"/>
  <c r="U3405" i="18"/>
  <c r="S3406" i="18"/>
  <c r="T3406" i="18"/>
  <c r="U3406" i="18"/>
  <c r="S3407" i="18"/>
  <c r="T3407" i="18"/>
  <c r="U3407" i="18"/>
  <c r="S3408" i="18"/>
  <c r="T3408" i="18"/>
  <c r="U3408" i="18"/>
  <c r="S3409" i="18"/>
  <c r="T3409" i="18"/>
  <c r="U3409" i="18"/>
  <c r="S3410" i="18"/>
  <c r="T3410" i="18"/>
  <c r="U3410" i="18"/>
  <c r="S3411" i="18"/>
  <c r="T3411" i="18"/>
  <c r="U3411" i="18"/>
  <c r="S3412" i="18"/>
  <c r="T3412" i="18"/>
  <c r="U3412" i="18"/>
  <c r="S3413" i="18"/>
  <c r="T3413" i="18"/>
  <c r="U3413" i="18"/>
  <c r="S3414" i="18"/>
  <c r="T3414" i="18"/>
  <c r="U3414" i="18"/>
  <c r="S3415" i="18"/>
  <c r="T3415" i="18"/>
  <c r="U3415" i="18"/>
  <c r="S3416" i="18"/>
  <c r="T3416" i="18"/>
  <c r="U3416" i="18"/>
  <c r="S3417" i="18"/>
  <c r="T3417" i="18"/>
  <c r="U3417" i="18"/>
  <c r="S3418" i="18"/>
  <c r="T3418" i="18"/>
  <c r="U3418" i="18"/>
  <c r="S3419" i="18"/>
  <c r="T3419" i="18"/>
  <c r="U3419" i="18"/>
  <c r="S3420" i="18"/>
  <c r="T3420" i="18"/>
  <c r="U3420" i="18"/>
  <c r="S3421" i="18"/>
  <c r="T3421" i="18"/>
  <c r="U3421" i="18"/>
  <c r="S3422" i="18"/>
  <c r="T3422" i="18"/>
  <c r="U3422" i="18"/>
  <c r="S3423" i="18"/>
  <c r="T3423" i="18"/>
  <c r="U3423" i="18"/>
  <c r="S3424" i="18"/>
  <c r="T3424" i="18"/>
  <c r="U3424" i="18"/>
  <c r="S3425" i="18"/>
  <c r="T3425" i="18"/>
  <c r="U3425" i="18"/>
  <c r="S3426" i="18"/>
  <c r="T3426" i="18"/>
  <c r="U3426" i="18"/>
  <c r="S3427" i="18"/>
  <c r="T3427" i="18"/>
  <c r="U3427" i="18"/>
  <c r="S3428" i="18"/>
  <c r="T3428" i="18"/>
  <c r="U3428" i="18"/>
  <c r="S3429" i="18"/>
  <c r="T3429" i="18"/>
  <c r="U3429" i="18"/>
  <c r="S3430" i="18"/>
  <c r="T3430" i="18"/>
  <c r="U3430" i="18"/>
  <c r="S3431" i="18"/>
  <c r="T3431" i="18"/>
  <c r="U3431" i="18"/>
  <c r="S3432" i="18"/>
  <c r="T3432" i="18"/>
  <c r="U3432" i="18"/>
  <c r="S3433" i="18"/>
  <c r="T3433" i="18"/>
  <c r="U3433" i="18"/>
  <c r="S3434" i="18"/>
  <c r="T3434" i="18"/>
  <c r="U3434" i="18"/>
  <c r="S3435" i="18"/>
  <c r="T3435" i="18"/>
  <c r="U3435" i="18"/>
  <c r="S3436" i="18"/>
  <c r="T3436" i="18"/>
  <c r="U3436" i="18"/>
  <c r="S3437" i="18"/>
  <c r="T3437" i="18"/>
  <c r="U3437" i="18"/>
  <c r="S3438" i="18"/>
  <c r="T3438" i="18"/>
  <c r="U3438" i="18"/>
  <c r="S3439" i="18"/>
  <c r="T3439" i="18"/>
  <c r="U3439" i="18"/>
  <c r="S3440" i="18"/>
  <c r="T3440" i="18"/>
  <c r="U3440" i="18"/>
  <c r="S3441" i="18"/>
  <c r="T3441" i="18"/>
  <c r="U3441" i="18"/>
  <c r="S3442" i="18"/>
  <c r="T3442" i="18"/>
  <c r="U3442" i="18"/>
  <c r="S3443" i="18"/>
  <c r="T3443" i="18"/>
  <c r="U3443" i="18"/>
  <c r="S3444" i="18"/>
  <c r="T3444" i="18"/>
  <c r="U3444" i="18"/>
  <c r="S3445" i="18"/>
  <c r="T3445" i="18"/>
  <c r="U3445" i="18"/>
  <c r="S3446" i="18"/>
  <c r="T3446" i="18"/>
  <c r="U3446" i="18"/>
  <c r="S3447" i="18"/>
  <c r="T3447" i="18"/>
  <c r="U3447" i="18"/>
  <c r="S3448" i="18"/>
  <c r="T3448" i="18"/>
  <c r="U3448" i="18"/>
  <c r="S3449" i="18"/>
  <c r="T3449" i="18"/>
  <c r="U3449" i="18"/>
  <c r="S3450" i="18"/>
  <c r="T3450" i="18"/>
  <c r="U3450" i="18"/>
  <c r="S3451" i="18"/>
  <c r="T3451" i="18"/>
  <c r="U3451" i="18"/>
  <c r="S3452" i="18"/>
  <c r="T3452" i="18"/>
  <c r="U3452" i="18"/>
  <c r="S3453" i="18"/>
  <c r="T3453" i="18"/>
  <c r="U3453" i="18"/>
  <c r="S3454" i="18"/>
  <c r="T3454" i="18"/>
  <c r="U3454" i="18"/>
  <c r="S3455" i="18"/>
  <c r="T3455" i="18"/>
  <c r="U3455" i="18"/>
  <c r="S3456" i="18"/>
  <c r="T3456" i="18"/>
  <c r="U3456" i="18"/>
  <c r="S3457" i="18"/>
  <c r="T3457" i="18"/>
  <c r="U3457" i="18"/>
  <c r="S3458" i="18"/>
  <c r="T3458" i="18"/>
  <c r="U3458" i="18"/>
  <c r="S3459" i="18"/>
  <c r="T3459" i="18"/>
  <c r="U3459" i="18"/>
  <c r="S3460" i="18"/>
  <c r="T3460" i="18"/>
  <c r="U3460" i="18"/>
  <c r="S3461" i="18"/>
  <c r="T3461" i="18"/>
  <c r="U3461" i="18"/>
  <c r="S3462" i="18"/>
  <c r="T3462" i="18"/>
  <c r="U3462" i="18"/>
  <c r="S3463" i="18"/>
  <c r="T3463" i="18"/>
  <c r="U3463" i="18"/>
  <c r="S3464" i="18"/>
  <c r="T3464" i="18"/>
  <c r="U3464" i="18"/>
  <c r="S3465" i="18"/>
  <c r="T3465" i="18"/>
  <c r="U3465" i="18"/>
  <c r="S3466" i="18"/>
  <c r="T3466" i="18"/>
  <c r="U3466" i="18"/>
  <c r="S3467" i="18"/>
  <c r="T3467" i="18"/>
  <c r="U3467" i="18"/>
  <c r="S3468" i="18"/>
  <c r="T3468" i="18"/>
  <c r="U3468" i="18"/>
  <c r="S3469" i="18"/>
  <c r="T3469" i="18"/>
  <c r="U3469" i="18"/>
  <c r="S3470" i="18"/>
  <c r="T3470" i="18"/>
  <c r="U3470" i="18"/>
  <c r="S3471" i="18"/>
  <c r="T3471" i="18"/>
  <c r="U3471" i="18"/>
  <c r="S3472" i="18"/>
  <c r="T3472" i="18"/>
  <c r="U3472" i="18"/>
  <c r="S3473" i="18"/>
  <c r="T3473" i="18"/>
  <c r="U3473" i="18"/>
  <c r="S3474" i="18"/>
  <c r="T3474" i="18"/>
  <c r="U3474" i="18"/>
  <c r="S3475" i="18"/>
  <c r="T3475" i="18"/>
  <c r="U3475" i="18"/>
  <c r="S3476" i="18"/>
  <c r="T3476" i="18"/>
  <c r="U3476" i="18"/>
  <c r="S3477" i="18"/>
  <c r="T3477" i="18"/>
  <c r="U3477" i="18"/>
  <c r="S3478" i="18"/>
  <c r="T3478" i="18"/>
  <c r="U3478" i="18"/>
  <c r="S3479" i="18"/>
  <c r="T3479" i="18"/>
  <c r="U3479" i="18"/>
  <c r="S3480" i="18"/>
  <c r="T3480" i="18"/>
  <c r="U3480" i="18"/>
  <c r="S3481" i="18"/>
  <c r="T3481" i="18"/>
  <c r="U3481" i="18"/>
  <c r="S3482" i="18"/>
  <c r="T3482" i="18"/>
  <c r="U3482" i="18"/>
  <c r="S3483" i="18"/>
  <c r="T3483" i="18"/>
  <c r="U3483" i="18"/>
  <c r="S3484" i="18"/>
  <c r="T3484" i="18"/>
  <c r="U3484" i="18"/>
  <c r="S3485" i="18"/>
  <c r="T3485" i="18"/>
  <c r="U3485" i="18"/>
  <c r="S3486" i="18"/>
  <c r="T3486" i="18"/>
  <c r="U3486" i="18"/>
  <c r="S3487" i="18"/>
  <c r="T3487" i="18"/>
  <c r="U3487" i="18"/>
  <c r="S3488" i="18"/>
  <c r="T3488" i="18"/>
  <c r="U3488" i="18"/>
  <c r="S3489" i="18"/>
  <c r="T3489" i="18"/>
  <c r="U3489" i="18"/>
  <c r="S3490" i="18"/>
  <c r="T3490" i="18"/>
  <c r="U3490" i="18"/>
  <c r="S3491" i="18"/>
  <c r="T3491" i="18"/>
  <c r="U3491" i="18"/>
  <c r="S3492" i="18"/>
  <c r="T3492" i="18"/>
  <c r="U3492" i="18"/>
  <c r="S3493" i="18"/>
  <c r="T3493" i="18"/>
  <c r="U3493" i="18"/>
  <c r="S3494" i="18"/>
  <c r="T3494" i="18"/>
  <c r="U3494" i="18"/>
  <c r="S3495" i="18"/>
  <c r="T3495" i="18"/>
  <c r="U3495" i="18"/>
  <c r="S3496" i="18"/>
  <c r="T3496" i="18"/>
  <c r="U3496" i="18"/>
  <c r="S3497" i="18"/>
  <c r="T3497" i="18"/>
  <c r="U3497" i="18"/>
  <c r="S3498" i="18"/>
  <c r="T3498" i="18"/>
  <c r="U3498" i="18"/>
  <c r="S3499" i="18"/>
  <c r="T3499" i="18"/>
  <c r="U3499" i="18"/>
  <c r="S3500" i="18"/>
  <c r="T3500" i="18"/>
  <c r="U3500" i="18"/>
  <c r="S3501" i="18"/>
  <c r="T3501" i="18"/>
  <c r="U3501" i="18"/>
  <c r="S3502" i="18"/>
  <c r="T3502" i="18"/>
  <c r="U3502" i="18"/>
  <c r="S3503" i="18"/>
  <c r="T3503" i="18"/>
  <c r="U3503" i="18"/>
  <c r="S3504" i="18"/>
  <c r="T3504" i="18"/>
  <c r="U3504" i="18"/>
  <c r="S3505" i="18"/>
  <c r="T3505" i="18"/>
  <c r="U3505" i="18"/>
  <c r="S3506" i="18"/>
  <c r="T3506" i="18"/>
  <c r="U3506" i="18"/>
  <c r="S3507" i="18"/>
  <c r="T3507" i="18"/>
  <c r="U3507" i="18"/>
  <c r="S3508" i="18"/>
  <c r="T3508" i="18"/>
  <c r="U3508" i="18"/>
  <c r="S3509" i="18"/>
  <c r="T3509" i="18"/>
  <c r="U3509" i="18"/>
  <c r="S3510" i="18"/>
  <c r="T3510" i="18"/>
  <c r="U3510" i="18"/>
  <c r="S3511" i="18"/>
  <c r="T3511" i="18"/>
  <c r="U3511" i="18"/>
  <c r="S3512" i="18"/>
  <c r="T3512" i="18"/>
  <c r="U3512" i="18"/>
  <c r="S3513" i="18"/>
  <c r="T3513" i="18"/>
  <c r="U3513" i="18"/>
  <c r="S3514" i="18"/>
  <c r="T3514" i="18"/>
  <c r="U3514" i="18"/>
  <c r="S3515" i="18"/>
  <c r="T3515" i="18"/>
  <c r="U3515" i="18"/>
  <c r="S3516" i="18"/>
  <c r="T3516" i="18"/>
  <c r="U3516" i="18"/>
  <c r="S3517" i="18"/>
  <c r="T3517" i="18"/>
  <c r="U3517" i="18"/>
  <c r="S3518" i="18"/>
  <c r="T3518" i="18"/>
  <c r="U3518" i="18"/>
  <c r="S3519" i="18"/>
  <c r="T3519" i="18"/>
  <c r="U3519" i="18"/>
  <c r="S3520" i="18"/>
  <c r="T3520" i="18"/>
  <c r="U3520" i="18"/>
  <c r="S3521" i="18"/>
  <c r="T3521" i="18"/>
  <c r="U3521" i="18"/>
  <c r="S3522" i="18"/>
  <c r="T3522" i="18"/>
  <c r="U3522" i="18"/>
  <c r="S3523" i="18"/>
  <c r="T3523" i="18"/>
  <c r="U3523" i="18"/>
  <c r="S3524" i="18"/>
  <c r="T3524" i="18"/>
  <c r="U3524" i="18"/>
  <c r="S3525" i="18"/>
  <c r="T3525" i="18"/>
  <c r="U3525" i="18"/>
  <c r="S3526" i="18"/>
  <c r="T3526" i="18"/>
  <c r="U3526" i="18"/>
  <c r="S3527" i="18"/>
  <c r="T3527" i="18"/>
  <c r="U3527" i="18"/>
  <c r="S3528" i="18"/>
  <c r="T3528" i="18"/>
  <c r="U3528" i="18"/>
  <c r="S3529" i="18"/>
  <c r="T3529" i="18"/>
  <c r="U3529" i="18"/>
  <c r="S3530" i="18"/>
  <c r="T3530" i="18"/>
  <c r="U3530" i="18"/>
  <c r="S3531" i="18"/>
  <c r="T3531" i="18"/>
  <c r="U3531" i="18"/>
  <c r="S3532" i="18"/>
  <c r="T3532" i="18"/>
  <c r="U3532" i="18"/>
  <c r="S3533" i="18"/>
  <c r="T3533" i="18"/>
  <c r="U3533" i="18"/>
  <c r="S3534" i="18"/>
  <c r="T3534" i="18"/>
  <c r="U3534" i="18"/>
  <c r="S3535" i="18"/>
  <c r="T3535" i="18"/>
  <c r="U3535" i="18"/>
  <c r="S3536" i="18"/>
  <c r="T3536" i="18"/>
  <c r="U3536" i="18"/>
  <c r="S3537" i="18"/>
  <c r="T3537" i="18"/>
  <c r="U3537" i="18"/>
  <c r="S3538" i="18"/>
  <c r="T3538" i="18"/>
  <c r="U3538" i="18"/>
  <c r="S3539" i="18"/>
  <c r="T3539" i="18"/>
  <c r="U3539" i="18"/>
  <c r="S3540" i="18"/>
  <c r="T3540" i="18"/>
  <c r="U3540" i="18"/>
  <c r="S3541" i="18"/>
  <c r="T3541" i="18"/>
  <c r="U3541" i="18"/>
  <c r="S3542" i="18"/>
  <c r="T3542" i="18"/>
  <c r="U3542" i="18"/>
  <c r="S3543" i="18"/>
  <c r="T3543" i="18"/>
  <c r="U3543" i="18"/>
  <c r="S3544" i="18"/>
  <c r="T3544" i="18"/>
  <c r="U3544" i="18"/>
  <c r="S3545" i="18"/>
  <c r="T3545" i="18"/>
  <c r="U3545" i="18"/>
  <c r="S3546" i="18"/>
  <c r="T3546" i="18"/>
  <c r="U3546" i="18"/>
  <c r="S3547" i="18"/>
  <c r="T3547" i="18"/>
  <c r="U3547" i="18"/>
  <c r="S3548" i="18"/>
  <c r="T3548" i="18"/>
  <c r="U3548" i="18"/>
  <c r="S3549" i="18"/>
  <c r="T3549" i="18"/>
  <c r="U3549" i="18"/>
  <c r="S3550" i="18"/>
  <c r="T3550" i="18"/>
  <c r="U3550" i="18"/>
  <c r="S3551" i="18"/>
  <c r="T3551" i="18"/>
  <c r="U3551" i="18"/>
  <c r="S3552" i="18"/>
  <c r="T3552" i="18"/>
  <c r="U3552" i="18"/>
  <c r="S3553" i="18"/>
  <c r="T3553" i="18"/>
  <c r="U3553" i="18"/>
  <c r="S3554" i="18"/>
  <c r="T3554" i="18"/>
  <c r="U3554" i="18"/>
  <c r="S3555" i="18"/>
  <c r="T3555" i="18"/>
  <c r="U3555" i="18"/>
  <c r="S3556" i="18"/>
  <c r="T3556" i="18"/>
  <c r="U3556" i="18"/>
  <c r="S3557" i="18"/>
  <c r="T3557" i="18"/>
  <c r="U3557" i="18"/>
  <c r="S3558" i="18"/>
  <c r="T3558" i="18"/>
  <c r="U3558" i="18"/>
  <c r="S3559" i="18"/>
  <c r="T3559" i="18"/>
  <c r="U3559" i="18"/>
  <c r="S3560" i="18"/>
  <c r="T3560" i="18"/>
  <c r="U3560" i="18"/>
  <c r="S3561" i="18"/>
  <c r="T3561" i="18"/>
  <c r="U3561" i="18"/>
  <c r="S3562" i="18"/>
  <c r="T3562" i="18"/>
  <c r="U3562" i="18"/>
  <c r="S3563" i="18"/>
  <c r="T3563" i="18"/>
  <c r="U3563" i="18"/>
  <c r="S3564" i="18"/>
  <c r="T3564" i="18"/>
  <c r="U3564" i="18"/>
  <c r="S3565" i="18"/>
  <c r="T3565" i="18"/>
  <c r="U3565" i="18"/>
  <c r="S3566" i="18"/>
  <c r="T3566" i="18"/>
  <c r="U3566" i="18"/>
  <c r="S3567" i="18"/>
  <c r="T3567" i="18"/>
  <c r="U3567" i="18"/>
  <c r="S3568" i="18"/>
  <c r="T3568" i="18"/>
  <c r="U3568" i="18"/>
  <c r="S3569" i="18"/>
  <c r="T3569" i="18"/>
  <c r="U3569" i="18"/>
  <c r="S3570" i="18"/>
  <c r="T3570" i="18"/>
  <c r="U3570" i="18"/>
  <c r="S3571" i="18"/>
  <c r="T3571" i="18"/>
  <c r="U3571" i="18"/>
  <c r="S3572" i="18"/>
  <c r="T3572" i="18"/>
  <c r="U3572" i="18"/>
  <c r="S3573" i="18"/>
  <c r="T3573" i="18"/>
  <c r="U3573" i="18"/>
  <c r="S3574" i="18"/>
  <c r="T3574" i="18"/>
  <c r="U3574" i="18"/>
  <c r="S3575" i="18"/>
  <c r="T3575" i="18"/>
  <c r="U3575" i="18"/>
  <c r="S3576" i="18"/>
  <c r="T3576" i="18"/>
  <c r="U3576" i="18"/>
  <c r="S3577" i="18"/>
  <c r="T3577" i="18"/>
  <c r="U3577" i="18"/>
  <c r="S3578" i="18"/>
  <c r="T3578" i="18"/>
  <c r="U3578" i="18"/>
  <c r="S3579" i="18"/>
  <c r="T3579" i="18"/>
  <c r="U3579" i="18"/>
  <c r="S3580" i="18"/>
  <c r="T3580" i="18"/>
  <c r="U3580" i="18"/>
  <c r="S3581" i="18"/>
  <c r="T3581" i="18"/>
  <c r="U3581" i="18"/>
  <c r="S3582" i="18"/>
  <c r="T3582" i="18"/>
  <c r="U3582" i="18"/>
  <c r="S3583" i="18"/>
  <c r="T3583" i="18"/>
  <c r="U3583" i="18"/>
  <c r="S3584" i="18"/>
  <c r="T3584" i="18"/>
  <c r="U3584" i="18"/>
  <c r="S3585" i="18"/>
  <c r="T3585" i="18"/>
  <c r="U3585" i="18"/>
  <c r="S3586" i="18"/>
  <c r="T3586" i="18"/>
  <c r="U3586" i="18"/>
  <c r="S3587" i="18"/>
  <c r="T3587" i="18"/>
  <c r="U3587" i="18"/>
  <c r="S3588" i="18"/>
  <c r="T3588" i="18"/>
  <c r="U3588" i="18"/>
  <c r="S3589" i="18"/>
  <c r="T3589" i="18"/>
  <c r="U3589" i="18"/>
  <c r="S3590" i="18"/>
  <c r="T3590" i="18"/>
  <c r="U3590" i="18"/>
  <c r="S3591" i="18"/>
  <c r="T3591" i="18"/>
  <c r="U3591" i="18"/>
  <c r="S3592" i="18"/>
  <c r="T3592" i="18"/>
  <c r="U3592" i="18"/>
  <c r="S3593" i="18"/>
  <c r="T3593" i="18"/>
  <c r="U3593" i="18"/>
  <c r="S3594" i="18"/>
  <c r="T3594" i="18"/>
  <c r="U3594" i="18"/>
  <c r="S3595" i="18"/>
  <c r="T3595" i="18"/>
  <c r="U3595" i="18"/>
  <c r="S3596" i="18"/>
  <c r="T3596" i="18"/>
  <c r="U3596" i="18"/>
  <c r="S3597" i="18"/>
  <c r="T3597" i="18"/>
  <c r="U3597" i="18"/>
  <c r="S3598" i="18"/>
  <c r="T3598" i="18"/>
  <c r="U3598" i="18"/>
  <c r="S3599" i="18"/>
  <c r="T3599" i="18"/>
  <c r="U3599" i="18"/>
  <c r="S3600" i="18"/>
  <c r="T3600" i="18"/>
  <c r="U3600" i="18"/>
  <c r="S3601" i="18"/>
  <c r="T3601" i="18"/>
  <c r="U3601" i="18"/>
  <c r="S3602" i="18"/>
  <c r="T3602" i="18"/>
  <c r="U3602" i="18"/>
  <c r="S3603" i="18"/>
  <c r="T3603" i="18"/>
  <c r="U3603" i="18"/>
  <c r="S3604" i="18"/>
  <c r="T3604" i="18"/>
  <c r="U3604" i="18"/>
  <c r="S3605" i="18"/>
  <c r="T3605" i="18"/>
  <c r="U3605" i="18"/>
  <c r="S3606" i="18"/>
  <c r="T3606" i="18"/>
  <c r="U3606" i="18"/>
  <c r="S3607" i="18"/>
  <c r="T3607" i="18"/>
  <c r="U3607" i="18"/>
  <c r="S3608" i="18"/>
  <c r="T3608" i="18"/>
  <c r="U3608" i="18"/>
  <c r="S3609" i="18"/>
  <c r="T3609" i="18"/>
  <c r="U3609" i="18"/>
  <c r="S3610" i="18"/>
  <c r="T3610" i="18"/>
  <c r="U3610" i="18"/>
  <c r="S3611" i="18"/>
  <c r="T3611" i="18"/>
  <c r="U3611" i="18"/>
  <c r="S3612" i="18"/>
  <c r="T3612" i="18"/>
  <c r="U3612" i="18"/>
  <c r="S3613" i="18"/>
  <c r="T3613" i="18"/>
  <c r="U3613" i="18"/>
  <c r="S3614" i="18"/>
  <c r="T3614" i="18"/>
  <c r="U3614" i="18"/>
  <c r="S3615" i="18"/>
  <c r="T3615" i="18"/>
  <c r="U3615" i="18"/>
  <c r="S3616" i="18"/>
  <c r="T3616" i="18"/>
  <c r="U3616" i="18"/>
  <c r="S3617" i="18"/>
  <c r="T3617" i="18"/>
  <c r="U3617" i="18"/>
  <c r="S3618" i="18"/>
  <c r="T3618" i="18"/>
  <c r="U3618" i="18"/>
  <c r="S3619" i="18"/>
  <c r="T3619" i="18"/>
  <c r="U3619" i="18"/>
  <c r="S3620" i="18"/>
  <c r="T3620" i="18"/>
  <c r="U3620" i="18"/>
  <c r="S3621" i="18"/>
  <c r="T3621" i="18"/>
  <c r="U3621" i="18"/>
  <c r="S3622" i="18"/>
  <c r="T3622" i="18"/>
  <c r="U3622" i="18"/>
  <c r="S3623" i="18"/>
  <c r="T3623" i="18"/>
  <c r="U3623" i="18"/>
  <c r="S3624" i="18"/>
  <c r="T3624" i="18"/>
  <c r="U3624" i="18"/>
  <c r="S3625" i="18"/>
  <c r="T3625" i="18"/>
  <c r="U3625" i="18"/>
  <c r="S3626" i="18"/>
  <c r="T3626" i="18"/>
  <c r="U3626" i="18"/>
  <c r="S3627" i="18"/>
  <c r="T3627" i="18"/>
  <c r="U3627" i="18"/>
  <c r="S3628" i="18"/>
  <c r="T3628" i="18"/>
  <c r="U3628" i="18"/>
  <c r="S3629" i="18"/>
  <c r="T3629" i="18"/>
  <c r="U3629" i="18"/>
  <c r="S3630" i="18"/>
  <c r="T3630" i="18"/>
  <c r="U3630" i="18"/>
  <c r="S3631" i="18"/>
  <c r="T3631" i="18"/>
  <c r="U3631" i="18"/>
  <c r="S3632" i="18"/>
  <c r="T3632" i="18"/>
  <c r="U3632" i="18"/>
  <c r="S3633" i="18"/>
  <c r="T3633" i="18"/>
  <c r="U3633" i="18"/>
  <c r="S3634" i="18"/>
  <c r="T3634" i="18"/>
  <c r="U3634" i="18"/>
  <c r="S3635" i="18"/>
  <c r="T3635" i="18"/>
  <c r="U3635" i="18"/>
  <c r="S3636" i="18"/>
  <c r="T3636" i="18"/>
  <c r="U3636" i="18"/>
  <c r="S3637" i="18"/>
  <c r="T3637" i="18"/>
  <c r="U3637" i="18"/>
  <c r="S3638" i="18"/>
  <c r="T3638" i="18"/>
  <c r="U3638" i="18"/>
  <c r="S3639" i="18"/>
  <c r="T3639" i="18"/>
  <c r="U3639" i="18"/>
  <c r="S3640" i="18"/>
  <c r="T3640" i="18"/>
  <c r="U3640" i="18"/>
  <c r="S3641" i="18"/>
  <c r="T3641" i="18"/>
  <c r="U3641" i="18"/>
  <c r="S3642" i="18"/>
  <c r="T3642" i="18"/>
  <c r="U3642" i="18"/>
  <c r="S3643" i="18"/>
  <c r="T3643" i="18"/>
  <c r="U3643" i="18"/>
  <c r="S3644" i="18"/>
  <c r="T3644" i="18"/>
  <c r="U3644" i="18"/>
  <c r="S3645" i="18"/>
  <c r="T3645" i="18"/>
  <c r="U3645" i="18"/>
  <c r="S3646" i="18"/>
  <c r="T3646" i="18"/>
  <c r="U3646" i="18"/>
  <c r="S3647" i="18"/>
  <c r="T3647" i="18"/>
  <c r="U3647" i="18"/>
  <c r="S3648" i="18"/>
  <c r="T3648" i="18"/>
  <c r="U3648" i="18"/>
  <c r="S3649" i="18"/>
  <c r="T3649" i="18"/>
  <c r="U3649" i="18"/>
  <c r="S3650" i="18"/>
  <c r="T3650" i="18"/>
  <c r="U3650" i="18"/>
  <c r="S3651" i="18"/>
  <c r="T3651" i="18"/>
  <c r="U3651" i="18"/>
  <c r="S3652" i="18"/>
  <c r="T3652" i="18"/>
  <c r="U3652" i="18"/>
  <c r="S3653" i="18"/>
  <c r="T3653" i="18"/>
  <c r="U3653" i="18"/>
  <c r="S3654" i="18"/>
  <c r="T3654" i="18"/>
  <c r="U3654" i="18"/>
  <c r="S3655" i="18"/>
  <c r="T3655" i="18"/>
  <c r="U3655" i="18"/>
  <c r="S3656" i="18"/>
  <c r="T3656" i="18"/>
  <c r="U3656" i="18"/>
  <c r="S3657" i="18"/>
  <c r="T3657" i="18"/>
  <c r="U3657" i="18"/>
  <c r="S3658" i="18"/>
  <c r="T3658" i="18"/>
  <c r="U3658" i="18"/>
  <c r="S3659" i="18"/>
  <c r="T3659" i="18"/>
  <c r="U3659" i="18"/>
  <c r="S3660" i="18"/>
  <c r="T3660" i="18"/>
  <c r="U3660" i="18"/>
  <c r="S3661" i="18"/>
  <c r="T3661" i="18"/>
  <c r="U3661" i="18"/>
  <c r="S3662" i="18"/>
  <c r="T3662" i="18"/>
  <c r="U3662" i="18"/>
  <c r="S3663" i="18"/>
  <c r="T3663" i="18"/>
  <c r="U3663" i="18"/>
  <c r="S3664" i="18"/>
  <c r="T3664" i="18"/>
  <c r="U3664" i="18"/>
  <c r="S3665" i="18"/>
  <c r="T3665" i="18"/>
  <c r="U3665" i="18"/>
  <c r="S3666" i="18"/>
  <c r="T3666" i="18"/>
  <c r="U3666" i="18"/>
  <c r="S3667" i="18"/>
  <c r="T3667" i="18"/>
  <c r="U3667" i="18"/>
  <c r="S3668" i="18"/>
  <c r="T3668" i="18"/>
  <c r="U3668" i="18"/>
  <c r="S3669" i="18"/>
  <c r="T3669" i="18"/>
  <c r="U3669" i="18"/>
  <c r="S3670" i="18"/>
  <c r="T3670" i="18"/>
  <c r="U3670" i="18"/>
  <c r="S3671" i="18"/>
  <c r="T3671" i="18"/>
  <c r="U3671" i="18"/>
  <c r="S3672" i="18"/>
  <c r="T3672" i="18"/>
  <c r="U3672" i="18"/>
  <c r="S3673" i="18"/>
  <c r="T3673" i="18"/>
  <c r="U3673" i="18"/>
  <c r="S3674" i="18"/>
  <c r="T3674" i="18"/>
  <c r="U3674" i="18"/>
  <c r="S3675" i="18"/>
  <c r="T3675" i="18"/>
  <c r="U3675" i="18"/>
  <c r="S3676" i="18"/>
  <c r="T3676" i="18"/>
  <c r="U3676" i="18"/>
  <c r="S3677" i="18"/>
  <c r="T3677" i="18"/>
  <c r="U3677" i="18"/>
  <c r="S3678" i="18"/>
  <c r="T3678" i="18"/>
  <c r="U3678" i="18"/>
  <c r="S3679" i="18"/>
  <c r="T3679" i="18"/>
  <c r="U3679" i="18"/>
  <c r="S3680" i="18"/>
  <c r="T3680" i="18"/>
  <c r="U3680" i="18"/>
  <c r="S3681" i="18"/>
  <c r="T3681" i="18"/>
  <c r="U3681" i="18"/>
  <c r="S3682" i="18"/>
  <c r="T3682" i="18"/>
  <c r="U3682" i="18"/>
  <c r="S3683" i="18"/>
  <c r="T3683" i="18"/>
  <c r="U3683" i="18"/>
  <c r="S3684" i="18"/>
  <c r="T3684" i="18"/>
  <c r="U3684" i="18"/>
  <c r="S3685" i="18"/>
  <c r="T3685" i="18"/>
  <c r="U3685" i="18"/>
  <c r="S3686" i="18"/>
  <c r="T3686" i="18"/>
  <c r="U3686" i="18"/>
  <c r="S3687" i="18"/>
  <c r="T3687" i="18"/>
  <c r="U3687" i="18"/>
  <c r="S3688" i="18"/>
  <c r="T3688" i="18"/>
  <c r="U3688" i="18"/>
  <c r="S3689" i="18"/>
  <c r="T3689" i="18"/>
  <c r="U3689" i="18"/>
  <c r="S3690" i="18"/>
  <c r="T3690" i="18"/>
  <c r="U3690" i="18"/>
  <c r="S3691" i="18"/>
  <c r="T3691" i="18"/>
  <c r="U3691" i="18"/>
  <c r="S3692" i="18"/>
  <c r="T3692" i="18"/>
  <c r="U3692" i="18"/>
  <c r="S3693" i="18"/>
  <c r="T3693" i="18"/>
  <c r="U3693" i="18"/>
  <c r="S3694" i="18"/>
  <c r="T3694" i="18"/>
  <c r="U3694" i="18"/>
  <c r="S3695" i="18"/>
  <c r="T3695" i="18"/>
  <c r="U3695" i="18"/>
  <c r="S3696" i="18"/>
  <c r="T3696" i="18"/>
  <c r="U3696" i="18"/>
  <c r="S3697" i="18"/>
  <c r="T3697" i="18"/>
  <c r="U3697" i="18"/>
  <c r="S3698" i="18"/>
  <c r="T3698" i="18"/>
  <c r="U3698" i="18"/>
  <c r="S3699" i="18"/>
  <c r="T3699" i="18"/>
  <c r="U3699" i="18"/>
  <c r="S3700" i="18"/>
  <c r="T3700" i="18"/>
  <c r="U3700" i="18"/>
  <c r="S3701" i="18"/>
  <c r="T3701" i="18"/>
  <c r="U3701" i="18"/>
  <c r="S3702" i="18"/>
  <c r="T3702" i="18"/>
  <c r="U3702" i="18"/>
  <c r="S3703" i="18"/>
  <c r="T3703" i="18"/>
  <c r="U3703" i="18"/>
  <c r="S3704" i="18"/>
  <c r="T3704" i="18"/>
  <c r="U3704" i="18"/>
  <c r="S3705" i="18"/>
  <c r="T3705" i="18"/>
  <c r="U3705" i="18"/>
  <c r="S3706" i="18"/>
  <c r="T3706" i="18"/>
  <c r="U3706" i="18"/>
  <c r="S3707" i="18"/>
  <c r="T3707" i="18"/>
  <c r="U3707" i="18"/>
  <c r="S3708" i="18"/>
  <c r="T3708" i="18"/>
  <c r="U3708" i="18"/>
  <c r="S3709" i="18"/>
  <c r="T3709" i="18"/>
  <c r="U3709" i="18"/>
  <c r="S3710" i="18"/>
  <c r="T3710" i="18"/>
  <c r="U3710" i="18"/>
  <c r="S3711" i="18"/>
  <c r="T3711" i="18"/>
  <c r="U3711" i="18"/>
  <c r="S3712" i="18"/>
  <c r="T3712" i="18"/>
  <c r="U3712" i="18"/>
  <c r="S3713" i="18"/>
  <c r="T3713" i="18"/>
  <c r="U3713" i="18"/>
  <c r="S3714" i="18"/>
  <c r="T3714" i="18"/>
  <c r="U3714" i="18"/>
  <c r="S3715" i="18"/>
  <c r="T3715" i="18"/>
  <c r="U3715" i="18"/>
  <c r="S3716" i="18"/>
  <c r="T3716" i="18"/>
  <c r="U3716" i="18"/>
  <c r="S3717" i="18"/>
  <c r="T3717" i="18"/>
  <c r="U3717" i="18"/>
  <c r="S3718" i="18"/>
  <c r="T3718" i="18"/>
  <c r="U3718" i="18"/>
  <c r="S3719" i="18"/>
  <c r="T3719" i="18"/>
  <c r="U3719" i="18"/>
  <c r="S3720" i="18"/>
  <c r="T3720" i="18"/>
  <c r="U3720" i="18"/>
  <c r="S3721" i="18"/>
  <c r="T3721" i="18"/>
  <c r="U3721" i="18"/>
  <c r="S3722" i="18"/>
  <c r="T3722" i="18"/>
  <c r="U3722" i="18"/>
  <c r="S3723" i="18"/>
  <c r="T3723" i="18"/>
  <c r="U3723" i="18"/>
  <c r="S3724" i="18"/>
  <c r="T3724" i="18"/>
  <c r="U3724" i="18"/>
  <c r="S3725" i="18"/>
  <c r="T3725" i="18"/>
  <c r="U3725" i="18"/>
  <c r="S3726" i="18"/>
  <c r="T3726" i="18"/>
  <c r="U3726" i="18"/>
  <c r="S3727" i="18"/>
  <c r="T3727" i="18"/>
  <c r="U3727" i="18"/>
  <c r="S3728" i="18"/>
  <c r="T3728" i="18"/>
  <c r="U3728" i="18"/>
  <c r="S3729" i="18"/>
  <c r="T3729" i="18"/>
  <c r="U3729" i="18"/>
  <c r="S3730" i="18"/>
  <c r="T3730" i="18"/>
  <c r="U3730" i="18"/>
  <c r="S3731" i="18"/>
  <c r="T3731" i="18"/>
  <c r="U3731" i="18"/>
  <c r="S3732" i="18"/>
  <c r="T3732" i="18"/>
  <c r="U3732" i="18"/>
  <c r="S3733" i="18"/>
  <c r="T3733" i="18"/>
  <c r="U3733" i="18"/>
  <c r="S3734" i="18"/>
  <c r="T3734" i="18"/>
  <c r="U3734" i="18"/>
  <c r="S3735" i="18"/>
  <c r="T3735" i="18"/>
  <c r="U3735" i="18"/>
  <c r="S3736" i="18"/>
  <c r="T3736" i="18"/>
  <c r="U3736" i="18"/>
  <c r="S3737" i="18"/>
  <c r="T3737" i="18"/>
  <c r="U3737" i="18"/>
  <c r="S3738" i="18"/>
  <c r="T3738" i="18"/>
  <c r="U3738" i="18"/>
  <c r="S3739" i="18"/>
  <c r="T3739" i="18"/>
  <c r="U3739" i="18"/>
  <c r="S3740" i="18"/>
  <c r="T3740" i="18"/>
  <c r="U3740" i="18"/>
  <c r="S3741" i="18"/>
  <c r="T3741" i="18"/>
  <c r="U3741" i="18"/>
  <c r="S3742" i="18"/>
  <c r="T3742" i="18"/>
  <c r="U3742" i="18"/>
  <c r="S3743" i="18"/>
  <c r="T3743" i="18"/>
  <c r="U3743" i="18"/>
  <c r="S3744" i="18"/>
  <c r="T3744" i="18"/>
  <c r="U3744" i="18"/>
  <c r="S3745" i="18"/>
  <c r="T3745" i="18"/>
  <c r="U3745" i="18"/>
  <c r="S3746" i="18"/>
  <c r="T3746" i="18"/>
  <c r="U3746" i="18"/>
  <c r="S3747" i="18"/>
  <c r="T3747" i="18"/>
  <c r="U3747" i="18"/>
  <c r="S3748" i="18"/>
  <c r="T3748" i="18"/>
  <c r="U3748" i="18"/>
  <c r="S3749" i="18"/>
  <c r="T3749" i="18"/>
  <c r="U3749" i="18"/>
  <c r="S3750" i="18"/>
  <c r="T3750" i="18"/>
  <c r="U3750" i="18"/>
  <c r="S3751" i="18"/>
  <c r="T3751" i="18"/>
  <c r="U3751" i="18"/>
  <c r="S3752" i="18"/>
  <c r="T3752" i="18"/>
  <c r="U3752" i="18"/>
  <c r="S3753" i="18"/>
  <c r="T3753" i="18"/>
  <c r="U3753" i="18"/>
  <c r="S3754" i="18"/>
  <c r="T3754" i="18"/>
  <c r="U3754" i="18"/>
  <c r="S3755" i="18"/>
  <c r="T3755" i="18"/>
  <c r="U3755" i="18"/>
  <c r="S3756" i="18"/>
  <c r="T3756" i="18"/>
  <c r="U3756" i="18"/>
  <c r="S3757" i="18"/>
  <c r="T3757" i="18"/>
  <c r="U3757" i="18"/>
  <c r="S3758" i="18"/>
  <c r="T3758" i="18"/>
  <c r="U3758" i="18"/>
  <c r="S3759" i="18"/>
  <c r="T3759" i="18"/>
  <c r="U3759" i="18"/>
  <c r="S3760" i="18"/>
  <c r="T3760" i="18"/>
  <c r="U3760" i="18"/>
  <c r="S3761" i="18"/>
  <c r="T3761" i="18"/>
  <c r="U3761" i="18"/>
  <c r="S3762" i="18"/>
  <c r="T3762" i="18"/>
  <c r="U3762" i="18"/>
  <c r="S3763" i="18"/>
  <c r="T3763" i="18"/>
  <c r="U3763" i="18"/>
  <c r="S3764" i="18"/>
  <c r="T3764" i="18"/>
  <c r="U3764" i="18"/>
  <c r="S3765" i="18"/>
  <c r="T3765" i="18"/>
  <c r="U3765" i="18"/>
  <c r="S3766" i="18"/>
  <c r="T3766" i="18"/>
  <c r="U3766" i="18"/>
  <c r="S3767" i="18"/>
  <c r="T3767" i="18"/>
  <c r="U3767" i="18"/>
  <c r="S3768" i="18"/>
  <c r="T3768" i="18"/>
  <c r="U3768" i="18"/>
  <c r="S3769" i="18"/>
  <c r="T3769" i="18"/>
  <c r="U3769" i="18"/>
  <c r="S3770" i="18"/>
  <c r="T3770" i="18"/>
  <c r="U3770" i="18"/>
  <c r="S3771" i="18"/>
  <c r="T3771" i="18"/>
  <c r="U3771" i="18"/>
  <c r="S3772" i="18"/>
  <c r="T3772" i="18"/>
  <c r="U3772" i="18"/>
  <c r="S3773" i="18"/>
  <c r="T3773" i="18"/>
  <c r="U3773" i="18"/>
  <c r="S3774" i="18"/>
  <c r="T3774" i="18"/>
  <c r="U3774" i="18"/>
  <c r="S3775" i="18"/>
  <c r="T3775" i="18"/>
  <c r="U3775" i="18"/>
  <c r="S3776" i="18"/>
  <c r="T3776" i="18"/>
  <c r="U3776" i="18"/>
  <c r="S3777" i="18"/>
  <c r="T3777" i="18"/>
  <c r="U3777" i="18"/>
  <c r="S3778" i="18"/>
  <c r="T3778" i="18"/>
  <c r="U3778" i="18"/>
  <c r="S3779" i="18"/>
  <c r="T3779" i="18"/>
  <c r="U3779" i="18"/>
  <c r="S3780" i="18"/>
  <c r="T3780" i="18"/>
  <c r="U3780" i="18"/>
  <c r="S3781" i="18"/>
  <c r="T3781" i="18"/>
  <c r="U3781" i="18"/>
  <c r="S3782" i="18"/>
  <c r="T3782" i="18"/>
  <c r="U3782" i="18"/>
  <c r="S3783" i="18"/>
  <c r="T3783" i="18"/>
  <c r="U3783" i="18"/>
  <c r="S3784" i="18"/>
  <c r="T3784" i="18"/>
  <c r="U3784" i="18"/>
  <c r="S3785" i="18"/>
  <c r="T3785" i="18"/>
  <c r="U3785" i="18"/>
  <c r="S3786" i="18"/>
  <c r="T3786" i="18"/>
  <c r="U3786" i="18"/>
  <c r="S3787" i="18"/>
  <c r="T3787" i="18"/>
  <c r="U3787" i="18"/>
  <c r="S3788" i="18"/>
  <c r="T3788" i="18"/>
  <c r="U3788" i="18"/>
  <c r="S3789" i="18"/>
  <c r="T3789" i="18"/>
  <c r="U3789" i="18"/>
  <c r="S3790" i="18"/>
  <c r="T3790" i="18"/>
  <c r="U3790" i="18"/>
  <c r="S3791" i="18"/>
  <c r="T3791" i="18"/>
  <c r="U3791" i="18"/>
  <c r="S3792" i="18"/>
  <c r="T3792" i="18"/>
  <c r="U3792" i="18"/>
  <c r="S3793" i="18"/>
  <c r="T3793" i="18"/>
  <c r="U3793" i="18"/>
  <c r="S3794" i="18"/>
  <c r="T3794" i="18"/>
  <c r="U3794" i="18"/>
  <c r="S3795" i="18"/>
  <c r="T3795" i="18"/>
  <c r="U3795" i="18"/>
  <c r="S3796" i="18"/>
  <c r="T3796" i="18"/>
  <c r="U3796" i="18"/>
  <c r="S3797" i="18"/>
  <c r="T3797" i="18"/>
  <c r="U3797" i="18"/>
  <c r="S3798" i="18"/>
  <c r="T3798" i="18"/>
  <c r="U3798" i="18"/>
  <c r="S3799" i="18"/>
  <c r="T3799" i="18"/>
  <c r="U3799" i="18"/>
  <c r="S3800" i="18"/>
  <c r="T3800" i="18"/>
  <c r="U3800" i="18"/>
  <c r="S3801" i="18"/>
  <c r="T3801" i="18"/>
  <c r="U3801" i="18"/>
  <c r="S3802" i="18"/>
  <c r="T3802" i="18"/>
  <c r="U3802" i="18"/>
  <c r="S3803" i="18"/>
  <c r="T3803" i="18"/>
  <c r="U3803" i="18"/>
  <c r="S3804" i="18"/>
  <c r="T3804" i="18"/>
  <c r="U3804" i="18"/>
  <c r="S3805" i="18"/>
  <c r="T3805" i="18"/>
  <c r="U3805" i="18"/>
  <c r="S3806" i="18"/>
  <c r="T3806" i="18"/>
  <c r="U3806" i="18"/>
  <c r="S3807" i="18"/>
  <c r="T3807" i="18"/>
  <c r="U3807" i="18"/>
  <c r="S3808" i="18"/>
  <c r="T3808" i="18"/>
  <c r="U3808" i="18"/>
  <c r="S3809" i="18"/>
  <c r="T3809" i="18"/>
  <c r="U3809" i="18"/>
  <c r="S3810" i="18"/>
  <c r="T3810" i="18"/>
  <c r="U3810" i="18"/>
  <c r="S3811" i="18"/>
  <c r="T3811" i="18"/>
  <c r="U3811" i="18"/>
  <c r="S3812" i="18"/>
  <c r="T3812" i="18"/>
  <c r="U3812" i="18"/>
  <c r="S3813" i="18"/>
  <c r="T3813" i="18"/>
  <c r="U3813" i="18"/>
  <c r="S3814" i="18"/>
  <c r="T3814" i="18"/>
  <c r="U3814" i="18"/>
  <c r="S3815" i="18"/>
  <c r="T3815" i="18"/>
  <c r="U3815" i="18"/>
  <c r="S3816" i="18"/>
  <c r="T3816" i="18"/>
  <c r="U3816" i="18"/>
  <c r="S3817" i="18"/>
  <c r="T3817" i="18"/>
  <c r="U3817" i="18"/>
  <c r="S3818" i="18"/>
  <c r="T3818" i="18"/>
  <c r="U3818" i="18"/>
  <c r="S3819" i="18"/>
  <c r="T3819" i="18"/>
  <c r="U3819" i="18"/>
  <c r="S3820" i="18"/>
  <c r="T3820" i="18"/>
  <c r="U3820" i="18"/>
  <c r="S3821" i="18"/>
  <c r="T3821" i="18"/>
  <c r="U3821" i="18"/>
  <c r="S3822" i="18"/>
  <c r="T3822" i="18"/>
  <c r="U3822" i="18"/>
  <c r="S3823" i="18"/>
  <c r="T3823" i="18"/>
  <c r="U3823" i="18"/>
  <c r="S3824" i="18"/>
  <c r="T3824" i="18"/>
  <c r="U3824" i="18"/>
  <c r="S3825" i="18"/>
  <c r="T3825" i="18"/>
  <c r="U3825" i="18"/>
  <c r="S3826" i="18"/>
  <c r="T3826" i="18"/>
  <c r="U3826" i="18"/>
  <c r="S3827" i="18"/>
  <c r="T3827" i="18"/>
  <c r="U3827" i="18"/>
  <c r="S3828" i="18"/>
  <c r="T3828" i="18"/>
  <c r="U3828" i="18"/>
  <c r="S3829" i="18"/>
  <c r="T3829" i="18"/>
  <c r="U3829" i="18"/>
  <c r="S3830" i="18"/>
  <c r="T3830" i="18"/>
  <c r="U3830" i="18"/>
  <c r="S3831" i="18"/>
  <c r="T3831" i="18"/>
  <c r="U3831" i="18"/>
  <c r="S3832" i="18"/>
  <c r="T3832" i="18"/>
  <c r="U3832" i="18"/>
  <c r="S3833" i="18"/>
  <c r="T3833" i="18"/>
  <c r="U3833" i="18"/>
  <c r="S3834" i="18"/>
  <c r="T3834" i="18"/>
  <c r="U3834" i="18"/>
  <c r="S3835" i="18"/>
  <c r="T3835" i="18"/>
  <c r="U3835" i="18"/>
  <c r="S3836" i="18"/>
  <c r="T3836" i="18"/>
  <c r="U3836" i="18"/>
  <c r="S3837" i="18"/>
  <c r="T3837" i="18"/>
  <c r="U3837" i="18"/>
  <c r="S3838" i="18"/>
  <c r="T3838" i="18"/>
  <c r="U3838" i="18"/>
  <c r="S3839" i="18"/>
  <c r="T3839" i="18"/>
  <c r="U3839" i="18"/>
  <c r="S3840" i="18"/>
  <c r="T3840" i="18"/>
  <c r="U3840" i="18"/>
  <c r="S3841" i="18"/>
  <c r="T3841" i="18"/>
  <c r="U3841" i="18"/>
  <c r="S3842" i="18"/>
  <c r="T3842" i="18"/>
  <c r="U3842" i="18"/>
  <c r="S3843" i="18"/>
  <c r="T3843" i="18"/>
  <c r="U3843" i="18"/>
  <c r="S3844" i="18"/>
  <c r="T3844" i="18"/>
  <c r="U3844" i="18"/>
  <c r="S3845" i="18"/>
  <c r="T3845" i="18"/>
  <c r="U3845" i="18"/>
  <c r="S3846" i="18"/>
  <c r="T3846" i="18"/>
  <c r="U3846" i="18"/>
  <c r="S3847" i="18"/>
  <c r="T3847" i="18"/>
  <c r="U3847" i="18"/>
  <c r="S3848" i="18"/>
  <c r="T3848" i="18"/>
  <c r="U3848" i="18"/>
  <c r="S3849" i="18"/>
  <c r="T3849" i="18"/>
  <c r="U3849" i="18"/>
  <c r="S3850" i="18"/>
  <c r="T3850" i="18"/>
  <c r="U3850" i="18"/>
  <c r="S3851" i="18"/>
  <c r="T3851" i="18"/>
  <c r="U3851" i="18"/>
  <c r="S3852" i="18"/>
  <c r="T3852" i="18"/>
  <c r="U3852" i="18"/>
  <c r="S3853" i="18"/>
  <c r="T3853" i="18"/>
  <c r="U3853" i="18"/>
  <c r="S3854" i="18"/>
  <c r="T3854" i="18"/>
  <c r="U3854" i="18"/>
  <c r="S3855" i="18"/>
  <c r="T3855" i="18"/>
  <c r="U3855" i="18"/>
  <c r="S3856" i="18"/>
  <c r="T3856" i="18"/>
  <c r="U3856" i="18"/>
  <c r="S3857" i="18"/>
  <c r="T3857" i="18"/>
  <c r="U3857" i="18"/>
  <c r="S3858" i="18"/>
  <c r="T3858" i="18"/>
  <c r="U3858" i="18"/>
  <c r="S3859" i="18"/>
  <c r="T3859" i="18"/>
  <c r="U3859" i="18"/>
  <c r="S3860" i="18"/>
  <c r="T3860" i="18"/>
  <c r="U3860" i="18"/>
  <c r="S3861" i="18"/>
  <c r="T3861" i="18"/>
  <c r="U3861" i="18"/>
  <c r="S3862" i="18"/>
  <c r="T3862" i="18"/>
  <c r="U3862" i="18"/>
  <c r="S3863" i="18"/>
  <c r="T3863" i="18"/>
  <c r="U3863" i="18"/>
  <c r="S3864" i="18"/>
  <c r="T3864" i="18"/>
  <c r="U3864" i="18"/>
  <c r="S3865" i="18"/>
  <c r="T3865" i="18"/>
  <c r="U3865" i="18"/>
  <c r="S3866" i="18"/>
  <c r="T3866" i="18"/>
  <c r="U3866" i="18"/>
  <c r="S3867" i="18"/>
  <c r="T3867" i="18"/>
  <c r="U3867" i="18"/>
  <c r="S3868" i="18"/>
  <c r="T3868" i="18"/>
  <c r="U3868" i="18"/>
  <c r="S3869" i="18"/>
  <c r="T3869" i="18"/>
  <c r="U3869" i="18"/>
  <c r="S3870" i="18"/>
  <c r="T3870" i="18"/>
  <c r="U3870" i="18"/>
  <c r="S3871" i="18"/>
  <c r="T3871" i="18"/>
  <c r="U3871" i="18"/>
  <c r="S3872" i="18"/>
  <c r="T3872" i="18"/>
  <c r="U3872" i="18"/>
  <c r="S3873" i="18"/>
  <c r="T3873" i="18"/>
  <c r="U3873" i="18"/>
  <c r="S3874" i="18"/>
  <c r="T3874" i="18"/>
  <c r="U3874" i="18"/>
  <c r="S3875" i="18"/>
  <c r="T3875" i="18"/>
  <c r="U3875" i="18"/>
  <c r="S3876" i="18"/>
  <c r="T3876" i="18"/>
  <c r="U3876" i="18"/>
  <c r="S3877" i="18"/>
  <c r="T3877" i="18"/>
  <c r="U3877" i="18"/>
  <c r="S3878" i="18"/>
  <c r="T3878" i="18"/>
  <c r="U3878" i="18"/>
  <c r="S3879" i="18"/>
  <c r="T3879" i="18"/>
  <c r="U3879" i="18"/>
  <c r="S3880" i="18"/>
  <c r="T3880" i="18"/>
  <c r="U3880" i="18"/>
  <c r="S3881" i="18"/>
  <c r="T3881" i="18"/>
  <c r="U3881" i="18"/>
  <c r="S3882" i="18"/>
  <c r="T3882" i="18"/>
  <c r="U3882" i="18"/>
  <c r="S3883" i="18"/>
  <c r="T3883" i="18"/>
  <c r="U3883" i="18"/>
  <c r="S3884" i="18"/>
  <c r="T3884" i="18"/>
  <c r="U3884" i="18"/>
  <c r="S3885" i="18"/>
  <c r="T3885" i="18"/>
  <c r="U3885" i="18"/>
  <c r="S3886" i="18"/>
  <c r="T3886" i="18"/>
  <c r="U3886" i="18"/>
  <c r="S3887" i="18"/>
  <c r="T3887" i="18"/>
  <c r="U3887" i="18"/>
  <c r="S3888" i="18"/>
  <c r="T3888" i="18"/>
  <c r="U3888" i="18"/>
  <c r="S3889" i="18"/>
  <c r="T3889" i="18"/>
  <c r="U3889" i="18"/>
  <c r="S3890" i="18"/>
  <c r="T3890" i="18"/>
  <c r="U3890" i="18"/>
  <c r="S3891" i="18"/>
  <c r="T3891" i="18"/>
  <c r="U3891" i="18"/>
  <c r="S3892" i="18"/>
  <c r="T3892" i="18"/>
  <c r="U3892" i="18"/>
  <c r="S3893" i="18"/>
  <c r="T3893" i="18"/>
  <c r="U3893" i="18"/>
  <c r="S3894" i="18"/>
  <c r="T3894" i="18"/>
  <c r="U3894" i="18"/>
  <c r="S3895" i="18"/>
  <c r="T3895" i="18"/>
  <c r="U3895" i="18"/>
  <c r="S3896" i="18"/>
  <c r="T3896" i="18"/>
  <c r="U3896" i="18"/>
  <c r="S3897" i="18"/>
  <c r="T3897" i="18"/>
  <c r="U3897" i="18"/>
  <c r="S3898" i="18"/>
  <c r="T3898" i="18"/>
  <c r="U3898" i="18"/>
  <c r="S3899" i="18"/>
  <c r="T3899" i="18"/>
  <c r="U3899" i="18"/>
  <c r="S3900" i="18"/>
  <c r="T3900" i="18"/>
  <c r="U3900" i="18"/>
  <c r="S3901" i="18"/>
  <c r="T3901" i="18"/>
  <c r="U3901" i="18"/>
  <c r="S3902" i="18"/>
  <c r="T3902" i="18"/>
  <c r="U3902" i="18"/>
  <c r="S3903" i="18"/>
  <c r="T3903" i="18"/>
  <c r="U3903" i="18"/>
  <c r="S3904" i="18"/>
  <c r="T3904" i="18"/>
  <c r="U3904" i="18"/>
  <c r="S3905" i="18"/>
  <c r="T3905" i="18"/>
  <c r="U3905" i="18"/>
  <c r="S3906" i="18"/>
  <c r="T3906" i="18"/>
  <c r="U3906" i="18"/>
  <c r="S3907" i="18"/>
  <c r="T3907" i="18"/>
  <c r="U3907" i="18"/>
  <c r="S3908" i="18"/>
  <c r="T3908" i="18"/>
  <c r="U3908" i="18"/>
  <c r="S3909" i="18"/>
  <c r="T3909" i="18"/>
  <c r="U3909" i="18"/>
  <c r="S3910" i="18"/>
  <c r="T3910" i="18"/>
  <c r="U3910" i="18"/>
  <c r="S3911" i="18"/>
  <c r="T3911" i="18"/>
  <c r="U3911" i="18"/>
  <c r="S3912" i="18"/>
  <c r="T3912" i="18"/>
  <c r="U3912" i="18"/>
  <c r="S3913" i="18"/>
  <c r="T3913" i="18"/>
  <c r="U3913" i="18"/>
  <c r="S3914" i="18"/>
  <c r="T3914" i="18"/>
  <c r="U3914" i="18"/>
  <c r="S3915" i="18"/>
  <c r="T3915" i="18"/>
  <c r="U3915" i="18"/>
  <c r="S3916" i="18"/>
  <c r="T3916" i="18"/>
  <c r="U3916" i="18"/>
  <c r="S3917" i="18"/>
  <c r="T3917" i="18"/>
  <c r="U3917" i="18"/>
  <c r="S3918" i="18"/>
  <c r="T3918" i="18"/>
  <c r="U3918" i="18"/>
  <c r="S3919" i="18"/>
  <c r="T3919" i="18"/>
  <c r="U3919" i="18"/>
  <c r="S3920" i="18"/>
  <c r="T3920" i="18"/>
  <c r="U3920" i="18"/>
  <c r="S3921" i="18"/>
  <c r="T3921" i="18"/>
  <c r="U3921" i="18"/>
  <c r="S3922" i="18"/>
  <c r="T3922" i="18"/>
  <c r="U3922" i="18"/>
  <c r="S3923" i="18"/>
  <c r="T3923" i="18"/>
  <c r="U3923" i="18"/>
  <c r="S3924" i="18"/>
  <c r="T3924" i="18"/>
  <c r="U3924" i="18"/>
  <c r="S3925" i="18"/>
  <c r="T3925" i="18"/>
  <c r="U3925" i="18"/>
  <c r="S3926" i="18"/>
  <c r="T3926" i="18"/>
  <c r="U3926" i="18"/>
  <c r="S3927" i="18"/>
  <c r="T3927" i="18"/>
  <c r="U3927" i="18"/>
  <c r="S3928" i="18"/>
  <c r="T3928" i="18"/>
  <c r="U3928" i="18"/>
  <c r="S3929" i="18"/>
  <c r="T3929" i="18"/>
  <c r="U3929" i="18"/>
  <c r="S3930" i="18"/>
  <c r="T3930" i="18"/>
  <c r="U3930" i="18"/>
  <c r="S3931" i="18"/>
  <c r="T3931" i="18"/>
  <c r="U3931" i="18"/>
  <c r="S3932" i="18"/>
  <c r="T3932" i="18"/>
  <c r="U3932" i="18"/>
  <c r="S3933" i="18"/>
  <c r="T3933" i="18"/>
  <c r="U3933" i="18"/>
  <c r="S3934" i="18"/>
  <c r="T3934" i="18"/>
  <c r="U3934" i="18"/>
  <c r="S3935" i="18"/>
  <c r="T3935" i="18"/>
  <c r="U3935" i="18"/>
  <c r="S3936" i="18"/>
  <c r="T3936" i="18"/>
  <c r="U3936" i="18"/>
  <c r="S3937" i="18"/>
  <c r="T3937" i="18"/>
  <c r="U3937" i="18"/>
  <c r="S3938" i="18"/>
  <c r="T3938" i="18"/>
  <c r="U3938" i="18"/>
  <c r="S3939" i="18"/>
  <c r="T3939" i="18"/>
  <c r="U3939" i="18"/>
  <c r="S3940" i="18"/>
  <c r="T3940" i="18"/>
  <c r="U3940" i="18"/>
  <c r="S3941" i="18"/>
  <c r="T3941" i="18"/>
  <c r="U3941" i="18"/>
  <c r="S3942" i="18"/>
  <c r="T3942" i="18"/>
  <c r="U3942" i="18"/>
  <c r="S3943" i="18"/>
  <c r="T3943" i="18"/>
  <c r="U3943" i="18"/>
  <c r="S3944" i="18"/>
  <c r="T3944" i="18"/>
  <c r="U3944" i="18"/>
  <c r="S3945" i="18"/>
  <c r="T3945" i="18"/>
  <c r="U3945" i="18"/>
  <c r="S3946" i="18"/>
  <c r="T3946" i="18"/>
  <c r="U3946" i="18"/>
  <c r="S3947" i="18"/>
  <c r="T3947" i="18"/>
  <c r="U3947" i="18"/>
  <c r="S3948" i="18"/>
  <c r="T3948" i="18"/>
  <c r="U3948" i="18"/>
  <c r="S3949" i="18"/>
  <c r="T3949" i="18"/>
  <c r="U3949" i="18"/>
  <c r="S3950" i="18"/>
  <c r="T3950" i="18"/>
  <c r="U3950" i="18"/>
  <c r="S3951" i="18"/>
  <c r="T3951" i="18"/>
  <c r="U3951" i="18"/>
  <c r="S3952" i="18"/>
  <c r="T3952" i="18"/>
  <c r="U3952" i="18"/>
  <c r="S3953" i="18"/>
  <c r="T3953" i="18"/>
  <c r="U3953" i="18"/>
  <c r="S3954" i="18"/>
  <c r="T3954" i="18"/>
  <c r="U3954" i="18"/>
  <c r="S3955" i="18"/>
  <c r="T3955" i="18"/>
  <c r="U3955" i="18"/>
  <c r="S3956" i="18"/>
  <c r="T3956" i="18"/>
  <c r="U3956" i="18"/>
  <c r="S3957" i="18"/>
  <c r="T3957" i="18"/>
  <c r="U3957" i="18"/>
  <c r="S3958" i="18"/>
  <c r="T3958" i="18"/>
  <c r="U3958" i="18"/>
  <c r="S3959" i="18"/>
  <c r="T3959" i="18"/>
  <c r="U3959" i="18"/>
  <c r="S3960" i="18"/>
  <c r="T3960" i="18"/>
  <c r="U3960" i="18"/>
  <c r="S3961" i="18"/>
  <c r="T3961" i="18"/>
  <c r="U3961" i="18"/>
  <c r="S3962" i="18"/>
  <c r="T3962" i="18"/>
  <c r="U3962" i="18"/>
  <c r="S3963" i="18"/>
  <c r="T3963" i="18"/>
  <c r="U3963" i="18"/>
  <c r="S3964" i="18"/>
  <c r="T3964" i="18"/>
  <c r="U3964" i="18"/>
  <c r="S3965" i="18"/>
  <c r="T3965" i="18"/>
  <c r="U3965" i="18"/>
  <c r="S3966" i="18"/>
  <c r="T3966" i="18"/>
  <c r="U3966" i="18"/>
  <c r="S3967" i="18"/>
  <c r="T3967" i="18"/>
  <c r="U3967" i="18"/>
  <c r="S3968" i="18"/>
  <c r="T3968" i="18"/>
  <c r="U3968" i="18"/>
  <c r="S3969" i="18"/>
  <c r="T3969" i="18"/>
  <c r="U3969" i="18"/>
  <c r="S3970" i="18"/>
  <c r="T3970" i="18"/>
  <c r="U3970" i="18"/>
  <c r="S3971" i="18"/>
  <c r="T3971" i="18"/>
  <c r="U3971" i="18"/>
  <c r="S3972" i="18"/>
  <c r="T3972" i="18"/>
  <c r="U3972" i="18"/>
  <c r="S3973" i="18"/>
  <c r="T3973" i="18"/>
  <c r="U3973" i="18"/>
  <c r="S3974" i="18"/>
  <c r="T3974" i="18"/>
  <c r="U3974" i="18"/>
  <c r="S3975" i="18"/>
  <c r="T3975" i="18"/>
  <c r="U3975" i="18"/>
  <c r="S3976" i="18"/>
  <c r="T3976" i="18"/>
  <c r="U3976" i="18"/>
  <c r="S3977" i="18"/>
  <c r="T3977" i="18"/>
  <c r="U3977" i="18"/>
  <c r="S3978" i="18"/>
  <c r="T3978" i="18"/>
  <c r="U3978" i="18"/>
  <c r="S3979" i="18"/>
  <c r="T3979" i="18"/>
  <c r="U3979" i="18"/>
  <c r="S3980" i="18"/>
  <c r="T3980" i="18"/>
  <c r="U3980" i="18"/>
  <c r="S3981" i="18"/>
  <c r="T3981" i="18"/>
  <c r="U3981" i="18"/>
  <c r="S3982" i="18"/>
  <c r="T3982" i="18"/>
  <c r="U3982" i="18"/>
  <c r="S3983" i="18"/>
  <c r="T3983" i="18"/>
  <c r="U3983" i="18"/>
  <c r="S3984" i="18"/>
  <c r="T3984" i="18"/>
  <c r="U3984" i="18"/>
  <c r="S3985" i="18"/>
  <c r="T3985" i="18"/>
  <c r="U3985" i="18"/>
  <c r="S3986" i="18"/>
  <c r="T3986" i="18"/>
  <c r="U3986" i="18"/>
  <c r="S3987" i="18"/>
  <c r="T3987" i="18"/>
  <c r="U3987" i="18"/>
  <c r="S3988" i="18"/>
  <c r="T3988" i="18"/>
  <c r="U3988" i="18"/>
  <c r="S3989" i="18"/>
  <c r="T3989" i="18"/>
  <c r="U3989" i="18"/>
  <c r="S3990" i="18"/>
  <c r="T3990" i="18"/>
  <c r="U3990" i="18"/>
  <c r="S3991" i="18"/>
  <c r="T3991" i="18"/>
  <c r="U3991" i="18"/>
  <c r="S3992" i="18"/>
  <c r="T3992" i="18"/>
  <c r="U3992" i="18"/>
  <c r="S3993" i="18"/>
  <c r="T3993" i="18"/>
  <c r="U3993" i="18"/>
  <c r="S3994" i="18"/>
  <c r="T3994" i="18"/>
  <c r="U3994" i="18"/>
  <c r="S3995" i="18"/>
  <c r="T3995" i="18"/>
  <c r="U3995" i="18"/>
  <c r="S3996" i="18"/>
  <c r="T3996" i="18"/>
  <c r="U3996" i="18"/>
  <c r="S3997" i="18"/>
  <c r="T3997" i="18"/>
  <c r="U3997" i="18"/>
  <c r="S3998" i="18"/>
  <c r="T3998" i="18"/>
  <c r="U3998" i="18"/>
  <c r="S3999" i="18"/>
  <c r="T3999" i="18"/>
  <c r="U3999" i="18"/>
  <c r="S4000" i="18"/>
  <c r="T4000" i="18"/>
  <c r="U4000" i="18"/>
  <c r="S4001" i="18"/>
  <c r="T4001" i="18"/>
  <c r="U4001" i="18"/>
  <c r="S4002" i="18"/>
  <c r="T4002" i="18"/>
  <c r="U4002" i="18"/>
  <c r="S4003" i="18"/>
  <c r="T4003" i="18"/>
  <c r="U4003" i="18"/>
  <c r="S4004" i="18"/>
  <c r="T4004" i="18"/>
  <c r="U4004" i="18"/>
  <c r="S4005" i="18"/>
  <c r="T4005" i="18"/>
  <c r="U4005" i="18"/>
  <c r="S4006" i="18"/>
  <c r="T4006" i="18"/>
  <c r="U4006" i="18"/>
  <c r="S4007" i="18"/>
  <c r="T4007" i="18"/>
  <c r="U4007" i="18"/>
  <c r="S4008" i="18"/>
  <c r="T4008" i="18"/>
  <c r="U4008" i="18"/>
  <c r="S4009" i="18"/>
  <c r="T4009" i="18"/>
  <c r="U4009" i="18"/>
  <c r="S4010" i="18"/>
  <c r="T4010" i="18"/>
  <c r="U4010" i="18"/>
  <c r="S4011" i="18"/>
  <c r="T4011" i="18"/>
  <c r="U4011" i="18"/>
  <c r="S4012" i="18"/>
  <c r="T4012" i="18"/>
  <c r="U4012" i="18"/>
  <c r="S4013" i="18"/>
  <c r="T4013" i="18"/>
  <c r="U4013" i="18"/>
  <c r="S4014" i="18"/>
  <c r="T4014" i="18"/>
  <c r="U4014" i="18"/>
  <c r="S4015" i="18"/>
  <c r="T4015" i="18"/>
  <c r="U4015" i="18"/>
  <c r="S4016" i="18"/>
  <c r="T4016" i="18"/>
  <c r="U4016" i="18"/>
  <c r="S4017" i="18"/>
  <c r="T4017" i="18"/>
  <c r="U4017" i="18"/>
  <c r="S4018" i="18"/>
  <c r="T4018" i="18"/>
  <c r="U4018" i="18"/>
  <c r="S4019" i="18"/>
  <c r="T4019" i="18"/>
  <c r="U4019" i="18"/>
  <c r="S4020" i="18"/>
  <c r="T4020" i="18"/>
  <c r="U4020" i="18"/>
  <c r="S4021" i="18"/>
  <c r="T4021" i="18"/>
  <c r="U4021" i="18"/>
  <c r="S4022" i="18"/>
  <c r="T4022" i="18"/>
  <c r="U4022" i="18"/>
  <c r="S4023" i="18"/>
  <c r="T4023" i="18"/>
  <c r="U4023" i="18"/>
  <c r="S4024" i="18"/>
  <c r="T4024" i="18"/>
  <c r="U4024" i="18"/>
  <c r="S4025" i="18"/>
  <c r="T4025" i="18"/>
  <c r="U4025" i="18"/>
  <c r="S4026" i="18"/>
  <c r="T4026" i="18"/>
  <c r="U4026" i="18"/>
  <c r="S4027" i="18"/>
  <c r="T4027" i="18"/>
  <c r="U4027" i="18"/>
  <c r="S4028" i="18"/>
  <c r="T4028" i="18"/>
  <c r="U4028" i="18"/>
  <c r="S4029" i="18"/>
  <c r="T4029" i="18"/>
  <c r="U4029" i="18"/>
  <c r="S4030" i="18"/>
  <c r="T4030" i="18"/>
  <c r="U4030" i="18"/>
  <c r="S4031" i="18"/>
  <c r="T4031" i="18"/>
  <c r="U4031" i="18"/>
  <c r="S4032" i="18"/>
  <c r="T4032" i="18"/>
  <c r="U4032" i="18"/>
  <c r="S4033" i="18"/>
  <c r="T4033" i="18"/>
  <c r="U4033" i="18"/>
  <c r="S4034" i="18"/>
  <c r="T4034" i="18"/>
  <c r="U4034" i="18"/>
  <c r="S4035" i="18"/>
  <c r="T4035" i="18"/>
  <c r="U4035" i="18"/>
  <c r="S4036" i="18"/>
  <c r="T4036" i="18"/>
  <c r="U4036" i="18"/>
  <c r="S4037" i="18"/>
  <c r="T4037" i="18"/>
  <c r="U4037" i="18"/>
  <c r="S4038" i="18"/>
  <c r="T4038" i="18"/>
  <c r="U4038" i="18"/>
  <c r="S4039" i="18"/>
  <c r="T4039" i="18"/>
  <c r="U4039" i="18"/>
  <c r="S4040" i="18"/>
  <c r="T4040" i="18"/>
  <c r="U4040" i="18"/>
  <c r="S4041" i="18"/>
  <c r="T4041" i="18"/>
  <c r="U4041" i="18"/>
  <c r="S4042" i="18"/>
  <c r="T4042" i="18"/>
  <c r="U4042" i="18"/>
  <c r="S4043" i="18"/>
  <c r="T4043" i="18"/>
  <c r="U4043" i="18"/>
  <c r="S4044" i="18"/>
  <c r="T4044" i="18"/>
  <c r="U4044" i="18"/>
  <c r="S4045" i="18"/>
  <c r="T4045" i="18"/>
  <c r="U4045" i="18"/>
  <c r="S4046" i="18"/>
  <c r="T4046" i="18"/>
  <c r="U4046" i="18"/>
  <c r="S4047" i="18"/>
  <c r="T4047" i="18"/>
  <c r="U4047" i="18"/>
  <c r="S4048" i="18"/>
  <c r="T4048" i="18"/>
  <c r="U4048" i="18"/>
  <c r="S4049" i="18"/>
  <c r="T4049" i="18"/>
  <c r="U4049" i="18"/>
  <c r="S4050" i="18"/>
  <c r="T4050" i="18"/>
  <c r="U4050" i="18"/>
  <c r="S4051" i="18"/>
  <c r="T4051" i="18"/>
  <c r="U4051" i="18"/>
  <c r="S4052" i="18"/>
  <c r="T4052" i="18"/>
  <c r="U4052" i="18"/>
  <c r="S4053" i="18"/>
  <c r="T4053" i="18"/>
  <c r="U4053" i="18"/>
  <c r="S4054" i="18"/>
  <c r="T4054" i="18"/>
  <c r="U4054" i="18"/>
  <c r="S4055" i="18"/>
  <c r="T4055" i="18"/>
  <c r="U4055" i="18"/>
  <c r="S4056" i="18"/>
  <c r="T4056" i="18"/>
  <c r="U4056" i="18"/>
  <c r="S4057" i="18"/>
  <c r="T4057" i="18"/>
  <c r="U4057" i="18"/>
  <c r="S4058" i="18"/>
  <c r="T4058" i="18"/>
  <c r="U4058" i="18"/>
  <c r="S4059" i="18"/>
  <c r="T4059" i="18"/>
  <c r="U4059" i="18"/>
  <c r="S4060" i="18"/>
  <c r="T4060" i="18"/>
  <c r="U4060" i="18"/>
  <c r="S4061" i="18"/>
  <c r="T4061" i="18"/>
  <c r="U4061" i="18"/>
  <c r="S4062" i="18"/>
  <c r="T4062" i="18"/>
  <c r="U4062" i="18"/>
  <c r="S4063" i="18"/>
  <c r="T4063" i="18"/>
  <c r="U4063" i="18"/>
  <c r="S4064" i="18"/>
  <c r="T4064" i="18"/>
  <c r="U4064" i="18"/>
  <c r="S4065" i="18"/>
  <c r="T4065" i="18"/>
  <c r="U4065" i="18"/>
  <c r="S4066" i="18"/>
  <c r="T4066" i="18"/>
  <c r="U4066" i="18"/>
  <c r="S4067" i="18"/>
  <c r="T4067" i="18"/>
  <c r="U4067" i="18"/>
  <c r="S4068" i="18"/>
  <c r="T4068" i="18"/>
  <c r="U4068" i="18"/>
  <c r="S4069" i="18"/>
  <c r="T4069" i="18"/>
  <c r="U4069" i="18"/>
  <c r="S4070" i="18"/>
  <c r="T4070" i="18"/>
  <c r="U4070" i="18"/>
  <c r="S4071" i="18"/>
  <c r="T4071" i="18"/>
  <c r="U4071" i="18"/>
  <c r="S4072" i="18"/>
  <c r="T4072" i="18"/>
  <c r="U4072" i="18"/>
  <c r="S4073" i="18"/>
  <c r="T4073" i="18"/>
  <c r="U4073" i="18"/>
  <c r="S4074" i="18"/>
  <c r="T4074" i="18"/>
  <c r="U4074" i="18"/>
  <c r="S4075" i="18"/>
  <c r="T4075" i="18"/>
  <c r="U4075" i="18"/>
  <c r="S4076" i="18"/>
  <c r="T4076" i="18"/>
  <c r="U4076" i="18"/>
  <c r="S4077" i="18"/>
  <c r="T4077" i="18"/>
  <c r="U4077" i="18"/>
  <c r="S4078" i="18"/>
  <c r="T4078" i="18"/>
  <c r="U4078" i="18"/>
  <c r="S4079" i="18"/>
  <c r="T4079" i="18"/>
  <c r="U4079" i="18"/>
  <c r="S4080" i="18"/>
  <c r="T4080" i="18"/>
  <c r="U4080" i="18"/>
  <c r="S4081" i="18"/>
  <c r="T4081" i="18"/>
  <c r="U4081" i="18"/>
  <c r="S4082" i="18"/>
  <c r="T4082" i="18"/>
  <c r="U4082" i="18"/>
  <c r="S4083" i="18"/>
  <c r="T4083" i="18"/>
  <c r="U4083" i="18"/>
  <c r="S4084" i="18"/>
  <c r="T4084" i="18"/>
  <c r="U4084" i="18"/>
  <c r="S4085" i="18"/>
  <c r="T4085" i="18"/>
  <c r="U4085" i="18"/>
  <c r="S4086" i="18"/>
  <c r="T4086" i="18"/>
  <c r="U4086" i="18"/>
  <c r="S4087" i="18"/>
  <c r="T4087" i="18"/>
  <c r="U4087" i="18"/>
  <c r="S4088" i="18"/>
  <c r="T4088" i="18"/>
  <c r="U4088" i="18"/>
  <c r="S4089" i="18"/>
  <c r="T4089" i="18"/>
  <c r="U4089" i="18"/>
  <c r="S4090" i="18"/>
  <c r="T4090" i="18"/>
  <c r="U4090" i="18"/>
  <c r="S4091" i="18"/>
  <c r="T4091" i="18"/>
  <c r="U4091" i="18"/>
  <c r="S4092" i="18"/>
  <c r="T4092" i="18"/>
  <c r="U4092" i="18"/>
  <c r="S4093" i="18"/>
  <c r="T4093" i="18"/>
  <c r="U4093" i="18"/>
  <c r="S4094" i="18"/>
  <c r="T4094" i="18"/>
  <c r="U4094" i="18"/>
  <c r="S4095" i="18"/>
  <c r="T4095" i="18"/>
  <c r="U4095" i="18"/>
  <c r="S4096" i="18"/>
  <c r="T4096" i="18"/>
  <c r="U4096" i="18"/>
  <c r="S4097" i="18"/>
  <c r="T4097" i="18"/>
  <c r="U4097" i="18"/>
  <c r="S4098" i="18"/>
  <c r="T4098" i="18"/>
  <c r="U4098" i="18"/>
  <c r="S4099" i="18"/>
  <c r="T4099" i="18"/>
  <c r="U4099" i="18"/>
  <c r="S4100" i="18"/>
  <c r="T4100" i="18"/>
  <c r="U4100" i="18"/>
  <c r="S4101" i="18"/>
  <c r="T4101" i="18"/>
  <c r="U4101" i="18"/>
  <c r="S4102" i="18"/>
  <c r="T4102" i="18"/>
  <c r="U4102" i="18"/>
  <c r="S4103" i="18"/>
  <c r="T4103" i="18"/>
  <c r="U4103" i="18"/>
  <c r="S4104" i="18"/>
  <c r="T4104" i="18"/>
  <c r="U4104" i="18"/>
  <c r="S4105" i="18"/>
  <c r="T4105" i="18"/>
  <c r="U4105" i="18"/>
  <c r="S4106" i="18"/>
  <c r="T4106" i="18"/>
  <c r="U4106" i="18"/>
  <c r="S4107" i="18"/>
  <c r="T4107" i="18"/>
  <c r="U4107" i="18"/>
  <c r="S4108" i="18"/>
  <c r="T4108" i="18"/>
  <c r="U4108" i="18"/>
  <c r="S4109" i="18"/>
  <c r="T4109" i="18"/>
  <c r="U4109" i="18"/>
  <c r="S4110" i="18"/>
  <c r="T4110" i="18"/>
  <c r="U4110" i="18"/>
  <c r="S4111" i="18"/>
  <c r="T4111" i="18"/>
  <c r="U4111" i="18"/>
  <c r="S4112" i="18"/>
  <c r="T4112" i="18"/>
  <c r="U4112" i="18"/>
  <c r="S4113" i="18"/>
  <c r="T4113" i="18"/>
  <c r="U4113" i="18"/>
  <c r="S4114" i="18"/>
  <c r="T4114" i="18"/>
  <c r="U4114" i="18"/>
  <c r="S4115" i="18"/>
  <c r="T4115" i="18"/>
  <c r="U4115" i="18"/>
  <c r="S4116" i="18"/>
  <c r="T4116" i="18"/>
  <c r="U4116" i="18"/>
  <c r="S4117" i="18"/>
  <c r="T4117" i="18"/>
  <c r="U4117" i="18"/>
  <c r="S4118" i="18"/>
  <c r="T4118" i="18"/>
  <c r="U4118" i="18"/>
  <c r="S4119" i="18"/>
  <c r="T4119" i="18"/>
  <c r="U4119" i="18"/>
  <c r="S4120" i="18"/>
  <c r="T4120" i="18"/>
  <c r="U4120" i="18"/>
  <c r="S4121" i="18"/>
  <c r="T4121" i="18"/>
  <c r="U4121" i="18"/>
  <c r="S4122" i="18"/>
  <c r="T4122" i="18"/>
  <c r="U4122" i="18"/>
  <c r="S4123" i="18"/>
  <c r="T4123" i="18"/>
  <c r="U4123" i="18"/>
  <c r="S4124" i="18"/>
  <c r="T4124" i="18"/>
  <c r="U4124" i="18"/>
  <c r="S4125" i="18"/>
  <c r="T4125" i="18"/>
  <c r="U4125" i="18"/>
  <c r="S4126" i="18"/>
  <c r="T4126" i="18"/>
  <c r="U4126" i="18"/>
  <c r="S4127" i="18"/>
  <c r="T4127" i="18"/>
  <c r="U4127" i="18"/>
  <c r="S4128" i="18"/>
  <c r="T4128" i="18"/>
  <c r="U4128" i="18"/>
  <c r="S4129" i="18"/>
  <c r="T4129" i="18"/>
  <c r="U4129" i="18"/>
  <c r="S4130" i="18"/>
  <c r="T4130" i="18"/>
  <c r="U4130" i="18"/>
  <c r="S4131" i="18"/>
  <c r="T4131" i="18"/>
  <c r="U4131" i="18"/>
  <c r="S4132" i="18"/>
  <c r="T4132" i="18"/>
  <c r="U4132" i="18"/>
  <c r="S4133" i="18"/>
  <c r="T4133" i="18"/>
  <c r="U4133" i="18"/>
  <c r="S4134" i="18"/>
  <c r="T4134" i="18"/>
  <c r="U4134" i="18"/>
  <c r="S4135" i="18"/>
  <c r="T4135" i="18"/>
  <c r="U4135" i="18"/>
  <c r="S4136" i="18"/>
  <c r="T4136" i="18"/>
  <c r="U4136" i="18"/>
  <c r="S4137" i="18"/>
  <c r="T4137" i="18"/>
  <c r="U4137" i="18"/>
  <c r="S4138" i="18"/>
  <c r="T4138" i="18"/>
  <c r="U4138" i="18"/>
  <c r="S4139" i="18"/>
  <c r="T4139" i="18"/>
  <c r="U4139" i="18"/>
  <c r="S4140" i="18"/>
  <c r="T4140" i="18"/>
  <c r="U4140" i="18"/>
  <c r="S4141" i="18"/>
  <c r="T4141" i="18"/>
  <c r="U4141" i="18"/>
  <c r="S4142" i="18"/>
  <c r="T4142" i="18"/>
  <c r="U4142" i="18"/>
  <c r="S4143" i="18"/>
  <c r="T4143" i="18"/>
  <c r="U4143" i="18"/>
  <c r="S4144" i="18"/>
  <c r="T4144" i="18"/>
  <c r="U4144" i="18"/>
  <c r="S4145" i="18"/>
  <c r="T4145" i="18"/>
  <c r="U4145" i="18"/>
  <c r="S4146" i="18"/>
  <c r="T4146" i="18"/>
  <c r="U4146" i="18"/>
  <c r="S4147" i="18"/>
  <c r="T4147" i="18"/>
  <c r="U4147" i="18"/>
  <c r="S4148" i="18"/>
  <c r="T4148" i="18"/>
  <c r="U4148" i="18"/>
  <c r="S4149" i="18"/>
  <c r="T4149" i="18"/>
  <c r="U4149" i="18"/>
  <c r="S4150" i="18"/>
  <c r="T4150" i="18"/>
  <c r="U4150" i="18"/>
  <c r="S4151" i="18"/>
  <c r="T4151" i="18"/>
  <c r="U4151" i="18"/>
  <c r="S4152" i="18"/>
  <c r="T4152" i="18"/>
  <c r="U4152" i="18"/>
  <c r="S4153" i="18"/>
  <c r="T4153" i="18"/>
  <c r="U4153" i="18"/>
  <c r="S4154" i="18"/>
  <c r="T4154" i="18"/>
  <c r="U4154" i="18"/>
  <c r="S4155" i="18"/>
  <c r="T4155" i="18"/>
  <c r="U4155" i="18"/>
  <c r="S4156" i="18"/>
  <c r="T4156" i="18"/>
  <c r="U4156" i="18"/>
  <c r="S4157" i="18"/>
  <c r="T4157" i="18"/>
  <c r="U4157" i="18"/>
  <c r="S4158" i="18"/>
  <c r="T4158" i="18"/>
  <c r="U4158" i="18"/>
  <c r="S4159" i="18"/>
  <c r="T4159" i="18"/>
  <c r="U4159" i="18"/>
  <c r="S4160" i="18"/>
  <c r="T4160" i="18"/>
  <c r="U4160" i="18"/>
  <c r="S4161" i="18"/>
  <c r="T4161" i="18"/>
  <c r="U4161" i="18"/>
  <c r="S4162" i="18"/>
  <c r="T4162" i="18"/>
  <c r="U4162" i="18"/>
  <c r="S4163" i="18"/>
  <c r="T4163" i="18"/>
  <c r="U4163" i="18"/>
  <c r="S4164" i="18"/>
  <c r="T4164" i="18"/>
  <c r="U4164" i="18"/>
  <c r="S4165" i="18"/>
  <c r="T4165" i="18"/>
  <c r="U4165" i="18"/>
  <c r="S4166" i="18"/>
  <c r="T4166" i="18"/>
  <c r="U4166" i="18"/>
  <c r="S4167" i="18"/>
  <c r="T4167" i="18"/>
  <c r="U4167" i="18"/>
  <c r="S4168" i="18"/>
  <c r="T4168" i="18"/>
  <c r="U4168" i="18"/>
  <c r="S4169" i="18"/>
  <c r="T4169" i="18"/>
  <c r="U4169" i="18"/>
  <c r="S4170" i="18"/>
  <c r="T4170" i="18"/>
  <c r="U4170" i="18"/>
  <c r="S4171" i="18"/>
  <c r="T4171" i="18"/>
  <c r="U4171" i="18"/>
  <c r="S4172" i="18"/>
  <c r="T4172" i="18"/>
  <c r="U4172" i="18"/>
  <c r="S4173" i="18"/>
  <c r="T4173" i="18"/>
  <c r="U4173" i="18"/>
  <c r="S4174" i="18"/>
  <c r="T4174" i="18"/>
  <c r="U4174" i="18"/>
  <c r="S4175" i="18"/>
  <c r="T4175" i="18"/>
  <c r="U4175" i="18"/>
  <c r="S4176" i="18"/>
  <c r="T4176" i="18"/>
  <c r="U4176" i="18"/>
  <c r="S4177" i="18"/>
  <c r="T4177" i="18"/>
  <c r="U4177" i="18"/>
  <c r="S4178" i="18"/>
  <c r="T4178" i="18"/>
  <c r="U4178" i="18"/>
  <c r="S4179" i="18"/>
  <c r="T4179" i="18"/>
  <c r="U4179" i="18"/>
  <c r="S4180" i="18"/>
  <c r="T4180" i="18"/>
  <c r="U4180" i="18"/>
  <c r="S4181" i="18"/>
  <c r="T4181" i="18"/>
  <c r="U4181" i="18"/>
  <c r="S4182" i="18"/>
  <c r="T4182" i="18"/>
  <c r="U4182" i="18"/>
  <c r="S4183" i="18"/>
  <c r="T4183" i="18"/>
  <c r="U4183" i="18"/>
  <c r="S4184" i="18"/>
  <c r="T4184" i="18"/>
  <c r="U4184" i="18"/>
  <c r="S4185" i="18"/>
  <c r="T4185" i="18"/>
  <c r="U4185" i="18"/>
  <c r="S4186" i="18"/>
  <c r="T4186" i="18"/>
  <c r="U4186" i="18"/>
  <c r="S4187" i="18"/>
  <c r="T4187" i="18"/>
  <c r="U4187" i="18"/>
  <c r="S4188" i="18"/>
  <c r="T4188" i="18"/>
  <c r="U4188" i="18"/>
  <c r="S4189" i="18"/>
  <c r="T4189" i="18"/>
  <c r="U4189" i="18"/>
  <c r="S4190" i="18"/>
  <c r="T4190" i="18"/>
  <c r="U4190" i="18"/>
  <c r="S4191" i="18"/>
  <c r="T4191" i="18"/>
  <c r="U4191" i="18"/>
  <c r="S4192" i="18"/>
  <c r="T4192" i="18"/>
  <c r="U4192" i="18"/>
  <c r="S4193" i="18"/>
  <c r="T4193" i="18"/>
  <c r="U4193" i="18"/>
  <c r="S4194" i="18"/>
  <c r="T4194" i="18"/>
  <c r="U4194" i="18"/>
  <c r="S4195" i="18"/>
  <c r="T4195" i="18"/>
  <c r="U4195" i="18"/>
  <c r="S4196" i="18"/>
  <c r="T4196" i="18"/>
  <c r="U4196" i="18"/>
  <c r="S4197" i="18"/>
  <c r="T4197" i="18"/>
  <c r="U4197" i="18"/>
  <c r="S4198" i="18"/>
  <c r="T4198" i="18"/>
  <c r="U4198" i="18"/>
  <c r="S4199" i="18"/>
  <c r="T4199" i="18"/>
  <c r="U4199" i="18"/>
  <c r="S4200" i="18"/>
  <c r="T4200" i="18"/>
  <c r="U4200" i="18"/>
  <c r="S4201" i="18"/>
  <c r="T4201" i="18"/>
  <c r="U4201" i="18"/>
  <c r="S4202" i="18"/>
  <c r="T4202" i="18"/>
  <c r="U4202" i="18"/>
  <c r="S4203" i="18"/>
  <c r="T4203" i="18"/>
  <c r="U4203" i="18"/>
  <c r="S4204" i="18"/>
  <c r="T4204" i="18"/>
  <c r="U4204" i="18"/>
  <c r="S4205" i="18"/>
  <c r="T4205" i="18"/>
  <c r="U4205" i="18"/>
  <c r="S4206" i="18"/>
  <c r="T4206" i="18"/>
  <c r="U4206" i="18"/>
  <c r="S4207" i="18"/>
  <c r="T4207" i="18"/>
  <c r="U4207" i="18"/>
  <c r="S4208" i="18"/>
  <c r="T4208" i="18"/>
  <c r="U4208" i="18"/>
  <c r="S4209" i="18"/>
  <c r="T4209" i="18"/>
  <c r="U4209" i="18"/>
  <c r="S4210" i="18"/>
  <c r="T4210" i="18"/>
  <c r="U4210" i="18"/>
  <c r="S4211" i="18"/>
  <c r="T4211" i="18"/>
  <c r="U4211" i="18"/>
  <c r="S4212" i="18"/>
  <c r="T4212" i="18"/>
  <c r="U4212" i="18"/>
  <c r="S4213" i="18"/>
  <c r="T4213" i="18"/>
  <c r="U4213" i="18"/>
  <c r="S4214" i="18"/>
  <c r="T4214" i="18"/>
  <c r="U4214" i="18"/>
  <c r="S4215" i="18"/>
  <c r="T4215" i="18"/>
  <c r="U4215" i="18"/>
  <c r="S4216" i="18"/>
  <c r="T4216" i="18"/>
  <c r="U4216" i="18"/>
  <c r="S4217" i="18"/>
  <c r="T4217" i="18"/>
  <c r="U4217" i="18"/>
  <c r="S4218" i="18"/>
  <c r="T4218" i="18"/>
  <c r="U4218" i="18"/>
  <c r="S4219" i="18"/>
  <c r="T4219" i="18"/>
  <c r="U4219" i="18"/>
  <c r="S4220" i="18"/>
  <c r="T4220" i="18"/>
  <c r="U4220" i="18"/>
  <c r="S4221" i="18"/>
  <c r="T4221" i="18"/>
  <c r="U4221" i="18"/>
  <c r="S4222" i="18"/>
  <c r="T4222" i="18"/>
  <c r="U4222" i="18"/>
  <c r="S4223" i="18"/>
  <c r="T4223" i="18"/>
  <c r="U4223" i="18"/>
  <c r="S4224" i="18"/>
  <c r="T4224" i="18"/>
  <c r="U4224" i="18"/>
  <c r="S4225" i="18"/>
  <c r="T4225" i="18"/>
  <c r="U4225" i="18"/>
  <c r="S4226" i="18"/>
  <c r="T4226" i="18"/>
  <c r="U4226" i="18"/>
  <c r="S4227" i="18"/>
  <c r="T4227" i="18"/>
  <c r="U4227" i="18"/>
  <c r="S4228" i="18"/>
  <c r="T4228" i="18"/>
  <c r="U4228" i="18"/>
  <c r="S4229" i="18"/>
  <c r="T4229" i="18"/>
  <c r="U4229" i="18"/>
  <c r="S4230" i="18"/>
  <c r="T4230" i="18"/>
  <c r="U4230" i="18"/>
  <c r="S4231" i="18"/>
  <c r="T4231" i="18"/>
  <c r="U4231" i="18"/>
  <c r="S4232" i="18"/>
  <c r="T4232" i="18"/>
  <c r="U4232" i="18"/>
  <c r="S4233" i="18"/>
  <c r="T4233" i="18"/>
  <c r="U4233" i="18"/>
  <c r="S4234" i="18"/>
  <c r="T4234" i="18"/>
  <c r="U4234" i="18"/>
  <c r="S4235" i="18"/>
  <c r="T4235" i="18"/>
  <c r="U4235" i="18"/>
  <c r="S4236" i="18"/>
  <c r="T4236" i="18"/>
  <c r="U4236" i="18"/>
  <c r="S4237" i="18"/>
  <c r="T4237" i="18"/>
  <c r="U4237" i="18"/>
  <c r="S4238" i="18"/>
  <c r="T4238" i="18"/>
  <c r="U4238" i="18"/>
  <c r="S4239" i="18"/>
  <c r="T4239" i="18"/>
  <c r="U4239" i="18"/>
  <c r="S4240" i="18"/>
  <c r="T4240" i="18"/>
  <c r="U4240" i="18"/>
  <c r="S4241" i="18"/>
  <c r="T4241" i="18"/>
  <c r="U4241" i="18"/>
  <c r="S4242" i="18"/>
  <c r="T4242" i="18"/>
  <c r="U4242" i="18"/>
  <c r="S4243" i="18"/>
  <c r="T4243" i="18"/>
  <c r="U4243" i="18"/>
  <c r="S4244" i="18"/>
  <c r="T4244" i="18"/>
  <c r="U4244" i="18"/>
  <c r="S4245" i="18"/>
  <c r="T4245" i="18"/>
  <c r="U4245" i="18"/>
  <c r="S4246" i="18"/>
  <c r="T4246" i="18"/>
  <c r="U4246" i="18"/>
  <c r="S4247" i="18"/>
  <c r="T4247" i="18"/>
  <c r="U4247" i="18"/>
  <c r="S4248" i="18"/>
  <c r="T4248" i="18"/>
  <c r="U4248" i="18"/>
  <c r="S4249" i="18"/>
  <c r="T4249" i="18"/>
  <c r="U4249" i="18"/>
  <c r="S4250" i="18"/>
  <c r="T4250" i="18"/>
  <c r="U4250" i="18"/>
  <c r="S4251" i="18"/>
  <c r="T4251" i="18"/>
  <c r="U4251" i="18"/>
  <c r="S4252" i="18"/>
  <c r="T4252" i="18"/>
  <c r="U4252" i="18"/>
  <c r="S4253" i="18"/>
  <c r="T4253" i="18"/>
  <c r="U4253" i="18"/>
  <c r="S4254" i="18"/>
  <c r="T4254" i="18"/>
  <c r="U4254" i="18"/>
  <c r="S4255" i="18"/>
  <c r="T4255" i="18"/>
  <c r="U4255" i="18"/>
  <c r="S4256" i="18"/>
  <c r="T4256" i="18"/>
  <c r="U4256" i="18"/>
  <c r="S4257" i="18"/>
  <c r="T4257" i="18"/>
  <c r="U4257" i="18"/>
  <c r="S4258" i="18"/>
  <c r="T4258" i="18"/>
  <c r="U4258" i="18"/>
  <c r="S4259" i="18"/>
  <c r="T4259" i="18"/>
  <c r="U4259" i="18"/>
  <c r="S4260" i="18"/>
  <c r="T4260" i="18"/>
  <c r="U4260" i="18"/>
  <c r="S4261" i="18"/>
  <c r="T4261" i="18"/>
  <c r="U4261" i="18"/>
  <c r="S4262" i="18"/>
  <c r="T4262" i="18"/>
  <c r="U4262" i="18"/>
  <c r="S4263" i="18"/>
  <c r="T4263" i="18"/>
  <c r="U4263" i="18"/>
  <c r="S4264" i="18"/>
  <c r="T4264" i="18"/>
  <c r="U4264" i="18"/>
  <c r="S4265" i="18"/>
  <c r="T4265" i="18"/>
  <c r="U4265" i="18"/>
  <c r="S4266" i="18"/>
  <c r="T4266" i="18"/>
  <c r="U4266" i="18"/>
  <c r="S4267" i="18"/>
  <c r="T4267" i="18"/>
  <c r="U4267" i="18"/>
  <c r="S4268" i="18"/>
  <c r="T4268" i="18"/>
  <c r="U4268" i="18"/>
  <c r="S4269" i="18"/>
  <c r="T4269" i="18"/>
  <c r="U4269" i="18"/>
  <c r="S4270" i="18"/>
  <c r="T4270" i="18"/>
  <c r="U4270" i="18"/>
  <c r="S4271" i="18"/>
  <c r="T4271" i="18"/>
  <c r="U4271" i="18"/>
  <c r="S4272" i="18"/>
  <c r="T4272" i="18"/>
  <c r="U4272" i="18"/>
  <c r="S4273" i="18"/>
  <c r="T4273" i="18"/>
  <c r="U4273" i="18"/>
  <c r="S4274" i="18"/>
  <c r="T4274" i="18"/>
  <c r="U4274" i="18"/>
  <c r="S4275" i="18"/>
  <c r="T4275" i="18"/>
  <c r="U4275" i="18"/>
  <c r="S4276" i="18"/>
  <c r="T4276" i="18"/>
  <c r="U4276" i="18"/>
  <c r="S4277" i="18"/>
  <c r="T4277" i="18"/>
  <c r="U4277" i="18"/>
  <c r="S4278" i="18"/>
  <c r="T4278" i="18"/>
  <c r="U4278" i="18"/>
  <c r="S4279" i="18"/>
  <c r="T4279" i="18"/>
  <c r="U4279" i="18"/>
  <c r="S4280" i="18"/>
  <c r="T4280" i="18"/>
  <c r="U4280" i="18"/>
  <c r="S4281" i="18"/>
  <c r="T4281" i="18"/>
  <c r="U4281" i="18"/>
  <c r="S4282" i="18"/>
  <c r="T4282" i="18"/>
  <c r="U4282" i="18"/>
  <c r="S4283" i="18"/>
  <c r="T4283" i="18"/>
  <c r="U4283" i="18"/>
  <c r="S4284" i="18"/>
  <c r="T4284" i="18"/>
  <c r="U4284" i="18"/>
  <c r="S4285" i="18"/>
  <c r="T4285" i="18"/>
  <c r="U4285" i="18"/>
  <c r="S4286" i="18"/>
  <c r="T4286" i="18"/>
  <c r="U4286" i="18"/>
  <c r="S4287" i="18"/>
  <c r="T4287" i="18"/>
  <c r="U4287" i="18"/>
  <c r="S4288" i="18"/>
  <c r="T4288" i="18"/>
  <c r="U4288" i="18"/>
  <c r="S4289" i="18"/>
  <c r="T4289" i="18"/>
  <c r="U4289" i="18"/>
  <c r="S4290" i="18"/>
  <c r="T4290" i="18"/>
  <c r="U4290" i="18"/>
  <c r="S4291" i="18"/>
  <c r="T4291" i="18"/>
  <c r="U4291" i="18"/>
  <c r="S4292" i="18"/>
  <c r="T4292" i="18"/>
  <c r="U4292" i="18"/>
  <c r="S4293" i="18"/>
  <c r="T4293" i="18"/>
  <c r="U4293" i="18"/>
  <c r="S4294" i="18"/>
  <c r="T4294" i="18"/>
  <c r="U4294" i="18"/>
  <c r="S4295" i="18"/>
  <c r="T4295" i="18"/>
  <c r="U4295" i="18"/>
  <c r="S4296" i="18"/>
  <c r="T4296" i="18"/>
  <c r="U4296" i="18"/>
  <c r="S4297" i="18"/>
  <c r="T4297" i="18"/>
  <c r="U4297" i="18"/>
  <c r="S4298" i="18"/>
  <c r="T4298" i="18"/>
  <c r="U4298" i="18"/>
  <c r="S4299" i="18"/>
  <c r="T4299" i="18"/>
  <c r="U4299" i="18"/>
  <c r="S4300" i="18"/>
  <c r="T4300" i="18"/>
  <c r="U4300" i="18"/>
  <c r="S4301" i="18"/>
  <c r="T4301" i="18"/>
  <c r="U4301" i="18"/>
  <c r="S4302" i="18"/>
  <c r="T4302" i="18"/>
  <c r="U4302" i="18"/>
  <c r="S4303" i="18"/>
  <c r="T4303" i="18"/>
  <c r="U4303" i="18"/>
  <c r="S4304" i="18"/>
  <c r="T4304" i="18"/>
  <c r="U4304" i="18"/>
  <c r="S4305" i="18"/>
  <c r="T4305" i="18"/>
  <c r="U4305" i="18"/>
  <c r="S4306" i="18"/>
  <c r="T4306" i="18"/>
  <c r="U4306" i="18"/>
  <c r="S4307" i="18"/>
  <c r="T4307" i="18"/>
  <c r="U4307" i="18"/>
  <c r="S4308" i="18"/>
  <c r="T4308" i="18"/>
  <c r="U4308" i="18"/>
  <c r="S4309" i="18"/>
  <c r="T4309" i="18"/>
  <c r="U4309" i="18"/>
  <c r="S4310" i="18"/>
  <c r="T4310" i="18"/>
  <c r="U4310" i="18"/>
  <c r="S4311" i="18"/>
  <c r="T4311" i="18"/>
  <c r="U4311" i="18"/>
  <c r="S4312" i="18"/>
  <c r="T4312" i="18"/>
  <c r="U4312" i="18"/>
  <c r="S4313" i="18"/>
  <c r="T4313" i="18"/>
  <c r="U4313" i="18"/>
  <c r="S4314" i="18"/>
  <c r="T4314" i="18"/>
  <c r="U4314" i="18"/>
  <c r="S4315" i="18"/>
  <c r="T4315" i="18"/>
  <c r="U4315" i="18"/>
  <c r="S4316" i="18"/>
  <c r="T4316" i="18"/>
  <c r="U4316" i="18"/>
  <c r="S4317" i="18"/>
  <c r="T4317" i="18"/>
  <c r="U4317" i="18"/>
  <c r="S4318" i="18"/>
  <c r="T4318" i="18"/>
  <c r="U4318" i="18"/>
  <c r="S4319" i="18"/>
  <c r="T4319" i="18"/>
  <c r="U4319" i="18"/>
  <c r="S4320" i="18"/>
  <c r="T4320" i="18"/>
  <c r="U4320" i="18"/>
  <c r="S4321" i="18"/>
  <c r="T4321" i="18"/>
  <c r="U4321" i="18"/>
  <c r="S4322" i="18"/>
  <c r="T4322" i="18"/>
  <c r="U4322" i="18"/>
  <c r="S4323" i="18"/>
  <c r="T4323" i="18"/>
  <c r="U4323" i="18"/>
  <c r="S4324" i="18"/>
  <c r="T4324" i="18"/>
  <c r="U4324" i="18"/>
  <c r="S4325" i="18"/>
  <c r="T4325" i="18"/>
  <c r="U4325" i="18"/>
  <c r="S4326" i="18"/>
  <c r="T4326" i="18"/>
  <c r="U4326" i="18"/>
  <c r="S4327" i="18"/>
  <c r="T4327" i="18"/>
  <c r="U4327" i="18"/>
  <c r="S4328" i="18"/>
  <c r="T4328" i="18"/>
  <c r="U4328" i="18"/>
  <c r="S4329" i="18"/>
  <c r="T4329" i="18"/>
  <c r="U4329" i="18"/>
  <c r="S4330" i="18"/>
  <c r="T4330" i="18"/>
  <c r="U4330" i="18"/>
  <c r="S4331" i="18"/>
  <c r="T4331" i="18"/>
  <c r="U4331" i="18"/>
  <c r="S4332" i="18"/>
  <c r="T4332" i="18"/>
  <c r="U4332" i="18"/>
  <c r="S4333" i="18"/>
  <c r="T4333" i="18"/>
  <c r="U4333" i="18"/>
  <c r="S4334" i="18"/>
  <c r="T4334" i="18"/>
  <c r="U4334" i="18"/>
  <c r="S4335" i="18"/>
  <c r="T4335" i="18"/>
  <c r="U4335" i="18"/>
  <c r="S4336" i="18"/>
  <c r="T4336" i="18"/>
  <c r="U4336" i="18"/>
  <c r="S4337" i="18"/>
  <c r="T4337" i="18"/>
  <c r="U4337" i="18"/>
  <c r="S4338" i="18"/>
  <c r="T4338" i="18"/>
  <c r="U4338" i="18"/>
  <c r="X5" i="18"/>
  <c r="C6" i="18"/>
  <c r="J6" i="18"/>
  <c r="K6" i="18"/>
  <c r="C7" i="18"/>
  <c r="J7" i="18"/>
  <c r="K7" i="18"/>
  <c r="C8" i="18"/>
  <c r="J8" i="18"/>
  <c r="K8" i="18"/>
  <c r="C9" i="18"/>
  <c r="J9" i="18"/>
  <c r="K9" i="18"/>
  <c r="C10" i="18"/>
  <c r="J10" i="18"/>
  <c r="K10" i="18"/>
  <c r="C11" i="18"/>
  <c r="J11" i="18"/>
  <c r="K11" i="18"/>
  <c r="C12" i="18"/>
  <c r="J12" i="18"/>
  <c r="K12" i="18"/>
  <c r="C13" i="18"/>
  <c r="J13" i="18"/>
  <c r="K13" i="18"/>
  <c r="C14" i="18"/>
  <c r="J14" i="18"/>
  <c r="K14" i="18"/>
  <c r="C15" i="18"/>
  <c r="J15" i="18"/>
  <c r="K15" i="18"/>
  <c r="C16" i="18"/>
  <c r="J16" i="18"/>
  <c r="K16" i="18"/>
  <c r="C17" i="18"/>
  <c r="J17" i="18"/>
  <c r="K17" i="18"/>
  <c r="C18" i="18"/>
  <c r="J18" i="18"/>
  <c r="K18" i="18"/>
  <c r="C19" i="18"/>
  <c r="J19" i="18"/>
  <c r="K19" i="18"/>
  <c r="C20" i="18"/>
  <c r="J20" i="18"/>
  <c r="K20" i="18"/>
  <c r="C21" i="18"/>
  <c r="J21" i="18"/>
  <c r="K21" i="18"/>
  <c r="C22" i="18"/>
  <c r="D22" i="18"/>
  <c r="E22" i="18"/>
  <c r="F22" i="18"/>
  <c r="G22" i="18"/>
  <c r="H22" i="18"/>
  <c r="J22" i="18"/>
  <c r="K22" i="18"/>
  <c r="C23" i="18"/>
  <c r="D23" i="18"/>
  <c r="E23" i="18"/>
  <c r="F23" i="18"/>
  <c r="G23" i="18"/>
  <c r="H23" i="18"/>
  <c r="J23" i="18"/>
  <c r="K23" i="18"/>
  <c r="C24" i="18"/>
  <c r="D24" i="18"/>
  <c r="E24" i="18"/>
  <c r="F24" i="18"/>
  <c r="G24" i="18"/>
  <c r="H24" i="18"/>
  <c r="J24" i="18"/>
  <c r="K24" i="18"/>
  <c r="C25" i="18"/>
  <c r="D25" i="18"/>
  <c r="E25" i="18"/>
  <c r="F25" i="18"/>
  <c r="G25" i="18"/>
  <c r="H25" i="18"/>
  <c r="J25" i="18"/>
  <c r="K25" i="18"/>
  <c r="C26" i="18"/>
  <c r="D26" i="18"/>
  <c r="E26" i="18"/>
  <c r="F26" i="18"/>
  <c r="G26" i="18"/>
  <c r="H26" i="18"/>
  <c r="J26" i="18"/>
  <c r="K26" i="18"/>
  <c r="C27" i="18"/>
  <c r="D27" i="18"/>
  <c r="E27" i="18"/>
  <c r="F27" i="18"/>
  <c r="G27" i="18"/>
  <c r="H27" i="18"/>
  <c r="J27" i="18"/>
  <c r="K27" i="18"/>
  <c r="C28" i="18"/>
  <c r="D28" i="18"/>
  <c r="E28" i="18"/>
  <c r="F28" i="18"/>
  <c r="G28" i="18"/>
  <c r="H28" i="18"/>
  <c r="J28" i="18"/>
  <c r="K28" i="18"/>
  <c r="C29" i="18"/>
  <c r="D29" i="18"/>
  <c r="E29" i="18"/>
  <c r="F29" i="18"/>
  <c r="G29" i="18"/>
  <c r="H29" i="18"/>
  <c r="J29" i="18"/>
  <c r="K29" i="18"/>
  <c r="C30" i="18"/>
  <c r="D30" i="18"/>
  <c r="E30" i="18"/>
  <c r="F30" i="18"/>
  <c r="G30" i="18"/>
  <c r="H30" i="18"/>
  <c r="J30" i="18"/>
  <c r="K30" i="18"/>
  <c r="C31" i="18"/>
  <c r="D31" i="18"/>
  <c r="E31" i="18"/>
  <c r="F31" i="18"/>
  <c r="G31" i="18"/>
  <c r="H31" i="18"/>
  <c r="J31" i="18"/>
  <c r="K31" i="18"/>
  <c r="C32" i="18"/>
  <c r="D32" i="18"/>
  <c r="E32" i="18"/>
  <c r="F32" i="18"/>
  <c r="G32" i="18"/>
  <c r="H32" i="18"/>
  <c r="J32" i="18"/>
  <c r="K32" i="18"/>
  <c r="C33" i="18"/>
  <c r="D33" i="18"/>
  <c r="E33" i="18"/>
  <c r="F33" i="18"/>
  <c r="G33" i="18"/>
  <c r="H33" i="18"/>
  <c r="J33" i="18"/>
  <c r="K33" i="18"/>
  <c r="C34" i="18"/>
  <c r="D34" i="18"/>
  <c r="E34" i="18"/>
  <c r="F34" i="18"/>
  <c r="G34" i="18"/>
  <c r="H34" i="18"/>
  <c r="J34" i="18"/>
  <c r="K34" i="18"/>
  <c r="C35" i="18"/>
  <c r="D35" i="18"/>
  <c r="E35" i="18"/>
  <c r="F35" i="18"/>
  <c r="G35" i="18"/>
  <c r="H35" i="18"/>
  <c r="J35" i="18"/>
  <c r="K35" i="18"/>
  <c r="C36" i="18"/>
  <c r="D36" i="18"/>
  <c r="E36" i="18"/>
  <c r="F36" i="18"/>
  <c r="G36" i="18"/>
  <c r="H36" i="18"/>
  <c r="J36" i="18"/>
  <c r="K36" i="18"/>
  <c r="C37" i="18"/>
  <c r="D37" i="18"/>
  <c r="E37" i="18"/>
  <c r="F37" i="18"/>
  <c r="G37" i="18"/>
  <c r="H37" i="18"/>
  <c r="J37" i="18"/>
  <c r="K37" i="18"/>
  <c r="C38" i="18"/>
  <c r="D38" i="18"/>
  <c r="E38" i="18"/>
  <c r="F38" i="18"/>
  <c r="G38" i="18"/>
  <c r="H38" i="18"/>
  <c r="J38" i="18"/>
  <c r="K38" i="18"/>
  <c r="C39" i="18"/>
  <c r="D39" i="18"/>
  <c r="E39" i="18"/>
  <c r="F39" i="18"/>
  <c r="G39" i="18"/>
  <c r="H39" i="18"/>
  <c r="J39" i="18"/>
  <c r="K39" i="18"/>
  <c r="C40" i="18"/>
  <c r="D40" i="18"/>
  <c r="E40" i="18"/>
  <c r="F40" i="18"/>
  <c r="G40" i="18"/>
  <c r="H40" i="18"/>
  <c r="J40" i="18"/>
  <c r="K40" i="18"/>
  <c r="C41" i="18"/>
  <c r="D41" i="18"/>
  <c r="E41" i="18"/>
  <c r="F41" i="18"/>
  <c r="G41" i="18"/>
  <c r="H41" i="18"/>
  <c r="J41" i="18"/>
  <c r="K41" i="18"/>
  <c r="C42" i="18"/>
  <c r="D42" i="18"/>
  <c r="E42" i="18"/>
  <c r="F42" i="18"/>
  <c r="G42" i="18"/>
  <c r="H42" i="18"/>
  <c r="J42" i="18"/>
  <c r="K42" i="18"/>
  <c r="C43" i="18"/>
  <c r="D43" i="18"/>
  <c r="E43" i="18"/>
  <c r="F43" i="18"/>
  <c r="G43" i="18"/>
  <c r="H43" i="18"/>
  <c r="I43" i="18"/>
  <c r="J43" i="18"/>
  <c r="K43" i="18"/>
  <c r="C44" i="18"/>
  <c r="D44" i="18"/>
  <c r="E44" i="18"/>
  <c r="F44" i="18"/>
  <c r="G44" i="18"/>
  <c r="H44" i="18"/>
  <c r="J44" i="18"/>
  <c r="K44" i="18"/>
  <c r="C45" i="18"/>
  <c r="D45" i="18"/>
  <c r="E45" i="18"/>
  <c r="F45" i="18"/>
  <c r="G45" i="18"/>
  <c r="H45" i="18"/>
  <c r="I45" i="18"/>
  <c r="J45" i="18"/>
  <c r="K45" i="18"/>
  <c r="C46" i="18"/>
  <c r="D46" i="18"/>
  <c r="E46" i="18"/>
  <c r="F46" i="18"/>
  <c r="G46" i="18"/>
  <c r="H46" i="18"/>
  <c r="J46" i="18"/>
  <c r="K46" i="18"/>
  <c r="C47" i="18"/>
  <c r="D47" i="18"/>
  <c r="E47" i="18"/>
  <c r="F47" i="18"/>
  <c r="G47" i="18"/>
  <c r="H47" i="18"/>
  <c r="J47" i="18"/>
  <c r="K47" i="18"/>
  <c r="C48" i="18"/>
  <c r="D48" i="18"/>
  <c r="E48" i="18"/>
  <c r="F48" i="18"/>
  <c r="G48" i="18"/>
  <c r="H48" i="18"/>
  <c r="J48" i="18"/>
  <c r="K48" i="18"/>
  <c r="C49" i="18"/>
  <c r="D49" i="18"/>
  <c r="E49" i="18"/>
  <c r="F49" i="18"/>
  <c r="G49" i="18"/>
  <c r="H49" i="18"/>
  <c r="J49" i="18"/>
  <c r="K49" i="18"/>
  <c r="C50" i="18"/>
  <c r="D50" i="18"/>
  <c r="E50" i="18"/>
  <c r="F50" i="18"/>
  <c r="G50" i="18"/>
  <c r="H50" i="18"/>
  <c r="J50" i="18"/>
  <c r="K50" i="18"/>
  <c r="C51" i="18"/>
  <c r="D51" i="18"/>
  <c r="E51" i="18"/>
  <c r="F51" i="18"/>
  <c r="G51" i="18"/>
  <c r="H51" i="18"/>
  <c r="J51" i="18"/>
  <c r="K51" i="18"/>
  <c r="C52" i="18"/>
  <c r="D52" i="18"/>
  <c r="E52" i="18"/>
  <c r="F52" i="18"/>
  <c r="G52" i="18"/>
  <c r="H52" i="18"/>
  <c r="J52" i="18"/>
  <c r="K52" i="18"/>
  <c r="C53" i="18"/>
  <c r="D53" i="18"/>
  <c r="E53" i="18"/>
  <c r="F53" i="18"/>
  <c r="G53" i="18"/>
  <c r="H53" i="18"/>
  <c r="J53" i="18"/>
  <c r="K53" i="18"/>
  <c r="C54" i="18"/>
  <c r="D54" i="18"/>
  <c r="E54" i="18"/>
  <c r="F54" i="18"/>
  <c r="G54" i="18"/>
  <c r="H54" i="18"/>
  <c r="J54" i="18"/>
  <c r="K54" i="18"/>
  <c r="C55" i="18"/>
  <c r="D55" i="18"/>
  <c r="E55" i="18"/>
  <c r="F55" i="18"/>
  <c r="G55" i="18"/>
  <c r="H55" i="18"/>
  <c r="J55" i="18"/>
  <c r="K55" i="18"/>
  <c r="C56" i="18"/>
  <c r="D56" i="18"/>
  <c r="E56" i="18"/>
  <c r="F56" i="18"/>
  <c r="G56" i="18"/>
  <c r="H56" i="18"/>
  <c r="J56" i="18"/>
  <c r="K56" i="18"/>
  <c r="C57" i="18"/>
  <c r="D57" i="18"/>
  <c r="E57" i="18"/>
  <c r="F57" i="18"/>
  <c r="G57" i="18"/>
  <c r="H57" i="18"/>
  <c r="J57" i="18"/>
  <c r="K57" i="18"/>
  <c r="C58" i="18"/>
  <c r="D58" i="18"/>
  <c r="E58" i="18"/>
  <c r="F58" i="18"/>
  <c r="G58" i="18"/>
  <c r="H58" i="18"/>
  <c r="J58" i="18"/>
  <c r="K58" i="18"/>
  <c r="C59" i="18"/>
  <c r="D59" i="18"/>
  <c r="E59" i="18"/>
  <c r="F59" i="18"/>
  <c r="G59" i="18"/>
  <c r="H59" i="18"/>
  <c r="J59" i="18"/>
  <c r="K59" i="18"/>
  <c r="C60" i="18"/>
  <c r="D60" i="18"/>
  <c r="E60" i="18"/>
  <c r="F60" i="18"/>
  <c r="G60" i="18"/>
  <c r="H60" i="18"/>
  <c r="J60" i="18"/>
  <c r="K60" i="18"/>
  <c r="C61" i="18"/>
  <c r="D61" i="18"/>
  <c r="E61" i="18"/>
  <c r="F61" i="18"/>
  <c r="G61" i="18"/>
  <c r="H61" i="18"/>
  <c r="J61" i="18"/>
  <c r="K61" i="18"/>
  <c r="C62" i="18"/>
  <c r="D62" i="18"/>
  <c r="E62" i="18"/>
  <c r="F62" i="18"/>
  <c r="G62" i="18"/>
  <c r="H62" i="18"/>
  <c r="J62" i="18"/>
  <c r="K62" i="18"/>
  <c r="C63" i="18"/>
  <c r="D63" i="18"/>
  <c r="E63" i="18"/>
  <c r="F63" i="18"/>
  <c r="G63" i="18"/>
  <c r="H63" i="18"/>
  <c r="J63" i="18"/>
  <c r="K63" i="18"/>
  <c r="C64" i="18"/>
  <c r="D64" i="18"/>
  <c r="E64" i="18"/>
  <c r="F64" i="18"/>
  <c r="G64" i="18"/>
  <c r="H64" i="18"/>
  <c r="J64" i="18"/>
  <c r="K64" i="18"/>
  <c r="C65" i="18"/>
  <c r="D65" i="18"/>
  <c r="E65" i="18"/>
  <c r="F65" i="18"/>
  <c r="G65" i="18"/>
  <c r="H65" i="18"/>
  <c r="I65" i="18"/>
  <c r="J65" i="18"/>
  <c r="K65" i="18"/>
  <c r="C66" i="18"/>
  <c r="D66" i="18"/>
  <c r="E66" i="18"/>
  <c r="F66" i="18"/>
  <c r="G66" i="18"/>
  <c r="H66" i="18"/>
  <c r="I66" i="18"/>
  <c r="J66" i="18"/>
  <c r="K66" i="18"/>
  <c r="C67" i="18"/>
  <c r="D67" i="18"/>
  <c r="E67" i="18"/>
  <c r="F67" i="18"/>
  <c r="G67" i="18"/>
  <c r="H67" i="18"/>
  <c r="I67" i="18"/>
  <c r="J67" i="18"/>
  <c r="K67" i="18"/>
  <c r="C68" i="18"/>
  <c r="D68" i="18"/>
  <c r="E68" i="18"/>
  <c r="F68" i="18"/>
  <c r="G68" i="18"/>
  <c r="H68" i="18"/>
  <c r="I68" i="18"/>
  <c r="J68" i="18"/>
  <c r="K68" i="18"/>
  <c r="C69" i="18"/>
  <c r="D69" i="18"/>
  <c r="E69" i="18"/>
  <c r="F69" i="18"/>
  <c r="G69" i="18"/>
  <c r="H69" i="18"/>
  <c r="I69" i="18"/>
  <c r="J69" i="18"/>
  <c r="K69" i="18"/>
  <c r="C70" i="18"/>
  <c r="D70" i="18"/>
  <c r="E70" i="18"/>
  <c r="F70" i="18"/>
  <c r="G70" i="18"/>
  <c r="H70" i="18"/>
  <c r="I70" i="18"/>
  <c r="J70" i="18"/>
  <c r="K70" i="18"/>
  <c r="C71" i="18"/>
  <c r="D71" i="18"/>
  <c r="E71" i="18"/>
  <c r="F71" i="18"/>
  <c r="G71" i="18"/>
  <c r="H71" i="18"/>
  <c r="I71" i="18"/>
  <c r="J71" i="18"/>
  <c r="K71" i="18"/>
  <c r="C72" i="18"/>
  <c r="D72" i="18"/>
  <c r="E72" i="18"/>
  <c r="F72" i="18"/>
  <c r="G72" i="18"/>
  <c r="H72" i="18"/>
  <c r="I72" i="18"/>
  <c r="J72" i="18"/>
  <c r="K72" i="18"/>
  <c r="C73" i="18"/>
  <c r="D73" i="18"/>
  <c r="E73" i="18"/>
  <c r="F73" i="18"/>
  <c r="G73" i="18"/>
  <c r="H73" i="18"/>
  <c r="I73" i="18"/>
  <c r="J73" i="18"/>
  <c r="K73" i="18"/>
  <c r="C74" i="18"/>
  <c r="D74" i="18"/>
  <c r="E74" i="18"/>
  <c r="F74" i="18"/>
  <c r="G74" i="18"/>
  <c r="H74" i="18"/>
  <c r="I74" i="18"/>
  <c r="J74" i="18"/>
  <c r="K74" i="18"/>
  <c r="C75" i="18"/>
  <c r="D75" i="18"/>
  <c r="E75" i="18"/>
  <c r="F75" i="18"/>
  <c r="G75" i="18"/>
  <c r="H75" i="18"/>
  <c r="I75" i="18"/>
  <c r="J75" i="18"/>
  <c r="K75" i="18"/>
  <c r="C76" i="18"/>
  <c r="D76" i="18"/>
  <c r="E76" i="18"/>
  <c r="F76" i="18"/>
  <c r="G76" i="18"/>
  <c r="H76" i="18"/>
  <c r="I76" i="18"/>
  <c r="J76" i="18"/>
  <c r="K76" i="18"/>
  <c r="C77" i="18"/>
  <c r="D77" i="18"/>
  <c r="E77" i="18"/>
  <c r="F77" i="18"/>
  <c r="G77" i="18"/>
  <c r="H77" i="18"/>
  <c r="I77" i="18"/>
  <c r="J77" i="18"/>
  <c r="K77" i="18"/>
  <c r="C78" i="18"/>
  <c r="D78" i="18"/>
  <c r="E78" i="18"/>
  <c r="F78" i="18"/>
  <c r="G78" i="18"/>
  <c r="H78" i="18"/>
  <c r="I78" i="18"/>
  <c r="J78" i="18"/>
  <c r="K78" i="18"/>
  <c r="C79" i="18"/>
  <c r="D79" i="18"/>
  <c r="E79" i="18"/>
  <c r="F79" i="18"/>
  <c r="G79" i="18"/>
  <c r="H79" i="18"/>
  <c r="I79" i="18"/>
  <c r="J79" i="18"/>
  <c r="K79" i="18"/>
  <c r="C80" i="18"/>
  <c r="D80" i="18"/>
  <c r="E80" i="18"/>
  <c r="F80" i="18"/>
  <c r="G80" i="18"/>
  <c r="H80" i="18"/>
  <c r="I80" i="18"/>
  <c r="J80" i="18"/>
  <c r="K80" i="18"/>
  <c r="C81" i="18"/>
  <c r="D81" i="18"/>
  <c r="E81" i="18"/>
  <c r="F81" i="18"/>
  <c r="G81" i="18"/>
  <c r="H81" i="18"/>
  <c r="I81" i="18"/>
  <c r="J81" i="18"/>
  <c r="K81" i="18"/>
  <c r="C82" i="18"/>
  <c r="D82" i="18"/>
  <c r="E82" i="18"/>
  <c r="F82" i="18"/>
  <c r="G82" i="18"/>
  <c r="H82" i="18"/>
  <c r="I82" i="18"/>
  <c r="J82" i="18"/>
  <c r="K82" i="18"/>
  <c r="C83" i="18"/>
  <c r="D83" i="18"/>
  <c r="E83" i="18"/>
  <c r="F83" i="18"/>
  <c r="G83" i="18"/>
  <c r="H83" i="18"/>
  <c r="I83" i="18"/>
  <c r="J83" i="18"/>
  <c r="K83" i="18"/>
  <c r="C84" i="18"/>
  <c r="D84" i="18"/>
  <c r="E84" i="18"/>
  <c r="F84" i="18"/>
  <c r="G84" i="18"/>
  <c r="H84" i="18"/>
  <c r="I84" i="18"/>
  <c r="J84" i="18"/>
  <c r="K84" i="18"/>
  <c r="C85" i="18"/>
  <c r="D85" i="18"/>
  <c r="E85" i="18"/>
  <c r="F85" i="18"/>
  <c r="G85" i="18"/>
  <c r="H85" i="18"/>
  <c r="I85" i="18"/>
  <c r="J85" i="18"/>
  <c r="K85" i="18"/>
  <c r="C86" i="18"/>
  <c r="D86" i="18"/>
  <c r="E86" i="18"/>
  <c r="F86" i="18"/>
  <c r="G86" i="18"/>
  <c r="H86" i="18"/>
  <c r="I86" i="18"/>
  <c r="J86" i="18"/>
  <c r="K86" i="18"/>
  <c r="C87" i="18"/>
  <c r="D87" i="18"/>
  <c r="E87" i="18"/>
  <c r="F87" i="18"/>
  <c r="G87" i="18"/>
  <c r="H87" i="18"/>
  <c r="I87" i="18"/>
  <c r="J87" i="18"/>
  <c r="K87" i="18"/>
  <c r="C88" i="18"/>
  <c r="D88" i="18"/>
  <c r="E88" i="18"/>
  <c r="F88" i="18"/>
  <c r="G88" i="18"/>
  <c r="H88" i="18"/>
  <c r="I88" i="18"/>
  <c r="J88" i="18"/>
  <c r="K88" i="18"/>
  <c r="C89" i="18"/>
  <c r="D89" i="18"/>
  <c r="E89" i="18"/>
  <c r="F89" i="18"/>
  <c r="G89" i="18"/>
  <c r="H89" i="18"/>
  <c r="I89" i="18"/>
  <c r="J89" i="18"/>
  <c r="K89" i="18"/>
  <c r="C90" i="18"/>
  <c r="D90" i="18"/>
  <c r="E90" i="18"/>
  <c r="F90" i="18"/>
  <c r="G90" i="18"/>
  <c r="H90" i="18"/>
  <c r="I90" i="18"/>
  <c r="J90" i="18"/>
  <c r="K90" i="18"/>
  <c r="C91" i="18"/>
  <c r="D91" i="18"/>
  <c r="E91" i="18"/>
  <c r="F91" i="18"/>
  <c r="G91" i="18"/>
  <c r="H91" i="18"/>
  <c r="I91" i="18"/>
  <c r="J91" i="18"/>
  <c r="K91" i="18"/>
  <c r="C92" i="18"/>
  <c r="D92" i="18"/>
  <c r="E92" i="18"/>
  <c r="F92" i="18"/>
  <c r="G92" i="18"/>
  <c r="H92" i="18"/>
  <c r="I92" i="18"/>
  <c r="J92" i="18"/>
  <c r="K92" i="18"/>
  <c r="C93" i="18"/>
  <c r="D93" i="18"/>
  <c r="E93" i="18"/>
  <c r="F93" i="18"/>
  <c r="G93" i="18"/>
  <c r="H93" i="18"/>
  <c r="I93" i="18"/>
  <c r="J93" i="18"/>
  <c r="K93" i="18"/>
  <c r="C94" i="18"/>
  <c r="D94" i="18"/>
  <c r="E94" i="18"/>
  <c r="F94" i="18"/>
  <c r="G94" i="18"/>
  <c r="H94" i="18"/>
  <c r="I94" i="18"/>
  <c r="J94" i="18"/>
  <c r="K94" i="18"/>
  <c r="C95" i="18"/>
  <c r="D95" i="18"/>
  <c r="E95" i="18"/>
  <c r="F95" i="18"/>
  <c r="G95" i="18"/>
  <c r="H95" i="18"/>
  <c r="I95" i="18"/>
  <c r="J95" i="18"/>
  <c r="K95" i="18"/>
  <c r="C96" i="18"/>
  <c r="D96" i="18"/>
  <c r="E96" i="18"/>
  <c r="F96" i="18"/>
  <c r="G96" i="18"/>
  <c r="H96" i="18"/>
  <c r="I96" i="18"/>
  <c r="J96" i="18"/>
  <c r="K96" i="18"/>
  <c r="C97" i="18"/>
  <c r="D97" i="18"/>
  <c r="E97" i="18"/>
  <c r="F97" i="18"/>
  <c r="G97" i="18"/>
  <c r="H97" i="18"/>
  <c r="I97" i="18"/>
  <c r="J97" i="18"/>
  <c r="K97" i="18"/>
  <c r="C98" i="18"/>
  <c r="D98" i="18"/>
  <c r="E98" i="18"/>
  <c r="F98" i="18"/>
  <c r="G98" i="18"/>
  <c r="H98" i="18"/>
  <c r="I98" i="18"/>
  <c r="J98" i="18"/>
  <c r="K98" i="18"/>
  <c r="C99" i="18"/>
  <c r="D99" i="18"/>
  <c r="E99" i="18"/>
  <c r="F99" i="18"/>
  <c r="G99" i="18"/>
  <c r="H99" i="18"/>
  <c r="I99" i="18"/>
  <c r="J99" i="18"/>
  <c r="K99" i="18"/>
  <c r="C100" i="18"/>
  <c r="D100" i="18"/>
  <c r="E100" i="18"/>
  <c r="F100" i="18"/>
  <c r="G100" i="18"/>
  <c r="H100" i="18"/>
  <c r="I100" i="18"/>
  <c r="J100" i="18"/>
  <c r="K100" i="18"/>
  <c r="C101" i="18"/>
  <c r="D101" i="18"/>
  <c r="E101" i="18"/>
  <c r="F101" i="18"/>
  <c r="G101" i="18"/>
  <c r="H101" i="18"/>
  <c r="I101" i="18"/>
  <c r="J101" i="18"/>
  <c r="K101" i="18"/>
  <c r="C102" i="18"/>
  <c r="D102" i="18"/>
  <c r="E102" i="18"/>
  <c r="F102" i="18"/>
  <c r="G102" i="18"/>
  <c r="H102" i="18"/>
  <c r="I102" i="18"/>
  <c r="J102" i="18"/>
  <c r="K102" i="18"/>
  <c r="C103" i="18"/>
  <c r="D103" i="18"/>
  <c r="E103" i="18"/>
  <c r="F103" i="18"/>
  <c r="G103" i="18"/>
  <c r="H103" i="18"/>
  <c r="I103" i="18"/>
  <c r="J103" i="18"/>
  <c r="K103" i="18"/>
  <c r="C104" i="18"/>
  <c r="D104" i="18"/>
  <c r="E104" i="18"/>
  <c r="F104" i="18"/>
  <c r="G104" i="18"/>
  <c r="H104" i="18"/>
  <c r="I104" i="18"/>
  <c r="J104" i="18"/>
  <c r="K104" i="18"/>
  <c r="C105" i="18"/>
  <c r="D105" i="18"/>
  <c r="E105" i="18"/>
  <c r="F105" i="18"/>
  <c r="G105" i="18"/>
  <c r="H105" i="18"/>
  <c r="I105" i="18"/>
  <c r="J105" i="18"/>
  <c r="K105" i="18"/>
  <c r="C106" i="18"/>
  <c r="D106" i="18"/>
  <c r="E106" i="18"/>
  <c r="F106" i="18"/>
  <c r="G106" i="18"/>
  <c r="H106" i="18"/>
  <c r="I106" i="18"/>
  <c r="J106" i="18"/>
  <c r="K106" i="18"/>
  <c r="C107" i="18"/>
  <c r="D107" i="18"/>
  <c r="E107" i="18"/>
  <c r="F107" i="18"/>
  <c r="G107" i="18"/>
  <c r="H107" i="18"/>
  <c r="I107" i="18"/>
  <c r="J107" i="18"/>
  <c r="K107" i="18"/>
  <c r="C108" i="18"/>
  <c r="D108" i="18"/>
  <c r="E108" i="18"/>
  <c r="F108" i="18"/>
  <c r="G108" i="18"/>
  <c r="H108" i="18"/>
  <c r="I108" i="18"/>
  <c r="J108" i="18"/>
  <c r="K108" i="18"/>
  <c r="C109" i="18"/>
  <c r="D109" i="18"/>
  <c r="E109" i="18"/>
  <c r="F109" i="18"/>
  <c r="G109" i="18"/>
  <c r="H109" i="18"/>
  <c r="I109" i="18"/>
  <c r="J109" i="18"/>
  <c r="K109" i="18"/>
  <c r="C110" i="18"/>
  <c r="D110" i="18"/>
  <c r="E110" i="18"/>
  <c r="F110" i="18"/>
  <c r="G110" i="18"/>
  <c r="H110" i="18"/>
  <c r="I110" i="18"/>
  <c r="J110" i="18"/>
  <c r="K110" i="18"/>
  <c r="C111" i="18"/>
  <c r="D111" i="18"/>
  <c r="E111" i="18"/>
  <c r="F111" i="18"/>
  <c r="G111" i="18"/>
  <c r="H111" i="18"/>
  <c r="I111" i="18"/>
  <c r="J111" i="18"/>
  <c r="K111" i="18"/>
  <c r="C112" i="18"/>
  <c r="D112" i="18"/>
  <c r="E112" i="18"/>
  <c r="F112" i="18"/>
  <c r="G112" i="18"/>
  <c r="H112" i="18"/>
  <c r="I112" i="18"/>
  <c r="J112" i="18"/>
  <c r="K112" i="18"/>
  <c r="C113" i="18"/>
  <c r="D113" i="18"/>
  <c r="E113" i="18"/>
  <c r="F113" i="18"/>
  <c r="G113" i="18"/>
  <c r="H113" i="18"/>
  <c r="I113" i="18"/>
  <c r="J113" i="18"/>
  <c r="K113" i="18"/>
  <c r="Y113" i="18"/>
  <c r="C114" i="18"/>
  <c r="D114" i="18"/>
  <c r="E114" i="18"/>
  <c r="F114" i="18"/>
  <c r="G114" i="18"/>
  <c r="H114" i="18"/>
  <c r="I114" i="18"/>
  <c r="J114" i="18"/>
  <c r="K114" i="18"/>
  <c r="C115" i="18"/>
  <c r="D115" i="18"/>
  <c r="E115" i="18"/>
  <c r="F115" i="18"/>
  <c r="G115" i="18"/>
  <c r="H115" i="18"/>
  <c r="I115" i="18"/>
  <c r="J115" i="18"/>
  <c r="K115" i="18"/>
  <c r="C116" i="18"/>
  <c r="D116" i="18"/>
  <c r="E116" i="18"/>
  <c r="F116" i="18"/>
  <c r="G116" i="18"/>
  <c r="H116" i="18"/>
  <c r="I116" i="18"/>
  <c r="J116" i="18"/>
  <c r="K116" i="18"/>
  <c r="C117" i="18"/>
  <c r="D117" i="18"/>
  <c r="E117" i="18"/>
  <c r="F117" i="18"/>
  <c r="G117" i="18"/>
  <c r="H117" i="18"/>
  <c r="I117" i="18"/>
  <c r="J117" i="18"/>
  <c r="K117" i="18"/>
  <c r="C118" i="18"/>
  <c r="D118" i="18"/>
  <c r="E118" i="18"/>
  <c r="F118" i="18"/>
  <c r="G118" i="18"/>
  <c r="H118" i="18"/>
  <c r="I118" i="18"/>
  <c r="J118" i="18"/>
  <c r="K118" i="18"/>
  <c r="C119" i="18"/>
  <c r="D119" i="18"/>
  <c r="E119" i="18"/>
  <c r="F119" i="18"/>
  <c r="G119" i="18"/>
  <c r="H119" i="18"/>
  <c r="I119" i="18"/>
  <c r="J119" i="18"/>
  <c r="K119" i="18"/>
  <c r="C120" i="18"/>
  <c r="D120" i="18"/>
  <c r="E120" i="18"/>
  <c r="F120" i="18"/>
  <c r="G120" i="18"/>
  <c r="H120" i="18"/>
  <c r="I120" i="18"/>
  <c r="J120" i="18"/>
  <c r="K120" i="18"/>
  <c r="C121" i="18"/>
  <c r="D121" i="18"/>
  <c r="E121" i="18"/>
  <c r="F121" i="18"/>
  <c r="G121" i="18"/>
  <c r="H121" i="18"/>
  <c r="I121" i="18"/>
  <c r="J121" i="18"/>
  <c r="K121" i="18"/>
  <c r="C122" i="18"/>
  <c r="D122" i="18"/>
  <c r="E122" i="18"/>
  <c r="F122" i="18"/>
  <c r="G122" i="18"/>
  <c r="H122" i="18"/>
  <c r="I122" i="18"/>
  <c r="J122" i="18"/>
  <c r="K122" i="18"/>
  <c r="C123" i="18"/>
  <c r="D123" i="18"/>
  <c r="E123" i="18"/>
  <c r="F123" i="18"/>
  <c r="G123" i="18"/>
  <c r="H123" i="18"/>
  <c r="I123" i="18"/>
  <c r="J123" i="18"/>
  <c r="K123" i="18"/>
  <c r="C124" i="18"/>
  <c r="D124" i="18"/>
  <c r="E124" i="18"/>
  <c r="F124" i="18"/>
  <c r="G124" i="18"/>
  <c r="H124" i="18"/>
  <c r="I124" i="18"/>
  <c r="J124" i="18"/>
  <c r="K124" i="18"/>
  <c r="C125" i="18"/>
  <c r="D125" i="18"/>
  <c r="E125" i="18"/>
  <c r="F125" i="18"/>
  <c r="G125" i="18"/>
  <c r="H125" i="18"/>
  <c r="I125" i="18"/>
  <c r="J125" i="18"/>
  <c r="K125" i="18"/>
  <c r="C126" i="18"/>
  <c r="D126" i="18"/>
  <c r="E126" i="18"/>
  <c r="F126" i="18"/>
  <c r="G126" i="18"/>
  <c r="H126" i="18"/>
  <c r="I126" i="18"/>
  <c r="J126" i="18"/>
  <c r="K126" i="18"/>
  <c r="C127" i="18"/>
  <c r="D127" i="18"/>
  <c r="E127" i="18"/>
  <c r="F127" i="18"/>
  <c r="G127" i="18"/>
  <c r="H127" i="18"/>
  <c r="I127" i="18"/>
  <c r="J127" i="18"/>
  <c r="K127" i="18"/>
  <c r="C128" i="18"/>
  <c r="D128" i="18"/>
  <c r="E128" i="18"/>
  <c r="F128" i="18"/>
  <c r="G128" i="18"/>
  <c r="H128" i="18"/>
  <c r="I128" i="18"/>
  <c r="J128" i="18"/>
  <c r="K128" i="18"/>
  <c r="C129" i="18"/>
  <c r="D129" i="18"/>
  <c r="E129" i="18"/>
  <c r="F129" i="18"/>
  <c r="G129" i="18"/>
  <c r="H129" i="18"/>
  <c r="I129" i="18"/>
  <c r="J129" i="18"/>
  <c r="K129" i="18"/>
  <c r="C130" i="18"/>
  <c r="D130" i="18"/>
  <c r="E130" i="18"/>
  <c r="F130" i="18"/>
  <c r="G130" i="18"/>
  <c r="H130" i="18"/>
  <c r="I130" i="18"/>
  <c r="J130" i="18"/>
  <c r="K130" i="18"/>
  <c r="C131" i="18"/>
  <c r="D131" i="18"/>
  <c r="E131" i="18"/>
  <c r="F131" i="18"/>
  <c r="G131" i="18"/>
  <c r="H131" i="18"/>
  <c r="I131" i="18"/>
  <c r="J131" i="18"/>
  <c r="K131" i="18"/>
  <c r="C132" i="18"/>
  <c r="D132" i="18"/>
  <c r="E132" i="18"/>
  <c r="F132" i="18"/>
  <c r="G132" i="18"/>
  <c r="H132" i="18"/>
  <c r="I132" i="18"/>
  <c r="J132" i="18"/>
  <c r="K132" i="18"/>
  <c r="C133" i="18"/>
  <c r="D133" i="18"/>
  <c r="E133" i="18"/>
  <c r="F133" i="18"/>
  <c r="G133" i="18"/>
  <c r="H133" i="18"/>
  <c r="I133" i="18"/>
  <c r="J133" i="18"/>
  <c r="K133" i="18"/>
  <c r="C134" i="18"/>
  <c r="D134" i="18"/>
  <c r="E134" i="18"/>
  <c r="F134" i="18"/>
  <c r="G134" i="18"/>
  <c r="H134" i="18"/>
  <c r="I134" i="18"/>
  <c r="J134" i="18"/>
  <c r="K134" i="18"/>
  <c r="C135" i="18"/>
  <c r="D135" i="18"/>
  <c r="E135" i="18"/>
  <c r="F135" i="18"/>
  <c r="G135" i="18"/>
  <c r="H135" i="18"/>
  <c r="I135" i="18"/>
  <c r="J135" i="18"/>
  <c r="K135" i="18"/>
  <c r="C136" i="18"/>
  <c r="D136" i="18"/>
  <c r="E136" i="18"/>
  <c r="F136" i="18"/>
  <c r="G136" i="18"/>
  <c r="H136" i="18"/>
  <c r="I136" i="18"/>
  <c r="J136" i="18"/>
  <c r="K136" i="18"/>
  <c r="C137" i="18"/>
  <c r="D137" i="18"/>
  <c r="E137" i="18"/>
  <c r="F137" i="18"/>
  <c r="G137" i="18"/>
  <c r="H137" i="18"/>
  <c r="I137" i="18"/>
  <c r="J137" i="18"/>
  <c r="K137" i="18"/>
  <c r="C138" i="18"/>
  <c r="D138" i="18"/>
  <c r="E138" i="18"/>
  <c r="F138" i="18"/>
  <c r="G138" i="18"/>
  <c r="H138" i="18"/>
  <c r="I138" i="18"/>
  <c r="J138" i="18"/>
  <c r="K138" i="18"/>
  <c r="C139" i="18"/>
  <c r="D139" i="18"/>
  <c r="E139" i="18"/>
  <c r="F139" i="18"/>
  <c r="G139" i="18"/>
  <c r="H139" i="18"/>
  <c r="I139" i="18"/>
  <c r="J139" i="18"/>
  <c r="K139" i="18"/>
  <c r="C140" i="18"/>
  <c r="D140" i="18"/>
  <c r="E140" i="18"/>
  <c r="F140" i="18"/>
  <c r="G140" i="18"/>
  <c r="H140" i="18"/>
  <c r="I140" i="18"/>
  <c r="J140" i="18"/>
  <c r="K140" i="18"/>
  <c r="C141" i="18"/>
  <c r="D141" i="18"/>
  <c r="E141" i="18"/>
  <c r="F141" i="18"/>
  <c r="G141" i="18"/>
  <c r="H141" i="18"/>
  <c r="I141" i="18"/>
  <c r="J141" i="18"/>
  <c r="K141" i="18"/>
  <c r="C142" i="18"/>
  <c r="D142" i="18"/>
  <c r="E142" i="18"/>
  <c r="F142" i="18"/>
  <c r="G142" i="18"/>
  <c r="H142" i="18"/>
  <c r="I142" i="18"/>
  <c r="J142" i="18"/>
  <c r="K142" i="18"/>
  <c r="C143" i="18"/>
  <c r="D143" i="18"/>
  <c r="E143" i="18"/>
  <c r="F143" i="18"/>
  <c r="G143" i="18"/>
  <c r="H143" i="18"/>
  <c r="I143" i="18"/>
  <c r="J143" i="18"/>
  <c r="K143" i="18"/>
  <c r="C144" i="18"/>
  <c r="D144" i="18"/>
  <c r="E144" i="18"/>
  <c r="F144" i="18"/>
  <c r="G144" i="18"/>
  <c r="H144" i="18"/>
  <c r="I144" i="18"/>
  <c r="J144" i="18"/>
  <c r="K144" i="18"/>
  <c r="C145" i="18"/>
  <c r="D145" i="18"/>
  <c r="E145" i="18"/>
  <c r="F145" i="18"/>
  <c r="G145" i="18"/>
  <c r="H145" i="18"/>
  <c r="I145" i="18"/>
  <c r="J145" i="18"/>
  <c r="K145" i="18"/>
  <c r="C146" i="18"/>
  <c r="D146" i="18"/>
  <c r="E146" i="18"/>
  <c r="F146" i="18"/>
  <c r="G146" i="18"/>
  <c r="H146" i="18"/>
  <c r="I146" i="18"/>
  <c r="J146" i="18"/>
  <c r="K146" i="18"/>
  <c r="C147" i="18"/>
  <c r="D147" i="18"/>
  <c r="E147" i="18"/>
  <c r="F147" i="18"/>
  <c r="G147" i="18"/>
  <c r="H147" i="18"/>
  <c r="I147" i="18"/>
  <c r="J147" i="18"/>
  <c r="K147" i="18"/>
  <c r="C148" i="18"/>
  <c r="D148" i="18"/>
  <c r="E148" i="18"/>
  <c r="F148" i="18"/>
  <c r="G148" i="18"/>
  <c r="H148" i="18"/>
  <c r="I148" i="18"/>
  <c r="J148" i="18"/>
  <c r="K148" i="18"/>
  <c r="C149" i="18"/>
  <c r="D149" i="18"/>
  <c r="E149" i="18"/>
  <c r="F149" i="18"/>
  <c r="G149" i="18"/>
  <c r="H149" i="18"/>
  <c r="I149" i="18"/>
  <c r="J149" i="18"/>
  <c r="K149" i="18"/>
  <c r="C150" i="18"/>
  <c r="D150" i="18"/>
  <c r="E150" i="18"/>
  <c r="F150" i="18"/>
  <c r="G150" i="18"/>
  <c r="H150" i="18"/>
  <c r="I150" i="18"/>
  <c r="J150" i="18"/>
  <c r="K150" i="18"/>
  <c r="C151" i="18"/>
  <c r="D151" i="18"/>
  <c r="E151" i="18"/>
  <c r="F151" i="18"/>
  <c r="G151" i="18"/>
  <c r="H151" i="18"/>
  <c r="I151" i="18"/>
  <c r="J151" i="18"/>
  <c r="K151" i="18"/>
  <c r="C152" i="18"/>
  <c r="D152" i="18"/>
  <c r="E152" i="18"/>
  <c r="F152" i="18"/>
  <c r="G152" i="18"/>
  <c r="H152" i="18"/>
  <c r="I152" i="18"/>
  <c r="J152" i="18"/>
  <c r="K152" i="18"/>
  <c r="C153" i="18"/>
  <c r="D153" i="18"/>
  <c r="E153" i="18"/>
  <c r="F153" i="18"/>
  <c r="G153" i="18"/>
  <c r="H153" i="18"/>
  <c r="I153" i="18"/>
  <c r="J153" i="18"/>
  <c r="K153" i="18"/>
  <c r="C154" i="18"/>
  <c r="D154" i="18"/>
  <c r="E154" i="18"/>
  <c r="F154" i="18"/>
  <c r="G154" i="18"/>
  <c r="H154" i="18"/>
  <c r="I154" i="18"/>
  <c r="J154" i="18"/>
  <c r="K154" i="18"/>
  <c r="C155" i="18"/>
  <c r="D155" i="18"/>
  <c r="E155" i="18"/>
  <c r="F155" i="18"/>
  <c r="G155" i="18"/>
  <c r="H155" i="18"/>
  <c r="I155" i="18"/>
  <c r="J155" i="18"/>
  <c r="K155" i="18"/>
  <c r="C156" i="18"/>
  <c r="D156" i="18"/>
  <c r="E156" i="18"/>
  <c r="F156" i="18"/>
  <c r="G156" i="18"/>
  <c r="H156" i="18"/>
  <c r="I156" i="18"/>
  <c r="J156" i="18"/>
  <c r="K156" i="18"/>
  <c r="C157" i="18"/>
  <c r="D157" i="18"/>
  <c r="E157" i="18"/>
  <c r="F157" i="18"/>
  <c r="G157" i="18"/>
  <c r="H157" i="18"/>
  <c r="I157" i="18"/>
  <c r="J157" i="18"/>
  <c r="K157" i="18"/>
  <c r="C158" i="18"/>
  <c r="D158" i="18"/>
  <c r="E158" i="18"/>
  <c r="F158" i="18"/>
  <c r="G158" i="18"/>
  <c r="H158" i="18"/>
  <c r="I158" i="18"/>
  <c r="J158" i="18"/>
  <c r="K158" i="18"/>
  <c r="C159" i="18"/>
  <c r="D159" i="18"/>
  <c r="E159" i="18"/>
  <c r="F159" i="18"/>
  <c r="G159" i="18"/>
  <c r="H159" i="18"/>
  <c r="I159" i="18"/>
  <c r="J159" i="18"/>
  <c r="K159" i="18"/>
  <c r="C160" i="18"/>
  <c r="D160" i="18"/>
  <c r="E160" i="18"/>
  <c r="F160" i="18"/>
  <c r="G160" i="18"/>
  <c r="H160" i="18"/>
  <c r="I160" i="18"/>
  <c r="J160" i="18"/>
  <c r="K160" i="18"/>
  <c r="C161" i="18"/>
  <c r="D161" i="18"/>
  <c r="E161" i="18"/>
  <c r="F161" i="18"/>
  <c r="G161" i="18"/>
  <c r="H161" i="18"/>
  <c r="I161" i="18"/>
  <c r="J161" i="18"/>
  <c r="K161" i="18"/>
  <c r="C162" i="18"/>
  <c r="D162" i="18"/>
  <c r="E162" i="18"/>
  <c r="F162" i="18"/>
  <c r="G162" i="18"/>
  <c r="H162" i="18"/>
  <c r="I162" i="18"/>
  <c r="J162" i="18"/>
  <c r="K162" i="18"/>
  <c r="C163" i="18"/>
  <c r="D163" i="18"/>
  <c r="E163" i="18"/>
  <c r="F163" i="18"/>
  <c r="G163" i="18"/>
  <c r="H163" i="18"/>
  <c r="I163" i="18"/>
  <c r="J163" i="18"/>
  <c r="K163" i="18"/>
  <c r="C164" i="18"/>
  <c r="D164" i="18"/>
  <c r="E164" i="18"/>
  <c r="F164" i="18"/>
  <c r="G164" i="18"/>
  <c r="H164" i="18"/>
  <c r="I164" i="18"/>
  <c r="J164" i="18"/>
  <c r="K164" i="18"/>
  <c r="C165" i="18"/>
  <c r="D165" i="18"/>
  <c r="E165" i="18"/>
  <c r="F165" i="18"/>
  <c r="G165" i="18"/>
  <c r="H165" i="18"/>
  <c r="I165" i="18"/>
  <c r="J165" i="18"/>
  <c r="K165" i="18"/>
  <c r="C166" i="18"/>
  <c r="D166" i="18"/>
  <c r="E166" i="18"/>
  <c r="F166" i="18"/>
  <c r="G166" i="18"/>
  <c r="H166" i="18"/>
  <c r="I166" i="18"/>
  <c r="J166" i="18"/>
  <c r="K166" i="18"/>
  <c r="C167" i="18"/>
  <c r="D167" i="18"/>
  <c r="E167" i="18"/>
  <c r="F167" i="18"/>
  <c r="G167" i="18"/>
  <c r="H167" i="18"/>
  <c r="I167" i="18"/>
  <c r="J167" i="18"/>
  <c r="K167" i="18"/>
  <c r="C168" i="18"/>
  <c r="D168" i="18"/>
  <c r="E168" i="18"/>
  <c r="F168" i="18"/>
  <c r="G168" i="18"/>
  <c r="H168" i="18"/>
  <c r="I168" i="18"/>
  <c r="J168" i="18"/>
  <c r="K168" i="18"/>
  <c r="C169" i="18"/>
  <c r="D169" i="18"/>
  <c r="E169" i="18"/>
  <c r="F169" i="18"/>
  <c r="G169" i="18"/>
  <c r="H169" i="18"/>
  <c r="I169" i="18"/>
  <c r="J169" i="18"/>
  <c r="K169" i="18"/>
  <c r="C170" i="18"/>
  <c r="D170" i="18"/>
  <c r="E170" i="18"/>
  <c r="F170" i="18"/>
  <c r="G170" i="18"/>
  <c r="H170" i="18"/>
  <c r="I170" i="18"/>
  <c r="J170" i="18"/>
  <c r="K170" i="18"/>
  <c r="C171" i="18"/>
  <c r="D171" i="18"/>
  <c r="E171" i="18"/>
  <c r="F171" i="18"/>
  <c r="G171" i="18"/>
  <c r="H171" i="18"/>
  <c r="I171" i="18"/>
  <c r="J171" i="18"/>
  <c r="K171" i="18"/>
  <c r="C172" i="18"/>
  <c r="D172" i="18"/>
  <c r="E172" i="18"/>
  <c r="F172" i="18"/>
  <c r="G172" i="18"/>
  <c r="H172" i="18"/>
  <c r="I172" i="18"/>
  <c r="J172" i="18"/>
  <c r="K172" i="18"/>
  <c r="C173" i="18"/>
  <c r="D173" i="18"/>
  <c r="E173" i="18"/>
  <c r="F173" i="18"/>
  <c r="G173" i="18"/>
  <c r="H173" i="18"/>
  <c r="I173" i="18"/>
  <c r="J173" i="18"/>
  <c r="K173" i="18"/>
  <c r="C174" i="18"/>
  <c r="D174" i="18"/>
  <c r="E174" i="18"/>
  <c r="F174" i="18"/>
  <c r="G174" i="18"/>
  <c r="H174" i="18"/>
  <c r="I174" i="18"/>
  <c r="J174" i="18"/>
  <c r="K174" i="18"/>
  <c r="C175" i="18"/>
  <c r="D175" i="18"/>
  <c r="E175" i="18"/>
  <c r="F175" i="18"/>
  <c r="G175" i="18"/>
  <c r="H175" i="18"/>
  <c r="I175" i="18"/>
  <c r="J175" i="18"/>
  <c r="K175" i="18"/>
  <c r="C176" i="18"/>
  <c r="D176" i="18"/>
  <c r="E176" i="18"/>
  <c r="F176" i="18"/>
  <c r="G176" i="18"/>
  <c r="H176" i="18"/>
  <c r="I176" i="18"/>
  <c r="J176" i="18"/>
  <c r="K176" i="18"/>
  <c r="C177" i="18"/>
  <c r="D177" i="18"/>
  <c r="E177" i="18"/>
  <c r="F177" i="18"/>
  <c r="G177" i="18"/>
  <c r="H177" i="18"/>
  <c r="I177" i="18"/>
  <c r="J177" i="18"/>
  <c r="K177" i="18"/>
  <c r="C178" i="18"/>
  <c r="D178" i="18"/>
  <c r="E178" i="18"/>
  <c r="F178" i="18"/>
  <c r="G178" i="18"/>
  <c r="H178" i="18"/>
  <c r="I178" i="18"/>
  <c r="J178" i="18"/>
  <c r="K178" i="18"/>
  <c r="C179" i="18"/>
  <c r="D179" i="18"/>
  <c r="E179" i="18"/>
  <c r="F179" i="18"/>
  <c r="G179" i="18"/>
  <c r="H179" i="18"/>
  <c r="I179" i="18"/>
  <c r="J179" i="18"/>
  <c r="K179" i="18"/>
  <c r="C180" i="18"/>
  <c r="D180" i="18"/>
  <c r="E180" i="18"/>
  <c r="F180" i="18"/>
  <c r="G180" i="18"/>
  <c r="H180" i="18"/>
  <c r="I180" i="18"/>
  <c r="J180" i="18"/>
  <c r="K180" i="18"/>
  <c r="C181" i="18"/>
  <c r="D181" i="18"/>
  <c r="E181" i="18"/>
  <c r="F181" i="18"/>
  <c r="G181" i="18"/>
  <c r="H181" i="18"/>
  <c r="I181" i="18"/>
  <c r="J181" i="18"/>
  <c r="K181" i="18"/>
  <c r="C182" i="18"/>
  <c r="D182" i="18"/>
  <c r="E182" i="18"/>
  <c r="F182" i="18"/>
  <c r="G182" i="18"/>
  <c r="H182" i="18"/>
  <c r="I182" i="18"/>
  <c r="J182" i="18"/>
  <c r="K182" i="18"/>
  <c r="C183" i="18"/>
  <c r="D183" i="18"/>
  <c r="E183" i="18"/>
  <c r="F183" i="18"/>
  <c r="G183" i="18"/>
  <c r="H183" i="18"/>
  <c r="I183" i="18"/>
  <c r="J183" i="18"/>
  <c r="K183" i="18"/>
  <c r="C184" i="18"/>
  <c r="D184" i="18"/>
  <c r="E184" i="18"/>
  <c r="F184" i="18"/>
  <c r="G184" i="18"/>
  <c r="H184" i="18"/>
  <c r="I184" i="18"/>
  <c r="J184" i="18"/>
  <c r="K184" i="18"/>
  <c r="C185" i="18"/>
  <c r="D185" i="18"/>
  <c r="E185" i="18"/>
  <c r="F185" i="18"/>
  <c r="G185" i="18"/>
  <c r="H185" i="18"/>
  <c r="I185" i="18"/>
  <c r="J185" i="18"/>
  <c r="K185" i="18"/>
  <c r="C186" i="18"/>
  <c r="D186" i="18"/>
  <c r="E186" i="18"/>
  <c r="F186" i="18"/>
  <c r="G186" i="18"/>
  <c r="H186" i="18"/>
  <c r="I186" i="18"/>
  <c r="J186" i="18"/>
  <c r="K186" i="18"/>
  <c r="C187" i="18"/>
  <c r="D187" i="18"/>
  <c r="E187" i="18"/>
  <c r="F187" i="18"/>
  <c r="G187" i="18"/>
  <c r="H187" i="18"/>
  <c r="I187" i="18"/>
  <c r="J187" i="18"/>
  <c r="K187" i="18"/>
  <c r="C188" i="18"/>
  <c r="D188" i="18"/>
  <c r="E188" i="18"/>
  <c r="F188" i="18"/>
  <c r="G188" i="18"/>
  <c r="H188" i="18"/>
  <c r="I188" i="18"/>
  <c r="J188" i="18"/>
  <c r="K188" i="18"/>
  <c r="C189" i="18"/>
  <c r="D189" i="18"/>
  <c r="E189" i="18"/>
  <c r="F189" i="18"/>
  <c r="G189" i="18"/>
  <c r="H189" i="18"/>
  <c r="I189" i="18"/>
  <c r="J189" i="18"/>
  <c r="K189" i="18"/>
  <c r="C190" i="18"/>
  <c r="D190" i="18"/>
  <c r="E190" i="18"/>
  <c r="F190" i="18"/>
  <c r="G190" i="18"/>
  <c r="H190" i="18"/>
  <c r="I190" i="18"/>
  <c r="J190" i="18"/>
  <c r="K190" i="18"/>
  <c r="C191" i="18"/>
  <c r="D191" i="18"/>
  <c r="E191" i="18"/>
  <c r="F191" i="18"/>
  <c r="G191" i="18"/>
  <c r="H191" i="18"/>
  <c r="I191" i="18"/>
  <c r="J191" i="18"/>
  <c r="K191" i="18"/>
  <c r="C192" i="18"/>
  <c r="D192" i="18"/>
  <c r="E192" i="18"/>
  <c r="F192" i="18"/>
  <c r="G192" i="18"/>
  <c r="H192" i="18"/>
  <c r="I192" i="18"/>
  <c r="J192" i="18"/>
  <c r="K192" i="18"/>
  <c r="C193" i="18"/>
  <c r="D193" i="18"/>
  <c r="E193" i="18"/>
  <c r="F193" i="18"/>
  <c r="G193" i="18"/>
  <c r="H193" i="18"/>
  <c r="I193" i="18"/>
  <c r="J193" i="18"/>
  <c r="K193" i="18"/>
  <c r="C194" i="18"/>
  <c r="D194" i="18"/>
  <c r="E194" i="18"/>
  <c r="F194" i="18"/>
  <c r="G194" i="18"/>
  <c r="H194" i="18"/>
  <c r="I194" i="18"/>
  <c r="J194" i="18"/>
  <c r="K194" i="18"/>
  <c r="C195" i="18"/>
  <c r="D195" i="18"/>
  <c r="E195" i="18"/>
  <c r="F195" i="18"/>
  <c r="G195" i="18"/>
  <c r="H195" i="18"/>
  <c r="I195" i="18"/>
  <c r="J195" i="18"/>
  <c r="K195" i="18"/>
  <c r="C196" i="18"/>
  <c r="D196" i="18"/>
  <c r="E196" i="18"/>
  <c r="F196" i="18"/>
  <c r="G196" i="18"/>
  <c r="H196" i="18"/>
  <c r="I196" i="18"/>
  <c r="J196" i="18"/>
  <c r="K196" i="18"/>
  <c r="C197" i="18"/>
  <c r="D197" i="18"/>
  <c r="E197" i="18"/>
  <c r="F197" i="18"/>
  <c r="G197" i="18"/>
  <c r="H197" i="18"/>
  <c r="I197" i="18"/>
  <c r="J197" i="18"/>
  <c r="K197" i="18"/>
  <c r="C198" i="18"/>
  <c r="D198" i="18"/>
  <c r="E198" i="18"/>
  <c r="F198" i="18"/>
  <c r="G198" i="18"/>
  <c r="H198" i="18"/>
  <c r="I198" i="18"/>
  <c r="J198" i="18"/>
  <c r="K198" i="18"/>
  <c r="C199" i="18"/>
  <c r="D199" i="18"/>
  <c r="E199" i="18"/>
  <c r="F199" i="18"/>
  <c r="G199" i="18"/>
  <c r="H199" i="18"/>
  <c r="I199" i="18"/>
  <c r="J199" i="18"/>
  <c r="K199" i="18"/>
  <c r="C200" i="18"/>
  <c r="D200" i="18"/>
  <c r="E200" i="18"/>
  <c r="F200" i="18"/>
  <c r="G200" i="18"/>
  <c r="H200" i="18"/>
  <c r="I200" i="18"/>
  <c r="J200" i="18"/>
  <c r="K200" i="18"/>
  <c r="C201" i="18"/>
  <c r="D201" i="18"/>
  <c r="E201" i="18"/>
  <c r="F201" i="18"/>
  <c r="G201" i="18"/>
  <c r="H201" i="18"/>
  <c r="I201" i="18"/>
  <c r="J201" i="18"/>
  <c r="K201" i="18"/>
  <c r="C202" i="18"/>
  <c r="D202" i="18"/>
  <c r="E202" i="18"/>
  <c r="F202" i="18"/>
  <c r="G202" i="18"/>
  <c r="H202" i="18"/>
  <c r="I202" i="18"/>
  <c r="J202" i="18"/>
  <c r="K202" i="18"/>
  <c r="C203" i="18"/>
  <c r="D203" i="18"/>
  <c r="E203" i="18"/>
  <c r="F203" i="18"/>
  <c r="G203" i="18"/>
  <c r="H203" i="18"/>
  <c r="I203" i="18"/>
  <c r="J203" i="18"/>
  <c r="K203" i="18"/>
  <c r="C204" i="18"/>
  <c r="D204" i="18"/>
  <c r="E204" i="18"/>
  <c r="F204" i="18"/>
  <c r="G204" i="18"/>
  <c r="H204" i="18"/>
  <c r="I204" i="18"/>
  <c r="J204" i="18"/>
  <c r="K204" i="18"/>
  <c r="C205" i="18"/>
  <c r="D205" i="18"/>
  <c r="E205" i="18"/>
  <c r="F205" i="18"/>
  <c r="G205" i="18"/>
  <c r="H205" i="18"/>
  <c r="I205" i="18"/>
  <c r="J205" i="18"/>
  <c r="K205" i="18"/>
  <c r="C206" i="18"/>
  <c r="D206" i="18"/>
  <c r="E206" i="18"/>
  <c r="F206" i="18"/>
  <c r="G206" i="18"/>
  <c r="H206" i="18"/>
  <c r="I206" i="18"/>
  <c r="J206" i="18"/>
  <c r="K206" i="18"/>
  <c r="C207" i="18"/>
  <c r="D207" i="18"/>
  <c r="E207" i="18"/>
  <c r="F207" i="18"/>
  <c r="G207" i="18"/>
  <c r="H207" i="18"/>
  <c r="I207" i="18"/>
  <c r="J207" i="18"/>
  <c r="K207" i="18"/>
  <c r="C208" i="18"/>
  <c r="D208" i="18"/>
  <c r="E208" i="18"/>
  <c r="F208" i="18"/>
  <c r="G208" i="18"/>
  <c r="H208" i="18"/>
  <c r="I208" i="18"/>
  <c r="J208" i="18"/>
  <c r="K208" i="18"/>
  <c r="C209" i="18"/>
  <c r="D209" i="18"/>
  <c r="E209" i="18"/>
  <c r="F209" i="18"/>
  <c r="G209" i="18"/>
  <c r="H209" i="18"/>
  <c r="I209" i="18"/>
  <c r="J209" i="18"/>
  <c r="K209" i="18"/>
  <c r="C210" i="18"/>
  <c r="D210" i="18"/>
  <c r="E210" i="18"/>
  <c r="F210" i="18"/>
  <c r="G210" i="18"/>
  <c r="H210" i="18"/>
  <c r="I210" i="18"/>
  <c r="J210" i="18"/>
  <c r="K210" i="18"/>
  <c r="C211" i="18"/>
  <c r="D211" i="18"/>
  <c r="E211" i="18"/>
  <c r="F211" i="18"/>
  <c r="G211" i="18"/>
  <c r="H211" i="18"/>
  <c r="I211" i="18"/>
  <c r="J211" i="18"/>
  <c r="K211" i="18"/>
  <c r="C212" i="18"/>
  <c r="D212" i="18"/>
  <c r="E212" i="18"/>
  <c r="F212" i="18"/>
  <c r="G212" i="18"/>
  <c r="H212" i="18"/>
  <c r="I212" i="18"/>
  <c r="J212" i="18"/>
  <c r="K212" i="18"/>
  <c r="C213" i="18"/>
  <c r="D213" i="18"/>
  <c r="E213" i="18"/>
  <c r="F213" i="18"/>
  <c r="G213" i="18"/>
  <c r="H213" i="18"/>
  <c r="I213" i="18"/>
  <c r="J213" i="18"/>
  <c r="K213" i="18"/>
  <c r="C214" i="18"/>
  <c r="D214" i="18"/>
  <c r="E214" i="18"/>
  <c r="F214" i="18"/>
  <c r="G214" i="18"/>
  <c r="H214" i="18"/>
  <c r="I214" i="18"/>
  <c r="J214" i="18"/>
  <c r="K214" i="18"/>
  <c r="C215" i="18"/>
  <c r="D215" i="18"/>
  <c r="E215" i="18"/>
  <c r="F215" i="18"/>
  <c r="G215" i="18"/>
  <c r="H215" i="18"/>
  <c r="I215" i="18"/>
  <c r="J215" i="18"/>
  <c r="K215" i="18"/>
  <c r="C216" i="18"/>
  <c r="D216" i="18"/>
  <c r="E216" i="18"/>
  <c r="F216" i="18"/>
  <c r="G216" i="18"/>
  <c r="H216" i="18"/>
  <c r="I216" i="18"/>
  <c r="J216" i="18"/>
  <c r="K216" i="18"/>
  <c r="C217" i="18"/>
  <c r="D217" i="18"/>
  <c r="E217" i="18"/>
  <c r="F217" i="18"/>
  <c r="G217" i="18"/>
  <c r="H217" i="18"/>
  <c r="I217" i="18"/>
  <c r="J217" i="18"/>
  <c r="K217" i="18"/>
  <c r="C218" i="18"/>
  <c r="D218" i="18"/>
  <c r="E218" i="18"/>
  <c r="F218" i="18"/>
  <c r="G218" i="18"/>
  <c r="H218" i="18"/>
  <c r="I218" i="18"/>
  <c r="J218" i="18"/>
  <c r="K218" i="18"/>
  <c r="C219" i="18"/>
  <c r="D219" i="18"/>
  <c r="E219" i="18"/>
  <c r="F219" i="18"/>
  <c r="G219" i="18"/>
  <c r="H219" i="18"/>
  <c r="I219" i="18"/>
  <c r="J219" i="18"/>
  <c r="K219" i="18"/>
  <c r="C220" i="18"/>
  <c r="D220" i="18"/>
  <c r="E220" i="18"/>
  <c r="F220" i="18"/>
  <c r="G220" i="18"/>
  <c r="H220" i="18"/>
  <c r="I220" i="18"/>
  <c r="J220" i="18"/>
  <c r="K220" i="18"/>
  <c r="C221" i="18"/>
  <c r="D221" i="18"/>
  <c r="E221" i="18"/>
  <c r="F221" i="18"/>
  <c r="G221" i="18"/>
  <c r="H221" i="18"/>
  <c r="I221" i="18"/>
  <c r="J221" i="18"/>
  <c r="K221" i="18"/>
  <c r="C222" i="18"/>
  <c r="D222" i="18"/>
  <c r="E222" i="18"/>
  <c r="F222" i="18"/>
  <c r="G222" i="18"/>
  <c r="H222" i="18"/>
  <c r="I222" i="18"/>
  <c r="J222" i="18"/>
  <c r="K222" i="18"/>
  <c r="C223" i="18"/>
  <c r="D223" i="18"/>
  <c r="E223" i="18"/>
  <c r="F223" i="18"/>
  <c r="G223" i="18"/>
  <c r="H223" i="18"/>
  <c r="I223" i="18"/>
  <c r="J223" i="18"/>
  <c r="K223" i="18"/>
  <c r="C224" i="18"/>
  <c r="D224" i="18"/>
  <c r="E224" i="18"/>
  <c r="F224" i="18"/>
  <c r="G224" i="18"/>
  <c r="H224" i="18"/>
  <c r="I224" i="18"/>
  <c r="J224" i="18"/>
  <c r="K224" i="18"/>
  <c r="C225" i="18"/>
  <c r="D225" i="18"/>
  <c r="E225" i="18"/>
  <c r="F225" i="18"/>
  <c r="G225" i="18"/>
  <c r="H225" i="18"/>
  <c r="I225" i="18"/>
  <c r="J225" i="18"/>
  <c r="K225" i="18"/>
  <c r="C226" i="18"/>
  <c r="D226" i="18"/>
  <c r="E226" i="18"/>
  <c r="F226" i="18"/>
  <c r="G226" i="18"/>
  <c r="H226" i="18"/>
  <c r="I226" i="18"/>
  <c r="J226" i="18"/>
  <c r="K226" i="18"/>
  <c r="C227" i="18"/>
  <c r="D227" i="18"/>
  <c r="E227" i="18"/>
  <c r="F227" i="18"/>
  <c r="G227" i="18"/>
  <c r="H227" i="18"/>
  <c r="I227" i="18"/>
  <c r="J227" i="18"/>
  <c r="K227" i="18"/>
  <c r="C228" i="18"/>
  <c r="D228" i="18"/>
  <c r="E228" i="18"/>
  <c r="F228" i="18"/>
  <c r="G228" i="18"/>
  <c r="H228" i="18"/>
  <c r="I228" i="18"/>
  <c r="J228" i="18"/>
  <c r="K228" i="18"/>
  <c r="C229" i="18"/>
  <c r="D229" i="18"/>
  <c r="E229" i="18"/>
  <c r="F229" i="18"/>
  <c r="G229" i="18"/>
  <c r="H229" i="18"/>
  <c r="I229" i="18"/>
  <c r="J229" i="18"/>
  <c r="K229" i="18"/>
  <c r="C230" i="18"/>
  <c r="D230" i="18"/>
  <c r="E230" i="18"/>
  <c r="F230" i="18"/>
  <c r="G230" i="18"/>
  <c r="H230" i="18"/>
  <c r="I230" i="18"/>
  <c r="J230" i="18"/>
  <c r="K230" i="18"/>
  <c r="C231" i="18"/>
  <c r="D231" i="18"/>
  <c r="E231" i="18"/>
  <c r="F231" i="18"/>
  <c r="G231" i="18"/>
  <c r="H231" i="18"/>
  <c r="I231" i="18"/>
  <c r="J231" i="18"/>
  <c r="K231" i="18"/>
  <c r="C232" i="18"/>
  <c r="D232" i="18"/>
  <c r="E232" i="18"/>
  <c r="F232" i="18"/>
  <c r="G232" i="18"/>
  <c r="H232" i="18"/>
  <c r="I232" i="18"/>
  <c r="J232" i="18"/>
  <c r="K232" i="18"/>
  <c r="C233" i="18"/>
  <c r="D233" i="18"/>
  <c r="E233" i="18"/>
  <c r="F233" i="18"/>
  <c r="G233" i="18"/>
  <c r="H233" i="18"/>
  <c r="I233" i="18"/>
  <c r="J233" i="18"/>
  <c r="K233" i="18"/>
  <c r="C234" i="18"/>
  <c r="D234" i="18"/>
  <c r="E234" i="18"/>
  <c r="F234" i="18"/>
  <c r="G234" i="18"/>
  <c r="H234" i="18"/>
  <c r="I234" i="18"/>
  <c r="J234" i="18"/>
  <c r="K234" i="18"/>
  <c r="C235" i="18"/>
  <c r="D235" i="18"/>
  <c r="E235" i="18"/>
  <c r="F235" i="18"/>
  <c r="G235" i="18"/>
  <c r="H235" i="18"/>
  <c r="I235" i="18"/>
  <c r="J235" i="18"/>
  <c r="K235" i="18"/>
  <c r="C236" i="18"/>
  <c r="D236" i="18"/>
  <c r="E236" i="18"/>
  <c r="F236" i="18"/>
  <c r="G236" i="18"/>
  <c r="H236" i="18"/>
  <c r="I236" i="18"/>
  <c r="J236" i="18"/>
  <c r="K236" i="18"/>
  <c r="C237" i="18"/>
  <c r="D237" i="18"/>
  <c r="E237" i="18"/>
  <c r="F237" i="18"/>
  <c r="G237" i="18"/>
  <c r="H237" i="18"/>
  <c r="I237" i="18"/>
  <c r="J237" i="18"/>
  <c r="K237" i="18"/>
  <c r="C238" i="18"/>
  <c r="D238" i="18"/>
  <c r="E238" i="18"/>
  <c r="F238" i="18"/>
  <c r="G238" i="18"/>
  <c r="H238" i="18"/>
  <c r="I238" i="18"/>
  <c r="J238" i="18"/>
  <c r="K238" i="18"/>
  <c r="C239" i="18"/>
  <c r="D239" i="18"/>
  <c r="E239" i="18"/>
  <c r="F239" i="18"/>
  <c r="G239" i="18"/>
  <c r="H239" i="18"/>
  <c r="I239" i="18"/>
  <c r="J239" i="18"/>
  <c r="K239" i="18"/>
  <c r="C240" i="18"/>
  <c r="D240" i="18"/>
  <c r="E240" i="18"/>
  <c r="F240" i="18"/>
  <c r="G240" i="18"/>
  <c r="H240" i="18"/>
  <c r="I240" i="18"/>
  <c r="J240" i="18"/>
  <c r="K240" i="18"/>
  <c r="C241" i="18"/>
  <c r="D241" i="18"/>
  <c r="E241" i="18"/>
  <c r="F241" i="18"/>
  <c r="G241" i="18"/>
  <c r="H241" i="18"/>
  <c r="I241" i="18"/>
  <c r="J241" i="18"/>
  <c r="K241" i="18"/>
  <c r="C242" i="18"/>
  <c r="D242" i="18"/>
  <c r="E242" i="18"/>
  <c r="F242" i="18"/>
  <c r="G242" i="18"/>
  <c r="H242" i="18"/>
  <c r="I242" i="18"/>
  <c r="J242" i="18"/>
  <c r="K242" i="18"/>
  <c r="C243" i="18"/>
  <c r="D243" i="18"/>
  <c r="E243" i="18"/>
  <c r="F243" i="18"/>
  <c r="G243" i="18"/>
  <c r="H243" i="18"/>
  <c r="I243" i="18"/>
  <c r="J243" i="18"/>
  <c r="K243" i="18"/>
  <c r="C244" i="18"/>
  <c r="D244" i="18"/>
  <c r="E244" i="18"/>
  <c r="F244" i="18"/>
  <c r="G244" i="18"/>
  <c r="H244" i="18"/>
  <c r="I244" i="18"/>
  <c r="J244" i="18"/>
  <c r="K244" i="18"/>
  <c r="C245" i="18"/>
  <c r="D245" i="18"/>
  <c r="E245" i="18"/>
  <c r="F245" i="18"/>
  <c r="G245" i="18"/>
  <c r="H245" i="18"/>
  <c r="I245" i="18"/>
  <c r="J245" i="18"/>
  <c r="K245" i="18"/>
  <c r="C246" i="18"/>
  <c r="D246" i="18"/>
  <c r="E246" i="18"/>
  <c r="F246" i="18"/>
  <c r="G246" i="18"/>
  <c r="H246" i="18"/>
  <c r="I246" i="18"/>
  <c r="J246" i="18"/>
  <c r="K246" i="18"/>
  <c r="C247" i="18"/>
  <c r="D247" i="18"/>
  <c r="E247" i="18"/>
  <c r="F247" i="18"/>
  <c r="G247" i="18"/>
  <c r="H247" i="18"/>
  <c r="I247" i="18"/>
  <c r="J247" i="18"/>
  <c r="K247" i="18"/>
  <c r="C248" i="18"/>
  <c r="D248" i="18"/>
  <c r="E248" i="18"/>
  <c r="F248" i="18"/>
  <c r="G248" i="18"/>
  <c r="H248" i="18"/>
  <c r="I248" i="18"/>
  <c r="J248" i="18"/>
  <c r="K248" i="18"/>
  <c r="C249" i="18"/>
  <c r="D249" i="18"/>
  <c r="E249" i="18"/>
  <c r="F249" i="18"/>
  <c r="G249" i="18"/>
  <c r="H249" i="18"/>
  <c r="I249" i="18"/>
  <c r="J249" i="18"/>
  <c r="K249" i="18"/>
  <c r="C250" i="18"/>
  <c r="D250" i="18"/>
  <c r="E250" i="18"/>
  <c r="F250" i="18"/>
  <c r="G250" i="18"/>
  <c r="H250" i="18"/>
  <c r="I250" i="18"/>
  <c r="J250" i="18"/>
  <c r="K250" i="18"/>
  <c r="C251" i="18"/>
  <c r="D251" i="18"/>
  <c r="E251" i="18"/>
  <c r="F251" i="18"/>
  <c r="G251" i="18"/>
  <c r="H251" i="18"/>
  <c r="I251" i="18"/>
  <c r="J251" i="18"/>
  <c r="K251" i="18"/>
  <c r="C252" i="18"/>
  <c r="D252" i="18"/>
  <c r="E252" i="18"/>
  <c r="F252" i="18"/>
  <c r="G252" i="18"/>
  <c r="H252" i="18"/>
  <c r="I252" i="18"/>
  <c r="J252" i="18"/>
  <c r="K252" i="18"/>
  <c r="C253" i="18"/>
  <c r="D253" i="18"/>
  <c r="E253" i="18"/>
  <c r="F253" i="18"/>
  <c r="G253" i="18"/>
  <c r="H253" i="18"/>
  <c r="I253" i="18"/>
  <c r="J253" i="18"/>
  <c r="K253" i="18"/>
  <c r="C254" i="18"/>
  <c r="D254" i="18"/>
  <c r="E254" i="18"/>
  <c r="F254" i="18"/>
  <c r="G254" i="18"/>
  <c r="H254" i="18"/>
  <c r="I254" i="18"/>
  <c r="J254" i="18"/>
  <c r="K254" i="18"/>
  <c r="C255" i="18"/>
  <c r="D255" i="18"/>
  <c r="E255" i="18"/>
  <c r="F255" i="18"/>
  <c r="G255" i="18"/>
  <c r="H255" i="18"/>
  <c r="I255" i="18"/>
  <c r="J255" i="18"/>
  <c r="K255" i="18"/>
  <c r="C256" i="18"/>
  <c r="D256" i="18"/>
  <c r="E256" i="18"/>
  <c r="F256" i="18"/>
  <c r="G256" i="18"/>
  <c r="H256" i="18"/>
  <c r="I256" i="18"/>
  <c r="J256" i="18"/>
  <c r="K256" i="18"/>
  <c r="C257" i="18"/>
  <c r="D257" i="18"/>
  <c r="E257" i="18"/>
  <c r="F257" i="18"/>
  <c r="G257" i="18"/>
  <c r="H257" i="18"/>
  <c r="I257" i="18"/>
  <c r="J257" i="18"/>
  <c r="K257" i="18"/>
  <c r="C258" i="18"/>
  <c r="D258" i="18"/>
  <c r="E258" i="18"/>
  <c r="F258" i="18"/>
  <c r="G258" i="18"/>
  <c r="H258" i="18"/>
  <c r="I258" i="18"/>
  <c r="J258" i="18"/>
  <c r="K258" i="18"/>
  <c r="C259" i="18"/>
  <c r="D259" i="18"/>
  <c r="E259" i="18"/>
  <c r="F259" i="18"/>
  <c r="G259" i="18"/>
  <c r="H259" i="18"/>
  <c r="I259" i="18"/>
  <c r="J259" i="18"/>
  <c r="K259" i="18"/>
  <c r="C260" i="18"/>
  <c r="D260" i="18"/>
  <c r="E260" i="18"/>
  <c r="F260" i="18"/>
  <c r="G260" i="18"/>
  <c r="H260" i="18"/>
  <c r="I260" i="18"/>
  <c r="J260" i="18"/>
  <c r="K260" i="18"/>
  <c r="C261" i="18"/>
  <c r="D261" i="18"/>
  <c r="E261" i="18"/>
  <c r="F261" i="18"/>
  <c r="G261" i="18"/>
  <c r="H261" i="18"/>
  <c r="I261" i="18"/>
  <c r="J261" i="18"/>
  <c r="K261" i="18"/>
  <c r="C262" i="18"/>
  <c r="D262" i="18"/>
  <c r="E262" i="18"/>
  <c r="F262" i="18"/>
  <c r="G262" i="18"/>
  <c r="H262" i="18"/>
  <c r="I262" i="18"/>
  <c r="J262" i="18"/>
  <c r="K262" i="18"/>
  <c r="C263" i="18"/>
  <c r="D263" i="18"/>
  <c r="E263" i="18"/>
  <c r="F263" i="18"/>
  <c r="G263" i="18"/>
  <c r="H263" i="18"/>
  <c r="I263" i="18"/>
  <c r="J263" i="18"/>
  <c r="K263" i="18"/>
  <c r="C264" i="18"/>
  <c r="D264" i="18"/>
  <c r="E264" i="18"/>
  <c r="F264" i="18"/>
  <c r="G264" i="18"/>
  <c r="H264" i="18"/>
  <c r="I264" i="18"/>
  <c r="J264" i="18"/>
  <c r="K264" i="18"/>
  <c r="C265" i="18"/>
  <c r="D265" i="18"/>
  <c r="E265" i="18"/>
  <c r="F265" i="18"/>
  <c r="G265" i="18"/>
  <c r="H265" i="18"/>
  <c r="I265" i="18"/>
  <c r="J265" i="18"/>
  <c r="K265" i="18"/>
  <c r="C266" i="18"/>
  <c r="D266" i="18"/>
  <c r="E266" i="18"/>
  <c r="F266" i="18"/>
  <c r="G266" i="18"/>
  <c r="H266" i="18"/>
  <c r="I266" i="18"/>
  <c r="J266" i="18"/>
  <c r="K266" i="18"/>
  <c r="C267" i="18"/>
  <c r="D267" i="18"/>
  <c r="E267" i="18"/>
  <c r="F267" i="18"/>
  <c r="G267" i="18"/>
  <c r="H267" i="18"/>
  <c r="I267" i="18"/>
  <c r="J267" i="18"/>
  <c r="K267" i="18"/>
  <c r="C268" i="18"/>
  <c r="D268" i="18"/>
  <c r="E268" i="18"/>
  <c r="F268" i="18"/>
  <c r="G268" i="18"/>
  <c r="H268" i="18"/>
  <c r="I268" i="18"/>
  <c r="J268" i="18"/>
  <c r="K268" i="18"/>
  <c r="C269" i="18"/>
  <c r="D269" i="18"/>
  <c r="E269" i="18"/>
  <c r="F269" i="18"/>
  <c r="G269" i="18"/>
  <c r="H269" i="18"/>
  <c r="I269" i="18"/>
  <c r="J269" i="18"/>
  <c r="K269" i="18"/>
  <c r="C270" i="18"/>
  <c r="D270" i="18"/>
  <c r="E270" i="18"/>
  <c r="F270" i="18"/>
  <c r="G270" i="18"/>
  <c r="H270" i="18"/>
  <c r="I270" i="18"/>
  <c r="J270" i="18"/>
  <c r="K270" i="18"/>
  <c r="C271" i="18"/>
  <c r="D271" i="18"/>
  <c r="E271" i="18"/>
  <c r="F271" i="18"/>
  <c r="G271" i="18"/>
  <c r="H271" i="18"/>
  <c r="I271" i="18"/>
  <c r="J271" i="18"/>
  <c r="K271" i="18"/>
  <c r="C272" i="18"/>
  <c r="D272" i="18"/>
  <c r="E272" i="18"/>
  <c r="F272" i="18"/>
  <c r="G272" i="18"/>
  <c r="H272" i="18"/>
  <c r="I272" i="18"/>
  <c r="J272" i="18"/>
  <c r="K272" i="18"/>
  <c r="C273" i="18"/>
  <c r="D273" i="18"/>
  <c r="E273" i="18"/>
  <c r="F273" i="18"/>
  <c r="G273" i="18"/>
  <c r="H273" i="18"/>
  <c r="I273" i="18"/>
  <c r="J273" i="18"/>
  <c r="K273" i="18"/>
  <c r="C274" i="18"/>
  <c r="D274" i="18"/>
  <c r="E274" i="18"/>
  <c r="F274" i="18"/>
  <c r="G274" i="18"/>
  <c r="H274" i="18"/>
  <c r="I274" i="18"/>
  <c r="J274" i="18"/>
  <c r="K274" i="18"/>
  <c r="C275" i="18"/>
  <c r="D275" i="18"/>
  <c r="E275" i="18"/>
  <c r="F275" i="18"/>
  <c r="G275" i="18"/>
  <c r="H275" i="18"/>
  <c r="I275" i="18"/>
  <c r="J275" i="18"/>
  <c r="K275" i="18"/>
  <c r="C276" i="18"/>
  <c r="D276" i="18"/>
  <c r="E276" i="18"/>
  <c r="F276" i="18"/>
  <c r="G276" i="18"/>
  <c r="H276" i="18"/>
  <c r="I276" i="18"/>
  <c r="J276" i="18"/>
  <c r="K276" i="18"/>
  <c r="C277" i="18"/>
  <c r="D277" i="18"/>
  <c r="E277" i="18"/>
  <c r="F277" i="18"/>
  <c r="G277" i="18"/>
  <c r="H277" i="18"/>
  <c r="I277" i="18"/>
  <c r="J277" i="18"/>
  <c r="K277" i="18"/>
  <c r="C278" i="18"/>
  <c r="D278" i="18"/>
  <c r="E278" i="18"/>
  <c r="F278" i="18"/>
  <c r="G278" i="18"/>
  <c r="H278" i="18"/>
  <c r="I278" i="18"/>
  <c r="J278" i="18"/>
  <c r="K278" i="18"/>
  <c r="C279" i="18"/>
  <c r="D279" i="18"/>
  <c r="E279" i="18"/>
  <c r="F279" i="18"/>
  <c r="G279" i="18"/>
  <c r="H279" i="18"/>
  <c r="I279" i="18"/>
  <c r="J279" i="18"/>
  <c r="K279" i="18"/>
  <c r="C280" i="18"/>
  <c r="D280" i="18"/>
  <c r="E280" i="18"/>
  <c r="F280" i="18"/>
  <c r="G280" i="18"/>
  <c r="H280" i="18"/>
  <c r="I280" i="18"/>
  <c r="J280" i="18"/>
  <c r="K280" i="18"/>
  <c r="C281" i="18"/>
  <c r="D281" i="18"/>
  <c r="E281" i="18"/>
  <c r="F281" i="18"/>
  <c r="G281" i="18"/>
  <c r="H281" i="18"/>
  <c r="I281" i="18"/>
  <c r="J281" i="18"/>
  <c r="K281" i="18"/>
  <c r="C282" i="18"/>
  <c r="D282" i="18"/>
  <c r="E282" i="18"/>
  <c r="F282" i="18"/>
  <c r="G282" i="18"/>
  <c r="H282" i="18"/>
  <c r="I282" i="18"/>
  <c r="J282" i="18"/>
  <c r="K282" i="18"/>
  <c r="C283" i="18"/>
  <c r="D283" i="18"/>
  <c r="E283" i="18"/>
  <c r="F283" i="18"/>
  <c r="G283" i="18"/>
  <c r="H283" i="18"/>
  <c r="I283" i="18"/>
  <c r="J283" i="18"/>
  <c r="K283" i="18"/>
  <c r="C284" i="18"/>
  <c r="D284" i="18"/>
  <c r="E284" i="18"/>
  <c r="F284" i="18"/>
  <c r="G284" i="18"/>
  <c r="H284" i="18"/>
  <c r="I284" i="18"/>
  <c r="J284" i="18"/>
  <c r="K284" i="18"/>
  <c r="C285" i="18"/>
  <c r="D285" i="18"/>
  <c r="E285" i="18"/>
  <c r="F285" i="18"/>
  <c r="G285" i="18"/>
  <c r="H285" i="18"/>
  <c r="I285" i="18"/>
  <c r="J285" i="18"/>
  <c r="K285" i="18"/>
  <c r="C286" i="18"/>
  <c r="D286" i="18"/>
  <c r="E286" i="18"/>
  <c r="F286" i="18"/>
  <c r="G286" i="18"/>
  <c r="H286" i="18"/>
  <c r="I286" i="18"/>
  <c r="J286" i="18"/>
  <c r="K286" i="18"/>
  <c r="C287" i="18"/>
  <c r="D287" i="18"/>
  <c r="E287" i="18"/>
  <c r="F287" i="18"/>
  <c r="G287" i="18"/>
  <c r="H287" i="18"/>
  <c r="I287" i="18"/>
  <c r="J287" i="18"/>
  <c r="K287" i="18"/>
  <c r="C288" i="18"/>
  <c r="D288" i="18"/>
  <c r="E288" i="18"/>
  <c r="F288" i="18"/>
  <c r="G288" i="18"/>
  <c r="H288" i="18"/>
  <c r="I288" i="18"/>
  <c r="J288" i="18"/>
  <c r="K288" i="18"/>
  <c r="C289" i="18"/>
  <c r="D289" i="18"/>
  <c r="E289" i="18"/>
  <c r="F289" i="18"/>
  <c r="G289" i="18"/>
  <c r="H289" i="18"/>
  <c r="I289" i="18"/>
  <c r="J289" i="18"/>
  <c r="K289" i="18"/>
  <c r="C290" i="18"/>
  <c r="D290" i="18"/>
  <c r="E290" i="18"/>
  <c r="F290" i="18"/>
  <c r="G290" i="18"/>
  <c r="H290" i="18"/>
  <c r="I290" i="18"/>
  <c r="J290" i="18"/>
  <c r="K290" i="18"/>
  <c r="C291" i="18"/>
  <c r="D291" i="18"/>
  <c r="E291" i="18"/>
  <c r="F291" i="18"/>
  <c r="G291" i="18"/>
  <c r="H291" i="18"/>
  <c r="I291" i="18"/>
  <c r="J291" i="18"/>
  <c r="K291" i="18"/>
  <c r="C292" i="18"/>
  <c r="D292" i="18"/>
  <c r="E292" i="18"/>
  <c r="F292" i="18"/>
  <c r="G292" i="18"/>
  <c r="H292" i="18"/>
  <c r="I292" i="18"/>
  <c r="J292" i="18"/>
  <c r="K292" i="18"/>
  <c r="C293" i="18"/>
  <c r="D293" i="18"/>
  <c r="E293" i="18"/>
  <c r="F293" i="18"/>
  <c r="G293" i="18"/>
  <c r="H293" i="18"/>
  <c r="I293" i="18"/>
  <c r="J293" i="18"/>
  <c r="K293" i="18"/>
  <c r="C294" i="18"/>
  <c r="D294" i="18"/>
  <c r="E294" i="18"/>
  <c r="F294" i="18"/>
  <c r="G294" i="18"/>
  <c r="H294" i="18"/>
  <c r="I294" i="18"/>
  <c r="J294" i="18"/>
  <c r="K294" i="18"/>
  <c r="C295" i="18"/>
  <c r="D295" i="18"/>
  <c r="E295" i="18"/>
  <c r="F295" i="18"/>
  <c r="G295" i="18"/>
  <c r="H295" i="18"/>
  <c r="I295" i="18"/>
  <c r="J295" i="18"/>
  <c r="K295" i="18"/>
  <c r="C296" i="18"/>
  <c r="D296" i="18"/>
  <c r="E296" i="18"/>
  <c r="F296" i="18"/>
  <c r="G296" i="18"/>
  <c r="H296" i="18"/>
  <c r="I296" i="18"/>
  <c r="J296" i="18"/>
  <c r="K296" i="18"/>
  <c r="C297" i="18"/>
  <c r="D297" i="18"/>
  <c r="E297" i="18"/>
  <c r="F297" i="18"/>
  <c r="G297" i="18"/>
  <c r="H297" i="18"/>
  <c r="I297" i="18"/>
  <c r="J297" i="18"/>
  <c r="K297" i="18"/>
  <c r="C298" i="18"/>
  <c r="D298" i="18"/>
  <c r="E298" i="18"/>
  <c r="F298" i="18"/>
  <c r="G298" i="18"/>
  <c r="H298" i="18"/>
  <c r="I298" i="18"/>
  <c r="J298" i="18"/>
  <c r="K298" i="18"/>
  <c r="C299" i="18"/>
  <c r="D299" i="18"/>
  <c r="E299" i="18"/>
  <c r="F299" i="18"/>
  <c r="G299" i="18"/>
  <c r="H299" i="18"/>
  <c r="I299" i="18"/>
  <c r="J299" i="18"/>
  <c r="K299" i="18"/>
  <c r="C300" i="18"/>
  <c r="D300" i="18"/>
  <c r="E300" i="18"/>
  <c r="F300" i="18"/>
  <c r="G300" i="18"/>
  <c r="H300" i="18"/>
  <c r="I300" i="18"/>
  <c r="J300" i="18"/>
  <c r="K300" i="18"/>
  <c r="C301" i="18"/>
  <c r="D301" i="18"/>
  <c r="E301" i="18"/>
  <c r="F301" i="18"/>
  <c r="G301" i="18"/>
  <c r="H301" i="18"/>
  <c r="I301" i="18"/>
  <c r="J301" i="18"/>
  <c r="K301" i="18"/>
  <c r="C302" i="18"/>
  <c r="D302" i="18"/>
  <c r="E302" i="18"/>
  <c r="F302" i="18"/>
  <c r="G302" i="18"/>
  <c r="H302" i="18"/>
  <c r="I302" i="18"/>
  <c r="J302" i="18"/>
  <c r="K302" i="18"/>
  <c r="C303" i="18"/>
  <c r="D303" i="18"/>
  <c r="E303" i="18"/>
  <c r="F303" i="18"/>
  <c r="G303" i="18"/>
  <c r="H303" i="18"/>
  <c r="I303" i="18"/>
  <c r="J303" i="18"/>
  <c r="K303" i="18"/>
  <c r="C304" i="18"/>
  <c r="D304" i="18"/>
  <c r="E304" i="18"/>
  <c r="F304" i="18"/>
  <c r="G304" i="18"/>
  <c r="H304" i="18"/>
  <c r="I304" i="18"/>
  <c r="J304" i="18"/>
  <c r="K304" i="18"/>
  <c r="C305" i="18"/>
  <c r="D305" i="18"/>
  <c r="E305" i="18"/>
  <c r="F305" i="18"/>
  <c r="G305" i="18"/>
  <c r="H305" i="18"/>
  <c r="I305" i="18"/>
  <c r="J305" i="18"/>
  <c r="K305" i="18"/>
  <c r="C306" i="18"/>
  <c r="D306" i="18"/>
  <c r="E306" i="18"/>
  <c r="F306" i="18"/>
  <c r="G306" i="18"/>
  <c r="H306" i="18"/>
  <c r="I306" i="18"/>
  <c r="J306" i="18"/>
  <c r="K306" i="18"/>
  <c r="C307" i="18"/>
  <c r="D307" i="18"/>
  <c r="E307" i="18"/>
  <c r="F307" i="18"/>
  <c r="G307" i="18"/>
  <c r="H307" i="18"/>
  <c r="I307" i="18"/>
  <c r="J307" i="18"/>
  <c r="K307" i="18"/>
  <c r="C308" i="18"/>
  <c r="D308" i="18"/>
  <c r="E308" i="18"/>
  <c r="F308" i="18"/>
  <c r="G308" i="18"/>
  <c r="H308" i="18"/>
  <c r="I308" i="18"/>
  <c r="J308" i="18"/>
  <c r="K308" i="18"/>
  <c r="C309" i="18"/>
  <c r="D309" i="18"/>
  <c r="E309" i="18"/>
  <c r="F309" i="18"/>
  <c r="G309" i="18"/>
  <c r="H309" i="18"/>
  <c r="I309" i="18"/>
  <c r="J309" i="18"/>
  <c r="K309" i="18"/>
  <c r="C310" i="18"/>
  <c r="D310" i="18"/>
  <c r="E310" i="18"/>
  <c r="F310" i="18"/>
  <c r="G310" i="18"/>
  <c r="H310" i="18"/>
  <c r="I310" i="18"/>
  <c r="J310" i="18"/>
  <c r="K310" i="18"/>
  <c r="C311" i="18"/>
  <c r="D311" i="18"/>
  <c r="E311" i="18"/>
  <c r="F311" i="18"/>
  <c r="G311" i="18"/>
  <c r="H311" i="18"/>
  <c r="I311" i="18"/>
  <c r="J311" i="18"/>
  <c r="K311" i="18"/>
  <c r="C312" i="18"/>
  <c r="D312" i="18"/>
  <c r="E312" i="18"/>
  <c r="F312" i="18"/>
  <c r="G312" i="18"/>
  <c r="H312" i="18"/>
  <c r="I312" i="18"/>
  <c r="J312" i="18"/>
  <c r="K312" i="18"/>
  <c r="C313" i="18"/>
  <c r="D313" i="18"/>
  <c r="E313" i="18"/>
  <c r="F313" i="18"/>
  <c r="G313" i="18"/>
  <c r="H313" i="18"/>
  <c r="I313" i="18"/>
  <c r="J313" i="18"/>
  <c r="K313" i="18"/>
  <c r="C314" i="18"/>
  <c r="D314" i="18"/>
  <c r="E314" i="18"/>
  <c r="F314" i="18"/>
  <c r="G314" i="18"/>
  <c r="H314" i="18"/>
  <c r="I314" i="18"/>
  <c r="J314" i="18"/>
  <c r="K314" i="18"/>
  <c r="C315" i="18"/>
  <c r="D315" i="18"/>
  <c r="E315" i="18"/>
  <c r="F315" i="18"/>
  <c r="G315" i="18"/>
  <c r="H315" i="18"/>
  <c r="I315" i="18"/>
  <c r="J315" i="18"/>
  <c r="K315" i="18"/>
  <c r="C316" i="18"/>
  <c r="D316" i="18"/>
  <c r="E316" i="18"/>
  <c r="F316" i="18"/>
  <c r="G316" i="18"/>
  <c r="H316" i="18"/>
  <c r="I316" i="18"/>
  <c r="J316" i="18"/>
  <c r="K316" i="18"/>
  <c r="C317" i="18"/>
  <c r="D317" i="18"/>
  <c r="E317" i="18"/>
  <c r="F317" i="18"/>
  <c r="G317" i="18"/>
  <c r="H317" i="18"/>
  <c r="I317" i="18"/>
  <c r="J317" i="18"/>
  <c r="K317" i="18"/>
  <c r="C318" i="18"/>
  <c r="D318" i="18"/>
  <c r="E318" i="18"/>
  <c r="F318" i="18"/>
  <c r="G318" i="18"/>
  <c r="H318" i="18"/>
  <c r="I318" i="18"/>
  <c r="J318" i="18"/>
  <c r="K318" i="18"/>
  <c r="C319" i="18"/>
  <c r="D319" i="18"/>
  <c r="E319" i="18"/>
  <c r="F319" i="18"/>
  <c r="G319" i="18"/>
  <c r="H319" i="18"/>
  <c r="I319" i="18"/>
  <c r="J319" i="18"/>
  <c r="K319" i="18"/>
  <c r="C320" i="18"/>
  <c r="D320" i="18"/>
  <c r="E320" i="18"/>
  <c r="F320" i="18"/>
  <c r="G320" i="18"/>
  <c r="H320" i="18"/>
  <c r="I320" i="18"/>
  <c r="J320" i="18"/>
  <c r="K320" i="18"/>
  <c r="C321" i="18"/>
  <c r="D321" i="18"/>
  <c r="E321" i="18"/>
  <c r="F321" i="18"/>
  <c r="G321" i="18"/>
  <c r="H321" i="18"/>
  <c r="I321" i="18"/>
  <c r="J321" i="18"/>
  <c r="K321" i="18"/>
  <c r="C322" i="18"/>
  <c r="D322" i="18"/>
  <c r="E322" i="18"/>
  <c r="F322" i="18"/>
  <c r="G322" i="18"/>
  <c r="H322" i="18"/>
  <c r="I322" i="18"/>
  <c r="J322" i="18"/>
  <c r="K322" i="18"/>
  <c r="C323" i="18"/>
  <c r="D323" i="18"/>
  <c r="E323" i="18"/>
  <c r="F323" i="18"/>
  <c r="G323" i="18"/>
  <c r="H323" i="18"/>
  <c r="I323" i="18"/>
  <c r="J323" i="18"/>
  <c r="K323" i="18"/>
  <c r="C324" i="18"/>
  <c r="D324" i="18"/>
  <c r="E324" i="18"/>
  <c r="F324" i="18"/>
  <c r="G324" i="18"/>
  <c r="H324" i="18"/>
  <c r="I324" i="18"/>
  <c r="J324" i="18"/>
  <c r="K324" i="18"/>
  <c r="C325" i="18"/>
  <c r="D325" i="18"/>
  <c r="E325" i="18"/>
  <c r="F325" i="18"/>
  <c r="G325" i="18"/>
  <c r="H325" i="18"/>
  <c r="I325" i="18"/>
  <c r="J325" i="18"/>
  <c r="K325" i="18"/>
  <c r="C326" i="18"/>
  <c r="D326" i="18"/>
  <c r="E326" i="18"/>
  <c r="F326" i="18"/>
  <c r="G326" i="18"/>
  <c r="H326" i="18"/>
  <c r="I326" i="18"/>
  <c r="J326" i="18"/>
  <c r="K326" i="18"/>
  <c r="C327" i="18"/>
  <c r="D327" i="18"/>
  <c r="E327" i="18"/>
  <c r="F327" i="18"/>
  <c r="G327" i="18"/>
  <c r="H327" i="18"/>
  <c r="I327" i="18"/>
  <c r="J327" i="18"/>
  <c r="K327" i="18"/>
  <c r="C328" i="18"/>
  <c r="D328" i="18"/>
  <c r="E328" i="18"/>
  <c r="F328" i="18"/>
  <c r="G328" i="18"/>
  <c r="H328" i="18"/>
  <c r="I328" i="18"/>
  <c r="J328" i="18"/>
  <c r="K328" i="18"/>
  <c r="C329" i="18"/>
  <c r="D329" i="18"/>
  <c r="E329" i="18"/>
  <c r="F329" i="18"/>
  <c r="G329" i="18"/>
  <c r="H329" i="18"/>
  <c r="I329" i="18"/>
  <c r="J329" i="18"/>
  <c r="K329" i="18"/>
  <c r="C330" i="18"/>
  <c r="D330" i="18"/>
  <c r="E330" i="18"/>
  <c r="F330" i="18"/>
  <c r="G330" i="18"/>
  <c r="H330" i="18"/>
  <c r="I330" i="18"/>
  <c r="J330" i="18"/>
  <c r="K330" i="18"/>
  <c r="C331" i="18"/>
  <c r="D331" i="18"/>
  <c r="E331" i="18"/>
  <c r="F331" i="18"/>
  <c r="G331" i="18"/>
  <c r="H331" i="18"/>
  <c r="I331" i="18"/>
  <c r="J331" i="18"/>
  <c r="K331" i="18"/>
  <c r="C332" i="18"/>
  <c r="D332" i="18"/>
  <c r="E332" i="18"/>
  <c r="F332" i="18"/>
  <c r="G332" i="18"/>
  <c r="H332" i="18"/>
  <c r="I332" i="18"/>
  <c r="J332" i="18"/>
  <c r="K332" i="18"/>
  <c r="C333" i="18"/>
  <c r="D333" i="18"/>
  <c r="E333" i="18"/>
  <c r="F333" i="18"/>
  <c r="G333" i="18"/>
  <c r="H333" i="18"/>
  <c r="I333" i="18"/>
  <c r="J333" i="18"/>
  <c r="K333" i="18"/>
  <c r="C334" i="18"/>
  <c r="D334" i="18"/>
  <c r="E334" i="18"/>
  <c r="F334" i="18"/>
  <c r="G334" i="18"/>
  <c r="H334" i="18"/>
  <c r="I334" i="18"/>
  <c r="J334" i="18"/>
  <c r="K334" i="18"/>
  <c r="C335" i="18"/>
  <c r="D335" i="18"/>
  <c r="E335" i="18"/>
  <c r="F335" i="18"/>
  <c r="G335" i="18"/>
  <c r="H335" i="18"/>
  <c r="I335" i="18"/>
  <c r="J335" i="18"/>
  <c r="K335" i="18"/>
  <c r="C336" i="18"/>
  <c r="D336" i="18"/>
  <c r="E336" i="18"/>
  <c r="F336" i="18"/>
  <c r="G336" i="18"/>
  <c r="H336" i="18"/>
  <c r="I336" i="18"/>
  <c r="J336" i="18"/>
  <c r="K336" i="18"/>
  <c r="C337" i="18"/>
  <c r="D337" i="18"/>
  <c r="E337" i="18"/>
  <c r="F337" i="18"/>
  <c r="G337" i="18"/>
  <c r="H337" i="18"/>
  <c r="I337" i="18"/>
  <c r="J337" i="18"/>
  <c r="K337" i="18"/>
  <c r="C338" i="18"/>
  <c r="D338" i="18"/>
  <c r="E338" i="18"/>
  <c r="F338" i="18"/>
  <c r="G338" i="18"/>
  <c r="H338" i="18"/>
  <c r="I338" i="18"/>
  <c r="J338" i="18"/>
  <c r="K338" i="18"/>
  <c r="C339" i="18"/>
  <c r="D339" i="18"/>
  <c r="E339" i="18"/>
  <c r="F339" i="18"/>
  <c r="G339" i="18"/>
  <c r="H339" i="18"/>
  <c r="I339" i="18"/>
  <c r="J339" i="18"/>
  <c r="K339" i="18"/>
  <c r="C340" i="18"/>
  <c r="D340" i="18"/>
  <c r="E340" i="18"/>
  <c r="F340" i="18"/>
  <c r="G340" i="18"/>
  <c r="H340" i="18"/>
  <c r="I340" i="18"/>
  <c r="J340" i="18"/>
  <c r="K340" i="18"/>
  <c r="C341" i="18"/>
  <c r="D341" i="18"/>
  <c r="E341" i="18"/>
  <c r="F341" i="18"/>
  <c r="G341" i="18"/>
  <c r="H341" i="18"/>
  <c r="I341" i="18"/>
  <c r="J341" i="18"/>
  <c r="K341" i="18"/>
  <c r="C342" i="18"/>
  <c r="D342" i="18"/>
  <c r="E342" i="18"/>
  <c r="F342" i="18"/>
  <c r="G342" i="18"/>
  <c r="H342" i="18"/>
  <c r="I342" i="18"/>
  <c r="J342" i="18"/>
  <c r="K342" i="18"/>
  <c r="C343" i="18"/>
  <c r="D343" i="18"/>
  <c r="E343" i="18"/>
  <c r="F343" i="18"/>
  <c r="G343" i="18"/>
  <c r="H343" i="18"/>
  <c r="I343" i="18"/>
  <c r="J343" i="18"/>
  <c r="K343" i="18"/>
  <c r="C344" i="18"/>
  <c r="D344" i="18"/>
  <c r="E344" i="18"/>
  <c r="F344" i="18"/>
  <c r="G344" i="18"/>
  <c r="H344" i="18"/>
  <c r="I344" i="18"/>
  <c r="J344" i="18"/>
  <c r="K344" i="18"/>
  <c r="C345" i="18"/>
  <c r="D345" i="18"/>
  <c r="E345" i="18"/>
  <c r="F345" i="18"/>
  <c r="G345" i="18"/>
  <c r="H345" i="18"/>
  <c r="I345" i="18"/>
  <c r="J345" i="18"/>
  <c r="K345" i="18"/>
  <c r="C346" i="18"/>
  <c r="D346" i="18"/>
  <c r="E346" i="18"/>
  <c r="F346" i="18"/>
  <c r="G346" i="18"/>
  <c r="H346" i="18"/>
  <c r="I346" i="18"/>
  <c r="J346" i="18"/>
  <c r="K346" i="18"/>
  <c r="C347" i="18"/>
  <c r="D347" i="18"/>
  <c r="E347" i="18"/>
  <c r="F347" i="18"/>
  <c r="G347" i="18"/>
  <c r="H347" i="18"/>
  <c r="I347" i="18"/>
  <c r="J347" i="18"/>
  <c r="K347" i="18"/>
  <c r="C348" i="18"/>
  <c r="D348" i="18"/>
  <c r="E348" i="18"/>
  <c r="F348" i="18"/>
  <c r="G348" i="18"/>
  <c r="H348" i="18"/>
  <c r="I348" i="18"/>
  <c r="J348" i="18"/>
  <c r="K348" i="18"/>
  <c r="C349" i="18"/>
  <c r="D349" i="18"/>
  <c r="E349" i="18"/>
  <c r="F349" i="18"/>
  <c r="G349" i="18"/>
  <c r="H349" i="18"/>
  <c r="I349" i="18"/>
  <c r="J349" i="18"/>
  <c r="K349" i="18"/>
  <c r="C350" i="18"/>
  <c r="D350" i="18"/>
  <c r="E350" i="18"/>
  <c r="F350" i="18"/>
  <c r="G350" i="18"/>
  <c r="H350" i="18"/>
  <c r="I350" i="18"/>
  <c r="J350" i="18"/>
  <c r="K350" i="18"/>
  <c r="C351" i="18"/>
  <c r="D351" i="18"/>
  <c r="E351" i="18"/>
  <c r="F351" i="18"/>
  <c r="G351" i="18"/>
  <c r="H351" i="18"/>
  <c r="I351" i="18"/>
  <c r="J351" i="18"/>
  <c r="K351" i="18"/>
  <c r="C352" i="18"/>
  <c r="D352" i="18"/>
  <c r="E352" i="18"/>
  <c r="F352" i="18"/>
  <c r="G352" i="18"/>
  <c r="H352" i="18"/>
  <c r="I352" i="18"/>
  <c r="J352" i="18"/>
  <c r="K352" i="18"/>
  <c r="C353" i="18"/>
  <c r="D353" i="18"/>
  <c r="E353" i="18"/>
  <c r="F353" i="18"/>
  <c r="G353" i="18"/>
  <c r="H353" i="18"/>
  <c r="I353" i="18"/>
  <c r="J353" i="18"/>
  <c r="K353" i="18"/>
  <c r="C354" i="18"/>
  <c r="D354" i="18"/>
  <c r="E354" i="18"/>
  <c r="F354" i="18"/>
  <c r="G354" i="18"/>
  <c r="H354" i="18"/>
  <c r="I354" i="18"/>
  <c r="J354" i="18"/>
  <c r="K354" i="18"/>
  <c r="C355" i="18"/>
  <c r="D355" i="18"/>
  <c r="E355" i="18"/>
  <c r="F355" i="18"/>
  <c r="G355" i="18"/>
  <c r="H355" i="18"/>
  <c r="I355" i="18"/>
  <c r="J355" i="18"/>
  <c r="K355" i="18"/>
  <c r="C356" i="18"/>
  <c r="D356" i="18"/>
  <c r="E356" i="18"/>
  <c r="F356" i="18"/>
  <c r="G356" i="18"/>
  <c r="H356" i="18"/>
  <c r="I356" i="18"/>
  <c r="J356" i="18"/>
  <c r="K356" i="18"/>
  <c r="C357" i="18"/>
  <c r="D357" i="18"/>
  <c r="E357" i="18"/>
  <c r="F357" i="18"/>
  <c r="G357" i="18"/>
  <c r="H357" i="18"/>
  <c r="I357" i="18"/>
  <c r="J357" i="18"/>
  <c r="K357" i="18"/>
  <c r="C358" i="18"/>
  <c r="D358" i="18"/>
  <c r="E358" i="18"/>
  <c r="F358" i="18"/>
  <c r="G358" i="18"/>
  <c r="H358" i="18"/>
  <c r="I358" i="18"/>
  <c r="J358" i="18"/>
  <c r="K358" i="18"/>
  <c r="C359" i="18"/>
  <c r="D359" i="18"/>
  <c r="E359" i="18"/>
  <c r="F359" i="18"/>
  <c r="G359" i="18"/>
  <c r="H359" i="18"/>
  <c r="I359" i="18"/>
  <c r="J359" i="18"/>
  <c r="K359" i="18"/>
  <c r="C360" i="18"/>
  <c r="D360" i="18"/>
  <c r="E360" i="18"/>
  <c r="F360" i="18"/>
  <c r="G360" i="18"/>
  <c r="H360" i="18"/>
  <c r="I360" i="18"/>
  <c r="J360" i="18"/>
  <c r="K360" i="18"/>
  <c r="C361" i="18"/>
  <c r="D361" i="18"/>
  <c r="E361" i="18"/>
  <c r="F361" i="18"/>
  <c r="G361" i="18"/>
  <c r="H361" i="18"/>
  <c r="I361" i="18"/>
  <c r="J361" i="18"/>
  <c r="K361" i="18"/>
  <c r="C362" i="18"/>
  <c r="D362" i="18"/>
  <c r="E362" i="18"/>
  <c r="F362" i="18"/>
  <c r="G362" i="18"/>
  <c r="H362" i="18"/>
  <c r="I362" i="18"/>
  <c r="J362" i="18"/>
  <c r="K362" i="18"/>
  <c r="C363" i="18"/>
  <c r="D363" i="18"/>
  <c r="E363" i="18"/>
  <c r="F363" i="18"/>
  <c r="G363" i="18"/>
  <c r="H363" i="18"/>
  <c r="I363" i="18"/>
  <c r="J363" i="18"/>
  <c r="K363" i="18"/>
  <c r="C364" i="18"/>
  <c r="D364" i="18"/>
  <c r="E364" i="18"/>
  <c r="F364" i="18"/>
  <c r="G364" i="18"/>
  <c r="H364" i="18"/>
  <c r="I364" i="18"/>
  <c r="J364" i="18"/>
  <c r="K364" i="18"/>
  <c r="C365" i="18"/>
  <c r="D365" i="18"/>
  <c r="E365" i="18"/>
  <c r="F365" i="18"/>
  <c r="G365" i="18"/>
  <c r="H365" i="18"/>
  <c r="I365" i="18"/>
  <c r="J365" i="18"/>
  <c r="K365" i="18"/>
  <c r="C366" i="18"/>
  <c r="D366" i="18"/>
  <c r="E366" i="18"/>
  <c r="F366" i="18"/>
  <c r="G366" i="18"/>
  <c r="H366" i="18"/>
  <c r="I366" i="18"/>
  <c r="J366" i="18"/>
  <c r="K366" i="18"/>
  <c r="C367" i="18"/>
  <c r="D367" i="18"/>
  <c r="E367" i="18"/>
  <c r="F367" i="18"/>
  <c r="G367" i="18"/>
  <c r="H367" i="18"/>
  <c r="I367" i="18"/>
  <c r="J367" i="18"/>
  <c r="K367" i="18"/>
  <c r="C368" i="18"/>
  <c r="D368" i="18"/>
  <c r="E368" i="18"/>
  <c r="F368" i="18"/>
  <c r="G368" i="18"/>
  <c r="H368" i="18"/>
  <c r="I368" i="18"/>
  <c r="J368" i="18"/>
  <c r="K368" i="18"/>
  <c r="C369" i="18"/>
  <c r="D369" i="18"/>
  <c r="E369" i="18"/>
  <c r="F369" i="18"/>
  <c r="G369" i="18"/>
  <c r="H369" i="18"/>
  <c r="I369" i="18"/>
  <c r="J369" i="18"/>
  <c r="K369" i="18"/>
  <c r="C370" i="18"/>
  <c r="D370" i="18"/>
  <c r="E370" i="18"/>
  <c r="F370" i="18"/>
  <c r="G370" i="18"/>
  <c r="H370" i="18"/>
  <c r="I370" i="18"/>
  <c r="J370" i="18"/>
  <c r="K370" i="18"/>
  <c r="C371" i="18"/>
  <c r="D371" i="18"/>
  <c r="E371" i="18"/>
  <c r="F371" i="18"/>
  <c r="G371" i="18"/>
  <c r="H371" i="18"/>
  <c r="I371" i="18"/>
  <c r="J371" i="18"/>
  <c r="K371" i="18"/>
  <c r="C372" i="18"/>
  <c r="D372" i="18"/>
  <c r="E372" i="18"/>
  <c r="F372" i="18"/>
  <c r="G372" i="18"/>
  <c r="H372" i="18"/>
  <c r="I372" i="18"/>
  <c r="J372" i="18"/>
  <c r="K372" i="18"/>
  <c r="C373" i="18"/>
  <c r="D373" i="18"/>
  <c r="E373" i="18"/>
  <c r="F373" i="18"/>
  <c r="G373" i="18"/>
  <c r="H373" i="18"/>
  <c r="I373" i="18"/>
  <c r="J373" i="18"/>
  <c r="K373" i="18"/>
  <c r="C374" i="18"/>
  <c r="D374" i="18"/>
  <c r="E374" i="18"/>
  <c r="F374" i="18"/>
  <c r="G374" i="18"/>
  <c r="H374" i="18"/>
  <c r="I374" i="18"/>
  <c r="J374" i="18"/>
  <c r="K374" i="18"/>
  <c r="C375" i="18"/>
  <c r="D375" i="18"/>
  <c r="E375" i="18"/>
  <c r="F375" i="18"/>
  <c r="G375" i="18"/>
  <c r="H375" i="18"/>
  <c r="I375" i="18"/>
  <c r="J375" i="18"/>
  <c r="K375" i="18"/>
  <c r="C376" i="18"/>
  <c r="D376" i="18"/>
  <c r="E376" i="18"/>
  <c r="F376" i="18"/>
  <c r="G376" i="18"/>
  <c r="H376" i="18"/>
  <c r="I376" i="18"/>
  <c r="J376" i="18"/>
  <c r="K376" i="18"/>
  <c r="C377" i="18"/>
  <c r="D377" i="18"/>
  <c r="E377" i="18"/>
  <c r="F377" i="18"/>
  <c r="G377" i="18"/>
  <c r="H377" i="18"/>
  <c r="I377" i="18"/>
  <c r="J377" i="18"/>
  <c r="K377" i="18"/>
  <c r="C378" i="18"/>
  <c r="D378" i="18"/>
  <c r="E378" i="18"/>
  <c r="F378" i="18"/>
  <c r="G378" i="18"/>
  <c r="H378" i="18"/>
  <c r="I378" i="18"/>
  <c r="J378" i="18"/>
  <c r="K378" i="18"/>
  <c r="C379" i="18"/>
  <c r="D379" i="18"/>
  <c r="E379" i="18"/>
  <c r="F379" i="18"/>
  <c r="G379" i="18"/>
  <c r="H379" i="18"/>
  <c r="I379" i="18"/>
  <c r="J379" i="18"/>
  <c r="K379" i="18"/>
  <c r="C380" i="18"/>
  <c r="D380" i="18"/>
  <c r="E380" i="18"/>
  <c r="F380" i="18"/>
  <c r="G380" i="18"/>
  <c r="H380" i="18"/>
  <c r="I380" i="18"/>
  <c r="J380" i="18"/>
  <c r="K380" i="18"/>
  <c r="C381" i="18"/>
  <c r="D381" i="18"/>
  <c r="E381" i="18"/>
  <c r="F381" i="18"/>
  <c r="G381" i="18"/>
  <c r="H381" i="18"/>
  <c r="I381" i="18"/>
  <c r="J381" i="18"/>
  <c r="K381" i="18"/>
  <c r="C382" i="18"/>
  <c r="D382" i="18"/>
  <c r="E382" i="18"/>
  <c r="F382" i="18"/>
  <c r="G382" i="18"/>
  <c r="H382" i="18"/>
  <c r="I382" i="18"/>
  <c r="J382" i="18"/>
  <c r="K382" i="18"/>
  <c r="C383" i="18"/>
  <c r="D383" i="18"/>
  <c r="E383" i="18"/>
  <c r="F383" i="18"/>
  <c r="G383" i="18"/>
  <c r="H383" i="18"/>
  <c r="I383" i="18"/>
  <c r="J383" i="18"/>
  <c r="K383" i="18"/>
  <c r="C384" i="18"/>
  <c r="D384" i="18"/>
  <c r="E384" i="18"/>
  <c r="F384" i="18"/>
  <c r="G384" i="18"/>
  <c r="H384" i="18"/>
  <c r="I384" i="18"/>
  <c r="J384" i="18"/>
  <c r="K384" i="18"/>
  <c r="C385" i="18"/>
  <c r="D385" i="18"/>
  <c r="E385" i="18"/>
  <c r="F385" i="18"/>
  <c r="G385" i="18"/>
  <c r="H385" i="18"/>
  <c r="I385" i="18"/>
  <c r="J385" i="18"/>
  <c r="K385" i="18"/>
  <c r="C386" i="18"/>
  <c r="D386" i="18"/>
  <c r="E386" i="18"/>
  <c r="F386" i="18"/>
  <c r="G386" i="18"/>
  <c r="H386" i="18"/>
  <c r="I386" i="18"/>
  <c r="J386" i="18"/>
  <c r="K386" i="18"/>
  <c r="C387" i="18"/>
  <c r="D387" i="18"/>
  <c r="E387" i="18"/>
  <c r="F387" i="18"/>
  <c r="G387" i="18"/>
  <c r="H387" i="18"/>
  <c r="I387" i="18"/>
  <c r="J387" i="18"/>
  <c r="K387" i="18"/>
  <c r="C388" i="18"/>
  <c r="D388" i="18"/>
  <c r="E388" i="18"/>
  <c r="F388" i="18"/>
  <c r="G388" i="18"/>
  <c r="H388" i="18"/>
  <c r="I388" i="18"/>
  <c r="J388" i="18"/>
  <c r="K388" i="18"/>
  <c r="C389" i="18"/>
  <c r="D389" i="18"/>
  <c r="E389" i="18"/>
  <c r="F389" i="18"/>
  <c r="G389" i="18"/>
  <c r="H389" i="18"/>
  <c r="I389" i="18"/>
  <c r="J389" i="18"/>
  <c r="K389" i="18"/>
  <c r="C390" i="18"/>
  <c r="D390" i="18"/>
  <c r="E390" i="18"/>
  <c r="F390" i="18"/>
  <c r="G390" i="18"/>
  <c r="H390" i="18"/>
  <c r="I390" i="18"/>
  <c r="J390" i="18"/>
  <c r="K390" i="18"/>
  <c r="C391" i="18"/>
  <c r="D391" i="18"/>
  <c r="E391" i="18"/>
  <c r="F391" i="18"/>
  <c r="G391" i="18"/>
  <c r="H391" i="18"/>
  <c r="I391" i="18"/>
  <c r="J391" i="18"/>
  <c r="K391" i="18"/>
  <c r="C392" i="18"/>
  <c r="D392" i="18"/>
  <c r="E392" i="18"/>
  <c r="F392" i="18"/>
  <c r="G392" i="18"/>
  <c r="H392" i="18"/>
  <c r="I392" i="18"/>
  <c r="J392" i="18"/>
  <c r="K392" i="18"/>
  <c r="C393" i="18"/>
  <c r="D393" i="18"/>
  <c r="E393" i="18"/>
  <c r="F393" i="18"/>
  <c r="G393" i="18"/>
  <c r="H393" i="18"/>
  <c r="I393" i="18"/>
  <c r="J393" i="18"/>
  <c r="K393" i="18"/>
  <c r="C394" i="18"/>
  <c r="D394" i="18"/>
  <c r="E394" i="18"/>
  <c r="F394" i="18"/>
  <c r="G394" i="18"/>
  <c r="H394" i="18"/>
  <c r="I394" i="18"/>
  <c r="J394" i="18"/>
  <c r="K394" i="18"/>
  <c r="C395" i="18"/>
  <c r="D395" i="18"/>
  <c r="E395" i="18"/>
  <c r="F395" i="18"/>
  <c r="G395" i="18"/>
  <c r="H395" i="18"/>
  <c r="I395" i="18"/>
  <c r="J395" i="18"/>
  <c r="K395" i="18"/>
  <c r="C396" i="18"/>
  <c r="D396" i="18"/>
  <c r="E396" i="18"/>
  <c r="F396" i="18"/>
  <c r="G396" i="18"/>
  <c r="H396" i="18"/>
  <c r="I396" i="18"/>
  <c r="J396" i="18"/>
  <c r="K396" i="18"/>
  <c r="C397" i="18"/>
  <c r="D397" i="18"/>
  <c r="E397" i="18"/>
  <c r="F397" i="18"/>
  <c r="G397" i="18"/>
  <c r="H397" i="18"/>
  <c r="I397" i="18"/>
  <c r="J397" i="18"/>
  <c r="K397" i="18"/>
  <c r="C398" i="18"/>
  <c r="D398" i="18"/>
  <c r="E398" i="18"/>
  <c r="F398" i="18"/>
  <c r="G398" i="18"/>
  <c r="H398" i="18"/>
  <c r="I398" i="18"/>
  <c r="J398" i="18"/>
  <c r="K398" i="18"/>
  <c r="C399" i="18"/>
  <c r="D399" i="18"/>
  <c r="E399" i="18"/>
  <c r="F399" i="18"/>
  <c r="G399" i="18"/>
  <c r="H399" i="18"/>
  <c r="I399" i="18"/>
  <c r="J399" i="18"/>
  <c r="K399" i="18"/>
  <c r="C400" i="18"/>
  <c r="D400" i="18"/>
  <c r="E400" i="18"/>
  <c r="F400" i="18"/>
  <c r="G400" i="18"/>
  <c r="H400" i="18"/>
  <c r="I400" i="18"/>
  <c r="J400" i="18"/>
  <c r="K400" i="18"/>
  <c r="C401" i="18"/>
  <c r="D401" i="18"/>
  <c r="E401" i="18"/>
  <c r="F401" i="18"/>
  <c r="G401" i="18"/>
  <c r="H401" i="18"/>
  <c r="I401" i="18"/>
  <c r="J401" i="18"/>
  <c r="K401" i="18"/>
  <c r="C402" i="18"/>
  <c r="D402" i="18"/>
  <c r="E402" i="18"/>
  <c r="F402" i="18"/>
  <c r="G402" i="18"/>
  <c r="H402" i="18"/>
  <c r="I402" i="18"/>
  <c r="J402" i="18"/>
  <c r="K402" i="18"/>
  <c r="C403" i="18"/>
  <c r="D403" i="18"/>
  <c r="E403" i="18"/>
  <c r="F403" i="18"/>
  <c r="G403" i="18"/>
  <c r="H403" i="18"/>
  <c r="I403" i="18"/>
  <c r="J403" i="18"/>
  <c r="K403" i="18"/>
  <c r="C404" i="18"/>
  <c r="D404" i="18"/>
  <c r="E404" i="18"/>
  <c r="F404" i="18"/>
  <c r="G404" i="18"/>
  <c r="H404" i="18"/>
  <c r="I404" i="18"/>
  <c r="J404" i="18"/>
  <c r="K404" i="18"/>
  <c r="C405" i="18"/>
  <c r="D405" i="18"/>
  <c r="E405" i="18"/>
  <c r="F405" i="18"/>
  <c r="G405" i="18"/>
  <c r="H405" i="18"/>
  <c r="I405" i="18"/>
  <c r="J405" i="18"/>
  <c r="K405" i="18"/>
  <c r="C406" i="18"/>
  <c r="D406" i="18"/>
  <c r="E406" i="18"/>
  <c r="F406" i="18"/>
  <c r="G406" i="18"/>
  <c r="H406" i="18"/>
  <c r="I406" i="18"/>
  <c r="J406" i="18"/>
  <c r="K406" i="18"/>
  <c r="C407" i="18"/>
  <c r="D407" i="18"/>
  <c r="E407" i="18"/>
  <c r="F407" i="18"/>
  <c r="G407" i="18"/>
  <c r="H407" i="18"/>
  <c r="I407" i="18"/>
  <c r="J407" i="18"/>
  <c r="K407" i="18"/>
  <c r="C408" i="18"/>
  <c r="D408" i="18"/>
  <c r="E408" i="18"/>
  <c r="F408" i="18"/>
  <c r="G408" i="18"/>
  <c r="H408" i="18"/>
  <c r="I408" i="18"/>
  <c r="J408" i="18"/>
  <c r="K408" i="18"/>
  <c r="C409" i="18"/>
  <c r="D409" i="18"/>
  <c r="E409" i="18"/>
  <c r="F409" i="18"/>
  <c r="G409" i="18"/>
  <c r="H409" i="18"/>
  <c r="I409" i="18"/>
  <c r="J409" i="18"/>
  <c r="K409" i="18"/>
  <c r="C410" i="18"/>
  <c r="D410" i="18"/>
  <c r="E410" i="18"/>
  <c r="F410" i="18"/>
  <c r="G410" i="18"/>
  <c r="H410" i="18"/>
  <c r="I410" i="18"/>
  <c r="J410" i="18"/>
  <c r="K410" i="18"/>
  <c r="C411" i="18"/>
  <c r="D411" i="18"/>
  <c r="E411" i="18"/>
  <c r="F411" i="18"/>
  <c r="G411" i="18"/>
  <c r="H411" i="18"/>
  <c r="I411" i="18"/>
  <c r="J411" i="18"/>
  <c r="K411" i="18"/>
  <c r="C412" i="18"/>
  <c r="D412" i="18"/>
  <c r="E412" i="18"/>
  <c r="F412" i="18"/>
  <c r="G412" i="18"/>
  <c r="H412" i="18"/>
  <c r="I412" i="18"/>
  <c r="J412" i="18"/>
  <c r="K412" i="18"/>
  <c r="C413" i="18"/>
  <c r="D413" i="18"/>
  <c r="E413" i="18"/>
  <c r="F413" i="18"/>
  <c r="G413" i="18"/>
  <c r="H413" i="18"/>
  <c r="I413" i="18"/>
  <c r="J413" i="18"/>
  <c r="K413" i="18"/>
  <c r="C414" i="18"/>
  <c r="D414" i="18"/>
  <c r="E414" i="18"/>
  <c r="F414" i="18"/>
  <c r="G414" i="18"/>
  <c r="H414" i="18"/>
  <c r="I414" i="18"/>
  <c r="J414" i="18"/>
  <c r="K414" i="18"/>
  <c r="C415" i="18"/>
  <c r="D415" i="18"/>
  <c r="E415" i="18"/>
  <c r="F415" i="18"/>
  <c r="G415" i="18"/>
  <c r="H415" i="18"/>
  <c r="I415" i="18"/>
  <c r="J415" i="18"/>
  <c r="K415" i="18"/>
  <c r="C416" i="18"/>
  <c r="D416" i="18"/>
  <c r="E416" i="18"/>
  <c r="F416" i="18"/>
  <c r="G416" i="18"/>
  <c r="H416" i="18"/>
  <c r="I416" i="18"/>
  <c r="J416" i="18"/>
  <c r="K416" i="18"/>
  <c r="C417" i="18"/>
  <c r="D417" i="18"/>
  <c r="E417" i="18"/>
  <c r="F417" i="18"/>
  <c r="G417" i="18"/>
  <c r="H417" i="18"/>
  <c r="I417" i="18"/>
  <c r="J417" i="18"/>
  <c r="K417" i="18"/>
  <c r="C418" i="18"/>
  <c r="D418" i="18"/>
  <c r="E418" i="18"/>
  <c r="F418" i="18"/>
  <c r="G418" i="18"/>
  <c r="H418" i="18"/>
  <c r="I418" i="18"/>
  <c r="J418" i="18"/>
  <c r="K418" i="18"/>
  <c r="C419" i="18"/>
  <c r="D419" i="18"/>
  <c r="E419" i="18"/>
  <c r="F419" i="18"/>
  <c r="G419" i="18"/>
  <c r="H419" i="18"/>
  <c r="I419" i="18"/>
  <c r="J419" i="18"/>
  <c r="K419" i="18"/>
  <c r="C420" i="18"/>
  <c r="D420" i="18"/>
  <c r="E420" i="18"/>
  <c r="F420" i="18"/>
  <c r="G420" i="18"/>
  <c r="H420" i="18"/>
  <c r="I420" i="18"/>
  <c r="J420" i="18"/>
  <c r="K420" i="18"/>
  <c r="C421" i="18"/>
  <c r="D421" i="18"/>
  <c r="E421" i="18"/>
  <c r="F421" i="18"/>
  <c r="G421" i="18"/>
  <c r="H421" i="18"/>
  <c r="I421" i="18"/>
  <c r="J421" i="18"/>
  <c r="K421" i="18"/>
  <c r="C422" i="18"/>
  <c r="D422" i="18"/>
  <c r="E422" i="18"/>
  <c r="F422" i="18"/>
  <c r="G422" i="18"/>
  <c r="H422" i="18"/>
  <c r="I422" i="18"/>
  <c r="J422" i="18"/>
  <c r="K422" i="18"/>
  <c r="C423" i="18"/>
  <c r="D423" i="18"/>
  <c r="E423" i="18"/>
  <c r="F423" i="18"/>
  <c r="G423" i="18"/>
  <c r="H423" i="18"/>
  <c r="I423" i="18"/>
  <c r="J423" i="18"/>
  <c r="K423" i="18"/>
  <c r="C424" i="18"/>
  <c r="D424" i="18"/>
  <c r="E424" i="18"/>
  <c r="F424" i="18"/>
  <c r="G424" i="18"/>
  <c r="H424" i="18"/>
  <c r="I424" i="18"/>
  <c r="J424" i="18"/>
  <c r="K424" i="18"/>
  <c r="C425" i="18"/>
  <c r="D425" i="18"/>
  <c r="E425" i="18"/>
  <c r="F425" i="18"/>
  <c r="G425" i="18"/>
  <c r="H425" i="18"/>
  <c r="I425" i="18"/>
  <c r="J425" i="18"/>
  <c r="K425" i="18"/>
  <c r="C426" i="18"/>
  <c r="D426" i="18"/>
  <c r="E426" i="18"/>
  <c r="F426" i="18"/>
  <c r="G426" i="18"/>
  <c r="H426" i="18"/>
  <c r="I426" i="18"/>
  <c r="J426" i="18"/>
  <c r="K426" i="18"/>
  <c r="C427" i="18"/>
  <c r="D427" i="18"/>
  <c r="E427" i="18"/>
  <c r="F427" i="18"/>
  <c r="G427" i="18"/>
  <c r="H427" i="18"/>
  <c r="I427" i="18"/>
  <c r="J427" i="18"/>
  <c r="K427" i="18"/>
  <c r="C428" i="18"/>
  <c r="D428" i="18"/>
  <c r="E428" i="18"/>
  <c r="F428" i="18"/>
  <c r="G428" i="18"/>
  <c r="H428" i="18"/>
  <c r="I428" i="18"/>
  <c r="J428" i="18"/>
  <c r="K428" i="18"/>
  <c r="C429" i="18"/>
  <c r="D429" i="18"/>
  <c r="E429" i="18"/>
  <c r="F429" i="18"/>
  <c r="G429" i="18"/>
  <c r="H429" i="18"/>
  <c r="I429" i="18"/>
  <c r="J429" i="18"/>
  <c r="K429" i="18"/>
  <c r="C430" i="18"/>
  <c r="D430" i="18"/>
  <c r="E430" i="18"/>
  <c r="F430" i="18"/>
  <c r="G430" i="18"/>
  <c r="H430" i="18"/>
  <c r="I430" i="18"/>
  <c r="J430" i="18"/>
  <c r="K430" i="18"/>
  <c r="C431" i="18"/>
  <c r="D431" i="18"/>
  <c r="E431" i="18"/>
  <c r="F431" i="18"/>
  <c r="G431" i="18"/>
  <c r="H431" i="18"/>
  <c r="I431" i="18"/>
  <c r="J431" i="18"/>
  <c r="K431" i="18"/>
  <c r="C432" i="18"/>
  <c r="D432" i="18"/>
  <c r="E432" i="18"/>
  <c r="F432" i="18"/>
  <c r="G432" i="18"/>
  <c r="H432" i="18"/>
  <c r="I432" i="18"/>
  <c r="J432" i="18"/>
  <c r="K432" i="18"/>
  <c r="C433" i="18"/>
  <c r="D433" i="18"/>
  <c r="E433" i="18"/>
  <c r="F433" i="18"/>
  <c r="G433" i="18"/>
  <c r="H433" i="18"/>
  <c r="I433" i="18"/>
  <c r="J433" i="18"/>
  <c r="K433" i="18"/>
  <c r="C434" i="18"/>
  <c r="D434" i="18"/>
  <c r="E434" i="18"/>
  <c r="F434" i="18"/>
  <c r="G434" i="18"/>
  <c r="H434" i="18"/>
  <c r="I434" i="18"/>
  <c r="J434" i="18"/>
  <c r="K434" i="18"/>
  <c r="C435" i="18"/>
  <c r="D435" i="18"/>
  <c r="E435" i="18"/>
  <c r="F435" i="18"/>
  <c r="G435" i="18"/>
  <c r="H435" i="18"/>
  <c r="I435" i="18"/>
  <c r="J435" i="18"/>
  <c r="K435" i="18"/>
  <c r="C436" i="18"/>
  <c r="D436" i="18"/>
  <c r="E436" i="18"/>
  <c r="F436" i="18"/>
  <c r="G436" i="18"/>
  <c r="H436" i="18"/>
  <c r="I436" i="18"/>
  <c r="J436" i="18"/>
  <c r="K436" i="18"/>
  <c r="C437" i="18"/>
  <c r="D437" i="18"/>
  <c r="E437" i="18"/>
  <c r="F437" i="18"/>
  <c r="G437" i="18"/>
  <c r="H437" i="18"/>
  <c r="I437" i="18"/>
  <c r="J437" i="18"/>
  <c r="K437" i="18"/>
  <c r="C438" i="18"/>
  <c r="D438" i="18"/>
  <c r="E438" i="18"/>
  <c r="F438" i="18"/>
  <c r="G438" i="18"/>
  <c r="H438" i="18"/>
  <c r="I438" i="18"/>
  <c r="J438" i="18"/>
  <c r="K438" i="18"/>
  <c r="C439" i="18"/>
  <c r="D439" i="18"/>
  <c r="E439" i="18"/>
  <c r="F439" i="18"/>
  <c r="G439" i="18"/>
  <c r="H439" i="18"/>
  <c r="I439" i="18"/>
  <c r="J439" i="18"/>
  <c r="K439" i="18"/>
  <c r="C440" i="18"/>
  <c r="D440" i="18"/>
  <c r="E440" i="18"/>
  <c r="F440" i="18"/>
  <c r="G440" i="18"/>
  <c r="H440" i="18"/>
  <c r="I440" i="18"/>
  <c r="J440" i="18"/>
  <c r="K440" i="18"/>
  <c r="C441" i="18"/>
  <c r="D441" i="18"/>
  <c r="E441" i="18"/>
  <c r="F441" i="18"/>
  <c r="G441" i="18"/>
  <c r="H441" i="18"/>
  <c r="I441" i="18"/>
  <c r="J441" i="18"/>
  <c r="K441" i="18"/>
  <c r="C442" i="18"/>
  <c r="D442" i="18"/>
  <c r="E442" i="18"/>
  <c r="F442" i="18"/>
  <c r="G442" i="18"/>
  <c r="H442" i="18"/>
  <c r="I442" i="18"/>
  <c r="J442" i="18"/>
  <c r="K442" i="18"/>
  <c r="C443" i="18"/>
  <c r="D443" i="18"/>
  <c r="E443" i="18"/>
  <c r="F443" i="18"/>
  <c r="G443" i="18"/>
  <c r="H443" i="18"/>
  <c r="I443" i="18"/>
  <c r="J443" i="18"/>
  <c r="K443" i="18"/>
  <c r="C444" i="18"/>
  <c r="D444" i="18"/>
  <c r="E444" i="18"/>
  <c r="F444" i="18"/>
  <c r="G444" i="18"/>
  <c r="H444" i="18"/>
  <c r="I444" i="18"/>
  <c r="J444" i="18"/>
  <c r="K444" i="18"/>
  <c r="C445" i="18"/>
  <c r="D445" i="18"/>
  <c r="E445" i="18"/>
  <c r="F445" i="18"/>
  <c r="G445" i="18"/>
  <c r="H445" i="18"/>
  <c r="I445" i="18"/>
  <c r="J445" i="18"/>
  <c r="K445" i="18"/>
  <c r="C446" i="18"/>
  <c r="D446" i="18"/>
  <c r="E446" i="18"/>
  <c r="F446" i="18"/>
  <c r="G446" i="18"/>
  <c r="H446" i="18"/>
  <c r="I446" i="18"/>
  <c r="J446" i="18"/>
  <c r="K446" i="18"/>
  <c r="C447" i="18"/>
  <c r="D447" i="18"/>
  <c r="E447" i="18"/>
  <c r="F447" i="18"/>
  <c r="G447" i="18"/>
  <c r="H447" i="18"/>
  <c r="I447" i="18"/>
  <c r="J447" i="18"/>
  <c r="K447" i="18"/>
  <c r="C448" i="18"/>
  <c r="D448" i="18"/>
  <c r="E448" i="18"/>
  <c r="F448" i="18"/>
  <c r="G448" i="18"/>
  <c r="H448" i="18"/>
  <c r="I448" i="18"/>
  <c r="J448" i="18"/>
  <c r="K448" i="18"/>
  <c r="C449" i="18"/>
  <c r="D449" i="18"/>
  <c r="E449" i="18"/>
  <c r="F449" i="18"/>
  <c r="G449" i="18"/>
  <c r="H449" i="18"/>
  <c r="I449" i="18"/>
  <c r="J449" i="18"/>
  <c r="K449" i="18"/>
  <c r="C450" i="18"/>
  <c r="D450" i="18"/>
  <c r="E450" i="18"/>
  <c r="F450" i="18"/>
  <c r="G450" i="18"/>
  <c r="H450" i="18"/>
  <c r="I450" i="18"/>
  <c r="J450" i="18"/>
  <c r="K450" i="18"/>
  <c r="C451" i="18"/>
  <c r="D451" i="18"/>
  <c r="E451" i="18"/>
  <c r="F451" i="18"/>
  <c r="G451" i="18"/>
  <c r="H451" i="18"/>
  <c r="I451" i="18"/>
  <c r="J451" i="18"/>
  <c r="K451" i="18"/>
  <c r="C452" i="18"/>
  <c r="D452" i="18"/>
  <c r="E452" i="18"/>
  <c r="F452" i="18"/>
  <c r="G452" i="18"/>
  <c r="H452" i="18"/>
  <c r="I452" i="18"/>
  <c r="J452" i="18"/>
  <c r="K452" i="18"/>
  <c r="C453" i="18"/>
  <c r="D453" i="18"/>
  <c r="E453" i="18"/>
  <c r="F453" i="18"/>
  <c r="G453" i="18"/>
  <c r="H453" i="18"/>
  <c r="I453" i="18"/>
  <c r="J453" i="18"/>
  <c r="K453" i="18"/>
  <c r="C454" i="18"/>
  <c r="D454" i="18"/>
  <c r="E454" i="18"/>
  <c r="F454" i="18"/>
  <c r="G454" i="18"/>
  <c r="H454" i="18"/>
  <c r="I454" i="18"/>
  <c r="J454" i="18"/>
  <c r="K454" i="18"/>
  <c r="C455" i="18"/>
  <c r="D455" i="18"/>
  <c r="E455" i="18"/>
  <c r="F455" i="18"/>
  <c r="G455" i="18"/>
  <c r="H455" i="18"/>
  <c r="I455" i="18"/>
  <c r="J455" i="18"/>
  <c r="K455" i="18"/>
  <c r="C456" i="18"/>
  <c r="D456" i="18"/>
  <c r="E456" i="18"/>
  <c r="F456" i="18"/>
  <c r="G456" i="18"/>
  <c r="H456" i="18"/>
  <c r="I456" i="18"/>
  <c r="J456" i="18"/>
  <c r="K456" i="18"/>
  <c r="C457" i="18"/>
  <c r="D457" i="18"/>
  <c r="E457" i="18"/>
  <c r="F457" i="18"/>
  <c r="G457" i="18"/>
  <c r="H457" i="18"/>
  <c r="I457" i="18"/>
  <c r="J457" i="18"/>
  <c r="K457" i="18"/>
  <c r="C458" i="18"/>
  <c r="D458" i="18"/>
  <c r="E458" i="18"/>
  <c r="F458" i="18"/>
  <c r="G458" i="18"/>
  <c r="H458" i="18"/>
  <c r="I458" i="18"/>
  <c r="J458" i="18"/>
  <c r="K458" i="18"/>
  <c r="C459" i="18"/>
  <c r="D459" i="18"/>
  <c r="E459" i="18"/>
  <c r="F459" i="18"/>
  <c r="G459" i="18"/>
  <c r="H459" i="18"/>
  <c r="I459" i="18"/>
  <c r="J459" i="18"/>
  <c r="K459" i="18"/>
  <c r="C460" i="18"/>
  <c r="D460" i="18"/>
  <c r="E460" i="18"/>
  <c r="F460" i="18"/>
  <c r="G460" i="18"/>
  <c r="H460" i="18"/>
  <c r="I460" i="18"/>
  <c r="J460" i="18"/>
  <c r="K460" i="18"/>
  <c r="C461" i="18"/>
  <c r="D461" i="18"/>
  <c r="E461" i="18"/>
  <c r="F461" i="18"/>
  <c r="G461" i="18"/>
  <c r="H461" i="18"/>
  <c r="I461" i="18"/>
  <c r="J461" i="18"/>
  <c r="K461" i="18"/>
  <c r="C462" i="18"/>
  <c r="D462" i="18"/>
  <c r="E462" i="18"/>
  <c r="F462" i="18"/>
  <c r="G462" i="18"/>
  <c r="H462" i="18"/>
  <c r="I462" i="18"/>
  <c r="J462" i="18"/>
  <c r="K462" i="18"/>
  <c r="C463" i="18"/>
  <c r="D463" i="18"/>
  <c r="E463" i="18"/>
  <c r="F463" i="18"/>
  <c r="G463" i="18"/>
  <c r="H463" i="18"/>
  <c r="I463" i="18"/>
  <c r="J463" i="18"/>
  <c r="K463" i="18"/>
  <c r="C464" i="18"/>
  <c r="D464" i="18"/>
  <c r="E464" i="18"/>
  <c r="F464" i="18"/>
  <c r="G464" i="18"/>
  <c r="H464" i="18"/>
  <c r="I464" i="18"/>
  <c r="J464" i="18"/>
  <c r="K464" i="18"/>
  <c r="C465" i="18"/>
  <c r="D465" i="18"/>
  <c r="E465" i="18"/>
  <c r="F465" i="18"/>
  <c r="G465" i="18"/>
  <c r="H465" i="18"/>
  <c r="I465" i="18"/>
  <c r="J465" i="18"/>
  <c r="K465" i="18"/>
  <c r="C466" i="18"/>
  <c r="D466" i="18"/>
  <c r="E466" i="18"/>
  <c r="F466" i="18"/>
  <c r="G466" i="18"/>
  <c r="H466" i="18"/>
  <c r="I466" i="18"/>
  <c r="J466" i="18"/>
  <c r="K466" i="18"/>
  <c r="C467" i="18"/>
  <c r="D467" i="18"/>
  <c r="E467" i="18"/>
  <c r="F467" i="18"/>
  <c r="G467" i="18"/>
  <c r="H467" i="18"/>
  <c r="I467" i="18"/>
  <c r="J467" i="18"/>
  <c r="K467" i="18"/>
  <c r="C468" i="18"/>
  <c r="D468" i="18"/>
  <c r="E468" i="18"/>
  <c r="F468" i="18"/>
  <c r="G468" i="18"/>
  <c r="H468" i="18"/>
  <c r="I468" i="18"/>
  <c r="J468" i="18"/>
  <c r="K468" i="18"/>
  <c r="C469" i="18"/>
  <c r="D469" i="18"/>
  <c r="E469" i="18"/>
  <c r="F469" i="18"/>
  <c r="G469" i="18"/>
  <c r="H469" i="18"/>
  <c r="I469" i="18"/>
  <c r="J469" i="18"/>
  <c r="K469" i="18"/>
  <c r="C470" i="18"/>
  <c r="D470" i="18"/>
  <c r="E470" i="18"/>
  <c r="F470" i="18"/>
  <c r="G470" i="18"/>
  <c r="H470" i="18"/>
  <c r="I470" i="18"/>
  <c r="J470" i="18"/>
  <c r="K470" i="18"/>
  <c r="C471" i="18"/>
  <c r="D471" i="18"/>
  <c r="E471" i="18"/>
  <c r="F471" i="18"/>
  <c r="G471" i="18"/>
  <c r="H471" i="18"/>
  <c r="I471" i="18"/>
  <c r="J471" i="18"/>
  <c r="K471" i="18"/>
  <c r="C472" i="18"/>
  <c r="D472" i="18"/>
  <c r="E472" i="18"/>
  <c r="F472" i="18"/>
  <c r="G472" i="18"/>
  <c r="H472" i="18"/>
  <c r="I472" i="18"/>
  <c r="J472" i="18"/>
  <c r="K472" i="18"/>
  <c r="C473" i="18"/>
  <c r="D473" i="18"/>
  <c r="E473" i="18"/>
  <c r="F473" i="18"/>
  <c r="G473" i="18"/>
  <c r="H473" i="18"/>
  <c r="I473" i="18"/>
  <c r="J473" i="18"/>
  <c r="K473" i="18"/>
  <c r="C474" i="18"/>
  <c r="D474" i="18"/>
  <c r="E474" i="18"/>
  <c r="F474" i="18"/>
  <c r="G474" i="18"/>
  <c r="H474" i="18"/>
  <c r="I474" i="18"/>
  <c r="J474" i="18"/>
  <c r="K474" i="18"/>
  <c r="C475" i="18"/>
  <c r="D475" i="18"/>
  <c r="E475" i="18"/>
  <c r="F475" i="18"/>
  <c r="G475" i="18"/>
  <c r="H475" i="18"/>
  <c r="I475" i="18"/>
  <c r="J475" i="18"/>
  <c r="K475" i="18"/>
  <c r="C476" i="18"/>
  <c r="D476" i="18"/>
  <c r="E476" i="18"/>
  <c r="F476" i="18"/>
  <c r="G476" i="18"/>
  <c r="H476" i="18"/>
  <c r="I476" i="18"/>
  <c r="J476" i="18"/>
  <c r="K476" i="18"/>
  <c r="C477" i="18"/>
  <c r="D477" i="18"/>
  <c r="E477" i="18"/>
  <c r="F477" i="18"/>
  <c r="G477" i="18"/>
  <c r="H477" i="18"/>
  <c r="I477" i="18"/>
  <c r="J477" i="18"/>
  <c r="K477" i="18"/>
  <c r="C478" i="18"/>
  <c r="D478" i="18"/>
  <c r="E478" i="18"/>
  <c r="F478" i="18"/>
  <c r="G478" i="18"/>
  <c r="H478" i="18"/>
  <c r="I478" i="18"/>
  <c r="J478" i="18"/>
  <c r="K478" i="18"/>
  <c r="C479" i="18"/>
  <c r="D479" i="18"/>
  <c r="E479" i="18"/>
  <c r="F479" i="18"/>
  <c r="G479" i="18"/>
  <c r="H479" i="18"/>
  <c r="I479" i="18"/>
  <c r="J479" i="18"/>
  <c r="K479" i="18"/>
  <c r="C480" i="18"/>
  <c r="D480" i="18"/>
  <c r="E480" i="18"/>
  <c r="F480" i="18"/>
  <c r="G480" i="18"/>
  <c r="H480" i="18"/>
  <c r="I480" i="18"/>
  <c r="J480" i="18"/>
  <c r="K480" i="18"/>
  <c r="C481" i="18"/>
  <c r="D481" i="18"/>
  <c r="E481" i="18"/>
  <c r="F481" i="18"/>
  <c r="G481" i="18"/>
  <c r="H481" i="18"/>
  <c r="I481" i="18"/>
  <c r="J481" i="18"/>
  <c r="K481" i="18"/>
  <c r="C482" i="18"/>
  <c r="D482" i="18"/>
  <c r="E482" i="18"/>
  <c r="F482" i="18"/>
  <c r="G482" i="18"/>
  <c r="H482" i="18"/>
  <c r="I482" i="18"/>
  <c r="J482" i="18"/>
  <c r="K482" i="18"/>
  <c r="C483" i="18"/>
  <c r="D483" i="18"/>
  <c r="E483" i="18"/>
  <c r="F483" i="18"/>
  <c r="G483" i="18"/>
  <c r="H483" i="18"/>
  <c r="I483" i="18"/>
  <c r="J483" i="18"/>
  <c r="K483" i="18"/>
  <c r="C484" i="18"/>
  <c r="D484" i="18"/>
  <c r="E484" i="18"/>
  <c r="F484" i="18"/>
  <c r="G484" i="18"/>
  <c r="H484" i="18"/>
  <c r="I484" i="18"/>
  <c r="J484" i="18"/>
  <c r="K484" i="18"/>
  <c r="C485" i="18"/>
  <c r="D485" i="18"/>
  <c r="E485" i="18"/>
  <c r="F485" i="18"/>
  <c r="G485" i="18"/>
  <c r="H485" i="18"/>
  <c r="I485" i="18"/>
  <c r="J485" i="18"/>
  <c r="K485" i="18"/>
  <c r="C486" i="18"/>
  <c r="D486" i="18"/>
  <c r="E486" i="18"/>
  <c r="F486" i="18"/>
  <c r="G486" i="18"/>
  <c r="H486" i="18"/>
  <c r="I486" i="18"/>
  <c r="J486" i="18"/>
  <c r="K486" i="18"/>
  <c r="C487" i="18"/>
  <c r="D487" i="18"/>
  <c r="E487" i="18"/>
  <c r="F487" i="18"/>
  <c r="G487" i="18"/>
  <c r="H487" i="18"/>
  <c r="I487" i="18"/>
  <c r="J487" i="18"/>
  <c r="K487" i="18"/>
  <c r="C488" i="18"/>
  <c r="D488" i="18"/>
  <c r="E488" i="18"/>
  <c r="F488" i="18"/>
  <c r="G488" i="18"/>
  <c r="H488" i="18"/>
  <c r="I488" i="18"/>
  <c r="J488" i="18"/>
  <c r="K488" i="18"/>
  <c r="C489" i="18"/>
  <c r="D489" i="18"/>
  <c r="E489" i="18"/>
  <c r="F489" i="18"/>
  <c r="G489" i="18"/>
  <c r="H489" i="18"/>
  <c r="I489" i="18"/>
  <c r="J489" i="18"/>
  <c r="K489" i="18"/>
  <c r="C490" i="18"/>
  <c r="D490" i="18"/>
  <c r="E490" i="18"/>
  <c r="F490" i="18"/>
  <c r="G490" i="18"/>
  <c r="H490" i="18"/>
  <c r="I490" i="18"/>
  <c r="J490" i="18"/>
  <c r="K490" i="18"/>
  <c r="C491" i="18"/>
  <c r="D491" i="18"/>
  <c r="E491" i="18"/>
  <c r="F491" i="18"/>
  <c r="G491" i="18"/>
  <c r="H491" i="18"/>
  <c r="I491" i="18"/>
  <c r="J491" i="18"/>
  <c r="K491" i="18"/>
  <c r="C492" i="18"/>
  <c r="D492" i="18"/>
  <c r="E492" i="18"/>
  <c r="F492" i="18"/>
  <c r="G492" i="18"/>
  <c r="H492" i="18"/>
  <c r="I492" i="18"/>
  <c r="J492" i="18"/>
  <c r="K492" i="18"/>
  <c r="C493" i="18"/>
  <c r="D493" i="18"/>
  <c r="E493" i="18"/>
  <c r="F493" i="18"/>
  <c r="G493" i="18"/>
  <c r="H493" i="18"/>
  <c r="I493" i="18"/>
  <c r="J493" i="18"/>
  <c r="K493" i="18"/>
  <c r="C494" i="18"/>
  <c r="D494" i="18"/>
  <c r="E494" i="18"/>
  <c r="F494" i="18"/>
  <c r="G494" i="18"/>
  <c r="H494" i="18"/>
  <c r="I494" i="18"/>
  <c r="J494" i="18"/>
  <c r="K494" i="18"/>
  <c r="C495" i="18"/>
  <c r="D495" i="18"/>
  <c r="E495" i="18"/>
  <c r="F495" i="18"/>
  <c r="G495" i="18"/>
  <c r="H495" i="18"/>
  <c r="I495" i="18"/>
  <c r="J495" i="18"/>
  <c r="K495" i="18"/>
  <c r="C496" i="18"/>
  <c r="D496" i="18"/>
  <c r="E496" i="18"/>
  <c r="F496" i="18"/>
  <c r="G496" i="18"/>
  <c r="H496" i="18"/>
  <c r="I496" i="18"/>
  <c r="J496" i="18"/>
  <c r="K496" i="18"/>
  <c r="C497" i="18"/>
  <c r="D497" i="18"/>
  <c r="E497" i="18"/>
  <c r="F497" i="18"/>
  <c r="G497" i="18"/>
  <c r="H497" i="18"/>
  <c r="I497" i="18"/>
  <c r="J497" i="18"/>
  <c r="K497" i="18"/>
  <c r="C498" i="18"/>
  <c r="D498" i="18"/>
  <c r="E498" i="18"/>
  <c r="F498" i="18"/>
  <c r="G498" i="18"/>
  <c r="H498" i="18"/>
  <c r="I498" i="18"/>
  <c r="J498" i="18"/>
  <c r="K498" i="18"/>
  <c r="C499" i="18"/>
  <c r="D499" i="18"/>
  <c r="E499" i="18"/>
  <c r="F499" i="18"/>
  <c r="G499" i="18"/>
  <c r="H499" i="18"/>
  <c r="I499" i="18"/>
  <c r="J499" i="18"/>
  <c r="K499" i="18"/>
  <c r="C500" i="18"/>
  <c r="D500" i="18"/>
  <c r="E500" i="18"/>
  <c r="F500" i="18"/>
  <c r="G500" i="18"/>
  <c r="H500" i="18"/>
  <c r="I500" i="18"/>
  <c r="J500" i="18"/>
  <c r="K500" i="18"/>
  <c r="C501" i="18"/>
  <c r="D501" i="18"/>
  <c r="E501" i="18"/>
  <c r="F501" i="18"/>
  <c r="G501" i="18"/>
  <c r="H501" i="18"/>
  <c r="I501" i="18"/>
  <c r="J501" i="18"/>
  <c r="K501" i="18"/>
  <c r="C502" i="18"/>
  <c r="D502" i="18"/>
  <c r="E502" i="18"/>
  <c r="F502" i="18"/>
  <c r="G502" i="18"/>
  <c r="H502" i="18"/>
  <c r="I502" i="18"/>
  <c r="J502" i="18"/>
  <c r="K502" i="18"/>
  <c r="C503" i="18"/>
  <c r="D503" i="18"/>
  <c r="E503" i="18"/>
  <c r="F503" i="18"/>
  <c r="G503" i="18"/>
  <c r="H503" i="18"/>
  <c r="I503" i="18"/>
  <c r="J503" i="18"/>
  <c r="K503" i="18"/>
  <c r="C504" i="18"/>
  <c r="D504" i="18"/>
  <c r="E504" i="18"/>
  <c r="F504" i="18"/>
  <c r="G504" i="18"/>
  <c r="H504" i="18"/>
  <c r="I504" i="18"/>
  <c r="J504" i="18"/>
  <c r="K504" i="18"/>
  <c r="C505" i="18"/>
  <c r="D505" i="18"/>
  <c r="E505" i="18"/>
  <c r="F505" i="18"/>
  <c r="G505" i="18"/>
  <c r="H505" i="18"/>
  <c r="I505" i="18"/>
  <c r="J505" i="18"/>
  <c r="K505" i="18"/>
  <c r="C506" i="18"/>
  <c r="D506" i="18"/>
  <c r="E506" i="18"/>
  <c r="F506" i="18"/>
  <c r="G506" i="18"/>
  <c r="H506" i="18"/>
  <c r="I506" i="18"/>
  <c r="J506" i="18"/>
  <c r="K506" i="18"/>
  <c r="C507" i="18"/>
  <c r="D507" i="18"/>
  <c r="E507" i="18"/>
  <c r="F507" i="18"/>
  <c r="G507" i="18"/>
  <c r="H507" i="18"/>
  <c r="I507" i="18"/>
  <c r="J507" i="18"/>
  <c r="K507" i="18"/>
  <c r="C508" i="18"/>
  <c r="D508" i="18"/>
  <c r="E508" i="18"/>
  <c r="F508" i="18"/>
  <c r="G508" i="18"/>
  <c r="H508" i="18"/>
  <c r="I508" i="18"/>
  <c r="J508" i="18"/>
  <c r="K508" i="18"/>
  <c r="C509" i="18"/>
  <c r="D509" i="18"/>
  <c r="E509" i="18"/>
  <c r="F509" i="18"/>
  <c r="G509" i="18"/>
  <c r="H509" i="18"/>
  <c r="I509" i="18"/>
  <c r="J509" i="18"/>
  <c r="K509" i="18"/>
  <c r="C510" i="18"/>
  <c r="D510" i="18"/>
  <c r="E510" i="18"/>
  <c r="F510" i="18"/>
  <c r="G510" i="18"/>
  <c r="H510" i="18"/>
  <c r="I510" i="18"/>
  <c r="J510" i="18"/>
  <c r="K510" i="18"/>
  <c r="C511" i="18"/>
  <c r="D511" i="18"/>
  <c r="E511" i="18"/>
  <c r="F511" i="18"/>
  <c r="G511" i="18"/>
  <c r="H511" i="18"/>
  <c r="I511" i="18"/>
  <c r="J511" i="18"/>
  <c r="K511" i="18"/>
  <c r="C512" i="18"/>
  <c r="D512" i="18"/>
  <c r="E512" i="18"/>
  <c r="F512" i="18"/>
  <c r="G512" i="18"/>
  <c r="H512" i="18"/>
  <c r="I512" i="18"/>
  <c r="J512" i="18"/>
  <c r="K512" i="18"/>
  <c r="C513" i="18"/>
  <c r="D513" i="18"/>
  <c r="E513" i="18"/>
  <c r="F513" i="18"/>
  <c r="G513" i="18"/>
  <c r="H513" i="18"/>
  <c r="I513" i="18"/>
  <c r="J513" i="18"/>
  <c r="K513" i="18"/>
  <c r="C514" i="18"/>
  <c r="D514" i="18"/>
  <c r="E514" i="18"/>
  <c r="F514" i="18"/>
  <c r="G514" i="18"/>
  <c r="H514" i="18"/>
  <c r="I514" i="18"/>
  <c r="J514" i="18"/>
  <c r="K514" i="18"/>
  <c r="C515" i="18"/>
  <c r="D515" i="18"/>
  <c r="E515" i="18"/>
  <c r="F515" i="18"/>
  <c r="G515" i="18"/>
  <c r="H515" i="18"/>
  <c r="I515" i="18"/>
  <c r="J515" i="18"/>
  <c r="K515" i="18"/>
  <c r="C516" i="18"/>
  <c r="D516" i="18"/>
  <c r="E516" i="18"/>
  <c r="F516" i="18"/>
  <c r="G516" i="18"/>
  <c r="H516" i="18"/>
  <c r="I516" i="18"/>
  <c r="J516" i="18"/>
  <c r="K516" i="18"/>
  <c r="C517" i="18"/>
  <c r="D517" i="18"/>
  <c r="E517" i="18"/>
  <c r="F517" i="18"/>
  <c r="G517" i="18"/>
  <c r="H517" i="18"/>
  <c r="I517" i="18"/>
  <c r="J517" i="18"/>
  <c r="K517" i="18"/>
  <c r="C518" i="18"/>
  <c r="D518" i="18"/>
  <c r="E518" i="18"/>
  <c r="F518" i="18"/>
  <c r="G518" i="18"/>
  <c r="H518" i="18"/>
  <c r="I518" i="18"/>
  <c r="J518" i="18"/>
  <c r="K518" i="18"/>
  <c r="C519" i="18"/>
  <c r="D519" i="18"/>
  <c r="E519" i="18"/>
  <c r="F519" i="18"/>
  <c r="G519" i="18"/>
  <c r="H519" i="18"/>
  <c r="I519" i="18"/>
  <c r="J519" i="18"/>
  <c r="K519" i="18"/>
  <c r="C520" i="18"/>
  <c r="D520" i="18"/>
  <c r="E520" i="18"/>
  <c r="F520" i="18"/>
  <c r="G520" i="18"/>
  <c r="H520" i="18"/>
  <c r="I520" i="18"/>
  <c r="J520" i="18"/>
  <c r="K520" i="18"/>
  <c r="C521" i="18"/>
  <c r="D521" i="18"/>
  <c r="E521" i="18"/>
  <c r="F521" i="18"/>
  <c r="G521" i="18"/>
  <c r="H521" i="18"/>
  <c r="I521" i="18"/>
  <c r="J521" i="18"/>
  <c r="K521" i="18"/>
  <c r="C522" i="18"/>
  <c r="D522" i="18"/>
  <c r="E522" i="18"/>
  <c r="F522" i="18"/>
  <c r="G522" i="18"/>
  <c r="H522" i="18"/>
  <c r="I522" i="18"/>
  <c r="J522" i="18"/>
  <c r="K522" i="18"/>
  <c r="C523" i="18"/>
  <c r="D523" i="18"/>
  <c r="E523" i="18"/>
  <c r="F523" i="18"/>
  <c r="G523" i="18"/>
  <c r="H523" i="18"/>
  <c r="I523" i="18"/>
  <c r="J523" i="18"/>
  <c r="K523" i="18"/>
  <c r="C524" i="18"/>
  <c r="D524" i="18"/>
  <c r="E524" i="18"/>
  <c r="F524" i="18"/>
  <c r="G524" i="18"/>
  <c r="H524" i="18"/>
  <c r="I524" i="18"/>
  <c r="J524" i="18"/>
  <c r="K524" i="18"/>
  <c r="C525" i="18"/>
  <c r="D525" i="18"/>
  <c r="E525" i="18"/>
  <c r="F525" i="18"/>
  <c r="G525" i="18"/>
  <c r="H525" i="18"/>
  <c r="I525" i="18"/>
  <c r="J525" i="18"/>
  <c r="K525" i="18"/>
  <c r="C526" i="18"/>
  <c r="D526" i="18"/>
  <c r="E526" i="18"/>
  <c r="F526" i="18"/>
  <c r="G526" i="18"/>
  <c r="H526" i="18"/>
  <c r="I526" i="18"/>
  <c r="J526" i="18"/>
  <c r="K526" i="18"/>
  <c r="C527" i="18"/>
  <c r="D527" i="18"/>
  <c r="E527" i="18"/>
  <c r="F527" i="18"/>
  <c r="G527" i="18"/>
  <c r="H527" i="18"/>
  <c r="I527" i="18"/>
  <c r="J527" i="18"/>
  <c r="K527" i="18"/>
  <c r="C528" i="18"/>
  <c r="D528" i="18"/>
  <c r="E528" i="18"/>
  <c r="F528" i="18"/>
  <c r="G528" i="18"/>
  <c r="H528" i="18"/>
  <c r="I528" i="18"/>
  <c r="J528" i="18"/>
  <c r="K528" i="18"/>
  <c r="C529" i="18"/>
  <c r="D529" i="18"/>
  <c r="E529" i="18"/>
  <c r="F529" i="18"/>
  <c r="G529" i="18"/>
  <c r="H529" i="18"/>
  <c r="I529" i="18"/>
  <c r="J529" i="18"/>
  <c r="K529" i="18"/>
  <c r="C530" i="18"/>
  <c r="D530" i="18"/>
  <c r="E530" i="18"/>
  <c r="F530" i="18"/>
  <c r="G530" i="18"/>
  <c r="H530" i="18"/>
  <c r="I530" i="18"/>
  <c r="J530" i="18"/>
  <c r="K530" i="18"/>
  <c r="C531" i="18"/>
  <c r="D531" i="18"/>
  <c r="E531" i="18"/>
  <c r="F531" i="18"/>
  <c r="G531" i="18"/>
  <c r="H531" i="18"/>
  <c r="I531" i="18"/>
  <c r="J531" i="18"/>
  <c r="K531" i="18"/>
  <c r="C532" i="18"/>
  <c r="D532" i="18"/>
  <c r="E532" i="18"/>
  <c r="F532" i="18"/>
  <c r="G532" i="18"/>
  <c r="H532" i="18"/>
  <c r="I532" i="18"/>
  <c r="J532" i="18"/>
  <c r="K532" i="18"/>
  <c r="C533" i="18"/>
  <c r="D533" i="18"/>
  <c r="E533" i="18"/>
  <c r="F533" i="18"/>
  <c r="G533" i="18"/>
  <c r="H533" i="18"/>
  <c r="I533" i="18"/>
  <c r="J533" i="18"/>
  <c r="K533" i="18"/>
  <c r="C534" i="18"/>
  <c r="D534" i="18"/>
  <c r="E534" i="18"/>
  <c r="F534" i="18"/>
  <c r="G534" i="18"/>
  <c r="H534" i="18"/>
  <c r="I534" i="18"/>
  <c r="J534" i="18"/>
  <c r="K534" i="18"/>
  <c r="C535" i="18"/>
  <c r="D535" i="18"/>
  <c r="E535" i="18"/>
  <c r="F535" i="18"/>
  <c r="G535" i="18"/>
  <c r="H535" i="18"/>
  <c r="I535" i="18"/>
  <c r="J535" i="18"/>
  <c r="K535" i="18"/>
  <c r="C536" i="18"/>
  <c r="D536" i="18"/>
  <c r="E536" i="18"/>
  <c r="F536" i="18"/>
  <c r="G536" i="18"/>
  <c r="H536" i="18"/>
  <c r="I536" i="18"/>
  <c r="J536" i="18"/>
  <c r="K536" i="18"/>
  <c r="C537" i="18"/>
  <c r="D537" i="18"/>
  <c r="E537" i="18"/>
  <c r="F537" i="18"/>
  <c r="G537" i="18"/>
  <c r="H537" i="18"/>
  <c r="I537" i="18"/>
  <c r="J537" i="18"/>
  <c r="K537" i="18"/>
  <c r="C538" i="18"/>
  <c r="D538" i="18"/>
  <c r="E538" i="18"/>
  <c r="F538" i="18"/>
  <c r="G538" i="18"/>
  <c r="H538" i="18"/>
  <c r="I538" i="18"/>
  <c r="J538" i="18"/>
  <c r="K538" i="18"/>
  <c r="C539" i="18"/>
  <c r="D539" i="18"/>
  <c r="E539" i="18"/>
  <c r="F539" i="18"/>
  <c r="G539" i="18"/>
  <c r="H539" i="18"/>
  <c r="I539" i="18"/>
  <c r="J539" i="18"/>
  <c r="K539" i="18"/>
  <c r="C540" i="18"/>
  <c r="D540" i="18"/>
  <c r="E540" i="18"/>
  <c r="F540" i="18"/>
  <c r="G540" i="18"/>
  <c r="H540" i="18"/>
  <c r="I540" i="18"/>
  <c r="J540" i="18"/>
  <c r="K540" i="18"/>
  <c r="C541" i="18"/>
  <c r="D541" i="18"/>
  <c r="E541" i="18"/>
  <c r="F541" i="18"/>
  <c r="G541" i="18"/>
  <c r="H541" i="18"/>
  <c r="I541" i="18"/>
  <c r="J541" i="18"/>
  <c r="K541" i="18"/>
  <c r="C542" i="18"/>
  <c r="D542" i="18"/>
  <c r="E542" i="18"/>
  <c r="F542" i="18"/>
  <c r="G542" i="18"/>
  <c r="H542" i="18"/>
  <c r="I542" i="18"/>
  <c r="J542" i="18"/>
  <c r="K542" i="18"/>
  <c r="C543" i="18"/>
  <c r="D543" i="18"/>
  <c r="E543" i="18"/>
  <c r="F543" i="18"/>
  <c r="G543" i="18"/>
  <c r="H543" i="18"/>
  <c r="I543" i="18"/>
  <c r="J543" i="18"/>
  <c r="K543" i="18"/>
  <c r="C544" i="18"/>
  <c r="D544" i="18"/>
  <c r="E544" i="18"/>
  <c r="F544" i="18"/>
  <c r="G544" i="18"/>
  <c r="H544" i="18"/>
  <c r="I544" i="18"/>
  <c r="J544" i="18"/>
  <c r="K544" i="18"/>
  <c r="C545" i="18"/>
  <c r="D545" i="18"/>
  <c r="E545" i="18"/>
  <c r="F545" i="18"/>
  <c r="G545" i="18"/>
  <c r="H545" i="18"/>
  <c r="I545" i="18"/>
  <c r="J545" i="18"/>
  <c r="K545" i="18"/>
  <c r="C546" i="18"/>
  <c r="D546" i="18"/>
  <c r="E546" i="18"/>
  <c r="F546" i="18"/>
  <c r="G546" i="18"/>
  <c r="H546" i="18"/>
  <c r="I546" i="18"/>
  <c r="J546" i="18"/>
  <c r="K546" i="18"/>
  <c r="C547" i="18"/>
  <c r="D547" i="18"/>
  <c r="E547" i="18"/>
  <c r="F547" i="18"/>
  <c r="G547" i="18"/>
  <c r="H547" i="18"/>
  <c r="I547" i="18"/>
  <c r="J547" i="18"/>
  <c r="K547" i="18"/>
  <c r="C548" i="18"/>
  <c r="D548" i="18"/>
  <c r="E548" i="18"/>
  <c r="F548" i="18"/>
  <c r="G548" i="18"/>
  <c r="H548" i="18"/>
  <c r="I548" i="18"/>
  <c r="J548" i="18"/>
  <c r="K548" i="18"/>
  <c r="C549" i="18"/>
  <c r="D549" i="18"/>
  <c r="E549" i="18"/>
  <c r="F549" i="18"/>
  <c r="G549" i="18"/>
  <c r="H549" i="18"/>
  <c r="I549" i="18"/>
  <c r="J549" i="18"/>
  <c r="K549" i="18"/>
  <c r="C550" i="18"/>
  <c r="D550" i="18"/>
  <c r="E550" i="18"/>
  <c r="F550" i="18"/>
  <c r="G550" i="18"/>
  <c r="H550" i="18"/>
  <c r="I550" i="18"/>
  <c r="J550" i="18"/>
  <c r="K550" i="18"/>
  <c r="C551" i="18"/>
  <c r="D551" i="18"/>
  <c r="E551" i="18"/>
  <c r="F551" i="18"/>
  <c r="G551" i="18"/>
  <c r="H551" i="18"/>
  <c r="I551" i="18"/>
  <c r="J551" i="18"/>
  <c r="K551" i="18"/>
  <c r="C552" i="18"/>
  <c r="D552" i="18"/>
  <c r="E552" i="18"/>
  <c r="F552" i="18"/>
  <c r="G552" i="18"/>
  <c r="H552" i="18"/>
  <c r="I552" i="18"/>
  <c r="J552" i="18"/>
  <c r="K552" i="18"/>
  <c r="C553" i="18"/>
  <c r="D553" i="18"/>
  <c r="E553" i="18"/>
  <c r="F553" i="18"/>
  <c r="G553" i="18"/>
  <c r="H553" i="18"/>
  <c r="I553" i="18"/>
  <c r="J553" i="18"/>
  <c r="K553" i="18"/>
  <c r="C554" i="18"/>
  <c r="D554" i="18"/>
  <c r="E554" i="18"/>
  <c r="F554" i="18"/>
  <c r="G554" i="18"/>
  <c r="H554" i="18"/>
  <c r="I554" i="18"/>
  <c r="J554" i="18"/>
  <c r="K554" i="18"/>
  <c r="C555" i="18"/>
  <c r="D555" i="18"/>
  <c r="E555" i="18"/>
  <c r="F555" i="18"/>
  <c r="G555" i="18"/>
  <c r="H555" i="18"/>
  <c r="I555" i="18"/>
  <c r="J555" i="18"/>
  <c r="K555" i="18"/>
  <c r="C556" i="18"/>
  <c r="D556" i="18"/>
  <c r="E556" i="18"/>
  <c r="F556" i="18"/>
  <c r="G556" i="18"/>
  <c r="H556" i="18"/>
  <c r="I556" i="18"/>
  <c r="J556" i="18"/>
  <c r="K556" i="18"/>
  <c r="C557" i="18"/>
  <c r="D557" i="18"/>
  <c r="E557" i="18"/>
  <c r="F557" i="18"/>
  <c r="G557" i="18"/>
  <c r="H557" i="18"/>
  <c r="I557" i="18"/>
  <c r="J557" i="18"/>
  <c r="K557" i="18"/>
  <c r="C558" i="18"/>
  <c r="D558" i="18"/>
  <c r="E558" i="18"/>
  <c r="F558" i="18"/>
  <c r="G558" i="18"/>
  <c r="H558" i="18"/>
  <c r="I558" i="18"/>
  <c r="J558" i="18"/>
  <c r="K558" i="18"/>
  <c r="C559" i="18"/>
  <c r="D559" i="18"/>
  <c r="E559" i="18"/>
  <c r="F559" i="18"/>
  <c r="G559" i="18"/>
  <c r="H559" i="18"/>
  <c r="I559" i="18"/>
  <c r="J559" i="18"/>
  <c r="K559" i="18"/>
  <c r="C560" i="18"/>
  <c r="D560" i="18"/>
  <c r="E560" i="18"/>
  <c r="F560" i="18"/>
  <c r="G560" i="18"/>
  <c r="H560" i="18"/>
  <c r="I560" i="18"/>
  <c r="J560" i="18"/>
  <c r="K560" i="18"/>
  <c r="C561" i="18"/>
  <c r="D561" i="18"/>
  <c r="E561" i="18"/>
  <c r="F561" i="18"/>
  <c r="G561" i="18"/>
  <c r="H561" i="18"/>
  <c r="I561" i="18"/>
  <c r="J561" i="18"/>
  <c r="K561" i="18"/>
  <c r="C562" i="18"/>
  <c r="D562" i="18"/>
  <c r="E562" i="18"/>
  <c r="F562" i="18"/>
  <c r="G562" i="18"/>
  <c r="H562" i="18"/>
  <c r="I562" i="18"/>
  <c r="J562" i="18"/>
  <c r="K562" i="18"/>
  <c r="C563" i="18"/>
  <c r="D563" i="18"/>
  <c r="E563" i="18"/>
  <c r="F563" i="18"/>
  <c r="G563" i="18"/>
  <c r="H563" i="18"/>
  <c r="I563" i="18"/>
  <c r="J563" i="18"/>
  <c r="K563" i="18"/>
  <c r="C564" i="18"/>
  <c r="D564" i="18"/>
  <c r="E564" i="18"/>
  <c r="F564" i="18"/>
  <c r="G564" i="18"/>
  <c r="H564" i="18"/>
  <c r="I564" i="18"/>
  <c r="J564" i="18"/>
  <c r="K564" i="18"/>
  <c r="C565" i="18"/>
  <c r="D565" i="18"/>
  <c r="E565" i="18"/>
  <c r="F565" i="18"/>
  <c r="G565" i="18"/>
  <c r="H565" i="18"/>
  <c r="I565" i="18"/>
  <c r="J565" i="18"/>
  <c r="K565" i="18"/>
  <c r="C566" i="18"/>
  <c r="D566" i="18"/>
  <c r="E566" i="18"/>
  <c r="F566" i="18"/>
  <c r="G566" i="18"/>
  <c r="H566" i="18"/>
  <c r="I566" i="18"/>
  <c r="J566" i="18"/>
  <c r="K566" i="18"/>
  <c r="C567" i="18"/>
  <c r="D567" i="18"/>
  <c r="E567" i="18"/>
  <c r="F567" i="18"/>
  <c r="G567" i="18"/>
  <c r="H567" i="18"/>
  <c r="I567" i="18"/>
  <c r="J567" i="18"/>
  <c r="K567" i="18"/>
  <c r="C568" i="18"/>
  <c r="D568" i="18"/>
  <c r="E568" i="18"/>
  <c r="F568" i="18"/>
  <c r="G568" i="18"/>
  <c r="H568" i="18"/>
  <c r="I568" i="18"/>
  <c r="J568" i="18"/>
  <c r="K568" i="18"/>
  <c r="C569" i="18"/>
  <c r="D569" i="18"/>
  <c r="E569" i="18"/>
  <c r="F569" i="18"/>
  <c r="G569" i="18"/>
  <c r="H569" i="18"/>
  <c r="I569" i="18"/>
  <c r="J569" i="18"/>
  <c r="K569" i="18"/>
  <c r="C570" i="18"/>
  <c r="D570" i="18"/>
  <c r="E570" i="18"/>
  <c r="F570" i="18"/>
  <c r="G570" i="18"/>
  <c r="H570" i="18"/>
  <c r="I570" i="18"/>
  <c r="J570" i="18"/>
  <c r="K570" i="18"/>
  <c r="C571" i="18"/>
  <c r="D571" i="18"/>
  <c r="E571" i="18"/>
  <c r="F571" i="18"/>
  <c r="G571" i="18"/>
  <c r="H571" i="18"/>
  <c r="I571" i="18"/>
  <c r="J571" i="18"/>
  <c r="K571" i="18"/>
  <c r="C572" i="18"/>
  <c r="D572" i="18"/>
  <c r="E572" i="18"/>
  <c r="F572" i="18"/>
  <c r="G572" i="18"/>
  <c r="H572" i="18"/>
  <c r="I572" i="18"/>
  <c r="J572" i="18"/>
  <c r="K572" i="18"/>
  <c r="C573" i="18"/>
  <c r="D573" i="18"/>
  <c r="E573" i="18"/>
  <c r="F573" i="18"/>
  <c r="G573" i="18"/>
  <c r="H573" i="18"/>
  <c r="I573" i="18"/>
  <c r="J573" i="18"/>
  <c r="K573" i="18"/>
  <c r="C574" i="18"/>
  <c r="D574" i="18"/>
  <c r="E574" i="18"/>
  <c r="F574" i="18"/>
  <c r="G574" i="18"/>
  <c r="H574" i="18"/>
  <c r="I574" i="18"/>
  <c r="J574" i="18"/>
  <c r="K574" i="18"/>
  <c r="C575" i="18"/>
  <c r="D575" i="18"/>
  <c r="E575" i="18"/>
  <c r="F575" i="18"/>
  <c r="G575" i="18"/>
  <c r="H575" i="18"/>
  <c r="I575" i="18"/>
  <c r="J575" i="18"/>
  <c r="K575" i="18"/>
  <c r="C576" i="18"/>
  <c r="D576" i="18"/>
  <c r="E576" i="18"/>
  <c r="F576" i="18"/>
  <c r="G576" i="18"/>
  <c r="H576" i="18"/>
  <c r="I576" i="18"/>
  <c r="J576" i="18"/>
  <c r="K576" i="18"/>
  <c r="C577" i="18"/>
  <c r="D577" i="18"/>
  <c r="E577" i="18"/>
  <c r="F577" i="18"/>
  <c r="G577" i="18"/>
  <c r="H577" i="18"/>
  <c r="I577" i="18"/>
  <c r="J577" i="18"/>
  <c r="K577" i="18"/>
  <c r="C578" i="18"/>
  <c r="D578" i="18"/>
  <c r="E578" i="18"/>
  <c r="F578" i="18"/>
  <c r="G578" i="18"/>
  <c r="H578" i="18"/>
  <c r="I578" i="18"/>
  <c r="J578" i="18"/>
  <c r="K578" i="18"/>
  <c r="C579" i="18"/>
  <c r="D579" i="18"/>
  <c r="E579" i="18"/>
  <c r="F579" i="18"/>
  <c r="G579" i="18"/>
  <c r="H579" i="18"/>
  <c r="I579" i="18"/>
  <c r="J579" i="18"/>
  <c r="K579" i="18"/>
  <c r="C580" i="18"/>
  <c r="D580" i="18"/>
  <c r="E580" i="18"/>
  <c r="F580" i="18"/>
  <c r="G580" i="18"/>
  <c r="H580" i="18"/>
  <c r="I580" i="18"/>
  <c r="J580" i="18"/>
  <c r="K580" i="18"/>
  <c r="C581" i="18"/>
  <c r="D581" i="18"/>
  <c r="E581" i="18"/>
  <c r="F581" i="18"/>
  <c r="G581" i="18"/>
  <c r="H581" i="18"/>
  <c r="I581" i="18"/>
  <c r="J581" i="18"/>
  <c r="K581" i="18"/>
  <c r="C582" i="18"/>
  <c r="D582" i="18"/>
  <c r="E582" i="18"/>
  <c r="F582" i="18"/>
  <c r="G582" i="18"/>
  <c r="H582" i="18"/>
  <c r="I582" i="18"/>
  <c r="J582" i="18"/>
  <c r="K582" i="18"/>
  <c r="C583" i="18"/>
  <c r="D583" i="18"/>
  <c r="E583" i="18"/>
  <c r="F583" i="18"/>
  <c r="G583" i="18"/>
  <c r="H583" i="18"/>
  <c r="I583" i="18"/>
  <c r="J583" i="18"/>
  <c r="K583" i="18"/>
  <c r="C584" i="18"/>
  <c r="D584" i="18"/>
  <c r="E584" i="18"/>
  <c r="F584" i="18"/>
  <c r="G584" i="18"/>
  <c r="H584" i="18"/>
  <c r="I584" i="18"/>
  <c r="J584" i="18"/>
  <c r="K584" i="18"/>
  <c r="C585" i="18"/>
  <c r="D585" i="18"/>
  <c r="E585" i="18"/>
  <c r="F585" i="18"/>
  <c r="G585" i="18"/>
  <c r="H585" i="18"/>
  <c r="I585" i="18"/>
  <c r="J585" i="18"/>
  <c r="K585" i="18"/>
  <c r="C586" i="18"/>
  <c r="D586" i="18"/>
  <c r="E586" i="18"/>
  <c r="F586" i="18"/>
  <c r="G586" i="18"/>
  <c r="H586" i="18"/>
  <c r="I586" i="18"/>
  <c r="J586" i="18"/>
  <c r="K586" i="18"/>
  <c r="C587" i="18"/>
  <c r="D587" i="18"/>
  <c r="E587" i="18"/>
  <c r="F587" i="18"/>
  <c r="G587" i="18"/>
  <c r="H587" i="18"/>
  <c r="I587" i="18"/>
  <c r="J587" i="18"/>
  <c r="K587" i="18"/>
  <c r="C588" i="18"/>
  <c r="D588" i="18"/>
  <c r="E588" i="18"/>
  <c r="F588" i="18"/>
  <c r="G588" i="18"/>
  <c r="H588" i="18"/>
  <c r="I588" i="18"/>
  <c r="J588" i="18"/>
  <c r="K588" i="18"/>
  <c r="C589" i="18"/>
  <c r="D589" i="18"/>
  <c r="E589" i="18"/>
  <c r="F589" i="18"/>
  <c r="G589" i="18"/>
  <c r="H589" i="18"/>
  <c r="I589" i="18"/>
  <c r="J589" i="18"/>
  <c r="K589" i="18"/>
  <c r="C590" i="18"/>
  <c r="D590" i="18"/>
  <c r="E590" i="18"/>
  <c r="F590" i="18"/>
  <c r="G590" i="18"/>
  <c r="H590" i="18"/>
  <c r="I590" i="18"/>
  <c r="J590" i="18"/>
  <c r="K590" i="18"/>
  <c r="C591" i="18"/>
  <c r="D591" i="18"/>
  <c r="E591" i="18"/>
  <c r="F591" i="18"/>
  <c r="G591" i="18"/>
  <c r="H591" i="18"/>
  <c r="I591" i="18"/>
  <c r="J591" i="18"/>
  <c r="K591" i="18"/>
  <c r="C592" i="18"/>
  <c r="D592" i="18"/>
  <c r="E592" i="18"/>
  <c r="F592" i="18"/>
  <c r="G592" i="18"/>
  <c r="H592" i="18"/>
  <c r="I592" i="18"/>
  <c r="J592" i="18"/>
  <c r="K592" i="18"/>
  <c r="C593" i="18"/>
  <c r="D593" i="18"/>
  <c r="E593" i="18"/>
  <c r="F593" i="18"/>
  <c r="G593" i="18"/>
  <c r="H593" i="18"/>
  <c r="I593" i="18"/>
  <c r="J593" i="18"/>
  <c r="K593" i="18"/>
  <c r="C594" i="18"/>
  <c r="D594" i="18"/>
  <c r="E594" i="18"/>
  <c r="F594" i="18"/>
  <c r="G594" i="18"/>
  <c r="H594" i="18"/>
  <c r="I594" i="18"/>
  <c r="J594" i="18"/>
  <c r="K594" i="18"/>
  <c r="C595" i="18"/>
  <c r="D595" i="18"/>
  <c r="E595" i="18"/>
  <c r="F595" i="18"/>
  <c r="G595" i="18"/>
  <c r="H595" i="18"/>
  <c r="I595" i="18"/>
  <c r="J595" i="18"/>
  <c r="K595" i="18"/>
  <c r="C596" i="18"/>
  <c r="D596" i="18"/>
  <c r="E596" i="18"/>
  <c r="F596" i="18"/>
  <c r="G596" i="18"/>
  <c r="H596" i="18"/>
  <c r="I596" i="18"/>
  <c r="J596" i="18"/>
  <c r="K596" i="18"/>
  <c r="C597" i="18"/>
  <c r="D597" i="18"/>
  <c r="E597" i="18"/>
  <c r="F597" i="18"/>
  <c r="G597" i="18"/>
  <c r="H597" i="18"/>
  <c r="I597" i="18"/>
  <c r="J597" i="18"/>
  <c r="K597" i="18"/>
  <c r="C598" i="18"/>
  <c r="D598" i="18"/>
  <c r="E598" i="18"/>
  <c r="F598" i="18"/>
  <c r="G598" i="18"/>
  <c r="H598" i="18"/>
  <c r="I598" i="18"/>
  <c r="J598" i="18"/>
  <c r="K598" i="18"/>
  <c r="C599" i="18"/>
  <c r="D599" i="18"/>
  <c r="E599" i="18"/>
  <c r="F599" i="18"/>
  <c r="G599" i="18"/>
  <c r="H599" i="18"/>
  <c r="I599" i="18"/>
  <c r="J599" i="18"/>
  <c r="K599" i="18"/>
  <c r="C600" i="18"/>
  <c r="D600" i="18"/>
  <c r="E600" i="18"/>
  <c r="F600" i="18"/>
  <c r="G600" i="18"/>
  <c r="H600" i="18"/>
  <c r="I600" i="18"/>
  <c r="J600" i="18"/>
  <c r="K600" i="18"/>
  <c r="C601" i="18"/>
  <c r="D601" i="18"/>
  <c r="E601" i="18"/>
  <c r="F601" i="18"/>
  <c r="G601" i="18"/>
  <c r="H601" i="18"/>
  <c r="I601" i="18"/>
  <c r="J601" i="18"/>
  <c r="K601" i="18"/>
  <c r="C602" i="18"/>
  <c r="D602" i="18"/>
  <c r="E602" i="18"/>
  <c r="F602" i="18"/>
  <c r="G602" i="18"/>
  <c r="H602" i="18"/>
  <c r="I602" i="18"/>
  <c r="J602" i="18"/>
  <c r="K602" i="18"/>
  <c r="C603" i="18"/>
  <c r="D603" i="18"/>
  <c r="E603" i="18"/>
  <c r="F603" i="18"/>
  <c r="G603" i="18"/>
  <c r="H603" i="18"/>
  <c r="I603" i="18"/>
  <c r="J603" i="18"/>
  <c r="K603" i="18"/>
  <c r="C604" i="18"/>
  <c r="D604" i="18"/>
  <c r="E604" i="18"/>
  <c r="F604" i="18"/>
  <c r="G604" i="18"/>
  <c r="H604" i="18"/>
  <c r="I604" i="18"/>
  <c r="J604" i="18"/>
  <c r="K604" i="18"/>
  <c r="C605" i="18"/>
  <c r="D605" i="18"/>
  <c r="E605" i="18"/>
  <c r="F605" i="18"/>
  <c r="G605" i="18"/>
  <c r="H605" i="18"/>
  <c r="I605" i="18"/>
  <c r="J605" i="18"/>
  <c r="K605" i="18"/>
  <c r="C606" i="18"/>
  <c r="D606" i="18"/>
  <c r="E606" i="18"/>
  <c r="F606" i="18"/>
  <c r="G606" i="18"/>
  <c r="H606" i="18"/>
  <c r="I606" i="18"/>
  <c r="J606" i="18"/>
  <c r="K606" i="18"/>
  <c r="C607" i="18"/>
  <c r="D607" i="18"/>
  <c r="E607" i="18"/>
  <c r="F607" i="18"/>
  <c r="G607" i="18"/>
  <c r="H607" i="18"/>
  <c r="I607" i="18"/>
  <c r="J607" i="18"/>
  <c r="K607" i="18"/>
  <c r="C608" i="18"/>
  <c r="D608" i="18"/>
  <c r="E608" i="18"/>
  <c r="F608" i="18"/>
  <c r="G608" i="18"/>
  <c r="H608" i="18"/>
  <c r="I608" i="18"/>
  <c r="J608" i="18"/>
  <c r="K608" i="18"/>
  <c r="C609" i="18"/>
  <c r="D609" i="18"/>
  <c r="E609" i="18"/>
  <c r="F609" i="18"/>
  <c r="G609" i="18"/>
  <c r="H609" i="18"/>
  <c r="I609" i="18"/>
  <c r="J609" i="18"/>
  <c r="K609" i="18"/>
  <c r="C610" i="18"/>
  <c r="D610" i="18"/>
  <c r="E610" i="18"/>
  <c r="F610" i="18"/>
  <c r="G610" i="18"/>
  <c r="H610" i="18"/>
  <c r="I610" i="18"/>
  <c r="J610" i="18"/>
  <c r="K610" i="18"/>
  <c r="C611" i="18"/>
  <c r="D611" i="18"/>
  <c r="E611" i="18"/>
  <c r="F611" i="18"/>
  <c r="G611" i="18"/>
  <c r="H611" i="18"/>
  <c r="I611" i="18"/>
  <c r="J611" i="18"/>
  <c r="K611" i="18"/>
  <c r="C612" i="18"/>
  <c r="D612" i="18"/>
  <c r="E612" i="18"/>
  <c r="F612" i="18"/>
  <c r="G612" i="18"/>
  <c r="H612" i="18"/>
  <c r="I612" i="18"/>
  <c r="J612" i="18"/>
  <c r="K612" i="18"/>
  <c r="C613" i="18"/>
  <c r="D613" i="18"/>
  <c r="E613" i="18"/>
  <c r="F613" i="18"/>
  <c r="G613" i="18"/>
  <c r="H613" i="18"/>
  <c r="I613" i="18"/>
  <c r="J613" i="18"/>
  <c r="K613" i="18"/>
  <c r="C614" i="18"/>
  <c r="D614" i="18"/>
  <c r="E614" i="18"/>
  <c r="F614" i="18"/>
  <c r="G614" i="18"/>
  <c r="H614" i="18"/>
  <c r="I614" i="18"/>
  <c r="J614" i="18"/>
  <c r="K614" i="18"/>
  <c r="C615" i="18"/>
  <c r="D615" i="18"/>
  <c r="E615" i="18"/>
  <c r="F615" i="18"/>
  <c r="G615" i="18"/>
  <c r="H615" i="18"/>
  <c r="I615" i="18"/>
  <c r="J615" i="18"/>
  <c r="K615" i="18"/>
  <c r="C616" i="18"/>
  <c r="D616" i="18"/>
  <c r="E616" i="18"/>
  <c r="F616" i="18"/>
  <c r="G616" i="18"/>
  <c r="H616" i="18"/>
  <c r="I616" i="18"/>
  <c r="J616" i="18"/>
  <c r="K616" i="18"/>
  <c r="C617" i="18"/>
  <c r="D617" i="18"/>
  <c r="E617" i="18"/>
  <c r="F617" i="18"/>
  <c r="G617" i="18"/>
  <c r="H617" i="18"/>
  <c r="I617" i="18"/>
  <c r="J617" i="18"/>
  <c r="K617" i="18"/>
  <c r="C618" i="18"/>
  <c r="D618" i="18"/>
  <c r="E618" i="18"/>
  <c r="F618" i="18"/>
  <c r="G618" i="18"/>
  <c r="H618" i="18"/>
  <c r="I618" i="18"/>
  <c r="J618" i="18"/>
  <c r="K618" i="18"/>
  <c r="C619" i="18"/>
  <c r="D619" i="18"/>
  <c r="E619" i="18"/>
  <c r="F619" i="18"/>
  <c r="G619" i="18"/>
  <c r="H619" i="18"/>
  <c r="I619" i="18"/>
  <c r="J619" i="18"/>
  <c r="K619" i="18"/>
  <c r="C620" i="18"/>
  <c r="D620" i="18"/>
  <c r="E620" i="18"/>
  <c r="F620" i="18"/>
  <c r="G620" i="18"/>
  <c r="H620" i="18"/>
  <c r="I620" i="18"/>
  <c r="J620" i="18"/>
  <c r="K620" i="18"/>
  <c r="C621" i="18"/>
  <c r="D621" i="18"/>
  <c r="E621" i="18"/>
  <c r="F621" i="18"/>
  <c r="G621" i="18"/>
  <c r="H621" i="18"/>
  <c r="I621" i="18"/>
  <c r="J621" i="18"/>
  <c r="K621" i="18"/>
  <c r="C622" i="18"/>
  <c r="D622" i="18"/>
  <c r="E622" i="18"/>
  <c r="F622" i="18"/>
  <c r="G622" i="18"/>
  <c r="H622" i="18"/>
  <c r="I622" i="18"/>
  <c r="J622" i="18"/>
  <c r="K622" i="18"/>
  <c r="C623" i="18"/>
  <c r="D623" i="18"/>
  <c r="E623" i="18"/>
  <c r="F623" i="18"/>
  <c r="G623" i="18"/>
  <c r="H623" i="18"/>
  <c r="I623" i="18"/>
  <c r="J623" i="18"/>
  <c r="K623" i="18"/>
  <c r="C624" i="18"/>
  <c r="D624" i="18"/>
  <c r="E624" i="18"/>
  <c r="F624" i="18"/>
  <c r="G624" i="18"/>
  <c r="H624" i="18"/>
  <c r="I624" i="18"/>
  <c r="J624" i="18"/>
  <c r="K624" i="18"/>
  <c r="C625" i="18"/>
  <c r="D625" i="18"/>
  <c r="E625" i="18"/>
  <c r="F625" i="18"/>
  <c r="G625" i="18"/>
  <c r="H625" i="18"/>
  <c r="I625" i="18"/>
  <c r="J625" i="18"/>
  <c r="K625" i="18"/>
  <c r="C626" i="18"/>
  <c r="D626" i="18"/>
  <c r="E626" i="18"/>
  <c r="F626" i="18"/>
  <c r="G626" i="18"/>
  <c r="H626" i="18"/>
  <c r="I626" i="18"/>
  <c r="J626" i="18"/>
  <c r="K626" i="18"/>
  <c r="C627" i="18"/>
  <c r="D627" i="18"/>
  <c r="E627" i="18"/>
  <c r="F627" i="18"/>
  <c r="G627" i="18"/>
  <c r="H627" i="18"/>
  <c r="I627" i="18"/>
  <c r="J627" i="18"/>
  <c r="K627" i="18"/>
  <c r="C628" i="18"/>
  <c r="D628" i="18"/>
  <c r="E628" i="18"/>
  <c r="F628" i="18"/>
  <c r="G628" i="18"/>
  <c r="H628" i="18"/>
  <c r="I628" i="18"/>
  <c r="J628" i="18"/>
  <c r="K628" i="18"/>
  <c r="C629" i="18"/>
  <c r="D629" i="18"/>
  <c r="E629" i="18"/>
  <c r="F629" i="18"/>
  <c r="G629" i="18"/>
  <c r="H629" i="18"/>
  <c r="I629" i="18"/>
  <c r="J629" i="18"/>
  <c r="K629" i="18"/>
  <c r="C630" i="18"/>
  <c r="D630" i="18"/>
  <c r="E630" i="18"/>
  <c r="F630" i="18"/>
  <c r="G630" i="18"/>
  <c r="H630" i="18"/>
  <c r="I630" i="18"/>
  <c r="J630" i="18"/>
  <c r="K630" i="18"/>
  <c r="C631" i="18"/>
  <c r="D631" i="18"/>
  <c r="E631" i="18"/>
  <c r="F631" i="18"/>
  <c r="G631" i="18"/>
  <c r="H631" i="18"/>
  <c r="I631" i="18"/>
  <c r="J631" i="18"/>
  <c r="K631" i="18"/>
  <c r="C632" i="18"/>
  <c r="D632" i="18"/>
  <c r="E632" i="18"/>
  <c r="F632" i="18"/>
  <c r="G632" i="18"/>
  <c r="H632" i="18"/>
  <c r="I632" i="18"/>
  <c r="J632" i="18"/>
  <c r="K632" i="18"/>
  <c r="C633" i="18"/>
  <c r="D633" i="18"/>
  <c r="E633" i="18"/>
  <c r="F633" i="18"/>
  <c r="G633" i="18"/>
  <c r="H633" i="18"/>
  <c r="I633" i="18"/>
  <c r="J633" i="18"/>
  <c r="K633" i="18"/>
  <c r="C634" i="18"/>
  <c r="D634" i="18"/>
  <c r="E634" i="18"/>
  <c r="F634" i="18"/>
  <c r="G634" i="18"/>
  <c r="H634" i="18"/>
  <c r="I634" i="18"/>
  <c r="J634" i="18"/>
  <c r="K634" i="18"/>
  <c r="C635" i="18"/>
  <c r="D635" i="18"/>
  <c r="E635" i="18"/>
  <c r="F635" i="18"/>
  <c r="G635" i="18"/>
  <c r="H635" i="18"/>
  <c r="I635" i="18"/>
  <c r="J635" i="18"/>
  <c r="K635" i="18"/>
  <c r="C636" i="18"/>
  <c r="D636" i="18"/>
  <c r="E636" i="18"/>
  <c r="F636" i="18"/>
  <c r="G636" i="18"/>
  <c r="H636" i="18"/>
  <c r="I636" i="18"/>
  <c r="J636" i="18"/>
  <c r="K636" i="18"/>
  <c r="C637" i="18"/>
  <c r="D637" i="18"/>
  <c r="E637" i="18"/>
  <c r="F637" i="18"/>
  <c r="G637" i="18"/>
  <c r="H637" i="18"/>
  <c r="I637" i="18"/>
  <c r="J637" i="18"/>
  <c r="K637" i="18"/>
  <c r="C638" i="18"/>
  <c r="D638" i="18"/>
  <c r="E638" i="18"/>
  <c r="F638" i="18"/>
  <c r="G638" i="18"/>
  <c r="H638" i="18"/>
  <c r="I638" i="18"/>
  <c r="J638" i="18"/>
  <c r="K638" i="18"/>
  <c r="C639" i="18"/>
  <c r="D639" i="18"/>
  <c r="E639" i="18"/>
  <c r="F639" i="18"/>
  <c r="G639" i="18"/>
  <c r="H639" i="18"/>
  <c r="I639" i="18"/>
  <c r="J639" i="18"/>
  <c r="K639" i="18"/>
  <c r="C640" i="18"/>
  <c r="D640" i="18"/>
  <c r="E640" i="18"/>
  <c r="F640" i="18"/>
  <c r="G640" i="18"/>
  <c r="H640" i="18"/>
  <c r="I640" i="18"/>
  <c r="J640" i="18"/>
  <c r="K640" i="18"/>
  <c r="C641" i="18"/>
  <c r="D641" i="18"/>
  <c r="E641" i="18"/>
  <c r="F641" i="18"/>
  <c r="G641" i="18"/>
  <c r="H641" i="18"/>
  <c r="I641" i="18"/>
  <c r="J641" i="18"/>
  <c r="K641" i="18"/>
  <c r="C642" i="18"/>
  <c r="D642" i="18"/>
  <c r="E642" i="18"/>
  <c r="F642" i="18"/>
  <c r="G642" i="18"/>
  <c r="H642" i="18"/>
  <c r="I642" i="18"/>
  <c r="J642" i="18"/>
  <c r="K642" i="18"/>
  <c r="C643" i="18"/>
  <c r="D643" i="18"/>
  <c r="E643" i="18"/>
  <c r="F643" i="18"/>
  <c r="G643" i="18"/>
  <c r="H643" i="18"/>
  <c r="I643" i="18"/>
  <c r="J643" i="18"/>
  <c r="K643" i="18"/>
  <c r="C644" i="18"/>
  <c r="D644" i="18"/>
  <c r="E644" i="18"/>
  <c r="F644" i="18"/>
  <c r="G644" i="18"/>
  <c r="H644" i="18"/>
  <c r="I644" i="18"/>
  <c r="J644" i="18"/>
  <c r="K644" i="18"/>
  <c r="C645" i="18"/>
  <c r="D645" i="18"/>
  <c r="E645" i="18"/>
  <c r="F645" i="18"/>
  <c r="G645" i="18"/>
  <c r="H645" i="18"/>
  <c r="I645" i="18"/>
  <c r="J645" i="18"/>
  <c r="K645" i="18"/>
  <c r="C646" i="18"/>
  <c r="D646" i="18"/>
  <c r="E646" i="18"/>
  <c r="F646" i="18"/>
  <c r="G646" i="18"/>
  <c r="H646" i="18"/>
  <c r="I646" i="18"/>
  <c r="J646" i="18"/>
  <c r="K646" i="18"/>
  <c r="C647" i="18"/>
  <c r="D647" i="18"/>
  <c r="E647" i="18"/>
  <c r="F647" i="18"/>
  <c r="G647" i="18"/>
  <c r="H647" i="18"/>
  <c r="I647" i="18"/>
  <c r="J647" i="18"/>
  <c r="K647" i="18"/>
  <c r="C648" i="18"/>
  <c r="D648" i="18"/>
  <c r="E648" i="18"/>
  <c r="F648" i="18"/>
  <c r="G648" i="18"/>
  <c r="H648" i="18"/>
  <c r="I648" i="18"/>
  <c r="J648" i="18"/>
  <c r="K648" i="18"/>
  <c r="C649" i="18"/>
  <c r="D649" i="18"/>
  <c r="E649" i="18"/>
  <c r="F649" i="18"/>
  <c r="G649" i="18"/>
  <c r="H649" i="18"/>
  <c r="I649" i="18"/>
  <c r="J649" i="18"/>
  <c r="K649" i="18"/>
  <c r="C650" i="18"/>
  <c r="D650" i="18"/>
  <c r="E650" i="18"/>
  <c r="F650" i="18"/>
  <c r="G650" i="18"/>
  <c r="H650" i="18"/>
  <c r="I650" i="18"/>
  <c r="J650" i="18"/>
  <c r="K650" i="18"/>
  <c r="C651" i="18"/>
  <c r="D651" i="18"/>
  <c r="E651" i="18"/>
  <c r="F651" i="18"/>
  <c r="G651" i="18"/>
  <c r="H651" i="18"/>
  <c r="I651" i="18"/>
  <c r="J651" i="18"/>
  <c r="K651" i="18"/>
  <c r="C652" i="18"/>
  <c r="D652" i="18"/>
  <c r="E652" i="18"/>
  <c r="F652" i="18"/>
  <c r="G652" i="18"/>
  <c r="H652" i="18"/>
  <c r="I652" i="18"/>
  <c r="J652" i="18"/>
  <c r="K652" i="18"/>
  <c r="C653" i="18"/>
  <c r="D653" i="18"/>
  <c r="E653" i="18"/>
  <c r="F653" i="18"/>
  <c r="G653" i="18"/>
  <c r="H653" i="18"/>
  <c r="I653" i="18"/>
  <c r="J653" i="18"/>
  <c r="K653" i="18"/>
  <c r="C654" i="18"/>
  <c r="D654" i="18"/>
  <c r="E654" i="18"/>
  <c r="F654" i="18"/>
  <c r="G654" i="18"/>
  <c r="H654" i="18"/>
  <c r="I654" i="18"/>
  <c r="J654" i="18"/>
  <c r="K654" i="18"/>
  <c r="C655" i="18"/>
  <c r="D655" i="18"/>
  <c r="E655" i="18"/>
  <c r="F655" i="18"/>
  <c r="G655" i="18"/>
  <c r="H655" i="18"/>
  <c r="I655" i="18"/>
  <c r="J655" i="18"/>
  <c r="K655" i="18"/>
  <c r="C656" i="18"/>
  <c r="D656" i="18"/>
  <c r="E656" i="18"/>
  <c r="F656" i="18"/>
  <c r="G656" i="18"/>
  <c r="H656" i="18"/>
  <c r="I656" i="18"/>
  <c r="J656" i="18"/>
  <c r="K656" i="18"/>
  <c r="C657" i="18"/>
  <c r="D657" i="18"/>
  <c r="E657" i="18"/>
  <c r="F657" i="18"/>
  <c r="G657" i="18"/>
  <c r="H657" i="18"/>
  <c r="I657" i="18"/>
  <c r="J657" i="18"/>
  <c r="K657" i="18"/>
  <c r="C658" i="18"/>
  <c r="D658" i="18"/>
  <c r="E658" i="18"/>
  <c r="F658" i="18"/>
  <c r="G658" i="18"/>
  <c r="H658" i="18"/>
  <c r="I658" i="18"/>
  <c r="J658" i="18"/>
  <c r="K658" i="18"/>
  <c r="C659" i="18"/>
  <c r="D659" i="18"/>
  <c r="E659" i="18"/>
  <c r="F659" i="18"/>
  <c r="G659" i="18"/>
  <c r="H659" i="18"/>
  <c r="I659" i="18"/>
  <c r="J659" i="18"/>
  <c r="K659" i="18"/>
  <c r="C660" i="18"/>
  <c r="D660" i="18"/>
  <c r="E660" i="18"/>
  <c r="F660" i="18"/>
  <c r="G660" i="18"/>
  <c r="H660" i="18"/>
  <c r="I660" i="18"/>
  <c r="J660" i="18"/>
  <c r="K660" i="18"/>
  <c r="C661" i="18"/>
  <c r="D661" i="18"/>
  <c r="E661" i="18"/>
  <c r="F661" i="18"/>
  <c r="G661" i="18"/>
  <c r="H661" i="18"/>
  <c r="I661" i="18"/>
  <c r="J661" i="18"/>
  <c r="K661" i="18"/>
  <c r="C662" i="18"/>
  <c r="D662" i="18"/>
  <c r="E662" i="18"/>
  <c r="F662" i="18"/>
  <c r="G662" i="18"/>
  <c r="H662" i="18"/>
  <c r="I662" i="18"/>
  <c r="J662" i="18"/>
  <c r="K662" i="18"/>
  <c r="C663" i="18"/>
  <c r="D663" i="18"/>
  <c r="E663" i="18"/>
  <c r="F663" i="18"/>
  <c r="G663" i="18"/>
  <c r="H663" i="18"/>
  <c r="I663" i="18"/>
  <c r="J663" i="18"/>
  <c r="K663" i="18"/>
  <c r="C664" i="18"/>
  <c r="D664" i="18"/>
  <c r="E664" i="18"/>
  <c r="F664" i="18"/>
  <c r="G664" i="18"/>
  <c r="H664" i="18"/>
  <c r="I664" i="18"/>
  <c r="J664" i="18"/>
  <c r="K664" i="18"/>
  <c r="C665" i="18"/>
  <c r="D665" i="18"/>
  <c r="E665" i="18"/>
  <c r="F665" i="18"/>
  <c r="G665" i="18"/>
  <c r="H665" i="18"/>
  <c r="I665" i="18"/>
  <c r="J665" i="18"/>
  <c r="K665" i="18"/>
  <c r="C666" i="18"/>
  <c r="D666" i="18"/>
  <c r="E666" i="18"/>
  <c r="F666" i="18"/>
  <c r="G666" i="18"/>
  <c r="H666" i="18"/>
  <c r="I666" i="18"/>
  <c r="J666" i="18"/>
  <c r="K666" i="18"/>
  <c r="C667" i="18"/>
  <c r="D667" i="18"/>
  <c r="E667" i="18"/>
  <c r="F667" i="18"/>
  <c r="G667" i="18"/>
  <c r="H667" i="18"/>
  <c r="I667" i="18"/>
  <c r="J667" i="18"/>
  <c r="K667" i="18"/>
  <c r="C668" i="18"/>
  <c r="D668" i="18"/>
  <c r="E668" i="18"/>
  <c r="F668" i="18"/>
  <c r="G668" i="18"/>
  <c r="H668" i="18"/>
  <c r="I668" i="18"/>
  <c r="J668" i="18"/>
  <c r="K668" i="18"/>
  <c r="C669" i="18"/>
  <c r="D669" i="18"/>
  <c r="E669" i="18"/>
  <c r="F669" i="18"/>
  <c r="G669" i="18"/>
  <c r="H669" i="18"/>
  <c r="I669" i="18"/>
  <c r="J669" i="18"/>
  <c r="K669" i="18"/>
  <c r="C670" i="18"/>
  <c r="D670" i="18"/>
  <c r="E670" i="18"/>
  <c r="F670" i="18"/>
  <c r="G670" i="18"/>
  <c r="H670" i="18"/>
  <c r="I670" i="18"/>
  <c r="J670" i="18"/>
  <c r="K670" i="18"/>
  <c r="C671" i="18"/>
  <c r="D671" i="18"/>
  <c r="E671" i="18"/>
  <c r="F671" i="18"/>
  <c r="G671" i="18"/>
  <c r="H671" i="18"/>
  <c r="I671" i="18"/>
  <c r="J671" i="18"/>
  <c r="K671" i="18"/>
  <c r="C672" i="18"/>
  <c r="D672" i="18"/>
  <c r="E672" i="18"/>
  <c r="F672" i="18"/>
  <c r="G672" i="18"/>
  <c r="H672" i="18"/>
  <c r="I672" i="18"/>
  <c r="J672" i="18"/>
  <c r="K672" i="18"/>
  <c r="C673" i="18"/>
  <c r="D673" i="18"/>
  <c r="E673" i="18"/>
  <c r="F673" i="18"/>
  <c r="G673" i="18"/>
  <c r="H673" i="18"/>
  <c r="I673" i="18"/>
  <c r="J673" i="18"/>
  <c r="K673" i="18"/>
  <c r="C674" i="18"/>
  <c r="D674" i="18"/>
  <c r="E674" i="18"/>
  <c r="F674" i="18"/>
  <c r="G674" i="18"/>
  <c r="H674" i="18"/>
  <c r="I674" i="18"/>
  <c r="J674" i="18"/>
  <c r="K674" i="18"/>
  <c r="C675" i="18"/>
  <c r="D675" i="18"/>
  <c r="E675" i="18"/>
  <c r="F675" i="18"/>
  <c r="G675" i="18"/>
  <c r="H675" i="18"/>
  <c r="I675" i="18"/>
  <c r="J675" i="18"/>
  <c r="K675" i="18"/>
  <c r="C676" i="18"/>
  <c r="D676" i="18"/>
  <c r="E676" i="18"/>
  <c r="F676" i="18"/>
  <c r="G676" i="18"/>
  <c r="H676" i="18"/>
  <c r="I676" i="18"/>
  <c r="J676" i="18"/>
  <c r="K676" i="18"/>
  <c r="C677" i="18"/>
  <c r="D677" i="18"/>
  <c r="E677" i="18"/>
  <c r="F677" i="18"/>
  <c r="G677" i="18"/>
  <c r="H677" i="18"/>
  <c r="I677" i="18"/>
  <c r="J677" i="18"/>
  <c r="K677" i="18"/>
  <c r="C678" i="18"/>
  <c r="D678" i="18"/>
  <c r="E678" i="18"/>
  <c r="F678" i="18"/>
  <c r="G678" i="18"/>
  <c r="H678" i="18"/>
  <c r="I678" i="18"/>
  <c r="J678" i="18"/>
  <c r="K678" i="18"/>
  <c r="C679" i="18"/>
  <c r="D679" i="18"/>
  <c r="E679" i="18"/>
  <c r="F679" i="18"/>
  <c r="G679" i="18"/>
  <c r="H679" i="18"/>
  <c r="I679" i="18"/>
  <c r="J679" i="18"/>
  <c r="K679" i="18"/>
  <c r="C680" i="18"/>
  <c r="D680" i="18"/>
  <c r="E680" i="18"/>
  <c r="F680" i="18"/>
  <c r="G680" i="18"/>
  <c r="H680" i="18"/>
  <c r="I680" i="18"/>
  <c r="J680" i="18"/>
  <c r="K680" i="18"/>
  <c r="C681" i="18"/>
  <c r="D681" i="18"/>
  <c r="E681" i="18"/>
  <c r="F681" i="18"/>
  <c r="G681" i="18"/>
  <c r="H681" i="18"/>
  <c r="I681" i="18"/>
  <c r="J681" i="18"/>
  <c r="K681" i="18"/>
  <c r="C682" i="18"/>
  <c r="D682" i="18"/>
  <c r="E682" i="18"/>
  <c r="F682" i="18"/>
  <c r="G682" i="18"/>
  <c r="H682" i="18"/>
  <c r="I682" i="18"/>
  <c r="J682" i="18"/>
  <c r="K682" i="18"/>
  <c r="C683" i="18"/>
  <c r="D683" i="18"/>
  <c r="E683" i="18"/>
  <c r="F683" i="18"/>
  <c r="G683" i="18"/>
  <c r="H683" i="18"/>
  <c r="I683" i="18"/>
  <c r="J683" i="18"/>
  <c r="K683" i="18"/>
  <c r="C684" i="18"/>
  <c r="D684" i="18"/>
  <c r="E684" i="18"/>
  <c r="F684" i="18"/>
  <c r="G684" i="18"/>
  <c r="H684" i="18"/>
  <c r="I684" i="18"/>
  <c r="J684" i="18"/>
  <c r="K684" i="18"/>
  <c r="C685" i="18"/>
  <c r="D685" i="18"/>
  <c r="E685" i="18"/>
  <c r="F685" i="18"/>
  <c r="G685" i="18"/>
  <c r="H685" i="18"/>
  <c r="I685" i="18"/>
  <c r="J685" i="18"/>
  <c r="K685" i="18"/>
  <c r="C686" i="18"/>
  <c r="D686" i="18"/>
  <c r="E686" i="18"/>
  <c r="F686" i="18"/>
  <c r="G686" i="18"/>
  <c r="H686" i="18"/>
  <c r="I686" i="18"/>
  <c r="J686" i="18"/>
  <c r="K686" i="18"/>
  <c r="C687" i="18"/>
  <c r="D687" i="18"/>
  <c r="E687" i="18"/>
  <c r="F687" i="18"/>
  <c r="G687" i="18"/>
  <c r="H687" i="18"/>
  <c r="I687" i="18"/>
  <c r="J687" i="18"/>
  <c r="K687" i="18"/>
  <c r="C688" i="18"/>
  <c r="D688" i="18"/>
  <c r="E688" i="18"/>
  <c r="F688" i="18"/>
  <c r="G688" i="18"/>
  <c r="H688" i="18"/>
  <c r="I688" i="18"/>
  <c r="J688" i="18"/>
  <c r="K688" i="18"/>
  <c r="C689" i="18"/>
  <c r="D689" i="18"/>
  <c r="E689" i="18"/>
  <c r="F689" i="18"/>
  <c r="G689" i="18"/>
  <c r="H689" i="18"/>
  <c r="I689" i="18"/>
  <c r="J689" i="18"/>
  <c r="K689" i="18"/>
  <c r="C690" i="18"/>
  <c r="D690" i="18"/>
  <c r="E690" i="18"/>
  <c r="F690" i="18"/>
  <c r="G690" i="18"/>
  <c r="H690" i="18"/>
  <c r="I690" i="18"/>
  <c r="J690" i="18"/>
  <c r="K690" i="18"/>
  <c r="C691" i="18"/>
  <c r="D691" i="18"/>
  <c r="E691" i="18"/>
  <c r="F691" i="18"/>
  <c r="G691" i="18"/>
  <c r="H691" i="18"/>
  <c r="I691" i="18"/>
  <c r="J691" i="18"/>
  <c r="K691" i="18"/>
  <c r="C692" i="18"/>
  <c r="D692" i="18"/>
  <c r="E692" i="18"/>
  <c r="F692" i="18"/>
  <c r="G692" i="18"/>
  <c r="H692" i="18"/>
  <c r="I692" i="18"/>
  <c r="J692" i="18"/>
  <c r="K692" i="18"/>
  <c r="C693" i="18"/>
  <c r="D693" i="18"/>
  <c r="E693" i="18"/>
  <c r="F693" i="18"/>
  <c r="G693" i="18"/>
  <c r="H693" i="18"/>
  <c r="I693" i="18"/>
  <c r="J693" i="18"/>
  <c r="K693" i="18"/>
  <c r="C694" i="18"/>
  <c r="D694" i="18"/>
  <c r="E694" i="18"/>
  <c r="F694" i="18"/>
  <c r="G694" i="18"/>
  <c r="H694" i="18"/>
  <c r="I694" i="18"/>
  <c r="J694" i="18"/>
  <c r="K694" i="18"/>
  <c r="C695" i="18"/>
  <c r="D695" i="18"/>
  <c r="E695" i="18"/>
  <c r="F695" i="18"/>
  <c r="G695" i="18"/>
  <c r="H695" i="18"/>
  <c r="I695" i="18"/>
  <c r="J695" i="18"/>
  <c r="K695" i="18"/>
  <c r="C696" i="18"/>
  <c r="D696" i="18"/>
  <c r="E696" i="18"/>
  <c r="F696" i="18"/>
  <c r="G696" i="18"/>
  <c r="H696" i="18"/>
  <c r="I696" i="18"/>
  <c r="J696" i="18"/>
  <c r="K696" i="18"/>
  <c r="C697" i="18"/>
  <c r="D697" i="18"/>
  <c r="E697" i="18"/>
  <c r="F697" i="18"/>
  <c r="G697" i="18"/>
  <c r="H697" i="18"/>
  <c r="I697" i="18"/>
  <c r="J697" i="18"/>
  <c r="K697" i="18"/>
  <c r="C698" i="18"/>
  <c r="D698" i="18"/>
  <c r="E698" i="18"/>
  <c r="F698" i="18"/>
  <c r="G698" i="18"/>
  <c r="H698" i="18"/>
  <c r="I698" i="18"/>
  <c r="J698" i="18"/>
  <c r="K698" i="18"/>
  <c r="C699" i="18"/>
  <c r="D699" i="18"/>
  <c r="E699" i="18"/>
  <c r="F699" i="18"/>
  <c r="G699" i="18"/>
  <c r="H699" i="18"/>
  <c r="I699" i="18"/>
  <c r="J699" i="18"/>
  <c r="K699" i="18"/>
  <c r="C700" i="18"/>
  <c r="D700" i="18"/>
  <c r="E700" i="18"/>
  <c r="F700" i="18"/>
  <c r="G700" i="18"/>
  <c r="H700" i="18"/>
  <c r="I700" i="18"/>
  <c r="J700" i="18"/>
  <c r="K700" i="18"/>
  <c r="C701" i="18"/>
  <c r="D701" i="18"/>
  <c r="E701" i="18"/>
  <c r="F701" i="18"/>
  <c r="G701" i="18"/>
  <c r="H701" i="18"/>
  <c r="I701" i="18"/>
  <c r="J701" i="18"/>
  <c r="K701" i="18"/>
  <c r="C702" i="18"/>
  <c r="D702" i="18"/>
  <c r="E702" i="18"/>
  <c r="F702" i="18"/>
  <c r="G702" i="18"/>
  <c r="H702" i="18"/>
  <c r="I702" i="18"/>
  <c r="J702" i="18"/>
  <c r="K702" i="18"/>
  <c r="C703" i="18"/>
  <c r="D703" i="18"/>
  <c r="E703" i="18"/>
  <c r="F703" i="18"/>
  <c r="G703" i="18"/>
  <c r="H703" i="18"/>
  <c r="I703" i="18"/>
  <c r="J703" i="18"/>
  <c r="K703" i="18"/>
  <c r="C704" i="18"/>
  <c r="D704" i="18"/>
  <c r="E704" i="18"/>
  <c r="F704" i="18"/>
  <c r="G704" i="18"/>
  <c r="H704" i="18"/>
  <c r="I704" i="18"/>
  <c r="J704" i="18"/>
  <c r="K704" i="18"/>
  <c r="C705" i="18"/>
  <c r="D705" i="18"/>
  <c r="E705" i="18"/>
  <c r="F705" i="18"/>
  <c r="G705" i="18"/>
  <c r="H705" i="18"/>
  <c r="I705" i="18"/>
  <c r="J705" i="18"/>
  <c r="K705" i="18"/>
  <c r="C706" i="18"/>
  <c r="D706" i="18"/>
  <c r="E706" i="18"/>
  <c r="F706" i="18"/>
  <c r="G706" i="18"/>
  <c r="H706" i="18"/>
  <c r="I706" i="18"/>
  <c r="J706" i="18"/>
  <c r="K706" i="18"/>
  <c r="C707" i="18"/>
  <c r="D707" i="18"/>
  <c r="E707" i="18"/>
  <c r="F707" i="18"/>
  <c r="G707" i="18"/>
  <c r="H707" i="18"/>
  <c r="I707" i="18"/>
  <c r="J707" i="18"/>
  <c r="K707" i="18"/>
  <c r="C708" i="18"/>
  <c r="D708" i="18"/>
  <c r="E708" i="18"/>
  <c r="F708" i="18"/>
  <c r="G708" i="18"/>
  <c r="H708" i="18"/>
  <c r="I708" i="18"/>
  <c r="J708" i="18"/>
  <c r="K708" i="18"/>
  <c r="C709" i="18"/>
  <c r="D709" i="18"/>
  <c r="E709" i="18"/>
  <c r="F709" i="18"/>
  <c r="G709" i="18"/>
  <c r="H709" i="18"/>
  <c r="I709" i="18"/>
  <c r="J709" i="18"/>
  <c r="K709" i="18"/>
  <c r="C710" i="18"/>
  <c r="D710" i="18"/>
  <c r="E710" i="18"/>
  <c r="F710" i="18"/>
  <c r="G710" i="18"/>
  <c r="H710" i="18"/>
  <c r="I710" i="18"/>
  <c r="J710" i="18"/>
  <c r="K710" i="18"/>
  <c r="C711" i="18"/>
  <c r="D711" i="18"/>
  <c r="E711" i="18"/>
  <c r="F711" i="18"/>
  <c r="G711" i="18"/>
  <c r="H711" i="18"/>
  <c r="I711" i="18"/>
  <c r="J711" i="18"/>
  <c r="K711" i="18"/>
  <c r="C712" i="18"/>
  <c r="D712" i="18"/>
  <c r="E712" i="18"/>
  <c r="F712" i="18"/>
  <c r="G712" i="18"/>
  <c r="H712" i="18"/>
  <c r="I712" i="18"/>
  <c r="J712" i="18"/>
  <c r="K712" i="18"/>
  <c r="C713" i="18"/>
  <c r="D713" i="18"/>
  <c r="E713" i="18"/>
  <c r="F713" i="18"/>
  <c r="G713" i="18"/>
  <c r="H713" i="18"/>
  <c r="I713" i="18"/>
  <c r="J713" i="18"/>
  <c r="K713" i="18"/>
  <c r="C714" i="18"/>
  <c r="D714" i="18"/>
  <c r="E714" i="18"/>
  <c r="F714" i="18"/>
  <c r="G714" i="18"/>
  <c r="H714" i="18"/>
  <c r="I714" i="18"/>
  <c r="J714" i="18"/>
  <c r="K714" i="18"/>
  <c r="C715" i="18"/>
  <c r="D715" i="18"/>
  <c r="E715" i="18"/>
  <c r="F715" i="18"/>
  <c r="G715" i="18"/>
  <c r="H715" i="18"/>
  <c r="I715" i="18"/>
  <c r="J715" i="18"/>
  <c r="K715" i="18"/>
  <c r="C716" i="18"/>
  <c r="D716" i="18"/>
  <c r="E716" i="18"/>
  <c r="F716" i="18"/>
  <c r="G716" i="18"/>
  <c r="H716" i="18"/>
  <c r="I716" i="18"/>
  <c r="J716" i="18"/>
  <c r="K716" i="18"/>
  <c r="C717" i="18"/>
  <c r="D717" i="18"/>
  <c r="E717" i="18"/>
  <c r="F717" i="18"/>
  <c r="G717" i="18"/>
  <c r="H717" i="18"/>
  <c r="I717" i="18"/>
  <c r="J717" i="18"/>
  <c r="K717" i="18"/>
  <c r="C718" i="18"/>
  <c r="D718" i="18"/>
  <c r="E718" i="18"/>
  <c r="F718" i="18"/>
  <c r="G718" i="18"/>
  <c r="H718" i="18"/>
  <c r="I718" i="18"/>
  <c r="J718" i="18"/>
  <c r="K718" i="18"/>
  <c r="C719" i="18"/>
  <c r="D719" i="18"/>
  <c r="E719" i="18"/>
  <c r="F719" i="18"/>
  <c r="G719" i="18"/>
  <c r="H719" i="18"/>
  <c r="I719" i="18"/>
  <c r="J719" i="18"/>
  <c r="K719" i="18"/>
  <c r="C720" i="18"/>
  <c r="D720" i="18"/>
  <c r="E720" i="18"/>
  <c r="F720" i="18"/>
  <c r="G720" i="18"/>
  <c r="H720" i="18"/>
  <c r="I720" i="18"/>
  <c r="J720" i="18"/>
  <c r="K720" i="18"/>
  <c r="C721" i="18"/>
  <c r="D721" i="18"/>
  <c r="E721" i="18"/>
  <c r="F721" i="18"/>
  <c r="G721" i="18"/>
  <c r="H721" i="18"/>
  <c r="I721" i="18"/>
  <c r="J721" i="18"/>
  <c r="K721" i="18"/>
  <c r="C722" i="18"/>
  <c r="D722" i="18"/>
  <c r="E722" i="18"/>
  <c r="F722" i="18"/>
  <c r="G722" i="18"/>
  <c r="H722" i="18"/>
  <c r="I722" i="18"/>
  <c r="J722" i="18"/>
  <c r="K722" i="18"/>
  <c r="C723" i="18"/>
  <c r="D723" i="18"/>
  <c r="E723" i="18"/>
  <c r="F723" i="18"/>
  <c r="G723" i="18"/>
  <c r="H723" i="18"/>
  <c r="I723" i="18"/>
  <c r="J723" i="18"/>
  <c r="K723" i="18"/>
  <c r="C724" i="18"/>
  <c r="D724" i="18"/>
  <c r="E724" i="18"/>
  <c r="F724" i="18"/>
  <c r="G724" i="18"/>
  <c r="H724" i="18"/>
  <c r="I724" i="18"/>
  <c r="J724" i="18"/>
  <c r="K724" i="18"/>
  <c r="C725" i="18"/>
  <c r="D725" i="18"/>
  <c r="E725" i="18"/>
  <c r="F725" i="18"/>
  <c r="G725" i="18"/>
  <c r="H725" i="18"/>
  <c r="I725" i="18"/>
  <c r="J725" i="18"/>
  <c r="K725" i="18"/>
  <c r="C726" i="18"/>
  <c r="D726" i="18"/>
  <c r="E726" i="18"/>
  <c r="F726" i="18"/>
  <c r="G726" i="18"/>
  <c r="H726" i="18"/>
  <c r="I726" i="18"/>
  <c r="J726" i="18"/>
  <c r="K726" i="18"/>
  <c r="C727" i="18"/>
  <c r="D727" i="18"/>
  <c r="E727" i="18"/>
  <c r="F727" i="18"/>
  <c r="G727" i="18"/>
  <c r="H727" i="18"/>
  <c r="I727" i="18"/>
  <c r="J727" i="18"/>
  <c r="K727" i="18"/>
  <c r="C728" i="18"/>
  <c r="D728" i="18"/>
  <c r="E728" i="18"/>
  <c r="F728" i="18"/>
  <c r="G728" i="18"/>
  <c r="H728" i="18"/>
  <c r="I728" i="18"/>
  <c r="J728" i="18"/>
  <c r="K728" i="18"/>
  <c r="C729" i="18"/>
  <c r="D729" i="18"/>
  <c r="E729" i="18"/>
  <c r="F729" i="18"/>
  <c r="G729" i="18"/>
  <c r="H729" i="18"/>
  <c r="I729" i="18"/>
  <c r="J729" i="18"/>
  <c r="K729" i="18"/>
  <c r="C730" i="18"/>
  <c r="D730" i="18"/>
  <c r="E730" i="18"/>
  <c r="F730" i="18"/>
  <c r="G730" i="18"/>
  <c r="H730" i="18"/>
  <c r="I730" i="18"/>
  <c r="J730" i="18"/>
  <c r="K730" i="18"/>
  <c r="C731" i="18"/>
  <c r="D731" i="18"/>
  <c r="E731" i="18"/>
  <c r="F731" i="18"/>
  <c r="G731" i="18"/>
  <c r="H731" i="18"/>
  <c r="I731" i="18"/>
  <c r="J731" i="18"/>
  <c r="K731" i="18"/>
  <c r="C732" i="18"/>
  <c r="D732" i="18"/>
  <c r="E732" i="18"/>
  <c r="F732" i="18"/>
  <c r="G732" i="18"/>
  <c r="H732" i="18"/>
  <c r="I732" i="18"/>
  <c r="J732" i="18"/>
  <c r="K732" i="18"/>
  <c r="C733" i="18"/>
  <c r="D733" i="18"/>
  <c r="E733" i="18"/>
  <c r="F733" i="18"/>
  <c r="G733" i="18"/>
  <c r="H733" i="18"/>
  <c r="I733" i="18"/>
  <c r="J733" i="18"/>
  <c r="K733" i="18"/>
  <c r="C734" i="18"/>
  <c r="D734" i="18"/>
  <c r="E734" i="18"/>
  <c r="F734" i="18"/>
  <c r="G734" i="18"/>
  <c r="H734" i="18"/>
  <c r="I734" i="18"/>
  <c r="J734" i="18"/>
  <c r="K734" i="18"/>
  <c r="C735" i="18"/>
  <c r="D735" i="18"/>
  <c r="E735" i="18"/>
  <c r="F735" i="18"/>
  <c r="G735" i="18"/>
  <c r="H735" i="18"/>
  <c r="I735" i="18"/>
  <c r="J735" i="18"/>
  <c r="K735" i="18"/>
  <c r="C736" i="18"/>
  <c r="D736" i="18"/>
  <c r="E736" i="18"/>
  <c r="F736" i="18"/>
  <c r="G736" i="18"/>
  <c r="H736" i="18"/>
  <c r="I736" i="18"/>
  <c r="J736" i="18"/>
  <c r="K736" i="18"/>
  <c r="C737" i="18"/>
  <c r="D737" i="18"/>
  <c r="E737" i="18"/>
  <c r="F737" i="18"/>
  <c r="G737" i="18"/>
  <c r="H737" i="18"/>
  <c r="I737" i="18"/>
  <c r="J737" i="18"/>
  <c r="K737" i="18"/>
  <c r="C738" i="18"/>
  <c r="D738" i="18"/>
  <c r="E738" i="18"/>
  <c r="F738" i="18"/>
  <c r="G738" i="18"/>
  <c r="H738" i="18"/>
  <c r="I738" i="18"/>
  <c r="J738" i="18"/>
  <c r="K738" i="18"/>
  <c r="C739" i="18"/>
  <c r="D739" i="18"/>
  <c r="E739" i="18"/>
  <c r="F739" i="18"/>
  <c r="G739" i="18"/>
  <c r="H739" i="18"/>
  <c r="I739" i="18"/>
  <c r="J739" i="18"/>
  <c r="K739" i="18"/>
  <c r="C740" i="18"/>
  <c r="D740" i="18"/>
  <c r="E740" i="18"/>
  <c r="F740" i="18"/>
  <c r="G740" i="18"/>
  <c r="H740" i="18"/>
  <c r="I740" i="18"/>
  <c r="J740" i="18"/>
  <c r="K740" i="18"/>
  <c r="C741" i="18"/>
  <c r="D741" i="18"/>
  <c r="E741" i="18"/>
  <c r="F741" i="18"/>
  <c r="G741" i="18"/>
  <c r="H741" i="18"/>
  <c r="I741" i="18"/>
  <c r="J741" i="18"/>
  <c r="K741" i="18"/>
  <c r="C742" i="18"/>
  <c r="D742" i="18"/>
  <c r="E742" i="18"/>
  <c r="F742" i="18"/>
  <c r="G742" i="18"/>
  <c r="H742" i="18"/>
  <c r="I742" i="18"/>
  <c r="J742" i="18"/>
  <c r="K742" i="18"/>
  <c r="C743" i="18"/>
  <c r="D743" i="18"/>
  <c r="E743" i="18"/>
  <c r="F743" i="18"/>
  <c r="G743" i="18"/>
  <c r="H743" i="18"/>
  <c r="I743" i="18"/>
  <c r="J743" i="18"/>
  <c r="K743" i="18"/>
  <c r="C744" i="18"/>
  <c r="D744" i="18"/>
  <c r="E744" i="18"/>
  <c r="F744" i="18"/>
  <c r="G744" i="18"/>
  <c r="H744" i="18"/>
  <c r="I744" i="18"/>
  <c r="J744" i="18"/>
  <c r="K744" i="18"/>
  <c r="C745" i="18"/>
  <c r="D745" i="18"/>
  <c r="E745" i="18"/>
  <c r="F745" i="18"/>
  <c r="G745" i="18"/>
  <c r="H745" i="18"/>
  <c r="I745" i="18"/>
  <c r="J745" i="18"/>
  <c r="K745" i="18"/>
  <c r="C746" i="18"/>
  <c r="D746" i="18"/>
  <c r="E746" i="18"/>
  <c r="F746" i="18"/>
  <c r="G746" i="18"/>
  <c r="H746" i="18"/>
  <c r="I746" i="18"/>
  <c r="J746" i="18"/>
  <c r="K746" i="18"/>
  <c r="C747" i="18"/>
  <c r="D747" i="18"/>
  <c r="E747" i="18"/>
  <c r="F747" i="18"/>
  <c r="G747" i="18"/>
  <c r="H747" i="18"/>
  <c r="I747" i="18"/>
  <c r="J747" i="18"/>
  <c r="K747" i="18"/>
  <c r="C748" i="18"/>
  <c r="D748" i="18"/>
  <c r="E748" i="18"/>
  <c r="F748" i="18"/>
  <c r="G748" i="18"/>
  <c r="H748" i="18"/>
  <c r="I748" i="18"/>
  <c r="J748" i="18"/>
  <c r="K748" i="18"/>
  <c r="C749" i="18"/>
  <c r="D749" i="18"/>
  <c r="E749" i="18"/>
  <c r="F749" i="18"/>
  <c r="G749" i="18"/>
  <c r="H749" i="18"/>
  <c r="I749" i="18"/>
  <c r="J749" i="18"/>
  <c r="K749" i="18"/>
  <c r="C750" i="18"/>
  <c r="D750" i="18"/>
  <c r="E750" i="18"/>
  <c r="F750" i="18"/>
  <c r="G750" i="18"/>
  <c r="H750" i="18"/>
  <c r="I750" i="18"/>
  <c r="J750" i="18"/>
  <c r="K750" i="18"/>
  <c r="C751" i="18"/>
  <c r="D751" i="18"/>
  <c r="E751" i="18"/>
  <c r="F751" i="18"/>
  <c r="G751" i="18"/>
  <c r="H751" i="18"/>
  <c r="I751" i="18"/>
  <c r="J751" i="18"/>
  <c r="K751" i="18"/>
  <c r="C752" i="18"/>
  <c r="D752" i="18"/>
  <c r="E752" i="18"/>
  <c r="F752" i="18"/>
  <c r="G752" i="18"/>
  <c r="H752" i="18"/>
  <c r="I752" i="18"/>
  <c r="J752" i="18"/>
  <c r="K752" i="18"/>
  <c r="C753" i="18"/>
  <c r="D753" i="18"/>
  <c r="E753" i="18"/>
  <c r="F753" i="18"/>
  <c r="G753" i="18"/>
  <c r="H753" i="18"/>
  <c r="I753" i="18"/>
  <c r="J753" i="18"/>
  <c r="K753" i="18"/>
  <c r="C754" i="18"/>
  <c r="D754" i="18"/>
  <c r="E754" i="18"/>
  <c r="F754" i="18"/>
  <c r="G754" i="18"/>
  <c r="H754" i="18"/>
  <c r="I754" i="18"/>
  <c r="J754" i="18"/>
  <c r="K754" i="18"/>
  <c r="C755" i="18"/>
  <c r="D755" i="18"/>
  <c r="E755" i="18"/>
  <c r="F755" i="18"/>
  <c r="G755" i="18"/>
  <c r="H755" i="18"/>
  <c r="I755" i="18"/>
  <c r="J755" i="18"/>
  <c r="K755" i="18"/>
  <c r="C756" i="18"/>
  <c r="D756" i="18"/>
  <c r="E756" i="18"/>
  <c r="F756" i="18"/>
  <c r="G756" i="18"/>
  <c r="H756" i="18"/>
  <c r="I756" i="18"/>
  <c r="J756" i="18"/>
  <c r="K756" i="18"/>
  <c r="C757" i="18"/>
  <c r="D757" i="18"/>
  <c r="E757" i="18"/>
  <c r="F757" i="18"/>
  <c r="G757" i="18"/>
  <c r="H757" i="18"/>
  <c r="I757" i="18"/>
  <c r="J757" i="18"/>
  <c r="K757" i="18"/>
  <c r="C758" i="18"/>
  <c r="D758" i="18"/>
  <c r="E758" i="18"/>
  <c r="F758" i="18"/>
  <c r="G758" i="18"/>
  <c r="H758" i="18"/>
  <c r="I758" i="18"/>
  <c r="J758" i="18"/>
  <c r="K758" i="18"/>
  <c r="C759" i="18"/>
  <c r="D759" i="18"/>
  <c r="E759" i="18"/>
  <c r="F759" i="18"/>
  <c r="G759" i="18"/>
  <c r="H759" i="18"/>
  <c r="I759" i="18"/>
  <c r="J759" i="18"/>
  <c r="K759" i="18"/>
  <c r="C760" i="18"/>
  <c r="D760" i="18"/>
  <c r="E760" i="18"/>
  <c r="F760" i="18"/>
  <c r="G760" i="18"/>
  <c r="H760" i="18"/>
  <c r="I760" i="18"/>
  <c r="J760" i="18"/>
  <c r="K760" i="18"/>
  <c r="C761" i="18"/>
  <c r="D761" i="18"/>
  <c r="E761" i="18"/>
  <c r="F761" i="18"/>
  <c r="G761" i="18"/>
  <c r="H761" i="18"/>
  <c r="I761" i="18"/>
  <c r="J761" i="18"/>
  <c r="K761" i="18"/>
  <c r="C762" i="18"/>
  <c r="D762" i="18"/>
  <c r="E762" i="18"/>
  <c r="F762" i="18"/>
  <c r="G762" i="18"/>
  <c r="H762" i="18"/>
  <c r="I762" i="18"/>
  <c r="J762" i="18"/>
  <c r="K762" i="18"/>
  <c r="C763" i="18"/>
  <c r="D763" i="18"/>
  <c r="E763" i="18"/>
  <c r="F763" i="18"/>
  <c r="G763" i="18"/>
  <c r="H763" i="18"/>
  <c r="I763" i="18"/>
  <c r="J763" i="18"/>
  <c r="K763" i="18"/>
  <c r="C764" i="18"/>
  <c r="D764" i="18"/>
  <c r="E764" i="18"/>
  <c r="F764" i="18"/>
  <c r="G764" i="18"/>
  <c r="H764" i="18"/>
  <c r="I764" i="18"/>
  <c r="J764" i="18"/>
  <c r="K764" i="18"/>
  <c r="C765" i="18"/>
  <c r="D765" i="18"/>
  <c r="E765" i="18"/>
  <c r="F765" i="18"/>
  <c r="G765" i="18"/>
  <c r="H765" i="18"/>
  <c r="I765" i="18"/>
  <c r="J765" i="18"/>
  <c r="K765" i="18"/>
  <c r="C766" i="18"/>
  <c r="D766" i="18"/>
  <c r="E766" i="18"/>
  <c r="F766" i="18"/>
  <c r="G766" i="18"/>
  <c r="H766" i="18"/>
  <c r="I766" i="18"/>
  <c r="J766" i="18"/>
  <c r="K766" i="18"/>
  <c r="C767" i="18"/>
  <c r="D767" i="18"/>
  <c r="E767" i="18"/>
  <c r="F767" i="18"/>
  <c r="G767" i="18"/>
  <c r="H767" i="18"/>
  <c r="I767" i="18"/>
  <c r="J767" i="18"/>
  <c r="K767" i="18"/>
  <c r="C768" i="18"/>
  <c r="D768" i="18"/>
  <c r="E768" i="18"/>
  <c r="F768" i="18"/>
  <c r="G768" i="18"/>
  <c r="H768" i="18"/>
  <c r="I768" i="18"/>
  <c r="J768" i="18"/>
  <c r="K768" i="18"/>
  <c r="C769" i="18"/>
  <c r="D769" i="18"/>
  <c r="E769" i="18"/>
  <c r="F769" i="18"/>
  <c r="G769" i="18"/>
  <c r="H769" i="18"/>
  <c r="I769" i="18"/>
  <c r="J769" i="18"/>
  <c r="K769" i="18"/>
  <c r="C770" i="18"/>
  <c r="D770" i="18"/>
  <c r="E770" i="18"/>
  <c r="F770" i="18"/>
  <c r="G770" i="18"/>
  <c r="H770" i="18"/>
  <c r="I770" i="18"/>
  <c r="J770" i="18"/>
  <c r="K770" i="18"/>
  <c r="C771" i="18"/>
  <c r="D771" i="18"/>
  <c r="E771" i="18"/>
  <c r="F771" i="18"/>
  <c r="G771" i="18"/>
  <c r="H771" i="18"/>
  <c r="I771" i="18"/>
  <c r="J771" i="18"/>
  <c r="K771" i="18"/>
  <c r="C772" i="18"/>
  <c r="D772" i="18"/>
  <c r="E772" i="18"/>
  <c r="F772" i="18"/>
  <c r="G772" i="18"/>
  <c r="H772" i="18"/>
  <c r="I772" i="18"/>
  <c r="J772" i="18"/>
  <c r="K772" i="18"/>
  <c r="C773" i="18"/>
  <c r="D773" i="18"/>
  <c r="E773" i="18"/>
  <c r="F773" i="18"/>
  <c r="G773" i="18"/>
  <c r="H773" i="18"/>
  <c r="I773" i="18"/>
  <c r="J773" i="18"/>
  <c r="K773" i="18"/>
  <c r="C774" i="18"/>
  <c r="D774" i="18"/>
  <c r="E774" i="18"/>
  <c r="F774" i="18"/>
  <c r="G774" i="18"/>
  <c r="H774" i="18"/>
  <c r="I774" i="18"/>
  <c r="J774" i="18"/>
  <c r="K774" i="18"/>
  <c r="C775" i="18"/>
  <c r="D775" i="18"/>
  <c r="E775" i="18"/>
  <c r="F775" i="18"/>
  <c r="G775" i="18"/>
  <c r="H775" i="18"/>
  <c r="I775" i="18"/>
  <c r="J775" i="18"/>
  <c r="K775" i="18"/>
  <c r="C776" i="18"/>
  <c r="D776" i="18"/>
  <c r="E776" i="18"/>
  <c r="F776" i="18"/>
  <c r="G776" i="18"/>
  <c r="H776" i="18"/>
  <c r="I776" i="18"/>
  <c r="J776" i="18"/>
  <c r="K776" i="18"/>
  <c r="C777" i="18"/>
  <c r="D777" i="18"/>
  <c r="E777" i="18"/>
  <c r="F777" i="18"/>
  <c r="G777" i="18"/>
  <c r="H777" i="18"/>
  <c r="I777" i="18"/>
  <c r="J777" i="18"/>
  <c r="K777" i="18"/>
  <c r="C778" i="18"/>
  <c r="D778" i="18"/>
  <c r="E778" i="18"/>
  <c r="F778" i="18"/>
  <c r="G778" i="18"/>
  <c r="H778" i="18"/>
  <c r="I778" i="18"/>
  <c r="J778" i="18"/>
  <c r="K778" i="18"/>
  <c r="C779" i="18"/>
  <c r="D779" i="18"/>
  <c r="E779" i="18"/>
  <c r="F779" i="18"/>
  <c r="G779" i="18"/>
  <c r="H779" i="18"/>
  <c r="I779" i="18"/>
  <c r="J779" i="18"/>
  <c r="K779" i="18"/>
  <c r="C780" i="18"/>
  <c r="D780" i="18"/>
  <c r="E780" i="18"/>
  <c r="F780" i="18"/>
  <c r="G780" i="18"/>
  <c r="H780" i="18"/>
  <c r="I780" i="18"/>
  <c r="J780" i="18"/>
  <c r="K780" i="18"/>
  <c r="C781" i="18"/>
  <c r="D781" i="18"/>
  <c r="E781" i="18"/>
  <c r="F781" i="18"/>
  <c r="G781" i="18"/>
  <c r="H781" i="18"/>
  <c r="I781" i="18"/>
  <c r="J781" i="18"/>
  <c r="K781" i="18"/>
  <c r="C782" i="18"/>
  <c r="D782" i="18"/>
  <c r="E782" i="18"/>
  <c r="F782" i="18"/>
  <c r="G782" i="18"/>
  <c r="H782" i="18"/>
  <c r="I782" i="18"/>
  <c r="J782" i="18"/>
  <c r="K782" i="18"/>
  <c r="C783" i="18"/>
  <c r="D783" i="18"/>
  <c r="E783" i="18"/>
  <c r="F783" i="18"/>
  <c r="G783" i="18"/>
  <c r="H783" i="18"/>
  <c r="I783" i="18"/>
  <c r="J783" i="18"/>
  <c r="K783" i="18"/>
  <c r="C784" i="18"/>
  <c r="D784" i="18"/>
  <c r="E784" i="18"/>
  <c r="F784" i="18"/>
  <c r="G784" i="18"/>
  <c r="H784" i="18"/>
  <c r="I784" i="18"/>
  <c r="J784" i="18"/>
  <c r="K784" i="18"/>
  <c r="C785" i="18"/>
  <c r="D785" i="18"/>
  <c r="E785" i="18"/>
  <c r="F785" i="18"/>
  <c r="G785" i="18"/>
  <c r="H785" i="18"/>
  <c r="I785" i="18"/>
  <c r="J785" i="18"/>
  <c r="K785" i="18"/>
  <c r="C786" i="18"/>
  <c r="D786" i="18"/>
  <c r="E786" i="18"/>
  <c r="F786" i="18"/>
  <c r="G786" i="18"/>
  <c r="H786" i="18"/>
  <c r="I786" i="18"/>
  <c r="J786" i="18"/>
  <c r="K786" i="18"/>
  <c r="C787" i="18"/>
  <c r="D787" i="18"/>
  <c r="E787" i="18"/>
  <c r="F787" i="18"/>
  <c r="G787" i="18"/>
  <c r="H787" i="18"/>
  <c r="I787" i="18"/>
  <c r="J787" i="18"/>
  <c r="K787" i="18"/>
  <c r="C788" i="18"/>
  <c r="D788" i="18"/>
  <c r="E788" i="18"/>
  <c r="F788" i="18"/>
  <c r="G788" i="18"/>
  <c r="H788" i="18"/>
  <c r="I788" i="18"/>
  <c r="J788" i="18"/>
  <c r="K788" i="18"/>
  <c r="C789" i="18"/>
  <c r="D789" i="18"/>
  <c r="E789" i="18"/>
  <c r="F789" i="18"/>
  <c r="G789" i="18"/>
  <c r="H789" i="18"/>
  <c r="I789" i="18"/>
  <c r="J789" i="18"/>
  <c r="K789" i="18"/>
  <c r="C790" i="18"/>
  <c r="D790" i="18"/>
  <c r="E790" i="18"/>
  <c r="F790" i="18"/>
  <c r="G790" i="18"/>
  <c r="H790" i="18"/>
  <c r="I790" i="18"/>
  <c r="J790" i="18"/>
  <c r="K790" i="18"/>
  <c r="C791" i="18"/>
  <c r="D791" i="18"/>
  <c r="E791" i="18"/>
  <c r="F791" i="18"/>
  <c r="G791" i="18"/>
  <c r="H791" i="18"/>
  <c r="I791" i="18"/>
  <c r="J791" i="18"/>
  <c r="K791" i="18"/>
  <c r="C792" i="18"/>
  <c r="D792" i="18"/>
  <c r="E792" i="18"/>
  <c r="F792" i="18"/>
  <c r="G792" i="18"/>
  <c r="H792" i="18"/>
  <c r="I792" i="18"/>
  <c r="J792" i="18"/>
  <c r="K792" i="18"/>
  <c r="C793" i="18"/>
  <c r="D793" i="18"/>
  <c r="E793" i="18"/>
  <c r="F793" i="18"/>
  <c r="G793" i="18"/>
  <c r="H793" i="18"/>
  <c r="I793" i="18"/>
  <c r="J793" i="18"/>
  <c r="K793" i="18"/>
  <c r="C794" i="18"/>
  <c r="D794" i="18"/>
  <c r="E794" i="18"/>
  <c r="F794" i="18"/>
  <c r="G794" i="18"/>
  <c r="H794" i="18"/>
  <c r="I794" i="18"/>
  <c r="J794" i="18"/>
  <c r="K794" i="18"/>
  <c r="C795" i="18"/>
  <c r="D795" i="18"/>
  <c r="E795" i="18"/>
  <c r="F795" i="18"/>
  <c r="G795" i="18"/>
  <c r="H795" i="18"/>
  <c r="I795" i="18"/>
  <c r="J795" i="18"/>
  <c r="K795" i="18"/>
  <c r="C796" i="18"/>
  <c r="D796" i="18"/>
  <c r="E796" i="18"/>
  <c r="F796" i="18"/>
  <c r="G796" i="18"/>
  <c r="H796" i="18"/>
  <c r="I796" i="18"/>
  <c r="J796" i="18"/>
  <c r="K796" i="18"/>
  <c r="C797" i="18"/>
  <c r="D797" i="18"/>
  <c r="E797" i="18"/>
  <c r="F797" i="18"/>
  <c r="G797" i="18"/>
  <c r="H797" i="18"/>
  <c r="I797" i="18"/>
  <c r="J797" i="18"/>
  <c r="K797" i="18"/>
  <c r="C798" i="18"/>
  <c r="D798" i="18"/>
  <c r="E798" i="18"/>
  <c r="F798" i="18"/>
  <c r="G798" i="18"/>
  <c r="H798" i="18"/>
  <c r="I798" i="18"/>
  <c r="J798" i="18"/>
  <c r="K798" i="18"/>
  <c r="C799" i="18"/>
  <c r="D799" i="18"/>
  <c r="E799" i="18"/>
  <c r="F799" i="18"/>
  <c r="G799" i="18"/>
  <c r="H799" i="18"/>
  <c r="I799" i="18"/>
  <c r="J799" i="18"/>
  <c r="K799" i="18"/>
  <c r="C800" i="18"/>
  <c r="D800" i="18"/>
  <c r="E800" i="18"/>
  <c r="F800" i="18"/>
  <c r="G800" i="18"/>
  <c r="H800" i="18"/>
  <c r="I800" i="18"/>
  <c r="J800" i="18"/>
  <c r="K800" i="18"/>
  <c r="C801" i="18"/>
  <c r="D801" i="18"/>
  <c r="E801" i="18"/>
  <c r="F801" i="18"/>
  <c r="G801" i="18"/>
  <c r="H801" i="18"/>
  <c r="I801" i="18"/>
  <c r="J801" i="18"/>
  <c r="K801" i="18"/>
  <c r="C802" i="18"/>
  <c r="D802" i="18"/>
  <c r="E802" i="18"/>
  <c r="F802" i="18"/>
  <c r="G802" i="18"/>
  <c r="H802" i="18"/>
  <c r="I802" i="18"/>
  <c r="J802" i="18"/>
  <c r="K802" i="18"/>
  <c r="C803" i="18"/>
  <c r="D803" i="18"/>
  <c r="E803" i="18"/>
  <c r="F803" i="18"/>
  <c r="G803" i="18"/>
  <c r="H803" i="18"/>
  <c r="I803" i="18"/>
  <c r="J803" i="18"/>
  <c r="K803" i="18"/>
  <c r="C804" i="18"/>
  <c r="D804" i="18"/>
  <c r="E804" i="18"/>
  <c r="F804" i="18"/>
  <c r="G804" i="18"/>
  <c r="H804" i="18"/>
  <c r="I804" i="18"/>
  <c r="J804" i="18"/>
  <c r="K804" i="18"/>
  <c r="C805" i="18"/>
  <c r="D805" i="18"/>
  <c r="E805" i="18"/>
  <c r="F805" i="18"/>
  <c r="G805" i="18"/>
  <c r="H805" i="18"/>
  <c r="I805" i="18"/>
  <c r="J805" i="18"/>
  <c r="K805" i="18"/>
  <c r="C806" i="18"/>
  <c r="D806" i="18"/>
  <c r="E806" i="18"/>
  <c r="F806" i="18"/>
  <c r="G806" i="18"/>
  <c r="H806" i="18"/>
  <c r="I806" i="18"/>
  <c r="J806" i="18"/>
  <c r="K806" i="18"/>
  <c r="C807" i="18"/>
  <c r="D807" i="18"/>
  <c r="E807" i="18"/>
  <c r="F807" i="18"/>
  <c r="G807" i="18"/>
  <c r="H807" i="18"/>
  <c r="I807" i="18"/>
  <c r="J807" i="18"/>
  <c r="K807" i="18"/>
  <c r="C808" i="18"/>
  <c r="D808" i="18"/>
  <c r="E808" i="18"/>
  <c r="F808" i="18"/>
  <c r="G808" i="18"/>
  <c r="H808" i="18"/>
  <c r="I808" i="18"/>
  <c r="J808" i="18"/>
  <c r="K808" i="18"/>
  <c r="C809" i="18"/>
  <c r="D809" i="18"/>
  <c r="E809" i="18"/>
  <c r="F809" i="18"/>
  <c r="G809" i="18"/>
  <c r="H809" i="18"/>
  <c r="I809" i="18"/>
  <c r="J809" i="18"/>
  <c r="K809" i="18"/>
  <c r="C810" i="18"/>
  <c r="D810" i="18"/>
  <c r="E810" i="18"/>
  <c r="F810" i="18"/>
  <c r="G810" i="18"/>
  <c r="H810" i="18"/>
  <c r="I810" i="18"/>
  <c r="J810" i="18"/>
  <c r="K810" i="18"/>
  <c r="C811" i="18"/>
  <c r="D811" i="18"/>
  <c r="E811" i="18"/>
  <c r="F811" i="18"/>
  <c r="G811" i="18"/>
  <c r="H811" i="18"/>
  <c r="I811" i="18"/>
  <c r="J811" i="18"/>
  <c r="K811" i="18"/>
  <c r="C812" i="18"/>
  <c r="D812" i="18"/>
  <c r="E812" i="18"/>
  <c r="F812" i="18"/>
  <c r="G812" i="18"/>
  <c r="H812" i="18"/>
  <c r="I812" i="18"/>
  <c r="J812" i="18"/>
  <c r="K812" i="18"/>
  <c r="C813" i="18"/>
  <c r="D813" i="18"/>
  <c r="E813" i="18"/>
  <c r="F813" i="18"/>
  <c r="G813" i="18"/>
  <c r="H813" i="18"/>
  <c r="I813" i="18"/>
  <c r="J813" i="18"/>
  <c r="K813" i="18"/>
  <c r="C814" i="18"/>
  <c r="D814" i="18"/>
  <c r="E814" i="18"/>
  <c r="F814" i="18"/>
  <c r="G814" i="18"/>
  <c r="H814" i="18"/>
  <c r="I814" i="18"/>
  <c r="J814" i="18"/>
  <c r="K814" i="18"/>
  <c r="C815" i="18"/>
  <c r="D815" i="18"/>
  <c r="E815" i="18"/>
  <c r="F815" i="18"/>
  <c r="G815" i="18"/>
  <c r="H815" i="18"/>
  <c r="I815" i="18"/>
  <c r="J815" i="18"/>
  <c r="K815" i="18"/>
  <c r="C816" i="18"/>
  <c r="D816" i="18"/>
  <c r="E816" i="18"/>
  <c r="F816" i="18"/>
  <c r="G816" i="18"/>
  <c r="H816" i="18"/>
  <c r="I816" i="18"/>
  <c r="J816" i="18"/>
  <c r="K816" i="18"/>
  <c r="C817" i="18"/>
  <c r="D817" i="18"/>
  <c r="E817" i="18"/>
  <c r="F817" i="18"/>
  <c r="G817" i="18"/>
  <c r="H817" i="18"/>
  <c r="I817" i="18"/>
  <c r="J817" i="18"/>
  <c r="K817" i="18"/>
  <c r="C818" i="18"/>
  <c r="D818" i="18"/>
  <c r="E818" i="18"/>
  <c r="F818" i="18"/>
  <c r="G818" i="18"/>
  <c r="H818" i="18"/>
  <c r="I818" i="18"/>
  <c r="J818" i="18"/>
  <c r="K818" i="18"/>
  <c r="C819" i="18"/>
  <c r="D819" i="18"/>
  <c r="E819" i="18"/>
  <c r="F819" i="18"/>
  <c r="G819" i="18"/>
  <c r="H819" i="18"/>
  <c r="I819" i="18"/>
  <c r="J819" i="18"/>
  <c r="K819" i="18"/>
  <c r="C820" i="18"/>
  <c r="D820" i="18"/>
  <c r="E820" i="18"/>
  <c r="F820" i="18"/>
  <c r="G820" i="18"/>
  <c r="H820" i="18"/>
  <c r="I820" i="18"/>
  <c r="J820" i="18"/>
  <c r="K820" i="18"/>
  <c r="C821" i="18"/>
  <c r="D821" i="18"/>
  <c r="E821" i="18"/>
  <c r="F821" i="18"/>
  <c r="G821" i="18"/>
  <c r="H821" i="18"/>
  <c r="I821" i="18"/>
  <c r="J821" i="18"/>
  <c r="K821" i="18"/>
  <c r="C822" i="18"/>
  <c r="D822" i="18"/>
  <c r="E822" i="18"/>
  <c r="F822" i="18"/>
  <c r="G822" i="18"/>
  <c r="H822" i="18"/>
  <c r="I822" i="18"/>
  <c r="J822" i="18"/>
  <c r="K822" i="18"/>
  <c r="C823" i="18"/>
  <c r="D823" i="18"/>
  <c r="E823" i="18"/>
  <c r="F823" i="18"/>
  <c r="G823" i="18"/>
  <c r="H823" i="18"/>
  <c r="I823" i="18"/>
  <c r="J823" i="18"/>
  <c r="K823" i="18"/>
  <c r="C824" i="18"/>
  <c r="D824" i="18"/>
  <c r="E824" i="18"/>
  <c r="F824" i="18"/>
  <c r="G824" i="18"/>
  <c r="H824" i="18"/>
  <c r="I824" i="18"/>
  <c r="J824" i="18"/>
  <c r="K824" i="18"/>
  <c r="C825" i="18"/>
  <c r="D825" i="18"/>
  <c r="E825" i="18"/>
  <c r="F825" i="18"/>
  <c r="G825" i="18"/>
  <c r="H825" i="18"/>
  <c r="I825" i="18"/>
  <c r="J825" i="18"/>
  <c r="K825" i="18"/>
  <c r="C826" i="18"/>
  <c r="D826" i="18"/>
  <c r="E826" i="18"/>
  <c r="F826" i="18"/>
  <c r="G826" i="18"/>
  <c r="H826" i="18"/>
  <c r="I826" i="18"/>
  <c r="J826" i="18"/>
  <c r="K826" i="18"/>
  <c r="C827" i="18"/>
  <c r="D827" i="18"/>
  <c r="E827" i="18"/>
  <c r="F827" i="18"/>
  <c r="G827" i="18"/>
  <c r="H827" i="18"/>
  <c r="I827" i="18"/>
  <c r="J827" i="18"/>
  <c r="K827" i="18"/>
  <c r="C828" i="18"/>
  <c r="D828" i="18"/>
  <c r="E828" i="18"/>
  <c r="F828" i="18"/>
  <c r="G828" i="18"/>
  <c r="H828" i="18"/>
  <c r="I828" i="18"/>
  <c r="J828" i="18"/>
  <c r="K828" i="18"/>
  <c r="C829" i="18"/>
  <c r="D829" i="18"/>
  <c r="E829" i="18"/>
  <c r="F829" i="18"/>
  <c r="G829" i="18"/>
  <c r="H829" i="18"/>
  <c r="I829" i="18"/>
  <c r="J829" i="18"/>
  <c r="K829" i="18"/>
  <c r="C830" i="18"/>
  <c r="D830" i="18"/>
  <c r="E830" i="18"/>
  <c r="F830" i="18"/>
  <c r="G830" i="18"/>
  <c r="H830" i="18"/>
  <c r="I830" i="18"/>
  <c r="J830" i="18"/>
  <c r="K830" i="18"/>
  <c r="C831" i="18"/>
  <c r="D831" i="18"/>
  <c r="E831" i="18"/>
  <c r="F831" i="18"/>
  <c r="G831" i="18"/>
  <c r="H831" i="18"/>
  <c r="I831" i="18"/>
  <c r="J831" i="18"/>
  <c r="K831" i="18"/>
  <c r="C832" i="18"/>
  <c r="D832" i="18"/>
  <c r="E832" i="18"/>
  <c r="F832" i="18"/>
  <c r="G832" i="18"/>
  <c r="H832" i="18"/>
  <c r="I832" i="18"/>
  <c r="J832" i="18"/>
  <c r="K832" i="18"/>
  <c r="C833" i="18"/>
  <c r="D833" i="18"/>
  <c r="E833" i="18"/>
  <c r="F833" i="18"/>
  <c r="G833" i="18"/>
  <c r="H833" i="18"/>
  <c r="I833" i="18"/>
  <c r="J833" i="18"/>
  <c r="K833" i="18"/>
  <c r="C834" i="18"/>
  <c r="D834" i="18"/>
  <c r="E834" i="18"/>
  <c r="F834" i="18"/>
  <c r="G834" i="18"/>
  <c r="H834" i="18"/>
  <c r="I834" i="18"/>
  <c r="J834" i="18"/>
  <c r="K834" i="18"/>
  <c r="C835" i="18"/>
  <c r="D835" i="18"/>
  <c r="E835" i="18"/>
  <c r="F835" i="18"/>
  <c r="G835" i="18"/>
  <c r="H835" i="18"/>
  <c r="I835" i="18"/>
  <c r="J835" i="18"/>
  <c r="K835" i="18"/>
  <c r="C836" i="18"/>
  <c r="D836" i="18"/>
  <c r="E836" i="18"/>
  <c r="F836" i="18"/>
  <c r="G836" i="18"/>
  <c r="H836" i="18"/>
  <c r="I836" i="18"/>
  <c r="J836" i="18"/>
  <c r="K836" i="18"/>
  <c r="C837" i="18"/>
  <c r="D837" i="18"/>
  <c r="E837" i="18"/>
  <c r="F837" i="18"/>
  <c r="G837" i="18"/>
  <c r="H837" i="18"/>
  <c r="I837" i="18"/>
  <c r="J837" i="18"/>
  <c r="K837" i="18"/>
  <c r="C838" i="18"/>
  <c r="D838" i="18"/>
  <c r="E838" i="18"/>
  <c r="F838" i="18"/>
  <c r="G838" i="18"/>
  <c r="H838" i="18"/>
  <c r="I838" i="18"/>
  <c r="J838" i="18"/>
  <c r="K838" i="18"/>
  <c r="C839" i="18"/>
  <c r="D839" i="18"/>
  <c r="E839" i="18"/>
  <c r="F839" i="18"/>
  <c r="G839" i="18"/>
  <c r="H839" i="18"/>
  <c r="I839" i="18"/>
  <c r="J839" i="18"/>
  <c r="K839" i="18"/>
  <c r="C840" i="18"/>
  <c r="D840" i="18"/>
  <c r="E840" i="18"/>
  <c r="F840" i="18"/>
  <c r="G840" i="18"/>
  <c r="H840" i="18"/>
  <c r="I840" i="18"/>
  <c r="J840" i="18"/>
  <c r="K840" i="18"/>
  <c r="C841" i="18"/>
  <c r="D841" i="18"/>
  <c r="E841" i="18"/>
  <c r="F841" i="18"/>
  <c r="G841" i="18"/>
  <c r="H841" i="18"/>
  <c r="I841" i="18"/>
  <c r="J841" i="18"/>
  <c r="K841" i="18"/>
  <c r="C842" i="18"/>
  <c r="D842" i="18"/>
  <c r="E842" i="18"/>
  <c r="F842" i="18"/>
  <c r="G842" i="18"/>
  <c r="H842" i="18"/>
  <c r="I842" i="18"/>
  <c r="J842" i="18"/>
  <c r="K842" i="18"/>
  <c r="C843" i="18"/>
  <c r="D843" i="18"/>
  <c r="E843" i="18"/>
  <c r="F843" i="18"/>
  <c r="G843" i="18"/>
  <c r="H843" i="18"/>
  <c r="I843" i="18"/>
  <c r="J843" i="18"/>
  <c r="K843" i="18"/>
  <c r="C844" i="18"/>
  <c r="D844" i="18"/>
  <c r="E844" i="18"/>
  <c r="F844" i="18"/>
  <c r="G844" i="18"/>
  <c r="H844" i="18"/>
  <c r="I844" i="18"/>
  <c r="J844" i="18"/>
  <c r="K844" i="18"/>
  <c r="C845" i="18"/>
  <c r="D845" i="18"/>
  <c r="E845" i="18"/>
  <c r="F845" i="18"/>
  <c r="G845" i="18"/>
  <c r="H845" i="18"/>
  <c r="I845" i="18"/>
  <c r="J845" i="18"/>
  <c r="K845" i="18"/>
  <c r="C846" i="18"/>
  <c r="D846" i="18"/>
  <c r="E846" i="18"/>
  <c r="F846" i="18"/>
  <c r="G846" i="18"/>
  <c r="H846" i="18"/>
  <c r="I846" i="18"/>
  <c r="J846" i="18"/>
  <c r="K846" i="18"/>
  <c r="C847" i="18"/>
  <c r="D847" i="18"/>
  <c r="E847" i="18"/>
  <c r="F847" i="18"/>
  <c r="G847" i="18"/>
  <c r="H847" i="18"/>
  <c r="I847" i="18"/>
  <c r="J847" i="18"/>
  <c r="K847" i="18"/>
  <c r="C848" i="18"/>
  <c r="D848" i="18"/>
  <c r="E848" i="18"/>
  <c r="F848" i="18"/>
  <c r="G848" i="18"/>
  <c r="H848" i="18"/>
  <c r="I848" i="18"/>
  <c r="J848" i="18"/>
  <c r="K848" i="18"/>
  <c r="C849" i="18"/>
  <c r="D849" i="18"/>
  <c r="E849" i="18"/>
  <c r="F849" i="18"/>
  <c r="G849" i="18"/>
  <c r="H849" i="18"/>
  <c r="I849" i="18"/>
  <c r="J849" i="18"/>
  <c r="K849" i="18"/>
  <c r="C850" i="18"/>
  <c r="D850" i="18"/>
  <c r="E850" i="18"/>
  <c r="F850" i="18"/>
  <c r="G850" i="18"/>
  <c r="H850" i="18"/>
  <c r="I850" i="18"/>
  <c r="J850" i="18"/>
  <c r="K850" i="18"/>
  <c r="C851" i="18"/>
  <c r="D851" i="18"/>
  <c r="E851" i="18"/>
  <c r="F851" i="18"/>
  <c r="G851" i="18"/>
  <c r="H851" i="18"/>
  <c r="I851" i="18"/>
  <c r="J851" i="18"/>
  <c r="K851" i="18"/>
  <c r="C852" i="18"/>
  <c r="D852" i="18"/>
  <c r="E852" i="18"/>
  <c r="F852" i="18"/>
  <c r="G852" i="18"/>
  <c r="H852" i="18"/>
  <c r="I852" i="18"/>
  <c r="J852" i="18"/>
  <c r="K852" i="18"/>
  <c r="C853" i="18"/>
  <c r="D853" i="18"/>
  <c r="E853" i="18"/>
  <c r="F853" i="18"/>
  <c r="G853" i="18"/>
  <c r="H853" i="18"/>
  <c r="I853" i="18"/>
  <c r="J853" i="18"/>
  <c r="K853" i="18"/>
  <c r="C854" i="18"/>
  <c r="D854" i="18"/>
  <c r="E854" i="18"/>
  <c r="F854" i="18"/>
  <c r="G854" i="18"/>
  <c r="H854" i="18"/>
  <c r="I854" i="18"/>
  <c r="J854" i="18"/>
  <c r="K854" i="18"/>
  <c r="C855" i="18"/>
  <c r="D855" i="18"/>
  <c r="E855" i="18"/>
  <c r="F855" i="18"/>
  <c r="G855" i="18"/>
  <c r="H855" i="18"/>
  <c r="I855" i="18"/>
  <c r="J855" i="18"/>
  <c r="K855" i="18"/>
  <c r="C856" i="18"/>
  <c r="D856" i="18"/>
  <c r="E856" i="18"/>
  <c r="F856" i="18"/>
  <c r="G856" i="18"/>
  <c r="H856" i="18"/>
  <c r="I856" i="18"/>
  <c r="J856" i="18"/>
  <c r="K856" i="18"/>
  <c r="C857" i="18"/>
  <c r="D857" i="18"/>
  <c r="E857" i="18"/>
  <c r="F857" i="18"/>
  <c r="G857" i="18"/>
  <c r="H857" i="18"/>
  <c r="I857" i="18"/>
  <c r="J857" i="18"/>
  <c r="K857" i="18"/>
  <c r="C858" i="18"/>
  <c r="D858" i="18"/>
  <c r="E858" i="18"/>
  <c r="F858" i="18"/>
  <c r="G858" i="18"/>
  <c r="H858" i="18"/>
  <c r="I858" i="18"/>
  <c r="J858" i="18"/>
  <c r="K858" i="18"/>
  <c r="C859" i="18"/>
  <c r="D859" i="18"/>
  <c r="E859" i="18"/>
  <c r="F859" i="18"/>
  <c r="G859" i="18"/>
  <c r="H859" i="18"/>
  <c r="I859" i="18"/>
  <c r="J859" i="18"/>
  <c r="K859" i="18"/>
  <c r="C860" i="18"/>
  <c r="D860" i="18"/>
  <c r="E860" i="18"/>
  <c r="F860" i="18"/>
  <c r="G860" i="18"/>
  <c r="H860" i="18"/>
  <c r="I860" i="18"/>
  <c r="J860" i="18"/>
  <c r="K860" i="18"/>
  <c r="C861" i="18"/>
  <c r="D861" i="18"/>
  <c r="E861" i="18"/>
  <c r="F861" i="18"/>
  <c r="G861" i="18"/>
  <c r="H861" i="18"/>
  <c r="I861" i="18"/>
  <c r="J861" i="18"/>
  <c r="K861" i="18"/>
  <c r="C862" i="18"/>
  <c r="D862" i="18"/>
  <c r="E862" i="18"/>
  <c r="F862" i="18"/>
  <c r="G862" i="18"/>
  <c r="H862" i="18"/>
  <c r="I862" i="18"/>
  <c r="J862" i="18"/>
  <c r="K862" i="18"/>
  <c r="C863" i="18"/>
  <c r="D863" i="18"/>
  <c r="E863" i="18"/>
  <c r="F863" i="18"/>
  <c r="G863" i="18"/>
  <c r="H863" i="18"/>
  <c r="I863" i="18"/>
  <c r="J863" i="18"/>
  <c r="K863" i="18"/>
  <c r="C864" i="18"/>
  <c r="D864" i="18"/>
  <c r="E864" i="18"/>
  <c r="F864" i="18"/>
  <c r="G864" i="18"/>
  <c r="H864" i="18"/>
  <c r="I864" i="18"/>
  <c r="J864" i="18"/>
  <c r="K864" i="18"/>
  <c r="C865" i="18"/>
  <c r="D865" i="18"/>
  <c r="E865" i="18"/>
  <c r="F865" i="18"/>
  <c r="G865" i="18"/>
  <c r="H865" i="18"/>
  <c r="I865" i="18"/>
  <c r="J865" i="18"/>
  <c r="K865" i="18"/>
  <c r="C866" i="18"/>
  <c r="D866" i="18"/>
  <c r="E866" i="18"/>
  <c r="F866" i="18"/>
  <c r="G866" i="18"/>
  <c r="H866" i="18"/>
  <c r="I866" i="18"/>
  <c r="J866" i="18"/>
  <c r="K866" i="18"/>
  <c r="C867" i="18"/>
  <c r="D867" i="18"/>
  <c r="E867" i="18"/>
  <c r="F867" i="18"/>
  <c r="G867" i="18"/>
  <c r="H867" i="18"/>
  <c r="I867" i="18"/>
  <c r="J867" i="18"/>
  <c r="K867" i="18"/>
  <c r="C868" i="18"/>
  <c r="D868" i="18"/>
  <c r="E868" i="18"/>
  <c r="F868" i="18"/>
  <c r="G868" i="18"/>
  <c r="H868" i="18"/>
  <c r="I868" i="18"/>
  <c r="J868" i="18"/>
  <c r="K868" i="18"/>
  <c r="C869" i="18"/>
  <c r="D869" i="18"/>
  <c r="E869" i="18"/>
  <c r="F869" i="18"/>
  <c r="G869" i="18"/>
  <c r="H869" i="18"/>
  <c r="I869" i="18"/>
  <c r="J869" i="18"/>
  <c r="K869" i="18"/>
  <c r="C870" i="18"/>
  <c r="D870" i="18"/>
  <c r="E870" i="18"/>
  <c r="F870" i="18"/>
  <c r="G870" i="18"/>
  <c r="H870" i="18"/>
  <c r="I870" i="18"/>
  <c r="J870" i="18"/>
  <c r="K870" i="18"/>
  <c r="C871" i="18"/>
  <c r="D871" i="18"/>
  <c r="E871" i="18"/>
  <c r="F871" i="18"/>
  <c r="G871" i="18"/>
  <c r="H871" i="18"/>
  <c r="I871" i="18"/>
  <c r="J871" i="18"/>
  <c r="K871" i="18"/>
  <c r="C872" i="18"/>
  <c r="D872" i="18"/>
  <c r="E872" i="18"/>
  <c r="F872" i="18"/>
  <c r="G872" i="18"/>
  <c r="H872" i="18"/>
  <c r="I872" i="18"/>
  <c r="J872" i="18"/>
  <c r="K872" i="18"/>
  <c r="C873" i="18"/>
  <c r="D873" i="18"/>
  <c r="E873" i="18"/>
  <c r="F873" i="18"/>
  <c r="G873" i="18"/>
  <c r="H873" i="18"/>
  <c r="I873" i="18"/>
  <c r="J873" i="18"/>
  <c r="K873" i="18"/>
  <c r="C874" i="18"/>
  <c r="D874" i="18"/>
  <c r="E874" i="18"/>
  <c r="F874" i="18"/>
  <c r="G874" i="18"/>
  <c r="H874" i="18"/>
  <c r="I874" i="18"/>
  <c r="J874" i="18"/>
  <c r="K874" i="18"/>
  <c r="C875" i="18"/>
  <c r="D875" i="18"/>
  <c r="E875" i="18"/>
  <c r="F875" i="18"/>
  <c r="G875" i="18"/>
  <c r="H875" i="18"/>
  <c r="I875" i="18"/>
  <c r="J875" i="18"/>
  <c r="K875" i="18"/>
  <c r="C876" i="18"/>
  <c r="D876" i="18"/>
  <c r="E876" i="18"/>
  <c r="F876" i="18"/>
  <c r="G876" i="18"/>
  <c r="H876" i="18"/>
  <c r="I876" i="18"/>
  <c r="J876" i="18"/>
  <c r="K876" i="18"/>
  <c r="C877" i="18"/>
  <c r="D877" i="18"/>
  <c r="E877" i="18"/>
  <c r="F877" i="18"/>
  <c r="G877" i="18"/>
  <c r="H877" i="18"/>
  <c r="I877" i="18"/>
  <c r="J877" i="18"/>
  <c r="K877" i="18"/>
  <c r="C878" i="18"/>
  <c r="D878" i="18"/>
  <c r="E878" i="18"/>
  <c r="F878" i="18"/>
  <c r="G878" i="18"/>
  <c r="H878" i="18"/>
  <c r="I878" i="18"/>
  <c r="J878" i="18"/>
  <c r="K878" i="18"/>
  <c r="C879" i="18"/>
  <c r="D879" i="18"/>
  <c r="E879" i="18"/>
  <c r="F879" i="18"/>
  <c r="G879" i="18"/>
  <c r="H879" i="18"/>
  <c r="I879" i="18"/>
  <c r="J879" i="18"/>
  <c r="K879" i="18"/>
  <c r="C880" i="18"/>
  <c r="D880" i="18"/>
  <c r="E880" i="18"/>
  <c r="F880" i="18"/>
  <c r="G880" i="18"/>
  <c r="H880" i="18"/>
  <c r="I880" i="18"/>
  <c r="J880" i="18"/>
  <c r="K880" i="18"/>
  <c r="C881" i="18"/>
  <c r="D881" i="18"/>
  <c r="E881" i="18"/>
  <c r="F881" i="18"/>
  <c r="G881" i="18"/>
  <c r="H881" i="18"/>
  <c r="I881" i="18"/>
  <c r="J881" i="18"/>
  <c r="K881" i="18"/>
  <c r="C882" i="18"/>
  <c r="D882" i="18"/>
  <c r="E882" i="18"/>
  <c r="F882" i="18"/>
  <c r="G882" i="18"/>
  <c r="H882" i="18"/>
  <c r="I882" i="18"/>
  <c r="J882" i="18"/>
  <c r="K882" i="18"/>
  <c r="C883" i="18"/>
  <c r="D883" i="18"/>
  <c r="E883" i="18"/>
  <c r="F883" i="18"/>
  <c r="G883" i="18"/>
  <c r="H883" i="18"/>
  <c r="I883" i="18"/>
  <c r="J883" i="18"/>
  <c r="K883" i="18"/>
  <c r="C884" i="18"/>
  <c r="D884" i="18"/>
  <c r="E884" i="18"/>
  <c r="F884" i="18"/>
  <c r="G884" i="18"/>
  <c r="H884" i="18"/>
  <c r="I884" i="18"/>
  <c r="J884" i="18"/>
  <c r="K884" i="18"/>
  <c r="C885" i="18"/>
  <c r="D885" i="18"/>
  <c r="E885" i="18"/>
  <c r="F885" i="18"/>
  <c r="G885" i="18"/>
  <c r="H885" i="18"/>
  <c r="I885" i="18"/>
  <c r="J885" i="18"/>
  <c r="K885" i="18"/>
  <c r="C886" i="18"/>
  <c r="D886" i="18"/>
  <c r="E886" i="18"/>
  <c r="F886" i="18"/>
  <c r="G886" i="18"/>
  <c r="H886" i="18"/>
  <c r="I886" i="18"/>
  <c r="J886" i="18"/>
  <c r="K886" i="18"/>
  <c r="C887" i="18"/>
  <c r="D887" i="18"/>
  <c r="E887" i="18"/>
  <c r="F887" i="18"/>
  <c r="G887" i="18"/>
  <c r="H887" i="18"/>
  <c r="I887" i="18"/>
  <c r="J887" i="18"/>
  <c r="K887" i="18"/>
  <c r="C888" i="18"/>
  <c r="D888" i="18"/>
  <c r="E888" i="18"/>
  <c r="F888" i="18"/>
  <c r="G888" i="18"/>
  <c r="H888" i="18"/>
  <c r="I888" i="18"/>
  <c r="J888" i="18"/>
  <c r="K888" i="18"/>
  <c r="C889" i="18"/>
  <c r="D889" i="18"/>
  <c r="E889" i="18"/>
  <c r="F889" i="18"/>
  <c r="G889" i="18"/>
  <c r="H889" i="18"/>
  <c r="I889" i="18"/>
  <c r="J889" i="18"/>
  <c r="K889" i="18"/>
  <c r="C890" i="18"/>
  <c r="D890" i="18"/>
  <c r="E890" i="18"/>
  <c r="F890" i="18"/>
  <c r="G890" i="18"/>
  <c r="H890" i="18"/>
  <c r="I890" i="18"/>
  <c r="J890" i="18"/>
  <c r="K890" i="18"/>
  <c r="C891" i="18"/>
  <c r="D891" i="18"/>
  <c r="E891" i="18"/>
  <c r="F891" i="18"/>
  <c r="G891" i="18"/>
  <c r="H891" i="18"/>
  <c r="I891" i="18"/>
  <c r="J891" i="18"/>
  <c r="K891" i="18"/>
  <c r="C892" i="18"/>
  <c r="D892" i="18"/>
  <c r="E892" i="18"/>
  <c r="F892" i="18"/>
  <c r="G892" i="18"/>
  <c r="H892" i="18"/>
  <c r="I892" i="18"/>
  <c r="J892" i="18"/>
  <c r="K892" i="18"/>
  <c r="C893" i="18"/>
  <c r="D893" i="18"/>
  <c r="E893" i="18"/>
  <c r="F893" i="18"/>
  <c r="G893" i="18"/>
  <c r="H893" i="18"/>
  <c r="I893" i="18"/>
  <c r="J893" i="18"/>
  <c r="K893" i="18"/>
  <c r="C894" i="18"/>
  <c r="D894" i="18"/>
  <c r="E894" i="18"/>
  <c r="F894" i="18"/>
  <c r="G894" i="18"/>
  <c r="H894" i="18"/>
  <c r="I894" i="18"/>
  <c r="J894" i="18"/>
  <c r="K894" i="18"/>
  <c r="C895" i="18"/>
  <c r="D895" i="18"/>
  <c r="E895" i="18"/>
  <c r="F895" i="18"/>
  <c r="G895" i="18"/>
  <c r="H895" i="18"/>
  <c r="I895" i="18"/>
  <c r="J895" i="18"/>
  <c r="K895" i="18"/>
  <c r="C896" i="18"/>
  <c r="D896" i="18"/>
  <c r="E896" i="18"/>
  <c r="F896" i="18"/>
  <c r="G896" i="18"/>
  <c r="H896" i="18"/>
  <c r="I896" i="18"/>
  <c r="J896" i="18"/>
  <c r="K896" i="18"/>
  <c r="C897" i="18"/>
  <c r="D897" i="18"/>
  <c r="E897" i="18"/>
  <c r="F897" i="18"/>
  <c r="G897" i="18"/>
  <c r="H897" i="18"/>
  <c r="I897" i="18"/>
  <c r="J897" i="18"/>
  <c r="K897" i="18"/>
  <c r="C898" i="18"/>
  <c r="D898" i="18"/>
  <c r="E898" i="18"/>
  <c r="F898" i="18"/>
  <c r="G898" i="18"/>
  <c r="H898" i="18"/>
  <c r="I898" i="18"/>
  <c r="J898" i="18"/>
  <c r="K898" i="18"/>
  <c r="C899" i="18"/>
  <c r="D899" i="18"/>
  <c r="E899" i="18"/>
  <c r="F899" i="18"/>
  <c r="G899" i="18"/>
  <c r="H899" i="18"/>
  <c r="I899" i="18"/>
  <c r="J899" i="18"/>
  <c r="K899" i="18"/>
  <c r="C900" i="18"/>
  <c r="D900" i="18"/>
  <c r="E900" i="18"/>
  <c r="F900" i="18"/>
  <c r="G900" i="18"/>
  <c r="H900" i="18"/>
  <c r="I900" i="18"/>
  <c r="J900" i="18"/>
  <c r="K900" i="18"/>
  <c r="C901" i="18"/>
  <c r="D901" i="18"/>
  <c r="E901" i="18"/>
  <c r="F901" i="18"/>
  <c r="G901" i="18"/>
  <c r="H901" i="18"/>
  <c r="I901" i="18"/>
  <c r="J901" i="18"/>
  <c r="K901" i="18"/>
  <c r="C902" i="18"/>
  <c r="D902" i="18"/>
  <c r="E902" i="18"/>
  <c r="F902" i="18"/>
  <c r="G902" i="18"/>
  <c r="H902" i="18"/>
  <c r="I902" i="18"/>
  <c r="J902" i="18"/>
  <c r="K902" i="18"/>
  <c r="C903" i="18"/>
  <c r="D903" i="18"/>
  <c r="E903" i="18"/>
  <c r="F903" i="18"/>
  <c r="G903" i="18"/>
  <c r="H903" i="18"/>
  <c r="I903" i="18"/>
  <c r="J903" i="18"/>
  <c r="K903" i="18"/>
  <c r="C904" i="18"/>
  <c r="D904" i="18"/>
  <c r="E904" i="18"/>
  <c r="F904" i="18"/>
  <c r="G904" i="18"/>
  <c r="H904" i="18"/>
  <c r="I904" i="18"/>
  <c r="J904" i="18"/>
  <c r="K904" i="18"/>
  <c r="C905" i="18"/>
  <c r="D905" i="18"/>
  <c r="E905" i="18"/>
  <c r="F905" i="18"/>
  <c r="G905" i="18"/>
  <c r="H905" i="18"/>
  <c r="I905" i="18"/>
  <c r="J905" i="18"/>
  <c r="K905" i="18"/>
  <c r="C906" i="18"/>
  <c r="D906" i="18"/>
  <c r="E906" i="18"/>
  <c r="F906" i="18"/>
  <c r="G906" i="18"/>
  <c r="H906" i="18"/>
  <c r="I906" i="18"/>
  <c r="J906" i="18"/>
  <c r="K906" i="18"/>
  <c r="C907" i="18"/>
  <c r="D907" i="18"/>
  <c r="E907" i="18"/>
  <c r="F907" i="18"/>
  <c r="G907" i="18"/>
  <c r="H907" i="18"/>
  <c r="I907" i="18"/>
  <c r="J907" i="18"/>
  <c r="K907" i="18"/>
  <c r="C908" i="18"/>
  <c r="D908" i="18"/>
  <c r="E908" i="18"/>
  <c r="F908" i="18"/>
  <c r="G908" i="18"/>
  <c r="H908" i="18"/>
  <c r="I908" i="18"/>
  <c r="J908" i="18"/>
  <c r="K908" i="18"/>
  <c r="C909" i="18"/>
  <c r="D909" i="18"/>
  <c r="E909" i="18"/>
  <c r="F909" i="18"/>
  <c r="G909" i="18"/>
  <c r="H909" i="18"/>
  <c r="I909" i="18"/>
  <c r="J909" i="18"/>
  <c r="K909" i="18"/>
  <c r="C910" i="18"/>
  <c r="D910" i="18"/>
  <c r="E910" i="18"/>
  <c r="F910" i="18"/>
  <c r="G910" i="18"/>
  <c r="H910" i="18"/>
  <c r="I910" i="18"/>
  <c r="J910" i="18"/>
  <c r="K910" i="18"/>
  <c r="C911" i="18"/>
  <c r="D911" i="18"/>
  <c r="E911" i="18"/>
  <c r="F911" i="18"/>
  <c r="G911" i="18"/>
  <c r="H911" i="18"/>
  <c r="I911" i="18"/>
  <c r="J911" i="18"/>
  <c r="K911" i="18"/>
  <c r="C912" i="18"/>
  <c r="D912" i="18"/>
  <c r="E912" i="18"/>
  <c r="F912" i="18"/>
  <c r="G912" i="18"/>
  <c r="H912" i="18"/>
  <c r="I912" i="18"/>
  <c r="J912" i="18"/>
  <c r="K912" i="18"/>
  <c r="C913" i="18"/>
  <c r="D913" i="18"/>
  <c r="E913" i="18"/>
  <c r="F913" i="18"/>
  <c r="G913" i="18"/>
  <c r="H913" i="18"/>
  <c r="I913" i="18"/>
  <c r="J913" i="18"/>
  <c r="K913" i="18"/>
  <c r="C914" i="18"/>
  <c r="D914" i="18"/>
  <c r="E914" i="18"/>
  <c r="F914" i="18"/>
  <c r="G914" i="18"/>
  <c r="H914" i="18"/>
  <c r="I914" i="18"/>
  <c r="J914" i="18"/>
  <c r="K914" i="18"/>
  <c r="C915" i="18"/>
  <c r="D915" i="18"/>
  <c r="E915" i="18"/>
  <c r="F915" i="18"/>
  <c r="G915" i="18"/>
  <c r="H915" i="18"/>
  <c r="I915" i="18"/>
  <c r="J915" i="18"/>
  <c r="K915" i="18"/>
  <c r="C916" i="18"/>
  <c r="D916" i="18"/>
  <c r="E916" i="18"/>
  <c r="F916" i="18"/>
  <c r="G916" i="18"/>
  <c r="H916" i="18"/>
  <c r="I916" i="18"/>
  <c r="J916" i="18"/>
  <c r="K916" i="18"/>
  <c r="C917" i="18"/>
  <c r="D917" i="18"/>
  <c r="E917" i="18"/>
  <c r="F917" i="18"/>
  <c r="G917" i="18"/>
  <c r="H917" i="18"/>
  <c r="I917" i="18"/>
  <c r="J917" i="18"/>
  <c r="K917" i="18"/>
  <c r="C918" i="18"/>
  <c r="D918" i="18"/>
  <c r="E918" i="18"/>
  <c r="F918" i="18"/>
  <c r="G918" i="18"/>
  <c r="H918" i="18"/>
  <c r="I918" i="18"/>
  <c r="J918" i="18"/>
  <c r="K918" i="18"/>
  <c r="C919" i="18"/>
  <c r="D919" i="18"/>
  <c r="E919" i="18"/>
  <c r="F919" i="18"/>
  <c r="G919" i="18"/>
  <c r="H919" i="18"/>
  <c r="I919" i="18"/>
  <c r="J919" i="18"/>
  <c r="K919" i="18"/>
  <c r="C920" i="18"/>
  <c r="D920" i="18"/>
  <c r="E920" i="18"/>
  <c r="F920" i="18"/>
  <c r="G920" i="18"/>
  <c r="H920" i="18"/>
  <c r="I920" i="18"/>
  <c r="J920" i="18"/>
  <c r="K920" i="18"/>
  <c r="C921" i="18"/>
  <c r="D921" i="18"/>
  <c r="E921" i="18"/>
  <c r="F921" i="18"/>
  <c r="G921" i="18"/>
  <c r="H921" i="18"/>
  <c r="I921" i="18"/>
  <c r="J921" i="18"/>
  <c r="K921" i="18"/>
  <c r="C922" i="18"/>
  <c r="D922" i="18"/>
  <c r="E922" i="18"/>
  <c r="F922" i="18"/>
  <c r="G922" i="18"/>
  <c r="H922" i="18"/>
  <c r="I922" i="18"/>
  <c r="J922" i="18"/>
  <c r="K922" i="18"/>
  <c r="C923" i="18"/>
  <c r="D923" i="18"/>
  <c r="E923" i="18"/>
  <c r="F923" i="18"/>
  <c r="G923" i="18"/>
  <c r="H923" i="18"/>
  <c r="I923" i="18"/>
  <c r="J923" i="18"/>
  <c r="K923" i="18"/>
  <c r="C924" i="18"/>
  <c r="D924" i="18"/>
  <c r="E924" i="18"/>
  <c r="F924" i="18"/>
  <c r="G924" i="18"/>
  <c r="H924" i="18"/>
  <c r="I924" i="18"/>
  <c r="J924" i="18"/>
  <c r="K924" i="18"/>
  <c r="C925" i="18"/>
  <c r="D925" i="18"/>
  <c r="E925" i="18"/>
  <c r="F925" i="18"/>
  <c r="G925" i="18"/>
  <c r="H925" i="18"/>
  <c r="I925" i="18"/>
  <c r="J925" i="18"/>
  <c r="K925" i="18"/>
  <c r="C926" i="18"/>
  <c r="D926" i="18"/>
  <c r="E926" i="18"/>
  <c r="F926" i="18"/>
  <c r="G926" i="18"/>
  <c r="H926" i="18"/>
  <c r="I926" i="18"/>
  <c r="J926" i="18"/>
  <c r="K926" i="18"/>
  <c r="C927" i="18"/>
  <c r="D927" i="18"/>
  <c r="E927" i="18"/>
  <c r="F927" i="18"/>
  <c r="G927" i="18"/>
  <c r="H927" i="18"/>
  <c r="I927" i="18"/>
  <c r="J927" i="18"/>
  <c r="K927" i="18"/>
  <c r="C928" i="18"/>
  <c r="D928" i="18"/>
  <c r="E928" i="18"/>
  <c r="F928" i="18"/>
  <c r="G928" i="18"/>
  <c r="H928" i="18"/>
  <c r="I928" i="18"/>
  <c r="J928" i="18"/>
  <c r="K928" i="18"/>
  <c r="C929" i="18"/>
  <c r="D929" i="18"/>
  <c r="E929" i="18"/>
  <c r="F929" i="18"/>
  <c r="G929" i="18"/>
  <c r="H929" i="18"/>
  <c r="I929" i="18"/>
  <c r="J929" i="18"/>
  <c r="K929" i="18"/>
  <c r="C930" i="18"/>
  <c r="D930" i="18"/>
  <c r="E930" i="18"/>
  <c r="F930" i="18"/>
  <c r="G930" i="18"/>
  <c r="H930" i="18"/>
  <c r="I930" i="18"/>
  <c r="J930" i="18"/>
  <c r="K930" i="18"/>
  <c r="C931" i="18"/>
  <c r="D931" i="18"/>
  <c r="E931" i="18"/>
  <c r="F931" i="18"/>
  <c r="G931" i="18"/>
  <c r="H931" i="18"/>
  <c r="I931" i="18"/>
  <c r="J931" i="18"/>
  <c r="K931" i="18"/>
  <c r="C932" i="18"/>
  <c r="D932" i="18"/>
  <c r="E932" i="18"/>
  <c r="F932" i="18"/>
  <c r="G932" i="18"/>
  <c r="H932" i="18"/>
  <c r="I932" i="18"/>
  <c r="J932" i="18"/>
  <c r="K932" i="18"/>
  <c r="C933" i="18"/>
  <c r="D933" i="18"/>
  <c r="E933" i="18"/>
  <c r="F933" i="18"/>
  <c r="G933" i="18"/>
  <c r="H933" i="18"/>
  <c r="I933" i="18"/>
  <c r="J933" i="18"/>
  <c r="K933" i="18"/>
  <c r="C934" i="18"/>
  <c r="D934" i="18"/>
  <c r="E934" i="18"/>
  <c r="F934" i="18"/>
  <c r="G934" i="18"/>
  <c r="H934" i="18"/>
  <c r="I934" i="18"/>
  <c r="J934" i="18"/>
  <c r="K934" i="18"/>
  <c r="C935" i="18"/>
  <c r="D935" i="18"/>
  <c r="E935" i="18"/>
  <c r="F935" i="18"/>
  <c r="G935" i="18"/>
  <c r="H935" i="18"/>
  <c r="I935" i="18"/>
  <c r="J935" i="18"/>
  <c r="K935" i="18"/>
  <c r="C936" i="18"/>
  <c r="D936" i="18"/>
  <c r="E936" i="18"/>
  <c r="F936" i="18"/>
  <c r="G936" i="18"/>
  <c r="H936" i="18"/>
  <c r="I936" i="18"/>
  <c r="J936" i="18"/>
  <c r="K936" i="18"/>
  <c r="C937" i="18"/>
  <c r="D937" i="18"/>
  <c r="E937" i="18"/>
  <c r="F937" i="18"/>
  <c r="G937" i="18"/>
  <c r="H937" i="18"/>
  <c r="I937" i="18"/>
  <c r="J937" i="18"/>
  <c r="K937" i="18"/>
  <c r="C938" i="18"/>
  <c r="D938" i="18"/>
  <c r="E938" i="18"/>
  <c r="F938" i="18"/>
  <c r="G938" i="18"/>
  <c r="H938" i="18"/>
  <c r="I938" i="18"/>
  <c r="J938" i="18"/>
  <c r="K938" i="18"/>
  <c r="C939" i="18"/>
  <c r="D939" i="18"/>
  <c r="E939" i="18"/>
  <c r="F939" i="18"/>
  <c r="G939" i="18"/>
  <c r="H939" i="18"/>
  <c r="I939" i="18"/>
  <c r="J939" i="18"/>
  <c r="K939" i="18"/>
  <c r="C940" i="18"/>
  <c r="D940" i="18"/>
  <c r="E940" i="18"/>
  <c r="F940" i="18"/>
  <c r="G940" i="18"/>
  <c r="H940" i="18"/>
  <c r="I940" i="18"/>
  <c r="J940" i="18"/>
  <c r="K940" i="18"/>
  <c r="C941" i="18"/>
  <c r="D941" i="18"/>
  <c r="E941" i="18"/>
  <c r="F941" i="18"/>
  <c r="G941" i="18"/>
  <c r="H941" i="18"/>
  <c r="I941" i="18"/>
  <c r="J941" i="18"/>
  <c r="K941" i="18"/>
  <c r="C942" i="18"/>
  <c r="D942" i="18"/>
  <c r="E942" i="18"/>
  <c r="F942" i="18"/>
  <c r="G942" i="18"/>
  <c r="H942" i="18"/>
  <c r="I942" i="18"/>
  <c r="J942" i="18"/>
  <c r="K942" i="18"/>
  <c r="C943" i="18"/>
  <c r="D943" i="18"/>
  <c r="E943" i="18"/>
  <c r="F943" i="18"/>
  <c r="G943" i="18"/>
  <c r="H943" i="18"/>
  <c r="I943" i="18"/>
  <c r="J943" i="18"/>
  <c r="K943" i="18"/>
  <c r="C944" i="18"/>
  <c r="D944" i="18"/>
  <c r="E944" i="18"/>
  <c r="F944" i="18"/>
  <c r="G944" i="18"/>
  <c r="H944" i="18"/>
  <c r="I944" i="18"/>
  <c r="J944" i="18"/>
  <c r="K944" i="18"/>
  <c r="C945" i="18"/>
  <c r="D945" i="18"/>
  <c r="E945" i="18"/>
  <c r="F945" i="18"/>
  <c r="G945" i="18"/>
  <c r="H945" i="18"/>
  <c r="I945" i="18"/>
  <c r="J945" i="18"/>
  <c r="K945" i="18"/>
  <c r="C946" i="18"/>
  <c r="D946" i="18"/>
  <c r="E946" i="18"/>
  <c r="F946" i="18"/>
  <c r="G946" i="18"/>
  <c r="H946" i="18"/>
  <c r="I946" i="18"/>
  <c r="J946" i="18"/>
  <c r="K946" i="18"/>
  <c r="C947" i="18"/>
  <c r="D947" i="18"/>
  <c r="E947" i="18"/>
  <c r="F947" i="18"/>
  <c r="G947" i="18"/>
  <c r="H947" i="18"/>
  <c r="I947" i="18"/>
  <c r="J947" i="18"/>
  <c r="K947" i="18"/>
  <c r="C948" i="18"/>
  <c r="D948" i="18"/>
  <c r="E948" i="18"/>
  <c r="F948" i="18"/>
  <c r="G948" i="18"/>
  <c r="H948" i="18"/>
  <c r="I948" i="18"/>
  <c r="J948" i="18"/>
  <c r="K948" i="18"/>
  <c r="C949" i="18"/>
  <c r="D949" i="18"/>
  <c r="E949" i="18"/>
  <c r="F949" i="18"/>
  <c r="G949" i="18"/>
  <c r="H949" i="18"/>
  <c r="I949" i="18"/>
  <c r="J949" i="18"/>
  <c r="K949" i="18"/>
  <c r="C950" i="18"/>
  <c r="D950" i="18"/>
  <c r="E950" i="18"/>
  <c r="F950" i="18"/>
  <c r="G950" i="18"/>
  <c r="H950" i="18"/>
  <c r="I950" i="18"/>
  <c r="J950" i="18"/>
  <c r="K950" i="18"/>
  <c r="C951" i="18"/>
  <c r="D951" i="18"/>
  <c r="E951" i="18"/>
  <c r="F951" i="18"/>
  <c r="G951" i="18"/>
  <c r="H951" i="18"/>
  <c r="I951" i="18"/>
  <c r="J951" i="18"/>
  <c r="K951" i="18"/>
  <c r="C952" i="18"/>
  <c r="D952" i="18"/>
  <c r="E952" i="18"/>
  <c r="F952" i="18"/>
  <c r="G952" i="18"/>
  <c r="H952" i="18"/>
  <c r="I952" i="18"/>
  <c r="J952" i="18"/>
  <c r="K952" i="18"/>
  <c r="C953" i="18"/>
  <c r="D953" i="18"/>
  <c r="E953" i="18"/>
  <c r="F953" i="18"/>
  <c r="G953" i="18"/>
  <c r="H953" i="18"/>
  <c r="I953" i="18"/>
  <c r="J953" i="18"/>
  <c r="K953" i="18"/>
  <c r="C954" i="18"/>
  <c r="D954" i="18"/>
  <c r="E954" i="18"/>
  <c r="F954" i="18"/>
  <c r="G954" i="18"/>
  <c r="H954" i="18"/>
  <c r="I954" i="18"/>
  <c r="J954" i="18"/>
  <c r="K954" i="18"/>
  <c r="C955" i="18"/>
  <c r="D955" i="18"/>
  <c r="E955" i="18"/>
  <c r="F955" i="18"/>
  <c r="G955" i="18"/>
  <c r="H955" i="18"/>
  <c r="I955" i="18"/>
  <c r="J955" i="18"/>
  <c r="K955" i="18"/>
  <c r="C956" i="18"/>
  <c r="D956" i="18"/>
  <c r="E956" i="18"/>
  <c r="F956" i="18"/>
  <c r="G956" i="18"/>
  <c r="H956" i="18"/>
  <c r="I956" i="18"/>
  <c r="J956" i="18"/>
  <c r="K956" i="18"/>
  <c r="C957" i="18"/>
  <c r="D957" i="18"/>
  <c r="E957" i="18"/>
  <c r="F957" i="18"/>
  <c r="G957" i="18"/>
  <c r="H957" i="18"/>
  <c r="I957" i="18"/>
  <c r="J957" i="18"/>
  <c r="K957" i="18"/>
  <c r="C958" i="18"/>
  <c r="D958" i="18"/>
  <c r="E958" i="18"/>
  <c r="F958" i="18"/>
  <c r="G958" i="18"/>
  <c r="H958" i="18"/>
  <c r="I958" i="18"/>
  <c r="J958" i="18"/>
  <c r="K958" i="18"/>
  <c r="C959" i="18"/>
  <c r="D959" i="18"/>
  <c r="E959" i="18"/>
  <c r="F959" i="18"/>
  <c r="G959" i="18"/>
  <c r="H959" i="18"/>
  <c r="I959" i="18"/>
  <c r="J959" i="18"/>
  <c r="K959" i="18"/>
  <c r="C960" i="18"/>
  <c r="D960" i="18"/>
  <c r="E960" i="18"/>
  <c r="F960" i="18"/>
  <c r="G960" i="18"/>
  <c r="H960" i="18"/>
  <c r="I960" i="18"/>
  <c r="J960" i="18"/>
  <c r="K960" i="18"/>
  <c r="C961" i="18"/>
  <c r="D961" i="18"/>
  <c r="E961" i="18"/>
  <c r="F961" i="18"/>
  <c r="G961" i="18"/>
  <c r="H961" i="18"/>
  <c r="I961" i="18"/>
  <c r="J961" i="18"/>
  <c r="K961" i="18"/>
  <c r="C962" i="18"/>
  <c r="D962" i="18"/>
  <c r="E962" i="18"/>
  <c r="F962" i="18"/>
  <c r="G962" i="18"/>
  <c r="H962" i="18"/>
  <c r="I962" i="18"/>
  <c r="J962" i="18"/>
  <c r="K962" i="18"/>
  <c r="C963" i="18"/>
  <c r="D963" i="18"/>
  <c r="E963" i="18"/>
  <c r="F963" i="18"/>
  <c r="G963" i="18"/>
  <c r="H963" i="18"/>
  <c r="I963" i="18"/>
  <c r="J963" i="18"/>
  <c r="K963" i="18"/>
  <c r="C964" i="18"/>
  <c r="D964" i="18"/>
  <c r="E964" i="18"/>
  <c r="F964" i="18"/>
  <c r="G964" i="18"/>
  <c r="H964" i="18"/>
  <c r="I964" i="18"/>
  <c r="J964" i="18"/>
  <c r="K964" i="18"/>
  <c r="C965" i="18"/>
  <c r="D965" i="18"/>
  <c r="E965" i="18"/>
  <c r="F965" i="18"/>
  <c r="G965" i="18"/>
  <c r="H965" i="18"/>
  <c r="I965" i="18"/>
  <c r="J965" i="18"/>
  <c r="K965" i="18"/>
  <c r="C966" i="18"/>
  <c r="D966" i="18"/>
  <c r="E966" i="18"/>
  <c r="F966" i="18"/>
  <c r="G966" i="18"/>
  <c r="H966" i="18"/>
  <c r="I966" i="18"/>
  <c r="J966" i="18"/>
  <c r="K966" i="18"/>
  <c r="C967" i="18"/>
  <c r="D967" i="18"/>
  <c r="E967" i="18"/>
  <c r="F967" i="18"/>
  <c r="G967" i="18"/>
  <c r="H967" i="18"/>
  <c r="I967" i="18"/>
  <c r="J967" i="18"/>
  <c r="K967" i="18"/>
  <c r="C968" i="18"/>
  <c r="D968" i="18"/>
  <c r="E968" i="18"/>
  <c r="F968" i="18"/>
  <c r="G968" i="18"/>
  <c r="H968" i="18"/>
  <c r="I968" i="18"/>
  <c r="J968" i="18"/>
  <c r="K968" i="18"/>
  <c r="C969" i="18"/>
  <c r="D969" i="18"/>
  <c r="E969" i="18"/>
  <c r="F969" i="18"/>
  <c r="G969" i="18"/>
  <c r="H969" i="18"/>
  <c r="I969" i="18"/>
  <c r="J969" i="18"/>
  <c r="K969" i="18"/>
  <c r="C970" i="18"/>
  <c r="D970" i="18"/>
  <c r="E970" i="18"/>
  <c r="F970" i="18"/>
  <c r="G970" i="18"/>
  <c r="H970" i="18"/>
  <c r="I970" i="18"/>
  <c r="J970" i="18"/>
  <c r="K970" i="18"/>
  <c r="C971" i="18"/>
  <c r="D971" i="18"/>
  <c r="E971" i="18"/>
  <c r="F971" i="18"/>
  <c r="G971" i="18"/>
  <c r="H971" i="18"/>
  <c r="I971" i="18"/>
  <c r="J971" i="18"/>
  <c r="K971" i="18"/>
  <c r="C972" i="18"/>
  <c r="D972" i="18"/>
  <c r="E972" i="18"/>
  <c r="F972" i="18"/>
  <c r="G972" i="18"/>
  <c r="H972" i="18"/>
  <c r="I972" i="18"/>
  <c r="J972" i="18"/>
  <c r="K972" i="18"/>
  <c r="C973" i="18"/>
  <c r="D973" i="18"/>
  <c r="E973" i="18"/>
  <c r="F973" i="18"/>
  <c r="G973" i="18"/>
  <c r="H973" i="18"/>
  <c r="I973" i="18"/>
  <c r="J973" i="18"/>
  <c r="K973" i="18"/>
  <c r="C974" i="18"/>
  <c r="D974" i="18"/>
  <c r="E974" i="18"/>
  <c r="F974" i="18"/>
  <c r="G974" i="18"/>
  <c r="H974" i="18"/>
  <c r="I974" i="18"/>
  <c r="J974" i="18"/>
  <c r="K974" i="18"/>
  <c r="C975" i="18"/>
  <c r="D975" i="18"/>
  <c r="E975" i="18"/>
  <c r="F975" i="18"/>
  <c r="G975" i="18"/>
  <c r="H975" i="18"/>
  <c r="I975" i="18"/>
  <c r="J975" i="18"/>
  <c r="K975" i="18"/>
  <c r="C976" i="18"/>
  <c r="D976" i="18"/>
  <c r="E976" i="18"/>
  <c r="F976" i="18"/>
  <c r="G976" i="18"/>
  <c r="H976" i="18"/>
  <c r="I976" i="18"/>
  <c r="J976" i="18"/>
  <c r="K976" i="18"/>
  <c r="C977" i="18"/>
  <c r="D977" i="18"/>
  <c r="E977" i="18"/>
  <c r="F977" i="18"/>
  <c r="G977" i="18"/>
  <c r="H977" i="18"/>
  <c r="I977" i="18"/>
  <c r="J977" i="18"/>
  <c r="K977" i="18"/>
  <c r="C978" i="18"/>
  <c r="D978" i="18"/>
  <c r="E978" i="18"/>
  <c r="F978" i="18"/>
  <c r="G978" i="18"/>
  <c r="H978" i="18"/>
  <c r="I978" i="18"/>
  <c r="J978" i="18"/>
  <c r="K978" i="18"/>
  <c r="C979" i="18"/>
  <c r="D979" i="18"/>
  <c r="E979" i="18"/>
  <c r="F979" i="18"/>
  <c r="G979" i="18"/>
  <c r="H979" i="18"/>
  <c r="I979" i="18"/>
  <c r="J979" i="18"/>
  <c r="K979" i="18"/>
  <c r="C980" i="18"/>
  <c r="D980" i="18"/>
  <c r="E980" i="18"/>
  <c r="F980" i="18"/>
  <c r="G980" i="18"/>
  <c r="H980" i="18"/>
  <c r="I980" i="18"/>
  <c r="J980" i="18"/>
  <c r="K980" i="18"/>
  <c r="C981" i="18"/>
  <c r="D981" i="18"/>
  <c r="E981" i="18"/>
  <c r="F981" i="18"/>
  <c r="G981" i="18"/>
  <c r="H981" i="18"/>
  <c r="I981" i="18"/>
  <c r="J981" i="18"/>
  <c r="K981" i="18"/>
  <c r="C982" i="18"/>
  <c r="D982" i="18"/>
  <c r="E982" i="18"/>
  <c r="F982" i="18"/>
  <c r="G982" i="18"/>
  <c r="H982" i="18"/>
  <c r="I982" i="18"/>
  <c r="J982" i="18"/>
  <c r="K982" i="18"/>
  <c r="C983" i="18"/>
  <c r="D983" i="18"/>
  <c r="E983" i="18"/>
  <c r="F983" i="18"/>
  <c r="G983" i="18"/>
  <c r="H983" i="18"/>
  <c r="I983" i="18"/>
  <c r="J983" i="18"/>
  <c r="K983" i="18"/>
  <c r="C984" i="18"/>
  <c r="D984" i="18"/>
  <c r="E984" i="18"/>
  <c r="F984" i="18"/>
  <c r="G984" i="18"/>
  <c r="H984" i="18"/>
  <c r="I984" i="18"/>
  <c r="J984" i="18"/>
  <c r="K984" i="18"/>
  <c r="C985" i="18"/>
  <c r="D985" i="18"/>
  <c r="E985" i="18"/>
  <c r="F985" i="18"/>
  <c r="G985" i="18"/>
  <c r="H985" i="18"/>
  <c r="I985" i="18"/>
  <c r="J985" i="18"/>
  <c r="K985" i="18"/>
  <c r="C986" i="18"/>
  <c r="D986" i="18"/>
  <c r="E986" i="18"/>
  <c r="F986" i="18"/>
  <c r="G986" i="18"/>
  <c r="H986" i="18"/>
  <c r="I986" i="18"/>
  <c r="J986" i="18"/>
  <c r="K986" i="18"/>
  <c r="C987" i="18"/>
  <c r="D987" i="18"/>
  <c r="E987" i="18"/>
  <c r="F987" i="18"/>
  <c r="G987" i="18"/>
  <c r="H987" i="18"/>
  <c r="I987" i="18"/>
  <c r="J987" i="18"/>
  <c r="K987" i="18"/>
  <c r="C988" i="18"/>
  <c r="D988" i="18"/>
  <c r="E988" i="18"/>
  <c r="F988" i="18"/>
  <c r="G988" i="18"/>
  <c r="H988" i="18"/>
  <c r="I988" i="18"/>
  <c r="J988" i="18"/>
  <c r="K988" i="18"/>
  <c r="C989" i="18"/>
  <c r="D989" i="18"/>
  <c r="E989" i="18"/>
  <c r="F989" i="18"/>
  <c r="G989" i="18"/>
  <c r="H989" i="18"/>
  <c r="I989" i="18"/>
  <c r="J989" i="18"/>
  <c r="K989" i="18"/>
  <c r="C990" i="18"/>
  <c r="D990" i="18"/>
  <c r="E990" i="18"/>
  <c r="F990" i="18"/>
  <c r="G990" i="18"/>
  <c r="H990" i="18"/>
  <c r="I990" i="18"/>
  <c r="J990" i="18"/>
  <c r="K990" i="18"/>
  <c r="C991" i="18"/>
  <c r="D991" i="18"/>
  <c r="E991" i="18"/>
  <c r="F991" i="18"/>
  <c r="G991" i="18"/>
  <c r="H991" i="18"/>
  <c r="I991" i="18"/>
  <c r="J991" i="18"/>
  <c r="K991" i="18"/>
  <c r="C992" i="18"/>
  <c r="D992" i="18"/>
  <c r="E992" i="18"/>
  <c r="F992" i="18"/>
  <c r="G992" i="18"/>
  <c r="H992" i="18"/>
  <c r="I992" i="18"/>
  <c r="J992" i="18"/>
  <c r="K992" i="18"/>
  <c r="C993" i="18"/>
  <c r="D993" i="18"/>
  <c r="E993" i="18"/>
  <c r="F993" i="18"/>
  <c r="G993" i="18"/>
  <c r="H993" i="18"/>
  <c r="I993" i="18"/>
  <c r="J993" i="18"/>
  <c r="K993" i="18"/>
  <c r="C994" i="18"/>
  <c r="D994" i="18"/>
  <c r="E994" i="18"/>
  <c r="F994" i="18"/>
  <c r="G994" i="18"/>
  <c r="H994" i="18"/>
  <c r="I994" i="18"/>
  <c r="J994" i="18"/>
  <c r="K994" i="18"/>
  <c r="C995" i="18"/>
  <c r="D995" i="18"/>
  <c r="E995" i="18"/>
  <c r="F995" i="18"/>
  <c r="G995" i="18"/>
  <c r="H995" i="18"/>
  <c r="I995" i="18"/>
  <c r="J995" i="18"/>
  <c r="K995" i="18"/>
  <c r="C996" i="18"/>
  <c r="D996" i="18"/>
  <c r="E996" i="18"/>
  <c r="F996" i="18"/>
  <c r="G996" i="18"/>
  <c r="H996" i="18"/>
  <c r="I996" i="18"/>
  <c r="J996" i="18"/>
  <c r="K996" i="18"/>
  <c r="C997" i="18"/>
  <c r="D997" i="18"/>
  <c r="E997" i="18"/>
  <c r="F997" i="18"/>
  <c r="G997" i="18"/>
  <c r="H997" i="18"/>
  <c r="I997" i="18"/>
  <c r="J997" i="18"/>
  <c r="K997" i="18"/>
  <c r="C998" i="18"/>
  <c r="D998" i="18"/>
  <c r="E998" i="18"/>
  <c r="F998" i="18"/>
  <c r="G998" i="18"/>
  <c r="H998" i="18"/>
  <c r="I998" i="18"/>
  <c r="J998" i="18"/>
  <c r="K998" i="18"/>
  <c r="C999" i="18"/>
  <c r="D999" i="18"/>
  <c r="E999" i="18"/>
  <c r="F999" i="18"/>
  <c r="G999" i="18"/>
  <c r="H999" i="18"/>
  <c r="I999" i="18"/>
  <c r="J999" i="18"/>
  <c r="K999" i="18"/>
  <c r="C1000" i="18"/>
  <c r="D1000" i="18"/>
  <c r="E1000" i="18"/>
  <c r="F1000" i="18"/>
  <c r="G1000" i="18"/>
  <c r="H1000" i="18"/>
  <c r="I1000" i="18"/>
  <c r="J1000" i="18"/>
  <c r="K1000" i="18"/>
  <c r="C1001" i="18"/>
  <c r="D1001" i="18"/>
  <c r="E1001" i="18"/>
  <c r="F1001" i="18"/>
  <c r="G1001" i="18"/>
  <c r="H1001" i="18"/>
  <c r="I1001" i="18"/>
  <c r="J1001" i="18"/>
  <c r="K1001" i="18"/>
  <c r="C1002" i="18"/>
  <c r="D1002" i="18"/>
  <c r="E1002" i="18"/>
  <c r="F1002" i="18"/>
  <c r="G1002" i="18"/>
  <c r="H1002" i="18"/>
  <c r="I1002" i="18"/>
  <c r="J1002" i="18"/>
  <c r="K1002" i="18"/>
  <c r="C1003" i="18"/>
  <c r="D1003" i="18"/>
  <c r="E1003" i="18"/>
  <c r="F1003" i="18"/>
  <c r="G1003" i="18"/>
  <c r="H1003" i="18"/>
  <c r="I1003" i="18"/>
  <c r="J1003" i="18"/>
  <c r="K1003" i="18"/>
  <c r="C1004" i="18"/>
  <c r="D1004" i="18"/>
  <c r="E1004" i="18"/>
  <c r="F1004" i="18"/>
  <c r="G1004" i="18"/>
  <c r="H1004" i="18"/>
  <c r="I1004" i="18"/>
  <c r="J1004" i="18"/>
  <c r="K1004" i="18"/>
  <c r="C1005" i="18"/>
  <c r="D1005" i="18"/>
  <c r="E1005" i="18"/>
  <c r="F1005" i="18"/>
  <c r="G1005" i="18"/>
  <c r="H1005" i="18"/>
  <c r="I1005" i="18"/>
  <c r="J1005" i="18"/>
  <c r="K1005" i="18"/>
  <c r="C1006" i="18"/>
  <c r="D1006" i="18"/>
  <c r="E1006" i="18"/>
  <c r="F1006" i="18"/>
  <c r="G1006" i="18"/>
  <c r="H1006" i="18"/>
  <c r="I1006" i="18"/>
  <c r="J1006" i="18"/>
  <c r="K1006" i="18"/>
  <c r="C1007" i="18"/>
  <c r="D1007" i="18"/>
  <c r="E1007" i="18"/>
  <c r="F1007" i="18"/>
  <c r="G1007" i="18"/>
  <c r="H1007" i="18"/>
  <c r="I1007" i="18"/>
  <c r="J1007" i="18"/>
  <c r="K1007" i="18"/>
  <c r="C1008" i="18"/>
  <c r="D1008" i="18"/>
  <c r="E1008" i="18"/>
  <c r="F1008" i="18"/>
  <c r="G1008" i="18"/>
  <c r="H1008" i="18"/>
  <c r="I1008" i="18"/>
  <c r="J1008" i="18"/>
  <c r="K1008" i="18"/>
  <c r="C1009" i="18"/>
  <c r="D1009" i="18"/>
  <c r="E1009" i="18"/>
  <c r="F1009" i="18"/>
  <c r="G1009" i="18"/>
  <c r="H1009" i="18"/>
  <c r="I1009" i="18"/>
  <c r="J1009" i="18"/>
  <c r="K1009" i="18"/>
  <c r="C1010" i="18"/>
  <c r="D1010" i="18"/>
  <c r="E1010" i="18"/>
  <c r="F1010" i="18"/>
  <c r="G1010" i="18"/>
  <c r="H1010" i="18"/>
  <c r="I1010" i="18"/>
  <c r="J1010" i="18"/>
  <c r="K1010" i="18"/>
  <c r="C1011" i="18"/>
  <c r="D1011" i="18"/>
  <c r="E1011" i="18"/>
  <c r="F1011" i="18"/>
  <c r="G1011" i="18"/>
  <c r="H1011" i="18"/>
  <c r="I1011" i="18"/>
  <c r="J1011" i="18"/>
  <c r="K1011" i="18"/>
  <c r="C1012" i="18"/>
  <c r="D1012" i="18"/>
  <c r="E1012" i="18"/>
  <c r="F1012" i="18"/>
  <c r="G1012" i="18"/>
  <c r="H1012" i="18"/>
  <c r="I1012" i="18"/>
  <c r="J1012" i="18"/>
  <c r="K1012" i="18"/>
  <c r="C1013" i="18"/>
  <c r="D1013" i="18"/>
  <c r="E1013" i="18"/>
  <c r="F1013" i="18"/>
  <c r="G1013" i="18"/>
  <c r="H1013" i="18"/>
  <c r="I1013" i="18"/>
  <c r="J1013" i="18"/>
  <c r="K1013" i="18"/>
  <c r="C1014" i="18"/>
  <c r="D1014" i="18"/>
  <c r="E1014" i="18"/>
  <c r="F1014" i="18"/>
  <c r="G1014" i="18"/>
  <c r="H1014" i="18"/>
  <c r="I1014" i="18"/>
  <c r="J1014" i="18"/>
  <c r="K1014" i="18"/>
  <c r="C1015" i="18"/>
  <c r="D1015" i="18"/>
  <c r="E1015" i="18"/>
  <c r="F1015" i="18"/>
  <c r="G1015" i="18"/>
  <c r="H1015" i="18"/>
  <c r="I1015" i="18"/>
  <c r="J1015" i="18"/>
  <c r="K1015" i="18"/>
  <c r="C1016" i="18"/>
  <c r="D1016" i="18"/>
  <c r="E1016" i="18"/>
  <c r="F1016" i="18"/>
  <c r="G1016" i="18"/>
  <c r="H1016" i="18"/>
  <c r="I1016" i="18"/>
  <c r="J1016" i="18"/>
  <c r="K1016" i="18"/>
  <c r="C1017" i="18"/>
  <c r="D1017" i="18"/>
  <c r="E1017" i="18"/>
  <c r="F1017" i="18"/>
  <c r="G1017" i="18"/>
  <c r="H1017" i="18"/>
  <c r="I1017" i="18"/>
  <c r="J1017" i="18"/>
  <c r="K1017" i="18"/>
  <c r="C1018" i="18"/>
  <c r="D1018" i="18"/>
  <c r="E1018" i="18"/>
  <c r="F1018" i="18"/>
  <c r="G1018" i="18"/>
  <c r="H1018" i="18"/>
  <c r="I1018" i="18"/>
  <c r="J1018" i="18"/>
  <c r="K1018" i="18"/>
  <c r="C1019" i="18"/>
  <c r="D1019" i="18"/>
  <c r="E1019" i="18"/>
  <c r="F1019" i="18"/>
  <c r="G1019" i="18"/>
  <c r="H1019" i="18"/>
  <c r="I1019" i="18"/>
  <c r="J1019" i="18"/>
  <c r="K1019" i="18"/>
  <c r="C1020" i="18"/>
  <c r="D1020" i="18"/>
  <c r="E1020" i="18"/>
  <c r="F1020" i="18"/>
  <c r="G1020" i="18"/>
  <c r="H1020" i="18"/>
  <c r="I1020" i="18"/>
  <c r="J1020" i="18"/>
  <c r="K1020" i="18"/>
  <c r="C1021" i="18"/>
  <c r="D1021" i="18"/>
  <c r="E1021" i="18"/>
  <c r="F1021" i="18"/>
  <c r="G1021" i="18"/>
  <c r="H1021" i="18"/>
  <c r="I1021" i="18"/>
  <c r="J1021" i="18"/>
  <c r="K1021" i="18"/>
  <c r="C1022" i="18"/>
  <c r="D1022" i="18"/>
  <c r="E1022" i="18"/>
  <c r="F1022" i="18"/>
  <c r="G1022" i="18"/>
  <c r="H1022" i="18"/>
  <c r="I1022" i="18"/>
  <c r="J1022" i="18"/>
  <c r="K1022" i="18"/>
  <c r="C1023" i="18"/>
  <c r="D1023" i="18"/>
  <c r="E1023" i="18"/>
  <c r="F1023" i="18"/>
  <c r="G1023" i="18"/>
  <c r="H1023" i="18"/>
  <c r="I1023" i="18"/>
  <c r="J1023" i="18"/>
  <c r="K1023" i="18"/>
  <c r="C1024" i="18"/>
  <c r="D1024" i="18"/>
  <c r="E1024" i="18"/>
  <c r="F1024" i="18"/>
  <c r="G1024" i="18"/>
  <c r="H1024" i="18"/>
  <c r="I1024" i="18"/>
  <c r="J1024" i="18"/>
  <c r="K1024" i="18"/>
  <c r="C1025" i="18"/>
  <c r="D1025" i="18"/>
  <c r="E1025" i="18"/>
  <c r="F1025" i="18"/>
  <c r="G1025" i="18"/>
  <c r="H1025" i="18"/>
  <c r="I1025" i="18"/>
  <c r="J1025" i="18"/>
  <c r="K1025" i="18"/>
  <c r="C1026" i="18"/>
  <c r="D1026" i="18"/>
  <c r="E1026" i="18"/>
  <c r="F1026" i="18"/>
  <c r="G1026" i="18"/>
  <c r="H1026" i="18"/>
  <c r="I1026" i="18"/>
  <c r="J1026" i="18"/>
  <c r="K1026" i="18"/>
  <c r="C1027" i="18"/>
  <c r="D1027" i="18"/>
  <c r="E1027" i="18"/>
  <c r="F1027" i="18"/>
  <c r="G1027" i="18"/>
  <c r="H1027" i="18"/>
  <c r="I1027" i="18"/>
  <c r="J1027" i="18"/>
  <c r="K1027" i="18"/>
  <c r="C1028" i="18"/>
  <c r="D1028" i="18"/>
  <c r="E1028" i="18"/>
  <c r="F1028" i="18"/>
  <c r="G1028" i="18"/>
  <c r="H1028" i="18"/>
  <c r="I1028" i="18"/>
  <c r="J1028" i="18"/>
  <c r="K1028" i="18"/>
  <c r="C1029" i="18"/>
  <c r="D1029" i="18"/>
  <c r="E1029" i="18"/>
  <c r="F1029" i="18"/>
  <c r="G1029" i="18"/>
  <c r="H1029" i="18"/>
  <c r="I1029" i="18"/>
  <c r="J1029" i="18"/>
  <c r="K1029" i="18"/>
  <c r="C1030" i="18"/>
  <c r="D1030" i="18"/>
  <c r="E1030" i="18"/>
  <c r="F1030" i="18"/>
  <c r="G1030" i="18"/>
  <c r="H1030" i="18"/>
  <c r="I1030" i="18"/>
  <c r="J1030" i="18"/>
  <c r="K1030" i="18"/>
  <c r="C1031" i="18"/>
  <c r="D1031" i="18"/>
  <c r="E1031" i="18"/>
  <c r="F1031" i="18"/>
  <c r="G1031" i="18"/>
  <c r="H1031" i="18"/>
  <c r="I1031" i="18"/>
  <c r="J1031" i="18"/>
  <c r="K1031" i="18"/>
  <c r="C1032" i="18"/>
  <c r="D1032" i="18"/>
  <c r="E1032" i="18"/>
  <c r="F1032" i="18"/>
  <c r="G1032" i="18"/>
  <c r="H1032" i="18"/>
  <c r="I1032" i="18"/>
  <c r="J1032" i="18"/>
  <c r="K1032" i="18"/>
  <c r="C1033" i="18"/>
  <c r="D1033" i="18"/>
  <c r="E1033" i="18"/>
  <c r="F1033" i="18"/>
  <c r="G1033" i="18"/>
  <c r="H1033" i="18"/>
  <c r="I1033" i="18"/>
  <c r="J1033" i="18"/>
  <c r="K1033" i="18"/>
  <c r="C1034" i="18"/>
  <c r="D1034" i="18"/>
  <c r="E1034" i="18"/>
  <c r="F1034" i="18"/>
  <c r="G1034" i="18"/>
  <c r="H1034" i="18"/>
  <c r="I1034" i="18"/>
  <c r="J1034" i="18"/>
  <c r="K1034" i="18"/>
  <c r="C1035" i="18"/>
  <c r="D1035" i="18"/>
  <c r="E1035" i="18"/>
  <c r="F1035" i="18"/>
  <c r="G1035" i="18"/>
  <c r="H1035" i="18"/>
  <c r="I1035" i="18"/>
  <c r="J1035" i="18"/>
  <c r="K1035" i="18"/>
  <c r="C1036" i="18"/>
  <c r="D1036" i="18"/>
  <c r="E1036" i="18"/>
  <c r="F1036" i="18"/>
  <c r="G1036" i="18"/>
  <c r="H1036" i="18"/>
  <c r="I1036" i="18"/>
  <c r="J1036" i="18"/>
  <c r="K1036" i="18"/>
  <c r="C1037" i="18"/>
  <c r="D1037" i="18"/>
  <c r="E1037" i="18"/>
  <c r="F1037" i="18"/>
  <c r="G1037" i="18"/>
  <c r="H1037" i="18"/>
  <c r="I1037" i="18"/>
  <c r="J1037" i="18"/>
  <c r="K1037" i="18"/>
  <c r="C1038" i="18"/>
  <c r="D1038" i="18"/>
  <c r="E1038" i="18"/>
  <c r="F1038" i="18"/>
  <c r="G1038" i="18"/>
  <c r="H1038" i="18"/>
  <c r="I1038" i="18"/>
  <c r="J1038" i="18"/>
  <c r="K1038" i="18"/>
  <c r="C1039" i="18"/>
  <c r="D1039" i="18"/>
  <c r="E1039" i="18"/>
  <c r="F1039" i="18"/>
  <c r="G1039" i="18"/>
  <c r="H1039" i="18"/>
  <c r="I1039" i="18"/>
  <c r="J1039" i="18"/>
  <c r="K1039" i="18"/>
  <c r="C1040" i="18"/>
  <c r="D1040" i="18"/>
  <c r="E1040" i="18"/>
  <c r="F1040" i="18"/>
  <c r="G1040" i="18"/>
  <c r="H1040" i="18"/>
  <c r="I1040" i="18"/>
  <c r="J1040" i="18"/>
  <c r="K1040" i="18"/>
  <c r="C1041" i="18"/>
  <c r="D1041" i="18"/>
  <c r="E1041" i="18"/>
  <c r="F1041" i="18"/>
  <c r="G1041" i="18"/>
  <c r="H1041" i="18"/>
  <c r="I1041" i="18"/>
  <c r="J1041" i="18"/>
  <c r="K1041" i="18"/>
  <c r="C1042" i="18"/>
  <c r="D1042" i="18"/>
  <c r="E1042" i="18"/>
  <c r="F1042" i="18"/>
  <c r="G1042" i="18"/>
  <c r="H1042" i="18"/>
  <c r="I1042" i="18"/>
  <c r="J1042" i="18"/>
  <c r="K1042" i="18"/>
  <c r="C1043" i="18"/>
  <c r="D1043" i="18"/>
  <c r="E1043" i="18"/>
  <c r="F1043" i="18"/>
  <c r="G1043" i="18"/>
  <c r="H1043" i="18"/>
  <c r="I1043" i="18"/>
  <c r="J1043" i="18"/>
  <c r="K1043" i="18"/>
  <c r="C1044" i="18"/>
  <c r="D1044" i="18"/>
  <c r="E1044" i="18"/>
  <c r="F1044" i="18"/>
  <c r="G1044" i="18"/>
  <c r="H1044" i="18"/>
  <c r="I1044" i="18"/>
  <c r="J1044" i="18"/>
  <c r="K1044" i="18"/>
  <c r="C1045" i="18"/>
  <c r="D1045" i="18"/>
  <c r="E1045" i="18"/>
  <c r="F1045" i="18"/>
  <c r="G1045" i="18"/>
  <c r="H1045" i="18"/>
  <c r="I1045" i="18"/>
  <c r="J1045" i="18"/>
  <c r="K1045" i="18"/>
  <c r="C1046" i="18"/>
  <c r="D1046" i="18"/>
  <c r="E1046" i="18"/>
  <c r="F1046" i="18"/>
  <c r="G1046" i="18"/>
  <c r="H1046" i="18"/>
  <c r="I1046" i="18"/>
  <c r="J1046" i="18"/>
  <c r="K1046" i="18"/>
  <c r="C1047" i="18"/>
  <c r="D1047" i="18"/>
  <c r="E1047" i="18"/>
  <c r="F1047" i="18"/>
  <c r="G1047" i="18"/>
  <c r="H1047" i="18"/>
  <c r="I1047" i="18"/>
  <c r="J1047" i="18"/>
  <c r="K1047" i="18"/>
  <c r="C1048" i="18"/>
  <c r="D1048" i="18"/>
  <c r="E1048" i="18"/>
  <c r="F1048" i="18"/>
  <c r="G1048" i="18"/>
  <c r="H1048" i="18"/>
  <c r="I1048" i="18"/>
  <c r="J1048" i="18"/>
  <c r="K1048" i="18"/>
  <c r="C1049" i="18"/>
  <c r="D1049" i="18"/>
  <c r="E1049" i="18"/>
  <c r="F1049" i="18"/>
  <c r="G1049" i="18"/>
  <c r="H1049" i="18"/>
  <c r="I1049" i="18"/>
  <c r="J1049" i="18"/>
  <c r="K1049" i="18"/>
  <c r="C1050" i="18"/>
  <c r="D1050" i="18"/>
  <c r="E1050" i="18"/>
  <c r="F1050" i="18"/>
  <c r="G1050" i="18"/>
  <c r="H1050" i="18"/>
  <c r="I1050" i="18"/>
  <c r="J1050" i="18"/>
  <c r="K1050" i="18"/>
  <c r="C1051" i="18"/>
  <c r="D1051" i="18"/>
  <c r="E1051" i="18"/>
  <c r="F1051" i="18"/>
  <c r="G1051" i="18"/>
  <c r="H1051" i="18"/>
  <c r="I1051" i="18"/>
  <c r="J1051" i="18"/>
  <c r="K1051" i="18"/>
  <c r="C1052" i="18"/>
  <c r="D1052" i="18"/>
  <c r="E1052" i="18"/>
  <c r="F1052" i="18"/>
  <c r="G1052" i="18"/>
  <c r="H1052" i="18"/>
  <c r="I1052" i="18"/>
  <c r="J1052" i="18"/>
  <c r="K1052" i="18"/>
  <c r="C1053" i="18"/>
  <c r="D1053" i="18"/>
  <c r="E1053" i="18"/>
  <c r="F1053" i="18"/>
  <c r="G1053" i="18"/>
  <c r="H1053" i="18"/>
  <c r="I1053" i="18"/>
  <c r="J1053" i="18"/>
  <c r="K1053" i="18"/>
  <c r="C1054" i="18"/>
  <c r="D1054" i="18"/>
  <c r="E1054" i="18"/>
  <c r="F1054" i="18"/>
  <c r="G1054" i="18"/>
  <c r="H1054" i="18"/>
  <c r="I1054" i="18"/>
  <c r="J1054" i="18"/>
  <c r="K1054" i="18"/>
  <c r="C1055" i="18"/>
  <c r="D1055" i="18"/>
  <c r="E1055" i="18"/>
  <c r="F1055" i="18"/>
  <c r="G1055" i="18"/>
  <c r="H1055" i="18"/>
  <c r="I1055" i="18"/>
  <c r="J1055" i="18"/>
  <c r="K1055" i="18"/>
  <c r="C1056" i="18"/>
  <c r="D1056" i="18"/>
  <c r="E1056" i="18"/>
  <c r="F1056" i="18"/>
  <c r="G1056" i="18"/>
  <c r="H1056" i="18"/>
  <c r="I1056" i="18"/>
  <c r="J1056" i="18"/>
  <c r="K1056" i="18"/>
  <c r="C1057" i="18"/>
  <c r="D1057" i="18"/>
  <c r="E1057" i="18"/>
  <c r="F1057" i="18"/>
  <c r="G1057" i="18"/>
  <c r="H1057" i="18"/>
  <c r="I1057" i="18"/>
  <c r="J1057" i="18"/>
  <c r="K1057" i="18"/>
  <c r="C1058" i="18"/>
  <c r="D1058" i="18"/>
  <c r="E1058" i="18"/>
  <c r="F1058" i="18"/>
  <c r="G1058" i="18"/>
  <c r="H1058" i="18"/>
  <c r="I1058" i="18"/>
  <c r="J1058" i="18"/>
  <c r="K1058" i="18"/>
  <c r="C1059" i="18"/>
  <c r="D1059" i="18"/>
  <c r="E1059" i="18"/>
  <c r="F1059" i="18"/>
  <c r="G1059" i="18"/>
  <c r="H1059" i="18"/>
  <c r="I1059" i="18"/>
  <c r="J1059" i="18"/>
  <c r="K1059" i="18"/>
  <c r="C1060" i="18"/>
  <c r="D1060" i="18"/>
  <c r="E1060" i="18"/>
  <c r="F1060" i="18"/>
  <c r="G1060" i="18"/>
  <c r="H1060" i="18"/>
  <c r="I1060" i="18"/>
  <c r="J1060" i="18"/>
  <c r="K1060" i="18"/>
  <c r="C1061" i="18"/>
  <c r="D1061" i="18"/>
  <c r="E1061" i="18"/>
  <c r="F1061" i="18"/>
  <c r="G1061" i="18"/>
  <c r="H1061" i="18"/>
  <c r="I1061" i="18"/>
  <c r="J1061" i="18"/>
  <c r="K1061" i="18"/>
  <c r="C1062" i="18"/>
  <c r="D1062" i="18"/>
  <c r="E1062" i="18"/>
  <c r="F1062" i="18"/>
  <c r="G1062" i="18"/>
  <c r="H1062" i="18"/>
  <c r="I1062" i="18"/>
  <c r="J1062" i="18"/>
  <c r="K1062" i="18"/>
  <c r="C1063" i="18"/>
  <c r="D1063" i="18"/>
  <c r="E1063" i="18"/>
  <c r="F1063" i="18"/>
  <c r="G1063" i="18"/>
  <c r="H1063" i="18"/>
  <c r="I1063" i="18"/>
  <c r="J1063" i="18"/>
  <c r="K1063" i="18"/>
  <c r="C1064" i="18"/>
  <c r="D1064" i="18"/>
  <c r="E1064" i="18"/>
  <c r="F1064" i="18"/>
  <c r="G1064" i="18"/>
  <c r="H1064" i="18"/>
  <c r="I1064" i="18"/>
  <c r="J1064" i="18"/>
  <c r="K1064" i="18"/>
  <c r="C1065" i="18"/>
  <c r="D1065" i="18"/>
  <c r="E1065" i="18"/>
  <c r="F1065" i="18"/>
  <c r="G1065" i="18"/>
  <c r="H1065" i="18"/>
  <c r="I1065" i="18"/>
  <c r="J1065" i="18"/>
  <c r="K1065" i="18"/>
  <c r="C1066" i="18"/>
  <c r="D1066" i="18"/>
  <c r="E1066" i="18"/>
  <c r="F1066" i="18"/>
  <c r="G1066" i="18"/>
  <c r="H1066" i="18"/>
  <c r="I1066" i="18"/>
  <c r="J1066" i="18"/>
  <c r="K1066" i="18"/>
  <c r="C1067" i="18"/>
  <c r="D1067" i="18"/>
  <c r="E1067" i="18"/>
  <c r="F1067" i="18"/>
  <c r="G1067" i="18"/>
  <c r="H1067" i="18"/>
  <c r="I1067" i="18"/>
  <c r="J1067" i="18"/>
  <c r="K1067" i="18"/>
  <c r="C1068" i="18"/>
  <c r="D1068" i="18"/>
  <c r="E1068" i="18"/>
  <c r="F1068" i="18"/>
  <c r="G1068" i="18"/>
  <c r="H1068" i="18"/>
  <c r="I1068" i="18"/>
  <c r="J1068" i="18"/>
  <c r="K1068" i="18"/>
  <c r="C1069" i="18"/>
  <c r="D1069" i="18"/>
  <c r="E1069" i="18"/>
  <c r="F1069" i="18"/>
  <c r="G1069" i="18"/>
  <c r="H1069" i="18"/>
  <c r="I1069" i="18"/>
  <c r="J1069" i="18"/>
  <c r="K1069" i="18"/>
  <c r="C1070" i="18"/>
  <c r="D1070" i="18"/>
  <c r="E1070" i="18"/>
  <c r="F1070" i="18"/>
  <c r="G1070" i="18"/>
  <c r="H1070" i="18"/>
  <c r="I1070" i="18"/>
  <c r="J1070" i="18"/>
  <c r="K1070" i="18"/>
  <c r="C1071" i="18"/>
  <c r="D1071" i="18"/>
  <c r="E1071" i="18"/>
  <c r="F1071" i="18"/>
  <c r="G1071" i="18"/>
  <c r="H1071" i="18"/>
  <c r="I1071" i="18"/>
  <c r="J1071" i="18"/>
  <c r="K1071" i="18"/>
  <c r="C1072" i="18"/>
  <c r="D1072" i="18"/>
  <c r="E1072" i="18"/>
  <c r="F1072" i="18"/>
  <c r="G1072" i="18"/>
  <c r="H1072" i="18"/>
  <c r="I1072" i="18"/>
  <c r="J1072" i="18"/>
  <c r="K1072" i="18"/>
  <c r="C1073" i="18"/>
  <c r="D1073" i="18"/>
  <c r="E1073" i="18"/>
  <c r="F1073" i="18"/>
  <c r="G1073" i="18"/>
  <c r="H1073" i="18"/>
  <c r="I1073" i="18"/>
  <c r="J1073" i="18"/>
  <c r="K1073" i="18"/>
  <c r="C1074" i="18"/>
  <c r="D1074" i="18"/>
  <c r="E1074" i="18"/>
  <c r="F1074" i="18"/>
  <c r="G1074" i="18"/>
  <c r="H1074" i="18"/>
  <c r="I1074" i="18"/>
  <c r="J1074" i="18"/>
  <c r="K1074" i="18"/>
  <c r="C1075" i="18"/>
  <c r="D1075" i="18"/>
  <c r="E1075" i="18"/>
  <c r="F1075" i="18"/>
  <c r="G1075" i="18"/>
  <c r="H1075" i="18"/>
  <c r="I1075" i="18"/>
  <c r="J1075" i="18"/>
  <c r="K1075" i="18"/>
  <c r="C1076" i="18"/>
  <c r="D1076" i="18"/>
  <c r="E1076" i="18"/>
  <c r="F1076" i="18"/>
  <c r="G1076" i="18"/>
  <c r="H1076" i="18"/>
  <c r="I1076" i="18"/>
  <c r="J1076" i="18"/>
  <c r="K1076" i="18"/>
  <c r="C1077" i="18"/>
  <c r="D1077" i="18"/>
  <c r="E1077" i="18"/>
  <c r="F1077" i="18"/>
  <c r="G1077" i="18"/>
  <c r="H1077" i="18"/>
  <c r="I1077" i="18"/>
  <c r="J1077" i="18"/>
  <c r="K1077" i="18"/>
  <c r="C1078" i="18"/>
  <c r="D1078" i="18"/>
  <c r="E1078" i="18"/>
  <c r="F1078" i="18"/>
  <c r="G1078" i="18"/>
  <c r="H1078" i="18"/>
  <c r="I1078" i="18"/>
  <c r="J1078" i="18"/>
  <c r="K1078" i="18"/>
  <c r="C1079" i="18"/>
  <c r="D1079" i="18"/>
  <c r="E1079" i="18"/>
  <c r="F1079" i="18"/>
  <c r="G1079" i="18"/>
  <c r="H1079" i="18"/>
  <c r="I1079" i="18"/>
  <c r="J1079" i="18"/>
  <c r="K1079" i="18"/>
  <c r="C1080" i="18"/>
  <c r="D1080" i="18"/>
  <c r="E1080" i="18"/>
  <c r="F1080" i="18"/>
  <c r="G1080" i="18"/>
  <c r="H1080" i="18"/>
  <c r="I1080" i="18"/>
  <c r="J1080" i="18"/>
  <c r="K1080" i="18"/>
  <c r="C1081" i="18"/>
  <c r="D1081" i="18"/>
  <c r="E1081" i="18"/>
  <c r="F1081" i="18"/>
  <c r="G1081" i="18"/>
  <c r="H1081" i="18"/>
  <c r="I1081" i="18"/>
  <c r="J1081" i="18"/>
  <c r="K1081" i="18"/>
  <c r="C1082" i="18"/>
  <c r="D1082" i="18"/>
  <c r="E1082" i="18"/>
  <c r="F1082" i="18"/>
  <c r="G1082" i="18"/>
  <c r="H1082" i="18"/>
  <c r="I1082" i="18"/>
  <c r="J1082" i="18"/>
  <c r="K1082" i="18"/>
  <c r="C1083" i="18"/>
  <c r="D1083" i="18"/>
  <c r="E1083" i="18"/>
  <c r="F1083" i="18"/>
  <c r="G1083" i="18"/>
  <c r="H1083" i="18"/>
  <c r="I1083" i="18"/>
  <c r="J1083" i="18"/>
  <c r="K1083" i="18"/>
  <c r="C1084" i="18"/>
  <c r="D1084" i="18"/>
  <c r="E1084" i="18"/>
  <c r="F1084" i="18"/>
  <c r="G1084" i="18"/>
  <c r="H1084" i="18"/>
  <c r="I1084" i="18"/>
  <c r="J1084" i="18"/>
  <c r="K1084" i="18"/>
  <c r="C1085" i="18"/>
  <c r="D1085" i="18"/>
  <c r="E1085" i="18"/>
  <c r="F1085" i="18"/>
  <c r="G1085" i="18"/>
  <c r="H1085" i="18"/>
  <c r="I1085" i="18"/>
  <c r="J1085" i="18"/>
  <c r="K1085" i="18"/>
  <c r="C1086" i="18"/>
  <c r="D1086" i="18"/>
  <c r="E1086" i="18"/>
  <c r="F1086" i="18"/>
  <c r="G1086" i="18"/>
  <c r="H1086" i="18"/>
  <c r="I1086" i="18"/>
  <c r="J1086" i="18"/>
  <c r="K1086" i="18"/>
  <c r="C1087" i="18"/>
  <c r="D1087" i="18"/>
  <c r="E1087" i="18"/>
  <c r="F1087" i="18"/>
  <c r="G1087" i="18"/>
  <c r="H1087" i="18"/>
  <c r="I1087" i="18"/>
  <c r="J1087" i="18"/>
  <c r="K1087" i="18"/>
  <c r="C1088" i="18"/>
  <c r="D1088" i="18"/>
  <c r="E1088" i="18"/>
  <c r="F1088" i="18"/>
  <c r="G1088" i="18"/>
  <c r="H1088" i="18"/>
  <c r="I1088" i="18"/>
  <c r="J1088" i="18"/>
  <c r="K1088" i="18"/>
  <c r="C1089" i="18"/>
  <c r="D1089" i="18"/>
  <c r="E1089" i="18"/>
  <c r="F1089" i="18"/>
  <c r="G1089" i="18"/>
  <c r="H1089" i="18"/>
  <c r="I1089" i="18"/>
  <c r="J1089" i="18"/>
  <c r="K1089" i="18"/>
  <c r="C1090" i="18"/>
  <c r="D1090" i="18"/>
  <c r="E1090" i="18"/>
  <c r="F1090" i="18"/>
  <c r="G1090" i="18"/>
  <c r="H1090" i="18"/>
  <c r="I1090" i="18"/>
  <c r="J1090" i="18"/>
  <c r="K1090" i="18"/>
  <c r="C1091" i="18"/>
  <c r="D1091" i="18"/>
  <c r="E1091" i="18"/>
  <c r="F1091" i="18"/>
  <c r="G1091" i="18"/>
  <c r="H1091" i="18"/>
  <c r="I1091" i="18"/>
  <c r="J1091" i="18"/>
  <c r="K1091" i="18"/>
  <c r="C1092" i="18"/>
  <c r="D1092" i="18"/>
  <c r="E1092" i="18"/>
  <c r="F1092" i="18"/>
  <c r="G1092" i="18"/>
  <c r="H1092" i="18"/>
  <c r="I1092" i="18"/>
  <c r="J1092" i="18"/>
  <c r="K1092" i="18"/>
  <c r="C1093" i="18"/>
  <c r="D1093" i="18"/>
  <c r="E1093" i="18"/>
  <c r="F1093" i="18"/>
  <c r="G1093" i="18"/>
  <c r="H1093" i="18"/>
  <c r="I1093" i="18"/>
  <c r="J1093" i="18"/>
  <c r="K1093" i="18"/>
  <c r="C1094" i="18"/>
  <c r="D1094" i="18"/>
  <c r="E1094" i="18"/>
  <c r="F1094" i="18"/>
  <c r="G1094" i="18"/>
  <c r="H1094" i="18"/>
  <c r="I1094" i="18"/>
  <c r="J1094" i="18"/>
  <c r="K1094" i="18"/>
  <c r="C1095" i="18"/>
  <c r="D1095" i="18"/>
  <c r="E1095" i="18"/>
  <c r="F1095" i="18"/>
  <c r="G1095" i="18"/>
  <c r="H1095" i="18"/>
  <c r="I1095" i="18"/>
  <c r="J1095" i="18"/>
  <c r="K1095" i="18"/>
  <c r="C1096" i="18"/>
  <c r="D1096" i="18"/>
  <c r="E1096" i="18"/>
  <c r="F1096" i="18"/>
  <c r="G1096" i="18"/>
  <c r="H1096" i="18"/>
  <c r="I1096" i="18"/>
  <c r="J1096" i="18"/>
  <c r="K1096" i="18"/>
  <c r="C1097" i="18"/>
  <c r="D1097" i="18"/>
  <c r="E1097" i="18"/>
  <c r="F1097" i="18"/>
  <c r="G1097" i="18"/>
  <c r="H1097" i="18"/>
  <c r="I1097" i="18"/>
  <c r="J1097" i="18"/>
  <c r="K1097" i="18"/>
  <c r="C1098" i="18"/>
  <c r="D1098" i="18"/>
  <c r="E1098" i="18"/>
  <c r="F1098" i="18"/>
  <c r="G1098" i="18"/>
  <c r="H1098" i="18"/>
  <c r="I1098" i="18"/>
  <c r="J1098" i="18"/>
  <c r="K1098" i="18"/>
  <c r="C1099" i="18"/>
  <c r="D1099" i="18"/>
  <c r="E1099" i="18"/>
  <c r="F1099" i="18"/>
  <c r="G1099" i="18"/>
  <c r="H1099" i="18"/>
  <c r="I1099" i="18"/>
  <c r="J1099" i="18"/>
  <c r="K1099" i="18"/>
  <c r="C1100" i="18"/>
  <c r="D1100" i="18"/>
  <c r="E1100" i="18"/>
  <c r="F1100" i="18"/>
  <c r="G1100" i="18"/>
  <c r="H1100" i="18"/>
  <c r="I1100" i="18"/>
  <c r="J1100" i="18"/>
  <c r="K1100" i="18"/>
  <c r="C1101" i="18"/>
  <c r="D1101" i="18"/>
  <c r="E1101" i="18"/>
  <c r="F1101" i="18"/>
  <c r="G1101" i="18"/>
  <c r="H1101" i="18"/>
  <c r="I1101" i="18"/>
  <c r="J1101" i="18"/>
  <c r="K1101" i="18"/>
  <c r="C1102" i="18"/>
  <c r="D1102" i="18"/>
  <c r="E1102" i="18"/>
  <c r="F1102" i="18"/>
  <c r="G1102" i="18"/>
  <c r="H1102" i="18"/>
  <c r="I1102" i="18"/>
  <c r="J1102" i="18"/>
  <c r="K1102" i="18"/>
  <c r="C1103" i="18"/>
  <c r="D1103" i="18"/>
  <c r="E1103" i="18"/>
  <c r="F1103" i="18"/>
  <c r="G1103" i="18"/>
  <c r="H1103" i="18"/>
  <c r="I1103" i="18"/>
  <c r="J1103" i="18"/>
  <c r="K1103" i="18"/>
  <c r="C1104" i="18"/>
  <c r="D1104" i="18"/>
  <c r="E1104" i="18"/>
  <c r="F1104" i="18"/>
  <c r="G1104" i="18"/>
  <c r="H1104" i="18"/>
  <c r="I1104" i="18"/>
  <c r="J1104" i="18"/>
  <c r="K1104" i="18"/>
  <c r="C1105" i="18"/>
  <c r="D1105" i="18"/>
  <c r="E1105" i="18"/>
  <c r="F1105" i="18"/>
  <c r="G1105" i="18"/>
  <c r="H1105" i="18"/>
  <c r="I1105" i="18"/>
  <c r="J1105" i="18"/>
  <c r="K1105" i="18"/>
  <c r="C1106" i="18"/>
  <c r="D1106" i="18"/>
  <c r="E1106" i="18"/>
  <c r="F1106" i="18"/>
  <c r="G1106" i="18"/>
  <c r="H1106" i="18"/>
  <c r="I1106" i="18"/>
  <c r="J1106" i="18"/>
  <c r="K1106" i="18"/>
  <c r="C1107" i="18"/>
  <c r="D1107" i="18"/>
  <c r="E1107" i="18"/>
  <c r="F1107" i="18"/>
  <c r="G1107" i="18"/>
  <c r="H1107" i="18"/>
  <c r="I1107" i="18"/>
  <c r="J1107" i="18"/>
  <c r="K1107" i="18"/>
  <c r="C1108" i="18"/>
  <c r="D1108" i="18"/>
  <c r="E1108" i="18"/>
  <c r="F1108" i="18"/>
  <c r="G1108" i="18"/>
  <c r="H1108" i="18"/>
  <c r="I1108" i="18"/>
  <c r="J1108" i="18"/>
  <c r="K1108" i="18"/>
  <c r="C1109" i="18"/>
  <c r="D1109" i="18"/>
  <c r="E1109" i="18"/>
  <c r="F1109" i="18"/>
  <c r="G1109" i="18"/>
  <c r="H1109" i="18"/>
  <c r="I1109" i="18"/>
  <c r="J1109" i="18"/>
  <c r="K1109" i="18"/>
  <c r="C1110" i="18"/>
  <c r="D1110" i="18"/>
  <c r="E1110" i="18"/>
  <c r="F1110" i="18"/>
  <c r="G1110" i="18"/>
  <c r="H1110" i="18"/>
  <c r="I1110" i="18"/>
  <c r="J1110" i="18"/>
  <c r="K1110" i="18"/>
  <c r="C1111" i="18"/>
  <c r="D1111" i="18"/>
  <c r="E1111" i="18"/>
  <c r="F1111" i="18"/>
  <c r="G1111" i="18"/>
  <c r="H1111" i="18"/>
  <c r="I1111" i="18"/>
  <c r="J1111" i="18"/>
  <c r="K1111" i="18"/>
  <c r="C1112" i="18"/>
  <c r="D1112" i="18"/>
  <c r="E1112" i="18"/>
  <c r="F1112" i="18"/>
  <c r="G1112" i="18"/>
  <c r="H1112" i="18"/>
  <c r="I1112" i="18"/>
  <c r="J1112" i="18"/>
  <c r="K1112" i="18"/>
  <c r="C1113" i="18"/>
  <c r="D1113" i="18"/>
  <c r="E1113" i="18"/>
  <c r="F1113" i="18"/>
  <c r="G1113" i="18"/>
  <c r="H1113" i="18"/>
  <c r="I1113" i="18"/>
  <c r="J1113" i="18"/>
  <c r="K1113" i="18"/>
  <c r="C1114" i="18"/>
  <c r="D1114" i="18"/>
  <c r="E1114" i="18"/>
  <c r="F1114" i="18"/>
  <c r="G1114" i="18"/>
  <c r="H1114" i="18"/>
  <c r="I1114" i="18"/>
  <c r="J1114" i="18"/>
  <c r="K1114" i="18"/>
  <c r="C1115" i="18"/>
  <c r="D1115" i="18"/>
  <c r="E1115" i="18"/>
  <c r="F1115" i="18"/>
  <c r="G1115" i="18"/>
  <c r="H1115" i="18"/>
  <c r="I1115" i="18"/>
  <c r="J1115" i="18"/>
  <c r="K1115" i="18"/>
  <c r="C1116" i="18"/>
  <c r="D1116" i="18"/>
  <c r="E1116" i="18"/>
  <c r="F1116" i="18"/>
  <c r="G1116" i="18"/>
  <c r="H1116" i="18"/>
  <c r="I1116" i="18"/>
  <c r="J1116" i="18"/>
  <c r="K1116" i="18"/>
  <c r="C1117" i="18"/>
  <c r="D1117" i="18"/>
  <c r="E1117" i="18"/>
  <c r="F1117" i="18"/>
  <c r="G1117" i="18"/>
  <c r="H1117" i="18"/>
  <c r="I1117" i="18"/>
  <c r="J1117" i="18"/>
  <c r="K1117" i="18"/>
  <c r="C1118" i="18"/>
  <c r="D1118" i="18"/>
  <c r="E1118" i="18"/>
  <c r="F1118" i="18"/>
  <c r="G1118" i="18"/>
  <c r="H1118" i="18"/>
  <c r="I1118" i="18"/>
  <c r="J1118" i="18"/>
  <c r="K1118" i="18"/>
  <c r="C1119" i="18"/>
  <c r="D1119" i="18"/>
  <c r="E1119" i="18"/>
  <c r="F1119" i="18"/>
  <c r="G1119" i="18"/>
  <c r="H1119" i="18"/>
  <c r="I1119" i="18"/>
  <c r="J1119" i="18"/>
  <c r="K1119" i="18"/>
  <c r="C1120" i="18"/>
  <c r="D1120" i="18"/>
  <c r="E1120" i="18"/>
  <c r="F1120" i="18"/>
  <c r="G1120" i="18"/>
  <c r="H1120" i="18"/>
  <c r="I1120" i="18"/>
  <c r="J1120" i="18"/>
  <c r="K1120" i="18"/>
  <c r="C1121" i="18"/>
  <c r="D1121" i="18"/>
  <c r="E1121" i="18"/>
  <c r="F1121" i="18"/>
  <c r="G1121" i="18"/>
  <c r="H1121" i="18"/>
  <c r="I1121" i="18"/>
  <c r="J1121" i="18"/>
  <c r="K1121" i="18"/>
  <c r="C1122" i="18"/>
  <c r="D1122" i="18"/>
  <c r="E1122" i="18"/>
  <c r="F1122" i="18"/>
  <c r="G1122" i="18"/>
  <c r="H1122" i="18"/>
  <c r="I1122" i="18"/>
  <c r="J1122" i="18"/>
  <c r="K1122" i="18"/>
  <c r="C1123" i="18"/>
  <c r="D1123" i="18"/>
  <c r="E1123" i="18"/>
  <c r="F1123" i="18"/>
  <c r="G1123" i="18"/>
  <c r="H1123" i="18"/>
  <c r="I1123" i="18"/>
  <c r="J1123" i="18"/>
  <c r="K1123" i="18"/>
  <c r="C1124" i="18"/>
  <c r="D1124" i="18"/>
  <c r="E1124" i="18"/>
  <c r="F1124" i="18"/>
  <c r="G1124" i="18"/>
  <c r="H1124" i="18"/>
  <c r="I1124" i="18"/>
  <c r="J1124" i="18"/>
  <c r="K1124" i="18"/>
  <c r="C1125" i="18"/>
  <c r="D1125" i="18"/>
  <c r="E1125" i="18"/>
  <c r="F1125" i="18"/>
  <c r="G1125" i="18"/>
  <c r="H1125" i="18"/>
  <c r="I1125" i="18"/>
  <c r="J1125" i="18"/>
  <c r="K1125" i="18"/>
  <c r="C1126" i="18"/>
  <c r="D1126" i="18"/>
  <c r="E1126" i="18"/>
  <c r="F1126" i="18"/>
  <c r="G1126" i="18"/>
  <c r="H1126" i="18"/>
  <c r="I1126" i="18"/>
  <c r="J1126" i="18"/>
  <c r="K1126" i="18"/>
  <c r="C1127" i="18"/>
  <c r="D1127" i="18"/>
  <c r="E1127" i="18"/>
  <c r="F1127" i="18"/>
  <c r="G1127" i="18"/>
  <c r="H1127" i="18"/>
  <c r="I1127" i="18"/>
  <c r="J1127" i="18"/>
  <c r="K1127" i="18"/>
  <c r="C1128" i="18"/>
  <c r="D1128" i="18"/>
  <c r="E1128" i="18"/>
  <c r="F1128" i="18"/>
  <c r="G1128" i="18"/>
  <c r="H1128" i="18"/>
  <c r="I1128" i="18"/>
  <c r="J1128" i="18"/>
  <c r="K1128" i="18"/>
  <c r="C1129" i="18"/>
  <c r="D1129" i="18"/>
  <c r="E1129" i="18"/>
  <c r="F1129" i="18"/>
  <c r="G1129" i="18"/>
  <c r="H1129" i="18"/>
  <c r="I1129" i="18"/>
  <c r="J1129" i="18"/>
  <c r="K1129" i="18"/>
  <c r="C1130" i="18"/>
  <c r="D1130" i="18"/>
  <c r="E1130" i="18"/>
  <c r="F1130" i="18"/>
  <c r="G1130" i="18"/>
  <c r="H1130" i="18"/>
  <c r="I1130" i="18"/>
  <c r="J1130" i="18"/>
  <c r="K1130" i="18"/>
  <c r="C1131" i="18"/>
  <c r="D1131" i="18"/>
  <c r="E1131" i="18"/>
  <c r="F1131" i="18"/>
  <c r="G1131" i="18"/>
  <c r="H1131" i="18"/>
  <c r="I1131" i="18"/>
  <c r="J1131" i="18"/>
  <c r="K1131" i="18"/>
  <c r="C1132" i="18"/>
  <c r="D1132" i="18"/>
  <c r="E1132" i="18"/>
  <c r="F1132" i="18"/>
  <c r="G1132" i="18"/>
  <c r="H1132" i="18"/>
  <c r="I1132" i="18"/>
  <c r="J1132" i="18"/>
  <c r="K1132" i="18"/>
  <c r="C1133" i="18"/>
  <c r="D1133" i="18"/>
  <c r="E1133" i="18"/>
  <c r="F1133" i="18"/>
  <c r="G1133" i="18"/>
  <c r="H1133" i="18"/>
  <c r="I1133" i="18"/>
  <c r="J1133" i="18"/>
  <c r="K1133" i="18"/>
  <c r="C1134" i="18"/>
  <c r="D1134" i="18"/>
  <c r="E1134" i="18"/>
  <c r="F1134" i="18"/>
  <c r="G1134" i="18"/>
  <c r="H1134" i="18"/>
  <c r="I1134" i="18"/>
  <c r="J1134" i="18"/>
  <c r="K1134" i="18"/>
  <c r="C1135" i="18"/>
  <c r="D1135" i="18"/>
  <c r="E1135" i="18"/>
  <c r="F1135" i="18"/>
  <c r="G1135" i="18"/>
  <c r="H1135" i="18"/>
  <c r="I1135" i="18"/>
  <c r="J1135" i="18"/>
  <c r="K1135" i="18"/>
  <c r="C1136" i="18"/>
  <c r="D1136" i="18"/>
  <c r="E1136" i="18"/>
  <c r="F1136" i="18"/>
  <c r="G1136" i="18"/>
  <c r="H1136" i="18"/>
  <c r="I1136" i="18"/>
  <c r="J1136" i="18"/>
  <c r="K1136" i="18"/>
  <c r="C1137" i="18"/>
  <c r="D1137" i="18"/>
  <c r="E1137" i="18"/>
  <c r="F1137" i="18"/>
  <c r="G1137" i="18"/>
  <c r="H1137" i="18"/>
  <c r="I1137" i="18"/>
  <c r="J1137" i="18"/>
  <c r="K1137" i="18"/>
  <c r="C1138" i="18"/>
  <c r="D1138" i="18"/>
  <c r="E1138" i="18"/>
  <c r="F1138" i="18"/>
  <c r="G1138" i="18"/>
  <c r="H1138" i="18"/>
  <c r="I1138" i="18"/>
  <c r="J1138" i="18"/>
  <c r="K1138" i="18"/>
  <c r="C1139" i="18"/>
  <c r="D1139" i="18"/>
  <c r="E1139" i="18"/>
  <c r="F1139" i="18"/>
  <c r="G1139" i="18"/>
  <c r="H1139" i="18"/>
  <c r="I1139" i="18"/>
  <c r="J1139" i="18"/>
  <c r="K1139" i="18"/>
  <c r="C1140" i="18"/>
  <c r="D1140" i="18"/>
  <c r="E1140" i="18"/>
  <c r="F1140" i="18"/>
  <c r="G1140" i="18"/>
  <c r="H1140" i="18"/>
  <c r="I1140" i="18"/>
  <c r="J1140" i="18"/>
  <c r="K1140" i="18"/>
  <c r="C1141" i="18"/>
  <c r="D1141" i="18"/>
  <c r="E1141" i="18"/>
  <c r="F1141" i="18"/>
  <c r="G1141" i="18"/>
  <c r="H1141" i="18"/>
  <c r="I1141" i="18"/>
  <c r="J1141" i="18"/>
  <c r="K1141" i="18"/>
  <c r="C1142" i="18"/>
  <c r="D1142" i="18"/>
  <c r="E1142" i="18"/>
  <c r="F1142" i="18"/>
  <c r="G1142" i="18"/>
  <c r="H1142" i="18"/>
  <c r="I1142" i="18"/>
  <c r="J1142" i="18"/>
  <c r="K1142" i="18"/>
  <c r="C1143" i="18"/>
  <c r="D1143" i="18"/>
  <c r="E1143" i="18"/>
  <c r="F1143" i="18"/>
  <c r="G1143" i="18"/>
  <c r="H1143" i="18"/>
  <c r="I1143" i="18"/>
  <c r="J1143" i="18"/>
  <c r="K1143" i="18"/>
  <c r="C1144" i="18"/>
  <c r="D1144" i="18"/>
  <c r="E1144" i="18"/>
  <c r="F1144" i="18"/>
  <c r="G1144" i="18"/>
  <c r="H1144" i="18"/>
  <c r="I1144" i="18"/>
  <c r="J1144" i="18"/>
  <c r="K1144" i="18"/>
  <c r="C1145" i="18"/>
  <c r="D1145" i="18"/>
  <c r="E1145" i="18"/>
  <c r="F1145" i="18"/>
  <c r="G1145" i="18"/>
  <c r="H1145" i="18"/>
  <c r="I1145" i="18"/>
  <c r="J1145" i="18"/>
  <c r="K1145" i="18"/>
  <c r="C1146" i="18"/>
  <c r="D1146" i="18"/>
  <c r="E1146" i="18"/>
  <c r="F1146" i="18"/>
  <c r="G1146" i="18"/>
  <c r="H1146" i="18"/>
  <c r="I1146" i="18"/>
  <c r="J1146" i="18"/>
  <c r="K1146" i="18"/>
  <c r="C1147" i="18"/>
  <c r="D1147" i="18"/>
  <c r="E1147" i="18"/>
  <c r="F1147" i="18"/>
  <c r="G1147" i="18"/>
  <c r="H1147" i="18"/>
  <c r="I1147" i="18"/>
  <c r="J1147" i="18"/>
  <c r="K1147" i="18"/>
  <c r="C1148" i="18"/>
  <c r="D1148" i="18"/>
  <c r="E1148" i="18"/>
  <c r="F1148" i="18"/>
  <c r="G1148" i="18"/>
  <c r="H1148" i="18"/>
  <c r="I1148" i="18"/>
  <c r="J1148" i="18"/>
  <c r="K1148" i="18"/>
  <c r="C1149" i="18"/>
  <c r="D1149" i="18"/>
  <c r="E1149" i="18"/>
  <c r="F1149" i="18"/>
  <c r="G1149" i="18"/>
  <c r="H1149" i="18"/>
  <c r="I1149" i="18"/>
  <c r="J1149" i="18"/>
  <c r="K1149" i="18"/>
  <c r="C1150" i="18"/>
  <c r="D1150" i="18"/>
  <c r="E1150" i="18"/>
  <c r="F1150" i="18"/>
  <c r="G1150" i="18"/>
  <c r="H1150" i="18"/>
  <c r="I1150" i="18"/>
  <c r="J1150" i="18"/>
  <c r="K1150" i="18"/>
  <c r="C1151" i="18"/>
  <c r="D1151" i="18"/>
  <c r="E1151" i="18"/>
  <c r="F1151" i="18"/>
  <c r="G1151" i="18"/>
  <c r="H1151" i="18"/>
  <c r="I1151" i="18"/>
  <c r="J1151" i="18"/>
  <c r="K1151" i="18"/>
  <c r="C1152" i="18"/>
  <c r="D1152" i="18"/>
  <c r="E1152" i="18"/>
  <c r="F1152" i="18"/>
  <c r="G1152" i="18"/>
  <c r="H1152" i="18"/>
  <c r="I1152" i="18"/>
  <c r="J1152" i="18"/>
  <c r="K1152" i="18"/>
  <c r="C1153" i="18"/>
  <c r="D1153" i="18"/>
  <c r="E1153" i="18"/>
  <c r="F1153" i="18"/>
  <c r="G1153" i="18"/>
  <c r="H1153" i="18"/>
  <c r="I1153" i="18"/>
  <c r="J1153" i="18"/>
  <c r="K1153" i="18"/>
  <c r="C1154" i="18"/>
  <c r="D1154" i="18"/>
  <c r="E1154" i="18"/>
  <c r="F1154" i="18"/>
  <c r="G1154" i="18"/>
  <c r="H1154" i="18"/>
  <c r="I1154" i="18"/>
  <c r="J1154" i="18"/>
  <c r="K1154" i="18"/>
  <c r="C1155" i="18"/>
  <c r="D1155" i="18"/>
  <c r="E1155" i="18"/>
  <c r="F1155" i="18"/>
  <c r="G1155" i="18"/>
  <c r="H1155" i="18"/>
  <c r="I1155" i="18"/>
  <c r="J1155" i="18"/>
  <c r="K1155" i="18"/>
  <c r="C1156" i="18"/>
  <c r="D1156" i="18"/>
  <c r="E1156" i="18"/>
  <c r="F1156" i="18"/>
  <c r="G1156" i="18"/>
  <c r="H1156" i="18"/>
  <c r="I1156" i="18"/>
  <c r="J1156" i="18"/>
  <c r="K1156" i="18"/>
  <c r="C1157" i="18"/>
  <c r="D1157" i="18"/>
  <c r="E1157" i="18"/>
  <c r="F1157" i="18"/>
  <c r="G1157" i="18"/>
  <c r="H1157" i="18"/>
  <c r="I1157" i="18"/>
  <c r="J1157" i="18"/>
  <c r="K1157" i="18"/>
  <c r="C1158" i="18"/>
  <c r="D1158" i="18"/>
  <c r="E1158" i="18"/>
  <c r="F1158" i="18"/>
  <c r="G1158" i="18"/>
  <c r="H1158" i="18"/>
  <c r="I1158" i="18"/>
  <c r="J1158" i="18"/>
  <c r="K1158" i="18"/>
  <c r="C1159" i="18"/>
  <c r="D1159" i="18"/>
  <c r="E1159" i="18"/>
  <c r="F1159" i="18"/>
  <c r="G1159" i="18"/>
  <c r="H1159" i="18"/>
  <c r="I1159" i="18"/>
  <c r="J1159" i="18"/>
  <c r="K1159" i="18"/>
  <c r="C1160" i="18"/>
  <c r="D1160" i="18"/>
  <c r="E1160" i="18"/>
  <c r="F1160" i="18"/>
  <c r="G1160" i="18"/>
  <c r="H1160" i="18"/>
  <c r="I1160" i="18"/>
  <c r="J1160" i="18"/>
  <c r="K1160" i="18"/>
  <c r="C1161" i="18"/>
  <c r="D1161" i="18"/>
  <c r="E1161" i="18"/>
  <c r="F1161" i="18"/>
  <c r="G1161" i="18"/>
  <c r="H1161" i="18"/>
  <c r="I1161" i="18"/>
  <c r="J1161" i="18"/>
  <c r="K1161" i="18"/>
  <c r="C1162" i="18"/>
  <c r="D1162" i="18"/>
  <c r="E1162" i="18"/>
  <c r="F1162" i="18"/>
  <c r="G1162" i="18"/>
  <c r="H1162" i="18"/>
  <c r="I1162" i="18"/>
  <c r="J1162" i="18"/>
  <c r="K1162" i="18"/>
  <c r="C1163" i="18"/>
  <c r="D1163" i="18"/>
  <c r="E1163" i="18"/>
  <c r="F1163" i="18"/>
  <c r="G1163" i="18"/>
  <c r="H1163" i="18"/>
  <c r="I1163" i="18"/>
  <c r="J1163" i="18"/>
  <c r="K1163" i="18"/>
  <c r="C1164" i="18"/>
  <c r="D1164" i="18"/>
  <c r="E1164" i="18"/>
  <c r="F1164" i="18"/>
  <c r="G1164" i="18"/>
  <c r="H1164" i="18"/>
  <c r="I1164" i="18"/>
  <c r="J1164" i="18"/>
  <c r="K1164" i="18"/>
  <c r="C1165" i="18"/>
  <c r="D1165" i="18"/>
  <c r="E1165" i="18"/>
  <c r="F1165" i="18"/>
  <c r="G1165" i="18"/>
  <c r="H1165" i="18"/>
  <c r="I1165" i="18"/>
  <c r="J1165" i="18"/>
  <c r="K1165" i="18"/>
  <c r="C1166" i="18"/>
  <c r="D1166" i="18"/>
  <c r="E1166" i="18"/>
  <c r="F1166" i="18"/>
  <c r="G1166" i="18"/>
  <c r="H1166" i="18"/>
  <c r="I1166" i="18"/>
  <c r="J1166" i="18"/>
  <c r="K1166" i="18"/>
  <c r="C1167" i="18"/>
  <c r="D1167" i="18"/>
  <c r="E1167" i="18"/>
  <c r="F1167" i="18"/>
  <c r="G1167" i="18"/>
  <c r="H1167" i="18"/>
  <c r="I1167" i="18"/>
  <c r="J1167" i="18"/>
  <c r="K1167" i="18"/>
  <c r="C1168" i="18"/>
  <c r="D1168" i="18"/>
  <c r="E1168" i="18"/>
  <c r="F1168" i="18"/>
  <c r="G1168" i="18"/>
  <c r="H1168" i="18"/>
  <c r="I1168" i="18"/>
  <c r="J1168" i="18"/>
  <c r="K1168" i="18"/>
  <c r="C1169" i="18"/>
  <c r="D1169" i="18"/>
  <c r="E1169" i="18"/>
  <c r="F1169" i="18"/>
  <c r="G1169" i="18"/>
  <c r="H1169" i="18"/>
  <c r="I1169" i="18"/>
  <c r="J1169" i="18"/>
  <c r="K1169" i="18"/>
  <c r="C1170" i="18"/>
  <c r="D1170" i="18"/>
  <c r="E1170" i="18"/>
  <c r="F1170" i="18"/>
  <c r="G1170" i="18"/>
  <c r="H1170" i="18"/>
  <c r="I1170" i="18"/>
  <c r="J1170" i="18"/>
  <c r="K1170" i="18"/>
  <c r="C1171" i="18"/>
  <c r="D1171" i="18"/>
  <c r="E1171" i="18"/>
  <c r="F1171" i="18"/>
  <c r="G1171" i="18"/>
  <c r="H1171" i="18"/>
  <c r="I1171" i="18"/>
  <c r="J1171" i="18"/>
  <c r="K1171" i="18"/>
  <c r="C1172" i="18"/>
  <c r="D1172" i="18"/>
  <c r="E1172" i="18"/>
  <c r="F1172" i="18"/>
  <c r="G1172" i="18"/>
  <c r="H1172" i="18"/>
  <c r="I1172" i="18"/>
  <c r="J1172" i="18"/>
  <c r="K1172" i="18"/>
  <c r="C1173" i="18"/>
  <c r="D1173" i="18"/>
  <c r="E1173" i="18"/>
  <c r="F1173" i="18"/>
  <c r="G1173" i="18"/>
  <c r="H1173" i="18"/>
  <c r="I1173" i="18"/>
  <c r="J1173" i="18"/>
  <c r="K1173" i="18"/>
  <c r="C1174" i="18"/>
  <c r="D1174" i="18"/>
  <c r="E1174" i="18"/>
  <c r="F1174" i="18"/>
  <c r="G1174" i="18"/>
  <c r="H1174" i="18"/>
  <c r="I1174" i="18"/>
  <c r="J1174" i="18"/>
  <c r="K1174" i="18"/>
  <c r="C1175" i="18"/>
  <c r="D1175" i="18"/>
  <c r="E1175" i="18"/>
  <c r="F1175" i="18"/>
  <c r="G1175" i="18"/>
  <c r="H1175" i="18"/>
  <c r="I1175" i="18"/>
  <c r="J1175" i="18"/>
  <c r="K1175" i="18"/>
  <c r="C1176" i="18"/>
  <c r="D1176" i="18"/>
  <c r="E1176" i="18"/>
  <c r="F1176" i="18"/>
  <c r="G1176" i="18"/>
  <c r="H1176" i="18"/>
  <c r="I1176" i="18"/>
  <c r="J1176" i="18"/>
  <c r="K1176" i="18"/>
  <c r="C1177" i="18"/>
  <c r="D1177" i="18"/>
  <c r="E1177" i="18"/>
  <c r="F1177" i="18"/>
  <c r="G1177" i="18"/>
  <c r="H1177" i="18"/>
  <c r="I1177" i="18"/>
  <c r="J1177" i="18"/>
  <c r="K1177" i="18"/>
  <c r="C1178" i="18"/>
  <c r="D1178" i="18"/>
  <c r="E1178" i="18"/>
  <c r="F1178" i="18"/>
  <c r="G1178" i="18"/>
  <c r="H1178" i="18"/>
  <c r="I1178" i="18"/>
  <c r="J1178" i="18"/>
  <c r="K1178" i="18"/>
  <c r="C1179" i="18"/>
  <c r="D1179" i="18"/>
  <c r="E1179" i="18"/>
  <c r="F1179" i="18"/>
  <c r="G1179" i="18"/>
  <c r="H1179" i="18"/>
  <c r="I1179" i="18"/>
  <c r="J1179" i="18"/>
  <c r="K1179" i="18"/>
  <c r="C1180" i="18"/>
  <c r="D1180" i="18"/>
  <c r="E1180" i="18"/>
  <c r="F1180" i="18"/>
  <c r="G1180" i="18"/>
  <c r="H1180" i="18"/>
  <c r="I1180" i="18"/>
  <c r="J1180" i="18"/>
  <c r="K1180" i="18"/>
  <c r="C1181" i="18"/>
  <c r="D1181" i="18"/>
  <c r="E1181" i="18"/>
  <c r="F1181" i="18"/>
  <c r="G1181" i="18"/>
  <c r="H1181" i="18"/>
  <c r="I1181" i="18"/>
  <c r="J1181" i="18"/>
  <c r="K1181" i="18"/>
  <c r="C1182" i="18"/>
  <c r="D1182" i="18"/>
  <c r="E1182" i="18"/>
  <c r="F1182" i="18"/>
  <c r="G1182" i="18"/>
  <c r="H1182" i="18"/>
  <c r="I1182" i="18"/>
  <c r="J1182" i="18"/>
  <c r="K1182" i="18"/>
  <c r="C1183" i="18"/>
  <c r="D1183" i="18"/>
  <c r="E1183" i="18"/>
  <c r="F1183" i="18"/>
  <c r="G1183" i="18"/>
  <c r="H1183" i="18"/>
  <c r="I1183" i="18"/>
  <c r="J1183" i="18"/>
  <c r="K1183" i="18"/>
  <c r="C1184" i="18"/>
  <c r="D1184" i="18"/>
  <c r="E1184" i="18"/>
  <c r="F1184" i="18"/>
  <c r="G1184" i="18"/>
  <c r="H1184" i="18"/>
  <c r="I1184" i="18"/>
  <c r="J1184" i="18"/>
  <c r="K1184" i="18"/>
  <c r="C1185" i="18"/>
  <c r="D1185" i="18"/>
  <c r="E1185" i="18"/>
  <c r="F1185" i="18"/>
  <c r="G1185" i="18"/>
  <c r="H1185" i="18"/>
  <c r="I1185" i="18"/>
  <c r="J1185" i="18"/>
  <c r="K1185" i="18"/>
  <c r="C1186" i="18"/>
  <c r="D1186" i="18"/>
  <c r="E1186" i="18"/>
  <c r="F1186" i="18"/>
  <c r="G1186" i="18"/>
  <c r="H1186" i="18"/>
  <c r="I1186" i="18"/>
  <c r="J1186" i="18"/>
  <c r="K1186" i="18"/>
  <c r="C1187" i="18"/>
  <c r="D1187" i="18"/>
  <c r="E1187" i="18"/>
  <c r="F1187" i="18"/>
  <c r="G1187" i="18"/>
  <c r="H1187" i="18"/>
  <c r="I1187" i="18"/>
  <c r="J1187" i="18"/>
  <c r="K1187" i="18"/>
  <c r="C1188" i="18"/>
  <c r="D1188" i="18"/>
  <c r="E1188" i="18"/>
  <c r="F1188" i="18"/>
  <c r="G1188" i="18"/>
  <c r="H1188" i="18"/>
  <c r="I1188" i="18"/>
  <c r="J1188" i="18"/>
  <c r="K1188" i="18"/>
  <c r="C1189" i="18"/>
  <c r="D1189" i="18"/>
  <c r="E1189" i="18"/>
  <c r="F1189" i="18"/>
  <c r="G1189" i="18"/>
  <c r="H1189" i="18"/>
  <c r="I1189" i="18"/>
  <c r="J1189" i="18"/>
  <c r="K1189" i="18"/>
  <c r="C1190" i="18"/>
  <c r="D1190" i="18"/>
  <c r="E1190" i="18"/>
  <c r="F1190" i="18"/>
  <c r="G1190" i="18"/>
  <c r="H1190" i="18"/>
  <c r="I1190" i="18"/>
  <c r="J1190" i="18"/>
  <c r="K1190" i="18"/>
  <c r="C1191" i="18"/>
  <c r="D1191" i="18"/>
  <c r="E1191" i="18"/>
  <c r="F1191" i="18"/>
  <c r="G1191" i="18"/>
  <c r="H1191" i="18"/>
  <c r="I1191" i="18"/>
  <c r="J1191" i="18"/>
  <c r="K1191" i="18"/>
  <c r="C1192" i="18"/>
  <c r="D1192" i="18"/>
  <c r="E1192" i="18"/>
  <c r="F1192" i="18"/>
  <c r="G1192" i="18"/>
  <c r="H1192" i="18"/>
  <c r="I1192" i="18"/>
  <c r="J1192" i="18"/>
  <c r="K1192" i="18"/>
  <c r="C1193" i="18"/>
  <c r="D1193" i="18"/>
  <c r="E1193" i="18"/>
  <c r="F1193" i="18"/>
  <c r="G1193" i="18"/>
  <c r="H1193" i="18"/>
  <c r="I1193" i="18"/>
  <c r="J1193" i="18"/>
  <c r="K1193" i="18"/>
  <c r="C1194" i="18"/>
  <c r="D1194" i="18"/>
  <c r="E1194" i="18"/>
  <c r="F1194" i="18"/>
  <c r="G1194" i="18"/>
  <c r="H1194" i="18"/>
  <c r="I1194" i="18"/>
  <c r="J1194" i="18"/>
  <c r="K1194" i="18"/>
  <c r="C1195" i="18"/>
  <c r="D1195" i="18"/>
  <c r="E1195" i="18"/>
  <c r="F1195" i="18"/>
  <c r="G1195" i="18"/>
  <c r="H1195" i="18"/>
  <c r="I1195" i="18"/>
  <c r="J1195" i="18"/>
  <c r="K1195" i="18"/>
  <c r="C1196" i="18"/>
  <c r="D1196" i="18"/>
  <c r="E1196" i="18"/>
  <c r="F1196" i="18"/>
  <c r="G1196" i="18"/>
  <c r="H1196" i="18"/>
  <c r="I1196" i="18"/>
  <c r="J1196" i="18"/>
  <c r="K1196" i="18"/>
  <c r="C1197" i="18"/>
  <c r="D1197" i="18"/>
  <c r="E1197" i="18"/>
  <c r="F1197" i="18"/>
  <c r="G1197" i="18"/>
  <c r="H1197" i="18"/>
  <c r="I1197" i="18"/>
  <c r="J1197" i="18"/>
  <c r="K1197" i="18"/>
  <c r="C1198" i="18"/>
  <c r="D1198" i="18"/>
  <c r="E1198" i="18"/>
  <c r="F1198" i="18"/>
  <c r="G1198" i="18"/>
  <c r="H1198" i="18"/>
  <c r="I1198" i="18"/>
  <c r="J1198" i="18"/>
  <c r="K1198" i="18"/>
  <c r="C1199" i="18"/>
  <c r="D1199" i="18"/>
  <c r="E1199" i="18"/>
  <c r="F1199" i="18"/>
  <c r="G1199" i="18"/>
  <c r="H1199" i="18"/>
  <c r="I1199" i="18"/>
  <c r="J1199" i="18"/>
  <c r="K1199" i="18"/>
  <c r="C1200" i="18"/>
  <c r="D1200" i="18"/>
  <c r="E1200" i="18"/>
  <c r="F1200" i="18"/>
  <c r="G1200" i="18"/>
  <c r="H1200" i="18"/>
  <c r="I1200" i="18"/>
  <c r="J1200" i="18"/>
  <c r="K1200" i="18"/>
  <c r="C1201" i="18"/>
  <c r="D1201" i="18"/>
  <c r="E1201" i="18"/>
  <c r="F1201" i="18"/>
  <c r="G1201" i="18"/>
  <c r="H1201" i="18"/>
  <c r="I1201" i="18"/>
  <c r="J1201" i="18"/>
  <c r="K1201" i="18"/>
  <c r="C1202" i="18"/>
  <c r="D1202" i="18"/>
  <c r="E1202" i="18"/>
  <c r="F1202" i="18"/>
  <c r="G1202" i="18"/>
  <c r="H1202" i="18"/>
  <c r="I1202" i="18"/>
  <c r="J1202" i="18"/>
  <c r="K1202" i="18"/>
  <c r="C1203" i="18"/>
  <c r="D1203" i="18"/>
  <c r="E1203" i="18"/>
  <c r="F1203" i="18"/>
  <c r="G1203" i="18"/>
  <c r="H1203" i="18"/>
  <c r="I1203" i="18"/>
  <c r="J1203" i="18"/>
  <c r="K1203" i="18"/>
  <c r="C1204" i="18"/>
  <c r="D1204" i="18"/>
  <c r="E1204" i="18"/>
  <c r="F1204" i="18"/>
  <c r="G1204" i="18"/>
  <c r="H1204" i="18"/>
  <c r="I1204" i="18"/>
  <c r="J1204" i="18"/>
  <c r="K1204" i="18"/>
  <c r="C1205" i="18"/>
  <c r="D1205" i="18"/>
  <c r="E1205" i="18"/>
  <c r="F1205" i="18"/>
  <c r="G1205" i="18"/>
  <c r="H1205" i="18"/>
  <c r="I1205" i="18"/>
  <c r="J1205" i="18"/>
  <c r="K1205" i="18"/>
  <c r="C1206" i="18"/>
  <c r="D1206" i="18"/>
  <c r="E1206" i="18"/>
  <c r="F1206" i="18"/>
  <c r="G1206" i="18"/>
  <c r="H1206" i="18"/>
  <c r="I1206" i="18"/>
  <c r="J1206" i="18"/>
  <c r="K1206" i="18"/>
  <c r="C1207" i="18"/>
  <c r="D1207" i="18"/>
  <c r="E1207" i="18"/>
  <c r="F1207" i="18"/>
  <c r="G1207" i="18"/>
  <c r="H1207" i="18"/>
  <c r="I1207" i="18"/>
  <c r="J1207" i="18"/>
  <c r="K1207" i="18"/>
  <c r="C1208" i="18"/>
  <c r="D1208" i="18"/>
  <c r="E1208" i="18"/>
  <c r="F1208" i="18"/>
  <c r="G1208" i="18"/>
  <c r="H1208" i="18"/>
  <c r="I1208" i="18"/>
  <c r="J1208" i="18"/>
  <c r="K1208" i="18"/>
  <c r="C1209" i="18"/>
  <c r="D1209" i="18"/>
  <c r="E1209" i="18"/>
  <c r="F1209" i="18"/>
  <c r="G1209" i="18"/>
  <c r="H1209" i="18"/>
  <c r="I1209" i="18"/>
  <c r="J1209" i="18"/>
  <c r="K1209" i="18"/>
  <c r="C1210" i="18"/>
  <c r="D1210" i="18"/>
  <c r="E1210" i="18"/>
  <c r="F1210" i="18"/>
  <c r="G1210" i="18"/>
  <c r="H1210" i="18"/>
  <c r="I1210" i="18"/>
  <c r="J1210" i="18"/>
  <c r="K1210" i="18"/>
  <c r="C1211" i="18"/>
  <c r="D1211" i="18"/>
  <c r="E1211" i="18"/>
  <c r="F1211" i="18"/>
  <c r="G1211" i="18"/>
  <c r="H1211" i="18"/>
  <c r="I1211" i="18"/>
  <c r="J1211" i="18"/>
  <c r="K1211" i="18"/>
  <c r="C1212" i="18"/>
  <c r="D1212" i="18"/>
  <c r="E1212" i="18"/>
  <c r="F1212" i="18"/>
  <c r="G1212" i="18"/>
  <c r="H1212" i="18"/>
  <c r="I1212" i="18"/>
  <c r="J1212" i="18"/>
  <c r="K1212" i="18"/>
  <c r="C1213" i="18"/>
  <c r="D1213" i="18"/>
  <c r="E1213" i="18"/>
  <c r="F1213" i="18"/>
  <c r="G1213" i="18"/>
  <c r="H1213" i="18"/>
  <c r="I1213" i="18"/>
  <c r="J1213" i="18"/>
  <c r="K1213" i="18"/>
  <c r="C1214" i="18"/>
  <c r="D1214" i="18"/>
  <c r="E1214" i="18"/>
  <c r="F1214" i="18"/>
  <c r="G1214" i="18"/>
  <c r="H1214" i="18"/>
  <c r="I1214" i="18"/>
  <c r="J1214" i="18"/>
  <c r="K1214" i="18"/>
  <c r="C1215" i="18"/>
  <c r="D1215" i="18"/>
  <c r="E1215" i="18"/>
  <c r="F1215" i="18"/>
  <c r="G1215" i="18"/>
  <c r="H1215" i="18"/>
  <c r="I1215" i="18"/>
  <c r="J1215" i="18"/>
  <c r="K1215" i="18"/>
  <c r="C1216" i="18"/>
  <c r="D1216" i="18"/>
  <c r="E1216" i="18"/>
  <c r="F1216" i="18"/>
  <c r="G1216" i="18"/>
  <c r="H1216" i="18"/>
  <c r="I1216" i="18"/>
  <c r="J1216" i="18"/>
  <c r="K1216" i="18"/>
  <c r="C1217" i="18"/>
  <c r="D1217" i="18"/>
  <c r="E1217" i="18"/>
  <c r="F1217" i="18"/>
  <c r="G1217" i="18"/>
  <c r="H1217" i="18"/>
  <c r="I1217" i="18"/>
  <c r="J1217" i="18"/>
  <c r="K1217" i="18"/>
  <c r="C1218" i="18"/>
  <c r="D1218" i="18"/>
  <c r="E1218" i="18"/>
  <c r="F1218" i="18"/>
  <c r="G1218" i="18"/>
  <c r="H1218" i="18"/>
  <c r="I1218" i="18"/>
  <c r="J1218" i="18"/>
  <c r="K1218" i="18"/>
  <c r="C1219" i="18"/>
  <c r="D1219" i="18"/>
  <c r="E1219" i="18"/>
  <c r="F1219" i="18"/>
  <c r="G1219" i="18"/>
  <c r="H1219" i="18"/>
  <c r="I1219" i="18"/>
  <c r="J1219" i="18"/>
  <c r="K1219" i="18"/>
  <c r="C1220" i="18"/>
  <c r="D1220" i="18"/>
  <c r="E1220" i="18"/>
  <c r="F1220" i="18"/>
  <c r="G1220" i="18"/>
  <c r="H1220" i="18"/>
  <c r="I1220" i="18"/>
  <c r="J1220" i="18"/>
  <c r="K1220" i="18"/>
  <c r="C1221" i="18"/>
  <c r="D1221" i="18"/>
  <c r="E1221" i="18"/>
  <c r="F1221" i="18"/>
  <c r="G1221" i="18"/>
  <c r="H1221" i="18"/>
  <c r="I1221" i="18"/>
  <c r="J1221" i="18"/>
  <c r="K1221" i="18"/>
  <c r="C1222" i="18"/>
  <c r="D1222" i="18"/>
  <c r="E1222" i="18"/>
  <c r="F1222" i="18"/>
  <c r="G1222" i="18"/>
  <c r="H1222" i="18"/>
  <c r="I1222" i="18"/>
  <c r="J1222" i="18"/>
  <c r="K1222" i="18"/>
  <c r="C1223" i="18"/>
  <c r="D1223" i="18"/>
  <c r="E1223" i="18"/>
  <c r="F1223" i="18"/>
  <c r="G1223" i="18"/>
  <c r="H1223" i="18"/>
  <c r="I1223" i="18"/>
  <c r="J1223" i="18"/>
  <c r="K1223" i="18"/>
  <c r="C1224" i="18"/>
  <c r="D1224" i="18"/>
  <c r="E1224" i="18"/>
  <c r="F1224" i="18"/>
  <c r="G1224" i="18"/>
  <c r="H1224" i="18"/>
  <c r="I1224" i="18"/>
  <c r="J1224" i="18"/>
  <c r="K1224" i="18"/>
  <c r="C1225" i="18"/>
  <c r="D1225" i="18"/>
  <c r="E1225" i="18"/>
  <c r="F1225" i="18"/>
  <c r="G1225" i="18"/>
  <c r="H1225" i="18"/>
  <c r="I1225" i="18"/>
  <c r="J1225" i="18"/>
  <c r="K1225" i="18"/>
  <c r="C1226" i="18"/>
  <c r="D1226" i="18"/>
  <c r="E1226" i="18"/>
  <c r="F1226" i="18"/>
  <c r="G1226" i="18"/>
  <c r="H1226" i="18"/>
  <c r="I1226" i="18"/>
  <c r="J1226" i="18"/>
  <c r="K1226" i="18"/>
  <c r="C1227" i="18"/>
  <c r="D1227" i="18"/>
  <c r="E1227" i="18"/>
  <c r="F1227" i="18"/>
  <c r="G1227" i="18"/>
  <c r="H1227" i="18"/>
  <c r="I1227" i="18"/>
  <c r="J1227" i="18"/>
  <c r="K1227" i="18"/>
  <c r="C1228" i="18"/>
  <c r="D1228" i="18"/>
  <c r="E1228" i="18"/>
  <c r="F1228" i="18"/>
  <c r="G1228" i="18"/>
  <c r="H1228" i="18"/>
  <c r="I1228" i="18"/>
  <c r="J1228" i="18"/>
  <c r="K1228" i="18"/>
  <c r="C1229" i="18"/>
  <c r="D1229" i="18"/>
  <c r="E1229" i="18"/>
  <c r="F1229" i="18"/>
  <c r="G1229" i="18"/>
  <c r="H1229" i="18"/>
  <c r="I1229" i="18"/>
  <c r="J1229" i="18"/>
  <c r="K1229" i="18"/>
  <c r="C1230" i="18"/>
  <c r="D1230" i="18"/>
  <c r="E1230" i="18"/>
  <c r="F1230" i="18"/>
  <c r="G1230" i="18"/>
  <c r="H1230" i="18"/>
  <c r="I1230" i="18"/>
  <c r="J1230" i="18"/>
  <c r="K1230" i="18"/>
  <c r="C1231" i="18"/>
  <c r="D1231" i="18"/>
  <c r="E1231" i="18"/>
  <c r="F1231" i="18"/>
  <c r="G1231" i="18"/>
  <c r="H1231" i="18"/>
  <c r="I1231" i="18"/>
  <c r="J1231" i="18"/>
  <c r="K1231" i="18"/>
  <c r="C1232" i="18"/>
  <c r="D1232" i="18"/>
  <c r="E1232" i="18"/>
  <c r="F1232" i="18"/>
  <c r="G1232" i="18"/>
  <c r="H1232" i="18"/>
  <c r="I1232" i="18"/>
  <c r="J1232" i="18"/>
  <c r="K1232" i="18"/>
  <c r="C1233" i="18"/>
  <c r="D1233" i="18"/>
  <c r="E1233" i="18"/>
  <c r="F1233" i="18"/>
  <c r="G1233" i="18"/>
  <c r="H1233" i="18"/>
  <c r="I1233" i="18"/>
  <c r="J1233" i="18"/>
  <c r="K1233" i="18"/>
  <c r="C1234" i="18"/>
  <c r="D1234" i="18"/>
  <c r="E1234" i="18"/>
  <c r="F1234" i="18"/>
  <c r="G1234" i="18"/>
  <c r="H1234" i="18"/>
  <c r="I1234" i="18"/>
  <c r="J1234" i="18"/>
  <c r="K1234" i="18"/>
  <c r="C1235" i="18"/>
  <c r="D1235" i="18"/>
  <c r="E1235" i="18"/>
  <c r="F1235" i="18"/>
  <c r="G1235" i="18"/>
  <c r="H1235" i="18"/>
  <c r="I1235" i="18"/>
  <c r="J1235" i="18"/>
  <c r="K1235" i="18"/>
  <c r="C1236" i="18"/>
  <c r="D1236" i="18"/>
  <c r="E1236" i="18"/>
  <c r="F1236" i="18"/>
  <c r="G1236" i="18"/>
  <c r="H1236" i="18"/>
  <c r="I1236" i="18"/>
  <c r="J1236" i="18"/>
  <c r="K1236" i="18"/>
  <c r="C1237" i="18"/>
  <c r="D1237" i="18"/>
  <c r="E1237" i="18"/>
  <c r="F1237" i="18"/>
  <c r="G1237" i="18"/>
  <c r="H1237" i="18"/>
  <c r="I1237" i="18"/>
  <c r="J1237" i="18"/>
  <c r="K1237" i="18"/>
  <c r="C1238" i="18"/>
  <c r="D1238" i="18"/>
  <c r="E1238" i="18"/>
  <c r="F1238" i="18"/>
  <c r="G1238" i="18"/>
  <c r="H1238" i="18"/>
  <c r="I1238" i="18"/>
  <c r="J1238" i="18"/>
  <c r="K1238" i="18"/>
  <c r="C1239" i="18"/>
  <c r="D1239" i="18"/>
  <c r="E1239" i="18"/>
  <c r="F1239" i="18"/>
  <c r="G1239" i="18"/>
  <c r="H1239" i="18"/>
  <c r="I1239" i="18"/>
  <c r="J1239" i="18"/>
  <c r="K1239" i="18"/>
  <c r="C1240" i="18"/>
  <c r="D1240" i="18"/>
  <c r="E1240" i="18"/>
  <c r="F1240" i="18"/>
  <c r="G1240" i="18"/>
  <c r="H1240" i="18"/>
  <c r="I1240" i="18"/>
  <c r="J1240" i="18"/>
  <c r="K1240" i="18"/>
  <c r="C1241" i="18"/>
  <c r="D1241" i="18"/>
  <c r="E1241" i="18"/>
  <c r="F1241" i="18"/>
  <c r="G1241" i="18"/>
  <c r="H1241" i="18"/>
  <c r="I1241" i="18"/>
  <c r="J1241" i="18"/>
  <c r="K1241" i="18"/>
  <c r="C1242" i="18"/>
  <c r="D1242" i="18"/>
  <c r="E1242" i="18"/>
  <c r="F1242" i="18"/>
  <c r="G1242" i="18"/>
  <c r="H1242" i="18"/>
  <c r="I1242" i="18"/>
  <c r="J1242" i="18"/>
  <c r="K1242" i="18"/>
  <c r="C1243" i="18"/>
  <c r="D1243" i="18"/>
  <c r="E1243" i="18"/>
  <c r="F1243" i="18"/>
  <c r="G1243" i="18"/>
  <c r="H1243" i="18"/>
  <c r="I1243" i="18"/>
  <c r="J1243" i="18"/>
  <c r="K1243" i="18"/>
  <c r="C1244" i="18"/>
  <c r="D1244" i="18"/>
  <c r="E1244" i="18"/>
  <c r="F1244" i="18"/>
  <c r="G1244" i="18"/>
  <c r="H1244" i="18"/>
  <c r="I1244" i="18"/>
  <c r="J1244" i="18"/>
  <c r="K1244" i="18"/>
  <c r="C1245" i="18"/>
  <c r="D1245" i="18"/>
  <c r="E1245" i="18"/>
  <c r="F1245" i="18"/>
  <c r="G1245" i="18"/>
  <c r="H1245" i="18"/>
  <c r="I1245" i="18"/>
  <c r="J1245" i="18"/>
  <c r="K1245" i="18"/>
  <c r="C1246" i="18"/>
  <c r="D1246" i="18"/>
  <c r="E1246" i="18"/>
  <c r="F1246" i="18"/>
  <c r="G1246" i="18"/>
  <c r="H1246" i="18"/>
  <c r="I1246" i="18"/>
  <c r="J1246" i="18"/>
  <c r="K1246" i="18"/>
  <c r="C1247" i="18"/>
  <c r="D1247" i="18"/>
  <c r="E1247" i="18"/>
  <c r="F1247" i="18"/>
  <c r="G1247" i="18"/>
  <c r="H1247" i="18"/>
  <c r="I1247" i="18"/>
  <c r="J1247" i="18"/>
  <c r="K1247" i="18"/>
  <c r="C1248" i="18"/>
  <c r="D1248" i="18"/>
  <c r="E1248" i="18"/>
  <c r="F1248" i="18"/>
  <c r="G1248" i="18"/>
  <c r="H1248" i="18"/>
  <c r="I1248" i="18"/>
  <c r="J1248" i="18"/>
  <c r="K1248" i="18"/>
  <c r="C1249" i="18"/>
  <c r="D1249" i="18"/>
  <c r="E1249" i="18"/>
  <c r="F1249" i="18"/>
  <c r="G1249" i="18"/>
  <c r="H1249" i="18"/>
  <c r="I1249" i="18"/>
  <c r="J1249" i="18"/>
  <c r="K1249" i="18"/>
  <c r="C1250" i="18"/>
  <c r="D1250" i="18"/>
  <c r="E1250" i="18"/>
  <c r="F1250" i="18"/>
  <c r="G1250" i="18"/>
  <c r="H1250" i="18"/>
  <c r="I1250" i="18"/>
  <c r="J1250" i="18"/>
  <c r="K1250" i="18"/>
  <c r="C1251" i="18"/>
  <c r="D1251" i="18"/>
  <c r="E1251" i="18"/>
  <c r="F1251" i="18"/>
  <c r="G1251" i="18"/>
  <c r="H1251" i="18"/>
  <c r="I1251" i="18"/>
  <c r="J1251" i="18"/>
  <c r="K1251" i="18"/>
  <c r="C1252" i="18"/>
  <c r="D1252" i="18"/>
  <c r="E1252" i="18"/>
  <c r="F1252" i="18"/>
  <c r="G1252" i="18"/>
  <c r="H1252" i="18"/>
  <c r="I1252" i="18"/>
  <c r="J1252" i="18"/>
  <c r="K1252" i="18"/>
  <c r="C1253" i="18"/>
  <c r="D1253" i="18"/>
  <c r="E1253" i="18"/>
  <c r="F1253" i="18"/>
  <c r="G1253" i="18"/>
  <c r="H1253" i="18"/>
  <c r="I1253" i="18"/>
  <c r="J1253" i="18"/>
  <c r="K1253" i="18"/>
  <c r="C1254" i="18"/>
  <c r="D1254" i="18"/>
  <c r="E1254" i="18"/>
  <c r="F1254" i="18"/>
  <c r="G1254" i="18"/>
  <c r="H1254" i="18"/>
  <c r="I1254" i="18"/>
  <c r="J1254" i="18"/>
  <c r="K1254" i="18"/>
  <c r="C1255" i="18"/>
  <c r="D1255" i="18"/>
  <c r="E1255" i="18"/>
  <c r="F1255" i="18"/>
  <c r="G1255" i="18"/>
  <c r="H1255" i="18"/>
  <c r="I1255" i="18"/>
  <c r="J1255" i="18"/>
  <c r="K1255" i="18"/>
  <c r="C1256" i="18"/>
  <c r="D1256" i="18"/>
  <c r="E1256" i="18"/>
  <c r="F1256" i="18"/>
  <c r="G1256" i="18"/>
  <c r="H1256" i="18"/>
  <c r="I1256" i="18"/>
  <c r="J1256" i="18"/>
  <c r="K1256" i="18"/>
  <c r="C1257" i="18"/>
  <c r="D1257" i="18"/>
  <c r="E1257" i="18"/>
  <c r="F1257" i="18"/>
  <c r="G1257" i="18"/>
  <c r="H1257" i="18"/>
  <c r="I1257" i="18"/>
  <c r="J1257" i="18"/>
  <c r="K1257" i="18"/>
  <c r="C1258" i="18"/>
  <c r="D1258" i="18"/>
  <c r="E1258" i="18"/>
  <c r="F1258" i="18"/>
  <c r="G1258" i="18"/>
  <c r="H1258" i="18"/>
  <c r="I1258" i="18"/>
  <c r="J1258" i="18"/>
  <c r="K1258" i="18"/>
  <c r="C1259" i="18"/>
  <c r="D1259" i="18"/>
  <c r="E1259" i="18"/>
  <c r="F1259" i="18"/>
  <c r="G1259" i="18"/>
  <c r="H1259" i="18"/>
  <c r="I1259" i="18"/>
  <c r="J1259" i="18"/>
  <c r="K1259" i="18"/>
  <c r="C1260" i="18"/>
  <c r="D1260" i="18"/>
  <c r="E1260" i="18"/>
  <c r="F1260" i="18"/>
  <c r="G1260" i="18"/>
  <c r="H1260" i="18"/>
  <c r="I1260" i="18"/>
  <c r="J1260" i="18"/>
  <c r="K1260" i="18"/>
  <c r="C1261" i="18"/>
  <c r="D1261" i="18"/>
  <c r="E1261" i="18"/>
  <c r="F1261" i="18"/>
  <c r="G1261" i="18"/>
  <c r="H1261" i="18"/>
  <c r="I1261" i="18"/>
  <c r="J1261" i="18"/>
  <c r="K1261" i="18"/>
  <c r="C1262" i="18"/>
  <c r="D1262" i="18"/>
  <c r="E1262" i="18"/>
  <c r="F1262" i="18"/>
  <c r="G1262" i="18"/>
  <c r="H1262" i="18"/>
  <c r="I1262" i="18"/>
  <c r="J1262" i="18"/>
  <c r="K1262" i="18"/>
  <c r="C1263" i="18"/>
  <c r="D1263" i="18"/>
  <c r="E1263" i="18"/>
  <c r="F1263" i="18"/>
  <c r="G1263" i="18"/>
  <c r="H1263" i="18"/>
  <c r="I1263" i="18"/>
  <c r="J1263" i="18"/>
  <c r="K1263" i="18"/>
  <c r="C1264" i="18"/>
  <c r="D1264" i="18"/>
  <c r="E1264" i="18"/>
  <c r="F1264" i="18"/>
  <c r="G1264" i="18"/>
  <c r="H1264" i="18"/>
  <c r="I1264" i="18"/>
  <c r="J1264" i="18"/>
  <c r="K1264" i="18"/>
  <c r="C1265" i="18"/>
  <c r="D1265" i="18"/>
  <c r="E1265" i="18"/>
  <c r="F1265" i="18"/>
  <c r="G1265" i="18"/>
  <c r="H1265" i="18"/>
  <c r="I1265" i="18"/>
  <c r="J1265" i="18"/>
  <c r="K1265" i="18"/>
  <c r="C1266" i="18"/>
  <c r="D1266" i="18"/>
  <c r="E1266" i="18"/>
  <c r="F1266" i="18"/>
  <c r="G1266" i="18"/>
  <c r="H1266" i="18"/>
  <c r="I1266" i="18"/>
  <c r="J1266" i="18"/>
  <c r="K1266" i="18"/>
  <c r="C1267" i="18"/>
  <c r="D1267" i="18"/>
  <c r="E1267" i="18"/>
  <c r="F1267" i="18"/>
  <c r="G1267" i="18"/>
  <c r="H1267" i="18"/>
  <c r="I1267" i="18"/>
  <c r="J1267" i="18"/>
  <c r="K1267" i="18"/>
  <c r="C1268" i="18"/>
  <c r="D1268" i="18"/>
  <c r="E1268" i="18"/>
  <c r="F1268" i="18"/>
  <c r="G1268" i="18"/>
  <c r="H1268" i="18"/>
  <c r="I1268" i="18"/>
  <c r="J1268" i="18"/>
  <c r="K1268" i="18"/>
  <c r="C1269" i="18"/>
  <c r="D1269" i="18"/>
  <c r="E1269" i="18"/>
  <c r="F1269" i="18"/>
  <c r="G1269" i="18"/>
  <c r="H1269" i="18"/>
  <c r="I1269" i="18"/>
  <c r="J1269" i="18"/>
  <c r="K1269" i="18"/>
  <c r="C1270" i="18"/>
  <c r="D1270" i="18"/>
  <c r="E1270" i="18"/>
  <c r="F1270" i="18"/>
  <c r="G1270" i="18"/>
  <c r="H1270" i="18"/>
  <c r="I1270" i="18"/>
  <c r="J1270" i="18"/>
  <c r="K1270" i="18"/>
  <c r="C1271" i="18"/>
  <c r="D1271" i="18"/>
  <c r="E1271" i="18"/>
  <c r="F1271" i="18"/>
  <c r="G1271" i="18"/>
  <c r="H1271" i="18"/>
  <c r="I1271" i="18"/>
  <c r="J1271" i="18"/>
  <c r="K1271" i="18"/>
  <c r="C1272" i="18"/>
  <c r="D1272" i="18"/>
  <c r="E1272" i="18"/>
  <c r="F1272" i="18"/>
  <c r="G1272" i="18"/>
  <c r="H1272" i="18"/>
  <c r="I1272" i="18"/>
  <c r="J1272" i="18"/>
  <c r="K1272" i="18"/>
  <c r="C1273" i="18"/>
  <c r="D1273" i="18"/>
  <c r="E1273" i="18"/>
  <c r="F1273" i="18"/>
  <c r="G1273" i="18"/>
  <c r="H1273" i="18"/>
  <c r="I1273" i="18"/>
  <c r="J1273" i="18"/>
  <c r="K1273" i="18"/>
  <c r="C1274" i="18"/>
  <c r="D1274" i="18"/>
  <c r="E1274" i="18"/>
  <c r="F1274" i="18"/>
  <c r="G1274" i="18"/>
  <c r="H1274" i="18"/>
  <c r="I1274" i="18"/>
  <c r="J1274" i="18"/>
  <c r="K1274" i="18"/>
  <c r="C1275" i="18"/>
  <c r="D1275" i="18"/>
  <c r="E1275" i="18"/>
  <c r="F1275" i="18"/>
  <c r="G1275" i="18"/>
  <c r="H1275" i="18"/>
  <c r="I1275" i="18"/>
  <c r="J1275" i="18"/>
  <c r="K1275" i="18"/>
  <c r="C1276" i="18"/>
  <c r="D1276" i="18"/>
  <c r="E1276" i="18"/>
  <c r="F1276" i="18"/>
  <c r="G1276" i="18"/>
  <c r="H1276" i="18"/>
  <c r="I1276" i="18"/>
  <c r="J1276" i="18"/>
  <c r="K1276" i="18"/>
  <c r="C1277" i="18"/>
  <c r="D1277" i="18"/>
  <c r="E1277" i="18"/>
  <c r="F1277" i="18"/>
  <c r="G1277" i="18"/>
  <c r="H1277" i="18"/>
  <c r="I1277" i="18"/>
  <c r="J1277" i="18"/>
  <c r="K1277" i="18"/>
  <c r="C1278" i="18"/>
  <c r="D1278" i="18"/>
  <c r="E1278" i="18"/>
  <c r="F1278" i="18"/>
  <c r="G1278" i="18"/>
  <c r="H1278" i="18"/>
  <c r="I1278" i="18"/>
  <c r="J1278" i="18"/>
  <c r="K1278" i="18"/>
  <c r="C1279" i="18"/>
  <c r="D1279" i="18"/>
  <c r="E1279" i="18"/>
  <c r="F1279" i="18"/>
  <c r="G1279" i="18"/>
  <c r="H1279" i="18"/>
  <c r="I1279" i="18"/>
  <c r="J1279" i="18"/>
  <c r="K1279" i="18"/>
  <c r="C1280" i="18"/>
  <c r="D1280" i="18"/>
  <c r="E1280" i="18"/>
  <c r="F1280" i="18"/>
  <c r="G1280" i="18"/>
  <c r="H1280" i="18"/>
  <c r="I1280" i="18"/>
  <c r="J1280" i="18"/>
  <c r="K1280" i="18"/>
  <c r="C1281" i="18"/>
  <c r="D1281" i="18"/>
  <c r="E1281" i="18"/>
  <c r="F1281" i="18"/>
  <c r="G1281" i="18"/>
  <c r="H1281" i="18"/>
  <c r="I1281" i="18"/>
  <c r="J1281" i="18"/>
  <c r="K1281" i="18"/>
  <c r="C1282" i="18"/>
  <c r="D1282" i="18"/>
  <c r="E1282" i="18"/>
  <c r="F1282" i="18"/>
  <c r="G1282" i="18"/>
  <c r="H1282" i="18"/>
  <c r="I1282" i="18"/>
  <c r="J1282" i="18"/>
  <c r="K1282" i="18"/>
  <c r="C1283" i="18"/>
  <c r="D1283" i="18"/>
  <c r="E1283" i="18"/>
  <c r="F1283" i="18"/>
  <c r="G1283" i="18"/>
  <c r="H1283" i="18"/>
  <c r="I1283" i="18"/>
  <c r="J1283" i="18"/>
  <c r="K1283" i="18"/>
  <c r="C1284" i="18"/>
  <c r="D1284" i="18"/>
  <c r="E1284" i="18"/>
  <c r="F1284" i="18"/>
  <c r="G1284" i="18"/>
  <c r="H1284" i="18"/>
  <c r="I1284" i="18"/>
  <c r="J1284" i="18"/>
  <c r="K1284" i="18"/>
  <c r="C1285" i="18"/>
  <c r="D1285" i="18"/>
  <c r="E1285" i="18"/>
  <c r="F1285" i="18"/>
  <c r="G1285" i="18"/>
  <c r="H1285" i="18"/>
  <c r="I1285" i="18"/>
  <c r="J1285" i="18"/>
  <c r="K1285" i="18"/>
  <c r="C1286" i="18"/>
  <c r="D1286" i="18"/>
  <c r="E1286" i="18"/>
  <c r="F1286" i="18"/>
  <c r="G1286" i="18"/>
  <c r="H1286" i="18"/>
  <c r="I1286" i="18"/>
  <c r="J1286" i="18"/>
  <c r="K1286" i="18"/>
  <c r="C1287" i="18"/>
  <c r="D1287" i="18"/>
  <c r="E1287" i="18"/>
  <c r="F1287" i="18"/>
  <c r="G1287" i="18"/>
  <c r="H1287" i="18"/>
  <c r="I1287" i="18"/>
  <c r="J1287" i="18"/>
  <c r="K1287" i="18"/>
  <c r="C1288" i="18"/>
  <c r="D1288" i="18"/>
  <c r="E1288" i="18"/>
  <c r="F1288" i="18"/>
  <c r="G1288" i="18"/>
  <c r="H1288" i="18"/>
  <c r="I1288" i="18"/>
  <c r="J1288" i="18"/>
  <c r="K1288" i="18"/>
  <c r="C1289" i="18"/>
  <c r="D1289" i="18"/>
  <c r="E1289" i="18"/>
  <c r="F1289" i="18"/>
  <c r="G1289" i="18"/>
  <c r="H1289" i="18"/>
  <c r="I1289" i="18"/>
  <c r="J1289" i="18"/>
  <c r="K1289" i="18"/>
  <c r="C1290" i="18"/>
  <c r="D1290" i="18"/>
  <c r="E1290" i="18"/>
  <c r="F1290" i="18"/>
  <c r="G1290" i="18"/>
  <c r="H1290" i="18"/>
  <c r="I1290" i="18"/>
  <c r="J1290" i="18"/>
  <c r="K1290" i="18"/>
  <c r="C1291" i="18"/>
  <c r="D1291" i="18"/>
  <c r="E1291" i="18"/>
  <c r="F1291" i="18"/>
  <c r="G1291" i="18"/>
  <c r="H1291" i="18"/>
  <c r="I1291" i="18"/>
  <c r="J1291" i="18"/>
  <c r="K1291" i="18"/>
  <c r="C1292" i="18"/>
  <c r="D1292" i="18"/>
  <c r="E1292" i="18"/>
  <c r="F1292" i="18"/>
  <c r="G1292" i="18"/>
  <c r="H1292" i="18"/>
  <c r="I1292" i="18"/>
  <c r="J1292" i="18"/>
  <c r="K1292" i="18"/>
  <c r="C1293" i="18"/>
  <c r="D1293" i="18"/>
  <c r="E1293" i="18"/>
  <c r="F1293" i="18"/>
  <c r="G1293" i="18"/>
  <c r="H1293" i="18"/>
  <c r="I1293" i="18"/>
  <c r="J1293" i="18"/>
  <c r="K1293" i="18"/>
  <c r="C1294" i="18"/>
  <c r="D1294" i="18"/>
  <c r="E1294" i="18"/>
  <c r="F1294" i="18"/>
  <c r="G1294" i="18"/>
  <c r="H1294" i="18"/>
  <c r="I1294" i="18"/>
  <c r="J1294" i="18"/>
  <c r="K1294" i="18"/>
  <c r="C1295" i="18"/>
  <c r="D1295" i="18"/>
  <c r="E1295" i="18"/>
  <c r="F1295" i="18"/>
  <c r="G1295" i="18"/>
  <c r="H1295" i="18"/>
  <c r="I1295" i="18"/>
  <c r="J1295" i="18"/>
  <c r="K1295" i="18"/>
  <c r="C1296" i="18"/>
  <c r="D1296" i="18"/>
  <c r="E1296" i="18"/>
  <c r="F1296" i="18"/>
  <c r="G1296" i="18"/>
  <c r="H1296" i="18"/>
  <c r="I1296" i="18"/>
  <c r="J1296" i="18"/>
  <c r="K1296" i="18"/>
  <c r="C1297" i="18"/>
  <c r="D1297" i="18"/>
  <c r="E1297" i="18"/>
  <c r="F1297" i="18"/>
  <c r="G1297" i="18"/>
  <c r="H1297" i="18"/>
  <c r="I1297" i="18"/>
  <c r="J1297" i="18"/>
  <c r="K1297" i="18"/>
  <c r="C1298" i="18"/>
  <c r="D1298" i="18"/>
  <c r="E1298" i="18"/>
  <c r="F1298" i="18"/>
  <c r="G1298" i="18"/>
  <c r="H1298" i="18"/>
  <c r="I1298" i="18"/>
  <c r="J1298" i="18"/>
  <c r="K1298" i="18"/>
  <c r="C1299" i="18"/>
  <c r="D1299" i="18"/>
  <c r="E1299" i="18"/>
  <c r="F1299" i="18"/>
  <c r="G1299" i="18"/>
  <c r="H1299" i="18"/>
  <c r="I1299" i="18"/>
  <c r="J1299" i="18"/>
  <c r="K1299" i="18"/>
  <c r="C1300" i="18"/>
  <c r="D1300" i="18"/>
  <c r="E1300" i="18"/>
  <c r="F1300" i="18"/>
  <c r="G1300" i="18"/>
  <c r="H1300" i="18"/>
  <c r="I1300" i="18"/>
  <c r="J1300" i="18"/>
  <c r="K1300" i="18"/>
  <c r="C1301" i="18"/>
  <c r="D1301" i="18"/>
  <c r="E1301" i="18"/>
  <c r="F1301" i="18"/>
  <c r="G1301" i="18"/>
  <c r="H1301" i="18"/>
  <c r="I1301" i="18"/>
  <c r="J1301" i="18"/>
  <c r="K1301" i="18"/>
  <c r="C1302" i="18"/>
  <c r="D1302" i="18"/>
  <c r="E1302" i="18"/>
  <c r="F1302" i="18"/>
  <c r="G1302" i="18"/>
  <c r="H1302" i="18"/>
  <c r="I1302" i="18"/>
  <c r="J1302" i="18"/>
  <c r="K1302" i="18"/>
  <c r="C1303" i="18"/>
  <c r="D1303" i="18"/>
  <c r="E1303" i="18"/>
  <c r="F1303" i="18"/>
  <c r="G1303" i="18"/>
  <c r="H1303" i="18"/>
  <c r="I1303" i="18"/>
  <c r="J1303" i="18"/>
  <c r="K1303" i="18"/>
  <c r="C1304" i="18"/>
  <c r="D1304" i="18"/>
  <c r="E1304" i="18"/>
  <c r="F1304" i="18"/>
  <c r="G1304" i="18"/>
  <c r="H1304" i="18"/>
  <c r="I1304" i="18"/>
  <c r="J1304" i="18"/>
  <c r="K1304" i="18"/>
  <c r="C1305" i="18"/>
  <c r="D1305" i="18"/>
  <c r="E1305" i="18"/>
  <c r="F1305" i="18"/>
  <c r="G1305" i="18"/>
  <c r="H1305" i="18"/>
  <c r="I1305" i="18"/>
  <c r="J1305" i="18"/>
  <c r="K1305" i="18"/>
  <c r="C1306" i="18"/>
  <c r="D1306" i="18"/>
  <c r="E1306" i="18"/>
  <c r="F1306" i="18"/>
  <c r="G1306" i="18"/>
  <c r="H1306" i="18"/>
  <c r="I1306" i="18"/>
  <c r="J1306" i="18"/>
  <c r="K1306" i="18"/>
  <c r="C1307" i="18"/>
  <c r="D1307" i="18"/>
  <c r="E1307" i="18"/>
  <c r="F1307" i="18"/>
  <c r="G1307" i="18"/>
  <c r="H1307" i="18"/>
  <c r="I1307" i="18"/>
  <c r="J1307" i="18"/>
  <c r="K1307" i="18"/>
  <c r="C1308" i="18"/>
  <c r="D1308" i="18"/>
  <c r="E1308" i="18"/>
  <c r="F1308" i="18"/>
  <c r="G1308" i="18"/>
  <c r="H1308" i="18"/>
  <c r="I1308" i="18"/>
  <c r="J1308" i="18"/>
  <c r="K1308" i="18"/>
  <c r="C1309" i="18"/>
  <c r="D1309" i="18"/>
  <c r="E1309" i="18"/>
  <c r="F1309" i="18"/>
  <c r="G1309" i="18"/>
  <c r="H1309" i="18"/>
  <c r="I1309" i="18"/>
  <c r="J1309" i="18"/>
  <c r="K1309" i="18"/>
  <c r="C1310" i="18"/>
  <c r="D1310" i="18"/>
  <c r="E1310" i="18"/>
  <c r="F1310" i="18"/>
  <c r="G1310" i="18"/>
  <c r="H1310" i="18"/>
  <c r="I1310" i="18"/>
  <c r="J1310" i="18"/>
  <c r="K1310" i="18"/>
  <c r="C1311" i="18"/>
  <c r="D1311" i="18"/>
  <c r="E1311" i="18"/>
  <c r="F1311" i="18"/>
  <c r="G1311" i="18"/>
  <c r="H1311" i="18"/>
  <c r="I1311" i="18"/>
  <c r="J1311" i="18"/>
  <c r="K1311" i="18"/>
  <c r="C1312" i="18"/>
  <c r="D1312" i="18"/>
  <c r="E1312" i="18"/>
  <c r="F1312" i="18"/>
  <c r="G1312" i="18"/>
  <c r="H1312" i="18"/>
  <c r="I1312" i="18"/>
  <c r="J1312" i="18"/>
  <c r="K1312" i="18"/>
  <c r="C1313" i="18"/>
  <c r="D1313" i="18"/>
  <c r="E1313" i="18"/>
  <c r="F1313" i="18"/>
  <c r="G1313" i="18"/>
  <c r="H1313" i="18"/>
  <c r="I1313" i="18"/>
  <c r="J1313" i="18"/>
  <c r="K1313" i="18"/>
  <c r="C1314" i="18"/>
  <c r="D1314" i="18"/>
  <c r="E1314" i="18"/>
  <c r="F1314" i="18"/>
  <c r="G1314" i="18"/>
  <c r="H1314" i="18"/>
  <c r="I1314" i="18"/>
  <c r="J1314" i="18"/>
  <c r="K1314" i="18"/>
  <c r="C1315" i="18"/>
  <c r="D1315" i="18"/>
  <c r="E1315" i="18"/>
  <c r="F1315" i="18"/>
  <c r="G1315" i="18"/>
  <c r="H1315" i="18"/>
  <c r="I1315" i="18"/>
  <c r="J1315" i="18"/>
  <c r="K1315" i="18"/>
  <c r="C1316" i="18"/>
  <c r="D1316" i="18"/>
  <c r="E1316" i="18"/>
  <c r="F1316" i="18"/>
  <c r="G1316" i="18"/>
  <c r="H1316" i="18"/>
  <c r="I1316" i="18"/>
  <c r="J1316" i="18"/>
  <c r="K1316" i="18"/>
  <c r="C1317" i="18"/>
  <c r="D1317" i="18"/>
  <c r="E1317" i="18"/>
  <c r="F1317" i="18"/>
  <c r="G1317" i="18"/>
  <c r="H1317" i="18"/>
  <c r="I1317" i="18"/>
  <c r="J1317" i="18"/>
  <c r="K1317" i="18"/>
  <c r="C1318" i="18"/>
  <c r="D1318" i="18"/>
  <c r="E1318" i="18"/>
  <c r="F1318" i="18"/>
  <c r="G1318" i="18"/>
  <c r="H1318" i="18"/>
  <c r="I1318" i="18"/>
  <c r="J1318" i="18"/>
  <c r="K1318" i="18"/>
  <c r="C1319" i="18"/>
  <c r="D1319" i="18"/>
  <c r="E1319" i="18"/>
  <c r="F1319" i="18"/>
  <c r="G1319" i="18"/>
  <c r="H1319" i="18"/>
  <c r="I1319" i="18"/>
  <c r="J1319" i="18"/>
  <c r="K1319" i="18"/>
  <c r="C1320" i="18"/>
  <c r="D1320" i="18"/>
  <c r="E1320" i="18"/>
  <c r="F1320" i="18"/>
  <c r="G1320" i="18"/>
  <c r="H1320" i="18"/>
  <c r="I1320" i="18"/>
  <c r="J1320" i="18"/>
  <c r="K1320" i="18"/>
  <c r="C1321" i="18"/>
  <c r="D1321" i="18"/>
  <c r="E1321" i="18"/>
  <c r="F1321" i="18"/>
  <c r="G1321" i="18"/>
  <c r="H1321" i="18"/>
  <c r="I1321" i="18"/>
  <c r="J1321" i="18"/>
  <c r="K1321" i="18"/>
  <c r="C1322" i="18"/>
  <c r="D1322" i="18"/>
  <c r="E1322" i="18"/>
  <c r="F1322" i="18"/>
  <c r="G1322" i="18"/>
  <c r="H1322" i="18"/>
  <c r="I1322" i="18"/>
  <c r="J1322" i="18"/>
  <c r="K1322" i="18"/>
  <c r="C1323" i="18"/>
  <c r="D1323" i="18"/>
  <c r="E1323" i="18"/>
  <c r="F1323" i="18"/>
  <c r="G1323" i="18"/>
  <c r="H1323" i="18"/>
  <c r="I1323" i="18"/>
  <c r="J1323" i="18"/>
  <c r="K1323" i="18"/>
  <c r="C1324" i="18"/>
  <c r="D1324" i="18"/>
  <c r="E1324" i="18"/>
  <c r="F1324" i="18"/>
  <c r="G1324" i="18"/>
  <c r="H1324" i="18"/>
  <c r="I1324" i="18"/>
  <c r="J1324" i="18"/>
  <c r="K1324" i="18"/>
  <c r="C1325" i="18"/>
  <c r="D1325" i="18"/>
  <c r="E1325" i="18"/>
  <c r="F1325" i="18"/>
  <c r="G1325" i="18"/>
  <c r="H1325" i="18"/>
  <c r="I1325" i="18"/>
  <c r="J1325" i="18"/>
  <c r="K1325" i="18"/>
  <c r="C1326" i="18"/>
  <c r="D1326" i="18"/>
  <c r="E1326" i="18"/>
  <c r="F1326" i="18"/>
  <c r="G1326" i="18"/>
  <c r="H1326" i="18"/>
  <c r="I1326" i="18"/>
  <c r="J1326" i="18"/>
  <c r="K1326" i="18"/>
  <c r="C1327" i="18"/>
  <c r="D1327" i="18"/>
  <c r="E1327" i="18"/>
  <c r="F1327" i="18"/>
  <c r="G1327" i="18"/>
  <c r="H1327" i="18"/>
  <c r="I1327" i="18"/>
  <c r="J1327" i="18"/>
  <c r="K1327" i="18"/>
  <c r="C1328" i="18"/>
  <c r="D1328" i="18"/>
  <c r="E1328" i="18"/>
  <c r="F1328" i="18"/>
  <c r="G1328" i="18"/>
  <c r="H1328" i="18"/>
  <c r="I1328" i="18"/>
  <c r="J1328" i="18"/>
  <c r="K1328" i="18"/>
  <c r="C1329" i="18"/>
  <c r="D1329" i="18"/>
  <c r="E1329" i="18"/>
  <c r="F1329" i="18"/>
  <c r="G1329" i="18"/>
  <c r="H1329" i="18"/>
  <c r="I1329" i="18"/>
  <c r="J1329" i="18"/>
  <c r="K1329" i="18"/>
  <c r="C1330" i="18"/>
  <c r="D1330" i="18"/>
  <c r="E1330" i="18"/>
  <c r="F1330" i="18"/>
  <c r="G1330" i="18"/>
  <c r="H1330" i="18"/>
  <c r="I1330" i="18"/>
  <c r="J1330" i="18"/>
  <c r="K1330" i="18"/>
  <c r="C1331" i="18"/>
  <c r="D1331" i="18"/>
  <c r="E1331" i="18"/>
  <c r="F1331" i="18"/>
  <c r="G1331" i="18"/>
  <c r="H1331" i="18"/>
  <c r="I1331" i="18"/>
  <c r="J1331" i="18"/>
  <c r="K1331" i="18"/>
  <c r="C1332" i="18"/>
  <c r="D1332" i="18"/>
  <c r="E1332" i="18"/>
  <c r="F1332" i="18"/>
  <c r="G1332" i="18"/>
  <c r="H1332" i="18"/>
  <c r="I1332" i="18"/>
  <c r="J1332" i="18"/>
  <c r="K1332" i="18"/>
  <c r="C1333" i="18"/>
  <c r="D1333" i="18"/>
  <c r="E1333" i="18"/>
  <c r="F1333" i="18"/>
  <c r="G1333" i="18"/>
  <c r="H1333" i="18"/>
  <c r="I1333" i="18"/>
  <c r="J1333" i="18"/>
  <c r="K1333" i="18"/>
  <c r="C1334" i="18"/>
  <c r="D1334" i="18"/>
  <c r="E1334" i="18"/>
  <c r="F1334" i="18"/>
  <c r="G1334" i="18"/>
  <c r="H1334" i="18"/>
  <c r="I1334" i="18"/>
  <c r="J1334" i="18"/>
  <c r="K1334" i="18"/>
  <c r="C1335" i="18"/>
  <c r="D1335" i="18"/>
  <c r="E1335" i="18"/>
  <c r="F1335" i="18"/>
  <c r="G1335" i="18"/>
  <c r="H1335" i="18"/>
  <c r="I1335" i="18"/>
  <c r="J1335" i="18"/>
  <c r="K1335" i="18"/>
  <c r="C1336" i="18"/>
  <c r="D1336" i="18"/>
  <c r="E1336" i="18"/>
  <c r="F1336" i="18"/>
  <c r="G1336" i="18"/>
  <c r="H1336" i="18"/>
  <c r="I1336" i="18"/>
  <c r="J1336" i="18"/>
  <c r="K1336" i="18"/>
  <c r="C1337" i="18"/>
  <c r="D1337" i="18"/>
  <c r="E1337" i="18"/>
  <c r="F1337" i="18"/>
  <c r="G1337" i="18"/>
  <c r="H1337" i="18"/>
  <c r="I1337" i="18"/>
  <c r="J1337" i="18"/>
  <c r="K1337" i="18"/>
  <c r="C1338" i="18"/>
  <c r="D1338" i="18"/>
  <c r="E1338" i="18"/>
  <c r="F1338" i="18"/>
  <c r="G1338" i="18"/>
  <c r="H1338" i="18"/>
  <c r="I1338" i="18"/>
  <c r="J1338" i="18"/>
  <c r="K1338" i="18"/>
  <c r="C1339" i="18"/>
  <c r="D1339" i="18"/>
  <c r="E1339" i="18"/>
  <c r="F1339" i="18"/>
  <c r="G1339" i="18"/>
  <c r="H1339" i="18"/>
  <c r="I1339" i="18"/>
  <c r="J1339" i="18"/>
  <c r="K1339" i="18"/>
  <c r="C1340" i="18"/>
  <c r="D1340" i="18"/>
  <c r="E1340" i="18"/>
  <c r="F1340" i="18"/>
  <c r="G1340" i="18"/>
  <c r="H1340" i="18"/>
  <c r="I1340" i="18"/>
  <c r="J1340" i="18"/>
  <c r="K1340" i="18"/>
  <c r="C1341" i="18"/>
  <c r="D1341" i="18"/>
  <c r="E1341" i="18"/>
  <c r="F1341" i="18"/>
  <c r="G1341" i="18"/>
  <c r="H1341" i="18"/>
  <c r="I1341" i="18"/>
  <c r="J1341" i="18"/>
  <c r="K1341" i="18"/>
  <c r="C1342" i="18"/>
  <c r="D1342" i="18"/>
  <c r="E1342" i="18"/>
  <c r="F1342" i="18"/>
  <c r="G1342" i="18"/>
  <c r="H1342" i="18"/>
  <c r="I1342" i="18"/>
  <c r="J1342" i="18"/>
  <c r="K1342" i="18"/>
  <c r="C1343" i="18"/>
  <c r="D1343" i="18"/>
  <c r="E1343" i="18"/>
  <c r="F1343" i="18"/>
  <c r="G1343" i="18"/>
  <c r="H1343" i="18"/>
  <c r="I1343" i="18"/>
  <c r="J1343" i="18"/>
  <c r="K1343" i="18"/>
  <c r="C1344" i="18"/>
  <c r="D1344" i="18"/>
  <c r="E1344" i="18"/>
  <c r="F1344" i="18"/>
  <c r="G1344" i="18"/>
  <c r="H1344" i="18"/>
  <c r="I1344" i="18"/>
  <c r="J1344" i="18"/>
  <c r="K1344" i="18"/>
  <c r="C1345" i="18"/>
  <c r="D1345" i="18"/>
  <c r="E1345" i="18"/>
  <c r="F1345" i="18"/>
  <c r="G1345" i="18"/>
  <c r="H1345" i="18"/>
  <c r="I1345" i="18"/>
  <c r="J1345" i="18"/>
  <c r="K1345" i="18"/>
  <c r="C1346" i="18"/>
  <c r="D1346" i="18"/>
  <c r="E1346" i="18"/>
  <c r="F1346" i="18"/>
  <c r="G1346" i="18"/>
  <c r="H1346" i="18"/>
  <c r="I1346" i="18"/>
  <c r="J1346" i="18"/>
  <c r="K1346" i="18"/>
  <c r="C1347" i="18"/>
  <c r="D1347" i="18"/>
  <c r="E1347" i="18"/>
  <c r="F1347" i="18"/>
  <c r="G1347" i="18"/>
  <c r="H1347" i="18"/>
  <c r="I1347" i="18"/>
  <c r="J1347" i="18"/>
  <c r="K1347" i="18"/>
  <c r="C1348" i="18"/>
  <c r="D1348" i="18"/>
  <c r="E1348" i="18"/>
  <c r="F1348" i="18"/>
  <c r="G1348" i="18"/>
  <c r="H1348" i="18"/>
  <c r="I1348" i="18"/>
  <c r="J1348" i="18"/>
  <c r="K1348" i="18"/>
  <c r="C1349" i="18"/>
  <c r="D1349" i="18"/>
  <c r="E1349" i="18"/>
  <c r="F1349" i="18"/>
  <c r="G1349" i="18"/>
  <c r="H1349" i="18"/>
  <c r="I1349" i="18"/>
  <c r="J1349" i="18"/>
  <c r="K1349" i="18"/>
  <c r="C1350" i="18"/>
  <c r="D1350" i="18"/>
  <c r="E1350" i="18"/>
  <c r="F1350" i="18"/>
  <c r="G1350" i="18"/>
  <c r="H1350" i="18"/>
  <c r="I1350" i="18"/>
  <c r="J1350" i="18"/>
  <c r="K1350" i="18"/>
  <c r="C1351" i="18"/>
  <c r="D1351" i="18"/>
  <c r="E1351" i="18"/>
  <c r="F1351" i="18"/>
  <c r="G1351" i="18"/>
  <c r="H1351" i="18"/>
  <c r="I1351" i="18"/>
  <c r="J1351" i="18"/>
  <c r="K1351" i="18"/>
  <c r="C1352" i="18"/>
  <c r="D1352" i="18"/>
  <c r="E1352" i="18"/>
  <c r="F1352" i="18"/>
  <c r="G1352" i="18"/>
  <c r="H1352" i="18"/>
  <c r="I1352" i="18"/>
  <c r="J1352" i="18"/>
  <c r="K1352" i="18"/>
  <c r="C1353" i="18"/>
  <c r="D1353" i="18"/>
  <c r="E1353" i="18"/>
  <c r="F1353" i="18"/>
  <c r="G1353" i="18"/>
  <c r="H1353" i="18"/>
  <c r="I1353" i="18"/>
  <c r="J1353" i="18"/>
  <c r="K1353" i="18"/>
  <c r="C1354" i="18"/>
  <c r="D1354" i="18"/>
  <c r="E1354" i="18"/>
  <c r="F1354" i="18"/>
  <c r="G1354" i="18"/>
  <c r="H1354" i="18"/>
  <c r="I1354" i="18"/>
  <c r="J1354" i="18"/>
  <c r="K1354" i="18"/>
  <c r="C1355" i="18"/>
  <c r="D1355" i="18"/>
  <c r="E1355" i="18"/>
  <c r="F1355" i="18"/>
  <c r="G1355" i="18"/>
  <c r="H1355" i="18"/>
  <c r="I1355" i="18"/>
  <c r="J1355" i="18"/>
  <c r="K1355" i="18"/>
  <c r="C1356" i="18"/>
  <c r="D1356" i="18"/>
  <c r="E1356" i="18"/>
  <c r="F1356" i="18"/>
  <c r="G1356" i="18"/>
  <c r="H1356" i="18"/>
  <c r="I1356" i="18"/>
  <c r="J1356" i="18"/>
  <c r="K1356" i="18"/>
  <c r="C1357" i="18"/>
  <c r="D1357" i="18"/>
  <c r="E1357" i="18"/>
  <c r="F1357" i="18"/>
  <c r="G1357" i="18"/>
  <c r="H1357" i="18"/>
  <c r="I1357" i="18"/>
  <c r="J1357" i="18"/>
  <c r="K1357" i="18"/>
  <c r="C1358" i="18"/>
  <c r="D1358" i="18"/>
  <c r="E1358" i="18"/>
  <c r="F1358" i="18"/>
  <c r="G1358" i="18"/>
  <c r="H1358" i="18"/>
  <c r="I1358" i="18"/>
  <c r="J1358" i="18"/>
  <c r="K1358" i="18"/>
  <c r="C1359" i="18"/>
  <c r="D1359" i="18"/>
  <c r="E1359" i="18"/>
  <c r="F1359" i="18"/>
  <c r="G1359" i="18"/>
  <c r="H1359" i="18"/>
  <c r="I1359" i="18"/>
  <c r="J1359" i="18"/>
  <c r="K1359" i="18"/>
  <c r="C1360" i="18"/>
  <c r="D1360" i="18"/>
  <c r="E1360" i="18"/>
  <c r="F1360" i="18"/>
  <c r="G1360" i="18"/>
  <c r="H1360" i="18"/>
  <c r="I1360" i="18"/>
  <c r="J1360" i="18"/>
  <c r="K1360" i="18"/>
  <c r="C1361" i="18"/>
  <c r="D1361" i="18"/>
  <c r="E1361" i="18"/>
  <c r="F1361" i="18"/>
  <c r="G1361" i="18"/>
  <c r="H1361" i="18"/>
  <c r="I1361" i="18"/>
  <c r="J1361" i="18"/>
  <c r="K1361" i="18"/>
  <c r="C1362" i="18"/>
  <c r="D1362" i="18"/>
  <c r="E1362" i="18"/>
  <c r="F1362" i="18"/>
  <c r="G1362" i="18"/>
  <c r="H1362" i="18"/>
  <c r="I1362" i="18"/>
  <c r="J1362" i="18"/>
  <c r="K1362" i="18"/>
  <c r="C1363" i="18"/>
  <c r="D1363" i="18"/>
  <c r="E1363" i="18"/>
  <c r="F1363" i="18"/>
  <c r="G1363" i="18"/>
  <c r="H1363" i="18"/>
  <c r="I1363" i="18"/>
  <c r="J1363" i="18"/>
  <c r="K1363" i="18"/>
  <c r="C1364" i="18"/>
  <c r="D1364" i="18"/>
  <c r="E1364" i="18"/>
  <c r="F1364" i="18"/>
  <c r="G1364" i="18"/>
  <c r="H1364" i="18"/>
  <c r="I1364" i="18"/>
  <c r="J1364" i="18"/>
  <c r="K1364" i="18"/>
  <c r="C1365" i="18"/>
  <c r="D1365" i="18"/>
  <c r="E1365" i="18"/>
  <c r="F1365" i="18"/>
  <c r="G1365" i="18"/>
  <c r="H1365" i="18"/>
  <c r="I1365" i="18"/>
  <c r="J1365" i="18"/>
  <c r="K1365" i="18"/>
  <c r="C1366" i="18"/>
  <c r="D1366" i="18"/>
  <c r="E1366" i="18"/>
  <c r="F1366" i="18"/>
  <c r="G1366" i="18"/>
  <c r="H1366" i="18"/>
  <c r="I1366" i="18"/>
  <c r="J1366" i="18"/>
  <c r="K1366" i="18"/>
  <c r="C1367" i="18"/>
  <c r="D1367" i="18"/>
  <c r="E1367" i="18"/>
  <c r="F1367" i="18"/>
  <c r="G1367" i="18"/>
  <c r="H1367" i="18"/>
  <c r="I1367" i="18"/>
  <c r="J1367" i="18"/>
  <c r="K1367" i="18"/>
  <c r="C1368" i="18"/>
  <c r="D1368" i="18"/>
  <c r="E1368" i="18"/>
  <c r="F1368" i="18"/>
  <c r="G1368" i="18"/>
  <c r="H1368" i="18"/>
  <c r="I1368" i="18"/>
  <c r="J1368" i="18"/>
  <c r="K1368" i="18"/>
  <c r="C1369" i="18"/>
  <c r="D1369" i="18"/>
  <c r="E1369" i="18"/>
  <c r="F1369" i="18"/>
  <c r="G1369" i="18"/>
  <c r="H1369" i="18"/>
  <c r="I1369" i="18"/>
  <c r="J1369" i="18"/>
  <c r="K1369" i="18"/>
  <c r="C1370" i="18"/>
  <c r="D1370" i="18"/>
  <c r="E1370" i="18"/>
  <c r="F1370" i="18"/>
  <c r="G1370" i="18"/>
  <c r="H1370" i="18"/>
  <c r="I1370" i="18"/>
  <c r="J1370" i="18"/>
  <c r="K1370" i="18"/>
  <c r="C1371" i="18"/>
  <c r="D1371" i="18"/>
  <c r="E1371" i="18"/>
  <c r="F1371" i="18"/>
  <c r="G1371" i="18"/>
  <c r="H1371" i="18"/>
  <c r="I1371" i="18"/>
  <c r="J1371" i="18"/>
  <c r="K1371" i="18"/>
  <c r="C1372" i="18"/>
  <c r="D1372" i="18"/>
  <c r="E1372" i="18"/>
  <c r="F1372" i="18"/>
  <c r="G1372" i="18"/>
  <c r="H1372" i="18"/>
  <c r="I1372" i="18"/>
  <c r="J1372" i="18"/>
  <c r="K1372" i="18"/>
  <c r="C1373" i="18"/>
  <c r="D1373" i="18"/>
  <c r="E1373" i="18"/>
  <c r="F1373" i="18"/>
  <c r="G1373" i="18"/>
  <c r="H1373" i="18"/>
  <c r="I1373" i="18"/>
  <c r="J1373" i="18"/>
  <c r="K1373" i="18"/>
  <c r="C1374" i="18"/>
  <c r="D1374" i="18"/>
  <c r="E1374" i="18"/>
  <c r="F1374" i="18"/>
  <c r="G1374" i="18"/>
  <c r="H1374" i="18"/>
  <c r="I1374" i="18"/>
  <c r="J1374" i="18"/>
  <c r="K1374" i="18"/>
  <c r="C1375" i="18"/>
  <c r="D1375" i="18"/>
  <c r="E1375" i="18"/>
  <c r="F1375" i="18"/>
  <c r="G1375" i="18"/>
  <c r="H1375" i="18"/>
  <c r="I1375" i="18"/>
  <c r="J1375" i="18"/>
  <c r="K1375" i="18"/>
  <c r="C1376" i="18"/>
  <c r="D1376" i="18"/>
  <c r="E1376" i="18"/>
  <c r="F1376" i="18"/>
  <c r="G1376" i="18"/>
  <c r="H1376" i="18"/>
  <c r="I1376" i="18"/>
  <c r="J1376" i="18"/>
  <c r="K1376" i="18"/>
  <c r="C1377" i="18"/>
  <c r="D1377" i="18"/>
  <c r="E1377" i="18"/>
  <c r="F1377" i="18"/>
  <c r="G1377" i="18"/>
  <c r="H1377" i="18"/>
  <c r="I1377" i="18"/>
  <c r="J1377" i="18"/>
  <c r="K1377" i="18"/>
  <c r="C1378" i="18"/>
  <c r="D1378" i="18"/>
  <c r="E1378" i="18"/>
  <c r="F1378" i="18"/>
  <c r="G1378" i="18"/>
  <c r="H1378" i="18"/>
  <c r="I1378" i="18"/>
  <c r="J1378" i="18"/>
  <c r="K1378" i="18"/>
  <c r="C1379" i="18"/>
  <c r="D1379" i="18"/>
  <c r="E1379" i="18"/>
  <c r="F1379" i="18"/>
  <c r="G1379" i="18"/>
  <c r="H1379" i="18"/>
  <c r="I1379" i="18"/>
  <c r="J1379" i="18"/>
  <c r="K1379" i="18"/>
  <c r="C1380" i="18"/>
  <c r="D1380" i="18"/>
  <c r="E1380" i="18"/>
  <c r="F1380" i="18"/>
  <c r="G1380" i="18"/>
  <c r="H1380" i="18"/>
  <c r="I1380" i="18"/>
  <c r="J1380" i="18"/>
  <c r="K1380" i="18"/>
  <c r="C1381" i="18"/>
  <c r="D1381" i="18"/>
  <c r="E1381" i="18"/>
  <c r="F1381" i="18"/>
  <c r="G1381" i="18"/>
  <c r="H1381" i="18"/>
  <c r="I1381" i="18"/>
  <c r="J1381" i="18"/>
  <c r="K1381" i="18"/>
  <c r="C1382" i="18"/>
  <c r="D1382" i="18"/>
  <c r="E1382" i="18"/>
  <c r="F1382" i="18"/>
  <c r="G1382" i="18"/>
  <c r="H1382" i="18"/>
  <c r="I1382" i="18"/>
  <c r="J1382" i="18"/>
  <c r="K1382" i="18"/>
  <c r="C1383" i="18"/>
  <c r="D1383" i="18"/>
  <c r="E1383" i="18"/>
  <c r="F1383" i="18"/>
  <c r="G1383" i="18"/>
  <c r="H1383" i="18"/>
  <c r="I1383" i="18"/>
  <c r="J1383" i="18"/>
  <c r="K1383" i="18"/>
  <c r="C1384" i="18"/>
  <c r="D1384" i="18"/>
  <c r="E1384" i="18"/>
  <c r="F1384" i="18"/>
  <c r="G1384" i="18"/>
  <c r="H1384" i="18"/>
  <c r="I1384" i="18"/>
  <c r="J1384" i="18"/>
  <c r="K1384" i="18"/>
  <c r="C1385" i="18"/>
  <c r="D1385" i="18"/>
  <c r="E1385" i="18"/>
  <c r="F1385" i="18"/>
  <c r="G1385" i="18"/>
  <c r="H1385" i="18"/>
  <c r="I1385" i="18"/>
  <c r="J1385" i="18"/>
  <c r="K1385" i="18"/>
  <c r="C1386" i="18"/>
  <c r="D1386" i="18"/>
  <c r="E1386" i="18"/>
  <c r="F1386" i="18"/>
  <c r="G1386" i="18"/>
  <c r="H1386" i="18"/>
  <c r="I1386" i="18"/>
  <c r="J1386" i="18"/>
  <c r="K1386" i="18"/>
  <c r="C1387" i="18"/>
  <c r="D1387" i="18"/>
  <c r="E1387" i="18"/>
  <c r="F1387" i="18"/>
  <c r="G1387" i="18"/>
  <c r="H1387" i="18"/>
  <c r="I1387" i="18"/>
  <c r="J1387" i="18"/>
  <c r="K1387" i="18"/>
  <c r="C1388" i="18"/>
  <c r="D1388" i="18"/>
  <c r="E1388" i="18"/>
  <c r="F1388" i="18"/>
  <c r="G1388" i="18"/>
  <c r="H1388" i="18"/>
  <c r="I1388" i="18"/>
  <c r="J1388" i="18"/>
  <c r="K1388" i="18"/>
  <c r="C1389" i="18"/>
  <c r="D1389" i="18"/>
  <c r="E1389" i="18"/>
  <c r="F1389" i="18"/>
  <c r="G1389" i="18"/>
  <c r="H1389" i="18"/>
  <c r="I1389" i="18"/>
  <c r="J1389" i="18"/>
  <c r="K1389" i="18"/>
  <c r="C1390" i="18"/>
  <c r="D1390" i="18"/>
  <c r="E1390" i="18"/>
  <c r="F1390" i="18"/>
  <c r="G1390" i="18"/>
  <c r="H1390" i="18"/>
  <c r="I1390" i="18"/>
  <c r="J1390" i="18"/>
  <c r="K1390" i="18"/>
  <c r="C1391" i="18"/>
  <c r="D1391" i="18"/>
  <c r="E1391" i="18"/>
  <c r="F1391" i="18"/>
  <c r="G1391" i="18"/>
  <c r="H1391" i="18"/>
  <c r="I1391" i="18"/>
  <c r="J1391" i="18"/>
  <c r="K1391" i="18"/>
  <c r="C1392" i="18"/>
  <c r="D1392" i="18"/>
  <c r="E1392" i="18"/>
  <c r="F1392" i="18"/>
  <c r="G1392" i="18"/>
  <c r="H1392" i="18"/>
  <c r="I1392" i="18"/>
  <c r="J1392" i="18"/>
  <c r="K1392" i="18"/>
  <c r="C1393" i="18"/>
  <c r="D1393" i="18"/>
  <c r="E1393" i="18"/>
  <c r="F1393" i="18"/>
  <c r="G1393" i="18"/>
  <c r="H1393" i="18"/>
  <c r="I1393" i="18"/>
  <c r="J1393" i="18"/>
  <c r="K1393" i="18"/>
  <c r="C1394" i="18"/>
  <c r="D1394" i="18"/>
  <c r="E1394" i="18"/>
  <c r="F1394" i="18"/>
  <c r="G1394" i="18"/>
  <c r="H1394" i="18"/>
  <c r="I1394" i="18"/>
  <c r="J1394" i="18"/>
  <c r="K1394" i="18"/>
  <c r="C1395" i="18"/>
  <c r="D1395" i="18"/>
  <c r="E1395" i="18"/>
  <c r="F1395" i="18"/>
  <c r="G1395" i="18"/>
  <c r="H1395" i="18"/>
  <c r="I1395" i="18"/>
  <c r="J1395" i="18"/>
  <c r="K1395" i="18"/>
  <c r="C1396" i="18"/>
  <c r="D1396" i="18"/>
  <c r="E1396" i="18"/>
  <c r="F1396" i="18"/>
  <c r="G1396" i="18"/>
  <c r="H1396" i="18"/>
  <c r="I1396" i="18"/>
  <c r="J1396" i="18"/>
  <c r="K1396" i="18"/>
  <c r="C1397" i="18"/>
  <c r="D1397" i="18"/>
  <c r="E1397" i="18"/>
  <c r="F1397" i="18"/>
  <c r="G1397" i="18"/>
  <c r="H1397" i="18"/>
  <c r="I1397" i="18"/>
  <c r="J1397" i="18"/>
  <c r="K1397" i="18"/>
  <c r="C1398" i="18"/>
  <c r="D1398" i="18"/>
  <c r="E1398" i="18"/>
  <c r="F1398" i="18"/>
  <c r="G1398" i="18"/>
  <c r="H1398" i="18"/>
  <c r="I1398" i="18"/>
  <c r="J1398" i="18"/>
  <c r="K1398" i="18"/>
  <c r="C1399" i="18"/>
  <c r="D1399" i="18"/>
  <c r="E1399" i="18"/>
  <c r="F1399" i="18"/>
  <c r="G1399" i="18"/>
  <c r="H1399" i="18"/>
  <c r="I1399" i="18"/>
  <c r="J1399" i="18"/>
  <c r="K1399" i="18"/>
  <c r="C1400" i="18"/>
  <c r="D1400" i="18"/>
  <c r="E1400" i="18"/>
  <c r="F1400" i="18"/>
  <c r="G1400" i="18"/>
  <c r="H1400" i="18"/>
  <c r="I1400" i="18"/>
  <c r="J1400" i="18"/>
  <c r="K1400" i="18"/>
  <c r="C1401" i="18"/>
  <c r="D1401" i="18"/>
  <c r="E1401" i="18"/>
  <c r="F1401" i="18"/>
  <c r="G1401" i="18"/>
  <c r="H1401" i="18"/>
  <c r="I1401" i="18"/>
  <c r="J1401" i="18"/>
  <c r="K1401" i="18"/>
  <c r="C1402" i="18"/>
  <c r="D1402" i="18"/>
  <c r="E1402" i="18"/>
  <c r="F1402" i="18"/>
  <c r="G1402" i="18"/>
  <c r="H1402" i="18"/>
  <c r="I1402" i="18"/>
  <c r="J1402" i="18"/>
  <c r="K1402" i="18"/>
  <c r="C1403" i="18"/>
  <c r="D1403" i="18"/>
  <c r="E1403" i="18"/>
  <c r="F1403" i="18"/>
  <c r="G1403" i="18"/>
  <c r="H1403" i="18"/>
  <c r="I1403" i="18"/>
  <c r="J1403" i="18"/>
  <c r="K1403" i="18"/>
  <c r="C1404" i="18"/>
  <c r="D1404" i="18"/>
  <c r="E1404" i="18"/>
  <c r="F1404" i="18"/>
  <c r="G1404" i="18"/>
  <c r="H1404" i="18"/>
  <c r="I1404" i="18"/>
  <c r="J1404" i="18"/>
  <c r="K1404" i="18"/>
  <c r="C1405" i="18"/>
  <c r="D1405" i="18"/>
  <c r="E1405" i="18"/>
  <c r="F1405" i="18"/>
  <c r="G1405" i="18"/>
  <c r="H1405" i="18"/>
  <c r="I1405" i="18"/>
  <c r="J1405" i="18"/>
  <c r="K1405" i="18"/>
  <c r="C1406" i="18"/>
  <c r="D1406" i="18"/>
  <c r="E1406" i="18"/>
  <c r="F1406" i="18"/>
  <c r="G1406" i="18"/>
  <c r="H1406" i="18"/>
  <c r="I1406" i="18"/>
  <c r="J1406" i="18"/>
  <c r="K1406" i="18"/>
  <c r="C1407" i="18"/>
  <c r="D1407" i="18"/>
  <c r="E1407" i="18"/>
  <c r="F1407" i="18"/>
  <c r="G1407" i="18"/>
  <c r="H1407" i="18"/>
  <c r="I1407" i="18"/>
  <c r="J1407" i="18"/>
  <c r="K1407" i="18"/>
  <c r="C1408" i="18"/>
  <c r="D1408" i="18"/>
  <c r="E1408" i="18"/>
  <c r="F1408" i="18"/>
  <c r="G1408" i="18"/>
  <c r="H1408" i="18"/>
  <c r="I1408" i="18"/>
  <c r="J1408" i="18"/>
  <c r="K1408" i="18"/>
  <c r="C1409" i="18"/>
  <c r="D1409" i="18"/>
  <c r="E1409" i="18"/>
  <c r="F1409" i="18"/>
  <c r="G1409" i="18"/>
  <c r="H1409" i="18"/>
  <c r="I1409" i="18"/>
  <c r="J1409" i="18"/>
  <c r="K1409" i="18"/>
  <c r="C1410" i="18"/>
  <c r="D1410" i="18"/>
  <c r="E1410" i="18"/>
  <c r="F1410" i="18"/>
  <c r="G1410" i="18"/>
  <c r="H1410" i="18"/>
  <c r="I1410" i="18"/>
  <c r="J1410" i="18"/>
  <c r="K1410" i="18"/>
  <c r="C1411" i="18"/>
  <c r="D1411" i="18"/>
  <c r="E1411" i="18"/>
  <c r="F1411" i="18"/>
  <c r="G1411" i="18"/>
  <c r="H1411" i="18"/>
  <c r="I1411" i="18"/>
  <c r="J1411" i="18"/>
  <c r="K1411" i="18"/>
  <c r="C1412" i="18"/>
  <c r="D1412" i="18"/>
  <c r="E1412" i="18"/>
  <c r="F1412" i="18"/>
  <c r="G1412" i="18"/>
  <c r="H1412" i="18"/>
  <c r="I1412" i="18"/>
  <c r="J1412" i="18"/>
  <c r="K1412" i="18"/>
  <c r="C1413" i="18"/>
  <c r="D1413" i="18"/>
  <c r="E1413" i="18"/>
  <c r="F1413" i="18"/>
  <c r="G1413" i="18"/>
  <c r="H1413" i="18"/>
  <c r="I1413" i="18"/>
  <c r="J1413" i="18"/>
  <c r="K1413" i="18"/>
  <c r="C1414" i="18"/>
  <c r="D1414" i="18"/>
  <c r="E1414" i="18"/>
  <c r="F1414" i="18"/>
  <c r="G1414" i="18"/>
  <c r="H1414" i="18"/>
  <c r="I1414" i="18"/>
  <c r="J1414" i="18"/>
  <c r="K1414" i="18"/>
  <c r="C1415" i="18"/>
  <c r="D1415" i="18"/>
  <c r="E1415" i="18"/>
  <c r="F1415" i="18"/>
  <c r="G1415" i="18"/>
  <c r="H1415" i="18"/>
  <c r="I1415" i="18"/>
  <c r="J1415" i="18"/>
  <c r="K1415" i="18"/>
  <c r="C1416" i="18"/>
  <c r="D1416" i="18"/>
  <c r="E1416" i="18"/>
  <c r="F1416" i="18"/>
  <c r="G1416" i="18"/>
  <c r="H1416" i="18"/>
  <c r="I1416" i="18"/>
  <c r="J1416" i="18"/>
  <c r="K1416" i="18"/>
  <c r="C1417" i="18"/>
  <c r="D1417" i="18"/>
  <c r="E1417" i="18"/>
  <c r="F1417" i="18"/>
  <c r="G1417" i="18"/>
  <c r="H1417" i="18"/>
  <c r="I1417" i="18"/>
  <c r="J1417" i="18"/>
  <c r="K1417" i="18"/>
  <c r="C1418" i="18"/>
  <c r="D1418" i="18"/>
  <c r="E1418" i="18"/>
  <c r="F1418" i="18"/>
  <c r="G1418" i="18"/>
  <c r="H1418" i="18"/>
  <c r="I1418" i="18"/>
  <c r="J1418" i="18"/>
  <c r="K1418" i="18"/>
  <c r="C1419" i="18"/>
  <c r="D1419" i="18"/>
  <c r="E1419" i="18"/>
  <c r="F1419" i="18"/>
  <c r="G1419" i="18"/>
  <c r="H1419" i="18"/>
  <c r="I1419" i="18"/>
  <c r="J1419" i="18"/>
  <c r="K1419" i="18"/>
  <c r="C1420" i="18"/>
  <c r="D1420" i="18"/>
  <c r="E1420" i="18"/>
  <c r="F1420" i="18"/>
  <c r="G1420" i="18"/>
  <c r="H1420" i="18"/>
  <c r="I1420" i="18"/>
  <c r="J1420" i="18"/>
  <c r="K1420" i="18"/>
  <c r="C1421" i="18"/>
  <c r="D1421" i="18"/>
  <c r="E1421" i="18"/>
  <c r="F1421" i="18"/>
  <c r="G1421" i="18"/>
  <c r="H1421" i="18"/>
  <c r="I1421" i="18"/>
  <c r="J1421" i="18"/>
  <c r="K1421" i="18"/>
  <c r="C1422" i="18"/>
  <c r="D1422" i="18"/>
  <c r="E1422" i="18"/>
  <c r="F1422" i="18"/>
  <c r="G1422" i="18"/>
  <c r="H1422" i="18"/>
  <c r="I1422" i="18"/>
  <c r="J1422" i="18"/>
  <c r="K1422" i="18"/>
  <c r="C1423" i="18"/>
  <c r="D1423" i="18"/>
  <c r="E1423" i="18"/>
  <c r="F1423" i="18"/>
  <c r="G1423" i="18"/>
  <c r="H1423" i="18"/>
  <c r="I1423" i="18"/>
  <c r="J1423" i="18"/>
  <c r="K1423" i="18"/>
  <c r="C1424" i="18"/>
  <c r="D1424" i="18"/>
  <c r="E1424" i="18"/>
  <c r="F1424" i="18"/>
  <c r="G1424" i="18"/>
  <c r="H1424" i="18"/>
  <c r="I1424" i="18"/>
  <c r="J1424" i="18"/>
  <c r="K1424" i="18"/>
  <c r="C1425" i="18"/>
  <c r="D1425" i="18"/>
  <c r="E1425" i="18"/>
  <c r="F1425" i="18"/>
  <c r="G1425" i="18"/>
  <c r="H1425" i="18"/>
  <c r="I1425" i="18"/>
  <c r="J1425" i="18"/>
  <c r="K1425" i="18"/>
  <c r="C1426" i="18"/>
  <c r="D1426" i="18"/>
  <c r="E1426" i="18"/>
  <c r="F1426" i="18"/>
  <c r="G1426" i="18"/>
  <c r="H1426" i="18"/>
  <c r="I1426" i="18"/>
  <c r="J1426" i="18"/>
  <c r="K1426" i="18"/>
  <c r="C1427" i="18"/>
  <c r="D1427" i="18"/>
  <c r="E1427" i="18"/>
  <c r="F1427" i="18"/>
  <c r="G1427" i="18"/>
  <c r="H1427" i="18"/>
  <c r="I1427" i="18"/>
  <c r="J1427" i="18"/>
  <c r="K1427" i="18"/>
  <c r="C1428" i="18"/>
  <c r="D1428" i="18"/>
  <c r="E1428" i="18"/>
  <c r="F1428" i="18"/>
  <c r="G1428" i="18"/>
  <c r="H1428" i="18"/>
  <c r="I1428" i="18"/>
  <c r="J1428" i="18"/>
  <c r="K1428" i="18"/>
  <c r="C1429" i="18"/>
  <c r="D1429" i="18"/>
  <c r="E1429" i="18"/>
  <c r="F1429" i="18"/>
  <c r="G1429" i="18"/>
  <c r="H1429" i="18"/>
  <c r="I1429" i="18"/>
  <c r="J1429" i="18"/>
  <c r="K1429" i="18"/>
  <c r="C1430" i="18"/>
  <c r="D1430" i="18"/>
  <c r="E1430" i="18"/>
  <c r="F1430" i="18"/>
  <c r="G1430" i="18"/>
  <c r="H1430" i="18"/>
  <c r="I1430" i="18"/>
  <c r="J1430" i="18"/>
  <c r="K1430" i="18"/>
  <c r="C1431" i="18"/>
  <c r="D1431" i="18"/>
  <c r="E1431" i="18"/>
  <c r="F1431" i="18"/>
  <c r="G1431" i="18"/>
  <c r="H1431" i="18"/>
  <c r="I1431" i="18"/>
  <c r="J1431" i="18"/>
  <c r="K1431" i="18"/>
  <c r="C1432" i="18"/>
  <c r="D1432" i="18"/>
  <c r="E1432" i="18"/>
  <c r="F1432" i="18"/>
  <c r="G1432" i="18"/>
  <c r="H1432" i="18"/>
  <c r="I1432" i="18"/>
  <c r="J1432" i="18"/>
  <c r="K1432" i="18"/>
  <c r="C1433" i="18"/>
  <c r="D1433" i="18"/>
  <c r="E1433" i="18"/>
  <c r="F1433" i="18"/>
  <c r="G1433" i="18"/>
  <c r="H1433" i="18"/>
  <c r="I1433" i="18"/>
  <c r="J1433" i="18"/>
  <c r="K1433" i="18"/>
  <c r="C1434" i="18"/>
  <c r="D1434" i="18"/>
  <c r="E1434" i="18"/>
  <c r="F1434" i="18"/>
  <c r="G1434" i="18"/>
  <c r="H1434" i="18"/>
  <c r="I1434" i="18"/>
  <c r="J1434" i="18"/>
  <c r="K1434" i="18"/>
  <c r="C1435" i="18"/>
  <c r="D1435" i="18"/>
  <c r="E1435" i="18"/>
  <c r="F1435" i="18"/>
  <c r="G1435" i="18"/>
  <c r="H1435" i="18"/>
  <c r="I1435" i="18"/>
  <c r="J1435" i="18"/>
  <c r="K1435" i="18"/>
  <c r="C1436" i="18"/>
  <c r="D1436" i="18"/>
  <c r="E1436" i="18"/>
  <c r="F1436" i="18"/>
  <c r="G1436" i="18"/>
  <c r="H1436" i="18"/>
  <c r="I1436" i="18"/>
  <c r="J1436" i="18"/>
  <c r="K1436" i="18"/>
  <c r="C1437" i="18"/>
  <c r="D1437" i="18"/>
  <c r="E1437" i="18"/>
  <c r="F1437" i="18"/>
  <c r="G1437" i="18"/>
  <c r="H1437" i="18"/>
  <c r="I1437" i="18"/>
  <c r="J1437" i="18"/>
  <c r="K1437" i="18"/>
  <c r="C1438" i="18"/>
  <c r="D1438" i="18"/>
  <c r="E1438" i="18"/>
  <c r="F1438" i="18"/>
  <c r="G1438" i="18"/>
  <c r="H1438" i="18"/>
  <c r="I1438" i="18"/>
  <c r="J1438" i="18"/>
  <c r="K1438" i="18"/>
  <c r="C1439" i="18"/>
  <c r="D1439" i="18"/>
  <c r="E1439" i="18"/>
  <c r="F1439" i="18"/>
  <c r="G1439" i="18"/>
  <c r="H1439" i="18"/>
  <c r="I1439" i="18"/>
  <c r="J1439" i="18"/>
  <c r="K1439" i="18"/>
  <c r="C1440" i="18"/>
  <c r="D1440" i="18"/>
  <c r="E1440" i="18"/>
  <c r="F1440" i="18"/>
  <c r="G1440" i="18"/>
  <c r="H1440" i="18"/>
  <c r="I1440" i="18"/>
  <c r="J1440" i="18"/>
  <c r="K1440" i="18"/>
  <c r="C1441" i="18"/>
  <c r="D1441" i="18"/>
  <c r="E1441" i="18"/>
  <c r="F1441" i="18"/>
  <c r="G1441" i="18"/>
  <c r="H1441" i="18"/>
  <c r="I1441" i="18"/>
  <c r="J1441" i="18"/>
  <c r="K1441" i="18"/>
  <c r="C1442" i="18"/>
  <c r="D1442" i="18"/>
  <c r="E1442" i="18"/>
  <c r="F1442" i="18"/>
  <c r="G1442" i="18"/>
  <c r="H1442" i="18"/>
  <c r="I1442" i="18"/>
  <c r="J1442" i="18"/>
  <c r="K1442" i="18"/>
  <c r="C1443" i="18"/>
  <c r="D1443" i="18"/>
  <c r="E1443" i="18"/>
  <c r="F1443" i="18"/>
  <c r="G1443" i="18"/>
  <c r="H1443" i="18"/>
  <c r="I1443" i="18"/>
  <c r="J1443" i="18"/>
  <c r="K1443" i="18"/>
  <c r="C1444" i="18"/>
  <c r="D1444" i="18"/>
  <c r="E1444" i="18"/>
  <c r="F1444" i="18"/>
  <c r="G1444" i="18"/>
  <c r="H1444" i="18"/>
  <c r="I1444" i="18"/>
  <c r="J1444" i="18"/>
  <c r="K1444" i="18"/>
  <c r="C1445" i="18"/>
  <c r="D1445" i="18"/>
  <c r="E1445" i="18"/>
  <c r="F1445" i="18"/>
  <c r="G1445" i="18"/>
  <c r="H1445" i="18"/>
  <c r="I1445" i="18"/>
  <c r="J1445" i="18"/>
  <c r="K1445" i="18"/>
  <c r="C1446" i="18"/>
  <c r="D1446" i="18"/>
  <c r="E1446" i="18"/>
  <c r="F1446" i="18"/>
  <c r="G1446" i="18"/>
  <c r="H1446" i="18"/>
  <c r="I1446" i="18"/>
  <c r="J1446" i="18"/>
  <c r="K1446" i="18"/>
  <c r="C1447" i="18"/>
  <c r="D1447" i="18"/>
  <c r="E1447" i="18"/>
  <c r="F1447" i="18"/>
  <c r="G1447" i="18"/>
  <c r="H1447" i="18"/>
  <c r="I1447" i="18"/>
  <c r="J1447" i="18"/>
  <c r="K1447" i="18"/>
  <c r="C1448" i="18"/>
  <c r="D1448" i="18"/>
  <c r="E1448" i="18"/>
  <c r="F1448" i="18"/>
  <c r="G1448" i="18"/>
  <c r="H1448" i="18"/>
  <c r="I1448" i="18"/>
  <c r="J1448" i="18"/>
  <c r="K1448" i="18"/>
  <c r="C1449" i="18"/>
  <c r="D1449" i="18"/>
  <c r="E1449" i="18"/>
  <c r="F1449" i="18"/>
  <c r="G1449" i="18"/>
  <c r="H1449" i="18"/>
  <c r="I1449" i="18"/>
  <c r="J1449" i="18"/>
  <c r="K1449" i="18"/>
  <c r="C1450" i="18"/>
  <c r="D1450" i="18"/>
  <c r="E1450" i="18"/>
  <c r="F1450" i="18"/>
  <c r="G1450" i="18"/>
  <c r="H1450" i="18"/>
  <c r="I1450" i="18"/>
  <c r="J1450" i="18"/>
  <c r="K1450" i="18"/>
  <c r="C1451" i="18"/>
  <c r="D1451" i="18"/>
  <c r="E1451" i="18"/>
  <c r="F1451" i="18"/>
  <c r="G1451" i="18"/>
  <c r="H1451" i="18"/>
  <c r="I1451" i="18"/>
  <c r="J1451" i="18"/>
  <c r="K1451" i="18"/>
  <c r="C1452" i="18"/>
  <c r="D1452" i="18"/>
  <c r="E1452" i="18"/>
  <c r="F1452" i="18"/>
  <c r="G1452" i="18"/>
  <c r="H1452" i="18"/>
  <c r="I1452" i="18"/>
  <c r="J1452" i="18"/>
  <c r="K1452" i="18"/>
  <c r="C1453" i="18"/>
  <c r="D1453" i="18"/>
  <c r="E1453" i="18"/>
  <c r="F1453" i="18"/>
  <c r="G1453" i="18"/>
  <c r="H1453" i="18"/>
  <c r="I1453" i="18"/>
  <c r="J1453" i="18"/>
  <c r="K1453" i="18"/>
  <c r="C1454" i="18"/>
  <c r="D1454" i="18"/>
  <c r="E1454" i="18"/>
  <c r="F1454" i="18"/>
  <c r="G1454" i="18"/>
  <c r="H1454" i="18"/>
  <c r="I1454" i="18"/>
  <c r="J1454" i="18"/>
  <c r="K1454" i="18"/>
  <c r="C1455" i="18"/>
  <c r="D1455" i="18"/>
  <c r="E1455" i="18"/>
  <c r="F1455" i="18"/>
  <c r="G1455" i="18"/>
  <c r="H1455" i="18"/>
  <c r="I1455" i="18"/>
  <c r="J1455" i="18"/>
  <c r="K1455" i="18"/>
  <c r="C1456" i="18"/>
  <c r="D1456" i="18"/>
  <c r="E1456" i="18"/>
  <c r="F1456" i="18"/>
  <c r="G1456" i="18"/>
  <c r="H1456" i="18"/>
  <c r="I1456" i="18"/>
  <c r="J1456" i="18"/>
  <c r="K1456" i="18"/>
  <c r="C1457" i="18"/>
  <c r="D1457" i="18"/>
  <c r="E1457" i="18"/>
  <c r="F1457" i="18"/>
  <c r="G1457" i="18"/>
  <c r="H1457" i="18"/>
  <c r="I1457" i="18"/>
  <c r="J1457" i="18"/>
  <c r="K1457" i="18"/>
  <c r="C1458" i="18"/>
  <c r="D1458" i="18"/>
  <c r="E1458" i="18"/>
  <c r="F1458" i="18"/>
  <c r="G1458" i="18"/>
  <c r="H1458" i="18"/>
  <c r="I1458" i="18"/>
  <c r="J1458" i="18"/>
  <c r="K1458" i="18"/>
  <c r="C1459" i="18"/>
  <c r="D1459" i="18"/>
  <c r="E1459" i="18"/>
  <c r="F1459" i="18"/>
  <c r="G1459" i="18"/>
  <c r="H1459" i="18"/>
  <c r="I1459" i="18"/>
  <c r="J1459" i="18"/>
  <c r="K1459" i="18"/>
  <c r="C1460" i="18"/>
  <c r="D1460" i="18"/>
  <c r="E1460" i="18"/>
  <c r="F1460" i="18"/>
  <c r="G1460" i="18"/>
  <c r="H1460" i="18"/>
  <c r="I1460" i="18"/>
  <c r="J1460" i="18"/>
  <c r="K1460" i="18"/>
  <c r="C1461" i="18"/>
  <c r="D1461" i="18"/>
  <c r="E1461" i="18"/>
  <c r="F1461" i="18"/>
  <c r="G1461" i="18"/>
  <c r="H1461" i="18"/>
  <c r="I1461" i="18"/>
  <c r="J1461" i="18"/>
  <c r="K1461" i="18"/>
  <c r="C1462" i="18"/>
  <c r="D1462" i="18"/>
  <c r="E1462" i="18"/>
  <c r="F1462" i="18"/>
  <c r="G1462" i="18"/>
  <c r="H1462" i="18"/>
  <c r="I1462" i="18"/>
  <c r="J1462" i="18"/>
  <c r="K1462" i="18"/>
  <c r="C1463" i="18"/>
  <c r="D1463" i="18"/>
  <c r="E1463" i="18"/>
  <c r="F1463" i="18"/>
  <c r="G1463" i="18"/>
  <c r="H1463" i="18"/>
  <c r="I1463" i="18"/>
  <c r="J1463" i="18"/>
  <c r="K1463" i="18"/>
  <c r="C1464" i="18"/>
  <c r="D1464" i="18"/>
  <c r="E1464" i="18"/>
  <c r="F1464" i="18"/>
  <c r="G1464" i="18"/>
  <c r="H1464" i="18"/>
  <c r="I1464" i="18"/>
  <c r="J1464" i="18"/>
  <c r="K1464" i="18"/>
  <c r="C1465" i="18"/>
  <c r="D1465" i="18"/>
  <c r="E1465" i="18"/>
  <c r="F1465" i="18"/>
  <c r="G1465" i="18"/>
  <c r="H1465" i="18"/>
  <c r="I1465" i="18"/>
  <c r="J1465" i="18"/>
  <c r="K1465" i="18"/>
  <c r="C1466" i="18"/>
  <c r="D1466" i="18"/>
  <c r="E1466" i="18"/>
  <c r="F1466" i="18"/>
  <c r="G1466" i="18"/>
  <c r="H1466" i="18"/>
  <c r="I1466" i="18"/>
  <c r="J1466" i="18"/>
  <c r="K1466" i="18"/>
  <c r="C1467" i="18"/>
  <c r="D1467" i="18"/>
  <c r="E1467" i="18"/>
  <c r="F1467" i="18"/>
  <c r="G1467" i="18"/>
  <c r="H1467" i="18"/>
  <c r="I1467" i="18"/>
  <c r="J1467" i="18"/>
  <c r="K1467" i="18"/>
  <c r="C1468" i="18"/>
  <c r="D1468" i="18"/>
  <c r="E1468" i="18"/>
  <c r="F1468" i="18"/>
  <c r="G1468" i="18"/>
  <c r="H1468" i="18"/>
  <c r="I1468" i="18"/>
  <c r="J1468" i="18"/>
  <c r="K1468" i="18"/>
  <c r="C1469" i="18"/>
  <c r="D1469" i="18"/>
  <c r="E1469" i="18"/>
  <c r="F1469" i="18"/>
  <c r="G1469" i="18"/>
  <c r="H1469" i="18"/>
  <c r="I1469" i="18"/>
  <c r="J1469" i="18"/>
  <c r="K1469" i="18"/>
  <c r="C1470" i="18"/>
  <c r="D1470" i="18"/>
  <c r="E1470" i="18"/>
  <c r="F1470" i="18"/>
  <c r="G1470" i="18"/>
  <c r="H1470" i="18"/>
  <c r="I1470" i="18"/>
  <c r="J1470" i="18"/>
  <c r="K1470" i="18"/>
  <c r="C1471" i="18"/>
  <c r="D1471" i="18"/>
  <c r="E1471" i="18"/>
  <c r="F1471" i="18"/>
  <c r="G1471" i="18"/>
  <c r="H1471" i="18"/>
  <c r="I1471" i="18"/>
  <c r="J1471" i="18"/>
  <c r="K1471" i="18"/>
  <c r="C1472" i="18"/>
  <c r="D1472" i="18"/>
  <c r="E1472" i="18"/>
  <c r="F1472" i="18"/>
  <c r="G1472" i="18"/>
  <c r="H1472" i="18"/>
  <c r="I1472" i="18"/>
  <c r="J1472" i="18"/>
  <c r="K1472" i="18"/>
  <c r="C1473" i="18"/>
  <c r="D1473" i="18"/>
  <c r="E1473" i="18"/>
  <c r="F1473" i="18"/>
  <c r="G1473" i="18"/>
  <c r="H1473" i="18"/>
  <c r="I1473" i="18"/>
  <c r="J1473" i="18"/>
  <c r="K1473" i="18"/>
  <c r="C1474" i="18"/>
  <c r="D1474" i="18"/>
  <c r="E1474" i="18"/>
  <c r="F1474" i="18"/>
  <c r="G1474" i="18"/>
  <c r="H1474" i="18"/>
  <c r="I1474" i="18"/>
  <c r="J1474" i="18"/>
  <c r="K1474" i="18"/>
  <c r="C1475" i="18"/>
  <c r="D1475" i="18"/>
  <c r="E1475" i="18"/>
  <c r="F1475" i="18"/>
  <c r="G1475" i="18"/>
  <c r="H1475" i="18"/>
  <c r="I1475" i="18"/>
  <c r="J1475" i="18"/>
  <c r="K1475" i="18"/>
  <c r="C1476" i="18"/>
  <c r="D1476" i="18"/>
  <c r="E1476" i="18"/>
  <c r="F1476" i="18"/>
  <c r="G1476" i="18"/>
  <c r="H1476" i="18"/>
  <c r="I1476" i="18"/>
  <c r="J1476" i="18"/>
  <c r="K1476" i="18"/>
  <c r="C1477" i="18"/>
  <c r="D1477" i="18"/>
  <c r="E1477" i="18"/>
  <c r="F1477" i="18"/>
  <c r="G1477" i="18"/>
  <c r="H1477" i="18"/>
  <c r="I1477" i="18"/>
  <c r="J1477" i="18"/>
  <c r="K1477" i="18"/>
  <c r="C1478" i="18"/>
  <c r="D1478" i="18"/>
  <c r="E1478" i="18"/>
  <c r="F1478" i="18"/>
  <c r="G1478" i="18"/>
  <c r="H1478" i="18"/>
  <c r="I1478" i="18"/>
  <c r="J1478" i="18"/>
  <c r="K1478" i="18"/>
  <c r="C1479" i="18"/>
  <c r="D1479" i="18"/>
  <c r="E1479" i="18"/>
  <c r="F1479" i="18"/>
  <c r="G1479" i="18"/>
  <c r="H1479" i="18"/>
  <c r="I1479" i="18"/>
  <c r="J1479" i="18"/>
  <c r="K1479" i="18"/>
  <c r="C1480" i="18"/>
  <c r="D1480" i="18"/>
  <c r="E1480" i="18"/>
  <c r="F1480" i="18"/>
  <c r="G1480" i="18"/>
  <c r="H1480" i="18"/>
  <c r="I1480" i="18"/>
  <c r="J1480" i="18"/>
  <c r="K1480" i="18"/>
  <c r="C1481" i="18"/>
  <c r="D1481" i="18"/>
  <c r="E1481" i="18"/>
  <c r="F1481" i="18"/>
  <c r="G1481" i="18"/>
  <c r="H1481" i="18"/>
  <c r="I1481" i="18"/>
  <c r="J1481" i="18"/>
  <c r="K1481" i="18"/>
  <c r="C1482" i="18"/>
  <c r="D1482" i="18"/>
  <c r="E1482" i="18"/>
  <c r="F1482" i="18"/>
  <c r="G1482" i="18"/>
  <c r="H1482" i="18"/>
  <c r="I1482" i="18"/>
  <c r="J1482" i="18"/>
  <c r="K1482" i="18"/>
  <c r="C1483" i="18"/>
  <c r="D1483" i="18"/>
  <c r="E1483" i="18"/>
  <c r="F1483" i="18"/>
  <c r="G1483" i="18"/>
  <c r="H1483" i="18"/>
  <c r="I1483" i="18"/>
  <c r="J1483" i="18"/>
  <c r="K1483" i="18"/>
  <c r="C1484" i="18"/>
  <c r="D1484" i="18"/>
  <c r="E1484" i="18"/>
  <c r="F1484" i="18"/>
  <c r="G1484" i="18"/>
  <c r="H1484" i="18"/>
  <c r="I1484" i="18"/>
  <c r="J1484" i="18"/>
  <c r="K1484" i="18"/>
  <c r="C1485" i="18"/>
  <c r="D1485" i="18"/>
  <c r="E1485" i="18"/>
  <c r="F1485" i="18"/>
  <c r="G1485" i="18"/>
  <c r="H1485" i="18"/>
  <c r="I1485" i="18"/>
  <c r="J1485" i="18"/>
  <c r="K1485" i="18"/>
  <c r="C1486" i="18"/>
  <c r="D1486" i="18"/>
  <c r="E1486" i="18"/>
  <c r="F1486" i="18"/>
  <c r="G1486" i="18"/>
  <c r="H1486" i="18"/>
  <c r="I1486" i="18"/>
  <c r="J1486" i="18"/>
  <c r="K1486" i="18"/>
  <c r="C1487" i="18"/>
  <c r="D1487" i="18"/>
  <c r="E1487" i="18"/>
  <c r="F1487" i="18"/>
  <c r="G1487" i="18"/>
  <c r="H1487" i="18"/>
  <c r="I1487" i="18"/>
  <c r="J1487" i="18"/>
  <c r="K1487" i="18"/>
  <c r="C1488" i="18"/>
  <c r="D1488" i="18"/>
  <c r="E1488" i="18"/>
  <c r="F1488" i="18"/>
  <c r="G1488" i="18"/>
  <c r="H1488" i="18"/>
  <c r="I1488" i="18"/>
  <c r="J1488" i="18"/>
  <c r="K1488" i="18"/>
  <c r="C1489" i="18"/>
  <c r="D1489" i="18"/>
  <c r="E1489" i="18"/>
  <c r="F1489" i="18"/>
  <c r="G1489" i="18"/>
  <c r="H1489" i="18"/>
  <c r="I1489" i="18"/>
  <c r="J1489" i="18"/>
  <c r="K1489" i="18"/>
  <c r="C1490" i="18"/>
  <c r="D1490" i="18"/>
  <c r="E1490" i="18"/>
  <c r="F1490" i="18"/>
  <c r="G1490" i="18"/>
  <c r="H1490" i="18"/>
  <c r="I1490" i="18"/>
  <c r="J1490" i="18"/>
  <c r="K1490" i="18"/>
  <c r="C1491" i="18"/>
  <c r="D1491" i="18"/>
  <c r="E1491" i="18"/>
  <c r="F1491" i="18"/>
  <c r="G1491" i="18"/>
  <c r="H1491" i="18"/>
  <c r="I1491" i="18"/>
  <c r="J1491" i="18"/>
  <c r="K1491" i="18"/>
  <c r="C1492" i="18"/>
  <c r="D1492" i="18"/>
  <c r="E1492" i="18"/>
  <c r="F1492" i="18"/>
  <c r="G1492" i="18"/>
  <c r="H1492" i="18"/>
  <c r="I1492" i="18"/>
  <c r="J1492" i="18"/>
  <c r="K1492" i="18"/>
  <c r="C1493" i="18"/>
  <c r="D1493" i="18"/>
  <c r="E1493" i="18"/>
  <c r="F1493" i="18"/>
  <c r="G1493" i="18"/>
  <c r="H1493" i="18"/>
  <c r="I1493" i="18"/>
  <c r="J1493" i="18"/>
  <c r="K1493" i="18"/>
  <c r="C1494" i="18"/>
  <c r="D1494" i="18"/>
  <c r="E1494" i="18"/>
  <c r="F1494" i="18"/>
  <c r="G1494" i="18"/>
  <c r="H1494" i="18"/>
  <c r="I1494" i="18"/>
  <c r="J1494" i="18"/>
  <c r="K1494" i="18"/>
  <c r="C1495" i="18"/>
  <c r="D1495" i="18"/>
  <c r="E1495" i="18"/>
  <c r="F1495" i="18"/>
  <c r="G1495" i="18"/>
  <c r="H1495" i="18"/>
  <c r="I1495" i="18"/>
  <c r="J1495" i="18"/>
  <c r="K1495" i="18"/>
  <c r="C1496" i="18"/>
  <c r="D1496" i="18"/>
  <c r="E1496" i="18"/>
  <c r="F1496" i="18"/>
  <c r="G1496" i="18"/>
  <c r="H1496" i="18"/>
  <c r="I1496" i="18"/>
  <c r="J1496" i="18"/>
  <c r="K1496" i="18"/>
  <c r="C1497" i="18"/>
  <c r="D1497" i="18"/>
  <c r="E1497" i="18"/>
  <c r="F1497" i="18"/>
  <c r="G1497" i="18"/>
  <c r="H1497" i="18"/>
  <c r="I1497" i="18"/>
  <c r="J1497" i="18"/>
  <c r="K1497" i="18"/>
  <c r="C1498" i="18"/>
  <c r="D1498" i="18"/>
  <c r="E1498" i="18"/>
  <c r="F1498" i="18"/>
  <c r="G1498" i="18"/>
  <c r="H1498" i="18"/>
  <c r="I1498" i="18"/>
  <c r="J1498" i="18"/>
  <c r="K1498" i="18"/>
  <c r="C1499" i="18"/>
  <c r="D1499" i="18"/>
  <c r="E1499" i="18"/>
  <c r="F1499" i="18"/>
  <c r="G1499" i="18"/>
  <c r="H1499" i="18"/>
  <c r="I1499" i="18"/>
  <c r="J1499" i="18"/>
  <c r="K1499" i="18"/>
  <c r="C1500" i="18"/>
  <c r="D1500" i="18"/>
  <c r="E1500" i="18"/>
  <c r="F1500" i="18"/>
  <c r="G1500" i="18"/>
  <c r="H1500" i="18"/>
  <c r="I1500" i="18"/>
  <c r="J1500" i="18"/>
  <c r="K1500" i="18"/>
  <c r="C1501" i="18"/>
  <c r="D1501" i="18"/>
  <c r="E1501" i="18"/>
  <c r="F1501" i="18"/>
  <c r="G1501" i="18"/>
  <c r="H1501" i="18"/>
  <c r="I1501" i="18"/>
  <c r="J1501" i="18"/>
  <c r="K1501" i="18"/>
  <c r="C1502" i="18"/>
  <c r="D1502" i="18"/>
  <c r="E1502" i="18"/>
  <c r="F1502" i="18"/>
  <c r="G1502" i="18"/>
  <c r="H1502" i="18"/>
  <c r="I1502" i="18"/>
  <c r="J1502" i="18"/>
  <c r="K1502" i="18"/>
  <c r="C1503" i="18"/>
  <c r="D1503" i="18"/>
  <c r="E1503" i="18"/>
  <c r="F1503" i="18"/>
  <c r="G1503" i="18"/>
  <c r="H1503" i="18"/>
  <c r="I1503" i="18"/>
  <c r="J1503" i="18"/>
  <c r="K1503" i="18"/>
  <c r="C1504" i="18"/>
  <c r="D1504" i="18"/>
  <c r="E1504" i="18"/>
  <c r="F1504" i="18"/>
  <c r="G1504" i="18"/>
  <c r="H1504" i="18"/>
  <c r="I1504" i="18"/>
  <c r="J1504" i="18"/>
  <c r="K1504" i="18"/>
  <c r="C1505" i="18"/>
  <c r="D1505" i="18"/>
  <c r="E1505" i="18"/>
  <c r="F1505" i="18"/>
  <c r="G1505" i="18"/>
  <c r="H1505" i="18"/>
  <c r="I1505" i="18"/>
  <c r="J1505" i="18"/>
  <c r="K1505" i="18"/>
  <c r="C1506" i="18"/>
  <c r="D1506" i="18"/>
  <c r="E1506" i="18"/>
  <c r="F1506" i="18"/>
  <c r="G1506" i="18"/>
  <c r="H1506" i="18"/>
  <c r="I1506" i="18"/>
  <c r="J1506" i="18"/>
  <c r="K1506" i="18"/>
  <c r="C1507" i="18"/>
  <c r="D1507" i="18"/>
  <c r="E1507" i="18"/>
  <c r="F1507" i="18"/>
  <c r="G1507" i="18"/>
  <c r="H1507" i="18"/>
  <c r="I1507" i="18"/>
  <c r="J1507" i="18"/>
  <c r="K1507" i="18"/>
  <c r="C1508" i="18"/>
  <c r="D1508" i="18"/>
  <c r="E1508" i="18"/>
  <c r="F1508" i="18"/>
  <c r="G1508" i="18"/>
  <c r="H1508" i="18"/>
  <c r="I1508" i="18"/>
  <c r="J1508" i="18"/>
  <c r="K1508" i="18"/>
  <c r="C1509" i="18"/>
  <c r="D1509" i="18"/>
  <c r="E1509" i="18"/>
  <c r="F1509" i="18"/>
  <c r="G1509" i="18"/>
  <c r="H1509" i="18"/>
  <c r="I1509" i="18"/>
  <c r="J1509" i="18"/>
  <c r="K1509" i="18"/>
  <c r="C1510" i="18"/>
  <c r="D1510" i="18"/>
  <c r="E1510" i="18"/>
  <c r="F1510" i="18"/>
  <c r="G1510" i="18"/>
  <c r="H1510" i="18"/>
  <c r="I1510" i="18"/>
  <c r="J1510" i="18"/>
  <c r="K1510" i="18"/>
  <c r="C1511" i="18"/>
  <c r="D1511" i="18"/>
  <c r="E1511" i="18"/>
  <c r="F1511" i="18"/>
  <c r="G1511" i="18"/>
  <c r="H1511" i="18"/>
  <c r="I1511" i="18"/>
  <c r="J1511" i="18"/>
  <c r="K1511" i="18"/>
  <c r="C1512" i="18"/>
  <c r="D1512" i="18"/>
  <c r="E1512" i="18"/>
  <c r="F1512" i="18"/>
  <c r="G1512" i="18"/>
  <c r="H1512" i="18"/>
  <c r="I1512" i="18"/>
  <c r="J1512" i="18"/>
  <c r="K1512" i="18"/>
  <c r="C1513" i="18"/>
  <c r="D1513" i="18"/>
  <c r="E1513" i="18"/>
  <c r="F1513" i="18"/>
  <c r="G1513" i="18"/>
  <c r="H1513" i="18"/>
  <c r="I1513" i="18"/>
  <c r="J1513" i="18"/>
  <c r="K1513" i="18"/>
  <c r="C1514" i="18"/>
  <c r="D1514" i="18"/>
  <c r="E1514" i="18"/>
  <c r="F1514" i="18"/>
  <c r="G1514" i="18"/>
  <c r="H1514" i="18"/>
  <c r="I1514" i="18"/>
  <c r="J1514" i="18"/>
  <c r="K1514" i="18"/>
  <c r="C1515" i="18"/>
  <c r="D1515" i="18"/>
  <c r="E1515" i="18"/>
  <c r="F1515" i="18"/>
  <c r="G1515" i="18"/>
  <c r="H1515" i="18"/>
  <c r="I1515" i="18"/>
  <c r="J1515" i="18"/>
  <c r="K1515" i="18"/>
  <c r="C1516" i="18"/>
  <c r="D1516" i="18"/>
  <c r="E1516" i="18"/>
  <c r="F1516" i="18"/>
  <c r="G1516" i="18"/>
  <c r="H1516" i="18"/>
  <c r="I1516" i="18"/>
  <c r="J1516" i="18"/>
  <c r="K1516" i="18"/>
  <c r="C1517" i="18"/>
  <c r="D1517" i="18"/>
  <c r="E1517" i="18"/>
  <c r="F1517" i="18"/>
  <c r="G1517" i="18"/>
  <c r="H1517" i="18"/>
  <c r="I1517" i="18"/>
  <c r="J1517" i="18"/>
  <c r="K1517" i="18"/>
  <c r="C1518" i="18"/>
  <c r="D1518" i="18"/>
  <c r="E1518" i="18"/>
  <c r="F1518" i="18"/>
  <c r="G1518" i="18"/>
  <c r="H1518" i="18"/>
  <c r="I1518" i="18"/>
  <c r="J1518" i="18"/>
  <c r="K1518" i="18"/>
  <c r="C1519" i="18"/>
  <c r="D1519" i="18"/>
  <c r="E1519" i="18"/>
  <c r="F1519" i="18"/>
  <c r="G1519" i="18"/>
  <c r="H1519" i="18"/>
  <c r="I1519" i="18"/>
  <c r="J1519" i="18"/>
  <c r="K1519" i="18"/>
  <c r="C1520" i="18"/>
  <c r="D1520" i="18"/>
  <c r="E1520" i="18"/>
  <c r="F1520" i="18"/>
  <c r="G1520" i="18"/>
  <c r="H1520" i="18"/>
  <c r="I1520" i="18"/>
  <c r="J1520" i="18"/>
  <c r="K1520" i="18"/>
  <c r="C1521" i="18"/>
  <c r="D1521" i="18"/>
  <c r="E1521" i="18"/>
  <c r="F1521" i="18"/>
  <c r="G1521" i="18"/>
  <c r="H1521" i="18"/>
  <c r="I1521" i="18"/>
  <c r="J1521" i="18"/>
  <c r="K1521" i="18"/>
  <c r="C1522" i="18"/>
  <c r="D1522" i="18"/>
  <c r="E1522" i="18"/>
  <c r="F1522" i="18"/>
  <c r="G1522" i="18"/>
  <c r="H1522" i="18"/>
  <c r="I1522" i="18"/>
  <c r="J1522" i="18"/>
  <c r="K1522" i="18"/>
  <c r="C1523" i="18"/>
  <c r="D1523" i="18"/>
  <c r="E1523" i="18"/>
  <c r="F1523" i="18"/>
  <c r="G1523" i="18"/>
  <c r="H1523" i="18"/>
  <c r="I1523" i="18"/>
  <c r="J1523" i="18"/>
  <c r="K1523" i="18"/>
  <c r="C1524" i="18"/>
  <c r="D1524" i="18"/>
  <c r="E1524" i="18"/>
  <c r="F1524" i="18"/>
  <c r="G1524" i="18"/>
  <c r="H1524" i="18"/>
  <c r="I1524" i="18"/>
  <c r="J1524" i="18"/>
  <c r="K1524" i="18"/>
  <c r="C1525" i="18"/>
  <c r="D1525" i="18"/>
  <c r="E1525" i="18"/>
  <c r="F1525" i="18"/>
  <c r="G1525" i="18"/>
  <c r="H1525" i="18"/>
  <c r="I1525" i="18"/>
  <c r="J1525" i="18"/>
  <c r="K1525" i="18"/>
  <c r="C1526" i="18"/>
  <c r="D1526" i="18"/>
  <c r="E1526" i="18"/>
  <c r="F1526" i="18"/>
  <c r="G1526" i="18"/>
  <c r="H1526" i="18"/>
  <c r="I1526" i="18"/>
  <c r="J1526" i="18"/>
  <c r="K1526" i="18"/>
  <c r="C1527" i="18"/>
  <c r="D1527" i="18"/>
  <c r="E1527" i="18"/>
  <c r="F1527" i="18"/>
  <c r="G1527" i="18"/>
  <c r="H1527" i="18"/>
  <c r="I1527" i="18"/>
  <c r="J1527" i="18"/>
  <c r="K1527" i="18"/>
  <c r="C1528" i="18"/>
  <c r="D1528" i="18"/>
  <c r="E1528" i="18"/>
  <c r="F1528" i="18"/>
  <c r="G1528" i="18"/>
  <c r="H1528" i="18"/>
  <c r="I1528" i="18"/>
  <c r="J1528" i="18"/>
  <c r="K1528" i="18"/>
  <c r="C1529" i="18"/>
  <c r="D1529" i="18"/>
  <c r="E1529" i="18"/>
  <c r="F1529" i="18"/>
  <c r="G1529" i="18"/>
  <c r="H1529" i="18"/>
  <c r="I1529" i="18"/>
  <c r="J1529" i="18"/>
  <c r="K1529" i="18"/>
  <c r="C1530" i="18"/>
  <c r="D1530" i="18"/>
  <c r="E1530" i="18"/>
  <c r="F1530" i="18"/>
  <c r="G1530" i="18"/>
  <c r="H1530" i="18"/>
  <c r="I1530" i="18"/>
  <c r="J1530" i="18"/>
  <c r="K1530" i="18"/>
  <c r="C1531" i="18"/>
  <c r="D1531" i="18"/>
  <c r="E1531" i="18"/>
  <c r="F1531" i="18"/>
  <c r="G1531" i="18"/>
  <c r="H1531" i="18"/>
  <c r="I1531" i="18"/>
  <c r="J1531" i="18"/>
  <c r="K1531" i="18"/>
  <c r="C1532" i="18"/>
  <c r="D1532" i="18"/>
  <c r="E1532" i="18"/>
  <c r="F1532" i="18"/>
  <c r="G1532" i="18"/>
  <c r="H1532" i="18"/>
  <c r="I1532" i="18"/>
  <c r="J1532" i="18"/>
  <c r="K1532" i="18"/>
  <c r="C1533" i="18"/>
  <c r="D1533" i="18"/>
  <c r="E1533" i="18"/>
  <c r="F1533" i="18"/>
  <c r="G1533" i="18"/>
  <c r="H1533" i="18"/>
  <c r="I1533" i="18"/>
  <c r="J1533" i="18"/>
  <c r="K1533" i="18"/>
  <c r="C1534" i="18"/>
  <c r="D1534" i="18"/>
  <c r="E1534" i="18"/>
  <c r="F1534" i="18"/>
  <c r="G1534" i="18"/>
  <c r="H1534" i="18"/>
  <c r="I1534" i="18"/>
  <c r="J1534" i="18"/>
  <c r="K1534" i="18"/>
  <c r="C1535" i="18"/>
  <c r="D1535" i="18"/>
  <c r="E1535" i="18"/>
  <c r="F1535" i="18"/>
  <c r="G1535" i="18"/>
  <c r="H1535" i="18"/>
  <c r="I1535" i="18"/>
  <c r="J1535" i="18"/>
  <c r="K1535" i="18"/>
  <c r="C1536" i="18"/>
  <c r="D1536" i="18"/>
  <c r="E1536" i="18"/>
  <c r="F1536" i="18"/>
  <c r="G1536" i="18"/>
  <c r="H1536" i="18"/>
  <c r="I1536" i="18"/>
  <c r="J1536" i="18"/>
  <c r="K1536" i="18"/>
  <c r="C1537" i="18"/>
  <c r="D1537" i="18"/>
  <c r="E1537" i="18"/>
  <c r="F1537" i="18"/>
  <c r="G1537" i="18"/>
  <c r="H1537" i="18"/>
  <c r="I1537" i="18"/>
  <c r="J1537" i="18"/>
  <c r="K1537" i="18"/>
  <c r="C1538" i="18"/>
  <c r="D1538" i="18"/>
  <c r="E1538" i="18"/>
  <c r="F1538" i="18"/>
  <c r="G1538" i="18"/>
  <c r="H1538" i="18"/>
  <c r="I1538" i="18"/>
  <c r="J1538" i="18"/>
  <c r="K1538" i="18"/>
  <c r="C1539" i="18"/>
  <c r="D1539" i="18"/>
  <c r="E1539" i="18"/>
  <c r="F1539" i="18"/>
  <c r="G1539" i="18"/>
  <c r="H1539" i="18"/>
  <c r="I1539" i="18"/>
  <c r="J1539" i="18"/>
  <c r="K1539" i="18"/>
  <c r="C1540" i="18"/>
  <c r="D1540" i="18"/>
  <c r="E1540" i="18"/>
  <c r="F1540" i="18"/>
  <c r="G1540" i="18"/>
  <c r="H1540" i="18"/>
  <c r="I1540" i="18"/>
  <c r="J1540" i="18"/>
  <c r="K1540" i="18"/>
  <c r="C1541" i="18"/>
  <c r="D1541" i="18"/>
  <c r="E1541" i="18"/>
  <c r="F1541" i="18"/>
  <c r="G1541" i="18"/>
  <c r="H1541" i="18"/>
  <c r="I1541" i="18"/>
  <c r="J1541" i="18"/>
  <c r="K1541" i="18"/>
  <c r="C1542" i="18"/>
  <c r="D1542" i="18"/>
  <c r="E1542" i="18"/>
  <c r="F1542" i="18"/>
  <c r="G1542" i="18"/>
  <c r="H1542" i="18"/>
  <c r="I1542" i="18"/>
  <c r="J1542" i="18"/>
  <c r="K1542" i="18"/>
  <c r="C1543" i="18"/>
  <c r="D1543" i="18"/>
  <c r="E1543" i="18"/>
  <c r="F1543" i="18"/>
  <c r="G1543" i="18"/>
  <c r="H1543" i="18"/>
  <c r="I1543" i="18"/>
  <c r="J1543" i="18"/>
  <c r="K1543" i="18"/>
  <c r="C1544" i="18"/>
  <c r="D1544" i="18"/>
  <c r="E1544" i="18"/>
  <c r="F1544" i="18"/>
  <c r="G1544" i="18"/>
  <c r="H1544" i="18"/>
  <c r="I1544" i="18"/>
  <c r="J1544" i="18"/>
  <c r="K1544" i="18"/>
  <c r="C1545" i="18"/>
  <c r="D1545" i="18"/>
  <c r="E1545" i="18"/>
  <c r="F1545" i="18"/>
  <c r="G1545" i="18"/>
  <c r="H1545" i="18"/>
  <c r="I1545" i="18"/>
  <c r="J1545" i="18"/>
  <c r="K1545" i="18"/>
  <c r="C1546" i="18"/>
  <c r="D1546" i="18"/>
  <c r="E1546" i="18"/>
  <c r="F1546" i="18"/>
  <c r="G1546" i="18"/>
  <c r="H1546" i="18"/>
  <c r="I1546" i="18"/>
  <c r="J1546" i="18"/>
  <c r="K1546" i="18"/>
  <c r="C1547" i="18"/>
  <c r="D1547" i="18"/>
  <c r="E1547" i="18"/>
  <c r="F1547" i="18"/>
  <c r="G1547" i="18"/>
  <c r="H1547" i="18"/>
  <c r="I1547" i="18"/>
  <c r="J1547" i="18"/>
  <c r="K1547" i="18"/>
  <c r="C1548" i="18"/>
  <c r="D1548" i="18"/>
  <c r="E1548" i="18"/>
  <c r="F1548" i="18"/>
  <c r="G1548" i="18"/>
  <c r="H1548" i="18"/>
  <c r="I1548" i="18"/>
  <c r="J1548" i="18"/>
  <c r="K1548" i="18"/>
  <c r="C1549" i="18"/>
  <c r="D1549" i="18"/>
  <c r="E1549" i="18"/>
  <c r="F1549" i="18"/>
  <c r="G1549" i="18"/>
  <c r="H1549" i="18"/>
  <c r="I1549" i="18"/>
  <c r="J1549" i="18"/>
  <c r="K1549" i="18"/>
  <c r="C1550" i="18"/>
  <c r="D1550" i="18"/>
  <c r="E1550" i="18"/>
  <c r="F1550" i="18"/>
  <c r="G1550" i="18"/>
  <c r="H1550" i="18"/>
  <c r="I1550" i="18"/>
  <c r="J1550" i="18"/>
  <c r="K1550" i="18"/>
  <c r="C1551" i="18"/>
  <c r="D1551" i="18"/>
  <c r="E1551" i="18"/>
  <c r="F1551" i="18"/>
  <c r="G1551" i="18"/>
  <c r="H1551" i="18"/>
  <c r="I1551" i="18"/>
  <c r="J1551" i="18"/>
  <c r="K1551" i="18"/>
  <c r="C1552" i="18"/>
  <c r="D1552" i="18"/>
  <c r="E1552" i="18"/>
  <c r="F1552" i="18"/>
  <c r="G1552" i="18"/>
  <c r="H1552" i="18"/>
  <c r="I1552" i="18"/>
  <c r="J1552" i="18"/>
  <c r="K1552" i="18"/>
  <c r="C1553" i="18"/>
  <c r="D1553" i="18"/>
  <c r="E1553" i="18"/>
  <c r="F1553" i="18"/>
  <c r="G1553" i="18"/>
  <c r="H1553" i="18"/>
  <c r="I1553" i="18"/>
  <c r="J1553" i="18"/>
  <c r="K1553" i="18"/>
  <c r="C1554" i="18"/>
  <c r="D1554" i="18"/>
  <c r="E1554" i="18"/>
  <c r="F1554" i="18"/>
  <c r="G1554" i="18"/>
  <c r="H1554" i="18"/>
  <c r="I1554" i="18"/>
  <c r="J1554" i="18"/>
  <c r="K1554" i="18"/>
  <c r="C1555" i="18"/>
  <c r="D1555" i="18"/>
  <c r="E1555" i="18"/>
  <c r="F1555" i="18"/>
  <c r="G1555" i="18"/>
  <c r="H1555" i="18"/>
  <c r="I1555" i="18"/>
  <c r="J1555" i="18"/>
  <c r="K1555" i="18"/>
  <c r="C1556" i="18"/>
  <c r="D1556" i="18"/>
  <c r="E1556" i="18"/>
  <c r="F1556" i="18"/>
  <c r="G1556" i="18"/>
  <c r="H1556" i="18"/>
  <c r="I1556" i="18"/>
  <c r="J1556" i="18"/>
  <c r="K1556" i="18"/>
  <c r="C1557" i="18"/>
  <c r="D1557" i="18"/>
  <c r="E1557" i="18"/>
  <c r="F1557" i="18"/>
  <c r="G1557" i="18"/>
  <c r="H1557" i="18"/>
  <c r="I1557" i="18"/>
  <c r="J1557" i="18"/>
  <c r="K1557" i="18"/>
  <c r="C1558" i="18"/>
  <c r="D1558" i="18"/>
  <c r="E1558" i="18"/>
  <c r="F1558" i="18"/>
  <c r="G1558" i="18"/>
  <c r="H1558" i="18"/>
  <c r="I1558" i="18"/>
  <c r="J1558" i="18"/>
  <c r="K1558" i="18"/>
  <c r="C1559" i="18"/>
  <c r="D1559" i="18"/>
  <c r="E1559" i="18"/>
  <c r="F1559" i="18"/>
  <c r="G1559" i="18"/>
  <c r="H1559" i="18"/>
  <c r="I1559" i="18"/>
  <c r="J1559" i="18"/>
  <c r="K1559" i="18"/>
  <c r="C1560" i="18"/>
  <c r="D1560" i="18"/>
  <c r="E1560" i="18"/>
  <c r="F1560" i="18"/>
  <c r="G1560" i="18"/>
  <c r="H1560" i="18"/>
  <c r="I1560" i="18"/>
  <c r="J1560" i="18"/>
  <c r="K1560" i="18"/>
  <c r="C1561" i="18"/>
  <c r="D1561" i="18"/>
  <c r="E1561" i="18"/>
  <c r="F1561" i="18"/>
  <c r="G1561" i="18"/>
  <c r="H1561" i="18"/>
  <c r="I1561" i="18"/>
  <c r="J1561" i="18"/>
  <c r="K1561" i="18"/>
  <c r="C1562" i="18"/>
  <c r="D1562" i="18"/>
  <c r="E1562" i="18"/>
  <c r="F1562" i="18"/>
  <c r="G1562" i="18"/>
  <c r="H1562" i="18"/>
  <c r="I1562" i="18"/>
  <c r="J1562" i="18"/>
  <c r="K1562" i="18"/>
  <c r="C1563" i="18"/>
  <c r="D1563" i="18"/>
  <c r="E1563" i="18"/>
  <c r="F1563" i="18"/>
  <c r="G1563" i="18"/>
  <c r="H1563" i="18"/>
  <c r="I1563" i="18"/>
  <c r="J1563" i="18"/>
  <c r="K1563" i="18"/>
  <c r="C1564" i="18"/>
  <c r="D1564" i="18"/>
  <c r="E1564" i="18"/>
  <c r="F1564" i="18"/>
  <c r="G1564" i="18"/>
  <c r="H1564" i="18"/>
  <c r="I1564" i="18"/>
  <c r="J1564" i="18"/>
  <c r="K1564" i="18"/>
  <c r="C1565" i="18"/>
  <c r="D1565" i="18"/>
  <c r="E1565" i="18"/>
  <c r="F1565" i="18"/>
  <c r="G1565" i="18"/>
  <c r="H1565" i="18"/>
  <c r="I1565" i="18"/>
  <c r="J1565" i="18"/>
  <c r="K1565" i="18"/>
  <c r="C1566" i="18"/>
  <c r="D1566" i="18"/>
  <c r="E1566" i="18"/>
  <c r="F1566" i="18"/>
  <c r="G1566" i="18"/>
  <c r="H1566" i="18"/>
  <c r="I1566" i="18"/>
  <c r="J1566" i="18"/>
  <c r="K1566" i="18"/>
  <c r="C1567" i="18"/>
  <c r="D1567" i="18"/>
  <c r="E1567" i="18"/>
  <c r="F1567" i="18"/>
  <c r="G1567" i="18"/>
  <c r="H1567" i="18"/>
  <c r="I1567" i="18"/>
  <c r="J1567" i="18"/>
  <c r="K1567" i="18"/>
  <c r="C1568" i="18"/>
  <c r="D1568" i="18"/>
  <c r="E1568" i="18"/>
  <c r="F1568" i="18"/>
  <c r="G1568" i="18"/>
  <c r="H1568" i="18"/>
  <c r="I1568" i="18"/>
  <c r="J1568" i="18"/>
  <c r="K1568" i="18"/>
  <c r="C1569" i="18"/>
  <c r="D1569" i="18"/>
  <c r="E1569" i="18"/>
  <c r="F1569" i="18"/>
  <c r="G1569" i="18"/>
  <c r="H1569" i="18"/>
  <c r="I1569" i="18"/>
  <c r="J1569" i="18"/>
  <c r="K1569" i="18"/>
  <c r="C1570" i="18"/>
  <c r="D1570" i="18"/>
  <c r="E1570" i="18"/>
  <c r="F1570" i="18"/>
  <c r="G1570" i="18"/>
  <c r="H1570" i="18"/>
  <c r="I1570" i="18"/>
  <c r="J1570" i="18"/>
  <c r="K1570" i="18"/>
  <c r="C1571" i="18"/>
  <c r="D1571" i="18"/>
  <c r="E1571" i="18"/>
  <c r="F1571" i="18"/>
  <c r="G1571" i="18"/>
  <c r="H1571" i="18"/>
  <c r="I1571" i="18"/>
  <c r="J1571" i="18"/>
  <c r="K1571" i="18"/>
  <c r="C1572" i="18"/>
  <c r="D1572" i="18"/>
  <c r="E1572" i="18"/>
  <c r="F1572" i="18"/>
  <c r="G1572" i="18"/>
  <c r="H1572" i="18"/>
  <c r="I1572" i="18"/>
  <c r="J1572" i="18"/>
  <c r="K1572" i="18"/>
  <c r="C1573" i="18"/>
  <c r="D1573" i="18"/>
  <c r="E1573" i="18"/>
  <c r="F1573" i="18"/>
  <c r="G1573" i="18"/>
  <c r="H1573" i="18"/>
  <c r="I1573" i="18"/>
  <c r="J1573" i="18"/>
  <c r="K1573" i="18"/>
  <c r="C1574" i="18"/>
  <c r="D1574" i="18"/>
  <c r="E1574" i="18"/>
  <c r="F1574" i="18"/>
  <c r="G1574" i="18"/>
  <c r="H1574" i="18"/>
  <c r="I1574" i="18"/>
  <c r="J1574" i="18"/>
  <c r="K1574" i="18"/>
  <c r="C1575" i="18"/>
  <c r="D1575" i="18"/>
  <c r="E1575" i="18"/>
  <c r="F1575" i="18"/>
  <c r="G1575" i="18"/>
  <c r="H1575" i="18"/>
  <c r="I1575" i="18"/>
  <c r="J1575" i="18"/>
  <c r="K1575" i="18"/>
  <c r="C1576" i="18"/>
  <c r="D1576" i="18"/>
  <c r="E1576" i="18"/>
  <c r="F1576" i="18"/>
  <c r="G1576" i="18"/>
  <c r="H1576" i="18"/>
  <c r="I1576" i="18"/>
  <c r="J1576" i="18"/>
  <c r="K1576" i="18"/>
  <c r="C1577" i="18"/>
  <c r="D1577" i="18"/>
  <c r="E1577" i="18"/>
  <c r="F1577" i="18"/>
  <c r="G1577" i="18"/>
  <c r="H1577" i="18"/>
  <c r="I1577" i="18"/>
  <c r="J1577" i="18"/>
  <c r="K1577" i="18"/>
  <c r="C1578" i="18"/>
  <c r="D1578" i="18"/>
  <c r="E1578" i="18"/>
  <c r="F1578" i="18"/>
  <c r="G1578" i="18"/>
  <c r="H1578" i="18"/>
  <c r="I1578" i="18"/>
  <c r="J1578" i="18"/>
  <c r="K1578" i="18"/>
  <c r="C1579" i="18"/>
  <c r="D1579" i="18"/>
  <c r="E1579" i="18"/>
  <c r="F1579" i="18"/>
  <c r="G1579" i="18"/>
  <c r="H1579" i="18"/>
  <c r="I1579" i="18"/>
  <c r="J1579" i="18"/>
  <c r="K1579" i="18"/>
  <c r="C1580" i="18"/>
  <c r="D1580" i="18"/>
  <c r="E1580" i="18"/>
  <c r="F1580" i="18"/>
  <c r="G1580" i="18"/>
  <c r="H1580" i="18"/>
  <c r="I1580" i="18"/>
  <c r="J1580" i="18"/>
  <c r="K1580" i="18"/>
  <c r="C1581" i="18"/>
  <c r="D1581" i="18"/>
  <c r="E1581" i="18"/>
  <c r="F1581" i="18"/>
  <c r="G1581" i="18"/>
  <c r="H1581" i="18"/>
  <c r="I1581" i="18"/>
  <c r="J1581" i="18"/>
  <c r="K1581" i="18"/>
  <c r="C1582" i="18"/>
  <c r="D1582" i="18"/>
  <c r="E1582" i="18"/>
  <c r="F1582" i="18"/>
  <c r="G1582" i="18"/>
  <c r="H1582" i="18"/>
  <c r="I1582" i="18"/>
  <c r="J1582" i="18"/>
  <c r="K1582" i="18"/>
  <c r="C1583" i="18"/>
  <c r="D1583" i="18"/>
  <c r="E1583" i="18"/>
  <c r="F1583" i="18"/>
  <c r="G1583" i="18"/>
  <c r="H1583" i="18"/>
  <c r="I1583" i="18"/>
  <c r="J1583" i="18"/>
  <c r="K1583" i="18"/>
  <c r="C1584" i="18"/>
  <c r="D1584" i="18"/>
  <c r="E1584" i="18"/>
  <c r="F1584" i="18"/>
  <c r="G1584" i="18"/>
  <c r="H1584" i="18"/>
  <c r="I1584" i="18"/>
  <c r="J1584" i="18"/>
  <c r="K1584" i="18"/>
  <c r="C1585" i="18"/>
  <c r="D1585" i="18"/>
  <c r="E1585" i="18"/>
  <c r="F1585" i="18"/>
  <c r="G1585" i="18"/>
  <c r="H1585" i="18"/>
  <c r="I1585" i="18"/>
  <c r="J1585" i="18"/>
  <c r="K1585" i="18"/>
  <c r="C1586" i="18"/>
  <c r="D1586" i="18"/>
  <c r="E1586" i="18"/>
  <c r="F1586" i="18"/>
  <c r="G1586" i="18"/>
  <c r="H1586" i="18"/>
  <c r="I1586" i="18"/>
  <c r="J1586" i="18"/>
  <c r="K1586" i="18"/>
  <c r="C1587" i="18"/>
  <c r="D1587" i="18"/>
  <c r="E1587" i="18"/>
  <c r="F1587" i="18"/>
  <c r="G1587" i="18"/>
  <c r="H1587" i="18"/>
  <c r="I1587" i="18"/>
  <c r="J1587" i="18"/>
  <c r="K1587" i="18"/>
  <c r="C1588" i="18"/>
  <c r="D1588" i="18"/>
  <c r="E1588" i="18"/>
  <c r="F1588" i="18"/>
  <c r="G1588" i="18"/>
  <c r="H1588" i="18"/>
  <c r="I1588" i="18"/>
  <c r="J1588" i="18"/>
  <c r="K1588" i="18"/>
  <c r="C1589" i="18"/>
  <c r="D1589" i="18"/>
  <c r="E1589" i="18"/>
  <c r="F1589" i="18"/>
  <c r="G1589" i="18"/>
  <c r="H1589" i="18"/>
  <c r="I1589" i="18"/>
  <c r="J1589" i="18"/>
  <c r="K1589" i="18"/>
  <c r="C1590" i="18"/>
  <c r="D1590" i="18"/>
  <c r="E1590" i="18"/>
  <c r="F1590" i="18"/>
  <c r="G1590" i="18"/>
  <c r="H1590" i="18"/>
  <c r="I1590" i="18"/>
  <c r="J1590" i="18"/>
  <c r="K1590" i="18"/>
  <c r="C1591" i="18"/>
  <c r="D1591" i="18"/>
  <c r="E1591" i="18"/>
  <c r="F1591" i="18"/>
  <c r="G1591" i="18"/>
  <c r="H1591" i="18"/>
  <c r="I1591" i="18"/>
  <c r="J1591" i="18"/>
  <c r="K1591" i="18"/>
  <c r="C1592" i="18"/>
  <c r="D1592" i="18"/>
  <c r="E1592" i="18"/>
  <c r="F1592" i="18"/>
  <c r="G1592" i="18"/>
  <c r="H1592" i="18"/>
  <c r="I1592" i="18"/>
  <c r="J1592" i="18"/>
  <c r="K1592" i="18"/>
  <c r="C1593" i="18"/>
  <c r="D1593" i="18"/>
  <c r="E1593" i="18"/>
  <c r="F1593" i="18"/>
  <c r="G1593" i="18"/>
  <c r="H1593" i="18"/>
  <c r="I1593" i="18"/>
  <c r="J1593" i="18"/>
  <c r="K1593" i="18"/>
  <c r="C1594" i="18"/>
  <c r="D1594" i="18"/>
  <c r="E1594" i="18"/>
  <c r="F1594" i="18"/>
  <c r="G1594" i="18"/>
  <c r="H1594" i="18"/>
  <c r="I1594" i="18"/>
  <c r="J1594" i="18"/>
  <c r="K1594" i="18"/>
  <c r="C1595" i="18"/>
  <c r="D1595" i="18"/>
  <c r="E1595" i="18"/>
  <c r="F1595" i="18"/>
  <c r="G1595" i="18"/>
  <c r="H1595" i="18"/>
  <c r="I1595" i="18"/>
  <c r="J1595" i="18"/>
  <c r="K1595" i="18"/>
  <c r="C1596" i="18"/>
  <c r="D1596" i="18"/>
  <c r="E1596" i="18"/>
  <c r="F1596" i="18"/>
  <c r="G1596" i="18"/>
  <c r="H1596" i="18"/>
  <c r="I1596" i="18"/>
  <c r="J1596" i="18"/>
  <c r="K1596" i="18"/>
  <c r="C1597" i="18"/>
  <c r="D1597" i="18"/>
  <c r="E1597" i="18"/>
  <c r="F1597" i="18"/>
  <c r="G1597" i="18"/>
  <c r="H1597" i="18"/>
  <c r="I1597" i="18"/>
  <c r="J1597" i="18"/>
  <c r="K1597" i="18"/>
  <c r="C1598" i="18"/>
  <c r="D1598" i="18"/>
  <c r="E1598" i="18"/>
  <c r="F1598" i="18"/>
  <c r="G1598" i="18"/>
  <c r="H1598" i="18"/>
  <c r="I1598" i="18"/>
  <c r="J1598" i="18"/>
  <c r="K1598" i="18"/>
  <c r="C1599" i="18"/>
  <c r="D1599" i="18"/>
  <c r="E1599" i="18"/>
  <c r="F1599" i="18"/>
  <c r="G1599" i="18"/>
  <c r="H1599" i="18"/>
  <c r="I1599" i="18"/>
  <c r="J1599" i="18"/>
  <c r="K1599" i="18"/>
  <c r="C1600" i="18"/>
  <c r="D1600" i="18"/>
  <c r="E1600" i="18"/>
  <c r="F1600" i="18"/>
  <c r="G1600" i="18"/>
  <c r="H1600" i="18"/>
  <c r="I1600" i="18"/>
  <c r="J1600" i="18"/>
  <c r="K1600" i="18"/>
  <c r="C1601" i="18"/>
  <c r="D1601" i="18"/>
  <c r="E1601" i="18"/>
  <c r="F1601" i="18"/>
  <c r="G1601" i="18"/>
  <c r="H1601" i="18"/>
  <c r="I1601" i="18"/>
  <c r="J1601" i="18"/>
  <c r="K1601" i="18"/>
  <c r="C1602" i="18"/>
  <c r="D1602" i="18"/>
  <c r="E1602" i="18"/>
  <c r="F1602" i="18"/>
  <c r="G1602" i="18"/>
  <c r="H1602" i="18"/>
  <c r="I1602" i="18"/>
  <c r="J1602" i="18"/>
  <c r="K1602" i="18"/>
  <c r="C1603" i="18"/>
  <c r="D1603" i="18"/>
  <c r="E1603" i="18"/>
  <c r="F1603" i="18"/>
  <c r="G1603" i="18"/>
  <c r="H1603" i="18"/>
  <c r="I1603" i="18"/>
  <c r="J1603" i="18"/>
  <c r="K1603" i="18"/>
  <c r="C1604" i="18"/>
  <c r="D1604" i="18"/>
  <c r="E1604" i="18"/>
  <c r="F1604" i="18"/>
  <c r="G1604" i="18"/>
  <c r="H1604" i="18"/>
  <c r="I1604" i="18"/>
  <c r="J1604" i="18"/>
  <c r="K1604" i="18"/>
  <c r="C1605" i="18"/>
  <c r="D1605" i="18"/>
  <c r="E1605" i="18"/>
  <c r="F1605" i="18"/>
  <c r="G1605" i="18"/>
  <c r="H1605" i="18"/>
  <c r="I1605" i="18"/>
  <c r="J1605" i="18"/>
  <c r="K1605" i="18"/>
  <c r="C1606" i="18"/>
  <c r="D1606" i="18"/>
  <c r="E1606" i="18"/>
  <c r="F1606" i="18"/>
  <c r="G1606" i="18"/>
  <c r="H1606" i="18"/>
  <c r="I1606" i="18"/>
  <c r="J1606" i="18"/>
  <c r="K1606" i="18"/>
  <c r="C1607" i="18"/>
  <c r="D1607" i="18"/>
  <c r="E1607" i="18"/>
  <c r="F1607" i="18"/>
  <c r="G1607" i="18"/>
  <c r="H1607" i="18"/>
  <c r="I1607" i="18"/>
  <c r="J1607" i="18"/>
  <c r="K1607" i="18"/>
  <c r="C1608" i="18"/>
  <c r="D1608" i="18"/>
  <c r="E1608" i="18"/>
  <c r="F1608" i="18"/>
  <c r="G1608" i="18"/>
  <c r="H1608" i="18"/>
  <c r="I1608" i="18"/>
  <c r="J1608" i="18"/>
  <c r="K1608" i="18"/>
  <c r="C1609" i="18"/>
  <c r="D1609" i="18"/>
  <c r="E1609" i="18"/>
  <c r="F1609" i="18"/>
  <c r="G1609" i="18"/>
  <c r="H1609" i="18"/>
  <c r="I1609" i="18"/>
  <c r="J1609" i="18"/>
  <c r="K1609" i="18"/>
  <c r="C1610" i="18"/>
  <c r="D1610" i="18"/>
  <c r="E1610" i="18"/>
  <c r="F1610" i="18"/>
  <c r="G1610" i="18"/>
  <c r="H1610" i="18"/>
  <c r="I1610" i="18"/>
  <c r="J1610" i="18"/>
  <c r="K1610" i="18"/>
  <c r="C1611" i="18"/>
  <c r="D1611" i="18"/>
  <c r="E1611" i="18"/>
  <c r="F1611" i="18"/>
  <c r="G1611" i="18"/>
  <c r="H1611" i="18"/>
  <c r="I1611" i="18"/>
  <c r="J1611" i="18"/>
  <c r="K1611" i="18"/>
  <c r="C1612" i="18"/>
  <c r="D1612" i="18"/>
  <c r="E1612" i="18"/>
  <c r="F1612" i="18"/>
  <c r="G1612" i="18"/>
  <c r="H1612" i="18"/>
  <c r="I1612" i="18"/>
  <c r="J1612" i="18"/>
  <c r="K1612" i="18"/>
  <c r="C1613" i="18"/>
  <c r="D1613" i="18"/>
  <c r="E1613" i="18"/>
  <c r="F1613" i="18"/>
  <c r="G1613" i="18"/>
  <c r="H1613" i="18"/>
  <c r="I1613" i="18"/>
  <c r="J1613" i="18"/>
  <c r="K1613" i="18"/>
  <c r="C1614" i="18"/>
  <c r="D1614" i="18"/>
  <c r="E1614" i="18"/>
  <c r="F1614" i="18"/>
  <c r="G1614" i="18"/>
  <c r="H1614" i="18"/>
  <c r="I1614" i="18"/>
  <c r="J1614" i="18"/>
  <c r="K1614" i="18"/>
  <c r="C1615" i="18"/>
  <c r="D1615" i="18"/>
  <c r="E1615" i="18"/>
  <c r="F1615" i="18"/>
  <c r="G1615" i="18"/>
  <c r="H1615" i="18"/>
  <c r="I1615" i="18"/>
  <c r="J1615" i="18"/>
  <c r="K1615" i="18"/>
  <c r="C1616" i="18"/>
  <c r="D1616" i="18"/>
  <c r="E1616" i="18"/>
  <c r="F1616" i="18"/>
  <c r="G1616" i="18"/>
  <c r="H1616" i="18"/>
  <c r="I1616" i="18"/>
  <c r="J1616" i="18"/>
  <c r="K1616" i="18"/>
  <c r="C1617" i="18"/>
  <c r="D1617" i="18"/>
  <c r="E1617" i="18"/>
  <c r="F1617" i="18"/>
  <c r="G1617" i="18"/>
  <c r="H1617" i="18"/>
  <c r="I1617" i="18"/>
  <c r="J1617" i="18"/>
  <c r="K1617" i="18"/>
  <c r="C1618" i="18"/>
  <c r="D1618" i="18"/>
  <c r="E1618" i="18"/>
  <c r="F1618" i="18"/>
  <c r="G1618" i="18"/>
  <c r="H1618" i="18"/>
  <c r="I1618" i="18"/>
  <c r="J1618" i="18"/>
  <c r="K1618" i="18"/>
  <c r="C1619" i="18"/>
  <c r="D1619" i="18"/>
  <c r="E1619" i="18"/>
  <c r="F1619" i="18"/>
  <c r="G1619" i="18"/>
  <c r="H1619" i="18"/>
  <c r="I1619" i="18"/>
  <c r="J1619" i="18"/>
  <c r="K1619" i="18"/>
  <c r="C1620" i="18"/>
  <c r="D1620" i="18"/>
  <c r="E1620" i="18"/>
  <c r="F1620" i="18"/>
  <c r="G1620" i="18"/>
  <c r="H1620" i="18"/>
  <c r="I1620" i="18"/>
  <c r="J1620" i="18"/>
  <c r="K1620" i="18"/>
  <c r="C1621" i="18"/>
  <c r="D1621" i="18"/>
  <c r="E1621" i="18"/>
  <c r="F1621" i="18"/>
  <c r="G1621" i="18"/>
  <c r="H1621" i="18"/>
  <c r="I1621" i="18"/>
  <c r="J1621" i="18"/>
  <c r="K1621" i="18"/>
  <c r="C1622" i="18"/>
  <c r="D1622" i="18"/>
  <c r="E1622" i="18"/>
  <c r="F1622" i="18"/>
  <c r="G1622" i="18"/>
  <c r="H1622" i="18"/>
  <c r="I1622" i="18"/>
  <c r="J1622" i="18"/>
  <c r="K1622" i="18"/>
  <c r="C1623" i="18"/>
  <c r="D1623" i="18"/>
  <c r="E1623" i="18"/>
  <c r="F1623" i="18"/>
  <c r="G1623" i="18"/>
  <c r="H1623" i="18"/>
  <c r="I1623" i="18"/>
  <c r="J1623" i="18"/>
  <c r="K1623" i="18"/>
  <c r="C1624" i="18"/>
  <c r="D1624" i="18"/>
  <c r="E1624" i="18"/>
  <c r="F1624" i="18"/>
  <c r="G1624" i="18"/>
  <c r="H1624" i="18"/>
  <c r="I1624" i="18"/>
  <c r="J1624" i="18"/>
  <c r="K1624" i="18"/>
  <c r="C1625" i="18"/>
  <c r="D1625" i="18"/>
  <c r="E1625" i="18"/>
  <c r="F1625" i="18"/>
  <c r="G1625" i="18"/>
  <c r="H1625" i="18"/>
  <c r="I1625" i="18"/>
  <c r="J1625" i="18"/>
  <c r="K1625" i="18"/>
  <c r="C1626" i="18"/>
  <c r="D1626" i="18"/>
  <c r="E1626" i="18"/>
  <c r="F1626" i="18"/>
  <c r="G1626" i="18"/>
  <c r="H1626" i="18"/>
  <c r="I1626" i="18"/>
  <c r="J1626" i="18"/>
  <c r="K1626" i="18"/>
  <c r="C1627" i="18"/>
  <c r="D1627" i="18"/>
  <c r="E1627" i="18"/>
  <c r="F1627" i="18"/>
  <c r="G1627" i="18"/>
  <c r="H1627" i="18"/>
  <c r="I1627" i="18"/>
  <c r="J1627" i="18"/>
  <c r="K1627" i="18"/>
  <c r="C1628" i="18"/>
  <c r="D1628" i="18"/>
  <c r="E1628" i="18"/>
  <c r="F1628" i="18"/>
  <c r="G1628" i="18"/>
  <c r="H1628" i="18"/>
  <c r="I1628" i="18"/>
  <c r="J1628" i="18"/>
  <c r="K1628" i="18"/>
  <c r="C1629" i="18"/>
  <c r="D1629" i="18"/>
  <c r="E1629" i="18"/>
  <c r="F1629" i="18"/>
  <c r="G1629" i="18"/>
  <c r="H1629" i="18"/>
  <c r="I1629" i="18"/>
  <c r="J1629" i="18"/>
  <c r="K1629" i="18"/>
  <c r="C1630" i="18"/>
  <c r="D1630" i="18"/>
  <c r="E1630" i="18"/>
  <c r="F1630" i="18"/>
  <c r="G1630" i="18"/>
  <c r="H1630" i="18"/>
  <c r="I1630" i="18"/>
  <c r="J1630" i="18"/>
  <c r="K1630" i="18"/>
  <c r="C1631" i="18"/>
  <c r="D1631" i="18"/>
  <c r="E1631" i="18"/>
  <c r="F1631" i="18"/>
  <c r="G1631" i="18"/>
  <c r="H1631" i="18"/>
  <c r="I1631" i="18"/>
  <c r="J1631" i="18"/>
  <c r="K1631" i="18"/>
  <c r="C1632" i="18"/>
  <c r="D1632" i="18"/>
  <c r="E1632" i="18"/>
  <c r="F1632" i="18"/>
  <c r="G1632" i="18"/>
  <c r="H1632" i="18"/>
  <c r="I1632" i="18"/>
  <c r="J1632" i="18"/>
  <c r="K1632" i="18"/>
  <c r="C1633" i="18"/>
  <c r="D1633" i="18"/>
  <c r="E1633" i="18"/>
  <c r="F1633" i="18"/>
  <c r="G1633" i="18"/>
  <c r="H1633" i="18"/>
  <c r="I1633" i="18"/>
  <c r="J1633" i="18"/>
  <c r="K1633" i="18"/>
  <c r="C1634" i="18"/>
  <c r="D1634" i="18"/>
  <c r="E1634" i="18"/>
  <c r="F1634" i="18"/>
  <c r="G1634" i="18"/>
  <c r="H1634" i="18"/>
  <c r="I1634" i="18"/>
  <c r="J1634" i="18"/>
  <c r="K1634" i="18"/>
  <c r="C1635" i="18"/>
  <c r="D1635" i="18"/>
  <c r="E1635" i="18"/>
  <c r="F1635" i="18"/>
  <c r="G1635" i="18"/>
  <c r="H1635" i="18"/>
  <c r="I1635" i="18"/>
  <c r="J1635" i="18"/>
  <c r="K1635" i="18"/>
  <c r="C1636" i="18"/>
  <c r="D1636" i="18"/>
  <c r="E1636" i="18"/>
  <c r="F1636" i="18"/>
  <c r="G1636" i="18"/>
  <c r="H1636" i="18"/>
  <c r="I1636" i="18"/>
  <c r="J1636" i="18"/>
  <c r="K1636" i="18"/>
  <c r="C1637" i="18"/>
  <c r="D1637" i="18"/>
  <c r="E1637" i="18"/>
  <c r="F1637" i="18"/>
  <c r="G1637" i="18"/>
  <c r="H1637" i="18"/>
  <c r="I1637" i="18"/>
  <c r="J1637" i="18"/>
  <c r="K1637" i="18"/>
  <c r="C1638" i="18"/>
  <c r="D1638" i="18"/>
  <c r="E1638" i="18"/>
  <c r="F1638" i="18"/>
  <c r="G1638" i="18"/>
  <c r="H1638" i="18"/>
  <c r="I1638" i="18"/>
  <c r="J1638" i="18"/>
  <c r="K1638" i="18"/>
  <c r="C1639" i="18"/>
  <c r="D1639" i="18"/>
  <c r="E1639" i="18"/>
  <c r="F1639" i="18"/>
  <c r="G1639" i="18"/>
  <c r="H1639" i="18"/>
  <c r="I1639" i="18"/>
  <c r="J1639" i="18"/>
  <c r="K1639" i="18"/>
  <c r="C1640" i="18"/>
  <c r="D1640" i="18"/>
  <c r="E1640" i="18"/>
  <c r="F1640" i="18"/>
  <c r="G1640" i="18"/>
  <c r="H1640" i="18"/>
  <c r="I1640" i="18"/>
  <c r="J1640" i="18"/>
  <c r="K1640" i="18"/>
  <c r="C1641" i="18"/>
  <c r="D1641" i="18"/>
  <c r="E1641" i="18"/>
  <c r="F1641" i="18"/>
  <c r="G1641" i="18"/>
  <c r="H1641" i="18"/>
  <c r="I1641" i="18"/>
  <c r="J1641" i="18"/>
  <c r="K1641" i="18"/>
  <c r="C1642" i="18"/>
  <c r="D1642" i="18"/>
  <c r="E1642" i="18"/>
  <c r="F1642" i="18"/>
  <c r="G1642" i="18"/>
  <c r="H1642" i="18"/>
  <c r="I1642" i="18"/>
  <c r="J1642" i="18"/>
  <c r="K1642" i="18"/>
  <c r="C1643" i="18"/>
  <c r="D1643" i="18"/>
  <c r="E1643" i="18"/>
  <c r="F1643" i="18"/>
  <c r="G1643" i="18"/>
  <c r="H1643" i="18"/>
  <c r="I1643" i="18"/>
  <c r="J1643" i="18"/>
  <c r="K1643" i="18"/>
  <c r="C1644" i="18"/>
  <c r="D1644" i="18"/>
  <c r="E1644" i="18"/>
  <c r="F1644" i="18"/>
  <c r="G1644" i="18"/>
  <c r="H1644" i="18"/>
  <c r="I1644" i="18"/>
  <c r="J1644" i="18"/>
  <c r="K1644" i="18"/>
  <c r="C1645" i="18"/>
  <c r="D1645" i="18"/>
  <c r="E1645" i="18"/>
  <c r="F1645" i="18"/>
  <c r="G1645" i="18"/>
  <c r="H1645" i="18"/>
  <c r="I1645" i="18"/>
  <c r="J1645" i="18"/>
  <c r="K1645" i="18"/>
  <c r="C1646" i="18"/>
  <c r="D1646" i="18"/>
  <c r="E1646" i="18"/>
  <c r="F1646" i="18"/>
  <c r="G1646" i="18"/>
  <c r="H1646" i="18"/>
  <c r="I1646" i="18"/>
  <c r="J1646" i="18"/>
  <c r="K1646" i="18"/>
  <c r="C1647" i="18"/>
  <c r="D1647" i="18"/>
  <c r="E1647" i="18"/>
  <c r="F1647" i="18"/>
  <c r="G1647" i="18"/>
  <c r="H1647" i="18"/>
  <c r="I1647" i="18"/>
  <c r="J1647" i="18"/>
  <c r="K1647" i="18"/>
  <c r="C1648" i="18"/>
  <c r="D1648" i="18"/>
  <c r="E1648" i="18"/>
  <c r="F1648" i="18"/>
  <c r="G1648" i="18"/>
  <c r="H1648" i="18"/>
  <c r="I1648" i="18"/>
  <c r="J1648" i="18"/>
  <c r="K1648" i="18"/>
  <c r="C1649" i="18"/>
  <c r="D1649" i="18"/>
  <c r="E1649" i="18"/>
  <c r="F1649" i="18"/>
  <c r="G1649" i="18"/>
  <c r="H1649" i="18"/>
  <c r="I1649" i="18"/>
  <c r="J1649" i="18"/>
  <c r="K1649" i="18"/>
  <c r="C1650" i="18"/>
  <c r="D1650" i="18"/>
  <c r="E1650" i="18"/>
  <c r="F1650" i="18"/>
  <c r="G1650" i="18"/>
  <c r="H1650" i="18"/>
  <c r="I1650" i="18"/>
  <c r="J1650" i="18"/>
  <c r="K1650" i="18"/>
  <c r="C1651" i="18"/>
  <c r="D1651" i="18"/>
  <c r="E1651" i="18"/>
  <c r="F1651" i="18"/>
  <c r="G1651" i="18"/>
  <c r="H1651" i="18"/>
  <c r="I1651" i="18"/>
  <c r="J1651" i="18"/>
  <c r="K1651" i="18"/>
  <c r="C1652" i="18"/>
  <c r="D1652" i="18"/>
  <c r="E1652" i="18"/>
  <c r="F1652" i="18"/>
  <c r="G1652" i="18"/>
  <c r="H1652" i="18"/>
  <c r="I1652" i="18"/>
  <c r="J1652" i="18"/>
  <c r="K1652" i="18"/>
  <c r="C1653" i="18"/>
  <c r="D1653" i="18"/>
  <c r="E1653" i="18"/>
  <c r="F1653" i="18"/>
  <c r="G1653" i="18"/>
  <c r="H1653" i="18"/>
  <c r="I1653" i="18"/>
  <c r="J1653" i="18"/>
  <c r="K1653" i="18"/>
  <c r="C1654" i="18"/>
  <c r="D1654" i="18"/>
  <c r="E1654" i="18"/>
  <c r="F1654" i="18"/>
  <c r="G1654" i="18"/>
  <c r="H1654" i="18"/>
  <c r="I1654" i="18"/>
  <c r="J1654" i="18"/>
  <c r="K1654" i="18"/>
  <c r="C1655" i="18"/>
  <c r="D1655" i="18"/>
  <c r="E1655" i="18"/>
  <c r="F1655" i="18"/>
  <c r="G1655" i="18"/>
  <c r="H1655" i="18"/>
  <c r="I1655" i="18"/>
  <c r="J1655" i="18"/>
  <c r="K1655" i="18"/>
  <c r="C1656" i="18"/>
  <c r="D1656" i="18"/>
  <c r="E1656" i="18"/>
  <c r="F1656" i="18"/>
  <c r="G1656" i="18"/>
  <c r="H1656" i="18"/>
  <c r="I1656" i="18"/>
  <c r="J1656" i="18"/>
  <c r="K1656" i="18"/>
  <c r="C1657" i="18"/>
  <c r="D1657" i="18"/>
  <c r="E1657" i="18"/>
  <c r="F1657" i="18"/>
  <c r="G1657" i="18"/>
  <c r="H1657" i="18"/>
  <c r="I1657" i="18"/>
  <c r="J1657" i="18"/>
  <c r="K1657" i="18"/>
  <c r="C1658" i="18"/>
  <c r="D1658" i="18"/>
  <c r="E1658" i="18"/>
  <c r="F1658" i="18"/>
  <c r="G1658" i="18"/>
  <c r="H1658" i="18"/>
  <c r="I1658" i="18"/>
  <c r="J1658" i="18"/>
  <c r="K1658" i="18"/>
  <c r="C1659" i="18"/>
  <c r="D1659" i="18"/>
  <c r="E1659" i="18"/>
  <c r="F1659" i="18"/>
  <c r="G1659" i="18"/>
  <c r="H1659" i="18"/>
  <c r="I1659" i="18"/>
  <c r="J1659" i="18"/>
  <c r="K1659" i="18"/>
  <c r="C1660" i="18"/>
  <c r="D1660" i="18"/>
  <c r="E1660" i="18"/>
  <c r="F1660" i="18"/>
  <c r="G1660" i="18"/>
  <c r="H1660" i="18"/>
  <c r="I1660" i="18"/>
  <c r="J1660" i="18"/>
  <c r="K1660" i="18"/>
  <c r="C1661" i="18"/>
  <c r="D1661" i="18"/>
  <c r="E1661" i="18"/>
  <c r="F1661" i="18"/>
  <c r="G1661" i="18"/>
  <c r="H1661" i="18"/>
  <c r="I1661" i="18"/>
  <c r="J1661" i="18"/>
  <c r="K1661" i="18"/>
  <c r="C1662" i="18"/>
  <c r="D1662" i="18"/>
  <c r="E1662" i="18"/>
  <c r="F1662" i="18"/>
  <c r="G1662" i="18"/>
  <c r="H1662" i="18"/>
  <c r="I1662" i="18"/>
  <c r="J1662" i="18"/>
  <c r="K1662" i="18"/>
  <c r="C1663" i="18"/>
  <c r="D1663" i="18"/>
  <c r="E1663" i="18"/>
  <c r="F1663" i="18"/>
  <c r="G1663" i="18"/>
  <c r="H1663" i="18"/>
  <c r="I1663" i="18"/>
  <c r="J1663" i="18"/>
  <c r="K1663" i="18"/>
  <c r="C1664" i="18"/>
  <c r="D1664" i="18"/>
  <c r="E1664" i="18"/>
  <c r="F1664" i="18"/>
  <c r="G1664" i="18"/>
  <c r="H1664" i="18"/>
  <c r="I1664" i="18"/>
  <c r="J1664" i="18"/>
  <c r="K1664" i="18"/>
  <c r="C1665" i="18"/>
  <c r="D1665" i="18"/>
  <c r="E1665" i="18"/>
  <c r="F1665" i="18"/>
  <c r="G1665" i="18"/>
  <c r="H1665" i="18"/>
  <c r="I1665" i="18"/>
  <c r="J1665" i="18"/>
  <c r="K1665" i="18"/>
  <c r="C1666" i="18"/>
  <c r="D1666" i="18"/>
  <c r="E1666" i="18"/>
  <c r="F1666" i="18"/>
  <c r="G1666" i="18"/>
  <c r="H1666" i="18"/>
  <c r="I1666" i="18"/>
  <c r="J1666" i="18"/>
  <c r="K1666" i="18"/>
  <c r="C1667" i="18"/>
  <c r="D1667" i="18"/>
  <c r="E1667" i="18"/>
  <c r="F1667" i="18"/>
  <c r="G1667" i="18"/>
  <c r="H1667" i="18"/>
  <c r="I1667" i="18"/>
  <c r="J1667" i="18"/>
  <c r="K1667" i="18"/>
  <c r="C1668" i="18"/>
  <c r="D1668" i="18"/>
  <c r="E1668" i="18"/>
  <c r="F1668" i="18"/>
  <c r="G1668" i="18"/>
  <c r="H1668" i="18"/>
  <c r="I1668" i="18"/>
  <c r="J1668" i="18"/>
  <c r="K1668" i="18"/>
  <c r="C1669" i="18"/>
  <c r="D1669" i="18"/>
  <c r="E1669" i="18"/>
  <c r="F1669" i="18"/>
  <c r="G1669" i="18"/>
  <c r="H1669" i="18"/>
  <c r="I1669" i="18"/>
  <c r="J1669" i="18"/>
  <c r="K1669" i="18"/>
  <c r="C1670" i="18"/>
  <c r="D1670" i="18"/>
  <c r="E1670" i="18"/>
  <c r="F1670" i="18"/>
  <c r="G1670" i="18"/>
  <c r="H1670" i="18"/>
  <c r="I1670" i="18"/>
  <c r="J1670" i="18"/>
  <c r="K1670" i="18"/>
  <c r="C1671" i="18"/>
  <c r="D1671" i="18"/>
  <c r="E1671" i="18"/>
  <c r="F1671" i="18"/>
  <c r="G1671" i="18"/>
  <c r="H1671" i="18"/>
  <c r="I1671" i="18"/>
  <c r="J1671" i="18"/>
  <c r="K1671" i="18"/>
  <c r="C1672" i="18"/>
  <c r="D1672" i="18"/>
  <c r="E1672" i="18"/>
  <c r="F1672" i="18"/>
  <c r="G1672" i="18"/>
  <c r="H1672" i="18"/>
  <c r="I1672" i="18"/>
  <c r="J1672" i="18"/>
  <c r="K1672" i="18"/>
  <c r="C1673" i="18"/>
  <c r="D1673" i="18"/>
  <c r="E1673" i="18"/>
  <c r="F1673" i="18"/>
  <c r="G1673" i="18"/>
  <c r="H1673" i="18"/>
  <c r="I1673" i="18"/>
  <c r="J1673" i="18"/>
  <c r="K1673" i="18"/>
  <c r="C1674" i="18"/>
  <c r="D1674" i="18"/>
  <c r="E1674" i="18"/>
  <c r="F1674" i="18"/>
  <c r="G1674" i="18"/>
  <c r="H1674" i="18"/>
  <c r="I1674" i="18"/>
  <c r="J1674" i="18"/>
  <c r="K1674" i="18"/>
  <c r="C1675" i="18"/>
  <c r="D1675" i="18"/>
  <c r="E1675" i="18"/>
  <c r="F1675" i="18"/>
  <c r="G1675" i="18"/>
  <c r="H1675" i="18"/>
  <c r="I1675" i="18"/>
  <c r="J1675" i="18"/>
  <c r="K1675" i="18"/>
  <c r="C1676" i="18"/>
  <c r="D1676" i="18"/>
  <c r="E1676" i="18"/>
  <c r="F1676" i="18"/>
  <c r="G1676" i="18"/>
  <c r="H1676" i="18"/>
  <c r="I1676" i="18"/>
  <c r="J1676" i="18"/>
  <c r="K1676" i="18"/>
  <c r="C1677" i="18"/>
  <c r="D1677" i="18"/>
  <c r="E1677" i="18"/>
  <c r="F1677" i="18"/>
  <c r="G1677" i="18"/>
  <c r="H1677" i="18"/>
  <c r="I1677" i="18"/>
  <c r="J1677" i="18"/>
  <c r="K1677" i="18"/>
  <c r="C1678" i="18"/>
  <c r="D1678" i="18"/>
  <c r="E1678" i="18"/>
  <c r="F1678" i="18"/>
  <c r="G1678" i="18"/>
  <c r="H1678" i="18"/>
  <c r="I1678" i="18"/>
  <c r="J1678" i="18"/>
  <c r="K1678" i="18"/>
  <c r="C1679" i="18"/>
  <c r="D1679" i="18"/>
  <c r="E1679" i="18"/>
  <c r="F1679" i="18"/>
  <c r="G1679" i="18"/>
  <c r="H1679" i="18"/>
  <c r="I1679" i="18"/>
  <c r="J1679" i="18"/>
  <c r="K1679" i="18"/>
  <c r="C1680" i="18"/>
  <c r="D1680" i="18"/>
  <c r="E1680" i="18"/>
  <c r="F1680" i="18"/>
  <c r="G1680" i="18"/>
  <c r="H1680" i="18"/>
  <c r="I1680" i="18"/>
  <c r="J1680" i="18"/>
  <c r="K1680" i="18"/>
  <c r="C1681" i="18"/>
  <c r="D1681" i="18"/>
  <c r="E1681" i="18"/>
  <c r="F1681" i="18"/>
  <c r="G1681" i="18"/>
  <c r="H1681" i="18"/>
  <c r="I1681" i="18"/>
  <c r="J1681" i="18"/>
  <c r="K1681" i="18"/>
  <c r="C1682" i="18"/>
  <c r="D1682" i="18"/>
  <c r="E1682" i="18"/>
  <c r="F1682" i="18"/>
  <c r="G1682" i="18"/>
  <c r="H1682" i="18"/>
  <c r="I1682" i="18"/>
  <c r="J1682" i="18"/>
  <c r="K1682" i="18"/>
  <c r="C1683" i="18"/>
  <c r="D1683" i="18"/>
  <c r="E1683" i="18"/>
  <c r="F1683" i="18"/>
  <c r="G1683" i="18"/>
  <c r="H1683" i="18"/>
  <c r="I1683" i="18"/>
  <c r="J1683" i="18"/>
  <c r="K1683" i="18"/>
  <c r="C1684" i="18"/>
  <c r="D1684" i="18"/>
  <c r="E1684" i="18"/>
  <c r="F1684" i="18"/>
  <c r="G1684" i="18"/>
  <c r="H1684" i="18"/>
  <c r="I1684" i="18"/>
  <c r="J1684" i="18"/>
  <c r="K1684" i="18"/>
  <c r="C1685" i="18"/>
  <c r="D1685" i="18"/>
  <c r="E1685" i="18"/>
  <c r="F1685" i="18"/>
  <c r="G1685" i="18"/>
  <c r="H1685" i="18"/>
  <c r="I1685" i="18"/>
  <c r="J1685" i="18"/>
  <c r="K1685" i="18"/>
  <c r="C1686" i="18"/>
  <c r="D1686" i="18"/>
  <c r="E1686" i="18"/>
  <c r="F1686" i="18"/>
  <c r="G1686" i="18"/>
  <c r="H1686" i="18"/>
  <c r="I1686" i="18"/>
  <c r="J1686" i="18"/>
  <c r="K1686" i="18"/>
  <c r="C1687" i="18"/>
  <c r="D1687" i="18"/>
  <c r="E1687" i="18"/>
  <c r="F1687" i="18"/>
  <c r="G1687" i="18"/>
  <c r="H1687" i="18"/>
  <c r="I1687" i="18"/>
  <c r="J1687" i="18"/>
  <c r="K1687" i="18"/>
  <c r="C1688" i="18"/>
  <c r="D1688" i="18"/>
  <c r="E1688" i="18"/>
  <c r="F1688" i="18"/>
  <c r="G1688" i="18"/>
  <c r="H1688" i="18"/>
  <c r="I1688" i="18"/>
  <c r="J1688" i="18"/>
  <c r="K1688" i="18"/>
  <c r="C1689" i="18"/>
  <c r="D1689" i="18"/>
  <c r="E1689" i="18"/>
  <c r="F1689" i="18"/>
  <c r="G1689" i="18"/>
  <c r="H1689" i="18"/>
  <c r="I1689" i="18"/>
  <c r="J1689" i="18"/>
  <c r="K1689" i="18"/>
  <c r="C1690" i="18"/>
  <c r="D1690" i="18"/>
  <c r="E1690" i="18"/>
  <c r="F1690" i="18"/>
  <c r="G1690" i="18"/>
  <c r="H1690" i="18"/>
  <c r="I1690" i="18"/>
  <c r="J1690" i="18"/>
  <c r="K1690" i="18"/>
  <c r="C1691" i="18"/>
  <c r="D1691" i="18"/>
  <c r="E1691" i="18"/>
  <c r="F1691" i="18"/>
  <c r="G1691" i="18"/>
  <c r="H1691" i="18"/>
  <c r="I1691" i="18"/>
  <c r="J1691" i="18"/>
  <c r="K1691" i="18"/>
  <c r="C1692" i="18"/>
  <c r="D1692" i="18"/>
  <c r="E1692" i="18"/>
  <c r="F1692" i="18"/>
  <c r="G1692" i="18"/>
  <c r="H1692" i="18"/>
  <c r="I1692" i="18"/>
  <c r="J1692" i="18"/>
  <c r="K1692" i="18"/>
  <c r="C1693" i="18"/>
  <c r="D1693" i="18"/>
  <c r="E1693" i="18"/>
  <c r="F1693" i="18"/>
  <c r="G1693" i="18"/>
  <c r="H1693" i="18"/>
  <c r="I1693" i="18"/>
  <c r="J1693" i="18"/>
  <c r="K1693" i="18"/>
  <c r="C1694" i="18"/>
  <c r="D1694" i="18"/>
  <c r="E1694" i="18"/>
  <c r="F1694" i="18"/>
  <c r="G1694" i="18"/>
  <c r="H1694" i="18"/>
  <c r="I1694" i="18"/>
  <c r="J1694" i="18"/>
  <c r="K1694" i="18"/>
  <c r="C1695" i="18"/>
  <c r="D1695" i="18"/>
  <c r="E1695" i="18"/>
  <c r="F1695" i="18"/>
  <c r="G1695" i="18"/>
  <c r="H1695" i="18"/>
  <c r="I1695" i="18"/>
  <c r="J1695" i="18"/>
  <c r="K1695" i="18"/>
  <c r="C1696" i="18"/>
  <c r="D1696" i="18"/>
  <c r="E1696" i="18"/>
  <c r="F1696" i="18"/>
  <c r="G1696" i="18"/>
  <c r="H1696" i="18"/>
  <c r="I1696" i="18"/>
  <c r="J1696" i="18"/>
  <c r="K1696" i="18"/>
  <c r="C1697" i="18"/>
  <c r="D1697" i="18"/>
  <c r="E1697" i="18"/>
  <c r="F1697" i="18"/>
  <c r="G1697" i="18"/>
  <c r="H1697" i="18"/>
  <c r="I1697" i="18"/>
  <c r="J1697" i="18"/>
  <c r="K1697" i="18"/>
  <c r="C1698" i="18"/>
  <c r="D1698" i="18"/>
  <c r="E1698" i="18"/>
  <c r="F1698" i="18"/>
  <c r="G1698" i="18"/>
  <c r="H1698" i="18"/>
  <c r="I1698" i="18"/>
  <c r="J1698" i="18"/>
  <c r="K1698" i="18"/>
  <c r="C1699" i="18"/>
  <c r="D1699" i="18"/>
  <c r="E1699" i="18"/>
  <c r="F1699" i="18"/>
  <c r="G1699" i="18"/>
  <c r="H1699" i="18"/>
  <c r="I1699" i="18"/>
  <c r="J1699" i="18"/>
  <c r="K1699" i="18"/>
  <c r="C1700" i="18"/>
  <c r="D1700" i="18"/>
  <c r="E1700" i="18"/>
  <c r="F1700" i="18"/>
  <c r="G1700" i="18"/>
  <c r="H1700" i="18"/>
  <c r="I1700" i="18"/>
  <c r="J1700" i="18"/>
  <c r="K1700" i="18"/>
  <c r="C1701" i="18"/>
  <c r="D1701" i="18"/>
  <c r="E1701" i="18"/>
  <c r="F1701" i="18"/>
  <c r="G1701" i="18"/>
  <c r="H1701" i="18"/>
  <c r="I1701" i="18"/>
  <c r="J1701" i="18"/>
  <c r="K1701" i="18"/>
  <c r="C1702" i="18"/>
  <c r="D1702" i="18"/>
  <c r="E1702" i="18"/>
  <c r="F1702" i="18"/>
  <c r="G1702" i="18"/>
  <c r="H1702" i="18"/>
  <c r="I1702" i="18"/>
  <c r="J1702" i="18"/>
  <c r="K1702" i="18"/>
  <c r="C1703" i="18"/>
  <c r="D1703" i="18"/>
  <c r="E1703" i="18"/>
  <c r="F1703" i="18"/>
  <c r="G1703" i="18"/>
  <c r="H1703" i="18"/>
  <c r="I1703" i="18"/>
  <c r="J1703" i="18"/>
  <c r="K1703" i="18"/>
  <c r="C1704" i="18"/>
  <c r="D1704" i="18"/>
  <c r="E1704" i="18"/>
  <c r="F1704" i="18"/>
  <c r="G1704" i="18"/>
  <c r="H1704" i="18"/>
  <c r="I1704" i="18"/>
  <c r="J1704" i="18"/>
  <c r="K1704" i="18"/>
  <c r="C1705" i="18"/>
  <c r="D1705" i="18"/>
  <c r="E1705" i="18"/>
  <c r="F1705" i="18"/>
  <c r="G1705" i="18"/>
  <c r="H1705" i="18"/>
  <c r="I1705" i="18"/>
  <c r="J1705" i="18"/>
  <c r="K1705" i="18"/>
  <c r="C1706" i="18"/>
  <c r="D1706" i="18"/>
  <c r="E1706" i="18"/>
  <c r="F1706" i="18"/>
  <c r="G1706" i="18"/>
  <c r="H1706" i="18"/>
  <c r="I1706" i="18"/>
  <c r="J1706" i="18"/>
  <c r="K1706" i="18"/>
  <c r="C1707" i="18"/>
  <c r="D1707" i="18"/>
  <c r="E1707" i="18"/>
  <c r="F1707" i="18"/>
  <c r="G1707" i="18"/>
  <c r="H1707" i="18"/>
  <c r="I1707" i="18"/>
  <c r="J1707" i="18"/>
  <c r="K1707" i="18"/>
  <c r="C1708" i="18"/>
  <c r="D1708" i="18"/>
  <c r="E1708" i="18"/>
  <c r="F1708" i="18"/>
  <c r="G1708" i="18"/>
  <c r="H1708" i="18"/>
  <c r="I1708" i="18"/>
  <c r="J1708" i="18"/>
  <c r="K1708" i="18"/>
  <c r="C1709" i="18"/>
  <c r="D1709" i="18"/>
  <c r="E1709" i="18"/>
  <c r="F1709" i="18"/>
  <c r="G1709" i="18"/>
  <c r="H1709" i="18"/>
  <c r="I1709" i="18"/>
  <c r="J1709" i="18"/>
  <c r="K1709" i="18"/>
  <c r="C1710" i="18"/>
  <c r="D1710" i="18"/>
  <c r="E1710" i="18"/>
  <c r="F1710" i="18"/>
  <c r="G1710" i="18"/>
  <c r="H1710" i="18"/>
  <c r="I1710" i="18"/>
  <c r="J1710" i="18"/>
  <c r="K1710" i="18"/>
  <c r="C1711" i="18"/>
  <c r="D1711" i="18"/>
  <c r="E1711" i="18"/>
  <c r="F1711" i="18"/>
  <c r="G1711" i="18"/>
  <c r="H1711" i="18"/>
  <c r="I1711" i="18"/>
  <c r="J1711" i="18"/>
  <c r="K1711" i="18"/>
  <c r="C1712" i="18"/>
  <c r="D1712" i="18"/>
  <c r="E1712" i="18"/>
  <c r="F1712" i="18"/>
  <c r="G1712" i="18"/>
  <c r="H1712" i="18"/>
  <c r="I1712" i="18"/>
  <c r="J1712" i="18"/>
  <c r="K1712" i="18"/>
  <c r="C1713" i="18"/>
  <c r="D1713" i="18"/>
  <c r="E1713" i="18"/>
  <c r="F1713" i="18"/>
  <c r="G1713" i="18"/>
  <c r="H1713" i="18"/>
  <c r="I1713" i="18"/>
  <c r="J1713" i="18"/>
  <c r="K1713" i="18"/>
  <c r="C1714" i="18"/>
  <c r="D1714" i="18"/>
  <c r="E1714" i="18"/>
  <c r="F1714" i="18"/>
  <c r="G1714" i="18"/>
  <c r="H1714" i="18"/>
  <c r="I1714" i="18"/>
  <c r="J1714" i="18"/>
  <c r="K1714" i="18"/>
  <c r="C1715" i="18"/>
  <c r="D1715" i="18"/>
  <c r="E1715" i="18"/>
  <c r="F1715" i="18"/>
  <c r="G1715" i="18"/>
  <c r="H1715" i="18"/>
  <c r="I1715" i="18"/>
  <c r="J1715" i="18"/>
  <c r="K1715" i="18"/>
  <c r="C1716" i="18"/>
  <c r="D1716" i="18"/>
  <c r="E1716" i="18"/>
  <c r="F1716" i="18"/>
  <c r="G1716" i="18"/>
  <c r="H1716" i="18"/>
  <c r="I1716" i="18"/>
  <c r="J1716" i="18"/>
  <c r="K1716" i="18"/>
  <c r="C1717" i="18"/>
  <c r="D1717" i="18"/>
  <c r="E1717" i="18"/>
  <c r="F1717" i="18"/>
  <c r="G1717" i="18"/>
  <c r="H1717" i="18"/>
  <c r="I1717" i="18"/>
  <c r="J1717" i="18"/>
  <c r="K1717" i="18"/>
  <c r="C1718" i="18"/>
  <c r="D1718" i="18"/>
  <c r="E1718" i="18"/>
  <c r="F1718" i="18"/>
  <c r="G1718" i="18"/>
  <c r="H1718" i="18"/>
  <c r="I1718" i="18"/>
  <c r="J1718" i="18"/>
  <c r="K1718" i="18"/>
  <c r="C1719" i="18"/>
  <c r="D1719" i="18"/>
  <c r="E1719" i="18"/>
  <c r="F1719" i="18"/>
  <c r="G1719" i="18"/>
  <c r="H1719" i="18"/>
  <c r="I1719" i="18"/>
  <c r="J1719" i="18"/>
  <c r="K1719" i="18"/>
  <c r="C1720" i="18"/>
  <c r="D1720" i="18"/>
  <c r="E1720" i="18"/>
  <c r="F1720" i="18"/>
  <c r="G1720" i="18"/>
  <c r="H1720" i="18"/>
  <c r="I1720" i="18"/>
  <c r="J1720" i="18"/>
  <c r="K1720" i="18"/>
  <c r="C1721" i="18"/>
  <c r="D1721" i="18"/>
  <c r="E1721" i="18"/>
  <c r="F1721" i="18"/>
  <c r="G1721" i="18"/>
  <c r="H1721" i="18"/>
  <c r="I1721" i="18"/>
  <c r="J1721" i="18"/>
  <c r="K1721" i="18"/>
  <c r="C1722" i="18"/>
  <c r="D1722" i="18"/>
  <c r="E1722" i="18"/>
  <c r="F1722" i="18"/>
  <c r="G1722" i="18"/>
  <c r="H1722" i="18"/>
  <c r="I1722" i="18"/>
  <c r="J1722" i="18"/>
  <c r="K1722" i="18"/>
  <c r="C1723" i="18"/>
  <c r="D1723" i="18"/>
  <c r="E1723" i="18"/>
  <c r="F1723" i="18"/>
  <c r="G1723" i="18"/>
  <c r="H1723" i="18"/>
  <c r="I1723" i="18"/>
  <c r="J1723" i="18"/>
  <c r="K1723" i="18"/>
  <c r="C1724" i="18"/>
  <c r="D1724" i="18"/>
  <c r="E1724" i="18"/>
  <c r="F1724" i="18"/>
  <c r="G1724" i="18"/>
  <c r="H1724" i="18"/>
  <c r="I1724" i="18"/>
  <c r="J1724" i="18"/>
  <c r="K1724" i="18"/>
  <c r="C1725" i="18"/>
  <c r="D1725" i="18"/>
  <c r="E1725" i="18"/>
  <c r="F1725" i="18"/>
  <c r="G1725" i="18"/>
  <c r="H1725" i="18"/>
  <c r="I1725" i="18"/>
  <c r="J1725" i="18"/>
  <c r="K1725" i="18"/>
  <c r="C1726" i="18"/>
  <c r="D1726" i="18"/>
  <c r="E1726" i="18"/>
  <c r="F1726" i="18"/>
  <c r="G1726" i="18"/>
  <c r="H1726" i="18"/>
  <c r="I1726" i="18"/>
  <c r="J1726" i="18"/>
  <c r="K1726" i="18"/>
  <c r="C1727" i="18"/>
  <c r="D1727" i="18"/>
  <c r="E1727" i="18"/>
  <c r="F1727" i="18"/>
  <c r="G1727" i="18"/>
  <c r="H1727" i="18"/>
  <c r="I1727" i="18"/>
  <c r="J1727" i="18"/>
  <c r="K1727" i="18"/>
  <c r="C1728" i="18"/>
  <c r="D1728" i="18"/>
  <c r="E1728" i="18"/>
  <c r="F1728" i="18"/>
  <c r="G1728" i="18"/>
  <c r="H1728" i="18"/>
  <c r="I1728" i="18"/>
  <c r="J1728" i="18"/>
  <c r="K1728" i="18"/>
  <c r="C1729" i="18"/>
  <c r="D1729" i="18"/>
  <c r="E1729" i="18"/>
  <c r="F1729" i="18"/>
  <c r="G1729" i="18"/>
  <c r="H1729" i="18"/>
  <c r="I1729" i="18"/>
  <c r="J1729" i="18"/>
  <c r="K1729" i="18"/>
  <c r="C1730" i="18"/>
  <c r="D1730" i="18"/>
  <c r="E1730" i="18"/>
  <c r="F1730" i="18"/>
  <c r="G1730" i="18"/>
  <c r="H1730" i="18"/>
  <c r="I1730" i="18"/>
  <c r="J1730" i="18"/>
  <c r="K1730" i="18"/>
  <c r="C1731" i="18"/>
  <c r="D1731" i="18"/>
  <c r="E1731" i="18"/>
  <c r="F1731" i="18"/>
  <c r="G1731" i="18"/>
  <c r="H1731" i="18"/>
  <c r="I1731" i="18"/>
  <c r="J1731" i="18"/>
  <c r="K1731" i="18"/>
  <c r="C1732" i="18"/>
  <c r="D1732" i="18"/>
  <c r="E1732" i="18"/>
  <c r="F1732" i="18"/>
  <c r="G1732" i="18"/>
  <c r="H1732" i="18"/>
  <c r="I1732" i="18"/>
  <c r="J1732" i="18"/>
  <c r="K1732" i="18"/>
  <c r="C1733" i="18"/>
  <c r="D1733" i="18"/>
  <c r="E1733" i="18"/>
  <c r="F1733" i="18"/>
  <c r="G1733" i="18"/>
  <c r="H1733" i="18"/>
  <c r="I1733" i="18"/>
  <c r="J1733" i="18"/>
  <c r="K1733" i="18"/>
  <c r="C1734" i="18"/>
  <c r="D1734" i="18"/>
  <c r="E1734" i="18"/>
  <c r="F1734" i="18"/>
  <c r="G1734" i="18"/>
  <c r="H1734" i="18"/>
  <c r="I1734" i="18"/>
  <c r="J1734" i="18"/>
  <c r="K1734" i="18"/>
  <c r="C1735" i="18"/>
  <c r="D1735" i="18"/>
  <c r="E1735" i="18"/>
  <c r="F1735" i="18"/>
  <c r="G1735" i="18"/>
  <c r="H1735" i="18"/>
  <c r="I1735" i="18"/>
  <c r="J1735" i="18"/>
  <c r="K1735" i="18"/>
  <c r="C1736" i="18"/>
  <c r="D1736" i="18"/>
  <c r="E1736" i="18"/>
  <c r="F1736" i="18"/>
  <c r="G1736" i="18"/>
  <c r="H1736" i="18"/>
  <c r="I1736" i="18"/>
  <c r="J1736" i="18"/>
  <c r="K1736" i="18"/>
  <c r="C1737" i="18"/>
  <c r="D1737" i="18"/>
  <c r="E1737" i="18"/>
  <c r="F1737" i="18"/>
  <c r="G1737" i="18"/>
  <c r="H1737" i="18"/>
  <c r="I1737" i="18"/>
  <c r="J1737" i="18"/>
  <c r="K1737" i="18"/>
  <c r="C1738" i="18"/>
  <c r="D1738" i="18"/>
  <c r="E1738" i="18"/>
  <c r="F1738" i="18"/>
  <c r="G1738" i="18"/>
  <c r="H1738" i="18"/>
  <c r="I1738" i="18"/>
  <c r="J1738" i="18"/>
  <c r="K1738" i="18"/>
  <c r="C1739" i="18"/>
  <c r="D1739" i="18"/>
  <c r="E1739" i="18"/>
  <c r="F1739" i="18"/>
  <c r="G1739" i="18"/>
  <c r="H1739" i="18"/>
  <c r="I1739" i="18"/>
  <c r="J1739" i="18"/>
  <c r="K1739" i="18"/>
  <c r="C1740" i="18"/>
  <c r="D1740" i="18"/>
  <c r="E1740" i="18"/>
  <c r="F1740" i="18"/>
  <c r="G1740" i="18"/>
  <c r="H1740" i="18"/>
  <c r="I1740" i="18"/>
  <c r="J1740" i="18"/>
  <c r="K1740" i="18"/>
  <c r="C1741" i="18"/>
  <c r="D1741" i="18"/>
  <c r="E1741" i="18"/>
  <c r="F1741" i="18"/>
  <c r="G1741" i="18"/>
  <c r="H1741" i="18"/>
  <c r="I1741" i="18"/>
  <c r="J1741" i="18"/>
  <c r="K1741" i="18"/>
  <c r="C1742" i="18"/>
  <c r="D1742" i="18"/>
  <c r="E1742" i="18"/>
  <c r="F1742" i="18"/>
  <c r="G1742" i="18"/>
  <c r="H1742" i="18"/>
  <c r="I1742" i="18"/>
  <c r="J1742" i="18"/>
  <c r="K1742" i="18"/>
  <c r="C1743" i="18"/>
  <c r="D1743" i="18"/>
  <c r="E1743" i="18"/>
  <c r="F1743" i="18"/>
  <c r="G1743" i="18"/>
  <c r="H1743" i="18"/>
  <c r="I1743" i="18"/>
  <c r="J1743" i="18"/>
  <c r="K1743" i="18"/>
  <c r="C1744" i="18"/>
  <c r="D1744" i="18"/>
  <c r="E1744" i="18"/>
  <c r="F1744" i="18"/>
  <c r="G1744" i="18"/>
  <c r="H1744" i="18"/>
  <c r="I1744" i="18"/>
  <c r="J1744" i="18"/>
  <c r="K1744" i="18"/>
  <c r="C1745" i="18"/>
  <c r="D1745" i="18"/>
  <c r="E1745" i="18"/>
  <c r="F1745" i="18"/>
  <c r="G1745" i="18"/>
  <c r="H1745" i="18"/>
  <c r="I1745" i="18"/>
  <c r="J1745" i="18"/>
  <c r="K1745" i="18"/>
  <c r="C1746" i="18"/>
  <c r="D1746" i="18"/>
  <c r="E1746" i="18"/>
  <c r="F1746" i="18"/>
  <c r="G1746" i="18"/>
  <c r="H1746" i="18"/>
  <c r="I1746" i="18"/>
  <c r="J1746" i="18"/>
  <c r="K1746" i="18"/>
  <c r="C1747" i="18"/>
  <c r="D1747" i="18"/>
  <c r="E1747" i="18"/>
  <c r="F1747" i="18"/>
  <c r="G1747" i="18"/>
  <c r="H1747" i="18"/>
  <c r="I1747" i="18"/>
  <c r="J1747" i="18"/>
  <c r="K1747" i="18"/>
  <c r="C1748" i="18"/>
  <c r="D1748" i="18"/>
  <c r="E1748" i="18"/>
  <c r="F1748" i="18"/>
  <c r="G1748" i="18"/>
  <c r="H1748" i="18"/>
  <c r="I1748" i="18"/>
  <c r="J1748" i="18"/>
  <c r="K1748" i="18"/>
  <c r="C1749" i="18"/>
  <c r="D1749" i="18"/>
  <c r="E1749" i="18"/>
  <c r="F1749" i="18"/>
  <c r="G1749" i="18"/>
  <c r="H1749" i="18"/>
  <c r="I1749" i="18"/>
  <c r="J1749" i="18"/>
  <c r="K1749" i="18"/>
  <c r="C1750" i="18"/>
  <c r="D1750" i="18"/>
  <c r="E1750" i="18"/>
  <c r="F1750" i="18"/>
  <c r="G1750" i="18"/>
  <c r="H1750" i="18"/>
  <c r="I1750" i="18"/>
  <c r="J1750" i="18"/>
  <c r="K1750" i="18"/>
  <c r="C1751" i="18"/>
  <c r="D1751" i="18"/>
  <c r="E1751" i="18"/>
  <c r="F1751" i="18"/>
  <c r="G1751" i="18"/>
  <c r="H1751" i="18"/>
  <c r="I1751" i="18"/>
  <c r="J1751" i="18"/>
  <c r="K1751" i="18"/>
  <c r="C1752" i="18"/>
  <c r="D1752" i="18"/>
  <c r="E1752" i="18"/>
  <c r="F1752" i="18"/>
  <c r="G1752" i="18"/>
  <c r="H1752" i="18"/>
  <c r="I1752" i="18"/>
  <c r="J1752" i="18"/>
  <c r="K1752" i="18"/>
  <c r="C1753" i="18"/>
  <c r="D1753" i="18"/>
  <c r="E1753" i="18"/>
  <c r="F1753" i="18"/>
  <c r="G1753" i="18"/>
  <c r="H1753" i="18"/>
  <c r="I1753" i="18"/>
  <c r="J1753" i="18"/>
  <c r="K1753" i="18"/>
  <c r="C1754" i="18"/>
  <c r="D1754" i="18"/>
  <c r="E1754" i="18"/>
  <c r="F1754" i="18"/>
  <c r="G1754" i="18"/>
  <c r="H1754" i="18"/>
  <c r="I1754" i="18"/>
  <c r="J1754" i="18"/>
  <c r="K1754" i="18"/>
  <c r="C1755" i="18"/>
  <c r="D1755" i="18"/>
  <c r="E1755" i="18"/>
  <c r="F1755" i="18"/>
  <c r="G1755" i="18"/>
  <c r="H1755" i="18"/>
  <c r="I1755" i="18"/>
  <c r="J1755" i="18"/>
  <c r="K1755" i="18"/>
  <c r="C1756" i="18"/>
  <c r="D1756" i="18"/>
  <c r="E1756" i="18"/>
  <c r="F1756" i="18"/>
  <c r="G1756" i="18"/>
  <c r="H1756" i="18"/>
  <c r="I1756" i="18"/>
  <c r="J1756" i="18"/>
  <c r="K1756" i="18"/>
  <c r="C1757" i="18"/>
  <c r="D1757" i="18"/>
  <c r="E1757" i="18"/>
  <c r="F1757" i="18"/>
  <c r="G1757" i="18"/>
  <c r="H1757" i="18"/>
  <c r="I1757" i="18"/>
  <c r="J1757" i="18"/>
  <c r="K1757" i="18"/>
  <c r="C1758" i="18"/>
  <c r="D1758" i="18"/>
  <c r="E1758" i="18"/>
  <c r="F1758" i="18"/>
  <c r="G1758" i="18"/>
  <c r="H1758" i="18"/>
  <c r="I1758" i="18"/>
  <c r="J1758" i="18"/>
  <c r="K1758" i="18"/>
  <c r="C1759" i="18"/>
  <c r="D1759" i="18"/>
  <c r="E1759" i="18"/>
  <c r="F1759" i="18"/>
  <c r="G1759" i="18"/>
  <c r="H1759" i="18"/>
  <c r="I1759" i="18"/>
  <c r="J1759" i="18"/>
  <c r="K1759" i="18"/>
  <c r="C1760" i="18"/>
  <c r="D1760" i="18"/>
  <c r="E1760" i="18"/>
  <c r="F1760" i="18"/>
  <c r="G1760" i="18"/>
  <c r="H1760" i="18"/>
  <c r="I1760" i="18"/>
  <c r="J1760" i="18"/>
  <c r="K1760" i="18"/>
  <c r="C1761" i="18"/>
  <c r="D1761" i="18"/>
  <c r="E1761" i="18"/>
  <c r="F1761" i="18"/>
  <c r="G1761" i="18"/>
  <c r="H1761" i="18"/>
  <c r="I1761" i="18"/>
  <c r="J1761" i="18"/>
  <c r="K1761" i="18"/>
  <c r="C1762" i="18"/>
  <c r="D1762" i="18"/>
  <c r="E1762" i="18"/>
  <c r="F1762" i="18"/>
  <c r="G1762" i="18"/>
  <c r="H1762" i="18"/>
  <c r="I1762" i="18"/>
  <c r="J1762" i="18"/>
  <c r="K1762" i="18"/>
  <c r="C1763" i="18"/>
  <c r="D1763" i="18"/>
  <c r="E1763" i="18"/>
  <c r="F1763" i="18"/>
  <c r="G1763" i="18"/>
  <c r="H1763" i="18"/>
  <c r="I1763" i="18"/>
  <c r="J1763" i="18"/>
  <c r="K1763" i="18"/>
  <c r="C1764" i="18"/>
  <c r="D1764" i="18"/>
  <c r="E1764" i="18"/>
  <c r="F1764" i="18"/>
  <c r="G1764" i="18"/>
  <c r="H1764" i="18"/>
  <c r="I1764" i="18"/>
  <c r="J1764" i="18"/>
  <c r="K1764" i="18"/>
  <c r="C1765" i="18"/>
  <c r="D1765" i="18"/>
  <c r="E1765" i="18"/>
  <c r="F1765" i="18"/>
  <c r="G1765" i="18"/>
  <c r="H1765" i="18"/>
  <c r="I1765" i="18"/>
  <c r="J1765" i="18"/>
  <c r="K1765" i="18"/>
  <c r="C1766" i="18"/>
  <c r="D1766" i="18"/>
  <c r="E1766" i="18"/>
  <c r="F1766" i="18"/>
  <c r="G1766" i="18"/>
  <c r="H1766" i="18"/>
  <c r="I1766" i="18"/>
  <c r="J1766" i="18"/>
  <c r="K1766" i="18"/>
  <c r="C1767" i="18"/>
  <c r="D1767" i="18"/>
  <c r="E1767" i="18"/>
  <c r="F1767" i="18"/>
  <c r="G1767" i="18"/>
  <c r="H1767" i="18"/>
  <c r="I1767" i="18"/>
  <c r="J1767" i="18"/>
  <c r="K1767" i="18"/>
  <c r="C1768" i="18"/>
  <c r="D1768" i="18"/>
  <c r="E1768" i="18"/>
  <c r="F1768" i="18"/>
  <c r="G1768" i="18"/>
  <c r="H1768" i="18"/>
  <c r="I1768" i="18"/>
  <c r="J1768" i="18"/>
  <c r="K1768" i="18"/>
  <c r="C1769" i="18"/>
  <c r="D1769" i="18"/>
  <c r="E1769" i="18"/>
  <c r="F1769" i="18"/>
  <c r="G1769" i="18"/>
  <c r="H1769" i="18"/>
  <c r="I1769" i="18"/>
  <c r="J1769" i="18"/>
  <c r="K1769" i="18"/>
  <c r="C1770" i="18"/>
  <c r="D1770" i="18"/>
  <c r="E1770" i="18"/>
  <c r="F1770" i="18"/>
  <c r="G1770" i="18"/>
  <c r="H1770" i="18"/>
  <c r="I1770" i="18"/>
  <c r="J1770" i="18"/>
  <c r="K1770" i="18"/>
  <c r="C1771" i="18"/>
  <c r="D1771" i="18"/>
  <c r="E1771" i="18"/>
  <c r="F1771" i="18"/>
  <c r="G1771" i="18"/>
  <c r="H1771" i="18"/>
  <c r="I1771" i="18"/>
  <c r="J1771" i="18"/>
  <c r="K1771" i="18"/>
  <c r="C1772" i="18"/>
  <c r="D1772" i="18"/>
  <c r="E1772" i="18"/>
  <c r="F1772" i="18"/>
  <c r="G1772" i="18"/>
  <c r="H1772" i="18"/>
  <c r="I1772" i="18"/>
  <c r="J1772" i="18"/>
  <c r="K1772" i="18"/>
  <c r="C1773" i="18"/>
  <c r="D1773" i="18"/>
  <c r="E1773" i="18"/>
  <c r="F1773" i="18"/>
  <c r="G1773" i="18"/>
  <c r="H1773" i="18"/>
  <c r="I1773" i="18"/>
  <c r="J1773" i="18"/>
  <c r="K1773" i="18"/>
  <c r="C1774" i="18"/>
  <c r="D1774" i="18"/>
  <c r="E1774" i="18"/>
  <c r="F1774" i="18"/>
  <c r="G1774" i="18"/>
  <c r="H1774" i="18"/>
  <c r="I1774" i="18"/>
  <c r="J1774" i="18"/>
  <c r="K1774" i="18"/>
  <c r="C1775" i="18"/>
  <c r="D1775" i="18"/>
  <c r="E1775" i="18"/>
  <c r="F1775" i="18"/>
  <c r="G1775" i="18"/>
  <c r="H1775" i="18"/>
  <c r="I1775" i="18"/>
  <c r="J1775" i="18"/>
  <c r="K1775" i="18"/>
  <c r="C1776" i="18"/>
  <c r="D1776" i="18"/>
  <c r="E1776" i="18"/>
  <c r="F1776" i="18"/>
  <c r="G1776" i="18"/>
  <c r="H1776" i="18"/>
  <c r="I1776" i="18"/>
  <c r="J1776" i="18"/>
  <c r="K1776" i="18"/>
  <c r="C1777" i="18"/>
  <c r="D1777" i="18"/>
  <c r="E1777" i="18"/>
  <c r="F1777" i="18"/>
  <c r="G1777" i="18"/>
  <c r="H1777" i="18"/>
  <c r="I1777" i="18"/>
  <c r="J1777" i="18"/>
  <c r="K1777" i="18"/>
  <c r="C1778" i="18"/>
  <c r="D1778" i="18"/>
  <c r="E1778" i="18"/>
  <c r="F1778" i="18"/>
  <c r="G1778" i="18"/>
  <c r="H1778" i="18"/>
  <c r="I1778" i="18"/>
  <c r="J1778" i="18"/>
  <c r="K1778" i="18"/>
  <c r="C1779" i="18"/>
  <c r="D1779" i="18"/>
  <c r="E1779" i="18"/>
  <c r="F1779" i="18"/>
  <c r="G1779" i="18"/>
  <c r="H1779" i="18"/>
  <c r="I1779" i="18"/>
  <c r="J1779" i="18"/>
  <c r="K1779" i="18"/>
  <c r="C1780" i="18"/>
  <c r="D1780" i="18"/>
  <c r="E1780" i="18"/>
  <c r="F1780" i="18"/>
  <c r="G1780" i="18"/>
  <c r="H1780" i="18"/>
  <c r="I1780" i="18"/>
  <c r="J1780" i="18"/>
  <c r="K1780" i="18"/>
  <c r="C1781" i="18"/>
  <c r="D1781" i="18"/>
  <c r="E1781" i="18"/>
  <c r="F1781" i="18"/>
  <c r="G1781" i="18"/>
  <c r="H1781" i="18"/>
  <c r="I1781" i="18"/>
  <c r="J1781" i="18"/>
  <c r="K1781" i="18"/>
  <c r="C1782" i="18"/>
  <c r="D1782" i="18"/>
  <c r="E1782" i="18"/>
  <c r="F1782" i="18"/>
  <c r="G1782" i="18"/>
  <c r="H1782" i="18"/>
  <c r="I1782" i="18"/>
  <c r="J1782" i="18"/>
  <c r="K1782" i="18"/>
  <c r="C1783" i="18"/>
  <c r="D1783" i="18"/>
  <c r="E1783" i="18"/>
  <c r="F1783" i="18"/>
  <c r="G1783" i="18"/>
  <c r="H1783" i="18"/>
  <c r="I1783" i="18"/>
  <c r="J1783" i="18"/>
  <c r="K1783" i="18"/>
  <c r="C1784" i="18"/>
  <c r="D1784" i="18"/>
  <c r="E1784" i="18"/>
  <c r="F1784" i="18"/>
  <c r="G1784" i="18"/>
  <c r="H1784" i="18"/>
  <c r="I1784" i="18"/>
  <c r="J1784" i="18"/>
  <c r="K1784" i="18"/>
  <c r="C1785" i="18"/>
  <c r="D1785" i="18"/>
  <c r="E1785" i="18"/>
  <c r="F1785" i="18"/>
  <c r="G1785" i="18"/>
  <c r="H1785" i="18"/>
  <c r="I1785" i="18"/>
  <c r="J1785" i="18"/>
  <c r="K1785" i="18"/>
  <c r="C1786" i="18"/>
  <c r="D1786" i="18"/>
  <c r="E1786" i="18"/>
  <c r="F1786" i="18"/>
  <c r="G1786" i="18"/>
  <c r="H1786" i="18"/>
  <c r="I1786" i="18"/>
  <c r="J1786" i="18"/>
  <c r="K1786" i="18"/>
  <c r="C1787" i="18"/>
  <c r="D1787" i="18"/>
  <c r="E1787" i="18"/>
  <c r="F1787" i="18"/>
  <c r="G1787" i="18"/>
  <c r="H1787" i="18"/>
  <c r="I1787" i="18"/>
  <c r="J1787" i="18"/>
  <c r="K1787" i="18"/>
  <c r="C1788" i="18"/>
  <c r="D1788" i="18"/>
  <c r="E1788" i="18"/>
  <c r="F1788" i="18"/>
  <c r="G1788" i="18"/>
  <c r="H1788" i="18"/>
  <c r="I1788" i="18"/>
  <c r="J1788" i="18"/>
  <c r="K1788" i="18"/>
  <c r="C1789" i="18"/>
  <c r="D1789" i="18"/>
  <c r="E1789" i="18"/>
  <c r="F1789" i="18"/>
  <c r="G1789" i="18"/>
  <c r="H1789" i="18"/>
  <c r="I1789" i="18"/>
  <c r="J1789" i="18"/>
  <c r="K1789" i="18"/>
  <c r="C1790" i="18"/>
  <c r="D1790" i="18"/>
  <c r="E1790" i="18"/>
  <c r="F1790" i="18"/>
  <c r="G1790" i="18"/>
  <c r="H1790" i="18"/>
  <c r="I1790" i="18"/>
  <c r="J1790" i="18"/>
  <c r="K1790" i="18"/>
  <c r="C1791" i="18"/>
  <c r="D1791" i="18"/>
  <c r="E1791" i="18"/>
  <c r="F1791" i="18"/>
  <c r="G1791" i="18"/>
  <c r="H1791" i="18"/>
  <c r="I1791" i="18"/>
  <c r="J1791" i="18"/>
  <c r="K1791" i="18"/>
  <c r="C1792" i="18"/>
  <c r="D1792" i="18"/>
  <c r="E1792" i="18"/>
  <c r="F1792" i="18"/>
  <c r="G1792" i="18"/>
  <c r="H1792" i="18"/>
  <c r="I1792" i="18"/>
  <c r="J1792" i="18"/>
  <c r="K1792" i="18"/>
  <c r="C1793" i="18"/>
  <c r="D1793" i="18"/>
  <c r="E1793" i="18"/>
  <c r="F1793" i="18"/>
  <c r="G1793" i="18"/>
  <c r="H1793" i="18"/>
  <c r="I1793" i="18"/>
  <c r="J1793" i="18"/>
  <c r="K1793" i="18"/>
  <c r="C1794" i="18"/>
  <c r="D1794" i="18"/>
  <c r="E1794" i="18"/>
  <c r="F1794" i="18"/>
  <c r="G1794" i="18"/>
  <c r="H1794" i="18"/>
  <c r="I1794" i="18"/>
  <c r="J1794" i="18"/>
  <c r="K1794" i="18"/>
  <c r="C1795" i="18"/>
  <c r="D1795" i="18"/>
  <c r="E1795" i="18"/>
  <c r="F1795" i="18"/>
  <c r="G1795" i="18"/>
  <c r="H1795" i="18"/>
  <c r="I1795" i="18"/>
  <c r="J1795" i="18"/>
  <c r="K1795" i="18"/>
  <c r="C1796" i="18"/>
  <c r="D1796" i="18"/>
  <c r="E1796" i="18"/>
  <c r="F1796" i="18"/>
  <c r="G1796" i="18"/>
  <c r="H1796" i="18"/>
  <c r="I1796" i="18"/>
  <c r="J1796" i="18"/>
  <c r="K1796" i="18"/>
  <c r="C1797" i="18"/>
  <c r="D1797" i="18"/>
  <c r="E1797" i="18"/>
  <c r="F1797" i="18"/>
  <c r="G1797" i="18"/>
  <c r="H1797" i="18"/>
  <c r="I1797" i="18"/>
  <c r="J1797" i="18"/>
  <c r="K1797" i="18"/>
  <c r="C1798" i="18"/>
  <c r="D1798" i="18"/>
  <c r="E1798" i="18"/>
  <c r="F1798" i="18"/>
  <c r="G1798" i="18"/>
  <c r="H1798" i="18"/>
  <c r="I1798" i="18"/>
  <c r="J1798" i="18"/>
  <c r="K1798" i="18"/>
  <c r="C1799" i="18"/>
  <c r="D1799" i="18"/>
  <c r="E1799" i="18"/>
  <c r="F1799" i="18"/>
  <c r="G1799" i="18"/>
  <c r="H1799" i="18"/>
  <c r="I1799" i="18"/>
  <c r="J1799" i="18"/>
  <c r="K1799" i="18"/>
  <c r="C1800" i="18"/>
  <c r="D1800" i="18"/>
  <c r="E1800" i="18"/>
  <c r="F1800" i="18"/>
  <c r="G1800" i="18"/>
  <c r="H1800" i="18"/>
  <c r="I1800" i="18"/>
  <c r="J1800" i="18"/>
  <c r="K1800" i="18"/>
  <c r="C1801" i="18"/>
  <c r="D1801" i="18"/>
  <c r="E1801" i="18"/>
  <c r="F1801" i="18"/>
  <c r="G1801" i="18"/>
  <c r="H1801" i="18"/>
  <c r="I1801" i="18"/>
  <c r="J1801" i="18"/>
  <c r="K1801" i="18"/>
  <c r="C1802" i="18"/>
  <c r="D1802" i="18"/>
  <c r="E1802" i="18"/>
  <c r="F1802" i="18"/>
  <c r="G1802" i="18"/>
  <c r="H1802" i="18"/>
  <c r="I1802" i="18"/>
  <c r="J1802" i="18"/>
  <c r="K1802" i="18"/>
  <c r="C1803" i="18"/>
  <c r="D1803" i="18"/>
  <c r="E1803" i="18"/>
  <c r="F1803" i="18"/>
  <c r="G1803" i="18"/>
  <c r="H1803" i="18"/>
  <c r="I1803" i="18"/>
  <c r="J1803" i="18"/>
  <c r="K1803" i="18"/>
  <c r="C1804" i="18"/>
  <c r="D1804" i="18"/>
  <c r="E1804" i="18"/>
  <c r="F1804" i="18"/>
  <c r="G1804" i="18"/>
  <c r="H1804" i="18"/>
  <c r="I1804" i="18"/>
  <c r="J1804" i="18"/>
  <c r="K1804" i="18"/>
  <c r="C1805" i="18"/>
  <c r="D1805" i="18"/>
  <c r="E1805" i="18"/>
  <c r="F1805" i="18"/>
  <c r="G1805" i="18"/>
  <c r="H1805" i="18"/>
  <c r="I1805" i="18"/>
  <c r="J1805" i="18"/>
  <c r="K1805" i="18"/>
  <c r="C1806" i="18"/>
  <c r="D1806" i="18"/>
  <c r="E1806" i="18"/>
  <c r="F1806" i="18"/>
  <c r="G1806" i="18"/>
  <c r="H1806" i="18"/>
  <c r="I1806" i="18"/>
  <c r="J1806" i="18"/>
  <c r="K1806" i="18"/>
  <c r="C1807" i="18"/>
  <c r="D1807" i="18"/>
  <c r="E1807" i="18"/>
  <c r="F1807" i="18"/>
  <c r="G1807" i="18"/>
  <c r="H1807" i="18"/>
  <c r="I1807" i="18"/>
  <c r="J1807" i="18"/>
  <c r="K1807" i="18"/>
  <c r="C1808" i="18"/>
  <c r="D1808" i="18"/>
  <c r="E1808" i="18"/>
  <c r="F1808" i="18"/>
  <c r="G1808" i="18"/>
  <c r="H1808" i="18"/>
  <c r="I1808" i="18"/>
  <c r="J1808" i="18"/>
  <c r="K1808" i="18"/>
  <c r="C1809" i="18"/>
  <c r="D1809" i="18"/>
  <c r="E1809" i="18"/>
  <c r="F1809" i="18"/>
  <c r="G1809" i="18"/>
  <c r="H1809" i="18"/>
  <c r="I1809" i="18"/>
  <c r="J1809" i="18"/>
  <c r="K1809" i="18"/>
  <c r="C1810" i="18"/>
  <c r="D1810" i="18"/>
  <c r="E1810" i="18"/>
  <c r="F1810" i="18"/>
  <c r="G1810" i="18"/>
  <c r="H1810" i="18"/>
  <c r="I1810" i="18"/>
  <c r="J1810" i="18"/>
  <c r="K1810" i="18"/>
  <c r="C1811" i="18"/>
  <c r="D1811" i="18"/>
  <c r="E1811" i="18"/>
  <c r="F1811" i="18"/>
  <c r="G1811" i="18"/>
  <c r="H1811" i="18"/>
  <c r="I1811" i="18"/>
  <c r="J1811" i="18"/>
  <c r="K1811" i="18"/>
  <c r="C1812" i="18"/>
  <c r="D1812" i="18"/>
  <c r="E1812" i="18"/>
  <c r="F1812" i="18"/>
  <c r="G1812" i="18"/>
  <c r="H1812" i="18"/>
  <c r="I1812" i="18"/>
  <c r="J1812" i="18"/>
  <c r="K1812" i="18"/>
  <c r="C1813" i="18"/>
  <c r="D1813" i="18"/>
  <c r="E1813" i="18"/>
  <c r="F1813" i="18"/>
  <c r="G1813" i="18"/>
  <c r="H1813" i="18"/>
  <c r="I1813" i="18"/>
  <c r="J1813" i="18"/>
  <c r="K1813" i="18"/>
  <c r="C1814" i="18"/>
  <c r="D1814" i="18"/>
  <c r="E1814" i="18"/>
  <c r="F1814" i="18"/>
  <c r="G1814" i="18"/>
  <c r="H1814" i="18"/>
  <c r="I1814" i="18"/>
  <c r="J1814" i="18"/>
  <c r="K1814" i="18"/>
  <c r="C1815" i="18"/>
  <c r="D1815" i="18"/>
  <c r="E1815" i="18"/>
  <c r="F1815" i="18"/>
  <c r="G1815" i="18"/>
  <c r="H1815" i="18"/>
  <c r="I1815" i="18"/>
  <c r="J1815" i="18"/>
  <c r="K1815" i="18"/>
  <c r="C1816" i="18"/>
  <c r="D1816" i="18"/>
  <c r="E1816" i="18"/>
  <c r="F1816" i="18"/>
  <c r="G1816" i="18"/>
  <c r="H1816" i="18"/>
  <c r="I1816" i="18"/>
  <c r="J1816" i="18"/>
  <c r="K1816" i="18"/>
  <c r="C1817" i="18"/>
  <c r="D1817" i="18"/>
  <c r="E1817" i="18"/>
  <c r="F1817" i="18"/>
  <c r="G1817" i="18"/>
  <c r="H1817" i="18"/>
  <c r="I1817" i="18"/>
  <c r="J1817" i="18"/>
  <c r="K1817" i="18"/>
  <c r="C1818" i="18"/>
  <c r="D1818" i="18"/>
  <c r="E1818" i="18"/>
  <c r="F1818" i="18"/>
  <c r="G1818" i="18"/>
  <c r="H1818" i="18"/>
  <c r="I1818" i="18"/>
  <c r="J1818" i="18"/>
  <c r="K1818" i="18"/>
  <c r="C1819" i="18"/>
  <c r="D1819" i="18"/>
  <c r="E1819" i="18"/>
  <c r="F1819" i="18"/>
  <c r="G1819" i="18"/>
  <c r="H1819" i="18"/>
  <c r="I1819" i="18"/>
  <c r="J1819" i="18"/>
  <c r="K1819" i="18"/>
  <c r="C1820" i="18"/>
  <c r="D1820" i="18"/>
  <c r="E1820" i="18"/>
  <c r="F1820" i="18"/>
  <c r="G1820" i="18"/>
  <c r="H1820" i="18"/>
  <c r="I1820" i="18"/>
  <c r="J1820" i="18"/>
  <c r="K1820" i="18"/>
  <c r="C1821" i="18"/>
  <c r="D1821" i="18"/>
  <c r="E1821" i="18"/>
  <c r="F1821" i="18"/>
  <c r="G1821" i="18"/>
  <c r="H1821" i="18"/>
  <c r="I1821" i="18"/>
  <c r="J1821" i="18"/>
  <c r="K1821" i="18"/>
  <c r="C1822" i="18"/>
  <c r="D1822" i="18"/>
  <c r="E1822" i="18"/>
  <c r="F1822" i="18"/>
  <c r="G1822" i="18"/>
  <c r="H1822" i="18"/>
  <c r="I1822" i="18"/>
  <c r="J1822" i="18"/>
  <c r="K1822" i="18"/>
  <c r="C1823" i="18"/>
  <c r="D1823" i="18"/>
  <c r="E1823" i="18"/>
  <c r="F1823" i="18"/>
  <c r="G1823" i="18"/>
  <c r="H1823" i="18"/>
  <c r="I1823" i="18"/>
  <c r="J1823" i="18"/>
  <c r="K1823" i="18"/>
  <c r="C1824" i="18"/>
  <c r="D1824" i="18"/>
  <c r="E1824" i="18"/>
  <c r="F1824" i="18"/>
  <c r="G1824" i="18"/>
  <c r="H1824" i="18"/>
  <c r="I1824" i="18"/>
  <c r="J1824" i="18"/>
  <c r="K1824" i="18"/>
  <c r="C1825" i="18"/>
  <c r="D1825" i="18"/>
  <c r="E1825" i="18"/>
  <c r="F1825" i="18"/>
  <c r="G1825" i="18"/>
  <c r="H1825" i="18"/>
  <c r="I1825" i="18"/>
  <c r="J1825" i="18"/>
  <c r="K1825" i="18"/>
  <c r="C1826" i="18"/>
  <c r="D1826" i="18"/>
  <c r="E1826" i="18"/>
  <c r="F1826" i="18"/>
  <c r="G1826" i="18"/>
  <c r="H1826" i="18"/>
  <c r="I1826" i="18"/>
  <c r="J1826" i="18"/>
  <c r="K1826" i="18"/>
  <c r="C1827" i="18"/>
  <c r="D1827" i="18"/>
  <c r="E1827" i="18"/>
  <c r="F1827" i="18"/>
  <c r="G1827" i="18"/>
  <c r="H1827" i="18"/>
  <c r="I1827" i="18"/>
  <c r="J1827" i="18"/>
  <c r="K1827" i="18"/>
  <c r="C1828" i="18"/>
  <c r="D1828" i="18"/>
  <c r="E1828" i="18"/>
  <c r="F1828" i="18"/>
  <c r="G1828" i="18"/>
  <c r="H1828" i="18"/>
  <c r="I1828" i="18"/>
  <c r="J1828" i="18"/>
  <c r="K1828" i="18"/>
  <c r="C1829" i="18"/>
  <c r="D1829" i="18"/>
  <c r="E1829" i="18"/>
  <c r="F1829" i="18"/>
  <c r="G1829" i="18"/>
  <c r="H1829" i="18"/>
  <c r="I1829" i="18"/>
  <c r="J1829" i="18"/>
  <c r="K1829" i="18"/>
  <c r="C1830" i="18"/>
  <c r="D1830" i="18"/>
  <c r="E1830" i="18"/>
  <c r="F1830" i="18"/>
  <c r="G1830" i="18"/>
  <c r="H1830" i="18"/>
  <c r="I1830" i="18"/>
  <c r="J1830" i="18"/>
  <c r="K1830" i="18"/>
  <c r="C1831" i="18"/>
  <c r="D1831" i="18"/>
  <c r="E1831" i="18"/>
  <c r="F1831" i="18"/>
  <c r="G1831" i="18"/>
  <c r="H1831" i="18"/>
  <c r="I1831" i="18"/>
  <c r="J1831" i="18"/>
  <c r="K1831" i="18"/>
  <c r="C1832" i="18"/>
  <c r="D1832" i="18"/>
  <c r="E1832" i="18"/>
  <c r="F1832" i="18"/>
  <c r="G1832" i="18"/>
  <c r="H1832" i="18"/>
  <c r="I1832" i="18"/>
  <c r="J1832" i="18"/>
  <c r="K1832" i="18"/>
  <c r="C1833" i="18"/>
  <c r="D1833" i="18"/>
  <c r="E1833" i="18"/>
  <c r="F1833" i="18"/>
  <c r="G1833" i="18"/>
  <c r="H1833" i="18"/>
  <c r="I1833" i="18"/>
  <c r="J1833" i="18"/>
  <c r="K1833" i="18"/>
  <c r="C1834" i="18"/>
  <c r="D1834" i="18"/>
  <c r="E1834" i="18"/>
  <c r="F1834" i="18"/>
  <c r="G1834" i="18"/>
  <c r="H1834" i="18"/>
  <c r="I1834" i="18"/>
  <c r="J1834" i="18"/>
  <c r="K1834" i="18"/>
  <c r="C1835" i="18"/>
  <c r="D1835" i="18"/>
  <c r="E1835" i="18"/>
  <c r="F1835" i="18"/>
  <c r="G1835" i="18"/>
  <c r="H1835" i="18"/>
  <c r="I1835" i="18"/>
  <c r="J1835" i="18"/>
  <c r="K1835" i="18"/>
  <c r="C1836" i="18"/>
  <c r="D1836" i="18"/>
  <c r="E1836" i="18"/>
  <c r="F1836" i="18"/>
  <c r="G1836" i="18"/>
  <c r="H1836" i="18"/>
  <c r="I1836" i="18"/>
  <c r="J1836" i="18"/>
  <c r="K1836" i="18"/>
  <c r="C1837" i="18"/>
  <c r="D1837" i="18"/>
  <c r="E1837" i="18"/>
  <c r="F1837" i="18"/>
  <c r="G1837" i="18"/>
  <c r="H1837" i="18"/>
  <c r="I1837" i="18"/>
  <c r="J1837" i="18"/>
  <c r="K1837" i="18"/>
  <c r="C1838" i="18"/>
  <c r="D1838" i="18"/>
  <c r="E1838" i="18"/>
  <c r="F1838" i="18"/>
  <c r="G1838" i="18"/>
  <c r="H1838" i="18"/>
  <c r="I1838" i="18"/>
  <c r="J1838" i="18"/>
  <c r="K1838" i="18"/>
  <c r="C1839" i="18"/>
  <c r="D1839" i="18"/>
  <c r="E1839" i="18"/>
  <c r="F1839" i="18"/>
  <c r="G1839" i="18"/>
  <c r="H1839" i="18"/>
  <c r="I1839" i="18"/>
  <c r="J1839" i="18"/>
  <c r="K1839" i="18"/>
  <c r="C1840" i="18"/>
  <c r="D1840" i="18"/>
  <c r="E1840" i="18"/>
  <c r="F1840" i="18"/>
  <c r="G1840" i="18"/>
  <c r="H1840" i="18"/>
  <c r="I1840" i="18"/>
  <c r="J1840" i="18"/>
  <c r="K1840" i="18"/>
  <c r="C1841" i="18"/>
  <c r="D1841" i="18"/>
  <c r="E1841" i="18"/>
  <c r="F1841" i="18"/>
  <c r="G1841" i="18"/>
  <c r="H1841" i="18"/>
  <c r="I1841" i="18"/>
  <c r="J1841" i="18"/>
  <c r="K1841" i="18"/>
  <c r="C1842" i="18"/>
  <c r="D1842" i="18"/>
  <c r="E1842" i="18"/>
  <c r="F1842" i="18"/>
  <c r="G1842" i="18"/>
  <c r="H1842" i="18"/>
  <c r="I1842" i="18"/>
  <c r="J1842" i="18"/>
  <c r="K1842" i="18"/>
  <c r="C1843" i="18"/>
  <c r="D1843" i="18"/>
  <c r="E1843" i="18"/>
  <c r="F1843" i="18"/>
  <c r="G1843" i="18"/>
  <c r="H1843" i="18"/>
  <c r="I1843" i="18"/>
  <c r="J1843" i="18"/>
  <c r="K1843" i="18"/>
  <c r="C1844" i="18"/>
  <c r="D1844" i="18"/>
  <c r="E1844" i="18"/>
  <c r="F1844" i="18"/>
  <c r="G1844" i="18"/>
  <c r="H1844" i="18"/>
  <c r="I1844" i="18"/>
  <c r="J1844" i="18"/>
  <c r="K1844" i="18"/>
  <c r="C1845" i="18"/>
  <c r="D1845" i="18"/>
  <c r="E1845" i="18"/>
  <c r="F1845" i="18"/>
  <c r="G1845" i="18"/>
  <c r="H1845" i="18"/>
  <c r="I1845" i="18"/>
  <c r="J1845" i="18"/>
  <c r="K1845" i="18"/>
  <c r="C1846" i="18"/>
  <c r="D1846" i="18"/>
  <c r="E1846" i="18"/>
  <c r="F1846" i="18"/>
  <c r="G1846" i="18"/>
  <c r="H1846" i="18"/>
  <c r="I1846" i="18"/>
  <c r="J1846" i="18"/>
  <c r="K1846" i="18"/>
  <c r="C1847" i="18"/>
  <c r="D1847" i="18"/>
  <c r="E1847" i="18"/>
  <c r="F1847" i="18"/>
  <c r="G1847" i="18"/>
  <c r="H1847" i="18"/>
  <c r="I1847" i="18"/>
  <c r="J1847" i="18"/>
  <c r="K1847" i="18"/>
  <c r="C1848" i="18"/>
  <c r="D1848" i="18"/>
  <c r="E1848" i="18"/>
  <c r="F1848" i="18"/>
  <c r="G1848" i="18"/>
  <c r="H1848" i="18"/>
  <c r="I1848" i="18"/>
  <c r="J1848" i="18"/>
  <c r="K1848" i="18"/>
  <c r="C1849" i="18"/>
  <c r="D1849" i="18"/>
  <c r="E1849" i="18"/>
  <c r="F1849" i="18"/>
  <c r="G1849" i="18"/>
  <c r="H1849" i="18"/>
  <c r="I1849" i="18"/>
  <c r="J1849" i="18"/>
  <c r="K1849" i="18"/>
  <c r="C1850" i="18"/>
  <c r="D1850" i="18"/>
  <c r="E1850" i="18"/>
  <c r="F1850" i="18"/>
  <c r="G1850" i="18"/>
  <c r="H1850" i="18"/>
  <c r="I1850" i="18"/>
  <c r="J1850" i="18"/>
  <c r="K1850" i="18"/>
  <c r="C1851" i="18"/>
  <c r="D1851" i="18"/>
  <c r="E1851" i="18"/>
  <c r="F1851" i="18"/>
  <c r="G1851" i="18"/>
  <c r="H1851" i="18"/>
  <c r="I1851" i="18"/>
  <c r="J1851" i="18"/>
  <c r="K1851" i="18"/>
  <c r="C1852" i="18"/>
  <c r="D1852" i="18"/>
  <c r="E1852" i="18"/>
  <c r="F1852" i="18"/>
  <c r="G1852" i="18"/>
  <c r="H1852" i="18"/>
  <c r="I1852" i="18"/>
  <c r="J1852" i="18"/>
  <c r="K1852" i="18"/>
  <c r="C1853" i="18"/>
  <c r="D1853" i="18"/>
  <c r="E1853" i="18"/>
  <c r="F1853" i="18"/>
  <c r="G1853" i="18"/>
  <c r="H1853" i="18"/>
  <c r="I1853" i="18"/>
  <c r="J1853" i="18"/>
  <c r="K1853" i="18"/>
  <c r="C1854" i="18"/>
  <c r="D1854" i="18"/>
  <c r="E1854" i="18"/>
  <c r="F1854" i="18"/>
  <c r="G1854" i="18"/>
  <c r="H1854" i="18"/>
  <c r="I1854" i="18"/>
  <c r="J1854" i="18"/>
  <c r="K1854" i="18"/>
  <c r="C1855" i="18"/>
  <c r="D1855" i="18"/>
  <c r="E1855" i="18"/>
  <c r="F1855" i="18"/>
  <c r="G1855" i="18"/>
  <c r="H1855" i="18"/>
  <c r="I1855" i="18"/>
  <c r="J1855" i="18"/>
  <c r="K1855" i="18"/>
  <c r="C1856" i="18"/>
  <c r="D1856" i="18"/>
  <c r="E1856" i="18"/>
  <c r="F1856" i="18"/>
  <c r="G1856" i="18"/>
  <c r="H1856" i="18"/>
  <c r="I1856" i="18"/>
  <c r="J1856" i="18"/>
  <c r="K1856" i="18"/>
  <c r="C1857" i="18"/>
  <c r="D1857" i="18"/>
  <c r="E1857" i="18"/>
  <c r="F1857" i="18"/>
  <c r="G1857" i="18"/>
  <c r="H1857" i="18"/>
  <c r="I1857" i="18"/>
  <c r="J1857" i="18"/>
  <c r="K1857" i="18"/>
  <c r="C1858" i="18"/>
  <c r="D1858" i="18"/>
  <c r="E1858" i="18"/>
  <c r="F1858" i="18"/>
  <c r="G1858" i="18"/>
  <c r="H1858" i="18"/>
  <c r="I1858" i="18"/>
  <c r="J1858" i="18"/>
  <c r="K1858" i="18"/>
  <c r="C1859" i="18"/>
  <c r="D1859" i="18"/>
  <c r="E1859" i="18"/>
  <c r="F1859" i="18"/>
  <c r="G1859" i="18"/>
  <c r="H1859" i="18"/>
  <c r="I1859" i="18"/>
  <c r="J1859" i="18"/>
  <c r="K1859" i="18"/>
  <c r="C1860" i="18"/>
  <c r="D1860" i="18"/>
  <c r="E1860" i="18"/>
  <c r="F1860" i="18"/>
  <c r="G1860" i="18"/>
  <c r="H1860" i="18"/>
  <c r="I1860" i="18"/>
  <c r="J1860" i="18"/>
  <c r="K1860" i="18"/>
  <c r="C1861" i="18"/>
  <c r="D1861" i="18"/>
  <c r="E1861" i="18"/>
  <c r="F1861" i="18"/>
  <c r="G1861" i="18"/>
  <c r="H1861" i="18"/>
  <c r="I1861" i="18"/>
  <c r="J1861" i="18"/>
  <c r="K1861" i="18"/>
  <c r="C1862" i="18"/>
  <c r="D1862" i="18"/>
  <c r="E1862" i="18"/>
  <c r="F1862" i="18"/>
  <c r="G1862" i="18"/>
  <c r="H1862" i="18"/>
  <c r="I1862" i="18"/>
  <c r="J1862" i="18"/>
  <c r="K1862" i="18"/>
  <c r="C1863" i="18"/>
  <c r="D1863" i="18"/>
  <c r="E1863" i="18"/>
  <c r="F1863" i="18"/>
  <c r="G1863" i="18"/>
  <c r="H1863" i="18"/>
  <c r="I1863" i="18"/>
  <c r="J1863" i="18"/>
  <c r="K1863" i="18"/>
  <c r="C1864" i="18"/>
  <c r="D1864" i="18"/>
  <c r="E1864" i="18"/>
  <c r="F1864" i="18"/>
  <c r="G1864" i="18"/>
  <c r="H1864" i="18"/>
  <c r="I1864" i="18"/>
  <c r="J1864" i="18"/>
  <c r="K1864" i="18"/>
  <c r="C1865" i="18"/>
  <c r="D1865" i="18"/>
  <c r="E1865" i="18"/>
  <c r="F1865" i="18"/>
  <c r="G1865" i="18"/>
  <c r="H1865" i="18"/>
  <c r="I1865" i="18"/>
  <c r="J1865" i="18"/>
  <c r="K1865" i="18"/>
  <c r="C1866" i="18"/>
  <c r="D1866" i="18"/>
  <c r="E1866" i="18"/>
  <c r="F1866" i="18"/>
  <c r="G1866" i="18"/>
  <c r="H1866" i="18"/>
  <c r="I1866" i="18"/>
  <c r="J1866" i="18"/>
  <c r="K1866" i="18"/>
  <c r="C1867" i="18"/>
  <c r="D1867" i="18"/>
  <c r="E1867" i="18"/>
  <c r="F1867" i="18"/>
  <c r="G1867" i="18"/>
  <c r="H1867" i="18"/>
  <c r="I1867" i="18"/>
  <c r="J1867" i="18"/>
  <c r="K1867" i="18"/>
  <c r="C1868" i="18"/>
  <c r="D1868" i="18"/>
  <c r="E1868" i="18"/>
  <c r="F1868" i="18"/>
  <c r="G1868" i="18"/>
  <c r="H1868" i="18"/>
  <c r="I1868" i="18"/>
  <c r="J1868" i="18"/>
  <c r="K1868" i="18"/>
  <c r="C1869" i="18"/>
  <c r="D1869" i="18"/>
  <c r="E1869" i="18"/>
  <c r="F1869" i="18"/>
  <c r="G1869" i="18"/>
  <c r="H1869" i="18"/>
  <c r="I1869" i="18"/>
  <c r="J1869" i="18"/>
  <c r="K1869" i="18"/>
  <c r="C1870" i="18"/>
  <c r="D1870" i="18"/>
  <c r="E1870" i="18"/>
  <c r="F1870" i="18"/>
  <c r="G1870" i="18"/>
  <c r="H1870" i="18"/>
  <c r="I1870" i="18"/>
  <c r="J1870" i="18"/>
  <c r="K1870" i="18"/>
  <c r="C1871" i="18"/>
  <c r="D1871" i="18"/>
  <c r="E1871" i="18"/>
  <c r="F1871" i="18"/>
  <c r="G1871" i="18"/>
  <c r="H1871" i="18"/>
  <c r="I1871" i="18"/>
  <c r="J1871" i="18"/>
  <c r="K1871" i="18"/>
  <c r="C1872" i="18"/>
  <c r="D1872" i="18"/>
  <c r="E1872" i="18"/>
  <c r="F1872" i="18"/>
  <c r="G1872" i="18"/>
  <c r="H1872" i="18"/>
  <c r="I1872" i="18"/>
  <c r="J1872" i="18"/>
  <c r="K1872" i="18"/>
  <c r="C1873" i="18"/>
  <c r="D1873" i="18"/>
  <c r="E1873" i="18"/>
  <c r="F1873" i="18"/>
  <c r="G1873" i="18"/>
  <c r="H1873" i="18"/>
  <c r="I1873" i="18"/>
  <c r="J1873" i="18"/>
  <c r="K1873" i="18"/>
  <c r="C1874" i="18"/>
  <c r="D1874" i="18"/>
  <c r="E1874" i="18"/>
  <c r="F1874" i="18"/>
  <c r="G1874" i="18"/>
  <c r="H1874" i="18"/>
  <c r="I1874" i="18"/>
  <c r="J1874" i="18"/>
  <c r="K1874" i="18"/>
  <c r="C1875" i="18"/>
  <c r="D1875" i="18"/>
  <c r="E1875" i="18"/>
  <c r="F1875" i="18"/>
  <c r="G1875" i="18"/>
  <c r="H1875" i="18"/>
  <c r="I1875" i="18"/>
  <c r="J1875" i="18"/>
  <c r="K1875" i="18"/>
  <c r="C1876" i="18"/>
  <c r="D1876" i="18"/>
  <c r="E1876" i="18"/>
  <c r="F1876" i="18"/>
  <c r="G1876" i="18"/>
  <c r="H1876" i="18"/>
  <c r="I1876" i="18"/>
  <c r="J1876" i="18"/>
  <c r="K1876" i="18"/>
  <c r="C1877" i="18"/>
  <c r="D1877" i="18"/>
  <c r="E1877" i="18"/>
  <c r="F1877" i="18"/>
  <c r="G1877" i="18"/>
  <c r="H1877" i="18"/>
  <c r="I1877" i="18"/>
  <c r="J1877" i="18"/>
  <c r="K1877" i="18"/>
  <c r="C1878" i="18"/>
  <c r="D1878" i="18"/>
  <c r="E1878" i="18"/>
  <c r="F1878" i="18"/>
  <c r="G1878" i="18"/>
  <c r="H1878" i="18"/>
  <c r="I1878" i="18"/>
  <c r="J1878" i="18"/>
  <c r="K1878" i="18"/>
  <c r="C1879" i="18"/>
  <c r="D1879" i="18"/>
  <c r="E1879" i="18"/>
  <c r="F1879" i="18"/>
  <c r="G1879" i="18"/>
  <c r="H1879" i="18"/>
  <c r="I1879" i="18"/>
  <c r="J1879" i="18"/>
  <c r="K1879" i="18"/>
  <c r="C1880" i="18"/>
  <c r="D1880" i="18"/>
  <c r="E1880" i="18"/>
  <c r="F1880" i="18"/>
  <c r="G1880" i="18"/>
  <c r="H1880" i="18"/>
  <c r="I1880" i="18"/>
  <c r="J1880" i="18"/>
  <c r="K1880" i="18"/>
  <c r="C1881" i="18"/>
  <c r="D1881" i="18"/>
  <c r="E1881" i="18"/>
  <c r="F1881" i="18"/>
  <c r="G1881" i="18"/>
  <c r="H1881" i="18"/>
  <c r="I1881" i="18"/>
  <c r="J1881" i="18"/>
  <c r="K1881" i="18"/>
  <c r="C1882" i="18"/>
  <c r="D1882" i="18"/>
  <c r="E1882" i="18"/>
  <c r="F1882" i="18"/>
  <c r="G1882" i="18"/>
  <c r="H1882" i="18"/>
  <c r="I1882" i="18"/>
  <c r="J1882" i="18"/>
  <c r="K1882" i="18"/>
  <c r="C1883" i="18"/>
  <c r="D1883" i="18"/>
  <c r="E1883" i="18"/>
  <c r="F1883" i="18"/>
  <c r="G1883" i="18"/>
  <c r="H1883" i="18"/>
  <c r="I1883" i="18"/>
  <c r="J1883" i="18"/>
  <c r="K1883" i="18"/>
  <c r="C1884" i="18"/>
  <c r="D1884" i="18"/>
  <c r="E1884" i="18"/>
  <c r="F1884" i="18"/>
  <c r="G1884" i="18"/>
  <c r="H1884" i="18"/>
  <c r="I1884" i="18"/>
  <c r="J1884" i="18"/>
  <c r="K1884" i="18"/>
  <c r="C1885" i="18"/>
  <c r="D1885" i="18"/>
  <c r="E1885" i="18"/>
  <c r="F1885" i="18"/>
  <c r="G1885" i="18"/>
  <c r="H1885" i="18"/>
  <c r="I1885" i="18"/>
  <c r="J1885" i="18"/>
  <c r="K1885" i="18"/>
  <c r="C1886" i="18"/>
  <c r="D1886" i="18"/>
  <c r="E1886" i="18"/>
  <c r="F1886" i="18"/>
  <c r="G1886" i="18"/>
  <c r="H1886" i="18"/>
  <c r="I1886" i="18"/>
  <c r="J1886" i="18"/>
  <c r="K1886" i="18"/>
  <c r="C1887" i="18"/>
  <c r="D1887" i="18"/>
  <c r="E1887" i="18"/>
  <c r="F1887" i="18"/>
  <c r="G1887" i="18"/>
  <c r="H1887" i="18"/>
  <c r="I1887" i="18"/>
  <c r="J1887" i="18"/>
  <c r="K1887" i="18"/>
  <c r="C1888" i="18"/>
  <c r="D1888" i="18"/>
  <c r="E1888" i="18"/>
  <c r="F1888" i="18"/>
  <c r="G1888" i="18"/>
  <c r="H1888" i="18"/>
  <c r="I1888" i="18"/>
  <c r="J1888" i="18"/>
  <c r="K1888" i="18"/>
  <c r="C1889" i="18"/>
  <c r="D1889" i="18"/>
  <c r="E1889" i="18"/>
  <c r="F1889" i="18"/>
  <c r="G1889" i="18"/>
  <c r="H1889" i="18"/>
  <c r="I1889" i="18"/>
  <c r="J1889" i="18"/>
  <c r="K1889" i="18"/>
  <c r="C1890" i="18"/>
  <c r="D1890" i="18"/>
  <c r="E1890" i="18"/>
  <c r="F1890" i="18"/>
  <c r="G1890" i="18"/>
  <c r="H1890" i="18"/>
  <c r="I1890" i="18"/>
  <c r="J1890" i="18"/>
  <c r="K1890" i="18"/>
  <c r="C1891" i="18"/>
  <c r="D1891" i="18"/>
  <c r="E1891" i="18"/>
  <c r="F1891" i="18"/>
  <c r="G1891" i="18"/>
  <c r="H1891" i="18"/>
  <c r="I1891" i="18"/>
  <c r="J1891" i="18"/>
  <c r="K1891" i="18"/>
  <c r="C1892" i="18"/>
  <c r="D1892" i="18"/>
  <c r="E1892" i="18"/>
  <c r="F1892" i="18"/>
  <c r="G1892" i="18"/>
  <c r="H1892" i="18"/>
  <c r="I1892" i="18"/>
  <c r="J1892" i="18"/>
  <c r="K1892" i="18"/>
  <c r="C1893" i="18"/>
  <c r="D1893" i="18"/>
  <c r="E1893" i="18"/>
  <c r="F1893" i="18"/>
  <c r="G1893" i="18"/>
  <c r="H1893" i="18"/>
  <c r="I1893" i="18"/>
  <c r="J1893" i="18"/>
  <c r="K1893" i="18"/>
  <c r="C1894" i="18"/>
  <c r="D1894" i="18"/>
  <c r="E1894" i="18"/>
  <c r="F1894" i="18"/>
  <c r="G1894" i="18"/>
  <c r="H1894" i="18"/>
  <c r="I1894" i="18"/>
  <c r="J1894" i="18"/>
  <c r="K1894" i="18"/>
  <c r="C1895" i="18"/>
  <c r="D1895" i="18"/>
  <c r="E1895" i="18"/>
  <c r="F1895" i="18"/>
  <c r="G1895" i="18"/>
  <c r="H1895" i="18"/>
  <c r="I1895" i="18"/>
  <c r="J1895" i="18"/>
  <c r="K1895" i="18"/>
  <c r="C1896" i="18"/>
  <c r="D1896" i="18"/>
  <c r="E1896" i="18"/>
  <c r="F1896" i="18"/>
  <c r="G1896" i="18"/>
  <c r="H1896" i="18"/>
  <c r="I1896" i="18"/>
  <c r="J1896" i="18"/>
  <c r="K1896" i="18"/>
  <c r="C1897" i="18"/>
  <c r="D1897" i="18"/>
  <c r="E1897" i="18"/>
  <c r="F1897" i="18"/>
  <c r="G1897" i="18"/>
  <c r="H1897" i="18"/>
  <c r="I1897" i="18"/>
  <c r="J1897" i="18"/>
  <c r="K1897" i="18"/>
  <c r="C1898" i="18"/>
  <c r="D1898" i="18"/>
  <c r="E1898" i="18"/>
  <c r="F1898" i="18"/>
  <c r="G1898" i="18"/>
  <c r="H1898" i="18"/>
  <c r="I1898" i="18"/>
  <c r="J1898" i="18"/>
  <c r="K1898" i="18"/>
  <c r="C1899" i="18"/>
  <c r="D1899" i="18"/>
  <c r="E1899" i="18"/>
  <c r="F1899" i="18"/>
  <c r="G1899" i="18"/>
  <c r="H1899" i="18"/>
  <c r="I1899" i="18"/>
  <c r="J1899" i="18"/>
  <c r="K1899" i="18"/>
  <c r="C1900" i="18"/>
  <c r="D1900" i="18"/>
  <c r="E1900" i="18"/>
  <c r="F1900" i="18"/>
  <c r="G1900" i="18"/>
  <c r="H1900" i="18"/>
  <c r="I1900" i="18"/>
  <c r="J1900" i="18"/>
  <c r="K1900" i="18"/>
  <c r="C1901" i="18"/>
  <c r="D1901" i="18"/>
  <c r="E1901" i="18"/>
  <c r="F1901" i="18"/>
  <c r="G1901" i="18"/>
  <c r="H1901" i="18"/>
  <c r="I1901" i="18"/>
  <c r="J1901" i="18"/>
  <c r="K1901" i="18"/>
  <c r="C1902" i="18"/>
  <c r="D1902" i="18"/>
  <c r="E1902" i="18"/>
  <c r="F1902" i="18"/>
  <c r="G1902" i="18"/>
  <c r="H1902" i="18"/>
  <c r="I1902" i="18"/>
  <c r="J1902" i="18"/>
  <c r="K1902" i="18"/>
  <c r="C1903" i="18"/>
  <c r="D1903" i="18"/>
  <c r="E1903" i="18"/>
  <c r="F1903" i="18"/>
  <c r="G1903" i="18"/>
  <c r="H1903" i="18"/>
  <c r="I1903" i="18"/>
  <c r="J1903" i="18"/>
  <c r="K1903" i="18"/>
  <c r="C1904" i="18"/>
  <c r="D1904" i="18"/>
  <c r="E1904" i="18"/>
  <c r="F1904" i="18"/>
  <c r="G1904" i="18"/>
  <c r="H1904" i="18"/>
  <c r="I1904" i="18"/>
  <c r="J1904" i="18"/>
  <c r="K1904" i="18"/>
  <c r="C1905" i="18"/>
  <c r="D1905" i="18"/>
  <c r="E1905" i="18"/>
  <c r="F1905" i="18"/>
  <c r="G1905" i="18"/>
  <c r="H1905" i="18"/>
  <c r="I1905" i="18"/>
  <c r="J1905" i="18"/>
  <c r="K1905" i="18"/>
  <c r="C1906" i="18"/>
  <c r="D1906" i="18"/>
  <c r="E1906" i="18"/>
  <c r="F1906" i="18"/>
  <c r="G1906" i="18"/>
  <c r="H1906" i="18"/>
  <c r="I1906" i="18"/>
  <c r="J1906" i="18"/>
  <c r="K1906" i="18"/>
  <c r="C1907" i="18"/>
  <c r="D1907" i="18"/>
  <c r="E1907" i="18"/>
  <c r="F1907" i="18"/>
  <c r="G1907" i="18"/>
  <c r="H1907" i="18"/>
  <c r="I1907" i="18"/>
  <c r="J1907" i="18"/>
  <c r="K1907" i="18"/>
  <c r="C1908" i="18"/>
  <c r="D1908" i="18"/>
  <c r="E1908" i="18"/>
  <c r="F1908" i="18"/>
  <c r="G1908" i="18"/>
  <c r="H1908" i="18"/>
  <c r="I1908" i="18"/>
  <c r="J1908" i="18"/>
  <c r="K1908" i="18"/>
  <c r="C1909" i="18"/>
  <c r="D1909" i="18"/>
  <c r="E1909" i="18"/>
  <c r="F1909" i="18"/>
  <c r="G1909" i="18"/>
  <c r="H1909" i="18"/>
  <c r="I1909" i="18"/>
  <c r="J1909" i="18"/>
  <c r="K1909" i="18"/>
  <c r="C1910" i="18"/>
  <c r="D1910" i="18"/>
  <c r="E1910" i="18"/>
  <c r="F1910" i="18"/>
  <c r="G1910" i="18"/>
  <c r="H1910" i="18"/>
  <c r="I1910" i="18"/>
  <c r="J1910" i="18"/>
  <c r="K1910" i="18"/>
  <c r="C1911" i="18"/>
  <c r="D1911" i="18"/>
  <c r="E1911" i="18"/>
  <c r="F1911" i="18"/>
  <c r="G1911" i="18"/>
  <c r="H1911" i="18"/>
  <c r="I1911" i="18"/>
  <c r="J1911" i="18"/>
  <c r="K1911" i="18"/>
  <c r="C1912" i="18"/>
  <c r="D1912" i="18"/>
  <c r="E1912" i="18"/>
  <c r="F1912" i="18"/>
  <c r="G1912" i="18"/>
  <c r="H1912" i="18"/>
  <c r="I1912" i="18"/>
  <c r="J1912" i="18"/>
  <c r="K1912" i="18"/>
  <c r="C1913" i="18"/>
  <c r="D1913" i="18"/>
  <c r="E1913" i="18"/>
  <c r="F1913" i="18"/>
  <c r="G1913" i="18"/>
  <c r="H1913" i="18"/>
  <c r="I1913" i="18"/>
  <c r="J1913" i="18"/>
  <c r="K1913" i="18"/>
  <c r="C1914" i="18"/>
  <c r="D1914" i="18"/>
  <c r="E1914" i="18"/>
  <c r="F1914" i="18"/>
  <c r="G1914" i="18"/>
  <c r="H1914" i="18"/>
  <c r="I1914" i="18"/>
  <c r="J1914" i="18"/>
  <c r="K1914" i="18"/>
  <c r="C1915" i="18"/>
  <c r="D1915" i="18"/>
  <c r="E1915" i="18"/>
  <c r="F1915" i="18"/>
  <c r="G1915" i="18"/>
  <c r="H1915" i="18"/>
  <c r="I1915" i="18"/>
  <c r="J1915" i="18"/>
  <c r="K1915" i="18"/>
  <c r="C1916" i="18"/>
  <c r="D1916" i="18"/>
  <c r="E1916" i="18"/>
  <c r="F1916" i="18"/>
  <c r="G1916" i="18"/>
  <c r="H1916" i="18"/>
  <c r="I1916" i="18"/>
  <c r="J1916" i="18"/>
  <c r="K1916" i="18"/>
  <c r="C1917" i="18"/>
  <c r="D1917" i="18"/>
  <c r="E1917" i="18"/>
  <c r="F1917" i="18"/>
  <c r="G1917" i="18"/>
  <c r="H1917" i="18"/>
  <c r="I1917" i="18"/>
  <c r="J1917" i="18"/>
  <c r="K1917" i="18"/>
  <c r="C1918" i="18"/>
  <c r="D1918" i="18"/>
  <c r="E1918" i="18"/>
  <c r="F1918" i="18"/>
  <c r="G1918" i="18"/>
  <c r="H1918" i="18"/>
  <c r="I1918" i="18"/>
  <c r="J1918" i="18"/>
  <c r="K1918" i="18"/>
  <c r="C1919" i="18"/>
  <c r="D1919" i="18"/>
  <c r="E1919" i="18"/>
  <c r="F1919" i="18"/>
  <c r="G1919" i="18"/>
  <c r="H1919" i="18"/>
  <c r="I1919" i="18"/>
  <c r="J1919" i="18"/>
  <c r="K1919" i="18"/>
  <c r="C1920" i="18"/>
  <c r="D1920" i="18"/>
  <c r="E1920" i="18"/>
  <c r="F1920" i="18"/>
  <c r="G1920" i="18"/>
  <c r="H1920" i="18"/>
  <c r="I1920" i="18"/>
  <c r="J1920" i="18"/>
  <c r="K1920" i="18"/>
  <c r="C1921" i="18"/>
  <c r="D1921" i="18"/>
  <c r="E1921" i="18"/>
  <c r="F1921" i="18"/>
  <c r="G1921" i="18"/>
  <c r="H1921" i="18"/>
  <c r="I1921" i="18"/>
  <c r="J1921" i="18"/>
  <c r="K1921" i="18"/>
  <c r="C1922" i="18"/>
  <c r="D1922" i="18"/>
  <c r="E1922" i="18"/>
  <c r="F1922" i="18"/>
  <c r="G1922" i="18"/>
  <c r="H1922" i="18"/>
  <c r="I1922" i="18"/>
  <c r="J1922" i="18"/>
  <c r="K1922" i="18"/>
  <c r="C1923" i="18"/>
  <c r="D1923" i="18"/>
  <c r="E1923" i="18"/>
  <c r="F1923" i="18"/>
  <c r="G1923" i="18"/>
  <c r="H1923" i="18"/>
  <c r="I1923" i="18"/>
  <c r="J1923" i="18"/>
  <c r="K1923" i="18"/>
  <c r="C1924" i="18"/>
  <c r="D1924" i="18"/>
  <c r="E1924" i="18"/>
  <c r="F1924" i="18"/>
  <c r="G1924" i="18"/>
  <c r="H1924" i="18"/>
  <c r="I1924" i="18"/>
  <c r="J1924" i="18"/>
  <c r="K1924" i="18"/>
  <c r="C1925" i="18"/>
  <c r="D1925" i="18"/>
  <c r="E1925" i="18"/>
  <c r="F1925" i="18"/>
  <c r="G1925" i="18"/>
  <c r="H1925" i="18"/>
  <c r="I1925" i="18"/>
  <c r="J1925" i="18"/>
  <c r="K1925" i="18"/>
  <c r="C1926" i="18"/>
  <c r="D1926" i="18"/>
  <c r="E1926" i="18"/>
  <c r="F1926" i="18"/>
  <c r="G1926" i="18"/>
  <c r="H1926" i="18"/>
  <c r="I1926" i="18"/>
  <c r="J1926" i="18"/>
  <c r="K1926" i="18"/>
  <c r="C1927" i="18"/>
  <c r="D1927" i="18"/>
  <c r="E1927" i="18"/>
  <c r="F1927" i="18"/>
  <c r="G1927" i="18"/>
  <c r="H1927" i="18"/>
  <c r="I1927" i="18"/>
  <c r="J1927" i="18"/>
  <c r="K1927" i="18"/>
  <c r="C1928" i="18"/>
  <c r="D1928" i="18"/>
  <c r="E1928" i="18"/>
  <c r="F1928" i="18"/>
  <c r="G1928" i="18"/>
  <c r="H1928" i="18"/>
  <c r="I1928" i="18"/>
  <c r="J1928" i="18"/>
  <c r="K1928" i="18"/>
  <c r="C1929" i="18"/>
  <c r="D1929" i="18"/>
  <c r="E1929" i="18"/>
  <c r="F1929" i="18"/>
  <c r="G1929" i="18"/>
  <c r="H1929" i="18"/>
  <c r="I1929" i="18"/>
  <c r="J1929" i="18"/>
  <c r="K1929" i="18"/>
  <c r="C1930" i="18"/>
  <c r="D1930" i="18"/>
  <c r="E1930" i="18"/>
  <c r="F1930" i="18"/>
  <c r="G1930" i="18"/>
  <c r="H1930" i="18"/>
  <c r="I1930" i="18"/>
  <c r="J1930" i="18"/>
  <c r="K1930" i="18"/>
  <c r="C1931" i="18"/>
  <c r="D1931" i="18"/>
  <c r="E1931" i="18"/>
  <c r="F1931" i="18"/>
  <c r="G1931" i="18"/>
  <c r="H1931" i="18"/>
  <c r="I1931" i="18"/>
  <c r="J1931" i="18"/>
  <c r="K1931" i="18"/>
  <c r="C1932" i="18"/>
  <c r="D1932" i="18"/>
  <c r="E1932" i="18"/>
  <c r="F1932" i="18"/>
  <c r="G1932" i="18"/>
  <c r="H1932" i="18"/>
  <c r="I1932" i="18"/>
  <c r="J1932" i="18"/>
  <c r="K1932" i="18"/>
  <c r="C1933" i="18"/>
  <c r="D1933" i="18"/>
  <c r="E1933" i="18"/>
  <c r="F1933" i="18"/>
  <c r="G1933" i="18"/>
  <c r="H1933" i="18"/>
  <c r="I1933" i="18"/>
  <c r="J1933" i="18"/>
  <c r="K1933" i="18"/>
  <c r="C1934" i="18"/>
  <c r="D1934" i="18"/>
  <c r="E1934" i="18"/>
  <c r="F1934" i="18"/>
  <c r="G1934" i="18"/>
  <c r="H1934" i="18"/>
  <c r="I1934" i="18"/>
  <c r="J1934" i="18"/>
  <c r="K1934" i="18"/>
  <c r="C1935" i="18"/>
  <c r="D1935" i="18"/>
  <c r="E1935" i="18"/>
  <c r="F1935" i="18"/>
  <c r="G1935" i="18"/>
  <c r="H1935" i="18"/>
  <c r="I1935" i="18"/>
  <c r="J1935" i="18"/>
  <c r="K1935" i="18"/>
  <c r="C1936" i="18"/>
  <c r="D1936" i="18"/>
  <c r="E1936" i="18"/>
  <c r="F1936" i="18"/>
  <c r="G1936" i="18"/>
  <c r="H1936" i="18"/>
  <c r="I1936" i="18"/>
  <c r="J1936" i="18"/>
  <c r="K1936" i="18"/>
  <c r="C1937" i="18"/>
  <c r="D1937" i="18"/>
  <c r="E1937" i="18"/>
  <c r="F1937" i="18"/>
  <c r="G1937" i="18"/>
  <c r="H1937" i="18"/>
  <c r="I1937" i="18"/>
  <c r="J1937" i="18"/>
  <c r="K1937" i="18"/>
  <c r="C1938" i="18"/>
  <c r="D1938" i="18"/>
  <c r="E1938" i="18"/>
  <c r="F1938" i="18"/>
  <c r="G1938" i="18"/>
  <c r="H1938" i="18"/>
  <c r="I1938" i="18"/>
  <c r="J1938" i="18"/>
  <c r="K1938" i="18"/>
  <c r="C1939" i="18"/>
  <c r="D1939" i="18"/>
  <c r="E1939" i="18"/>
  <c r="F1939" i="18"/>
  <c r="G1939" i="18"/>
  <c r="H1939" i="18"/>
  <c r="I1939" i="18"/>
  <c r="J1939" i="18"/>
  <c r="K1939" i="18"/>
  <c r="C1940" i="18"/>
  <c r="D1940" i="18"/>
  <c r="E1940" i="18"/>
  <c r="F1940" i="18"/>
  <c r="G1940" i="18"/>
  <c r="H1940" i="18"/>
  <c r="I1940" i="18"/>
  <c r="J1940" i="18"/>
  <c r="K1940" i="18"/>
  <c r="C1941" i="18"/>
  <c r="D1941" i="18"/>
  <c r="E1941" i="18"/>
  <c r="F1941" i="18"/>
  <c r="G1941" i="18"/>
  <c r="H1941" i="18"/>
  <c r="I1941" i="18"/>
  <c r="J1941" i="18"/>
  <c r="K1941" i="18"/>
  <c r="C1942" i="18"/>
  <c r="D1942" i="18"/>
  <c r="E1942" i="18"/>
  <c r="F1942" i="18"/>
  <c r="G1942" i="18"/>
  <c r="H1942" i="18"/>
  <c r="I1942" i="18"/>
  <c r="J1942" i="18"/>
  <c r="K1942" i="18"/>
  <c r="C1943" i="18"/>
  <c r="D1943" i="18"/>
  <c r="E1943" i="18"/>
  <c r="F1943" i="18"/>
  <c r="G1943" i="18"/>
  <c r="H1943" i="18"/>
  <c r="I1943" i="18"/>
  <c r="J1943" i="18"/>
  <c r="K1943" i="18"/>
  <c r="C1944" i="18"/>
  <c r="D1944" i="18"/>
  <c r="E1944" i="18"/>
  <c r="F1944" i="18"/>
  <c r="G1944" i="18"/>
  <c r="H1944" i="18"/>
  <c r="I1944" i="18"/>
  <c r="J1944" i="18"/>
  <c r="K1944" i="18"/>
  <c r="C1945" i="18"/>
  <c r="D1945" i="18"/>
  <c r="E1945" i="18"/>
  <c r="F1945" i="18"/>
  <c r="G1945" i="18"/>
  <c r="H1945" i="18"/>
  <c r="I1945" i="18"/>
  <c r="J1945" i="18"/>
  <c r="K1945" i="18"/>
  <c r="C1946" i="18"/>
  <c r="D1946" i="18"/>
  <c r="E1946" i="18"/>
  <c r="F1946" i="18"/>
  <c r="G1946" i="18"/>
  <c r="H1946" i="18"/>
  <c r="I1946" i="18"/>
  <c r="J1946" i="18"/>
  <c r="K1946" i="18"/>
  <c r="C1947" i="18"/>
  <c r="D1947" i="18"/>
  <c r="E1947" i="18"/>
  <c r="F1947" i="18"/>
  <c r="G1947" i="18"/>
  <c r="H1947" i="18"/>
  <c r="I1947" i="18"/>
  <c r="J1947" i="18"/>
  <c r="K1947" i="18"/>
  <c r="C1948" i="18"/>
  <c r="D1948" i="18"/>
  <c r="E1948" i="18"/>
  <c r="F1948" i="18"/>
  <c r="G1948" i="18"/>
  <c r="H1948" i="18"/>
  <c r="I1948" i="18"/>
  <c r="J1948" i="18"/>
  <c r="K1948" i="18"/>
  <c r="C1949" i="18"/>
  <c r="D1949" i="18"/>
  <c r="E1949" i="18"/>
  <c r="F1949" i="18"/>
  <c r="G1949" i="18"/>
  <c r="H1949" i="18"/>
  <c r="I1949" i="18"/>
  <c r="J1949" i="18"/>
  <c r="K1949" i="18"/>
  <c r="C1950" i="18"/>
  <c r="D1950" i="18"/>
  <c r="E1950" i="18"/>
  <c r="F1950" i="18"/>
  <c r="G1950" i="18"/>
  <c r="H1950" i="18"/>
  <c r="I1950" i="18"/>
  <c r="J1950" i="18"/>
  <c r="K1950" i="18"/>
  <c r="C1951" i="18"/>
  <c r="D1951" i="18"/>
  <c r="E1951" i="18"/>
  <c r="F1951" i="18"/>
  <c r="G1951" i="18"/>
  <c r="H1951" i="18"/>
  <c r="I1951" i="18"/>
  <c r="J1951" i="18"/>
  <c r="K1951" i="18"/>
  <c r="C1952" i="18"/>
  <c r="D1952" i="18"/>
  <c r="E1952" i="18"/>
  <c r="F1952" i="18"/>
  <c r="G1952" i="18"/>
  <c r="H1952" i="18"/>
  <c r="I1952" i="18"/>
  <c r="J1952" i="18"/>
  <c r="K1952" i="18"/>
  <c r="C1953" i="18"/>
  <c r="D1953" i="18"/>
  <c r="E1953" i="18"/>
  <c r="F1953" i="18"/>
  <c r="G1953" i="18"/>
  <c r="H1953" i="18"/>
  <c r="I1953" i="18"/>
  <c r="J1953" i="18"/>
  <c r="K1953" i="18"/>
  <c r="C1954" i="18"/>
  <c r="D1954" i="18"/>
  <c r="E1954" i="18"/>
  <c r="F1954" i="18"/>
  <c r="G1954" i="18"/>
  <c r="H1954" i="18"/>
  <c r="I1954" i="18"/>
  <c r="J1954" i="18"/>
  <c r="K1954" i="18"/>
  <c r="C1955" i="18"/>
  <c r="D1955" i="18"/>
  <c r="E1955" i="18"/>
  <c r="F1955" i="18"/>
  <c r="G1955" i="18"/>
  <c r="H1955" i="18"/>
  <c r="I1955" i="18"/>
  <c r="J1955" i="18"/>
  <c r="K1955" i="18"/>
  <c r="C1956" i="18"/>
  <c r="D1956" i="18"/>
  <c r="E1956" i="18"/>
  <c r="F1956" i="18"/>
  <c r="G1956" i="18"/>
  <c r="H1956" i="18"/>
  <c r="I1956" i="18"/>
  <c r="J1956" i="18"/>
  <c r="K1956" i="18"/>
  <c r="C1957" i="18"/>
  <c r="D1957" i="18"/>
  <c r="E1957" i="18"/>
  <c r="F1957" i="18"/>
  <c r="G1957" i="18"/>
  <c r="H1957" i="18"/>
  <c r="I1957" i="18"/>
  <c r="J1957" i="18"/>
  <c r="K1957" i="18"/>
  <c r="C1958" i="18"/>
  <c r="D1958" i="18"/>
  <c r="E1958" i="18"/>
  <c r="F1958" i="18"/>
  <c r="G1958" i="18"/>
  <c r="H1958" i="18"/>
  <c r="I1958" i="18"/>
  <c r="J1958" i="18"/>
  <c r="K1958" i="18"/>
  <c r="C1959" i="18"/>
  <c r="D1959" i="18"/>
  <c r="E1959" i="18"/>
  <c r="F1959" i="18"/>
  <c r="G1959" i="18"/>
  <c r="H1959" i="18"/>
  <c r="I1959" i="18"/>
  <c r="J1959" i="18"/>
  <c r="K1959" i="18"/>
  <c r="C1960" i="18"/>
  <c r="D1960" i="18"/>
  <c r="E1960" i="18"/>
  <c r="F1960" i="18"/>
  <c r="G1960" i="18"/>
  <c r="H1960" i="18"/>
  <c r="I1960" i="18"/>
  <c r="J1960" i="18"/>
  <c r="K1960" i="18"/>
  <c r="C1961" i="18"/>
  <c r="D1961" i="18"/>
  <c r="E1961" i="18"/>
  <c r="F1961" i="18"/>
  <c r="G1961" i="18"/>
  <c r="H1961" i="18"/>
  <c r="I1961" i="18"/>
  <c r="J1961" i="18"/>
  <c r="K1961" i="18"/>
  <c r="C1962" i="18"/>
  <c r="D1962" i="18"/>
  <c r="E1962" i="18"/>
  <c r="F1962" i="18"/>
  <c r="G1962" i="18"/>
  <c r="H1962" i="18"/>
  <c r="I1962" i="18"/>
  <c r="J1962" i="18"/>
  <c r="K1962" i="18"/>
  <c r="C1963" i="18"/>
  <c r="D1963" i="18"/>
  <c r="E1963" i="18"/>
  <c r="F1963" i="18"/>
  <c r="G1963" i="18"/>
  <c r="H1963" i="18"/>
  <c r="I1963" i="18"/>
  <c r="J1963" i="18"/>
  <c r="K1963" i="18"/>
  <c r="C1964" i="18"/>
  <c r="D1964" i="18"/>
  <c r="E1964" i="18"/>
  <c r="F1964" i="18"/>
  <c r="G1964" i="18"/>
  <c r="H1964" i="18"/>
  <c r="I1964" i="18"/>
  <c r="J1964" i="18"/>
  <c r="K1964" i="18"/>
  <c r="C1965" i="18"/>
  <c r="D1965" i="18"/>
  <c r="E1965" i="18"/>
  <c r="F1965" i="18"/>
  <c r="G1965" i="18"/>
  <c r="H1965" i="18"/>
  <c r="I1965" i="18"/>
  <c r="J1965" i="18"/>
  <c r="K1965" i="18"/>
  <c r="C1966" i="18"/>
  <c r="D1966" i="18"/>
  <c r="E1966" i="18"/>
  <c r="F1966" i="18"/>
  <c r="G1966" i="18"/>
  <c r="H1966" i="18"/>
  <c r="I1966" i="18"/>
  <c r="J1966" i="18"/>
  <c r="K1966" i="18"/>
  <c r="C1967" i="18"/>
  <c r="D1967" i="18"/>
  <c r="E1967" i="18"/>
  <c r="F1967" i="18"/>
  <c r="G1967" i="18"/>
  <c r="H1967" i="18"/>
  <c r="I1967" i="18"/>
  <c r="J1967" i="18"/>
  <c r="K1967" i="18"/>
  <c r="C1968" i="18"/>
  <c r="D1968" i="18"/>
  <c r="E1968" i="18"/>
  <c r="F1968" i="18"/>
  <c r="G1968" i="18"/>
  <c r="H1968" i="18"/>
  <c r="I1968" i="18"/>
  <c r="J1968" i="18"/>
  <c r="K1968" i="18"/>
  <c r="C1969" i="18"/>
  <c r="D1969" i="18"/>
  <c r="E1969" i="18"/>
  <c r="F1969" i="18"/>
  <c r="G1969" i="18"/>
  <c r="H1969" i="18"/>
  <c r="I1969" i="18"/>
  <c r="J1969" i="18"/>
  <c r="K1969" i="18"/>
  <c r="C1970" i="18"/>
  <c r="D1970" i="18"/>
  <c r="E1970" i="18"/>
  <c r="F1970" i="18"/>
  <c r="G1970" i="18"/>
  <c r="H1970" i="18"/>
  <c r="I1970" i="18"/>
  <c r="J1970" i="18"/>
  <c r="K1970" i="18"/>
  <c r="C1971" i="18"/>
  <c r="D1971" i="18"/>
  <c r="E1971" i="18"/>
  <c r="F1971" i="18"/>
  <c r="G1971" i="18"/>
  <c r="H1971" i="18"/>
  <c r="I1971" i="18"/>
  <c r="J1971" i="18"/>
  <c r="K1971" i="18"/>
  <c r="C1972" i="18"/>
  <c r="D1972" i="18"/>
  <c r="E1972" i="18"/>
  <c r="F1972" i="18"/>
  <c r="G1972" i="18"/>
  <c r="H1972" i="18"/>
  <c r="I1972" i="18"/>
  <c r="J1972" i="18"/>
  <c r="K1972" i="18"/>
  <c r="C1973" i="18"/>
  <c r="D1973" i="18"/>
  <c r="E1973" i="18"/>
  <c r="F1973" i="18"/>
  <c r="G1973" i="18"/>
  <c r="H1973" i="18"/>
  <c r="I1973" i="18"/>
  <c r="J1973" i="18"/>
  <c r="K1973" i="18"/>
  <c r="C1974" i="18"/>
  <c r="D1974" i="18"/>
  <c r="E1974" i="18"/>
  <c r="F1974" i="18"/>
  <c r="G1974" i="18"/>
  <c r="H1974" i="18"/>
  <c r="I1974" i="18"/>
  <c r="J1974" i="18"/>
  <c r="K1974" i="18"/>
  <c r="C1975" i="18"/>
  <c r="D1975" i="18"/>
  <c r="E1975" i="18"/>
  <c r="F1975" i="18"/>
  <c r="G1975" i="18"/>
  <c r="H1975" i="18"/>
  <c r="I1975" i="18"/>
  <c r="J1975" i="18"/>
  <c r="K1975" i="18"/>
  <c r="C1976" i="18"/>
  <c r="D1976" i="18"/>
  <c r="E1976" i="18"/>
  <c r="F1976" i="18"/>
  <c r="G1976" i="18"/>
  <c r="H1976" i="18"/>
  <c r="I1976" i="18"/>
  <c r="J1976" i="18"/>
  <c r="K1976" i="18"/>
  <c r="C1977" i="18"/>
  <c r="D1977" i="18"/>
  <c r="E1977" i="18"/>
  <c r="F1977" i="18"/>
  <c r="G1977" i="18"/>
  <c r="H1977" i="18"/>
  <c r="I1977" i="18"/>
  <c r="J1977" i="18"/>
  <c r="K1977" i="18"/>
  <c r="C1978" i="18"/>
  <c r="D1978" i="18"/>
  <c r="E1978" i="18"/>
  <c r="F1978" i="18"/>
  <c r="G1978" i="18"/>
  <c r="H1978" i="18"/>
  <c r="I1978" i="18"/>
  <c r="J1978" i="18"/>
  <c r="K1978" i="18"/>
  <c r="C1979" i="18"/>
  <c r="D1979" i="18"/>
  <c r="E1979" i="18"/>
  <c r="F1979" i="18"/>
  <c r="G1979" i="18"/>
  <c r="H1979" i="18"/>
  <c r="I1979" i="18"/>
  <c r="J1979" i="18"/>
  <c r="K1979" i="18"/>
  <c r="C1980" i="18"/>
  <c r="D1980" i="18"/>
  <c r="E1980" i="18"/>
  <c r="F1980" i="18"/>
  <c r="G1980" i="18"/>
  <c r="H1980" i="18"/>
  <c r="I1980" i="18"/>
  <c r="J1980" i="18"/>
  <c r="K1980" i="18"/>
  <c r="C1981" i="18"/>
  <c r="D1981" i="18"/>
  <c r="E1981" i="18"/>
  <c r="F1981" i="18"/>
  <c r="G1981" i="18"/>
  <c r="H1981" i="18"/>
  <c r="I1981" i="18"/>
  <c r="J1981" i="18"/>
  <c r="K1981" i="18"/>
  <c r="C1982" i="18"/>
  <c r="D1982" i="18"/>
  <c r="E1982" i="18"/>
  <c r="F1982" i="18"/>
  <c r="G1982" i="18"/>
  <c r="H1982" i="18"/>
  <c r="I1982" i="18"/>
  <c r="J1982" i="18"/>
  <c r="K1982" i="18"/>
  <c r="C1983" i="18"/>
  <c r="D1983" i="18"/>
  <c r="E1983" i="18"/>
  <c r="F1983" i="18"/>
  <c r="G1983" i="18"/>
  <c r="H1983" i="18"/>
  <c r="I1983" i="18"/>
  <c r="J1983" i="18"/>
  <c r="K1983" i="18"/>
  <c r="C1984" i="18"/>
  <c r="D1984" i="18"/>
  <c r="E1984" i="18"/>
  <c r="F1984" i="18"/>
  <c r="G1984" i="18"/>
  <c r="H1984" i="18"/>
  <c r="I1984" i="18"/>
  <c r="J1984" i="18"/>
  <c r="K1984" i="18"/>
  <c r="C1985" i="18"/>
  <c r="D1985" i="18"/>
  <c r="E1985" i="18"/>
  <c r="F1985" i="18"/>
  <c r="G1985" i="18"/>
  <c r="H1985" i="18"/>
  <c r="I1985" i="18"/>
  <c r="J1985" i="18"/>
  <c r="K1985" i="18"/>
  <c r="C1986" i="18"/>
  <c r="D1986" i="18"/>
  <c r="E1986" i="18"/>
  <c r="F1986" i="18"/>
  <c r="G1986" i="18"/>
  <c r="H1986" i="18"/>
  <c r="I1986" i="18"/>
  <c r="J1986" i="18"/>
  <c r="K1986" i="18"/>
  <c r="C1987" i="18"/>
  <c r="D1987" i="18"/>
  <c r="E1987" i="18"/>
  <c r="F1987" i="18"/>
  <c r="G1987" i="18"/>
  <c r="H1987" i="18"/>
  <c r="I1987" i="18"/>
  <c r="J1987" i="18"/>
  <c r="K1987" i="18"/>
  <c r="C1988" i="18"/>
  <c r="D1988" i="18"/>
  <c r="E1988" i="18"/>
  <c r="F1988" i="18"/>
  <c r="G1988" i="18"/>
  <c r="H1988" i="18"/>
  <c r="I1988" i="18"/>
  <c r="J1988" i="18"/>
  <c r="K1988" i="18"/>
  <c r="C1989" i="18"/>
  <c r="D1989" i="18"/>
  <c r="E1989" i="18"/>
  <c r="F1989" i="18"/>
  <c r="G1989" i="18"/>
  <c r="H1989" i="18"/>
  <c r="I1989" i="18"/>
  <c r="J1989" i="18"/>
  <c r="K1989" i="18"/>
  <c r="C1990" i="18"/>
  <c r="D1990" i="18"/>
  <c r="E1990" i="18"/>
  <c r="F1990" i="18"/>
  <c r="G1990" i="18"/>
  <c r="H1990" i="18"/>
  <c r="I1990" i="18"/>
  <c r="J1990" i="18"/>
  <c r="K1990" i="18"/>
  <c r="C1991" i="18"/>
  <c r="D1991" i="18"/>
  <c r="E1991" i="18"/>
  <c r="F1991" i="18"/>
  <c r="G1991" i="18"/>
  <c r="H1991" i="18"/>
  <c r="I1991" i="18"/>
  <c r="J1991" i="18"/>
  <c r="K1991" i="18"/>
  <c r="C1992" i="18"/>
  <c r="D1992" i="18"/>
  <c r="E1992" i="18"/>
  <c r="F1992" i="18"/>
  <c r="G1992" i="18"/>
  <c r="H1992" i="18"/>
  <c r="I1992" i="18"/>
  <c r="J1992" i="18"/>
  <c r="K1992" i="18"/>
  <c r="C1993" i="18"/>
  <c r="D1993" i="18"/>
  <c r="E1993" i="18"/>
  <c r="F1993" i="18"/>
  <c r="G1993" i="18"/>
  <c r="H1993" i="18"/>
  <c r="I1993" i="18"/>
  <c r="J1993" i="18"/>
  <c r="K1993" i="18"/>
  <c r="C1994" i="18"/>
  <c r="D1994" i="18"/>
  <c r="E1994" i="18"/>
  <c r="F1994" i="18"/>
  <c r="G1994" i="18"/>
  <c r="H1994" i="18"/>
  <c r="I1994" i="18"/>
  <c r="J1994" i="18"/>
  <c r="K1994" i="18"/>
  <c r="C1995" i="18"/>
  <c r="D1995" i="18"/>
  <c r="E1995" i="18"/>
  <c r="F1995" i="18"/>
  <c r="G1995" i="18"/>
  <c r="H1995" i="18"/>
  <c r="I1995" i="18"/>
  <c r="J1995" i="18"/>
  <c r="K1995" i="18"/>
  <c r="C1996" i="18"/>
  <c r="D1996" i="18"/>
  <c r="E1996" i="18"/>
  <c r="F1996" i="18"/>
  <c r="G1996" i="18"/>
  <c r="H1996" i="18"/>
  <c r="I1996" i="18"/>
  <c r="J1996" i="18"/>
  <c r="K1996" i="18"/>
  <c r="C1997" i="18"/>
  <c r="D1997" i="18"/>
  <c r="E1997" i="18"/>
  <c r="F1997" i="18"/>
  <c r="G1997" i="18"/>
  <c r="H1997" i="18"/>
  <c r="I1997" i="18"/>
  <c r="J1997" i="18"/>
  <c r="K1997" i="18"/>
  <c r="C1998" i="18"/>
  <c r="D1998" i="18"/>
  <c r="E1998" i="18"/>
  <c r="F1998" i="18"/>
  <c r="G1998" i="18"/>
  <c r="H1998" i="18"/>
  <c r="I1998" i="18"/>
  <c r="J1998" i="18"/>
  <c r="K1998" i="18"/>
  <c r="C1999" i="18"/>
  <c r="D1999" i="18"/>
  <c r="E1999" i="18"/>
  <c r="F1999" i="18"/>
  <c r="G1999" i="18"/>
  <c r="H1999" i="18"/>
  <c r="I1999" i="18"/>
  <c r="J1999" i="18"/>
  <c r="K1999" i="18"/>
  <c r="C2000" i="18"/>
  <c r="D2000" i="18"/>
  <c r="E2000" i="18"/>
  <c r="F2000" i="18"/>
  <c r="G2000" i="18"/>
  <c r="H2000" i="18"/>
  <c r="I2000" i="18"/>
  <c r="J2000" i="18"/>
  <c r="K2000" i="18"/>
  <c r="C2001" i="18"/>
  <c r="D2001" i="18"/>
  <c r="E2001" i="18"/>
  <c r="F2001" i="18"/>
  <c r="G2001" i="18"/>
  <c r="H2001" i="18"/>
  <c r="I2001" i="18"/>
  <c r="J2001" i="18"/>
  <c r="K2001" i="18"/>
  <c r="C2002" i="18"/>
  <c r="D2002" i="18"/>
  <c r="E2002" i="18"/>
  <c r="F2002" i="18"/>
  <c r="G2002" i="18"/>
  <c r="H2002" i="18"/>
  <c r="I2002" i="18"/>
  <c r="J2002" i="18"/>
  <c r="K2002" i="18"/>
  <c r="C2003" i="18"/>
  <c r="D2003" i="18"/>
  <c r="E2003" i="18"/>
  <c r="F2003" i="18"/>
  <c r="G2003" i="18"/>
  <c r="H2003" i="18"/>
  <c r="I2003" i="18"/>
  <c r="J2003" i="18"/>
  <c r="K2003" i="18"/>
  <c r="C2004" i="18"/>
  <c r="D2004" i="18"/>
  <c r="E2004" i="18"/>
  <c r="F2004" i="18"/>
  <c r="G2004" i="18"/>
  <c r="H2004" i="18"/>
  <c r="I2004" i="18"/>
  <c r="J2004" i="18"/>
  <c r="K2004" i="18"/>
  <c r="C2005" i="18"/>
  <c r="D2005" i="18"/>
  <c r="E2005" i="18"/>
  <c r="F2005" i="18"/>
  <c r="G2005" i="18"/>
  <c r="H2005" i="18"/>
  <c r="I2005" i="18"/>
  <c r="J2005" i="18"/>
  <c r="K2005" i="18"/>
  <c r="C2006" i="18"/>
  <c r="D2006" i="18"/>
  <c r="E2006" i="18"/>
  <c r="F2006" i="18"/>
  <c r="G2006" i="18"/>
  <c r="H2006" i="18"/>
  <c r="I2006" i="18"/>
  <c r="J2006" i="18"/>
  <c r="K2006" i="18"/>
  <c r="C2007" i="18"/>
  <c r="D2007" i="18"/>
  <c r="E2007" i="18"/>
  <c r="F2007" i="18"/>
  <c r="G2007" i="18"/>
  <c r="H2007" i="18"/>
  <c r="I2007" i="18"/>
  <c r="J2007" i="18"/>
  <c r="K2007" i="18"/>
  <c r="C2008" i="18"/>
  <c r="D2008" i="18"/>
  <c r="E2008" i="18"/>
  <c r="F2008" i="18"/>
  <c r="G2008" i="18"/>
  <c r="H2008" i="18"/>
  <c r="I2008" i="18"/>
  <c r="J2008" i="18"/>
  <c r="K2008" i="18"/>
  <c r="C2009" i="18"/>
  <c r="D2009" i="18"/>
  <c r="E2009" i="18"/>
  <c r="F2009" i="18"/>
  <c r="G2009" i="18"/>
  <c r="H2009" i="18"/>
  <c r="I2009" i="18"/>
  <c r="J2009" i="18"/>
  <c r="K2009" i="18"/>
  <c r="C2010" i="18"/>
  <c r="D2010" i="18"/>
  <c r="E2010" i="18"/>
  <c r="F2010" i="18"/>
  <c r="G2010" i="18"/>
  <c r="H2010" i="18"/>
  <c r="I2010" i="18"/>
  <c r="J2010" i="18"/>
  <c r="K2010" i="18"/>
  <c r="C2011" i="18"/>
  <c r="D2011" i="18"/>
  <c r="E2011" i="18"/>
  <c r="F2011" i="18"/>
  <c r="G2011" i="18"/>
  <c r="H2011" i="18"/>
  <c r="I2011" i="18"/>
  <c r="J2011" i="18"/>
  <c r="K2011" i="18"/>
  <c r="C2012" i="18"/>
  <c r="D2012" i="18"/>
  <c r="E2012" i="18"/>
  <c r="F2012" i="18"/>
  <c r="G2012" i="18"/>
  <c r="H2012" i="18"/>
  <c r="I2012" i="18"/>
  <c r="J2012" i="18"/>
  <c r="K2012" i="18"/>
  <c r="C2013" i="18"/>
  <c r="D2013" i="18"/>
  <c r="E2013" i="18"/>
  <c r="F2013" i="18"/>
  <c r="G2013" i="18"/>
  <c r="H2013" i="18"/>
  <c r="I2013" i="18"/>
  <c r="J2013" i="18"/>
  <c r="K2013" i="18"/>
  <c r="C2014" i="18"/>
  <c r="D2014" i="18"/>
  <c r="E2014" i="18"/>
  <c r="F2014" i="18"/>
  <c r="G2014" i="18"/>
  <c r="H2014" i="18"/>
  <c r="I2014" i="18"/>
  <c r="J2014" i="18"/>
  <c r="K2014" i="18"/>
  <c r="C2015" i="18"/>
  <c r="D2015" i="18"/>
  <c r="E2015" i="18"/>
  <c r="F2015" i="18"/>
  <c r="G2015" i="18"/>
  <c r="H2015" i="18"/>
  <c r="I2015" i="18"/>
  <c r="J2015" i="18"/>
  <c r="K2015" i="18"/>
  <c r="C2016" i="18"/>
  <c r="D2016" i="18"/>
  <c r="E2016" i="18"/>
  <c r="F2016" i="18"/>
  <c r="G2016" i="18"/>
  <c r="H2016" i="18"/>
  <c r="I2016" i="18"/>
  <c r="J2016" i="18"/>
  <c r="K2016" i="18"/>
  <c r="C2017" i="18"/>
  <c r="D2017" i="18"/>
  <c r="E2017" i="18"/>
  <c r="F2017" i="18"/>
  <c r="G2017" i="18"/>
  <c r="H2017" i="18"/>
  <c r="I2017" i="18"/>
  <c r="J2017" i="18"/>
  <c r="K2017" i="18"/>
  <c r="C2018" i="18"/>
  <c r="D2018" i="18"/>
  <c r="E2018" i="18"/>
  <c r="F2018" i="18"/>
  <c r="G2018" i="18"/>
  <c r="H2018" i="18"/>
  <c r="I2018" i="18"/>
  <c r="J2018" i="18"/>
  <c r="K2018" i="18"/>
  <c r="C2019" i="18"/>
  <c r="D2019" i="18"/>
  <c r="E2019" i="18"/>
  <c r="F2019" i="18"/>
  <c r="G2019" i="18"/>
  <c r="H2019" i="18"/>
  <c r="I2019" i="18"/>
  <c r="J2019" i="18"/>
  <c r="K2019" i="18"/>
  <c r="C2020" i="18"/>
  <c r="D2020" i="18"/>
  <c r="E2020" i="18"/>
  <c r="F2020" i="18"/>
  <c r="G2020" i="18"/>
  <c r="H2020" i="18"/>
  <c r="I2020" i="18"/>
  <c r="J2020" i="18"/>
  <c r="K2020" i="18"/>
  <c r="C2021" i="18"/>
  <c r="D2021" i="18"/>
  <c r="E2021" i="18"/>
  <c r="F2021" i="18"/>
  <c r="G2021" i="18"/>
  <c r="H2021" i="18"/>
  <c r="I2021" i="18"/>
  <c r="J2021" i="18"/>
  <c r="K2021" i="18"/>
  <c r="C2022" i="18"/>
  <c r="D2022" i="18"/>
  <c r="E2022" i="18"/>
  <c r="F2022" i="18"/>
  <c r="G2022" i="18"/>
  <c r="H2022" i="18"/>
  <c r="I2022" i="18"/>
  <c r="J2022" i="18"/>
  <c r="K2022" i="18"/>
  <c r="C2023" i="18"/>
  <c r="D2023" i="18"/>
  <c r="E2023" i="18"/>
  <c r="F2023" i="18"/>
  <c r="G2023" i="18"/>
  <c r="H2023" i="18"/>
  <c r="I2023" i="18"/>
  <c r="J2023" i="18"/>
  <c r="K2023" i="18"/>
  <c r="C2024" i="18"/>
  <c r="D2024" i="18"/>
  <c r="E2024" i="18"/>
  <c r="F2024" i="18"/>
  <c r="G2024" i="18"/>
  <c r="H2024" i="18"/>
  <c r="I2024" i="18"/>
  <c r="J2024" i="18"/>
  <c r="K2024" i="18"/>
  <c r="C2025" i="18"/>
  <c r="D2025" i="18"/>
  <c r="E2025" i="18"/>
  <c r="F2025" i="18"/>
  <c r="G2025" i="18"/>
  <c r="H2025" i="18"/>
  <c r="I2025" i="18"/>
  <c r="J2025" i="18"/>
  <c r="K2025" i="18"/>
  <c r="C2026" i="18"/>
  <c r="D2026" i="18"/>
  <c r="E2026" i="18"/>
  <c r="F2026" i="18"/>
  <c r="G2026" i="18"/>
  <c r="H2026" i="18"/>
  <c r="I2026" i="18"/>
  <c r="J2026" i="18"/>
  <c r="K2026" i="18"/>
  <c r="C2027" i="18"/>
  <c r="D2027" i="18"/>
  <c r="E2027" i="18"/>
  <c r="F2027" i="18"/>
  <c r="G2027" i="18"/>
  <c r="H2027" i="18"/>
  <c r="I2027" i="18"/>
  <c r="J2027" i="18"/>
  <c r="K2027" i="18"/>
  <c r="C2028" i="18"/>
  <c r="D2028" i="18"/>
  <c r="E2028" i="18"/>
  <c r="F2028" i="18"/>
  <c r="G2028" i="18"/>
  <c r="H2028" i="18"/>
  <c r="I2028" i="18"/>
  <c r="J2028" i="18"/>
  <c r="K2028" i="18"/>
  <c r="C2029" i="18"/>
  <c r="D2029" i="18"/>
  <c r="E2029" i="18"/>
  <c r="F2029" i="18"/>
  <c r="G2029" i="18"/>
  <c r="H2029" i="18"/>
  <c r="I2029" i="18"/>
  <c r="J2029" i="18"/>
  <c r="K2029" i="18"/>
  <c r="C2030" i="18"/>
  <c r="D2030" i="18"/>
  <c r="E2030" i="18"/>
  <c r="F2030" i="18"/>
  <c r="G2030" i="18"/>
  <c r="H2030" i="18"/>
  <c r="I2030" i="18"/>
  <c r="J2030" i="18"/>
  <c r="K2030" i="18"/>
  <c r="C2031" i="18"/>
  <c r="D2031" i="18"/>
  <c r="E2031" i="18"/>
  <c r="F2031" i="18"/>
  <c r="G2031" i="18"/>
  <c r="H2031" i="18"/>
  <c r="I2031" i="18"/>
  <c r="J2031" i="18"/>
  <c r="K2031" i="18"/>
  <c r="C2032" i="18"/>
  <c r="D2032" i="18"/>
  <c r="E2032" i="18"/>
  <c r="F2032" i="18"/>
  <c r="G2032" i="18"/>
  <c r="H2032" i="18"/>
  <c r="I2032" i="18"/>
  <c r="J2032" i="18"/>
  <c r="K2032" i="18"/>
  <c r="C2033" i="18"/>
  <c r="D2033" i="18"/>
  <c r="E2033" i="18"/>
  <c r="F2033" i="18"/>
  <c r="G2033" i="18"/>
  <c r="H2033" i="18"/>
  <c r="I2033" i="18"/>
  <c r="J2033" i="18"/>
  <c r="K2033" i="18"/>
  <c r="C2034" i="18"/>
  <c r="D2034" i="18"/>
  <c r="E2034" i="18"/>
  <c r="F2034" i="18"/>
  <c r="G2034" i="18"/>
  <c r="H2034" i="18"/>
  <c r="I2034" i="18"/>
  <c r="J2034" i="18"/>
  <c r="K2034" i="18"/>
  <c r="C2035" i="18"/>
  <c r="D2035" i="18"/>
  <c r="E2035" i="18"/>
  <c r="F2035" i="18"/>
  <c r="G2035" i="18"/>
  <c r="H2035" i="18"/>
  <c r="I2035" i="18"/>
  <c r="J2035" i="18"/>
  <c r="K2035" i="18"/>
  <c r="C2036" i="18"/>
  <c r="D2036" i="18"/>
  <c r="E2036" i="18"/>
  <c r="F2036" i="18"/>
  <c r="G2036" i="18"/>
  <c r="H2036" i="18"/>
  <c r="I2036" i="18"/>
  <c r="J2036" i="18"/>
  <c r="K2036" i="18"/>
  <c r="C2037" i="18"/>
  <c r="D2037" i="18"/>
  <c r="E2037" i="18"/>
  <c r="F2037" i="18"/>
  <c r="G2037" i="18"/>
  <c r="H2037" i="18"/>
  <c r="I2037" i="18"/>
  <c r="J2037" i="18"/>
  <c r="K2037" i="18"/>
  <c r="C2038" i="18"/>
  <c r="D2038" i="18"/>
  <c r="E2038" i="18"/>
  <c r="F2038" i="18"/>
  <c r="G2038" i="18"/>
  <c r="H2038" i="18"/>
  <c r="I2038" i="18"/>
  <c r="J2038" i="18"/>
  <c r="K2038" i="18"/>
  <c r="C2039" i="18"/>
  <c r="D2039" i="18"/>
  <c r="E2039" i="18"/>
  <c r="F2039" i="18"/>
  <c r="G2039" i="18"/>
  <c r="H2039" i="18"/>
  <c r="I2039" i="18"/>
  <c r="J2039" i="18"/>
  <c r="K2039" i="18"/>
  <c r="C2040" i="18"/>
  <c r="D2040" i="18"/>
  <c r="E2040" i="18"/>
  <c r="F2040" i="18"/>
  <c r="G2040" i="18"/>
  <c r="H2040" i="18"/>
  <c r="I2040" i="18"/>
  <c r="J2040" i="18"/>
  <c r="K2040" i="18"/>
  <c r="C2041" i="18"/>
  <c r="D2041" i="18"/>
  <c r="E2041" i="18"/>
  <c r="F2041" i="18"/>
  <c r="G2041" i="18"/>
  <c r="H2041" i="18"/>
  <c r="I2041" i="18"/>
  <c r="J2041" i="18"/>
  <c r="K2041" i="18"/>
  <c r="C2042" i="18"/>
  <c r="D2042" i="18"/>
  <c r="E2042" i="18"/>
  <c r="F2042" i="18"/>
  <c r="G2042" i="18"/>
  <c r="H2042" i="18"/>
  <c r="I2042" i="18"/>
  <c r="J2042" i="18"/>
  <c r="K2042" i="18"/>
  <c r="C2043" i="18"/>
  <c r="D2043" i="18"/>
  <c r="E2043" i="18"/>
  <c r="F2043" i="18"/>
  <c r="G2043" i="18"/>
  <c r="H2043" i="18"/>
  <c r="I2043" i="18"/>
  <c r="J2043" i="18"/>
  <c r="K2043" i="18"/>
  <c r="C2044" i="18"/>
  <c r="D2044" i="18"/>
  <c r="E2044" i="18"/>
  <c r="F2044" i="18"/>
  <c r="G2044" i="18"/>
  <c r="H2044" i="18"/>
  <c r="I2044" i="18"/>
  <c r="J2044" i="18"/>
  <c r="K2044" i="18"/>
  <c r="C2045" i="18"/>
  <c r="D2045" i="18"/>
  <c r="E2045" i="18"/>
  <c r="F2045" i="18"/>
  <c r="G2045" i="18"/>
  <c r="H2045" i="18"/>
  <c r="I2045" i="18"/>
  <c r="J2045" i="18"/>
  <c r="K2045" i="18"/>
  <c r="C2046" i="18"/>
  <c r="D2046" i="18"/>
  <c r="E2046" i="18"/>
  <c r="F2046" i="18"/>
  <c r="G2046" i="18"/>
  <c r="H2046" i="18"/>
  <c r="I2046" i="18"/>
  <c r="J2046" i="18"/>
  <c r="K2046" i="18"/>
  <c r="C2047" i="18"/>
  <c r="D2047" i="18"/>
  <c r="E2047" i="18"/>
  <c r="F2047" i="18"/>
  <c r="G2047" i="18"/>
  <c r="H2047" i="18"/>
  <c r="I2047" i="18"/>
  <c r="J2047" i="18"/>
  <c r="K2047" i="18"/>
  <c r="C2048" i="18"/>
  <c r="D2048" i="18"/>
  <c r="E2048" i="18"/>
  <c r="F2048" i="18"/>
  <c r="G2048" i="18"/>
  <c r="H2048" i="18"/>
  <c r="I2048" i="18"/>
  <c r="J2048" i="18"/>
  <c r="K2048" i="18"/>
  <c r="C2049" i="18"/>
  <c r="D2049" i="18"/>
  <c r="E2049" i="18"/>
  <c r="F2049" i="18"/>
  <c r="G2049" i="18"/>
  <c r="H2049" i="18"/>
  <c r="I2049" i="18"/>
  <c r="J2049" i="18"/>
  <c r="K2049" i="18"/>
  <c r="C2050" i="18"/>
  <c r="D2050" i="18"/>
  <c r="E2050" i="18"/>
  <c r="F2050" i="18"/>
  <c r="G2050" i="18"/>
  <c r="H2050" i="18"/>
  <c r="I2050" i="18"/>
  <c r="J2050" i="18"/>
  <c r="K2050" i="18"/>
  <c r="C2051" i="18"/>
  <c r="D2051" i="18"/>
  <c r="E2051" i="18"/>
  <c r="F2051" i="18"/>
  <c r="G2051" i="18"/>
  <c r="H2051" i="18"/>
  <c r="I2051" i="18"/>
  <c r="J2051" i="18"/>
  <c r="K2051" i="18"/>
  <c r="C2052" i="18"/>
  <c r="D2052" i="18"/>
  <c r="E2052" i="18"/>
  <c r="F2052" i="18"/>
  <c r="G2052" i="18"/>
  <c r="H2052" i="18"/>
  <c r="I2052" i="18"/>
  <c r="J2052" i="18"/>
  <c r="K2052" i="18"/>
  <c r="C2053" i="18"/>
  <c r="D2053" i="18"/>
  <c r="E2053" i="18"/>
  <c r="F2053" i="18"/>
  <c r="G2053" i="18"/>
  <c r="H2053" i="18"/>
  <c r="I2053" i="18"/>
  <c r="J2053" i="18"/>
  <c r="K2053" i="18"/>
  <c r="C2054" i="18"/>
  <c r="D2054" i="18"/>
  <c r="E2054" i="18"/>
  <c r="F2054" i="18"/>
  <c r="G2054" i="18"/>
  <c r="H2054" i="18"/>
  <c r="I2054" i="18"/>
  <c r="J2054" i="18"/>
  <c r="K2054" i="18"/>
  <c r="C2055" i="18"/>
  <c r="D2055" i="18"/>
  <c r="E2055" i="18"/>
  <c r="F2055" i="18"/>
  <c r="G2055" i="18"/>
  <c r="H2055" i="18"/>
  <c r="I2055" i="18"/>
  <c r="J2055" i="18"/>
  <c r="K2055" i="18"/>
  <c r="C2056" i="18"/>
  <c r="D2056" i="18"/>
  <c r="E2056" i="18"/>
  <c r="F2056" i="18"/>
  <c r="G2056" i="18"/>
  <c r="H2056" i="18"/>
  <c r="I2056" i="18"/>
  <c r="J2056" i="18"/>
  <c r="K2056" i="18"/>
  <c r="C2057" i="18"/>
  <c r="D2057" i="18"/>
  <c r="E2057" i="18"/>
  <c r="F2057" i="18"/>
  <c r="G2057" i="18"/>
  <c r="H2057" i="18"/>
  <c r="I2057" i="18"/>
  <c r="J2057" i="18"/>
  <c r="K2057" i="18"/>
  <c r="C2058" i="18"/>
  <c r="D2058" i="18"/>
  <c r="E2058" i="18"/>
  <c r="F2058" i="18"/>
  <c r="G2058" i="18"/>
  <c r="H2058" i="18"/>
  <c r="I2058" i="18"/>
  <c r="J2058" i="18"/>
  <c r="K2058" i="18"/>
  <c r="C2059" i="18"/>
  <c r="D2059" i="18"/>
  <c r="E2059" i="18"/>
  <c r="F2059" i="18"/>
  <c r="G2059" i="18"/>
  <c r="H2059" i="18"/>
  <c r="I2059" i="18"/>
  <c r="J2059" i="18"/>
  <c r="K2059" i="18"/>
  <c r="C2060" i="18"/>
  <c r="D2060" i="18"/>
  <c r="E2060" i="18"/>
  <c r="F2060" i="18"/>
  <c r="G2060" i="18"/>
  <c r="H2060" i="18"/>
  <c r="I2060" i="18"/>
  <c r="J2060" i="18"/>
  <c r="K2060" i="18"/>
  <c r="C2061" i="18"/>
  <c r="D2061" i="18"/>
  <c r="E2061" i="18"/>
  <c r="F2061" i="18"/>
  <c r="G2061" i="18"/>
  <c r="H2061" i="18"/>
  <c r="I2061" i="18"/>
  <c r="J2061" i="18"/>
  <c r="K2061" i="18"/>
  <c r="C2062" i="18"/>
  <c r="D2062" i="18"/>
  <c r="E2062" i="18"/>
  <c r="F2062" i="18"/>
  <c r="G2062" i="18"/>
  <c r="H2062" i="18"/>
  <c r="I2062" i="18"/>
  <c r="J2062" i="18"/>
  <c r="K2062" i="18"/>
  <c r="C2063" i="18"/>
  <c r="D2063" i="18"/>
  <c r="E2063" i="18"/>
  <c r="F2063" i="18"/>
  <c r="G2063" i="18"/>
  <c r="H2063" i="18"/>
  <c r="I2063" i="18"/>
  <c r="J2063" i="18"/>
  <c r="K2063" i="18"/>
  <c r="C2064" i="18"/>
  <c r="D2064" i="18"/>
  <c r="E2064" i="18"/>
  <c r="F2064" i="18"/>
  <c r="G2064" i="18"/>
  <c r="H2064" i="18"/>
  <c r="I2064" i="18"/>
  <c r="J2064" i="18"/>
  <c r="K2064" i="18"/>
  <c r="C2065" i="18"/>
  <c r="D2065" i="18"/>
  <c r="E2065" i="18"/>
  <c r="F2065" i="18"/>
  <c r="G2065" i="18"/>
  <c r="H2065" i="18"/>
  <c r="I2065" i="18"/>
  <c r="J2065" i="18"/>
  <c r="K2065" i="18"/>
  <c r="C2066" i="18"/>
  <c r="D2066" i="18"/>
  <c r="E2066" i="18"/>
  <c r="F2066" i="18"/>
  <c r="G2066" i="18"/>
  <c r="H2066" i="18"/>
  <c r="I2066" i="18"/>
  <c r="J2066" i="18"/>
  <c r="K2066" i="18"/>
  <c r="C2067" i="18"/>
  <c r="D2067" i="18"/>
  <c r="E2067" i="18"/>
  <c r="F2067" i="18"/>
  <c r="G2067" i="18"/>
  <c r="H2067" i="18"/>
  <c r="I2067" i="18"/>
  <c r="J2067" i="18"/>
  <c r="K2067" i="18"/>
  <c r="C2068" i="18"/>
  <c r="D2068" i="18"/>
  <c r="E2068" i="18"/>
  <c r="F2068" i="18"/>
  <c r="G2068" i="18"/>
  <c r="H2068" i="18"/>
  <c r="I2068" i="18"/>
  <c r="J2068" i="18"/>
  <c r="K2068" i="18"/>
  <c r="C2069" i="18"/>
  <c r="D2069" i="18"/>
  <c r="E2069" i="18"/>
  <c r="F2069" i="18"/>
  <c r="G2069" i="18"/>
  <c r="H2069" i="18"/>
  <c r="I2069" i="18"/>
  <c r="J2069" i="18"/>
  <c r="K2069" i="18"/>
  <c r="C2070" i="18"/>
  <c r="D2070" i="18"/>
  <c r="E2070" i="18"/>
  <c r="F2070" i="18"/>
  <c r="G2070" i="18"/>
  <c r="H2070" i="18"/>
  <c r="I2070" i="18"/>
  <c r="J2070" i="18"/>
  <c r="K2070" i="18"/>
  <c r="C2071" i="18"/>
  <c r="D2071" i="18"/>
  <c r="E2071" i="18"/>
  <c r="F2071" i="18"/>
  <c r="G2071" i="18"/>
  <c r="H2071" i="18"/>
  <c r="I2071" i="18"/>
  <c r="J2071" i="18"/>
  <c r="K2071" i="18"/>
  <c r="C2072" i="18"/>
  <c r="D2072" i="18"/>
  <c r="E2072" i="18"/>
  <c r="F2072" i="18"/>
  <c r="G2072" i="18"/>
  <c r="H2072" i="18"/>
  <c r="I2072" i="18"/>
  <c r="J2072" i="18"/>
  <c r="K2072" i="18"/>
  <c r="C2073" i="18"/>
  <c r="D2073" i="18"/>
  <c r="E2073" i="18"/>
  <c r="F2073" i="18"/>
  <c r="G2073" i="18"/>
  <c r="H2073" i="18"/>
  <c r="I2073" i="18"/>
  <c r="J2073" i="18"/>
  <c r="K2073" i="18"/>
  <c r="C2074" i="18"/>
  <c r="D2074" i="18"/>
  <c r="E2074" i="18"/>
  <c r="F2074" i="18"/>
  <c r="G2074" i="18"/>
  <c r="H2074" i="18"/>
  <c r="I2074" i="18"/>
  <c r="J2074" i="18"/>
  <c r="K2074" i="18"/>
  <c r="C2075" i="18"/>
  <c r="D2075" i="18"/>
  <c r="E2075" i="18"/>
  <c r="F2075" i="18"/>
  <c r="G2075" i="18"/>
  <c r="H2075" i="18"/>
  <c r="I2075" i="18"/>
  <c r="J2075" i="18"/>
  <c r="K2075" i="18"/>
  <c r="C2076" i="18"/>
  <c r="D2076" i="18"/>
  <c r="E2076" i="18"/>
  <c r="F2076" i="18"/>
  <c r="G2076" i="18"/>
  <c r="H2076" i="18"/>
  <c r="I2076" i="18"/>
  <c r="J2076" i="18"/>
  <c r="K2076" i="18"/>
  <c r="C2077" i="18"/>
  <c r="D2077" i="18"/>
  <c r="E2077" i="18"/>
  <c r="F2077" i="18"/>
  <c r="G2077" i="18"/>
  <c r="H2077" i="18"/>
  <c r="I2077" i="18"/>
  <c r="J2077" i="18"/>
  <c r="K2077" i="18"/>
  <c r="C2078" i="18"/>
  <c r="D2078" i="18"/>
  <c r="E2078" i="18"/>
  <c r="F2078" i="18"/>
  <c r="G2078" i="18"/>
  <c r="H2078" i="18"/>
  <c r="I2078" i="18"/>
  <c r="J2078" i="18"/>
  <c r="K2078" i="18"/>
  <c r="C2079" i="18"/>
  <c r="D2079" i="18"/>
  <c r="E2079" i="18"/>
  <c r="F2079" i="18"/>
  <c r="G2079" i="18"/>
  <c r="H2079" i="18"/>
  <c r="I2079" i="18"/>
  <c r="J2079" i="18"/>
  <c r="K2079" i="18"/>
  <c r="C2080" i="18"/>
  <c r="D2080" i="18"/>
  <c r="E2080" i="18"/>
  <c r="F2080" i="18"/>
  <c r="G2080" i="18"/>
  <c r="H2080" i="18"/>
  <c r="I2080" i="18"/>
  <c r="J2080" i="18"/>
  <c r="K2080" i="18"/>
  <c r="C2081" i="18"/>
  <c r="D2081" i="18"/>
  <c r="E2081" i="18"/>
  <c r="F2081" i="18"/>
  <c r="G2081" i="18"/>
  <c r="H2081" i="18"/>
  <c r="I2081" i="18"/>
  <c r="J2081" i="18"/>
  <c r="K2081" i="18"/>
  <c r="C2082" i="18"/>
  <c r="D2082" i="18"/>
  <c r="E2082" i="18"/>
  <c r="F2082" i="18"/>
  <c r="G2082" i="18"/>
  <c r="H2082" i="18"/>
  <c r="I2082" i="18"/>
  <c r="J2082" i="18"/>
  <c r="K2082" i="18"/>
  <c r="C2083" i="18"/>
  <c r="D2083" i="18"/>
  <c r="E2083" i="18"/>
  <c r="F2083" i="18"/>
  <c r="G2083" i="18"/>
  <c r="H2083" i="18"/>
  <c r="I2083" i="18"/>
  <c r="J2083" i="18"/>
  <c r="K2083" i="18"/>
  <c r="C2084" i="18"/>
  <c r="D2084" i="18"/>
  <c r="E2084" i="18"/>
  <c r="F2084" i="18"/>
  <c r="G2084" i="18"/>
  <c r="H2084" i="18"/>
  <c r="I2084" i="18"/>
  <c r="J2084" i="18"/>
  <c r="K2084" i="18"/>
  <c r="C2085" i="18"/>
  <c r="D2085" i="18"/>
  <c r="E2085" i="18"/>
  <c r="F2085" i="18"/>
  <c r="G2085" i="18"/>
  <c r="H2085" i="18"/>
  <c r="I2085" i="18"/>
  <c r="J2085" i="18"/>
  <c r="K2085" i="18"/>
  <c r="C2086" i="18"/>
  <c r="D2086" i="18"/>
  <c r="E2086" i="18"/>
  <c r="F2086" i="18"/>
  <c r="G2086" i="18"/>
  <c r="H2086" i="18"/>
  <c r="I2086" i="18"/>
  <c r="J2086" i="18"/>
  <c r="K2086" i="18"/>
  <c r="C2087" i="18"/>
  <c r="D2087" i="18"/>
  <c r="E2087" i="18"/>
  <c r="F2087" i="18"/>
  <c r="G2087" i="18"/>
  <c r="H2087" i="18"/>
  <c r="I2087" i="18"/>
  <c r="J2087" i="18"/>
  <c r="K2087" i="18"/>
  <c r="C2088" i="18"/>
  <c r="D2088" i="18"/>
  <c r="E2088" i="18"/>
  <c r="F2088" i="18"/>
  <c r="G2088" i="18"/>
  <c r="H2088" i="18"/>
  <c r="I2088" i="18"/>
  <c r="J2088" i="18"/>
  <c r="K2088" i="18"/>
  <c r="C2089" i="18"/>
  <c r="D2089" i="18"/>
  <c r="E2089" i="18"/>
  <c r="F2089" i="18"/>
  <c r="G2089" i="18"/>
  <c r="H2089" i="18"/>
  <c r="I2089" i="18"/>
  <c r="J2089" i="18"/>
  <c r="K2089" i="18"/>
  <c r="C2090" i="18"/>
  <c r="D2090" i="18"/>
  <c r="E2090" i="18"/>
  <c r="F2090" i="18"/>
  <c r="G2090" i="18"/>
  <c r="H2090" i="18"/>
  <c r="I2090" i="18"/>
  <c r="J2090" i="18"/>
  <c r="K2090" i="18"/>
  <c r="C2091" i="18"/>
  <c r="D2091" i="18"/>
  <c r="E2091" i="18"/>
  <c r="F2091" i="18"/>
  <c r="G2091" i="18"/>
  <c r="H2091" i="18"/>
  <c r="I2091" i="18"/>
  <c r="J2091" i="18"/>
  <c r="K2091" i="18"/>
  <c r="C2092" i="18"/>
  <c r="D2092" i="18"/>
  <c r="E2092" i="18"/>
  <c r="F2092" i="18"/>
  <c r="G2092" i="18"/>
  <c r="H2092" i="18"/>
  <c r="I2092" i="18"/>
  <c r="J2092" i="18"/>
  <c r="K2092" i="18"/>
  <c r="C2093" i="18"/>
  <c r="D2093" i="18"/>
  <c r="E2093" i="18"/>
  <c r="F2093" i="18"/>
  <c r="G2093" i="18"/>
  <c r="H2093" i="18"/>
  <c r="I2093" i="18"/>
  <c r="J2093" i="18"/>
  <c r="K2093" i="18"/>
  <c r="C2094" i="18"/>
  <c r="D2094" i="18"/>
  <c r="E2094" i="18"/>
  <c r="F2094" i="18"/>
  <c r="G2094" i="18"/>
  <c r="H2094" i="18"/>
  <c r="I2094" i="18"/>
  <c r="J2094" i="18"/>
  <c r="K2094" i="18"/>
  <c r="C2095" i="18"/>
  <c r="D2095" i="18"/>
  <c r="E2095" i="18"/>
  <c r="F2095" i="18"/>
  <c r="G2095" i="18"/>
  <c r="H2095" i="18"/>
  <c r="I2095" i="18"/>
  <c r="J2095" i="18"/>
  <c r="K2095" i="18"/>
  <c r="C2096" i="18"/>
  <c r="D2096" i="18"/>
  <c r="E2096" i="18"/>
  <c r="F2096" i="18"/>
  <c r="G2096" i="18"/>
  <c r="H2096" i="18"/>
  <c r="I2096" i="18"/>
  <c r="J2096" i="18"/>
  <c r="K2096" i="18"/>
  <c r="C2097" i="18"/>
  <c r="D2097" i="18"/>
  <c r="E2097" i="18"/>
  <c r="F2097" i="18"/>
  <c r="G2097" i="18"/>
  <c r="H2097" i="18"/>
  <c r="I2097" i="18"/>
  <c r="J2097" i="18"/>
  <c r="K2097" i="18"/>
  <c r="C2098" i="18"/>
  <c r="D2098" i="18"/>
  <c r="E2098" i="18"/>
  <c r="F2098" i="18"/>
  <c r="G2098" i="18"/>
  <c r="H2098" i="18"/>
  <c r="I2098" i="18"/>
  <c r="J2098" i="18"/>
  <c r="K2098" i="18"/>
  <c r="C2099" i="18"/>
  <c r="D2099" i="18"/>
  <c r="E2099" i="18"/>
  <c r="F2099" i="18"/>
  <c r="G2099" i="18"/>
  <c r="H2099" i="18"/>
  <c r="I2099" i="18"/>
  <c r="J2099" i="18"/>
  <c r="K2099" i="18"/>
  <c r="C2100" i="18"/>
  <c r="D2100" i="18"/>
  <c r="E2100" i="18"/>
  <c r="F2100" i="18"/>
  <c r="G2100" i="18"/>
  <c r="H2100" i="18"/>
  <c r="I2100" i="18"/>
  <c r="J2100" i="18"/>
  <c r="K2100" i="18"/>
  <c r="C2101" i="18"/>
  <c r="D2101" i="18"/>
  <c r="E2101" i="18"/>
  <c r="F2101" i="18"/>
  <c r="G2101" i="18"/>
  <c r="H2101" i="18"/>
  <c r="I2101" i="18"/>
  <c r="J2101" i="18"/>
  <c r="K2101" i="18"/>
  <c r="C2102" i="18"/>
  <c r="D2102" i="18"/>
  <c r="E2102" i="18"/>
  <c r="F2102" i="18"/>
  <c r="G2102" i="18"/>
  <c r="H2102" i="18"/>
  <c r="I2102" i="18"/>
  <c r="J2102" i="18"/>
  <c r="K2102" i="18"/>
  <c r="C2103" i="18"/>
  <c r="D2103" i="18"/>
  <c r="E2103" i="18"/>
  <c r="F2103" i="18"/>
  <c r="G2103" i="18"/>
  <c r="H2103" i="18"/>
  <c r="I2103" i="18"/>
  <c r="J2103" i="18"/>
  <c r="K2103" i="18"/>
  <c r="C2104" i="18"/>
  <c r="D2104" i="18"/>
  <c r="E2104" i="18"/>
  <c r="F2104" i="18"/>
  <c r="G2104" i="18"/>
  <c r="H2104" i="18"/>
  <c r="I2104" i="18"/>
  <c r="J2104" i="18"/>
  <c r="K2104" i="18"/>
  <c r="C2105" i="18"/>
  <c r="D2105" i="18"/>
  <c r="E2105" i="18"/>
  <c r="F2105" i="18"/>
  <c r="G2105" i="18"/>
  <c r="H2105" i="18"/>
  <c r="I2105" i="18"/>
  <c r="J2105" i="18"/>
  <c r="K2105" i="18"/>
  <c r="C2106" i="18"/>
  <c r="D2106" i="18"/>
  <c r="E2106" i="18"/>
  <c r="F2106" i="18"/>
  <c r="G2106" i="18"/>
  <c r="H2106" i="18"/>
  <c r="I2106" i="18"/>
  <c r="J2106" i="18"/>
  <c r="K2106" i="18"/>
  <c r="C2107" i="18"/>
  <c r="D2107" i="18"/>
  <c r="E2107" i="18"/>
  <c r="F2107" i="18"/>
  <c r="G2107" i="18"/>
  <c r="H2107" i="18"/>
  <c r="I2107" i="18"/>
  <c r="J2107" i="18"/>
  <c r="K2107" i="18"/>
  <c r="C2108" i="18"/>
  <c r="D2108" i="18"/>
  <c r="E2108" i="18"/>
  <c r="F2108" i="18"/>
  <c r="G2108" i="18"/>
  <c r="H2108" i="18"/>
  <c r="I2108" i="18"/>
  <c r="J2108" i="18"/>
  <c r="K2108" i="18"/>
  <c r="C2109" i="18"/>
  <c r="D2109" i="18"/>
  <c r="E2109" i="18"/>
  <c r="F2109" i="18"/>
  <c r="G2109" i="18"/>
  <c r="H2109" i="18"/>
  <c r="I2109" i="18"/>
  <c r="J2109" i="18"/>
  <c r="K2109" i="18"/>
  <c r="C2110" i="18"/>
  <c r="D2110" i="18"/>
  <c r="E2110" i="18"/>
  <c r="F2110" i="18"/>
  <c r="G2110" i="18"/>
  <c r="H2110" i="18"/>
  <c r="I2110" i="18"/>
  <c r="J2110" i="18"/>
  <c r="K2110" i="18"/>
  <c r="C2111" i="18"/>
  <c r="D2111" i="18"/>
  <c r="E2111" i="18"/>
  <c r="F2111" i="18"/>
  <c r="G2111" i="18"/>
  <c r="H2111" i="18"/>
  <c r="I2111" i="18"/>
  <c r="J2111" i="18"/>
  <c r="K2111" i="18"/>
  <c r="C2112" i="18"/>
  <c r="D2112" i="18"/>
  <c r="E2112" i="18"/>
  <c r="F2112" i="18"/>
  <c r="G2112" i="18"/>
  <c r="H2112" i="18"/>
  <c r="I2112" i="18"/>
  <c r="J2112" i="18"/>
  <c r="K2112" i="18"/>
  <c r="C2113" i="18"/>
  <c r="D2113" i="18"/>
  <c r="E2113" i="18"/>
  <c r="F2113" i="18"/>
  <c r="G2113" i="18"/>
  <c r="H2113" i="18"/>
  <c r="I2113" i="18"/>
  <c r="J2113" i="18"/>
  <c r="K2113" i="18"/>
  <c r="C2114" i="18"/>
  <c r="D2114" i="18"/>
  <c r="E2114" i="18"/>
  <c r="F2114" i="18"/>
  <c r="G2114" i="18"/>
  <c r="H2114" i="18"/>
  <c r="I2114" i="18"/>
  <c r="J2114" i="18"/>
  <c r="K2114" i="18"/>
  <c r="C2115" i="18"/>
  <c r="D2115" i="18"/>
  <c r="E2115" i="18"/>
  <c r="F2115" i="18"/>
  <c r="G2115" i="18"/>
  <c r="H2115" i="18"/>
  <c r="I2115" i="18"/>
  <c r="J2115" i="18"/>
  <c r="K2115" i="18"/>
  <c r="C2116" i="18"/>
  <c r="D2116" i="18"/>
  <c r="E2116" i="18"/>
  <c r="F2116" i="18"/>
  <c r="G2116" i="18"/>
  <c r="H2116" i="18"/>
  <c r="I2116" i="18"/>
  <c r="J2116" i="18"/>
  <c r="K2116" i="18"/>
  <c r="C2117" i="18"/>
  <c r="D2117" i="18"/>
  <c r="E2117" i="18"/>
  <c r="F2117" i="18"/>
  <c r="G2117" i="18"/>
  <c r="H2117" i="18"/>
  <c r="I2117" i="18"/>
  <c r="J2117" i="18"/>
  <c r="K2117" i="18"/>
  <c r="C2118" i="18"/>
  <c r="D2118" i="18"/>
  <c r="E2118" i="18"/>
  <c r="F2118" i="18"/>
  <c r="G2118" i="18"/>
  <c r="H2118" i="18"/>
  <c r="I2118" i="18"/>
  <c r="J2118" i="18"/>
  <c r="K2118" i="18"/>
  <c r="C2119" i="18"/>
  <c r="D2119" i="18"/>
  <c r="E2119" i="18"/>
  <c r="F2119" i="18"/>
  <c r="G2119" i="18"/>
  <c r="H2119" i="18"/>
  <c r="I2119" i="18"/>
  <c r="J2119" i="18"/>
  <c r="K2119" i="18"/>
  <c r="C2120" i="18"/>
  <c r="D2120" i="18"/>
  <c r="E2120" i="18"/>
  <c r="F2120" i="18"/>
  <c r="G2120" i="18"/>
  <c r="H2120" i="18"/>
  <c r="I2120" i="18"/>
  <c r="J2120" i="18"/>
  <c r="K2120" i="18"/>
  <c r="C2121" i="18"/>
  <c r="D2121" i="18"/>
  <c r="E2121" i="18"/>
  <c r="F2121" i="18"/>
  <c r="G2121" i="18"/>
  <c r="H2121" i="18"/>
  <c r="I2121" i="18"/>
  <c r="J2121" i="18"/>
  <c r="K2121" i="18"/>
  <c r="C2122" i="18"/>
  <c r="D2122" i="18"/>
  <c r="E2122" i="18"/>
  <c r="F2122" i="18"/>
  <c r="G2122" i="18"/>
  <c r="H2122" i="18"/>
  <c r="I2122" i="18"/>
  <c r="J2122" i="18"/>
  <c r="K2122" i="18"/>
  <c r="C2123" i="18"/>
  <c r="D2123" i="18"/>
  <c r="E2123" i="18"/>
  <c r="F2123" i="18"/>
  <c r="G2123" i="18"/>
  <c r="H2123" i="18"/>
  <c r="I2123" i="18"/>
  <c r="J2123" i="18"/>
  <c r="K2123" i="18"/>
  <c r="C2124" i="18"/>
  <c r="D2124" i="18"/>
  <c r="E2124" i="18"/>
  <c r="F2124" i="18"/>
  <c r="G2124" i="18"/>
  <c r="H2124" i="18"/>
  <c r="I2124" i="18"/>
  <c r="J2124" i="18"/>
  <c r="K2124" i="18"/>
  <c r="C2125" i="18"/>
  <c r="D2125" i="18"/>
  <c r="E2125" i="18"/>
  <c r="F2125" i="18"/>
  <c r="G2125" i="18"/>
  <c r="H2125" i="18"/>
  <c r="I2125" i="18"/>
  <c r="J2125" i="18"/>
  <c r="K2125" i="18"/>
  <c r="C2126" i="18"/>
  <c r="D2126" i="18"/>
  <c r="E2126" i="18"/>
  <c r="F2126" i="18"/>
  <c r="G2126" i="18"/>
  <c r="H2126" i="18"/>
  <c r="I2126" i="18"/>
  <c r="J2126" i="18"/>
  <c r="K2126" i="18"/>
  <c r="C2127" i="18"/>
  <c r="D2127" i="18"/>
  <c r="E2127" i="18"/>
  <c r="F2127" i="18"/>
  <c r="G2127" i="18"/>
  <c r="H2127" i="18"/>
  <c r="I2127" i="18"/>
  <c r="J2127" i="18"/>
  <c r="K2127" i="18"/>
  <c r="C2128" i="18"/>
  <c r="D2128" i="18"/>
  <c r="E2128" i="18"/>
  <c r="F2128" i="18"/>
  <c r="G2128" i="18"/>
  <c r="H2128" i="18"/>
  <c r="I2128" i="18"/>
  <c r="J2128" i="18"/>
  <c r="K2128" i="18"/>
  <c r="C2129" i="18"/>
  <c r="D2129" i="18"/>
  <c r="E2129" i="18"/>
  <c r="F2129" i="18"/>
  <c r="G2129" i="18"/>
  <c r="H2129" i="18"/>
  <c r="I2129" i="18"/>
  <c r="J2129" i="18"/>
  <c r="K2129" i="18"/>
  <c r="C2130" i="18"/>
  <c r="D2130" i="18"/>
  <c r="E2130" i="18"/>
  <c r="F2130" i="18"/>
  <c r="G2130" i="18"/>
  <c r="H2130" i="18"/>
  <c r="I2130" i="18"/>
  <c r="J2130" i="18"/>
  <c r="K2130" i="18"/>
  <c r="C2131" i="18"/>
  <c r="D2131" i="18"/>
  <c r="E2131" i="18"/>
  <c r="F2131" i="18"/>
  <c r="G2131" i="18"/>
  <c r="H2131" i="18"/>
  <c r="I2131" i="18"/>
  <c r="J2131" i="18"/>
  <c r="K2131" i="18"/>
  <c r="C2132" i="18"/>
  <c r="D2132" i="18"/>
  <c r="E2132" i="18"/>
  <c r="F2132" i="18"/>
  <c r="G2132" i="18"/>
  <c r="H2132" i="18"/>
  <c r="I2132" i="18"/>
  <c r="J2132" i="18"/>
  <c r="K2132" i="18"/>
  <c r="C2133" i="18"/>
  <c r="D2133" i="18"/>
  <c r="E2133" i="18"/>
  <c r="F2133" i="18"/>
  <c r="G2133" i="18"/>
  <c r="H2133" i="18"/>
  <c r="I2133" i="18"/>
  <c r="J2133" i="18"/>
  <c r="K2133" i="18"/>
  <c r="C2134" i="18"/>
  <c r="D2134" i="18"/>
  <c r="E2134" i="18"/>
  <c r="F2134" i="18"/>
  <c r="G2134" i="18"/>
  <c r="H2134" i="18"/>
  <c r="I2134" i="18"/>
  <c r="J2134" i="18"/>
  <c r="K2134" i="18"/>
  <c r="C2135" i="18"/>
  <c r="D2135" i="18"/>
  <c r="E2135" i="18"/>
  <c r="F2135" i="18"/>
  <c r="G2135" i="18"/>
  <c r="H2135" i="18"/>
  <c r="I2135" i="18"/>
  <c r="J2135" i="18"/>
  <c r="K2135" i="18"/>
  <c r="C2136" i="18"/>
  <c r="D2136" i="18"/>
  <c r="E2136" i="18"/>
  <c r="F2136" i="18"/>
  <c r="G2136" i="18"/>
  <c r="H2136" i="18"/>
  <c r="I2136" i="18"/>
  <c r="J2136" i="18"/>
  <c r="K2136" i="18"/>
  <c r="C2137" i="18"/>
  <c r="D2137" i="18"/>
  <c r="E2137" i="18"/>
  <c r="F2137" i="18"/>
  <c r="G2137" i="18"/>
  <c r="H2137" i="18"/>
  <c r="I2137" i="18"/>
  <c r="J2137" i="18"/>
  <c r="K2137" i="18"/>
  <c r="C2138" i="18"/>
  <c r="D2138" i="18"/>
  <c r="E2138" i="18"/>
  <c r="F2138" i="18"/>
  <c r="G2138" i="18"/>
  <c r="H2138" i="18"/>
  <c r="I2138" i="18"/>
  <c r="J2138" i="18"/>
  <c r="K2138" i="18"/>
  <c r="C2139" i="18"/>
  <c r="D2139" i="18"/>
  <c r="E2139" i="18"/>
  <c r="F2139" i="18"/>
  <c r="G2139" i="18"/>
  <c r="H2139" i="18"/>
  <c r="I2139" i="18"/>
  <c r="J2139" i="18"/>
  <c r="K2139" i="18"/>
  <c r="C2140" i="18"/>
  <c r="D2140" i="18"/>
  <c r="E2140" i="18"/>
  <c r="F2140" i="18"/>
  <c r="G2140" i="18"/>
  <c r="H2140" i="18"/>
  <c r="I2140" i="18"/>
  <c r="J2140" i="18"/>
  <c r="K2140" i="18"/>
  <c r="C2141" i="18"/>
  <c r="D2141" i="18"/>
  <c r="E2141" i="18"/>
  <c r="F2141" i="18"/>
  <c r="G2141" i="18"/>
  <c r="H2141" i="18"/>
  <c r="I2141" i="18"/>
  <c r="J2141" i="18"/>
  <c r="K2141" i="18"/>
  <c r="C2142" i="18"/>
  <c r="D2142" i="18"/>
  <c r="E2142" i="18"/>
  <c r="F2142" i="18"/>
  <c r="G2142" i="18"/>
  <c r="H2142" i="18"/>
  <c r="I2142" i="18"/>
  <c r="J2142" i="18"/>
  <c r="K2142" i="18"/>
  <c r="C2143" i="18"/>
  <c r="D2143" i="18"/>
  <c r="E2143" i="18"/>
  <c r="F2143" i="18"/>
  <c r="G2143" i="18"/>
  <c r="H2143" i="18"/>
  <c r="I2143" i="18"/>
  <c r="J2143" i="18"/>
  <c r="K2143" i="18"/>
  <c r="C2144" i="18"/>
  <c r="D2144" i="18"/>
  <c r="E2144" i="18"/>
  <c r="F2144" i="18"/>
  <c r="G2144" i="18"/>
  <c r="H2144" i="18"/>
  <c r="I2144" i="18"/>
  <c r="J2144" i="18"/>
  <c r="K2144" i="18"/>
  <c r="C2145" i="18"/>
  <c r="D2145" i="18"/>
  <c r="E2145" i="18"/>
  <c r="F2145" i="18"/>
  <c r="G2145" i="18"/>
  <c r="H2145" i="18"/>
  <c r="I2145" i="18"/>
  <c r="J2145" i="18"/>
  <c r="K2145" i="18"/>
  <c r="C2146" i="18"/>
  <c r="D2146" i="18"/>
  <c r="E2146" i="18"/>
  <c r="F2146" i="18"/>
  <c r="G2146" i="18"/>
  <c r="H2146" i="18"/>
  <c r="I2146" i="18"/>
  <c r="J2146" i="18"/>
  <c r="K2146" i="18"/>
  <c r="C2147" i="18"/>
  <c r="D2147" i="18"/>
  <c r="E2147" i="18"/>
  <c r="F2147" i="18"/>
  <c r="G2147" i="18"/>
  <c r="H2147" i="18"/>
  <c r="I2147" i="18"/>
  <c r="J2147" i="18"/>
  <c r="K2147" i="18"/>
  <c r="C2148" i="18"/>
  <c r="D2148" i="18"/>
  <c r="E2148" i="18"/>
  <c r="F2148" i="18"/>
  <c r="G2148" i="18"/>
  <c r="H2148" i="18"/>
  <c r="I2148" i="18"/>
  <c r="J2148" i="18"/>
  <c r="K2148" i="18"/>
  <c r="C2149" i="18"/>
  <c r="D2149" i="18"/>
  <c r="E2149" i="18"/>
  <c r="F2149" i="18"/>
  <c r="G2149" i="18"/>
  <c r="H2149" i="18"/>
  <c r="I2149" i="18"/>
  <c r="J2149" i="18"/>
  <c r="K2149" i="18"/>
  <c r="C2150" i="18"/>
  <c r="D2150" i="18"/>
  <c r="E2150" i="18"/>
  <c r="F2150" i="18"/>
  <c r="G2150" i="18"/>
  <c r="H2150" i="18"/>
  <c r="I2150" i="18"/>
  <c r="J2150" i="18"/>
  <c r="K2150" i="18"/>
  <c r="C2151" i="18"/>
  <c r="D2151" i="18"/>
  <c r="E2151" i="18"/>
  <c r="F2151" i="18"/>
  <c r="G2151" i="18"/>
  <c r="H2151" i="18"/>
  <c r="I2151" i="18"/>
  <c r="J2151" i="18"/>
  <c r="K2151" i="18"/>
  <c r="C2152" i="18"/>
  <c r="D2152" i="18"/>
  <c r="E2152" i="18"/>
  <c r="F2152" i="18"/>
  <c r="G2152" i="18"/>
  <c r="H2152" i="18"/>
  <c r="I2152" i="18"/>
  <c r="J2152" i="18"/>
  <c r="K2152" i="18"/>
  <c r="C2153" i="18"/>
  <c r="D2153" i="18"/>
  <c r="E2153" i="18"/>
  <c r="F2153" i="18"/>
  <c r="G2153" i="18"/>
  <c r="H2153" i="18"/>
  <c r="I2153" i="18"/>
  <c r="J2153" i="18"/>
  <c r="K2153" i="18"/>
  <c r="C2154" i="18"/>
  <c r="D2154" i="18"/>
  <c r="E2154" i="18"/>
  <c r="F2154" i="18"/>
  <c r="G2154" i="18"/>
  <c r="H2154" i="18"/>
  <c r="I2154" i="18"/>
  <c r="J2154" i="18"/>
  <c r="K2154" i="18"/>
  <c r="C2155" i="18"/>
  <c r="D2155" i="18"/>
  <c r="E2155" i="18"/>
  <c r="F2155" i="18"/>
  <c r="G2155" i="18"/>
  <c r="H2155" i="18"/>
  <c r="I2155" i="18"/>
  <c r="J2155" i="18"/>
  <c r="K2155" i="18"/>
  <c r="C2156" i="18"/>
  <c r="D2156" i="18"/>
  <c r="E2156" i="18"/>
  <c r="F2156" i="18"/>
  <c r="G2156" i="18"/>
  <c r="H2156" i="18"/>
  <c r="I2156" i="18"/>
  <c r="J2156" i="18"/>
  <c r="K2156" i="18"/>
  <c r="C2157" i="18"/>
  <c r="D2157" i="18"/>
  <c r="E2157" i="18"/>
  <c r="F2157" i="18"/>
  <c r="G2157" i="18"/>
  <c r="H2157" i="18"/>
  <c r="I2157" i="18"/>
  <c r="J2157" i="18"/>
  <c r="K2157" i="18"/>
  <c r="C2158" i="18"/>
  <c r="D2158" i="18"/>
  <c r="E2158" i="18"/>
  <c r="F2158" i="18"/>
  <c r="G2158" i="18"/>
  <c r="H2158" i="18"/>
  <c r="I2158" i="18"/>
  <c r="J2158" i="18"/>
  <c r="K2158" i="18"/>
  <c r="C2159" i="18"/>
  <c r="D2159" i="18"/>
  <c r="E2159" i="18"/>
  <c r="F2159" i="18"/>
  <c r="G2159" i="18"/>
  <c r="H2159" i="18"/>
  <c r="I2159" i="18"/>
  <c r="J2159" i="18"/>
  <c r="K2159" i="18"/>
  <c r="C2160" i="18"/>
  <c r="D2160" i="18"/>
  <c r="E2160" i="18"/>
  <c r="F2160" i="18"/>
  <c r="G2160" i="18"/>
  <c r="H2160" i="18"/>
  <c r="I2160" i="18"/>
  <c r="J2160" i="18"/>
  <c r="K2160" i="18"/>
  <c r="C2161" i="18"/>
  <c r="D2161" i="18"/>
  <c r="E2161" i="18"/>
  <c r="F2161" i="18"/>
  <c r="G2161" i="18"/>
  <c r="H2161" i="18"/>
  <c r="I2161" i="18"/>
  <c r="J2161" i="18"/>
  <c r="K2161" i="18"/>
  <c r="C2162" i="18"/>
  <c r="D2162" i="18"/>
  <c r="E2162" i="18"/>
  <c r="F2162" i="18"/>
  <c r="G2162" i="18"/>
  <c r="H2162" i="18"/>
  <c r="I2162" i="18"/>
  <c r="J2162" i="18"/>
  <c r="K2162" i="18"/>
  <c r="C2163" i="18"/>
  <c r="D2163" i="18"/>
  <c r="E2163" i="18"/>
  <c r="F2163" i="18"/>
  <c r="G2163" i="18"/>
  <c r="H2163" i="18"/>
  <c r="I2163" i="18"/>
  <c r="J2163" i="18"/>
  <c r="K2163" i="18"/>
  <c r="C2164" i="18"/>
  <c r="D2164" i="18"/>
  <c r="E2164" i="18"/>
  <c r="F2164" i="18"/>
  <c r="G2164" i="18"/>
  <c r="H2164" i="18"/>
  <c r="I2164" i="18"/>
  <c r="J2164" i="18"/>
  <c r="K2164" i="18"/>
  <c r="C2165" i="18"/>
  <c r="D2165" i="18"/>
  <c r="E2165" i="18"/>
  <c r="F2165" i="18"/>
  <c r="G2165" i="18"/>
  <c r="H2165" i="18"/>
  <c r="I2165" i="18"/>
  <c r="J2165" i="18"/>
  <c r="K2165" i="18"/>
  <c r="C2166" i="18"/>
  <c r="D2166" i="18"/>
  <c r="E2166" i="18"/>
  <c r="F2166" i="18"/>
  <c r="G2166" i="18"/>
  <c r="H2166" i="18"/>
  <c r="I2166" i="18"/>
  <c r="J2166" i="18"/>
  <c r="K2166" i="18"/>
  <c r="C2167" i="18"/>
  <c r="D2167" i="18"/>
  <c r="E2167" i="18"/>
  <c r="F2167" i="18"/>
  <c r="G2167" i="18"/>
  <c r="H2167" i="18"/>
  <c r="I2167" i="18"/>
  <c r="J2167" i="18"/>
  <c r="K2167" i="18"/>
  <c r="C2168" i="18"/>
  <c r="D2168" i="18"/>
  <c r="E2168" i="18"/>
  <c r="F2168" i="18"/>
  <c r="G2168" i="18"/>
  <c r="H2168" i="18"/>
  <c r="I2168" i="18"/>
  <c r="J2168" i="18"/>
  <c r="K2168" i="18"/>
  <c r="C2169" i="18"/>
  <c r="D2169" i="18"/>
  <c r="E2169" i="18"/>
  <c r="F2169" i="18"/>
  <c r="G2169" i="18"/>
  <c r="H2169" i="18"/>
  <c r="I2169" i="18"/>
  <c r="J2169" i="18"/>
  <c r="K2169" i="18"/>
  <c r="C2170" i="18"/>
  <c r="D2170" i="18"/>
  <c r="E2170" i="18"/>
  <c r="F2170" i="18"/>
  <c r="G2170" i="18"/>
  <c r="H2170" i="18"/>
  <c r="I2170" i="18"/>
  <c r="J2170" i="18"/>
  <c r="K2170" i="18"/>
  <c r="C2171" i="18"/>
  <c r="D2171" i="18"/>
  <c r="E2171" i="18"/>
  <c r="F2171" i="18"/>
  <c r="G2171" i="18"/>
  <c r="H2171" i="18"/>
  <c r="I2171" i="18"/>
  <c r="J2171" i="18"/>
  <c r="K2171" i="18"/>
  <c r="C2172" i="18"/>
  <c r="D2172" i="18"/>
  <c r="E2172" i="18"/>
  <c r="F2172" i="18"/>
  <c r="G2172" i="18"/>
  <c r="H2172" i="18"/>
  <c r="I2172" i="18"/>
  <c r="J2172" i="18"/>
  <c r="K2172" i="18"/>
  <c r="C2173" i="18"/>
  <c r="D2173" i="18"/>
  <c r="E2173" i="18"/>
  <c r="F2173" i="18"/>
  <c r="G2173" i="18"/>
  <c r="H2173" i="18"/>
  <c r="I2173" i="18"/>
  <c r="J2173" i="18"/>
  <c r="K2173" i="18"/>
  <c r="C2174" i="18"/>
  <c r="D2174" i="18"/>
  <c r="E2174" i="18"/>
  <c r="F2174" i="18"/>
  <c r="G2174" i="18"/>
  <c r="H2174" i="18"/>
  <c r="I2174" i="18"/>
  <c r="J2174" i="18"/>
  <c r="K2174" i="18"/>
  <c r="C2175" i="18"/>
  <c r="D2175" i="18"/>
  <c r="E2175" i="18"/>
  <c r="F2175" i="18"/>
  <c r="G2175" i="18"/>
  <c r="H2175" i="18"/>
  <c r="I2175" i="18"/>
  <c r="J2175" i="18"/>
  <c r="K2175" i="18"/>
  <c r="C2176" i="18"/>
  <c r="D2176" i="18"/>
  <c r="E2176" i="18"/>
  <c r="F2176" i="18"/>
  <c r="G2176" i="18"/>
  <c r="H2176" i="18"/>
  <c r="I2176" i="18"/>
  <c r="J2176" i="18"/>
  <c r="K2176" i="18"/>
  <c r="C2177" i="18"/>
  <c r="D2177" i="18"/>
  <c r="E2177" i="18"/>
  <c r="F2177" i="18"/>
  <c r="G2177" i="18"/>
  <c r="H2177" i="18"/>
  <c r="I2177" i="18"/>
  <c r="J2177" i="18"/>
  <c r="K2177" i="18"/>
  <c r="C2178" i="18"/>
  <c r="D2178" i="18"/>
  <c r="E2178" i="18"/>
  <c r="F2178" i="18"/>
  <c r="G2178" i="18"/>
  <c r="H2178" i="18"/>
  <c r="I2178" i="18"/>
  <c r="J2178" i="18"/>
  <c r="K2178" i="18"/>
  <c r="C2179" i="18"/>
  <c r="D2179" i="18"/>
  <c r="E2179" i="18"/>
  <c r="F2179" i="18"/>
  <c r="G2179" i="18"/>
  <c r="H2179" i="18"/>
  <c r="I2179" i="18"/>
  <c r="J2179" i="18"/>
  <c r="K2179" i="18"/>
  <c r="C2180" i="18"/>
  <c r="D2180" i="18"/>
  <c r="E2180" i="18"/>
  <c r="F2180" i="18"/>
  <c r="G2180" i="18"/>
  <c r="H2180" i="18"/>
  <c r="I2180" i="18"/>
  <c r="J2180" i="18"/>
  <c r="K2180" i="18"/>
  <c r="C2181" i="18"/>
  <c r="D2181" i="18"/>
  <c r="E2181" i="18"/>
  <c r="F2181" i="18"/>
  <c r="G2181" i="18"/>
  <c r="H2181" i="18"/>
  <c r="I2181" i="18"/>
  <c r="J2181" i="18"/>
  <c r="K2181" i="18"/>
  <c r="C2182" i="18"/>
  <c r="D2182" i="18"/>
  <c r="E2182" i="18"/>
  <c r="F2182" i="18"/>
  <c r="G2182" i="18"/>
  <c r="H2182" i="18"/>
  <c r="I2182" i="18"/>
  <c r="J2182" i="18"/>
  <c r="K2182" i="18"/>
  <c r="C2183" i="18"/>
  <c r="D2183" i="18"/>
  <c r="E2183" i="18"/>
  <c r="F2183" i="18"/>
  <c r="G2183" i="18"/>
  <c r="H2183" i="18"/>
  <c r="I2183" i="18"/>
  <c r="J2183" i="18"/>
  <c r="K2183" i="18"/>
  <c r="C2184" i="18"/>
  <c r="D2184" i="18"/>
  <c r="E2184" i="18"/>
  <c r="F2184" i="18"/>
  <c r="G2184" i="18"/>
  <c r="H2184" i="18"/>
  <c r="I2184" i="18"/>
  <c r="J2184" i="18"/>
  <c r="K2184" i="18"/>
  <c r="C2185" i="18"/>
  <c r="D2185" i="18"/>
  <c r="E2185" i="18"/>
  <c r="F2185" i="18"/>
  <c r="G2185" i="18"/>
  <c r="H2185" i="18"/>
  <c r="I2185" i="18"/>
  <c r="J2185" i="18"/>
  <c r="K2185" i="18"/>
  <c r="C2186" i="18"/>
  <c r="D2186" i="18"/>
  <c r="E2186" i="18"/>
  <c r="F2186" i="18"/>
  <c r="G2186" i="18"/>
  <c r="H2186" i="18"/>
  <c r="I2186" i="18"/>
  <c r="J2186" i="18"/>
  <c r="K2186" i="18"/>
  <c r="C2187" i="18"/>
  <c r="D2187" i="18"/>
  <c r="E2187" i="18"/>
  <c r="F2187" i="18"/>
  <c r="G2187" i="18"/>
  <c r="H2187" i="18"/>
  <c r="I2187" i="18"/>
  <c r="J2187" i="18"/>
  <c r="K2187" i="18"/>
  <c r="C2188" i="18"/>
  <c r="D2188" i="18"/>
  <c r="E2188" i="18"/>
  <c r="F2188" i="18"/>
  <c r="G2188" i="18"/>
  <c r="H2188" i="18"/>
  <c r="I2188" i="18"/>
  <c r="J2188" i="18"/>
  <c r="K2188" i="18"/>
  <c r="C2189" i="18"/>
  <c r="D2189" i="18"/>
  <c r="E2189" i="18"/>
  <c r="F2189" i="18"/>
  <c r="G2189" i="18"/>
  <c r="H2189" i="18"/>
  <c r="I2189" i="18"/>
  <c r="J2189" i="18"/>
  <c r="K2189" i="18"/>
  <c r="C2190" i="18"/>
  <c r="D2190" i="18"/>
  <c r="E2190" i="18"/>
  <c r="F2190" i="18"/>
  <c r="G2190" i="18"/>
  <c r="H2190" i="18"/>
  <c r="I2190" i="18"/>
  <c r="J2190" i="18"/>
  <c r="K2190" i="18"/>
  <c r="C2191" i="18"/>
  <c r="D2191" i="18"/>
  <c r="E2191" i="18"/>
  <c r="F2191" i="18"/>
  <c r="G2191" i="18"/>
  <c r="H2191" i="18"/>
  <c r="I2191" i="18"/>
  <c r="J2191" i="18"/>
  <c r="K2191" i="18"/>
  <c r="C2192" i="18"/>
  <c r="D2192" i="18"/>
  <c r="E2192" i="18"/>
  <c r="F2192" i="18"/>
  <c r="G2192" i="18"/>
  <c r="H2192" i="18"/>
  <c r="I2192" i="18"/>
  <c r="J2192" i="18"/>
  <c r="K2192" i="18"/>
  <c r="C2193" i="18"/>
  <c r="D2193" i="18"/>
  <c r="E2193" i="18"/>
  <c r="F2193" i="18"/>
  <c r="G2193" i="18"/>
  <c r="H2193" i="18"/>
  <c r="I2193" i="18"/>
  <c r="J2193" i="18"/>
  <c r="K2193" i="18"/>
  <c r="C2194" i="18"/>
  <c r="D2194" i="18"/>
  <c r="E2194" i="18"/>
  <c r="F2194" i="18"/>
  <c r="G2194" i="18"/>
  <c r="H2194" i="18"/>
  <c r="I2194" i="18"/>
  <c r="J2194" i="18"/>
  <c r="K2194" i="18"/>
  <c r="C2195" i="18"/>
  <c r="D2195" i="18"/>
  <c r="E2195" i="18"/>
  <c r="F2195" i="18"/>
  <c r="G2195" i="18"/>
  <c r="H2195" i="18"/>
  <c r="I2195" i="18"/>
  <c r="J2195" i="18"/>
  <c r="K2195" i="18"/>
  <c r="C2196" i="18"/>
  <c r="D2196" i="18"/>
  <c r="E2196" i="18"/>
  <c r="F2196" i="18"/>
  <c r="G2196" i="18"/>
  <c r="H2196" i="18"/>
  <c r="I2196" i="18"/>
  <c r="J2196" i="18"/>
  <c r="K2196" i="18"/>
  <c r="C2197" i="18"/>
  <c r="D2197" i="18"/>
  <c r="E2197" i="18"/>
  <c r="F2197" i="18"/>
  <c r="G2197" i="18"/>
  <c r="H2197" i="18"/>
  <c r="I2197" i="18"/>
  <c r="J2197" i="18"/>
  <c r="K2197" i="18"/>
  <c r="C2198" i="18"/>
  <c r="D2198" i="18"/>
  <c r="E2198" i="18"/>
  <c r="F2198" i="18"/>
  <c r="G2198" i="18"/>
  <c r="H2198" i="18"/>
  <c r="I2198" i="18"/>
  <c r="J2198" i="18"/>
  <c r="K2198" i="18"/>
  <c r="C2199" i="18"/>
  <c r="D2199" i="18"/>
  <c r="E2199" i="18"/>
  <c r="F2199" i="18"/>
  <c r="G2199" i="18"/>
  <c r="H2199" i="18"/>
  <c r="I2199" i="18"/>
  <c r="J2199" i="18"/>
  <c r="K2199" i="18"/>
  <c r="C2200" i="18"/>
  <c r="D2200" i="18"/>
  <c r="E2200" i="18"/>
  <c r="F2200" i="18"/>
  <c r="G2200" i="18"/>
  <c r="H2200" i="18"/>
  <c r="I2200" i="18"/>
  <c r="J2200" i="18"/>
  <c r="K2200" i="18"/>
  <c r="C2201" i="18"/>
  <c r="D2201" i="18"/>
  <c r="E2201" i="18"/>
  <c r="F2201" i="18"/>
  <c r="G2201" i="18"/>
  <c r="H2201" i="18"/>
  <c r="I2201" i="18"/>
  <c r="J2201" i="18"/>
  <c r="K2201" i="18"/>
  <c r="C2202" i="18"/>
  <c r="D2202" i="18"/>
  <c r="E2202" i="18"/>
  <c r="F2202" i="18"/>
  <c r="G2202" i="18"/>
  <c r="H2202" i="18"/>
  <c r="I2202" i="18"/>
  <c r="J2202" i="18"/>
  <c r="K2202" i="18"/>
  <c r="C2203" i="18"/>
  <c r="D2203" i="18"/>
  <c r="E2203" i="18"/>
  <c r="F2203" i="18"/>
  <c r="G2203" i="18"/>
  <c r="H2203" i="18"/>
  <c r="I2203" i="18"/>
  <c r="J2203" i="18"/>
  <c r="K2203" i="18"/>
  <c r="C2204" i="18"/>
  <c r="D2204" i="18"/>
  <c r="E2204" i="18"/>
  <c r="F2204" i="18"/>
  <c r="G2204" i="18"/>
  <c r="H2204" i="18"/>
  <c r="I2204" i="18"/>
  <c r="J2204" i="18"/>
  <c r="K2204" i="18"/>
  <c r="C2205" i="18"/>
  <c r="D2205" i="18"/>
  <c r="E2205" i="18"/>
  <c r="F2205" i="18"/>
  <c r="G2205" i="18"/>
  <c r="H2205" i="18"/>
  <c r="I2205" i="18"/>
  <c r="J2205" i="18"/>
  <c r="K2205" i="18"/>
  <c r="C2206" i="18"/>
  <c r="D2206" i="18"/>
  <c r="E2206" i="18"/>
  <c r="F2206" i="18"/>
  <c r="G2206" i="18"/>
  <c r="H2206" i="18"/>
  <c r="I2206" i="18"/>
  <c r="J2206" i="18"/>
  <c r="K2206" i="18"/>
  <c r="C2207" i="18"/>
  <c r="D2207" i="18"/>
  <c r="E2207" i="18"/>
  <c r="F2207" i="18"/>
  <c r="G2207" i="18"/>
  <c r="H2207" i="18"/>
  <c r="I2207" i="18"/>
  <c r="J2207" i="18"/>
  <c r="K2207" i="18"/>
  <c r="C2208" i="18"/>
  <c r="D2208" i="18"/>
  <c r="E2208" i="18"/>
  <c r="F2208" i="18"/>
  <c r="G2208" i="18"/>
  <c r="H2208" i="18"/>
  <c r="I2208" i="18"/>
  <c r="J2208" i="18"/>
  <c r="K2208" i="18"/>
  <c r="C2209" i="18"/>
  <c r="D2209" i="18"/>
  <c r="E2209" i="18"/>
  <c r="F2209" i="18"/>
  <c r="G2209" i="18"/>
  <c r="H2209" i="18"/>
  <c r="I2209" i="18"/>
  <c r="J2209" i="18"/>
  <c r="K2209" i="18"/>
  <c r="C2210" i="18"/>
  <c r="D2210" i="18"/>
  <c r="E2210" i="18"/>
  <c r="F2210" i="18"/>
  <c r="G2210" i="18"/>
  <c r="H2210" i="18"/>
  <c r="I2210" i="18"/>
  <c r="J2210" i="18"/>
  <c r="K2210" i="18"/>
  <c r="C2211" i="18"/>
  <c r="D2211" i="18"/>
  <c r="E2211" i="18"/>
  <c r="F2211" i="18"/>
  <c r="G2211" i="18"/>
  <c r="H2211" i="18"/>
  <c r="I2211" i="18"/>
  <c r="J2211" i="18"/>
  <c r="K2211" i="18"/>
  <c r="C2212" i="18"/>
  <c r="D2212" i="18"/>
  <c r="E2212" i="18"/>
  <c r="F2212" i="18"/>
  <c r="G2212" i="18"/>
  <c r="H2212" i="18"/>
  <c r="I2212" i="18"/>
  <c r="J2212" i="18"/>
  <c r="K2212" i="18"/>
  <c r="C2213" i="18"/>
  <c r="D2213" i="18"/>
  <c r="E2213" i="18"/>
  <c r="F2213" i="18"/>
  <c r="G2213" i="18"/>
  <c r="H2213" i="18"/>
  <c r="I2213" i="18"/>
  <c r="J2213" i="18"/>
  <c r="K2213" i="18"/>
  <c r="C2214" i="18"/>
  <c r="D2214" i="18"/>
  <c r="E2214" i="18"/>
  <c r="F2214" i="18"/>
  <c r="G2214" i="18"/>
  <c r="H2214" i="18"/>
  <c r="I2214" i="18"/>
  <c r="J2214" i="18"/>
  <c r="K2214" i="18"/>
  <c r="C2215" i="18"/>
  <c r="D2215" i="18"/>
  <c r="E2215" i="18"/>
  <c r="F2215" i="18"/>
  <c r="G2215" i="18"/>
  <c r="H2215" i="18"/>
  <c r="I2215" i="18"/>
  <c r="J2215" i="18"/>
  <c r="K2215" i="18"/>
  <c r="C2216" i="18"/>
  <c r="D2216" i="18"/>
  <c r="E2216" i="18"/>
  <c r="F2216" i="18"/>
  <c r="G2216" i="18"/>
  <c r="H2216" i="18"/>
  <c r="I2216" i="18"/>
  <c r="J2216" i="18"/>
  <c r="K2216" i="18"/>
  <c r="C2217" i="18"/>
  <c r="D2217" i="18"/>
  <c r="E2217" i="18"/>
  <c r="F2217" i="18"/>
  <c r="G2217" i="18"/>
  <c r="H2217" i="18"/>
  <c r="I2217" i="18"/>
  <c r="J2217" i="18"/>
  <c r="K2217" i="18"/>
  <c r="C2218" i="18"/>
  <c r="D2218" i="18"/>
  <c r="E2218" i="18"/>
  <c r="F2218" i="18"/>
  <c r="G2218" i="18"/>
  <c r="H2218" i="18"/>
  <c r="I2218" i="18"/>
  <c r="J2218" i="18"/>
  <c r="K2218" i="18"/>
  <c r="C2219" i="18"/>
  <c r="D2219" i="18"/>
  <c r="E2219" i="18"/>
  <c r="F2219" i="18"/>
  <c r="G2219" i="18"/>
  <c r="H2219" i="18"/>
  <c r="I2219" i="18"/>
  <c r="J2219" i="18"/>
  <c r="K2219" i="18"/>
  <c r="C2220" i="18"/>
  <c r="D2220" i="18"/>
  <c r="E2220" i="18"/>
  <c r="F2220" i="18"/>
  <c r="G2220" i="18"/>
  <c r="H2220" i="18"/>
  <c r="I2220" i="18"/>
  <c r="J2220" i="18"/>
  <c r="K2220" i="18"/>
  <c r="C2221" i="18"/>
  <c r="D2221" i="18"/>
  <c r="E2221" i="18"/>
  <c r="F2221" i="18"/>
  <c r="G2221" i="18"/>
  <c r="H2221" i="18"/>
  <c r="I2221" i="18"/>
  <c r="J2221" i="18"/>
  <c r="K2221" i="18"/>
  <c r="C2222" i="18"/>
  <c r="D2222" i="18"/>
  <c r="E2222" i="18"/>
  <c r="F2222" i="18"/>
  <c r="G2222" i="18"/>
  <c r="H2222" i="18"/>
  <c r="I2222" i="18"/>
  <c r="J2222" i="18"/>
  <c r="K2222" i="18"/>
  <c r="C2223" i="18"/>
  <c r="D2223" i="18"/>
  <c r="E2223" i="18"/>
  <c r="F2223" i="18"/>
  <c r="G2223" i="18"/>
  <c r="H2223" i="18"/>
  <c r="I2223" i="18"/>
  <c r="J2223" i="18"/>
  <c r="K2223" i="18"/>
  <c r="C2224" i="18"/>
  <c r="D2224" i="18"/>
  <c r="E2224" i="18"/>
  <c r="F2224" i="18"/>
  <c r="G2224" i="18"/>
  <c r="H2224" i="18"/>
  <c r="I2224" i="18"/>
  <c r="J2224" i="18"/>
  <c r="K2224" i="18"/>
  <c r="C2225" i="18"/>
  <c r="D2225" i="18"/>
  <c r="E2225" i="18"/>
  <c r="F2225" i="18"/>
  <c r="G2225" i="18"/>
  <c r="H2225" i="18"/>
  <c r="I2225" i="18"/>
  <c r="J2225" i="18"/>
  <c r="K2225" i="18"/>
  <c r="C2226" i="18"/>
  <c r="D2226" i="18"/>
  <c r="E2226" i="18"/>
  <c r="F2226" i="18"/>
  <c r="G2226" i="18"/>
  <c r="H2226" i="18"/>
  <c r="I2226" i="18"/>
  <c r="J2226" i="18"/>
  <c r="K2226" i="18"/>
  <c r="C2227" i="18"/>
  <c r="D2227" i="18"/>
  <c r="E2227" i="18"/>
  <c r="F2227" i="18"/>
  <c r="G2227" i="18"/>
  <c r="H2227" i="18"/>
  <c r="I2227" i="18"/>
  <c r="J2227" i="18"/>
  <c r="K2227" i="18"/>
  <c r="C2228" i="18"/>
  <c r="D2228" i="18"/>
  <c r="E2228" i="18"/>
  <c r="F2228" i="18"/>
  <c r="G2228" i="18"/>
  <c r="H2228" i="18"/>
  <c r="I2228" i="18"/>
  <c r="J2228" i="18"/>
  <c r="K2228" i="18"/>
  <c r="C2229" i="18"/>
  <c r="D2229" i="18"/>
  <c r="E2229" i="18"/>
  <c r="F2229" i="18"/>
  <c r="G2229" i="18"/>
  <c r="H2229" i="18"/>
  <c r="I2229" i="18"/>
  <c r="J2229" i="18"/>
  <c r="K2229" i="18"/>
  <c r="C2230" i="18"/>
  <c r="D2230" i="18"/>
  <c r="E2230" i="18"/>
  <c r="F2230" i="18"/>
  <c r="G2230" i="18"/>
  <c r="H2230" i="18"/>
  <c r="I2230" i="18"/>
  <c r="J2230" i="18"/>
  <c r="K2230" i="18"/>
  <c r="C2231" i="18"/>
  <c r="D2231" i="18"/>
  <c r="E2231" i="18"/>
  <c r="F2231" i="18"/>
  <c r="G2231" i="18"/>
  <c r="H2231" i="18"/>
  <c r="I2231" i="18"/>
  <c r="J2231" i="18"/>
  <c r="K2231" i="18"/>
  <c r="C2232" i="18"/>
  <c r="D2232" i="18"/>
  <c r="E2232" i="18"/>
  <c r="F2232" i="18"/>
  <c r="G2232" i="18"/>
  <c r="H2232" i="18"/>
  <c r="I2232" i="18"/>
  <c r="J2232" i="18"/>
  <c r="K2232" i="18"/>
  <c r="C2233" i="18"/>
  <c r="D2233" i="18"/>
  <c r="E2233" i="18"/>
  <c r="F2233" i="18"/>
  <c r="G2233" i="18"/>
  <c r="H2233" i="18"/>
  <c r="I2233" i="18"/>
  <c r="J2233" i="18"/>
  <c r="K2233" i="18"/>
  <c r="C2234" i="18"/>
  <c r="D2234" i="18"/>
  <c r="E2234" i="18"/>
  <c r="F2234" i="18"/>
  <c r="G2234" i="18"/>
  <c r="H2234" i="18"/>
  <c r="I2234" i="18"/>
  <c r="J2234" i="18"/>
  <c r="K2234" i="18"/>
  <c r="C2235" i="18"/>
  <c r="D2235" i="18"/>
  <c r="E2235" i="18"/>
  <c r="F2235" i="18"/>
  <c r="G2235" i="18"/>
  <c r="H2235" i="18"/>
  <c r="I2235" i="18"/>
  <c r="J2235" i="18"/>
  <c r="K2235" i="18"/>
  <c r="C2236" i="18"/>
  <c r="D2236" i="18"/>
  <c r="E2236" i="18"/>
  <c r="F2236" i="18"/>
  <c r="G2236" i="18"/>
  <c r="H2236" i="18"/>
  <c r="I2236" i="18"/>
  <c r="J2236" i="18"/>
  <c r="K2236" i="18"/>
  <c r="C2237" i="18"/>
  <c r="D2237" i="18"/>
  <c r="E2237" i="18"/>
  <c r="F2237" i="18"/>
  <c r="G2237" i="18"/>
  <c r="H2237" i="18"/>
  <c r="I2237" i="18"/>
  <c r="J2237" i="18"/>
  <c r="K2237" i="18"/>
  <c r="C2238" i="18"/>
  <c r="D2238" i="18"/>
  <c r="E2238" i="18"/>
  <c r="F2238" i="18"/>
  <c r="G2238" i="18"/>
  <c r="H2238" i="18"/>
  <c r="I2238" i="18"/>
  <c r="J2238" i="18"/>
  <c r="K2238" i="18"/>
  <c r="C2239" i="18"/>
  <c r="D2239" i="18"/>
  <c r="E2239" i="18"/>
  <c r="F2239" i="18"/>
  <c r="G2239" i="18"/>
  <c r="H2239" i="18"/>
  <c r="I2239" i="18"/>
  <c r="J2239" i="18"/>
  <c r="K2239" i="18"/>
  <c r="C2240" i="18"/>
  <c r="D2240" i="18"/>
  <c r="E2240" i="18"/>
  <c r="F2240" i="18"/>
  <c r="G2240" i="18"/>
  <c r="H2240" i="18"/>
  <c r="I2240" i="18"/>
  <c r="J2240" i="18"/>
  <c r="K2240" i="18"/>
  <c r="C2241" i="18"/>
  <c r="D2241" i="18"/>
  <c r="E2241" i="18"/>
  <c r="F2241" i="18"/>
  <c r="G2241" i="18"/>
  <c r="H2241" i="18"/>
  <c r="I2241" i="18"/>
  <c r="J2241" i="18"/>
  <c r="K2241" i="18"/>
  <c r="C2242" i="18"/>
  <c r="D2242" i="18"/>
  <c r="E2242" i="18"/>
  <c r="F2242" i="18"/>
  <c r="G2242" i="18"/>
  <c r="H2242" i="18"/>
  <c r="I2242" i="18"/>
  <c r="J2242" i="18"/>
  <c r="K2242" i="18"/>
  <c r="C2243" i="18"/>
  <c r="D2243" i="18"/>
  <c r="E2243" i="18"/>
  <c r="F2243" i="18"/>
  <c r="G2243" i="18"/>
  <c r="H2243" i="18"/>
  <c r="I2243" i="18"/>
  <c r="J2243" i="18"/>
  <c r="K2243" i="18"/>
  <c r="C2244" i="18"/>
  <c r="D2244" i="18"/>
  <c r="E2244" i="18"/>
  <c r="F2244" i="18"/>
  <c r="G2244" i="18"/>
  <c r="H2244" i="18"/>
  <c r="I2244" i="18"/>
  <c r="J2244" i="18"/>
  <c r="K2244" i="18"/>
  <c r="C2245" i="18"/>
  <c r="D2245" i="18"/>
  <c r="E2245" i="18"/>
  <c r="F2245" i="18"/>
  <c r="G2245" i="18"/>
  <c r="H2245" i="18"/>
  <c r="I2245" i="18"/>
  <c r="J2245" i="18"/>
  <c r="K2245" i="18"/>
  <c r="C2246" i="18"/>
  <c r="D2246" i="18"/>
  <c r="E2246" i="18"/>
  <c r="F2246" i="18"/>
  <c r="G2246" i="18"/>
  <c r="H2246" i="18"/>
  <c r="I2246" i="18"/>
  <c r="J2246" i="18"/>
  <c r="K2246" i="18"/>
  <c r="C2247" i="18"/>
  <c r="D2247" i="18"/>
  <c r="E2247" i="18"/>
  <c r="F2247" i="18"/>
  <c r="G2247" i="18"/>
  <c r="H2247" i="18"/>
  <c r="I2247" i="18"/>
  <c r="J2247" i="18"/>
  <c r="K2247" i="18"/>
  <c r="C2248" i="18"/>
  <c r="D2248" i="18"/>
  <c r="E2248" i="18"/>
  <c r="F2248" i="18"/>
  <c r="G2248" i="18"/>
  <c r="H2248" i="18"/>
  <c r="I2248" i="18"/>
  <c r="J2248" i="18"/>
  <c r="K2248" i="18"/>
  <c r="C2249" i="18"/>
  <c r="D2249" i="18"/>
  <c r="E2249" i="18"/>
  <c r="F2249" i="18"/>
  <c r="G2249" i="18"/>
  <c r="H2249" i="18"/>
  <c r="I2249" i="18"/>
  <c r="J2249" i="18"/>
  <c r="K2249" i="18"/>
  <c r="C2250" i="18"/>
  <c r="D2250" i="18"/>
  <c r="E2250" i="18"/>
  <c r="F2250" i="18"/>
  <c r="G2250" i="18"/>
  <c r="H2250" i="18"/>
  <c r="I2250" i="18"/>
  <c r="J2250" i="18"/>
  <c r="K2250" i="18"/>
  <c r="C2251" i="18"/>
  <c r="D2251" i="18"/>
  <c r="E2251" i="18"/>
  <c r="F2251" i="18"/>
  <c r="G2251" i="18"/>
  <c r="H2251" i="18"/>
  <c r="I2251" i="18"/>
  <c r="J2251" i="18"/>
  <c r="K2251" i="18"/>
  <c r="C2252" i="18"/>
  <c r="D2252" i="18"/>
  <c r="E2252" i="18"/>
  <c r="F2252" i="18"/>
  <c r="G2252" i="18"/>
  <c r="H2252" i="18"/>
  <c r="I2252" i="18"/>
  <c r="J2252" i="18"/>
  <c r="K2252" i="18"/>
  <c r="C2253" i="18"/>
  <c r="D2253" i="18"/>
  <c r="E2253" i="18"/>
  <c r="F2253" i="18"/>
  <c r="G2253" i="18"/>
  <c r="H2253" i="18"/>
  <c r="I2253" i="18"/>
  <c r="J2253" i="18"/>
  <c r="K2253" i="18"/>
  <c r="C2254" i="18"/>
  <c r="D2254" i="18"/>
  <c r="E2254" i="18"/>
  <c r="F2254" i="18"/>
  <c r="G2254" i="18"/>
  <c r="H2254" i="18"/>
  <c r="I2254" i="18"/>
  <c r="J2254" i="18"/>
  <c r="K2254" i="18"/>
  <c r="C2255" i="18"/>
  <c r="D2255" i="18"/>
  <c r="E2255" i="18"/>
  <c r="F2255" i="18"/>
  <c r="G2255" i="18"/>
  <c r="H2255" i="18"/>
  <c r="I2255" i="18"/>
  <c r="J2255" i="18"/>
  <c r="K2255" i="18"/>
  <c r="C2256" i="18"/>
  <c r="D2256" i="18"/>
  <c r="E2256" i="18"/>
  <c r="F2256" i="18"/>
  <c r="G2256" i="18"/>
  <c r="H2256" i="18"/>
  <c r="I2256" i="18"/>
  <c r="J2256" i="18"/>
  <c r="K2256" i="18"/>
  <c r="C2257" i="18"/>
  <c r="D2257" i="18"/>
  <c r="E2257" i="18"/>
  <c r="F2257" i="18"/>
  <c r="G2257" i="18"/>
  <c r="H2257" i="18"/>
  <c r="I2257" i="18"/>
  <c r="J2257" i="18"/>
  <c r="K2257" i="18"/>
  <c r="C2258" i="18"/>
  <c r="D2258" i="18"/>
  <c r="E2258" i="18"/>
  <c r="F2258" i="18"/>
  <c r="G2258" i="18"/>
  <c r="H2258" i="18"/>
  <c r="I2258" i="18"/>
  <c r="J2258" i="18"/>
  <c r="K2258" i="18"/>
  <c r="C2259" i="18"/>
  <c r="D2259" i="18"/>
  <c r="E2259" i="18"/>
  <c r="F2259" i="18"/>
  <c r="G2259" i="18"/>
  <c r="H2259" i="18"/>
  <c r="I2259" i="18"/>
  <c r="J2259" i="18"/>
  <c r="K2259" i="18"/>
  <c r="C2260" i="18"/>
  <c r="D2260" i="18"/>
  <c r="E2260" i="18"/>
  <c r="F2260" i="18"/>
  <c r="G2260" i="18"/>
  <c r="H2260" i="18"/>
  <c r="I2260" i="18"/>
  <c r="J2260" i="18"/>
  <c r="K2260" i="18"/>
  <c r="C2261" i="18"/>
  <c r="D2261" i="18"/>
  <c r="E2261" i="18"/>
  <c r="F2261" i="18"/>
  <c r="G2261" i="18"/>
  <c r="H2261" i="18"/>
  <c r="I2261" i="18"/>
  <c r="J2261" i="18"/>
  <c r="K2261" i="18"/>
  <c r="C2262" i="18"/>
  <c r="D2262" i="18"/>
  <c r="E2262" i="18"/>
  <c r="F2262" i="18"/>
  <c r="G2262" i="18"/>
  <c r="H2262" i="18"/>
  <c r="I2262" i="18"/>
  <c r="J2262" i="18"/>
  <c r="K2262" i="18"/>
  <c r="C2263" i="18"/>
  <c r="D2263" i="18"/>
  <c r="E2263" i="18"/>
  <c r="F2263" i="18"/>
  <c r="G2263" i="18"/>
  <c r="H2263" i="18"/>
  <c r="I2263" i="18"/>
  <c r="J2263" i="18"/>
  <c r="K2263" i="18"/>
  <c r="C2264" i="18"/>
  <c r="D2264" i="18"/>
  <c r="E2264" i="18"/>
  <c r="F2264" i="18"/>
  <c r="G2264" i="18"/>
  <c r="H2264" i="18"/>
  <c r="I2264" i="18"/>
  <c r="J2264" i="18"/>
  <c r="K2264" i="18"/>
  <c r="C2265" i="18"/>
  <c r="D2265" i="18"/>
  <c r="E2265" i="18"/>
  <c r="F2265" i="18"/>
  <c r="G2265" i="18"/>
  <c r="H2265" i="18"/>
  <c r="I2265" i="18"/>
  <c r="J2265" i="18"/>
  <c r="K2265" i="18"/>
  <c r="C2266" i="18"/>
  <c r="D2266" i="18"/>
  <c r="E2266" i="18"/>
  <c r="F2266" i="18"/>
  <c r="G2266" i="18"/>
  <c r="H2266" i="18"/>
  <c r="I2266" i="18"/>
  <c r="J2266" i="18"/>
  <c r="K2266" i="18"/>
  <c r="C2267" i="18"/>
  <c r="D2267" i="18"/>
  <c r="E2267" i="18"/>
  <c r="F2267" i="18"/>
  <c r="G2267" i="18"/>
  <c r="H2267" i="18"/>
  <c r="I2267" i="18"/>
  <c r="J2267" i="18"/>
  <c r="K2267" i="18"/>
  <c r="C2268" i="18"/>
  <c r="D2268" i="18"/>
  <c r="E2268" i="18"/>
  <c r="F2268" i="18"/>
  <c r="G2268" i="18"/>
  <c r="H2268" i="18"/>
  <c r="I2268" i="18"/>
  <c r="J2268" i="18"/>
  <c r="K2268" i="18"/>
  <c r="C2269" i="18"/>
  <c r="D2269" i="18"/>
  <c r="E2269" i="18"/>
  <c r="F2269" i="18"/>
  <c r="G2269" i="18"/>
  <c r="H2269" i="18"/>
  <c r="I2269" i="18"/>
  <c r="J2269" i="18"/>
  <c r="K2269" i="18"/>
  <c r="C2270" i="18"/>
  <c r="D2270" i="18"/>
  <c r="E2270" i="18"/>
  <c r="F2270" i="18"/>
  <c r="G2270" i="18"/>
  <c r="H2270" i="18"/>
  <c r="I2270" i="18"/>
  <c r="J2270" i="18"/>
  <c r="K2270" i="18"/>
  <c r="C2271" i="18"/>
  <c r="D2271" i="18"/>
  <c r="E2271" i="18"/>
  <c r="F2271" i="18"/>
  <c r="G2271" i="18"/>
  <c r="H2271" i="18"/>
  <c r="I2271" i="18"/>
  <c r="J2271" i="18"/>
  <c r="K2271" i="18"/>
  <c r="C2272" i="18"/>
  <c r="D2272" i="18"/>
  <c r="E2272" i="18"/>
  <c r="F2272" i="18"/>
  <c r="G2272" i="18"/>
  <c r="H2272" i="18"/>
  <c r="I2272" i="18"/>
  <c r="J2272" i="18"/>
  <c r="K2272" i="18"/>
  <c r="C2273" i="18"/>
  <c r="D2273" i="18"/>
  <c r="E2273" i="18"/>
  <c r="F2273" i="18"/>
  <c r="G2273" i="18"/>
  <c r="H2273" i="18"/>
  <c r="I2273" i="18"/>
  <c r="J2273" i="18"/>
  <c r="K2273" i="18"/>
  <c r="C2274" i="18"/>
  <c r="D2274" i="18"/>
  <c r="E2274" i="18"/>
  <c r="F2274" i="18"/>
  <c r="G2274" i="18"/>
  <c r="H2274" i="18"/>
  <c r="I2274" i="18"/>
  <c r="J2274" i="18"/>
  <c r="K2274" i="18"/>
  <c r="C2275" i="18"/>
  <c r="D2275" i="18"/>
  <c r="E2275" i="18"/>
  <c r="F2275" i="18"/>
  <c r="G2275" i="18"/>
  <c r="H2275" i="18"/>
  <c r="I2275" i="18"/>
  <c r="J2275" i="18"/>
  <c r="K2275" i="18"/>
  <c r="C2276" i="18"/>
  <c r="D2276" i="18"/>
  <c r="E2276" i="18"/>
  <c r="F2276" i="18"/>
  <c r="G2276" i="18"/>
  <c r="H2276" i="18"/>
  <c r="I2276" i="18"/>
  <c r="J2276" i="18"/>
  <c r="K2276" i="18"/>
  <c r="C2277" i="18"/>
  <c r="D2277" i="18"/>
  <c r="E2277" i="18"/>
  <c r="F2277" i="18"/>
  <c r="G2277" i="18"/>
  <c r="H2277" i="18"/>
  <c r="I2277" i="18"/>
  <c r="J2277" i="18"/>
  <c r="K2277" i="18"/>
  <c r="C2278" i="18"/>
  <c r="D2278" i="18"/>
  <c r="E2278" i="18"/>
  <c r="F2278" i="18"/>
  <c r="G2278" i="18"/>
  <c r="H2278" i="18"/>
  <c r="I2278" i="18"/>
  <c r="J2278" i="18"/>
  <c r="K2278" i="18"/>
  <c r="C2279" i="18"/>
  <c r="D2279" i="18"/>
  <c r="E2279" i="18"/>
  <c r="F2279" i="18"/>
  <c r="G2279" i="18"/>
  <c r="H2279" i="18"/>
  <c r="I2279" i="18"/>
  <c r="J2279" i="18"/>
  <c r="K2279" i="18"/>
  <c r="C2280" i="18"/>
  <c r="D2280" i="18"/>
  <c r="E2280" i="18"/>
  <c r="F2280" i="18"/>
  <c r="G2280" i="18"/>
  <c r="H2280" i="18"/>
  <c r="I2280" i="18"/>
  <c r="J2280" i="18"/>
  <c r="K2280" i="18"/>
  <c r="C2281" i="18"/>
  <c r="D2281" i="18"/>
  <c r="E2281" i="18"/>
  <c r="F2281" i="18"/>
  <c r="G2281" i="18"/>
  <c r="H2281" i="18"/>
  <c r="I2281" i="18"/>
  <c r="J2281" i="18"/>
  <c r="K2281" i="18"/>
  <c r="C2282" i="18"/>
  <c r="D2282" i="18"/>
  <c r="E2282" i="18"/>
  <c r="F2282" i="18"/>
  <c r="G2282" i="18"/>
  <c r="H2282" i="18"/>
  <c r="I2282" i="18"/>
  <c r="J2282" i="18"/>
  <c r="K2282" i="18"/>
  <c r="C2283" i="18"/>
  <c r="D2283" i="18"/>
  <c r="E2283" i="18"/>
  <c r="F2283" i="18"/>
  <c r="G2283" i="18"/>
  <c r="H2283" i="18"/>
  <c r="I2283" i="18"/>
  <c r="J2283" i="18"/>
  <c r="K2283" i="18"/>
  <c r="C2284" i="18"/>
  <c r="D2284" i="18"/>
  <c r="E2284" i="18"/>
  <c r="F2284" i="18"/>
  <c r="G2284" i="18"/>
  <c r="H2284" i="18"/>
  <c r="I2284" i="18"/>
  <c r="J2284" i="18"/>
  <c r="K2284" i="18"/>
  <c r="C2285" i="18"/>
  <c r="D2285" i="18"/>
  <c r="E2285" i="18"/>
  <c r="F2285" i="18"/>
  <c r="G2285" i="18"/>
  <c r="H2285" i="18"/>
  <c r="I2285" i="18"/>
  <c r="J2285" i="18"/>
  <c r="K2285" i="18"/>
  <c r="C2286" i="18"/>
  <c r="D2286" i="18"/>
  <c r="E2286" i="18"/>
  <c r="F2286" i="18"/>
  <c r="G2286" i="18"/>
  <c r="H2286" i="18"/>
  <c r="I2286" i="18"/>
  <c r="J2286" i="18"/>
  <c r="K2286" i="18"/>
  <c r="C2287" i="18"/>
  <c r="D2287" i="18"/>
  <c r="E2287" i="18"/>
  <c r="F2287" i="18"/>
  <c r="G2287" i="18"/>
  <c r="H2287" i="18"/>
  <c r="I2287" i="18"/>
  <c r="J2287" i="18"/>
  <c r="K2287" i="18"/>
  <c r="C2288" i="18"/>
  <c r="D2288" i="18"/>
  <c r="E2288" i="18"/>
  <c r="F2288" i="18"/>
  <c r="G2288" i="18"/>
  <c r="H2288" i="18"/>
  <c r="I2288" i="18"/>
  <c r="J2288" i="18"/>
  <c r="K2288" i="18"/>
  <c r="C2289" i="18"/>
  <c r="D2289" i="18"/>
  <c r="E2289" i="18"/>
  <c r="F2289" i="18"/>
  <c r="G2289" i="18"/>
  <c r="H2289" i="18"/>
  <c r="I2289" i="18"/>
  <c r="J2289" i="18"/>
  <c r="K2289" i="18"/>
  <c r="C2290" i="18"/>
  <c r="D2290" i="18"/>
  <c r="E2290" i="18"/>
  <c r="F2290" i="18"/>
  <c r="G2290" i="18"/>
  <c r="H2290" i="18"/>
  <c r="I2290" i="18"/>
  <c r="J2290" i="18"/>
  <c r="K2290" i="18"/>
  <c r="C2291" i="18"/>
  <c r="D2291" i="18"/>
  <c r="E2291" i="18"/>
  <c r="F2291" i="18"/>
  <c r="G2291" i="18"/>
  <c r="H2291" i="18"/>
  <c r="I2291" i="18"/>
  <c r="J2291" i="18"/>
  <c r="K2291" i="18"/>
  <c r="C2292" i="18"/>
  <c r="D2292" i="18"/>
  <c r="E2292" i="18"/>
  <c r="F2292" i="18"/>
  <c r="G2292" i="18"/>
  <c r="H2292" i="18"/>
  <c r="I2292" i="18"/>
  <c r="J2292" i="18"/>
  <c r="K2292" i="18"/>
  <c r="C2293" i="18"/>
  <c r="D2293" i="18"/>
  <c r="E2293" i="18"/>
  <c r="F2293" i="18"/>
  <c r="G2293" i="18"/>
  <c r="H2293" i="18"/>
  <c r="I2293" i="18"/>
  <c r="J2293" i="18"/>
  <c r="K2293" i="18"/>
  <c r="C2294" i="18"/>
  <c r="D2294" i="18"/>
  <c r="E2294" i="18"/>
  <c r="F2294" i="18"/>
  <c r="G2294" i="18"/>
  <c r="H2294" i="18"/>
  <c r="I2294" i="18"/>
  <c r="J2294" i="18"/>
  <c r="K2294" i="18"/>
  <c r="C2295" i="18"/>
  <c r="D2295" i="18"/>
  <c r="E2295" i="18"/>
  <c r="F2295" i="18"/>
  <c r="G2295" i="18"/>
  <c r="H2295" i="18"/>
  <c r="I2295" i="18"/>
  <c r="J2295" i="18"/>
  <c r="K2295" i="18"/>
  <c r="C2296" i="18"/>
  <c r="D2296" i="18"/>
  <c r="E2296" i="18"/>
  <c r="F2296" i="18"/>
  <c r="G2296" i="18"/>
  <c r="H2296" i="18"/>
  <c r="I2296" i="18"/>
  <c r="J2296" i="18"/>
  <c r="K2296" i="18"/>
  <c r="C2297" i="18"/>
  <c r="D2297" i="18"/>
  <c r="E2297" i="18"/>
  <c r="F2297" i="18"/>
  <c r="G2297" i="18"/>
  <c r="H2297" i="18"/>
  <c r="I2297" i="18"/>
  <c r="J2297" i="18"/>
  <c r="K2297" i="18"/>
  <c r="C2298" i="18"/>
  <c r="D2298" i="18"/>
  <c r="E2298" i="18"/>
  <c r="F2298" i="18"/>
  <c r="G2298" i="18"/>
  <c r="H2298" i="18"/>
  <c r="I2298" i="18"/>
  <c r="J2298" i="18"/>
  <c r="K2298" i="18"/>
  <c r="C2299" i="18"/>
  <c r="D2299" i="18"/>
  <c r="E2299" i="18"/>
  <c r="F2299" i="18"/>
  <c r="G2299" i="18"/>
  <c r="H2299" i="18"/>
  <c r="I2299" i="18"/>
  <c r="J2299" i="18"/>
  <c r="K2299" i="18"/>
  <c r="C2300" i="18"/>
  <c r="D2300" i="18"/>
  <c r="E2300" i="18"/>
  <c r="F2300" i="18"/>
  <c r="G2300" i="18"/>
  <c r="H2300" i="18"/>
  <c r="I2300" i="18"/>
  <c r="J2300" i="18"/>
  <c r="K2300" i="18"/>
  <c r="C2301" i="18"/>
  <c r="D2301" i="18"/>
  <c r="E2301" i="18"/>
  <c r="F2301" i="18"/>
  <c r="G2301" i="18"/>
  <c r="H2301" i="18"/>
  <c r="I2301" i="18"/>
  <c r="J2301" i="18"/>
  <c r="K2301" i="18"/>
  <c r="C2302" i="18"/>
  <c r="D2302" i="18"/>
  <c r="E2302" i="18"/>
  <c r="F2302" i="18"/>
  <c r="G2302" i="18"/>
  <c r="H2302" i="18"/>
  <c r="I2302" i="18"/>
  <c r="J2302" i="18"/>
  <c r="K2302" i="18"/>
  <c r="C2303" i="18"/>
  <c r="D2303" i="18"/>
  <c r="E2303" i="18"/>
  <c r="F2303" i="18"/>
  <c r="G2303" i="18"/>
  <c r="H2303" i="18"/>
  <c r="I2303" i="18"/>
  <c r="J2303" i="18"/>
  <c r="K2303" i="18"/>
  <c r="C2304" i="18"/>
  <c r="D2304" i="18"/>
  <c r="E2304" i="18"/>
  <c r="F2304" i="18"/>
  <c r="G2304" i="18"/>
  <c r="H2304" i="18"/>
  <c r="I2304" i="18"/>
  <c r="J2304" i="18"/>
  <c r="K2304" i="18"/>
  <c r="C2305" i="18"/>
  <c r="D2305" i="18"/>
  <c r="E2305" i="18"/>
  <c r="F2305" i="18"/>
  <c r="G2305" i="18"/>
  <c r="H2305" i="18"/>
  <c r="I2305" i="18"/>
  <c r="J2305" i="18"/>
  <c r="K2305" i="18"/>
  <c r="C2306" i="18"/>
  <c r="D2306" i="18"/>
  <c r="E2306" i="18"/>
  <c r="F2306" i="18"/>
  <c r="G2306" i="18"/>
  <c r="H2306" i="18"/>
  <c r="I2306" i="18"/>
  <c r="J2306" i="18"/>
  <c r="K2306" i="18"/>
  <c r="C2307" i="18"/>
  <c r="D2307" i="18"/>
  <c r="E2307" i="18"/>
  <c r="F2307" i="18"/>
  <c r="G2307" i="18"/>
  <c r="H2307" i="18"/>
  <c r="I2307" i="18"/>
  <c r="J2307" i="18"/>
  <c r="K2307" i="18"/>
  <c r="C2308" i="18"/>
  <c r="D2308" i="18"/>
  <c r="E2308" i="18"/>
  <c r="F2308" i="18"/>
  <c r="G2308" i="18"/>
  <c r="H2308" i="18"/>
  <c r="I2308" i="18"/>
  <c r="J2308" i="18"/>
  <c r="K2308" i="18"/>
  <c r="C2309" i="18"/>
  <c r="D2309" i="18"/>
  <c r="E2309" i="18"/>
  <c r="F2309" i="18"/>
  <c r="G2309" i="18"/>
  <c r="H2309" i="18"/>
  <c r="I2309" i="18"/>
  <c r="J2309" i="18"/>
  <c r="K2309" i="18"/>
  <c r="C2310" i="18"/>
  <c r="D2310" i="18"/>
  <c r="E2310" i="18"/>
  <c r="F2310" i="18"/>
  <c r="G2310" i="18"/>
  <c r="H2310" i="18"/>
  <c r="I2310" i="18"/>
  <c r="J2310" i="18"/>
  <c r="K2310" i="18"/>
  <c r="C2311" i="18"/>
  <c r="D2311" i="18"/>
  <c r="E2311" i="18"/>
  <c r="F2311" i="18"/>
  <c r="G2311" i="18"/>
  <c r="H2311" i="18"/>
  <c r="I2311" i="18"/>
  <c r="J2311" i="18"/>
  <c r="K2311" i="18"/>
  <c r="C2312" i="18"/>
  <c r="D2312" i="18"/>
  <c r="E2312" i="18"/>
  <c r="F2312" i="18"/>
  <c r="G2312" i="18"/>
  <c r="H2312" i="18"/>
  <c r="I2312" i="18"/>
  <c r="J2312" i="18"/>
  <c r="K2312" i="18"/>
  <c r="C2313" i="18"/>
  <c r="D2313" i="18"/>
  <c r="E2313" i="18"/>
  <c r="F2313" i="18"/>
  <c r="G2313" i="18"/>
  <c r="H2313" i="18"/>
  <c r="I2313" i="18"/>
  <c r="J2313" i="18"/>
  <c r="K2313" i="18"/>
  <c r="C2314" i="18"/>
  <c r="D2314" i="18"/>
  <c r="E2314" i="18"/>
  <c r="F2314" i="18"/>
  <c r="G2314" i="18"/>
  <c r="H2314" i="18"/>
  <c r="I2314" i="18"/>
  <c r="J2314" i="18"/>
  <c r="K2314" i="18"/>
  <c r="C2315" i="18"/>
  <c r="D2315" i="18"/>
  <c r="E2315" i="18"/>
  <c r="F2315" i="18"/>
  <c r="G2315" i="18"/>
  <c r="H2315" i="18"/>
  <c r="I2315" i="18"/>
  <c r="J2315" i="18"/>
  <c r="K2315" i="18"/>
  <c r="C2316" i="18"/>
  <c r="D2316" i="18"/>
  <c r="E2316" i="18"/>
  <c r="F2316" i="18"/>
  <c r="G2316" i="18"/>
  <c r="H2316" i="18"/>
  <c r="I2316" i="18"/>
  <c r="J2316" i="18"/>
  <c r="K2316" i="18"/>
  <c r="C2317" i="18"/>
  <c r="D2317" i="18"/>
  <c r="E2317" i="18"/>
  <c r="F2317" i="18"/>
  <c r="G2317" i="18"/>
  <c r="H2317" i="18"/>
  <c r="I2317" i="18"/>
  <c r="J2317" i="18"/>
  <c r="K2317" i="18"/>
  <c r="C2318" i="18"/>
  <c r="D2318" i="18"/>
  <c r="E2318" i="18"/>
  <c r="F2318" i="18"/>
  <c r="G2318" i="18"/>
  <c r="H2318" i="18"/>
  <c r="I2318" i="18"/>
  <c r="J2318" i="18"/>
  <c r="K2318" i="18"/>
  <c r="C2319" i="18"/>
  <c r="D2319" i="18"/>
  <c r="E2319" i="18"/>
  <c r="F2319" i="18"/>
  <c r="G2319" i="18"/>
  <c r="H2319" i="18"/>
  <c r="I2319" i="18"/>
  <c r="J2319" i="18"/>
  <c r="K2319" i="18"/>
  <c r="C2320" i="18"/>
  <c r="D2320" i="18"/>
  <c r="E2320" i="18"/>
  <c r="F2320" i="18"/>
  <c r="G2320" i="18"/>
  <c r="H2320" i="18"/>
  <c r="I2320" i="18"/>
  <c r="J2320" i="18"/>
  <c r="K2320" i="18"/>
  <c r="C2321" i="18"/>
  <c r="D2321" i="18"/>
  <c r="E2321" i="18"/>
  <c r="F2321" i="18"/>
  <c r="G2321" i="18"/>
  <c r="H2321" i="18"/>
  <c r="I2321" i="18"/>
  <c r="J2321" i="18"/>
  <c r="K2321" i="18"/>
  <c r="C2322" i="18"/>
  <c r="D2322" i="18"/>
  <c r="E2322" i="18"/>
  <c r="F2322" i="18"/>
  <c r="G2322" i="18"/>
  <c r="H2322" i="18"/>
  <c r="I2322" i="18"/>
  <c r="J2322" i="18"/>
  <c r="K2322" i="18"/>
  <c r="C2323" i="18"/>
  <c r="D2323" i="18"/>
  <c r="E2323" i="18"/>
  <c r="F2323" i="18"/>
  <c r="G2323" i="18"/>
  <c r="H2323" i="18"/>
  <c r="I2323" i="18"/>
  <c r="J2323" i="18"/>
  <c r="K2323" i="18"/>
  <c r="C2324" i="18"/>
  <c r="D2324" i="18"/>
  <c r="E2324" i="18"/>
  <c r="F2324" i="18"/>
  <c r="G2324" i="18"/>
  <c r="H2324" i="18"/>
  <c r="I2324" i="18"/>
  <c r="J2324" i="18"/>
  <c r="K2324" i="18"/>
  <c r="C2325" i="18"/>
  <c r="D2325" i="18"/>
  <c r="E2325" i="18"/>
  <c r="F2325" i="18"/>
  <c r="G2325" i="18"/>
  <c r="H2325" i="18"/>
  <c r="I2325" i="18"/>
  <c r="J2325" i="18"/>
  <c r="K2325" i="18"/>
  <c r="C2326" i="18"/>
  <c r="D2326" i="18"/>
  <c r="E2326" i="18"/>
  <c r="F2326" i="18"/>
  <c r="G2326" i="18"/>
  <c r="H2326" i="18"/>
  <c r="I2326" i="18"/>
  <c r="J2326" i="18"/>
  <c r="K2326" i="18"/>
  <c r="C2327" i="18"/>
  <c r="D2327" i="18"/>
  <c r="E2327" i="18"/>
  <c r="F2327" i="18"/>
  <c r="G2327" i="18"/>
  <c r="H2327" i="18"/>
  <c r="I2327" i="18"/>
  <c r="J2327" i="18"/>
  <c r="K2327" i="18"/>
  <c r="C2328" i="18"/>
  <c r="D2328" i="18"/>
  <c r="E2328" i="18"/>
  <c r="F2328" i="18"/>
  <c r="G2328" i="18"/>
  <c r="H2328" i="18"/>
  <c r="I2328" i="18"/>
  <c r="J2328" i="18"/>
  <c r="K2328" i="18"/>
  <c r="C2329" i="18"/>
  <c r="D2329" i="18"/>
  <c r="E2329" i="18"/>
  <c r="F2329" i="18"/>
  <c r="G2329" i="18"/>
  <c r="H2329" i="18"/>
  <c r="I2329" i="18"/>
  <c r="J2329" i="18"/>
  <c r="K2329" i="18"/>
  <c r="C2330" i="18"/>
  <c r="D2330" i="18"/>
  <c r="E2330" i="18"/>
  <c r="F2330" i="18"/>
  <c r="G2330" i="18"/>
  <c r="H2330" i="18"/>
  <c r="I2330" i="18"/>
  <c r="J2330" i="18"/>
  <c r="K2330" i="18"/>
  <c r="C2331" i="18"/>
  <c r="D2331" i="18"/>
  <c r="E2331" i="18"/>
  <c r="F2331" i="18"/>
  <c r="G2331" i="18"/>
  <c r="H2331" i="18"/>
  <c r="I2331" i="18"/>
  <c r="J2331" i="18"/>
  <c r="K2331" i="18"/>
  <c r="C2332" i="18"/>
  <c r="D2332" i="18"/>
  <c r="E2332" i="18"/>
  <c r="F2332" i="18"/>
  <c r="G2332" i="18"/>
  <c r="H2332" i="18"/>
  <c r="I2332" i="18"/>
  <c r="J2332" i="18"/>
  <c r="K2332" i="18"/>
  <c r="C2333" i="18"/>
  <c r="D2333" i="18"/>
  <c r="E2333" i="18"/>
  <c r="F2333" i="18"/>
  <c r="G2333" i="18"/>
  <c r="H2333" i="18"/>
  <c r="I2333" i="18"/>
  <c r="J2333" i="18"/>
  <c r="K2333" i="18"/>
  <c r="C2334" i="18"/>
  <c r="D2334" i="18"/>
  <c r="E2334" i="18"/>
  <c r="F2334" i="18"/>
  <c r="G2334" i="18"/>
  <c r="H2334" i="18"/>
  <c r="I2334" i="18"/>
  <c r="J2334" i="18"/>
  <c r="K2334" i="18"/>
  <c r="C2335" i="18"/>
  <c r="D2335" i="18"/>
  <c r="E2335" i="18"/>
  <c r="F2335" i="18"/>
  <c r="G2335" i="18"/>
  <c r="H2335" i="18"/>
  <c r="I2335" i="18"/>
  <c r="J2335" i="18"/>
  <c r="K2335" i="18"/>
  <c r="C2336" i="18"/>
  <c r="D2336" i="18"/>
  <c r="E2336" i="18"/>
  <c r="F2336" i="18"/>
  <c r="G2336" i="18"/>
  <c r="H2336" i="18"/>
  <c r="I2336" i="18"/>
  <c r="J2336" i="18"/>
  <c r="K2336" i="18"/>
  <c r="C2337" i="18"/>
  <c r="D2337" i="18"/>
  <c r="E2337" i="18"/>
  <c r="F2337" i="18"/>
  <c r="G2337" i="18"/>
  <c r="H2337" i="18"/>
  <c r="I2337" i="18"/>
  <c r="J2337" i="18"/>
  <c r="K2337" i="18"/>
  <c r="C2338" i="18"/>
  <c r="D2338" i="18"/>
  <c r="E2338" i="18"/>
  <c r="F2338" i="18"/>
  <c r="G2338" i="18"/>
  <c r="H2338" i="18"/>
  <c r="I2338" i="18"/>
  <c r="J2338" i="18"/>
  <c r="K2338" i="18"/>
  <c r="C2339" i="18"/>
  <c r="D2339" i="18"/>
  <c r="E2339" i="18"/>
  <c r="F2339" i="18"/>
  <c r="G2339" i="18"/>
  <c r="H2339" i="18"/>
  <c r="I2339" i="18"/>
  <c r="J2339" i="18"/>
  <c r="K2339" i="18"/>
  <c r="C2340" i="18"/>
  <c r="D2340" i="18"/>
  <c r="E2340" i="18"/>
  <c r="F2340" i="18"/>
  <c r="G2340" i="18"/>
  <c r="H2340" i="18"/>
  <c r="I2340" i="18"/>
  <c r="J2340" i="18"/>
  <c r="K2340" i="18"/>
  <c r="C2341" i="18"/>
  <c r="D2341" i="18"/>
  <c r="E2341" i="18"/>
  <c r="F2341" i="18"/>
  <c r="G2341" i="18"/>
  <c r="H2341" i="18"/>
  <c r="I2341" i="18"/>
  <c r="J2341" i="18"/>
  <c r="K2341" i="18"/>
  <c r="C2342" i="18"/>
  <c r="D2342" i="18"/>
  <c r="E2342" i="18"/>
  <c r="F2342" i="18"/>
  <c r="G2342" i="18"/>
  <c r="H2342" i="18"/>
  <c r="I2342" i="18"/>
  <c r="J2342" i="18"/>
  <c r="K2342" i="18"/>
  <c r="C2343" i="18"/>
  <c r="D2343" i="18"/>
  <c r="E2343" i="18"/>
  <c r="F2343" i="18"/>
  <c r="G2343" i="18"/>
  <c r="H2343" i="18"/>
  <c r="I2343" i="18"/>
  <c r="J2343" i="18"/>
  <c r="K2343" i="18"/>
  <c r="C2344" i="18"/>
  <c r="D2344" i="18"/>
  <c r="E2344" i="18"/>
  <c r="F2344" i="18"/>
  <c r="G2344" i="18"/>
  <c r="H2344" i="18"/>
  <c r="I2344" i="18"/>
  <c r="J2344" i="18"/>
  <c r="K2344" i="18"/>
  <c r="C2345" i="18"/>
  <c r="D2345" i="18"/>
  <c r="E2345" i="18"/>
  <c r="F2345" i="18"/>
  <c r="G2345" i="18"/>
  <c r="H2345" i="18"/>
  <c r="I2345" i="18"/>
  <c r="J2345" i="18"/>
  <c r="K2345" i="18"/>
  <c r="C2346" i="18"/>
  <c r="D2346" i="18"/>
  <c r="E2346" i="18"/>
  <c r="F2346" i="18"/>
  <c r="G2346" i="18"/>
  <c r="H2346" i="18"/>
  <c r="I2346" i="18"/>
  <c r="J2346" i="18"/>
  <c r="K2346" i="18"/>
  <c r="C2347" i="18"/>
  <c r="D2347" i="18"/>
  <c r="E2347" i="18"/>
  <c r="F2347" i="18"/>
  <c r="G2347" i="18"/>
  <c r="H2347" i="18"/>
  <c r="I2347" i="18"/>
  <c r="J2347" i="18"/>
  <c r="K2347" i="18"/>
  <c r="C2348" i="18"/>
  <c r="D2348" i="18"/>
  <c r="E2348" i="18"/>
  <c r="F2348" i="18"/>
  <c r="G2348" i="18"/>
  <c r="H2348" i="18"/>
  <c r="I2348" i="18"/>
  <c r="J2348" i="18"/>
  <c r="K2348" i="18"/>
  <c r="C2349" i="18"/>
  <c r="D2349" i="18"/>
  <c r="E2349" i="18"/>
  <c r="F2349" i="18"/>
  <c r="G2349" i="18"/>
  <c r="H2349" i="18"/>
  <c r="I2349" i="18"/>
  <c r="J2349" i="18"/>
  <c r="K2349" i="18"/>
  <c r="C2350" i="18"/>
  <c r="D2350" i="18"/>
  <c r="E2350" i="18"/>
  <c r="F2350" i="18"/>
  <c r="G2350" i="18"/>
  <c r="H2350" i="18"/>
  <c r="I2350" i="18"/>
  <c r="J2350" i="18"/>
  <c r="K2350" i="18"/>
  <c r="C2351" i="18"/>
  <c r="D2351" i="18"/>
  <c r="E2351" i="18"/>
  <c r="F2351" i="18"/>
  <c r="G2351" i="18"/>
  <c r="H2351" i="18"/>
  <c r="I2351" i="18"/>
  <c r="J2351" i="18"/>
  <c r="K2351" i="18"/>
  <c r="C2352" i="18"/>
  <c r="D2352" i="18"/>
  <c r="E2352" i="18"/>
  <c r="F2352" i="18"/>
  <c r="G2352" i="18"/>
  <c r="H2352" i="18"/>
  <c r="I2352" i="18"/>
  <c r="J2352" i="18"/>
  <c r="K2352" i="18"/>
  <c r="C2353" i="18"/>
  <c r="D2353" i="18"/>
  <c r="E2353" i="18"/>
  <c r="F2353" i="18"/>
  <c r="G2353" i="18"/>
  <c r="H2353" i="18"/>
  <c r="I2353" i="18"/>
  <c r="J2353" i="18"/>
  <c r="K2353" i="18"/>
  <c r="C2354" i="18"/>
  <c r="D2354" i="18"/>
  <c r="E2354" i="18"/>
  <c r="F2354" i="18"/>
  <c r="G2354" i="18"/>
  <c r="H2354" i="18"/>
  <c r="I2354" i="18"/>
  <c r="J2354" i="18"/>
  <c r="K2354" i="18"/>
  <c r="C2355" i="18"/>
  <c r="D2355" i="18"/>
  <c r="E2355" i="18"/>
  <c r="F2355" i="18"/>
  <c r="G2355" i="18"/>
  <c r="H2355" i="18"/>
  <c r="I2355" i="18"/>
  <c r="J2355" i="18"/>
  <c r="K2355" i="18"/>
  <c r="C2356" i="18"/>
  <c r="D2356" i="18"/>
  <c r="E2356" i="18"/>
  <c r="F2356" i="18"/>
  <c r="G2356" i="18"/>
  <c r="H2356" i="18"/>
  <c r="I2356" i="18"/>
  <c r="J2356" i="18"/>
  <c r="K2356" i="18"/>
  <c r="C2357" i="18"/>
  <c r="D2357" i="18"/>
  <c r="E2357" i="18"/>
  <c r="F2357" i="18"/>
  <c r="G2357" i="18"/>
  <c r="H2357" i="18"/>
  <c r="I2357" i="18"/>
  <c r="J2357" i="18"/>
  <c r="K2357" i="18"/>
  <c r="C2358" i="18"/>
  <c r="D2358" i="18"/>
  <c r="E2358" i="18"/>
  <c r="F2358" i="18"/>
  <c r="G2358" i="18"/>
  <c r="H2358" i="18"/>
  <c r="I2358" i="18"/>
  <c r="J2358" i="18"/>
  <c r="K2358" i="18"/>
  <c r="C2359" i="18"/>
  <c r="D2359" i="18"/>
  <c r="E2359" i="18"/>
  <c r="F2359" i="18"/>
  <c r="G2359" i="18"/>
  <c r="H2359" i="18"/>
  <c r="I2359" i="18"/>
  <c r="J2359" i="18"/>
  <c r="K2359" i="18"/>
  <c r="C2360" i="18"/>
  <c r="D2360" i="18"/>
  <c r="E2360" i="18"/>
  <c r="F2360" i="18"/>
  <c r="G2360" i="18"/>
  <c r="H2360" i="18"/>
  <c r="I2360" i="18"/>
  <c r="J2360" i="18"/>
  <c r="K2360" i="18"/>
  <c r="C2361" i="18"/>
  <c r="D2361" i="18"/>
  <c r="E2361" i="18"/>
  <c r="F2361" i="18"/>
  <c r="G2361" i="18"/>
  <c r="H2361" i="18"/>
  <c r="I2361" i="18"/>
  <c r="J2361" i="18"/>
  <c r="K2361" i="18"/>
  <c r="C2362" i="18"/>
  <c r="D2362" i="18"/>
  <c r="E2362" i="18"/>
  <c r="F2362" i="18"/>
  <c r="G2362" i="18"/>
  <c r="H2362" i="18"/>
  <c r="I2362" i="18"/>
  <c r="J2362" i="18"/>
  <c r="K2362" i="18"/>
  <c r="C2363" i="18"/>
  <c r="D2363" i="18"/>
  <c r="E2363" i="18"/>
  <c r="F2363" i="18"/>
  <c r="G2363" i="18"/>
  <c r="H2363" i="18"/>
  <c r="I2363" i="18"/>
  <c r="J2363" i="18"/>
  <c r="K2363" i="18"/>
  <c r="C2364" i="18"/>
  <c r="D2364" i="18"/>
  <c r="E2364" i="18"/>
  <c r="F2364" i="18"/>
  <c r="G2364" i="18"/>
  <c r="H2364" i="18"/>
  <c r="I2364" i="18"/>
  <c r="J2364" i="18"/>
  <c r="K2364" i="18"/>
  <c r="C2365" i="18"/>
  <c r="D2365" i="18"/>
  <c r="E2365" i="18"/>
  <c r="F2365" i="18"/>
  <c r="G2365" i="18"/>
  <c r="H2365" i="18"/>
  <c r="I2365" i="18"/>
  <c r="J2365" i="18"/>
  <c r="K2365" i="18"/>
  <c r="C2366" i="18"/>
  <c r="D2366" i="18"/>
  <c r="E2366" i="18"/>
  <c r="F2366" i="18"/>
  <c r="G2366" i="18"/>
  <c r="H2366" i="18"/>
  <c r="I2366" i="18"/>
  <c r="J2366" i="18"/>
  <c r="K2366" i="18"/>
  <c r="C2367" i="18"/>
  <c r="D2367" i="18"/>
  <c r="E2367" i="18"/>
  <c r="F2367" i="18"/>
  <c r="G2367" i="18"/>
  <c r="H2367" i="18"/>
  <c r="I2367" i="18"/>
  <c r="J2367" i="18"/>
  <c r="K2367" i="18"/>
  <c r="C2368" i="18"/>
  <c r="D2368" i="18"/>
  <c r="E2368" i="18"/>
  <c r="F2368" i="18"/>
  <c r="G2368" i="18"/>
  <c r="H2368" i="18"/>
  <c r="I2368" i="18"/>
  <c r="J2368" i="18"/>
  <c r="K2368" i="18"/>
  <c r="C2369" i="18"/>
  <c r="D2369" i="18"/>
  <c r="E2369" i="18"/>
  <c r="F2369" i="18"/>
  <c r="G2369" i="18"/>
  <c r="H2369" i="18"/>
  <c r="I2369" i="18"/>
  <c r="J2369" i="18"/>
  <c r="K2369" i="18"/>
  <c r="C2370" i="18"/>
  <c r="D2370" i="18"/>
  <c r="E2370" i="18"/>
  <c r="F2370" i="18"/>
  <c r="G2370" i="18"/>
  <c r="H2370" i="18"/>
  <c r="I2370" i="18"/>
  <c r="J2370" i="18"/>
  <c r="K2370" i="18"/>
  <c r="C2371" i="18"/>
  <c r="D2371" i="18"/>
  <c r="E2371" i="18"/>
  <c r="F2371" i="18"/>
  <c r="G2371" i="18"/>
  <c r="H2371" i="18"/>
  <c r="I2371" i="18"/>
  <c r="J2371" i="18"/>
  <c r="K2371" i="18"/>
  <c r="C2372" i="18"/>
  <c r="D2372" i="18"/>
  <c r="E2372" i="18"/>
  <c r="F2372" i="18"/>
  <c r="G2372" i="18"/>
  <c r="H2372" i="18"/>
  <c r="I2372" i="18"/>
  <c r="J2372" i="18"/>
  <c r="K2372" i="18"/>
  <c r="C2373" i="18"/>
  <c r="D2373" i="18"/>
  <c r="E2373" i="18"/>
  <c r="F2373" i="18"/>
  <c r="G2373" i="18"/>
  <c r="H2373" i="18"/>
  <c r="I2373" i="18"/>
  <c r="J2373" i="18"/>
  <c r="K2373" i="18"/>
  <c r="C2374" i="18"/>
  <c r="D2374" i="18"/>
  <c r="E2374" i="18"/>
  <c r="F2374" i="18"/>
  <c r="G2374" i="18"/>
  <c r="H2374" i="18"/>
  <c r="I2374" i="18"/>
  <c r="J2374" i="18"/>
  <c r="K2374" i="18"/>
  <c r="C2375" i="18"/>
  <c r="D2375" i="18"/>
  <c r="E2375" i="18"/>
  <c r="F2375" i="18"/>
  <c r="G2375" i="18"/>
  <c r="H2375" i="18"/>
  <c r="I2375" i="18"/>
  <c r="J2375" i="18"/>
  <c r="K2375" i="18"/>
  <c r="C2376" i="18"/>
  <c r="D2376" i="18"/>
  <c r="E2376" i="18"/>
  <c r="F2376" i="18"/>
  <c r="G2376" i="18"/>
  <c r="H2376" i="18"/>
  <c r="I2376" i="18"/>
  <c r="J2376" i="18"/>
  <c r="K2376" i="18"/>
  <c r="C2377" i="18"/>
  <c r="D2377" i="18"/>
  <c r="E2377" i="18"/>
  <c r="F2377" i="18"/>
  <c r="G2377" i="18"/>
  <c r="H2377" i="18"/>
  <c r="I2377" i="18"/>
  <c r="J2377" i="18"/>
  <c r="K2377" i="18"/>
  <c r="C2378" i="18"/>
  <c r="D2378" i="18"/>
  <c r="E2378" i="18"/>
  <c r="F2378" i="18"/>
  <c r="G2378" i="18"/>
  <c r="H2378" i="18"/>
  <c r="I2378" i="18"/>
  <c r="J2378" i="18"/>
  <c r="K2378" i="18"/>
  <c r="C2379" i="18"/>
  <c r="D2379" i="18"/>
  <c r="E2379" i="18"/>
  <c r="F2379" i="18"/>
  <c r="G2379" i="18"/>
  <c r="H2379" i="18"/>
  <c r="I2379" i="18"/>
  <c r="J2379" i="18"/>
  <c r="K2379" i="18"/>
  <c r="C2380" i="18"/>
  <c r="D2380" i="18"/>
  <c r="E2380" i="18"/>
  <c r="F2380" i="18"/>
  <c r="G2380" i="18"/>
  <c r="H2380" i="18"/>
  <c r="I2380" i="18"/>
  <c r="J2380" i="18"/>
  <c r="K2380" i="18"/>
  <c r="C2381" i="18"/>
  <c r="D2381" i="18"/>
  <c r="E2381" i="18"/>
  <c r="F2381" i="18"/>
  <c r="G2381" i="18"/>
  <c r="H2381" i="18"/>
  <c r="I2381" i="18"/>
  <c r="J2381" i="18"/>
  <c r="K2381" i="18"/>
  <c r="C2382" i="18"/>
  <c r="D2382" i="18"/>
  <c r="E2382" i="18"/>
  <c r="F2382" i="18"/>
  <c r="G2382" i="18"/>
  <c r="H2382" i="18"/>
  <c r="I2382" i="18"/>
  <c r="J2382" i="18"/>
  <c r="K2382" i="18"/>
  <c r="C2383" i="18"/>
  <c r="D2383" i="18"/>
  <c r="E2383" i="18"/>
  <c r="F2383" i="18"/>
  <c r="G2383" i="18"/>
  <c r="H2383" i="18"/>
  <c r="I2383" i="18"/>
  <c r="J2383" i="18"/>
  <c r="K2383" i="18"/>
  <c r="C2384" i="18"/>
  <c r="D2384" i="18"/>
  <c r="E2384" i="18"/>
  <c r="F2384" i="18"/>
  <c r="G2384" i="18"/>
  <c r="H2384" i="18"/>
  <c r="I2384" i="18"/>
  <c r="J2384" i="18"/>
  <c r="K2384" i="18"/>
  <c r="C2385" i="18"/>
  <c r="D2385" i="18"/>
  <c r="E2385" i="18"/>
  <c r="F2385" i="18"/>
  <c r="G2385" i="18"/>
  <c r="H2385" i="18"/>
  <c r="I2385" i="18"/>
  <c r="J2385" i="18"/>
  <c r="K2385" i="18"/>
  <c r="C2386" i="18"/>
  <c r="D2386" i="18"/>
  <c r="E2386" i="18"/>
  <c r="F2386" i="18"/>
  <c r="G2386" i="18"/>
  <c r="H2386" i="18"/>
  <c r="I2386" i="18"/>
  <c r="J2386" i="18"/>
  <c r="K2386" i="18"/>
  <c r="C2387" i="18"/>
  <c r="D2387" i="18"/>
  <c r="E2387" i="18"/>
  <c r="F2387" i="18"/>
  <c r="G2387" i="18"/>
  <c r="H2387" i="18"/>
  <c r="I2387" i="18"/>
  <c r="J2387" i="18"/>
  <c r="K2387" i="18"/>
  <c r="C2388" i="18"/>
  <c r="D2388" i="18"/>
  <c r="E2388" i="18"/>
  <c r="F2388" i="18"/>
  <c r="G2388" i="18"/>
  <c r="H2388" i="18"/>
  <c r="I2388" i="18"/>
  <c r="J2388" i="18"/>
  <c r="K2388" i="18"/>
  <c r="C2389" i="18"/>
  <c r="D2389" i="18"/>
  <c r="E2389" i="18"/>
  <c r="F2389" i="18"/>
  <c r="G2389" i="18"/>
  <c r="H2389" i="18"/>
  <c r="I2389" i="18"/>
  <c r="J2389" i="18"/>
  <c r="K2389" i="18"/>
  <c r="C2390" i="18"/>
  <c r="D2390" i="18"/>
  <c r="E2390" i="18"/>
  <c r="F2390" i="18"/>
  <c r="G2390" i="18"/>
  <c r="H2390" i="18"/>
  <c r="I2390" i="18"/>
  <c r="J2390" i="18"/>
  <c r="K2390" i="18"/>
  <c r="C2391" i="18"/>
  <c r="D2391" i="18"/>
  <c r="E2391" i="18"/>
  <c r="F2391" i="18"/>
  <c r="G2391" i="18"/>
  <c r="H2391" i="18"/>
  <c r="I2391" i="18"/>
  <c r="J2391" i="18"/>
  <c r="K2391" i="18"/>
  <c r="C2392" i="18"/>
  <c r="D2392" i="18"/>
  <c r="E2392" i="18"/>
  <c r="F2392" i="18"/>
  <c r="G2392" i="18"/>
  <c r="H2392" i="18"/>
  <c r="I2392" i="18"/>
  <c r="J2392" i="18"/>
  <c r="K2392" i="18"/>
  <c r="C2393" i="18"/>
  <c r="D2393" i="18"/>
  <c r="E2393" i="18"/>
  <c r="F2393" i="18"/>
  <c r="G2393" i="18"/>
  <c r="H2393" i="18"/>
  <c r="I2393" i="18"/>
  <c r="J2393" i="18"/>
  <c r="K2393" i="18"/>
  <c r="C2394" i="18"/>
  <c r="D2394" i="18"/>
  <c r="E2394" i="18"/>
  <c r="F2394" i="18"/>
  <c r="G2394" i="18"/>
  <c r="H2394" i="18"/>
  <c r="I2394" i="18"/>
  <c r="J2394" i="18"/>
  <c r="K2394" i="18"/>
  <c r="C2395" i="18"/>
  <c r="D2395" i="18"/>
  <c r="E2395" i="18"/>
  <c r="F2395" i="18"/>
  <c r="G2395" i="18"/>
  <c r="H2395" i="18"/>
  <c r="I2395" i="18"/>
  <c r="J2395" i="18"/>
  <c r="K2395" i="18"/>
  <c r="C2396" i="18"/>
  <c r="D2396" i="18"/>
  <c r="E2396" i="18"/>
  <c r="F2396" i="18"/>
  <c r="G2396" i="18"/>
  <c r="H2396" i="18"/>
  <c r="I2396" i="18"/>
  <c r="J2396" i="18"/>
  <c r="K2396" i="18"/>
  <c r="C2397" i="18"/>
  <c r="D2397" i="18"/>
  <c r="E2397" i="18"/>
  <c r="F2397" i="18"/>
  <c r="G2397" i="18"/>
  <c r="H2397" i="18"/>
  <c r="I2397" i="18"/>
  <c r="J2397" i="18"/>
  <c r="K2397" i="18"/>
  <c r="C2398" i="18"/>
  <c r="D2398" i="18"/>
  <c r="E2398" i="18"/>
  <c r="F2398" i="18"/>
  <c r="G2398" i="18"/>
  <c r="H2398" i="18"/>
  <c r="I2398" i="18"/>
  <c r="J2398" i="18"/>
  <c r="K2398" i="18"/>
  <c r="C2399" i="18"/>
  <c r="D2399" i="18"/>
  <c r="E2399" i="18"/>
  <c r="F2399" i="18"/>
  <c r="G2399" i="18"/>
  <c r="H2399" i="18"/>
  <c r="I2399" i="18"/>
  <c r="J2399" i="18"/>
  <c r="K2399" i="18"/>
  <c r="C2400" i="18"/>
  <c r="D2400" i="18"/>
  <c r="E2400" i="18"/>
  <c r="F2400" i="18"/>
  <c r="G2400" i="18"/>
  <c r="H2400" i="18"/>
  <c r="I2400" i="18"/>
  <c r="J2400" i="18"/>
  <c r="K2400" i="18"/>
  <c r="C2401" i="18"/>
  <c r="D2401" i="18"/>
  <c r="E2401" i="18"/>
  <c r="F2401" i="18"/>
  <c r="G2401" i="18"/>
  <c r="H2401" i="18"/>
  <c r="I2401" i="18"/>
  <c r="J2401" i="18"/>
  <c r="K2401" i="18"/>
  <c r="C2402" i="18"/>
  <c r="D2402" i="18"/>
  <c r="E2402" i="18"/>
  <c r="F2402" i="18"/>
  <c r="G2402" i="18"/>
  <c r="H2402" i="18"/>
  <c r="I2402" i="18"/>
  <c r="J2402" i="18"/>
  <c r="K2402" i="18"/>
  <c r="C2403" i="18"/>
  <c r="D2403" i="18"/>
  <c r="E2403" i="18"/>
  <c r="F2403" i="18"/>
  <c r="G2403" i="18"/>
  <c r="H2403" i="18"/>
  <c r="I2403" i="18"/>
  <c r="J2403" i="18"/>
  <c r="K2403" i="18"/>
  <c r="C2404" i="18"/>
  <c r="D2404" i="18"/>
  <c r="E2404" i="18"/>
  <c r="F2404" i="18"/>
  <c r="G2404" i="18"/>
  <c r="H2404" i="18"/>
  <c r="I2404" i="18"/>
  <c r="J2404" i="18"/>
  <c r="K2404" i="18"/>
  <c r="C2405" i="18"/>
  <c r="D2405" i="18"/>
  <c r="E2405" i="18"/>
  <c r="F2405" i="18"/>
  <c r="G2405" i="18"/>
  <c r="H2405" i="18"/>
  <c r="I2405" i="18"/>
  <c r="J2405" i="18"/>
  <c r="K2405" i="18"/>
  <c r="C2406" i="18"/>
  <c r="D2406" i="18"/>
  <c r="E2406" i="18"/>
  <c r="F2406" i="18"/>
  <c r="G2406" i="18"/>
  <c r="H2406" i="18"/>
  <c r="I2406" i="18"/>
  <c r="J2406" i="18"/>
  <c r="K2406" i="18"/>
  <c r="C2407" i="18"/>
  <c r="D2407" i="18"/>
  <c r="E2407" i="18"/>
  <c r="F2407" i="18"/>
  <c r="G2407" i="18"/>
  <c r="H2407" i="18"/>
  <c r="I2407" i="18"/>
  <c r="J2407" i="18"/>
  <c r="K2407" i="18"/>
  <c r="C2408" i="18"/>
  <c r="D2408" i="18"/>
  <c r="E2408" i="18"/>
  <c r="F2408" i="18"/>
  <c r="G2408" i="18"/>
  <c r="H2408" i="18"/>
  <c r="I2408" i="18"/>
  <c r="J2408" i="18"/>
  <c r="K2408" i="18"/>
  <c r="C2409" i="18"/>
  <c r="D2409" i="18"/>
  <c r="E2409" i="18"/>
  <c r="F2409" i="18"/>
  <c r="G2409" i="18"/>
  <c r="H2409" i="18"/>
  <c r="I2409" i="18"/>
  <c r="J2409" i="18"/>
  <c r="K2409" i="18"/>
  <c r="C2410" i="18"/>
  <c r="D2410" i="18"/>
  <c r="E2410" i="18"/>
  <c r="F2410" i="18"/>
  <c r="G2410" i="18"/>
  <c r="H2410" i="18"/>
  <c r="I2410" i="18"/>
  <c r="J2410" i="18"/>
  <c r="K2410" i="18"/>
  <c r="C2411" i="18"/>
  <c r="D2411" i="18"/>
  <c r="E2411" i="18"/>
  <c r="F2411" i="18"/>
  <c r="G2411" i="18"/>
  <c r="H2411" i="18"/>
  <c r="I2411" i="18"/>
  <c r="J2411" i="18"/>
  <c r="K2411" i="18"/>
  <c r="C2412" i="18"/>
  <c r="D2412" i="18"/>
  <c r="E2412" i="18"/>
  <c r="F2412" i="18"/>
  <c r="G2412" i="18"/>
  <c r="H2412" i="18"/>
  <c r="I2412" i="18"/>
  <c r="J2412" i="18"/>
  <c r="K2412" i="18"/>
  <c r="C2413" i="18"/>
  <c r="D2413" i="18"/>
  <c r="E2413" i="18"/>
  <c r="F2413" i="18"/>
  <c r="G2413" i="18"/>
  <c r="H2413" i="18"/>
  <c r="I2413" i="18"/>
  <c r="J2413" i="18"/>
  <c r="K2413" i="18"/>
  <c r="C2414" i="18"/>
  <c r="D2414" i="18"/>
  <c r="E2414" i="18"/>
  <c r="F2414" i="18"/>
  <c r="G2414" i="18"/>
  <c r="H2414" i="18"/>
  <c r="I2414" i="18"/>
  <c r="J2414" i="18"/>
  <c r="K2414" i="18"/>
  <c r="C2415" i="18"/>
  <c r="D2415" i="18"/>
  <c r="E2415" i="18"/>
  <c r="F2415" i="18"/>
  <c r="G2415" i="18"/>
  <c r="H2415" i="18"/>
  <c r="I2415" i="18"/>
  <c r="J2415" i="18"/>
  <c r="K2415" i="18"/>
  <c r="C2416" i="18"/>
  <c r="D2416" i="18"/>
  <c r="E2416" i="18"/>
  <c r="F2416" i="18"/>
  <c r="G2416" i="18"/>
  <c r="H2416" i="18"/>
  <c r="I2416" i="18"/>
  <c r="J2416" i="18"/>
  <c r="K2416" i="18"/>
  <c r="C2417" i="18"/>
  <c r="D2417" i="18"/>
  <c r="E2417" i="18"/>
  <c r="F2417" i="18"/>
  <c r="G2417" i="18"/>
  <c r="H2417" i="18"/>
  <c r="I2417" i="18"/>
  <c r="J2417" i="18"/>
  <c r="K2417" i="18"/>
  <c r="C2418" i="18"/>
  <c r="D2418" i="18"/>
  <c r="E2418" i="18"/>
  <c r="F2418" i="18"/>
  <c r="G2418" i="18"/>
  <c r="H2418" i="18"/>
  <c r="I2418" i="18"/>
  <c r="J2418" i="18"/>
  <c r="K2418" i="18"/>
  <c r="C2419" i="18"/>
  <c r="D2419" i="18"/>
  <c r="E2419" i="18"/>
  <c r="F2419" i="18"/>
  <c r="G2419" i="18"/>
  <c r="H2419" i="18"/>
  <c r="I2419" i="18"/>
  <c r="J2419" i="18"/>
  <c r="K2419" i="18"/>
  <c r="C2420" i="18"/>
  <c r="D2420" i="18"/>
  <c r="E2420" i="18"/>
  <c r="F2420" i="18"/>
  <c r="G2420" i="18"/>
  <c r="H2420" i="18"/>
  <c r="I2420" i="18"/>
  <c r="J2420" i="18"/>
  <c r="K2420" i="18"/>
  <c r="C2421" i="18"/>
  <c r="D2421" i="18"/>
  <c r="E2421" i="18"/>
  <c r="F2421" i="18"/>
  <c r="G2421" i="18"/>
  <c r="H2421" i="18"/>
  <c r="I2421" i="18"/>
  <c r="J2421" i="18"/>
  <c r="K2421" i="18"/>
  <c r="C2422" i="18"/>
  <c r="D2422" i="18"/>
  <c r="E2422" i="18"/>
  <c r="F2422" i="18"/>
  <c r="G2422" i="18"/>
  <c r="H2422" i="18"/>
  <c r="I2422" i="18"/>
  <c r="J2422" i="18"/>
  <c r="K2422" i="18"/>
  <c r="C2423" i="18"/>
  <c r="D2423" i="18"/>
  <c r="E2423" i="18"/>
  <c r="F2423" i="18"/>
  <c r="G2423" i="18"/>
  <c r="H2423" i="18"/>
  <c r="I2423" i="18"/>
  <c r="J2423" i="18"/>
  <c r="K2423" i="18"/>
  <c r="C2424" i="18"/>
  <c r="D2424" i="18"/>
  <c r="E2424" i="18"/>
  <c r="F2424" i="18"/>
  <c r="G2424" i="18"/>
  <c r="H2424" i="18"/>
  <c r="I2424" i="18"/>
  <c r="J2424" i="18"/>
  <c r="K2424" i="18"/>
  <c r="C2425" i="18"/>
  <c r="D2425" i="18"/>
  <c r="E2425" i="18"/>
  <c r="F2425" i="18"/>
  <c r="G2425" i="18"/>
  <c r="H2425" i="18"/>
  <c r="I2425" i="18"/>
  <c r="J2425" i="18"/>
  <c r="K2425" i="18"/>
  <c r="C2426" i="18"/>
  <c r="D2426" i="18"/>
  <c r="E2426" i="18"/>
  <c r="F2426" i="18"/>
  <c r="G2426" i="18"/>
  <c r="H2426" i="18"/>
  <c r="I2426" i="18"/>
  <c r="J2426" i="18"/>
  <c r="K2426" i="18"/>
  <c r="C2427" i="18"/>
  <c r="D2427" i="18"/>
  <c r="E2427" i="18"/>
  <c r="F2427" i="18"/>
  <c r="G2427" i="18"/>
  <c r="H2427" i="18"/>
  <c r="I2427" i="18"/>
  <c r="J2427" i="18"/>
  <c r="K2427" i="18"/>
  <c r="C2428" i="18"/>
  <c r="D2428" i="18"/>
  <c r="E2428" i="18"/>
  <c r="F2428" i="18"/>
  <c r="G2428" i="18"/>
  <c r="H2428" i="18"/>
  <c r="I2428" i="18"/>
  <c r="J2428" i="18"/>
  <c r="K2428" i="18"/>
  <c r="C2429" i="18"/>
  <c r="D2429" i="18"/>
  <c r="E2429" i="18"/>
  <c r="F2429" i="18"/>
  <c r="G2429" i="18"/>
  <c r="H2429" i="18"/>
  <c r="I2429" i="18"/>
  <c r="J2429" i="18"/>
  <c r="K2429" i="18"/>
  <c r="C2430" i="18"/>
  <c r="D2430" i="18"/>
  <c r="E2430" i="18"/>
  <c r="F2430" i="18"/>
  <c r="G2430" i="18"/>
  <c r="H2430" i="18"/>
  <c r="I2430" i="18"/>
  <c r="J2430" i="18"/>
  <c r="K2430" i="18"/>
  <c r="C2431" i="18"/>
  <c r="D2431" i="18"/>
  <c r="E2431" i="18"/>
  <c r="F2431" i="18"/>
  <c r="G2431" i="18"/>
  <c r="H2431" i="18"/>
  <c r="I2431" i="18"/>
  <c r="J2431" i="18"/>
  <c r="K2431" i="18"/>
  <c r="C2432" i="18"/>
  <c r="D2432" i="18"/>
  <c r="E2432" i="18"/>
  <c r="F2432" i="18"/>
  <c r="G2432" i="18"/>
  <c r="H2432" i="18"/>
  <c r="I2432" i="18"/>
  <c r="J2432" i="18"/>
  <c r="K2432" i="18"/>
  <c r="C2433" i="18"/>
  <c r="D2433" i="18"/>
  <c r="E2433" i="18"/>
  <c r="F2433" i="18"/>
  <c r="G2433" i="18"/>
  <c r="H2433" i="18"/>
  <c r="I2433" i="18"/>
  <c r="J2433" i="18"/>
  <c r="K2433" i="18"/>
  <c r="C2434" i="18"/>
  <c r="D2434" i="18"/>
  <c r="E2434" i="18"/>
  <c r="F2434" i="18"/>
  <c r="G2434" i="18"/>
  <c r="H2434" i="18"/>
  <c r="I2434" i="18"/>
  <c r="J2434" i="18"/>
  <c r="K2434" i="18"/>
  <c r="C2435" i="18"/>
  <c r="D2435" i="18"/>
  <c r="E2435" i="18"/>
  <c r="F2435" i="18"/>
  <c r="G2435" i="18"/>
  <c r="H2435" i="18"/>
  <c r="I2435" i="18"/>
  <c r="J2435" i="18"/>
  <c r="K2435" i="18"/>
  <c r="C2436" i="18"/>
  <c r="D2436" i="18"/>
  <c r="E2436" i="18"/>
  <c r="F2436" i="18"/>
  <c r="G2436" i="18"/>
  <c r="H2436" i="18"/>
  <c r="I2436" i="18"/>
  <c r="J2436" i="18"/>
  <c r="K2436" i="18"/>
  <c r="C2437" i="18"/>
  <c r="D2437" i="18"/>
  <c r="E2437" i="18"/>
  <c r="F2437" i="18"/>
  <c r="G2437" i="18"/>
  <c r="H2437" i="18"/>
  <c r="I2437" i="18"/>
  <c r="J2437" i="18"/>
  <c r="K2437" i="18"/>
  <c r="C2438" i="18"/>
  <c r="D2438" i="18"/>
  <c r="E2438" i="18"/>
  <c r="F2438" i="18"/>
  <c r="G2438" i="18"/>
  <c r="H2438" i="18"/>
  <c r="I2438" i="18"/>
  <c r="J2438" i="18"/>
  <c r="K2438" i="18"/>
  <c r="C2439" i="18"/>
  <c r="D2439" i="18"/>
  <c r="E2439" i="18"/>
  <c r="F2439" i="18"/>
  <c r="G2439" i="18"/>
  <c r="H2439" i="18"/>
  <c r="I2439" i="18"/>
  <c r="J2439" i="18"/>
  <c r="K2439" i="18"/>
  <c r="C2440" i="18"/>
  <c r="D2440" i="18"/>
  <c r="E2440" i="18"/>
  <c r="F2440" i="18"/>
  <c r="G2440" i="18"/>
  <c r="H2440" i="18"/>
  <c r="I2440" i="18"/>
  <c r="J2440" i="18"/>
  <c r="K2440" i="18"/>
  <c r="C2441" i="18"/>
  <c r="D2441" i="18"/>
  <c r="E2441" i="18"/>
  <c r="F2441" i="18"/>
  <c r="G2441" i="18"/>
  <c r="H2441" i="18"/>
  <c r="I2441" i="18"/>
  <c r="J2441" i="18"/>
  <c r="K2441" i="18"/>
  <c r="C2442" i="18"/>
  <c r="D2442" i="18"/>
  <c r="E2442" i="18"/>
  <c r="F2442" i="18"/>
  <c r="G2442" i="18"/>
  <c r="H2442" i="18"/>
  <c r="I2442" i="18"/>
  <c r="J2442" i="18"/>
  <c r="K2442" i="18"/>
  <c r="C2443" i="18"/>
  <c r="D2443" i="18"/>
  <c r="E2443" i="18"/>
  <c r="F2443" i="18"/>
  <c r="G2443" i="18"/>
  <c r="H2443" i="18"/>
  <c r="I2443" i="18"/>
  <c r="J2443" i="18"/>
  <c r="K2443" i="18"/>
  <c r="C2444" i="18"/>
  <c r="D2444" i="18"/>
  <c r="E2444" i="18"/>
  <c r="F2444" i="18"/>
  <c r="G2444" i="18"/>
  <c r="H2444" i="18"/>
  <c r="I2444" i="18"/>
  <c r="J2444" i="18"/>
  <c r="K2444" i="18"/>
  <c r="C2445" i="18"/>
  <c r="D2445" i="18"/>
  <c r="E2445" i="18"/>
  <c r="F2445" i="18"/>
  <c r="G2445" i="18"/>
  <c r="H2445" i="18"/>
  <c r="I2445" i="18"/>
  <c r="J2445" i="18"/>
  <c r="K2445" i="18"/>
  <c r="C2446" i="18"/>
  <c r="D2446" i="18"/>
  <c r="E2446" i="18"/>
  <c r="F2446" i="18"/>
  <c r="G2446" i="18"/>
  <c r="H2446" i="18"/>
  <c r="I2446" i="18"/>
  <c r="J2446" i="18"/>
  <c r="K2446" i="18"/>
  <c r="C2447" i="18"/>
  <c r="D2447" i="18"/>
  <c r="E2447" i="18"/>
  <c r="F2447" i="18"/>
  <c r="G2447" i="18"/>
  <c r="H2447" i="18"/>
  <c r="I2447" i="18"/>
  <c r="J2447" i="18"/>
  <c r="K2447" i="18"/>
  <c r="C2448" i="18"/>
  <c r="D2448" i="18"/>
  <c r="E2448" i="18"/>
  <c r="F2448" i="18"/>
  <c r="G2448" i="18"/>
  <c r="H2448" i="18"/>
  <c r="I2448" i="18"/>
  <c r="J2448" i="18"/>
  <c r="K2448" i="18"/>
  <c r="C2449" i="18"/>
  <c r="D2449" i="18"/>
  <c r="E2449" i="18"/>
  <c r="F2449" i="18"/>
  <c r="G2449" i="18"/>
  <c r="H2449" i="18"/>
  <c r="I2449" i="18"/>
  <c r="J2449" i="18"/>
  <c r="K2449" i="18"/>
  <c r="C2450" i="18"/>
  <c r="D2450" i="18"/>
  <c r="E2450" i="18"/>
  <c r="F2450" i="18"/>
  <c r="G2450" i="18"/>
  <c r="H2450" i="18"/>
  <c r="I2450" i="18"/>
  <c r="J2450" i="18"/>
  <c r="K2450" i="18"/>
  <c r="C2451" i="18"/>
  <c r="D2451" i="18"/>
  <c r="E2451" i="18"/>
  <c r="F2451" i="18"/>
  <c r="G2451" i="18"/>
  <c r="H2451" i="18"/>
  <c r="I2451" i="18"/>
  <c r="J2451" i="18"/>
  <c r="K2451" i="18"/>
  <c r="C2452" i="18"/>
  <c r="D2452" i="18"/>
  <c r="E2452" i="18"/>
  <c r="F2452" i="18"/>
  <c r="G2452" i="18"/>
  <c r="H2452" i="18"/>
  <c r="I2452" i="18"/>
  <c r="J2452" i="18"/>
  <c r="K2452" i="18"/>
  <c r="C2453" i="18"/>
  <c r="D2453" i="18"/>
  <c r="E2453" i="18"/>
  <c r="F2453" i="18"/>
  <c r="G2453" i="18"/>
  <c r="H2453" i="18"/>
  <c r="I2453" i="18"/>
  <c r="J2453" i="18"/>
  <c r="K2453" i="18"/>
  <c r="C2454" i="18"/>
  <c r="D2454" i="18"/>
  <c r="E2454" i="18"/>
  <c r="F2454" i="18"/>
  <c r="G2454" i="18"/>
  <c r="H2454" i="18"/>
  <c r="I2454" i="18"/>
  <c r="J2454" i="18"/>
  <c r="K2454" i="18"/>
  <c r="C2455" i="18"/>
  <c r="D2455" i="18"/>
  <c r="E2455" i="18"/>
  <c r="F2455" i="18"/>
  <c r="G2455" i="18"/>
  <c r="H2455" i="18"/>
  <c r="I2455" i="18"/>
  <c r="J2455" i="18"/>
  <c r="K2455" i="18"/>
  <c r="C2456" i="18"/>
  <c r="D2456" i="18"/>
  <c r="E2456" i="18"/>
  <c r="F2456" i="18"/>
  <c r="G2456" i="18"/>
  <c r="H2456" i="18"/>
  <c r="I2456" i="18"/>
  <c r="J2456" i="18"/>
  <c r="K2456" i="18"/>
  <c r="C2457" i="18"/>
  <c r="D2457" i="18"/>
  <c r="E2457" i="18"/>
  <c r="F2457" i="18"/>
  <c r="G2457" i="18"/>
  <c r="H2457" i="18"/>
  <c r="I2457" i="18"/>
  <c r="J2457" i="18"/>
  <c r="K2457" i="18"/>
  <c r="C2458" i="18"/>
  <c r="D2458" i="18"/>
  <c r="E2458" i="18"/>
  <c r="F2458" i="18"/>
  <c r="G2458" i="18"/>
  <c r="H2458" i="18"/>
  <c r="I2458" i="18"/>
  <c r="J2458" i="18"/>
  <c r="K2458" i="18"/>
  <c r="C2459" i="18"/>
  <c r="D2459" i="18"/>
  <c r="E2459" i="18"/>
  <c r="F2459" i="18"/>
  <c r="G2459" i="18"/>
  <c r="H2459" i="18"/>
  <c r="I2459" i="18"/>
  <c r="J2459" i="18"/>
  <c r="K2459" i="18"/>
  <c r="C2460" i="18"/>
  <c r="D2460" i="18"/>
  <c r="E2460" i="18"/>
  <c r="F2460" i="18"/>
  <c r="G2460" i="18"/>
  <c r="H2460" i="18"/>
  <c r="I2460" i="18"/>
  <c r="J2460" i="18"/>
  <c r="K2460" i="18"/>
  <c r="C2461" i="18"/>
  <c r="D2461" i="18"/>
  <c r="E2461" i="18"/>
  <c r="F2461" i="18"/>
  <c r="G2461" i="18"/>
  <c r="H2461" i="18"/>
  <c r="I2461" i="18"/>
  <c r="J2461" i="18"/>
  <c r="K2461" i="18"/>
  <c r="C2462" i="18"/>
  <c r="D2462" i="18"/>
  <c r="E2462" i="18"/>
  <c r="F2462" i="18"/>
  <c r="G2462" i="18"/>
  <c r="H2462" i="18"/>
  <c r="I2462" i="18"/>
  <c r="J2462" i="18"/>
  <c r="K2462" i="18"/>
  <c r="C2463" i="18"/>
  <c r="D2463" i="18"/>
  <c r="E2463" i="18"/>
  <c r="F2463" i="18"/>
  <c r="G2463" i="18"/>
  <c r="H2463" i="18"/>
  <c r="I2463" i="18"/>
  <c r="J2463" i="18"/>
  <c r="K2463" i="18"/>
  <c r="C2464" i="18"/>
  <c r="D2464" i="18"/>
  <c r="E2464" i="18"/>
  <c r="F2464" i="18"/>
  <c r="G2464" i="18"/>
  <c r="H2464" i="18"/>
  <c r="I2464" i="18"/>
  <c r="J2464" i="18"/>
  <c r="K2464" i="18"/>
  <c r="C2465" i="18"/>
  <c r="D2465" i="18"/>
  <c r="E2465" i="18"/>
  <c r="F2465" i="18"/>
  <c r="G2465" i="18"/>
  <c r="H2465" i="18"/>
  <c r="I2465" i="18"/>
  <c r="J2465" i="18"/>
  <c r="K2465" i="18"/>
  <c r="C2466" i="18"/>
  <c r="D2466" i="18"/>
  <c r="E2466" i="18"/>
  <c r="F2466" i="18"/>
  <c r="G2466" i="18"/>
  <c r="H2466" i="18"/>
  <c r="I2466" i="18"/>
  <c r="J2466" i="18"/>
  <c r="K2466" i="18"/>
  <c r="C2467" i="18"/>
  <c r="D2467" i="18"/>
  <c r="E2467" i="18"/>
  <c r="F2467" i="18"/>
  <c r="G2467" i="18"/>
  <c r="H2467" i="18"/>
  <c r="I2467" i="18"/>
  <c r="J2467" i="18"/>
  <c r="K2467" i="18"/>
  <c r="C2468" i="18"/>
  <c r="D2468" i="18"/>
  <c r="E2468" i="18"/>
  <c r="F2468" i="18"/>
  <c r="G2468" i="18"/>
  <c r="H2468" i="18"/>
  <c r="I2468" i="18"/>
  <c r="J2468" i="18"/>
  <c r="K2468" i="18"/>
  <c r="C2469" i="18"/>
  <c r="D2469" i="18"/>
  <c r="E2469" i="18"/>
  <c r="F2469" i="18"/>
  <c r="G2469" i="18"/>
  <c r="H2469" i="18"/>
  <c r="I2469" i="18"/>
  <c r="J2469" i="18"/>
  <c r="K2469" i="18"/>
  <c r="C2470" i="18"/>
  <c r="D2470" i="18"/>
  <c r="E2470" i="18"/>
  <c r="F2470" i="18"/>
  <c r="G2470" i="18"/>
  <c r="H2470" i="18"/>
  <c r="I2470" i="18"/>
  <c r="J2470" i="18"/>
  <c r="K2470" i="18"/>
  <c r="C2471" i="18"/>
  <c r="D2471" i="18"/>
  <c r="E2471" i="18"/>
  <c r="F2471" i="18"/>
  <c r="G2471" i="18"/>
  <c r="H2471" i="18"/>
  <c r="I2471" i="18"/>
  <c r="J2471" i="18"/>
  <c r="K2471" i="18"/>
  <c r="C2472" i="18"/>
  <c r="D2472" i="18"/>
  <c r="E2472" i="18"/>
  <c r="F2472" i="18"/>
  <c r="G2472" i="18"/>
  <c r="H2472" i="18"/>
  <c r="I2472" i="18"/>
  <c r="J2472" i="18"/>
  <c r="K2472" i="18"/>
  <c r="C2473" i="18"/>
  <c r="D2473" i="18"/>
  <c r="E2473" i="18"/>
  <c r="F2473" i="18"/>
  <c r="G2473" i="18"/>
  <c r="H2473" i="18"/>
  <c r="I2473" i="18"/>
  <c r="J2473" i="18"/>
  <c r="K2473" i="18"/>
  <c r="C2474" i="18"/>
  <c r="D2474" i="18"/>
  <c r="E2474" i="18"/>
  <c r="F2474" i="18"/>
  <c r="G2474" i="18"/>
  <c r="H2474" i="18"/>
  <c r="I2474" i="18"/>
  <c r="J2474" i="18"/>
  <c r="K2474" i="18"/>
  <c r="C2475" i="18"/>
  <c r="D2475" i="18"/>
  <c r="E2475" i="18"/>
  <c r="F2475" i="18"/>
  <c r="G2475" i="18"/>
  <c r="H2475" i="18"/>
  <c r="I2475" i="18"/>
  <c r="J2475" i="18"/>
  <c r="K2475" i="18"/>
  <c r="C2476" i="18"/>
  <c r="D2476" i="18"/>
  <c r="E2476" i="18"/>
  <c r="F2476" i="18"/>
  <c r="G2476" i="18"/>
  <c r="H2476" i="18"/>
  <c r="I2476" i="18"/>
  <c r="J2476" i="18"/>
  <c r="K2476" i="18"/>
  <c r="C2477" i="18"/>
  <c r="D2477" i="18"/>
  <c r="E2477" i="18"/>
  <c r="F2477" i="18"/>
  <c r="G2477" i="18"/>
  <c r="H2477" i="18"/>
  <c r="I2477" i="18"/>
  <c r="J2477" i="18"/>
  <c r="K2477" i="18"/>
  <c r="C2478" i="18"/>
  <c r="D2478" i="18"/>
  <c r="E2478" i="18"/>
  <c r="F2478" i="18"/>
  <c r="G2478" i="18"/>
  <c r="H2478" i="18"/>
  <c r="I2478" i="18"/>
  <c r="J2478" i="18"/>
  <c r="K2478" i="18"/>
  <c r="C2479" i="18"/>
  <c r="D2479" i="18"/>
  <c r="E2479" i="18"/>
  <c r="F2479" i="18"/>
  <c r="G2479" i="18"/>
  <c r="H2479" i="18"/>
  <c r="I2479" i="18"/>
  <c r="J2479" i="18"/>
  <c r="K2479" i="18"/>
  <c r="C2480" i="18"/>
  <c r="D2480" i="18"/>
  <c r="E2480" i="18"/>
  <c r="F2480" i="18"/>
  <c r="G2480" i="18"/>
  <c r="H2480" i="18"/>
  <c r="I2480" i="18"/>
  <c r="J2480" i="18"/>
  <c r="K2480" i="18"/>
  <c r="C2481" i="18"/>
  <c r="D2481" i="18"/>
  <c r="E2481" i="18"/>
  <c r="F2481" i="18"/>
  <c r="G2481" i="18"/>
  <c r="H2481" i="18"/>
  <c r="I2481" i="18"/>
  <c r="J2481" i="18"/>
  <c r="K2481" i="18"/>
  <c r="C2482" i="18"/>
  <c r="D2482" i="18"/>
  <c r="E2482" i="18"/>
  <c r="F2482" i="18"/>
  <c r="G2482" i="18"/>
  <c r="H2482" i="18"/>
  <c r="I2482" i="18"/>
  <c r="J2482" i="18"/>
  <c r="K2482" i="18"/>
  <c r="C2483" i="18"/>
  <c r="D2483" i="18"/>
  <c r="E2483" i="18"/>
  <c r="F2483" i="18"/>
  <c r="G2483" i="18"/>
  <c r="H2483" i="18"/>
  <c r="I2483" i="18"/>
  <c r="J2483" i="18"/>
  <c r="K2483" i="18"/>
  <c r="C2484" i="18"/>
  <c r="D2484" i="18"/>
  <c r="E2484" i="18"/>
  <c r="F2484" i="18"/>
  <c r="G2484" i="18"/>
  <c r="H2484" i="18"/>
  <c r="I2484" i="18"/>
  <c r="J2484" i="18"/>
  <c r="K2484" i="18"/>
  <c r="C2485" i="18"/>
  <c r="D2485" i="18"/>
  <c r="E2485" i="18"/>
  <c r="F2485" i="18"/>
  <c r="G2485" i="18"/>
  <c r="H2485" i="18"/>
  <c r="I2485" i="18"/>
  <c r="J2485" i="18"/>
  <c r="K2485" i="18"/>
  <c r="C2486" i="18"/>
  <c r="D2486" i="18"/>
  <c r="E2486" i="18"/>
  <c r="F2486" i="18"/>
  <c r="G2486" i="18"/>
  <c r="H2486" i="18"/>
  <c r="I2486" i="18"/>
  <c r="J2486" i="18"/>
  <c r="K2486" i="18"/>
  <c r="C2487" i="18"/>
  <c r="D2487" i="18"/>
  <c r="E2487" i="18"/>
  <c r="F2487" i="18"/>
  <c r="G2487" i="18"/>
  <c r="H2487" i="18"/>
  <c r="I2487" i="18"/>
  <c r="J2487" i="18"/>
  <c r="K2487" i="18"/>
  <c r="C2488" i="18"/>
  <c r="D2488" i="18"/>
  <c r="E2488" i="18"/>
  <c r="F2488" i="18"/>
  <c r="G2488" i="18"/>
  <c r="H2488" i="18"/>
  <c r="I2488" i="18"/>
  <c r="J2488" i="18"/>
  <c r="K2488" i="18"/>
  <c r="C2489" i="18"/>
  <c r="D2489" i="18"/>
  <c r="E2489" i="18"/>
  <c r="F2489" i="18"/>
  <c r="G2489" i="18"/>
  <c r="H2489" i="18"/>
  <c r="I2489" i="18"/>
  <c r="J2489" i="18"/>
  <c r="K2489" i="18"/>
  <c r="C2490" i="18"/>
  <c r="D2490" i="18"/>
  <c r="E2490" i="18"/>
  <c r="F2490" i="18"/>
  <c r="G2490" i="18"/>
  <c r="H2490" i="18"/>
  <c r="I2490" i="18"/>
  <c r="J2490" i="18"/>
  <c r="K2490" i="18"/>
  <c r="C2491" i="18"/>
  <c r="D2491" i="18"/>
  <c r="E2491" i="18"/>
  <c r="F2491" i="18"/>
  <c r="G2491" i="18"/>
  <c r="H2491" i="18"/>
  <c r="I2491" i="18"/>
  <c r="J2491" i="18"/>
  <c r="K2491" i="18"/>
  <c r="C2492" i="18"/>
  <c r="D2492" i="18"/>
  <c r="E2492" i="18"/>
  <c r="F2492" i="18"/>
  <c r="G2492" i="18"/>
  <c r="H2492" i="18"/>
  <c r="I2492" i="18"/>
  <c r="J2492" i="18"/>
  <c r="K2492" i="18"/>
  <c r="C2493" i="18"/>
  <c r="D2493" i="18"/>
  <c r="E2493" i="18"/>
  <c r="F2493" i="18"/>
  <c r="G2493" i="18"/>
  <c r="H2493" i="18"/>
  <c r="I2493" i="18"/>
  <c r="J2493" i="18"/>
  <c r="K2493" i="18"/>
  <c r="C2494" i="18"/>
  <c r="D2494" i="18"/>
  <c r="E2494" i="18"/>
  <c r="F2494" i="18"/>
  <c r="G2494" i="18"/>
  <c r="H2494" i="18"/>
  <c r="I2494" i="18"/>
  <c r="J2494" i="18"/>
  <c r="K2494" i="18"/>
  <c r="C2495" i="18"/>
  <c r="D2495" i="18"/>
  <c r="E2495" i="18"/>
  <c r="F2495" i="18"/>
  <c r="G2495" i="18"/>
  <c r="H2495" i="18"/>
  <c r="I2495" i="18"/>
  <c r="J2495" i="18"/>
  <c r="K2495" i="18"/>
  <c r="C2496" i="18"/>
  <c r="D2496" i="18"/>
  <c r="E2496" i="18"/>
  <c r="F2496" i="18"/>
  <c r="G2496" i="18"/>
  <c r="H2496" i="18"/>
  <c r="I2496" i="18"/>
  <c r="J2496" i="18"/>
  <c r="K2496" i="18"/>
  <c r="C2497" i="18"/>
  <c r="D2497" i="18"/>
  <c r="E2497" i="18"/>
  <c r="F2497" i="18"/>
  <c r="G2497" i="18"/>
  <c r="H2497" i="18"/>
  <c r="I2497" i="18"/>
  <c r="J2497" i="18"/>
  <c r="K2497" i="18"/>
  <c r="C2498" i="18"/>
  <c r="D2498" i="18"/>
  <c r="E2498" i="18"/>
  <c r="F2498" i="18"/>
  <c r="G2498" i="18"/>
  <c r="H2498" i="18"/>
  <c r="I2498" i="18"/>
  <c r="J2498" i="18"/>
  <c r="K2498" i="18"/>
  <c r="C2499" i="18"/>
  <c r="D2499" i="18"/>
  <c r="E2499" i="18"/>
  <c r="F2499" i="18"/>
  <c r="G2499" i="18"/>
  <c r="H2499" i="18"/>
  <c r="I2499" i="18"/>
  <c r="J2499" i="18"/>
  <c r="K2499" i="18"/>
  <c r="C2500" i="18"/>
  <c r="D2500" i="18"/>
  <c r="E2500" i="18"/>
  <c r="F2500" i="18"/>
  <c r="G2500" i="18"/>
  <c r="H2500" i="18"/>
  <c r="I2500" i="18"/>
  <c r="J2500" i="18"/>
  <c r="K2500" i="18"/>
  <c r="C2501" i="18"/>
  <c r="D2501" i="18"/>
  <c r="E2501" i="18"/>
  <c r="F2501" i="18"/>
  <c r="G2501" i="18"/>
  <c r="H2501" i="18"/>
  <c r="I2501" i="18"/>
  <c r="J2501" i="18"/>
  <c r="K2501" i="18"/>
  <c r="C2502" i="18"/>
  <c r="D2502" i="18"/>
  <c r="E2502" i="18"/>
  <c r="F2502" i="18"/>
  <c r="G2502" i="18"/>
  <c r="H2502" i="18"/>
  <c r="I2502" i="18"/>
  <c r="J2502" i="18"/>
  <c r="K2502" i="18"/>
  <c r="C2503" i="18"/>
  <c r="D2503" i="18"/>
  <c r="E2503" i="18"/>
  <c r="F2503" i="18"/>
  <c r="G2503" i="18"/>
  <c r="H2503" i="18"/>
  <c r="I2503" i="18"/>
  <c r="J2503" i="18"/>
  <c r="K2503" i="18"/>
  <c r="C2504" i="18"/>
  <c r="D2504" i="18"/>
  <c r="E2504" i="18"/>
  <c r="F2504" i="18"/>
  <c r="G2504" i="18"/>
  <c r="H2504" i="18"/>
  <c r="I2504" i="18"/>
  <c r="J2504" i="18"/>
  <c r="K2504" i="18"/>
  <c r="C2505" i="18"/>
  <c r="D2505" i="18"/>
  <c r="E2505" i="18"/>
  <c r="F2505" i="18"/>
  <c r="G2505" i="18"/>
  <c r="H2505" i="18"/>
  <c r="I2505" i="18"/>
  <c r="J2505" i="18"/>
  <c r="K2505" i="18"/>
  <c r="C2506" i="18"/>
  <c r="D2506" i="18"/>
  <c r="E2506" i="18"/>
  <c r="F2506" i="18"/>
  <c r="G2506" i="18"/>
  <c r="H2506" i="18"/>
  <c r="I2506" i="18"/>
  <c r="J2506" i="18"/>
  <c r="K2506" i="18"/>
  <c r="C2507" i="18"/>
  <c r="D2507" i="18"/>
  <c r="E2507" i="18"/>
  <c r="F2507" i="18"/>
  <c r="G2507" i="18"/>
  <c r="H2507" i="18"/>
  <c r="I2507" i="18"/>
  <c r="J2507" i="18"/>
  <c r="K2507" i="18"/>
  <c r="C2508" i="18"/>
  <c r="D2508" i="18"/>
  <c r="E2508" i="18"/>
  <c r="F2508" i="18"/>
  <c r="G2508" i="18"/>
  <c r="H2508" i="18"/>
  <c r="I2508" i="18"/>
  <c r="J2508" i="18"/>
  <c r="K2508" i="18"/>
  <c r="C2509" i="18"/>
  <c r="D2509" i="18"/>
  <c r="E2509" i="18"/>
  <c r="F2509" i="18"/>
  <c r="G2509" i="18"/>
  <c r="H2509" i="18"/>
  <c r="I2509" i="18"/>
  <c r="J2509" i="18"/>
  <c r="K2509" i="18"/>
  <c r="C2510" i="18"/>
  <c r="D2510" i="18"/>
  <c r="E2510" i="18"/>
  <c r="F2510" i="18"/>
  <c r="G2510" i="18"/>
  <c r="H2510" i="18"/>
  <c r="I2510" i="18"/>
  <c r="J2510" i="18"/>
  <c r="K2510" i="18"/>
  <c r="C2511" i="18"/>
  <c r="D2511" i="18"/>
  <c r="E2511" i="18"/>
  <c r="F2511" i="18"/>
  <c r="G2511" i="18"/>
  <c r="H2511" i="18"/>
  <c r="I2511" i="18"/>
  <c r="J2511" i="18"/>
  <c r="K2511" i="18"/>
  <c r="C2512" i="18"/>
  <c r="D2512" i="18"/>
  <c r="E2512" i="18"/>
  <c r="F2512" i="18"/>
  <c r="G2512" i="18"/>
  <c r="H2512" i="18"/>
  <c r="I2512" i="18"/>
  <c r="J2512" i="18"/>
  <c r="K2512" i="18"/>
  <c r="C2513" i="18"/>
  <c r="D2513" i="18"/>
  <c r="E2513" i="18"/>
  <c r="F2513" i="18"/>
  <c r="G2513" i="18"/>
  <c r="H2513" i="18"/>
  <c r="I2513" i="18"/>
  <c r="J2513" i="18"/>
  <c r="K2513" i="18"/>
  <c r="C2514" i="18"/>
  <c r="D2514" i="18"/>
  <c r="E2514" i="18"/>
  <c r="F2514" i="18"/>
  <c r="G2514" i="18"/>
  <c r="H2514" i="18"/>
  <c r="I2514" i="18"/>
  <c r="J2514" i="18"/>
  <c r="K2514" i="18"/>
  <c r="C2515" i="18"/>
  <c r="D2515" i="18"/>
  <c r="E2515" i="18"/>
  <c r="F2515" i="18"/>
  <c r="G2515" i="18"/>
  <c r="H2515" i="18"/>
  <c r="I2515" i="18"/>
  <c r="J2515" i="18"/>
  <c r="K2515" i="18"/>
  <c r="C2516" i="18"/>
  <c r="D2516" i="18"/>
  <c r="E2516" i="18"/>
  <c r="F2516" i="18"/>
  <c r="G2516" i="18"/>
  <c r="H2516" i="18"/>
  <c r="I2516" i="18"/>
  <c r="J2516" i="18"/>
  <c r="K2516" i="18"/>
  <c r="C2517" i="18"/>
  <c r="D2517" i="18"/>
  <c r="E2517" i="18"/>
  <c r="F2517" i="18"/>
  <c r="G2517" i="18"/>
  <c r="H2517" i="18"/>
  <c r="I2517" i="18"/>
  <c r="J2517" i="18"/>
  <c r="K2517" i="18"/>
  <c r="C2518" i="18"/>
  <c r="D2518" i="18"/>
  <c r="E2518" i="18"/>
  <c r="F2518" i="18"/>
  <c r="G2518" i="18"/>
  <c r="H2518" i="18"/>
  <c r="I2518" i="18"/>
  <c r="J2518" i="18"/>
  <c r="K2518" i="18"/>
  <c r="C2519" i="18"/>
  <c r="D2519" i="18"/>
  <c r="E2519" i="18"/>
  <c r="F2519" i="18"/>
  <c r="G2519" i="18"/>
  <c r="H2519" i="18"/>
  <c r="I2519" i="18"/>
  <c r="J2519" i="18"/>
  <c r="K2519" i="18"/>
  <c r="C2520" i="18"/>
  <c r="D2520" i="18"/>
  <c r="E2520" i="18"/>
  <c r="F2520" i="18"/>
  <c r="G2520" i="18"/>
  <c r="H2520" i="18"/>
  <c r="I2520" i="18"/>
  <c r="J2520" i="18"/>
  <c r="K2520" i="18"/>
  <c r="C2521" i="18"/>
  <c r="D2521" i="18"/>
  <c r="E2521" i="18"/>
  <c r="F2521" i="18"/>
  <c r="G2521" i="18"/>
  <c r="H2521" i="18"/>
  <c r="I2521" i="18"/>
  <c r="J2521" i="18"/>
  <c r="K2521" i="18"/>
  <c r="C2522" i="18"/>
  <c r="D2522" i="18"/>
  <c r="E2522" i="18"/>
  <c r="F2522" i="18"/>
  <c r="G2522" i="18"/>
  <c r="H2522" i="18"/>
  <c r="I2522" i="18"/>
  <c r="J2522" i="18"/>
  <c r="K2522" i="18"/>
  <c r="C2523" i="18"/>
  <c r="D2523" i="18"/>
  <c r="E2523" i="18"/>
  <c r="F2523" i="18"/>
  <c r="G2523" i="18"/>
  <c r="H2523" i="18"/>
  <c r="I2523" i="18"/>
  <c r="J2523" i="18"/>
  <c r="K2523" i="18"/>
  <c r="C2524" i="18"/>
  <c r="D2524" i="18"/>
  <c r="E2524" i="18"/>
  <c r="F2524" i="18"/>
  <c r="G2524" i="18"/>
  <c r="H2524" i="18"/>
  <c r="I2524" i="18"/>
  <c r="J2524" i="18"/>
  <c r="K2524" i="18"/>
  <c r="C2525" i="18"/>
  <c r="D2525" i="18"/>
  <c r="E2525" i="18"/>
  <c r="F2525" i="18"/>
  <c r="G2525" i="18"/>
  <c r="H2525" i="18"/>
  <c r="I2525" i="18"/>
  <c r="J2525" i="18"/>
  <c r="K2525" i="18"/>
  <c r="C2526" i="18"/>
  <c r="D2526" i="18"/>
  <c r="E2526" i="18"/>
  <c r="F2526" i="18"/>
  <c r="G2526" i="18"/>
  <c r="H2526" i="18"/>
  <c r="I2526" i="18"/>
  <c r="J2526" i="18"/>
  <c r="K2526" i="18"/>
  <c r="C2527" i="18"/>
  <c r="D2527" i="18"/>
  <c r="E2527" i="18"/>
  <c r="F2527" i="18"/>
  <c r="G2527" i="18"/>
  <c r="H2527" i="18"/>
  <c r="I2527" i="18"/>
  <c r="J2527" i="18"/>
  <c r="K2527" i="18"/>
  <c r="C2528" i="18"/>
  <c r="D2528" i="18"/>
  <c r="E2528" i="18"/>
  <c r="F2528" i="18"/>
  <c r="G2528" i="18"/>
  <c r="H2528" i="18"/>
  <c r="I2528" i="18"/>
  <c r="J2528" i="18"/>
  <c r="K2528" i="18"/>
  <c r="C2529" i="18"/>
  <c r="D2529" i="18"/>
  <c r="E2529" i="18"/>
  <c r="F2529" i="18"/>
  <c r="G2529" i="18"/>
  <c r="H2529" i="18"/>
  <c r="I2529" i="18"/>
  <c r="J2529" i="18"/>
  <c r="K2529" i="18"/>
  <c r="C2530" i="18"/>
  <c r="D2530" i="18"/>
  <c r="E2530" i="18"/>
  <c r="F2530" i="18"/>
  <c r="G2530" i="18"/>
  <c r="H2530" i="18"/>
  <c r="I2530" i="18"/>
  <c r="J2530" i="18"/>
  <c r="K2530" i="18"/>
  <c r="C2531" i="18"/>
  <c r="D2531" i="18"/>
  <c r="E2531" i="18"/>
  <c r="F2531" i="18"/>
  <c r="G2531" i="18"/>
  <c r="H2531" i="18"/>
  <c r="I2531" i="18"/>
  <c r="J2531" i="18"/>
  <c r="K2531" i="18"/>
  <c r="C2532" i="18"/>
  <c r="D2532" i="18"/>
  <c r="E2532" i="18"/>
  <c r="F2532" i="18"/>
  <c r="G2532" i="18"/>
  <c r="H2532" i="18"/>
  <c r="I2532" i="18"/>
  <c r="J2532" i="18"/>
  <c r="K2532" i="18"/>
  <c r="C2533" i="18"/>
  <c r="D2533" i="18"/>
  <c r="E2533" i="18"/>
  <c r="F2533" i="18"/>
  <c r="G2533" i="18"/>
  <c r="H2533" i="18"/>
  <c r="I2533" i="18"/>
  <c r="J2533" i="18"/>
  <c r="K2533" i="18"/>
  <c r="C2534" i="18"/>
  <c r="D2534" i="18"/>
  <c r="E2534" i="18"/>
  <c r="F2534" i="18"/>
  <c r="G2534" i="18"/>
  <c r="H2534" i="18"/>
  <c r="I2534" i="18"/>
  <c r="J2534" i="18"/>
  <c r="K2534" i="18"/>
  <c r="C2535" i="18"/>
  <c r="D2535" i="18"/>
  <c r="E2535" i="18"/>
  <c r="F2535" i="18"/>
  <c r="G2535" i="18"/>
  <c r="H2535" i="18"/>
  <c r="I2535" i="18"/>
  <c r="J2535" i="18"/>
  <c r="K2535" i="18"/>
  <c r="C2536" i="18"/>
  <c r="D2536" i="18"/>
  <c r="E2536" i="18"/>
  <c r="F2536" i="18"/>
  <c r="G2536" i="18"/>
  <c r="H2536" i="18"/>
  <c r="I2536" i="18"/>
  <c r="J2536" i="18"/>
  <c r="K2536" i="18"/>
  <c r="C2537" i="18"/>
  <c r="D2537" i="18"/>
  <c r="E2537" i="18"/>
  <c r="F2537" i="18"/>
  <c r="G2537" i="18"/>
  <c r="H2537" i="18"/>
  <c r="I2537" i="18"/>
  <c r="J2537" i="18"/>
  <c r="K2537" i="18"/>
  <c r="C2538" i="18"/>
  <c r="D2538" i="18"/>
  <c r="E2538" i="18"/>
  <c r="F2538" i="18"/>
  <c r="G2538" i="18"/>
  <c r="H2538" i="18"/>
  <c r="I2538" i="18"/>
  <c r="J2538" i="18"/>
  <c r="K2538" i="18"/>
  <c r="C2539" i="18"/>
  <c r="D2539" i="18"/>
  <c r="E2539" i="18"/>
  <c r="F2539" i="18"/>
  <c r="G2539" i="18"/>
  <c r="H2539" i="18"/>
  <c r="I2539" i="18"/>
  <c r="J2539" i="18"/>
  <c r="K2539" i="18"/>
  <c r="C2540" i="18"/>
  <c r="D2540" i="18"/>
  <c r="E2540" i="18"/>
  <c r="F2540" i="18"/>
  <c r="G2540" i="18"/>
  <c r="H2540" i="18"/>
  <c r="I2540" i="18"/>
  <c r="J2540" i="18"/>
  <c r="K2540" i="18"/>
  <c r="C2541" i="18"/>
  <c r="D2541" i="18"/>
  <c r="E2541" i="18"/>
  <c r="F2541" i="18"/>
  <c r="G2541" i="18"/>
  <c r="H2541" i="18"/>
  <c r="I2541" i="18"/>
  <c r="J2541" i="18"/>
  <c r="K2541" i="18"/>
  <c r="C2542" i="18"/>
  <c r="D2542" i="18"/>
  <c r="E2542" i="18"/>
  <c r="F2542" i="18"/>
  <c r="G2542" i="18"/>
  <c r="H2542" i="18"/>
  <c r="I2542" i="18"/>
  <c r="J2542" i="18"/>
  <c r="K2542" i="18"/>
  <c r="C2543" i="18"/>
  <c r="D2543" i="18"/>
  <c r="E2543" i="18"/>
  <c r="F2543" i="18"/>
  <c r="G2543" i="18"/>
  <c r="H2543" i="18"/>
  <c r="I2543" i="18"/>
  <c r="J2543" i="18"/>
  <c r="K2543" i="18"/>
  <c r="C2544" i="18"/>
  <c r="D2544" i="18"/>
  <c r="E2544" i="18"/>
  <c r="F2544" i="18"/>
  <c r="G2544" i="18"/>
  <c r="H2544" i="18"/>
  <c r="I2544" i="18"/>
  <c r="J2544" i="18"/>
  <c r="K2544" i="18"/>
  <c r="C2545" i="18"/>
  <c r="D2545" i="18"/>
  <c r="E2545" i="18"/>
  <c r="F2545" i="18"/>
  <c r="G2545" i="18"/>
  <c r="H2545" i="18"/>
  <c r="I2545" i="18"/>
  <c r="J2545" i="18"/>
  <c r="K2545" i="18"/>
  <c r="C2546" i="18"/>
  <c r="D2546" i="18"/>
  <c r="E2546" i="18"/>
  <c r="F2546" i="18"/>
  <c r="G2546" i="18"/>
  <c r="H2546" i="18"/>
  <c r="I2546" i="18"/>
  <c r="J2546" i="18"/>
  <c r="K2546" i="18"/>
  <c r="C2547" i="18"/>
  <c r="D2547" i="18"/>
  <c r="E2547" i="18"/>
  <c r="F2547" i="18"/>
  <c r="G2547" i="18"/>
  <c r="H2547" i="18"/>
  <c r="I2547" i="18"/>
  <c r="J2547" i="18"/>
  <c r="K2547" i="18"/>
  <c r="C2548" i="18"/>
  <c r="D2548" i="18"/>
  <c r="E2548" i="18"/>
  <c r="F2548" i="18"/>
  <c r="G2548" i="18"/>
  <c r="H2548" i="18"/>
  <c r="I2548" i="18"/>
  <c r="J2548" i="18"/>
  <c r="K2548" i="18"/>
  <c r="C2549" i="18"/>
  <c r="D2549" i="18"/>
  <c r="E2549" i="18"/>
  <c r="F2549" i="18"/>
  <c r="G2549" i="18"/>
  <c r="H2549" i="18"/>
  <c r="I2549" i="18"/>
  <c r="J2549" i="18"/>
  <c r="K2549" i="18"/>
  <c r="C2550" i="18"/>
  <c r="D2550" i="18"/>
  <c r="E2550" i="18"/>
  <c r="F2550" i="18"/>
  <c r="G2550" i="18"/>
  <c r="H2550" i="18"/>
  <c r="I2550" i="18"/>
  <c r="J2550" i="18"/>
  <c r="K2550" i="18"/>
  <c r="C2551" i="18"/>
  <c r="D2551" i="18"/>
  <c r="E2551" i="18"/>
  <c r="F2551" i="18"/>
  <c r="G2551" i="18"/>
  <c r="H2551" i="18"/>
  <c r="I2551" i="18"/>
  <c r="J2551" i="18"/>
  <c r="K2551" i="18"/>
  <c r="C2552" i="18"/>
  <c r="D2552" i="18"/>
  <c r="E2552" i="18"/>
  <c r="F2552" i="18"/>
  <c r="G2552" i="18"/>
  <c r="H2552" i="18"/>
  <c r="I2552" i="18"/>
  <c r="J2552" i="18"/>
  <c r="K2552" i="18"/>
  <c r="C2553" i="18"/>
  <c r="D2553" i="18"/>
  <c r="E2553" i="18"/>
  <c r="F2553" i="18"/>
  <c r="G2553" i="18"/>
  <c r="H2553" i="18"/>
  <c r="I2553" i="18"/>
  <c r="J2553" i="18"/>
  <c r="K2553" i="18"/>
  <c r="C2554" i="18"/>
  <c r="D2554" i="18"/>
  <c r="E2554" i="18"/>
  <c r="F2554" i="18"/>
  <c r="G2554" i="18"/>
  <c r="H2554" i="18"/>
  <c r="I2554" i="18"/>
  <c r="J2554" i="18"/>
  <c r="K2554" i="18"/>
  <c r="C2555" i="18"/>
  <c r="D2555" i="18"/>
  <c r="E2555" i="18"/>
  <c r="F2555" i="18"/>
  <c r="G2555" i="18"/>
  <c r="H2555" i="18"/>
  <c r="I2555" i="18"/>
  <c r="J2555" i="18"/>
  <c r="K2555" i="18"/>
  <c r="C2556" i="18"/>
  <c r="D2556" i="18"/>
  <c r="E2556" i="18"/>
  <c r="F2556" i="18"/>
  <c r="G2556" i="18"/>
  <c r="H2556" i="18"/>
  <c r="I2556" i="18"/>
  <c r="J2556" i="18"/>
  <c r="K2556" i="18"/>
  <c r="C2557" i="18"/>
  <c r="D2557" i="18"/>
  <c r="E2557" i="18"/>
  <c r="F2557" i="18"/>
  <c r="G2557" i="18"/>
  <c r="H2557" i="18"/>
  <c r="I2557" i="18"/>
  <c r="J2557" i="18"/>
  <c r="K2557" i="18"/>
  <c r="C2558" i="18"/>
  <c r="D2558" i="18"/>
  <c r="E2558" i="18"/>
  <c r="F2558" i="18"/>
  <c r="G2558" i="18"/>
  <c r="H2558" i="18"/>
  <c r="I2558" i="18"/>
  <c r="J2558" i="18"/>
  <c r="K2558" i="18"/>
  <c r="C2559" i="18"/>
  <c r="D2559" i="18"/>
  <c r="E2559" i="18"/>
  <c r="F2559" i="18"/>
  <c r="G2559" i="18"/>
  <c r="H2559" i="18"/>
  <c r="I2559" i="18"/>
  <c r="J2559" i="18"/>
  <c r="K2559" i="18"/>
  <c r="C2560" i="18"/>
  <c r="D2560" i="18"/>
  <c r="E2560" i="18"/>
  <c r="F2560" i="18"/>
  <c r="G2560" i="18"/>
  <c r="H2560" i="18"/>
  <c r="I2560" i="18"/>
  <c r="J2560" i="18"/>
  <c r="K2560" i="18"/>
  <c r="C2561" i="18"/>
  <c r="D2561" i="18"/>
  <c r="E2561" i="18"/>
  <c r="F2561" i="18"/>
  <c r="G2561" i="18"/>
  <c r="H2561" i="18"/>
  <c r="I2561" i="18"/>
  <c r="J2561" i="18"/>
  <c r="K2561" i="18"/>
  <c r="C2562" i="18"/>
  <c r="D2562" i="18"/>
  <c r="E2562" i="18"/>
  <c r="F2562" i="18"/>
  <c r="G2562" i="18"/>
  <c r="H2562" i="18"/>
  <c r="I2562" i="18"/>
  <c r="J2562" i="18"/>
  <c r="K2562" i="18"/>
  <c r="C2563" i="18"/>
  <c r="D2563" i="18"/>
  <c r="E2563" i="18"/>
  <c r="F2563" i="18"/>
  <c r="G2563" i="18"/>
  <c r="H2563" i="18"/>
  <c r="I2563" i="18"/>
  <c r="J2563" i="18"/>
  <c r="K2563" i="18"/>
  <c r="C2564" i="18"/>
  <c r="D2564" i="18"/>
  <c r="E2564" i="18"/>
  <c r="F2564" i="18"/>
  <c r="G2564" i="18"/>
  <c r="H2564" i="18"/>
  <c r="I2564" i="18"/>
  <c r="J2564" i="18"/>
  <c r="K2564" i="18"/>
  <c r="C2565" i="18"/>
  <c r="D2565" i="18"/>
  <c r="E2565" i="18"/>
  <c r="F2565" i="18"/>
  <c r="G2565" i="18"/>
  <c r="H2565" i="18"/>
  <c r="I2565" i="18"/>
  <c r="J2565" i="18"/>
  <c r="K2565" i="18"/>
  <c r="C2566" i="18"/>
  <c r="D2566" i="18"/>
  <c r="E2566" i="18"/>
  <c r="F2566" i="18"/>
  <c r="G2566" i="18"/>
  <c r="H2566" i="18"/>
  <c r="I2566" i="18"/>
  <c r="J2566" i="18"/>
  <c r="K2566" i="18"/>
  <c r="C2567" i="18"/>
  <c r="D2567" i="18"/>
  <c r="E2567" i="18"/>
  <c r="F2567" i="18"/>
  <c r="G2567" i="18"/>
  <c r="H2567" i="18"/>
  <c r="I2567" i="18"/>
  <c r="J2567" i="18"/>
  <c r="K2567" i="18"/>
  <c r="C2568" i="18"/>
  <c r="D2568" i="18"/>
  <c r="E2568" i="18"/>
  <c r="F2568" i="18"/>
  <c r="G2568" i="18"/>
  <c r="H2568" i="18"/>
  <c r="I2568" i="18"/>
  <c r="J2568" i="18"/>
  <c r="K2568" i="18"/>
  <c r="C2569" i="18"/>
  <c r="D2569" i="18"/>
  <c r="E2569" i="18"/>
  <c r="F2569" i="18"/>
  <c r="G2569" i="18"/>
  <c r="H2569" i="18"/>
  <c r="I2569" i="18"/>
  <c r="J2569" i="18"/>
  <c r="K2569" i="18"/>
  <c r="C2570" i="18"/>
  <c r="D2570" i="18"/>
  <c r="E2570" i="18"/>
  <c r="F2570" i="18"/>
  <c r="G2570" i="18"/>
  <c r="H2570" i="18"/>
  <c r="I2570" i="18"/>
  <c r="J2570" i="18"/>
  <c r="K2570" i="18"/>
  <c r="C2571" i="18"/>
  <c r="D2571" i="18"/>
  <c r="E2571" i="18"/>
  <c r="F2571" i="18"/>
  <c r="G2571" i="18"/>
  <c r="H2571" i="18"/>
  <c r="I2571" i="18"/>
  <c r="J2571" i="18"/>
  <c r="K2571" i="18"/>
  <c r="C2572" i="18"/>
  <c r="D2572" i="18"/>
  <c r="E2572" i="18"/>
  <c r="F2572" i="18"/>
  <c r="G2572" i="18"/>
  <c r="H2572" i="18"/>
  <c r="I2572" i="18"/>
  <c r="J2572" i="18"/>
  <c r="K2572" i="18"/>
  <c r="C2573" i="18"/>
  <c r="D2573" i="18"/>
  <c r="E2573" i="18"/>
  <c r="F2573" i="18"/>
  <c r="G2573" i="18"/>
  <c r="H2573" i="18"/>
  <c r="I2573" i="18"/>
  <c r="J2573" i="18"/>
  <c r="K2573" i="18"/>
  <c r="C2574" i="18"/>
  <c r="D2574" i="18"/>
  <c r="E2574" i="18"/>
  <c r="F2574" i="18"/>
  <c r="G2574" i="18"/>
  <c r="H2574" i="18"/>
  <c r="I2574" i="18"/>
  <c r="J2574" i="18"/>
  <c r="K2574" i="18"/>
  <c r="C2575" i="18"/>
  <c r="D2575" i="18"/>
  <c r="E2575" i="18"/>
  <c r="F2575" i="18"/>
  <c r="G2575" i="18"/>
  <c r="H2575" i="18"/>
  <c r="I2575" i="18"/>
  <c r="J2575" i="18"/>
  <c r="K2575" i="18"/>
  <c r="C2576" i="18"/>
  <c r="D2576" i="18"/>
  <c r="E2576" i="18"/>
  <c r="F2576" i="18"/>
  <c r="G2576" i="18"/>
  <c r="H2576" i="18"/>
  <c r="I2576" i="18"/>
  <c r="J2576" i="18"/>
  <c r="K2576" i="18"/>
  <c r="C2577" i="18"/>
  <c r="D2577" i="18"/>
  <c r="E2577" i="18"/>
  <c r="F2577" i="18"/>
  <c r="G2577" i="18"/>
  <c r="H2577" i="18"/>
  <c r="I2577" i="18"/>
  <c r="J2577" i="18"/>
  <c r="K2577" i="18"/>
  <c r="C2578" i="18"/>
  <c r="D2578" i="18"/>
  <c r="E2578" i="18"/>
  <c r="F2578" i="18"/>
  <c r="G2578" i="18"/>
  <c r="H2578" i="18"/>
  <c r="I2578" i="18"/>
  <c r="J2578" i="18"/>
  <c r="K2578" i="18"/>
  <c r="C2579" i="18"/>
  <c r="D2579" i="18"/>
  <c r="E2579" i="18"/>
  <c r="F2579" i="18"/>
  <c r="G2579" i="18"/>
  <c r="H2579" i="18"/>
  <c r="I2579" i="18"/>
  <c r="J2579" i="18"/>
  <c r="K2579" i="18"/>
  <c r="C2580" i="18"/>
  <c r="D2580" i="18"/>
  <c r="E2580" i="18"/>
  <c r="F2580" i="18"/>
  <c r="G2580" i="18"/>
  <c r="H2580" i="18"/>
  <c r="I2580" i="18"/>
  <c r="J2580" i="18"/>
  <c r="K2580" i="18"/>
  <c r="C2581" i="18"/>
  <c r="D2581" i="18"/>
  <c r="E2581" i="18"/>
  <c r="F2581" i="18"/>
  <c r="G2581" i="18"/>
  <c r="H2581" i="18"/>
  <c r="I2581" i="18"/>
  <c r="J2581" i="18"/>
  <c r="K2581" i="18"/>
  <c r="C2582" i="18"/>
  <c r="D2582" i="18"/>
  <c r="E2582" i="18"/>
  <c r="F2582" i="18"/>
  <c r="G2582" i="18"/>
  <c r="H2582" i="18"/>
  <c r="I2582" i="18"/>
  <c r="J2582" i="18"/>
  <c r="K2582" i="18"/>
  <c r="C2583" i="18"/>
  <c r="D2583" i="18"/>
  <c r="E2583" i="18"/>
  <c r="F2583" i="18"/>
  <c r="G2583" i="18"/>
  <c r="H2583" i="18"/>
  <c r="I2583" i="18"/>
  <c r="J2583" i="18"/>
  <c r="K2583" i="18"/>
  <c r="C2584" i="18"/>
  <c r="D2584" i="18"/>
  <c r="E2584" i="18"/>
  <c r="F2584" i="18"/>
  <c r="G2584" i="18"/>
  <c r="H2584" i="18"/>
  <c r="I2584" i="18"/>
  <c r="J2584" i="18"/>
  <c r="K2584" i="18"/>
  <c r="C2585" i="18"/>
  <c r="D2585" i="18"/>
  <c r="E2585" i="18"/>
  <c r="F2585" i="18"/>
  <c r="G2585" i="18"/>
  <c r="H2585" i="18"/>
  <c r="I2585" i="18"/>
  <c r="J2585" i="18"/>
  <c r="K2585" i="18"/>
  <c r="C2586" i="18"/>
  <c r="D2586" i="18"/>
  <c r="E2586" i="18"/>
  <c r="F2586" i="18"/>
  <c r="G2586" i="18"/>
  <c r="H2586" i="18"/>
  <c r="I2586" i="18"/>
  <c r="J2586" i="18"/>
  <c r="K2586" i="18"/>
  <c r="C2587" i="18"/>
  <c r="D2587" i="18"/>
  <c r="E2587" i="18"/>
  <c r="F2587" i="18"/>
  <c r="G2587" i="18"/>
  <c r="H2587" i="18"/>
  <c r="I2587" i="18"/>
  <c r="J2587" i="18"/>
  <c r="K2587" i="18"/>
  <c r="C2588" i="18"/>
  <c r="D2588" i="18"/>
  <c r="E2588" i="18"/>
  <c r="F2588" i="18"/>
  <c r="G2588" i="18"/>
  <c r="H2588" i="18"/>
  <c r="I2588" i="18"/>
  <c r="J2588" i="18"/>
  <c r="K2588" i="18"/>
  <c r="C2589" i="18"/>
  <c r="D2589" i="18"/>
  <c r="E2589" i="18"/>
  <c r="F2589" i="18"/>
  <c r="G2589" i="18"/>
  <c r="H2589" i="18"/>
  <c r="I2589" i="18"/>
  <c r="J2589" i="18"/>
  <c r="K2589" i="18"/>
  <c r="C2590" i="18"/>
  <c r="D2590" i="18"/>
  <c r="E2590" i="18"/>
  <c r="F2590" i="18"/>
  <c r="G2590" i="18"/>
  <c r="H2590" i="18"/>
  <c r="I2590" i="18"/>
  <c r="J2590" i="18"/>
  <c r="K2590" i="18"/>
  <c r="C2591" i="18"/>
  <c r="D2591" i="18"/>
  <c r="E2591" i="18"/>
  <c r="F2591" i="18"/>
  <c r="G2591" i="18"/>
  <c r="H2591" i="18"/>
  <c r="I2591" i="18"/>
  <c r="J2591" i="18"/>
  <c r="K2591" i="18"/>
  <c r="C2592" i="18"/>
  <c r="D2592" i="18"/>
  <c r="E2592" i="18"/>
  <c r="F2592" i="18"/>
  <c r="G2592" i="18"/>
  <c r="H2592" i="18"/>
  <c r="I2592" i="18"/>
  <c r="J2592" i="18"/>
  <c r="K2592" i="18"/>
  <c r="C2593" i="18"/>
  <c r="D2593" i="18"/>
  <c r="E2593" i="18"/>
  <c r="F2593" i="18"/>
  <c r="G2593" i="18"/>
  <c r="H2593" i="18"/>
  <c r="I2593" i="18"/>
  <c r="J2593" i="18"/>
  <c r="K2593" i="18"/>
  <c r="C2594" i="18"/>
  <c r="D2594" i="18"/>
  <c r="E2594" i="18"/>
  <c r="F2594" i="18"/>
  <c r="G2594" i="18"/>
  <c r="H2594" i="18"/>
  <c r="I2594" i="18"/>
  <c r="J2594" i="18"/>
  <c r="K2594" i="18"/>
  <c r="C2595" i="18"/>
  <c r="D2595" i="18"/>
  <c r="E2595" i="18"/>
  <c r="F2595" i="18"/>
  <c r="G2595" i="18"/>
  <c r="H2595" i="18"/>
  <c r="I2595" i="18"/>
  <c r="J2595" i="18"/>
  <c r="K2595" i="18"/>
  <c r="C2596" i="18"/>
  <c r="D2596" i="18"/>
  <c r="E2596" i="18"/>
  <c r="F2596" i="18"/>
  <c r="G2596" i="18"/>
  <c r="H2596" i="18"/>
  <c r="I2596" i="18"/>
  <c r="J2596" i="18"/>
  <c r="K2596" i="18"/>
  <c r="C2597" i="18"/>
  <c r="D2597" i="18"/>
  <c r="E2597" i="18"/>
  <c r="F2597" i="18"/>
  <c r="G2597" i="18"/>
  <c r="H2597" i="18"/>
  <c r="I2597" i="18"/>
  <c r="J2597" i="18"/>
  <c r="K2597" i="18"/>
  <c r="C2598" i="18"/>
  <c r="D2598" i="18"/>
  <c r="E2598" i="18"/>
  <c r="F2598" i="18"/>
  <c r="G2598" i="18"/>
  <c r="H2598" i="18"/>
  <c r="I2598" i="18"/>
  <c r="J2598" i="18"/>
  <c r="K2598" i="18"/>
  <c r="C2599" i="18"/>
  <c r="D2599" i="18"/>
  <c r="E2599" i="18"/>
  <c r="F2599" i="18"/>
  <c r="G2599" i="18"/>
  <c r="H2599" i="18"/>
  <c r="I2599" i="18"/>
  <c r="J2599" i="18"/>
  <c r="K2599" i="18"/>
  <c r="C2600" i="18"/>
  <c r="D2600" i="18"/>
  <c r="E2600" i="18"/>
  <c r="F2600" i="18"/>
  <c r="G2600" i="18"/>
  <c r="H2600" i="18"/>
  <c r="I2600" i="18"/>
  <c r="J2600" i="18"/>
  <c r="K2600" i="18"/>
  <c r="C2601" i="18"/>
  <c r="D2601" i="18"/>
  <c r="E2601" i="18"/>
  <c r="F2601" i="18"/>
  <c r="G2601" i="18"/>
  <c r="H2601" i="18"/>
  <c r="I2601" i="18"/>
  <c r="J2601" i="18"/>
  <c r="K2601" i="18"/>
  <c r="C2602" i="18"/>
  <c r="D2602" i="18"/>
  <c r="E2602" i="18"/>
  <c r="F2602" i="18"/>
  <c r="G2602" i="18"/>
  <c r="H2602" i="18"/>
  <c r="I2602" i="18"/>
  <c r="J2602" i="18"/>
  <c r="K2602" i="18"/>
  <c r="C2603" i="18"/>
  <c r="D2603" i="18"/>
  <c r="E2603" i="18"/>
  <c r="F2603" i="18"/>
  <c r="G2603" i="18"/>
  <c r="H2603" i="18"/>
  <c r="I2603" i="18"/>
  <c r="J2603" i="18"/>
  <c r="K2603" i="18"/>
  <c r="C2604" i="18"/>
  <c r="D2604" i="18"/>
  <c r="E2604" i="18"/>
  <c r="F2604" i="18"/>
  <c r="G2604" i="18"/>
  <c r="H2604" i="18"/>
  <c r="I2604" i="18"/>
  <c r="J2604" i="18"/>
  <c r="K2604" i="18"/>
  <c r="C2605" i="18"/>
  <c r="D2605" i="18"/>
  <c r="E2605" i="18"/>
  <c r="F2605" i="18"/>
  <c r="G2605" i="18"/>
  <c r="H2605" i="18"/>
  <c r="I2605" i="18"/>
  <c r="J2605" i="18"/>
  <c r="K2605" i="18"/>
  <c r="C2606" i="18"/>
  <c r="D2606" i="18"/>
  <c r="E2606" i="18"/>
  <c r="F2606" i="18"/>
  <c r="G2606" i="18"/>
  <c r="H2606" i="18"/>
  <c r="I2606" i="18"/>
  <c r="J2606" i="18"/>
  <c r="K2606" i="18"/>
  <c r="C2607" i="18"/>
  <c r="D2607" i="18"/>
  <c r="E2607" i="18"/>
  <c r="F2607" i="18"/>
  <c r="G2607" i="18"/>
  <c r="H2607" i="18"/>
  <c r="I2607" i="18"/>
  <c r="J2607" i="18"/>
  <c r="K2607" i="18"/>
  <c r="C2608" i="18"/>
  <c r="D2608" i="18"/>
  <c r="E2608" i="18"/>
  <c r="F2608" i="18"/>
  <c r="G2608" i="18"/>
  <c r="H2608" i="18"/>
  <c r="I2608" i="18"/>
  <c r="J2608" i="18"/>
  <c r="K2608" i="18"/>
  <c r="C2609" i="18"/>
  <c r="D2609" i="18"/>
  <c r="E2609" i="18"/>
  <c r="F2609" i="18"/>
  <c r="G2609" i="18"/>
  <c r="H2609" i="18"/>
  <c r="I2609" i="18"/>
  <c r="J2609" i="18"/>
  <c r="K2609" i="18"/>
  <c r="C2610" i="18"/>
  <c r="D2610" i="18"/>
  <c r="E2610" i="18"/>
  <c r="F2610" i="18"/>
  <c r="G2610" i="18"/>
  <c r="H2610" i="18"/>
  <c r="I2610" i="18"/>
  <c r="J2610" i="18"/>
  <c r="K2610" i="18"/>
  <c r="C2611" i="18"/>
  <c r="D2611" i="18"/>
  <c r="E2611" i="18"/>
  <c r="F2611" i="18"/>
  <c r="G2611" i="18"/>
  <c r="H2611" i="18"/>
  <c r="I2611" i="18"/>
  <c r="J2611" i="18"/>
  <c r="K2611" i="18"/>
  <c r="C2612" i="18"/>
  <c r="D2612" i="18"/>
  <c r="E2612" i="18"/>
  <c r="F2612" i="18"/>
  <c r="G2612" i="18"/>
  <c r="H2612" i="18"/>
  <c r="I2612" i="18"/>
  <c r="J2612" i="18"/>
  <c r="K2612" i="18"/>
  <c r="C2613" i="18"/>
  <c r="D2613" i="18"/>
  <c r="E2613" i="18"/>
  <c r="F2613" i="18"/>
  <c r="G2613" i="18"/>
  <c r="H2613" i="18"/>
  <c r="I2613" i="18"/>
  <c r="J2613" i="18"/>
  <c r="K2613" i="18"/>
  <c r="C2614" i="18"/>
  <c r="D2614" i="18"/>
  <c r="E2614" i="18"/>
  <c r="F2614" i="18"/>
  <c r="G2614" i="18"/>
  <c r="H2614" i="18"/>
  <c r="I2614" i="18"/>
  <c r="J2614" i="18"/>
  <c r="K2614" i="18"/>
  <c r="C2615" i="18"/>
  <c r="D2615" i="18"/>
  <c r="E2615" i="18"/>
  <c r="F2615" i="18"/>
  <c r="G2615" i="18"/>
  <c r="H2615" i="18"/>
  <c r="I2615" i="18"/>
  <c r="J2615" i="18"/>
  <c r="K2615" i="18"/>
  <c r="C2616" i="18"/>
  <c r="D2616" i="18"/>
  <c r="E2616" i="18"/>
  <c r="F2616" i="18"/>
  <c r="G2616" i="18"/>
  <c r="H2616" i="18"/>
  <c r="I2616" i="18"/>
  <c r="J2616" i="18"/>
  <c r="K2616" i="18"/>
  <c r="C2617" i="18"/>
  <c r="D2617" i="18"/>
  <c r="E2617" i="18"/>
  <c r="F2617" i="18"/>
  <c r="G2617" i="18"/>
  <c r="H2617" i="18"/>
  <c r="I2617" i="18"/>
  <c r="J2617" i="18"/>
  <c r="K2617" i="18"/>
  <c r="C2618" i="18"/>
  <c r="D2618" i="18"/>
  <c r="E2618" i="18"/>
  <c r="F2618" i="18"/>
  <c r="G2618" i="18"/>
  <c r="H2618" i="18"/>
  <c r="I2618" i="18"/>
  <c r="J2618" i="18"/>
  <c r="K2618" i="18"/>
  <c r="C2619" i="18"/>
  <c r="D2619" i="18"/>
  <c r="E2619" i="18"/>
  <c r="F2619" i="18"/>
  <c r="G2619" i="18"/>
  <c r="H2619" i="18"/>
  <c r="I2619" i="18"/>
  <c r="J2619" i="18"/>
  <c r="K2619" i="18"/>
  <c r="C2620" i="18"/>
  <c r="D2620" i="18"/>
  <c r="E2620" i="18"/>
  <c r="F2620" i="18"/>
  <c r="G2620" i="18"/>
  <c r="H2620" i="18"/>
  <c r="I2620" i="18"/>
  <c r="J2620" i="18"/>
  <c r="K2620" i="18"/>
  <c r="C2621" i="18"/>
  <c r="D2621" i="18"/>
  <c r="E2621" i="18"/>
  <c r="F2621" i="18"/>
  <c r="G2621" i="18"/>
  <c r="H2621" i="18"/>
  <c r="I2621" i="18"/>
  <c r="J2621" i="18"/>
  <c r="K2621" i="18"/>
  <c r="C2622" i="18"/>
  <c r="D2622" i="18"/>
  <c r="E2622" i="18"/>
  <c r="F2622" i="18"/>
  <c r="G2622" i="18"/>
  <c r="H2622" i="18"/>
  <c r="I2622" i="18"/>
  <c r="J2622" i="18"/>
  <c r="K2622" i="18"/>
  <c r="C2623" i="18"/>
  <c r="D2623" i="18"/>
  <c r="E2623" i="18"/>
  <c r="F2623" i="18"/>
  <c r="G2623" i="18"/>
  <c r="H2623" i="18"/>
  <c r="I2623" i="18"/>
  <c r="J2623" i="18"/>
  <c r="K2623" i="18"/>
  <c r="C2624" i="18"/>
  <c r="D2624" i="18"/>
  <c r="E2624" i="18"/>
  <c r="F2624" i="18"/>
  <c r="G2624" i="18"/>
  <c r="H2624" i="18"/>
  <c r="I2624" i="18"/>
  <c r="J2624" i="18"/>
  <c r="K2624" i="18"/>
  <c r="C2625" i="18"/>
  <c r="D2625" i="18"/>
  <c r="E2625" i="18"/>
  <c r="F2625" i="18"/>
  <c r="G2625" i="18"/>
  <c r="H2625" i="18"/>
  <c r="I2625" i="18"/>
  <c r="J2625" i="18"/>
  <c r="K2625" i="18"/>
  <c r="C2626" i="18"/>
  <c r="D2626" i="18"/>
  <c r="E2626" i="18"/>
  <c r="F2626" i="18"/>
  <c r="G2626" i="18"/>
  <c r="H2626" i="18"/>
  <c r="I2626" i="18"/>
  <c r="J2626" i="18"/>
  <c r="K2626" i="18"/>
  <c r="C2627" i="18"/>
  <c r="D2627" i="18"/>
  <c r="E2627" i="18"/>
  <c r="F2627" i="18"/>
  <c r="G2627" i="18"/>
  <c r="H2627" i="18"/>
  <c r="I2627" i="18"/>
  <c r="J2627" i="18"/>
  <c r="K2627" i="18"/>
  <c r="C2628" i="18"/>
  <c r="D2628" i="18"/>
  <c r="E2628" i="18"/>
  <c r="F2628" i="18"/>
  <c r="G2628" i="18"/>
  <c r="H2628" i="18"/>
  <c r="I2628" i="18"/>
  <c r="J2628" i="18"/>
  <c r="K2628" i="18"/>
  <c r="C2629" i="18"/>
  <c r="D2629" i="18"/>
  <c r="E2629" i="18"/>
  <c r="F2629" i="18"/>
  <c r="G2629" i="18"/>
  <c r="H2629" i="18"/>
  <c r="I2629" i="18"/>
  <c r="J2629" i="18"/>
  <c r="K2629" i="18"/>
  <c r="C2630" i="18"/>
  <c r="D2630" i="18"/>
  <c r="E2630" i="18"/>
  <c r="F2630" i="18"/>
  <c r="G2630" i="18"/>
  <c r="H2630" i="18"/>
  <c r="I2630" i="18"/>
  <c r="J2630" i="18"/>
  <c r="K2630" i="18"/>
  <c r="C2631" i="18"/>
  <c r="D2631" i="18"/>
  <c r="E2631" i="18"/>
  <c r="F2631" i="18"/>
  <c r="G2631" i="18"/>
  <c r="H2631" i="18"/>
  <c r="I2631" i="18"/>
  <c r="J2631" i="18"/>
  <c r="K2631" i="18"/>
  <c r="C2632" i="18"/>
  <c r="D2632" i="18"/>
  <c r="E2632" i="18"/>
  <c r="F2632" i="18"/>
  <c r="G2632" i="18"/>
  <c r="H2632" i="18"/>
  <c r="I2632" i="18"/>
  <c r="J2632" i="18"/>
  <c r="K2632" i="18"/>
  <c r="C2633" i="18"/>
  <c r="D2633" i="18"/>
  <c r="E2633" i="18"/>
  <c r="F2633" i="18"/>
  <c r="G2633" i="18"/>
  <c r="H2633" i="18"/>
  <c r="I2633" i="18"/>
  <c r="J2633" i="18"/>
  <c r="K2633" i="18"/>
  <c r="C2634" i="18"/>
  <c r="D2634" i="18"/>
  <c r="E2634" i="18"/>
  <c r="F2634" i="18"/>
  <c r="G2634" i="18"/>
  <c r="H2634" i="18"/>
  <c r="I2634" i="18"/>
  <c r="J2634" i="18"/>
  <c r="K2634" i="18"/>
  <c r="C2635" i="18"/>
  <c r="D2635" i="18"/>
  <c r="E2635" i="18"/>
  <c r="F2635" i="18"/>
  <c r="G2635" i="18"/>
  <c r="H2635" i="18"/>
  <c r="I2635" i="18"/>
  <c r="J2635" i="18"/>
  <c r="K2635" i="18"/>
  <c r="C2636" i="18"/>
  <c r="D2636" i="18"/>
  <c r="E2636" i="18"/>
  <c r="F2636" i="18"/>
  <c r="G2636" i="18"/>
  <c r="H2636" i="18"/>
  <c r="I2636" i="18"/>
  <c r="J2636" i="18"/>
  <c r="K2636" i="18"/>
  <c r="C2637" i="18"/>
  <c r="D2637" i="18"/>
  <c r="E2637" i="18"/>
  <c r="F2637" i="18"/>
  <c r="G2637" i="18"/>
  <c r="H2637" i="18"/>
  <c r="I2637" i="18"/>
  <c r="J2637" i="18"/>
  <c r="K2637" i="18"/>
  <c r="C2638" i="18"/>
  <c r="D2638" i="18"/>
  <c r="E2638" i="18"/>
  <c r="F2638" i="18"/>
  <c r="G2638" i="18"/>
  <c r="H2638" i="18"/>
  <c r="I2638" i="18"/>
  <c r="J2638" i="18"/>
  <c r="K2638" i="18"/>
  <c r="C2639" i="18"/>
  <c r="D2639" i="18"/>
  <c r="E2639" i="18"/>
  <c r="F2639" i="18"/>
  <c r="G2639" i="18"/>
  <c r="H2639" i="18"/>
  <c r="I2639" i="18"/>
  <c r="J2639" i="18"/>
  <c r="K2639" i="18"/>
  <c r="C2640" i="18"/>
  <c r="D2640" i="18"/>
  <c r="E2640" i="18"/>
  <c r="F2640" i="18"/>
  <c r="G2640" i="18"/>
  <c r="H2640" i="18"/>
  <c r="I2640" i="18"/>
  <c r="J2640" i="18"/>
  <c r="K2640" i="18"/>
  <c r="C2641" i="18"/>
  <c r="D2641" i="18"/>
  <c r="E2641" i="18"/>
  <c r="F2641" i="18"/>
  <c r="G2641" i="18"/>
  <c r="H2641" i="18"/>
  <c r="I2641" i="18"/>
  <c r="J2641" i="18"/>
  <c r="K2641" i="18"/>
  <c r="C2642" i="18"/>
  <c r="D2642" i="18"/>
  <c r="E2642" i="18"/>
  <c r="F2642" i="18"/>
  <c r="G2642" i="18"/>
  <c r="H2642" i="18"/>
  <c r="I2642" i="18"/>
  <c r="J2642" i="18"/>
  <c r="K2642" i="18"/>
  <c r="C2643" i="18"/>
  <c r="D2643" i="18"/>
  <c r="E2643" i="18"/>
  <c r="F2643" i="18"/>
  <c r="G2643" i="18"/>
  <c r="H2643" i="18"/>
  <c r="I2643" i="18"/>
  <c r="J2643" i="18"/>
  <c r="K2643" i="18"/>
  <c r="C2644" i="18"/>
  <c r="D2644" i="18"/>
  <c r="E2644" i="18"/>
  <c r="F2644" i="18"/>
  <c r="G2644" i="18"/>
  <c r="H2644" i="18"/>
  <c r="I2644" i="18"/>
  <c r="J2644" i="18"/>
  <c r="K2644" i="18"/>
  <c r="C2645" i="18"/>
  <c r="D2645" i="18"/>
  <c r="E2645" i="18"/>
  <c r="F2645" i="18"/>
  <c r="G2645" i="18"/>
  <c r="H2645" i="18"/>
  <c r="I2645" i="18"/>
  <c r="J2645" i="18"/>
  <c r="K2645" i="18"/>
  <c r="C2646" i="18"/>
  <c r="D2646" i="18"/>
  <c r="E2646" i="18"/>
  <c r="F2646" i="18"/>
  <c r="G2646" i="18"/>
  <c r="H2646" i="18"/>
  <c r="I2646" i="18"/>
  <c r="J2646" i="18"/>
  <c r="K2646" i="18"/>
  <c r="C2647" i="18"/>
  <c r="D2647" i="18"/>
  <c r="E2647" i="18"/>
  <c r="F2647" i="18"/>
  <c r="G2647" i="18"/>
  <c r="H2647" i="18"/>
  <c r="I2647" i="18"/>
  <c r="J2647" i="18"/>
  <c r="K2647" i="18"/>
  <c r="C2648" i="18"/>
  <c r="D2648" i="18"/>
  <c r="E2648" i="18"/>
  <c r="F2648" i="18"/>
  <c r="G2648" i="18"/>
  <c r="H2648" i="18"/>
  <c r="I2648" i="18"/>
  <c r="J2648" i="18"/>
  <c r="K2648" i="18"/>
  <c r="C2649" i="18"/>
  <c r="D2649" i="18"/>
  <c r="E2649" i="18"/>
  <c r="F2649" i="18"/>
  <c r="G2649" i="18"/>
  <c r="H2649" i="18"/>
  <c r="I2649" i="18"/>
  <c r="J2649" i="18"/>
  <c r="K2649" i="18"/>
  <c r="C2650" i="18"/>
  <c r="D2650" i="18"/>
  <c r="E2650" i="18"/>
  <c r="F2650" i="18"/>
  <c r="G2650" i="18"/>
  <c r="H2650" i="18"/>
  <c r="I2650" i="18"/>
  <c r="J2650" i="18"/>
  <c r="K2650" i="18"/>
  <c r="C2651" i="18"/>
  <c r="D2651" i="18"/>
  <c r="E2651" i="18"/>
  <c r="F2651" i="18"/>
  <c r="G2651" i="18"/>
  <c r="H2651" i="18"/>
  <c r="I2651" i="18"/>
  <c r="J2651" i="18"/>
  <c r="K2651" i="18"/>
  <c r="C2652" i="18"/>
  <c r="D2652" i="18"/>
  <c r="E2652" i="18"/>
  <c r="F2652" i="18"/>
  <c r="G2652" i="18"/>
  <c r="H2652" i="18"/>
  <c r="I2652" i="18"/>
  <c r="J2652" i="18"/>
  <c r="K2652" i="18"/>
  <c r="C2653" i="18"/>
  <c r="D2653" i="18"/>
  <c r="E2653" i="18"/>
  <c r="F2653" i="18"/>
  <c r="G2653" i="18"/>
  <c r="H2653" i="18"/>
  <c r="I2653" i="18"/>
  <c r="J2653" i="18"/>
  <c r="K2653" i="18"/>
  <c r="C2654" i="18"/>
  <c r="D2654" i="18"/>
  <c r="E2654" i="18"/>
  <c r="F2654" i="18"/>
  <c r="G2654" i="18"/>
  <c r="H2654" i="18"/>
  <c r="I2654" i="18"/>
  <c r="J2654" i="18"/>
  <c r="K2654" i="18"/>
  <c r="C2655" i="18"/>
  <c r="D2655" i="18"/>
  <c r="E2655" i="18"/>
  <c r="F2655" i="18"/>
  <c r="G2655" i="18"/>
  <c r="H2655" i="18"/>
  <c r="I2655" i="18"/>
  <c r="J2655" i="18"/>
  <c r="K2655" i="18"/>
  <c r="C2656" i="18"/>
  <c r="D2656" i="18"/>
  <c r="E2656" i="18"/>
  <c r="F2656" i="18"/>
  <c r="G2656" i="18"/>
  <c r="H2656" i="18"/>
  <c r="I2656" i="18"/>
  <c r="J2656" i="18"/>
  <c r="K2656" i="18"/>
  <c r="C2657" i="18"/>
  <c r="D2657" i="18"/>
  <c r="E2657" i="18"/>
  <c r="F2657" i="18"/>
  <c r="G2657" i="18"/>
  <c r="H2657" i="18"/>
  <c r="I2657" i="18"/>
  <c r="J2657" i="18"/>
  <c r="K2657" i="18"/>
  <c r="C2658" i="18"/>
  <c r="D2658" i="18"/>
  <c r="E2658" i="18"/>
  <c r="F2658" i="18"/>
  <c r="G2658" i="18"/>
  <c r="H2658" i="18"/>
  <c r="I2658" i="18"/>
  <c r="J2658" i="18"/>
  <c r="K2658" i="18"/>
  <c r="C2659" i="18"/>
  <c r="D2659" i="18"/>
  <c r="E2659" i="18"/>
  <c r="F2659" i="18"/>
  <c r="G2659" i="18"/>
  <c r="H2659" i="18"/>
  <c r="I2659" i="18"/>
  <c r="J2659" i="18"/>
  <c r="K2659" i="18"/>
  <c r="C2660" i="18"/>
  <c r="D2660" i="18"/>
  <c r="E2660" i="18"/>
  <c r="F2660" i="18"/>
  <c r="G2660" i="18"/>
  <c r="H2660" i="18"/>
  <c r="I2660" i="18"/>
  <c r="J2660" i="18"/>
  <c r="K2660" i="18"/>
  <c r="C2661" i="18"/>
  <c r="D2661" i="18"/>
  <c r="E2661" i="18"/>
  <c r="F2661" i="18"/>
  <c r="G2661" i="18"/>
  <c r="H2661" i="18"/>
  <c r="I2661" i="18"/>
  <c r="J2661" i="18"/>
  <c r="K2661" i="18"/>
  <c r="C2662" i="18"/>
  <c r="D2662" i="18"/>
  <c r="E2662" i="18"/>
  <c r="F2662" i="18"/>
  <c r="G2662" i="18"/>
  <c r="H2662" i="18"/>
  <c r="I2662" i="18"/>
  <c r="J2662" i="18"/>
  <c r="K2662" i="18"/>
  <c r="C2663" i="18"/>
  <c r="D2663" i="18"/>
  <c r="E2663" i="18"/>
  <c r="F2663" i="18"/>
  <c r="G2663" i="18"/>
  <c r="H2663" i="18"/>
  <c r="I2663" i="18"/>
  <c r="J2663" i="18"/>
  <c r="K2663" i="18"/>
  <c r="C2664" i="18"/>
  <c r="D2664" i="18"/>
  <c r="E2664" i="18"/>
  <c r="F2664" i="18"/>
  <c r="G2664" i="18"/>
  <c r="H2664" i="18"/>
  <c r="I2664" i="18"/>
  <c r="J2664" i="18"/>
  <c r="K2664" i="18"/>
  <c r="C2665" i="18"/>
  <c r="D2665" i="18"/>
  <c r="E2665" i="18"/>
  <c r="F2665" i="18"/>
  <c r="G2665" i="18"/>
  <c r="H2665" i="18"/>
  <c r="I2665" i="18"/>
  <c r="J2665" i="18"/>
  <c r="K2665" i="18"/>
  <c r="C2666" i="18"/>
  <c r="D2666" i="18"/>
  <c r="E2666" i="18"/>
  <c r="F2666" i="18"/>
  <c r="G2666" i="18"/>
  <c r="H2666" i="18"/>
  <c r="I2666" i="18"/>
  <c r="J2666" i="18"/>
  <c r="K2666" i="18"/>
  <c r="C2667" i="18"/>
  <c r="D2667" i="18"/>
  <c r="E2667" i="18"/>
  <c r="F2667" i="18"/>
  <c r="G2667" i="18"/>
  <c r="H2667" i="18"/>
  <c r="I2667" i="18"/>
  <c r="J2667" i="18"/>
  <c r="K2667" i="18"/>
  <c r="C2668" i="18"/>
  <c r="D2668" i="18"/>
  <c r="E2668" i="18"/>
  <c r="F2668" i="18"/>
  <c r="G2668" i="18"/>
  <c r="H2668" i="18"/>
  <c r="I2668" i="18"/>
  <c r="J2668" i="18"/>
  <c r="K2668" i="18"/>
  <c r="C2669" i="18"/>
  <c r="D2669" i="18"/>
  <c r="E2669" i="18"/>
  <c r="F2669" i="18"/>
  <c r="G2669" i="18"/>
  <c r="H2669" i="18"/>
  <c r="I2669" i="18"/>
  <c r="J2669" i="18"/>
  <c r="K2669" i="18"/>
  <c r="C2670" i="18"/>
  <c r="D2670" i="18"/>
  <c r="E2670" i="18"/>
  <c r="F2670" i="18"/>
  <c r="G2670" i="18"/>
  <c r="H2670" i="18"/>
  <c r="I2670" i="18"/>
  <c r="J2670" i="18"/>
  <c r="K2670" i="18"/>
  <c r="C2671" i="18"/>
  <c r="D2671" i="18"/>
  <c r="E2671" i="18"/>
  <c r="F2671" i="18"/>
  <c r="G2671" i="18"/>
  <c r="H2671" i="18"/>
  <c r="I2671" i="18"/>
  <c r="J2671" i="18"/>
  <c r="K2671" i="18"/>
  <c r="C2672" i="18"/>
  <c r="D2672" i="18"/>
  <c r="E2672" i="18"/>
  <c r="F2672" i="18"/>
  <c r="G2672" i="18"/>
  <c r="H2672" i="18"/>
  <c r="I2672" i="18"/>
  <c r="J2672" i="18"/>
  <c r="K2672" i="18"/>
  <c r="C2673" i="18"/>
  <c r="D2673" i="18"/>
  <c r="E2673" i="18"/>
  <c r="F2673" i="18"/>
  <c r="G2673" i="18"/>
  <c r="H2673" i="18"/>
  <c r="I2673" i="18"/>
  <c r="J2673" i="18"/>
  <c r="K2673" i="18"/>
  <c r="C2674" i="18"/>
  <c r="D2674" i="18"/>
  <c r="E2674" i="18"/>
  <c r="F2674" i="18"/>
  <c r="G2674" i="18"/>
  <c r="H2674" i="18"/>
  <c r="I2674" i="18"/>
  <c r="J2674" i="18"/>
  <c r="K2674" i="18"/>
  <c r="C2675" i="18"/>
  <c r="D2675" i="18"/>
  <c r="E2675" i="18"/>
  <c r="F2675" i="18"/>
  <c r="G2675" i="18"/>
  <c r="H2675" i="18"/>
  <c r="I2675" i="18"/>
  <c r="J2675" i="18"/>
  <c r="K2675" i="18"/>
  <c r="C2676" i="18"/>
  <c r="D2676" i="18"/>
  <c r="E2676" i="18"/>
  <c r="F2676" i="18"/>
  <c r="G2676" i="18"/>
  <c r="H2676" i="18"/>
  <c r="I2676" i="18"/>
  <c r="J2676" i="18"/>
  <c r="K2676" i="18"/>
  <c r="C2677" i="18"/>
  <c r="D2677" i="18"/>
  <c r="E2677" i="18"/>
  <c r="F2677" i="18"/>
  <c r="G2677" i="18"/>
  <c r="H2677" i="18"/>
  <c r="I2677" i="18"/>
  <c r="J2677" i="18"/>
  <c r="K2677" i="18"/>
  <c r="C2678" i="18"/>
  <c r="D2678" i="18"/>
  <c r="E2678" i="18"/>
  <c r="F2678" i="18"/>
  <c r="G2678" i="18"/>
  <c r="H2678" i="18"/>
  <c r="I2678" i="18"/>
  <c r="J2678" i="18"/>
  <c r="K2678" i="18"/>
  <c r="C2679" i="18"/>
  <c r="D2679" i="18"/>
  <c r="E2679" i="18"/>
  <c r="F2679" i="18"/>
  <c r="G2679" i="18"/>
  <c r="H2679" i="18"/>
  <c r="I2679" i="18"/>
  <c r="J2679" i="18"/>
  <c r="K2679" i="18"/>
  <c r="C2680" i="18"/>
  <c r="D2680" i="18"/>
  <c r="E2680" i="18"/>
  <c r="F2680" i="18"/>
  <c r="G2680" i="18"/>
  <c r="H2680" i="18"/>
  <c r="I2680" i="18"/>
  <c r="J2680" i="18"/>
  <c r="K2680" i="18"/>
  <c r="C2681" i="18"/>
  <c r="D2681" i="18"/>
  <c r="E2681" i="18"/>
  <c r="F2681" i="18"/>
  <c r="G2681" i="18"/>
  <c r="H2681" i="18"/>
  <c r="I2681" i="18"/>
  <c r="J2681" i="18"/>
  <c r="K2681" i="18"/>
  <c r="C2682" i="18"/>
  <c r="D2682" i="18"/>
  <c r="E2682" i="18"/>
  <c r="F2682" i="18"/>
  <c r="G2682" i="18"/>
  <c r="H2682" i="18"/>
  <c r="I2682" i="18"/>
  <c r="J2682" i="18"/>
  <c r="K2682" i="18"/>
  <c r="C2683" i="18"/>
  <c r="D2683" i="18"/>
  <c r="E2683" i="18"/>
  <c r="F2683" i="18"/>
  <c r="G2683" i="18"/>
  <c r="H2683" i="18"/>
  <c r="I2683" i="18"/>
  <c r="J2683" i="18"/>
  <c r="K2683" i="18"/>
  <c r="C2684" i="18"/>
  <c r="D2684" i="18"/>
  <c r="E2684" i="18"/>
  <c r="F2684" i="18"/>
  <c r="G2684" i="18"/>
  <c r="H2684" i="18"/>
  <c r="I2684" i="18"/>
  <c r="J2684" i="18"/>
  <c r="K2684" i="18"/>
  <c r="C2685" i="18"/>
  <c r="D2685" i="18"/>
  <c r="E2685" i="18"/>
  <c r="F2685" i="18"/>
  <c r="G2685" i="18"/>
  <c r="H2685" i="18"/>
  <c r="I2685" i="18"/>
  <c r="J2685" i="18"/>
  <c r="K2685" i="18"/>
  <c r="C2686" i="18"/>
  <c r="D2686" i="18"/>
  <c r="E2686" i="18"/>
  <c r="F2686" i="18"/>
  <c r="G2686" i="18"/>
  <c r="H2686" i="18"/>
  <c r="I2686" i="18"/>
  <c r="J2686" i="18"/>
  <c r="K2686" i="18"/>
  <c r="C2687" i="18"/>
  <c r="D2687" i="18"/>
  <c r="E2687" i="18"/>
  <c r="F2687" i="18"/>
  <c r="G2687" i="18"/>
  <c r="H2687" i="18"/>
  <c r="I2687" i="18"/>
  <c r="J2687" i="18"/>
  <c r="K2687" i="18"/>
  <c r="C2688" i="18"/>
  <c r="D2688" i="18"/>
  <c r="E2688" i="18"/>
  <c r="F2688" i="18"/>
  <c r="G2688" i="18"/>
  <c r="H2688" i="18"/>
  <c r="I2688" i="18"/>
  <c r="J2688" i="18"/>
  <c r="K2688" i="18"/>
  <c r="C2689" i="18"/>
  <c r="D2689" i="18"/>
  <c r="E2689" i="18"/>
  <c r="F2689" i="18"/>
  <c r="G2689" i="18"/>
  <c r="H2689" i="18"/>
  <c r="I2689" i="18"/>
  <c r="J2689" i="18"/>
  <c r="K2689" i="18"/>
  <c r="C2690" i="18"/>
  <c r="D2690" i="18"/>
  <c r="E2690" i="18"/>
  <c r="F2690" i="18"/>
  <c r="G2690" i="18"/>
  <c r="H2690" i="18"/>
  <c r="I2690" i="18"/>
  <c r="J2690" i="18"/>
  <c r="K2690" i="18"/>
  <c r="C2691" i="18"/>
  <c r="D2691" i="18"/>
  <c r="E2691" i="18"/>
  <c r="F2691" i="18"/>
  <c r="G2691" i="18"/>
  <c r="H2691" i="18"/>
  <c r="I2691" i="18"/>
  <c r="J2691" i="18"/>
  <c r="K2691" i="18"/>
  <c r="C2692" i="18"/>
  <c r="D2692" i="18"/>
  <c r="E2692" i="18"/>
  <c r="F2692" i="18"/>
  <c r="G2692" i="18"/>
  <c r="H2692" i="18"/>
  <c r="I2692" i="18"/>
  <c r="J2692" i="18"/>
  <c r="K2692" i="18"/>
  <c r="C2693" i="18"/>
  <c r="D2693" i="18"/>
  <c r="E2693" i="18"/>
  <c r="F2693" i="18"/>
  <c r="G2693" i="18"/>
  <c r="H2693" i="18"/>
  <c r="I2693" i="18"/>
  <c r="J2693" i="18"/>
  <c r="K2693" i="18"/>
  <c r="C2694" i="18"/>
  <c r="D2694" i="18"/>
  <c r="E2694" i="18"/>
  <c r="F2694" i="18"/>
  <c r="G2694" i="18"/>
  <c r="H2694" i="18"/>
  <c r="I2694" i="18"/>
  <c r="J2694" i="18"/>
  <c r="K2694" i="18"/>
  <c r="C2695" i="18"/>
  <c r="D2695" i="18"/>
  <c r="E2695" i="18"/>
  <c r="F2695" i="18"/>
  <c r="G2695" i="18"/>
  <c r="H2695" i="18"/>
  <c r="I2695" i="18"/>
  <c r="J2695" i="18"/>
  <c r="K2695" i="18"/>
  <c r="C2696" i="18"/>
  <c r="D2696" i="18"/>
  <c r="E2696" i="18"/>
  <c r="F2696" i="18"/>
  <c r="G2696" i="18"/>
  <c r="H2696" i="18"/>
  <c r="I2696" i="18"/>
  <c r="J2696" i="18"/>
  <c r="K2696" i="18"/>
  <c r="C2697" i="18"/>
  <c r="D2697" i="18"/>
  <c r="E2697" i="18"/>
  <c r="F2697" i="18"/>
  <c r="G2697" i="18"/>
  <c r="H2697" i="18"/>
  <c r="I2697" i="18"/>
  <c r="J2697" i="18"/>
  <c r="K2697" i="18"/>
  <c r="C2698" i="18"/>
  <c r="D2698" i="18"/>
  <c r="E2698" i="18"/>
  <c r="F2698" i="18"/>
  <c r="G2698" i="18"/>
  <c r="H2698" i="18"/>
  <c r="I2698" i="18"/>
  <c r="J2698" i="18"/>
  <c r="K2698" i="18"/>
  <c r="C2699" i="18"/>
  <c r="D2699" i="18"/>
  <c r="E2699" i="18"/>
  <c r="F2699" i="18"/>
  <c r="G2699" i="18"/>
  <c r="H2699" i="18"/>
  <c r="I2699" i="18"/>
  <c r="J2699" i="18"/>
  <c r="K2699" i="18"/>
  <c r="C2700" i="18"/>
  <c r="D2700" i="18"/>
  <c r="E2700" i="18"/>
  <c r="F2700" i="18"/>
  <c r="G2700" i="18"/>
  <c r="H2700" i="18"/>
  <c r="I2700" i="18"/>
  <c r="J2700" i="18"/>
  <c r="K2700" i="18"/>
  <c r="C2701" i="18"/>
  <c r="D2701" i="18"/>
  <c r="E2701" i="18"/>
  <c r="F2701" i="18"/>
  <c r="G2701" i="18"/>
  <c r="H2701" i="18"/>
  <c r="I2701" i="18"/>
  <c r="J2701" i="18"/>
  <c r="K2701" i="18"/>
  <c r="C2702" i="18"/>
  <c r="D2702" i="18"/>
  <c r="E2702" i="18"/>
  <c r="F2702" i="18"/>
  <c r="G2702" i="18"/>
  <c r="H2702" i="18"/>
  <c r="I2702" i="18"/>
  <c r="J2702" i="18"/>
  <c r="K2702" i="18"/>
  <c r="C2703" i="18"/>
  <c r="D2703" i="18"/>
  <c r="E2703" i="18"/>
  <c r="F2703" i="18"/>
  <c r="G2703" i="18"/>
  <c r="H2703" i="18"/>
  <c r="I2703" i="18"/>
  <c r="J2703" i="18"/>
  <c r="K2703" i="18"/>
  <c r="C2704" i="18"/>
  <c r="D2704" i="18"/>
  <c r="E2704" i="18"/>
  <c r="F2704" i="18"/>
  <c r="G2704" i="18"/>
  <c r="H2704" i="18"/>
  <c r="I2704" i="18"/>
  <c r="J2704" i="18"/>
  <c r="K2704" i="18"/>
  <c r="C2705" i="18"/>
  <c r="D2705" i="18"/>
  <c r="E2705" i="18"/>
  <c r="F2705" i="18"/>
  <c r="G2705" i="18"/>
  <c r="H2705" i="18"/>
  <c r="I2705" i="18"/>
  <c r="J2705" i="18"/>
  <c r="K2705" i="18"/>
  <c r="C2706" i="18"/>
  <c r="D2706" i="18"/>
  <c r="E2706" i="18"/>
  <c r="F2706" i="18"/>
  <c r="G2706" i="18"/>
  <c r="H2706" i="18"/>
  <c r="I2706" i="18"/>
  <c r="J2706" i="18"/>
  <c r="K2706" i="18"/>
  <c r="C2707" i="18"/>
  <c r="D2707" i="18"/>
  <c r="E2707" i="18"/>
  <c r="F2707" i="18"/>
  <c r="G2707" i="18"/>
  <c r="H2707" i="18"/>
  <c r="I2707" i="18"/>
  <c r="J2707" i="18"/>
  <c r="K2707" i="18"/>
  <c r="C2708" i="18"/>
  <c r="D2708" i="18"/>
  <c r="E2708" i="18"/>
  <c r="F2708" i="18"/>
  <c r="G2708" i="18"/>
  <c r="H2708" i="18"/>
  <c r="I2708" i="18"/>
  <c r="J2708" i="18"/>
  <c r="K2708" i="18"/>
  <c r="C2709" i="18"/>
  <c r="D2709" i="18"/>
  <c r="E2709" i="18"/>
  <c r="F2709" i="18"/>
  <c r="G2709" i="18"/>
  <c r="H2709" i="18"/>
  <c r="I2709" i="18"/>
  <c r="J2709" i="18"/>
  <c r="K2709" i="18"/>
  <c r="C2710" i="18"/>
  <c r="D2710" i="18"/>
  <c r="E2710" i="18"/>
  <c r="F2710" i="18"/>
  <c r="G2710" i="18"/>
  <c r="H2710" i="18"/>
  <c r="I2710" i="18"/>
  <c r="J2710" i="18"/>
  <c r="K2710" i="18"/>
  <c r="C2711" i="18"/>
  <c r="D2711" i="18"/>
  <c r="E2711" i="18"/>
  <c r="F2711" i="18"/>
  <c r="G2711" i="18"/>
  <c r="H2711" i="18"/>
  <c r="I2711" i="18"/>
  <c r="J2711" i="18"/>
  <c r="K2711" i="18"/>
  <c r="C2712" i="18"/>
  <c r="D2712" i="18"/>
  <c r="E2712" i="18"/>
  <c r="F2712" i="18"/>
  <c r="G2712" i="18"/>
  <c r="H2712" i="18"/>
  <c r="I2712" i="18"/>
  <c r="J2712" i="18"/>
  <c r="K2712" i="18"/>
  <c r="C2713" i="18"/>
  <c r="D2713" i="18"/>
  <c r="E2713" i="18"/>
  <c r="F2713" i="18"/>
  <c r="G2713" i="18"/>
  <c r="H2713" i="18"/>
  <c r="I2713" i="18"/>
  <c r="J2713" i="18"/>
  <c r="K2713" i="18"/>
  <c r="C2714" i="18"/>
  <c r="D2714" i="18"/>
  <c r="E2714" i="18"/>
  <c r="F2714" i="18"/>
  <c r="G2714" i="18"/>
  <c r="H2714" i="18"/>
  <c r="I2714" i="18"/>
  <c r="J2714" i="18"/>
  <c r="K2714" i="18"/>
  <c r="C2715" i="18"/>
  <c r="D2715" i="18"/>
  <c r="E2715" i="18"/>
  <c r="F2715" i="18"/>
  <c r="G2715" i="18"/>
  <c r="H2715" i="18"/>
  <c r="I2715" i="18"/>
  <c r="J2715" i="18"/>
  <c r="K2715" i="18"/>
  <c r="C2716" i="18"/>
  <c r="D2716" i="18"/>
  <c r="E2716" i="18"/>
  <c r="F2716" i="18"/>
  <c r="G2716" i="18"/>
  <c r="H2716" i="18"/>
  <c r="I2716" i="18"/>
  <c r="J2716" i="18"/>
  <c r="K2716" i="18"/>
  <c r="C2717" i="18"/>
  <c r="D2717" i="18"/>
  <c r="E2717" i="18"/>
  <c r="F2717" i="18"/>
  <c r="G2717" i="18"/>
  <c r="H2717" i="18"/>
  <c r="I2717" i="18"/>
  <c r="J2717" i="18"/>
  <c r="K2717" i="18"/>
  <c r="C2718" i="18"/>
  <c r="D2718" i="18"/>
  <c r="E2718" i="18"/>
  <c r="F2718" i="18"/>
  <c r="G2718" i="18"/>
  <c r="H2718" i="18"/>
  <c r="I2718" i="18"/>
  <c r="J2718" i="18"/>
  <c r="K2718" i="18"/>
  <c r="C2719" i="18"/>
  <c r="D2719" i="18"/>
  <c r="E2719" i="18"/>
  <c r="F2719" i="18"/>
  <c r="G2719" i="18"/>
  <c r="H2719" i="18"/>
  <c r="I2719" i="18"/>
  <c r="J2719" i="18"/>
  <c r="K2719" i="18"/>
  <c r="C2720" i="18"/>
  <c r="D2720" i="18"/>
  <c r="E2720" i="18"/>
  <c r="F2720" i="18"/>
  <c r="G2720" i="18"/>
  <c r="H2720" i="18"/>
  <c r="I2720" i="18"/>
  <c r="J2720" i="18"/>
  <c r="K2720" i="18"/>
  <c r="C2721" i="18"/>
  <c r="D2721" i="18"/>
  <c r="E2721" i="18"/>
  <c r="F2721" i="18"/>
  <c r="G2721" i="18"/>
  <c r="H2721" i="18"/>
  <c r="I2721" i="18"/>
  <c r="J2721" i="18"/>
  <c r="K2721" i="18"/>
  <c r="C2722" i="18"/>
  <c r="D2722" i="18"/>
  <c r="E2722" i="18"/>
  <c r="F2722" i="18"/>
  <c r="G2722" i="18"/>
  <c r="H2722" i="18"/>
  <c r="I2722" i="18"/>
  <c r="J2722" i="18"/>
  <c r="K2722" i="18"/>
  <c r="C2723" i="18"/>
  <c r="D2723" i="18"/>
  <c r="E2723" i="18"/>
  <c r="F2723" i="18"/>
  <c r="G2723" i="18"/>
  <c r="H2723" i="18"/>
  <c r="I2723" i="18"/>
  <c r="J2723" i="18"/>
  <c r="K2723" i="18"/>
  <c r="C2724" i="18"/>
  <c r="D2724" i="18"/>
  <c r="E2724" i="18"/>
  <c r="F2724" i="18"/>
  <c r="G2724" i="18"/>
  <c r="H2724" i="18"/>
  <c r="I2724" i="18"/>
  <c r="J2724" i="18"/>
  <c r="K2724" i="18"/>
  <c r="C2725" i="18"/>
  <c r="D2725" i="18"/>
  <c r="E2725" i="18"/>
  <c r="F2725" i="18"/>
  <c r="G2725" i="18"/>
  <c r="H2725" i="18"/>
  <c r="I2725" i="18"/>
  <c r="J2725" i="18"/>
  <c r="K2725" i="18"/>
  <c r="C2726" i="18"/>
  <c r="D2726" i="18"/>
  <c r="E2726" i="18"/>
  <c r="F2726" i="18"/>
  <c r="G2726" i="18"/>
  <c r="H2726" i="18"/>
  <c r="I2726" i="18"/>
  <c r="J2726" i="18"/>
  <c r="K2726" i="18"/>
  <c r="C2727" i="18"/>
  <c r="D2727" i="18"/>
  <c r="E2727" i="18"/>
  <c r="F2727" i="18"/>
  <c r="G2727" i="18"/>
  <c r="H2727" i="18"/>
  <c r="I2727" i="18"/>
  <c r="J2727" i="18"/>
  <c r="K2727" i="18"/>
  <c r="C2728" i="18"/>
  <c r="D2728" i="18"/>
  <c r="E2728" i="18"/>
  <c r="F2728" i="18"/>
  <c r="G2728" i="18"/>
  <c r="H2728" i="18"/>
  <c r="I2728" i="18"/>
  <c r="J2728" i="18"/>
  <c r="K2728" i="18"/>
  <c r="C2729" i="18"/>
  <c r="D2729" i="18"/>
  <c r="E2729" i="18"/>
  <c r="F2729" i="18"/>
  <c r="G2729" i="18"/>
  <c r="H2729" i="18"/>
  <c r="I2729" i="18"/>
  <c r="J2729" i="18"/>
  <c r="K2729" i="18"/>
  <c r="C2730" i="18"/>
  <c r="D2730" i="18"/>
  <c r="E2730" i="18"/>
  <c r="F2730" i="18"/>
  <c r="G2730" i="18"/>
  <c r="H2730" i="18"/>
  <c r="I2730" i="18"/>
  <c r="J2730" i="18"/>
  <c r="K2730" i="18"/>
  <c r="C2731" i="18"/>
  <c r="D2731" i="18"/>
  <c r="E2731" i="18"/>
  <c r="F2731" i="18"/>
  <c r="G2731" i="18"/>
  <c r="H2731" i="18"/>
  <c r="I2731" i="18"/>
  <c r="J2731" i="18"/>
  <c r="K2731" i="18"/>
  <c r="C2732" i="18"/>
  <c r="D2732" i="18"/>
  <c r="E2732" i="18"/>
  <c r="F2732" i="18"/>
  <c r="G2732" i="18"/>
  <c r="H2732" i="18"/>
  <c r="I2732" i="18"/>
  <c r="J2732" i="18"/>
  <c r="K2732" i="18"/>
  <c r="C2733" i="18"/>
  <c r="D2733" i="18"/>
  <c r="E2733" i="18"/>
  <c r="F2733" i="18"/>
  <c r="G2733" i="18"/>
  <c r="H2733" i="18"/>
  <c r="I2733" i="18"/>
  <c r="J2733" i="18"/>
  <c r="K2733" i="18"/>
  <c r="C2734" i="18"/>
  <c r="D2734" i="18"/>
  <c r="E2734" i="18"/>
  <c r="F2734" i="18"/>
  <c r="G2734" i="18"/>
  <c r="H2734" i="18"/>
  <c r="I2734" i="18"/>
  <c r="J2734" i="18"/>
  <c r="K2734" i="18"/>
  <c r="C2735" i="18"/>
  <c r="D2735" i="18"/>
  <c r="E2735" i="18"/>
  <c r="F2735" i="18"/>
  <c r="G2735" i="18"/>
  <c r="H2735" i="18"/>
  <c r="I2735" i="18"/>
  <c r="J2735" i="18"/>
  <c r="K2735" i="18"/>
  <c r="C2736" i="18"/>
  <c r="D2736" i="18"/>
  <c r="E2736" i="18"/>
  <c r="F2736" i="18"/>
  <c r="G2736" i="18"/>
  <c r="H2736" i="18"/>
  <c r="I2736" i="18"/>
  <c r="J2736" i="18"/>
  <c r="K2736" i="18"/>
  <c r="C2737" i="18"/>
  <c r="D2737" i="18"/>
  <c r="E2737" i="18"/>
  <c r="F2737" i="18"/>
  <c r="G2737" i="18"/>
  <c r="H2737" i="18"/>
  <c r="I2737" i="18"/>
  <c r="J2737" i="18"/>
  <c r="K2737" i="18"/>
  <c r="C2738" i="18"/>
  <c r="D2738" i="18"/>
  <c r="E2738" i="18"/>
  <c r="F2738" i="18"/>
  <c r="G2738" i="18"/>
  <c r="H2738" i="18"/>
  <c r="I2738" i="18"/>
  <c r="J2738" i="18"/>
  <c r="K2738" i="18"/>
  <c r="C2739" i="18"/>
  <c r="D2739" i="18"/>
  <c r="E2739" i="18"/>
  <c r="F2739" i="18"/>
  <c r="G2739" i="18"/>
  <c r="H2739" i="18"/>
  <c r="I2739" i="18"/>
  <c r="J2739" i="18"/>
  <c r="K2739" i="18"/>
  <c r="C2740" i="18"/>
  <c r="D2740" i="18"/>
  <c r="E2740" i="18"/>
  <c r="F2740" i="18"/>
  <c r="G2740" i="18"/>
  <c r="H2740" i="18"/>
  <c r="I2740" i="18"/>
  <c r="J2740" i="18"/>
  <c r="K2740" i="18"/>
  <c r="C2741" i="18"/>
  <c r="D2741" i="18"/>
  <c r="E2741" i="18"/>
  <c r="F2741" i="18"/>
  <c r="G2741" i="18"/>
  <c r="H2741" i="18"/>
  <c r="I2741" i="18"/>
  <c r="J2741" i="18"/>
  <c r="K2741" i="18"/>
  <c r="C2742" i="18"/>
  <c r="D2742" i="18"/>
  <c r="E2742" i="18"/>
  <c r="F2742" i="18"/>
  <c r="G2742" i="18"/>
  <c r="H2742" i="18"/>
  <c r="I2742" i="18"/>
  <c r="J2742" i="18"/>
  <c r="K2742" i="18"/>
  <c r="C2743" i="18"/>
  <c r="D2743" i="18"/>
  <c r="E2743" i="18"/>
  <c r="F2743" i="18"/>
  <c r="G2743" i="18"/>
  <c r="H2743" i="18"/>
  <c r="I2743" i="18"/>
  <c r="J2743" i="18"/>
  <c r="K2743" i="18"/>
  <c r="C2744" i="18"/>
  <c r="D2744" i="18"/>
  <c r="E2744" i="18"/>
  <c r="F2744" i="18"/>
  <c r="G2744" i="18"/>
  <c r="H2744" i="18"/>
  <c r="I2744" i="18"/>
  <c r="J2744" i="18"/>
  <c r="K2744" i="18"/>
  <c r="C2745" i="18"/>
  <c r="D2745" i="18"/>
  <c r="E2745" i="18"/>
  <c r="F2745" i="18"/>
  <c r="G2745" i="18"/>
  <c r="H2745" i="18"/>
  <c r="I2745" i="18"/>
  <c r="J2745" i="18"/>
  <c r="K2745" i="18"/>
  <c r="C2746" i="18"/>
  <c r="D2746" i="18"/>
  <c r="E2746" i="18"/>
  <c r="F2746" i="18"/>
  <c r="G2746" i="18"/>
  <c r="H2746" i="18"/>
  <c r="I2746" i="18"/>
  <c r="J2746" i="18"/>
  <c r="K2746" i="18"/>
  <c r="C2747" i="18"/>
  <c r="D2747" i="18"/>
  <c r="E2747" i="18"/>
  <c r="F2747" i="18"/>
  <c r="G2747" i="18"/>
  <c r="H2747" i="18"/>
  <c r="I2747" i="18"/>
  <c r="J2747" i="18"/>
  <c r="K2747" i="18"/>
  <c r="C2748" i="18"/>
  <c r="D2748" i="18"/>
  <c r="E2748" i="18"/>
  <c r="F2748" i="18"/>
  <c r="G2748" i="18"/>
  <c r="H2748" i="18"/>
  <c r="I2748" i="18"/>
  <c r="J2748" i="18"/>
  <c r="K2748" i="18"/>
  <c r="C2749" i="18"/>
  <c r="D2749" i="18"/>
  <c r="E2749" i="18"/>
  <c r="F2749" i="18"/>
  <c r="G2749" i="18"/>
  <c r="H2749" i="18"/>
  <c r="I2749" i="18"/>
  <c r="J2749" i="18"/>
  <c r="K2749" i="18"/>
  <c r="C2750" i="18"/>
  <c r="D2750" i="18"/>
  <c r="E2750" i="18"/>
  <c r="F2750" i="18"/>
  <c r="G2750" i="18"/>
  <c r="H2750" i="18"/>
  <c r="I2750" i="18"/>
  <c r="J2750" i="18"/>
  <c r="K2750" i="18"/>
  <c r="C2751" i="18"/>
  <c r="D2751" i="18"/>
  <c r="E2751" i="18"/>
  <c r="F2751" i="18"/>
  <c r="G2751" i="18"/>
  <c r="H2751" i="18"/>
  <c r="I2751" i="18"/>
  <c r="J2751" i="18"/>
  <c r="K2751" i="18"/>
  <c r="C2752" i="18"/>
  <c r="D2752" i="18"/>
  <c r="E2752" i="18"/>
  <c r="F2752" i="18"/>
  <c r="G2752" i="18"/>
  <c r="H2752" i="18"/>
  <c r="I2752" i="18"/>
  <c r="J2752" i="18"/>
  <c r="K2752" i="18"/>
  <c r="C2753" i="18"/>
  <c r="D2753" i="18"/>
  <c r="E2753" i="18"/>
  <c r="F2753" i="18"/>
  <c r="G2753" i="18"/>
  <c r="H2753" i="18"/>
  <c r="I2753" i="18"/>
  <c r="J2753" i="18"/>
  <c r="K2753" i="18"/>
  <c r="C2754" i="18"/>
  <c r="D2754" i="18"/>
  <c r="E2754" i="18"/>
  <c r="F2754" i="18"/>
  <c r="G2754" i="18"/>
  <c r="H2754" i="18"/>
  <c r="I2754" i="18"/>
  <c r="J2754" i="18"/>
  <c r="K2754" i="18"/>
  <c r="C2755" i="18"/>
  <c r="D2755" i="18"/>
  <c r="E2755" i="18"/>
  <c r="F2755" i="18"/>
  <c r="G2755" i="18"/>
  <c r="H2755" i="18"/>
  <c r="I2755" i="18"/>
  <c r="J2755" i="18"/>
  <c r="K2755" i="18"/>
  <c r="C2756" i="18"/>
  <c r="D2756" i="18"/>
  <c r="E2756" i="18"/>
  <c r="F2756" i="18"/>
  <c r="G2756" i="18"/>
  <c r="H2756" i="18"/>
  <c r="I2756" i="18"/>
  <c r="J2756" i="18"/>
  <c r="K2756" i="18"/>
  <c r="C2757" i="18"/>
  <c r="D2757" i="18"/>
  <c r="E2757" i="18"/>
  <c r="F2757" i="18"/>
  <c r="G2757" i="18"/>
  <c r="H2757" i="18"/>
  <c r="I2757" i="18"/>
  <c r="J2757" i="18"/>
  <c r="K2757" i="18"/>
  <c r="C2758" i="18"/>
  <c r="D2758" i="18"/>
  <c r="E2758" i="18"/>
  <c r="F2758" i="18"/>
  <c r="G2758" i="18"/>
  <c r="H2758" i="18"/>
  <c r="I2758" i="18"/>
  <c r="J2758" i="18"/>
  <c r="K2758" i="18"/>
  <c r="C2759" i="18"/>
  <c r="D2759" i="18"/>
  <c r="E2759" i="18"/>
  <c r="F2759" i="18"/>
  <c r="G2759" i="18"/>
  <c r="H2759" i="18"/>
  <c r="I2759" i="18"/>
  <c r="J2759" i="18"/>
  <c r="K2759" i="18"/>
  <c r="C2760" i="18"/>
  <c r="D2760" i="18"/>
  <c r="E2760" i="18"/>
  <c r="F2760" i="18"/>
  <c r="G2760" i="18"/>
  <c r="H2760" i="18"/>
  <c r="I2760" i="18"/>
  <c r="J2760" i="18"/>
  <c r="K2760" i="18"/>
  <c r="C2761" i="18"/>
  <c r="D2761" i="18"/>
  <c r="E2761" i="18"/>
  <c r="F2761" i="18"/>
  <c r="G2761" i="18"/>
  <c r="H2761" i="18"/>
  <c r="I2761" i="18"/>
  <c r="J2761" i="18"/>
  <c r="K2761" i="18"/>
  <c r="C2762" i="18"/>
  <c r="D2762" i="18"/>
  <c r="E2762" i="18"/>
  <c r="F2762" i="18"/>
  <c r="G2762" i="18"/>
  <c r="H2762" i="18"/>
  <c r="I2762" i="18"/>
  <c r="J2762" i="18"/>
  <c r="K2762" i="18"/>
  <c r="C2763" i="18"/>
  <c r="D2763" i="18"/>
  <c r="E2763" i="18"/>
  <c r="F2763" i="18"/>
  <c r="G2763" i="18"/>
  <c r="H2763" i="18"/>
  <c r="I2763" i="18"/>
  <c r="J2763" i="18"/>
  <c r="K2763" i="18"/>
  <c r="C2764" i="18"/>
  <c r="D2764" i="18"/>
  <c r="E2764" i="18"/>
  <c r="F2764" i="18"/>
  <c r="G2764" i="18"/>
  <c r="H2764" i="18"/>
  <c r="I2764" i="18"/>
  <c r="J2764" i="18"/>
  <c r="K2764" i="18"/>
  <c r="C2765" i="18"/>
  <c r="D2765" i="18"/>
  <c r="E2765" i="18"/>
  <c r="F2765" i="18"/>
  <c r="G2765" i="18"/>
  <c r="H2765" i="18"/>
  <c r="I2765" i="18"/>
  <c r="J2765" i="18"/>
  <c r="K2765" i="18"/>
  <c r="C2766" i="18"/>
  <c r="D2766" i="18"/>
  <c r="E2766" i="18"/>
  <c r="F2766" i="18"/>
  <c r="G2766" i="18"/>
  <c r="H2766" i="18"/>
  <c r="I2766" i="18"/>
  <c r="J2766" i="18"/>
  <c r="K2766" i="18"/>
  <c r="C2767" i="18"/>
  <c r="D2767" i="18"/>
  <c r="E2767" i="18"/>
  <c r="F2767" i="18"/>
  <c r="G2767" i="18"/>
  <c r="H2767" i="18"/>
  <c r="I2767" i="18"/>
  <c r="J2767" i="18"/>
  <c r="K2767" i="18"/>
  <c r="C2768" i="18"/>
  <c r="D2768" i="18"/>
  <c r="E2768" i="18"/>
  <c r="F2768" i="18"/>
  <c r="G2768" i="18"/>
  <c r="H2768" i="18"/>
  <c r="I2768" i="18"/>
  <c r="J2768" i="18"/>
  <c r="K2768" i="18"/>
  <c r="C2769" i="18"/>
  <c r="D2769" i="18"/>
  <c r="E2769" i="18"/>
  <c r="F2769" i="18"/>
  <c r="G2769" i="18"/>
  <c r="H2769" i="18"/>
  <c r="I2769" i="18"/>
  <c r="J2769" i="18"/>
  <c r="K2769" i="18"/>
  <c r="C2770" i="18"/>
  <c r="D2770" i="18"/>
  <c r="E2770" i="18"/>
  <c r="F2770" i="18"/>
  <c r="G2770" i="18"/>
  <c r="H2770" i="18"/>
  <c r="I2770" i="18"/>
  <c r="J2770" i="18"/>
  <c r="K2770" i="18"/>
  <c r="C2771" i="18"/>
  <c r="D2771" i="18"/>
  <c r="E2771" i="18"/>
  <c r="F2771" i="18"/>
  <c r="G2771" i="18"/>
  <c r="H2771" i="18"/>
  <c r="I2771" i="18"/>
  <c r="J2771" i="18"/>
  <c r="K2771" i="18"/>
  <c r="C2772" i="18"/>
  <c r="D2772" i="18"/>
  <c r="E2772" i="18"/>
  <c r="F2772" i="18"/>
  <c r="G2772" i="18"/>
  <c r="H2772" i="18"/>
  <c r="I2772" i="18"/>
  <c r="J2772" i="18"/>
  <c r="K2772" i="18"/>
  <c r="C2773" i="18"/>
  <c r="D2773" i="18"/>
  <c r="E2773" i="18"/>
  <c r="F2773" i="18"/>
  <c r="G2773" i="18"/>
  <c r="H2773" i="18"/>
  <c r="I2773" i="18"/>
  <c r="J2773" i="18"/>
  <c r="K2773" i="18"/>
  <c r="C2774" i="18"/>
  <c r="D2774" i="18"/>
  <c r="E2774" i="18"/>
  <c r="F2774" i="18"/>
  <c r="G2774" i="18"/>
  <c r="H2774" i="18"/>
  <c r="I2774" i="18"/>
  <c r="J2774" i="18"/>
  <c r="K2774" i="18"/>
  <c r="C2775" i="18"/>
  <c r="D2775" i="18"/>
  <c r="E2775" i="18"/>
  <c r="F2775" i="18"/>
  <c r="G2775" i="18"/>
  <c r="H2775" i="18"/>
  <c r="I2775" i="18"/>
  <c r="J2775" i="18"/>
  <c r="K2775" i="18"/>
  <c r="C2776" i="18"/>
  <c r="D2776" i="18"/>
  <c r="E2776" i="18"/>
  <c r="F2776" i="18"/>
  <c r="G2776" i="18"/>
  <c r="H2776" i="18"/>
  <c r="I2776" i="18"/>
  <c r="J2776" i="18"/>
  <c r="K2776" i="18"/>
  <c r="C2777" i="18"/>
  <c r="D2777" i="18"/>
  <c r="E2777" i="18"/>
  <c r="F2777" i="18"/>
  <c r="G2777" i="18"/>
  <c r="H2777" i="18"/>
  <c r="I2777" i="18"/>
  <c r="J2777" i="18"/>
  <c r="K2777" i="18"/>
  <c r="C2778" i="18"/>
  <c r="D2778" i="18"/>
  <c r="E2778" i="18"/>
  <c r="F2778" i="18"/>
  <c r="G2778" i="18"/>
  <c r="H2778" i="18"/>
  <c r="I2778" i="18"/>
  <c r="J2778" i="18"/>
  <c r="K2778" i="18"/>
  <c r="C2779" i="18"/>
  <c r="D2779" i="18"/>
  <c r="E2779" i="18"/>
  <c r="F2779" i="18"/>
  <c r="G2779" i="18"/>
  <c r="H2779" i="18"/>
  <c r="I2779" i="18"/>
  <c r="J2779" i="18"/>
  <c r="K2779" i="18"/>
  <c r="C2780" i="18"/>
  <c r="D2780" i="18"/>
  <c r="E2780" i="18"/>
  <c r="F2780" i="18"/>
  <c r="G2780" i="18"/>
  <c r="H2780" i="18"/>
  <c r="I2780" i="18"/>
  <c r="J2780" i="18"/>
  <c r="K2780" i="18"/>
  <c r="C2781" i="18"/>
  <c r="D2781" i="18"/>
  <c r="E2781" i="18"/>
  <c r="F2781" i="18"/>
  <c r="G2781" i="18"/>
  <c r="H2781" i="18"/>
  <c r="I2781" i="18"/>
  <c r="J2781" i="18"/>
  <c r="K2781" i="18"/>
  <c r="C2782" i="18"/>
  <c r="D2782" i="18"/>
  <c r="E2782" i="18"/>
  <c r="F2782" i="18"/>
  <c r="G2782" i="18"/>
  <c r="H2782" i="18"/>
  <c r="I2782" i="18"/>
  <c r="J2782" i="18"/>
  <c r="K2782" i="18"/>
  <c r="C2783" i="18"/>
  <c r="D2783" i="18"/>
  <c r="E2783" i="18"/>
  <c r="F2783" i="18"/>
  <c r="G2783" i="18"/>
  <c r="H2783" i="18"/>
  <c r="I2783" i="18"/>
  <c r="J2783" i="18"/>
  <c r="K2783" i="18"/>
  <c r="C2784" i="18"/>
  <c r="D2784" i="18"/>
  <c r="E2784" i="18"/>
  <c r="F2784" i="18"/>
  <c r="G2784" i="18"/>
  <c r="H2784" i="18"/>
  <c r="I2784" i="18"/>
  <c r="J2784" i="18"/>
  <c r="K2784" i="18"/>
  <c r="C2785" i="18"/>
  <c r="D2785" i="18"/>
  <c r="E2785" i="18"/>
  <c r="F2785" i="18"/>
  <c r="G2785" i="18"/>
  <c r="H2785" i="18"/>
  <c r="I2785" i="18"/>
  <c r="J2785" i="18"/>
  <c r="K2785" i="18"/>
  <c r="C2786" i="18"/>
  <c r="D2786" i="18"/>
  <c r="E2786" i="18"/>
  <c r="F2786" i="18"/>
  <c r="G2786" i="18"/>
  <c r="H2786" i="18"/>
  <c r="I2786" i="18"/>
  <c r="J2786" i="18"/>
  <c r="K2786" i="18"/>
  <c r="C2787" i="18"/>
  <c r="D2787" i="18"/>
  <c r="E2787" i="18"/>
  <c r="F2787" i="18"/>
  <c r="G2787" i="18"/>
  <c r="H2787" i="18"/>
  <c r="I2787" i="18"/>
  <c r="J2787" i="18"/>
  <c r="K2787" i="18"/>
  <c r="C2788" i="18"/>
  <c r="D2788" i="18"/>
  <c r="E2788" i="18"/>
  <c r="F2788" i="18"/>
  <c r="G2788" i="18"/>
  <c r="H2788" i="18"/>
  <c r="I2788" i="18"/>
  <c r="J2788" i="18"/>
  <c r="K2788" i="18"/>
  <c r="C2789" i="18"/>
  <c r="D2789" i="18"/>
  <c r="E2789" i="18"/>
  <c r="F2789" i="18"/>
  <c r="G2789" i="18"/>
  <c r="H2789" i="18"/>
  <c r="I2789" i="18"/>
  <c r="J2789" i="18"/>
  <c r="K2789" i="18"/>
  <c r="C2790" i="18"/>
  <c r="D2790" i="18"/>
  <c r="E2790" i="18"/>
  <c r="F2790" i="18"/>
  <c r="G2790" i="18"/>
  <c r="H2790" i="18"/>
  <c r="I2790" i="18"/>
  <c r="J2790" i="18"/>
  <c r="K2790" i="18"/>
  <c r="C2791" i="18"/>
  <c r="D2791" i="18"/>
  <c r="E2791" i="18"/>
  <c r="F2791" i="18"/>
  <c r="G2791" i="18"/>
  <c r="H2791" i="18"/>
  <c r="I2791" i="18"/>
  <c r="J2791" i="18"/>
  <c r="K2791" i="18"/>
  <c r="C2792" i="18"/>
  <c r="D2792" i="18"/>
  <c r="E2792" i="18"/>
  <c r="F2792" i="18"/>
  <c r="G2792" i="18"/>
  <c r="H2792" i="18"/>
  <c r="I2792" i="18"/>
  <c r="J2792" i="18"/>
  <c r="K2792" i="18"/>
  <c r="C2793" i="18"/>
  <c r="D2793" i="18"/>
  <c r="E2793" i="18"/>
  <c r="F2793" i="18"/>
  <c r="G2793" i="18"/>
  <c r="H2793" i="18"/>
  <c r="I2793" i="18"/>
  <c r="J2793" i="18"/>
  <c r="K2793" i="18"/>
  <c r="C2794" i="18"/>
  <c r="D2794" i="18"/>
  <c r="E2794" i="18"/>
  <c r="F2794" i="18"/>
  <c r="G2794" i="18"/>
  <c r="H2794" i="18"/>
  <c r="I2794" i="18"/>
  <c r="J2794" i="18"/>
  <c r="K2794" i="18"/>
  <c r="C2795" i="18"/>
  <c r="D2795" i="18"/>
  <c r="E2795" i="18"/>
  <c r="F2795" i="18"/>
  <c r="G2795" i="18"/>
  <c r="H2795" i="18"/>
  <c r="I2795" i="18"/>
  <c r="J2795" i="18"/>
  <c r="K2795" i="18"/>
  <c r="C2796" i="18"/>
  <c r="D2796" i="18"/>
  <c r="E2796" i="18"/>
  <c r="F2796" i="18"/>
  <c r="G2796" i="18"/>
  <c r="H2796" i="18"/>
  <c r="I2796" i="18"/>
  <c r="J2796" i="18"/>
  <c r="K2796" i="18"/>
  <c r="C2797" i="18"/>
  <c r="D2797" i="18"/>
  <c r="E2797" i="18"/>
  <c r="F2797" i="18"/>
  <c r="G2797" i="18"/>
  <c r="H2797" i="18"/>
  <c r="I2797" i="18"/>
  <c r="J2797" i="18"/>
  <c r="K2797" i="18"/>
  <c r="C2798" i="18"/>
  <c r="D2798" i="18"/>
  <c r="E2798" i="18"/>
  <c r="F2798" i="18"/>
  <c r="G2798" i="18"/>
  <c r="H2798" i="18"/>
  <c r="I2798" i="18"/>
  <c r="J2798" i="18"/>
  <c r="K2798" i="18"/>
  <c r="C2799" i="18"/>
  <c r="D2799" i="18"/>
  <c r="E2799" i="18"/>
  <c r="F2799" i="18"/>
  <c r="G2799" i="18"/>
  <c r="H2799" i="18"/>
  <c r="I2799" i="18"/>
  <c r="J2799" i="18"/>
  <c r="K2799" i="18"/>
  <c r="C2800" i="18"/>
  <c r="D2800" i="18"/>
  <c r="E2800" i="18"/>
  <c r="F2800" i="18"/>
  <c r="G2800" i="18"/>
  <c r="H2800" i="18"/>
  <c r="I2800" i="18"/>
  <c r="J2800" i="18"/>
  <c r="K2800" i="18"/>
  <c r="C2801" i="18"/>
  <c r="D2801" i="18"/>
  <c r="E2801" i="18"/>
  <c r="F2801" i="18"/>
  <c r="G2801" i="18"/>
  <c r="H2801" i="18"/>
  <c r="I2801" i="18"/>
  <c r="J2801" i="18"/>
  <c r="K2801" i="18"/>
  <c r="C2802" i="18"/>
  <c r="D2802" i="18"/>
  <c r="E2802" i="18"/>
  <c r="F2802" i="18"/>
  <c r="G2802" i="18"/>
  <c r="H2802" i="18"/>
  <c r="I2802" i="18"/>
  <c r="J2802" i="18"/>
  <c r="K2802" i="18"/>
  <c r="C2803" i="18"/>
  <c r="D2803" i="18"/>
  <c r="E2803" i="18"/>
  <c r="F2803" i="18"/>
  <c r="G2803" i="18"/>
  <c r="H2803" i="18"/>
  <c r="I2803" i="18"/>
  <c r="J2803" i="18"/>
  <c r="K2803" i="18"/>
  <c r="C2804" i="18"/>
  <c r="D2804" i="18"/>
  <c r="E2804" i="18"/>
  <c r="F2804" i="18"/>
  <c r="G2804" i="18"/>
  <c r="H2804" i="18"/>
  <c r="I2804" i="18"/>
  <c r="J2804" i="18"/>
  <c r="K2804" i="18"/>
  <c r="C2805" i="18"/>
  <c r="D2805" i="18"/>
  <c r="E2805" i="18"/>
  <c r="F2805" i="18"/>
  <c r="G2805" i="18"/>
  <c r="H2805" i="18"/>
  <c r="I2805" i="18"/>
  <c r="J2805" i="18"/>
  <c r="K2805" i="18"/>
  <c r="C2806" i="18"/>
  <c r="D2806" i="18"/>
  <c r="E2806" i="18"/>
  <c r="F2806" i="18"/>
  <c r="G2806" i="18"/>
  <c r="H2806" i="18"/>
  <c r="I2806" i="18"/>
  <c r="J2806" i="18"/>
  <c r="K2806" i="18"/>
  <c r="C2807" i="18"/>
  <c r="D2807" i="18"/>
  <c r="E2807" i="18"/>
  <c r="F2807" i="18"/>
  <c r="G2807" i="18"/>
  <c r="H2807" i="18"/>
  <c r="I2807" i="18"/>
  <c r="J2807" i="18"/>
  <c r="K2807" i="18"/>
  <c r="C2808" i="18"/>
  <c r="D2808" i="18"/>
  <c r="E2808" i="18"/>
  <c r="F2808" i="18"/>
  <c r="G2808" i="18"/>
  <c r="H2808" i="18"/>
  <c r="I2808" i="18"/>
  <c r="J2808" i="18"/>
  <c r="K2808" i="18"/>
  <c r="C2809" i="18"/>
  <c r="D2809" i="18"/>
  <c r="E2809" i="18"/>
  <c r="F2809" i="18"/>
  <c r="G2809" i="18"/>
  <c r="H2809" i="18"/>
  <c r="I2809" i="18"/>
  <c r="J2809" i="18"/>
  <c r="K2809" i="18"/>
  <c r="C2810" i="18"/>
  <c r="D2810" i="18"/>
  <c r="E2810" i="18"/>
  <c r="F2810" i="18"/>
  <c r="G2810" i="18"/>
  <c r="H2810" i="18"/>
  <c r="I2810" i="18"/>
  <c r="J2810" i="18"/>
  <c r="K2810" i="18"/>
  <c r="C2811" i="18"/>
  <c r="D2811" i="18"/>
  <c r="E2811" i="18"/>
  <c r="F2811" i="18"/>
  <c r="G2811" i="18"/>
  <c r="H2811" i="18"/>
  <c r="I2811" i="18"/>
  <c r="J2811" i="18"/>
  <c r="K2811" i="18"/>
  <c r="C2812" i="18"/>
  <c r="D2812" i="18"/>
  <c r="E2812" i="18"/>
  <c r="F2812" i="18"/>
  <c r="G2812" i="18"/>
  <c r="H2812" i="18"/>
  <c r="I2812" i="18"/>
  <c r="J2812" i="18"/>
  <c r="K2812" i="18"/>
  <c r="C2813" i="18"/>
  <c r="D2813" i="18"/>
  <c r="E2813" i="18"/>
  <c r="F2813" i="18"/>
  <c r="G2813" i="18"/>
  <c r="H2813" i="18"/>
  <c r="I2813" i="18"/>
  <c r="J2813" i="18"/>
  <c r="K2813" i="18"/>
  <c r="C2814" i="18"/>
  <c r="D2814" i="18"/>
  <c r="E2814" i="18"/>
  <c r="F2814" i="18"/>
  <c r="G2814" i="18"/>
  <c r="H2814" i="18"/>
  <c r="I2814" i="18"/>
  <c r="J2814" i="18"/>
  <c r="K2814" i="18"/>
  <c r="C2815" i="18"/>
  <c r="D2815" i="18"/>
  <c r="E2815" i="18"/>
  <c r="F2815" i="18"/>
  <c r="G2815" i="18"/>
  <c r="H2815" i="18"/>
  <c r="I2815" i="18"/>
  <c r="J2815" i="18"/>
  <c r="K2815" i="18"/>
  <c r="C2816" i="18"/>
  <c r="D2816" i="18"/>
  <c r="E2816" i="18"/>
  <c r="F2816" i="18"/>
  <c r="G2816" i="18"/>
  <c r="H2816" i="18"/>
  <c r="I2816" i="18"/>
  <c r="J2816" i="18"/>
  <c r="K2816" i="18"/>
  <c r="C2817" i="18"/>
  <c r="D2817" i="18"/>
  <c r="E2817" i="18"/>
  <c r="F2817" i="18"/>
  <c r="G2817" i="18"/>
  <c r="H2817" i="18"/>
  <c r="I2817" i="18"/>
  <c r="J2817" i="18"/>
  <c r="K2817" i="18"/>
  <c r="C2818" i="18"/>
  <c r="D2818" i="18"/>
  <c r="E2818" i="18"/>
  <c r="F2818" i="18"/>
  <c r="G2818" i="18"/>
  <c r="H2818" i="18"/>
  <c r="I2818" i="18"/>
  <c r="J2818" i="18"/>
  <c r="K2818" i="18"/>
  <c r="C2819" i="18"/>
  <c r="D2819" i="18"/>
  <c r="E2819" i="18"/>
  <c r="F2819" i="18"/>
  <c r="G2819" i="18"/>
  <c r="H2819" i="18"/>
  <c r="I2819" i="18"/>
  <c r="J2819" i="18"/>
  <c r="K2819" i="18"/>
  <c r="C2820" i="18"/>
  <c r="D2820" i="18"/>
  <c r="E2820" i="18"/>
  <c r="F2820" i="18"/>
  <c r="G2820" i="18"/>
  <c r="H2820" i="18"/>
  <c r="I2820" i="18"/>
  <c r="J2820" i="18"/>
  <c r="K2820" i="18"/>
  <c r="C2821" i="18"/>
  <c r="D2821" i="18"/>
  <c r="E2821" i="18"/>
  <c r="F2821" i="18"/>
  <c r="G2821" i="18"/>
  <c r="H2821" i="18"/>
  <c r="I2821" i="18"/>
  <c r="J2821" i="18"/>
  <c r="K2821" i="18"/>
  <c r="C2822" i="18"/>
  <c r="D2822" i="18"/>
  <c r="E2822" i="18"/>
  <c r="F2822" i="18"/>
  <c r="G2822" i="18"/>
  <c r="H2822" i="18"/>
  <c r="I2822" i="18"/>
  <c r="J2822" i="18"/>
  <c r="K2822" i="18"/>
  <c r="C2823" i="18"/>
  <c r="D2823" i="18"/>
  <c r="E2823" i="18"/>
  <c r="F2823" i="18"/>
  <c r="G2823" i="18"/>
  <c r="H2823" i="18"/>
  <c r="I2823" i="18"/>
  <c r="J2823" i="18"/>
  <c r="K2823" i="18"/>
  <c r="C2824" i="18"/>
  <c r="D2824" i="18"/>
  <c r="E2824" i="18"/>
  <c r="F2824" i="18"/>
  <c r="G2824" i="18"/>
  <c r="H2824" i="18"/>
  <c r="I2824" i="18"/>
  <c r="J2824" i="18"/>
  <c r="K2824" i="18"/>
  <c r="C2825" i="18"/>
  <c r="D2825" i="18"/>
  <c r="E2825" i="18"/>
  <c r="F2825" i="18"/>
  <c r="G2825" i="18"/>
  <c r="H2825" i="18"/>
  <c r="I2825" i="18"/>
  <c r="J2825" i="18"/>
  <c r="K2825" i="18"/>
  <c r="C2826" i="18"/>
  <c r="D2826" i="18"/>
  <c r="E2826" i="18"/>
  <c r="F2826" i="18"/>
  <c r="G2826" i="18"/>
  <c r="H2826" i="18"/>
  <c r="I2826" i="18"/>
  <c r="J2826" i="18"/>
  <c r="K2826" i="18"/>
  <c r="C2827" i="18"/>
  <c r="D2827" i="18"/>
  <c r="E2827" i="18"/>
  <c r="F2827" i="18"/>
  <c r="G2827" i="18"/>
  <c r="H2827" i="18"/>
  <c r="I2827" i="18"/>
  <c r="J2827" i="18"/>
  <c r="K2827" i="18"/>
  <c r="C2828" i="18"/>
  <c r="D2828" i="18"/>
  <c r="E2828" i="18"/>
  <c r="F2828" i="18"/>
  <c r="G2828" i="18"/>
  <c r="H2828" i="18"/>
  <c r="I2828" i="18"/>
  <c r="J2828" i="18"/>
  <c r="K2828" i="18"/>
  <c r="C2829" i="18"/>
  <c r="D2829" i="18"/>
  <c r="E2829" i="18"/>
  <c r="F2829" i="18"/>
  <c r="G2829" i="18"/>
  <c r="H2829" i="18"/>
  <c r="I2829" i="18"/>
  <c r="J2829" i="18"/>
  <c r="K2829" i="18"/>
  <c r="C2830" i="18"/>
  <c r="D2830" i="18"/>
  <c r="E2830" i="18"/>
  <c r="F2830" i="18"/>
  <c r="G2830" i="18"/>
  <c r="H2830" i="18"/>
  <c r="I2830" i="18"/>
  <c r="J2830" i="18"/>
  <c r="K2830" i="18"/>
  <c r="C2831" i="18"/>
  <c r="D2831" i="18"/>
  <c r="E2831" i="18"/>
  <c r="F2831" i="18"/>
  <c r="G2831" i="18"/>
  <c r="H2831" i="18"/>
  <c r="I2831" i="18"/>
  <c r="J2831" i="18"/>
  <c r="K2831" i="18"/>
  <c r="C2832" i="18"/>
  <c r="D2832" i="18"/>
  <c r="E2832" i="18"/>
  <c r="F2832" i="18"/>
  <c r="G2832" i="18"/>
  <c r="H2832" i="18"/>
  <c r="I2832" i="18"/>
  <c r="J2832" i="18"/>
  <c r="K2832" i="18"/>
  <c r="C2833" i="18"/>
  <c r="D2833" i="18"/>
  <c r="E2833" i="18"/>
  <c r="F2833" i="18"/>
  <c r="G2833" i="18"/>
  <c r="H2833" i="18"/>
  <c r="I2833" i="18"/>
  <c r="J2833" i="18"/>
  <c r="K2833" i="18"/>
  <c r="C2834" i="18"/>
  <c r="D2834" i="18"/>
  <c r="E2834" i="18"/>
  <c r="F2834" i="18"/>
  <c r="G2834" i="18"/>
  <c r="H2834" i="18"/>
  <c r="I2834" i="18"/>
  <c r="J2834" i="18"/>
  <c r="K2834" i="18"/>
  <c r="C2835" i="18"/>
  <c r="D2835" i="18"/>
  <c r="E2835" i="18"/>
  <c r="F2835" i="18"/>
  <c r="G2835" i="18"/>
  <c r="H2835" i="18"/>
  <c r="I2835" i="18"/>
  <c r="J2835" i="18"/>
  <c r="K2835" i="18"/>
  <c r="C2836" i="18"/>
  <c r="D2836" i="18"/>
  <c r="E2836" i="18"/>
  <c r="F2836" i="18"/>
  <c r="G2836" i="18"/>
  <c r="H2836" i="18"/>
  <c r="I2836" i="18"/>
  <c r="J2836" i="18"/>
  <c r="K2836" i="18"/>
  <c r="C2837" i="18"/>
  <c r="D2837" i="18"/>
  <c r="E2837" i="18"/>
  <c r="F2837" i="18"/>
  <c r="G2837" i="18"/>
  <c r="H2837" i="18"/>
  <c r="I2837" i="18"/>
  <c r="J2837" i="18"/>
  <c r="K2837" i="18"/>
  <c r="C2838" i="18"/>
  <c r="D2838" i="18"/>
  <c r="E2838" i="18"/>
  <c r="F2838" i="18"/>
  <c r="G2838" i="18"/>
  <c r="H2838" i="18"/>
  <c r="I2838" i="18"/>
  <c r="J2838" i="18"/>
  <c r="K2838" i="18"/>
  <c r="C2839" i="18"/>
  <c r="D2839" i="18"/>
  <c r="E2839" i="18"/>
  <c r="F2839" i="18"/>
  <c r="G2839" i="18"/>
  <c r="H2839" i="18"/>
  <c r="I2839" i="18"/>
  <c r="J2839" i="18"/>
  <c r="K2839" i="18"/>
  <c r="C2840" i="18"/>
  <c r="D2840" i="18"/>
  <c r="E2840" i="18"/>
  <c r="F2840" i="18"/>
  <c r="G2840" i="18"/>
  <c r="H2840" i="18"/>
  <c r="I2840" i="18"/>
  <c r="J2840" i="18"/>
  <c r="K2840" i="18"/>
  <c r="C2841" i="18"/>
  <c r="D2841" i="18"/>
  <c r="E2841" i="18"/>
  <c r="F2841" i="18"/>
  <c r="G2841" i="18"/>
  <c r="H2841" i="18"/>
  <c r="I2841" i="18"/>
  <c r="J2841" i="18"/>
  <c r="K2841" i="18"/>
  <c r="C2842" i="18"/>
  <c r="D2842" i="18"/>
  <c r="E2842" i="18"/>
  <c r="F2842" i="18"/>
  <c r="G2842" i="18"/>
  <c r="H2842" i="18"/>
  <c r="I2842" i="18"/>
  <c r="J2842" i="18"/>
  <c r="K2842" i="18"/>
  <c r="C2843" i="18"/>
  <c r="D2843" i="18"/>
  <c r="E2843" i="18"/>
  <c r="F2843" i="18"/>
  <c r="G2843" i="18"/>
  <c r="H2843" i="18"/>
  <c r="I2843" i="18"/>
  <c r="J2843" i="18"/>
  <c r="K2843" i="18"/>
  <c r="C2844" i="18"/>
  <c r="D2844" i="18"/>
  <c r="E2844" i="18"/>
  <c r="F2844" i="18"/>
  <c r="G2844" i="18"/>
  <c r="H2844" i="18"/>
  <c r="I2844" i="18"/>
  <c r="J2844" i="18"/>
  <c r="K2844" i="18"/>
  <c r="C2845" i="18"/>
  <c r="D2845" i="18"/>
  <c r="E2845" i="18"/>
  <c r="F2845" i="18"/>
  <c r="G2845" i="18"/>
  <c r="H2845" i="18"/>
  <c r="I2845" i="18"/>
  <c r="J2845" i="18"/>
  <c r="K2845" i="18"/>
  <c r="C2846" i="18"/>
  <c r="D2846" i="18"/>
  <c r="E2846" i="18"/>
  <c r="F2846" i="18"/>
  <c r="G2846" i="18"/>
  <c r="H2846" i="18"/>
  <c r="I2846" i="18"/>
  <c r="J2846" i="18"/>
  <c r="K2846" i="18"/>
  <c r="C2847" i="18"/>
  <c r="D2847" i="18"/>
  <c r="E2847" i="18"/>
  <c r="F2847" i="18"/>
  <c r="G2847" i="18"/>
  <c r="H2847" i="18"/>
  <c r="I2847" i="18"/>
  <c r="J2847" i="18"/>
  <c r="K2847" i="18"/>
  <c r="C2848" i="18"/>
  <c r="D2848" i="18"/>
  <c r="E2848" i="18"/>
  <c r="F2848" i="18"/>
  <c r="G2848" i="18"/>
  <c r="H2848" i="18"/>
  <c r="I2848" i="18"/>
  <c r="J2848" i="18"/>
  <c r="K2848" i="18"/>
  <c r="C2849" i="18"/>
  <c r="D2849" i="18"/>
  <c r="E2849" i="18"/>
  <c r="F2849" i="18"/>
  <c r="G2849" i="18"/>
  <c r="H2849" i="18"/>
  <c r="I2849" i="18"/>
  <c r="J2849" i="18"/>
  <c r="K2849" i="18"/>
  <c r="C2850" i="18"/>
  <c r="D2850" i="18"/>
  <c r="E2850" i="18"/>
  <c r="F2850" i="18"/>
  <c r="G2850" i="18"/>
  <c r="H2850" i="18"/>
  <c r="I2850" i="18"/>
  <c r="J2850" i="18"/>
  <c r="K2850" i="18"/>
  <c r="C2851" i="18"/>
  <c r="D2851" i="18"/>
  <c r="E2851" i="18"/>
  <c r="F2851" i="18"/>
  <c r="G2851" i="18"/>
  <c r="H2851" i="18"/>
  <c r="I2851" i="18"/>
  <c r="J2851" i="18"/>
  <c r="K2851" i="18"/>
  <c r="C2852" i="18"/>
  <c r="D2852" i="18"/>
  <c r="E2852" i="18"/>
  <c r="F2852" i="18"/>
  <c r="G2852" i="18"/>
  <c r="H2852" i="18"/>
  <c r="I2852" i="18"/>
  <c r="J2852" i="18"/>
  <c r="K2852" i="18"/>
  <c r="C2853" i="18"/>
  <c r="D2853" i="18"/>
  <c r="E2853" i="18"/>
  <c r="F2853" i="18"/>
  <c r="G2853" i="18"/>
  <c r="H2853" i="18"/>
  <c r="I2853" i="18"/>
  <c r="J2853" i="18"/>
  <c r="K2853" i="18"/>
  <c r="C2854" i="18"/>
  <c r="D2854" i="18"/>
  <c r="E2854" i="18"/>
  <c r="F2854" i="18"/>
  <c r="G2854" i="18"/>
  <c r="H2854" i="18"/>
  <c r="I2854" i="18"/>
  <c r="J2854" i="18"/>
  <c r="K2854" i="18"/>
  <c r="C2855" i="18"/>
  <c r="D2855" i="18"/>
  <c r="E2855" i="18"/>
  <c r="F2855" i="18"/>
  <c r="G2855" i="18"/>
  <c r="H2855" i="18"/>
  <c r="I2855" i="18"/>
  <c r="J2855" i="18"/>
  <c r="K2855" i="18"/>
  <c r="C2856" i="18"/>
  <c r="D2856" i="18"/>
  <c r="E2856" i="18"/>
  <c r="F2856" i="18"/>
  <c r="G2856" i="18"/>
  <c r="H2856" i="18"/>
  <c r="I2856" i="18"/>
  <c r="J2856" i="18"/>
  <c r="K2856" i="18"/>
  <c r="C2857" i="18"/>
  <c r="D2857" i="18"/>
  <c r="E2857" i="18"/>
  <c r="F2857" i="18"/>
  <c r="G2857" i="18"/>
  <c r="H2857" i="18"/>
  <c r="I2857" i="18"/>
  <c r="J2857" i="18"/>
  <c r="K2857" i="18"/>
  <c r="C2858" i="18"/>
  <c r="D2858" i="18"/>
  <c r="E2858" i="18"/>
  <c r="F2858" i="18"/>
  <c r="G2858" i="18"/>
  <c r="H2858" i="18"/>
  <c r="I2858" i="18"/>
  <c r="J2858" i="18"/>
  <c r="K2858" i="18"/>
  <c r="C2859" i="18"/>
  <c r="D2859" i="18"/>
  <c r="E2859" i="18"/>
  <c r="F2859" i="18"/>
  <c r="G2859" i="18"/>
  <c r="H2859" i="18"/>
  <c r="I2859" i="18"/>
  <c r="J2859" i="18"/>
  <c r="K2859" i="18"/>
  <c r="C2860" i="18"/>
  <c r="D2860" i="18"/>
  <c r="E2860" i="18"/>
  <c r="F2860" i="18"/>
  <c r="G2860" i="18"/>
  <c r="H2860" i="18"/>
  <c r="I2860" i="18"/>
  <c r="J2860" i="18"/>
  <c r="K2860" i="18"/>
  <c r="C2861" i="18"/>
  <c r="D2861" i="18"/>
  <c r="E2861" i="18"/>
  <c r="F2861" i="18"/>
  <c r="G2861" i="18"/>
  <c r="H2861" i="18"/>
  <c r="I2861" i="18"/>
  <c r="J2861" i="18"/>
  <c r="K2861" i="18"/>
  <c r="C2862" i="18"/>
  <c r="D2862" i="18"/>
  <c r="E2862" i="18"/>
  <c r="F2862" i="18"/>
  <c r="G2862" i="18"/>
  <c r="H2862" i="18"/>
  <c r="I2862" i="18"/>
  <c r="J2862" i="18"/>
  <c r="K2862" i="18"/>
  <c r="C2863" i="18"/>
  <c r="D2863" i="18"/>
  <c r="E2863" i="18"/>
  <c r="F2863" i="18"/>
  <c r="G2863" i="18"/>
  <c r="H2863" i="18"/>
  <c r="I2863" i="18"/>
  <c r="J2863" i="18"/>
  <c r="K2863" i="18"/>
  <c r="C2864" i="18"/>
  <c r="D2864" i="18"/>
  <c r="E2864" i="18"/>
  <c r="F2864" i="18"/>
  <c r="G2864" i="18"/>
  <c r="H2864" i="18"/>
  <c r="I2864" i="18"/>
  <c r="J2864" i="18"/>
  <c r="K2864" i="18"/>
  <c r="C2865" i="18"/>
  <c r="D2865" i="18"/>
  <c r="E2865" i="18"/>
  <c r="F2865" i="18"/>
  <c r="G2865" i="18"/>
  <c r="H2865" i="18"/>
  <c r="I2865" i="18"/>
  <c r="J2865" i="18"/>
  <c r="K2865" i="18"/>
  <c r="C2866" i="18"/>
  <c r="D2866" i="18"/>
  <c r="E2866" i="18"/>
  <c r="F2866" i="18"/>
  <c r="G2866" i="18"/>
  <c r="H2866" i="18"/>
  <c r="I2866" i="18"/>
  <c r="J2866" i="18"/>
  <c r="K2866" i="18"/>
  <c r="C2867" i="18"/>
  <c r="D2867" i="18"/>
  <c r="E2867" i="18"/>
  <c r="F2867" i="18"/>
  <c r="G2867" i="18"/>
  <c r="H2867" i="18"/>
  <c r="I2867" i="18"/>
  <c r="J2867" i="18"/>
  <c r="K2867" i="18"/>
  <c r="C2868" i="18"/>
  <c r="D2868" i="18"/>
  <c r="E2868" i="18"/>
  <c r="F2868" i="18"/>
  <c r="G2868" i="18"/>
  <c r="H2868" i="18"/>
  <c r="I2868" i="18"/>
  <c r="J2868" i="18"/>
  <c r="K2868" i="18"/>
  <c r="C2869" i="18"/>
  <c r="D2869" i="18"/>
  <c r="E2869" i="18"/>
  <c r="F2869" i="18"/>
  <c r="G2869" i="18"/>
  <c r="H2869" i="18"/>
  <c r="I2869" i="18"/>
  <c r="J2869" i="18"/>
  <c r="K2869" i="18"/>
  <c r="C2870" i="18"/>
  <c r="D2870" i="18"/>
  <c r="E2870" i="18"/>
  <c r="F2870" i="18"/>
  <c r="G2870" i="18"/>
  <c r="H2870" i="18"/>
  <c r="I2870" i="18"/>
  <c r="J2870" i="18"/>
  <c r="K2870" i="18"/>
  <c r="C2871" i="18"/>
  <c r="D2871" i="18"/>
  <c r="E2871" i="18"/>
  <c r="F2871" i="18"/>
  <c r="G2871" i="18"/>
  <c r="H2871" i="18"/>
  <c r="I2871" i="18"/>
  <c r="J2871" i="18"/>
  <c r="K2871" i="18"/>
  <c r="C2872" i="18"/>
  <c r="D2872" i="18"/>
  <c r="E2872" i="18"/>
  <c r="F2872" i="18"/>
  <c r="G2872" i="18"/>
  <c r="H2872" i="18"/>
  <c r="I2872" i="18"/>
  <c r="J2872" i="18"/>
  <c r="K2872" i="18"/>
  <c r="C2873" i="18"/>
  <c r="D2873" i="18"/>
  <c r="E2873" i="18"/>
  <c r="F2873" i="18"/>
  <c r="G2873" i="18"/>
  <c r="H2873" i="18"/>
  <c r="I2873" i="18"/>
  <c r="J2873" i="18"/>
  <c r="K2873" i="18"/>
  <c r="C2874" i="18"/>
  <c r="D2874" i="18"/>
  <c r="E2874" i="18"/>
  <c r="F2874" i="18"/>
  <c r="G2874" i="18"/>
  <c r="H2874" i="18"/>
  <c r="I2874" i="18"/>
  <c r="J2874" i="18"/>
  <c r="K2874" i="18"/>
  <c r="C2875" i="18"/>
  <c r="D2875" i="18"/>
  <c r="E2875" i="18"/>
  <c r="F2875" i="18"/>
  <c r="G2875" i="18"/>
  <c r="H2875" i="18"/>
  <c r="I2875" i="18"/>
  <c r="J2875" i="18"/>
  <c r="K2875" i="18"/>
  <c r="C2876" i="18"/>
  <c r="D2876" i="18"/>
  <c r="E2876" i="18"/>
  <c r="F2876" i="18"/>
  <c r="G2876" i="18"/>
  <c r="H2876" i="18"/>
  <c r="I2876" i="18"/>
  <c r="J2876" i="18"/>
  <c r="K2876" i="18"/>
  <c r="C2877" i="18"/>
  <c r="D2877" i="18"/>
  <c r="E2877" i="18"/>
  <c r="F2877" i="18"/>
  <c r="G2877" i="18"/>
  <c r="H2877" i="18"/>
  <c r="I2877" i="18"/>
  <c r="J2877" i="18"/>
  <c r="K2877" i="18"/>
  <c r="C2878" i="18"/>
  <c r="D2878" i="18"/>
  <c r="E2878" i="18"/>
  <c r="F2878" i="18"/>
  <c r="G2878" i="18"/>
  <c r="H2878" i="18"/>
  <c r="I2878" i="18"/>
  <c r="J2878" i="18"/>
  <c r="K2878" i="18"/>
  <c r="C2879" i="18"/>
  <c r="D2879" i="18"/>
  <c r="E2879" i="18"/>
  <c r="F2879" i="18"/>
  <c r="G2879" i="18"/>
  <c r="H2879" i="18"/>
  <c r="I2879" i="18"/>
  <c r="J2879" i="18"/>
  <c r="K2879" i="18"/>
  <c r="C2880" i="18"/>
  <c r="D2880" i="18"/>
  <c r="E2880" i="18"/>
  <c r="F2880" i="18"/>
  <c r="G2880" i="18"/>
  <c r="H2880" i="18"/>
  <c r="I2880" i="18"/>
  <c r="J2880" i="18"/>
  <c r="K2880" i="18"/>
  <c r="C2881" i="18"/>
  <c r="D2881" i="18"/>
  <c r="E2881" i="18"/>
  <c r="F2881" i="18"/>
  <c r="G2881" i="18"/>
  <c r="H2881" i="18"/>
  <c r="I2881" i="18"/>
  <c r="J2881" i="18"/>
  <c r="K2881" i="18"/>
  <c r="C2882" i="18"/>
  <c r="D2882" i="18"/>
  <c r="E2882" i="18"/>
  <c r="F2882" i="18"/>
  <c r="G2882" i="18"/>
  <c r="H2882" i="18"/>
  <c r="I2882" i="18"/>
  <c r="J2882" i="18"/>
  <c r="K2882" i="18"/>
  <c r="C2883" i="18"/>
  <c r="D2883" i="18"/>
  <c r="E2883" i="18"/>
  <c r="F2883" i="18"/>
  <c r="G2883" i="18"/>
  <c r="H2883" i="18"/>
  <c r="I2883" i="18"/>
  <c r="J2883" i="18"/>
  <c r="K2883" i="18"/>
  <c r="C2884" i="18"/>
  <c r="D2884" i="18"/>
  <c r="E2884" i="18"/>
  <c r="F2884" i="18"/>
  <c r="G2884" i="18"/>
  <c r="H2884" i="18"/>
  <c r="I2884" i="18"/>
  <c r="J2884" i="18"/>
  <c r="K2884" i="18"/>
  <c r="C2885" i="18"/>
  <c r="D2885" i="18"/>
  <c r="E2885" i="18"/>
  <c r="F2885" i="18"/>
  <c r="G2885" i="18"/>
  <c r="H2885" i="18"/>
  <c r="I2885" i="18"/>
  <c r="J2885" i="18"/>
  <c r="K2885" i="18"/>
  <c r="C2886" i="18"/>
  <c r="D2886" i="18"/>
  <c r="E2886" i="18"/>
  <c r="F2886" i="18"/>
  <c r="G2886" i="18"/>
  <c r="H2886" i="18"/>
  <c r="I2886" i="18"/>
  <c r="J2886" i="18"/>
  <c r="K2886" i="18"/>
  <c r="C2887" i="18"/>
  <c r="D2887" i="18"/>
  <c r="E2887" i="18"/>
  <c r="F2887" i="18"/>
  <c r="G2887" i="18"/>
  <c r="H2887" i="18"/>
  <c r="I2887" i="18"/>
  <c r="J2887" i="18"/>
  <c r="K2887" i="18"/>
  <c r="C2888" i="18"/>
  <c r="D2888" i="18"/>
  <c r="E2888" i="18"/>
  <c r="F2888" i="18"/>
  <c r="G2888" i="18"/>
  <c r="H2888" i="18"/>
  <c r="I2888" i="18"/>
  <c r="J2888" i="18"/>
  <c r="K2888" i="18"/>
  <c r="C2889" i="18"/>
  <c r="D2889" i="18"/>
  <c r="E2889" i="18"/>
  <c r="F2889" i="18"/>
  <c r="G2889" i="18"/>
  <c r="H2889" i="18"/>
  <c r="I2889" i="18"/>
  <c r="J2889" i="18"/>
  <c r="K2889" i="18"/>
  <c r="C2890" i="18"/>
  <c r="D2890" i="18"/>
  <c r="E2890" i="18"/>
  <c r="F2890" i="18"/>
  <c r="G2890" i="18"/>
  <c r="H2890" i="18"/>
  <c r="I2890" i="18"/>
  <c r="J2890" i="18"/>
  <c r="K2890" i="18"/>
  <c r="C2891" i="18"/>
  <c r="D2891" i="18"/>
  <c r="E2891" i="18"/>
  <c r="F2891" i="18"/>
  <c r="G2891" i="18"/>
  <c r="H2891" i="18"/>
  <c r="I2891" i="18"/>
  <c r="J2891" i="18"/>
  <c r="K2891" i="18"/>
  <c r="C2892" i="18"/>
  <c r="D2892" i="18"/>
  <c r="E2892" i="18"/>
  <c r="F2892" i="18"/>
  <c r="G2892" i="18"/>
  <c r="H2892" i="18"/>
  <c r="I2892" i="18"/>
  <c r="J2892" i="18"/>
  <c r="K2892" i="18"/>
  <c r="C2893" i="18"/>
  <c r="D2893" i="18"/>
  <c r="E2893" i="18"/>
  <c r="F2893" i="18"/>
  <c r="G2893" i="18"/>
  <c r="H2893" i="18"/>
  <c r="I2893" i="18"/>
  <c r="J2893" i="18"/>
  <c r="K2893" i="18"/>
  <c r="C2894" i="18"/>
  <c r="D2894" i="18"/>
  <c r="E2894" i="18"/>
  <c r="F2894" i="18"/>
  <c r="G2894" i="18"/>
  <c r="H2894" i="18"/>
  <c r="I2894" i="18"/>
  <c r="J2894" i="18"/>
  <c r="K2894" i="18"/>
  <c r="C2895" i="18"/>
  <c r="D2895" i="18"/>
  <c r="E2895" i="18"/>
  <c r="F2895" i="18"/>
  <c r="G2895" i="18"/>
  <c r="H2895" i="18"/>
  <c r="I2895" i="18"/>
  <c r="J2895" i="18"/>
  <c r="K2895" i="18"/>
  <c r="C2896" i="18"/>
  <c r="D2896" i="18"/>
  <c r="E2896" i="18"/>
  <c r="F2896" i="18"/>
  <c r="G2896" i="18"/>
  <c r="H2896" i="18"/>
  <c r="I2896" i="18"/>
  <c r="J2896" i="18"/>
  <c r="K2896" i="18"/>
  <c r="C2897" i="18"/>
  <c r="D2897" i="18"/>
  <c r="E2897" i="18"/>
  <c r="F2897" i="18"/>
  <c r="G2897" i="18"/>
  <c r="H2897" i="18"/>
  <c r="I2897" i="18"/>
  <c r="J2897" i="18"/>
  <c r="K2897" i="18"/>
  <c r="C2898" i="18"/>
  <c r="D2898" i="18"/>
  <c r="E2898" i="18"/>
  <c r="F2898" i="18"/>
  <c r="G2898" i="18"/>
  <c r="H2898" i="18"/>
  <c r="I2898" i="18"/>
  <c r="J2898" i="18"/>
  <c r="K2898" i="18"/>
  <c r="C2899" i="18"/>
  <c r="D2899" i="18"/>
  <c r="E2899" i="18"/>
  <c r="F2899" i="18"/>
  <c r="G2899" i="18"/>
  <c r="H2899" i="18"/>
  <c r="I2899" i="18"/>
  <c r="J2899" i="18"/>
  <c r="K2899" i="18"/>
  <c r="C2900" i="18"/>
  <c r="D2900" i="18"/>
  <c r="E2900" i="18"/>
  <c r="F2900" i="18"/>
  <c r="G2900" i="18"/>
  <c r="H2900" i="18"/>
  <c r="I2900" i="18"/>
  <c r="J2900" i="18"/>
  <c r="K2900" i="18"/>
  <c r="C2901" i="18"/>
  <c r="D2901" i="18"/>
  <c r="E2901" i="18"/>
  <c r="F2901" i="18"/>
  <c r="G2901" i="18"/>
  <c r="H2901" i="18"/>
  <c r="I2901" i="18"/>
  <c r="J2901" i="18"/>
  <c r="K2901" i="18"/>
  <c r="C2902" i="18"/>
  <c r="D2902" i="18"/>
  <c r="E2902" i="18"/>
  <c r="F2902" i="18"/>
  <c r="G2902" i="18"/>
  <c r="H2902" i="18"/>
  <c r="I2902" i="18"/>
  <c r="J2902" i="18"/>
  <c r="K2902" i="18"/>
  <c r="C2903" i="18"/>
  <c r="D2903" i="18"/>
  <c r="E2903" i="18"/>
  <c r="F2903" i="18"/>
  <c r="G2903" i="18"/>
  <c r="H2903" i="18"/>
  <c r="I2903" i="18"/>
  <c r="J2903" i="18"/>
  <c r="K2903" i="18"/>
  <c r="C2904" i="18"/>
  <c r="D2904" i="18"/>
  <c r="E2904" i="18"/>
  <c r="F2904" i="18"/>
  <c r="G2904" i="18"/>
  <c r="H2904" i="18"/>
  <c r="I2904" i="18"/>
  <c r="J2904" i="18"/>
  <c r="K2904" i="18"/>
  <c r="C2905" i="18"/>
  <c r="D2905" i="18"/>
  <c r="E2905" i="18"/>
  <c r="F2905" i="18"/>
  <c r="G2905" i="18"/>
  <c r="H2905" i="18"/>
  <c r="I2905" i="18"/>
  <c r="J2905" i="18"/>
  <c r="K2905" i="18"/>
  <c r="C2906" i="18"/>
  <c r="D2906" i="18"/>
  <c r="E2906" i="18"/>
  <c r="F2906" i="18"/>
  <c r="G2906" i="18"/>
  <c r="H2906" i="18"/>
  <c r="I2906" i="18"/>
  <c r="J2906" i="18"/>
  <c r="K2906" i="18"/>
  <c r="C2907" i="18"/>
  <c r="D2907" i="18"/>
  <c r="E2907" i="18"/>
  <c r="F2907" i="18"/>
  <c r="G2907" i="18"/>
  <c r="H2907" i="18"/>
  <c r="I2907" i="18"/>
  <c r="J2907" i="18"/>
  <c r="K2907" i="18"/>
  <c r="C2908" i="18"/>
  <c r="D2908" i="18"/>
  <c r="E2908" i="18"/>
  <c r="F2908" i="18"/>
  <c r="G2908" i="18"/>
  <c r="H2908" i="18"/>
  <c r="I2908" i="18"/>
  <c r="J2908" i="18"/>
  <c r="K2908" i="18"/>
  <c r="C2909" i="18"/>
  <c r="D2909" i="18"/>
  <c r="E2909" i="18"/>
  <c r="F2909" i="18"/>
  <c r="G2909" i="18"/>
  <c r="H2909" i="18"/>
  <c r="I2909" i="18"/>
  <c r="J2909" i="18"/>
  <c r="K2909" i="18"/>
  <c r="C2910" i="18"/>
  <c r="D2910" i="18"/>
  <c r="E2910" i="18"/>
  <c r="F2910" i="18"/>
  <c r="G2910" i="18"/>
  <c r="H2910" i="18"/>
  <c r="I2910" i="18"/>
  <c r="J2910" i="18"/>
  <c r="K2910" i="18"/>
  <c r="C2911" i="18"/>
  <c r="D2911" i="18"/>
  <c r="E2911" i="18"/>
  <c r="F2911" i="18"/>
  <c r="G2911" i="18"/>
  <c r="H2911" i="18"/>
  <c r="I2911" i="18"/>
  <c r="J2911" i="18"/>
  <c r="K2911" i="18"/>
  <c r="C2912" i="18"/>
  <c r="D2912" i="18"/>
  <c r="E2912" i="18"/>
  <c r="F2912" i="18"/>
  <c r="G2912" i="18"/>
  <c r="H2912" i="18"/>
  <c r="I2912" i="18"/>
  <c r="J2912" i="18"/>
  <c r="K2912" i="18"/>
  <c r="C2913" i="18"/>
  <c r="D2913" i="18"/>
  <c r="E2913" i="18"/>
  <c r="F2913" i="18"/>
  <c r="G2913" i="18"/>
  <c r="H2913" i="18"/>
  <c r="I2913" i="18"/>
  <c r="J2913" i="18"/>
  <c r="K2913" i="18"/>
  <c r="C2914" i="18"/>
  <c r="D2914" i="18"/>
  <c r="E2914" i="18"/>
  <c r="F2914" i="18"/>
  <c r="G2914" i="18"/>
  <c r="H2914" i="18"/>
  <c r="I2914" i="18"/>
  <c r="J2914" i="18"/>
  <c r="K2914" i="18"/>
  <c r="C2915" i="18"/>
  <c r="D2915" i="18"/>
  <c r="E2915" i="18"/>
  <c r="F2915" i="18"/>
  <c r="G2915" i="18"/>
  <c r="H2915" i="18"/>
  <c r="I2915" i="18"/>
  <c r="J2915" i="18"/>
  <c r="K2915" i="18"/>
  <c r="C2916" i="18"/>
  <c r="D2916" i="18"/>
  <c r="E2916" i="18"/>
  <c r="F2916" i="18"/>
  <c r="G2916" i="18"/>
  <c r="H2916" i="18"/>
  <c r="I2916" i="18"/>
  <c r="J2916" i="18"/>
  <c r="K2916" i="18"/>
  <c r="C2917" i="18"/>
  <c r="D2917" i="18"/>
  <c r="E2917" i="18"/>
  <c r="F2917" i="18"/>
  <c r="G2917" i="18"/>
  <c r="H2917" i="18"/>
  <c r="I2917" i="18"/>
  <c r="J2917" i="18"/>
  <c r="K2917" i="18"/>
  <c r="C2918" i="18"/>
  <c r="D2918" i="18"/>
  <c r="E2918" i="18"/>
  <c r="F2918" i="18"/>
  <c r="G2918" i="18"/>
  <c r="H2918" i="18"/>
  <c r="I2918" i="18"/>
  <c r="J2918" i="18"/>
  <c r="K2918" i="18"/>
  <c r="C2919" i="18"/>
  <c r="D2919" i="18"/>
  <c r="E2919" i="18"/>
  <c r="F2919" i="18"/>
  <c r="G2919" i="18"/>
  <c r="H2919" i="18"/>
  <c r="I2919" i="18"/>
  <c r="J2919" i="18"/>
  <c r="K2919" i="18"/>
  <c r="C2920" i="18"/>
  <c r="D2920" i="18"/>
  <c r="E2920" i="18"/>
  <c r="F2920" i="18"/>
  <c r="G2920" i="18"/>
  <c r="H2920" i="18"/>
  <c r="I2920" i="18"/>
  <c r="J2920" i="18"/>
  <c r="K2920" i="18"/>
  <c r="C2921" i="18"/>
  <c r="D2921" i="18"/>
  <c r="E2921" i="18"/>
  <c r="F2921" i="18"/>
  <c r="G2921" i="18"/>
  <c r="H2921" i="18"/>
  <c r="I2921" i="18"/>
  <c r="J2921" i="18"/>
  <c r="K2921" i="18"/>
  <c r="C2922" i="18"/>
  <c r="D2922" i="18"/>
  <c r="E2922" i="18"/>
  <c r="F2922" i="18"/>
  <c r="G2922" i="18"/>
  <c r="H2922" i="18"/>
  <c r="I2922" i="18"/>
  <c r="J2922" i="18"/>
  <c r="K2922" i="18"/>
  <c r="C2923" i="18"/>
  <c r="D2923" i="18"/>
  <c r="E2923" i="18"/>
  <c r="F2923" i="18"/>
  <c r="G2923" i="18"/>
  <c r="H2923" i="18"/>
  <c r="I2923" i="18"/>
  <c r="J2923" i="18"/>
  <c r="K2923" i="18"/>
  <c r="C2924" i="18"/>
  <c r="D2924" i="18"/>
  <c r="E2924" i="18"/>
  <c r="F2924" i="18"/>
  <c r="G2924" i="18"/>
  <c r="H2924" i="18"/>
  <c r="I2924" i="18"/>
  <c r="J2924" i="18"/>
  <c r="K2924" i="18"/>
  <c r="C2925" i="18"/>
  <c r="D2925" i="18"/>
  <c r="E2925" i="18"/>
  <c r="F2925" i="18"/>
  <c r="G2925" i="18"/>
  <c r="H2925" i="18"/>
  <c r="I2925" i="18"/>
  <c r="J2925" i="18"/>
  <c r="K2925" i="18"/>
  <c r="C2926" i="18"/>
  <c r="D2926" i="18"/>
  <c r="E2926" i="18"/>
  <c r="F2926" i="18"/>
  <c r="G2926" i="18"/>
  <c r="H2926" i="18"/>
  <c r="I2926" i="18"/>
  <c r="J2926" i="18"/>
  <c r="K2926" i="18"/>
  <c r="C2927" i="18"/>
  <c r="D2927" i="18"/>
  <c r="E2927" i="18"/>
  <c r="F2927" i="18"/>
  <c r="G2927" i="18"/>
  <c r="H2927" i="18"/>
  <c r="I2927" i="18"/>
  <c r="J2927" i="18"/>
  <c r="K2927" i="18"/>
  <c r="C2928" i="18"/>
  <c r="D2928" i="18"/>
  <c r="E2928" i="18"/>
  <c r="F2928" i="18"/>
  <c r="G2928" i="18"/>
  <c r="H2928" i="18"/>
  <c r="I2928" i="18"/>
  <c r="J2928" i="18"/>
  <c r="K2928" i="18"/>
  <c r="C2929" i="18"/>
  <c r="D2929" i="18"/>
  <c r="E2929" i="18"/>
  <c r="F2929" i="18"/>
  <c r="G2929" i="18"/>
  <c r="H2929" i="18"/>
  <c r="I2929" i="18"/>
  <c r="J2929" i="18"/>
  <c r="K2929" i="18"/>
  <c r="C2930" i="18"/>
  <c r="D2930" i="18"/>
  <c r="E2930" i="18"/>
  <c r="F2930" i="18"/>
  <c r="G2930" i="18"/>
  <c r="H2930" i="18"/>
  <c r="I2930" i="18"/>
  <c r="J2930" i="18"/>
  <c r="K2930" i="18"/>
  <c r="C2931" i="18"/>
  <c r="D2931" i="18"/>
  <c r="E2931" i="18"/>
  <c r="F2931" i="18"/>
  <c r="G2931" i="18"/>
  <c r="H2931" i="18"/>
  <c r="I2931" i="18"/>
  <c r="J2931" i="18"/>
  <c r="K2931" i="18"/>
  <c r="C2932" i="18"/>
  <c r="D2932" i="18"/>
  <c r="E2932" i="18"/>
  <c r="F2932" i="18"/>
  <c r="G2932" i="18"/>
  <c r="H2932" i="18"/>
  <c r="I2932" i="18"/>
  <c r="J2932" i="18"/>
  <c r="K2932" i="18"/>
  <c r="C2933" i="18"/>
  <c r="D2933" i="18"/>
  <c r="E2933" i="18"/>
  <c r="F2933" i="18"/>
  <c r="G2933" i="18"/>
  <c r="H2933" i="18"/>
  <c r="I2933" i="18"/>
  <c r="J2933" i="18"/>
  <c r="K2933" i="18"/>
  <c r="C2934" i="18"/>
  <c r="D2934" i="18"/>
  <c r="E2934" i="18"/>
  <c r="F2934" i="18"/>
  <c r="G2934" i="18"/>
  <c r="H2934" i="18"/>
  <c r="I2934" i="18"/>
  <c r="J2934" i="18"/>
  <c r="K2934" i="18"/>
  <c r="C2935" i="18"/>
  <c r="D2935" i="18"/>
  <c r="E2935" i="18"/>
  <c r="F2935" i="18"/>
  <c r="G2935" i="18"/>
  <c r="H2935" i="18"/>
  <c r="I2935" i="18"/>
  <c r="J2935" i="18"/>
  <c r="K2935" i="18"/>
  <c r="C2936" i="18"/>
  <c r="D2936" i="18"/>
  <c r="E2936" i="18"/>
  <c r="F2936" i="18"/>
  <c r="G2936" i="18"/>
  <c r="H2936" i="18"/>
  <c r="I2936" i="18"/>
  <c r="J2936" i="18"/>
  <c r="K2936" i="18"/>
  <c r="C2937" i="18"/>
  <c r="D2937" i="18"/>
  <c r="E2937" i="18"/>
  <c r="F2937" i="18"/>
  <c r="G2937" i="18"/>
  <c r="H2937" i="18"/>
  <c r="I2937" i="18"/>
  <c r="J2937" i="18"/>
  <c r="K2937" i="18"/>
  <c r="C2938" i="18"/>
  <c r="D2938" i="18"/>
  <c r="E2938" i="18"/>
  <c r="F2938" i="18"/>
  <c r="G2938" i="18"/>
  <c r="H2938" i="18"/>
  <c r="I2938" i="18"/>
  <c r="J2938" i="18"/>
  <c r="K2938" i="18"/>
  <c r="C2939" i="18"/>
  <c r="D2939" i="18"/>
  <c r="E2939" i="18"/>
  <c r="F2939" i="18"/>
  <c r="G2939" i="18"/>
  <c r="H2939" i="18"/>
  <c r="I2939" i="18"/>
  <c r="J2939" i="18"/>
  <c r="K2939" i="18"/>
  <c r="C2940" i="18"/>
  <c r="D2940" i="18"/>
  <c r="E2940" i="18"/>
  <c r="F2940" i="18"/>
  <c r="G2940" i="18"/>
  <c r="H2940" i="18"/>
  <c r="I2940" i="18"/>
  <c r="J2940" i="18"/>
  <c r="K2940" i="18"/>
  <c r="C2941" i="18"/>
  <c r="D2941" i="18"/>
  <c r="E2941" i="18"/>
  <c r="F2941" i="18"/>
  <c r="G2941" i="18"/>
  <c r="H2941" i="18"/>
  <c r="I2941" i="18"/>
  <c r="J2941" i="18"/>
  <c r="K2941" i="18"/>
  <c r="C2942" i="18"/>
  <c r="D2942" i="18"/>
  <c r="E2942" i="18"/>
  <c r="F2942" i="18"/>
  <c r="G2942" i="18"/>
  <c r="H2942" i="18"/>
  <c r="I2942" i="18"/>
  <c r="J2942" i="18"/>
  <c r="K2942" i="18"/>
  <c r="C2943" i="18"/>
  <c r="D2943" i="18"/>
  <c r="E2943" i="18"/>
  <c r="F2943" i="18"/>
  <c r="G2943" i="18"/>
  <c r="H2943" i="18"/>
  <c r="I2943" i="18"/>
  <c r="J2943" i="18"/>
  <c r="K2943" i="18"/>
  <c r="C2944" i="18"/>
  <c r="D2944" i="18"/>
  <c r="E2944" i="18"/>
  <c r="F2944" i="18"/>
  <c r="G2944" i="18"/>
  <c r="H2944" i="18"/>
  <c r="I2944" i="18"/>
  <c r="J2944" i="18"/>
  <c r="K2944" i="18"/>
  <c r="C2945" i="18"/>
  <c r="D2945" i="18"/>
  <c r="E2945" i="18"/>
  <c r="F2945" i="18"/>
  <c r="G2945" i="18"/>
  <c r="H2945" i="18"/>
  <c r="I2945" i="18"/>
  <c r="J2945" i="18"/>
  <c r="K2945" i="18"/>
  <c r="C2946" i="18"/>
  <c r="D2946" i="18"/>
  <c r="E2946" i="18"/>
  <c r="F2946" i="18"/>
  <c r="G2946" i="18"/>
  <c r="H2946" i="18"/>
  <c r="I2946" i="18"/>
  <c r="J2946" i="18"/>
  <c r="K2946" i="18"/>
  <c r="C2947" i="18"/>
  <c r="D2947" i="18"/>
  <c r="E2947" i="18"/>
  <c r="F2947" i="18"/>
  <c r="G2947" i="18"/>
  <c r="H2947" i="18"/>
  <c r="I2947" i="18"/>
  <c r="J2947" i="18"/>
  <c r="K2947" i="18"/>
  <c r="C2948" i="18"/>
  <c r="D2948" i="18"/>
  <c r="E2948" i="18"/>
  <c r="F2948" i="18"/>
  <c r="G2948" i="18"/>
  <c r="H2948" i="18"/>
  <c r="I2948" i="18"/>
  <c r="J2948" i="18"/>
  <c r="K2948" i="18"/>
  <c r="C2949" i="18"/>
  <c r="D2949" i="18"/>
  <c r="E2949" i="18"/>
  <c r="F2949" i="18"/>
  <c r="G2949" i="18"/>
  <c r="H2949" i="18"/>
  <c r="I2949" i="18"/>
  <c r="J2949" i="18"/>
  <c r="K2949" i="18"/>
  <c r="C2950" i="18"/>
  <c r="D2950" i="18"/>
  <c r="E2950" i="18"/>
  <c r="F2950" i="18"/>
  <c r="G2950" i="18"/>
  <c r="H2950" i="18"/>
  <c r="I2950" i="18"/>
  <c r="J2950" i="18"/>
  <c r="K2950" i="18"/>
  <c r="C2951" i="18"/>
  <c r="D2951" i="18"/>
  <c r="E2951" i="18"/>
  <c r="F2951" i="18"/>
  <c r="G2951" i="18"/>
  <c r="H2951" i="18"/>
  <c r="I2951" i="18"/>
  <c r="J2951" i="18"/>
  <c r="K2951" i="18"/>
  <c r="C2952" i="18"/>
  <c r="D2952" i="18"/>
  <c r="E2952" i="18"/>
  <c r="F2952" i="18"/>
  <c r="G2952" i="18"/>
  <c r="H2952" i="18"/>
  <c r="I2952" i="18"/>
  <c r="J2952" i="18"/>
  <c r="K2952" i="18"/>
  <c r="C2953" i="18"/>
  <c r="D2953" i="18"/>
  <c r="E2953" i="18"/>
  <c r="F2953" i="18"/>
  <c r="G2953" i="18"/>
  <c r="H2953" i="18"/>
  <c r="I2953" i="18"/>
  <c r="J2953" i="18"/>
  <c r="K2953" i="18"/>
  <c r="C2954" i="18"/>
  <c r="D2954" i="18"/>
  <c r="E2954" i="18"/>
  <c r="F2954" i="18"/>
  <c r="G2954" i="18"/>
  <c r="H2954" i="18"/>
  <c r="I2954" i="18"/>
  <c r="J2954" i="18"/>
  <c r="K2954" i="18"/>
  <c r="C2955" i="18"/>
  <c r="D2955" i="18"/>
  <c r="E2955" i="18"/>
  <c r="F2955" i="18"/>
  <c r="G2955" i="18"/>
  <c r="H2955" i="18"/>
  <c r="I2955" i="18"/>
  <c r="J2955" i="18"/>
  <c r="K2955" i="18"/>
  <c r="C2956" i="18"/>
  <c r="D2956" i="18"/>
  <c r="E2956" i="18"/>
  <c r="F2956" i="18"/>
  <c r="G2956" i="18"/>
  <c r="H2956" i="18"/>
  <c r="I2956" i="18"/>
  <c r="J2956" i="18"/>
  <c r="K2956" i="18"/>
  <c r="C2957" i="18"/>
  <c r="D2957" i="18"/>
  <c r="E2957" i="18"/>
  <c r="F2957" i="18"/>
  <c r="G2957" i="18"/>
  <c r="H2957" i="18"/>
  <c r="I2957" i="18"/>
  <c r="J2957" i="18"/>
  <c r="K2957" i="18"/>
  <c r="C2958" i="18"/>
  <c r="D2958" i="18"/>
  <c r="E2958" i="18"/>
  <c r="F2958" i="18"/>
  <c r="G2958" i="18"/>
  <c r="H2958" i="18"/>
  <c r="I2958" i="18"/>
  <c r="J2958" i="18"/>
  <c r="K2958" i="18"/>
  <c r="C2959" i="18"/>
  <c r="D2959" i="18"/>
  <c r="E2959" i="18"/>
  <c r="F2959" i="18"/>
  <c r="G2959" i="18"/>
  <c r="H2959" i="18"/>
  <c r="I2959" i="18"/>
  <c r="J2959" i="18"/>
  <c r="K2959" i="18"/>
  <c r="C2960" i="18"/>
  <c r="D2960" i="18"/>
  <c r="E2960" i="18"/>
  <c r="F2960" i="18"/>
  <c r="G2960" i="18"/>
  <c r="H2960" i="18"/>
  <c r="I2960" i="18"/>
  <c r="J2960" i="18"/>
  <c r="K2960" i="18"/>
  <c r="C2961" i="18"/>
  <c r="D2961" i="18"/>
  <c r="E2961" i="18"/>
  <c r="F2961" i="18"/>
  <c r="G2961" i="18"/>
  <c r="H2961" i="18"/>
  <c r="I2961" i="18"/>
  <c r="J2961" i="18"/>
  <c r="K2961" i="18"/>
  <c r="C2962" i="18"/>
  <c r="D2962" i="18"/>
  <c r="E2962" i="18"/>
  <c r="F2962" i="18"/>
  <c r="G2962" i="18"/>
  <c r="H2962" i="18"/>
  <c r="I2962" i="18"/>
  <c r="J2962" i="18"/>
  <c r="K2962" i="18"/>
  <c r="C2963" i="18"/>
  <c r="D2963" i="18"/>
  <c r="E2963" i="18"/>
  <c r="F2963" i="18"/>
  <c r="G2963" i="18"/>
  <c r="H2963" i="18"/>
  <c r="I2963" i="18"/>
  <c r="J2963" i="18"/>
  <c r="K2963" i="18"/>
  <c r="C2964" i="18"/>
  <c r="D2964" i="18"/>
  <c r="E2964" i="18"/>
  <c r="F2964" i="18"/>
  <c r="G2964" i="18"/>
  <c r="H2964" i="18"/>
  <c r="I2964" i="18"/>
  <c r="J2964" i="18"/>
  <c r="K2964" i="18"/>
  <c r="C2965" i="18"/>
  <c r="D2965" i="18"/>
  <c r="E2965" i="18"/>
  <c r="F2965" i="18"/>
  <c r="G2965" i="18"/>
  <c r="H2965" i="18"/>
  <c r="I2965" i="18"/>
  <c r="J2965" i="18"/>
  <c r="K2965" i="18"/>
  <c r="C2966" i="18"/>
  <c r="D2966" i="18"/>
  <c r="E2966" i="18"/>
  <c r="F2966" i="18"/>
  <c r="G2966" i="18"/>
  <c r="H2966" i="18"/>
  <c r="I2966" i="18"/>
  <c r="J2966" i="18"/>
  <c r="K2966" i="18"/>
  <c r="C2967" i="18"/>
  <c r="D2967" i="18"/>
  <c r="E2967" i="18"/>
  <c r="F2967" i="18"/>
  <c r="G2967" i="18"/>
  <c r="H2967" i="18"/>
  <c r="I2967" i="18"/>
  <c r="J2967" i="18"/>
  <c r="K2967" i="18"/>
  <c r="C2968" i="18"/>
  <c r="D2968" i="18"/>
  <c r="E2968" i="18"/>
  <c r="F2968" i="18"/>
  <c r="G2968" i="18"/>
  <c r="H2968" i="18"/>
  <c r="I2968" i="18"/>
  <c r="J2968" i="18"/>
  <c r="K2968" i="18"/>
  <c r="C2969" i="18"/>
  <c r="D2969" i="18"/>
  <c r="E2969" i="18"/>
  <c r="F2969" i="18"/>
  <c r="G2969" i="18"/>
  <c r="H2969" i="18"/>
  <c r="I2969" i="18"/>
  <c r="J2969" i="18"/>
  <c r="K2969" i="18"/>
  <c r="C2970" i="18"/>
  <c r="D2970" i="18"/>
  <c r="E2970" i="18"/>
  <c r="F2970" i="18"/>
  <c r="G2970" i="18"/>
  <c r="H2970" i="18"/>
  <c r="I2970" i="18"/>
  <c r="J2970" i="18"/>
  <c r="K2970" i="18"/>
  <c r="C2971" i="18"/>
  <c r="D2971" i="18"/>
  <c r="E2971" i="18"/>
  <c r="F2971" i="18"/>
  <c r="G2971" i="18"/>
  <c r="H2971" i="18"/>
  <c r="I2971" i="18"/>
  <c r="J2971" i="18"/>
  <c r="K2971" i="18"/>
  <c r="C2972" i="18"/>
  <c r="D2972" i="18"/>
  <c r="E2972" i="18"/>
  <c r="F2972" i="18"/>
  <c r="G2972" i="18"/>
  <c r="H2972" i="18"/>
  <c r="I2972" i="18"/>
  <c r="J2972" i="18"/>
  <c r="K2972" i="18"/>
  <c r="C2973" i="18"/>
  <c r="D2973" i="18"/>
  <c r="E2973" i="18"/>
  <c r="F2973" i="18"/>
  <c r="G2973" i="18"/>
  <c r="H2973" i="18"/>
  <c r="I2973" i="18"/>
  <c r="J2973" i="18"/>
  <c r="K2973" i="18"/>
  <c r="C2974" i="18"/>
  <c r="D2974" i="18"/>
  <c r="E2974" i="18"/>
  <c r="F2974" i="18"/>
  <c r="G2974" i="18"/>
  <c r="H2974" i="18"/>
  <c r="I2974" i="18"/>
  <c r="J2974" i="18"/>
  <c r="K2974" i="18"/>
  <c r="C2975" i="18"/>
  <c r="D2975" i="18"/>
  <c r="E2975" i="18"/>
  <c r="F2975" i="18"/>
  <c r="G2975" i="18"/>
  <c r="H2975" i="18"/>
  <c r="I2975" i="18"/>
  <c r="J2975" i="18"/>
  <c r="K2975" i="18"/>
  <c r="C2976" i="18"/>
  <c r="D2976" i="18"/>
  <c r="E2976" i="18"/>
  <c r="F2976" i="18"/>
  <c r="G2976" i="18"/>
  <c r="H2976" i="18"/>
  <c r="I2976" i="18"/>
  <c r="J2976" i="18"/>
  <c r="K2976" i="18"/>
  <c r="C2977" i="18"/>
  <c r="D2977" i="18"/>
  <c r="E2977" i="18"/>
  <c r="F2977" i="18"/>
  <c r="G2977" i="18"/>
  <c r="H2977" i="18"/>
  <c r="I2977" i="18"/>
  <c r="J2977" i="18"/>
  <c r="K2977" i="18"/>
  <c r="C2978" i="18"/>
  <c r="D2978" i="18"/>
  <c r="E2978" i="18"/>
  <c r="F2978" i="18"/>
  <c r="G2978" i="18"/>
  <c r="H2978" i="18"/>
  <c r="I2978" i="18"/>
  <c r="J2978" i="18"/>
  <c r="K2978" i="18"/>
  <c r="C2979" i="18"/>
  <c r="D2979" i="18"/>
  <c r="E2979" i="18"/>
  <c r="F2979" i="18"/>
  <c r="G2979" i="18"/>
  <c r="H2979" i="18"/>
  <c r="I2979" i="18"/>
  <c r="J2979" i="18"/>
  <c r="K2979" i="18"/>
  <c r="C2980" i="18"/>
  <c r="D2980" i="18"/>
  <c r="E2980" i="18"/>
  <c r="F2980" i="18"/>
  <c r="G2980" i="18"/>
  <c r="H2980" i="18"/>
  <c r="I2980" i="18"/>
  <c r="J2980" i="18"/>
  <c r="K2980" i="18"/>
  <c r="C2981" i="18"/>
  <c r="D2981" i="18"/>
  <c r="E2981" i="18"/>
  <c r="F2981" i="18"/>
  <c r="G2981" i="18"/>
  <c r="H2981" i="18"/>
  <c r="I2981" i="18"/>
  <c r="J2981" i="18"/>
  <c r="K2981" i="18"/>
  <c r="C2982" i="18"/>
  <c r="D2982" i="18"/>
  <c r="E2982" i="18"/>
  <c r="F2982" i="18"/>
  <c r="G2982" i="18"/>
  <c r="H2982" i="18"/>
  <c r="I2982" i="18"/>
  <c r="J2982" i="18"/>
  <c r="K2982" i="18"/>
  <c r="C2983" i="18"/>
  <c r="D2983" i="18"/>
  <c r="E2983" i="18"/>
  <c r="F2983" i="18"/>
  <c r="G2983" i="18"/>
  <c r="H2983" i="18"/>
  <c r="I2983" i="18"/>
  <c r="J2983" i="18"/>
  <c r="K2983" i="18"/>
  <c r="C2984" i="18"/>
  <c r="D2984" i="18"/>
  <c r="E2984" i="18"/>
  <c r="F2984" i="18"/>
  <c r="G2984" i="18"/>
  <c r="H2984" i="18"/>
  <c r="I2984" i="18"/>
  <c r="J2984" i="18"/>
  <c r="K2984" i="18"/>
  <c r="C2985" i="18"/>
  <c r="D2985" i="18"/>
  <c r="E2985" i="18"/>
  <c r="F2985" i="18"/>
  <c r="G2985" i="18"/>
  <c r="H2985" i="18"/>
  <c r="I2985" i="18"/>
  <c r="J2985" i="18"/>
  <c r="K2985" i="18"/>
  <c r="C2986" i="18"/>
  <c r="D2986" i="18"/>
  <c r="E2986" i="18"/>
  <c r="F2986" i="18"/>
  <c r="G2986" i="18"/>
  <c r="H2986" i="18"/>
  <c r="I2986" i="18"/>
  <c r="J2986" i="18"/>
  <c r="K2986" i="18"/>
  <c r="C2987" i="18"/>
  <c r="D2987" i="18"/>
  <c r="E2987" i="18"/>
  <c r="F2987" i="18"/>
  <c r="G2987" i="18"/>
  <c r="H2987" i="18"/>
  <c r="I2987" i="18"/>
  <c r="J2987" i="18"/>
  <c r="K2987" i="18"/>
  <c r="C2988" i="18"/>
  <c r="D2988" i="18"/>
  <c r="E2988" i="18"/>
  <c r="F2988" i="18"/>
  <c r="G2988" i="18"/>
  <c r="H2988" i="18"/>
  <c r="I2988" i="18"/>
  <c r="J2988" i="18"/>
  <c r="K2988" i="18"/>
  <c r="C2989" i="18"/>
  <c r="D2989" i="18"/>
  <c r="E2989" i="18"/>
  <c r="F2989" i="18"/>
  <c r="G2989" i="18"/>
  <c r="H2989" i="18"/>
  <c r="I2989" i="18"/>
  <c r="J2989" i="18"/>
  <c r="K2989" i="18"/>
  <c r="C2990" i="18"/>
  <c r="D2990" i="18"/>
  <c r="E2990" i="18"/>
  <c r="F2990" i="18"/>
  <c r="G2990" i="18"/>
  <c r="H2990" i="18"/>
  <c r="I2990" i="18"/>
  <c r="J2990" i="18"/>
  <c r="K2990" i="18"/>
  <c r="C2991" i="18"/>
  <c r="D2991" i="18"/>
  <c r="E2991" i="18"/>
  <c r="F2991" i="18"/>
  <c r="G2991" i="18"/>
  <c r="H2991" i="18"/>
  <c r="I2991" i="18"/>
  <c r="J2991" i="18"/>
  <c r="K2991" i="18"/>
  <c r="C2992" i="18"/>
  <c r="D2992" i="18"/>
  <c r="E2992" i="18"/>
  <c r="F2992" i="18"/>
  <c r="G2992" i="18"/>
  <c r="H2992" i="18"/>
  <c r="I2992" i="18"/>
  <c r="J2992" i="18"/>
  <c r="K2992" i="18"/>
  <c r="C2993" i="18"/>
  <c r="D2993" i="18"/>
  <c r="E2993" i="18"/>
  <c r="F2993" i="18"/>
  <c r="G2993" i="18"/>
  <c r="H2993" i="18"/>
  <c r="I2993" i="18"/>
  <c r="J2993" i="18"/>
  <c r="K2993" i="18"/>
  <c r="C2994" i="18"/>
  <c r="D2994" i="18"/>
  <c r="E2994" i="18"/>
  <c r="F2994" i="18"/>
  <c r="G2994" i="18"/>
  <c r="H2994" i="18"/>
  <c r="I2994" i="18"/>
  <c r="J2994" i="18"/>
  <c r="K2994" i="18"/>
  <c r="C2995" i="18"/>
  <c r="D2995" i="18"/>
  <c r="E2995" i="18"/>
  <c r="F2995" i="18"/>
  <c r="G2995" i="18"/>
  <c r="H2995" i="18"/>
  <c r="I2995" i="18"/>
  <c r="J2995" i="18"/>
  <c r="K2995" i="18"/>
  <c r="C2996" i="18"/>
  <c r="D2996" i="18"/>
  <c r="E2996" i="18"/>
  <c r="F2996" i="18"/>
  <c r="G2996" i="18"/>
  <c r="H2996" i="18"/>
  <c r="I2996" i="18"/>
  <c r="J2996" i="18"/>
  <c r="K2996" i="18"/>
  <c r="C2997" i="18"/>
  <c r="D2997" i="18"/>
  <c r="E2997" i="18"/>
  <c r="F2997" i="18"/>
  <c r="G2997" i="18"/>
  <c r="H2997" i="18"/>
  <c r="I2997" i="18"/>
  <c r="J2997" i="18"/>
  <c r="K2997" i="18"/>
  <c r="C2998" i="18"/>
  <c r="D2998" i="18"/>
  <c r="E2998" i="18"/>
  <c r="F2998" i="18"/>
  <c r="G2998" i="18"/>
  <c r="H2998" i="18"/>
  <c r="I2998" i="18"/>
  <c r="J2998" i="18"/>
  <c r="K2998" i="18"/>
  <c r="C2999" i="18"/>
  <c r="D2999" i="18"/>
  <c r="E2999" i="18"/>
  <c r="F2999" i="18"/>
  <c r="G2999" i="18"/>
  <c r="H2999" i="18"/>
  <c r="I2999" i="18"/>
  <c r="J2999" i="18"/>
  <c r="K2999" i="18"/>
  <c r="C3000" i="18"/>
  <c r="D3000" i="18"/>
  <c r="E3000" i="18"/>
  <c r="F3000" i="18"/>
  <c r="G3000" i="18"/>
  <c r="H3000" i="18"/>
  <c r="I3000" i="18"/>
  <c r="J3000" i="18"/>
  <c r="K3000" i="18"/>
  <c r="C3001" i="18"/>
  <c r="D3001" i="18"/>
  <c r="E3001" i="18"/>
  <c r="F3001" i="18"/>
  <c r="G3001" i="18"/>
  <c r="H3001" i="18"/>
  <c r="I3001" i="18"/>
  <c r="J3001" i="18"/>
  <c r="K3001" i="18"/>
  <c r="C3002" i="18"/>
  <c r="D3002" i="18"/>
  <c r="E3002" i="18"/>
  <c r="F3002" i="18"/>
  <c r="G3002" i="18"/>
  <c r="H3002" i="18"/>
  <c r="I3002" i="18"/>
  <c r="J3002" i="18"/>
  <c r="K3002" i="18"/>
  <c r="C3003" i="18"/>
  <c r="D3003" i="18"/>
  <c r="E3003" i="18"/>
  <c r="F3003" i="18"/>
  <c r="G3003" i="18"/>
  <c r="H3003" i="18"/>
  <c r="I3003" i="18"/>
  <c r="J3003" i="18"/>
  <c r="K3003" i="18"/>
  <c r="C3004" i="18"/>
  <c r="D3004" i="18"/>
  <c r="E3004" i="18"/>
  <c r="F3004" i="18"/>
  <c r="G3004" i="18"/>
  <c r="H3004" i="18"/>
  <c r="I3004" i="18"/>
  <c r="J3004" i="18"/>
  <c r="K3004" i="18"/>
  <c r="C3005" i="18"/>
  <c r="D3005" i="18"/>
  <c r="E3005" i="18"/>
  <c r="F3005" i="18"/>
  <c r="G3005" i="18"/>
  <c r="H3005" i="18"/>
  <c r="I3005" i="18"/>
  <c r="J3005" i="18"/>
  <c r="K3005" i="18"/>
  <c r="C3006" i="18"/>
  <c r="D3006" i="18"/>
  <c r="E3006" i="18"/>
  <c r="F3006" i="18"/>
  <c r="G3006" i="18"/>
  <c r="H3006" i="18"/>
  <c r="I3006" i="18"/>
  <c r="J3006" i="18"/>
  <c r="K3006" i="18"/>
  <c r="C3007" i="18"/>
  <c r="D3007" i="18"/>
  <c r="E3007" i="18"/>
  <c r="F3007" i="18"/>
  <c r="G3007" i="18"/>
  <c r="H3007" i="18"/>
  <c r="I3007" i="18"/>
  <c r="J3007" i="18"/>
  <c r="K3007" i="18"/>
  <c r="C3008" i="18"/>
  <c r="D3008" i="18"/>
  <c r="E3008" i="18"/>
  <c r="F3008" i="18"/>
  <c r="G3008" i="18"/>
  <c r="H3008" i="18"/>
  <c r="I3008" i="18"/>
  <c r="J3008" i="18"/>
  <c r="K3008" i="18"/>
  <c r="C3009" i="18"/>
  <c r="D3009" i="18"/>
  <c r="E3009" i="18"/>
  <c r="F3009" i="18"/>
  <c r="G3009" i="18"/>
  <c r="H3009" i="18"/>
  <c r="I3009" i="18"/>
  <c r="J3009" i="18"/>
  <c r="K3009" i="18"/>
  <c r="C3010" i="18"/>
  <c r="D3010" i="18"/>
  <c r="E3010" i="18"/>
  <c r="F3010" i="18"/>
  <c r="G3010" i="18"/>
  <c r="H3010" i="18"/>
  <c r="I3010" i="18"/>
  <c r="J3010" i="18"/>
  <c r="K3010" i="18"/>
  <c r="C3011" i="18"/>
  <c r="D3011" i="18"/>
  <c r="E3011" i="18"/>
  <c r="F3011" i="18"/>
  <c r="G3011" i="18"/>
  <c r="H3011" i="18"/>
  <c r="I3011" i="18"/>
  <c r="J3011" i="18"/>
  <c r="K3011" i="18"/>
  <c r="C3012" i="18"/>
  <c r="D3012" i="18"/>
  <c r="E3012" i="18"/>
  <c r="F3012" i="18"/>
  <c r="G3012" i="18"/>
  <c r="H3012" i="18"/>
  <c r="I3012" i="18"/>
  <c r="J3012" i="18"/>
  <c r="K3012" i="18"/>
  <c r="C3013" i="18"/>
  <c r="D3013" i="18"/>
  <c r="E3013" i="18"/>
  <c r="F3013" i="18"/>
  <c r="G3013" i="18"/>
  <c r="H3013" i="18"/>
  <c r="I3013" i="18"/>
  <c r="J3013" i="18"/>
  <c r="K3013" i="18"/>
  <c r="C3014" i="18"/>
  <c r="D3014" i="18"/>
  <c r="E3014" i="18"/>
  <c r="F3014" i="18"/>
  <c r="G3014" i="18"/>
  <c r="H3014" i="18"/>
  <c r="I3014" i="18"/>
  <c r="J3014" i="18"/>
  <c r="K3014" i="18"/>
  <c r="C3015" i="18"/>
  <c r="D3015" i="18"/>
  <c r="E3015" i="18"/>
  <c r="F3015" i="18"/>
  <c r="G3015" i="18"/>
  <c r="H3015" i="18"/>
  <c r="I3015" i="18"/>
  <c r="J3015" i="18"/>
  <c r="K3015" i="18"/>
  <c r="C3016" i="18"/>
  <c r="D3016" i="18"/>
  <c r="E3016" i="18"/>
  <c r="F3016" i="18"/>
  <c r="G3016" i="18"/>
  <c r="H3016" i="18"/>
  <c r="I3016" i="18"/>
  <c r="J3016" i="18"/>
  <c r="K3016" i="18"/>
  <c r="C3017" i="18"/>
  <c r="D3017" i="18"/>
  <c r="E3017" i="18"/>
  <c r="F3017" i="18"/>
  <c r="G3017" i="18"/>
  <c r="H3017" i="18"/>
  <c r="I3017" i="18"/>
  <c r="J3017" i="18"/>
  <c r="K3017" i="18"/>
  <c r="C3018" i="18"/>
  <c r="D3018" i="18"/>
  <c r="E3018" i="18"/>
  <c r="F3018" i="18"/>
  <c r="G3018" i="18"/>
  <c r="H3018" i="18"/>
  <c r="I3018" i="18"/>
  <c r="J3018" i="18"/>
  <c r="K3018" i="18"/>
  <c r="C3019" i="18"/>
  <c r="D3019" i="18"/>
  <c r="E3019" i="18"/>
  <c r="F3019" i="18"/>
  <c r="G3019" i="18"/>
  <c r="H3019" i="18"/>
  <c r="I3019" i="18"/>
  <c r="J3019" i="18"/>
  <c r="K3019" i="18"/>
  <c r="C3020" i="18"/>
  <c r="D3020" i="18"/>
  <c r="E3020" i="18"/>
  <c r="F3020" i="18"/>
  <c r="G3020" i="18"/>
  <c r="H3020" i="18"/>
  <c r="I3020" i="18"/>
  <c r="J3020" i="18"/>
  <c r="K3020" i="18"/>
  <c r="C3021" i="18"/>
  <c r="D3021" i="18"/>
  <c r="E3021" i="18"/>
  <c r="F3021" i="18"/>
  <c r="G3021" i="18"/>
  <c r="H3021" i="18"/>
  <c r="I3021" i="18"/>
  <c r="J3021" i="18"/>
  <c r="K3021" i="18"/>
  <c r="C3022" i="18"/>
  <c r="D3022" i="18"/>
  <c r="E3022" i="18"/>
  <c r="F3022" i="18"/>
  <c r="G3022" i="18"/>
  <c r="H3022" i="18"/>
  <c r="I3022" i="18"/>
  <c r="J3022" i="18"/>
  <c r="K3022" i="18"/>
  <c r="C3023" i="18"/>
  <c r="D3023" i="18"/>
  <c r="E3023" i="18"/>
  <c r="F3023" i="18"/>
  <c r="G3023" i="18"/>
  <c r="H3023" i="18"/>
  <c r="I3023" i="18"/>
  <c r="J3023" i="18"/>
  <c r="K3023" i="18"/>
  <c r="C3024" i="18"/>
  <c r="D3024" i="18"/>
  <c r="E3024" i="18"/>
  <c r="F3024" i="18"/>
  <c r="G3024" i="18"/>
  <c r="H3024" i="18"/>
  <c r="I3024" i="18"/>
  <c r="J3024" i="18"/>
  <c r="K3024" i="18"/>
  <c r="C3025" i="18"/>
  <c r="D3025" i="18"/>
  <c r="E3025" i="18"/>
  <c r="F3025" i="18"/>
  <c r="G3025" i="18"/>
  <c r="H3025" i="18"/>
  <c r="I3025" i="18"/>
  <c r="J3025" i="18"/>
  <c r="K3025" i="18"/>
  <c r="C3026" i="18"/>
  <c r="D3026" i="18"/>
  <c r="E3026" i="18"/>
  <c r="F3026" i="18"/>
  <c r="G3026" i="18"/>
  <c r="H3026" i="18"/>
  <c r="I3026" i="18"/>
  <c r="J3026" i="18"/>
  <c r="K3026" i="18"/>
  <c r="C3027" i="18"/>
  <c r="D3027" i="18"/>
  <c r="E3027" i="18"/>
  <c r="F3027" i="18"/>
  <c r="G3027" i="18"/>
  <c r="H3027" i="18"/>
  <c r="I3027" i="18"/>
  <c r="J3027" i="18"/>
  <c r="K3027" i="18"/>
  <c r="C3028" i="18"/>
  <c r="D3028" i="18"/>
  <c r="E3028" i="18"/>
  <c r="F3028" i="18"/>
  <c r="G3028" i="18"/>
  <c r="H3028" i="18"/>
  <c r="I3028" i="18"/>
  <c r="J3028" i="18"/>
  <c r="K3028" i="18"/>
  <c r="C3029" i="18"/>
  <c r="D3029" i="18"/>
  <c r="E3029" i="18"/>
  <c r="F3029" i="18"/>
  <c r="G3029" i="18"/>
  <c r="H3029" i="18"/>
  <c r="I3029" i="18"/>
  <c r="J3029" i="18"/>
  <c r="K3029" i="18"/>
  <c r="C3030" i="18"/>
  <c r="D3030" i="18"/>
  <c r="E3030" i="18"/>
  <c r="F3030" i="18"/>
  <c r="G3030" i="18"/>
  <c r="H3030" i="18"/>
  <c r="I3030" i="18"/>
  <c r="J3030" i="18"/>
  <c r="K3030" i="18"/>
  <c r="C3031" i="18"/>
  <c r="D3031" i="18"/>
  <c r="E3031" i="18"/>
  <c r="F3031" i="18"/>
  <c r="G3031" i="18"/>
  <c r="H3031" i="18"/>
  <c r="I3031" i="18"/>
  <c r="J3031" i="18"/>
  <c r="K3031" i="18"/>
  <c r="C3032" i="18"/>
  <c r="D3032" i="18"/>
  <c r="E3032" i="18"/>
  <c r="F3032" i="18"/>
  <c r="G3032" i="18"/>
  <c r="H3032" i="18"/>
  <c r="I3032" i="18"/>
  <c r="J3032" i="18"/>
  <c r="K3032" i="18"/>
  <c r="C3033" i="18"/>
  <c r="D3033" i="18"/>
  <c r="E3033" i="18"/>
  <c r="F3033" i="18"/>
  <c r="G3033" i="18"/>
  <c r="H3033" i="18"/>
  <c r="I3033" i="18"/>
  <c r="J3033" i="18"/>
  <c r="K3033" i="18"/>
  <c r="C3034" i="18"/>
  <c r="D3034" i="18"/>
  <c r="E3034" i="18"/>
  <c r="F3034" i="18"/>
  <c r="G3034" i="18"/>
  <c r="H3034" i="18"/>
  <c r="I3034" i="18"/>
  <c r="J3034" i="18"/>
  <c r="K3034" i="18"/>
  <c r="C3035" i="18"/>
  <c r="D3035" i="18"/>
  <c r="E3035" i="18"/>
  <c r="F3035" i="18"/>
  <c r="G3035" i="18"/>
  <c r="H3035" i="18"/>
  <c r="I3035" i="18"/>
  <c r="J3035" i="18"/>
  <c r="K3035" i="18"/>
  <c r="C3036" i="18"/>
  <c r="D3036" i="18"/>
  <c r="E3036" i="18"/>
  <c r="F3036" i="18"/>
  <c r="G3036" i="18"/>
  <c r="H3036" i="18"/>
  <c r="I3036" i="18"/>
  <c r="J3036" i="18"/>
  <c r="K3036" i="18"/>
  <c r="C3037" i="18"/>
  <c r="D3037" i="18"/>
  <c r="E3037" i="18"/>
  <c r="F3037" i="18"/>
  <c r="G3037" i="18"/>
  <c r="H3037" i="18"/>
  <c r="I3037" i="18"/>
  <c r="J3037" i="18"/>
  <c r="K3037" i="18"/>
  <c r="C3038" i="18"/>
  <c r="D3038" i="18"/>
  <c r="E3038" i="18"/>
  <c r="F3038" i="18"/>
  <c r="G3038" i="18"/>
  <c r="H3038" i="18"/>
  <c r="I3038" i="18"/>
  <c r="J3038" i="18"/>
  <c r="K3038" i="18"/>
  <c r="C3039" i="18"/>
  <c r="D3039" i="18"/>
  <c r="E3039" i="18"/>
  <c r="F3039" i="18"/>
  <c r="G3039" i="18"/>
  <c r="H3039" i="18"/>
  <c r="I3039" i="18"/>
  <c r="J3039" i="18"/>
  <c r="K3039" i="18"/>
  <c r="C3040" i="18"/>
  <c r="D3040" i="18"/>
  <c r="E3040" i="18"/>
  <c r="F3040" i="18"/>
  <c r="G3040" i="18"/>
  <c r="H3040" i="18"/>
  <c r="I3040" i="18"/>
  <c r="J3040" i="18"/>
  <c r="K3040" i="18"/>
  <c r="C3041" i="18"/>
  <c r="D3041" i="18"/>
  <c r="E3041" i="18"/>
  <c r="F3041" i="18"/>
  <c r="G3041" i="18"/>
  <c r="H3041" i="18"/>
  <c r="I3041" i="18"/>
  <c r="J3041" i="18"/>
  <c r="K3041" i="18"/>
  <c r="C3042" i="18"/>
  <c r="D3042" i="18"/>
  <c r="E3042" i="18"/>
  <c r="F3042" i="18"/>
  <c r="G3042" i="18"/>
  <c r="H3042" i="18"/>
  <c r="I3042" i="18"/>
  <c r="J3042" i="18"/>
  <c r="K3042" i="18"/>
  <c r="C3043" i="18"/>
  <c r="D3043" i="18"/>
  <c r="E3043" i="18"/>
  <c r="F3043" i="18"/>
  <c r="G3043" i="18"/>
  <c r="H3043" i="18"/>
  <c r="I3043" i="18"/>
  <c r="J3043" i="18"/>
  <c r="K3043" i="18"/>
  <c r="C3044" i="18"/>
  <c r="D3044" i="18"/>
  <c r="E3044" i="18"/>
  <c r="F3044" i="18"/>
  <c r="G3044" i="18"/>
  <c r="H3044" i="18"/>
  <c r="I3044" i="18"/>
  <c r="J3044" i="18"/>
  <c r="K3044" i="18"/>
  <c r="C3045" i="18"/>
  <c r="D3045" i="18"/>
  <c r="E3045" i="18"/>
  <c r="F3045" i="18"/>
  <c r="G3045" i="18"/>
  <c r="H3045" i="18"/>
  <c r="I3045" i="18"/>
  <c r="J3045" i="18"/>
  <c r="K3045" i="18"/>
  <c r="C3046" i="18"/>
  <c r="D3046" i="18"/>
  <c r="E3046" i="18"/>
  <c r="F3046" i="18"/>
  <c r="G3046" i="18"/>
  <c r="H3046" i="18"/>
  <c r="I3046" i="18"/>
  <c r="J3046" i="18"/>
  <c r="K3046" i="18"/>
  <c r="C3047" i="18"/>
  <c r="D3047" i="18"/>
  <c r="E3047" i="18"/>
  <c r="F3047" i="18"/>
  <c r="G3047" i="18"/>
  <c r="H3047" i="18"/>
  <c r="I3047" i="18"/>
  <c r="J3047" i="18"/>
  <c r="K3047" i="18"/>
  <c r="C3048" i="18"/>
  <c r="D3048" i="18"/>
  <c r="E3048" i="18"/>
  <c r="F3048" i="18"/>
  <c r="G3048" i="18"/>
  <c r="H3048" i="18"/>
  <c r="I3048" i="18"/>
  <c r="J3048" i="18"/>
  <c r="K3048" i="18"/>
  <c r="C3049" i="18"/>
  <c r="D3049" i="18"/>
  <c r="E3049" i="18"/>
  <c r="F3049" i="18"/>
  <c r="G3049" i="18"/>
  <c r="H3049" i="18"/>
  <c r="I3049" i="18"/>
  <c r="J3049" i="18"/>
  <c r="K3049" i="18"/>
  <c r="C3050" i="18"/>
  <c r="D3050" i="18"/>
  <c r="E3050" i="18"/>
  <c r="F3050" i="18"/>
  <c r="G3050" i="18"/>
  <c r="H3050" i="18"/>
  <c r="I3050" i="18"/>
  <c r="J3050" i="18"/>
  <c r="K3050" i="18"/>
  <c r="C3051" i="18"/>
  <c r="D3051" i="18"/>
  <c r="E3051" i="18"/>
  <c r="F3051" i="18"/>
  <c r="G3051" i="18"/>
  <c r="H3051" i="18"/>
  <c r="I3051" i="18"/>
  <c r="J3051" i="18"/>
  <c r="K3051" i="18"/>
  <c r="C3052" i="18"/>
  <c r="D3052" i="18"/>
  <c r="E3052" i="18"/>
  <c r="F3052" i="18"/>
  <c r="G3052" i="18"/>
  <c r="H3052" i="18"/>
  <c r="I3052" i="18"/>
  <c r="J3052" i="18"/>
  <c r="K3052" i="18"/>
  <c r="C3053" i="18"/>
  <c r="D3053" i="18"/>
  <c r="E3053" i="18"/>
  <c r="F3053" i="18"/>
  <c r="G3053" i="18"/>
  <c r="H3053" i="18"/>
  <c r="I3053" i="18"/>
  <c r="J3053" i="18"/>
  <c r="K3053" i="18"/>
  <c r="C3054" i="18"/>
  <c r="D3054" i="18"/>
  <c r="E3054" i="18"/>
  <c r="F3054" i="18"/>
  <c r="G3054" i="18"/>
  <c r="H3054" i="18"/>
  <c r="I3054" i="18"/>
  <c r="J3054" i="18"/>
  <c r="K3054" i="18"/>
  <c r="C3055" i="18"/>
  <c r="D3055" i="18"/>
  <c r="E3055" i="18"/>
  <c r="F3055" i="18"/>
  <c r="G3055" i="18"/>
  <c r="H3055" i="18"/>
  <c r="I3055" i="18"/>
  <c r="J3055" i="18"/>
  <c r="K3055" i="18"/>
  <c r="C3056" i="18"/>
  <c r="D3056" i="18"/>
  <c r="E3056" i="18"/>
  <c r="F3056" i="18"/>
  <c r="G3056" i="18"/>
  <c r="H3056" i="18"/>
  <c r="I3056" i="18"/>
  <c r="J3056" i="18"/>
  <c r="K3056" i="18"/>
  <c r="C3057" i="18"/>
  <c r="D3057" i="18"/>
  <c r="E3057" i="18"/>
  <c r="F3057" i="18"/>
  <c r="G3057" i="18"/>
  <c r="H3057" i="18"/>
  <c r="I3057" i="18"/>
  <c r="J3057" i="18"/>
  <c r="K3057" i="18"/>
  <c r="C3058" i="18"/>
  <c r="D3058" i="18"/>
  <c r="E3058" i="18"/>
  <c r="F3058" i="18"/>
  <c r="G3058" i="18"/>
  <c r="H3058" i="18"/>
  <c r="I3058" i="18"/>
  <c r="J3058" i="18"/>
  <c r="K3058" i="18"/>
  <c r="C3059" i="18"/>
  <c r="D3059" i="18"/>
  <c r="E3059" i="18"/>
  <c r="F3059" i="18"/>
  <c r="G3059" i="18"/>
  <c r="H3059" i="18"/>
  <c r="I3059" i="18"/>
  <c r="J3059" i="18"/>
  <c r="K3059" i="18"/>
  <c r="C3060" i="18"/>
  <c r="D3060" i="18"/>
  <c r="E3060" i="18"/>
  <c r="F3060" i="18"/>
  <c r="G3060" i="18"/>
  <c r="H3060" i="18"/>
  <c r="I3060" i="18"/>
  <c r="J3060" i="18"/>
  <c r="K3060" i="18"/>
  <c r="C3061" i="18"/>
  <c r="D3061" i="18"/>
  <c r="E3061" i="18"/>
  <c r="F3061" i="18"/>
  <c r="G3061" i="18"/>
  <c r="H3061" i="18"/>
  <c r="I3061" i="18"/>
  <c r="J3061" i="18"/>
  <c r="K3061" i="18"/>
  <c r="C3062" i="18"/>
  <c r="D3062" i="18"/>
  <c r="E3062" i="18"/>
  <c r="F3062" i="18"/>
  <c r="G3062" i="18"/>
  <c r="H3062" i="18"/>
  <c r="I3062" i="18"/>
  <c r="J3062" i="18"/>
  <c r="K3062" i="18"/>
  <c r="C3063" i="18"/>
  <c r="D3063" i="18"/>
  <c r="E3063" i="18"/>
  <c r="F3063" i="18"/>
  <c r="G3063" i="18"/>
  <c r="H3063" i="18"/>
  <c r="I3063" i="18"/>
  <c r="J3063" i="18"/>
  <c r="K3063" i="18"/>
  <c r="C3064" i="18"/>
  <c r="D3064" i="18"/>
  <c r="E3064" i="18"/>
  <c r="F3064" i="18"/>
  <c r="G3064" i="18"/>
  <c r="H3064" i="18"/>
  <c r="I3064" i="18"/>
  <c r="J3064" i="18"/>
  <c r="K3064" i="18"/>
  <c r="C3065" i="18"/>
  <c r="D3065" i="18"/>
  <c r="E3065" i="18"/>
  <c r="F3065" i="18"/>
  <c r="G3065" i="18"/>
  <c r="H3065" i="18"/>
  <c r="I3065" i="18"/>
  <c r="J3065" i="18"/>
  <c r="K3065" i="18"/>
  <c r="C3066" i="18"/>
  <c r="D3066" i="18"/>
  <c r="E3066" i="18"/>
  <c r="F3066" i="18"/>
  <c r="G3066" i="18"/>
  <c r="H3066" i="18"/>
  <c r="I3066" i="18"/>
  <c r="J3066" i="18"/>
  <c r="K3066" i="18"/>
  <c r="C3067" i="18"/>
  <c r="D3067" i="18"/>
  <c r="E3067" i="18"/>
  <c r="F3067" i="18"/>
  <c r="G3067" i="18"/>
  <c r="H3067" i="18"/>
  <c r="I3067" i="18"/>
  <c r="J3067" i="18"/>
  <c r="K3067" i="18"/>
  <c r="C3068" i="18"/>
  <c r="D3068" i="18"/>
  <c r="E3068" i="18"/>
  <c r="F3068" i="18"/>
  <c r="G3068" i="18"/>
  <c r="H3068" i="18"/>
  <c r="I3068" i="18"/>
  <c r="J3068" i="18"/>
  <c r="K3068" i="18"/>
  <c r="C3069" i="18"/>
  <c r="D3069" i="18"/>
  <c r="E3069" i="18"/>
  <c r="F3069" i="18"/>
  <c r="G3069" i="18"/>
  <c r="H3069" i="18"/>
  <c r="I3069" i="18"/>
  <c r="J3069" i="18"/>
  <c r="K3069" i="18"/>
  <c r="C3070" i="18"/>
  <c r="D3070" i="18"/>
  <c r="E3070" i="18"/>
  <c r="F3070" i="18"/>
  <c r="G3070" i="18"/>
  <c r="H3070" i="18"/>
  <c r="I3070" i="18"/>
  <c r="J3070" i="18"/>
  <c r="K3070" i="18"/>
  <c r="C3071" i="18"/>
  <c r="D3071" i="18"/>
  <c r="E3071" i="18"/>
  <c r="F3071" i="18"/>
  <c r="G3071" i="18"/>
  <c r="H3071" i="18"/>
  <c r="I3071" i="18"/>
  <c r="J3071" i="18"/>
  <c r="K3071" i="18"/>
  <c r="C3072" i="18"/>
  <c r="D3072" i="18"/>
  <c r="E3072" i="18"/>
  <c r="F3072" i="18"/>
  <c r="G3072" i="18"/>
  <c r="H3072" i="18"/>
  <c r="I3072" i="18"/>
  <c r="J3072" i="18"/>
  <c r="K3072" i="18"/>
  <c r="C3073" i="18"/>
  <c r="D3073" i="18"/>
  <c r="E3073" i="18"/>
  <c r="F3073" i="18"/>
  <c r="G3073" i="18"/>
  <c r="H3073" i="18"/>
  <c r="I3073" i="18"/>
  <c r="J3073" i="18"/>
  <c r="K3073" i="18"/>
  <c r="C3074" i="18"/>
  <c r="D3074" i="18"/>
  <c r="E3074" i="18"/>
  <c r="F3074" i="18"/>
  <c r="G3074" i="18"/>
  <c r="H3074" i="18"/>
  <c r="I3074" i="18"/>
  <c r="J3074" i="18"/>
  <c r="K3074" i="18"/>
  <c r="C3075" i="18"/>
  <c r="D3075" i="18"/>
  <c r="E3075" i="18"/>
  <c r="F3075" i="18"/>
  <c r="G3075" i="18"/>
  <c r="H3075" i="18"/>
  <c r="I3075" i="18"/>
  <c r="J3075" i="18"/>
  <c r="K3075" i="18"/>
  <c r="C3076" i="18"/>
  <c r="D3076" i="18"/>
  <c r="E3076" i="18"/>
  <c r="F3076" i="18"/>
  <c r="G3076" i="18"/>
  <c r="H3076" i="18"/>
  <c r="I3076" i="18"/>
  <c r="J3076" i="18"/>
  <c r="K3076" i="18"/>
  <c r="C3077" i="18"/>
  <c r="D3077" i="18"/>
  <c r="E3077" i="18"/>
  <c r="F3077" i="18"/>
  <c r="G3077" i="18"/>
  <c r="H3077" i="18"/>
  <c r="I3077" i="18"/>
  <c r="J3077" i="18"/>
  <c r="K3077" i="18"/>
  <c r="C3078" i="18"/>
  <c r="D3078" i="18"/>
  <c r="E3078" i="18"/>
  <c r="F3078" i="18"/>
  <c r="G3078" i="18"/>
  <c r="H3078" i="18"/>
  <c r="I3078" i="18"/>
  <c r="J3078" i="18"/>
  <c r="K3078" i="18"/>
  <c r="C3079" i="18"/>
  <c r="D3079" i="18"/>
  <c r="E3079" i="18"/>
  <c r="F3079" i="18"/>
  <c r="G3079" i="18"/>
  <c r="H3079" i="18"/>
  <c r="I3079" i="18"/>
  <c r="J3079" i="18"/>
  <c r="K3079" i="18"/>
  <c r="C3080" i="18"/>
  <c r="D3080" i="18"/>
  <c r="E3080" i="18"/>
  <c r="F3080" i="18"/>
  <c r="G3080" i="18"/>
  <c r="H3080" i="18"/>
  <c r="I3080" i="18"/>
  <c r="J3080" i="18"/>
  <c r="K3080" i="18"/>
  <c r="C3081" i="18"/>
  <c r="D3081" i="18"/>
  <c r="E3081" i="18"/>
  <c r="F3081" i="18"/>
  <c r="G3081" i="18"/>
  <c r="H3081" i="18"/>
  <c r="I3081" i="18"/>
  <c r="J3081" i="18"/>
  <c r="K3081" i="18"/>
  <c r="C3082" i="18"/>
  <c r="D3082" i="18"/>
  <c r="E3082" i="18"/>
  <c r="F3082" i="18"/>
  <c r="G3082" i="18"/>
  <c r="H3082" i="18"/>
  <c r="I3082" i="18"/>
  <c r="J3082" i="18"/>
  <c r="K3082" i="18"/>
  <c r="C3083" i="18"/>
  <c r="D3083" i="18"/>
  <c r="E3083" i="18"/>
  <c r="F3083" i="18"/>
  <c r="G3083" i="18"/>
  <c r="H3083" i="18"/>
  <c r="I3083" i="18"/>
  <c r="J3083" i="18"/>
  <c r="K3083" i="18"/>
  <c r="C3084" i="18"/>
  <c r="D3084" i="18"/>
  <c r="E3084" i="18"/>
  <c r="F3084" i="18"/>
  <c r="G3084" i="18"/>
  <c r="H3084" i="18"/>
  <c r="I3084" i="18"/>
  <c r="J3084" i="18"/>
  <c r="K3084" i="18"/>
  <c r="C3085" i="18"/>
  <c r="D3085" i="18"/>
  <c r="E3085" i="18"/>
  <c r="F3085" i="18"/>
  <c r="G3085" i="18"/>
  <c r="H3085" i="18"/>
  <c r="I3085" i="18"/>
  <c r="J3085" i="18"/>
  <c r="K3085" i="18"/>
  <c r="C3086" i="18"/>
  <c r="D3086" i="18"/>
  <c r="E3086" i="18"/>
  <c r="F3086" i="18"/>
  <c r="G3086" i="18"/>
  <c r="H3086" i="18"/>
  <c r="I3086" i="18"/>
  <c r="J3086" i="18"/>
  <c r="K3086" i="18"/>
  <c r="C3087" i="18"/>
  <c r="D3087" i="18"/>
  <c r="E3087" i="18"/>
  <c r="F3087" i="18"/>
  <c r="G3087" i="18"/>
  <c r="H3087" i="18"/>
  <c r="I3087" i="18"/>
  <c r="J3087" i="18"/>
  <c r="K3087" i="18"/>
  <c r="C3088" i="18"/>
  <c r="D3088" i="18"/>
  <c r="E3088" i="18"/>
  <c r="F3088" i="18"/>
  <c r="G3088" i="18"/>
  <c r="H3088" i="18"/>
  <c r="I3088" i="18"/>
  <c r="J3088" i="18"/>
  <c r="K3088" i="18"/>
  <c r="C3089" i="18"/>
  <c r="D3089" i="18"/>
  <c r="E3089" i="18"/>
  <c r="F3089" i="18"/>
  <c r="G3089" i="18"/>
  <c r="H3089" i="18"/>
  <c r="I3089" i="18"/>
  <c r="J3089" i="18"/>
  <c r="K3089" i="18"/>
  <c r="C3090" i="18"/>
  <c r="D3090" i="18"/>
  <c r="E3090" i="18"/>
  <c r="F3090" i="18"/>
  <c r="G3090" i="18"/>
  <c r="H3090" i="18"/>
  <c r="I3090" i="18"/>
  <c r="J3090" i="18"/>
  <c r="K3090" i="18"/>
  <c r="C3091" i="18"/>
  <c r="D3091" i="18"/>
  <c r="E3091" i="18"/>
  <c r="F3091" i="18"/>
  <c r="G3091" i="18"/>
  <c r="H3091" i="18"/>
  <c r="I3091" i="18"/>
  <c r="J3091" i="18"/>
  <c r="K3091" i="18"/>
  <c r="C3092" i="18"/>
  <c r="D3092" i="18"/>
  <c r="E3092" i="18"/>
  <c r="F3092" i="18"/>
  <c r="G3092" i="18"/>
  <c r="H3092" i="18"/>
  <c r="I3092" i="18"/>
  <c r="J3092" i="18"/>
  <c r="K3092" i="18"/>
  <c r="C3093" i="18"/>
  <c r="D3093" i="18"/>
  <c r="E3093" i="18"/>
  <c r="F3093" i="18"/>
  <c r="G3093" i="18"/>
  <c r="H3093" i="18"/>
  <c r="I3093" i="18"/>
  <c r="J3093" i="18"/>
  <c r="K3093" i="18"/>
  <c r="C3094" i="18"/>
  <c r="D3094" i="18"/>
  <c r="E3094" i="18"/>
  <c r="F3094" i="18"/>
  <c r="G3094" i="18"/>
  <c r="H3094" i="18"/>
  <c r="I3094" i="18"/>
  <c r="J3094" i="18"/>
  <c r="K3094" i="18"/>
  <c r="C3095" i="18"/>
  <c r="D3095" i="18"/>
  <c r="E3095" i="18"/>
  <c r="F3095" i="18"/>
  <c r="G3095" i="18"/>
  <c r="H3095" i="18"/>
  <c r="I3095" i="18"/>
  <c r="J3095" i="18"/>
  <c r="K3095" i="18"/>
  <c r="C3096" i="18"/>
  <c r="D3096" i="18"/>
  <c r="E3096" i="18"/>
  <c r="F3096" i="18"/>
  <c r="G3096" i="18"/>
  <c r="H3096" i="18"/>
  <c r="I3096" i="18"/>
  <c r="J3096" i="18"/>
  <c r="K3096" i="18"/>
  <c r="C3097" i="18"/>
  <c r="D3097" i="18"/>
  <c r="E3097" i="18"/>
  <c r="F3097" i="18"/>
  <c r="G3097" i="18"/>
  <c r="H3097" i="18"/>
  <c r="I3097" i="18"/>
  <c r="J3097" i="18"/>
  <c r="K3097" i="18"/>
  <c r="C3098" i="18"/>
  <c r="D3098" i="18"/>
  <c r="E3098" i="18"/>
  <c r="F3098" i="18"/>
  <c r="G3098" i="18"/>
  <c r="H3098" i="18"/>
  <c r="I3098" i="18"/>
  <c r="J3098" i="18"/>
  <c r="K3098" i="18"/>
  <c r="C3099" i="18"/>
  <c r="D3099" i="18"/>
  <c r="E3099" i="18"/>
  <c r="F3099" i="18"/>
  <c r="G3099" i="18"/>
  <c r="H3099" i="18"/>
  <c r="I3099" i="18"/>
  <c r="J3099" i="18"/>
  <c r="K3099" i="18"/>
  <c r="C3100" i="18"/>
  <c r="D3100" i="18"/>
  <c r="E3100" i="18"/>
  <c r="F3100" i="18"/>
  <c r="G3100" i="18"/>
  <c r="H3100" i="18"/>
  <c r="I3100" i="18"/>
  <c r="J3100" i="18"/>
  <c r="K3100" i="18"/>
  <c r="C3101" i="18"/>
  <c r="D3101" i="18"/>
  <c r="E3101" i="18"/>
  <c r="F3101" i="18"/>
  <c r="G3101" i="18"/>
  <c r="H3101" i="18"/>
  <c r="I3101" i="18"/>
  <c r="J3101" i="18"/>
  <c r="K3101" i="18"/>
  <c r="C3102" i="18"/>
  <c r="D3102" i="18"/>
  <c r="E3102" i="18"/>
  <c r="F3102" i="18"/>
  <c r="G3102" i="18"/>
  <c r="H3102" i="18"/>
  <c r="I3102" i="18"/>
  <c r="J3102" i="18"/>
  <c r="K3102" i="18"/>
  <c r="C3103" i="18"/>
  <c r="D3103" i="18"/>
  <c r="E3103" i="18"/>
  <c r="F3103" i="18"/>
  <c r="G3103" i="18"/>
  <c r="H3103" i="18"/>
  <c r="I3103" i="18"/>
  <c r="J3103" i="18"/>
  <c r="K3103" i="18"/>
  <c r="C3104" i="18"/>
  <c r="D3104" i="18"/>
  <c r="E3104" i="18"/>
  <c r="F3104" i="18"/>
  <c r="G3104" i="18"/>
  <c r="H3104" i="18"/>
  <c r="I3104" i="18"/>
  <c r="J3104" i="18"/>
  <c r="K3104" i="18"/>
  <c r="C3105" i="18"/>
  <c r="D3105" i="18"/>
  <c r="E3105" i="18"/>
  <c r="F3105" i="18"/>
  <c r="G3105" i="18"/>
  <c r="H3105" i="18"/>
  <c r="I3105" i="18"/>
  <c r="J3105" i="18"/>
  <c r="K3105" i="18"/>
  <c r="C3106" i="18"/>
  <c r="D3106" i="18"/>
  <c r="E3106" i="18"/>
  <c r="F3106" i="18"/>
  <c r="G3106" i="18"/>
  <c r="H3106" i="18"/>
  <c r="I3106" i="18"/>
  <c r="J3106" i="18"/>
  <c r="K3106" i="18"/>
  <c r="C3107" i="18"/>
  <c r="D3107" i="18"/>
  <c r="E3107" i="18"/>
  <c r="F3107" i="18"/>
  <c r="G3107" i="18"/>
  <c r="H3107" i="18"/>
  <c r="I3107" i="18"/>
  <c r="J3107" i="18"/>
  <c r="K3107" i="18"/>
  <c r="C3108" i="18"/>
  <c r="D3108" i="18"/>
  <c r="E3108" i="18"/>
  <c r="F3108" i="18"/>
  <c r="G3108" i="18"/>
  <c r="H3108" i="18"/>
  <c r="I3108" i="18"/>
  <c r="J3108" i="18"/>
  <c r="K3108" i="18"/>
  <c r="C3109" i="18"/>
  <c r="D3109" i="18"/>
  <c r="E3109" i="18"/>
  <c r="F3109" i="18"/>
  <c r="G3109" i="18"/>
  <c r="H3109" i="18"/>
  <c r="I3109" i="18"/>
  <c r="J3109" i="18"/>
  <c r="K3109" i="18"/>
  <c r="C3110" i="18"/>
  <c r="D3110" i="18"/>
  <c r="E3110" i="18"/>
  <c r="F3110" i="18"/>
  <c r="G3110" i="18"/>
  <c r="H3110" i="18"/>
  <c r="I3110" i="18"/>
  <c r="J3110" i="18"/>
  <c r="K3110" i="18"/>
  <c r="C3111" i="18"/>
  <c r="D3111" i="18"/>
  <c r="E3111" i="18"/>
  <c r="F3111" i="18"/>
  <c r="G3111" i="18"/>
  <c r="H3111" i="18"/>
  <c r="I3111" i="18"/>
  <c r="J3111" i="18"/>
  <c r="K3111" i="18"/>
  <c r="C3112" i="18"/>
  <c r="D3112" i="18"/>
  <c r="E3112" i="18"/>
  <c r="F3112" i="18"/>
  <c r="G3112" i="18"/>
  <c r="H3112" i="18"/>
  <c r="I3112" i="18"/>
  <c r="J3112" i="18"/>
  <c r="K3112" i="18"/>
  <c r="C3113" i="18"/>
  <c r="D3113" i="18"/>
  <c r="E3113" i="18"/>
  <c r="F3113" i="18"/>
  <c r="G3113" i="18"/>
  <c r="H3113" i="18"/>
  <c r="I3113" i="18"/>
  <c r="J3113" i="18"/>
  <c r="K3113" i="18"/>
  <c r="C3114" i="18"/>
  <c r="D3114" i="18"/>
  <c r="E3114" i="18"/>
  <c r="F3114" i="18"/>
  <c r="G3114" i="18"/>
  <c r="H3114" i="18"/>
  <c r="I3114" i="18"/>
  <c r="J3114" i="18"/>
  <c r="K3114" i="18"/>
  <c r="C3115" i="18"/>
  <c r="D3115" i="18"/>
  <c r="E3115" i="18"/>
  <c r="F3115" i="18"/>
  <c r="G3115" i="18"/>
  <c r="H3115" i="18"/>
  <c r="I3115" i="18"/>
  <c r="J3115" i="18"/>
  <c r="K3115" i="18"/>
  <c r="C3116" i="18"/>
  <c r="D3116" i="18"/>
  <c r="E3116" i="18"/>
  <c r="F3116" i="18"/>
  <c r="G3116" i="18"/>
  <c r="H3116" i="18"/>
  <c r="I3116" i="18"/>
  <c r="J3116" i="18"/>
  <c r="K3116" i="18"/>
  <c r="C3117" i="18"/>
  <c r="D3117" i="18"/>
  <c r="E3117" i="18"/>
  <c r="F3117" i="18"/>
  <c r="G3117" i="18"/>
  <c r="H3117" i="18"/>
  <c r="I3117" i="18"/>
  <c r="J3117" i="18"/>
  <c r="K3117" i="18"/>
  <c r="C3118" i="18"/>
  <c r="D3118" i="18"/>
  <c r="E3118" i="18"/>
  <c r="F3118" i="18"/>
  <c r="G3118" i="18"/>
  <c r="H3118" i="18"/>
  <c r="I3118" i="18"/>
  <c r="J3118" i="18"/>
  <c r="K3118" i="18"/>
  <c r="C3119" i="18"/>
  <c r="D3119" i="18"/>
  <c r="E3119" i="18"/>
  <c r="F3119" i="18"/>
  <c r="G3119" i="18"/>
  <c r="H3119" i="18"/>
  <c r="I3119" i="18"/>
  <c r="J3119" i="18"/>
  <c r="K3119" i="18"/>
  <c r="C3120" i="18"/>
  <c r="D3120" i="18"/>
  <c r="E3120" i="18"/>
  <c r="F3120" i="18"/>
  <c r="G3120" i="18"/>
  <c r="H3120" i="18"/>
  <c r="I3120" i="18"/>
  <c r="J3120" i="18"/>
  <c r="K3120" i="18"/>
  <c r="C3121" i="18"/>
  <c r="D3121" i="18"/>
  <c r="E3121" i="18"/>
  <c r="F3121" i="18"/>
  <c r="G3121" i="18"/>
  <c r="H3121" i="18"/>
  <c r="I3121" i="18"/>
  <c r="J3121" i="18"/>
  <c r="K3121" i="18"/>
  <c r="C3122" i="18"/>
  <c r="D3122" i="18"/>
  <c r="E3122" i="18"/>
  <c r="F3122" i="18"/>
  <c r="G3122" i="18"/>
  <c r="H3122" i="18"/>
  <c r="I3122" i="18"/>
  <c r="J3122" i="18"/>
  <c r="K3122" i="18"/>
  <c r="C3123" i="18"/>
  <c r="D3123" i="18"/>
  <c r="E3123" i="18"/>
  <c r="F3123" i="18"/>
  <c r="G3123" i="18"/>
  <c r="H3123" i="18"/>
  <c r="I3123" i="18"/>
  <c r="J3123" i="18"/>
  <c r="K3123" i="18"/>
  <c r="C3124" i="18"/>
  <c r="D3124" i="18"/>
  <c r="E3124" i="18"/>
  <c r="F3124" i="18"/>
  <c r="G3124" i="18"/>
  <c r="H3124" i="18"/>
  <c r="I3124" i="18"/>
  <c r="J3124" i="18"/>
  <c r="K3124" i="18"/>
  <c r="C3125" i="18"/>
  <c r="D3125" i="18"/>
  <c r="E3125" i="18"/>
  <c r="F3125" i="18"/>
  <c r="G3125" i="18"/>
  <c r="H3125" i="18"/>
  <c r="I3125" i="18"/>
  <c r="J3125" i="18"/>
  <c r="K3125" i="18"/>
  <c r="C3126" i="18"/>
  <c r="D3126" i="18"/>
  <c r="E3126" i="18"/>
  <c r="F3126" i="18"/>
  <c r="G3126" i="18"/>
  <c r="H3126" i="18"/>
  <c r="I3126" i="18"/>
  <c r="J3126" i="18"/>
  <c r="K3126" i="18"/>
  <c r="C3127" i="18"/>
  <c r="D3127" i="18"/>
  <c r="E3127" i="18"/>
  <c r="F3127" i="18"/>
  <c r="G3127" i="18"/>
  <c r="H3127" i="18"/>
  <c r="I3127" i="18"/>
  <c r="J3127" i="18"/>
  <c r="K3127" i="18"/>
  <c r="C3128" i="18"/>
  <c r="D3128" i="18"/>
  <c r="E3128" i="18"/>
  <c r="F3128" i="18"/>
  <c r="G3128" i="18"/>
  <c r="H3128" i="18"/>
  <c r="I3128" i="18"/>
  <c r="J3128" i="18"/>
  <c r="K3128" i="18"/>
  <c r="C3129" i="18"/>
  <c r="D3129" i="18"/>
  <c r="E3129" i="18"/>
  <c r="F3129" i="18"/>
  <c r="G3129" i="18"/>
  <c r="H3129" i="18"/>
  <c r="I3129" i="18"/>
  <c r="J3129" i="18"/>
  <c r="K3129" i="18"/>
  <c r="C3130" i="18"/>
  <c r="D3130" i="18"/>
  <c r="E3130" i="18"/>
  <c r="F3130" i="18"/>
  <c r="G3130" i="18"/>
  <c r="H3130" i="18"/>
  <c r="I3130" i="18"/>
  <c r="J3130" i="18"/>
  <c r="K3130" i="18"/>
  <c r="C3131" i="18"/>
  <c r="D3131" i="18"/>
  <c r="E3131" i="18"/>
  <c r="F3131" i="18"/>
  <c r="G3131" i="18"/>
  <c r="H3131" i="18"/>
  <c r="I3131" i="18"/>
  <c r="J3131" i="18"/>
  <c r="K3131" i="18"/>
  <c r="C3132" i="18"/>
  <c r="D3132" i="18"/>
  <c r="E3132" i="18"/>
  <c r="F3132" i="18"/>
  <c r="G3132" i="18"/>
  <c r="H3132" i="18"/>
  <c r="I3132" i="18"/>
  <c r="J3132" i="18"/>
  <c r="K3132" i="18"/>
  <c r="C3133" i="18"/>
  <c r="D3133" i="18"/>
  <c r="E3133" i="18"/>
  <c r="F3133" i="18"/>
  <c r="G3133" i="18"/>
  <c r="H3133" i="18"/>
  <c r="I3133" i="18"/>
  <c r="J3133" i="18"/>
  <c r="K3133" i="18"/>
  <c r="C3134" i="18"/>
  <c r="D3134" i="18"/>
  <c r="E3134" i="18"/>
  <c r="F3134" i="18"/>
  <c r="G3134" i="18"/>
  <c r="H3134" i="18"/>
  <c r="I3134" i="18"/>
  <c r="J3134" i="18"/>
  <c r="K3134" i="18"/>
  <c r="C3135" i="18"/>
  <c r="D3135" i="18"/>
  <c r="E3135" i="18"/>
  <c r="F3135" i="18"/>
  <c r="G3135" i="18"/>
  <c r="H3135" i="18"/>
  <c r="I3135" i="18"/>
  <c r="J3135" i="18"/>
  <c r="K3135" i="18"/>
  <c r="C3136" i="18"/>
  <c r="D3136" i="18"/>
  <c r="E3136" i="18"/>
  <c r="F3136" i="18"/>
  <c r="G3136" i="18"/>
  <c r="H3136" i="18"/>
  <c r="I3136" i="18"/>
  <c r="J3136" i="18"/>
  <c r="K3136" i="18"/>
  <c r="C3137" i="18"/>
  <c r="D3137" i="18"/>
  <c r="E3137" i="18"/>
  <c r="F3137" i="18"/>
  <c r="G3137" i="18"/>
  <c r="H3137" i="18"/>
  <c r="I3137" i="18"/>
  <c r="J3137" i="18"/>
  <c r="K3137" i="18"/>
  <c r="C3138" i="18"/>
  <c r="D3138" i="18"/>
  <c r="E3138" i="18"/>
  <c r="F3138" i="18"/>
  <c r="G3138" i="18"/>
  <c r="H3138" i="18"/>
  <c r="I3138" i="18"/>
  <c r="J3138" i="18"/>
  <c r="K3138" i="18"/>
  <c r="C3139" i="18"/>
  <c r="D3139" i="18"/>
  <c r="E3139" i="18"/>
  <c r="F3139" i="18"/>
  <c r="G3139" i="18"/>
  <c r="H3139" i="18"/>
  <c r="I3139" i="18"/>
  <c r="J3139" i="18"/>
  <c r="K3139" i="18"/>
  <c r="C3140" i="18"/>
  <c r="D3140" i="18"/>
  <c r="E3140" i="18"/>
  <c r="F3140" i="18"/>
  <c r="G3140" i="18"/>
  <c r="H3140" i="18"/>
  <c r="I3140" i="18"/>
  <c r="J3140" i="18"/>
  <c r="K3140" i="18"/>
  <c r="C3141" i="18"/>
  <c r="D3141" i="18"/>
  <c r="E3141" i="18"/>
  <c r="F3141" i="18"/>
  <c r="G3141" i="18"/>
  <c r="H3141" i="18"/>
  <c r="I3141" i="18"/>
  <c r="J3141" i="18"/>
  <c r="K3141" i="18"/>
  <c r="C3142" i="18"/>
  <c r="D3142" i="18"/>
  <c r="E3142" i="18"/>
  <c r="F3142" i="18"/>
  <c r="G3142" i="18"/>
  <c r="H3142" i="18"/>
  <c r="I3142" i="18"/>
  <c r="J3142" i="18"/>
  <c r="K3142" i="18"/>
  <c r="C3143" i="18"/>
  <c r="D3143" i="18"/>
  <c r="E3143" i="18"/>
  <c r="F3143" i="18"/>
  <c r="G3143" i="18"/>
  <c r="H3143" i="18"/>
  <c r="I3143" i="18"/>
  <c r="J3143" i="18"/>
  <c r="K3143" i="18"/>
  <c r="C3144" i="18"/>
  <c r="D3144" i="18"/>
  <c r="E3144" i="18"/>
  <c r="F3144" i="18"/>
  <c r="G3144" i="18"/>
  <c r="H3144" i="18"/>
  <c r="I3144" i="18"/>
  <c r="J3144" i="18"/>
  <c r="K3144" i="18"/>
  <c r="C3145" i="18"/>
  <c r="D3145" i="18"/>
  <c r="E3145" i="18"/>
  <c r="F3145" i="18"/>
  <c r="G3145" i="18"/>
  <c r="H3145" i="18"/>
  <c r="I3145" i="18"/>
  <c r="J3145" i="18"/>
  <c r="K3145" i="18"/>
  <c r="C3146" i="18"/>
  <c r="D3146" i="18"/>
  <c r="E3146" i="18"/>
  <c r="F3146" i="18"/>
  <c r="G3146" i="18"/>
  <c r="H3146" i="18"/>
  <c r="I3146" i="18"/>
  <c r="J3146" i="18"/>
  <c r="K3146" i="18"/>
  <c r="C3147" i="18"/>
  <c r="D3147" i="18"/>
  <c r="E3147" i="18"/>
  <c r="F3147" i="18"/>
  <c r="G3147" i="18"/>
  <c r="H3147" i="18"/>
  <c r="I3147" i="18"/>
  <c r="J3147" i="18"/>
  <c r="K3147" i="18"/>
  <c r="C3148" i="18"/>
  <c r="D3148" i="18"/>
  <c r="E3148" i="18"/>
  <c r="F3148" i="18"/>
  <c r="G3148" i="18"/>
  <c r="H3148" i="18"/>
  <c r="I3148" i="18"/>
  <c r="J3148" i="18"/>
  <c r="K3148" i="18"/>
  <c r="C3149" i="18"/>
  <c r="D3149" i="18"/>
  <c r="E3149" i="18"/>
  <c r="F3149" i="18"/>
  <c r="G3149" i="18"/>
  <c r="H3149" i="18"/>
  <c r="I3149" i="18"/>
  <c r="J3149" i="18"/>
  <c r="K3149" i="18"/>
  <c r="C3150" i="18"/>
  <c r="D3150" i="18"/>
  <c r="E3150" i="18"/>
  <c r="F3150" i="18"/>
  <c r="G3150" i="18"/>
  <c r="H3150" i="18"/>
  <c r="I3150" i="18"/>
  <c r="J3150" i="18"/>
  <c r="K3150" i="18"/>
  <c r="C3151" i="18"/>
  <c r="D3151" i="18"/>
  <c r="E3151" i="18"/>
  <c r="F3151" i="18"/>
  <c r="G3151" i="18"/>
  <c r="H3151" i="18"/>
  <c r="I3151" i="18"/>
  <c r="J3151" i="18"/>
  <c r="K3151" i="18"/>
  <c r="C3152" i="18"/>
  <c r="D3152" i="18"/>
  <c r="E3152" i="18"/>
  <c r="F3152" i="18"/>
  <c r="G3152" i="18"/>
  <c r="H3152" i="18"/>
  <c r="I3152" i="18"/>
  <c r="J3152" i="18"/>
  <c r="K3152" i="18"/>
  <c r="C3153" i="18"/>
  <c r="D3153" i="18"/>
  <c r="E3153" i="18"/>
  <c r="F3153" i="18"/>
  <c r="G3153" i="18"/>
  <c r="H3153" i="18"/>
  <c r="I3153" i="18"/>
  <c r="J3153" i="18"/>
  <c r="K3153" i="18"/>
  <c r="C3154" i="18"/>
  <c r="D3154" i="18"/>
  <c r="E3154" i="18"/>
  <c r="F3154" i="18"/>
  <c r="G3154" i="18"/>
  <c r="H3154" i="18"/>
  <c r="I3154" i="18"/>
  <c r="J3154" i="18"/>
  <c r="K3154" i="18"/>
  <c r="C3155" i="18"/>
  <c r="D3155" i="18"/>
  <c r="E3155" i="18"/>
  <c r="F3155" i="18"/>
  <c r="G3155" i="18"/>
  <c r="H3155" i="18"/>
  <c r="I3155" i="18"/>
  <c r="J3155" i="18"/>
  <c r="K3155" i="18"/>
  <c r="C3156" i="18"/>
  <c r="D3156" i="18"/>
  <c r="E3156" i="18"/>
  <c r="F3156" i="18"/>
  <c r="G3156" i="18"/>
  <c r="H3156" i="18"/>
  <c r="I3156" i="18"/>
  <c r="J3156" i="18"/>
  <c r="K3156" i="18"/>
  <c r="C3157" i="18"/>
  <c r="D3157" i="18"/>
  <c r="E3157" i="18"/>
  <c r="F3157" i="18"/>
  <c r="G3157" i="18"/>
  <c r="H3157" i="18"/>
  <c r="I3157" i="18"/>
  <c r="J3157" i="18"/>
  <c r="K3157" i="18"/>
  <c r="C3158" i="18"/>
  <c r="D3158" i="18"/>
  <c r="E3158" i="18"/>
  <c r="F3158" i="18"/>
  <c r="G3158" i="18"/>
  <c r="H3158" i="18"/>
  <c r="I3158" i="18"/>
  <c r="J3158" i="18"/>
  <c r="K3158" i="18"/>
  <c r="C3159" i="18"/>
  <c r="D3159" i="18"/>
  <c r="E3159" i="18"/>
  <c r="F3159" i="18"/>
  <c r="G3159" i="18"/>
  <c r="H3159" i="18"/>
  <c r="I3159" i="18"/>
  <c r="J3159" i="18"/>
  <c r="K3159" i="18"/>
  <c r="C3160" i="18"/>
  <c r="D3160" i="18"/>
  <c r="E3160" i="18"/>
  <c r="F3160" i="18"/>
  <c r="G3160" i="18"/>
  <c r="H3160" i="18"/>
  <c r="I3160" i="18"/>
  <c r="J3160" i="18"/>
  <c r="K3160" i="18"/>
  <c r="C3161" i="18"/>
  <c r="D3161" i="18"/>
  <c r="E3161" i="18"/>
  <c r="F3161" i="18"/>
  <c r="G3161" i="18"/>
  <c r="H3161" i="18"/>
  <c r="I3161" i="18"/>
  <c r="J3161" i="18"/>
  <c r="K3161" i="18"/>
  <c r="C3162" i="18"/>
  <c r="D3162" i="18"/>
  <c r="E3162" i="18"/>
  <c r="F3162" i="18"/>
  <c r="G3162" i="18"/>
  <c r="H3162" i="18"/>
  <c r="I3162" i="18"/>
  <c r="J3162" i="18"/>
  <c r="K3162" i="18"/>
  <c r="C3163" i="18"/>
  <c r="D3163" i="18"/>
  <c r="E3163" i="18"/>
  <c r="F3163" i="18"/>
  <c r="G3163" i="18"/>
  <c r="H3163" i="18"/>
  <c r="I3163" i="18"/>
  <c r="J3163" i="18"/>
  <c r="K3163" i="18"/>
  <c r="C3164" i="18"/>
  <c r="D3164" i="18"/>
  <c r="E3164" i="18"/>
  <c r="F3164" i="18"/>
  <c r="G3164" i="18"/>
  <c r="H3164" i="18"/>
  <c r="I3164" i="18"/>
  <c r="J3164" i="18"/>
  <c r="K3164" i="18"/>
  <c r="C3165" i="18"/>
  <c r="D3165" i="18"/>
  <c r="E3165" i="18"/>
  <c r="F3165" i="18"/>
  <c r="G3165" i="18"/>
  <c r="H3165" i="18"/>
  <c r="I3165" i="18"/>
  <c r="J3165" i="18"/>
  <c r="K3165" i="18"/>
  <c r="C3166" i="18"/>
  <c r="D3166" i="18"/>
  <c r="E3166" i="18"/>
  <c r="F3166" i="18"/>
  <c r="G3166" i="18"/>
  <c r="H3166" i="18"/>
  <c r="I3166" i="18"/>
  <c r="J3166" i="18"/>
  <c r="K3166" i="18"/>
  <c r="C3167" i="18"/>
  <c r="D3167" i="18"/>
  <c r="E3167" i="18"/>
  <c r="F3167" i="18"/>
  <c r="G3167" i="18"/>
  <c r="H3167" i="18"/>
  <c r="I3167" i="18"/>
  <c r="J3167" i="18"/>
  <c r="K3167" i="18"/>
  <c r="C3168" i="18"/>
  <c r="D3168" i="18"/>
  <c r="E3168" i="18"/>
  <c r="F3168" i="18"/>
  <c r="G3168" i="18"/>
  <c r="H3168" i="18"/>
  <c r="I3168" i="18"/>
  <c r="J3168" i="18"/>
  <c r="K3168" i="18"/>
  <c r="C3169" i="18"/>
  <c r="D3169" i="18"/>
  <c r="E3169" i="18"/>
  <c r="F3169" i="18"/>
  <c r="G3169" i="18"/>
  <c r="H3169" i="18"/>
  <c r="I3169" i="18"/>
  <c r="J3169" i="18"/>
  <c r="K3169" i="18"/>
  <c r="C3170" i="18"/>
  <c r="D3170" i="18"/>
  <c r="E3170" i="18"/>
  <c r="F3170" i="18"/>
  <c r="G3170" i="18"/>
  <c r="H3170" i="18"/>
  <c r="I3170" i="18"/>
  <c r="J3170" i="18"/>
  <c r="K3170" i="18"/>
  <c r="C3171" i="18"/>
  <c r="D3171" i="18"/>
  <c r="E3171" i="18"/>
  <c r="F3171" i="18"/>
  <c r="G3171" i="18"/>
  <c r="H3171" i="18"/>
  <c r="I3171" i="18"/>
  <c r="J3171" i="18"/>
  <c r="K3171" i="18"/>
  <c r="C3172" i="18"/>
  <c r="D3172" i="18"/>
  <c r="E3172" i="18"/>
  <c r="F3172" i="18"/>
  <c r="G3172" i="18"/>
  <c r="H3172" i="18"/>
  <c r="I3172" i="18"/>
  <c r="J3172" i="18"/>
  <c r="K3172" i="18"/>
  <c r="C3173" i="18"/>
  <c r="D3173" i="18"/>
  <c r="E3173" i="18"/>
  <c r="F3173" i="18"/>
  <c r="G3173" i="18"/>
  <c r="H3173" i="18"/>
  <c r="I3173" i="18"/>
  <c r="J3173" i="18"/>
  <c r="K3173" i="18"/>
  <c r="C3174" i="18"/>
  <c r="D3174" i="18"/>
  <c r="E3174" i="18"/>
  <c r="F3174" i="18"/>
  <c r="G3174" i="18"/>
  <c r="H3174" i="18"/>
  <c r="I3174" i="18"/>
  <c r="J3174" i="18"/>
  <c r="K3174" i="18"/>
  <c r="C3175" i="18"/>
  <c r="D3175" i="18"/>
  <c r="E3175" i="18"/>
  <c r="F3175" i="18"/>
  <c r="G3175" i="18"/>
  <c r="H3175" i="18"/>
  <c r="I3175" i="18"/>
  <c r="J3175" i="18"/>
  <c r="K3175" i="18"/>
  <c r="C3176" i="18"/>
  <c r="D3176" i="18"/>
  <c r="E3176" i="18"/>
  <c r="F3176" i="18"/>
  <c r="G3176" i="18"/>
  <c r="H3176" i="18"/>
  <c r="I3176" i="18"/>
  <c r="J3176" i="18"/>
  <c r="K3176" i="18"/>
  <c r="C3177" i="18"/>
  <c r="D3177" i="18"/>
  <c r="E3177" i="18"/>
  <c r="F3177" i="18"/>
  <c r="G3177" i="18"/>
  <c r="H3177" i="18"/>
  <c r="I3177" i="18"/>
  <c r="J3177" i="18"/>
  <c r="K3177" i="18"/>
  <c r="C3178" i="18"/>
  <c r="D3178" i="18"/>
  <c r="E3178" i="18"/>
  <c r="F3178" i="18"/>
  <c r="G3178" i="18"/>
  <c r="H3178" i="18"/>
  <c r="I3178" i="18"/>
  <c r="J3178" i="18"/>
  <c r="K3178" i="18"/>
  <c r="C3179" i="18"/>
  <c r="D3179" i="18"/>
  <c r="E3179" i="18"/>
  <c r="F3179" i="18"/>
  <c r="G3179" i="18"/>
  <c r="H3179" i="18"/>
  <c r="I3179" i="18"/>
  <c r="J3179" i="18"/>
  <c r="K3179" i="18"/>
  <c r="C3180" i="18"/>
  <c r="D3180" i="18"/>
  <c r="E3180" i="18"/>
  <c r="F3180" i="18"/>
  <c r="G3180" i="18"/>
  <c r="H3180" i="18"/>
  <c r="I3180" i="18"/>
  <c r="J3180" i="18"/>
  <c r="K3180" i="18"/>
  <c r="C3181" i="18"/>
  <c r="D3181" i="18"/>
  <c r="E3181" i="18"/>
  <c r="F3181" i="18"/>
  <c r="G3181" i="18"/>
  <c r="H3181" i="18"/>
  <c r="I3181" i="18"/>
  <c r="J3181" i="18"/>
  <c r="K3181" i="18"/>
  <c r="C3182" i="18"/>
  <c r="D3182" i="18"/>
  <c r="E3182" i="18"/>
  <c r="F3182" i="18"/>
  <c r="G3182" i="18"/>
  <c r="H3182" i="18"/>
  <c r="I3182" i="18"/>
  <c r="J3182" i="18"/>
  <c r="K3182" i="18"/>
  <c r="C3183" i="18"/>
  <c r="D3183" i="18"/>
  <c r="E3183" i="18"/>
  <c r="F3183" i="18"/>
  <c r="G3183" i="18"/>
  <c r="H3183" i="18"/>
  <c r="I3183" i="18"/>
  <c r="J3183" i="18"/>
  <c r="K3183" i="18"/>
  <c r="C3184" i="18"/>
  <c r="D3184" i="18"/>
  <c r="E3184" i="18"/>
  <c r="F3184" i="18"/>
  <c r="G3184" i="18"/>
  <c r="H3184" i="18"/>
  <c r="I3184" i="18"/>
  <c r="J3184" i="18"/>
  <c r="K3184" i="18"/>
  <c r="C3185" i="18"/>
  <c r="D3185" i="18"/>
  <c r="E3185" i="18"/>
  <c r="F3185" i="18"/>
  <c r="G3185" i="18"/>
  <c r="H3185" i="18"/>
  <c r="I3185" i="18"/>
  <c r="J3185" i="18"/>
  <c r="K3185" i="18"/>
  <c r="C3186" i="18"/>
  <c r="D3186" i="18"/>
  <c r="E3186" i="18"/>
  <c r="F3186" i="18"/>
  <c r="G3186" i="18"/>
  <c r="H3186" i="18"/>
  <c r="I3186" i="18"/>
  <c r="J3186" i="18"/>
  <c r="K3186" i="18"/>
  <c r="C3187" i="18"/>
  <c r="D3187" i="18"/>
  <c r="E3187" i="18"/>
  <c r="F3187" i="18"/>
  <c r="G3187" i="18"/>
  <c r="H3187" i="18"/>
  <c r="I3187" i="18"/>
  <c r="J3187" i="18"/>
  <c r="K3187" i="18"/>
  <c r="C3188" i="18"/>
  <c r="D3188" i="18"/>
  <c r="E3188" i="18"/>
  <c r="F3188" i="18"/>
  <c r="G3188" i="18"/>
  <c r="H3188" i="18"/>
  <c r="I3188" i="18"/>
  <c r="J3188" i="18"/>
  <c r="K3188" i="18"/>
  <c r="C3189" i="18"/>
  <c r="D3189" i="18"/>
  <c r="E3189" i="18"/>
  <c r="F3189" i="18"/>
  <c r="G3189" i="18"/>
  <c r="H3189" i="18"/>
  <c r="I3189" i="18"/>
  <c r="J3189" i="18"/>
  <c r="K3189" i="18"/>
  <c r="C3190" i="18"/>
  <c r="D3190" i="18"/>
  <c r="E3190" i="18"/>
  <c r="F3190" i="18"/>
  <c r="G3190" i="18"/>
  <c r="H3190" i="18"/>
  <c r="I3190" i="18"/>
  <c r="J3190" i="18"/>
  <c r="K3190" i="18"/>
  <c r="C3191" i="18"/>
  <c r="D3191" i="18"/>
  <c r="E3191" i="18"/>
  <c r="F3191" i="18"/>
  <c r="G3191" i="18"/>
  <c r="H3191" i="18"/>
  <c r="I3191" i="18"/>
  <c r="J3191" i="18"/>
  <c r="K3191" i="18"/>
  <c r="C3192" i="18"/>
  <c r="D3192" i="18"/>
  <c r="E3192" i="18"/>
  <c r="F3192" i="18"/>
  <c r="G3192" i="18"/>
  <c r="H3192" i="18"/>
  <c r="I3192" i="18"/>
  <c r="J3192" i="18"/>
  <c r="K3192" i="18"/>
  <c r="C3193" i="18"/>
  <c r="D3193" i="18"/>
  <c r="E3193" i="18"/>
  <c r="F3193" i="18"/>
  <c r="G3193" i="18"/>
  <c r="H3193" i="18"/>
  <c r="I3193" i="18"/>
  <c r="J3193" i="18"/>
  <c r="K3193" i="18"/>
  <c r="C3194" i="18"/>
  <c r="D3194" i="18"/>
  <c r="E3194" i="18"/>
  <c r="F3194" i="18"/>
  <c r="G3194" i="18"/>
  <c r="H3194" i="18"/>
  <c r="I3194" i="18"/>
  <c r="J3194" i="18"/>
  <c r="K3194" i="18"/>
  <c r="C3195" i="18"/>
  <c r="D3195" i="18"/>
  <c r="E3195" i="18"/>
  <c r="F3195" i="18"/>
  <c r="G3195" i="18"/>
  <c r="H3195" i="18"/>
  <c r="I3195" i="18"/>
  <c r="J3195" i="18"/>
  <c r="K3195" i="18"/>
  <c r="C3196" i="18"/>
  <c r="D3196" i="18"/>
  <c r="E3196" i="18"/>
  <c r="F3196" i="18"/>
  <c r="G3196" i="18"/>
  <c r="H3196" i="18"/>
  <c r="I3196" i="18"/>
  <c r="J3196" i="18"/>
  <c r="K3196" i="18"/>
  <c r="C3197" i="18"/>
  <c r="D3197" i="18"/>
  <c r="E3197" i="18"/>
  <c r="F3197" i="18"/>
  <c r="G3197" i="18"/>
  <c r="H3197" i="18"/>
  <c r="I3197" i="18"/>
  <c r="J3197" i="18"/>
  <c r="K3197" i="18"/>
  <c r="C3198" i="18"/>
  <c r="D3198" i="18"/>
  <c r="E3198" i="18"/>
  <c r="F3198" i="18"/>
  <c r="G3198" i="18"/>
  <c r="H3198" i="18"/>
  <c r="I3198" i="18"/>
  <c r="J3198" i="18"/>
  <c r="K3198" i="18"/>
  <c r="C3199" i="18"/>
  <c r="D3199" i="18"/>
  <c r="E3199" i="18"/>
  <c r="F3199" i="18"/>
  <c r="G3199" i="18"/>
  <c r="H3199" i="18"/>
  <c r="I3199" i="18"/>
  <c r="J3199" i="18"/>
  <c r="K3199" i="18"/>
  <c r="C3200" i="18"/>
  <c r="D3200" i="18"/>
  <c r="E3200" i="18"/>
  <c r="F3200" i="18"/>
  <c r="G3200" i="18"/>
  <c r="H3200" i="18"/>
  <c r="I3200" i="18"/>
  <c r="J3200" i="18"/>
  <c r="K3200" i="18"/>
  <c r="C3201" i="18"/>
  <c r="D3201" i="18"/>
  <c r="E3201" i="18"/>
  <c r="F3201" i="18"/>
  <c r="G3201" i="18"/>
  <c r="H3201" i="18"/>
  <c r="I3201" i="18"/>
  <c r="J3201" i="18"/>
  <c r="K3201" i="18"/>
  <c r="C3202" i="18"/>
  <c r="D3202" i="18"/>
  <c r="E3202" i="18"/>
  <c r="F3202" i="18"/>
  <c r="G3202" i="18"/>
  <c r="H3202" i="18"/>
  <c r="I3202" i="18"/>
  <c r="J3202" i="18"/>
  <c r="K3202" i="18"/>
  <c r="C3203" i="18"/>
  <c r="D3203" i="18"/>
  <c r="E3203" i="18"/>
  <c r="F3203" i="18"/>
  <c r="G3203" i="18"/>
  <c r="H3203" i="18"/>
  <c r="I3203" i="18"/>
  <c r="J3203" i="18"/>
  <c r="K3203" i="18"/>
  <c r="C3204" i="18"/>
  <c r="D3204" i="18"/>
  <c r="E3204" i="18"/>
  <c r="F3204" i="18"/>
  <c r="G3204" i="18"/>
  <c r="H3204" i="18"/>
  <c r="I3204" i="18"/>
  <c r="J3204" i="18"/>
  <c r="K3204" i="18"/>
  <c r="C3205" i="18"/>
  <c r="D3205" i="18"/>
  <c r="E3205" i="18"/>
  <c r="F3205" i="18"/>
  <c r="G3205" i="18"/>
  <c r="H3205" i="18"/>
  <c r="I3205" i="18"/>
  <c r="J3205" i="18"/>
  <c r="K3205" i="18"/>
  <c r="C3206" i="18"/>
  <c r="D3206" i="18"/>
  <c r="E3206" i="18"/>
  <c r="F3206" i="18"/>
  <c r="G3206" i="18"/>
  <c r="H3206" i="18"/>
  <c r="I3206" i="18"/>
  <c r="J3206" i="18"/>
  <c r="K3206" i="18"/>
  <c r="C3207" i="18"/>
  <c r="D3207" i="18"/>
  <c r="E3207" i="18"/>
  <c r="F3207" i="18"/>
  <c r="G3207" i="18"/>
  <c r="H3207" i="18"/>
  <c r="I3207" i="18"/>
  <c r="J3207" i="18"/>
  <c r="K3207" i="18"/>
  <c r="C3208" i="18"/>
  <c r="D3208" i="18"/>
  <c r="E3208" i="18"/>
  <c r="F3208" i="18"/>
  <c r="G3208" i="18"/>
  <c r="H3208" i="18"/>
  <c r="I3208" i="18"/>
  <c r="J3208" i="18"/>
  <c r="K3208" i="18"/>
  <c r="C3209" i="18"/>
  <c r="D3209" i="18"/>
  <c r="E3209" i="18"/>
  <c r="F3209" i="18"/>
  <c r="G3209" i="18"/>
  <c r="H3209" i="18"/>
  <c r="I3209" i="18"/>
  <c r="J3209" i="18"/>
  <c r="K3209" i="18"/>
  <c r="C3210" i="18"/>
  <c r="D3210" i="18"/>
  <c r="E3210" i="18"/>
  <c r="F3210" i="18"/>
  <c r="G3210" i="18"/>
  <c r="H3210" i="18"/>
  <c r="I3210" i="18"/>
  <c r="J3210" i="18"/>
  <c r="K3210" i="18"/>
  <c r="C3211" i="18"/>
  <c r="D3211" i="18"/>
  <c r="E3211" i="18"/>
  <c r="F3211" i="18"/>
  <c r="G3211" i="18"/>
  <c r="H3211" i="18"/>
  <c r="I3211" i="18"/>
  <c r="J3211" i="18"/>
  <c r="K3211" i="18"/>
  <c r="C3212" i="18"/>
  <c r="D3212" i="18"/>
  <c r="E3212" i="18"/>
  <c r="F3212" i="18"/>
  <c r="G3212" i="18"/>
  <c r="H3212" i="18"/>
  <c r="I3212" i="18"/>
  <c r="J3212" i="18"/>
  <c r="K3212" i="18"/>
  <c r="C3213" i="18"/>
  <c r="D3213" i="18"/>
  <c r="E3213" i="18"/>
  <c r="F3213" i="18"/>
  <c r="G3213" i="18"/>
  <c r="H3213" i="18"/>
  <c r="I3213" i="18"/>
  <c r="J3213" i="18"/>
  <c r="K3213" i="18"/>
  <c r="C3214" i="18"/>
  <c r="D3214" i="18"/>
  <c r="E3214" i="18"/>
  <c r="F3214" i="18"/>
  <c r="G3214" i="18"/>
  <c r="H3214" i="18"/>
  <c r="I3214" i="18"/>
  <c r="J3214" i="18"/>
  <c r="K3214" i="18"/>
  <c r="C3215" i="18"/>
  <c r="D3215" i="18"/>
  <c r="E3215" i="18"/>
  <c r="F3215" i="18"/>
  <c r="G3215" i="18"/>
  <c r="H3215" i="18"/>
  <c r="I3215" i="18"/>
  <c r="J3215" i="18"/>
  <c r="K3215" i="18"/>
  <c r="C3216" i="18"/>
  <c r="D3216" i="18"/>
  <c r="E3216" i="18"/>
  <c r="F3216" i="18"/>
  <c r="G3216" i="18"/>
  <c r="H3216" i="18"/>
  <c r="I3216" i="18"/>
  <c r="J3216" i="18"/>
  <c r="K3216" i="18"/>
  <c r="C3217" i="18"/>
  <c r="D3217" i="18"/>
  <c r="E3217" i="18"/>
  <c r="F3217" i="18"/>
  <c r="G3217" i="18"/>
  <c r="H3217" i="18"/>
  <c r="I3217" i="18"/>
  <c r="J3217" i="18"/>
  <c r="K3217" i="18"/>
  <c r="C3218" i="18"/>
  <c r="D3218" i="18"/>
  <c r="E3218" i="18"/>
  <c r="F3218" i="18"/>
  <c r="G3218" i="18"/>
  <c r="H3218" i="18"/>
  <c r="I3218" i="18"/>
  <c r="J3218" i="18"/>
  <c r="K3218" i="18"/>
  <c r="C3219" i="18"/>
  <c r="D3219" i="18"/>
  <c r="E3219" i="18"/>
  <c r="F3219" i="18"/>
  <c r="G3219" i="18"/>
  <c r="H3219" i="18"/>
  <c r="I3219" i="18"/>
  <c r="J3219" i="18"/>
  <c r="K3219" i="18"/>
  <c r="C3220" i="18"/>
  <c r="D3220" i="18"/>
  <c r="E3220" i="18"/>
  <c r="F3220" i="18"/>
  <c r="G3220" i="18"/>
  <c r="H3220" i="18"/>
  <c r="I3220" i="18"/>
  <c r="J3220" i="18"/>
  <c r="K3220" i="18"/>
  <c r="C3221" i="18"/>
  <c r="D3221" i="18"/>
  <c r="E3221" i="18"/>
  <c r="F3221" i="18"/>
  <c r="G3221" i="18"/>
  <c r="H3221" i="18"/>
  <c r="I3221" i="18"/>
  <c r="J3221" i="18"/>
  <c r="K3221" i="18"/>
  <c r="C3222" i="18"/>
  <c r="D3222" i="18"/>
  <c r="E3222" i="18"/>
  <c r="F3222" i="18"/>
  <c r="G3222" i="18"/>
  <c r="H3222" i="18"/>
  <c r="I3222" i="18"/>
  <c r="J3222" i="18"/>
  <c r="K3222" i="18"/>
  <c r="C3223" i="18"/>
  <c r="D3223" i="18"/>
  <c r="E3223" i="18"/>
  <c r="F3223" i="18"/>
  <c r="G3223" i="18"/>
  <c r="H3223" i="18"/>
  <c r="I3223" i="18"/>
  <c r="J3223" i="18"/>
  <c r="K3223" i="18"/>
  <c r="C3224" i="18"/>
  <c r="D3224" i="18"/>
  <c r="E3224" i="18"/>
  <c r="F3224" i="18"/>
  <c r="G3224" i="18"/>
  <c r="H3224" i="18"/>
  <c r="I3224" i="18"/>
  <c r="J3224" i="18"/>
  <c r="K3224" i="18"/>
  <c r="C3225" i="18"/>
  <c r="D3225" i="18"/>
  <c r="E3225" i="18"/>
  <c r="F3225" i="18"/>
  <c r="G3225" i="18"/>
  <c r="H3225" i="18"/>
  <c r="I3225" i="18"/>
  <c r="J3225" i="18"/>
  <c r="K3225" i="18"/>
  <c r="C3226" i="18"/>
  <c r="D3226" i="18"/>
  <c r="E3226" i="18"/>
  <c r="F3226" i="18"/>
  <c r="G3226" i="18"/>
  <c r="H3226" i="18"/>
  <c r="I3226" i="18"/>
  <c r="J3226" i="18"/>
  <c r="K3226" i="18"/>
  <c r="C3227" i="18"/>
  <c r="D3227" i="18"/>
  <c r="E3227" i="18"/>
  <c r="F3227" i="18"/>
  <c r="G3227" i="18"/>
  <c r="H3227" i="18"/>
  <c r="I3227" i="18"/>
  <c r="J3227" i="18"/>
  <c r="K3227" i="18"/>
  <c r="C3228" i="18"/>
  <c r="D3228" i="18"/>
  <c r="E3228" i="18"/>
  <c r="F3228" i="18"/>
  <c r="G3228" i="18"/>
  <c r="H3228" i="18"/>
  <c r="I3228" i="18"/>
  <c r="J3228" i="18"/>
  <c r="K3228" i="18"/>
  <c r="C3229" i="18"/>
  <c r="D3229" i="18"/>
  <c r="E3229" i="18"/>
  <c r="F3229" i="18"/>
  <c r="G3229" i="18"/>
  <c r="H3229" i="18"/>
  <c r="I3229" i="18"/>
  <c r="J3229" i="18"/>
  <c r="K3229" i="18"/>
  <c r="C3230" i="18"/>
  <c r="D3230" i="18"/>
  <c r="E3230" i="18"/>
  <c r="F3230" i="18"/>
  <c r="G3230" i="18"/>
  <c r="H3230" i="18"/>
  <c r="I3230" i="18"/>
  <c r="J3230" i="18"/>
  <c r="K3230" i="18"/>
  <c r="C3231" i="18"/>
  <c r="D3231" i="18"/>
  <c r="E3231" i="18"/>
  <c r="F3231" i="18"/>
  <c r="G3231" i="18"/>
  <c r="H3231" i="18"/>
  <c r="I3231" i="18"/>
  <c r="J3231" i="18"/>
  <c r="K3231" i="18"/>
  <c r="C3232" i="18"/>
  <c r="D3232" i="18"/>
  <c r="E3232" i="18"/>
  <c r="F3232" i="18"/>
  <c r="G3232" i="18"/>
  <c r="H3232" i="18"/>
  <c r="I3232" i="18"/>
  <c r="J3232" i="18"/>
  <c r="K3232" i="18"/>
  <c r="C3233" i="18"/>
  <c r="D3233" i="18"/>
  <c r="E3233" i="18"/>
  <c r="F3233" i="18"/>
  <c r="G3233" i="18"/>
  <c r="H3233" i="18"/>
  <c r="I3233" i="18"/>
  <c r="J3233" i="18"/>
  <c r="K3233" i="18"/>
  <c r="C3234" i="18"/>
  <c r="D3234" i="18"/>
  <c r="E3234" i="18"/>
  <c r="F3234" i="18"/>
  <c r="G3234" i="18"/>
  <c r="H3234" i="18"/>
  <c r="I3234" i="18"/>
  <c r="J3234" i="18"/>
  <c r="K3234" i="18"/>
  <c r="C3235" i="18"/>
  <c r="D3235" i="18"/>
  <c r="E3235" i="18"/>
  <c r="F3235" i="18"/>
  <c r="G3235" i="18"/>
  <c r="H3235" i="18"/>
  <c r="I3235" i="18"/>
  <c r="J3235" i="18"/>
  <c r="K3235" i="18"/>
  <c r="C3236" i="18"/>
  <c r="D3236" i="18"/>
  <c r="E3236" i="18"/>
  <c r="F3236" i="18"/>
  <c r="G3236" i="18"/>
  <c r="H3236" i="18"/>
  <c r="I3236" i="18"/>
  <c r="J3236" i="18"/>
  <c r="K3236" i="18"/>
  <c r="C3237" i="18"/>
  <c r="D3237" i="18"/>
  <c r="E3237" i="18"/>
  <c r="F3237" i="18"/>
  <c r="G3237" i="18"/>
  <c r="H3237" i="18"/>
  <c r="I3237" i="18"/>
  <c r="J3237" i="18"/>
  <c r="K3237" i="18"/>
  <c r="C3238" i="18"/>
  <c r="D3238" i="18"/>
  <c r="E3238" i="18"/>
  <c r="F3238" i="18"/>
  <c r="G3238" i="18"/>
  <c r="H3238" i="18"/>
  <c r="I3238" i="18"/>
  <c r="J3238" i="18"/>
  <c r="K3238" i="18"/>
  <c r="C3239" i="18"/>
  <c r="D3239" i="18"/>
  <c r="E3239" i="18"/>
  <c r="F3239" i="18"/>
  <c r="G3239" i="18"/>
  <c r="H3239" i="18"/>
  <c r="I3239" i="18"/>
  <c r="J3239" i="18"/>
  <c r="K3239" i="18"/>
  <c r="C3240" i="18"/>
  <c r="D3240" i="18"/>
  <c r="E3240" i="18"/>
  <c r="F3240" i="18"/>
  <c r="G3240" i="18"/>
  <c r="H3240" i="18"/>
  <c r="I3240" i="18"/>
  <c r="J3240" i="18"/>
  <c r="K3240" i="18"/>
  <c r="C3241" i="18"/>
  <c r="D3241" i="18"/>
  <c r="E3241" i="18"/>
  <c r="F3241" i="18"/>
  <c r="G3241" i="18"/>
  <c r="H3241" i="18"/>
  <c r="I3241" i="18"/>
  <c r="J3241" i="18"/>
  <c r="K3241" i="18"/>
  <c r="C3242" i="18"/>
  <c r="D3242" i="18"/>
  <c r="E3242" i="18"/>
  <c r="F3242" i="18"/>
  <c r="G3242" i="18"/>
  <c r="H3242" i="18"/>
  <c r="I3242" i="18"/>
  <c r="J3242" i="18"/>
  <c r="K3242" i="18"/>
  <c r="C3243" i="18"/>
  <c r="D3243" i="18"/>
  <c r="E3243" i="18"/>
  <c r="F3243" i="18"/>
  <c r="G3243" i="18"/>
  <c r="H3243" i="18"/>
  <c r="I3243" i="18"/>
  <c r="J3243" i="18"/>
  <c r="K3243" i="18"/>
  <c r="C3244" i="18"/>
  <c r="D3244" i="18"/>
  <c r="E3244" i="18"/>
  <c r="F3244" i="18"/>
  <c r="G3244" i="18"/>
  <c r="H3244" i="18"/>
  <c r="I3244" i="18"/>
  <c r="J3244" i="18"/>
  <c r="K3244" i="18"/>
  <c r="C3245" i="18"/>
  <c r="D3245" i="18"/>
  <c r="E3245" i="18"/>
  <c r="F3245" i="18"/>
  <c r="G3245" i="18"/>
  <c r="H3245" i="18"/>
  <c r="I3245" i="18"/>
  <c r="J3245" i="18"/>
  <c r="K3245" i="18"/>
  <c r="C3246" i="18"/>
  <c r="D3246" i="18"/>
  <c r="E3246" i="18"/>
  <c r="F3246" i="18"/>
  <c r="G3246" i="18"/>
  <c r="H3246" i="18"/>
  <c r="I3246" i="18"/>
  <c r="J3246" i="18"/>
  <c r="K3246" i="18"/>
  <c r="C3247" i="18"/>
  <c r="D3247" i="18"/>
  <c r="E3247" i="18"/>
  <c r="F3247" i="18"/>
  <c r="G3247" i="18"/>
  <c r="H3247" i="18"/>
  <c r="I3247" i="18"/>
  <c r="J3247" i="18"/>
  <c r="K3247" i="18"/>
  <c r="C3248" i="18"/>
  <c r="D3248" i="18"/>
  <c r="E3248" i="18"/>
  <c r="F3248" i="18"/>
  <c r="G3248" i="18"/>
  <c r="H3248" i="18"/>
  <c r="I3248" i="18"/>
  <c r="J3248" i="18"/>
  <c r="K3248" i="18"/>
  <c r="C3249" i="18"/>
  <c r="D3249" i="18"/>
  <c r="E3249" i="18"/>
  <c r="F3249" i="18"/>
  <c r="G3249" i="18"/>
  <c r="H3249" i="18"/>
  <c r="I3249" i="18"/>
  <c r="J3249" i="18"/>
  <c r="K3249" i="18"/>
  <c r="C3250" i="18"/>
  <c r="D3250" i="18"/>
  <c r="E3250" i="18"/>
  <c r="F3250" i="18"/>
  <c r="G3250" i="18"/>
  <c r="H3250" i="18"/>
  <c r="I3250" i="18"/>
  <c r="J3250" i="18"/>
  <c r="K3250" i="18"/>
  <c r="C3251" i="18"/>
  <c r="D3251" i="18"/>
  <c r="E3251" i="18"/>
  <c r="F3251" i="18"/>
  <c r="G3251" i="18"/>
  <c r="H3251" i="18"/>
  <c r="I3251" i="18"/>
  <c r="J3251" i="18"/>
  <c r="K3251" i="18"/>
  <c r="C3252" i="18"/>
  <c r="D3252" i="18"/>
  <c r="E3252" i="18"/>
  <c r="F3252" i="18"/>
  <c r="G3252" i="18"/>
  <c r="H3252" i="18"/>
  <c r="I3252" i="18"/>
  <c r="J3252" i="18"/>
  <c r="K3252" i="18"/>
  <c r="C3253" i="18"/>
  <c r="D3253" i="18"/>
  <c r="E3253" i="18"/>
  <c r="F3253" i="18"/>
  <c r="G3253" i="18"/>
  <c r="H3253" i="18"/>
  <c r="I3253" i="18"/>
  <c r="J3253" i="18"/>
  <c r="K3253" i="18"/>
  <c r="C3254" i="18"/>
  <c r="D3254" i="18"/>
  <c r="E3254" i="18"/>
  <c r="F3254" i="18"/>
  <c r="G3254" i="18"/>
  <c r="H3254" i="18"/>
  <c r="I3254" i="18"/>
  <c r="J3254" i="18"/>
  <c r="K3254" i="18"/>
  <c r="C3255" i="18"/>
  <c r="D3255" i="18"/>
  <c r="E3255" i="18"/>
  <c r="F3255" i="18"/>
  <c r="G3255" i="18"/>
  <c r="H3255" i="18"/>
  <c r="I3255" i="18"/>
  <c r="J3255" i="18"/>
  <c r="K3255" i="18"/>
  <c r="C3256" i="18"/>
  <c r="D3256" i="18"/>
  <c r="E3256" i="18"/>
  <c r="F3256" i="18"/>
  <c r="G3256" i="18"/>
  <c r="H3256" i="18"/>
  <c r="I3256" i="18"/>
  <c r="J3256" i="18"/>
  <c r="K3256" i="18"/>
  <c r="C3257" i="18"/>
  <c r="D3257" i="18"/>
  <c r="E3257" i="18"/>
  <c r="F3257" i="18"/>
  <c r="G3257" i="18"/>
  <c r="H3257" i="18"/>
  <c r="I3257" i="18"/>
  <c r="J3257" i="18"/>
  <c r="K3257" i="18"/>
  <c r="C3258" i="18"/>
  <c r="D3258" i="18"/>
  <c r="E3258" i="18"/>
  <c r="F3258" i="18"/>
  <c r="G3258" i="18"/>
  <c r="H3258" i="18"/>
  <c r="I3258" i="18"/>
  <c r="J3258" i="18"/>
  <c r="K3258" i="18"/>
  <c r="C3259" i="18"/>
  <c r="D3259" i="18"/>
  <c r="E3259" i="18"/>
  <c r="F3259" i="18"/>
  <c r="G3259" i="18"/>
  <c r="H3259" i="18"/>
  <c r="I3259" i="18"/>
  <c r="J3259" i="18"/>
  <c r="K3259" i="18"/>
  <c r="C3260" i="18"/>
  <c r="D3260" i="18"/>
  <c r="E3260" i="18"/>
  <c r="F3260" i="18"/>
  <c r="G3260" i="18"/>
  <c r="H3260" i="18"/>
  <c r="I3260" i="18"/>
  <c r="J3260" i="18"/>
  <c r="K3260" i="18"/>
  <c r="C3261" i="18"/>
  <c r="D3261" i="18"/>
  <c r="E3261" i="18"/>
  <c r="F3261" i="18"/>
  <c r="G3261" i="18"/>
  <c r="H3261" i="18"/>
  <c r="I3261" i="18"/>
  <c r="J3261" i="18"/>
  <c r="K3261" i="18"/>
  <c r="C3262" i="18"/>
  <c r="D3262" i="18"/>
  <c r="E3262" i="18"/>
  <c r="F3262" i="18"/>
  <c r="G3262" i="18"/>
  <c r="H3262" i="18"/>
  <c r="I3262" i="18"/>
  <c r="J3262" i="18"/>
  <c r="K3262" i="18"/>
  <c r="C3263" i="18"/>
  <c r="D3263" i="18"/>
  <c r="E3263" i="18"/>
  <c r="F3263" i="18"/>
  <c r="G3263" i="18"/>
  <c r="H3263" i="18"/>
  <c r="I3263" i="18"/>
  <c r="J3263" i="18"/>
  <c r="K3263" i="18"/>
  <c r="C3264" i="18"/>
  <c r="D3264" i="18"/>
  <c r="E3264" i="18"/>
  <c r="F3264" i="18"/>
  <c r="G3264" i="18"/>
  <c r="H3264" i="18"/>
  <c r="I3264" i="18"/>
  <c r="J3264" i="18"/>
  <c r="K3264" i="18"/>
  <c r="C3265" i="18"/>
  <c r="D3265" i="18"/>
  <c r="E3265" i="18"/>
  <c r="F3265" i="18"/>
  <c r="G3265" i="18"/>
  <c r="H3265" i="18"/>
  <c r="I3265" i="18"/>
  <c r="J3265" i="18"/>
  <c r="K3265" i="18"/>
  <c r="C3266" i="18"/>
  <c r="D3266" i="18"/>
  <c r="E3266" i="18"/>
  <c r="F3266" i="18"/>
  <c r="G3266" i="18"/>
  <c r="H3266" i="18"/>
  <c r="I3266" i="18"/>
  <c r="J3266" i="18"/>
  <c r="K3266" i="18"/>
  <c r="C3267" i="18"/>
  <c r="D3267" i="18"/>
  <c r="E3267" i="18"/>
  <c r="F3267" i="18"/>
  <c r="G3267" i="18"/>
  <c r="H3267" i="18"/>
  <c r="I3267" i="18"/>
  <c r="J3267" i="18"/>
  <c r="K3267" i="18"/>
  <c r="C3268" i="18"/>
  <c r="D3268" i="18"/>
  <c r="E3268" i="18"/>
  <c r="F3268" i="18"/>
  <c r="G3268" i="18"/>
  <c r="H3268" i="18"/>
  <c r="I3268" i="18"/>
  <c r="J3268" i="18"/>
  <c r="K3268" i="18"/>
  <c r="C3269" i="18"/>
  <c r="D3269" i="18"/>
  <c r="E3269" i="18"/>
  <c r="F3269" i="18"/>
  <c r="G3269" i="18"/>
  <c r="H3269" i="18"/>
  <c r="I3269" i="18"/>
  <c r="J3269" i="18"/>
  <c r="K3269" i="18"/>
  <c r="C3270" i="18"/>
  <c r="D3270" i="18"/>
  <c r="E3270" i="18"/>
  <c r="F3270" i="18"/>
  <c r="G3270" i="18"/>
  <c r="H3270" i="18"/>
  <c r="I3270" i="18"/>
  <c r="J3270" i="18"/>
  <c r="K3270" i="18"/>
  <c r="C3271" i="18"/>
  <c r="D3271" i="18"/>
  <c r="E3271" i="18"/>
  <c r="F3271" i="18"/>
  <c r="G3271" i="18"/>
  <c r="H3271" i="18"/>
  <c r="I3271" i="18"/>
  <c r="J3271" i="18"/>
  <c r="K3271" i="18"/>
  <c r="C3272" i="18"/>
  <c r="D3272" i="18"/>
  <c r="E3272" i="18"/>
  <c r="F3272" i="18"/>
  <c r="G3272" i="18"/>
  <c r="H3272" i="18"/>
  <c r="I3272" i="18"/>
  <c r="J3272" i="18"/>
  <c r="K3272" i="18"/>
  <c r="C3273" i="18"/>
  <c r="D3273" i="18"/>
  <c r="E3273" i="18"/>
  <c r="F3273" i="18"/>
  <c r="G3273" i="18"/>
  <c r="H3273" i="18"/>
  <c r="I3273" i="18"/>
  <c r="J3273" i="18"/>
  <c r="K3273" i="18"/>
  <c r="C3274" i="18"/>
  <c r="D3274" i="18"/>
  <c r="E3274" i="18"/>
  <c r="F3274" i="18"/>
  <c r="G3274" i="18"/>
  <c r="H3274" i="18"/>
  <c r="I3274" i="18"/>
  <c r="J3274" i="18"/>
  <c r="K3274" i="18"/>
  <c r="C3275" i="18"/>
  <c r="D3275" i="18"/>
  <c r="E3275" i="18"/>
  <c r="F3275" i="18"/>
  <c r="G3275" i="18"/>
  <c r="H3275" i="18"/>
  <c r="I3275" i="18"/>
  <c r="J3275" i="18"/>
  <c r="K3275" i="18"/>
  <c r="C3276" i="18"/>
  <c r="D3276" i="18"/>
  <c r="E3276" i="18"/>
  <c r="F3276" i="18"/>
  <c r="G3276" i="18"/>
  <c r="H3276" i="18"/>
  <c r="I3276" i="18"/>
  <c r="J3276" i="18"/>
  <c r="K3276" i="18"/>
  <c r="C3277" i="18"/>
  <c r="D3277" i="18"/>
  <c r="E3277" i="18"/>
  <c r="F3277" i="18"/>
  <c r="G3277" i="18"/>
  <c r="H3277" i="18"/>
  <c r="I3277" i="18"/>
  <c r="J3277" i="18"/>
  <c r="K3277" i="18"/>
  <c r="C3278" i="18"/>
  <c r="D3278" i="18"/>
  <c r="E3278" i="18"/>
  <c r="F3278" i="18"/>
  <c r="G3278" i="18"/>
  <c r="H3278" i="18"/>
  <c r="I3278" i="18"/>
  <c r="J3278" i="18"/>
  <c r="K3278" i="18"/>
  <c r="C3279" i="18"/>
  <c r="D3279" i="18"/>
  <c r="E3279" i="18"/>
  <c r="F3279" i="18"/>
  <c r="G3279" i="18"/>
  <c r="H3279" i="18"/>
  <c r="I3279" i="18"/>
  <c r="J3279" i="18"/>
  <c r="K3279" i="18"/>
  <c r="C3280" i="18"/>
  <c r="D3280" i="18"/>
  <c r="E3280" i="18"/>
  <c r="F3280" i="18"/>
  <c r="G3280" i="18"/>
  <c r="H3280" i="18"/>
  <c r="I3280" i="18"/>
  <c r="J3280" i="18"/>
  <c r="K3280" i="18"/>
  <c r="C3281" i="18"/>
  <c r="D3281" i="18"/>
  <c r="E3281" i="18"/>
  <c r="F3281" i="18"/>
  <c r="G3281" i="18"/>
  <c r="H3281" i="18"/>
  <c r="I3281" i="18"/>
  <c r="J3281" i="18"/>
  <c r="K3281" i="18"/>
  <c r="C3282" i="18"/>
  <c r="D3282" i="18"/>
  <c r="E3282" i="18"/>
  <c r="F3282" i="18"/>
  <c r="G3282" i="18"/>
  <c r="H3282" i="18"/>
  <c r="I3282" i="18"/>
  <c r="J3282" i="18"/>
  <c r="K3282" i="18"/>
  <c r="C3283" i="18"/>
  <c r="D3283" i="18"/>
  <c r="E3283" i="18"/>
  <c r="F3283" i="18"/>
  <c r="G3283" i="18"/>
  <c r="H3283" i="18"/>
  <c r="I3283" i="18"/>
  <c r="J3283" i="18"/>
  <c r="K3283" i="18"/>
  <c r="C3284" i="18"/>
  <c r="D3284" i="18"/>
  <c r="E3284" i="18"/>
  <c r="F3284" i="18"/>
  <c r="G3284" i="18"/>
  <c r="H3284" i="18"/>
  <c r="I3284" i="18"/>
  <c r="J3284" i="18"/>
  <c r="K3284" i="18"/>
  <c r="C3285" i="18"/>
  <c r="D3285" i="18"/>
  <c r="E3285" i="18"/>
  <c r="F3285" i="18"/>
  <c r="G3285" i="18"/>
  <c r="H3285" i="18"/>
  <c r="I3285" i="18"/>
  <c r="J3285" i="18"/>
  <c r="K3285" i="18"/>
  <c r="C3286" i="18"/>
  <c r="D3286" i="18"/>
  <c r="E3286" i="18"/>
  <c r="F3286" i="18"/>
  <c r="G3286" i="18"/>
  <c r="H3286" i="18"/>
  <c r="I3286" i="18"/>
  <c r="J3286" i="18"/>
  <c r="K3286" i="18"/>
  <c r="C3287" i="18"/>
  <c r="D3287" i="18"/>
  <c r="E3287" i="18"/>
  <c r="F3287" i="18"/>
  <c r="G3287" i="18"/>
  <c r="H3287" i="18"/>
  <c r="I3287" i="18"/>
  <c r="J3287" i="18"/>
  <c r="K3287" i="18"/>
  <c r="C3288" i="18"/>
  <c r="D3288" i="18"/>
  <c r="E3288" i="18"/>
  <c r="F3288" i="18"/>
  <c r="G3288" i="18"/>
  <c r="H3288" i="18"/>
  <c r="I3288" i="18"/>
  <c r="J3288" i="18"/>
  <c r="K3288" i="18"/>
  <c r="C3289" i="18"/>
  <c r="D3289" i="18"/>
  <c r="E3289" i="18"/>
  <c r="F3289" i="18"/>
  <c r="G3289" i="18"/>
  <c r="H3289" i="18"/>
  <c r="I3289" i="18"/>
  <c r="J3289" i="18"/>
  <c r="K3289" i="18"/>
  <c r="C3290" i="18"/>
  <c r="D3290" i="18"/>
  <c r="E3290" i="18"/>
  <c r="F3290" i="18"/>
  <c r="G3290" i="18"/>
  <c r="H3290" i="18"/>
  <c r="I3290" i="18"/>
  <c r="J3290" i="18"/>
  <c r="K3290" i="18"/>
  <c r="C3291" i="18"/>
  <c r="D3291" i="18"/>
  <c r="E3291" i="18"/>
  <c r="F3291" i="18"/>
  <c r="G3291" i="18"/>
  <c r="H3291" i="18"/>
  <c r="I3291" i="18"/>
  <c r="J3291" i="18"/>
  <c r="K3291" i="18"/>
  <c r="C3292" i="18"/>
  <c r="D3292" i="18"/>
  <c r="E3292" i="18"/>
  <c r="F3292" i="18"/>
  <c r="G3292" i="18"/>
  <c r="H3292" i="18"/>
  <c r="I3292" i="18"/>
  <c r="J3292" i="18"/>
  <c r="K3292" i="18"/>
  <c r="C3293" i="18"/>
  <c r="D3293" i="18"/>
  <c r="E3293" i="18"/>
  <c r="F3293" i="18"/>
  <c r="G3293" i="18"/>
  <c r="H3293" i="18"/>
  <c r="I3293" i="18"/>
  <c r="J3293" i="18"/>
  <c r="K3293" i="18"/>
  <c r="C3294" i="18"/>
  <c r="D3294" i="18"/>
  <c r="E3294" i="18"/>
  <c r="F3294" i="18"/>
  <c r="G3294" i="18"/>
  <c r="H3294" i="18"/>
  <c r="I3294" i="18"/>
  <c r="J3294" i="18"/>
  <c r="K3294" i="18"/>
  <c r="C3295" i="18"/>
  <c r="D3295" i="18"/>
  <c r="E3295" i="18"/>
  <c r="F3295" i="18"/>
  <c r="G3295" i="18"/>
  <c r="H3295" i="18"/>
  <c r="I3295" i="18"/>
  <c r="J3295" i="18"/>
  <c r="K3295" i="18"/>
  <c r="C3296" i="18"/>
  <c r="D3296" i="18"/>
  <c r="E3296" i="18"/>
  <c r="F3296" i="18"/>
  <c r="G3296" i="18"/>
  <c r="H3296" i="18"/>
  <c r="I3296" i="18"/>
  <c r="J3296" i="18"/>
  <c r="K3296" i="18"/>
  <c r="C3297" i="18"/>
  <c r="D3297" i="18"/>
  <c r="E3297" i="18"/>
  <c r="F3297" i="18"/>
  <c r="G3297" i="18"/>
  <c r="H3297" i="18"/>
  <c r="I3297" i="18"/>
  <c r="J3297" i="18"/>
  <c r="K3297" i="18"/>
  <c r="C3298" i="18"/>
  <c r="D3298" i="18"/>
  <c r="E3298" i="18"/>
  <c r="F3298" i="18"/>
  <c r="G3298" i="18"/>
  <c r="H3298" i="18"/>
  <c r="I3298" i="18"/>
  <c r="J3298" i="18"/>
  <c r="K3298" i="18"/>
  <c r="C3299" i="18"/>
  <c r="D3299" i="18"/>
  <c r="E3299" i="18"/>
  <c r="F3299" i="18"/>
  <c r="G3299" i="18"/>
  <c r="H3299" i="18"/>
  <c r="I3299" i="18"/>
  <c r="J3299" i="18"/>
  <c r="K3299" i="18"/>
  <c r="C3300" i="18"/>
  <c r="D3300" i="18"/>
  <c r="E3300" i="18"/>
  <c r="F3300" i="18"/>
  <c r="G3300" i="18"/>
  <c r="H3300" i="18"/>
  <c r="I3300" i="18"/>
  <c r="J3300" i="18"/>
  <c r="K3300" i="18"/>
  <c r="C3301" i="18"/>
  <c r="D3301" i="18"/>
  <c r="E3301" i="18"/>
  <c r="F3301" i="18"/>
  <c r="G3301" i="18"/>
  <c r="H3301" i="18"/>
  <c r="I3301" i="18"/>
  <c r="J3301" i="18"/>
  <c r="K3301" i="18"/>
  <c r="C3302" i="18"/>
  <c r="D3302" i="18"/>
  <c r="E3302" i="18"/>
  <c r="F3302" i="18"/>
  <c r="G3302" i="18"/>
  <c r="H3302" i="18"/>
  <c r="I3302" i="18"/>
  <c r="J3302" i="18"/>
  <c r="K3302" i="18"/>
  <c r="C3303" i="18"/>
  <c r="D3303" i="18"/>
  <c r="E3303" i="18"/>
  <c r="F3303" i="18"/>
  <c r="G3303" i="18"/>
  <c r="H3303" i="18"/>
  <c r="I3303" i="18"/>
  <c r="J3303" i="18"/>
  <c r="K3303" i="18"/>
  <c r="C3304" i="18"/>
  <c r="D3304" i="18"/>
  <c r="E3304" i="18"/>
  <c r="F3304" i="18"/>
  <c r="G3304" i="18"/>
  <c r="H3304" i="18"/>
  <c r="I3304" i="18"/>
  <c r="J3304" i="18"/>
  <c r="K3304" i="18"/>
  <c r="C3305" i="18"/>
  <c r="D3305" i="18"/>
  <c r="E3305" i="18"/>
  <c r="F3305" i="18"/>
  <c r="G3305" i="18"/>
  <c r="H3305" i="18"/>
  <c r="I3305" i="18"/>
  <c r="J3305" i="18"/>
  <c r="K3305" i="18"/>
  <c r="C3306" i="18"/>
  <c r="D3306" i="18"/>
  <c r="E3306" i="18"/>
  <c r="F3306" i="18"/>
  <c r="G3306" i="18"/>
  <c r="H3306" i="18"/>
  <c r="I3306" i="18"/>
  <c r="J3306" i="18"/>
  <c r="K3306" i="18"/>
  <c r="C3307" i="18"/>
  <c r="D3307" i="18"/>
  <c r="E3307" i="18"/>
  <c r="F3307" i="18"/>
  <c r="G3307" i="18"/>
  <c r="H3307" i="18"/>
  <c r="I3307" i="18"/>
  <c r="J3307" i="18"/>
  <c r="K3307" i="18"/>
  <c r="C3308" i="18"/>
  <c r="D3308" i="18"/>
  <c r="E3308" i="18"/>
  <c r="F3308" i="18"/>
  <c r="G3308" i="18"/>
  <c r="H3308" i="18"/>
  <c r="I3308" i="18"/>
  <c r="J3308" i="18"/>
  <c r="K3308" i="18"/>
  <c r="C3309" i="18"/>
  <c r="D3309" i="18"/>
  <c r="E3309" i="18"/>
  <c r="F3309" i="18"/>
  <c r="G3309" i="18"/>
  <c r="H3309" i="18"/>
  <c r="I3309" i="18"/>
  <c r="J3309" i="18"/>
  <c r="K3309" i="18"/>
  <c r="C3310" i="18"/>
  <c r="D3310" i="18"/>
  <c r="E3310" i="18"/>
  <c r="F3310" i="18"/>
  <c r="G3310" i="18"/>
  <c r="H3310" i="18"/>
  <c r="I3310" i="18"/>
  <c r="J3310" i="18"/>
  <c r="K3310" i="18"/>
  <c r="C3311" i="18"/>
  <c r="D3311" i="18"/>
  <c r="E3311" i="18"/>
  <c r="F3311" i="18"/>
  <c r="G3311" i="18"/>
  <c r="H3311" i="18"/>
  <c r="I3311" i="18"/>
  <c r="J3311" i="18"/>
  <c r="K3311" i="18"/>
  <c r="C3312" i="18"/>
  <c r="D3312" i="18"/>
  <c r="E3312" i="18"/>
  <c r="F3312" i="18"/>
  <c r="G3312" i="18"/>
  <c r="H3312" i="18"/>
  <c r="I3312" i="18"/>
  <c r="J3312" i="18"/>
  <c r="K3312" i="18"/>
  <c r="C3313" i="18"/>
  <c r="D3313" i="18"/>
  <c r="E3313" i="18"/>
  <c r="F3313" i="18"/>
  <c r="G3313" i="18"/>
  <c r="H3313" i="18"/>
  <c r="I3313" i="18"/>
  <c r="J3313" i="18"/>
  <c r="K3313" i="18"/>
  <c r="C3314" i="18"/>
  <c r="D3314" i="18"/>
  <c r="E3314" i="18"/>
  <c r="F3314" i="18"/>
  <c r="G3314" i="18"/>
  <c r="H3314" i="18"/>
  <c r="I3314" i="18"/>
  <c r="J3314" i="18"/>
  <c r="K3314" i="18"/>
  <c r="C3315" i="18"/>
  <c r="D3315" i="18"/>
  <c r="E3315" i="18"/>
  <c r="F3315" i="18"/>
  <c r="G3315" i="18"/>
  <c r="H3315" i="18"/>
  <c r="I3315" i="18"/>
  <c r="J3315" i="18"/>
  <c r="K3315" i="18"/>
  <c r="C3316" i="18"/>
  <c r="D3316" i="18"/>
  <c r="E3316" i="18"/>
  <c r="F3316" i="18"/>
  <c r="G3316" i="18"/>
  <c r="H3316" i="18"/>
  <c r="I3316" i="18"/>
  <c r="J3316" i="18"/>
  <c r="K3316" i="18"/>
  <c r="C3317" i="18"/>
  <c r="D3317" i="18"/>
  <c r="E3317" i="18"/>
  <c r="F3317" i="18"/>
  <c r="G3317" i="18"/>
  <c r="H3317" i="18"/>
  <c r="I3317" i="18"/>
  <c r="J3317" i="18"/>
  <c r="K3317" i="18"/>
  <c r="C3318" i="18"/>
  <c r="D3318" i="18"/>
  <c r="E3318" i="18"/>
  <c r="F3318" i="18"/>
  <c r="G3318" i="18"/>
  <c r="H3318" i="18"/>
  <c r="I3318" i="18"/>
  <c r="J3318" i="18"/>
  <c r="K3318" i="18"/>
  <c r="C3319" i="18"/>
  <c r="D3319" i="18"/>
  <c r="E3319" i="18"/>
  <c r="F3319" i="18"/>
  <c r="G3319" i="18"/>
  <c r="H3319" i="18"/>
  <c r="I3319" i="18"/>
  <c r="J3319" i="18"/>
  <c r="K3319" i="18"/>
  <c r="C3320" i="18"/>
  <c r="D3320" i="18"/>
  <c r="E3320" i="18"/>
  <c r="F3320" i="18"/>
  <c r="G3320" i="18"/>
  <c r="H3320" i="18"/>
  <c r="I3320" i="18"/>
  <c r="J3320" i="18"/>
  <c r="K3320" i="18"/>
  <c r="C3321" i="18"/>
  <c r="D3321" i="18"/>
  <c r="E3321" i="18"/>
  <c r="F3321" i="18"/>
  <c r="G3321" i="18"/>
  <c r="H3321" i="18"/>
  <c r="I3321" i="18"/>
  <c r="J3321" i="18"/>
  <c r="K3321" i="18"/>
  <c r="C3322" i="18"/>
  <c r="D3322" i="18"/>
  <c r="E3322" i="18"/>
  <c r="F3322" i="18"/>
  <c r="G3322" i="18"/>
  <c r="H3322" i="18"/>
  <c r="I3322" i="18"/>
  <c r="J3322" i="18"/>
  <c r="K3322" i="18"/>
  <c r="C3323" i="18"/>
  <c r="D3323" i="18"/>
  <c r="E3323" i="18"/>
  <c r="F3323" i="18"/>
  <c r="G3323" i="18"/>
  <c r="H3323" i="18"/>
  <c r="I3323" i="18"/>
  <c r="J3323" i="18"/>
  <c r="K3323" i="18"/>
  <c r="C3324" i="18"/>
  <c r="D3324" i="18"/>
  <c r="E3324" i="18"/>
  <c r="F3324" i="18"/>
  <c r="G3324" i="18"/>
  <c r="H3324" i="18"/>
  <c r="I3324" i="18"/>
  <c r="J3324" i="18"/>
  <c r="K3324" i="18"/>
  <c r="C3325" i="18"/>
  <c r="D3325" i="18"/>
  <c r="E3325" i="18"/>
  <c r="F3325" i="18"/>
  <c r="G3325" i="18"/>
  <c r="H3325" i="18"/>
  <c r="I3325" i="18"/>
  <c r="J3325" i="18"/>
  <c r="K3325" i="18"/>
  <c r="C3326" i="18"/>
  <c r="D3326" i="18"/>
  <c r="E3326" i="18"/>
  <c r="F3326" i="18"/>
  <c r="G3326" i="18"/>
  <c r="H3326" i="18"/>
  <c r="I3326" i="18"/>
  <c r="J3326" i="18"/>
  <c r="K3326" i="18"/>
  <c r="C3327" i="18"/>
  <c r="D3327" i="18"/>
  <c r="E3327" i="18"/>
  <c r="F3327" i="18"/>
  <c r="G3327" i="18"/>
  <c r="H3327" i="18"/>
  <c r="I3327" i="18"/>
  <c r="J3327" i="18"/>
  <c r="K3327" i="18"/>
  <c r="C3328" i="18"/>
  <c r="D3328" i="18"/>
  <c r="E3328" i="18"/>
  <c r="F3328" i="18"/>
  <c r="G3328" i="18"/>
  <c r="H3328" i="18"/>
  <c r="I3328" i="18"/>
  <c r="J3328" i="18"/>
  <c r="K3328" i="18"/>
  <c r="C3329" i="18"/>
  <c r="D3329" i="18"/>
  <c r="E3329" i="18"/>
  <c r="F3329" i="18"/>
  <c r="G3329" i="18"/>
  <c r="H3329" i="18"/>
  <c r="I3329" i="18"/>
  <c r="J3329" i="18"/>
  <c r="K3329" i="18"/>
  <c r="C3330" i="18"/>
  <c r="D3330" i="18"/>
  <c r="E3330" i="18"/>
  <c r="F3330" i="18"/>
  <c r="G3330" i="18"/>
  <c r="H3330" i="18"/>
  <c r="I3330" i="18"/>
  <c r="J3330" i="18"/>
  <c r="K3330" i="18"/>
  <c r="C3331" i="18"/>
  <c r="D3331" i="18"/>
  <c r="E3331" i="18"/>
  <c r="F3331" i="18"/>
  <c r="G3331" i="18"/>
  <c r="H3331" i="18"/>
  <c r="I3331" i="18"/>
  <c r="J3331" i="18"/>
  <c r="K3331" i="18"/>
  <c r="C3332" i="18"/>
  <c r="D3332" i="18"/>
  <c r="E3332" i="18"/>
  <c r="F3332" i="18"/>
  <c r="G3332" i="18"/>
  <c r="H3332" i="18"/>
  <c r="I3332" i="18"/>
  <c r="J3332" i="18"/>
  <c r="K3332" i="18"/>
  <c r="C3333" i="18"/>
  <c r="D3333" i="18"/>
  <c r="E3333" i="18"/>
  <c r="F3333" i="18"/>
  <c r="G3333" i="18"/>
  <c r="H3333" i="18"/>
  <c r="I3333" i="18"/>
  <c r="J3333" i="18"/>
  <c r="K3333" i="18"/>
  <c r="C3334" i="18"/>
  <c r="D3334" i="18"/>
  <c r="E3334" i="18"/>
  <c r="F3334" i="18"/>
  <c r="G3334" i="18"/>
  <c r="H3334" i="18"/>
  <c r="I3334" i="18"/>
  <c r="J3334" i="18"/>
  <c r="K3334" i="18"/>
  <c r="C3335" i="18"/>
  <c r="D3335" i="18"/>
  <c r="E3335" i="18"/>
  <c r="F3335" i="18"/>
  <c r="G3335" i="18"/>
  <c r="H3335" i="18"/>
  <c r="I3335" i="18"/>
  <c r="J3335" i="18"/>
  <c r="K3335" i="18"/>
  <c r="C3336" i="18"/>
  <c r="D3336" i="18"/>
  <c r="E3336" i="18"/>
  <c r="F3336" i="18"/>
  <c r="G3336" i="18"/>
  <c r="H3336" i="18"/>
  <c r="I3336" i="18"/>
  <c r="J3336" i="18"/>
  <c r="K3336" i="18"/>
  <c r="C3337" i="18"/>
  <c r="D3337" i="18"/>
  <c r="E3337" i="18"/>
  <c r="F3337" i="18"/>
  <c r="G3337" i="18"/>
  <c r="H3337" i="18"/>
  <c r="I3337" i="18"/>
  <c r="J3337" i="18"/>
  <c r="K3337" i="18"/>
  <c r="C3338" i="18"/>
  <c r="D3338" i="18"/>
  <c r="E3338" i="18"/>
  <c r="F3338" i="18"/>
  <c r="G3338" i="18"/>
  <c r="H3338" i="18"/>
  <c r="I3338" i="18"/>
  <c r="J3338" i="18"/>
  <c r="K3338" i="18"/>
  <c r="C3339" i="18"/>
  <c r="D3339" i="18"/>
  <c r="E3339" i="18"/>
  <c r="F3339" i="18"/>
  <c r="G3339" i="18"/>
  <c r="H3339" i="18"/>
  <c r="I3339" i="18"/>
  <c r="J3339" i="18"/>
  <c r="K3339" i="18"/>
  <c r="C3340" i="18"/>
  <c r="D3340" i="18"/>
  <c r="E3340" i="18"/>
  <c r="F3340" i="18"/>
  <c r="G3340" i="18"/>
  <c r="H3340" i="18"/>
  <c r="I3340" i="18"/>
  <c r="J3340" i="18"/>
  <c r="K3340" i="18"/>
  <c r="C3341" i="18"/>
  <c r="D3341" i="18"/>
  <c r="E3341" i="18"/>
  <c r="F3341" i="18"/>
  <c r="G3341" i="18"/>
  <c r="H3341" i="18"/>
  <c r="I3341" i="18"/>
  <c r="J3341" i="18"/>
  <c r="K3341" i="18"/>
  <c r="C3342" i="18"/>
  <c r="D3342" i="18"/>
  <c r="E3342" i="18"/>
  <c r="F3342" i="18"/>
  <c r="G3342" i="18"/>
  <c r="H3342" i="18"/>
  <c r="I3342" i="18"/>
  <c r="J3342" i="18"/>
  <c r="K3342" i="18"/>
  <c r="C3343" i="18"/>
  <c r="D3343" i="18"/>
  <c r="E3343" i="18"/>
  <c r="F3343" i="18"/>
  <c r="G3343" i="18"/>
  <c r="H3343" i="18"/>
  <c r="I3343" i="18"/>
  <c r="J3343" i="18"/>
  <c r="K3343" i="18"/>
  <c r="C3344" i="18"/>
  <c r="D3344" i="18"/>
  <c r="E3344" i="18"/>
  <c r="F3344" i="18"/>
  <c r="G3344" i="18"/>
  <c r="H3344" i="18"/>
  <c r="I3344" i="18"/>
  <c r="J3344" i="18"/>
  <c r="K3344" i="18"/>
  <c r="C3345" i="18"/>
  <c r="D3345" i="18"/>
  <c r="E3345" i="18"/>
  <c r="F3345" i="18"/>
  <c r="G3345" i="18"/>
  <c r="H3345" i="18"/>
  <c r="I3345" i="18"/>
  <c r="J3345" i="18"/>
  <c r="K3345" i="18"/>
  <c r="C3346" i="18"/>
  <c r="D3346" i="18"/>
  <c r="E3346" i="18"/>
  <c r="F3346" i="18"/>
  <c r="G3346" i="18"/>
  <c r="H3346" i="18"/>
  <c r="I3346" i="18"/>
  <c r="J3346" i="18"/>
  <c r="K3346" i="18"/>
  <c r="C3347" i="18"/>
  <c r="D3347" i="18"/>
  <c r="E3347" i="18"/>
  <c r="F3347" i="18"/>
  <c r="G3347" i="18"/>
  <c r="H3347" i="18"/>
  <c r="I3347" i="18"/>
  <c r="J3347" i="18"/>
  <c r="K3347" i="18"/>
  <c r="C3348" i="18"/>
  <c r="D3348" i="18"/>
  <c r="E3348" i="18"/>
  <c r="F3348" i="18"/>
  <c r="G3348" i="18"/>
  <c r="H3348" i="18"/>
  <c r="I3348" i="18"/>
  <c r="J3348" i="18"/>
  <c r="K3348" i="18"/>
  <c r="C3349" i="18"/>
  <c r="D3349" i="18"/>
  <c r="E3349" i="18"/>
  <c r="F3349" i="18"/>
  <c r="G3349" i="18"/>
  <c r="H3349" i="18"/>
  <c r="I3349" i="18"/>
  <c r="J3349" i="18"/>
  <c r="K3349" i="18"/>
  <c r="C3350" i="18"/>
  <c r="D3350" i="18"/>
  <c r="E3350" i="18"/>
  <c r="F3350" i="18"/>
  <c r="G3350" i="18"/>
  <c r="H3350" i="18"/>
  <c r="I3350" i="18"/>
  <c r="J3350" i="18"/>
  <c r="K3350" i="18"/>
  <c r="C3351" i="18"/>
  <c r="D3351" i="18"/>
  <c r="E3351" i="18"/>
  <c r="F3351" i="18"/>
  <c r="G3351" i="18"/>
  <c r="H3351" i="18"/>
  <c r="I3351" i="18"/>
  <c r="J3351" i="18"/>
  <c r="K3351" i="18"/>
  <c r="C3352" i="18"/>
  <c r="D3352" i="18"/>
  <c r="E3352" i="18"/>
  <c r="F3352" i="18"/>
  <c r="G3352" i="18"/>
  <c r="H3352" i="18"/>
  <c r="I3352" i="18"/>
  <c r="J3352" i="18"/>
  <c r="K3352" i="18"/>
  <c r="C3353" i="18"/>
  <c r="D3353" i="18"/>
  <c r="E3353" i="18"/>
  <c r="F3353" i="18"/>
  <c r="G3353" i="18"/>
  <c r="H3353" i="18"/>
  <c r="I3353" i="18"/>
  <c r="J3353" i="18"/>
  <c r="K3353" i="18"/>
  <c r="C3354" i="18"/>
  <c r="D3354" i="18"/>
  <c r="E3354" i="18"/>
  <c r="F3354" i="18"/>
  <c r="G3354" i="18"/>
  <c r="H3354" i="18"/>
  <c r="I3354" i="18"/>
  <c r="J3354" i="18"/>
  <c r="K3354" i="18"/>
  <c r="C3355" i="18"/>
  <c r="D3355" i="18"/>
  <c r="E3355" i="18"/>
  <c r="F3355" i="18"/>
  <c r="G3355" i="18"/>
  <c r="H3355" i="18"/>
  <c r="I3355" i="18"/>
  <c r="J3355" i="18"/>
  <c r="K3355" i="18"/>
  <c r="C3356" i="18"/>
  <c r="D3356" i="18"/>
  <c r="E3356" i="18"/>
  <c r="F3356" i="18"/>
  <c r="G3356" i="18"/>
  <c r="H3356" i="18"/>
  <c r="I3356" i="18"/>
  <c r="J3356" i="18"/>
  <c r="K3356" i="18"/>
  <c r="C3357" i="18"/>
  <c r="D3357" i="18"/>
  <c r="E3357" i="18"/>
  <c r="F3357" i="18"/>
  <c r="G3357" i="18"/>
  <c r="H3357" i="18"/>
  <c r="I3357" i="18"/>
  <c r="J3357" i="18"/>
  <c r="K3357" i="18"/>
  <c r="C3358" i="18"/>
  <c r="D3358" i="18"/>
  <c r="E3358" i="18"/>
  <c r="F3358" i="18"/>
  <c r="G3358" i="18"/>
  <c r="H3358" i="18"/>
  <c r="I3358" i="18"/>
  <c r="J3358" i="18"/>
  <c r="K3358" i="18"/>
  <c r="C3359" i="18"/>
  <c r="D3359" i="18"/>
  <c r="E3359" i="18"/>
  <c r="F3359" i="18"/>
  <c r="G3359" i="18"/>
  <c r="H3359" i="18"/>
  <c r="I3359" i="18"/>
  <c r="J3359" i="18"/>
  <c r="K3359" i="18"/>
  <c r="C3360" i="18"/>
  <c r="D3360" i="18"/>
  <c r="E3360" i="18"/>
  <c r="F3360" i="18"/>
  <c r="G3360" i="18"/>
  <c r="H3360" i="18"/>
  <c r="I3360" i="18"/>
  <c r="J3360" i="18"/>
  <c r="K3360" i="18"/>
  <c r="C3361" i="18"/>
  <c r="D3361" i="18"/>
  <c r="E3361" i="18"/>
  <c r="F3361" i="18"/>
  <c r="G3361" i="18"/>
  <c r="H3361" i="18"/>
  <c r="I3361" i="18"/>
  <c r="J3361" i="18"/>
  <c r="K3361" i="18"/>
  <c r="C3362" i="18"/>
  <c r="D3362" i="18"/>
  <c r="E3362" i="18"/>
  <c r="F3362" i="18"/>
  <c r="G3362" i="18"/>
  <c r="H3362" i="18"/>
  <c r="I3362" i="18"/>
  <c r="J3362" i="18"/>
  <c r="K3362" i="18"/>
  <c r="C3363" i="18"/>
  <c r="D3363" i="18"/>
  <c r="E3363" i="18"/>
  <c r="F3363" i="18"/>
  <c r="G3363" i="18"/>
  <c r="H3363" i="18"/>
  <c r="I3363" i="18"/>
  <c r="J3363" i="18"/>
  <c r="K3363" i="18"/>
  <c r="C3364" i="18"/>
  <c r="D3364" i="18"/>
  <c r="E3364" i="18"/>
  <c r="F3364" i="18"/>
  <c r="G3364" i="18"/>
  <c r="H3364" i="18"/>
  <c r="I3364" i="18"/>
  <c r="J3364" i="18"/>
  <c r="K3364" i="18"/>
  <c r="C3365" i="18"/>
  <c r="D3365" i="18"/>
  <c r="E3365" i="18"/>
  <c r="F3365" i="18"/>
  <c r="G3365" i="18"/>
  <c r="H3365" i="18"/>
  <c r="I3365" i="18"/>
  <c r="J3365" i="18"/>
  <c r="K3365" i="18"/>
  <c r="C3366" i="18"/>
  <c r="D3366" i="18"/>
  <c r="E3366" i="18"/>
  <c r="F3366" i="18"/>
  <c r="G3366" i="18"/>
  <c r="H3366" i="18"/>
  <c r="I3366" i="18"/>
  <c r="J3366" i="18"/>
  <c r="K3366" i="18"/>
  <c r="C3367" i="18"/>
  <c r="D3367" i="18"/>
  <c r="E3367" i="18"/>
  <c r="F3367" i="18"/>
  <c r="G3367" i="18"/>
  <c r="H3367" i="18"/>
  <c r="I3367" i="18"/>
  <c r="J3367" i="18"/>
  <c r="K3367" i="18"/>
  <c r="C3368" i="18"/>
  <c r="D3368" i="18"/>
  <c r="E3368" i="18"/>
  <c r="F3368" i="18"/>
  <c r="G3368" i="18"/>
  <c r="H3368" i="18"/>
  <c r="I3368" i="18"/>
  <c r="J3368" i="18"/>
  <c r="K3368" i="18"/>
  <c r="C3369" i="18"/>
  <c r="D3369" i="18"/>
  <c r="E3369" i="18"/>
  <c r="F3369" i="18"/>
  <c r="G3369" i="18"/>
  <c r="H3369" i="18"/>
  <c r="I3369" i="18"/>
  <c r="J3369" i="18"/>
  <c r="K3369" i="18"/>
  <c r="C3370" i="18"/>
  <c r="D3370" i="18"/>
  <c r="E3370" i="18"/>
  <c r="F3370" i="18"/>
  <c r="G3370" i="18"/>
  <c r="H3370" i="18"/>
  <c r="I3370" i="18"/>
  <c r="J3370" i="18"/>
  <c r="K3370" i="18"/>
  <c r="C3371" i="18"/>
  <c r="D3371" i="18"/>
  <c r="E3371" i="18"/>
  <c r="F3371" i="18"/>
  <c r="G3371" i="18"/>
  <c r="H3371" i="18"/>
  <c r="I3371" i="18"/>
  <c r="J3371" i="18"/>
  <c r="K3371" i="18"/>
  <c r="C3372" i="18"/>
  <c r="D3372" i="18"/>
  <c r="E3372" i="18"/>
  <c r="F3372" i="18"/>
  <c r="G3372" i="18"/>
  <c r="H3372" i="18"/>
  <c r="I3372" i="18"/>
  <c r="J3372" i="18"/>
  <c r="K3372" i="18"/>
  <c r="C3373" i="18"/>
  <c r="D3373" i="18"/>
  <c r="E3373" i="18"/>
  <c r="F3373" i="18"/>
  <c r="G3373" i="18"/>
  <c r="H3373" i="18"/>
  <c r="I3373" i="18"/>
  <c r="J3373" i="18"/>
  <c r="K3373" i="18"/>
  <c r="C3374" i="18"/>
  <c r="D3374" i="18"/>
  <c r="E3374" i="18"/>
  <c r="F3374" i="18"/>
  <c r="G3374" i="18"/>
  <c r="H3374" i="18"/>
  <c r="I3374" i="18"/>
  <c r="J3374" i="18"/>
  <c r="K3374" i="18"/>
  <c r="C3375" i="18"/>
  <c r="D3375" i="18"/>
  <c r="E3375" i="18"/>
  <c r="F3375" i="18"/>
  <c r="G3375" i="18"/>
  <c r="H3375" i="18"/>
  <c r="I3375" i="18"/>
  <c r="J3375" i="18"/>
  <c r="K3375" i="18"/>
  <c r="C3376" i="18"/>
  <c r="D3376" i="18"/>
  <c r="E3376" i="18"/>
  <c r="F3376" i="18"/>
  <c r="G3376" i="18"/>
  <c r="H3376" i="18"/>
  <c r="I3376" i="18"/>
  <c r="J3376" i="18"/>
  <c r="K3376" i="18"/>
  <c r="C3377" i="18"/>
  <c r="D3377" i="18"/>
  <c r="E3377" i="18"/>
  <c r="F3377" i="18"/>
  <c r="G3377" i="18"/>
  <c r="H3377" i="18"/>
  <c r="I3377" i="18"/>
  <c r="J3377" i="18"/>
  <c r="K3377" i="18"/>
  <c r="C3378" i="18"/>
  <c r="D3378" i="18"/>
  <c r="E3378" i="18"/>
  <c r="F3378" i="18"/>
  <c r="G3378" i="18"/>
  <c r="H3378" i="18"/>
  <c r="I3378" i="18"/>
  <c r="J3378" i="18"/>
  <c r="K3378" i="18"/>
  <c r="C3379" i="18"/>
  <c r="D3379" i="18"/>
  <c r="E3379" i="18"/>
  <c r="F3379" i="18"/>
  <c r="G3379" i="18"/>
  <c r="H3379" i="18"/>
  <c r="I3379" i="18"/>
  <c r="J3379" i="18"/>
  <c r="K3379" i="18"/>
  <c r="C3380" i="18"/>
  <c r="D3380" i="18"/>
  <c r="E3380" i="18"/>
  <c r="F3380" i="18"/>
  <c r="G3380" i="18"/>
  <c r="H3380" i="18"/>
  <c r="I3380" i="18"/>
  <c r="J3380" i="18"/>
  <c r="K3380" i="18"/>
  <c r="C3381" i="18"/>
  <c r="D3381" i="18"/>
  <c r="E3381" i="18"/>
  <c r="F3381" i="18"/>
  <c r="G3381" i="18"/>
  <c r="H3381" i="18"/>
  <c r="I3381" i="18"/>
  <c r="J3381" i="18"/>
  <c r="K3381" i="18"/>
  <c r="C3382" i="18"/>
  <c r="D3382" i="18"/>
  <c r="E3382" i="18"/>
  <c r="F3382" i="18"/>
  <c r="G3382" i="18"/>
  <c r="H3382" i="18"/>
  <c r="I3382" i="18"/>
  <c r="J3382" i="18"/>
  <c r="K3382" i="18"/>
  <c r="C3383" i="18"/>
  <c r="D3383" i="18"/>
  <c r="E3383" i="18"/>
  <c r="F3383" i="18"/>
  <c r="G3383" i="18"/>
  <c r="H3383" i="18"/>
  <c r="I3383" i="18"/>
  <c r="J3383" i="18"/>
  <c r="K3383" i="18"/>
  <c r="C3384" i="18"/>
  <c r="D3384" i="18"/>
  <c r="E3384" i="18"/>
  <c r="F3384" i="18"/>
  <c r="G3384" i="18"/>
  <c r="H3384" i="18"/>
  <c r="I3384" i="18"/>
  <c r="J3384" i="18"/>
  <c r="K3384" i="18"/>
  <c r="C3385" i="18"/>
  <c r="D3385" i="18"/>
  <c r="E3385" i="18"/>
  <c r="F3385" i="18"/>
  <c r="G3385" i="18"/>
  <c r="H3385" i="18"/>
  <c r="I3385" i="18"/>
  <c r="J3385" i="18"/>
  <c r="K3385" i="18"/>
  <c r="C3386" i="18"/>
  <c r="D3386" i="18"/>
  <c r="E3386" i="18"/>
  <c r="F3386" i="18"/>
  <c r="G3386" i="18"/>
  <c r="H3386" i="18"/>
  <c r="I3386" i="18"/>
  <c r="J3386" i="18"/>
  <c r="K3386" i="18"/>
  <c r="C3387" i="18"/>
  <c r="D3387" i="18"/>
  <c r="E3387" i="18"/>
  <c r="F3387" i="18"/>
  <c r="G3387" i="18"/>
  <c r="H3387" i="18"/>
  <c r="I3387" i="18"/>
  <c r="J3387" i="18"/>
  <c r="K3387" i="18"/>
  <c r="C3388" i="18"/>
  <c r="D3388" i="18"/>
  <c r="E3388" i="18"/>
  <c r="F3388" i="18"/>
  <c r="G3388" i="18"/>
  <c r="H3388" i="18"/>
  <c r="I3388" i="18"/>
  <c r="J3388" i="18"/>
  <c r="K3388" i="18"/>
  <c r="C3389" i="18"/>
  <c r="D3389" i="18"/>
  <c r="E3389" i="18"/>
  <c r="F3389" i="18"/>
  <c r="G3389" i="18"/>
  <c r="H3389" i="18"/>
  <c r="I3389" i="18"/>
  <c r="J3389" i="18"/>
  <c r="K3389" i="18"/>
  <c r="C3390" i="18"/>
  <c r="D3390" i="18"/>
  <c r="E3390" i="18"/>
  <c r="F3390" i="18"/>
  <c r="G3390" i="18"/>
  <c r="H3390" i="18"/>
  <c r="I3390" i="18"/>
  <c r="J3390" i="18"/>
  <c r="K3390" i="18"/>
  <c r="C3391" i="18"/>
  <c r="D3391" i="18"/>
  <c r="E3391" i="18"/>
  <c r="F3391" i="18"/>
  <c r="G3391" i="18"/>
  <c r="H3391" i="18"/>
  <c r="I3391" i="18"/>
  <c r="J3391" i="18"/>
  <c r="K3391" i="18"/>
  <c r="C3392" i="18"/>
  <c r="D3392" i="18"/>
  <c r="E3392" i="18"/>
  <c r="F3392" i="18"/>
  <c r="G3392" i="18"/>
  <c r="H3392" i="18"/>
  <c r="I3392" i="18"/>
  <c r="J3392" i="18"/>
  <c r="K3392" i="18"/>
  <c r="C3393" i="18"/>
  <c r="D3393" i="18"/>
  <c r="E3393" i="18"/>
  <c r="F3393" i="18"/>
  <c r="G3393" i="18"/>
  <c r="H3393" i="18"/>
  <c r="I3393" i="18"/>
  <c r="J3393" i="18"/>
  <c r="K3393" i="18"/>
  <c r="C3394" i="18"/>
  <c r="D3394" i="18"/>
  <c r="E3394" i="18"/>
  <c r="F3394" i="18"/>
  <c r="G3394" i="18"/>
  <c r="H3394" i="18"/>
  <c r="I3394" i="18"/>
  <c r="J3394" i="18"/>
  <c r="K3394" i="18"/>
  <c r="C3395" i="18"/>
  <c r="D3395" i="18"/>
  <c r="E3395" i="18"/>
  <c r="F3395" i="18"/>
  <c r="G3395" i="18"/>
  <c r="H3395" i="18"/>
  <c r="I3395" i="18"/>
  <c r="J3395" i="18"/>
  <c r="K3395" i="18"/>
  <c r="C3396" i="18"/>
  <c r="D3396" i="18"/>
  <c r="E3396" i="18"/>
  <c r="F3396" i="18"/>
  <c r="G3396" i="18"/>
  <c r="H3396" i="18"/>
  <c r="I3396" i="18"/>
  <c r="J3396" i="18"/>
  <c r="K3396" i="18"/>
  <c r="C3397" i="18"/>
  <c r="D3397" i="18"/>
  <c r="E3397" i="18"/>
  <c r="F3397" i="18"/>
  <c r="G3397" i="18"/>
  <c r="H3397" i="18"/>
  <c r="I3397" i="18"/>
  <c r="J3397" i="18"/>
  <c r="K3397" i="18"/>
  <c r="C3398" i="18"/>
  <c r="D3398" i="18"/>
  <c r="E3398" i="18"/>
  <c r="F3398" i="18"/>
  <c r="G3398" i="18"/>
  <c r="H3398" i="18"/>
  <c r="I3398" i="18"/>
  <c r="J3398" i="18"/>
  <c r="K3398" i="18"/>
  <c r="C3399" i="18"/>
  <c r="D3399" i="18"/>
  <c r="E3399" i="18"/>
  <c r="F3399" i="18"/>
  <c r="G3399" i="18"/>
  <c r="H3399" i="18"/>
  <c r="I3399" i="18"/>
  <c r="J3399" i="18"/>
  <c r="K3399" i="18"/>
  <c r="C3400" i="18"/>
  <c r="D3400" i="18"/>
  <c r="E3400" i="18"/>
  <c r="F3400" i="18"/>
  <c r="G3400" i="18"/>
  <c r="H3400" i="18"/>
  <c r="I3400" i="18"/>
  <c r="J3400" i="18"/>
  <c r="K3400" i="18"/>
  <c r="C3401" i="18"/>
  <c r="D3401" i="18"/>
  <c r="E3401" i="18"/>
  <c r="F3401" i="18"/>
  <c r="G3401" i="18"/>
  <c r="H3401" i="18"/>
  <c r="I3401" i="18"/>
  <c r="J3401" i="18"/>
  <c r="K3401" i="18"/>
  <c r="C3402" i="18"/>
  <c r="D3402" i="18"/>
  <c r="E3402" i="18"/>
  <c r="F3402" i="18"/>
  <c r="G3402" i="18"/>
  <c r="H3402" i="18"/>
  <c r="I3402" i="18"/>
  <c r="J3402" i="18"/>
  <c r="K3402" i="18"/>
  <c r="C3403" i="18"/>
  <c r="D3403" i="18"/>
  <c r="E3403" i="18"/>
  <c r="F3403" i="18"/>
  <c r="G3403" i="18"/>
  <c r="H3403" i="18"/>
  <c r="I3403" i="18"/>
  <c r="J3403" i="18"/>
  <c r="K3403" i="18"/>
  <c r="C3404" i="18"/>
  <c r="D3404" i="18"/>
  <c r="E3404" i="18"/>
  <c r="F3404" i="18"/>
  <c r="G3404" i="18"/>
  <c r="H3404" i="18"/>
  <c r="I3404" i="18"/>
  <c r="J3404" i="18"/>
  <c r="K3404" i="18"/>
  <c r="C3405" i="18"/>
  <c r="D3405" i="18"/>
  <c r="E3405" i="18"/>
  <c r="F3405" i="18"/>
  <c r="G3405" i="18"/>
  <c r="H3405" i="18"/>
  <c r="I3405" i="18"/>
  <c r="J3405" i="18"/>
  <c r="K3405" i="18"/>
  <c r="C3406" i="18"/>
  <c r="D3406" i="18"/>
  <c r="E3406" i="18"/>
  <c r="F3406" i="18"/>
  <c r="G3406" i="18"/>
  <c r="H3406" i="18"/>
  <c r="I3406" i="18"/>
  <c r="J3406" i="18"/>
  <c r="K3406" i="18"/>
  <c r="C3407" i="18"/>
  <c r="D3407" i="18"/>
  <c r="E3407" i="18"/>
  <c r="F3407" i="18"/>
  <c r="G3407" i="18"/>
  <c r="H3407" i="18"/>
  <c r="I3407" i="18"/>
  <c r="J3407" i="18"/>
  <c r="K3407" i="18"/>
  <c r="C3408" i="18"/>
  <c r="D3408" i="18"/>
  <c r="E3408" i="18"/>
  <c r="F3408" i="18"/>
  <c r="G3408" i="18"/>
  <c r="H3408" i="18"/>
  <c r="I3408" i="18"/>
  <c r="J3408" i="18"/>
  <c r="K3408" i="18"/>
  <c r="C3409" i="18"/>
  <c r="D3409" i="18"/>
  <c r="E3409" i="18"/>
  <c r="F3409" i="18"/>
  <c r="G3409" i="18"/>
  <c r="H3409" i="18"/>
  <c r="I3409" i="18"/>
  <c r="J3409" i="18"/>
  <c r="K3409" i="18"/>
  <c r="C3410" i="18"/>
  <c r="D3410" i="18"/>
  <c r="E3410" i="18"/>
  <c r="F3410" i="18"/>
  <c r="G3410" i="18"/>
  <c r="H3410" i="18"/>
  <c r="I3410" i="18"/>
  <c r="J3410" i="18"/>
  <c r="K3410" i="18"/>
  <c r="C3411" i="18"/>
  <c r="D3411" i="18"/>
  <c r="E3411" i="18"/>
  <c r="F3411" i="18"/>
  <c r="G3411" i="18"/>
  <c r="H3411" i="18"/>
  <c r="I3411" i="18"/>
  <c r="J3411" i="18"/>
  <c r="K3411" i="18"/>
  <c r="C3412" i="18"/>
  <c r="D3412" i="18"/>
  <c r="E3412" i="18"/>
  <c r="F3412" i="18"/>
  <c r="G3412" i="18"/>
  <c r="H3412" i="18"/>
  <c r="I3412" i="18"/>
  <c r="J3412" i="18"/>
  <c r="K3412" i="18"/>
  <c r="C3413" i="18"/>
  <c r="D3413" i="18"/>
  <c r="E3413" i="18"/>
  <c r="F3413" i="18"/>
  <c r="G3413" i="18"/>
  <c r="H3413" i="18"/>
  <c r="I3413" i="18"/>
  <c r="J3413" i="18"/>
  <c r="K3413" i="18"/>
  <c r="C3414" i="18"/>
  <c r="D3414" i="18"/>
  <c r="E3414" i="18"/>
  <c r="F3414" i="18"/>
  <c r="G3414" i="18"/>
  <c r="H3414" i="18"/>
  <c r="I3414" i="18"/>
  <c r="J3414" i="18"/>
  <c r="K3414" i="18"/>
  <c r="C3415" i="18"/>
  <c r="D3415" i="18"/>
  <c r="E3415" i="18"/>
  <c r="F3415" i="18"/>
  <c r="G3415" i="18"/>
  <c r="H3415" i="18"/>
  <c r="I3415" i="18"/>
  <c r="J3415" i="18"/>
  <c r="K3415" i="18"/>
  <c r="C3416" i="18"/>
  <c r="D3416" i="18"/>
  <c r="E3416" i="18"/>
  <c r="F3416" i="18"/>
  <c r="G3416" i="18"/>
  <c r="H3416" i="18"/>
  <c r="I3416" i="18"/>
  <c r="J3416" i="18"/>
  <c r="K3416" i="18"/>
  <c r="C3417" i="18"/>
  <c r="D3417" i="18"/>
  <c r="E3417" i="18"/>
  <c r="F3417" i="18"/>
  <c r="G3417" i="18"/>
  <c r="H3417" i="18"/>
  <c r="I3417" i="18"/>
  <c r="J3417" i="18"/>
  <c r="K3417" i="18"/>
  <c r="C3418" i="18"/>
  <c r="D3418" i="18"/>
  <c r="E3418" i="18"/>
  <c r="F3418" i="18"/>
  <c r="G3418" i="18"/>
  <c r="H3418" i="18"/>
  <c r="I3418" i="18"/>
  <c r="J3418" i="18"/>
  <c r="K3418" i="18"/>
  <c r="C3419" i="18"/>
  <c r="D3419" i="18"/>
  <c r="E3419" i="18"/>
  <c r="F3419" i="18"/>
  <c r="G3419" i="18"/>
  <c r="H3419" i="18"/>
  <c r="I3419" i="18"/>
  <c r="J3419" i="18"/>
  <c r="K3419" i="18"/>
  <c r="C3420" i="18"/>
  <c r="D3420" i="18"/>
  <c r="E3420" i="18"/>
  <c r="F3420" i="18"/>
  <c r="G3420" i="18"/>
  <c r="H3420" i="18"/>
  <c r="I3420" i="18"/>
  <c r="J3420" i="18"/>
  <c r="K3420" i="18"/>
  <c r="C3421" i="18"/>
  <c r="D3421" i="18"/>
  <c r="E3421" i="18"/>
  <c r="F3421" i="18"/>
  <c r="G3421" i="18"/>
  <c r="H3421" i="18"/>
  <c r="I3421" i="18"/>
  <c r="J3421" i="18"/>
  <c r="K3421" i="18"/>
  <c r="C3422" i="18"/>
  <c r="D3422" i="18"/>
  <c r="E3422" i="18"/>
  <c r="F3422" i="18"/>
  <c r="G3422" i="18"/>
  <c r="H3422" i="18"/>
  <c r="I3422" i="18"/>
  <c r="J3422" i="18"/>
  <c r="K3422" i="18"/>
  <c r="C3423" i="18"/>
  <c r="D3423" i="18"/>
  <c r="E3423" i="18"/>
  <c r="F3423" i="18"/>
  <c r="G3423" i="18"/>
  <c r="H3423" i="18"/>
  <c r="I3423" i="18"/>
  <c r="J3423" i="18"/>
  <c r="K3423" i="18"/>
  <c r="C3424" i="18"/>
  <c r="D3424" i="18"/>
  <c r="E3424" i="18"/>
  <c r="F3424" i="18"/>
  <c r="G3424" i="18"/>
  <c r="H3424" i="18"/>
  <c r="I3424" i="18"/>
  <c r="J3424" i="18"/>
  <c r="K3424" i="18"/>
  <c r="C3425" i="18"/>
  <c r="D3425" i="18"/>
  <c r="E3425" i="18"/>
  <c r="F3425" i="18"/>
  <c r="G3425" i="18"/>
  <c r="H3425" i="18"/>
  <c r="I3425" i="18"/>
  <c r="J3425" i="18"/>
  <c r="K3425" i="18"/>
  <c r="C3426" i="18"/>
  <c r="D3426" i="18"/>
  <c r="E3426" i="18"/>
  <c r="F3426" i="18"/>
  <c r="G3426" i="18"/>
  <c r="H3426" i="18"/>
  <c r="I3426" i="18"/>
  <c r="J3426" i="18"/>
  <c r="K3426" i="18"/>
  <c r="C3427" i="18"/>
  <c r="D3427" i="18"/>
  <c r="E3427" i="18"/>
  <c r="F3427" i="18"/>
  <c r="G3427" i="18"/>
  <c r="H3427" i="18"/>
  <c r="I3427" i="18"/>
  <c r="J3427" i="18"/>
  <c r="K3427" i="18"/>
  <c r="C3428" i="18"/>
  <c r="D3428" i="18"/>
  <c r="E3428" i="18"/>
  <c r="F3428" i="18"/>
  <c r="G3428" i="18"/>
  <c r="H3428" i="18"/>
  <c r="I3428" i="18"/>
  <c r="J3428" i="18"/>
  <c r="K3428" i="18"/>
  <c r="C3429" i="18"/>
  <c r="D3429" i="18"/>
  <c r="E3429" i="18"/>
  <c r="F3429" i="18"/>
  <c r="G3429" i="18"/>
  <c r="H3429" i="18"/>
  <c r="I3429" i="18"/>
  <c r="J3429" i="18"/>
  <c r="K3429" i="18"/>
  <c r="C3430" i="18"/>
  <c r="D3430" i="18"/>
  <c r="E3430" i="18"/>
  <c r="F3430" i="18"/>
  <c r="G3430" i="18"/>
  <c r="H3430" i="18"/>
  <c r="I3430" i="18"/>
  <c r="J3430" i="18"/>
  <c r="K3430" i="18"/>
  <c r="C3431" i="18"/>
  <c r="D3431" i="18"/>
  <c r="E3431" i="18"/>
  <c r="F3431" i="18"/>
  <c r="G3431" i="18"/>
  <c r="H3431" i="18"/>
  <c r="I3431" i="18"/>
  <c r="J3431" i="18"/>
  <c r="K3431" i="18"/>
  <c r="C3432" i="18"/>
  <c r="D3432" i="18"/>
  <c r="E3432" i="18"/>
  <c r="F3432" i="18"/>
  <c r="G3432" i="18"/>
  <c r="H3432" i="18"/>
  <c r="I3432" i="18"/>
  <c r="J3432" i="18"/>
  <c r="K3432" i="18"/>
  <c r="C3433" i="18"/>
  <c r="D3433" i="18"/>
  <c r="E3433" i="18"/>
  <c r="F3433" i="18"/>
  <c r="G3433" i="18"/>
  <c r="H3433" i="18"/>
  <c r="I3433" i="18"/>
  <c r="J3433" i="18"/>
  <c r="K3433" i="18"/>
  <c r="C3434" i="18"/>
  <c r="D3434" i="18"/>
  <c r="E3434" i="18"/>
  <c r="F3434" i="18"/>
  <c r="G3434" i="18"/>
  <c r="H3434" i="18"/>
  <c r="I3434" i="18"/>
  <c r="J3434" i="18"/>
  <c r="K3434" i="18"/>
  <c r="C3435" i="18"/>
  <c r="D3435" i="18"/>
  <c r="E3435" i="18"/>
  <c r="F3435" i="18"/>
  <c r="G3435" i="18"/>
  <c r="H3435" i="18"/>
  <c r="I3435" i="18"/>
  <c r="J3435" i="18"/>
  <c r="K3435" i="18"/>
  <c r="C3436" i="18"/>
  <c r="D3436" i="18"/>
  <c r="E3436" i="18"/>
  <c r="F3436" i="18"/>
  <c r="G3436" i="18"/>
  <c r="H3436" i="18"/>
  <c r="I3436" i="18"/>
  <c r="J3436" i="18"/>
  <c r="K3436" i="18"/>
  <c r="C3437" i="18"/>
  <c r="D3437" i="18"/>
  <c r="E3437" i="18"/>
  <c r="F3437" i="18"/>
  <c r="G3437" i="18"/>
  <c r="H3437" i="18"/>
  <c r="I3437" i="18"/>
  <c r="J3437" i="18"/>
  <c r="K3437" i="18"/>
  <c r="C3438" i="18"/>
  <c r="D3438" i="18"/>
  <c r="E3438" i="18"/>
  <c r="F3438" i="18"/>
  <c r="G3438" i="18"/>
  <c r="H3438" i="18"/>
  <c r="I3438" i="18"/>
  <c r="J3438" i="18"/>
  <c r="K3438" i="18"/>
  <c r="C3439" i="18"/>
  <c r="D3439" i="18"/>
  <c r="E3439" i="18"/>
  <c r="F3439" i="18"/>
  <c r="G3439" i="18"/>
  <c r="H3439" i="18"/>
  <c r="I3439" i="18"/>
  <c r="J3439" i="18"/>
  <c r="K3439" i="18"/>
  <c r="C3440" i="18"/>
  <c r="D3440" i="18"/>
  <c r="E3440" i="18"/>
  <c r="F3440" i="18"/>
  <c r="G3440" i="18"/>
  <c r="H3440" i="18"/>
  <c r="I3440" i="18"/>
  <c r="J3440" i="18"/>
  <c r="K3440" i="18"/>
  <c r="C3441" i="18"/>
  <c r="D3441" i="18"/>
  <c r="E3441" i="18"/>
  <c r="F3441" i="18"/>
  <c r="G3441" i="18"/>
  <c r="H3441" i="18"/>
  <c r="I3441" i="18"/>
  <c r="J3441" i="18"/>
  <c r="K3441" i="18"/>
  <c r="C3442" i="18"/>
  <c r="D3442" i="18"/>
  <c r="E3442" i="18"/>
  <c r="F3442" i="18"/>
  <c r="G3442" i="18"/>
  <c r="H3442" i="18"/>
  <c r="I3442" i="18"/>
  <c r="J3442" i="18"/>
  <c r="K3442" i="18"/>
  <c r="C3443" i="18"/>
  <c r="D3443" i="18"/>
  <c r="E3443" i="18"/>
  <c r="F3443" i="18"/>
  <c r="G3443" i="18"/>
  <c r="H3443" i="18"/>
  <c r="I3443" i="18"/>
  <c r="J3443" i="18"/>
  <c r="K3443" i="18"/>
  <c r="C3444" i="18"/>
  <c r="D3444" i="18"/>
  <c r="E3444" i="18"/>
  <c r="F3444" i="18"/>
  <c r="G3444" i="18"/>
  <c r="H3444" i="18"/>
  <c r="I3444" i="18"/>
  <c r="J3444" i="18"/>
  <c r="K3444" i="18"/>
  <c r="C3445" i="18"/>
  <c r="D3445" i="18"/>
  <c r="E3445" i="18"/>
  <c r="F3445" i="18"/>
  <c r="G3445" i="18"/>
  <c r="H3445" i="18"/>
  <c r="I3445" i="18"/>
  <c r="J3445" i="18"/>
  <c r="K3445" i="18"/>
  <c r="C3446" i="18"/>
  <c r="D3446" i="18"/>
  <c r="E3446" i="18"/>
  <c r="F3446" i="18"/>
  <c r="G3446" i="18"/>
  <c r="H3446" i="18"/>
  <c r="I3446" i="18"/>
  <c r="J3446" i="18"/>
  <c r="K3446" i="18"/>
  <c r="C3447" i="18"/>
  <c r="D3447" i="18"/>
  <c r="E3447" i="18"/>
  <c r="F3447" i="18"/>
  <c r="G3447" i="18"/>
  <c r="H3447" i="18"/>
  <c r="I3447" i="18"/>
  <c r="J3447" i="18"/>
  <c r="K3447" i="18"/>
  <c r="C3448" i="18"/>
  <c r="D3448" i="18"/>
  <c r="E3448" i="18"/>
  <c r="F3448" i="18"/>
  <c r="G3448" i="18"/>
  <c r="H3448" i="18"/>
  <c r="I3448" i="18"/>
  <c r="J3448" i="18"/>
  <c r="K3448" i="18"/>
  <c r="C3449" i="18"/>
  <c r="D3449" i="18"/>
  <c r="E3449" i="18"/>
  <c r="F3449" i="18"/>
  <c r="G3449" i="18"/>
  <c r="H3449" i="18"/>
  <c r="I3449" i="18"/>
  <c r="J3449" i="18"/>
  <c r="K3449" i="18"/>
  <c r="C3450" i="18"/>
  <c r="D3450" i="18"/>
  <c r="E3450" i="18"/>
  <c r="F3450" i="18"/>
  <c r="G3450" i="18"/>
  <c r="H3450" i="18"/>
  <c r="I3450" i="18"/>
  <c r="J3450" i="18"/>
  <c r="K3450" i="18"/>
  <c r="C3451" i="18"/>
  <c r="D3451" i="18"/>
  <c r="E3451" i="18"/>
  <c r="F3451" i="18"/>
  <c r="G3451" i="18"/>
  <c r="H3451" i="18"/>
  <c r="I3451" i="18"/>
  <c r="J3451" i="18"/>
  <c r="K3451" i="18"/>
  <c r="C3452" i="18"/>
  <c r="D3452" i="18"/>
  <c r="E3452" i="18"/>
  <c r="F3452" i="18"/>
  <c r="G3452" i="18"/>
  <c r="H3452" i="18"/>
  <c r="I3452" i="18"/>
  <c r="J3452" i="18"/>
  <c r="K3452" i="18"/>
  <c r="C3453" i="18"/>
  <c r="D3453" i="18"/>
  <c r="E3453" i="18"/>
  <c r="F3453" i="18"/>
  <c r="G3453" i="18"/>
  <c r="H3453" i="18"/>
  <c r="I3453" i="18"/>
  <c r="J3453" i="18"/>
  <c r="K3453" i="18"/>
  <c r="C3454" i="18"/>
  <c r="D3454" i="18"/>
  <c r="E3454" i="18"/>
  <c r="F3454" i="18"/>
  <c r="G3454" i="18"/>
  <c r="H3454" i="18"/>
  <c r="I3454" i="18"/>
  <c r="J3454" i="18"/>
  <c r="K3454" i="18"/>
  <c r="C3455" i="18"/>
  <c r="D3455" i="18"/>
  <c r="E3455" i="18"/>
  <c r="F3455" i="18"/>
  <c r="G3455" i="18"/>
  <c r="H3455" i="18"/>
  <c r="I3455" i="18"/>
  <c r="J3455" i="18"/>
  <c r="K3455" i="18"/>
  <c r="C3456" i="18"/>
  <c r="D3456" i="18"/>
  <c r="E3456" i="18"/>
  <c r="F3456" i="18"/>
  <c r="G3456" i="18"/>
  <c r="H3456" i="18"/>
  <c r="I3456" i="18"/>
  <c r="J3456" i="18"/>
  <c r="K3456" i="18"/>
  <c r="C3457" i="18"/>
  <c r="D3457" i="18"/>
  <c r="E3457" i="18"/>
  <c r="F3457" i="18"/>
  <c r="G3457" i="18"/>
  <c r="H3457" i="18"/>
  <c r="I3457" i="18"/>
  <c r="J3457" i="18"/>
  <c r="K3457" i="18"/>
  <c r="C3458" i="18"/>
  <c r="D3458" i="18"/>
  <c r="E3458" i="18"/>
  <c r="F3458" i="18"/>
  <c r="G3458" i="18"/>
  <c r="H3458" i="18"/>
  <c r="I3458" i="18"/>
  <c r="J3458" i="18"/>
  <c r="K3458" i="18"/>
  <c r="C3459" i="18"/>
  <c r="D3459" i="18"/>
  <c r="E3459" i="18"/>
  <c r="F3459" i="18"/>
  <c r="G3459" i="18"/>
  <c r="H3459" i="18"/>
  <c r="I3459" i="18"/>
  <c r="J3459" i="18"/>
  <c r="K3459" i="18"/>
  <c r="C3460" i="18"/>
  <c r="D3460" i="18"/>
  <c r="E3460" i="18"/>
  <c r="F3460" i="18"/>
  <c r="G3460" i="18"/>
  <c r="H3460" i="18"/>
  <c r="I3460" i="18"/>
  <c r="J3460" i="18"/>
  <c r="K3460" i="18"/>
  <c r="C3461" i="18"/>
  <c r="D3461" i="18"/>
  <c r="E3461" i="18"/>
  <c r="F3461" i="18"/>
  <c r="G3461" i="18"/>
  <c r="H3461" i="18"/>
  <c r="I3461" i="18"/>
  <c r="J3461" i="18"/>
  <c r="K3461" i="18"/>
  <c r="C3462" i="18"/>
  <c r="D3462" i="18"/>
  <c r="E3462" i="18"/>
  <c r="F3462" i="18"/>
  <c r="G3462" i="18"/>
  <c r="H3462" i="18"/>
  <c r="I3462" i="18"/>
  <c r="J3462" i="18"/>
  <c r="K3462" i="18"/>
  <c r="C3463" i="18"/>
  <c r="D3463" i="18"/>
  <c r="E3463" i="18"/>
  <c r="F3463" i="18"/>
  <c r="G3463" i="18"/>
  <c r="H3463" i="18"/>
  <c r="I3463" i="18"/>
  <c r="J3463" i="18"/>
  <c r="K3463" i="18"/>
  <c r="C3464" i="18"/>
  <c r="D3464" i="18"/>
  <c r="E3464" i="18"/>
  <c r="F3464" i="18"/>
  <c r="G3464" i="18"/>
  <c r="H3464" i="18"/>
  <c r="I3464" i="18"/>
  <c r="J3464" i="18"/>
  <c r="K3464" i="18"/>
  <c r="C3465" i="18"/>
  <c r="D3465" i="18"/>
  <c r="E3465" i="18"/>
  <c r="F3465" i="18"/>
  <c r="G3465" i="18"/>
  <c r="H3465" i="18"/>
  <c r="I3465" i="18"/>
  <c r="J3465" i="18"/>
  <c r="K3465" i="18"/>
  <c r="C3466" i="18"/>
  <c r="D3466" i="18"/>
  <c r="E3466" i="18"/>
  <c r="F3466" i="18"/>
  <c r="G3466" i="18"/>
  <c r="H3466" i="18"/>
  <c r="I3466" i="18"/>
  <c r="J3466" i="18"/>
  <c r="K3466" i="18"/>
  <c r="C3467" i="18"/>
  <c r="D3467" i="18"/>
  <c r="E3467" i="18"/>
  <c r="F3467" i="18"/>
  <c r="G3467" i="18"/>
  <c r="H3467" i="18"/>
  <c r="I3467" i="18"/>
  <c r="J3467" i="18"/>
  <c r="K3467" i="18"/>
  <c r="C3468" i="18"/>
  <c r="D3468" i="18"/>
  <c r="E3468" i="18"/>
  <c r="F3468" i="18"/>
  <c r="G3468" i="18"/>
  <c r="H3468" i="18"/>
  <c r="I3468" i="18"/>
  <c r="J3468" i="18"/>
  <c r="K3468" i="18"/>
  <c r="C3469" i="18"/>
  <c r="D3469" i="18"/>
  <c r="E3469" i="18"/>
  <c r="F3469" i="18"/>
  <c r="G3469" i="18"/>
  <c r="H3469" i="18"/>
  <c r="I3469" i="18"/>
  <c r="J3469" i="18"/>
  <c r="K3469" i="18"/>
  <c r="C3470" i="18"/>
  <c r="D3470" i="18"/>
  <c r="E3470" i="18"/>
  <c r="F3470" i="18"/>
  <c r="G3470" i="18"/>
  <c r="H3470" i="18"/>
  <c r="I3470" i="18"/>
  <c r="J3470" i="18"/>
  <c r="K3470" i="18"/>
  <c r="C3471" i="18"/>
  <c r="D3471" i="18"/>
  <c r="E3471" i="18"/>
  <c r="F3471" i="18"/>
  <c r="G3471" i="18"/>
  <c r="H3471" i="18"/>
  <c r="I3471" i="18"/>
  <c r="J3471" i="18"/>
  <c r="K3471" i="18"/>
  <c r="C3472" i="18"/>
  <c r="D3472" i="18"/>
  <c r="E3472" i="18"/>
  <c r="F3472" i="18"/>
  <c r="G3472" i="18"/>
  <c r="H3472" i="18"/>
  <c r="I3472" i="18"/>
  <c r="J3472" i="18"/>
  <c r="K3472" i="18"/>
  <c r="C3473" i="18"/>
  <c r="D3473" i="18"/>
  <c r="E3473" i="18"/>
  <c r="F3473" i="18"/>
  <c r="G3473" i="18"/>
  <c r="H3473" i="18"/>
  <c r="I3473" i="18"/>
  <c r="J3473" i="18"/>
  <c r="K3473" i="18"/>
  <c r="C3474" i="18"/>
  <c r="D3474" i="18"/>
  <c r="E3474" i="18"/>
  <c r="F3474" i="18"/>
  <c r="G3474" i="18"/>
  <c r="H3474" i="18"/>
  <c r="I3474" i="18"/>
  <c r="J3474" i="18"/>
  <c r="K3474" i="18"/>
  <c r="C3475" i="18"/>
  <c r="D3475" i="18"/>
  <c r="E3475" i="18"/>
  <c r="F3475" i="18"/>
  <c r="G3475" i="18"/>
  <c r="H3475" i="18"/>
  <c r="I3475" i="18"/>
  <c r="J3475" i="18"/>
  <c r="K3475" i="18"/>
  <c r="C3476" i="18"/>
  <c r="D3476" i="18"/>
  <c r="E3476" i="18"/>
  <c r="F3476" i="18"/>
  <c r="G3476" i="18"/>
  <c r="H3476" i="18"/>
  <c r="I3476" i="18"/>
  <c r="J3476" i="18"/>
  <c r="K3476" i="18"/>
  <c r="C3477" i="18"/>
  <c r="D3477" i="18"/>
  <c r="E3477" i="18"/>
  <c r="F3477" i="18"/>
  <c r="G3477" i="18"/>
  <c r="H3477" i="18"/>
  <c r="I3477" i="18"/>
  <c r="J3477" i="18"/>
  <c r="K3477" i="18"/>
  <c r="C3478" i="18"/>
  <c r="D3478" i="18"/>
  <c r="E3478" i="18"/>
  <c r="F3478" i="18"/>
  <c r="G3478" i="18"/>
  <c r="H3478" i="18"/>
  <c r="I3478" i="18"/>
  <c r="J3478" i="18"/>
  <c r="K3478" i="18"/>
  <c r="C3479" i="18"/>
  <c r="D3479" i="18"/>
  <c r="E3479" i="18"/>
  <c r="F3479" i="18"/>
  <c r="G3479" i="18"/>
  <c r="H3479" i="18"/>
  <c r="I3479" i="18"/>
  <c r="J3479" i="18"/>
  <c r="K3479" i="18"/>
  <c r="C3480" i="18"/>
  <c r="D3480" i="18"/>
  <c r="E3480" i="18"/>
  <c r="F3480" i="18"/>
  <c r="G3480" i="18"/>
  <c r="H3480" i="18"/>
  <c r="I3480" i="18"/>
  <c r="J3480" i="18"/>
  <c r="K3480" i="18"/>
  <c r="C3481" i="18"/>
  <c r="D3481" i="18"/>
  <c r="E3481" i="18"/>
  <c r="F3481" i="18"/>
  <c r="G3481" i="18"/>
  <c r="H3481" i="18"/>
  <c r="I3481" i="18"/>
  <c r="J3481" i="18"/>
  <c r="K3481" i="18"/>
  <c r="C3482" i="18"/>
  <c r="D3482" i="18"/>
  <c r="E3482" i="18"/>
  <c r="F3482" i="18"/>
  <c r="G3482" i="18"/>
  <c r="H3482" i="18"/>
  <c r="I3482" i="18"/>
  <c r="J3482" i="18"/>
  <c r="K3482" i="18"/>
  <c r="C3483" i="18"/>
  <c r="D3483" i="18"/>
  <c r="E3483" i="18"/>
  <c r="F3483" i="18"/>
  <c r="G3483" i="18"/>
  <c r="H3483" i="18"/>
  <c r="I3483" i="18"/>
  <c r="J3483" i="18"/>
  <c r="K3483" i="18"/>
  <c r="C3484" i="18"/>
  <c r="D3484" i="18"/>
  <c r="E3484" i="18"/>
  <c r="F3484" i="18"/>
  <c r="G3484" i="18"/>
  <c r="H3484" i="18"/>
  <c r="I3484" i="18"/>
  <c r="J3484" i="18"/>
  <c r="K3484" i="18"/>
  <c r="C3485" i="18"/>
  <c r="D3485" i="18"/>
  <c r="E3485" i="18"/>
  <c r="F3485" i="18"/>
  <c r="G3485" i="18"/>
  <c r="H3485" i="18"/>
  <c r="I3485" i="18"/>
  <c r="J3485" i="18"/>
  <c r="K3485" i="18"/>
  <c r="C3486" i="18"/>
  <c r="D3486" i="18"/>
  <c r="E3486" i="18"/>
  <c r="F3486" i="18"/>
  <c r="G3486" i="18"/>
  <c r="H3486" i="18"/>
  <c r="I3486" i="18"/>
  <c r="J3486" i="18"/>
  <c r="K3486" i="18"/>
  <c r="C3487" i="18"/>
  <c r="D3487" i="18"/>
  <c r="E3487" i="18"/>
  <c r="F3487" i="18"/>
  <c r="G3487" i="18"/>
  <c r="H3487" i="18"/>
  <c r="I3487" i="18"/>
  <c r="J3487" i="18"/>
  <c r="K3487" i="18"/>
  <c r="C3488" i="18"/>
  <c r="D3488" i="18"/>
  <c r="E3488" i="18"/>
  <c r="F3488" i="18"/>
  <c r="G3488" i="18"/>
  <c r="H3488" i="18"/>
  <c r="I3488" i="18"/>
  <c r="J3488" i="18"/>
  <c r="K3488" i="18"/>
  <c r="C3489" i="18"/>
  <c r="D3489" i="18"/>
  <c r="E3489" i="18"/>
  <c r="F3489" i="18"/>
  <c r="G3489" i="18"/>
  <c r="H3489" i="18"/>
  <c r="I3489" i="18"/>
  <c r="J3489" i="18"/>
  <c r="K3489" i="18"/>
  <c r="C3490" i="18"/>
  <c r="D3490" i="18"/>
  <c r="E3490" i="18"/>
  <c r="F3490" i="18"/>
  <c r="G3490" i="18"/>
  <c r="H3490" i="18"/>
  <c r="I3490" i="18"/>
  <c r="J3490" i="18"/>
  <c r="K3490" i="18"/>
  <c r="C3491" i="18"/>
  <c r="D3491" i="18"/>
  <c r="E3491" i="18"/>
  <c r="F3491" i="18"/>
  <c r="G3491" i="18"/>
  <c r="H3491" i="18"/>
  <c r="I3491" i="18"/>
  <c r="J3491" i="18"/>
  <c r="K3491" i="18"/>
  <c r="C3492" i="18"/>
  <c r="D3492" i="18"/>
  <c r="E3492" i="18"/>
  <c r="F3492" i="18"/>
  <c r="G3492" i="18"/>
  <c r="H3492" i="18"/>
  <c r="I3492" i="18"/>
  <c r="J3492" i="18"/>
  <c r="K3492" i="18"/>
  <c r="C3493" i="18"/>
  <c r="D3493" i="18"/>
  <c r="E3493" i="18"/>
  <c r="F3493" i="18"/>
  <c r="G3493" i="18"/>
  <c r="H3493" i="18"/>
  <c r="I3493" i="18"/>
  <c r="J3493" i="18"/>
  <c r="K3493" i="18"/>
  <c r="C3494" i="18"/>
  <c r="D3494" i="18"/>
  <c r="E3494" i="18"/>
  <c r="F3494" i="18"/>
  <c r="G3494" i="18"/>
  <c r="H3494" i="18"/>
  <c r="I3494" i="18"/>
  <c r="J3494" i="18"/>
  <c r="K3494" i="18"/>
  <c r="C3495" i="18"/>
  <c r="D3495" i="18"/>
  <c r="E3495" i="18"/>
  <c r="F3495" i="18"/>
  <c r="G3495" i="18"/>
  <c r="H3495" i="18"/>
  <c r="I3495" i="18"/>
  <c r="J3495" i="18"/>
  <c r="K3495" i="18"/>
  <c r="C3496" i="18"/>
  <c r="D3496" i="18"/>
  <c r="E3496" i="18"/>
  <c r="F3496" i="18"/>
  <c r="G3496" i="18"/>
  <c r="H3496" i="18"/>
  <c r="I3496" i="18"/>
  <c r="J3496" i="18"/>
  <c r="K3496" i="18"/>
  <c r="C3497" i="18"/>
  <c r="D3497" i="18"/>
  <c r="E3497" i="18"/>
  <c r="F3497" i="18"/>
  <c r="G3497" i="18"/>
  <c r="H3497" i="18"/>
  <c r="I3497" i="18"/>
  <c r="J3497" i="18"/>
  <c r="K3497" i="18"/>
  <c r="C3498" i="18"/>
  <c r="D3498" i="18"/>
  <c r="E3498" i="18"/>
  <c r="F3498" i="18"/>
  <c r="G3498" i="18"/>
  <c r="H3498" i="18"/>
  <c r="I3498" i="18"/>
  <c r="J3498" i="18"/>
  <c r="K3498" i="18"/>
  <c r="C3499" i="18"/>
  <c r="D3499" i="18"/>
  <c r="E3499" i="18"/>
  <c r="F3499" i="18"/>
  <c r="G3499" i="18"/>
  <c r="H3499" i="18"/>
  <c r="I3499" i="18"/>
  <c r="J3499" i="18"/>
  <c r="K3499" i="18"/>
  <c r="C3500" i="18"/>
  <c r="D3500" i="18"/>
  <c r="E3500" i="18"/>
  <c r="F3500" i="18"/>
  <c r="G3500" i="18"/>
  <c r="H3500" i="18"/>
  <c r="I3500" i="18"/>
  <c r="J3500" i="18"/>
  <c r="K3500" i="18"/>
  <c r="C3501" i="18"/>
  <c r="D3501" i="18"/>
  <c r="E3501" i="18"/>
  <c r="F3501" i="18"/>
  <c r="G3501" i="18"/>
  <c r="H3501" i="18"/>
  <c r="I3501" i="18"/>
  <c r="J3501" i="18"/>
  <c r="K3501" i="18"/>
  <c r="C3502" i="18"/>
  <c r="D3502" i="18"/>
  <c r="E3502" i="18"/>
  <c r="F3502" i="18"/>
  <c r="G3502" i="18"/>
  <c r="H3502" i="18"/>
  <c r="I3502" i="18"/>
  <c r="J3502" i="18"/>
  <c r="K3502" i="18"/>
  <c r="C3503" i="18"/>
  <c r="D3503" i="18"/>
  <c r="E3503" i="18"/>
  <c r="F3503" i="18"/>
  <c r="G3503" i="18"/>
  <c r="H3503" i="18"/>
  <c r="I3503" i="18"/>
  <c r="J3503" i="18"/>
  <c r="K3503" i="18"/>
  <c r="C3504" i="18"/>
  <c r="D3504" i="18"/>
  <c r="E3504" i="18"/>
  <c r="F3504" i="18"/>
  <c r="G3504" i="18"/>
  <c r="H3504" i="18"/>
  <c r="I3504" i="18"/>
  <c r="J3504" i="18"/>
  <c r="K3504" i="18"/>
  <c r="C3505" i="18"/>
  <c r="D3505" i="18"/>
  <c r="E3505" i="18"/>
  <c r="F3505" i="18"/>
  <c r="G3505" i="18"/>
  <c r="H3505" i="18"/>
  <c r="I3505" i="18"/>
  <c r="J3505" i="18"/>
  <c r="K3505" i="18"/>
  <c r="C3506" i="18"/>
  <c r="D3506" i="18"/>
  <c r="E3506" i="18"/>
  <c r="F3506" i="18"/>
  <c r="G3506" i="18"/>
  <c r="H3506" i="18"/>
  <c r="I3506" i="18"/>
  <c r="J3506" i="18"/>
  <c r="K3506" i="18"/>
  <c r="C3507" i="18"/>
  <c r="D3507" i="18"/>
  <c r="E3507" i="18"/>
  <c r="F3507" i="18"/>
  <c r="G3507" i="18"/>
  <c r="H3507" i="18"/>
  <c r="I3507" i="18"/>
  <c r="J3507" i="18"/>
  <c r="K3507" i="18"/>
  <c r="C3508" i="18"/>
  <c r="D3508" i="18"/>
  <c r="E3508" i="18"/>
  <c r="F3508" i="18"/>
  <c r="G3508" i="18"/>
  <c r="H3508" i="18"/>
  <c r="I3508" i="18"/>
  <c r="J3508" i="18"/>
  <c r="K3508" i="18"/>
  <c r="C3509" i="18"/>
  <c r="D3509" i="18"/>
  <c r="E3509" i="18"/>
  <c r="F3509" i="18"/>
  <c r="G3509" i="18"/>
  <c r="H3509" i="18"/>
  <c r="I3509" i="18"/>
  <c r="J3509" i="18"/>
  <c r="K3509" i="18"/>
  <c r="C3510" i="18"/>
  <c r="D3510" i="18"/>
  <c r="E3510" i="18"/>
  <c r="F3510" i="18"/>
  <c r="G3510" i="18"/>
  <c r="H3510" i="18"/>
  <c r="I3510" i="18"/>
  <c r="J3510" i="18"/>
  <c r="K3510" i="18"/>
  <c r="C3511" i="18"/>
  <c r="D3511" i="18"/>
  <c r="E3511" i="18"/>
  <c r="F3511" i="18"/>
  <c r="G3511" i="18"/>
  <c r="H3511" i="18"/>
  <c r="I3511" i="18"/>
  <c r="J3511" i="18"/>
  <c r="K3511" i="18"/>
  <c r="C3512" i="18"/>
  <c r="D3512" i="18"/>
  <c r="E3512" i="18"/>
  <c r="F3512" i="18"/>
  <c r="G3512" i="18"/>
  <c r="H3512" i="18"/>
  <c r="I3512" i="18"/>
  <c r="J3512" i="18"/>
  <c r="K3512" i="18"/>
  <c r="C3513" i="18"/>
  <c r="D3513" i="18"/>
  <c r="E3513" i="18"/>
  <c r="F3513" i="18"/>
  <c r="G3513" i="18"/>
  <c r="H3513" i="18"/>
  <c r="I3513" i="18"/>
  <c r="J3513" i="18"/>
  <c r="K3513" i="18"/>
  <c r="C3514" i="18"/>
  <c r="D3514" i="18"/>
  <c r="E3514" i="18"/>
  <c r="F3514" i="18"/>
  <c r="G3514" i="18"/>
  <c r="H3514" i="18"/>
  <c r="I3514" i="18"/>
  <c r="J3514" i="18"/>
  <c r="K3514" i="18"/>
  <c r="C3515" i="18"/>
  <c r="D3515" i="18"/>
  <c r="E3515" i="18"/>
  <c r="F3515" i="18"/>
  <c r="G3515" i="18"/>
  <c r="H3515" i="18"/>
  <c r="I3515" i="18"/>
  <c r="J3515" i="18"/>
  <c r="K3515" i="18"/>
  <c r="C3516" i="18"/>
  <c r="D3516" i="18"/>
  <c r="E3516" i="18"/>
  <c r="F3516" i="18"/>
  <c r="G3516" i="18"/>
  <c r="H3516" i="18"/>
  <c r="I3516" i="18"/>
  <c r="J3516" i="18"/>
  <c r="K3516" i="18"/>
  <c r="C3517" i="18"/>
  <c r="D3517" i="18"/>
  <c r="E3517" i="18"/>
  <c r="F3517" i="18"/>
  <c r="G3517" i="18"/>
  <c r="H3517" i="18"/>
  <c r="I3517" i="18"/>
  <c r="J3517" i="18"/>
  <c r="K3517" i="18"/>
  <c r="C3518" i="18"/>
  <c r="D3518" i="18"/>
  <c r="E3518" i="18"/>
  <c r="F3518" i="18"/>
  <c r="G3518" i="18"/>
  <c r="H3518" i="18"/>
  <c r="I3518" i="18"/>
  <c r="J3518" i="18"/>
  <c r="K3518" i="18"/>
  <c r="C3519" i="18"/>
  <c r="D3519" i="18"/>
  <c r="E3519" i="18"/>
  <c r="F3519" i="18"/>
  <c r="G3519" i="18"/>
  <c r="H3519" i="18"/>
  <c r="I3519" i="18"/>
  <c r="J3519" i="18"/>
  <c r="K3519" i="18"/>
  <c r="C3520" i="18"/>
  <c r="D3520" i="18"/>
  <c r="E3520" i="18"/>
  <c r="F3520" i="18"/>
  <c r="G3520" i="18"/>
  <c r="H3520" i="18"/>
  <c r="I3520" i="18"/>
  <c r="J3520" i="18"/>
  <c r="K3520" i="18"/>
  <c r="C3521" i="18"/>
  <c r="D3521" i="18"/>
  <c r="E3521" i="18"/>
  <c r="F3521" i="18"/>
  <c r="G3521" i="18"/>
  <c r="H3521" i="18"/>
  <c r="I3521" i="18"/>
  <c r="J3521" i="18"/>
  <c r="K3521" i="18"/>
  <c r="C3522" i="18"/>
  <c r="D3522" i="18"/>
  <c r="E3522" i="18"/>
  <c r="F3522" i="18"/>
  <c r="G3522" i="18"/>
  <c r="H3522" i="18"/>
  <c r="I3522" i="18"/>
  <c r="J3522" i="18"/>
  <c r="K3522" i="18"/>
  <c r="C3523" i="18"/>
  <c r="D3523" i="18"/>
  <c r="E3523" i="18"/>
  <c r="F3523" i="18"/>
  <c r="G3523" i="18"/>
  <c r="H3523" i="18"/>
  <c r="I3523" i="18"/>
  <c r="J3523" i="18"/>
  <c r="K3523" i="18"/>
  <c r="C3524" i="18"/>
  <c r="D3524" i="18"/>
  <c r="E3524" i="18"/>
  <c r="F3524" i="18"/>
  <c r="G3524" i="18"/>
  <c r="H3524" i="18"/>
  <c r="I3524" i="18"/>
  <c r="J3524" i="18"/>
  <c r="K3524" i="18"/>
  <c r="C3525" i="18"/>
  <c r="D3525" i="18"/>
  <c r="E3525" i="18"/>
  <c r="F3525" i="18"/>
  <c r="G3525" i="18"/>
  <c r="H3525" i="18"/>
  <c r="I3525" i="18"/>
  <c r="J3525" i="18"/>
  <c r="K3525" i="18"/>
  <c r="C3526" i="18"/>
  <c r="D3526" i="18"/>
  <c r="E3526" i="18"/>
  <c r="F3526" i="18"/>
  <c r="G3526" i="18"/>
  <c r="H3526" i="18"/>
  <c r="I3526" i="18"/>
  <c r="J3526" i="18"/>
  <c r="K3526" i="18"/>
  <c r="C3527" i="18"/>
  <c r="D3527" i="18"/>
  <c r="E3527" i="18"/>
  <c r="F3527" i="18"/>
  <c r="G3527" i="18"/>
  <c r="H3527" i="18"/>
  <c r="I3527" i="18"/>
  <c r="J3527" i="18"/>
  <c r="K3527" i="18"/>
  <c r="C3528" i="18"/>
  <c r="D3528" i="18"/>
  <c r="E3528" i="18"/>
  <c r="F3528" i="18"/>
  <c r="G3528" i="18"/>
  <c r="H3528" i="18"/>
  <c r="I3528" i="18"/>
  <c r="J3528" i="18"/>
  <c r="K3528" i="18"/>
  <c r="C3529" i="18"/>
  <c r="D3529" i="18"/>
  <c r="E3529" i="18"/>
  <c r="F3529" i="18"/>
  <c r="G3529" i="18"/>
  <c r="H3529" i="18"/>
  <c r="I3529" i="18"/>
  <c r="J3529" i="18"/>
  <c r="K3529" i="18"/>
  <c r="C3530" i="18"/>
  <c r="D3530" i="18"/>
  <c r="E3530" i="18"/>
  <c r="F3530" i="18"/>
  <c r="G3530" i="18"/>
  <c r="H3530" i="18"/>
  <c r="I3530" i="18"/>
  <c r="J3530" i="18"/>
  <c r="K3530" i="18"/>
  <c r="C3531" i="18"/>
  <c r="D3531" i="18"/>
  <c r="E3531" i="18"/>
  <c r="F3531" i="18"/>
  <c r="G3531" i="18"/>
  <c r="H3531" i="18"/>
  <c r="I3531" i="18"/>
  <c r="J3531" i="18"/>
  <c r="K3531" i="18"/>
  <c r="C3532" i="18"/>
  <c r="D3532" i="18"/>
  <c r="E3532" i="18"/>
  <c r="F3532" i="18"/>
  <c r="G3532" i="18"/>
  <c r="H3532" i="18"/>
  <c r="I3532" i="18"/>
  <c r="J3532" i="18"/>
  <c r="K3532" i="18"/>
  <c r="C3533" i="18"/>
  <c r="D3533" i="18"/>
  <c r="E3533" i="18"/>
  <c r="F3533" i="18"/>
  <c r="G3533" i="18"/>
  <c r="H3533" i="18"/>
  <c r="I3533" i="18"/>
  <c r="J3533" i="18"/>
  <c r="K3533" i="18"/>
  <c r="C3534" i="18"/>
  <c r="D3534" i="18"/>
  <c r="E3534" i="18"/>
  <c r="F3534" i="18"/>
  <c r="G3534" i="18"/>
  <c r="H3534" i="18"/>
  <c r="I3534" i="18"/>
  <c r="J3534" i="18"/>
  <c r="K3534" i="18"/>
  <c r="C3535" i="18"/>
  <c r="D3535" i="18"/>
  <c r="E3535" i="18"/>
  <c r="F3535" i="18"/>
  <c r="G3535" i="18"/>
  <c r="H3535" i="18"/>
  <c r="I3535" i="18"/>
  <c r="J3535" i="18"/>
  <c r="K3535" i="18"/>
  <c r="C3536" i="18"/>
  <c r="D3536" i="18"/>
  <c r="E3536" i="18"/>
  <c r="F3536" i="18"/>
  <c r="G3536" i="18"/>
  <c r="H3536" i="18"/>
  <c r="I3536" i="18"/>
  <c r="J3536" i="18"/>
  <c r="K3536" i="18"/>
  <c r="C3537" i="18"/>
  <c r="D3537" i="18"/>
  <c r="E3537" i="18"/>
  <c r="F3537" i="18"/>
  <c r="G3537" i="18"/>
  <c r="H3537" i="18"/>
  <c r="I3537" i="18"/>
  <c r="J3537" i="18"/>
  <c r="K3537" i="18"/>
  <c r="C3538" i="18"/>
  <c r="D3538" i="18"/>
  <c r="E3538" i="18"/>
  <c r="F3538" i="18"/>
  <c r="G3538" i="18"/>
  <c r="H3538" i="18"/>
  <c r="I3538" i="18"/>
  <c r="J3538" i="18"/>
  <c r="K3538" i="18"/>
  <c r="C3539" i="18"/>
  <c r="D3539" i="18"/>
  <c r="E3539" i="18"/>
  <c r="F3539" i="18"/>
  <c r="G3539" i="18"/>
  <c r="H3539" i="18"/>
  <c r="I3539" i="18"/>
  <c r="J3539" i="18"/>
  <c r="K3539" i="18"/>
  <c r="C3540" i="18"/>
  <c r="D3540" i="18"/>
  <c r="E3540" i="18"/>
  <c r="F3540" i="18"/>
  <c r="G3540" i="18"/>
  <c r="H3540" i="18"/>
  <c r="I3540" i="18"/>
  <c r="J3540" i="18"/>
  <c r="K3540" i="18"/>
  <c r="C3541" i="18"/>
  <c r="D3541" i="18"/>
  <c r="E3541" i="18"/>
  <c r="F3541" i="18"/>
  <c r="G3541" i="18"/>
  <c r="H3541" i="18"/>
  <c r="I3541" i="18"/>
  <c r="J3541" i="18"/>
  <c r="K3541" i="18"/>
  <c r="C3542" i="18"/>
  <c r="D3542" i="18"/>
  <c r="E3542" i="18"/>
  <c r="F3542" i="18"/>
  <c r="G3542" i="18"/>
  <c r="H3542" i="18"/>
  <c r="I3542" i="18"/>
  <c r="J3542" i="18"/>
  <c r="K3542" i="18"/>
  <c r="C3543" i="18"/>
  <c r="D3543" i="18"/>
  <c r="E3543" i="18"/>
  <c r="F3543" i="18"/>
  <c r="G3543" i="18"/>
  <c r="H3543" i="18"/>
  <c r="I3543" i="18"/>
  <c r="J3543" i="18"/>
  <c r="K3543" i="18"/>
  <c r="C3544" i="18"/>
  <c r="D3544" i="18"/>
  <c r="E3544" i="18"/>
  <c r="F3544" i="18"/>
  <c r="G3544" i="18"/>
  <c r="H3544" i="18"/>
  <c r="I3544" i="18"/>
  <c r="J3544" i="18"/>
  <c r="K3544" i="18"/>
  <c r="C3545" i="18"/>
  <c r="D3545" i="18"/>
  <c r="E3545" i="18"/>
  <c r="F3545" i="18"/>
  <c r="G3545" i="18"/>
  <c r="H3545" i="18"/>
  <c r="I3545" i="18"/>
  <c r="J3545" i="18"/>
  <c r="K3545" i="18"/>
  <c r="C3546" i="18"/>
  <c r="D3546" i="18"/>
  <c r="E3546" i="18"/>
  <c r="F3546" i="18"/>
  <c r="G3546" i="18"/>
  <c r="H3546" i="18"/>
  <c r="I3546" i="18"/>
  <c r="J3546" i="18"/>
  <c r="K3546" i="18"/>
  <c r="C3547" i="18"/>
  <c r="D3547" i="18"/>
  <c r="E3547" i="18"/>
  <c r="F3547" i="18"/>
  <c r="G3547" i="18"/>
  <c r="H3547" i="18"/>
  <c r="I3547" i="18"/>
  <c r="J3547" i="18"/>
  <c r="K3547" i="18"/>
  <c r="C3548" i="18"/>
  <c r="D3548" i="18"/>
  <c r="E3548" i="18"/>
  <c r="F3548" i="18"/>
  <c r="G3548" i="18"/>
  <c r="H3548" i="18"/>
  <c r="I3548" i="18"/>
  <c r="J3548" i="18"/>
  <c r="K3548" i="18"/>
  <c r="C3549" i="18"/>
  <c r="D3549" i="18"/>
  <c r="E3549" i="18"/>
  <c r="F3549" i="18"/>
  <c r="G3549" i="18"/>
  <c r="H3549" i="18"/>
  <c r="I3549" i="18"/>
  <c r="J3549" i="18"/>
  <c r="K3549" i="18"/>
  <c r="C3550" i="18"/>
  <c r="D3550" i="18"/>
  <c r="E3550" i="18"/>
  <c r="F3550" i="18"/>
  <c r="G3550" i="18"/>
  <c r="H3550" i="18"/>
  <c r="I3550" i="18"/>
  <c r="J3550" i="18"/>
  <c r="K3550" i="18"/>
  <c r="C3551" i="18"/>
  <c r="D3551" i="18"/>
  <c r="E3551" i="18"/>
  <c r="F3551" i="18"/>
  <c r="G3551" i="18"/>
  <c r="H3551" i="18"/>
  <c r="I3551" i="18"/>
  <c r="J3551" i="18"/>
  <c r="K3551" i="18"/>
  <c r="C3552" i="18"/>
  <c r="D3552" i="18"/>
  <c r="E3552" i="18"/>
  <c r="F3552" i="18"/>
  <c r="G3552" i="18"/>
  <c r="H3552" i="18"/>
  <c r="I3552" i="18"/>
  <c r="J3552" i="18"/>
  <c r="K3552" i="18"/>
  <c r="C3553" i="18"/>
  <c r="D3553" i="18"/>
  <c r="E3553" i="18"/>
  <c r="F3553" i="18"/>
  <c r="G3553" i="18"/>
  <c r="H3553" i="18"/>
  <c r="I3553" i="18"/>
  <c r="J3553" i="18"/>
  <c r="K3553" i="18"/>
  <c r="C3554" i="18"/>
  <c r="D3554" i="18"/>
  <c r="E3554" i="18"/>
  <c r="F3554" i="18"/>
  <c r="G3554" i="18"/>
  <c r="H3554" i="18"/>
  <c r="I3554" i="18"/>
  <c r="J3554" i="18"/>
  <c r="K3554" i="18"/>
  <c r="C3555" i="18"/>
  <c r="D3555" i="18"/>
  <c r="E3555" i="18"/>
  <c r="F3555" i="18"/>
  <c r="G3555" i="18"/>
  <c r="H3555" i="18"/>
  <c r="I3555" i="18"/>
  <c r="J3555" i="18"/>
  <c r="K3555" i="18"/>
  <c r="C3556" i="18"/>
  <c r="D3556" i="18"/>
  <c r="E3556" i="18"/>
  <c r="F3556" i="18"/>
  <c r="G3556" i="18"/>
  <c r="H3556" i="18"/>
  <c r="I3556" i="18"/>
  <c r="J3556" i="18"/>
  <c r="K3556" i="18"/>
  <c r="C3557" i="18"/>
  <c r="D3557" i="18"/>
  <c r="E3557" i="18"/>
  <c r="F3557" i="18"/>
  <c r="G3557" i="18"/>
  <c r="H3557" i="18"/>
  <c r="I3557" i="18"/>
  <c r="J3557" i="18"/>
  <c r="K3557" i="18"/>
  <c r="C3558" i="18"/>
  <c r="D3558" i="18"/>
  <c r="E3558" i="18"/>
  <c r="F3558" i="18"/>
  <c r="G3558" i="18"/>
  <c r="H3558" i="18"/>
  <c r="I3558" i="18"/>
  <c r="J3558" i="18"/>
  <c r="K3558" i="18"/>
  <c r="C3559" i="18"/>
  <c r="D3559" i="18"/>
  <c r="E3559" i="18"/>
  <c r="F3559" i="18"/>
  <c r="G3559" i="18"/>
  <c r="H3559" i="18"/>
  <c r="I3559" i="18"/>
  <c r="J3559" i="18"/>
  <c r="K3559" i="18"/>
  <c r="C3560" i="18"/>
  <c r="D3560" i="18"/>
  <c r="E3560" i="18"/>
  <c r="F3560" i="18"/>
  <c r="G3560" i="18"/>
  <c r="H3560" i="18"/>
  <c r="I3560" i="18"/>
  <c r="J3560" i="18"/>
  <c r="K3560" i="18"/>
  <c r="C3561" i="18"/>
  <c r="D3561" i="18"/>
  <c r="E3561" i="18"/>
  <c r="F3561" i="18"/>
  <c r="G3561" i="18"/>
  <c r="H3561" i="18"/>
  <c r="I3561" i="18"/>
  <c r="J3561" i="18"/>
  <c r="K3561" i="18"/>
  <c r="C3562" i="18"/>
  <c r="D3562" i="18"/>
  <c r="E3562" i="18"/>
  <c r="F3562" i="18"/>
  <c r="G3562" i="18"/>
  <c r="H3562" i="18"/>
  <c r="I3562" i="18"/>
  <c r="J3562" i="18"/>
  <c r="K3562" i="18"/>
  <c r="C3563" i="18"/>
  <c r="D3563" i="18"/>
  <c r="E3563" i="18"/>
  <c r="F3563" i="18"/>
  <c r="G3563" i="18"/>
  <c r="H3563" i="18"/>
  <c r="I3563" i="18"/>
  <c r="J3563" i="18"/>
  <c r="K3563" i="18"/>
  <c r="C3564" i="18"/>
  <c r="D3564" i="18"/>
  <c r="E3564" i="18"/>
  <c r="F3564" i="18"/>
  <c r="G3564" i="18"/>
  <c r="H3564" i="18"/>
  <c r="I3564" i="18"/>
  <c r="J3564" i="18"/>
  <c r="K3564" i="18"/>
  <c r="C3565" i="18"/>
  <c r="D3565" i="18"/>
  <c r="E3565" i="18"/>
  <c r="F3565" i="18"/>
  <c r="G3565" i="18"/>
  <c r="H3565" i="18"/>
  <c r="I3565" i="18"/>
  <c r="J3565" i="18"/>
  <c r="K3565" i="18"/>
  <c r="C3566" i="18"/>
  <c r="D3566" i="18"/>
  <c r="E3566" i="18"/>
  <c r="F3566" i="18"/>
  <c r="G3566" i="18"/>
  <c r="H3566" i="18"/>
  <c r="I3566" i="18"/>
  <c r="J3566" i="18"/>
  <c r="K3566" i="18"/>
  <c r="C3567" i="18"/>
  <c r="D3567" i="18"/>
  <c r="E3567" i="18"/>
  <c r="F3567" i="18"/>
  <c r="G3567" i="18"/>
  <c r="H3567" i="18"/>
  <c r="I3567" i="18"/>
  <c r="J3567" i="18"/>
  <c r="K3567" i="18"/>
  <c r="C3568" i="18"/>
  <c r="D3568" i="18"/>
  <c r="E3568" i="18"/>
  <c r="F3568" i="18"/>
  <c r="G3568" i="18"/>
  <c r="H3568" i="18"/>
  <c r="I3568" i="18"/>
  <c r="J3568" i="18"/>
  <c r="K3568" i="18"/>
  <c r="C3569" i="18"/>
  <c r="D3569" i="18"/>
  <c r="E3569" i="18"/>
  <c r="F3569" i="18"/>
  <c r="G3569" i="18"/>
  <c r="H3569" i="18"/>
  <c r="I3569" i="18"/>
  <c r="J3569" i="18"/>
  <c r="K3569" i="18"/>
  <c r="C3570" i="18"/>
  <c r="D3570" i="18"/>
  <c r="E3570" i="18"/>
  <c r="F3570" i="18"/>
  <c r="G3570" i="18"/>
  <c r="H3570" i="18"/>
  <c r="I3570" i="18"/>
  <c r="J3570" i="18"/>
  <c r="K3570" i="18"/>
  <c r="C3571" i="18"/>
  <c r="D3571" i="18"/>
  <c r="E3571" i="18"/>
  <c r="F3571" i="18"/>
  <c r="G3571" i="18"/>
  <c r="H3571" i="18"/>
  <c r="I3571" i="18"/>
  <c r="J3571" i="18"/>
  <c r="K3571" i="18"/>
  <c r="C3572" i="18"/>
  <c r="D3572" i="18"/>
  <c r="E3572" i="18"/>
  <c r="F3572" i="18"/>
  <c r="G3572" i="18"/>
  <c r="H3572" i="18"/>
  <c r="I3572" i="18"/>
  <c r="J3572" i="18"/>
  <c r="K3572" i="18"/>
  <c r="C3573" i="18"/>
  <c r="D3573" i="18"/>
  <c r="E3573" i="18"/>
  <c r="F3573" i="18"/>
  <c r="G3573" i="18"/>
  <c r="H3573" i="18"/>
  <c r="I3573" i="18"/>
  <c r="J3573" i="18"/>
  <c r="K3573" i="18"/>
  <c r="C3574" i="18"/>
  <c r="D3574" i="18"/>
  <c r="E3574" i="18"/>
  <c r="F3574" i="18"/>
  <c r="G3574" i="18"/>
  <c r="H3574" i="18"/>
  <c r="I3574" i="18"/>
  <c r="J3574" i="18"/>
  <c r="K3574" i="18"/>
  <c r="C3575" i="18"/>
  <c r="D3575" i="18"/>
  <c r="E3575" i="18"/>
  <c r="F3575" i="18"/>
  <c r="G3575" i="18"/>
  <c r="H3575" i="18"/>
  <c r="I3575" i="18"/>
  <c r="J3575" i="18"/>
  <c r="K3575" i="18"/>
  <c r="C3576" i="18"/>
  <c r="D3576" i="18"/>
  <c r="E3576" i="18"/>
  <c r="F3576" i="18"/>
  <c r="G3576" i="18"/>
  <c r="H3576" i="18"/>
  <c r="I3576" i="18"/>
  <c r="J3576" i="18"/>
  <c r="K3576" i="18"/>
  <c r="C3577" i="18"/>
  <c r="D3577" i="18"/>
  <c r="E3577" i="18"/>
  <c r="F3577" i="18"/>
  <c r="G3577" i="18"/>
  <c r="H3577" i="18"/>
  <c r="I3577" i="18"/>
  <c r="J3577" i="18"/>
  <c r="K3577" i="18"/>
  <c r="C3578" i="18"/>
  <c r="D3578" i="18"/>
  <c r="E3578" i="18"/>
  <c r="F3578" i="18"/>
  <c r="G3578" i="18"/>
  <c r="H3578" i="18"/>
  <c r="I3578" i="18"/>
  <c r="J3578" i="18"/>
  <c r="K3578" i="18"/>
  <c r="C3579" i="18"/>
  <c r="D3579" i="18"/>
  <c r="E3579" i="18"/>
  <c r="F3579" i="18"/>
  <c r="G3579" i="18"/>
  <c r="H3579" i="18"/>
  <c r="I3579" i="18"/>
  <c r="J3579" i="18"/>
  <c r="K3579" i="18"/>
  <c r="C3580" i="18"/>
  <c r="D3580" i="18"/>
  <c r="E3580" i="18"/>
  <c r="F3580" i="18"/>
  <c r="G3580" i="18"/>
  <c r="H3580" i="18"/>
  <c r="I3580" i="18"/>
  <c r="J3580" i="18"/>
  <c r="K3580" i="18"/>
  <c r="C3581" i="18"/>
  <c r="D3581" i="18"/>
  <c r="E3581" i="18"/>
  <c r="F3581" i="18"/>
  <c r="G3581" i="18"/>
  <c r="H3581" i="18"/>
  <c r="I3581" i="18"/>
  <c r="J3581" i="18"/>
  <c r="K3581" i="18"/>
  <c r="C3582" i="18"/>
  <c r="D3582" i="18"/>
  <c r="E3582" i="18"/>
  <c r="F3582" i="18"/>
  <c r="G3582" i="18"/>
  <c r="H3582" i="18"/>
  <c r="I3582" i="18"/>
  <c r="J3582" i="18"/>
  <c r="K3582" i="18"/>
  <c r="C3583" i="18"/>
  <c r="D3583" i="18"/>
  <c r="E3583" i="18"/>
  <c r="F3583" i="18"/>
  <c r="G3583" i="18"/>
  <c r="H3583" i="18"/>
  <c r="I3583" i="18"/>
  <c r="J3583" i="18"/>
  <c r="K3583" i="18"/>
  <c r="C3584" i="18"/>
  <c r="D3584" i="18"/>
  <c r="E3584" i="18"/>
  <c r="F3584" i="18"/>
  <c r="G3584" i="18"/>
  <c r="H3584" i="18"/>
  <c r="I3584" i="18"/>
  <c r="J3584" i="18"/>
  <c r="K3584" i="18"/>
  <c r="C3585" i="18"/>
  <c r="D3585" i="18"/>
  <c r="E3585" i="18"/>
  <c r="F3585" i="18"/>
  <c r="G3585" i="18"/>
  <c r="H3585" i="18"/>
  <c r="I3585" i="18"/>
  <c r="J3585" i="18"/>
  <c r="K3585" i="18"/>
  <c r="C3586" i="18"/>
  <c r="D3586" i="18"/>
  <c r="E3586" i="18"/>
  <c r="F3586" i="18"/>
  <c r="G3586" i="18"/>
  <c r="H3586" i="18"/>
  <c r="I3586" i="18"/>
  <c r="J3586" i="18"/>
  <c r="K3586" i="18"/>
  <c r="C3587" i="18"/>
  <c r="D3587" i="18"/>
  <c r="E3587" i="18"/>
  <c r="F3587" i="18"/>
  <c r="G3587" i="18"/>
  <c r="H3587" i="18"/>
  <c r="I3587" i="18"/>
  <c r="J3587" i="18"/>
  <c r="K3587" i="18"/>
  <c r="C3588" i="18"/>
  <c r="D3588" i="18"/>
  <c r="E3588" i="18"/>
  <c r="F3588" i="18"/>
  <c r="G3588" i="18"/>
  <c r="H3588" i="18"/>
  <c r="I3588" i="18"/>
  <c r="J3588" i="18"/>
  <c r="K3588" i="18"/>
  <c r="C3589" i="18"/>
  <c r="D3589" i="18"/>
  <c r="E3589" i="18"/>
  <c r="F3589" i="18"/>
  <c r="G3589" i="18"/>
  <c r="H3589" i="18"/>
  <c r="I3589" i="18"/>
  <c r="J3589" i="18"/>
  <c r="K3589" i="18"/>
  <c r="C3590" i="18"/>
  <c r="D3590" i="18"/>
  <c r="E3590" i="18"/>
  <c r="F3590" i="18"/>
  <c r="G3590" i="18"/>
  <c r="H3590" i="18"/>
  <c r="I3590" i="18"/>
  <c r="J3590" i="18"/>
  <c r="K3590" i="18"/>
  <c r="C3591" i="18"/>
  <c r="D3591" i="18"/>
  <c r="E3591" i="18"/>
  <c r="F3591" i="18"/>
  <c r="G3591" i="18"/>
  <c r="H3591" i="18"/>
  <c r="I3591" i="18"/>
  <c r="J3591" i="18"/>
  <c r="K3591" i="18"/>
  <c r="C3592" i="18"/>
  <c r="D3592" i="18"/>
  <c r="E3592" i="18"/>
  <c r="F3592" i="18"/>
  <c r="G3592" i="18"/>
  <c r="H3592" i="18"/>
  <c r="I3592" i="18"/>
  <c r="J3592" i="18"/>
  <c r="K3592" i="18"/>
  <c r="C3593" i="18"/>
  <c r="D3593" i="18"/>
  <c r="E3593" i="18"/>
  <c r="F3593" i="18"/>
  <c r="G3593" i="18"/>
  <c r="H3593" i="18"/>
  <c r="I3593" i="18"/>
  <c r="J3593" i="18"/>
  <c r="K3593" i="18"/>
  <c r="C3594" i="18"/>
  <c r="D3594" i="18"/>
  <c r="E3594" i="18"/>
  <c r="F3594" i="18"/>
  <c r="G3594" i="18"/>
  <c r="H3594" i="18"/>
  <c r="I3594" i="18"/>
  <c r="J3594" i="18"/>
  <c r="K3594" i="18"/>
  <c r="C3595" i="18"/>
  <c r="D3595" i="18"/>
  <c r="E3595" i="18"/>
  <c r="F3595" i="18"/>
  <c r="G3595" i="18"/>
  <c r="H3595" i="18"/>
  <c r="I3595" i="18"/>
  <c r="J3595" i="18"/>
  <c r="K3595" i="18"/>
  <c r="C3596" i="18"/>
  <c r="D3596" i="18"/>
  <c r="E3596" i="18"/>
  <c r="F3596" i="18"/>
  <c r="G3596" i="18"/>
  <c r="H3596" i="18"/>
  <c r="I3596" i="18"/>
  <c r="J3596" i="18"/>
  <c r="K3596" i="18"/>
  <c r="C3597" i="18"/>
  <c r="D3597" i="18"/>
  <c r="E3597" i="18"/>
  <c r="F3597" i="18"/>
  <c r="G3597" i="18"/>
  <c r="H3597" i="18"/>
  <c r="I3597" i="18"/>
  <c r="J3597" i="18"/>
  <c r="K3597" i="18"/>
  <c r="C3598" i="18"/>
  <c r="D3598" i="18"/>
  <c r="E3598" i="18"/>
  <c r="F3598" i="18"/>
  <c r="G3598" i="18"/>
  <c r="H3598" i="18"/>
  <c r="I3598" i="18"/>
  <c r="J3598" i="18"/>
  <c r="K3598" i="18"/>
  <c r="C3599" i="18"/>
  <c r="D3599" i="18"/>
  <c r="E3599" i="18"/>
  <c r="F3599" i="18"/>
  <c r="G3599" i="18"/>
  <c r="H3599" i="18"/>
  <c r="I3599" i="18"/>
  <c r="J3599" i="18"/>
  <c r="K3599" i="18"/>
  <c r="C3600" i="18"/>
  <c r="D3600" i="18"/>
  <c r="E3600" i="18"/>
  <c r="F3600" i="18"/>
  <c r="G3600" i="18"/>
  <c r="H3600" i="18"/>
  <c r="I3600" i="18"/>
  <c r="J3600" i="18"/>
  <c r="K3600" i="18"/>
  <c r="C3601" i="18"/>
  <c r="D3601" i="18"/>
  <c r="E3601" i="18"/>
  <c r="F3601" i="18"/>
  <c r="G3601" i="18"/>
  <c r="H3601" i="18"/>
  <c r="I3601" i="18"/>
  <c r="J3601" i="18"/>
  <c r="K3601" i="18"/>
  <c r="C3602" i="18"/>
  <c r="D3602" i="18"/>
  <c r="E3602" i="18"/>
  <c r="F3602" i="18"/>
  <c r="G3602" i="18"/>
  <c r="H3602" i="18"/>
  <c r="I3602" i="18"/>
  <c r="J3602" i="18"/>
  <c r="K3602" i="18"/>
  <c r="C3603" i="18"/>
  <c r="D3603" i="18"/>
  <c r="E3603" i="18"/>
  <c r="F3603" i="18"/>
  <c r="G3603" i="18"/>
  <c r="H3603" i="18"/>
  <c r="I3603" i="18"/>
  <c r="J3603" i="18"/>
  <c r="K3603" i="18"/>
  <c r="C3604" i="18"/>
  <c r="D3604" i="18"/>
  <c r="E3604" i="18"/>
  <c r="F3604" i="18"/>
  <c r="G3604" i="18"/>
  <c r="H3604" i="18"/>
  <c r="I3604" i="18"/>
  <c r="J3604" i="18"/>
  <c r="K3604" i="18"/>
  <c r="C3605" i="18"/>
  <c r="D3605" i="18"/>
  <c r="E3605" i="18"/>
  <c r="F3605" i="18"/>
  <c r="G3605" i="18"/>
  <c r="H3605" i="18"/>
  <c r="I3605" i="18"/>
  <c r="J3605" i="18"/>
  <c r="K3605" i="18"/>
  <c r="C3606" i="18"/>
  <c r="D3606" i="18"/>
  <c r="E3606" i="18"/>
  <c r="F3606" i="18"/>
  <c r="G3606" i="18"/>
  <c r="H3606" i="18"/>
  <c r="I3606" i="18"/>
  <c r="J3606" i="18"/>
  <c r="K3606" i="18"/>
  <c r="C3607" i="18"/>
  <c r="D3607" i="18"/>
  <c r="E3607" i="18"/>
  <c r="F3607" i="18"/>
  <c r="G3607" i="18"/>
  <c r="H3607" i="18"/>
  <c r="I3607" i="18"/>
  <c r="J3607" i="18"/>
  <c r="K3607" i="18"/>
  <c r="C3608" i="18"/>
  <c r="D3608" i="18"/>
  <c r="E3608" i="18"/>
  <c r="F3608" i="18"/>
  <c r="G3608" i="18"/>
  <c r="H3608" i="18"/>
  <c r="I3608" i="18"/>
  <c r="J3608" i="18"/>
  <c r="K3608" i="18"/>
  <c r="C3609" i="18"/>
  <c r="D3609" i="18"/>
  <c r="E3609" i="18"/>
  <c r="F3609" i="18"/>
  <c r="G3609" i="18"/>
  <c r="H3609" i="18"/>
  <c r="I3609" i="18"/>
  <c r="J3609" i="18"/>
  <c r="K3609" i="18"/>
  <c r="C3610" i="18"/>
  <c r="D3610" i="18"/>
  <c r="E3610" i="18"/>
  <c r="F3610" i="18"/>
  <c r="G3610" i="18"/>
  <c r="H3610" i="18"/>
  <c r="I3610" i="18"/>
  <c r="J3610" i="18"/>
  <c r="K3610" i="18"/>
  <c r="C3611" i="18"/>
  <c r="D3611" i="18"/>
  <c r="E3611" i="18"/>
  <c r="F3611" i="18"/>
  <c r="G3611" i="18"/>
  <c r="H3611" i="18"/>
  <c r="I3611" i="18"/>
  <c r="J3611" i="18"/>
  <c r="K3611" i="18"/>
  <c r="C3612" i="18"/>
  <c r="D3612" i="18"/>
  <c r="E3612" i="18"/>
  <c r="F3612" i="18"/>
  <c r="G3612" i="18"/>
  <c r="H3612" i="18"/>
  <c r="I3612" i="18"/>
  <c r="J3612" i="18"/>
  <c r="K3612" i="18"/>
  <c r="C3613" i="18"/>
  <c r="D3613" i="18"/>
  <c r="E3613" i="18"/>
  <c r="F3613" i="18"/>
  <c r="G3613" i="18"/>
  <c r="H3613" i="18"/>
  <c r="I3613" i="18"/>
  <c r="J3613" i="18"/>
  <c r="K3613" i="18"/>
  <c r="C3614" i="18"/>
  <c r="D3614" i="18"/>
  <c r="E3614" i="18"/>
  <c r="F3614" i="18"/>
  <c r="G3614" i="18"/>
  <c r="H3614" i="18"/>
  <c r="I3614" i="18"/>
  <c r="J3614" i="18"/>
  <c r="K3614" i="18"/>
  <c r="C3615" i="18"/>
  <c r="D3615" i="18"/>
  <c r="E3615" i="18"/>
  <c r="F3615" i="18"/>
  <c r="G3615" i="18"/>
  <c r="H3615" i="18"/>
  <c r="I3615" i="18"/>
  <c r="J3615" i="18"/>
  <c r="K3615" i="18"/>
  <c r="C3616" i="18"/>
  <c r="D3616" i="18"/>
  <c r="E3616" i="18"/>
  <c r="F3616" i="18"/>
  <c r="G3616" i="18"/>
  <c r="H3616" i="18"/>
  <c r="I3616" i="18"/>
  <c r="J3616" i="18"/>
  <c r="K3616" i="18"/>
  <c r="C3617" i="18"/>
  <c r="D3617" i="18"/>
  <c r="E3617" i="18"/>
  <c r="F3617" i="18"/>
  <c r="G3617" i="18"/>
  <c r="H3617" i="18"/>
  <c r="I3617" i="18"/>
  <c r="J3617" i="18"/>
  <c r="K3617" i="18"/>
  <c r="C3618" i="18"/>
  <c r="D3618" i="18"/>
  <c r="E3618" i="18"/>
  <c r="F3618" i="18"/>
  <c r="G3618" i="18"/>
  <c r="H3618" i="18"/>
  <c r="I3618" i="18"/>
  <c r="J3618" i="18"/>
  <c r="K3618" i="18"/>
  <c r="C3619" i="18"/>
  <c r="D3619" i="18"/>
  <c r="E3619" i="18"/>
  <c r="F3619" i="18"/>
  <c r="G3619" i="18"/>
  <c r="H3619" i="18"/>
  <c r="I3619" i="18"/>
  <c r="J3619" i="18"/>
  <c r="K3619" i="18"/>
  <c r="C3620" i="18"/>
  <c r="D3620" i="18"/>
  <c r="E3620" i="18"/>
  <c r="F3620" i="18"/>
  <c r="G3620" i="18"/>
  <c r="H3620" i="18"/>
  <c r="I3620" i="18"/>
  <c r="J3620" i="18"/>
  <c r="K3620" i="18"/>
  <c r="C3621" i="18"/>
  <c r="D3621" i="18"/>
  <c r="E3621" i="18"/>
  <c r="F3621" i="18"/>
  <c r="G3621" i="18"/>
  <c r="H3621" i="18"/>
  <c r="I3621" i="18"/>
  <c r="J3621" i="18"/>
  <c r="K3621" i="18"/>
  <c r="C3622" i="18"/>
  <c r="D3622" i="18"/>
  <c r="E3622" i="18"/>
  <c r="F3622" i="18"/>
  <c r="G3622" i="18"/>
  <c r="H3622" i="18"/>
  <c r="I3622" i="18"/>
  <c r="J3622" i="18"/>
  <c r="K3622" i="18"/>
  <c r="C3623" i="18"/>
  <c r="D3623" i="18"/>
  <c r="E3623" i="18"/>
  <c r="F3623" i="18"/>
  <c r="G3623" i="18"/>
  <c r="H3623" i="18"/>
  <c r="I3623" i="18"/>
  <c r="J3623" i="18"/>
  <c r="K3623" i="18"/>
  <c r="C3624" i="18"/>
  <c r="D3624" i="18"/>
  <c r="E3624" i="18"/>
  <c r="F3624" i="18"/>
  <c r="G3624" i="18"/>
  <c r="H3624" i="18"/>
  <c r="I3624" i="18"/>
  <c r="J3624" i="18"/>
  <c r="K3624" i="18"/>
  <c r="C3625" i="18"/>
  <c r="D3625" i="18"/>
  <c r="E3625" i="18"/>
  <c r="F3625" i="18"/>
  <c r="G3625" i="18"/>
  <c r="H3625" i="18"/>
  <c r="I3625" i="18"/>
  <c r="J3625" i="18"/>
  <c r="K3625" i="18"/>
  <c r="C3626" i="18"/>
  <c r="D3626" i="18"/>
  <c r="E3626" i="18"/>
  <c r="F3626" i="18"/>
  <c r="G3626" i="18"/>
  <c r="H3626" i="18"/>
  <c r="I3626" i="18"/>
  <c r="J3626" i="18"/>
  <c r="K3626" i="18"/>
  <c r="C3627" i="18"/>
  <c r="D3627" i="18"/>
  <c r="E3627" i="18"/>
  <c r="F3627" i="18"/>
  <c r="G3627" i="18"/>
  <c r="H3627" i="18"/>
  <c r="I3627" i="18"/>
  <c r="J3627" i="18"/>
  <c r="K3627" i="18"/>
  <c r="C3628" i="18"/>
  <c r="D3628" i="18"/>
  <c r="E3628" i="18"/>
  <c r="F3628" i="18"/>
  <c r="G3628" i="18"/>
  <c r="H3628" i="18"/>
  <c r="I3628" i="18"/>
  <c r="J3628" i="18"/>
  <c r="K3628" i="18"/>
  <c r="C3629" i="18"/>
  <c r="D3629" i="18"/>
  <c r="E3629" i="18"/>
  <c r="F3629" i="18"/>
  <c r="G3629" i="18"/>
  <c r="H3629" i="18"/>
  <c r="I3629" i="18"/>
  <c r="J3629" i="18"/>
  <c r="K3629" i="18"/>
  <c r="C3630" i="18"/>
  <c r="D3630" i="18"/>
  <c r="E3630" i="18"/>
  <c r="F3630" i="18"/>
  <c r="G3630" i="18"/>
  <c r="H3630" i="18"/>
  <c r="I3630" i="18"/>
  <c r="J3630" i="18"/>
  <c r="K3630" i="18"/>
  <c r="C3631" i="18"/>
  <c r="D3631" i="18"/>
  <c r="E3631" i="18"/>
  <c r="F3631" i="18"/>
  <c r="G3631" i="18"/>
  <c r="H3631" i="18"/>
  <c r="I3631" i="18"/>
  <c r="J3631" i="18"/>
  <c r="K3631" i="18"/>
  <c r="C3632" i="18"/>
  <c r="D3632" i="18"/>
  <c r="E3632" i="18"/>
  <c r="F3632" i="18"/>
  <c r="G3632" i="18"/>
  <c r="H3632" i="18"/>
  <c r="I3632" i="18"/>
  <c r="J3632" i="18"/>
  <c r="K3632" i="18"/>
  <c r="C3633" i="18"/>
  <c r="D3633" i="18"/>
  <c r="E3633" i="18"/>
  <c r="F3633" i="18"/>
  <c r="G3633" i="18"/>
  <c r="H3633" i="18"/>
  <c r="I3633" i="18"/>
  <c r="J3633" i="18"/>
  <c r="K3633" i="18"/>
  <c r="C3634" i="18"/>
  <c r="D3634" i="18"/>
  <c r="E3634" i="18"/>
  <c r="F3634" i="18"/>
  <c r="G3634" i="18"/>
  <c r="H3634" i="18"/>
  <c r="I3634" i="18"/>
  <c r="J3634" i="18"/>
  <c r="K3634" i="18"/>
  <c r="C3635" i="18"/>
  <c r="D3635" i="18"/>
  <c r="E3635" i="18"/>
  <c r="F3635" i="18"/>
  <c r="G3635" i="18"/>
  <c r="H3635" i="18"/>
  <c r="I3635" i="18"/>
  <c r="J3635" i="18"/>
  <c r="K3635" i="18"/>
  <c r="C3636" i="18"/>
  <c r="D3636" i="18"/>
  <c r="E3636" i="18"/>
  <c r="F3636" i="18"/>
  <c r="G3636" i="18"/>
  <c r="H3636" i="18"/>
  <c r="I3636" i="18"/>
  <c r="J3636" i="18"/>
  <c r="K3636" i="18"/>
  <c r="C3637" i="18"/>
  <c r="D3637" i="18"/>
  <c r="E3637" i="18"/>
  <c r="F3637" i="18"/>
  <c r="G3637" i="18"/>
  <c r="H3637" i="18"/>
  <c r="I3637" i="18"/>
  <c r="J3637" i="18"/>
  <c r="K3637" i="18"/>
  <c r="C3638" i="18"/>
  <c r="D3638" i="18"/>
  <c r="E3638" i="18"/>
  <c r="F3638" i="18"/>
  <c r="G3638" i="18"/>
  <c r="H3638" i="18"/>
  <c r="I3638" i="18"/>
  <c r="J3638" i="18"/>
  <c r="K3638" i="18"/>
  <c r="C3639" i="18"/>
  <c r="D3639" i="18"/>
  <c r="E3639" i="18"/>
  <c r="F3639" i="18"/>
  <c r="G3639" i="18"/>
  <c r="H3639" i="18"/>
  <c r="I3639" i="18"/>
  <c r="J3639" i="18"/>
  <c r="K3639" i="18"/>
  <c r="C3640" i="18"/>
  <c r="D3640" i="18"/>
  <c r="E3640" i="18"/>
  <c r="F3640" i="18"/>
  <c r="G3640" i="18"/>
  <c r="H3640" i="18"/>
  <c r="I3640" i="18"/>
  <c r="J3640" i="18"/>
  <c r="K3640" i="18"/>
  <c r="C3641" i="18"/>
  <c r="D3641" i="18"/>
  <c r="E3641" i="18"/>
  <c r="F3641" i="18"/>
  <c r="G3641" i="18"/>
  <c r="H3641" i="18"/>
  <c r="I3641" i="18"/>
  <c r="J3641" i="18"/>
  <c r="K3641" i="18"/>
  <c r="C3642" i="18"/>
  <c r="D3642" i="18"/>
  <c r="E3642" i="18"/>
  <c r="F3642" i="18"/>
  <c r="G3642" i="18"/>
  <c r="H3642" i="18"/>
  <c r="I3642" i="18"/>
  <c r="J3642" i="18"/>
  <c r="K3642" i="18"/>
  <c r="C3643" i="18"/>
  <c r="D3643" i="18"/>
  <c r="E3643" i="18"/>
  <c r="F3643" i="18"/>
  <c r="G3643" i="18"/>
  <c r="H3643" i="18"/>
  <c r="I3643" i="18"/>
  <c r="J3643" i="18"/>
  <c r="K3643" i="18"/>
  <c r="C3644" i="18"/>
  <c r="D3644" i="18"/>
  <c r="E3644" i="18"/>
  <c r="F3644" i="18"/>
  <c r="G3644" i="18"/>
  <c r="H3644" i="18"/>
  <c r="I3644" i="18"/>
  <c r="J3644" i="18"/>
  <c r="K3644" i="18"/>
  <c r="C3645" i="18"/>
  <c r="D3645" i="18"/>
  <c r="E3645" i="18"/>
  <c r="F3645" i="18"/>
  <c r="G3645" i="18"/>
  <c r="H3645" i="18"/>
  <c r="I3645" i="18"/>
  <c r="J3645" i="18"/>
  <c r="K3645" i="18"/>
  <c r="C3646" i="18"/>
  <c r="D3646" i="18"/>
  <c r="E3646" i="18"/>
  <c r="F3646" i="18"/>
  <c r="G3646" i="18"/>
  <c r="H3646" i="18"/>
  <c r="I3646" i="18"/>
  <c r="J3646" i="18"/>
  <c r="K3646" i="18"/>
  <c r="C3647" i="18"/>
  <c r="D3647" i="18"/>
  <c r="E3647" i="18"/>
  <c r="F3647" i="18"/>
  <c r="G3647" i="18"/>
  <c r="H3647" i="18"/>
  <c r="I3647" i="18"/>
  <c r="J3647" i="18"/>
  <c r="K3647" i="18"/>
  <c r="C3648" i="18"/>
  <c r="D3648" i="18"/>
  <c r="E3648" i="18"/>
  <c r="F3648" i="18"/>
  <c r="G3648" i="18"/>
  <c r="H3648" i="18"/>
  <c r="I3648" i="18"/>
  <c r="J3648" i="18"/>
  <c r="K3648" i="18"/>
  <c r="C3649" i="18"/>
  <c r="D3649" i="18"/>
  <c r="E3649" i="18"/>
  <c r="F3649" i="18"/>
  <c r="G3649" i="18"/>
  <c r="H3649" i="18"/>
  <c r="I3649" i="18"/>
  <c r="J3649" i="18"/>
  <c r="K3649" i="18"/>
  <c r="C3650" i="18"/>
  <c r="D3650" i="18"/>
  <c r="E3650" i="18"/>
  <c r="F3650" i="18"/>
  <c r="G3650" i="18"/>
  <c r="H3650" i="18"/>
  <c r="I3650" i="18"/>
  <c r="J3650" i="18"/>
  <c r="K3650" i="18"/>
  <c r="C3651" i="18"/>
  <c r="D3651" i="18"/>
  <c r="E3651" i="18"/>
  <c r="F3651" i="18"/>
  <c r="G3651" i="18"/>
  <c r="H3651" i="18"/>
  <c r="I3651" i="18"/>
  <c r="J3651" i="18"/>
  <c r="K3651" i="18"/>
  <c r="C3652" i="18"/>
  <c r="D3652" i="18"/>
  <c r="E3652" i="18"/>
  <c r="F3652" i="18"/>
  <c r="G3652" i="18"/>
  <c r="H3652" i="18"/>
  <c r="I3652" i="18"/>
  <c r="J3652" i="18"/>
  <c r="K3652" i="18"/>
  <c r="C3653" i="18"/>
  <c r="D3653" i="18"/>
  <c r="E3653" i="18"/>
  <c r="F3653" i="18"/>
  <c r="G3653" i="18"/>
  <c r="H3653" i="18"/>
  <c r="I3653" i="18"/>
  <c r="J3653" i="18"/>
  <c r="K3653" i="18"/>
  <c r="C3654" i="18"/>
  <c r="D3654" i="18"/>
  <c r="E3654" i="18"/>
  <c r="F3654" i="18"/>
  <c r="G3654" i="18"/>
  <c r="H3654" i="18"/>
  <c r="I3654" i="18"/>
  <c r="J3654" i="18"/>
  <c r="K3654" i="18"/>
  <c r="C3655" i="18"/>
  <c r="D3655" i="18"/>
  <c r="E3655" i="18"/>
  <c r="F3655" i="18"/>
  <c r="G3655" i="18"/>
  <c r="H3655" i="18"/>
  <c r="I3655" i="18"/>
  <c r="J3655" i="18"/>
  <c r="K3655" i="18"/>
  <c r="C3656" i="18"/>
  <c r="D3656" i="18"/>
  <c r="E3656" i="18"/>
  <c r="F3656" i="18"/>
  <c r="G3656" i="18"/>
  <c r="H3656" i="18"/>
  <c r="I3656" i="18"/>
  <c r="J3656" i="18"/>
  <c r="K3656" i="18"/>
  <c r="C3657" i="18"/>
  <c r="D3657" i="18"/>
  <c r="E3657" i="18"/>
  <c r="F3657" i="18"/>
  <c r="G3657" i="18"/>
  <c r="H3657" i="18"/>
  <c r="I3657" i="18"/>
  <c r="J3657" i="18"/>
  <c r="K3657" i="18"/>
  <c r="C3658" i="18"/>
  <c r="D3658" i="18"/>
  <c r="E3658" i="18"/>
  <c r="F3658" i="18"/>
  <c r="G3658" i="18"/>
  <c r="H3658" i="18"/>
  <c r="I3658" i="18"/>
  <c r="J3658" i="18"/>
  <c r="K3658" i="18"/>
  <c r="C3659" i="18"/>
  <c r="D3659" i="18"/>
  <c r="E3659" i="18"/>
  <c r="F3659" i="18"/>
  <c r="G3659" i="18"/>
  <c r="H3659" i="18"/>
  <c r="I3659" i="18"/>
  <c r="J3659" i="18"/>
  <c r="K3659" i="18"/>
  <c r="C3660" i="18"/>
  <c r="D3660" i="18"/>
  <c r="E3660" i="18"/>
  <c r="F3660" i="18"/>
  <c r="G3660" i="18"/>
  <c r="H3660" i="18"/>
  <c r="I3660" i="18"/>
  <c r="J3660" i="18"/>
  <c r="K3660" i="18"/>
  <c r="C3661" i="18"/>
  <c r="D3661" i="18"/>
  <c r="E3661" i="18"/>
  <c r="F3661" i="18"/>
  <c r="G3661" i="18"/>
  <c r="H3661" i="18"/>
  <c r="I3661" i="18"/>
  <c r="J3661" i="18"/>
  <c r="K3661" i="18"/>
  <c r="C3662" i="18"/>
  <c r="D3662" i="18"/>
  <c r="E3662" i="18"/>
  <c r="F3662" i="18"/>
  <c r="G3662" i="18"/>
  <c r="H3662" i="18"/>
  <c r="I3662" i="18"/>
  <c r="J3662" i="18"/>
  <c r="K3662" i="18"/>
  <c r="C3663" i="18"/>
  <c r="D3663" i="18"/>
  <c r="E3663" i="18"/>
  <c r="F3663" i="18"/>
  <c r="G3663" i="18"/>
  <c r="H3663" i="18"/>
  <c r="I3663" i="18"/>
  <c r="J3663" i="18"/>
  <c r="K3663" i="18"/>
  <c r="C3664" i="18"/>
  <c r="D3664" i="18"/>
  <c r="E3664" i="18"/>
  <c r="F3664" i="18"/>
  <c r="G3664" i="18"/>
  <c r="H3664" i="18"/>
  <c r="I3664" i="18"/>
  <c r="J3664" i="18"/>
  <c r="K3664" i="18"/>
  <c r="C3665" i="18"/>
  <c r="D3665" i="18"/>
  <c r="E3665" i="18"/>
  <c r="F3665" i="18"/>
  <c r="G3665" i="18"/>
  <c r="H3665" i="18"/>
  <c r="I3665" i="18"/>
  <c r="J3665" i="18"/>
  <c r="K3665" i="18"/>
  <c r="C3666" i="18"/>
  <c r="D3666" i="18"/>
  <c r="E3666" i="18"/>
  <c r="F3666" i="18"/>
  <c r="G3666" i="18"/>
  <c r="H3666" i="18"/>
  <c r="I3666" i="18"/>
  <c r="J3666" i="18"/>
  <c r="K3666" i="18"/>
  <c r="C3667" i="18"/>
  <c r="D3667" i="18"/>
  <c r="E3667" i="18"/>
  <c r="F3667" i="18"/>
  <c r="G3667" i="18"/>
  <c r="H3667" i="18"/>
  <c r="I3667" i="18"/>
  <c r="J3667" i="18"/>
  <c r="K3667" i="18"/>
  <c r="C3668" i="18"/>
  <c r="D3668" i="18"/>
  <c r="E3668" i="18"/>
  <c r="F3668" i="18"/>
  <c r="G3668" i="18"/>
  <c r="H3668" i="18"/>
  <c r="I3668" i="18"/>
  <c r="J3668" i="18"/>
  <c r="K3668" i="18"/>
  <c r="C3669" i="18"/>
  <c r="D3669" i="18"/>
  <c r="E3669" i="18"/>
  <c r="F3669" i="18"/>
  <c r="G3669" i="18"/>
  <c r="H3669" i="18"/>
  <c r="I3669" i="18"/>
  <c r="J3669" i="18"/>
  <c r="K3669" i="18"/>
  <c r="C3670" i="18"/>
  <c r="D3670" i="18"/>
  <c r="E3670" i="18"/>
  <c r="F3670" i="18"/>
  <c r="G3670" i="18"/>
  <c r="H3670" i="18"/>
  <c r="I3670" i="18"/>
  <c r="J3670" i="18"/>
  <c r="K3670" i="18"/>
  <c r="C3671" i="18"/>
  <c r="D3671" i="18"/>
  <c r="E3671" i="18"/>
  <c r="F3671" i="18"/>
  <c r="G3671" i="18"/>
  <c r="H3671" i="18"/>
  <c r="I3671" i="18"/>
  <c r="J3671" i="18"/>
  <c r="K3671" i="18"/>
  <c r="C3672" i="18"/>
  <c r="D3672" i="18"/>
  <c r="E3672" i="18"/>
  <c r="F3672" i="18"/>
  <c r="G3672" i="18"/>
  <c r="H3672" i="18"/>
  <c r="I3672" i="18"/>
  <c r="J3672" i="18"/>
  <c r="K3672" i="18"/>
  <c r="C3673" i="18"/>
  <c r="D3673" i="18"/>
  <c r="E3673" i="18"/>
  <c r="F3673" i="18"/>
  <c r="G3673" i="18"/>
  <c r="H3673" i="18"/>
  <c r="I3673" i="18"/>
  <c r="J3673" i="18"/>
  <c r="K3673" i="18"/>
  <c r="C3674" i="18"/>
  <c r="D3674" i="18"/>
  <c r="E3674" i="18"/>
  <c r="F3674" i="18"/>
  <c r="G3674" i="18"/>
  <c r="H3674" i="18"/>
  <c r="I3674" i="18"/>
  <c r="J3674" i="18"/>
  <c r="K3674" i="18"/>
  <c r="C3675" i="18"/>
  <c r="D3675" i="18"/>
  <c r="E3675" i="18"/>
  <c r="F3675" i="18"/>
  <c r="G3675" i="18"/>
  <c r="H3675" i="18"/>
  <c r="I3675" i="18"/>
  <c r="J3675" i="18"/>
  <c r="K3675" i="18"/>
  <c r="C3676" i="18"/>
  <c r="D3676" i="18"/>
  <c r="E3676" i="18"/>
  <c r="F3676" i="18"/>
  <c r="G3676" i="18"/>
  <c r="H3676" i="18"/>
  <c r="I3676" i="18"/>
  <c r="J3676" i="18"/>
  <c r="K3676" i="18"/>
  <c r="C3677" i="18"/>
  <c r="D3677" i="18"/>
  <c r="E3677" i="18"/>
  <c r="F3677" i="18"/>
  <c r="G3677" i="18"/>
  <c r="H3677" i="18"/>
  <c r="I3677" i="18"/>
  <c r="J3677" i="18"/>
  <c r="K3677" i="18"/>
  <c r="C3678" i="18"/>
  <c r="D3678" i="18"/>
  <c r="E3678" i="18"/>
  <c r="F3678" i="18"/>
  <c r="G3678" i="18"/>
  <c r="H3678" i="18"/>
  <c r="I3678" i="18"/>
  <c r="J3678" i="18"/>
  <c r="K3678" i="18"/>
  <c r="C3679" i="18"/>
  <c r="D3679" i="18"/>
  <c r="E3679" i="18"/>
  <c r="F3679" i="18"/>
  <c r="G3679" i="18"/>
  <c r="H3679" i="18"/>
  <c r="I3679" i="18"/>
  <c r="J3679" i="18"/>
  <c r="K3679" i="18"/>
  <c r="C3680" i="18"/>
  <c r="D3680" i="18"/>
  <c r="E3680" i="18"/>
  <c r="F3680" i="18"/>
  <c r="G3680" i="18"/>
  <c r="H3680" i="18"/>
  <c r="I3680" i="18"/>
  <c r="J3680" i="18"/>
  <c r="K3680" i="18"/>
  <c r="C3681" i="18"/>
  <c r="D3681" i="18"/>
  <c r="E3681" i="18"/>
  <c r="F3681" i="18"/>
  <c r="G3681" i="18"/>
  <c r="H3681" i="18"/>
  <c r="I3681" i="18"/>
  <c r="J3681" i="18"/>
  <c r="K3681" i="18"/>
  <c r="C3682" i="18"/>
  <c r="D3682" i="18"/>
  <c r="E3682" i="18"/>
  <c r="F3682" i="18"/>
  <c r="G3682" i="18"/>
  <c r="H3682" i="18"/>
  <c r="I3682" i="18"/>
  <c r="J3682" i="18"/>
  <c r="K3682" i="18"/>
  <c r="C3683" i="18"/>
  <c r="D3683" i="18"/>
  <c r="E3683" i="18"/>
  <c r="F3683" i="18"/>
  <c r="G3683" i="18"/>
  <c r="H3683" i="18"/>
  <c r="I3683" i="18"/>
  <c r="J3683" i="18"/>
  <c r="K3683" i="18"/>
  <c r="C3684" i="18"/>
  <c r="D3684" i="18"/>
  <c r="E3684" i="18"/>
  <c r="F3684" i="18"/>
  <c r="G3684" i="18"/>
  <c r="H3684" i="18"/>
  <c r="I3684" i="18"/>
  <c r="J3684" i="18"/>
  <c r="K3684" i="18"/>
  <c r="C3685" i="18"/>
  <c r="D3685" i="18"/>
  <c r="E3685" i="18"/>
  <c r="F3685" i="18"/>
  <c r="G3685" i="18"/>
  <c r="H3685" i="18"/>
  <c r="I3685" i="18"/>
  <c r="J3685" i="18"/>
  <c r="K3685" i="18"/>
  <c r="C3686" i="18"/>
  <c r="D3686" i="18"/>
  <c r="E3686" i="18"/>
  <c r="F3686" i="18"/>
  <c r="G3686" i="18"/>
  <c r="H3686" i="18"/>
  <c r="I3686" i="18"/>
  <c r="J3686" i="18"/>
  <c r="K3686" i="18"/>
  <c r="C3687" i="18"/>
  <c r="D3687" i="18"/>
  <c r="E3687" i="18"/>
  <c r="F3687" i="18"/>
  <c r="G3687" i="18"/>
  <c r="H3687" i="18"/>
  <c r="I3687" i="18"/>
  <c r="J3687" i="18"/>
  <c r="K3687" i="18"/>
  <c r="C3688" i="18"/>
  <c r="D3688" i="18"/>
  <c r="E3688" i="18"/>
  <c r="F3688" i="18"/>
  <c r="G3688" i="18"/>
  <c r="H3688" i="18"/>
  <c r="I3688" i="18"/>
  <c r="J3688" i="18"/>
  <c r="K3688" i="18"/>
  <c r="C3689" i="18"/>
  <c r="D3689" i="18"/>
  <c r="E3689" i="18"/>
  <c r="F3689" i="18"/>
  <c r="G3689" i="18"/>
  <c r="H3689" i="18"/>
  <c r="I3689" i="18"/>
  <c r="J3689" i="18"/>
  <c r="K3689" i="18"/>
  <c r="C3690" i="18"/>
  <c r="D3690" i="18"/>
  <c r="E3690" i="18"/>
  <c r="F3690" i="18"/>
  <c r="G3690" i="18"/>
  <c r="H3690" i="18"/>
  <c r="I3690" i="18"/>
  <c r="J3690" i="18"/>
  <c r="K3690" i="18"/>
  <c r="C3691" i="18"/>
  <c r="D3691" i="18"/>
  <c r="E3691" i="18"/>
  <c r="F3691" i="18"/>
  <c r="G3691" i="18"/>
  <c r="H3691" i="18"/>
  <c r="I3691" i="18"/>
  <c r="J3691" i="18"/>
  <c r="K3691" i="18"/>
  <c r="C3692" i="18"/>
  <c r="D3692" i="18"/>
  <c r="E3692" i="18"/>
  <c r="F3692" i="18"/>
  <c r="G3692" i="18"/>
  <c r="H3692" i="18"/>
  <c r="I3692" i="18"/>
  <c r="J3692" i="18"/>
  <c r="K3692" i="18"/>
  <c r="C3693" i="18"/>
  <c r="D3693" i="18"/>
  <c r="E3693" i="18"/>
  <c r="F3693" i="18"/>
  <c r="G3693" i="18"/>
  <c r="H3693" i="18"/>
  <c r="I3693" i="18"/>
  <c r="J3693" i="18"/>
  <c r="K3693" i="18"/>
  <c r="C3694" i="18"/>
  <c r="D3694" i="18"/>
  <c r="E3694" i="18"/>
  <c r="F3694" i="18"/>
  <c r="G3694" i="18"/>
  <c r="H3694" i="18"/>
  <c r="I3694" i="18"/>
  <c r="J3694" i="18"/>
  <c r="K3694" i="18"/>
  <c r="C3695" i="18"/>
  <c r="D3695" i="18"/>
  <c r="E3695" i="18"/>
  <c r="F3695" i="18"/>
  <c r="G3695" i="18"/>
  <c r="H3695" i="18"/>
  <c r="I3695" i="18"/>
  <c r="J3695" i="18"/>
  <c r="K3695" i="18"/>
  <c r="C3696" i="18"/>
  <c r="D3696" i="18"/>
  <c r="E3696" i="18"/>
  <c r="F3696" i="18"/>
  <c r="G3696" i="18"/>
  <c r="H3696" i="18"/>
  <c r="I3696" i="18"/>
  <c r="J3696" i="18"/>
  <c r="K3696" i="18"/>
  <c r="C3697" i="18"/>
  <c r="D3697" i="18"/>
  <c r="E3697" i="18"/>
  <c r="F3697" i="18"/>
  <c r="G3697" i="18"/>
  <c r="H3697" i="18"/>
  <c r="I3697" i="18"/>
  <c r="J3697" i="18"/>
  <c r="K3697" i="18"/>
  <c r="C3698" i="18"/>
  <c r="D3698" i="18"/>
  <c r="E3698" i="18"/>
  <c r="F3698" i="18"/>
  <c r="G3698" i="18"/>
  <c r="H3698" i="18"/>
  <c r="I3698" i="18"/>
  <c r="J3698" i="18"/>
  <c r="K3698" i="18"/>
  <c r="C3699" i="18"/>
  <c r="D3699" i="18"/>
  <c r="E3699" i="18"/>
  <c r="F3699" i="18"/>
  <c r="G3699" i="18"/>
  <c r="H3699" i="18"/>
  <c r="I3699" i="18"/>
  <c r="J3699" i="18"/>
  <c r="K3699" i="18"/>
  <c r="C3700" i="18"/>
  <c r="D3700" i="18"/>
  <c r="E3700" i="18"/>
  <c r="F3700" i="18"/>
  <c r="G3700" i="18"/>
  <c r="H3700" i="18"/>
  <c r="I3700" i="18"/>
  <c r="J3700" i="18"/>
  <c r="K3700" i="18"/>
  <c r="C3701" i="18"/>
  <c r="D3701" i="18"/>
  <c r="E3701" i="18"/>
  <c r="F3701" i="18"/>
  <c r="G3701" i="18"/>
  <c r="H3701" i="18"/>
  <c r="I3701" i="18"/>
  <c r="J3701" i="18"/>
  <c r="K3701" i="18"/>
  <c r="C3702" i="18"/>
  <c r="D3702" i="18"/>
  <c r="E3702" i="18"/>
  <c r="F3702" i="18"/>
  <c r="G3702" i="18"/>
  <c r="H3702" i="18"/>
  <c r="I3702" i="18"/>
  <c r="J3702" i="18"/>
  <c r="K3702" i="18"/>
  <c r="C3703" i="18"/>
  <c r="D3703" i="18"/>
  <c r="E3703" i="18"/>
  <c r="F3703" i="18"/>
  <c r="G3703" i="18"/>
  <c r="H3703" i="18"/>
  <c r="I3703" i="18"/>
  <c r="J3703" i="18"/>
  <c r="K3703" i="18"/>
  <c r="C3704" i="18"/>
  <c r="D3704" i="18"/>
  <c r="E3704" i="18"/>
  <c r="F3704" i="18"/>
  <c r="G3704" i="18"/>
  <c r="H3704" i="18"/>
  <c r="I3704" i="18"/>
  <c r="J3704" i="18"/>
  <c r="K3704" i="18"/>
  <c r="C3705" i="18"/>
  <c r="D3705" i="18"/>
  <c r="E3705" i="18"/>
  <c r="F3705" i="18"/>
  <c r="G3705" i="18"/>
  <c r="H3705" i="18"/>
  <c r="I3705" i="18"/>
  <c r="J3705" i="18"/>
  <c r="K3705" i="18"/>
  <c r="C3706" i="18"/>
  <c r="D3706" i="18"/>
  <c r="E3706" i="18"/>
  <c r="F3706" i="18"/>
  <c r="G3706" i="18"/>
  <c r="H3706" i="18"/>
  <c r="I3706" i="18"/>
  <c r="J3706" i="18"/>
  <c r="K3706" i="18"/>
  <c r="C3707" i="18"/>
  <c r="D3707" i="18"/>
  <c r="E3707" i="18"/>
  <c r="F3707" i="18"/>
  <c r="G3707" i="18"/>
  <c r="H3707" i="18"/>
  <c r="I3707" i="18"/>
  <c r="J3707" i="18"/>
  <c r="K3707" i="18"/>
  <c r="C3708" i="18"/>
  <c r="D3708" i="18"/>
  <c r="E3708" i="18"/>
  <c r="F3708" i="18"/>
  <c r="G3708" i="18"/>
  <c r="H3708" i="18"/>
  <c r="I3708" i="18"/>
  <c r="J3708" i="18"/>
  <c r="K3708" i="18"/>
  <c r="C3709" i="18"/>
  <c r="D3709" i="18"/>
  <c r="E3709" i="18"/>
  <c r="F3709" i="18"/>
  <c r="G3709" i="18"/>
  <c r="H3709" i="18"/>
  <c r="I3709" i="18"/>
  <c r="J3709" i="18"/>
  <c r="K3709" i="18"/>
  <c r="C3710" i="18"/>
  <c r="D3710" i="18"/>
  <c r="E3710" i="18"/>
  <c r="F3710" i="18"/>
  <c r="G3710" i="18"/>
  <c r="H3710" i="18"/>
  <c r="I3710" i="18"/>
  <c r="J3710" i="18"/>
  <c r="K3710" i="18"/>
  <c r="C3711" i="18"/>
  <c r="D3711" i="18"/>
  <c r="E3711" i="18"/>
  <c r="F3711" i="18"/>
  <c r="G3711" i="18"/>
  <c r="H3711" i="18"/>
  <c r="I3711" i="18"/>
  <c r="J3711" i="18"/>
  <c r="K3711" i="18"/>
  <c r="C3712" i="18"/>
  <c r="D3712" i="18"/>
  <c r="E3712" i="18"/>
  <c r="F3712" i="18"/>
  <c r="G3712" i="18"/>
  <c r="H3712" i="18"/>
  <c r="I3712" i="18"/>
  <c r="J3712" i="18"/>
  <c r="K3712" i="18"/>
  <c r="C3713" i="18"/>
  <c r="D3713" i="18"/>
  <c r="E3713" i="18"/>
  <c r="F3713" i="18"/>
  <c r="G3713" i="18"/>
  <c r="H3713" i="18"/>
  <c r="I3713" i="18"/>
  <c r="J3713" i="18"/>
  <c r="K3713" i="18"/>
  <c r="C3714" i="18"/>
  <c r="D3714" i="18"/>
  <c r="E3714" i="18"/>
  <c r="F3714" i="18"/>
  <c r="G3714" i="18"/>
  <c r="H3714" i="18"/>
  <c r="I3714" i="18"/>
  <c r="J3714" i="18"/>
  <c r="K3714" i="18"/>
  <c r="C3715" i="18"/>
  <c r="D3715" i="18"/>
  <c r="E3715" i="18"/>
  <c r="F3715" i="18"/>
  <c r="G3715" i="18"/>
  <c r="H3715" i="18"/>
  <c r="I3715" i="18"/>
  <c r="J3715" i="18"/>
  <c r="K3715" i="18"/>
  <c r="C3716" i="18"/>
  <c r="D3716" i="18"/>
  <c r="E3716" i="18"/>
  <c r="F3716" i="18"/>
  <c r="G3716" i="18"/>
  <c r="H3716" i="18"/>
  <c r="I3716" i="18"/>
  <c r="J3716" i="18"/>
  <c r="K3716" i="18"/>
  <c r="C3717" i="18"/>
  <c r="D3717" i="18"/>
  <c r="E3717" i="18"/>
  <c r="F3717" i="18"/>
  <c r="G3717" i="18"/>
  <c r="H3717" i="18"/>
  <c r="I3717" i="18"/>
  <c r="J3717" i="18"/>
  <c r="K3717" i="18"/>
  <c r="C3718" i="18"/>
  <c r="D3718" i="18"/>
  <c r="E3718" i="18"/>
  <c r="F3718" i="18"/>
  <c r="G3718" i="18"/>
  <c r="H3718" i="18"/>
  <c r="I3718" i="18"/>
  <c r="J3718" i="18"/>
  <c r="K3718" i="18"/>
  <c r="C3719" i="18"/>
  <c r="D3719" i="18"/>
  <c r="E3719" i="18"/>
  <c r="F3719" i="18"/>
  <c r="G3719" i="18"/>
  <c r="H3719" i="18"/>
  <c r="I3719" i="18"/>
  <c r="J3719" i="18"/>
  <c r="K3719" i="18"/>
  <c r="C3720" i="18"/>
  <c r="D3720" i="18"/>
  <c r="E3720" i="18"/>
  <c r="F3720" i="18"/>
  <c r="G3720" i="18"/>
  <c r="H3720" i="18"/>
  <c r="I3720" i="18"/>
  <c r="J3720" i="18"/>
  <c r="K3720" i="18"/>
  <c r="C3721" i="18"/>
  <c r="D3721" i="18"/>
  <c r="E3721" i="18"/>
  <c r="F3721" i="18"/>
  <c r="G3721" i="18"/>
  <c r="H3721" i="18"/>
  <c r="I3721" i="18"/>
  <c r="J3721" i="18"/>
  <c r="K3721" i="18"/>
  <c r="C3722" i="18"/>
  <c r="D3722" i="18"/>
  <c r="E3722" i="18"/>
  <c r="F3722" i="18"/>
  <c r="G3722" i="18"/>
  <c r="H3722" i="18"/>
  <c r="I3722" i="18"/>
  <c r="J3722" i="18"/>
  <c r="K3722" i="18"/>
  <c r="C3723" i="18"/>
  <c r="D3723" i="18"/>
  <c r="E3723" i="18"/>
  <c r="F3723" i="18"/>
  <c r="G3723" i="18"/>
  <c r="H3723" i="18"/>
  <c r="I3723" i="18"/>
  <c r="J3723" i="18"/>
  <c r="K3723" i="18"/>
  <c r="C3724" i="18"/>
  <c r="D3724" i="18"/>
  <c r="E3724" i="18"/>
  <c r="F3724" i="18"/>
  <c r="G3724" i="18"/>
  <c r="H3724" i="18"/>
  <c r="I3724" i="18"/>
  <c r="J3724" i="18"/>
  <c r="K3724" i="18"/>
  <c r="C3725" i="18"/>
  <c r="D3725" i="18"/>
  <c r="E3725" i="18"/>
  <c r="F3725" i="18"/>
  <c r="G3725" i="18"/>
  <c r="H3725" i="18"/>
  <c r="I3725" i="18"/>
  <c r="J3725" i="18"/>
  <c r="K3725" i="18"/>
  <c r="C3726" i="18"/>
  <c r="D3726" i="18"/>
  <c r="E3726" i="18"/>
  <c r="F3726" i="18"/>
  <c r="G3726" i="18"/>
  <c r="H3726" i="18"/>
  <c r="I3726" i="18"/>
  <c r="J3726" i="18"/>
  <c r="K3726" i="18"/>
  <c r="C3727" i="18"/>
  <c r="D3727" i="18"/>
  <c r="E3727" i="18"/>
  <c r="F3727" i="18"/>
  <c r="G3727" i="18"/>
  <c r="H3727" i="18"/>
  <c r="I3727" i="18"/>
  <c r="J3727" i="18"/>
  <c r="K3727" i="18"/>
  <c r="C3728" i="18"/>
  <c r="D3728" i="18"/>
  <c r="E3728" i="18"/>
  <c r="F3728" i="18"/>
  <c r="G3728" i="18"/>
  <c r="H3728" i="18"/>
  <c r="I3728" i="18"/>
  <c r="J3728" i="18"/>
  <c r="K3728" i="18"/>
  <c r="C3729" i="18"/>
  <c r="D3729" i="18"/>
  <c r="E3729" i="18"/>
  <c r="F3729" i="18"/>
  <c r="G3729" i="18"/>
  <c r="H3729" i="18"/>
  <c r="I3729" i="18"/>
  <c r="J3729" i="18"/>
  <c r="K3729" i="18"/>
  <c r="C3730" i="18"/>
  <c r="D3730" i="18"/>
  <c r="E3730" i="18"/>
  <c r="F3730" i="18"/>
  <c r="G3730" i="18"/>
  <c r="H3730" i="18"/>
  <c r="I3730" i="18"/>
  <c r="J3730" i="18"/>
  <c r="K3730" i="18"/>
  <c r="C3731" i="18"/>
  <c r="D3731" i="18"/>
  <c r="E3731" i="18"/>
  <c r="F3731" i="18"/>
  <c r="G3731" i="18"/>
  <c r="H3731" i="18"/>
  <c r="I3731" i="18"/>
  <c r="J3731" i="18"/>
  <c r="K3731" i="18"/>
  <c r="C3732" i="18"/>
  <c r="D3732" i="18"/>
  <c r="E3732" i="18"/>
  <c r="F3732" i="18"/>
  <c r="G3732" i="18"/>
  <c r="H3732" i="18"/>
  <c r="I3732" i="18"/>
  <c r="J3732" i="18"/>
  <c r="K3732" i="18"/>
  <c r="C3733" i="18"/>
  <c r="D3733" i="18"/>
  <c r="E3733" i="18"/>
  <c r="F3733" i="18"/>
  <c r="G3733" i="18"/>
  <c r="H3733" i="18"/>
  <c r="I3733" i="18"/>
  <c r="J3733" i="18"/>
  <c r="K3733" i="18"/>
  <c r="C3734" i="18"/>
  <c r="D3734" i="18"/>
  <c r="E3734" i="18"/>
  <c r="F3734" i="18"/>
  <c r="G3734" i="18"/>
  <c r="H3734" i="18"/>
  <c r="I3734" i="18"/>
  <c r="J3734" i="18"/>
  <c r="K3734" i="18"/>
  <c r="C3735" i="18"/>
  <c r="D3735" i="18"/>
  <c r="E3735" i="18"/>
  <c r="F3735" i="18"/>
  <c r="G3735" i="18"/>
  <c r="H3735" i="18"/>
  <c r="I3735" i="18"/>
  <c r="J3735" i="18"/>
  <c r="K3735" i="18"/>
  <c r="C3736" i="18"/>
  <c r="D3736" i="18"/>
  <c r="E3736" i="18"/>
  <c r="F3736" i="18"/>
  <c r="G3736" i="18"/>
  <c r="H3736" i="18"/>
  <c r="I3736" i="18"/>
  <c r="J3736" i="18"/>
  <c r="K3736" i="18"/>
  <c r="C3737" i="18"/>
  <c r="D3737" i="18"/>
  <c r="E3737" i="18"/>
  <c r="F3737" i="18"/>
  <c r="G3737" i="18"/>
  <c r="H3737" i="18"/>
  <c r="I3737" i="18"/>
  <c r="J3737" i="18"/>
  <c r="K3737" i="18"/>
  <c r="C3738" i="18"/>
  <c r="D3738" i="18"/>
  <c r="E3738" i="18"/>
  <c r="F3738" i="18"/>
  <c r="G3738" i="18"/>
  <c r="H3738" i="18"/>
  <c r="I3738" i="18"/>
  <c r="J3738" i="18"/>
  <c r="K3738" i="18"/>
  <c r="C3739" i="18"/>
  <c r="D3739" i="18"/>
  <c r="E3739" i="18"/>
  <c r="F3739" i="18"/>
  <c r="G3739" i="18"/>
  <c r="H3739" i="18"/>
  <c r="I3739" i="18"/>
  <c r="J3739" i="18"/>
  <c r="K3739" i="18"/>
  <c r="C3740" i="18"/>
  <c r="D3740" i="18"/>
  <c r="E3740" i="18"/>
  <c r="F3740" i="18"/>
  <c r="G3740" i="18"/>
  <c r="H3740" i="18"/>
  <c r="I3740" i="18"/>
  <c r="J3740" i="18"/>
  <c r="K3740" i="18"/>
  <c r="C3741" i="18"/>
  <c r="D3741" i="18"/>
  <c r="E3741" i="18"/>
  <c r="F3741" i="18"/>
  <c r="G3741" i="18"/>
  <c r="H3741" i="18"/>
  <c r="I3741" i="18"/>
  <c r="J3741" i="18"/>
  <c r="K3741" i="18"/>
  <c r="C3742" i="18"/>
  <c r="D3742" i="18"/>
  <c r="E3742" i="18"/>
  <c r="F3742" i="18"/>
  <c r="G3742" i="18"/>
  <c r="H3742" i="18"/>
  <c r="I3742" i="18"/>
  <c r="J3742" i="18"/>
  <c r="K3742" i="18"/>
  <c r="C3743" i="18"/>
  <c r="D3743" i="18"/>
  <c r="E3743" i="18"/>
  <c r="F3743" i="18"/>
  <c r="G3743" i="18"/>
  <c r="H3743" i="18"/>
  <c r="I3743" i="18"/>
  <c r="J3743" i="18"/>
  <c r="K3743" i="18"/>
  <c r="C3744" i="18"/>
  <c r="D3744" i="18"/>
  <c r="E3744" i="18"/>
  <c r="F3744" i="18"/>
  <c r="G3744" i="18"/>
  <c r="H3744" i="18"/>
  <c r="I3744" i="18"/>
  <c r="J3744" i="18"/>
  <c r="K3744" i="18"/>
  <c r="C3745" i="18"/>
  <c r="D3745" i="18"/>
  <c r="E3745" i="18"/>
  <c r="F3745" i="18"/>
  <c r="G3745" i="18"/>
  <c r="H3745" i="18"/>
  <c r="I3745" i="18"/>
  <c r="J3745" i="18"/>
  <c r="K3745" i="18"/>
  <c r="C3746" i="18"/>
  <c r="D3746" i="18"/>
  <c r="E3746" i="18"/>
  <c r="F3746" i="18"/>
  <c r="G3746" i="18"/>
  <c r="H3746" i="18"/>
  <c r="I3746" i="18"/>
  <c r="J3746" i="18"/>
  <c r="K3746" i="18"/>
  <c r="C3747" i="18"/>
  <c r="D3747" i="18"/>
  <c r="E3747" i="18"/>
  <c r="F3747" i="18"/>
  <c r="G3747" i="18"/>
  <c r="H3747" i="18"/>
  <c r="I3747" i="18"/>
  <c r="J3747" i="18"/>
  <c r="K3747" i="18"/>
  <c r="C3748" i="18"/>
  <c r="D3748" i="18"/>
  <c r="E3748" i="18"/>
  <c r="F3748" i="18"/>
  <c r="G3748" i="18"/>
  <c r="H3748" i="18"/>
  <c r="I3748" i="18"/>
  <c r="J3748" i="18"/>
  <c r="K3748" i="18"/>
  <c r="C3749" i="18"/>
  <c r="D3749" i="18"/>
  <c r="E3749" i="18"/>
  <c r="F3749" i="18"/>
  <c r="G3749" i="18"/>
  <c r="H3749" i="18"/>
  <c r="I3749" i="18"/>
  <c r="J3749" i="18"/>
  <c r="K3749" i="18"/>
  <c r="C3750" i="18"/>
  <c r="D3750" i="18"/>
  <c r="E3750" i="18"/>
  <c r="F3750" i="18"/>
  <c r="G3750" i="18"/>
  <c r="H3750" i="18"/>
  <c r="I3750" i="18"/>
  <c r="J3750" i="18"/>
  <c r="K3750" i="18"/>
  <c r="C3751" i="18"/>
  <c r="D3751" i="18"/>
  <c r="E3751" i="18"/>
  <c r="F3751" i="18"/>
  <c r="G3751" i="18"/>
  <c r="H3751" i="18"/>
  <c r="I3751" i="18"/>
  <c r="J3751" i="18"/>
  <c r="K3751" i="18"/>
  <c r="C3752" i="18"/>
  <c r="D3752" i="18"/>
  <c r="E3752" i="18"/>
  <c r="F3752" i="18"/>
  <c r="G3752" i="18"/>
  <c r="H3752" i="18"/>
  <c r="I3752" i="18"/>
  <c r="J3752" i="18"/>
  <c r="K3752" i="18"/>
  <c r="C3753" i="18"/>
  <c r="D3753" i="18"/>
  <c r="E3753" i="18"/>
  <c r="F3753" i="18"/>
  <c r="G3753" i="18"/>
  <c r="H3753" i="18"/>
  <c r="I3753" i="18"/>
  <c r="J3753" i="18"/>
  <c r="K3753" i="18"/>
  <c r="C3754" i="18"/>
  <c r="D3754" i="18"/>
  <c r="E3754" i="18"/>
  <c r="F3754" i="18"/>
  <c r="G3754" i="18"/>
  <c r="H3754" i="18"/>
  <c r="I3754" i="18"/>
  <c r="J3754" i="18"/>
  <c r="K3754" i="18"/>
  <c r="C3755" i="18"/>
  <c r="D3755" i="18"/>
  <c r="E3755" i="18"/>
  <c r="F3755" i="18"/>
  <c r="G3755" i="18"/>
  <c r="H3755" i="18"/>
  <c r="I3755" i="18"/>
  <c r="J3755" i="18"/>
  <c r="K3755" i="18"/>
  <c r="C3756" i="18"/>
  <c r="D3756" i="18"/>
  <c r="E3756" i="18"/>
  <c r="F3756" i="18"/>
  <c r="G3756" i="18"/>
  <c r="H3756" i="18"/>
  <c r="I3756" i="18"/>
  <c r="J3756" i="18"/>
  <c r="K3756" i="18"/>
  <c r="C3757" i="18"/>
  <c r="D3757" i="18"/>
  <c r="E3757" i="18"/>
  <c r="F3757" i="18"/>
  <c r="G3757" i="18"/>
  <c r="H3757" i="18"/>
  <c r="I3757" i="18"/>
  <c r="J3757" i="18"/>
  <c r="K3757" i="18"/>
  <c r="C3758" i="18"/>
  <c r="D3758" i="18"/>
  <c r="E3758" i="18"/>
  <c r="F3758" i="18"/>
  <c r="G3758" i="18"/>
  <c r="H3758" i="18"/>
  <c r="I3758" i="18"/>
  <c r="J3758" i="18"/>
  <c r="K3758" i="18"/>
  <c r="C3759" i="18"/>
  <c r="D3759" i="18"/>
  <c r="E3759" i="18"/>
  <c r="F3759" i="18"/>
  <c r="G3759" i="18"/>
  <c r="H3759" i="18"/>
  <c r="I3759" i="18"/>
  <c r="J3759" i="18"/>
  <c r="K3759" i="18"/>
  <c r="C3760" i="18"/>
  <c r="D3760" i="18"/>
  <c r="E3760" i="18"/>
  <c r="F3760" i="18"/>
  <c r="G3760" i="18"/>
  <c r="H3760" i="18"/>
  <c r="I3760" i="18"/>
  <c r="J3760" i="18"/>
  <c r="K3760" i="18"/>
  <c r="C3761" i="18"/>
  <c r="D3761" i="18"/>
  <c r="E3761" i="18"/>
  <c r="F3761" i="18"/>
  <c r="G3761" i="18"/>
  <c r="H3761" i="18"/>
  <c r="I3761" i="18"/>
  <c r="J3761" i="18"/>
  <c r="K3761" i="18"/>
  <c r="C3762" i="18"/>
  <c r="D3762" i="18"/>
  <c r="E3762" i="18"/>
  <c r="F3762" i="18"/>
  <c r="G3762" i="18"/>
  <c r="H3762" i="18"/>
  <c r="I3762" i="18"/>
  <c r="J3762" i="18"/>
  <c r="K3762" i="18"/>
  <c r="C3763" i="18"/>
  <c r="D3763" i="18"/>
  <c r="E3763" i="18"/>
  <c r="F3763" i="18"/>
  <c r="G3763" i="18"/>
  <c r="H3763" i="18"/>
  <c r="I3763" i="18"/>
  <c r="J3763" i="18"/>
  <c r="K3763" i="18"/>
  <c r="C3764" i="18"/>
  <c r="D3764" i="18"/>
  <c r="E3764" i="18"/>
  <c r="F3764" i="18"/>
  <c r="G3764" i="18"/>
  <c r="H3764" i="18"/>
  <c r="I3764" i="18"/>
  <c r="J3764" i="18"/>
  <c r="K3764" i="18"/>
  <c r="C3765" i="18"/>
  <c r="D3765" i="18"/>
  <c r="E3765" i="18"/>
  <c r="F3765" i="18"/>
  <c r="G3765" i="18"/>
  <c r="H3765" i="18"/>
  <c r="I3765" i="18"/>
  <c r="J3765" i="18"/>
  <c r="K3765" i="18"/>
  <c r="C3766" i="18"/>
  <c r="D3766" i="18"/>
  <c r="E3766" i="18"/>
  <c r="F3766" i="18"/>
  <c r="G3766" i="18"/>
  <c r="H3766" i="18"/>
  <c r="I3766" i="18"/>
  <c r="J3766" i="18"/>
  <c r="K3766" i="18"/>
  <c r="C3767" i="18"/>
  <c r="D3767" i="18"/>
  <c r="E3767" i="18"/>
  <c r="F3767" i="18"/>
  <c r="G3767" i="18"/>
  <c r="H3767" i="18"/>
  <c r="I3767" i="18"/>
  <c r="J3767" i="18"/>
  <c r="K3767" i="18"/>
  <c r="C3768" i="18"/>
  <c r="D3768" i="18"/>
  <c r="E3768" i="18"/>
  <c r="F3768" i="18"/>
  <c r="G3768" i="18"/>
  <c r="H3768" i="18"/>
  <c r="I3768" i="18"/>
  <c r="J3768" i="18"/>
  <c r="K3768" i="18"/>
  <c r="C3769" i="18"/>
  <c r="D3769" i="18"/>
  <c r="E3769" i="18"/>
  <c r="F3769" i="18"/>
  <c r="G3769" i="18"/>
  <c r="H3769" i="18"/>
  <c r="I3769" i="18"/>
  <c r="J3769" i="18"/>
  <c r="K3769" i="18"/>
  <c r="C3770" i="18"/>
  <c r="D3770" i="18"/>
  <c r="E3770" i="18"/>
  <c r="F3770" i="18"/>
  <c r="G3770" i="18"/>
  <c r="H3770" i="18"/>
  <c r="I3770" i="18"/>
  <c r="J3770" i="18"/>
  <c r="K3770" i="18"/>
  <c r="C3771" i="18"/>
  <c r="D3771" i="18"/>
  <c r="E3771" i="18"/>
  <c r="F3771" i="18"/>
  <c r="G3771" i="18"/>
  <c r="H3771" i="18"/>
  <c r="I3771" i="18"/>
  <c r="J3771" i="18"/>
  <c r="K3771" i="18"/>
  <c r="C3772" i="18"/>
  <c r="D3772" i="18"/>
  <c r="E3772" i="18"/>
  <c r="F3772" i="18"/>
  <c r="G3772" i="18"/>
  <c r="H3772" i="18"/>
  <c r="I3772" i="18"/>
  <c r="J3772" i="18"/>
  <c r="K3772" i="18"/>
  <c r="C3773" i="18"/>
  <c r="D3773" i="18"/>
  <c r="E3773" i="18"/>
  <c r="F3773" i="18"/>
  <c r="G3773" i="18"/>
  <c r="H3773" i="18"/>
  <c r="I3773" i="18"/>
  <c r="J3773" i="18"/>
  <c r="K3773" i="18"/>
  <c r="C3774" i="18"/>
  <c r="D3774" i="18"/>
  <c r="E3774" i="18"/>
  <c r="F3774" i="18"/>
  <c r="G3774" i="18"/>
  <c r="H3774" i="18"/>
  <c r="I3774" i="18"/>
  <c r="J3774" i="18"/>
  <c r="K3774" i="18"/>
  <c r="C3775" i="18"/>
  <c r="D3775" i="18"/>
  <c r="E3775" i="18"/>
  <c r="F3775" i="18"/>
  <c r="G3775" i="18"/>
  <c r="H3775" i="18"/>
  <c r="I3775" i="18"/>
  <c r="J3775" i="18"/>
  <c r="K3775" i="18"/>
  <c r="C3776" i="18"/>
  <c r="D3776" i="18"/>
  <c r="E3776" i="18"/>
  <c r="F3776" i="18"/>
  <c r="G3776" i="18"/>
  <c r="H3776" i="18"/>
  <c r="I3776" i="18"/>
  <c r="J3776" i="18"/>
  <c r="K3776" i="18"/>
  <c r="C3777" i="18"/>
  <c r="D3777" i="18"/>
  <c r="E3777" i="18"/>
  <c r="F3777" i="18"/>
  <c r="G3777" i="18"/>
  <c r="H3777" i="18"/>
  <c r="I3777" i="18"/>
  <c r="J3777" i="18"/>
  <c r="K3777" i="18"/>
  <c r="C3778" i="18"/>
  <c r="D3778" i="18"/>
  <c r="E3778" i="18"/>
  <c r="F3778" i="18"/>
  <c r="G3778" i="18"/>
  <c r="H3778" i="18"/>
  <c r="I3778" i="18"/>
  <c r="J3778" i="18"/>
  <c r="K3778" i="18"/>
  <c r="C3779" i="18"/>
  <c r="D3779" i="18"/>
  <c r="E3779" i="18"/>
  <c r="F3779" i="18"/>
  <c r="G3779" i="18"/>
  <c r="H3779" i="18"/>
  <c r="I3779" i="18"/>
  <c r="J3779" i="18"/>
  <c r="K3779" i="18"/>
  <c r="C3780" i="18"/>
  <c r="D3780" i="18"/>
  <c r="E3780" i="18"/>
  <c r="F3780" i="18"/>
  <c r="G3780" i="18"/>
  <c r="H3780" i="18"/>
  <c r="I3780" i="18"/>
  <c r="J3780" i="18"/>
  <c r="K3780" i="18"/>
  <c r="C3781" i="18"/>
  <c r="D3781" i="18"/>
  <c r="E3781" i="18"/>
  <c r="F3781" i="18"/>
  <c r="G3781" i="18"/>
  <c r="H3781" i="18"/>
  <c r="I3781" i="18"/>
  <c r="J3781" i="18"/>
  <c r="K3781" i="18"/>
  <c r="C3782" i="18"/>
  <c r="D3782" i="18"/>
  <c r="E3782" i="18"/>
  <c r="F3782" i="18"/>
  <c r="G3782" i="18"/>
  <c r="H3782" i="18"/>
  <c r="I3782" i="18"/>
  <c r="J3782" i="18"/>
  <c r="K3782" i="18"/>
  <c r="C3783" i="18"/>
  <c r="D3783" i="18"/>
  <c r="E3783" i="18"/>
  <c r="F3783" i="18"/>
  <c r="G3783" i="18"/>
  <c r="H3783" i="18"/>
  <c r="I3783" i="18"/>
  <c r="J3783" i="18"/>
  <c r="K3783" i="18"/>
  <c r="C3784" i="18"/>
  <c r="D3784" i="18"/>
  <c r="E3784" i="18"/>
  <c r="F3784" i="18"/>
  <c r="G3784" i="18"/>
  <c r="H3784" i="18"/>
  <c r="I3784" i="18"/>
  <c r="J3784" i="18"/>
  <c r="K3784" i="18"/>
  <c r="C3785" i="18"/>
  <c r="D3785" i="18"/>
  <c r="E3785" i="18"/>
  <c r="F3785" i="18"/>
  <c r="G3785" i="18"/>
  <c r="H3785" i="18"/>
  <c r="I3785" i="18"/>
  <c r="J3785" i="18"/>
  <c r="K3785" i="18"/>
  <c r="C3786" i="18"/>
  <c r="D3786" i="18"/>
  <c r="E3786" i="18"/>
  <c r="F3786" i="18"/>
  <c r="G3786" i="18"/>
  <c r="H3786" i="18"/>
  <c r="I3786" i="18"/>
  <c r="J3786" i="18"/>
  <c r="K3786" i="18"/>
  <c r="C3787" i="18"/>
  <c r="D3787" i="18"/>
  <c r="E3787" i="18"/>
  <c r="F3787" i="18"/>
  <c r="G3787" i="18"/>
  <c r="H3787" i="18"/>
  <c r="I3787" i="18"/>
  <c r="J3787" i="18"/>
  <c r="K3787" i="18"/>
  <c r="C3788" i="18"/>
  <c r="D3788" i="18"/>
  <c r="E3788" i="18"/>
  <c r="F3788" i="18"/>
  <c r="G3788" i="18"/>
  <c r="H3788" i="18"/>
  <c r="I3788" i="18"/>
  <c r="J3788" i="18"/>
  <c r="K3788" i="18"/>
  <c r="C3789" i="18"/>
  <c r="D3789" i="18"/>
  <c r="E3789" i="18"/>
  <c r="F3789" i="18"/>
  <c r="G3789" i="18"/>
  <c r="H3789" i="18"/>
  <c r="I3789" i="18"/>
  <c r="J3789" i="18"/>
  <c r="K3789" i="18"/>
  <c r="C3790" i="18"/>
  <c r="D3790" i="18"/>
  <c r="E3790" i="18"/>
  <c r="F3790" i="18"/>
  <c r="G3790" i="18"/>
  <c r="H3790" i="18"/>
  <c r="I3790" i="18"/>
  <c r="J3790" i="18"/>
  <c r="K3790" i="18"/>
  <c r="C3791" i="18"/>
  <c r="D3791" i="18"/>
  <c r="E3791" i="18"/>
  <c r="F3791" i="18"/>
  <c r="G3791" i="18"/>
  <c r="H3791" i="18"/>
  <c r="I3791" i="18"/>
  <c r="J3791" i="18"/>
  <c r="K3791" i="18"/>
  <c r="C3792" i="18"/>
  <c r="D3792" i="18"/>
  <c r="E3792" i="18"/>
  <c r="F3792" i="18"/>
  <c r="G3792" i="18"/>
  <c r="H3792" i="18"/>
  <c r="I3792" i="18"/>
  <c r="J3792" i="18"/>
  <c r="K3792" i="18"/>
  <c r="C3793" i="18"/>
  <c r="D3793" i="18"/>
  <c r="E3793" i="18"/>
  <c r="F3793" i="18"/>
  <c r="G3793" i="18"/>
  <c r="H3793" i="18"/>
  <c r="I3793" i="18"/>
  <c r="J3793" i="18"/>
  <c r="K3793" i="18"/>
  <c r="C3794" i="18"/>
  <c r="D3794" i="18"/>
  <c r="E3794" i="18"/>
  <c r="F3794" i="18"/>
  <c r="G3794" i="18"/>
  <c r="H3794" i="18"/>
  <c r="I3794" i="18"/>
  <c r="J3794" i="18"/>
  <c r="K3794" i="18"/>
  <c r="C3795" i="18"/>
  <c r="D3795" i="18"/>
  <c r="E3795" i="18"/>
  <c r="F3795" i="18"/>
  <c r="G3795" i="18"/>
  <c r="H3795" i="18"/>
  <c r="I3795" i="18"/>
  <c r="J3795" i="18"/>
  <c r="K3795" i="18"/>
  <c r="C3796" i="18"/>
  <c r="D3796" i="18"/>
  <c r="E3796" i="18"/>
  <c r="F3796" i="18"/>
  <c r="G3796" i="18"/>
  <c r="H3796" i="18"/>
  <c r="I3796" i="18"/>
  <c r="J3796" i="18"/>
  <c r="K3796" i="18"/>
  <c r="C3797" i="18"/>
  <c r="D3797" i="18"/>
  <c r="E3797" i="18"/>
  <c r="F3797" i="18"/>
  <c r="G3797" i="18"/>
  <c r="H3797" i="18"/>
  <c r="I3797" i="18"/>
  <c r="J3797" i="18"/>
  <c r="K3797" i="18"/>
  <c r="C3798" i="18"/>
  <c r="D3798" i="18"/>
  <c r="E3798" i="18"/>
  <c r="F3798" i="18"/>
  <c r="G3798" i="18"/>
  <c r="H3798" i="18"/>
  <c r="I3798" i="18"/>
  <c r="J3798" i="18"/>
  <c r="K3798" i="18"/>
  <c r="C3799" i="18"/>
  <c r="D3799" i="18"/>
  <c r="E3799" i="18"/>
  <c r="F3799" i="18"/>
  <c r="G3799" i="18"/>
  <c r="H3799" i="18"/>
  <c r="I3799" i="18"/>
  <c r="J3799" i="18"/>
  <c r="K3799" i="18"/>
  <c r="C3800" i="18"/>
  <c r="D3800" i="18"/>
  <c r="E3800" i="18"/>
  <c r="F3800" i="18"/>
  <c r="G3800" i="18"/>
  <c r="H3800" i="18"/>
  <c r="I3800" i="18"/>
  <c r="J3800" i="18"/>
  <c r="K3800" i="18"/>
  <c r="C3801" i="18"/>
  <c r="D3801" i="18"/>
  <c r="E3801" i="18"/>
  <c r="F3801" i="18"/>
  <c r="G3801" i="18"/>
  <c r="H3801" i="18"/>
  <c r="I3801" i="18"/>
  <c r="J3801" i="18"/>
  <c r="K3801" i="18"/>
  <c r="C3802" i="18"/>
  <c r="D3802" i="18"/>
  <c r="E3802" i="18"/>
  <c r="F3802" i="18"/>
  <c r="G3802" i="18"/>
  <c r="H3802" i="18"/>
  <c r="I3802" i="18"/>
  <c r="J3802" i="18"/>
  <c r="K3802" i="18"/>
  <c r="C3803" i="18"/>
  <c r="D3803" i="18"/>
  <c r="E3803" i="18"/>
  <c r="F3803" i="18"/>
  <c r="G3803" i="18"/>
  <c r="H3803" i="18"/>
  <c r="I3803" i="18"/>
  <c r="J3803" i="18"/>
  <c r="K3803" i="18"/>
  <c r="C3804" i="18"/>
  <c r="D3804" i="18"/>
  <c r="E3804" i="18"/>
  <c r="F3804" i="18"/>
  <c r="G3804" i="18"/>
  <c r="H3804" i="18"/>
  <c r="I3804" i="18"/>
  <c r="J3804" i="18"/>
  <c r="K3804" i="18"/>
  <c r="C3805" i="18"/>
  <c r="D3805" i="18"/>
  <c r="E3805" i="18"/>
  <c r="F3805" i="18"/>
  <c r="G3805" i="18"/>
  <c r="H3805" i="18"/>
  <c r="I3805" i="18"/>
  <c r="J3805" i="18"/>
  <c r="K3805" i="18"/>
  <c r="C3806" i="18"/>
  <c r="D3806" i="18"/>
  <c r="E3806" i="18"/>
  <c r="F3806" i="18"/>
  <c r="G3806" i="18"/>
  <c r="H3806" i="18"/>
  <c r="I3806" i="18"/>
  <c r="J3806" i="18"/>
  <c r="K3806" i="18"/>
  <c r="C3807" i="18"/>
  <c r="D3807" i="18"/>
  <c r="E3807" i="18"/>
  <c r="F3807" i="18"/>
  <c r="G3807" i="18"/>
  <c r="H3807" i="18"/>
  <c r="I3807" i="18"/>
  <c r="J3807" i="18"/>
  <c r="K3807" i="18"/>
  <c r="C3808" i="18"/>
  <c r="D3808" i="18"/>
  <c r="E3808" i="18"/>
  <c r="F3808" i="18"/>
  <c r="G3808" i="18"/>
  <c r="H3808" i="18"/>
  <c r="I3808" i="18"/>
  <c r="J3808" i="18"/>
  <c r="K3808" i="18"/>
  <c r="C3809" i="18"/>
  <c r="D3809" i="18"/>
  <c r="E3809" i="18"/>
  <c r="F3809" i="18"/>
  <c r="G3809" i="18"/>
  <c r="H3809" i="18"/>
  <c r="I3809" i="18"/>
  <c r="J3809" i="18"/>
  <c r="K3809" i="18"/>
  <c r="C3810" i="18"/>
  <c r="D3810" i="18"/>
  <c r="E3810" i="18"/>
  <c r="F3810" i="18"/>
  <c r="G3810" i="18"/>
  <c r="H3810" i="18"/>
  <c r="I3810" i="18"/>
  <c r="J3810" i="18"/>
  <c r="K3810" i="18"/>
  <c r="C3811" i="18"/>
  <c r="D3811" i="18"/>
  <c r="E3811" i="18"/>
  <c r="F3811" i="18"/>
  <c r="G3811" i="18"/>
  <c r="H3811" i="18"/>
  <c r="I3811" i="18"/>
  <c r="J3811" i="18"/>
  <c r="K3811" i="18"/>
  <c r="C3812" i="18"/>
  <c r="D3812" i="18"/>
  <c r="E3812" i="18"/>
  <c r="F3812" i="18"/>
  <c r="G3812" i="18"/>
  <c r="H3812" i="18"/>
  <c r="I3812" i="18"/>
  <c r="J3812" i="18"/>
  <c r="K3812" i="18"/>
  <c r="C3813" i="18"/>
  <c r="D3813" i="18"/>
  <c r="E3813" i="18"/>
  <c r="F3813" i="18"/>
  <c r="G3813" i="18"/>
  <c r="H3813" i="18"/>
  <c r="I3813" i="18"/>
  <c r="J3813" i="18"/>
  <c r="K3813" i="18"/>
  <c r="C3814" i="18"/>
  <c r="D3814" i="18"/>
  <c r="E3814" i="18"/>
  <c r="F3814" i="18"/>
  <c r="G3814" i="18"/>
  <c r="H3814" i="18"/>
  <c r="I3814" i="18"/>
  <c r="J3814" i="18"/>
  <c r="K3814" i="18"/>
  <c r="C3815" i="18"/>
  <c r="D3815" i="18"/>
  <c r="E3815" i="18"/>
  <c r="F3815" i="18"/>
  <c r="G3815" i="18"/>
  <c r="H3815" i="18"/>
  <c r="I3815" i="18"/>
  <c r="J3815" i="18"/>
  <c r="K3815" i="18"/>
  <c r="C3816" i="18"/>
  <c r="D3816" i="18"/>
  <c r="E3816" i="18"/>
  <c r="F3816" i="18"/>
  <c r="G3816" i="18"/>
  <c r="H3816" i="18"/>
  <c r="I3816" i="18"/>
  <c r="J3816" i="18"/>
  <c r="K3816" i="18"/>
  <c r="C3817" i="18"/>
  <c r="D3817" i="18"/>
  <c r="E3817" i="18"/>
  <c r="F3817" i="18"/>
  <c r="G3817" i="18"/>
  <c r="H3817" i="18"/>
  <c r="I3817" i="18"/>
  <c r="J3817" i="18"/>
  <c r="K3817" i="18"/>
  <c r="C3818" i="18"/>
  <c r="D3818" i="18"/>
  <c r="E3818" i="18"/>
  <c r="F3818" i="18"/>
  <c r="G3818" i="18"/>
  <c r="H3818" i="18"/>
  <c r="I3818" i="18"/>
  <c r="J3818" i="18"/>
  <c r="K3818" i="18"/>
  <c r="C3819" i="18"/>
  <c r="D3819" i="18"/>
  <c r="E3819" i="18"/>
  <c r="F3819" i="18"/>
  <c r="G3819" i="18"/>
  <c r="H3819" i="18"/>
  <c r="I3819" i="18"/>
  <c r="J3819" i="18"/>
  <c r="K3819" i="18"/>
  <c r="C3820" i="18"/>
  <c r="D3820" i="18"/>
  <c r="E3820" i="18"/>
  <c r="F3820" i="18"/>
  <c r="G3820" i="18"/>
  <c r="H3820" i="18"/>
  <c r="I3820" i="18"/>
  <c r="J3820" i="18"/>
  <c r="K3820" i="18"/>
  <c r="C3821" i="18"/>
  <c r="D3821" i="18"/>
  <c r="E3821" i="18"/>
  <c r="F3821" i="18"/>
  <c r="G3821" i="18"/>
  <c r="H3821" i="18"/>
  <c r="I3821" i="18"/>
  <c r="J3821" i="18"/>
  <c r="K3821" i="18"/>
  <c r="C3822" i="18"/>
  <c r="D3822" i="18"/>
  <c r="E3822" i="18"/>
  <c r="F3822" i="18"/>
  <c r="G3822" i="18"/>
  <c r="H3822" i="18"/>
  <c r="I3822" i="18"/>
  <c r="J3822" i="18"/>
  <c r="K3822" i="18"/>
  <c r="C3823" i="18"/>
  <c r="D3823" i="18"/>
  <c r="E3823" i="18"/>
  <c r="F3823" i="18"/>
  <c r="G3823" i="18"/>
  <c r="H3823" i="18"/>
  <c r="I3823" i="18"/>
  <c r="J3823" i="18"/>
  <c r="K3823" i="18"/>
  <c r="C3824" i="18"/>
  <c r="D3824" i="18"/>
  <c r="E3824" i="18"/>
  <c r="F3824" i="18"/>
  <c r="G3824" i="18"/>
  <c r="H3824" i="18"/>
  <c r="I3824" i="18"/>
  <c r="J3824" i="18"/>
  <c r="K3824" i="18"/>
  <c r="C3825" i="18"/>
  <c r="D3825" i="18"/>
  <c r="E3825" i="18"/>
  <c r="F3825" i="18"/>
  <c r="G3825" i="18"/>
  <c r="H3825" i="18"/>
  <c r="I3825" i="18"/>
  <c r="J3825" i="18"/>
  <c r="K3825" i="18"/>
  <c r="C3826" i="18"/>
  <c r="D3826" i="18"/>
  <c r="E3826" i="18"/>
  <c r="F3826" i="18"/>
  <c r="G3826" i="18"/>
  <c r="H3826" i="18"/>
  <c r="I3826" i="18"/>
  <c r="J3826" i="18"/>
  <c r="K3826" i="18"/>
  <c r="C3827" i="18"/>
  <c r="D3827" i="18"/>
  <c r="E3827" i="18"/>
  <c r="F3827" i="18"/>
  <c r="G3827" i="18"/>
  <c r="H3827" i="18"/>
  <c r="I3827" i="18"/>
  <c r="J3827" i="18"/>
  <c r="K3827" i="18"/>
  <c r="C3828" i="18"/>
  <c r="D3828" i="18"/>
  <c r="E3828" i="18"/>
  <c r="F3828" i="18"/>
  <c r="G3828" i="18"/>
  <c r="H3828" i="18"/>
  <c r="I3828" i="18"/>
  <c r="J3828" i="18"/>
  <c r="K3828" i="18"/>
  <c r="C3829" i="18"/>
  <c r="D3829" i="18"/>
  <c r="E3829" i="18"/>
  <c r="F3829" i="18"/>
  <c r="G3829" i="18"/>
  <c r="H3829" i="18"/>
  <c r="I3829" i="18"/>
  <c r="J3829" i="18"/>
  <c r="K3829" i="18"/>
  <c r="C3830" i="18"/>
  <c r="D3830" i="18"/>
  <c r="E3830" i="18"/>
  <c r="F3830" i="18"/>
  <c r="G3830" i="18"/>
  <c r="H3830" i="18"/>
  <c r="I3830" i="18"/>
  <c r="J3830" i="18"/>
  <c r="K3830" i="18"/>
  <c r="C3831" i="18"/>
  <c r="D3831" i="18"/>
  <c r="E3831" i="18"/>
  <c r="F3831" i="18"/>
  <c r="G3831" i="18"/>
  <c r="H3831" i="18"/>
  <c r="I3831" i="18"/>
  <c r="J3831" i="18"/>
  <c r="K3831" i="18"/>
  <c r="C3832" i="18"/>
  <c r="D3832" i="18"/>
  <c r="E3832" i="18"/>
  <c r="F3832" i="18"/>
  <c r="G3832" i="18"/>
  <c r="H3832" i="18"/>
  <c r="I3832" i="18"/>
  <c r="J3832" i="18"/>
  <c r="K3832" i="18"/>
  <c r="C3833" i="18"/>
  <c r="D3833" i="18"/>
  <c r="E3833" i="18"/>
  <c r="F3833" i="18"/>
  <c r="G3833" i="18"/>
  <c r="H3833" i="18"/>
  <c r="I3833" i="18"/>
  <c r="J3833" i="18"/>
  <c r="K3833" i="18"/>
  <c r="C3834" i="18"/>
  <c r="D3834" i="18"/>
  <c r="E3834" i="18"/>
  <c r="F3834" i="18"/>
  <c r="G3834" i="18"/>
  <c r="H3834" i="18"/>
  <c r="I3834" i="18"/>
  <c r="J3834" i="18"/>
  <c r="K3834" i="18"/>
  <c r="C3835" i="18"/>
  <c r="D3835" i="18"/>
  <c r="E3835" i="18"/>
  <c r="F3835" i="18"/>
  <c r="G3835" i="18"/>
  <c r="H3835" i="18"/>
  <c r="I3835" i="18"/>
  <c r="J3835" i="18"/>
  <c r="K3835" i="18"/>
  <c r="C3836" i="18"/>
  <c r="D3836" i="18"/>
  <c r="E3836" i="18"/>
  <c r="F3836" i="18"/>
  <c r="G3836" i="18"/>
  <c r="H3836" i="18"/>
  <c r="I3836" i="18"/>
  <c r="J3836" i="18"/>
  <c r="K3836" i="18"/>
  <c r="C3837" i="18"/>
  <c r="D3837" i="18"/>
  <c r="E3837" i="18"/>
  <c r="F3837" i="18"/>
  <c r="G3837" i="18"/>
  <c r="H3837" i="18"/>
  <c r="I3837" i="18"/>
  <c r="J3837" i="18"/>
  <c r="K3837" i="18"/>
  <c r="C3838" i="18"/>
  <c r="D3838" i="18"/>
  <c r="E3838" i="18"/>
  <c r="F3838" i="18"/>
  <c r="G3838" i="18"/>
  <c r="H3838" i="18"/>
  <c r="I3838" i="18"/>
  <c r="J3838" i="18"/>
  <c r="K3838" i="18"/>
  <c r="C3839" i="18"/>
  <c r="D3839" i="18"/>
  <c r="E3839" i="18"/>
  <c r="F3839" i="18"/>
  <c r="G3839" i="18"/>
  <c r="H3839" i="18"/>
  <c r="I3839" i="18"/>
  <c r="J3839" i="18"/>
  <c r="K3839" i="18"/>
  <c r="C3840" i="18"/>
  <c r="D3840" i="18"/>
  <c r="E3840" i="18"/>
  <c r="F3840" i="18"/>
  <c r="G3840" i="18"/>
  <c r="H3840" i="18"/>
  <c r="I3840" i="18"/>
  <c r="J3840" i="18"/>
  <c r="K3840" i="18"/>
  <c r="C3841" i="18"/>
  <c r="D3841" i="18"/>
  <c r="E3841" i="18"/>
  <c r="F3841" i="18"/>
  <c r="G3841" i="18"/>
  <c r="H3841" i="18"/>
  <c r="I3841" i="18"/>
  <c r="J3841" i="18"/>
  <c r="K3841" i="18"/>
  <c r="C3842" i="18"/>
  <c r="D3842" i="18"/>
  <c r="E3842" i="18"/>
  <c r="F3842" i="18"/>
  <c r="G3842" i="18"/>
  <c r="H3842" i="18"/>
  <c r="I3842" i="18"/>
  <c r="J3842" i="18"/>
  <c r="K3842" i="18"/>
  <c r="C3843" i="18"/>
  <c r="D3843" i="18"/>
  <c r="E3843" i="18"/>
  <c r="F3843" i="18"/>
  <c r="G3843" i="18"/>
  <c r="H3843" i="18"/>
  <c r="I3843" i="18"/>
  <c r="J3843" i="18"/>
  <c r="K3843" i="18"/>
  <c r="C3844" i="18"/>
  <c r="D3844" i="18"/>
  <c r="E3844" i="18"/>
  <c r="F3844" i="18"/>
  <c r="G3844" i="18"/>
  <c r="H3844" i="18"/>
  <c r="I3844" i="18"/>
  <c r="J3844" i="18"/>
  <c r="K3844" i="18"/>
  <c r="C3845" i="18"/>
  <c r="D3845" i="18"/>
  <c r="E3845" i="18"/>
  <c r="F3845" i="18"/>
  <c r="G3845" i="18"/>
  <c r="H3845" i="18"/>
  <c r="I3845" i="18"/>
  <c r="J3845" i="18"/>
  <c r="K3845" i="18"/>
  <c r="C3846" i="18"/>
  <c r="D3846" i="18"/>
  <c r="E3846" i="18"/>
  <c r="F3846" i="18"/>
  <c r="G3846" i="18"/>
  <c r="H3846" i="18"/>
  <c r="I3846" i="18"/>
  <c r="J3846" i="18"/>
  <c r="K3846" i="18"/>
  <c r="C3847" i="18"/>
  <c r="D3847" i="18"/>
  <c r="E3847" i="18"/>
  <c r="F3847" i="18"/>
  <c r="G3847" i="18"/>
  <c r="H3847" i="18"/>
  <c r="I3847" i="18"/>
  <c r="J3847" i="18"/>
  <c r="K3847" i="18"/>
  <c r="C3848" i="18"/>
  <c r="D3848" i="18"/>
  <c r="E3848" i="18"/>
  <c r="F3848" i="18"/>
  <c r="G3848" i="18"/>
  <c r="H3848" i="18"/>
  <c r="I3848" i="18"/>
  <c r="J3848" i="18"/>
  <c r="K3848" i="18"/>
  <c r="C3849" i="18"/>
  <c r="D3849" i="18"/>
  <c r="E3849" i="18"/>
  <c r="F3849" i="18"/>
  <c r="G3849" i="18"/>
  <c r="H3849" i="18"/>
  <c r="I3849" i="18"/>
  <c r="J3849" i="18"/>
  <c r="K3849" i="18"/>
  <c r="C3850" i="18"/>
  <c r="D3850" i="18"/>
  <c r="E3850" i="18"/>
  <c r="F3850" i="18"/>
  <c r="G3850" i="18"/>
  <c r="H3850" i="18"/>
  <c r="I3850" i="18"/>
  <c r="J3850" i="18"/>
  <c r="K3850" i="18"/>
  <c r="C3851" i="18"/>
  <c r="D3851" i="18"/>
  <c r="E3851" i="18"/>
  <c r="F3851" i="18"/>
  <c r="G3851" i="18"/>
  <c r="H3851" i="18"/>
  <c r="I3851" i="18"/>
  <c r="J3851" i="18"/>
  <c r="K3851" i="18"/>
  <c r="C3852" i="18"/>
  <c r="D3852" i="18"/>
  <c r="E3852" i="18"/>
  <c r="F3852" i="18"/>
  <c r="G3852" i="18"/>
  <c r="H3852" i="18"/>
  <c r="I3852" i="18"/>
  <c r="J3852" i="18"/>
  <c r="K3852" i="18"/>
  <c r="C3853" i="18"/>
  <c r="D3853" i="18"/>
  <c r="E3853" i="18"/>
  <c r="F3853" i="18"/>
  <c r="G3853" i="18"/>
  <c r="H3853" i="18"/>
  <c r="I3853" i="18"/>
  <c r="J3853" i="18"/>
  <c r="K3853" i="18"/>
  <c r="C3854" i="18"/>
  <c r="D3854" i="18"/>
  <c r="E3854" i="18"/>
  <c r="F3854" i="18"/>
  <c r="G3854" i="18"/>
  <c r="H3854" i="18"/>
  <c r="I3854" i="18"/>
  <c r="J3854" i="18"/>
  <c r="K3854" i="18"/>
  <c r="C3855" i="18"/>
  <c r="D3855" i="18"/>
  <c r="E3855" i="18"/>
  <c r="F3855" i="18"/>
  <c r="G3855" i="18"/>
  <c r="H3855" i="18"/>
  <c r="I3855" i="18"/>
  <c r="J3855" i="18"/>
  <c r="K3855" i="18"/>
  <c r="C3856" i="18"/>
  <c r="D3856" i="18"/>
  <c r="E3856" i="18"/>
  <c r="F3856" i="18"/>
  <c r="G3856" i="18"/>
  <c r="H3856" i="18"/>
  <c r="I3856" i="18"/>
  <c r="J3856" i="18"/>
  <c r="K3856" i="18"/>
  <c r="C3857" i="18"/>
  <c r="D3857" i="18"/>
  <c r="E3857" i="18"/>
  <c r="F3857" i="18"/>
  <c r="G3857" i="18"/>
  <c r="H3857" i="18"/>
  <c r="I3857" i="18"/>
  <c r="J3857" i="18"/>
  <c r="K3857" i="18"/>
  <c r="C3858" i="18"/>
  <c r="D3858" i="18"/>
  <c r="E3858" i="18"/>
  <c r="F3858" i="18"/>
  <c r="G3858" i="18"/>
  <c r="H3858" i="18"/>
  <c r="I3858" i="18"/>
  <c r="J3858" i="18"/>
  <c r="K3858" i="18"/>
  <c r="C3859" i="18"/>
  <c r="D3859" i="18"/>
  <c r="E3859" i="18"/>
  <c r="F3859" i="18"/>
  <c r="G3859" i="18"/>
  <c r="H3859" i="18"/>
  <c r="I3859" i="18"/>
  <c r="J3859" i="18"/>
  <c r="K3859" i="18"/>
  <c r="C3860" i="18"/>
  <c r="D3860" i="18"/>
  <c r="E3860" i="18"/>
  <c r="F3860" i="18"/>
  <c r="G3860" i="18"/>
  <c r="H3860" i="18"/>
  <c r="I3860" i="18"/>
  <c r="J3860" i="18"/>
  <c r="K3860" i="18"/>
  <c r="C3861" i="18"/>
  <c r="D3861" i="18"/>
  <c r="E3861" i="18"/>
  <c r="F3861" i="18"/>
  <c r="G3861" i="18"/>
  <c r="H3861" i="18"/>
  <c r="I3861" i="18"/>
  <c r="J3861" i="18"/>
  <c r="K3861" i="18"/>
  <c r="C3862" i="18"/>
  <c r="D3862" i="18"/>
  <c r="E3862" i="18"/>
  <c r="F3862" i="18"/>
  <c r="G3862" i="18"/>
  <c r="H3862" i="18"/>
  <c r="I3862" i="18"/>
  <c r="J3862" i="18"/>
  <c r="K3862" i="18"/>
  <c r="C3863" i="18"/>
  <c r="D3863" i="18"/>
  <c r="E3863" i="18"/>
  <c r="F3863" i="18"/>
  <c r="G3863" i="18"/>
  <c r="H3863" i="18"/>
  <c r="I3863" i="18"/>
  <c r="J3863" i="18"/>
  <c r="K3863" i="18"/>
  <c r="C3864" i="18"/>
  <c r="D3864" i="18"/>
  <c r="E3864" i="18"/>
  <c r="F3864" i="18"/>
  <c r="G3864" i="18"/>
  <c r="H3864" i="18"/>
  <c r="I3864" i="18"/>
  <c r="J3864" i="18"/>
  <c r="K3864" i="18"/>
  <c r="C3865" i="18"/>
  <c r="D3865" i="18"/>
  <c r="E3865" i="18"/>
  <c r="F3865" i="18"/>
  <c r="G3865" i="18"/>
  <c r="H3865" i="18"/>
  <c r="I3865" i="18"/>
  <c r="J3865" i="18"/>
  <c r="K3865" i="18"/>
  <c r="C3866" i="18"/>
  <c r="D3866" i="18"/>
  <c r="E3866" i="18"/>
  <c r="F3866" i="18"/>
  <c r="G3866" i="18"/>
  <c r="H3866" i="18"/>
  <c r="I3866" i="18"/>
  <c r="J3866" i="18"/>
  <c r="K3866" i="18"/>
  <c r="C3867" i="18"/>
  <c r="D3867" i="18"/>
  <c r="E3867" i="18"/>
  <c r="F3867" i="18"/>
  <c r="G3867" i="18"/>
  <c r="H3867" i="18"/>
  <c r="I3867" i="18"/>
  <c r="J3867" i="18"/>
  <c r="K3867" i="18"/>
  <c r="C3868" i="18"/>
  <c r="D3868" i="18"/>
  <c r="E3868" i="18"/>
  <c r="F3868" i="18"/>
  <c r="G3868" i="18"/>
  <c r="H3868" i="18"/>
  <c r="I3868" i="18"/>
  <c r="J3868" i="18"/>
  <c r="K3868" i="18"/>
  <c r="C3869" i="18"/>
  <c r="D3869" i="18"/>
  <c r="E3869" i="18"/>
  <c r="F3869" i="18"/>
  <c r="G3869" i="18"/>
  <c r="H3869" i="18"/>
  <c r="I3869" i="18"/>
  <c r="J3869" i="18"/>
  <c r="K3869" i="18"/>
  <c r="C3870" i="18"/>
  <c r="D3870" i="18"/>
  <c r="E3870" i="18"/>
  <c r="F3870" i="18"/>
  <c r="G3870" i="18"/>
  <c r="H3870" i="18"/>
  <c r="I3870" i="18"/>
  <c r="J3870" i="18"/>
  <c r="K3870" i="18"/>
  <c r="C3871" i="18"/>
  <c r="D3871" i="18"/>
  <c r="E3871" i="18"/>
  <c r="F3871" i="18"/>
  <c r="G3871" i="18"/>
  <c r="H3871" i="18"/>
  <c r="I3871" i="18"/>
  <c r="J3871" i="18"/>
  <c r="K3871" i="18"/>
  <c r="C3872" i="18"/>
  <c r="D3872" i="18"/>
  <c r="E3872" i="18"/>
  <c r="F3872" i="18"/>
  <c r="G3872" i="18"/>
  <c r="H3872" i="18"/>
  <c r="I3872" i="18"/>
  <c r="J3872" i="18"/>
  <c r="K3872" i="18"/>
  <c r="C3873" i="18"/>
  <c r="D3873" i="18"/>
  <c r="E3873" i="18"/>
  <c r="F3873" i="18"/>
  <c r="G3873" i="18"/>
  <c r="H3873" i="18"/>
  <c r="I3873" i="18"/>
  <c r="J3873" i="18"/>
  <c r="K3873" i="18"/>
  <c r="C3874" i="18"/>
  <c r="D3874" i="18"/>
  <c r="E3874" i="18"/>
  <c r="F3874" i="18"/>
  <c r="G3874" i="18"/>
  <c r="H3874" i="18"/>
  <c r="I3874" i="18"/>
  <c r="J3874" i="18"/>
  <c r="K3874" i="18"/>
  <c r="C3875" i="18"/>
  <c r="D3875" i="18"/>
  <c r="E3875" i="18"/>
  <c r="F3875" i="18"/>
  <c r="G3875" i="18"/>
  <c r="H3875" i="18"/>
  <c r="I3875" i="18"/>
  <c r="J3875" i="18"/>
  <c r="K3875" i="18"/>
  <c r="C3876" i="18"/>
  <c r="D3876" i="18"/>
  <c r="E3876" i="18"/>
  <c r="F3876" i="18"/>
  <c r="G3876" i="18"/>
  <c r="H3876" i="18"/>
  <c r="I3876" i="18"/>
  <c r="J3876" i="18"/>
  <c r="K3876" i="18"/>
  <c r="C3877" i="18"/>
  <c r="D3877" i="18"/>
  <c r="E3877" i="18"/>
  <c r="F3877" i="18"/>
  <c r="G3877" i="18"/>
  <c r="H3877" i="18"/>
  <c r="I3877" i="18"/>
  <c r="J3877" i="18"/>
  <c r="K3877" i="18"/>
  <c r="C3878" i="18"/>
  <c r="D3878" i="18"/>
  <c r="E3878" i="18"/>
  <c r="F3878" i="18"/>
  <c r="G3878" i="18"/>
  <c r="H3878" i="18"/>
  <c r="I3878" i="18"/>
  <c r="J3878" i="18"/>
  <c r="K3878" i="18"/>
  <c r="C3879" i="18"/>
  <c r="D3879" i="18"/>
  <c r="E3879" i="18"/>
  <c r="F3879" i="18"/>
  <c r="G3879" i="18"/>
  <c r="H3879" i="18"/>
  <c r="I3879" i="18"/>
  <c r="J3879" i="18"/>
  <c r="K3879" i="18"/>
  <c r="C3880" i="18"/>
  <c r="D3880" i="18"/>
  <c r="E3880" i="18"/>
  <c r="F3880" i="18"/>
  <c r="G3880" i="18"/>
  <c r="H3880" i="18"/>
  <c r="I3880" i="18"/>
  <c r="J3880" i="18"/>
  <c r="K3880" i="18"/>
  <c r="C3881" i="18"/>
  <c r="D3881" i="18"/>
  <c r="E3881" i="18"/>
  <c r="F3881" i="18"/>
  <c r="G3881" i="18"/>
  <c r="H3881" i="18"/>
  <c r="I3881" i="18"/>
  <c r="J3881" i="18"/>
  <c r="K3881" i="18"/>
  <c r="C3882" i="18"/>
  <c r="D3882" i="18"/>
  <c r="E3882" i="18"/>
  <c r="F3882" i="18"/>
  <c r="G3882" i="18"/>
  <c r="H3882" i="18"/>
  <c r="I3882" i="18"/>
  <c r="J3882" i="18"/>
  <c r="K3882" i="18"/>
  <c r="C3883" i="18"/>
  <c r="D3883" i="18"/>
  <c r="E3883" i="18"/>
  <c r="F3883" i="18"/>
  <c r="G3883" i="18"/>
  <c r="H3883" i="18"/>
  <c r="I3883" i="18"/>
  <c r="J3883" i="18"/>
  <c r="K3883" i="18"/>
  <c r="C3884" i="18"/>
  <c r="D3884" i="18"/>
  <c r="E3884" i="18"/>
  <c r="F3884" i="18"/>
  <c r="G3884" i="18"/>
  <c r="H3884" i="18"/>
  <c r="I3884" i="18"/>
  <c r="J3884" i="18"/>
  <c r="K3884" i="18"/>
  <c r="C3885" i="18"/>
  <c r="D3885" i="18"/>
  <c r="E3885" i="18"/>
  <c r="F3885" i="18"/>
  <c r="G3885" i="18"/>
  <c r="H3885" i="18"/>
  <c r="I3885" i="18"/>
  <c r="J3885" i="18"/>
  <c r="K3885" i="18"/>
  <c r="C3886" i="18"/>
  <c r="D3886" i="18"/>
  <c r="E3886" i="18"/>
  <c r="F3886" i="18"/>
  <c r="G3886" i="18"/>
  <c r="H3886" i="18"/>
  <c r="I3886" i="18"/>
  <c r="J3886" i="18"/>
  <c r="K3886" i="18"/>
  <c r="C3887" i="18"/>
  <c r="D3887" i="18"/>
  <c r="E3887" i="18"/>
  <c r="F3887" i="18"/>
  <c r="G3887" i="18"/>
  <c r="H3887" i="18"/>
  <c r="I3887" i="18"/>
  <c r="J3887" i="18"/>
  <c r="K3887" i="18"/>
  <c r="C3888" i="18"/>
  <c r="D3888" i="18"/>
  <c r="E3888" i="18"/>
  <c r="F3888" i="18"/>
  <c r="G3888" i="18"/>
  <c r="H3888" i="18"/>
  <c r="I3888" i="18"/>
  <c r="J3888" i="18"/>
  <c r="K3888" i="18"/>
  <c r="C3889" i="18"/>
  <c r="D3889" i="18"/>
  <c r="E3889" i="18"/>
  <c r="F3889" i="18"/>
  <c r="G3889" i="18"/>
  <c r="H3889" i="18"/>
  <c r="I3889" i="18"/>
  <c r="J3889" i="18"/>
  <c r="K3889" i="18"/>
  <c r="C3890" i="18"/>
  <c r="D3890" i="18"/>
  <c r="E3890" i="18"/>
  <c r="F3890" i="18"/>
  <c r="G3890" i="18"/>
  <c r="H3890" i="18"/>
  <c r="I3890" i="18"/>
  <c r="J3890" i="18"/>
  <c r="K3890" i="18"/>
  <c r="C3891" i="18"/>
  <c r="D3891" i="18"/>
  <c r="E3891" i="18"/>
  <c r="F3891" i="18"/>
  <c r="G3891" i="18"/>
  <c r="H3891" i="18"/>
  <c r="I3891" i="18"/>
  <c r="J3891" i="18"/>
  <c r="K3891" i="18"/>
  <c r="C3892" i="18"/>
  <c r="D3892" i="18"/>
  <c r="E3892" i="18"/>
  <c r="F3892" i="18"/>
  <c r="G3892" i="18"/>
  <c r="H3892" i="18"/>
  <c r="I3892" i="18"/>
  <c r="J3892" i="18"/>
  <c r="K3892" i="18"/>
  <c r="C3893" i="18"/>
  <c r="D3893" i="18"/>
  <c r="E3893" i="18"/>
  <c r="F3893" i="18"/>
  <c r="G3893" i="18"/>
  <c r="H3893" i="18"/>
  <c r="I3893" i="18"/>
  <c r="J3893" i="18"/>
  <c r="K3893" i="18"/>
  <c r="C3894" i="18"/>
  <c r="D3894" i="18"/>
  <c r="E3894" i="18"/>
  <c r="F3894" i="18"/>
  <c r="G3894" i="18"/>
  <c r="H3894" i="18"/>
  <c r="I3894" i="18"/>
  <c r="J3894" i="18"/>
  <c r="K3894" i="18"/>
  <c r="C3895" i="18"/>
  <c r="D3895" i="18"/>
  <c r="E3895" i="18"/>
  <c r="F3895" i="18"/>
  <c r="G3895" i="18"/>
  <c r="H3895" i="18"/>
  <c r="I3895" i="18"/>
  <c r="J3895" i="18"/>
  <c r="K3895" i="18"/>
  <c r="C3896" i="18"/>
  <c r="D3896" i="18"/>
  <c r="E3896" i="18"/>
  <c r="F3896" i="18"/>
  <c r="G3896" i="18"/>
  <c r="H3896" i="18"/>
  <c r="I3896" i="18"/>
  <c r="J3896" i="18"/>
  <c r="K3896" i="18"/>
  <c r="C3897" i="18"/>
  <c r="D3897" i="18"/>
  <c r="E3897" i="18"/>
  <c r="F3897" i="18"/>
  <c r="G3897" i="18"/>
  <c r="H3897" i="18"/>
  <c r="I3897" i="18"/>
  <c r="J3897" i="18"/>
  <c r="K3897" i="18"/>
  <c r="C3898" i="18"/>
  <c r="D3898" i="18"/>
  <c r="E3898" i="18"/>
  <c r="F3898" i="18"/>
  <c r="G3898" i="18"/>
  <c r="H3898" i="18"/>
  <c r="I3898" i="18"/>
  <c r="J3898" i="18"/>
  <c r="K3898" i="18"/>
  <c r="C3899" i="18"/>
  <c r="D3899" i="18"/>
  <c r="E3899" i="18"/>
  <c r="F3899" i="18"/>
  <c r="G3899" i="18"/>
  <c r="H3899" i="18"/>
  <c r="I3899" i="18"/>
  <c r="J3899" i="18"/>
  <c r="K3899" i="18"/>
  <c r="C3900" i="18"/>
  <c r="D3900" i="18"/>
  <c r="E3900" i="18"/>
  <c r="F3900" i="18"/>
  <c r="G3900" i="18"/>
  <c r="H3900" i="18"/>
  <c r="I3900" i="18"/>
  <c r="J3900" i="18"/>
  <c r="K3900" i="18"/>
  <c r="C3901" i="18"/>
  <c r="D3901" i="18"/>
  <c r="E3901" i="18"/>
  <c r="F3901" i="18"/>
  <c r="G3901" i="18"/>
  <c r="H3901" i="18"/>
  <c r="I3901" i="18"/>
  <c r="J3901" i="18"/>
  <c r="K3901" i="18"/>
  <c r="C3902" i="18"/>
  <c r="D3902" i="18"/>
  <c r="E3902" i="18"/>
  <c r="F3902" i="18"/>
  <c r="G3902" i="18"/>
  <c r="H3902" i="18"/>
  <c r="I3902" i="18"/>
  <c r="J3902" i="18"/>
  <c r="K3902" i="18"/>
  <c r="C3903" i="18"/>
  <c r="D3903" i="18"/>
  <c r="E3903" i="18"/>
  <c r="F3903" i="18"/>
  <c r="G3903" i="18"/>
  <c r="H3903" i="18"/>
  <c r="I3903" i="18"/>
  <c r="J3903" i="18"/>
  <c r="K3903" i="18"/>
  <c r="C3904" i="18"/>
  <c r="D3904" i="18"/>
  <c r="E3904" i="18"/>
  <c r="F3904" i="18"/>
  <c r="G3904" i="18"/>
  <c r="H3904" i="18"/>
  <c r="I3904" i="18"/>
  <c r="J3904" i="18"/>
  <c r="K3904" i="18"/>
  <c r="C3905" i="18"/>
  <c r="D3905" i="18"/>
  <c r="E3905" i="18"/>
  <c r="F3905" i="18"/>
  <c r="G3905" i="18"/>
  <c r="H3905" i="18"/>
  <c r="I3905" i="18"/>
  <c r="J3905" i="18"/>
  <c r="K3905" i="18"/>
  <c r="C3906" i="18"/>
  <c r="D3906" i="18"/>
  <c r="E3906" i="18"/>
  <c r="F3906" i="18"/>
  <c r="G3906" i="18"/>
  <c r="H3906" i="18"/>
  <c r="I3906" i="18"/>
  <c r="J3906" i="18"/>
  <c r="K3906" i="18"/>
  <c r="C3907" i="18"/>
  <c r="D3907" i="18"/>
  <c r="E3907" i="18"/>
  <c r="F3907" i="18"/>
  <c r="G3907" i="18"/>
  <c r="H3907" i="18"/>
  <c r="I3907" i="18"/>
  <c r="J3907" i="18"/>
  <c r="K3907" i="18"/>
  <c r="C3908" i="18"/>
  <c r="D3908" i="18"/>
  <c r="E3908" i="18"/>
  <c r="F3908" i="18"/>
  <c r="G3908" i="18"/>
  <c r="H3908" i="18"/>
  <c r="I3908" i="18"/>
  <c r="J3908" i="18"/>
  <c r="K3908" i="18"/>
  <c r="C3909" i="18"/>
  <c r="D3909" i="18"/>
  <c r="E3909" i="18"/>
  <c r="F3909" i="18"/>
  <c r="G3909" i="18"/>
  <c r="H3909" i="18"/>
  <c r="I3909" i="18"/>
  <c r="J3909" i="18"/>
  <c r="K3909" i="18"/>
  <c r="C3910" i="18"/>
  <c r="D3910" i="18"/>
  <c r="E3910" i="18"/>
  <c r="F3910" i="18"/>
  <c r="G3910" i="18"/>
  <c r="H3910" i="18"/>
  <c r="I3910" i="18"/>
  <c r="J3910" i="18"/>
  <c r="K3910" i="18"/>
  <c r="C3911" i="18"/>
  <c r="D3911" i="18"/>
  <c r="E3911" i="18"/>
  <c r="F3911" i="18"/>
  <c r="G3911" i="18"/>
  <c r="H3911" i="18"/>
  <c r="I3911" i="18"/>
  <c r="J3911" i="18"/>
  <c r="K3911" i="18"/>
  <c r="C3912" i="18"/>
  <c r="D3912" i="18"/>
  <c r="E3912" i="18"/>
  <c r="F3912" i="18"/>
  <c r="G3912" i="18"/>
  <c r="H3912" i="18"/>
  <c r="I3912" i="18"/>
  <c r="J3912" i="18"/>
  <c r="K3912" i="18"/>
  <c r="C3913" i="18"/>
  <c r="D3913" i="18"/>
  <c r="E3913" i="18"/>
  <c r="F3913" i="18"/>
  <c r="G3913" i="18"/>
  <c r="H3913" i="18"/>
  <c r="I3913" i="18"/>
  <c r="J3913" i="18"/>
  <c r="K3913" i="18"/>
  <c r="C3914" i="18"/>
  <c r="D3914" i="18"/>
  <c r="E3914" i="18"/>
  <c r="F3914" i="18"/>
  <c r="G3914" i="18"/>
  <c r="H3914" i="18"/>
  <c r="I3914" i="18"/>
  <c r="J3914" i="18"/>
  <c r="K3914" i="18"/>
  <c r="C3915" i="18"/>
  <c r="D3915" i="18"/>
  <c r="E3915" i="18"/>
  <c r="F3915" i="18"/>
  <c r="G3915" i="18"/>
  <c r="H3915" i="18"/>
  <c r="I3915" i="18"/>
  <c r="J3915" i="18"/>
  <c r="K3915" i="18"/>
  <c r="C3916" i="18"/>
  <c r="D3916" i="18"/>
  <c r="E3916" i="18"/>
  <c r="F3916" i="18"/>
  <c r="G3916" i="18"/>
  <c r="H3916" i="18"/>
  <c r="I3916" i="18"/>
  <c r="J3916" i="18"/>
  <c r="K3916" i="18"/>
  <c r="C3917" i="18"/>
  <c r="D3917" i="18"/>
  <c r="E3917" i="18"/>
  <c r="F3917" i="18"/>
  <c r="G3917" i="18"/>
  <c r="H3917" i="18"/>
  <c r="I3917" i="18"/>
  <c r="J3917" i="18"/>
  <c r="K3917" i="18"/>
  <c r="C3918" i="18"/>
  <c r="D3918" i="18"/>
  <c r="E3918" i="18"/>
  <c r="F3918" i="18"/>
  <c r="G3918" i="18"/>
  <c r="H3918" i="18"/>
  <c r="I3918" i="18"/>
  <c r="J3918" i="18"/>
  <c r="K3918" i="18"/>
  <c r="C3919" i="18"/>
  <c r="D3919" i="18"/>
  <c r="E3919" i="18"/>
  <c r="F3919" i="18"/>
  <c r="G3919" i="18"/>
  <c r="H3919" i="18"/>
  <c r="I3919" i="18"/>
  <c r="J3919" i="18"/>
  <c r="K3919" i="18"/>
  <c r="C3920" i="18"/>
  <c r="D3920" i="18"/>
  <c r="E3920" i="18"/>
  <c r="F3920" i="18"/>
  <c r="G3920" i="18"/>
  <c r="H3920" i="18"/>
  <c r="I3920" i="18"/>
  <c r="J3920" i="18"/>
  <c r="K3920" i="18"/>
  <c r="C3921" i="18"/>
  <c r="D3921" i="18"/>
  <c r="E3921" i="18"/>
  <c r="F3921" i="18"/>
  <c r="G3921" i="18"/>
  <c r="H3921" i="18"/>
  <c r="I3921" i="18"/>
  <c r="J3921" i="18"/>
  <c r="K3921" i="18"/>
  <c r="C3922" i="18"/>
  <c r="D3922" i="18"/>
  <c r="E3922" i="18"/>
  <c r="F3922" i="18"/>
  <c r="G3922" i="18"/>
  <c r="H3922" i="18"/>
  <c r="I3922" i="18"/>
  <c r="J3922" i="18"/>
  <c r="K3922" i="18"/>
  <c r="C3923" i="18"/>
  <c r="D3923" i="18"/>
  <c r="E3923" i="18"/>
  <c r="F3923" i="18"/>
  <c r="G3923" i="18"/>
  <c r="H3923" i="18"/>
  <c r="I3923" i="18"/>
  <c r="J3923" i="18"/>
  <c r="K3923" i="18"/>
  <c r="C3924" i="18"/>
  <c r="D3924" i="18"/>
  <c r="E3924" i="18"/>
  <c r="F3924" i="18"/>
  <c r="G3924" i="18"/>
  <c r="H3924" i="18"/>
  <c r="I3924" i="18"/>
  <c r="J3924" i="18"/>
  <c r="K3924" i="18"/>
  <c r="C3925" i="18"/>
  <c r="D3925" i="18"/>
  <c r="E3925" i="18"/>
  <c r="F3925" i="18"/>
  <c r="G3925" i="18"/>
  <c r="H3925" i="18"/>
  <c r="I3925" i="18"/>
  <c r="J3925" i="18"/>
  <c r="K3925" i="18"/>
  <c r="C3926" i="18"/>
  <c r="D3926" i="18"/>
  <c r="E3926" i="18"/>
  <c r="F3926" i="18"/>
  <c r="G3926" i="18"/>
  <c r="H3926" i="18"/>
  <c r="I3926" i="18"/>
  <c r="J3926" i="18"/>
  <c r="K3926" i="18"/>
  <c r="C3927" i="18"/>
  <c r="D3927" i="18"/>
  <c r="E3927" i="18"/>
  <c r="F3927" i="18"/>
  <c r="G3927" i="18"/>
  <c r="H3927" i="18"/>
  <c r="I3927" i="18"/>
  <c r="J3927" i="18"/>
  <c r="K3927" i="18"/>
  <c r="C3928" i="18"/>
  <c r="D3928" i="18"/>
  <c r="E3928" i="18"/>
  <c r="F3928" i="18"/>
  <c r="G3928" i="18"/>
  <c r="H3928" i="18"/>
  <c r="I3928" i="18"/>
  <c r="J3928" i="18"/>
  <c r="K3928" i="18"/>
  <c r="C3929" i="18"/>
  <c r="D3929" i="18"/>
  <c r="E3929" i="18"/>
  <c r="F3929" i="18"/>
  <c r="G3929" i="18"/>
  <c r="H3929" i="18"/>
  <c r="I3929" i="18"/>
  <c r="J3929" i="18"/>
  <c r="K3929" i="18"/>
  <c r="C3930" i="18"/>
  <c r="D3930" i="18"/>
  <c r="E3930" i="18"/>
  <c r="F3930" i="18"/>
  <c r="G3930" i="18"/>
  <c r="H3930" i="18"/>
  <c r="I3930" i="18"/>
  <c r="J3930" i="18"/>
  <c r="K3930" i="18"/>
  <c r="C3931" i="18"/>
  <c r="D3931" i="18"/>
  <c r="E3931" i="18"/>
  <c r="F3931" i="18"/>
  <c r="G3931" i="18"/>
  <c r="H3931" i="18"/>
  <c r="I3931" i="18"/>
  <c r="J3931" i="18"/>
  <c r="K3931" i="18"/>
  <c r="C3932" i="18"/>
  <c r="D3932" i="18"/>
  <c r="E3932" i="18"/>
  <c r="F3932" i="18"/>
  <c r="G3932" i="18"/>
  <c r="H3932" i="18"/>
  <c r="I3932" i="18"/>
  <c r="J3932" i="18"/>
  <c r="K3932" i="18"/>
  <c r="C3933" i="18"/>
  <c r="D3933" i="18"/>
  <c r="E3933" i="18"/>
  <c r="F3933" i="18"/>
  <c r="G3933" i="18"/>
  <c r="H3933" i="18"/>
  <c r="I3933" i="18"/>
  <c r="J3933" i="18"/>
  <c r="K3933" i="18"/>
  <c r="C3934" i="18"/>
  <c r="D3934" i="18"/>
  <c r="E3934" i="18"/>
  <c r="F3934" i="18"/>
  <c r="G3934" i="18"/>
  <c r="H3934" i="18"/>
  <c r="I3934" i="18"/>
  <c r="J3934" i="18"/>
  <c r="K3934" i="18"/>
  <c r="C3935" i="18"/>
  <c r="D3935" i="18"/>
  <c r="E3935" i="18"/>
  <c r="F3935" i="18"/>
  <c r="G3935" i="18"/>
  <c r="H3935" i="18"/>
  <c r="I3935" i="18"/>
  <c r="J3935" i="18"/>
  <c r="K3935" i="18"/>
  <c r="C3936" i="18"/>
  <c r="D3936" i="18"/>
  <c r="E3936" i="18"/>
  <c r="F3936" i="18"/>
  <c r="G3936" i="18"/>
  <c r="H3936" i="18"/>
  <c r="I3936" i="18"/>
  <c r="J3936" i="18"/>
  <c r="K3936" i="18"/>
  <c r="C3937" i="18"/>
  <c r="D3937" i="18"/>
  <c r="E3937" i="18"/>
  <c r="F3937" i="18"/>
  <c r="G3937" i="18"/>
  <c r="H3937" i="18"/>
  <c r="I3937" i="18"/>
  <c r="J3937" i="18"/>
  <c r="K3937" i="18"/>
  <c r="C3938" i="18"/>
  <c r="D3938" i="18"/>
  <c r="E3938" i="18"/>
  <c r="F3938" i="18"/>
  <c r="G3938" i="18"/>
  <c r="H3938" i="18"/>
  <c r="I3938" i="18"/>
  <c r="J3938" i="18"/>
  <c r="K3938" i="18"/>
  <c r="C3939" i="18"/>
  <c r="D3939" i="18"/>
  <c r="E3939" i="18"/>
  <c r="F3939" i="18"/>
  <c r="G3939" i="18"/>
  <c r="H3939" i="18"/>
  <c r="I3939" i="18"/>
  <c r="J3939" i="18"/>
  <c r="K3939" i="18"/>
  <c r="C3940" i="18"/>
  <c r="D3940" i="18"/>
  <c r="E3940" i="18"/>
  <c r="F3940" i="18"/>
  <c r="G3940" i="18"/>
  <c r="H3940" i="18"/>
  <c r="I3940" i="18"/>
  <c r="J3940" i="18"/>
  <c r="K3940" i="18"/>
  <c r="C3941" i="18"/>
  <c r="D3941" i="18"/>
  <c r="E3941" i="18"/>
  <c r="F3941" i="18"/>
  <c r="G3941" i="18"/>
  <c r="H3941" i="18"/>
  <c r="I3941" i="18"/>
  <c r="J3941" i="18"/>
  <c r="K3941" i="18"/>
  <c r="C3942" i="18"/>
  <c r="D3942" i="18"/>
  <c r="E3942" i="18"/>
  <c r="F3942" i="18"/>
  <c r="G3942" i="18"/>
  <c r="H3942" i="18"/>
  <c r="I3942" i="18"/>
  <c r="J3942" i="18"/>
  <c r="K3942" i="18"/>
  <c r="C3943" i="18"/>
  <c r="D3943" i="18"/>
  <c r="E3943" i="18"/>
  <c r="F3943" i="18"/>
  <c r="G3943" i="18"/>
  <c r="H3943" i="18"/>
  <c r="I3943" i="18"/>
  <c r="J3943" i="18"/>
  <c r="K3943" i="18"/>
  <c r="C3944" i="18"/>
  <c r="D3944" i="18"/>
  <c r="E3944" i="18"/>
  <c r="F3944" i="18"/>
  <c r="G3944" i="18"/>
  <c r="H3944" i="18"/>
  <c r="I3944" i="18"/>
  <c r="J3944" i="18"/>
  <c r="K3944" i="18"/>
  <c r="C3945" i="18"/>
  <c r="D3945" i="18"/>
  <c r="E3945" i="18"/>
  <c r="F3945" i="18"/>
  <c r="G3945" i="18"/>
  <c r="H3945" i="18"/>
  <c r="I3945" i="18"/>
  <c r="J3945" i="18"/>
  <c r="K3945" i="18"/>
  <c r="C3946" i="18"/>
  <c r="D3946" i="18"/>
  <c r="E3946" i="18"/>
  <c r="F3946" i="18"/>
  <c r="G3946" i="18"/>
  <c r="H3946" i="18"/>
  <c r="I3946" i="18"/>
  <c r="J3946" i="18"/>
  <c r="K3946" i="18"/>
  <c r="C3947" i="18"/>
  <c r="D3947" i="18"/>
  <c r="E3947" i="18"/>
  <c r="F3947" i="18"/>
  <c r="G3947" i="18"/>
  <c r="H3947" i="18"/>
  <c r="I3947" i="18"/>
  <c r="J3947" i="18"/>
  <c r="K3947" i="18"/>
  <c r="C3948" i="18"/>
  <c r="D3948" i="18"/>
  <c r="E3948" i="18"/>
  <c r="F3948" i="18"/>
  <c r="G3948" i="18"/>
  <c r="H3948" i="18"/>
  <c r="I3948" i="18"/>
  <c r="J3948" i="18"/>
  <c r="K3948" i="18"/>
  <c r="C3949" i="18"/>
  <c r="D3949" i="18"/>
  <c r="E3949" i="18"/>
  <c r="F3949" i="18"/>
  <c r="G3949" i="18"/>
  <c r="H3949" i="18"/>
  <c r="I3949" i="18"/>
  <c r="J3949" i="18"/>
  <c r="K3949" i="18"/>
  <c r="C3950" i="18"/>
  <c r="D3950" i="18"/>
  <c r="E3950" i="18"/>
  <c r="F3950" i="18"/>
  <c r="G3950" i="18"/>
  <c r="H3950" i="18"/>
  <c r="I3950" i="18"/>
  <c r="J3950" i="18"/>
  <c r="K3950" i="18"/>
  <c r="C3951" i="18"/>
  <c r="D3951" i="18"/>
  <c r="E3951" i="18"/>
  <c r="F3951" i="18"/>
  <c r="G3951" i="18"/>
  <c r="H3951" i="18"/>
  <c r="I3951" i="18"/>
  <c r="J3951" i="18"/>
  <c r="K3951" i="18"/>
  <c r="C3952" i="18"/>
  <c r="D3952" i="18"/>
  <c r="E3952" i="18"/>
  <c r="F3952" i="18"/>
  <c r="G3952" i="18"/>
  <c r="H3952" i="18"/>
  <c r="I3952" i="18"/>
  <c r="J3952" i="18"/>
  <c r="K3952" i="18"/>
  <c r="C3953" i="18"/>
  <c r="D3953" i="18"/>
  <c r="E3953" i="18"/>
  <c r="F3953" i="18"/>
  <c r="G3953" i="18"/>
  <c r="H3953" i="18"/>
  <c r="I3953" i="18"/>
  <c r="J3953" i="18"/>
  <c r="K3953" i="18"/>
  <c r="C3954" i="18"/>
  <c r="D3954" i="18"/>
  <c r="E3954" i="18"/>
  <c r="F3954" i="18"/>
  <c r="G3954" i="18"/>
  <c r="H3954" i="18"/>
  <c r="I3954" i="18"/>
  <c r="J3954" i="18"/>
  <c r="K3954" i="18"/>
  <c r="C3955" i="18"/>
  <c r="D3955" i="18"/>
  <c r="E3955" i="18"/>
  <c r="F3955" i="18"/>
  <c r="G3955" i="18"/>
  <c r="H3955" i="18"/>
  <c r="I3955" i="18"/>
  <c r="J3955" i="18"/>
  <c r="K3955" i="18"/>
  <c r="C3956" i="18"/>
  <c r="D3956" i="18"/>
  <c r="E3956" i="18"/>
  <c r="F3956" i="18"/>
  <c r="G3956" i="18"/>
  <c r="H3956" i="18"/>
  <c r="I3956" i="18"/>
  <c r="J3956" i="18"/>
  <c r="K3956" i="18"/>
  <c r="C3957" i="18"/>
  <c r="D3957" i="18"/>
  <c r="E3957" i="18"/>
  <c r="F3957" i="18"/>
  <c r="G3957" i="18"/>
  <c r="H3957" i="18"/>
  <c r="I3957" i="18"/>
  <c r="J3957" i="18"/>
  <c r="K3957" i="18"/>
  <c r="C3958" i="18"/>
  <c r="D3958" i="18"/>
  <c r="E3958" i="18"/>
  <c r="F3958" i="18"/>
  <c r="G3958" i="18"/>
  <c r="H3958" i="18"/>
  <c r="I3958" i="18"/>
  <c r="J3958" i="18"/>
  <c r="K3958" i="18"/>
  <c r="C3959" i="18"/>
  <c r="D3959" i="18"/>
  <c r="E3959" i="18"/>
  <c r="F3959" i="18"/>
  <c r="G3959" i="18"/>
  <c r="H3959" i="18"/>
  <c r="I3959" i="18"/>
  <c r="J3959" i="18"/>
  <c r="K3959" i="18"/>
  <c r="C3960" i="18"/>
  <c r="D3960" i="18"/>
  <c r="E3960" i="18"/>
  <c r="F3960" i="18"/>
  <c r="G3960" i="18"/>
  <c r="H3960" i="18"/>
  <c r="I3960" i="18"/>
  <c r="J3960" i="18"/>
  <c r="K3960" i="18"/>
  <c r="C3961" i="18"/>
  <c r="D3961" i="18"/>
  <c r="E3961" i="18"/>
  <c r="F3961" i="18"/>
  <c r="G3961" i="18"/>
  <c r="H3961" i="18"/>
  <c r="I3961" i="18"/>
  <c r="J3961" i="18"/>
  <c r="K3961" i="18"/>
  <c r="C3962" i="18"/>
  <c r="D3962" i="18"/>
  <c r="E3962" i="18"/>
  <c r="F3962" i="18"/>
  <c r="G3962" i="18"/>
  <c r="H3962" i="18"/>
  <c r="I3962" i="18"/>
  <c r="J3962" i="18"/>
  <c r="K3962" i="18"/>
  <c r="C3963" i="18"/>
  <c r="D3963" i="18"/>
  <c r="E3963" i="18"/>
  <c r="F3963" i="18"/>
  <c r="G3963" i="18"/>
  <c r="H3963" i="18"/>
  <c r="I3963" i="18"/>
  <c r="J3963" i="18"/>
  <c r="K3963" i="18"/>
  <c r="C3964" i="18"/>
  <c r="D3964" i="18"/>
  <c r="E3964" i="18"/>
  <c r="F3964" i="18"/>
  <c r="G3964" i="18"/>
  <c r="H3964" i="18"/>
  <c r="I3964" i="18"/>
  <c r="J3964" i="18"/>
  <c r="K3964" i="18"/>
  <c r="C3965" i="18"/>
  <c r="D3965" i="18"/>
  <c r="E3965" i="18"/>
  <c r="F3965" i="18"/>
  <c r="G3965" i="18"/>
  <c r="H3965" i="18"/>
  <c r="I3965" i="18"/>
  <c r="J3965" i="18"/>
  <c r="K3965" i="18"/>
  <c r="C3966" i="18"/>
  <c r="D3966" i="18"/>
  <c r="E3966" i="18"/>
  <c r="F3966" i="18"/>
  <c r="G3966" i="18"/>
  <c r="H3966" i="18"/>
  <c r="I3966" i="18"/>
  <c r="J3966" i="18"/>
  <c r="K3966" i="18"/>
  <c r="C3967" i="18"/>
  <c r="D3967" i="18"/>
  <c r="E3967" i="18"/>
  <c r="F3967" i="18"/>
  <c r="G3967" i="18"/>
  <c r="H3967" i="18"/>
  <c r="I3967" i="18"/>
  <c r="J3967" i="18"/>
  <c r="K3967" i="18"/>
  <c r="C3968" i="18"/>
  <c r="D3968" i="18"/>
  <c r="E3968" i="18"/>
  <c r="F3968" i="18"/>
  <c r="G3968" i="18"/>
  <c r="H3968" i="18"/>
  <c r="I3968" i="18"/>
  <c r="J3968" i="18"/>
  <c r="K3968" i="18"/>
  <c r="C3969" i="18"/>
  <c r="D3969" i="18"/>
  <c r="E3969" i="18"/>
  <c r="F3969" i="18"/>
  <c r="G3969" i="18"/>
  <c r="H3969" i="18"/>
  <c r="I3969" i="18"/>
  <c r="J3969" i="18"/>
  <c r="K3969" i="18"/>
  <c r="C3970" i="18"/>
  <c r="D3970" i="18"/>
  <c r="E3970" i="18"/>
  <c r="F3970" i="18"/>
  <c r="G3970" i="18"/>
  <c r="H3970" i="18"/>
  <c r="I3970" i="18"/>
  <c r="J3970" i="18"/>
  <c r="K3970" i="18"/>
  <c r="C3971" i="18"/>
  <c r="D3971" i="18"/>
  <c r="E3971" i="18"/>
  <c r="F3971" i="18"/>
  <c r="G3971" i="18"/>
  <c r="H3971" i="18"/>
  <c r="I3971" i="18"/>
  <c r="J3971" i="18"/>
  <c r="K3971" i="18"/>
  <c r="C3972" i="18"/>
  <c r="D3972" i="18"/>
  <c r="E3972" i="18"/>
  <c r="F3972" i="18"/>
  <c r="G3972" i="18"/>
  <c r="H3972" i="18"/>
  <c r="I3972" i="18"/>
  <c r="J3972" i="18"/>
  <c r="K3972" i="18"/>
  <c r="C3973" i="18"/>
  <c r="D3973" i="18"/>
  <c r="E3973" i="18"/>
  <c r="F3973" i="18"/>
  <c r="G3973" i="18"/>
  <c r="H3973" i="18"/>
  <c r="I3973" i="18"/>
  <c r="J3973" i="18"/>
  <c r="K3973" i="18"/>
  <c r="C3974" i="18"/>
  <c r="D3974" i="18"/>
  <c r="E3974" i="18"/>
  <c r="F3974" i="18"/>
  <c r="G3974" i="18"/>
  <c r="H3974" i="18"/>
  <c r="I3974" i="18"/>
  <c r="J3974" i="18"/>
  <c r="K3974" i="18"/>
  <c r="C3975" i="18"/>
  <c r="D3975" i="18"/>
  <c r="E3975" i="18"/>
  <c r="F3975" i="18"/>
  <c r="G3975" i="18"/>
  <c r="H3975" i="18"/>
  <c r="I3975" i="18"/>
  <c r="J3975" i="18"/>
  <c r="K3975" i="18"/>
  <c r="C3976" i="18"/>
  <c r="D3976" i="18"/>
  <c r="E3976" i="18"/>
  <c r="F3976" i="18"/>
  <c r="G3976" i="18"/>
  <c r="H3976" i="18"/>
  <c r="I3976" i="18"/>
  <c r="J3976" i="18"/>
  <c r="K3976" i="18"/>
  <c r="C3977" i="18"/>
  <c r="D3977" i="18"/>
  <c r="E3977" i="18"/>
  <c r="F3977" i="18"/>
  <c r="G3977" i="18"/>
  <c r="H3977" i="18"/>
  <c r="I3977" i="18"/>
  <c r="J3977" i="18"/>
  <c r="K3977" i="18"/>
  <c r="C3978" i="18"/>
  <c r="D3978" i="18"/>
  <c r="E3978" i="18"/>
  <c r="F3978" i="18"/>
  <c r="G3978" i="18"/>
  <c r="H3978" i="18"/>
  <c r="I3978" i="18"/>
  <c r="J3978" i="18"/>
  <c r="K3978" i="18"/>
  <c r="C3979" i="18"/>
  <c r="D3979" i="18"/>
  <c r="E3979" i="18"/>
  <c r="F3979" i="18"/>
  <c r="G3979" i="18"/>
  <c r="H3979" i="18"/>
  <c r="I3979" i="18"/>
  <c r="J3979" i="18"/>
  <c r="K3979" i="18"/>
  <c r="C3980" i="18"/>
  <c r="D3980" i="18"/>
  <c r="E3980" i="18"/>
  <c r="F3980" i="18"/>
  <c r="G3980" i="18"/>
  <c r="H3980" i="18"/>
  <c r="I3980" i="18"/>
  <c r="J3980" i="18"/>
  <c r="K3980" i="18"/>
  <c r="C3981" i="18"/>
  <c r="D3981" i="18"/>
  <c r="E3981" i="18"/>
  <c r="F3981" i="18"/>
  <c r="G3981" i="18"/>
  <c r="H3981" i="18"/>
  <c r="I3981" i="18"/>
  <c r="J3981" i="18"/>
  <c r="K3981" i="18"/>
  <c r="C3982" i="18"/>
  <c r="D3982" i="18"/>
  <c r="E3982" i="18"/>
  <c r="F3982" i="18"/>
  <c r="G3982" i="18"/>
  <c r="H3982" i="18"/>
  <c r="I3982" i="18"/>
  <c r="J3982" i="18"/>
  <c r="K3982" i="18"/>
  <c r="C3983" i="18"/>
  <c r="D3983" i="18"/>
  <c r="E3983" i="18"/>
  <c r="F3983" i="18"/>
  <c r="G3983" i="18"/>
  <c r="H3983" i="18"/>
  <c r="I3983" i="18"/>
  <c r="J3983" i="18"/>
  <c r="K3983" i="18"/>
  <c r="C3984" i="18"/>
  <c r="D3984" i="18"/>
  <c r="E3984" i="18"/>
  <c r="F3984" i="18"/>
  <c r="G3984" i="18"/>
  <c r="H3984" i="18"/>
  <c r="I3984" i="18"/>
  <c r="J3984" i="18"/>
  <c r="K3984" i="18"/>
  <c r="C3985" i="18"/>
  <c r="D3985" i="18"/>
  <c r="E3985" i="18"/>
  <c r="F3985" i="18"/>
  <c r="G3985" i="18"/>
  <c r="H3985" i="18"/>
  <c r="I3985" i="18"/>
  <c r="J3985" i="18"/>
  <c r="K3985" i="18"/>
  <c r="C3986" i="18"/>
  <c r="D3986" i="18"/>
  <c r="E3986" i="18"/>
  <c r="F3986" i="18"/>
  <c r="G3986" i="18"/>
  <c r="H3986" i="18"/>
  <c r="I3986" i="18"/>
  <c r="J3986" i="18"/>
  <c r="K3986" i="18"/>
  <c r="C3987" i="18"/>
  <c r="D3987" i="18"/>
  <c r="E3987" i="18"/>
  <c r="F3987" i="18"/>
  <c r="G3987" i="18"/>
  <c r="H3987" i="18"/>
  <c r="I3987" i="18"/>
  <c r="J3987" i="18"/>
  <c r="K3987" i="18"/>
  <c r="C3988" i="18"/>
  <c r="D3988" i="18"/>
  <c r="E3988" i="18"/>
  <c r="F3988" i="18"/>
  <c r="G3988" i="18"/>
  <c r="H3988" i="18"/>
  <c r="I3988" i="18"/>
  <c r="J3988" i="18"/>
  <c r="K3988" i="18"/>
  <c r="C3989" i="18"/>
  <c r="D3989" i="18"/>
  <c r="E3989" i="18"/>
  <c r="F3989" i="18"/>
  <c r="G3989" i="18"/>
  <c r="H3989" i="18"/>
  <c r="I3989" i="18"/>
  <c r="J3989" i="18"/>
  <c r="K3989" i="18"/>
  <c r="C3990" i="18"/>
  <c r="D3990" i="18"/>
  <c r="E3990" i="18"/>
  <c r="F3990" i="18"/>
  <c r="G3990" i="18"/>
  <c r="H3990" i="18"/>
  <c r="I3990" i="18"/>
  <c r="J3990" i="18"/>
  <c r="K3990" i="18"/>
  <c r="C3991" i="18"/>
  <c r="D3991" i="18"/>
  <c r="E3991" i="18"/>
  <c r="F3991" i="18"/>
  <c r="G3991" i="18"/>
  <c r="H3991" i="18"/>
  <c r="I3991" i="18"/>
  <c r="J3991" i="18"/>
  <c r="K3991" i="18"/>
  <c r="C3992" i="18"/>
  <c r="D3992" i="18"/>
  <c r="E3992" i="18"/>
  <c r="F3992" i="18"/>
  <c r="G3992" i="18"/>
  <c r="H3992" i="18"/>
  <c r="I3992" i="18"/>
  <c r="J3992" i="18"/>
  <c r="K3992" i="18"/>
  <c r="C3993" i="18"/>
  <c r="D3993" i="18"/>
  <c r="E3993" i="18"/>
  <c r="F3993" i="18"/>
  <c r="G3993" i="18"/>
  <c r="H3993" i="18"/>
  <c r="I3993" i="18"/>
  <c r="J3993" i="18"/>
  <c r="K3993" i="18"/>
  <c r="C3994" i="18"/>
  <c r="D3994" i="18"/>
  <c r="E3994" i="18"/>
  <c r="F3994" i="18"/>
  <c r="G3994" i="18"/>
  <c r="H3994" i="18"/>
  <c r="I3994" i="18"/>
  <c r="J3994" i="18"/>
  <c r="K3994" i="18"/>
  <c r="C3995" i="18"/>
  <c r="D3995" i="18"/>
  <c r="E3995" i="18"/>
  <c r="F3995" i="18"/>
  <c r="G3995" i="18"/>
  <c r="H3995" i="18"/>
  <c r="I3995" i="18"/>
  <c r="J3995" i="18"/>
  <c r="K3995" i="18"/>
  <c r="C3996" i="18"/>
  <c r="D3996" i="18"/>
  <c r="E3996" i="18"/>
  <c r="F3996" i="18"/>
  <c r="G3996" i="18"/>
  <c r="H3996" i="18"/>
  <c r="I3996" i="18"/>
  <c r="J3996" i="18"/>
  <c r="K3996" i="18"/>
  <c r="C3997" i="18"/>
  <c r="D3997" i="18"/>
  <c r="E3997" i="18"/>
  <c r="F3997" i="18"/>
  <c r="G3997" i="18"/>
  <c r="H3997" i="18"/>
  <c r="I3997" i="18"/>
  <c r="J3997" i="18"/>
  <c r="K3997" i="18"/>
  <c r="C3998" i="18"/>
  <c r="D3998" i="18"/>
  <c r="E3998" i="18"/>
  <c r="F3998" i="18"/>
  <c r="G3998" i="18"/>
  <c r="H3998" i="18"/>
  <c r="I3998" i="18"/>
  <c r="J3998" i="18"/>
  <c r="K3998" i="18"/>
  <c r="C3999" i="18"/>
  <c r="D3999" i="18"/>
  <c r="E3999" i="18"/>
  <c r="F3999" i="18"/>
  <c r="G3999" i="18"/>
  <c r="H3999" i="18"/>
  <c r="I3999" i="18"/>
  <c r="J3999" i="18"/>
  <c r="K3999" i="18"/>
  <c r="C4000" i="18"/>
  <c r="D4000" i="18"/>
  <c r="E4000" i="18"/>
  <c r="F4000" i="18"/>
  <c r="G4000" i="18"/>
  <c r="H4000" i="18"/>
  <c r="I4000" i="18"/>
  <c r="J4000" i="18"/>
  <c r="K4000" i="18"/>
  <c r="C4001" i="18"/>
  <c r="D4001" i="18"/>
  <c r="E4001" i="18"/>
  <c r="F4001" i="18"/>
  <c r="G4001" i="18"/>
  <c r="H4001" i="18"/>
  <c r="I4001" i="18"/>
  <c r="J4001" i="18"/>
  <c r="K4001" i="18"/>
  <c r="C4002" i="18"/>
  <c r="D4002" i="18"/>
  <c r="E4002" i="18"/>
  <c r="F4002" i="18"/>
  <c r="G4002" i="18"/>
  <c r="H4002" i="18"/>
  <c r="I4002" i="18"/>
  <c r="J4002" i="18"/>
  <c r="K4002" i="18"/>
  <c r="C4003" i="18"/>
  <c r="D4003" i="18"/>
  <c r="E4003" i="18"/>
  <c r="F4003" i="18"/>
  <c r="G4003" i="18"/>
  <c r="H4003" i="18"/>
  <c r="I4003" i="18"/>
  <c r="J4003" i="18"/>
  <c r="K4003" i="18"/>
  <c r="C4004" i="18"/>
  <c r="D4004" i="18"/>
  <c r="E4004" i="18"/>
  <c r="F4004" i="18"/>
  <c r="G4004" i="18"/>
  <c r="H4004" i="18"/>
  <c r="I4004" i="18"/>
  <c r="J4004" i="18"/>
  <c r="K4004" i="18"/>
  <c r="C4005" i="18"/>
  <c r="D4005" i="18"/>
  <c r="E4005" i="18"/>
  <c r="F4005" i="18"/>
  <c r="G4005" i="18"/>
  <c r="H4005" i="18"/>
  <c r="I4005" i="18"/>
  <c r="J4005" i="18"/>
  <c r="K4005" i="18"/>
  <c r="C4006" i="18"/>
  <c r="D4006" i="18"/>
  <c r="E4006" i="18"/>
  <c r="F4006" i="18"/>
  <c r="G4006" i="18"/>
  <c r="H4006" i="18"/>
  <c r="I4006" i="18"/>
  <c r="J4006" i="18"/>
  <c r="K4006" i="18"/>
  <c r="C4007" i="18"/>
  <c r="D4007" i="18"/>
  <c r="E4007" i="18"/>
  <c r="F4007" i="18"/>
  <c r="G4007" i="18"/>
  <c r="H4007" i="18"/>
  <c r="I4007" i="18"/>
  <c r="J4007" i="18"/>
  <c r="K4007" i="18"/>
  <c r="C4008" i="18"/>
  <c r="D4008" i="18"/>
  <c r="E4008" i="18"/>
  <c r="F4008" i="18"/>
  <c r="G4008" i="18"/>
  <c r="H4008" i="18"/>
  <c r="I4008" i="18"/>
  <c r="J4008" i="18"/>
  <c r="K4008" i="18"/>
  <c r="C4009" i="18"/>
  <c r="D4009" i="18"/>
  <c r="E4009" i="18"/>
  <c r="F4009" i="18"/>
  <c r="G4009" i="18"/>
  <c r="H4009" i="18"/>
  <c r="I4009" i="18"/>
  <c r="J4009" i="18"/>
  <c r="K4009" i="18"/>
  <c r="C4010" i="18"/>
  <c r="D4010" i="18"/>
  <c r="E4010" i="18"/>
  <c r="F4010" i="18"/>
  <c r="G4010" i="18"/>
  <c r="H4010" i="18"/>
  <c r="I4010" i="18"/>
  <c r="J4010" i="18"/>
  <c r="K4010" i="18"/>
  <c r="C4011" i="18"/>
  <c r="D4011" i="18"/>
  <c r="E4011" i="18"/>
  <c r="F4011" i="18"/>
  <c r="G4011" i="18"/>
  <c r="H4011" i="18"/>
  <c r="I4011" i="18"/>
  <c r="J4011" i="18"/>
  <c r="K4011" i="18"/>
  <c r="C4012" i="18"/>
  <c r="D4012" i="18"/>
  <c r="E4012" i="18"/>
  <c r="F4012" i="18"/>
  <c r="G4012" i="18"/>
  <c r="H4012" i="18"/>
  <c r="I4012" i="18"/>
  <c r="J4012" i="18"/>
  <c r="K4012" i="18"/>
  <c r="C4013" i="18"/>
  <c r="D4013" i="18"/>
  <c r="E4013" i="18"/>
  <c r="F4013" i="18"/>
  <c r="G4013" i="18"/>
  <c r="H4013" i="18"/>
  <c r="I4013" i="18"/>
  <c r="J4013" i="18"/>
  <c r="K4013" i="18"/>
  <c r="C4014" i="18"/>
  <c r="D4014" i="18"/>
  <c r="E4014" i="18"/>
  <c r="F4014" i="18"/>
  <c r="G4014" i="18"/>
  <c r="H4014" i="18"/>
  <c r="I4014" i="18"/>
  <c r="J4014" i="18"/>
  <c r="K4014" i="18"/>
  <c r="C4015" i="18"/>
  <c r="D4015" i="18"/>
  <c r="E4015" i="18"/>
  <c r="F4015" i="18"/>
  <c r="G4015" i="18"/>
  <c r="H4015" i="18"/>
  <c r="I4015" i="18"/>
  <c r="J4015" i="18"/>
  <c r="K4015" i="18"/>
  <c r="C4016" i="18"/>
  <c r="D4016" i="18"/>
  <c r="E4016" i="18"/>
  <c r="F4016" i="18"/>
  <c r="G4016" i="18"/>
  <c r="H4016" i="18"/>
  <c r="I4016" i="18"/>
  <c r="J4016" i="18"/>
  <c r="K4016" i="18"/>
  <c r="C4017" i="18"/>
  <c r="D4017" i="18"/>
  <c r="E4017" i="18"/>
  <c r="F4017" i="18"/>
  <c r="G4017" i="18"/>
  <c r="H4017" i="18"/>
  <c r="I4017" i="18"/>
  <c r="J4017" i="18"/>
  <c r="K4017" i="18"/>
  <c r="C4018" i="18"/>
  <c r="D4018" i="18"/>
  <c r="E4018" i="18"/>
  <c r="F4018" i="18"/>
  <c r="G4018" i="18"/>
  <c r="H4018" i="18"/>
  <c r="I4018" i="18"/>
  <c r="J4018" i="18"/>
  <c r="K4018" i="18"/>
  <c r="C4019" i="18"/>
  <c r="D4019" i="18"/>
  <c r="E4019" i="18"/>
  <c r="F4019" i="18"/>
  <c r="G4019" i="18"/>
  <c r="H4019" i="18"/>
  <c r="I4019" i="18"/>
  <c r="J4019" i="18"/>
  <c r="K4019" i="18"/>
  <c r="C4020" i="18"/>
  <c r="D4020" i="18"/>
  <c r="E4020" i="18"/>
  <c r="F4020" i="18"/>
  <c r="G4020" i="18"/>
  <c r="H4020" i="18"/>
  <c r="I4020" i="18"/>
  <c r="J4020" i="18"/>
  <c r="K4020" i="18"/>
  <c r="C4021" i="18"/>
  <c r="D4021" i="18"/>
  <c r="E4021" i="18"/>
  <c r="F4021" i="18"/>
  <c r="G4021" i="18"/>
  <c r="H4021" i="18"/>
  <c r="I4021" i="18"/>
  <c r="J4021" i="18"/>
  <c r="K4021" i="18"/>
  <c r="C4022" i="18"/>
  <c r="D4022" i="18"/>
  <c r="E4022" i="18"/>
  <c r="F4022" i="18"/>
  <c r="G4022" i="18"/>
  <c r="H4022" i="18"/>
  <c r="I4022" i="18"/>
  <c r="J4022" i="18"/>
  <c r="K4022" i="18"/>
  <c r="C4023" i="18"/>
  <c r="D4023" i="18"/>
  <c r="E4023" i="18"/>
  <c r="F4023" i="18"/>
  <c r="G4023" i="18"/>
  <c r="H4023" i="18"/>
  <c r="I4023" i="18"/>
  <c r="J4023" i="18"/>
  <c r="K4023" i="18"/>
  <c r="C4024" i="18"/>
  <c r="D4024" i="18"/>
  <c r="E4024" i="18"/>
  <c r="F4024" i="18"/>
  <c r="G4024" i="18"/>
  <c r="H4024" i="18"/>
  <c r="I4024" i="18"/>
  <c r="J4024" i="18"/>
  <c r="K4024" i="18"/>
  <c r="C4025" i="18"/>
  <c r="D4025" i="18"/>
  <c r="E4025" i="18"/>
  <c r="F4025" i="18"/>
  <c r="G4025" i="18"/>
  <c r="H4025" i="18"/>
  <c r="I4025" i="18"/>
  <c r="J4025" i="18"/>
  <c r="K4025" i="18"/>
  <c r="C4026" i="18"/>
  <c r="D4026" i="18"/>
  <c r="E4026" i="18"/>
  <c r="F4026" i="18"/>
  <c r="G4026" i="18"/>
  <c r="H4026" i="18"/>
  <c r="I4026" i="18"/>
  <c r="J4026" i="18"/>
  <c r="K4026" i="18"/>
  <c r="C4027" i="18"/>
  <c r="D4027" i="18"/>
  <c r="E4027" i="18"/>
  <c r="F4027" i="18"/>
  <c r="G4027" i="18"/>
  <c r="H4027" i="18"/>
  <c r="I4027" i="18"/>
  <c r="J4027" i="18"/>
  <c r="K4027" i="18"/>
  <c r="C4028" i="18"/>
  <c r="D4028" i="18"/>
  <c r="E4028" i="18"/>
  <c r="F4028" i="18"/>
  <c r="G4028" i="18"/>
  <c r="H4028" i="18"/>
  <c r="I4028" i="18"/>
  <c r="J4028" i="18"/>
  <c r="K4028" i="18"/>
  <c r="C4029" i="18"/>
  <c r="D4029" i="18"/>
  <c r="E4029" i="18"/>
  <c r="F4029" i="18"/>
  <c r="G4029" i="18"/>
  <c r="H4029" i="18"/>
  <c r="I4029" i="18"/>
  <c r="J4029" i="18"/>
  <c r="K4029" i="18"/>
  <c r="C4030" i="18"/>
  <c r="D4030" i="18"/>
  <c r="E4030" i="18"/>
  <c r="F4030" i="18"/>
  <c r="G4030" i="18"/>
  <c r="H4030" i="18"/>
  <c r="I4030" i="18"/>
  <c r="J4030" i="18"/>
  <c r="K4030" i="18"/>
  <c r="C4031" i="18"/>
  <c r="D4031" i="18"/>
  <c r="E4031" i="18"/>
  <c r="F4031" i="18"/>
  <c r="G4031" i="18"/>
  <c r="H4031" i="18"/>
  <c r="I4031" i="18"/>
  <c r="J4031" i="18"/>
  <c r="K4031" i="18"/>
  <c r="C4032" i="18"/>
  <c r="D4032" i="18"/>
  <c r="E4032" i="18"/>
  <c r="F4032" i="18"/>
  <c r="G4032" i="18"/>
  <c r="H4032" i="18"/>
  <c r="I4032" i="18"/>
  <c r="J4032" i="18"/>
  <c r="K4032" i="18"/>
  <c r="C4033" i="18"/>
  <c r="D4033" i="18"/>
  <c r="E4033" i="18"/>
  <c r="F4033" i="18"/>
  <c r="G4033" i="18"/>
  <c r="H4033" i="18"/>
  <c r="I4033" i="18"/>
  <c r="J4033" i="18"/>
  <c r="K4033" i="18"/>
  <c r="C4034" i="18"/>
  <c r="D4034" i="18"/>
  <c r="E4034" i="18"/>
  <c r="F4034" i="18"/>
  <c r="G4034" i="18"/>
  <c r="H4034" i="18"/>
  <c r="I4034" i="18"/>
  <c r="J4034" i="18"/>
  <c r="K4034" i="18"/>
  <c r="C4035" i="18"/>
  <c r="D4035" i="18"/>
  <c r="E4035" i="18"/>
  <c r="F4035" i="18"/>
  <c r="G4035" i="18"/>
  <c r="H4035" i="18"/>
  <c r="I4035" i="18"/>
  <c r="J4035" i="18"/>
  <c r="K4035" i="18"/>
  <c r="C4036" i="18"/>
  <c r="D4036" i="18"/>
  <c r="E4036" i="18"/>
  <c r="F4036" i="18"/>
  <c r="G4036" i="18"/>
  <c r="H4036" i="18"/>
  <c r="I4036" i="18"/>
  <c r="J4036" i="18"/>
  <c r="K4036" i="18"/>
  <c r="C4037" i="18"/>
  <c r="D4037" i="18"/>
  <c r="E4037" i="18"/>
  <c r="F4037" i="18"/>
  <c r="G4037" i="18"/>
  <c r="H4037" i="18"/>
  <c r="I4037" i="18"/>
  <c r="J4037" i="18"/>
  <c r="K4037" i="18"/>
  <c r="C4038" i="18"/>
  <c r="D4038" i="18"/>
  <c r="E4038" i="18"/>
  <c r="F4038" i="18"/>
  <c r="G4038" i="18"/>
  <c r="H4038" i="18"/>
  <c r="I4038" i="18"/>
  <c r="J4038" i="18"/>
  <c r="K4038" i="18"/>
  <c r="C4039" i="18"/>
  <c r="D4039" i="18"/>
  <c r="E4039" i="18"/>
  <c r="F4039" i="18"/>
  <c r="G4039" i="18"/>
  <c r="H4039" i="18"/>
  <c r="I4039" i="18"/>
  <c r="J4039" i="18"/>
  <c r="K4039" i="18"/>
  <c r="C4040" i="18"/>
  <c r="D4040" i="18"/>
  <c r="E4040" i="18"/>
  <c r="F4040" i="18"/>
  <c r="G4040" i="18"/>
  <c r="H4040" i="18"/>
  <c r="I4040" i="18"/>
  <c r="J4040" i="18"/>
  <c r="K4040" i="18"/>
  <c r="C4041" i="18"/>
  <c r="D4041" i="18"/>
  <c r="E4041" i="18"/>
  <c r="F4041" i="18"/>
  <c r="G4041" i="18"/>
  <c r="H4041" i="18"/>
  <c r="I4041" i="18"/>
  <c r="J4041" i="18"/>
  <c r="K4041" i="18"/>
  <c r="C4042" i="18"/>
  <c r="D4042" i="18"/>
  <c r="E4042" i="18"/>
  <c r="F4042" i="18"/>
  <c r="G4042" i="18"/>
  <c r="H4042" i="18"/>
  <c r="I4042" i="18"/>
  <c r="J4042" i="18"/>
  <c r="K4042" i="18"/>
  <c r="C4043" i="18"/>
  <c r="D4043" i="18"/>
  <c r="E4043" i="18"/>
  <c r="F4043" i="18"/>
  <c r="G4043" i="18"/>
  <c r="H4043" i="18"/>
  <c r="I4043" i="18"/>
  <c r="J4043" i="18"/>
  <c r="K4043" i="18"/>
  <c r="C4044" i="18"/>
  <c r="D4044" i="18"/>
  <c r="E4044" i="18"/>
  <c r="F4044" i="18"/>
  <c r="G4044" i="18"/>
  <c r="H4044" i="18"/>
  <c r="I4044" i="18"/>
  <c r="J4044" i="18"/>
  <c r="K4044" i="18"/>
  <c r="C4045" i="18"/>
  <c r="D4045" i="18"/>
  <c r="E4045" i="18"/>
  <c r="F4045" i="18"/>
  <c r="G4045" i="18"/>
  <c r="H4045" i="18"/>
  <c r="I4045" i="18"/>
  <c r="J4045" i="18"/>
  <c r="K4045" i="18"/>
  <c r="C4046" i="18"/>
  <c r="D4046" i="18"/>
  <c r="E4046" i="18"/>
  <c r="F4046" i="18"/>
  <c r="G4046" i="18"/>
  <c r="H4046" i="18"/>
  <c r="I4046" i="18"/>
  <c r="J4046" i="18"/>
  <c r="K4046" i="18"/>
  <c r="C4047" i="18"/>
  <c r="D4047" i="18"/>
  <c r="E4047" i="18"/>
  <c r="F4047" i="18"/>
  <c r="G4047" i="18"/>
  <c r="H4047" i="18"/>
  <c r="I4047" i="18"/>
  <c r="J4047" i="18"/>
  <c r="K4047" i="18"/>
  <c r="C4048" i="18"/>
  <c r="D4048" i="18"/>
  <c r="E4048" i="18"/>
  <c r="F4048" i="18"/>
  <c r="G4048" i="18"/>
  <c r="H4048" i="18"/>
  <c r="I4048" i="18"/>
  <c r="J4048" i="18"/>
  <c r="K4048" i="18"/>
  <c r="C4049" i="18"/>
  <c r="D4049" i="18"/>
  <c r="E4049" i="18"/>
  <c r="F4049" i="18"/>
  <c r="G4049" i="18"/>
  <c r="H4049" i="18"/>
  <c r="I4049" i="18"/>
  <c r="J4049" i="18"/>
  <c r="K4049" i="18"/>
  <c r="C4050" i="18"/>
  <c r="D4050" i="18"/>
  <c r="E4050" i="18"/>
  <c r="F4050" i="18"/>
  <c r="G4050" i="18"/>
  <c r="H4050" i="18"/>
  <c r="I4050" i="18"/>
  <c r="J4050" i="18"/>
  <c r="K4050" i="18"/>
  <c r="C4051" i="18"/>
  <c r="D4051" i="18"/>
  <c r="E4051" i="18"/>
  <c r="F4051" i="18"/>
  <c r="G4051" i="18"/>
  <c r="H4051" i="18"/>
  <c r="I4051" i="18"/>
  <c r="J4051" i="18"/>
  <c r="K4051" i="18"/>
  <c r="C4052" i="18"/>
  <c r="D4052" i="18"/>
  <c r="E4052" i="18"/>
  <c r="F4052" i="18"/>
  <c r="G4052" i="18"/>
  <c r="H4052" i="18"/>
  <c r="I4052" i="18"/>
  <c r="J4052" i="18"/>
  <c r="K4052" i="18"/>
  <c r="C4053" i="18"/>
  <c r="D4053" i="18"/>
  <c r="E4053" i="18"/>
  <c r="F4053" i="18"/>
  <c r="G4053" i="18"/>
  <c r="H4053" i="18"/>
  <c r="I4053" i="18"/>
  <c r="J4053" i="18"/>
  <c r="K4053" i="18"/>
  <c r="C4054" i="18"/>
  <c r="D4054" i="18"/>
  <c r="E4054" i="18"/>
  <c r="F4054" i="18"/>
  <c r="G4054" i="18"/>
  <c r="H4054" i="18"/>
  <c r="I4054" i="18"/>
  <c r="J4054" i="18"/>
  <c r="K4054" i="18"/>
  <c r="C4055" i="18"/>
  <c r="D4055" i="18"/>
  <c r="E4055" i="18"/>
  <c r="F4055" i="18"/>
  <c r="G4055" i="18"/>
  <c r="H4055" i="18"/>
  <c r="I4055" i="18"/>
  <c r="J4055" i="18"/>
  <c r="K4055" i="18"/>
  <c r="C4056" i="18"/>
  <c r="D4056" i="18"/>
  <c r="E4056" i="18"/>
  <c r="F4056" i="18"/>
  <c r="G4056" i="18"/>
  <c r="H4056" i="18"/>
  <c r="I4056" i="18"/>
  <c r="J4056" i="18"/>
  <c r="K4056" i="18"/>
  <c r="C4057" i="18"/>
  <c r="D4057" i="18"/>
  <c r="E4057" i="18"/>
  <c r="F4057" i="18"/>
  <c r="G4057" i="18"/>
  <c r="H4057" i="18"/>
  <c r="I4057" i="18"/>
  <c r="J4057" i="18"/>
  <c r="K4057" i="18"/>
  <c r="C4058" i="18"/>
  <c r="D4058" i="18"/>
  <c r="E4058" i="18"/>
  <c r="F4058" i="18"/>
  <c r="G4058" i="18"/>
  <c r="H4058" i="18"/>
  <c r="I4058" i="18"/>
  <c r="J4058" i="18"/>
  <c r="K4058" i="18"/>
  <c r="C4059" i="18"/>
  <c r="D4059" i="18"/>
  <c r="E4059" i="18"/>
  <c r="F4059" i="18"/>
  <c r="G4059" i="18"/>
  <c r="H4059" i="18"/>
  <c r="I4059" i="18"/>
  <c r="J4059" i="18"/>
  <c r="K4059" i="18"/>
  <c r="C4060" i="18"/>
  <c r="D4060" i="18"/>
  <c r="E4060" i="18"/>
  <c r="F4060" i="18"/>
  <c r="G4060" i="18"/>
  <c r="H4060" i="18"/>
  <c r="I4060" i="18"/>
  <c r="J4060" i="18"/>
  <c r="K4060" i="18"/>
  <c r="C4061" i="18"/>
  <c r="D4061" i="18"/>
  <c r="E4061" i="18"/>
  <c r="F4061" i="18"/>
  <c r="G4061" i="18"/>
  <c r="H4061" i="18"/>
  <c r="I4061" i="18"/>
  <c r="J4061" i="18"/>
  <c r="K4061" i="18"/>
  <c r="C4062" i="18"/>
  <c r="D4062" i="18"/>
  <c r="E4062" i="18"/>
  <c r="F4062" i="18"/>
  <c r="G4062" i="18"/>
  <c r="H4062" i="18"/>
  <c r="I4062" i="18"/>
  <c r="J4062" i="18"/>
  <c r="K4062" i="18"/>
  <c r="C4063" i="18"/>
  <c r="D4063" i="18"/>
  <c r="E4063" i="18"/>
  <c r="F4063" i="18"/>
  <c r="G4063" i="18"/>
  <c r="H4063" i="18"/>
  <c r="I4063" i="18"/>
  <c r="J4063" i="18"/>
  <c r="K4063" i="18"/>
  <c r="C4064" i="18"/>
  <c r="D4064" i="18"/>
  <c r="E4064" i="18"/>
  <c r="F4064" i="18"/>
  <c r="G4064" i="18"/>
  <c r="H4064" i="18"/>
  <c r="I4064" i="18"/>
  <c r="J4064" i="18"/>
  <c r="K4064" i="18"/>
  <c r="C4065" i="18"/>
  <c r="D4065" i="18"/>
  <c r="E4065" i="18"/>
  <c r="F4065" i="18"/>
  <c r="G4065" i="18"/>
  <c r="H4065" i="18"/>
  <c r="I4065" i="18"/>
  <c r="J4065" i="18"/>
  <c r="K4065" i="18"/>
  <c r="C4066" i="18"/>
  <c r="D4066" i="18"/>
  <c r="E4066" i="18"/>
  <c r="F4066" i="18"/>
  <c r="G4066" i="18"/>
  <c r="H4066" i="18"/>
  <c r="I4066" i="18"/>
  <c r="J4066" i="18"/>
  <c r="K4066" i="18"/>
  <c r="C4067" i="18"/>
  <c r="D4067" i="18"/>
  <c r="E4067" i="18"/>
  <c r="F4067" i="18"/>
  <c r="G4067" i="18"/>
  <c r="H4067" i="18"/>
  <c r="I4067" i="18"/>
  <c r="J4067" i="18"/>
  <c r="K4067" i="18"/>
  <c r="C4068" i="18"/>
  <c r="D4068" i="18"/>
  <c r="E4068" i="18"/>
  <c r="F4068" i="18"/>
  <c r="G4068" i="18"/>
  <c r="H4068" i="18"/>
  <c r="I4068" i="18"/>
  <c r="J4068" i="18"/>
  <c r="K4068" i="18"/>
  <c r="C4069" i="18"/>
  <c r="D4069" i="18"/>
  <c r="E4069" i="18"/>
  <c r="F4069" i="18"/>
  <c r="G4069" i="18"/>
  <c r="H4069" i="18"/>
  <c r="I4069" i="18"/>
  <c r="J4069" i="18"/>
  <c r="K4069" i="18"/>
  <c r="C4070" i="18"/>
  <c r="D4070" i="18"/>
  <c r="E4070" i="18"/>
  <c r="F4070" i="18"/>
  <c r="G4070" i="18"/>
  <c r="H4070" i="18"/>
  <c r="I4070" i="18"/>
  <c r="J4070" i="18"/>
  <c r="K4070" i="18"/>
  <c r="C4071" i="18"/>
  <c r="D4071" i="18"/>
  <c r="E4071" i="18"/>
  <c r="F4071" i="18"/>
  <c r="G4071" i="18"/>
  <c r="H4071" i="18"/>
  <c r="I4071" i="18"/>
  <c r="J4071" i="18"/>
  <c r="K4071" i="18"/>
  <c r="C4072" i="18"/>
  <c r="D4072" i="18"/>
  <c r="E4072" i="18"/>
  <c r="F4072" i="18"/>
  <c r="G4072" i="18"/>
  <c r="H4072" i="18"/>
  <c r="I4072" i="18"/>
  <c r="J4072" i="18"/>
  <c r="K4072" i="18"/>
  <c r="C4073" i="18"/>
  <c r="D4073" i="18"/>
  <c r="E4073" i="18"/>
  <c r="F4073" i="18"/>
  <c r="G4073" i="18"/>
  <c r="H4073" i="18"/>
  <c r="I4073" i="18"/>
  <c r="J4073" i="18"/>
  <c r="K4073" i="18"/>
  <c r="C4074" i="18"/>
  <c r="D4074" i="18"/>
  <c r="E4074" i="18"/>
  <c r="F4074" i="18"/>
  <c r="G4074" i="18"/>
  <c r="H4074" i="18"/>
  <c r="I4074" i="18"/>
  <c r="J4074" i="18"/>
  <c r="K4074" i="18"/>
  <c r="C4075" i="18"/>
  <c r="D4075" i="18"/>
  <c r="E4075" i="18"/>
  <c r="F4075" i="18"/>
  <c r="G4075" i="18"/>
  <c r="H4075" i="18"/>
  <c r="I4075" i="18"/>
  <c r="J4075" i="18"/>
  <c r="K4075" i="18"/>
  <c r="C4076" i="18"/>
  <c r="D4076" i="18"/>
  <c r="E4076" i="18"/>
  <c r="F4076" i="18"/>
  <c r="G4076" i="18"/>
  <c r="H4076" i="18"/>
  <c r="I4076" i="18"/>
  <c r="J4076" i="18"/>
  <c r="K4076" i="18"/>
  <c r="C4077" i="18"/>
  <c r="D4077" i="18"/>
  <c r="E4077" i="18"/>
  <c r="F4077" i="18"/>
  <c r="G4077" i="18"/>
  <c r="H4077" i="18"/>
  <c r="I4077" i="18"/>
  <c r="J4077" i="18"/>
  <c r="K4077" i="18"/>
  <c r="C4078" i="18"/>
  <c r="D4078" i="18"/>
  <c r="E4078" i="18"/>
  <c r="F4078" i="18"/>
  <c r="G4078" i="18"/>
  <c r="H4078" i="18"/>
  <c r="I4078" i="18"/>
  <c r="J4078" i="18"/>
  <c r="K4078" i="18"/>
  <c r="C4079" i="18"/>
  <c r="D4079" i="18"/>
  <c r="E4079" i="18"/>
  <c r="F4079" i="18"/>
  <c r="G4079" i="18"/>
  <c r="H4079" i="18"/>
  <c r="I4079" i="18"/>
  <c r="J4079" i="18"/>
  <c r="K4079" i="18"/>
  <c r="C4080" i="18"/>
  <c r="D4080" i="18"/>
  <c r="E4080" i="18"/>
  <c r="F4080" i="18"/>
  <c r="G4080" i="18"/>
  <c r="H4080" i="18"/>
  <c r="I4080" i="18"/>
  <c r="J4080" i="18"/>
  <c r="K4080" i="18"/>
  <c r="C4081" i="18"/>
  <c r="D4081" i="18"/>
  <c r="E4081" i="18"/>
  <c r="F4081" i="18"/>
  <c r="G4081" i="18"/>
  <c r="H4081" i="18"/>
  <c r="I4081" i="18"/>
  <c r="J4081" i="18"/>
  <c r="K4081" i="18"/>
  <c r="C4082" i="18"/>
  <c r="D4082" i="18"/>
  <c r="E4082" i="18"/>
  <c r="F4082" i="18"/>
  <c r="G4082" i="18"/>
  <c r="H4082" i="18"/>
  <c r="I4082" i="18"/>
  <c r="J4082" i="18"/>
  <c r="K4082" i="18"/>
  <c r="C4083" i="18"/>
  <c r="D4083" i="18"/>
  <c r="E4083" i="18"/>
  <c r="F4083" i="18"/>
  <c r="G4083" i="18"/>
  <c r="H4083" i="18"/>
  <c r="I4083" i="18"/>
  <c r="J4083" i="18"/>
  <c r="K4083" i="18"/>
  <c r="C4084" i="18"/>
  <c r="D4084" i="18"/>
  <c r="E4084" i="18"/>
  <c r="F4084" i="18"/>
  <c r="G4084" i="18"/>
  <c r="H4084" i="18"/>
  <c r="I4084" i="18"/>
  <c r="J4084" i="18"/>
  <c r="K4084" i="18"/>
  <c r="C4085" i="18"/>
  <c r="D4085" i="18"/>
  <c r="E4085" i="18"/>
  <c r="F4085" i="18"/>
  <c r="G4085" i="18"/>
  <c r="H4085" i="18"/>
  <c r="I4085" i="18"/>
  <c r="J4085" i="18"/>
  <c r="K4085" i="18"/>
  <c r="C4086" i="18"/>
  <c r="D4086" i="18"/>
  <c r="E4086" i="18"/>
  <c r="F4086" i="18"/>
  <c r="G4086" i="18"/>
  <c r="H4086" i="18"/>
  <c r="I4086" i="18"/>
  <c r="J4086" i="18"/>
  <c r="K4086" i="18"/>
  <c r="C4087" i="18"/>
  <c r="D4087" i="18"/>
  <c r="E4087" i="18"/>
  <c r="F4087" i="18"/>
  <c r="G4087" i="18"/>
  <c r="H4087" i="18"/>
  <c r="I4087" i="18"/>
  <c r="J4087" i="18"/>
  <c r="K4087" i="18"/>
  <c r="C4088" i="18"/>
  <c r="D4088" i="18"/>
  <c r="E4088" i="18"/>
  <c r="F4088" i="18"/>
  <c r="G4088" i="18"/>
  <c r="H4088" i="18"/>
  <c r="I4088" i="18"/>
  <c r="J4088" i="18"/>
  <c r="K4088" i="18"/>
  <c r="C4089" i="18"/>
  <c r="D4089" i="18"/>
  <c r="E4089" i="18"/>
  <c r="F4089" i="18"/>
  <c r="G4089" i="18"/>
  <c r="H4089" i="18"/>
  <c r="I4089" i="18"/>
  <c r="J4089" i="18"/>
  <c r="K4089" i="18"/>
  <c r="C4090" i="18"/>
  <c r="D4090" i="18"/>
  <c r="E4090" i="18"/>
  <c r="F4090" i="18"/>
  <c r="G4090" i="18"/>
  <c r="H4090" i="18"/>
  <c r="I4090" i="18"/>
  <c r="J4090" i="18"/>
  <c r="K4090" i="18"/>
  <c r="C4091" i="18"/>
  <c r="D4091" i="18"/>
  <c r="E4091" i="18"/>
  <c r="F4091" i="18"/>
  <c r="G4091" i="18"/>
  <c r="H4091" i="18"/>
  <c r="I4091" i="18"/>
  <c r="J4091" i="18"/>
  <c r="K4091" i="18"/>
  <c r="C4092" i="18"/>
  <c r="D4092" i="18"/>
  <c r="E4092" i="18"/>
  <c r="F4092" i="18"/>
  <c r="G4092" i="18"/>
  <c r="H4092" i="18"/>
  <c r="I4092" i="18"/>
  <c r="J4092" i="18"/>
  <c r="K4092" i="18"/>
  <c r="C4093" i="18"/>
  <c r="D4093" i="18"/>
  <c r="E4093" i="18"/>
  <c r="F4093" i="18"/>
  <c r="G4093" i="18"/>
  <c r="H4093" i="18"/>
  <c r="I4093" i="18"/>
  <c r="J4093" i="18"/>
  <c r="K4093" i="18"/>
  <c r="C4094" i="18"/>
  <c r="D4094" i="18"/>
  <c r="E4094" i="18"/>
  <c r="F4094" i="18"/>
  <c r="G4094" i="18"/>
  <c r="H4094" i="18"/>
  <c r="I4094" i="18"/>
  <c r="J4094" i="18"/>
  <c r="K4094" i="18"/>
  <c r="C4095" i="18"/>
  <c r="D4095" i="18"/>
  <c r="E4095" i="18"/>
  <c r="F4095" i="18"/>
  <c r="G4095" i="18"/>
  <c r="H4095" i="18"/>
  <c r="I4095" i="18"/>
  <c r="J4095" i="18"/>
  <c r="K4095" i="18"/>
  <c r="C4096" i="18"/>
  <c r="D4096" i="18"/>
  <c r="E4096" i="18"/>
  <c r="F4096" i="18"/>
  <c r="G4096" i="18"/>
  <c r="H4096" i="18"/>
  <c r="I4096" i="18"/>
  <c r="J4096" i="18"/>
  <c r="K4096" i="18"/>
  <c r="C4097" i="18"/>
  <c r="D4097" i="18"/>
  <c r="E4097" i="18"/>
  <c r="F4097" i="18"/>
  <c r="G4097" i="18"/>
  <c r="H4097" i="18"/>
  <c r="I4097" i="18"/>
  <c r="J4097" i="18"/>
  <c r="K4097" i="18"/>
  <c r="C4098" i="18"/>
  <c r="D4098" i="18"/>
  <c r="E4098" i="18"/>
  <c r="F4098" i="18"/>
  <c r="G4098" i="18"/>
  <c r="H4098" i="18"/>
  <c r="I4098" i="18"/>
  <c r="J4098" i="18"/>
  <c r="K4098" i="18"/>
  <c r="C4099" i="18"/>
  <c r="D4099" i="18"/>
  <c r="E4099" i="18"/>
  <c r="F4099" i="18"/>
  <c r="G4099" i="18"/>
  <c r="H4099" i="18"/>
  <c r="I4099" i="18"/>
  <c r="J4099" i="18"/>
  <c r="K4099" i="18"/>
  <c r="C4100" i="18"/>
  <c r="D4100" i="18"/>
  <c r="E4100" i="18"/>
  <c r="F4100" i="18"/>
  <c r="G4100" i="18"/>
  <c r="H4100" i="18"/>
  <c r="I4100" i="18"/>
  <c r="J4100" i="18"/>
  <c r="K4100" i="18"/>
  <c r="C4101" i="18"/>
  <c r="D4101" i="18"/>
  <c r="E4101" i="18"/>
  <c r="F4101" i="18"/>
  <c r="G4101" i="18"/>
  <c r="H4101" i="18"/>
  <c r="I4101" i="18"/>
  <c r="J4101" i="18"/>
  <c r="K4101" i="18"/>
  <c r="C4102" i="18"/>
  <c r="D4102" i="18"/>
  <c r="E4102" i="18"/>
  <c r="F4102" i="18"/>
  <c r="G4102" i="18"/>
  <c r="H4102" i="18"/>
  <c r="I4102" i="18"/>
  <c r="J4102" i="18"/>
  <c r="K4102" i="18"/>
  <c r="C4103" i="18"/>
  <c r="D4103" i="18"/>
  <c r="E4103" i="18"/>
  <c r="F4103" i="18"/>
  <c r="G4103" i="18"/>
  <c r="H4103" i="18"/>
  <c r="I4103" i="18"/>
  <c r="J4103" i="18"/>
  <c r="K4103" i="18"/>
  <c r="C4104" i="18"/>
  <c r="D4104" i="18"/>
  <c r="E4104" i="18"/>
  <c r="F4104" i="18"/>
  <c r="G4104" i="18"/>
  <c r="H4104" i="18"/>
  <c r="I4104" i="18"/>
  <c r="J4104" i="18"/>
  <c r="K4104" i="18"/>
  <c r="C4105" i="18"/>
  <c r="D4105" i="18"/>
  <c r="E4105" i="18"/>
  <c r="F4105" i="18"/>
  <c r="G4105" i="18"/>
  <c r="H4105" i="18"/>
  <c r="I4105" i="18"/>
  <c r="J4105" i="18"/>
  <c r="K4105" i="18"/>
  <c r="C4106" i="18"/>
  <c r="D4106" i="18"/>
  <c r="E4106" i="18"/>
  <c r="F4106" i="18"/>
  <c r="G4106" i="18"/>
  <c r="H4106" i="18"/>
  <c r="I4106" i="18"/>
  <c r="J4106" i="18"/>
  <c r="K4106" i="18"/>
  <c r="C4107" i="18"/>
  <c r="D4107" i="18"/>
  <c r="E4107" i="18"/>
  <c r="F4107" i="18"/>
  <c r="G4107" i="18"/>
  <c r="H4107" i="18"/>
  <c r="I4107" i="18"/>
  <c r="J4107" i="18"/>
  <c r="K4107" i="18"/>
  <c r="C4108" i="18"/>
  <c r="D4108" i="18"/>
  <c r="E4108" i="18"/>
  <c r="F4108" i="18"/>
  <c r="G4108" i="18"/>
  <c r="H4108" i="18"/>
  <c r="I4108" i="18"/>
  <c r="J4108" i="18"/>
  <c r="K4108" i="18"/>
  <c r="C4109" i="18"/>
  <c r="D4109" i="18"/>
  <c r="E4109" i="18"/>
  <c r="F4109" i="18"/>
  <c r="G4109" i="18"/>
  <c r="H4109" i="18"/>
  <c r="I4109" i="18"/>
  <c r="J4109" i="18"/>
  <c r="K4109" i="18"/>
  <c r="C4110" i="18"/>
  <c r="D4110" i="18"/>
  <c r="E4110" i="18"/>
  <c r="F4110" i="18"/>
  <c r="G4110" i="18"/>
  <c r="H4110" i="18"/>
  <c r="I4110" i="18"/>
  <c r="J4110" i="18"/>
  <c r="K4110" i="18"/>
  <c r="C4111" i="18"/>
  <c r="D4111" i="18"/>
  <c r="E4111" i="18"/>
  <c r="F4111" i="18"/>
  <c r="G4111" i="18"/>
  <c r="H4111" i="18"/>
  <c r="I4111" i="18"/>
  <c r="J4111" i="18"/>
  <c r="K4111" i="18"/>
  <c r="C4112" i="18"/>
  <c r="D4112" i="18"/>
  <c r="E4112" i="18"/>
  <c r="F4112" i="18"/>
  <c r="G4112" i="18"/>
  <c r="H4112" i="18"/>
  <c r="I4112" i="18"/>
  <c r="J4112" i="18"/>
  <c r="K4112" i="18"/>
  <c r="C4113" i="18"/>
  <c r="D4113" i="18"/>
  <c r="E4113" i="18"/>
  <c r="F4113" i="18"/>
  <c r="G4113" i="18"/>
  <c r="H4113" i="18"/>
  <c r="I4113" i="18"/>
  <c r="J4113" i="18"/>
  <c r="K4113" i="18"/>
  <c r="C4114" i="18"/>
  <c r="D4114" i="18"/>
  <c r="E4114" i="18"/>
  <c r="F4114" i="18"/>
  <c r="G4114" i="18"/>
  <c r="H4114" i="18"/>
  <c r="I4114" i="18"/>
  <c r="J4114" i="18"/>
  <c r="K4114" i="18"/>
  <c r="C4115" i="18"/>
  <c r="D4115" i="18"/>
  <c r="E4115" i="18"/>
  <c r="F4115" i="18"/>
  <c r="G4115" i="18"/>
  <c r="H4115" i="18"/>
  <c r="I4115" i="18"/>
  <c r="J4115" i="18"/>
  <c r="K4115" i="18"/>
  <c r="C4116" i="18"/>
  <c r="D4116" i="18"/>
  <c r="E4116" i="18"/>
  <c r="F4116" i="18"/>
  <c r="G4116" i="18"/>
  <c r="H4116" i="18"/>
  <c r="I4116" i="18"/>
  <c r="J4116" i="18"/>
  <c r="K4116" i="18"/>
  <c r="C4117" i="18"/>
  <c r="D4117" i="18"/>
  <c r="E4117" i="18"/>
  <c r="F4117" i="18"/>
  <c r="G4117" i="18"/>
  <c r="H4117" i="18"/>
  <c r="I4117" i="18"/>
  <c r="J4117" i="18"/>
  <c r="K4117" i="18"/>
  <c r="C4118" i="18"/>
  <c r="D4118" i="18"/>
  <c r="E4118" i="18"/>
  <c r="F4118" i="18"/>
  <c r="G4118" i="18"/>
  <c r="H4118" i="18"/>
  <c r="I4118" i="18"/>
  <c r="J4118" i="18"/>
  <c r="K4118" i="18"/>
  <c r="C4119" i="18"/>
  <c r="D4119" i="18"/>
  <c r="E4119" i="18"/>
  <c r="F4119" i="18"/>
  <c r="G4119" i="18"/>
  <c r="H4119" i="18"/>
  <c r="I4119" i="18"/>
  <c r="J4119" i="18"/>
  <c r="K4119" i="18"/>
  <c r="C4120" i="18"/>
  <c r="D4120" i="18"/>
  <c r="E4120" i="18"/>
  <c r="F4120" i="18"/>
  <c r="G4120" i="18"/>
  <c r="H4120" i="18"/>
  <c r="I4120" i="18"/>
  <c r="J4120" i="18"/>
  <c r="K4120" i="18"/>
  <c r="C4121" i="18"/>
  <c r="D4121" i="18"/>
  <c r="E4121" i="18"/>
  <c r="F4121" i="18"/>
  <c r="G4121" i="18"/>
  <c r="H4121" i="18"/>
  <c r="I4121" i="18"/>
  <c r="J4121" i="18"/>
  <c r="K4121" i="18"/>
  <c r="C4122" i="18"/>
  <c r="D4122" i="18"/>
  <c r="E4122" i="18"/>
  <c r="F4122" i="18"/>
  <c r="G4122" i="18"/>
  <c r="H4122" i="18"/>
  <c r="I4122" i="18"/>
  <c r="J4122" i="18"/>
  <c r="K4122" i="18"/>
  <c r="C4123" i="18"/>
  <c r="D4123" i="18"/>
  <c r="E4123" i="18"/>
  <c r="F4123" i="18"/>
  <c r="G4123" i="18"/>
  <c r="H4123" i="18"/>
  <c r="I4123" i="18"/>
  <c r="J4123" i="18"/>
  <c r="K4123" i="18"/>
  <c r="C4124" i="18"/>
  <c r="D4124" i="18"/>
  <c r="E4124" i="18"/>
  <c r="F4124" i="18"/>
  <c r="G4124" i="18"/>
  <c r="H4124" i="18"/>
  <c r="I4124" i="18"/>
  <c r="J4124" i="18"/>
  <c r="K4124" i="18"/>
  <c r="C4125" i="18"/>
  <c r="D4125" i="18"/>
  <c r="E4125" i="18"/>
  <c r="F4125" i="18"/>
  <c r="G4125" i="18"/>
  <c r="H4125" i="18"/>
  <c r="I4125" i="18"/>
  <c r="J4125" i="18"/>
  <c r="K4125" i="18"/>
  <c r="C4126" i="18"/>
  <c r="D4126" i="18"/>
  <c r="E4126" i="18"/>
  <c r="F4126" i="18"/>
  <c r="G4126" i="18"/>
  <c r="H4126" i="18"/>
  <c r="I4126" i="18"/>
  <c r="J4126" i="18"/>
  <c r="K4126" i="18"/>
  <c r="C4127" i="18"/>
  <c r="D4127" i="18"/>
  <c r="E4127" i="18"/>
  <c r="F4127" i="18"/>
  <c r="G4127" i="18"/>
  <c r="H4127" i="18"/>
  <c r="I4127" i="18"/>
  <c r="J4127" i="18"/>
  <c r="K4127" i="18"/>
  <c r="C4128" i="18"/>
  <c r="D4128" i="18"/>
  <c r="E4128" i="18"/>
  <c r="F4128" i="18"/>
  <c r="G4128" i="18"/>
  <c r="H4128" i="18"/>
  <c r="I4128" i="18"/>
  <c r="J4128" i="18"/>
  <c r="K4128" i="18"/>
  <c r="C4129" i="18"/>
  <c r="D4129" i="18"/>
  <c r="E4129" i="18"/>
  <c r="F4129" i="18"/>
  <c r="G4129" i="18"/>
  <c r="H4129" i="18"/>
  <c r="I4129" i="18"/>
  <c r="J4129" i="18"/>
  <c r="K4129" i="18"/>
  <c r="C4130" i="18"/>
  <c r="D4130" i="18"/>
  <c r="E4130" i="18"/>
  <c r="F4130" i="18"/>
  <c r="G4130" i="18"/>
  <c r="H4130" i="18"/>
  <c r="I4130" i="18"/>
  <c r="J4130" i="18"/>
  <c r="K4130" i="18"/>
  <c r="C4131" i="18"/>
  <c r="D4131" i="18"/>
  <c r="E4131" i="18"/>
  <c r="F4131" i="18"/>
  <c r="G4131" i="18"/>
  <c r="H4131" i="18"/>
  <c r="I4131" i="18"/>
  <c r="J4131" i="18"/>
  <c r="K4131" i="18"/>
  <c r="C4132" i="18"/>
  <c r="D4132" i="18"/>
  <c r="E4132" i="18"/>
  <c r="F4132" i="18"/>
  <c r="G4132" i="18"/>
  <c r="H4132" i="18"/>
  <c r="I4132" i="18"/>
  <c r="J4132" i="18"/>
  <c r="K4132" i="18"/>
  <c r="C4133" i="18"/>
  <c r="D4133" i="18"/>
  <c r="E4133" i="18"/>
  <c r="F4133" i="18"/>
  <c r="G4133" i="18"/>
  <c r="H4133" i="18"/>
  <c r="I4133" i="18"/>
  <c r="J4133" i="18"/>
  <c r="K4133" i="18"/>
  <c r="C4134" i="18"/>
  <c r="D4134" i="18"/>
  <c r="E4134" i="18"/>
  <c r="F4134" i="18"/>
  <c r="G4134" i="18"/>
  <c r="H4134" i="18"/>
  <c r="I4134" i="18"/>
  <c r="J4134" i="18"/>
  <c r="K4134" i="18"/>
  <c r="C4135" i="18"/>
  <c r="D4135" i="18"/>
  <c r="E4135" i="18"/>
  <c r="F4135" i="18"/>
  <c r="G4135" i="18"/>
  <c r="H4135" i="18"/>
  <c r="I4135" i="18"/>
  <c r="J4135" i="18"/>
  <c r="K4135" i="18"/>
  <c r="C4136" i="18"/>
  <c r="D4136" i="18"/>
  <c r="E4136" i="18"/>
  <c r="F4136" i="18"/>
  <c r="G4136" i="18"/>
  <c r="H4136" i="18"/>
  <c r="I4136" i="18"/>
  <c r="J4136" i="18"/>
  <c r="K4136" i="18"/>
  <c r="C4137" i="18"/>
  <c r="D4137" i="18"/>
  <c r="E4137" i="18"/>
  <c r="F4137" i="18"/>
  <c r="G4137" i="18"/>
  <c r="H4137" i="18"/>
  <c r="I4137" i="18"/>
  <c r="J4137" i="18"/>
  <c r="K4137" i="18"/>
  <c r="C4138" i="18"/>
  <c r="D4138" i="18"/>
  <c r="E4138" i="18"/>
  <c r="F4138" i="18"/>
  <c r="G4138" i="18"/>
  <c r="H4138" i="18"/>
  <c r="I4138" i="18"/>
  <c r="J4138" i="18"/>
  <c r="K4138" i="18"/>
  <c r="C4139" i="18"/>
  <c r="D4139" i="18"/>
  <c r="E4139" i="18"/>
  <c r="F4139" i="18"/>
  <c r="G4139" i="18"/>
  <c r="H4139" i="18"/>
  <c r="I4139" i="18"/>
  <c r="J4139" i="18"/>
  <c r="K4139" i="18"/>
  <c r="C4140" i="18"/>
  <c r="D4140" i="18"/>
  <c r="E4140" i="18"/>
  <c r="F4140" i="18"/>
  <c r="G4140" i="18"/>
  <c r="H4140" i="18"/>
  <c r="I4140" i="18"/>
  <c r="J4140" i="18"/>
  <c r="K4140" i="18"/>
  <c r="C4141" i="18"/>
  <c r="D4141" i="18"/>
  <c r="E4141" i="18"/>
  <c r="F4141" i="18"/>
  <c r="G4141" i="18"/>
  <c r="H4141" i="18"/>
  <c r="I4141" i="18"/>
  <c r="J4141" i="18"/>
  <c r="K4141" i="18"/>
  <c r="C4142" i="18"/>
  <c r="D4142" i="18"/>
  <c r="E4142" i="18"/>
  <c r="F4142" i="18"/>
  <c r="G4142" i="18"/>
  <c r="H4142" i="18"/>
  <c r="I4142" i="18"/>
  <c r="J4142" i="18"/>
  <c r="K4142" i="18"/>
  <c r="C4143" i="18"/>
  <c r="D4143" i="18"/>
  <c r="E4143" i="18"/>
  <c r="F4143" i="18"/>
  <c r="G4143" i="18"/>
  <c r="H4143" i="18"/>
  <c r="I4143" i="18"/>
  <c r="J4143" i="18"/>
  <c r="K4143" i="18"/>
  <c r="C4144" i="18"/>
  <c r="D4144" i="18"/>
  <c r="E4144" i="18"/>
  <c r="F4144" i="18"/>
  <c r="G4144" i="18"/>
  <c r="H4144" i="18"/>
  <c r="I4144" i="18"/>
  <c r="J4144" i="18"/>
  <c r="K4144" i="18"/>
  <c r="C4145" i="18"/>
  <c r="D4145" i="18"/>
  <c r="E4145" i="18"/>
  <c r="F4145" i="18"/>
  <c r="G4145" i="18"/>
  <c r="H4145" i="18"/>
  <c r="I4145" i="18"/>
  <c r="J4145" i="18"/>
  <c r="K4145" i="18"/>
  <c r="C4146" i="18"/>
  <c r="D4146" i="18"/>
  <c r="E4146" i="18"/>
  <c r="F4146" i="18"/>
  <c r="G4146" i="18"/>
  <c r="H4146" i="18"/>
  <c r="I4146" i="18"/>
  <c r="J4146" i="18"/>
  <c r="K4146" i="18"/>
  <c r="C4147" i="18"/>
  <c r="D4147" i="18"/>
  <c r="E4147" i="18"/>
  <c r="F4147" i="18"/>
  <c r="G4147" i="18"/>
  <c r="H4147" i="18"/>
  <c r="I4147" i="18"/>
  <c r="J4147" i="18"/>
  <c r="K4147" i="18"/>
  <c r="C4148" i="18"/>
  <c r="D4148" i="18"/>
  <c r="E4148" i="18"/>
  <c r="F4148" i="18"/>
  <c r="G4148" i="18"/>
  <c r="H4148" i="18"/>
  <c r="I4148" i="18"/>
  <c r="J4148" i="18"/>
  <c r="K4148" i="18"/>
  <c r="C4149" i="18"/>
  <c r="D4149" i="18"/>
  <c r="E4149" i="18"/>
  <c r="F4149" i="18"/>
  <c r="G4149" i="18"/>
  <c r="H4149" i="18"/>
  <c r="I4149" i="18"/>
  <c r="J4149" i="18"/>
  <c r="K4149" i="18"/>
  <c r="C4150" i="18"/>
  <c r="D4150" i="18"/>
  <c r="E4150" i="18"/>
  <c r="F4150" i="18"/>
  <c r="G4150" i="18"/>
  <c r="H4150" i="18"/>
  <c r="I4150" i="18"/>
  <c r="J4150" i="18"/>
  <c r="K4150" i="18"/>
  <c r="C4151" i="18"/>
  <c r="D4151" i="18"/>
  <c r="E4151" i="18"/>
  <c r="F4151" i="18"/>
  <c r="G4151" i="18"/>
  <c r="H4151" i="18"/>
  <c r="I4151" i="18"/>
  <c r="J4151" i="18"/>
  <c r="K4151" i="18"/>
  <c r="C4152" i="18"/>
  <c r="D4152" i="18"/>
  <c r="E4152" i="18"/>
  <c r="F4152" i="18"/>
  <c r="G4152" i="18"/>
  <c r="H4152" i="18"/>
  <c r="I4152" i="18"/>
  <c r="J4152" i="18"/>
  <c r="K4152" i="18"/>
  <c r="C4153" i="18"/>
  <c r="D4153" i="18"/>
  <c r="E4153" i="18"/>
  <c r="F4153" i="18"/>
  <c r="G4153" i="18"/>
  <c r="H4153" i="18"/>
  <c r="I4153" i="18"/>
  <c r="J4153" i="18"/>
  <c r="K4153" i="18"/>
  <c r="C4154" i="18"/>
  <c r="D4154" i="18"/>
  <c r="E4154" i="18"/>
  <c r="F4154" i="18"/>
  <c r="G4154" i="18"/>
  <c r="H4154" i="18"/>
  <c r="I4154" i="18"/>
  <c r="J4154" i="18"/>
  <c r="K4154" i="18"/>
  <c r="C4155" i="18"/>
  <c r="D4155" i="18"/>
  <c r="E4155" i="18"/>
  <c r="F4155" i="18"/>
  <c r="G4155" i="18"/>
  <c r="H4155" i="18"/>
  <c r="I4155" i="18"/>
  <c r="J4155" i="18"/>
  <c r="K4155" i="18"/>
  <c r="C4156" i="18"/>
  <c r="D4156" i="18"/>
  <c r="E4156" i="18"/>
  <c r="F4156" i="18"/>
  <c r="G4156" i="18"/>
  <c r="H4156" i="18"/>
  <c r="I4156" i="18"/>
  <c r="J4156" i="18"/>
  <c r="K4156" i="18"/>
  <c r="C4157" i="18"/>
  <c r="D4157" i="18"/>
  <c r="E4157" i="18"/>
  <c r="F4157" i="18"/>
  <c r="G4157" i="18"/>
  <c r="H4157" i="18"/>
  <c r="I4157" i="18"/>
  <c r="J4157" i="18"/>
  <c r="K4157" i="18"/>
  <c r="C4158" i="18"/>
  <c r="D4158" i="18"/>
  <c r="E4158" i="18"/>
  <c r="F4158" i="18"/>
  <c r="G4158" i="18"/>
  <c r="H4158" i="18"/>
  <c r="I4158" i="18"/>
  <c r="J4158" i="18"/>
  <c r="K4158" i="18"/>
  <c r="C4159" i="18"/>
  <c r="D4159" i="18"/>
  <c r="E4159" i="18"/>
  <c r="F4159" i="18"/>
  <c r="G4159" i="18"/>
  <c r="H4159" i="18"/>
  <c r="I4159" i="18"/>
  <c r="J4159" i="18"/>
  <c r="K4159" i="18"/>
  <c r="C4160" i="18"/>
  <c r="D4160" i="18"/>
  <c r="E4160" i="18"/>
  <c r="F4160" i="18"/>
  <c r="G4160" i="18"/>
  <c r="H4160" i="18"/>
  <c r="I4160" i="18"/>
  <c r="J4160" i="18"/>
  <c r="K4160" i="18"/>
  <c r="C4161" i="18"/>
  <c r="D4161" i="18"/>
  <c r="E4161" i="18"/>
  <c r="F4161" i="18"/>
  <c r="G4161" i="18"/>
  <c r="H4161" i="18"/>
  <c r="I4161" i="18"/>
  <c r="J4161" i="18"/>
  <c r="K4161" i="18"/>
  <c r="C4162" i="18"/>
  <c r="D4162" i="18"/>
  <c r="E4162" i="18"/>
  <c r="F4162" i="18"/>
  <c r="G4162" i="18"/>
  <c r="H4162" i="18"/>
  <c r="I4162" i="18"/>
  <c r="J4162" i="18"/>
  <c r="K4162" i="18"/>
  <c r="C4163" i="18"/>
  <c r="D4163" i="18"/>
  <c r="E4163" i="18"/>
  <c r="F4163" i="18"/>
  <c r="G4163" i="18"/>
  <c r="H4163" i="18"/>
  <c r="I4163" i="18"/>
  <c r="J4163" i="18"/>
  <c r="K4163" i="18"/>
  <c r="C4164" i="18"/>
  <c r="D4164" i="18"/>
  <c r="E4164" i="18"/>
  <c r="F4164" i="18"/>
  <c r="G4164" i="18"/>
  <c r="H4164" i="18"/>
  <c r="I4164" i="18"/>
  <c r="J4164" i="18"/>
  <c r="K4164" i="18"/>
  <c r="C4165" i="18"/>
  <c r="D4165" i="18"/>
  <c r="E4165" i="18"/>
  <c r="F4165" i="18"/>
  <c r="G4165" i="18"/>
  <c r="H4165" i="18"/>
  <c r="I4165" i="18"/>
  <c r="J4165" i="18"/>
  <c r="K4165" i="18"/>
  <c r="C4166" i="18"/>
  <c r="D4166" i="18"/>
  <c r="E4166" i="18"/>
  <c r="F4166" i="18"/>
  <c r="G4166" i="18"/>
  <c r="H4166" i="18"/>
  <c r="I4166" i="18"/>
  <c r="J4166" i="18"/>
  <c r="K4166" i="18"/>
  <c r="C4167" i="18"/>
  <c r="D4167" i="18"/>
  <c r="E4167" i="18"/>
  <c r="F4167" i="18"/>
  <c r="G4167" i="18"/>
  <c r="H4167" i="18"/>
  <c r="I4167" i="18"/>
  <c r="J4167" i="18"/>
  <c r="K4167" i="18"/>
  <c r="C4168" i="18"/>
  <c r="D4168" i="18"/>
  <c r="E4168" i="18"/>
  <c r="F4168" i="18"/>
  <c r="G4168" i="18"/>
  <c r="H4168" i="18"/>
  <c r="I4168" i="18"/>
  <c r="J4168" i="18"/>
  <c r="K4168" i="18"/>
  <c r="C4169" i="18"/>
  <c r="D4169" i="18"/>
  <c r="E4169" i="18"/>
  <c r="F4169" i="18"/>
  <c r="G4169" i="18"/>
  <c r="H4169" i="18"/>
  <c r="I4169" i="18"/>
  <c r="J4169" i="18"/>
  <c r="K4169" i="18"/>
  <c r="C4170" i="18"/>
  <c r="D4170" i="18"/>
  <c r="E4170" i="18"/>
  <c r="F4170" i="18"/>
  <c r="G4170" i="18"/>
  <c r="H4170" i="18"/>
  <c r="I4170" i="18"/>
  <c r="J4170" i="18"/>
  <c r="K4170" i="18"/>
  <c r="C4171" i="18"/>
  <c r="D4171" i="18"/>
  <c r="E4171" i="18"/>
  <c r="F4171" i="18"/>
  <c r="G4171" i="18"/>
  <c r="H4171" i="18"/>
  <c r="I4171" i="18"/>
  <c r="J4171" i="18"/>
  <c r="K4171" i="18"/>
  <c r="C4172" i="18"/>
  <c r="D4172" i="18"/>
  <c r="E4172" i="18"/>
  <c r="F4172" i="18"/>
  <c r="G4172" i="18"/>
  <c r="H4172" i="18"/>
  <c r="I4172" i="18"/>
  <c r="J4172" i="18"/>
  <c r="K4172" i="18"/>
  <c r="C4173" i="18"/>
  <c r="D4173" i="18"/>
  <c r="E4173" i="18"/>
  <c r="F4173" i="18"/>
  <c r="G4173" i="18"/>
  <c r="H4173" i="18"/>
  <c r="I4173" i="18"/>
  <c r="J4173" i="18"/>
  <c r="K4173" i="18"/>
  <c r="C4174" i="18"/>
  <c r="D4174" i="18"/>
  <c r="E4174" i="18"/>
  <c r="F4174" i="18"/>
  <c r="G4174" i="18"/>
  <c r="H4174" i="18"/>
  <c r="I4174" i="18"/>
  <c r="J4174" i="18"/>
  <c r="K4174" i="18"/>
  <c r="C4175" i="18"/>
  <c r="D4175" i="18"/>
  <c r="E4175" i="18"/>
  <c r="F4175" i="18"/>
  <c r="G4175" i="18"/>
  <c r="H4175" i="18"/>
  <c r="I4175" i="18"/>
  <c r="J4175" i="18"/>
  <c r="K4175" i="18"/>
  <c r="C4176" i="18"/>
  <c r="D4176" i="18"/>
  <c r="E4176" i="18"/>
  <c r="F4176" i="18"/>
  <c r="G4176" i="18"/>
  <c r="H4176" i="18"/>
  <c r="I4176" i="18"/>
  <c r="J4176" i="18"/>
  <c r="K4176" i="18"/>
  <c r="C4177" i="18"/>
  <c r="D4177" i="18"/>
  <c r="E4177" i="18"/>
  <c r="F4177" i="18"/>
  <c r="G4177" i="18"/>
  <c r="H4177" i="18"/>
  <c r="I4177" i="18"/>
  <c r="J4177" i="18"/>
  <c r="K4177" i="18"/>
  <c r="C4178" i="18"/>
  <c r="D4178" i="18"/>
  <c r="E4178" i="18"/>
  <c r="F4178" i="18"/>
  <c r="G4178" i="18"/>
  <c r="H4178" i="18"/>
  <c r="I4178" i="18"/>
  <c r="J4178" i="18"/>
  <c r="K4178" i="18"/>
  <c r="C4179" i="18"/>
  <c r="D4179" i="18"/>
  <c r="E4179" i="18"/>
  <c r="F4179" i="18"/>
  <c r="G4179" i="18"/>
  <c r="H4179" i="18"/>
  <c r="I4179" i="18"/>
  <c r="J4179" i="18"/>
  <c r="K4179" i="18"/>
  <c r="C4180" i="18"/>
  <c r="D4180" i="18"/>
  <c r="E4180" i="18"/>
  <c r="F4180" i="18"/>
  <c r="G4180" i="18"/>
  <c r="H4180" i="18"/>
  <c r="I4180" i="18"/>
  <c r="J4180" i="18"/>
  <c r="K4180" i="18"/>
  <c r="C4181" i="18"/>
  <c r="D4181" i="18"/>
  <c r="E4181" i="18"/>
  <c r="F4181" i="18"/>
  <c r="G4181" i="18"/>
  <c r="H4181" i="18"/>
  <c r="I4181" i="18"/>
  <c r="J4181" i="18"/>
  <c r="K4181" i="18"/>
  <c r="C4182" i="18"/>
  <c r="D4182" i="18"/>
  <c r="E4182" i="18"/>
  <c r="F4182" i="18"/>
  <c r="G4182" i="18"/>
  <c r="H4182" i="18"/>
  <c r="I4182" i="18"/>
  <c r="J4182" i="18"/>
  <c r="K4182" i="18"/>
  <c r="C4183" i="18"/>
  <c r="D4183" i="18"/>
  <c r="E4183" i="18"/>
  <c r="F4183" i="18"/>
  <c r="G4183" i="18"/>
  <c r="H4183" i="18"/>
  <c r="I4183" i="18"/>
  <c r="J4183" i="18"/>
  <c r="K4183" i="18"/>
  <c r="C4184" i="18"/>
  <c r="D4184" i="18"/>
  <c r="E4184" i="18"/>
  <c r="F4184" i="18"/>
  <c r="G4184" i="18"/>
  <c r="H4184" i="18"/>
  <c r="I4184" i="18"/>
  <c r="J4184" i="18"/>
  <c r="K4184" i="18"/>
  <c r="C4185" i="18"/>
  <c r="D4185" i="18"/>
  <c r="E4185" i="18"/>
  <c r="F4185" i="18"/>
  <c r="G4185" i="18"/>
  <c r="H4185" i="18"/>
  <c r="I4185" i="18"/>
  <c r="J4185" i="18"/>
  <c r="K4185" i="18"/>
  <c r="C4186" i="18"/>
  <c r="D4186" i="18"/>
  <c r="E4186" i="18"/>
  <c r="F4186" i="18"/>
  <c r="G4186" i="18"/>
  <c r="H4186" i="18"/>
  <c r="I4186" i="18"/>
  <c r="J4186" i="18"/>
  <c r="K4186" i="18"/>
  <c r="C4187" i="18"/>
  <c r="D4187" i="18"/>
  <c r="E4187" i="18"/>
  <c r="F4187" i="18"/>
  <c r="G4187" i="18"/>
  <c r="H4187" i="18"/>
  <c r="I4187" i="18"/>
  <c r="J4187" i="18"/>
  <c r="K4187" i="18"/>
  <c r="C4188" i="18"/>
  <c r="D4188" i="18"/>
  <c r="E4188" i="18"/>
  <c r="F4188" i="18"/>
  <c r="G4188" i="18"/>
  <c r="H4188" i="18"/>
  <c r="I4188" i="18"/>
  <c r="J4188" i="18"/>
  <c r="K4188" i="18"/>
  <c r="C4189" i="18"/>
  <c r="D4189" i="18"/>
  <c r="E4189" i="18"/>
  <c r="F4189" i="18"/>
  <c r="G4189" i="18"/>
  <c r="H4189" i="18"/>
  <c r="I4189" i="18"/>
  <c r="J4189" i="18"/>
  <c r="K4189" i="18"/>
  <c r="C4190" i="18"/>
  <c r="D4190" i="18"/>
  <c r="E4190" i="18"/>
  <c r="F4190" i="18"/>
  <c r="G4190" i="18"/>
  <c r="H4190" i="18"/>
  <c r="I4190" i="18"/>
  <c r="J4190" i="18"/>
  <c r="K4190" i="18"/>
  <c r="C4191" i="18"/>
  <c r="D4191" i="18"/>
  <c r="E4191" i="18"/>
  <c r="F4191" i="18"/>
  <c r="G4191" i="18"/>
  <c r="H4191" i="18"/>
  <c r="I4191" i="18"/>
  <c r="J4191" i="18"/>
  <c r="K4191" i="18"/>
  <c r="C4192" i="18"/>
  <c r="D4192" i="18"/>
  <c r="E4192" i="18"/>
  <c r="F4192" i="18"/>
  <c r="G4192" i="18"/>
  <c r="H4192" i="18"/>
  <c r="I4192" i="18"/>
  <c r="J4192" i="18"/>
  <c r="K4192" i="18"/>
  <c r="C4193" i="18"/>
  <c r="D4193" i="18"/>
  <c r="E4193" i="18"/>
  <c r="F4193" i="18"/>
  <c r="G4193" i="18"/>
  <c r="H4193" i="18"/>
  <c r="I4193" i="18"/>
  <c r="J4193" i="18"/>
  <c r="K4193" i="18"/>
  <c r="C4194" i="18"/>
  <c r="D4194" i="18"/>
  <c r="E4194" i="18"/>
  <c r="F4194" i="18"/>
  <c r="G4194" i="18"/>
  <c r="H4194" i="18"/>
  <c r="I4194" i="18"/>
  <c r="J4194" i="18"/>
  <c r="K4194" i="18"/>
  <c r="C4195" i="18"/>
  <c r="D4195" i="18"/>
  <c r="E4195" i="18"/>
  <c r="F4195" i="18"/>
  <c r="G4195" i="18"/>
  <c r="H4195" i="18"/>
  <c r="I4195" i="18"/>
  <c r="J4195" i="18"/>
  <c r="K4195" i="18"/>
  <c r="C4196" i="18"/>
  <c r="D4196" i="18"/>
  <c r="E4196" i="18"/>
  <c r="F4196" i="18"/>
  <c r="G4196" i="18"/>
  <c r="H4196" i="18"/>
  <c r="I4196" i="18"/>
  <c r="J4196" i="18"/>
  <c r="K4196" i="18"/>
  <c r="C4197" i="18"/>
  <c r="D4197" i="18"/>
  <c r="E4197" i="18"/>
  <c r="F4197" i="18"/>
  <c r="G4197" i="18"/>
  <c r="H4197" i="18"/>
  <c r="I4197" i="18"/>
  <c r="J4197" i="18"/>
  <c r="K4197" i="18"/>
  <c r="C4198" i="18"/>
  <c r="D4198" i="18"/>
  <c r="E4198" i="18"/>
  <c r="F4198" i="18"/>
  <c r="G4198" i="18"/>
  <c r="H4198" i="18"/>
  <c r="I4198" i="18"/>
  <c r="J4198" i="18"/>
  <c r="K4198" i="18"/>
  <c r="C4199" i="18"/>
  <c r="D4199" i="18"/>
  <c r="E4199" i="18"/>
  <c r="F4199" i="18"/>
  <c r="G4199" i="18"/>
  <c r="H4199" i="18"/>
  <c r="I4199" i="18"/>
  <c r="J4199" i="18"/>
  <c r="K4199" i="18"/>
  <c r="C4200" i="18"/>
  <c r="D4200" i="18"/>
  <c r="E4200" i="18"/>
  <c r="F4200" i="18"/>
  <c r="G4200" i="18"/>
  <c r="H4200" i="18"/>
  <c r="I4200" i="18"/>
  <c r="J4200" i="18"/>
  <c r="K4200" i="18"/>
  <c r="C4201" i="18"/>
  <c r="D4201" i="18"/>
  <c r="E4201" i="18"/>
  <c r="F4201" i="18"/>
  <c r="G4201" i="18"/>
  <c r="H4201" i="18"/>
  <c r="I4201" i="18"/>
  <c r="J4201" i="18"/>
  <c r="K4201" i="18"/>
  <c r="C4202" i="18"/>
  <c r="D4202" i="18"/>
  <c r="E4202" i="18"/>
  <c r="F4202" i="18"/>
  <c r="G4202" i="18"/>
  <c r="H4202" i="18"/>
  <c r="I4202" i="18"/>
  <c r="J4202" i="18"/>
  <c r="K4202" i="18"/>
  <c r="C4203" i="18"/>
  <c r="D4203" i="18"/>
  <c r="E4203" i="18"/>
  <c r="F4203" i="18"/>
  <c r="G4203" i="18"/>
  <c r="H4203" i="18"/>
  <c r="I4203" i="18"/>
  <c r="J4203" i="18"/>
  <c r="K4203" i="18"/>
  <c r="C4204" i="18"/>
  <c r="D4204" i="18"/>
  <c r="E4204" i="18"/>
  <c r="F4204" i="18"/>
  <c r="G4204" i="18"/>
  <c r="H4204" i="18"/>
  <c r="I4204" i="18"/>
  <c r="J4204" i="18"/>
  <c r="K4204" i="18"/>
  <c r="C4205" i="18"/>
  <c r="D4205" i="18"/>
  <c r="E4205" i="18"/>
  <c r="F4205" i="18"/>
  <c r="G4205" i="18"/>
  <c r="H4205" i="18"/>
  <c r="I4205" i="18"/>
  <c r="J4205" i="18"/>
  <c r="K4205" i="18"/>
  <c r="C4206" i="18"/>
  <c r="D4206" i="18"/>
  <c r="E4206" i="18"/>
  <c r="F4206" i="18"/>
  <c r="G4206" i="18"/>
  <c r="H4206" i="18"/>
  <c r="I4206" i="18"/>
  <c r="J4206" i="18"/>
  <c r="K4206" i="18"/>
  <c r="C4207" i="18"/>
  <c r="D4207" i="18"/>
  <c r="E4207" i="18"/>
  <c r="F4207" i="18"/>
  <c r="G4207" i="18"/>
  <c r="H4207" i="18"/>
  <c r="I4207" i="18"/>
  <c r="J4207" i="18"/>
  <c r="K4207" i="18"/>
  <c r="C4208" i="18"/>
  <c r="D4208" i="18"/>
  <c r="E4208" i="18"/>
  <c r="F4208" i="18"/>
  <c r="G4208" i="18"/>
  <c r="H4208" i="18"/>
  <c r="I4208" i="18"/>
  <c r="J4208" i="18"/>
  <c r="K4208" i="18"/>
  <c r="C4209" i="18"/>
  <c r="D4209" i="18"/>
  <c r="E4209" i="18"/>
  <c r="F4209" i="18"/>
  <c r="G4209" i="18"/>
  <c r="H4209" i="18"/>
  <c r="I4209" i="18"/>
  <c r="J4209" i="18"/>
  <c r="K4209" i="18"/>
  <c r="C4210" i="18"/>
  <c r="D4210" i="18"/>
  <c r="E4210" i="18"/>
  <c r="F4210" i="18"/>
  <c r="G4210" i="18"/>
  <c r="H4210" i="18"/>
  <c r="I4210" i="18"/>
  <c r="J4210" i="18"/>
  <c r="K4210" i="18"/>
  <c r="C4211" i="18"/>
  <c r="D4211" i="18"/>
  <c r="E4211" i="18"/>
  <c r="F4211" i="18"/>
  <c r="G4211" i="18"/>
  <c r="H4211" i="18"/>
  <c r="I4211" i="18"/>
  <c r="J4211" i="18"/>
  <c r="K4211" i="18"/>
  <c r="C4212" i="18"/>
  <c r="D4212" i="18"/>
  <c r="E4212" i="18"/>
  <c r="F4212" i="18"/>
  <c r="G4212" i="18"/>
  <c r="H4212" i="18"/>
  <c r="I4212" i="18"/>
  <c r="J4212" i="18"/>
  <c r="K4212" i="18"/>
  <c r="C4213" i="18"/>
  <c r="D4213" i="18"/>
  <c r="E4213" i="18"/>
  <c r="F4213" i="18"/>
  <c r="G4213" i="18"/>
  <c r="H4213" i="18"/>
  <c r="I4213" i="18"/>
  <c r="J4213" i="18"/>
  <c r="K4213" i="18"/>
  <c r="C4214" i="18"/>
  <c r="D4214" i="18"/>
  <c r="E4214" i="18"/>
  <c r="F4214" i="18"/>
  <c r="G4214" i="18"/>
  <c r="H4214" i="18"/>
  <c r="I4214" i="18"/>
  <c r="J4214" i="18"/>
  <c r="K4214" i="18"/>
  <c r="C4215" i="18"/>
  <c r="D4215" i="18"/>
  <c r="E4215" i="18"/>
  <c r="F4215" i="18"/>
  <c r="G4215" i="18"/>
  <c r="H4215" i="18"/>
  <c r="I4215" i="18"/>
  <c r="J4215" i="18"/>
  <c r="K4215" i="18"/>
  <c r="C4216" i="18"/>
  <c r="D4216" i="18"/>
  <c r="E4216" i="18"/>
  <c r="F4216" i="18"/>
  <c r="G4216" i="18"/>
  <c r="H4216" i="18"/>
  <c r="I4216" i="18"/>
  <c r="J4216" i="18"/>
  <c r="K4216" i="18"/>
  <c r="C4217" i="18"/>
  <c r="D4217" i="18"/>
  <c r="E4217" i="18"/>
  <c r="F4217" i="18"/>
  <c r="G4217" i="18"/>
  <c r="H4217" i="18"/>
  <c r="I4217" i="18"/>
  <c r="J4217" i="18"/>
  <c r="K4217" i="18"/>
  <c r="C4218" i="18"/>
  <c r="D4218" i="18"/>
  <c r="E4218" i="18"/>
  <c r="F4218" i="18"/>
  <c r="G4218" i="18"/>
  <c r="H4218" i="18"/>
  <c r="I4218" i="18"/>
  <c r="J4218" i="18"/>
  <c r="K4218" i="18"/>
  <c r="C4219" i="18"/>
  <c r="D4219" i="18"/>
  <c r="E4219" i="18"/>
  <c r="F4219" i="18"/>
  <c r="G4219" i="18"/>
  <c r="H4219" i="18"/>
  <c r="I4219" i="18"/>
  <c r="J4219" i="18"/>
  <c r="K4219" i="18"/>
  <c r="C4220" i="18"/>
  <c r="D4220" i="18"/>
  <c r="E4220" i="18"/>
  <c r="F4220" i="18"/>
  <c r="G4220" i="18"/>
  <c r="H4220" i="18"/>
  <c r="I4220" i="18"/>
  <c r="J4220" i="18"/>
  <c r="K4220" i="18"/>
  <c r="C4221" i="18"/>
  <c r="D4221" i="18"/>
  <c r="E4221" i="18"/>
  <c r="F4221" i="18"/>
  <c r="G4221" i="18"/>
  <c r="H4221" i="18"/>
  <c r="I4221" i="18"/>
  <c r="J4221" i="18"/>
  <c r="K4221" i="18"/>
  <c r="C4222" i="18"/>
  <c r="D4222" i="18"/>
  <c r="E4222" i="18"/>
  <c r="F4222" i="18"/>
  <c r="G4222" i="18"/>
  <c r="H4222" i="18"/>
  <c r="I4222" i="18"/>
  <c r="J4222" i="18"/>
  <c r="K4222" i="18"/>
  <c r="C4223" i="18"/>
  <c r="D4223" i="18"/>
  <c r="E4223" i="18"/>
  <c r="F4223" i="18"/>
  <c r="G4223" i="18"/>
  <c r="H4223" i="18"/>
  <c r="I4223" i="18"/>
  <c r="J4223" i="18"/>
  <c r="K4223" i="18"/>
  <c r="C4224" i="18"/>
  <c r="D4224" i="18"/>
  <c r="E4224" i="18"/>
  <c r="F4224" i="18"/>
  <c r="G4224" i="18"/>
  <c r="H4224" i="18"/>
  <c r="I4224" i="18"/>
  <c r="J4224" i="18"/>
  <c r="K4224" i="18"/>
  <c r="C4225" i="18"/>
  <c r="D4225" i="18"/>
  <c r="E4225" i="18"/>
  <c r="F4225" i="18"/>
  <c r="G4225" i="18"/>
  <c r="H4225" i="18"/>
  <c r="I4225" i="18"/>
  <c r="J4225" i="18"/>
  <c r="K4225" i="18"/>
  <c r="C4226" i="18"/>
  <c r="D4226" i="18"/>
  <c r="E4226" i="18"/>
  <c r="F4226" i="18"/>
  <c r="G4226" i="18"/>
  <c r="H4226" i="18"/>
  <c r="I4226" i="18"/>
  <c r="J4226" i="18"/>
  <c r="K4226" i="18"/>
  <c r="C4227" i="18"/>
  <c r="D4227" i="18"/>
  <c r="E4227" i="18"/>
  <c r="F4227" i="18"/>
  <c r="G4227" i="18"/>
  <c r="H4227" i="18"/>
  <c r="I4227" i="18"/>
  <c r="J4227" i="18"/>
  <c r="K4227" i="18"/>
  <c r="C4228" i="18"/>
  <c r="D4228" i="18"/>
  <c r="E4228" i="18"/>
  <c r="F4228" i="18"/>
  <c r="G4228" i="18"/>
  <c r="H4228" i="18"/>
  <c r="I4228" i="18"/>
  <c r="J4228" i="18"/>
  <c r="K4228" i="18"/>
  <c r="C4229" i="18"/>
  <c r="D4229" i="18"/>
  <c r="E4229" i="18"/>
  <c r="F4229" i="18"/>
  <c r="G4229" i="18"/>
  <c r="H4229" i="18"/>
  <c r="I4229" i="18"/>
  <c r="J4229" i="18"/>
  <c r="K4229" i="18"/>
  <c r="C4230" i="18"/>
  <c r="D4230" i="18"/>
  <c r="E4230" i="18"/>
  <c r="F4230" i="18"/>
  <c r="G4230" i="18"/>
  <c r="H4230" i="18"/>
  <c r="I4230" i="18"/>
  <c r="J4230" i="18"/>
  <c r="K4230" i="18"/>
  <c r="C4231" i="18"/>
  <c r="D4231" i="18"/>
  <c r="E4231" i="18"/>
  <c r="F4231" i="18"/>
  <c r="G4231" i="18"/>
  <c r="H4231" i="18"/>
  <c r="I4231" i="18"/>
  <c r="J4231" i="18"/>
  <c r="K4231" i="18"/>
  <c r="C4232" i="18"/>
  <c r="D4232" i="18"/>
  <c r="E4232" i="18"/>
  <c r="F4232" i="18"/>
  <c r="G4232" i="18"/>
  <c r="H4232" i="18"/>
  <c r="I4232" i="18"/>
  <c r="J4232" i="18"/>
  <c r="K4232" i="18"/>
  <c r="C4233" i="18"/>
  <c r="D4233" i="18"/>
  <c r="E4233" i="18"/>
  <c r="F4233" i="18"/>
  <c r="G4233" i="18"/>
  <c r="H4233" i="18"/>
  <c r="I4233" i="18"/>
  <c r="J4233" i="18"/>
  <c r="K4233" i="18"/>
  <c r="C4234" i="18"/>
  <c r="D4234" i="18"/>
  <c r="E4234" i="18"/>
  <c r="F4234" i="18"/>
  <c r="G4234" i="18"/>
  <c r="H4234" i="18"/>
  <c r="I4234" i="18"/>
  <c r="J4234" i="18"/>
  <c r="K4234" i="18"/>
  <c r="C4235" i="18"/>
  <c r="D4235" i="18"/>
  <c r="E4235" i="18"/>
  <c r="F4235" i="18"/>
  <c r="G4235" i="18"/>
  <c r="H4235" i="18"/>
  <c r="I4235" i="18"/>
  <c r="J4235" i="18"/>
  <c r="K4235" i="18"/>
  <c r="C4236" i="18"/>
  <c r="D4236" i="18"/>
  <c r="E4236" i="18"/>
  <c r="F4236" i="18"/>
  <c r="G4236" i="18"/>
  <c r="H4236" i="18"/>
  <c r="I4236" i="18"/>
  <c r="J4236" i="18"/>
  <c r="K4236" i="18"/>
  <c r="C4237" i="18"/>
  <c r="D4237" i="18"/>
  <c r="E4237" i="18"/>
  <c r="F4237" i="18"/>
  <c r="G4237" i="18"/>
  <c r="H4237" i="18"/>
  <c r="I4237" i="18"/>
  <c r="J4237" i="18"/>
  <c r="K4237" i="18"/>
  <c r="C4238" i="18"/>
  <c r="D4238" i="18"/>
  <c r="E4238" i="18"/>
  <c r="F4238" i="18"/>
  <c r="G4238" i="18"/>
  <c r="H4238" i="18"/>
  <c r="I4238" i="18"/>
  <c r="J4238" i="18"/>
  <c r="K4238" i="18"/>
  <c r="C4239" i="18"/>
  <c r="D4239" i="18"/>
  <c r="E4239" i="18"/>
  <c r="F4239" i="18"/>
  <c r="G4239" i="18"/>
  <c r="H4239" i="18"/>
  <c r="I4239" i="18"/>
  <c r="J4239" i="18"/>
  <c r="K4239" i="18"/>
  <c r="C4240" i="18"/>
  <c r="D4240" i="18"/>
  <c r="E4240" i="18"/>
  <c r="F4240" i="18"/>
  <c r="G4240" i="18"/>
  <c r="H4240" i="18"/>
  <c r="I4240" i="18"/>
  <c r="J4240" i="18"/>
  <c r="K4240" i="18"/>
  <c r="C4241" i="18"/>
  <c r="D4241" i="18"/>
  <c r="E4241" i="18"/>
  <c r="F4241" i="18"/>
  <c r="G4241" i="18"/>
  <c r="H4241" i="18"/>
  <c r="I4241" i="18"/>
  <c r="J4241" i="18"/>
  <c r="K4241" i="18"/>
  <c r="C4242" i="18"/>
  <c r="D4242" i="18"/>
  <c r="E4242" i="18"/>
  <c r="F4242" i="18"/>
  <c r="G4242" i="18"/>
  <c r="H4242" i="18"/>
  <c r="I4242" i="18"/>
  <c r="J4242" i="18"/>
  <c r="K4242" i="18"/>
  <c r="C4243" i="18"/>
  <c r="D4243" i="18"/>
  <c r="E4243" i="18"/>
  <c r="F4243" i="18"/>
  <c r="G4243" i="18"/>
  <c r="H4243" i="18"/>
  <c r="I4243" i="18"/>
  <c r="J4243" i="18"/>
  <c r="K4243" i="18"/>
  <c r="C4244" i="18"/>
  <c r="D4244" i="18"/>
  <c r="E4244" i="18"/>
  <c r="F4244" i="18"/>
  <c r="G4244" i="18"/>
  <c r="H4244" i="18"/>
  <c r="I4244" i="18"/>
  <c r="J4244" i="18"/>
  <c r="K4244" i="18"/>
  <c r="C4245" i="18"/>
  <c r="D4245" i="18"/>
  <c r="E4245" i="18"/>
  <c r="F4245" i="18"/>
  <c r="G4245" i="18"/>
  <c r="H4245" i="18"/>
  <c r="I4245" i="18"/>
  <c r="J4245" i="18"/>
  <c r="K4245" i="18"/>
  <c r="C4246" i="18"/>
  <c r="D4246" i="18"/>
  <c r="E4246" i="18"/>
  <c r="F4246" i="18"/>
  <c r="G4246" i="18"/>
  <c r="H4246" i="18"/>
  <c r="I4246" i="18"/>
  <c r="J4246" i="18"/>
  <c r="K4246" i="18"/>
  <c r="C4247" i="18"/>
  <c r="D4247" i="18"/>
  <c r="E4247" i="18"/>
  <c r="F4247" i="18"/>
  <c r="G4247" i="18"/>
  <c r="H4247" i="18"/>
  <c r="I4247" i="18"/>
  <c r="J4247" i="18"/>
  <c r="K4247" i="18"/>
  <c r="C4248" i="18"/>
  <c r="D4248" i="18"/>
  <c r="E4248" i="18"/>
  <c r="F4248" i="18"/>
  <c r="G4248" i="18"/>
  <c r="H4248" i="18"/>
  <c r="I4248" i="18"/>
  <c r="J4248" i="18"/>
  <c r="K4248" i="18"/>
  <c r="C4249" i="18"/>
  <c r="D4249" i="18"/>
  <c r="E4249" i="18"/>
  <c r="F4249" i="18"/>
  <c r="G4249" i="18"/>
  <c r="H4249" i="18"/>
  <c r="I4249" i="18"/>
  <c r="J4249" i="18"/>
  <c r="K4249" i="18"/>
  <c r="C4250" i="18"/>
  <c r="D4250" i="18"/>
  <c r="E4250" i="18"/>
  <c r="F4250" i="18"/>
  <c r="G4250" i="18"/>
  <c r="H4250" i="18"/>
  <c r="I4250" i="18"/>
  <c r="J4250" i="18"/>
  <c r="K4250" i="18"/>
  <c r="C4251" i="18"/>
  <c r="D4251" i="18"/>
  <c r="E4251" i="18"/>
  <c r="F4251" i="18"/>
  <c r="G4251" i="18"/>
  <c r="H4251" i="18"/>
  <c r="I4251" i="18"/>
  <c r="J4251" i="18"/>
  <c r="K4251" i="18"/>
  <c r="C4252" i="18"/>
  <c r="D4252" i="18"/>
  <c r="E4252" i="18"/>
  <c r="F4252" i="18"/>
  <c r="G4252" i="18"/>
  <c r="H4252" i="18"/>
  <c r="I4252" i="18"/>
  <c r="J4252" i="18"/>
  <c r="K4252" i="18"/>
  <c r="C4253" i="18"/>
  <c r="D4253" i="18"/>
  <c r="E4253" i="18"/>
  <c r="F4253" i="18"/>
  <c r="G4253" i="18"/>
  <c r="H4253" i="18"/>
  <c r="I4253" i="18"/>
  <c r="J4253" i="18"/>
  <c r="K4253" i="18"/>
  <c r="C4254" i="18"/>
  <c r="D4254" i="18"/>
  <c r="E4254" i="18"/>
  <c r="F4254" i="18"/>
  <c r="G4254" i="18"/>
  <c r="H4254" i="18"/>
  <c r="I4254" i="18"/>
  <c r="J4254" i="18"/>
  <c r="K4254" i="18"/>
  <c r="C4255" i="18"/>
  <c r="D4255" i="18"/>
  <c r="E4255" i="18"/>
  <c r="F4255" i="18"/>
  <c r="G4255" i="18"/>
  <c r="H4255" i="18"/>
  <c r="I4255" i="18"/>
  <c r="J4255" i="18"/>
  <c r="K4255" i="18"/>
  <c r="C4256" i="18"/>
  <c r="D4256" i="18"/>
  <c r="E4256" i="18"/>
  <c r="F4256" i="18"/>
  <c r="G4256" i="18"/>
  <c r="H4256" i="18"/>
  <c r="I4256" i="18"/>
  <c r="J4256" i="18"/>
  <c r="K4256" i="18"/>
  <c r="C4257" i="18"/>
  <c r="D4257" i="18"/>
  <c r="E4257" i="18"/>
  <c r="F4257" i="18"/>
  <c r="G4257" i="18"/>
  <c r="H4257" i="18"/>
  <c r="I4257" i="18"/>
  <c r="J4257" i="18"/>
  <c r="K4257" i="18"/>
  <c r="C4258" i="18"/>
  <c r="D4258" i="18"/>
  <c r="E4258" i="18"/>
  <c r="F4258" i="18"/>
  <c r="G4258" i="18"/>
  <c r="H4258" i="18"/>
  <c r="I4258" i="18"/>
  <c r="J4258" i="18"/>
  <c r="K4258" i="18"/>
  <c r="C4259" i="18"/>
  <c r="D4259" i="18"/>
  <c r="E4259" i="18"/>
  <c r="F4259" i="18"/>
  <c r="G4259" i="18"/>
  <c r="H4259" i="18"/>
  <c r="I4259" i="18"/>
  <c r="J4259" i="18"/>
  <c r="K4259" i="18"/>
  <c r="C4260" i="18"/>
  <c r="D4260" i="18"/>
  <c r="E4260" i="18"/>
  <c r="F4260" i="18"/>
  <c r="G4260" i="18"/>
  <c r="H4260" i="18"/>
  <c r="I4260" i="18"/>
  <c r="J4260" i="18"/>
  <c r="K4260" i="18"/>
  <c r="C4261" i="18"/>
  <c r="D4261" i="18"/>
  <c r="E4261" i="18"/>
  <c r="F4261" i="18"/>
  <c r="G4261" i="18"/>
  <c r="H4261" i="18"/>
  <c r="I4261" i="18"/>
  <c r="J4261" i="18"/>
  <c r="K4261" i="18"/>
  <c r="C4262" i="18"/>
  <c r="D4262" i="18"/>
  <c r="E4262" i="18"/>
  <c r="F4262" i="18"/>
  <c r="G4262" i="18"/>
  <c r="H4262" i="18"/>
  <c r="I4262" i="18"/>
  <c r="J4262" i="18"/>
  <c r="K4262" i="18"/>
  <c r="C4263" i="18"/>
  <c r="D4263" i="18"/>
  <c r="E4263" i="18"/>
  <c r="F4263" i="18"/>
  <c r="G4263" i="18"/>
  <c r="H4263" i="18"/>
  <c r="I4263" i="18"/>
  <c r="J4263" i="18"/>
  <c r="K4263" i="18"/>
  <c r="C4264" i="18"/>
  <c r="D4264" i="18"/>
  <c r="E4264" i="18"/>
  <c r="F4264" i="18"/>
  <c r="G4264" i="18"/>
  <c r="H4264" i="18"/>
  <c r="I4264" i="18"/>
  <c r="J4264" i="18"/>
  <c r="K4264" i="18"/>
  <c r="C4265" i="18"/>
  <c r="D4265" i="18"/>
  <c r="E4265" i="18"/>
  <c r="F4265" i="18"/>
  <c r="G4265" i="18"/>
  <c r="H4265" i="18"/>
  <c r="I4265" i="18"/>
  <c r="J4265" i="18"/>
  <c r="K4265" i="18"/>
  <c r="C4266" i="18"/>
  <c r="D4266" i="18"/>
  <c r="E4266" i="18"/>
  <c r="F4266" i="18"/>
  <c r="G4266" i="18"/>
  <c r="H4266" i="18"/>
  <c r="I4266" i="18"/>
  <c r="J4266" i="18"/>
  <c r="K4266" i="18"/>
  <c r="C4267" i="18"/>
  <c r="D4267" i="18"/>
  <c r="E4267" i="18"/>
  <c r="F4267" i="18"/>
  <c r="G4267" i="18"/>
  <c r="H4267" i="18"/>
  <c r="I4267" i="18"/>
  <c r="J4267" i="18"/>
  <c r="K4267" i="18"/>
  <c r="C4268" i="18"/>
  <c r="D4268" i="18"/>
  <c r="E4268" i="18"/>
  <c r="F4268" i="18"/>
  <c r="G4268" i="18"/>
  <c r="H4268" i="18"/>
  <c r="I4268" i="18"/>
  <c r="J4268" i="18"/>
  <c r="K4268" i="18"/>
  <c r="C4269" i="18"/>
  <c r="D4269" i="18"/>
  <c r="E4269" i="18"/>
  <c r="F4269" i="18"/>
  <c r="G4269" i="18"/>
  <c r="H4269" i="18"/>
  <c r="I4269" i="18"/>
  <c r="J4269" i="18"/>
  <c r="K4269" i="18"/>
  <c r="C4270" i="18"/>
  <c r="D4270" i="18"/>
  <c r="E4270" i="18"/>
  <c r="F4270" i="18"/>
  <c r="G4270" i="18"/>
  <c r="H4270" i="18"/>
  <c r="I4270" i="18"/>
  <c r="J4270" i="18"/>
  <c r="K4270" i="18"/>
  <c r="C4271" i="18"/>
  <c r="D4271" i="18"/>
  <c r="E4271" i="18"/>
  <c r="F4271" i="18"/>
  <c r="G4271" i="18"/>
  <c r="H4271" i="18"/>
  <c r="I4271" i="18"/>
  <c r="J4271" i="18"/>
  <c r="K4271" i="18"/>
  <c r="C4272" i="18"/>
  <c r="D4272" i="18"/>
  <c r="E4272" i="18"/>
  <c r="F4272" i="18"/>
  <c r="G4272" i="18"/>
  <c r="H4272" i="18"/>
  <c r="I4272" i="18"/>
  <c r="J4272" i="18"/>
  <c r="K4272" i="18"/>
  <c r="C4273" i="18"/>
  <c r="D4273" i="18"/>
  <c r="E4273" i="18"/>
  <c r="F4273" i="18"/>
  <c r="G4273" i="18"/>
  <c r="H4273" i="18"/>
  <c r="I4273" i="18"/>
  <c r="J4273" i="18"/>
  <c r="K4273" i="18"/>
  <c r="C4274" i="18"/>
  <c r="D4274" i="18"/>
  <c r="E4274" i="18"/>
  <c r="F4274" i="18"/>
  <c r="G4274" i="18"/>
  <c r="H4274" i="18"/>
  <c r="I4274" i="18"/>
  <c r="J4274" i="18"/>
  <c r="K4274" i="18"/>
  <c r="C4275" i="18"/>
  <c r="D4275" i="18"/>
  <c r="E4275" i="18"/>
  <c r="F4275" i="18"/>
  <c r="G4275" i="18"/>
  <c r="H4275" i="18"/>
  <c r="I4275" i="18"/>
  <c r="J4275" i="18"/>
  <c r="K4275" i="18"/>
  <c r="C4276" i="18"/>
  <c r="D4276" i="18"/>
  <c r="E4276" i="18"/>
  <c r="F4276" i="18"/>
  <c r="G4276" i="18"/>
  <c r="H4276" i="18"/>
  <c r="I4276" i="18"/>
  <c r="J4276" i="18"/>
  <c r="K4276" i="18"/>
  <c r="C4277" i="18"/>
  <c r="D4277" i="18"/>
  <c r="E4277" i="18"/>
  <c r="F4277" i="18"/>
  <c r="G4277" i="18"/>
  <c r="H4277" i="18"/>
  <c r="I4277" i="18"/>
  <c r="J4277" i="18"/>
  <c r="K4277" i="18"/>
  <c r="C4278" i="18"/>
  <c r="D4278" i="18"/>
  <c r="E4278" i="18"/>
  <c r="F4278" i="18"/>
  <c r="G4278" i="18"/>
  <c r="H4278" i="18"/>
  <c r="I4278" i="18"/>
  <c r="J4278" i="18"/>
  <c r="K4278" i="18"/>
  <c r="C4279" i="18"/>
  <c r="D4279" i="18"/>
  <c r="E4279" i="18"/>
  <c r="F4279" i="18"/>
  <c r="G4279" i="18"/>
  <c r="H4279" i="18"/>
  <c r="I4279" i="18"/>
  <c r="J4279" i="18"/>
  <c r="K4279" i="18"/>
  <c r="C4280" i="18"/>
  <c r="D4280" i="18"/>
  <c r="E4280" i="18"/>
  <c r="F4280" i="18"/>
  <c r="G4280" i="18"/>
  <c r="H4280" i="18"/>
  <c r="I4280" i="18"/>
  <c r="J4280" i="18"/>
  <c r="K4280" i="18"/>
  <c r="C4281" i="18"/>
  <c r="D4281" i="18"/>
  <c r="E4281" i="18"/>
  <c r="F4281" i="18"/>
  <c r="G4281" i="18"/>
  <c r="H4281" i="18"/>
  <c r="I4281" i="18"/>
  <c r="J4281" i="18"/>
  <c r="K4281" i="18"/>
  <c r="C4282" i="18"/>
  <c r="D4282" i="18"/>
  <c r="E4282" i="18"/>
  <c r="F4282" i="18"/>
  <c r="G4282" i="18"/>
  <c r="H4282" i="18"/>
  <c r="I4282" i="18"/>
  <c r="J4282" i="18"/>
  <c r="K4282" i="18"/>
  <c r="C4283" i="18"/>
  <c r="D4283" i="18"/>
  <c r="E4283" i="18"/>
  <c r="F4283" i="18"/>
  <c r="G4283" i="18"/>
  <c r="H4283" i="18"/>
  <c r="I4283" i="18"/>
  <c r="J4283" i="18"/>
  <c r="K4283" i="18"/>
  <c r="C4284" i="18"/>
  <c r="D4284" i="18"/>
  <c r="E4284" i="18"/>
  <c r="F4284" i="18"/>
  <c r="G4284" i="18"/>
  <c r="H4284" i="18"/>
  <c r="I4284" i="18"/>
  <c r="J4284" i="18"/>
  <c r="K4284" i="18"/>
  <c r="C4285" i="18"/>
  <c r="D4285" i="18"/>
  <c r="E4285" i="18"/>
  <c r="F4285" i="18"/>
  <c r="G4285" i="18"/>
  <c r="H4285" i="18"/>
  <c r="I4285" i="18"/>
  <c r="J4285" i="18"/>
  <c r="K4285" i="18"/>
  <c r="C4286" i="18"/>
  <c r="D4286" i="18"/>
  <c r="E4286" i="18"/>
  <c r="F4286" i="18"/>
  <c r="G4286" i="18"/>
  <c r="H4286" i="18"/>
  <c r="I4286" i="18"/>
  <c r="J4286" i="18"/>
  <c r="K4286" i="18"/>
  <c r="C4287" i="18"/>
  <c r="D4287" i="18"/>
  <c r="E4287" i="18"/>
  <c r="F4287" i="18"/>
  <c r="G4287" i="18"/>
  <c r="H4287" i="18"/>
  <c r="I4287" i="18"/>
  <c r="J4287" i="18"/>
  <c r="K4287" i="18"/>
  <c r="C4288" i="18"/>
  <c r="D4288" i="18"/>
  <c r="E4288" i="18"/>
  <c r="F4288" i="18"/>
  <c r="G4288" i="18"/>
  <c r="H4288" i="18"/>
  <c r="I4288" i="18"/>
  <c r="J4288" i="18"/>
  <c r="K4288" i="18"/>
  <c r="C4289" i="18"/>
  <c r="D4289" i="18"/>
  <c r="E4289" i="18"/>
  <c r="F4289" i="18"/>
  <c r="G4289" i="18"/>
  <c r="H4289" i="18"/>
  <c r="I4289" i="18"/>
  <c r="J4289" i="18"/>
  <c r="K4289" i="18"/>
  <c r="C4290" i="18"/>
  <c r="D4290" i="18"/>
  <c r="E4290" i="18"/>
  <c r="F4290" i="18"/>
  <c r="G4290" i="18"/>
  <c r="H4290" i="18"/>
  <c r="I4290" i="18"/>
  <c r="J4290" i="18"/>
  <c r="K4290" i="18"/>
  <c r="C4291" i="18"/>
  <c r="D4291" i="18"/>
  <c r="E4291" i="18"/>
  <c r="F4291" i="18"/>
  <c r="G4291" i="18"/>
  <c r="H4291" i="18"/>
  <c r="I4291" i="18"/>
  <c r="J4291" i="18"/>
  <c r="K4291" i="18"/>
  <c r="C4292" i="18"/>
  <c r="D4292" i="18"/>
  <c r="E4292" i="18"/>
  <c r="F4292" i="18"/>
  <c r="G4292" i="18"/>
  <c r="H4292" i="18"/>
  <c r="I4292" i="18"/>
  <c r="J4292" i="18"/>
  <c r="K4292" i="18"/>
  <c r="C4293" i="18"/>
  <c r="D4293" i="18"/>
  <c r="E4293" i="18"/>
  <c r="F4293" i="18"/>
  <c r="G4293" i="18"/>
  <c r="H4293" i="18"/>
  <c r="I4293" i="18"/>
  <c r="J4293" i="18"/>
  <c r="K4293" i="18"/>
  <c r="C4294" i="18"/>
  <c r="D4294" i="18"/>
  <c r="E4294" i="18"/>
  <c r="F4294" i="18"/>
  <c r="G4294" i="18"/>
  <c r="H4294" i="18"/>
  <c r="I4294" i="18"/>
  <c r="J4294" i="18"/>
  <c r="K4294" i="18"/>
  <c r="C4295" i="18"/>
  <c r="D4295" i="18"/>
  <c r="E4295" i="18"/>
  <c r="F4295" i="18"/>
  <c r="G4295" i="18"/>
  <c r="H4295" i="18"/>
  <c r="I4295" i="18"/>
  <c r="J4295" i="18"/>
  <c r="K4295" i="18"/>
  <c r="C4296" i="18"/>
  <c r="D4296" i="18"/>
  <c r="E4296" i="18"/>
  <c r="F4296" i="18"/>
  <c r="G4296" i="18"/>
  <c r="H4296" i="18"/>
  <c r="I4296" i="18"/>
  <c r="J4296" i="18"/>
  <c r="K4296" i="18"/>
  <c r="C4297" i="18"/>
  <c r="D4297" i="18"/>
  <c r="E4297" i="18"/>
  <c r="F4297" i="18"/>
  <c r="G4297" i="18"/>
  <c r="H4297" i="18"/>
  <c r="I4297" i="18"/>
  <c r="J4297" i="18"/>
  <c r="K4297" i="18"/>
  <c r="C4298" i="18"/>
  <c r="D4298" i="18"/>
  <c r="E4298" i="18"/>
  <c r="F4298" i="18"/>
  <c r="G4298" i="18"/>
  <c r="H4298" i="18"/>
  <c r="I4298" i="18"/>
  <c r="J4298" i="18"/>
  <c r="K4298" i="18"/>
  <c r="C4299" i="18"/>
  <c r="D4299" i="18"/>
  <c r="E4299" i="18"/>
  <c r="F4299" i="18"/>
  <c r="G4299" i="18"/>
  <c r="H4299" i="18"/>
  <c r="I4299" i="18"/>
  <c r="J4299" i="18"/>
  <c r="K4299" i="18"/>
  <c r="C4300" i="18"/>
  <c r="D4300" i="18"/>
  <c r="E4300" i="18"/>
  <c r="F4300" i="18"/>
  <c r="G4300" i="18"/>
  <c r="H4300" i="18"/>
  <c r="I4300" i="18"/>
  <c r="J4300" i="18"/>
  <c r="K4300" i="18"/>
  <c r="C4301" i="18"/>
  <c r="D4301" i="18"/>
  <c r="E4301" i="18"/>
  <c r="F4301" i="18"/>
  <c r="G4301" i="18"/>
  <c r="H4301" i="18"/>
  <c r="I4301" i="18"/>
  <c r="J4301" i="18"/>
  <c r="K4301" i="18"/>
  <c r="C4302" i="18"/>
  <c r="D4302" i="18"/>
  <c r="E4302" i="18"/>
  <c r="F4302" i="18"/>
  <c r="G4302" i="18"/>
  <c r="H4302" i="18"/>
  <c r="I4302" i="18"/>
  <c r="J4302" i="18"/>
  <c r="K4302" i="18"/>
  <c r="C4303" i="18"/>
  <c r="D4303" i="18"/>
  <c r="E4303" i="18"/>
  <c r="F4303" i="18"/>
  <c r="G4303" i="18"/>
  <c r="H4303" i="18"/>
  <c r="I4303" i="18"/>
  <c r="J4303" i="18"/>
  <c r="K4303" i="18"/>
  <c r="C4304" i="18"/>
  <c r="D4304" i="18"/>
  <c r="E4304" i="18"/>
  <c r="F4304" i="18"/>
  <c r="G4304" i="18"/>
  <c r="H4304" i="18"/>
  <c r="I4304" i="18"/>
  <c r="J4304" i="18"/>
  <c r="K4304" i="18"/>
  <c r="C4305" i="18"/>
  <c r="D4305" i="18"/>
  <c r="E4305" i="18"/>
  <c r="F4305" i="18"/>
  <c r="G4305" i="18"/>
  <c r="H4305" i="18"/>
  <c r="I4305" i="18"/>
  <c r="J4305" i="18"/>
  <c r="K4305" i="18"/>
  <c r="C4306" i="18"/>
  <c r="D4306" i="18"/>
  <c r="E4306" i="18"/>
  <c r="F4306" i="18"/>
  <c r="G4306" i="18"/>
  <c r="H4306" i="18"/>
  <c r="I4306" i="18"/>
  <c r="J4306" i="18"/>
  <c r="K4306" i="18"/>
  <c r="C4307" i="18"/>
  <c r="D4307" i="18"/>
  <c r="E4307" i="18"/>
  <c r="F4307" i="18"/>
  <c r="G4307" i="18"/>
  <c r="H4307" i="18"/>
  <c r="I4307" i="18"/>
  <c r="J4307" i="18"/>
  <c r="K4307" i="18"/>
  <c r="C4308" i="18"/>
  <c r="D4308" i="18"/>
  <c r="E4308" i="18"/>
  <c r="F4308" i="18"/>
  <c r="G4308" i="18"/>
  <c r="H4308" i="18"/>
  <c r="I4308" i="18"/>
  <c r="J4308" i="18"/>
  <c r="K4308" i="18"/>
  <c r="C4309" i="18"/>
  <c r="D4309" i="18"/>
  <c r="E4309" i="18"/>
  <c r="F4309" i="18"/>
  <c r="G4309" i="18"/>
  <c r="H4309" i="18"/>
  <c r="I4309" i="18"/>
  <c r="J4309" i="18"/>
  <c r="K4309" i="18"/>
  <c r="C4310" i="18"/>
  <c r="D4310" i="18"/>
  <c r="E4310" i="18"/>
  <c r="F4310" i="18"/>
  <c r="G4310" i="18"/>
  <c r="H4310" i="18"/>
  <c r="I4310" i="18"/>
  <c r="J4310" i="18"/>
  <c r="K4310" i="18"/>
  <c r="C4311" i="18"/>
  <c r="D4311" i="18"/>
  <c r="E4311" i="18"/>
  <c r="F4311" i="18"/>
  <c r="G4311" i="18"/>
  <c r="H4311" i="18"/>
  <c r="I4311" i="18"/>
  <c r="J4311" i="18"/>
  <c r="K4311" i="18"/>
  <c r="C4312" i="18"/>
  <c r="D4312" i="18"/>
  <c r="E4312" i="18"/>
  <c r="F4312" i="18"/>
  <c r="G4312" i="18"/>
  <c r="H4312" i="18"/>
  <c r="I4312" i="18"/>
  <c r="J4312" i="18"/>
  <c r="K4312" i="18"/>
  <c r="C4313" i="18"/>
  <c r="D4313" i="18"/>
  <c r="E4313" i="18"/>
  <c r="F4313" i="18"/>
  <c r="G4313" i="18"/>
  <c r="H4313" i="18"/>
  <c r="I4313" i="18"/>
  <c r="J4313" i="18"/>
  <c r="K4313" i="18"/>
  <c r="C4314" i="18"/>
  <c r="D4314" i="18"/>
  <c r="E4314" i="18"/>
  <c r="F4314" i="18"/>
  <c r="G4314" i="18"/>
  <c r="H4314" i="18"/>
  <c r="I4314" i="18"/>
  <c r="J4314" i="18"/>
  <c r="K4314" i="18"/>
  <c r="C4315" i="18"/>
  <c r="D4315" i="18"/>
  <c r="E4315" i="18"/>
  <c r="F4315" i="18"/>
  <c r="G4315" i="18"/>
  <c r="H4315" i="18"/>
  <c r="I4315" i="18"/>
  <c r="J4315" i="18"/>
  <c r="K4315" i="18"/>
  <c r="C4316" i="18"/>
  <c r="D4316" i="18"/>
  <c r="E4316" i="18"/>
  <c r="F4316" i="18"/>
  <c r="G4316" i="18"/>
  <c r="H4316" i="18"/>
  <c r="I4316" i="18"/>
  <c r="J4316" i="18"/>
  <c r="K4316" i="18"/>
  <c r="C4317" i="18"/>
  <c r="D4317" i="18"/>
  <c r="E4317" i="18"/>
  <c r="F4317" i="18"/>
  <c r="G4317" i="18"/>
  <c r="H4317" i="18"/>
  <c r="I4317" i="18"/>
  <c r="J4317" i="18"/>
  <c r="K4317" i="18"/>
  <c r="C4318" i="18"/>
  <c r="D4318" i="18"/>
  <c r="E4318" i="18"/>
  <c r="F4318" i="18"/>
  <c r="G4318" i="18"/>
  <c r="H4318" i="18"/>
  <c r="I4318" i="18"/>
  <c r="J4318" i="18"/>
  <c r="K4318" i="18"/>
  <c r="C4319" i="18"/>
  <c r="D4319" i="18"/>
  <c r="E4319" i="18"/>
  <c r="F4319" i="18"/>
  <c r="G4319" i="18"/>
  <c r="H4319" i="18"/>
  <c r="I4319" i="18"/>
  <c r="J4319" i="18"/>
  <c r="K4319" i="18"/>
  <c r="C4320" i="18"/>
  <c r="D4320" i="18"/>
  <c r="E4320" i="18"/>
  <c r="F4320" i="18"/>
  <c r="G4320" i="18"/>
  <c r="H4320" i="18"/>
  <c r="I4320" i="18"/>
  <c r="J4320" i="18"/>
  <c r="K4320" i="18"/>
  <c r="C4321" i="18"/>
  <c r="D4321" i="18"/>
  <c r="E4321" i="18"/>
  <c r="F4321" i="18"/>
  <c r="G4321" i="18"/>
  <c r="H4321" i="18"/>
  <c r="I4321" i="18"/>
  <c r="J4321" i="18"/>
  <c r="K4321" i="18"/>
  <c r="C4322" i="18"/>
  <c r="D4322" i="18"/>
  <c r="E4322" i="18"/>
  <c r="F4322" i="18"/>
  <c r="G4322" i="18"/>
  <c r="H4322" i="18"/>
  <c r="I4322" i="18"/>
  <c r="J4322" i="18"/>
  <c r="K4322" i="18"/>
  <c r="C4323" i="18"/>
  <c r="D4323" i="18"/>
  <c r="E4323" i="18"/>
  <c r="F4323" i="18"/>
  <c r="G4323" i="18"/>
  <c r="H4323" i="18"/>
  <c r="I4323" i="18"/>
  <c r="J4323" i="18"/>
  <c r="K4323" i="18"/>
  <c r="C4324" i="18"/>
  <c r="D4324" i="18"/>
  <c r="E4324" i="18"/>
  <c r="F4324" i="18"/>
  <c r="G4324" i="18"/>
  <c r="H4324" i="18"/>
  <c r="I4324" i="18"/>
  <c r="J4324" i="18"/>
  <c r="K4324" i="18"/>
  <c r="C4325" i="18"/>
  <c r="D4325" i="18"/>
  <c r="E4325" i="18"/>
  <c r="F4325" i="18"/>
  <c r="G4325" i="18"/>
  <c r="H4325" i="18"/>
  <c r="I4325" i="18"/>
  <c r="J4325" i="18"/>
  <c r="K4325" i="18"/>
  <c r="C4326" i="18"/>
  <c r="D4326" i="18"/>
  <c r="E4326" i="18"/>
  <c r="F4326" i="18"/>
  <c r="G4326" i="18"/>
  <c r="H4326" i="18"/>
  <c r="I4326" i="18"/>
  <c r="J4326" i="18"/>
  <c r="K4326" i="18"/>
  <c r="C4327" i="18"/>
  <c r="D4327" i="18"/>
  <c r="E4327" i="18"/>
  <c r="F4327" i="18"/>
  <c r="G4327" i="18"/>
  <c r="H4327" i="18"/>
  <c r="I4327" i="18"/>
  <c r="J4327" i="18"/>
  <c r="K4327" i="18"/>
  <c r="C4328" i="18"/>
  <c r="D4328" i="18"/>
  <c r="E4328" i="18"/>
  <c r="F4328" i="18"/>
  <c r="G4328" i="18"/>
  <c r="H4328" i="18"/>
  <c r="I4328" i="18"/>
  <c r="J4328" i="18"/>
  <c r="K4328" i="18"/>
  <c r="C4329" i="18"/>
  <c r="D4329" i="18"/>
  <c r="E4329" i="18"/>
  <c r="F4329" i="18"/>
  <c r="G4329" i="18"/>
  <c r="H4329" i="18"/>
  <c r="I4329" i="18"/>
  <c r="J4329" i="18"/>
  <c r="K4329" i="18"/>
  <c r="C4330" i="18"/>
  <c r="D4330" i="18"/>
  <c r="E4330" i="18"/>
  <c r="F4330" i="18"/>
  <c r="G4330" i="18"/>
  <c r="H4330" i="18"/>
  <c r="I4330" i="18"/>
  <c r="J4330" i="18"/>
  <c r="K4330" i="18"/>
  <c r="C4331" i="18"/>
  <c r="D4331" i="18"/>
  <c r="E4331" i="18"/>
  <c r="F4331" i="18"/>
  <c r="G4331" i="18"/>
  <c r="H4331" i="18"/>
  <c r="I4331" i="18"/>
  <c r="J4331" i="18"/>
  <c r="K4331" i="18"/>
  <c r="C4332" i="18"/>
  <c r="D4332" i="18"/>
  <c r="E4332" i="18"/>
  <c r="F4332" i="18"/>
  <c r="G4332" i="18"/>
  <c r="H4332" i="18"/>
  <c r="I4332" i="18"/>
  <c r="J4332" i="18"/>
  <c r="K4332" i="18"/>
  <c r="C4333" i="18"/>
  <c r="D4333" i="18"/>
  <c r="E4333" i="18"/>
  <c r="F4333" i="18"/>
  <c r="G4333" i="18"/>
  <c r="H4333" i="18"/>
  <c r="I4333" i="18"/>
  <c r="J4333" i="18"/>
  <c r="K4333" i="18"/>
  <c r="C4334" i="18"/>
  <c r="D4334" i="18"/>
  <c r="E4334" i="18"/>
  <c r="F4334" i="18"/>
  <c r="G4334" i="18"/>
  <c r="H4334" i="18"/>
  <c r="I4334" i="18"/>
  <c r="J4334" i="18"/>
  <c r="K4334" i="18"/>
  <c r="C4335" i="18"/>
  <c r="D4335" i="18"/>
  <c r="E4335" i="18"/>
  <c r="F4335" i="18"/>
  <c r="G4335" i="18"/>
  <c r="H4335" i="18"/>
  <c r="I4335" i="18"/>
  <c r="J4335" i="18"/>
  <c r="K4335" i="18"/>
  <c r="C4336" i="18"/>
  <c r="D4336" i="18"/>
  <c r="E4336" i="18"/>
  <c r="F4336" i="18"/>
  <c r="G4336" i="18"/>
  <c r="H4336" i="18"/>
  <c r="I4336" i="18"/>
  <c r="J4336" i="18"/>
  <c r="K4336" i="18"/>
  <c r="C4337" i="18"/>
  <c r="D4337" i="18"/>
  <c r="E4337" i="18"/>
  <c r="F4337" i="18"/>
  <c r="G4337" i="18"/>
  <c r="H4337" i="18"/>
  <c r="I4337" i="18"/>
  <c r="J4337" i="18"/>
  <c r="K4337" i="18"/>
  <c r="D4338" i="18"/>
  <c r="E4338" i="18"/>
  <c r="F4338" i="18"/>
  <c r="G4338" i="18"/>
  <c r="H4338" i="18"/>
  <c r="I4338" i="18"/>
  <c r="J4338" i="18"/>
  <c r="K4338" i="18"/>
  <c r="P4339" i="18"/>
  <c r="E2" i="17"/>
  <c r="F2" i="17"/>
  <c r="I2" i="17"/>
  <c r="I3" i="17"/>
  <c r="I4" i="17"/>
  <c r="I5" i="17"/>
  <c r="I6" i="17"/>
  <c r="I7" i="17"/>
  <c r="I8" i="17"/>
  <c r="I9" i="17"/>
  <c r="I10" i="17"/>
  <c r="I11" i="17"/>
  <c r="I12" i="17"/>
  <c r="I13" i="17"/>
  <c r="I14" i="17"/>
  <c r="I15" i="17"/>
  <c r="I16" i="17"/>
  <c r="I17" i="17"/>
  <c r="I18" i="17"/>
  <c r="I19" i="17"/>
  <c r="I20" i="17"/>
  <c r="I21" i="17"/>
  <c r="I22" i="17"/>
  <c r="I23" i="17"/>
  <c r="I24" i="17"/>
  <c r="I25" i="17"/>
  <c r="I26" i="17"/>
  <c r="I27" i="17"/>
  <c r="I28" i="17"/>
  <c r="I29" i="17"/>
  <c r="I30" i="17"/>
  <c r="I31" i="17"/>
  <c r="I32" i="17"/>
  <c r="I33" i="17"/>
  <c r="I34" i="17"/>
  <c r="I35" i="17"/>
  <c r="I36" i="17"/>
  <c r="I37" i="17"/>
  <c r="I38" i="17"/>
  <c r="I39" i="17"/>
  <c r="I40" i="17"/>
  <c r="I42" i="17"/>
  <c r="I43" i="17"/>
  <c r="I44" i="17"/>
  <c r="I45" i="17"/>
  <c r="I46" i="17"/>
  <c r="I47" i="17"/>
  <c r="I48" i="17"/>
  <c r="I49" i="17"/>
  <c r="I50" i="17"/>
  <c r="I51" i="17"/>
  <c r="I52" i="17"/>
  <c r="I53" i="17"/>
  <c r="I54" i="17"/>
  <c r="I55" i="17"/>
  <c r="I56" i="17"/>
  <c r="I57" i="17"/>
  <c r="I58" i="17"/>
  <c r="I59" i="17"/>
  <c r="I60" i="17"/>
  <c r="I61" i="17"/>
  <c r="I62" i="17"/>
  <c r="I63" i="17"/>
  <c r="I64" i="17"/>
  <c r="I65" i="17"/>
  <c r="I66" i="17"/>
  <c r="I67" i="17"/>
  <c r="I68" i="17"/>
  <c r="I69" i="17"/>
  <c r="I70" i="17"/>
  <c r="I71" i="17"/>
  <c r="I73" i="17"/>
  <c r="I74" i="17"/>
  <c r="I75" i="17"/>
  <c r="I76" i="17"/>
  <c r="I77" i="17"/>
  <c r="I78" i="17"/>
  <c r="I79" i="17"/>
  <c r="I80" i="17"/>
  <c r="I81" i="17"/>
  <c r="I82" i="17"/>
  <c r="I83" i="17"/>
  <c r="I84" i="17"/>
  <c r="I85" i="17"/>
  <c r="I86" i="17"/>
  <c r="I87" i="17"/>
  <c r="I88" i="17"/>
  <c r="I89" i="17"/>
  <c r="I90" i="17"/>
  <c r="I91" i="17"/>
  <c r="I92" i="17"/>
  <c r="I93" i="17"/>
  <c r="I94" i="17"/>
  <c r="I95" i="17"/>
  <c r="I96" i="17"/>
  <c r="I97" i="17"/>
  <c r="I98" i="17"/>
  <c r="I99" i="17"/>
  <c r="I100" i="17"/>
  <c r="I101" i="17"/>
  <c r="I102" i="17"/>
  <c r="I103" i="17"/>
  <c r="I104" i="17"/>
  <c r="I105" i="17"/>
  <c r="I106" i="17"/>
  <c r="I107" i="17"/>
  <c r="I108" i="17"/>
  <c r="I109" i="17"/>
  <c r="I110" i="17"/>
  <c r="I111" i="17"/>
  <c r="I112" i="17"/>
  <c r="I113" i="17"/>
  <c r="I114" i="17"/>
  <c r="I115" i="17"/>
  <c r="I116" i="17"/>
  <c r="I117" i="17"/>
  <c r="I118" i="17"/>
  <c r="I119" i="17"/>
  <c r="I120" i="17"/>
  <c r="I121" i="17"/>
  <c r="I122" i="17"/>
  <c r="I123" i="17"/>
  <c r="I124" i="17"/>
  <c r="I125" i="17"/>
  <c r="I126" i="17"/>
  <c r="AO4" i="17"/>
  <c r="J2" i="17"/>
  <c r="L2" i="17"/>
  <c r="M2" i="17"/>
  <c r="N2" i="17"/>
  <c r="O2" i="17"/>
  <c r="U2" i="17"/>
  <c r="X2" i="17"/>
  <c r="AB2" i="17"/>
  <c r="AJ2" i="17"/>
  <c r="AJ3" i="17"/>
  <c r="AJ4" i="17"/>
  <c r="W72" i="17"/>
  <c r="W125" i="17"/>
  <c r="AJ5" i="17"/>
  <c r="AJ6" i="17"/>
  <c r="AJ7" i="17"/>
  <c r="W24" i="17"/>
  <c r="W11" i="17"/>
  <c r="AJ8" i="17"/>
  <c r="W81" i="17"/>
  <c r="W67" i="17"/>
  <c r="AJ9" i="17"/>
  <c r="W39" i="17"/>
  <c r="W74" i="17"/>
  <c r="W116" i="17"/>
  <c r="W122" i="17"/>
  <c r="W123" i="17"/>
  <c r="W124" i="17"/>
  <c r="AJ10" i="17"/>
  <c r="AJ11" i="17"/>
  <c r="AJ12" i="17"/>
  <c r="W65" i="17"/>
  <c r="W126" i="17"/>
  <c r="AJ13" i="17"/>
  <c r="W35" i="17"/>
  <c r="W66" i="17"/>
  <c r="AJ14" i="17"/>
  <c r="W40" i="17"/>
  <c r="AJ15" i="17"/>
  <c r="AJ16" i="17"/>
  <c r="W12" i="17"/>
  <c r="AJ17" i="17"/>
  <c r="AJ18" i="17"/>
  <c r="AJ19" i="17"/>
  <c r="AJ20" i="17"/>
  <c r="AJ21" i="17"/>
  <c r="AJ22" i="17"/>
  <c r="AK2" i="17"/>
  <c r="AE2" i="17"/>
  <c r="AF2" i="17"/>
  <c r="AL2" i="17"/>
  <c r="E3" i="17"/>
  <c r="F3" i="17"/>
  <c r="J3" i="17"/>
  <c r="L3" i="17"/>
  <c r="M3" i="17"/>
  <c r="N3" i="17"/>
  <c r="O3" i="17"/>
  <c r="U3" i="17"/>
  <c r="X3" i="17"/>
  <c r="AB3" i="17"/>
  <c r="AK19" i="17"/>
  <c r="AE3" i="17"/>
  <c r="AF3" i="17"/>
  <c r="AK3" i="17"/>
  <c r="AL3" i="17"/>
  <c r="AO3" i="17"/>
  <c r="E4" i="17"/>
  <c r="F4" i="17"/>
  <c r="J4" i="17"/>
  <c r="L4" i="17"/>
  <c r="M4" i="17"/>
  <c r="N4" i="17"/>
  <c r="O4" i="17"/>
  <c r="U4" i="17"/>
  <c r="X4" i="17"/>
  <c r="AB4" i="17"/>
  <c r="AE4" i="17"/>
  <c r="AF4" i="17"/>
  <c r="AK4" i="17"/>
  <c r="AL4" i="17"/>
  <c r="E5" i="17"/>
  <c r="F5" i="17"/>
  <c r="J5" i="17"/>
  <c r="L5" i="17"/>
  <c r="M5" i="17"/>
  <c r="N5" i="17"/>
  <c r="O5" i="17"/>
  <c r="U5" i="17"/>
  <c r="X5" i="17"/>
  <c r="AB5" i="17"/>
  <c r="AE5" i="17"/>
  <c r="AF5" i="17"/>
  <c r="AK5" i="17"/>
  <c r="AL5" i="17"/>
  <c r="AO5" i="17"/>
  <c r="E6" i="17"/>
  <c r="F6" i="17"/>
  <c r="J6" i="17"/>
  <c r="L6" i="17"/>
  <c r="M6" i="17"/>
  <c r="N6" i="17"/>
  <c r="O6" i="17"/>
  <c r="U6" i="17"/>
  <c r="X6" i="17"/>
  <c r="AB6" i="17"/>
  <c r="AE6" i="17"/>
  <c r="AF6" i="17"/>
  <c r="AK6" i="17"/>
  <c r="AL6" i="17"/>
  <c r="AO6" i="17"/>
  <c r="E7" i="17"/>
  <c r="F7" i="17"/>
  <c r="J7" i="17"/>
  <c r="L7" i="17"/>
  <c r="M7" i="17"/>
  <c r="N7" i="17"/>
  <c r="O7" i="17"/>
  <c r="U7" i="17"/>
  <c r="X7" i="17"/>
  <c r="AB7" i="17"/>
  <c r="AE7" i="17"/>
  <c r="AF7" i="17"/>
  <c r="AK7" i="17"/>
  <c r="AL7" i="17"/>
  <c r="AO7" i="17"/>
  <c r="E8" i="17"/>
  <c r="F8" i="17"/>
  <c r="J8" i="17"/>
  <c r="L8" i="17"/>
  <c r="M8" i="17"/>
  <c r="N8" i="17"/>
  <c r="O8" i="17"/>
  <c r="U8" i="17"/>
  <c r="X8" i="17"/>
  <c r="AB8" i="17"/>
  <c r="AE8" i="17"/>
  <c r="AF8" i="17"/>
  <c r="AK8" i="17"/>
  <c r="AL8" i="17"/>
  <c r="AO8" i="17"/>
  <c r="E9" i="17"/>
  <c r="F9" i="17"/>
  <c r="J9" i="17"/>
  <c r="L9" i="17"/>
  <c r="M9" i="17"/>
  <c r="N9" i="17"/>
  <c r="O9" i="17"/>
  <c r="U9" i="17"/>
  <c r="X9" i="17"/>
  <c r="AB9" i="17"/>
  <c r="AE9" i="17"/>
  <c r="AF9" i="17"/>
  <c r="AK9" i="17"/>
  <c r="AL9" i="17"/>
  <c r="AO9" i="17"/>
  <c r="E10" i="17"/>
  <c r="F10" i="17"/>
  <c r="J10" i="17"/>
  <c r="L10" i="17"/>
  <c r="M10" i="17"/>
  <c r="N10" i="17"/>
  <c r="O10" i="17"/>
  <c r="T10" i="17"/>
  <c r="U10" i="17"/>
  <c r="X10" i="17"/>
  <c r="Z10" i="17"/>
  <c r="Y10" i="17"/>
  <c r="AB10" i="17"/>
  <c r="AE10" i="17"/>
  <c r="AF10" i="17"/>
  <c r="AK10" i="17"/>
  <c r="AL10" i="17"/>
  <c r="AO10" i="17"/>
  <c r="E11" i="17"/>
  <c r="F11" i="17"/>
  <c r="J11" i="17"/>
  <c r="L11" i="17"/>
  <c r="M11" i="17"/>
  <c r="N11" i="17"/>
  <c r="O11" i="17"/>
  <c r="Q11" i="17"/>
  <c r="T11" i="17"/>
  <c r="U11" i="17"/>
  <c r="X11" i="17"/>
  <c r="AA11" i="17"/>
  <c r="Z11" i="17"/>
  <c r="Y11" i="17"/>
  <c r="AB11" i="17"/>
  <c r="AE11" i="17"/>
  <c r="AF11" i="17"/>
  <c r="AK11" i="17"/>
  <c r="AL11" i="17"/>
  <c r="AO11" i="17"/>
  <c r="E12" i="17"/>
  <c r="F12" i="17"/>
  <c r="J12" i="17"/>
  <c r="L12" i="17"/>
  <c r="M12" i="17"/>
  <c r="N12" i="17"/>
  <c r="O12" i="17"/>
  <c r="Q12" i="17"/>
  <c r="T12" i="17"/>
  <c r="U12" i="17"/>
  <c r="X12" i="17"/>
  <c r="AA12" i="17"/>
  <c r="Z12" i="17"/>
  <c r="Y12" i="17"/>
  <c r="AB12" i="17"/>
  <c r="AK17" i="17"/>
  <c r="AE12" i="17"/>
  <c r="AF12" i="17"/>
  <c r="AK12" i="17"/>
  <c r="AL12" i="17"/>
  <c r="AO12" i="17"/>
  <c r="E13" i="17"/>
  <c r="F13" i="17"/>
  <c r="J13" i="17"/>
  <c r="L13" i="17"/>
  <c r="M13" i="17"/>
  <c r="N13" i="17"/>
  <c r="O13" i="17"/>
  <c r="U13" i="17"/>
  <c r="X13" i="17"/>
  <c r="AB13" i="17"/>
  <c r="AE13" i="17"/>
  <c r="AF13" i="17"/>
  <c r="AK13" i="17"/>
  <c r="AL13" i="17"/>
  <c r="E14" i="17"/>
  <c r="F14" i="17"/>
  <c r="J14" i="17"/>
  <c r="L14" i="17"/>
  <c r="M14" i="17"/>
  <c r="N14" i="17"/>
  <c r="O14" i="17"/>
  <c r="U14" i="17"/>
  <c r="X14" i="17"/>
  <c r="AB14" i="17"/>
  <c r="AE14" i="17"/>
  <c r="AF14" i="17"/>
  <c r="AK14" i="17"/>
  <c r="AL14" i="17"/>
  <c r="E15" i="17"/>
  <c r="F15" i="17"/>
  <c r="J15" i="17"/>
  <c r="L15" i="17"/>
  <c r="M15" i="17"/>
  <c r="N15" i="17"/>
  <c r="O15" i="17"/>
  <c r="U15" i="17"/>
  <c r="X15" i="17"/>
  <c r="AB15" i="17"/>
  <c r="AE15" i="17"/>
  <c r="AF15" i="17"/>
  <c r="AK15" i="17"/>
  <c r="AL15" i="17"/>
  <c r="E16" i="17"/>
  <c r="F16" i="17"/>
  <c r="J16" i="17"/>
  <c r="L16" i="17"/>
  <c r="M16" i="17"/>
  <c r="N16" i="17"/>
  <c r="O16" i="17"/>
  <c r="U16" i="17"/>
  <c r="X16" i="17"/>
  <c r="AB16" i="17"/>
  <c r="AE16" i="17"/>
  <c r="AF16" i="17"/>
  <c r="AK16" i="17"/>
  <c r="AL16" i="17"/>
  <c r="E17" i="17"/>
  <c r="F17" i="17"/>
  <c r="J17" i="17"/>
  <c r="L17" i="17"/>
  <c r="M17" i="17"/>
  <c r="N17" i="17"/>
  <c r="O17" i="17"/>
  <c r="U17" i="17"/>
  <c r="X17" i="17"/>
  <c r="AB17" i="17"/>
  <c r="AE17" i="17"/>
  <c r="AF17" i="17"/>
  <c r="AL17" i="17"/>
  <c r="E18" i="17"/>
  <c r="F18" i="17"/>
  <c r="J18" i="17"/>
  <c r="L18" i="17"/>
  <c r="M18" i="17"/>
  <c r="N18" i="17"/>
  <c r="O18" i="17"/>
  <c r="U18" i="17"/>
  <c r="X18" i="17"/>
  <c r="AB18" i="17"/>
  <c r="AE18" i="17"/>
  <c r="AF18" i="17"/>
  <c r="AK18" i="17"/>
  <c r="AL18" i="17"/>
  <c r="E19" i="17"/>
  <c r="F19" i="17"/>
  <c r="J19" i="17"/>
  <c r="L19" i="17"/>
  <c r="M19" i="17"/>
  <c r="N19" i="17"/>
  <c r="O19" i="17"/>
  <c r="U19" i="17"/>
  <c r="X19" i="17"/>
  <c r="AB19" i="17"/>
  <c r="AE19" i="17"/>
  <c r="AF19" i="17"/>
  <c r="AL19" i="17"/>
  <c r="E20" i="17"/>
  <c r="F20" i="17"/>
  <c r="J20" i="17"/>
  <c r="L20" i="17"/>
  <c r="M20" i="17"/>
  <c r="N20" i="17"/>
  <c r="O20" i="17"/>
  <c r="U20" i="17"/>
  <c r="X20" i="17"/>
  <c r="AB20" i="17"/>
  <c r="AE20" i="17"/>
  <c r="AF20" i="17"/>
  <c r="AK20" i="17"/>
  <c r="AL20" i="17"/>
  <c r="E21" i="17"/>
  <c r="F21" i="17"/>
  <c r="J21" i="17"/>
  <c r="L21" i="17"/>
  <c r="M21" i="17"/>
  <c r="N21" i="17"/>
  <c r="O21" i="17"/>
  <c r="U21" i="17"/>
  <c r="X21" i="17"/>
  <c r="AB21" i="17"/>
  <c r="AE21" i="17"/>
  <c r="AF21" i="17"/>
  <c r="AK21" i="17"/>
  <c r="AL21" i="17"/>
  <c r="E22" i="17"/>
  <c r="F22" i="17"/>
  <c r="J22" i="17"/>
  <c r="L22" i="17"/>
  <c r="M22" i="17"/>
  <c r="N22" i="17"/>
  <c r="O22" i="17"/>
  <c r="U22" i="17"/>
  <c r="X22" i="17"/>
  <c r="AB22" i="17"/>
  <c r="AE22" i="17"/>
  <c r="AF22" i="17"/>
  <c r="AK22" i="17"/>
  <c r="AL22" i="17"/>
  <c r="E23" i="17"/>
  <c r="F23" i="17"/>
  <c r="J23" i="17"/>
  <c r="L23" i="17"/>
  <c r="M23" i="17"/>
  <c r="N23" i="17"/>
  <c r="O23" i="17"/>
  <c r="U23" i="17"/>
  <c r="X23" i="17"/>
  <c r="AB23" i="17"/>
  <c r="AE23" i="17"/>
  <c r="AF23" i="17"/>
  <c r="E24" i="17"/>
  <c r="F24" i="17"/>
  <c r="J24" i="17"/>
  <c r="L24" i="17"/>
  <c r="M24" i="17"/>
  <c r="N24" i="17"/>
  <c r="O24" i="17"/>
  <c r="Q24" i="17"/>
  <c r="U24" i="17"/>
  <c r="X24" i="17"/>
  <c r="AA24" i="17"/>
  <c r="Z24" i="17"/>
  <c r="Y24" i="17"/>
  <c r="AB24" i="17"/>
  <c r="AE24" i="17"/>
  <c r="AF24" i="17"/>
  <c r="E25" i="17"/>
  <c r="F25" i="17"/>
  <c r="J25" i="17"/>
  <c r="L25" i="17"/>
  <c r="M25" i="17"/>
  <c r="N25" i="17"/>
  <c r="O25" i="17"/>
  <c r="U25" i="17"/>
  <c r="X25" i="17"/>
  <c r="AB25" i="17"/>
  <c r="AE25" i="17"/>
  <c r="AF25" i="17"/>
  <c r="E26" i="17"/>
  <c r="F26" i="17"/>
  <c r="J26" i="17"/>
  <c r="L26" i="17"/>
  <c r="M26" i="17"/>
  <c r="N26" i="17"/>
  <c r="O26" i="17"/>
  <c r="U26" i="17"/>
  <c r="X26" i="17"/>
  <c r="AB26" i="17"/>
  <c r="AE26" i="17"/>
  <c r="AF26" i="17"/>
  <c r="E27" i="17"/>
  <c r="F27" i="17"/>
  <c r="J27" i="17"/>
  <c r="L27" i="17"/>
  <c r="M27" i="17"/>
  <c r="N27" i="17"/>
  <c r="O27" i="17"/>
  <c r="T27" i="17"/>
  <c r="U27" i="17"/>
  <c r="X27" i="17"/>
  <c r="AB27" i="17"/>
  <c r="AE27" i="17"/>
  <c r="AF27" i="17"/>
  <c r="E28" i="17"/>
  <c r="F28" i="17"/>
  <c r="J28" i="17"/>
  <c r="L28" i="17"/>
  <c r="M28" i="17"/>
  <c r="N28" i="17"/>
  <c r="O28" i="17"/>
  <c r="U28" i="17"/>
  <c r="X28" i="17"/>
  <c r="AB28" i="17"/>
  <c r="AE28" i="17"/>
  <c r="AF28" i="17"/>
  <c r="E29" i="17"/>
  <c r="F29" i="17"/>
  <c r="J29" i="17"/>
  <c r="L29" i="17"/>
  <c r="M29" i="17"/>
  <c r="N29" i="17"/>
  <c r="O29" i="17"/>
  <c r="U29" i="17"/>
  <c r="X29" i="17"/>
  <c r="AB29" i="17"/>
  <c r="AE29" i="17"/>
  <c r="AF29" i="17"/>
  <c r="E30" i="17"/>
  <c r="F30" i="17"/>
  <c r="J30" i="17"/>
  <c r="L30" i="17"/>
  <c r="M30" i="17"/>
  <c r="N30" i="17"/>
  <c r="O30" i="17"/>
  <c r="U30" i="17"/>
  <c r="X30" i="17"/>
  <c r="AB30" i="17"/>
  <c r="AE30" i="17"/>
  <c r="AF30" i="17"/>
  <c r="E31" i="17"/>
  <c r="F31" i="17"/>
  <c r="J31" i="17"/>
  <c r="L31" i="17"/>
  <c r="M31" i="17"/>
  <c r="N31" i="17"/>
  <c r="O31" i="17"/>
  <c r="U31" i="17"/>
  <c r="X31" i="17"/>
  <c r="AB31" i="17"/>
  <c r="AE31" i="17"/>
  <c r="AF31" i="17"/>
  <c r="E32" i="17"/>
  <c r="F32" i="17"/>
  <c r="J32" i="17"/>
  <c r="L32" i="17"/>
  <c r="M32" i="17"/>
  <c r="N32" i="17"/>
  <c r="O32" i="17"/>
  <c r="U32" i="17"/>
  <c r="X32" i="17"/>
  <c r="AB32" i="17"/>
  <c r="AE32" i="17"/>
  <c r="AF32" i="17"/>
  <c r="E33" i="17"/>
  <c r="F33" i="17"/>
  <c r="J33" i="17"/>
  <c r="L33" i="17"/>
  <c r="M33" i="17"/>
  <c r="N33" i="17"/>
  <c r="O33" i="17"/>
  <c r="U33" i="17"/>
  <c r="X33" i="17"/>
  <c r="AB33" i="17"/>
  <c r="AE33" i="17"/>
  <c r="AF33" i="17"/>
  <c r="E34" i="17"/>
  <c r="F34" i="17"/>
  <c r="J34" i="17"/>
  <c r="L34" i="17"/>
  <c r="M34" i="17"/>
  <c r="N34" i="17"/>
  <c r="O34" i="17"/>
  <c r="U34" i="17"/>
  <c r="X34" i="17"/>
  <c r="AB34" i="17"/>
  <c r="AE34" i="17"/>
  <c r="AF34" i="17"/>
  <c r="E35" i="17"/>
  <c r="F35" i="17"/>
  <c r="J35" i="17"/>
  <c r="L35" i="17"/>
  <c r="M35" i="17"/>
  <c r="N35" i="17"/>
  <c r="O35" i="17"/>
  <c r="Q35" i="17"/>
  <c r="T35" i="17"/>
  <c r="U35" i="17"/>
  <c r="X35" i="17"/>
  <c r="Z35" i="17"/>
  <c r="Y35" i="17"/>
  <c r="AB35" i="17"/>
  <c r="AE35" i="17"/>
  <c r="AF35" i="17"/>
  <c r="E36" i="17"/>
  <c r="F36" i="17"/>
  <c r="J36" i="17"/>
  <c r="L36" i="17"/>
  <c r="M36" i="17"/>
  <c r="N36" i="17"/>
  <c r="O36" i="17"/>
  <c r="U36" i="17"/>
  <c r="X36" i="17"/>
  <c r="AB36" i="17"/>
  <c r="AE36" i="17"/>
  <c r="AF36" i="17"/>
  <c r="E37" i="17"/>
  <c r="F37" i="17"/>
  <c r="J37" i="17"/>
  <c r="L37" i="17"/>
  <c r="M37" i="17"/>
  <c r="N37" i="17"/>
  <c r="O37" i="17"/>
  <c r="U37" i="17"/>
  <c r="X37" i="17"/>
  <c r="AB37" i="17"/>
  <c r="AE37" i="17"/>
  <c r="AF37" i="17"/>
  <c r="E38" i="17"/>
  <c r="F38" i="17"/>
  <c r="J38" i="17"/>
  <c r="L38" i="17"/>
  <c r="M38" i="17"/>
  <c r="N38" i="17"/>
  <c r="O38" i="17"/>
  <c r="U38" i="17"/>
  <c r="X38" i="17"/>
  <c r="AB38" i="17"/>
  <c r="AE38" i="17"/>
  <c r="AF38" i="17"/>
  <c r="E39" i="17"/>
  <c r="F39" i="17"/>
  <c r="J39" i="17"/>
  <c r="L39" i="17"/>
  <c r="M39" i="17"/>
  <c r="N39" i="17"/>
  <c r="O39" i="17"/>
  <c r="Q39" i="17"/>
  <c r="T39" i="17"/>
  <c r="U39" i="17"/>
  <c r="X39" i="17"/>
  <c r="Z39" i="17"/>
  <c r="Y39" i="17"/>
  <c r="AB39" i="17"/>
  <c r="AE39" i="17"/>
  <c r="AF39" i="17"/>
  <c r="E40" i="17"/>
  <c r="F40" i="17"/>
  <c r="J40" i="17"/>
  <c r="L40" i="17"/>
  <c r="M40" i="17"/>
  <c r="N40" i="17"/>
  <c r="O40" i="17"/>
  <c r="Q40" i="17"/>
  <c r="U40" i="17"/>
  <c r="X40" i="17"/>
  <c r="AA40" i="17"/>
  <c r="Z40" i="17"/>
  <c r="Y40" i="17"/>
  <c r="AB40" i="17"/>
  <c r="AE40" i="17"/>
  <c r="AF40" i="17"/>
  <c r="E41" i="17"/>
  <c r="F41" i="17"/>
  <c r="H41" i="17"/>
  <c r="J41" i="17"/>
  <c r="L41" i="17"/>
  <c r="M41" i="17"/>
  <c r="N41" i="17"/>
  <c r="O41" i="17"/>
  <c r="T41" i="17"/>
  <c r="U41" i="17"/>
  <c r="X41" i="17"/>
  <c r="AB41" i="17"/>
  <c r="AE41" i="17"/>
  <c r="AF41" i="17"/>
  <c r="E42" i="17"/>
  <c r="F42" i="17"/>
  <c r="J42" i="17"/>
  <c r="L42" i="17"/>
  <c r="M42" i="17"/>
  <c r="N42" i="17"/>
  <c r="O42" i="17"/>
  <c r="U42" i="17"/>
  <c r="X42" i="17"/>
  <c r="AB42" i="17"/>
  <c r="AE42" i="17"/>
  <c r="AF42" i="17"/>
  <c r="E43" i="17"/>
  <c r="F43" i="17"/>
  <c r="J43" i="17"/>
  <c r="L43" i="17"/>
  <c r="M43" i="17"/>
  <c r="N43" i="17"/>
  <c r="O43" i="17"/>
  <c r="U43" i="17"/>
  <c r="X43" i="17"/>
  <c r="AB43" i="17"/>
  <c r="AE43" i="17"/>
  <c r="AF43" i="17"/>
  <c r="E44" i="17"/>
  <c r="F44" i="17"/>
  <c r="J44" i="17"/>
  <c r="L44" i="17"/>
  <c r="M44" i="17"/>
  <c r="N44" i="17"/>
  <c r="O44" i="17"/>
  <c r="U44" i="17"/>
  <c r="X44" i="17"/>
  <c r="AB44" i="17"/>
  <c r="AE44" i="17"/>
  <c r="AF44" i="17"/>
  <c r="E45" i="17"/>
  <c r="F45" i="17"/>
  <c r="J45" i="17"/>
  <c r="L45" i="17"/>
  <c r="M45" i="17"/>
  <c r="N45" i="17"/>
  <c r="O45" i="17"/>
  <c r="U45" i="17"/>
  <c r="X45" i="17"/>
  <c r="AB45" i="17"/>
  <c r="AE45" i="17"/>
  <c r="AF45" i="17"/>
  <c r="E46" i="17"/>
  <c r="F46" i="17"/>
  <c r="J46" i="17"/>
  <c r="L46" i="17"/>
  <c r="M46" i="17"/>
  <c r="N46" i="17"/>
  <c r="O46" i="17"/>
  <c r="U46" i="17"/>
  <c r="X46" i="17"/>
  <c r="AB46" i="17"/>
  <c r="AE46" i="17"/>
  <c r="AF46" i="17"/>
  <c r="E47" i="17"/>
  <c r="F47" i="17"/>
  <c r="J47" i="17"/>
  <c r="L47" i="17"/>
  <c r="M47" i="17"/>
  <c r="N47" i="17"/>
  <c r="O47" i="17"/>
  <c r="U47" i="17"/>
  <c r="X47" i="17"/>
  <c r="AB47" i="17"/>
  <c r="AE47" i="17"/>
  <c r="AF47" i="17"/>
  <c r="E48" i="17"/>
  <c r="F48" i="17"/>
  <c r="J48" i="17"/>
  <c r="L48" i="17"/>
  <c r="M48" i="17"/>
  <c r="N48" i="17"/>
  <c r="O48" i="17"/>
  <c r="U48" i="17"/>
  <c r="X48" i="17"/>
  <c r="AB48" i="17"/>
  <c r="AE48" i="17"/>
  <c r="AF48" i="17"/>
  <c r="E49" i="17"/>
  <c r="F49" i="17"/>
  <c r="J49" i="17"/>
  <c r="L49" i="17"/>
  <c r="M49" i="17"/>
  <c r="N49" i="17"/>
  <c r="O49" i="17"/>
  <c r="U49" i="17"/>
  <c r="X49" i="17"/>
  <c r="AB49" i="17"/>
  <c r="AE49" i="17"/>
  <c r="AF49" i="17"/>
  <c r="E50" i="17"/>
  <c r="F50" i="17"/>
  <c r="J50" i="17"/>
  <c r="L50" i="17"/>
  <c r="M50" i="17"/>
  <c r="N50" i="17"/>
  <c r="O50" i="17"/>
  <c r="U50" i="17"/>
  <c r="X50" i="17"/>
  <c r="AB50" i="17"/>
  <c r="AF50" i="17"/>
  <c r="E51" i="17"/>
  <c r="F51" i="17"/>
  <c r="J51" i="17"/>
  <c r="L51" i="17"/>
  <c r="M51" i="17"/>
  <c r="N51" i="17"/>
  <c r="O51" i="17"/>
  <c r="U51" i="17"/>
  <c r="X51" i="17"/>
  <c r="AB51" i="17"/>
  <c r="AE51" i="17"/>
  <c r="AF51" i="17"/>
  <c r="E52" i="17"/>
  <c r="F52" i="17"/>
  <c r="J52" i="17"/>
  <c r="L52" i="17"/>
  <c r="M52" i="17"/>
  <c r="N52" i="17"/>
  <c r="O52" i="17"/>
  <c r="U52" i="17"/>
  <c r="X52" i="17"/>
  <c r="AB52" i="17"/>
  <c r="AE52" i="17"/>
  <c r="AF52" i="17"/>
  <c r="E53" i="17"/>
  <c r="F53" i="17"/>
  <c r="J53" i="17"/>
  <c r="L53" i="17"/>
  <c r="M53" i="17"/>
  <c r="N53" i="17"/>
  <c r="O53" i="17"/>
  <c r="U53" i="17"/>
  <c r="X53" i="17"/>
  <c r="AB53" i="17"/>
  <c r="AE53" i="17"/>
  <c r="AF53" i="17"/>
  <c r="E54" i="17"/>
  <c r="F54" i="17"/>
  <c r="J54" i="17"/>
  <c r="L54" i="17"/>
  <c r="M54" i="17"/>
  <c r="N54" i="17"/>
  <c r="O54" i="17"/>
  <c r="U54" i="17"/>
  <c r="X54" i="17"/>
  <c r="AB54" i="17"/>
  <c r="AE54" i="17"/>
  <c r="AF54" i="17"/>
  <c r="E55" i="17"/>
  <c r="F55" i="17"/>
  <c r="J55" i="17"/>
  <c r="L55" i="17"/>
  <c r="M55" i="17"/>
  <c r="N55" i="17"/>
  <c r="O55" i="17"/>
  <c r="U55" i="17"/>
  <c r="X55" i="17"/>
  <c r="AB55" i="17"/>
  <c r="AE55" i="17"/>
  <c r="AF55" i="17"/>
  <c r="E56" i="17"/>
  <c r="F56" i="17"/>
  <c r="J56" i="17"/>
  <c r="L56" i="17"/>
  <c r="M56" i="17"/>
  <c r="N56" i="17"/>
  <c r="O56" i="17"/>
  <c r="U56" i="17"/>
  <c r="X56" i="17"/>
  <c r="AB56" i="17"/>
  <c r="AE56" i="17"/>
  <c r="AF56" i="17"/>
  <c r="E57" i="17"/>
  <c r="F57" i="17"/>
  <c r="J57" i="17"/>
  <c r="L57" i="17"/>
  <c r="M57" i="17"/>
  <c r="N57" i="17"/>
  <c r="O57" i="17"/>
  <c r="U57" i="17"/>
  <c r="X57" i="17"/>
  <c r="AB57" i="17"/>
  <c r="AF57" i="17"/>
  <c r="E58" i="17"/>
  <c r="F58" i="17"/>
  <c r="J58" i="17"/>
  <c r="L58" i="17"/>
  <c r="M58" i="17"/>
  <c r="N58" i="17"/>
  <c r="O58" i="17"/>
  <c r="U58" i="17"/>
  <c r="X58" i="17"/>
  <c r="AB58" i="17"/>
  <c r="AE58" i="17"/>
  <c r="AF58" i="17"/>
  <c r="E59" i="17"/>
  <c r="F59" i="17"/>
  <c r="J59" i="17"/>
  <c r="L59" i="17"/>
  <c r="M59" i="17"/>
  <c r="N59" i="17"/>
  <c r="O59" i="17"/>
  <c r="U59" i="17"/>
  <c r="X59" i="17"/>
  <c r="AB59" i="17"/>
  <c r="AE59" i="17"/>
  <c r="AF59" i="17"/>
  <c r="E60" i="17"/>
  <c r="F60" i="17"/>
  <c r="J60" i="17"/>
  <c r="L60" i="17"/>
  <c r="M60" i="17"/>
  <c r="N60" i="17"/>
  <c r="O60" i="17"/>
  <c r="U60" i="17"/>
  <c r="X60" i="17"/>
  <c r="AB60" i="17"/>
  <c r="AF60" i="17"/>
  <c r="E61" i="17"/>
  <c r="F61" i="17"/>
  <c r="J61" i="17"/>
  <c r="L61" i="17"/>
  <c r="M61" i="17"/>
  <c r="N61" i="17"/>
  <c r="O61" i="17"/>
  <c r="U61" i="17"/>
  <c r="X61" i="17"/>
  <c r="AB61" i="17"/>
  <c r="AE61" i="17"/>
  <c r="AF61" i="17"/>
  <c r="E62" i="17"/>
  <c r="F62" i="17"/>
  <c r="J62" i="17"/>
  <c r="L62" i="17"/>
  <c r="M62" i="17"/>
  <c r="N62" i="17"/>
  <c r="O62" i="17"/>
  <c r="U62" i="17"/>
  <c r="X62" i="17"/>
  <c r="AB62" i="17"/>
  <c r="AE62" i="17"/>
  <c r="AF62" i="17"/>
  <c r="E63" i="17"/>
  <c r="F63" i="17"/>
  <c r="J63" i="17"/>
  <c r="L63" i="17"/>
  <c r="M63" i="17"/>
  <c r="N63" i="17"/>
  <c r="O63" i="17"/>
  <c r="U63" i="17"/>
  <c r="X63" i="17"/>
  <c r="AB63" i="17"/>
  <c r="AE63" i="17"/>
  <c r="AF63" i="17"/>
  <c r="E64" i="17"/>
  <c r="F64" i="17"/>
  <c r="J64" i="17"/>
  <c r="L64" i="17"/>
  <c r="M64" i="17"/>
  <c r="N64" i="17"/>
  <c r="O64" i="17"/>
  <c r="U64" i="17"/>
  <c r="X64" i="17"/>
  <c r="AB64" i="17"/>
  <c r="AF64" i="17"/>
  <c r="E65" i="17"/>
  <c r="F65" i="17"/>
  <c r="J65" i="17"/>
  <c r="L65" i="17"/>
  <c r="M65" i="17"/>
  <c r="N65" i="17"/>
  <c r="O65" i="17"/>
  <c r="U65" i="17"/>
  <c r="X65" i="17"/>
  <c r="Z65" i="17"/>
  <c r="Y65" i="17"/>
  <c r="AB65" i="17"/>
  <c r="AE65" i="17"/>
  <c r="AF65" i="17"/>
  <c r="E66" i="17"/>
  <c r="F66" i="17"/>
  <c r="J66" i="17"/>
  <c r="L66" i="17"/>
  <c r="M66" i="17"/>
  <c r="N66" i="17"/>
  <c r="O66" i="17"/>
  <c r="U66" i="17"/>
  <c r="X66" i="17"/>
  <c r="Z66" i="17"/>
  <c r="Y66" i="17"/>
  <c r="AB66" i="17"/>
  <c r="AE66" i="17"/>
  <c r="AF66" i="17"/>
  <c r="E67" i="17"/>
  <c r="F67" i="17"/>
  <c r="J67" i="17"/>
  <c r="L67" i="17"/>
  <c r="M67" i="17"/>
  <c r="N67" i="17"/>
  <c r="O67" i="17"/>
  <c r="T67" i="17"/>
  <c r="U67" i="17"/>
  <c r="X67" i="17"/>
  <c r="Z67" i="17"/>
  <c r="Y67" i="17"/>
  <c r="AB67" i="17"/>
  <c r="AE67" i="17"/>
  <c r="AF67" i="17"/>
  <c r="E68" i="17"/>
  <c r="F68" i="17"/>
  <c r="J68" i="17"/>
  <c r="L68" i="17"/>
  <c r="M68" i="17"/>
  <c r="N68" i="17"/>
  <c r="O68" i="17"/>
  <c r="U68" i="17"/>
  <c r="X68" i="17"/>
  <c r="AB68" i="17"/>
  <c r="AE68" i="17"/>
  <c r="AF68" i="17"/>
  <c r="E69" i="17"/>
  <c r="F69" i="17"/>
  <c r="J69" i="17"/>
  <c r="L69" i="17"/>
  <c r="M69" i="17"/>
  <c r="N69" i="17"/>
  <c r="O69" i="17"/>
  <c r="U69" i="17"/>
  <c r="X69" i="17"/>
  <c r="AB69" i="17"/>
  <c r="AE69" i="17"/>
  <c r="AF69" i="17"/>
  <c r="E70" i="17"/>
  <c r="F70" i="17"/>
  <c r="J70" i="17"/>
  <c r="L70" i="17"/>
  <c r="M70" i="17"/>
  <c r="N70" i="17"/>
  <c r="O70" i="17"/>
  <c r="U70" i="17"/>
  <c r="X70" i="17"/>
  <c r="AB70" i="17"/>
  <c r="AE70" i="17"/>
  <c r="AF70" i="17"/>
  <c r="E71" i="17"/>
  <c r="F71" i="17"/>
  <c r="J71" i="17"/>
  <c r="L71" i="17"/>
  <c r="M71" i="17"/>
  <c r="N71" i="17"/>
  <c r="O71" i="17"/>
  <c r="U71" i="17"/>
  <c r="X71" i="17"/>
  <c r="AB71" i="17"/>
  <c r="AE71" i="17"/>
  <c r="AF71" i="17"/>
  <c r="E72" i="17"/>
  <c r="F72" i="17"/>
  <c r="H72" i="17"/>
  <c r="J72" i="17"/>
  <c r="L72" i="17"/>
  <c r="M72" i="17"/>
  <c r="N72" i="17"/>
  <c r="O72" i="17"/>
  <c r="Q72" i="17"/>
  <c r="T72" i="17"/>
  <c r="U72" i="17"/>
  <c r="X72" i="17"/>
  <c r="AA72" i="17"/>
  <c r="Z72" i="17"/>
  <c r="Y72" i="17"/>
  <c r="AB72" i="17"/>
  <c r="AF72" i="17"/>
  <c r="E73" i="17"/>
  <c r="F73" i="17"/>
  <c r="J73" i="17"/>
  <c r="L73" i="17"/>
  <c r="M73" i="17"/>
  <c r="N73" i="17"/>
  <c r="O73" i="17"/>
  <c r="U73" i="17"/>
  <c r="X73" i="17"/>
  <c r="AB73" i="17"/>
  <c r="AE73" i="17"/>
  <c r="AF73" i="17"/>
  <c r="E74" i="17"/>
  <c r="F74" i="17"/>
  <c r="J74" i="17"/>
  <c r="L74" i="17"/>
  <c r="M74" i="17"/>
  <c r="N74" i="17"/>
  <c r="O74" i="17"/>
  <c r="Q74" i="17"/>
  <c r="T74" i="17"/>
  <c r="U74" i="17"/>
  <c r="X74" i="17"/>
  <c r="Z74" i="17"/>
  <c r="Y74" i="17"/>
  <c r="AB74" i="17"/>
  <c r="AE74" i="17"/>
  <c r="AF74" i="17"/>
  <c r="E75" i="17"/>
  <c r="F75" i="17"/>
  <c r="J75" i="17"/>
  <c r="L75" i="17"/>
  <c r="M75" i="17"/>
  <c r="N75" i="17"/>
  <c r="O75" i="17"/>
  <c r="U75" i="17"/>
  <c r="X75" i="17"/>
  <c r="AB75" i="17"/>
  <c r="AE75" i="17"/>
  <c r="AF75" i="17"/>
  <c r="E76" i="17"/>
  <c r="F76" i="17"/>
  <c r="J76" i="17"/>
  <c r="L76" i="17"/>
  <c r="M76" i="17"/>
  <c r="N76" i="17"/>
  <c r="O76" i="17"/>
  <c r="U76" i="17"/>
  <c r="X76" i="17"/>
  <c r="AB76" i="17"/>
  <c r="AE76" i="17"/>
  <c r="AF76" i="17"/>
  <c r="E77" i="17"/>
  <c r="F77" i="17"/>
  <c r="J77" i="17"/>
  <c r="L77" i="17"/>
  <c r="M77" i="17"/>
  <c r="N77" i="17"/>
  <c r="O77" i="17"/>
  <c r="U77" i="17"/>
  <c r="X77" i="17"/>
  <c r="AB77" i="17"/>
  <c r="AE77" i="17"/>
  <c r="AF77" i="17"/>
  <c r="E78" i="17"/>
  <c r="F78" i="17"/>
  <c r="J78" i="17"/>
  <c r="L78" i="17"/>
  <c r="M78" i="17"/>
  <c r="N78" i="17"/>
  <c r="O78" i="17"/>
  <c r="U78" i="17"/>
  <c r="X78" i="17"/>
  <c r="AB78" i="17"/>
  <c r="AE78" i="17"/>
  <c r="AF78" i="17"/>
  <c r="E79" i="17"/>
  <c r="F79" i="17"/>
  <c r="J79" i="17"/>
  <c r="L79" i="17"/>
  <c r="M79" i="17"/>
  <c r="N79" i="17"/>
  <c r="O79" i="17"/>
  <c r="U79" i="17"/>
  <c r="X79" i="17"/>
  <c r="AB79" i="17"/>
  <c r="AF79" i="17"/>
  <c r="E80" i="17"/>
  <c r="F80" i="17"/>
  <c r="J80" i="17"/>
  <c r="L80" i="17"/>
  <c r="M80" i="17"/>
  <c r="N80" i="17"/>
  <c r="O80" i="17"/>
  <c r="U80" i="17"/>
  <c r="X80" i="17"/>
  <c r="AB80" i="17"/>
  <c r="AF80" i="17"/>
  <c r="E81" i="17"/>
  <c r="F81" i="17"/>
  <c r="J81" i="17"/>
  <c r="L81" i="17"/>
  <c r="M81" i="17"/>
  <c r="N81" i="17"/>
  <c r="O81" i="17"/>
  <c r="Q81" i="17"/>
  <c r="T81" i="17"/>
  <c r="U81" i="17"/>
  <c r="X81" i="17"/>
  <c r="Z81" i="17"/>
  <c r="Y81" i="17"/>
  <c r="AB81" i="17"/>
  <c r="AE81" i="17"/>
  <c r="AF81" i="17"/>
  <c r="E82" i="17"/>
  <c r="F82" i="17"/>
  <c r="J82" i="17"/>
  <c r="L82" i="17"/>
  <c r="M82" i="17"/>
  <c r="N82" i="17"/>
  <c r="O82" i="17"/>
  <c r="U82" i="17"/>
  <c r="X82" i="17"/>
  <c r="AB82" i="17"/>
  <c r="AE82" i="17"/>
  <c r="AF82" i="17"/>
  <c r="E83" i="17"/>
  <c r="F83" i="17"/>
  <c r="J83" i="17"/>
  <c r="L83" i="17"/>
  <c r="M83" i="17"/>
  <c r="N83" i="17"/>
  <c r="O83" i="17"/>
  <c r="U83" i="17"/>
  <c r="X83" i="17"/>
  <c r="AB83" i="17"/>
  <c r="AE83" i="17"/>
  <c r="AF83" i="17"/>
  <c r="E84" i="17"/>
  <c r="F84" i="17"/>
  <c r="J84" i="17"/>
  <c r="L84" i="17"/>
  <c r="M84" i="17"/>
  <c r="N84" i="17"/>
  <c r="O84" i="17"/>
  <c r="U84" i="17"/>
  <c r="X84" i="17"/>
  <c r="AB84" i="17"/>
  <c r="AE84" i="17"/>
  <c r="AF84" i="17"/>
  <c r="E85" i="17"/>
  <c r="F85" i="17"/>
  <c r="J85" i="17"/>
  <c r="L85" i="17"/>
  <c r="M85" i="17"/>
  <c r="N85" i="17"/>
  <c r="O85" i="17"/>
  <c r="U85" i="17"/>
  <c r="X85" i="17"/>
  <c r="AB85" i="17"/>
  <c r="AF85" i="17"/>
  <c r="E86" i="17"/>
  <c r="F86" i="17"/>
  <c r="J86" i="17"/>
  <c r="L86" i="17"/>
  <c r="M86" i="17"/>
  <c r="N86" i="17"/>
  <c r="O86" i="17"/>
  <c r="U86" i="17"/>
  <c r="X86" i="17"/>
  <c r="AB86" i="17"/>
  <c r="AE86" i="17"/>
  <c r="AF86" i="17"/>
  <c r="E87" i="17"/>
  <c r="F87" i="17"/>
  <c r="J87" i="17"/>
  <c r="L87" i="17"/>
  <c r="M87" i="17"/>
  <c r="N87" i="17"/>
  <c r="O87" i="17"/>
  <c r="U87" i="17"/>
  <c r="X87" i="17"/>
  <c r="AB87" i="17"/>
  <c r="AF87" i="17"/>
  <c r="E88" i="17"/>
  <c r="F88" i="17"/>
  <c r="J88" i="17"/>
  <c r="L88" i="17"/>
  <c r="M88" i="17"/>
  <c r="N88" i="17"/>
  <c r="O88" i="17"/>
  <c r="U88" i="17"/>
  <c r="X88" i="17"/>
  <c r="AB88" i="17"/>
  <c r="AE88" i="17"/>
  <c r="AF88" i="17"/>
  <c r="E89" i="17"/>
  <c r="F89" i="17"/>
  <c r="J89" i="17"/>
  <c r="L89" i="17"/>
  <c r="M89" i="17"/>
  <c r="N89" i="17"/>
  <c r="O89" i="17"/>
  <c r="T89" i="17"/>
  <c r="U89" i="17"/>
  <c r="X89" i="17"/>
  <c r="AB89" i="17"/>
  <c r="AF89" i="17"/>
  <c r="E90" i="17"/>
  <c r="F90" i="17"/>
  <c r="J90" i="17"/>
  <c r="L90" i="17"/>
  <c r="M90" i="17"/>
  <c r="N90" i="17"/>
  <c r="O90" i="17"/>
  <c r="U90" i="17"/>
  <c r="X90" i="17"/>
  <c r="AB90" i="17"/>
  <c r="AE90" i="17"/>
  <c r="AF90" i="17"/>
  <c r="E91" i="17"/>
  <c r="F91" i="17"/>
  <c r="J91" i="17"/>
  <c r="L91" i="17"/>
  <c r="M91" i="17"/>
  <c r="N91" i="17"/>
  <c r="O91" i="17"/>
  <c r="T91" i="17"/>
  <c r="U91" i="17"/>
  <c r="X91" i="17"/>
  <c r="AB91" i="17"/>
  <c r="AE91" i="17"/>
  <c r="AF91" i="17"/>
  <c r="E92" i="17"/>
  <c r="F92" i="17"/>
  <c r="J92" i="17"/>
  <c r="L92" i="17"/>
  <c r="M92" i="17"/>
  <c r="N92" i="17"/>
  <c r="O92" i="17"/>
  <c r="U92" i="17"/>
  <c r="X92" i="17"/>
  <c r="AB92" i="17"/>
  <c r="AE92" i="17"/>
  <c r="AF92" i="17"/>
  <c r="E93" i="17"/>
  <c r="F93" i="17"/>
  <c r="J93" i="17"/>
  <c r="L93" i="17"/>
  <c r="M93" i="17"/>
  <c r="N93" i="17"/>
  <c r="O93" i="17"/>
  <c r="U93" i="17"/>
  <c r="X93" i="17"/>
  <c r="AB93" i="17"/>
  <c r="AE93" i="17"/>
  <c r="AF93" i="17"/>
  <c r="E94" i="17"/>
  <c r="F94" i="17"/>
  <c r="J94" i="17"/>
  <c r="L94" i="17"/>
  <c r="M94" i="17"/>
  <c r="N94" i="17"/>
  <c r="O94" i="17"/>
  <c r="U94" i="17"/>
  <c r="X94" i="17"/>
  <c r="AB94" i="17"/>
  <c r="AE94" i="17"/>
  <c r="AF94" i="17"/>
  <c r="E95" i="17"/>
  <c r="F95" i="17"/>
  <c r="J95" i="17"/>
  <c r="L95" i="17"/>
  <c r="M95" i="17"/>
  <c r="N95" i="17"/>
  <c r="O95" i="17"/>
  <c r="U95" i="17"/>
  <c r="X95" i="17"/>
  <c r="AB95" i="17"/>
  <c r="AF95" i="17"/>
  <c r="E96" i="17"/>
  <c r="F96" i="17"/>
  <c r="J96" i="17"/>
  <c r="L96" i="17"/>
  <c r="M96" i="17"/>
  <c r="N96" i="17"/>
  <c r="O96" i="17"/>
  <c r="U96" i="17"/>
  <c r="X96" i="17"/>
  <c r="AB96" i="17"/>
  <c r="AE96" i="17"/>
  <c r="AF96" i="17"/>
  <c r="E97" i="17"/>
  <c r="F97" i="17"/>
  <c r="J97" i="17"/>
  <c r="L97" i="17"/>
  <c r="M97" i="17"/>
  <c r="N97" i="17"/>
  <c r="O97" i="17"/>
  <c r="U97" i="17"/>
  <c r="X97" i="17"/>
  <c r="AB97" i="17"/>
  <c r="AE97" i="17"/>
  <c r="AF97" i="17"/>
  <c r="E98" i="17"/>
  <c r="F98" i="17"/>
  <c r="J98" i="17"/>
  <c r="L98" i="17"/>
  <c r="M98" i="17"/>
  <c r="N98" i="17"/>
  <c r="O98" i="17"/>
  <c r="U98" i="17"/>
  <c r="X98" i="17"/>
  <c r="AB98" i="17"/>
  <c r="AE98" i="17"/>
  <c r="AF98" i="17"/>
  <c r="E99" i="17"/>
  <c r="F99" i="17"/>
  <c r="J99" i="17"/>
  <c r="L99" i="17"/>
  <c r="M99" i="17"/>
  <c r="N99" i="17"/>
  <c r="O99" i="17"/>
  <c r="U99" i="17"/>
  <c r="X99" i="17"/>
  <c r="AB99" i="17"/>
  <c r="AE99" i="17"/>
  <c r="AF99" i="17"/>
  <c r="E100" i="17"/>
  <c r="F100" i="17"/>
  <c r="J100" i="17"/>
  <c r="L100" i="17"/>
  <c r="M100" i="17"/>
  <c r="N100" i="17"/>
  <c r="O100" i="17"/>
  <c r="U100" i="17"/>
  <c r="X100" i="17"/>
  <c r="AB100" i="17"/>
  <c r="AE100" i="17"/>
  <c r="AF100" i="17"/>
  <c r="E101" i="17"/>
  <c r="F101" i="17"/>
  <c r="J101" i="17"/>
  <c r="L101" i="17"/>
  <c r="M101" i="17"/>
  <c r="N101" i="17"/>
  <c r="O101" i="17"/>
  <c r="U101" i="17"/>
  <c r="X101" i="17"/>
  <c r="AB101" i="17"/>
  <c r="AE101" i="17"/>
  <c r="AF101" i="17"/>
  <c r="E102" i="17"/>
  <c r="F102" i="17"/>
  <c r="J102" i="17"/>
  <c r="L102" i="17"/>
  <c r="M102" i="17"/>
  <c r="N102" i="17"/>
  <c r="O102" i="17"/>
  <c r="U102" i="17"/>
  <c r="X102" i="17"/>
  <c r="AB102" i="17"/>
  <c r="AE102" i="17"/>
  <c r="AF102" i="17"/>
  <c r="E103" i="17"/>
  <c r="F103" i="17"/>
  <c r="J103" i="17"/>
  <c r="L103" i="17"/>
  <c r="M103" i="17"/>
  <c r="N103" i="17"/>
  <c r="O103" i="17"/>
  <c r="U103" i="17"/>
  <c r="X103" i="17"/>
  <c r="AB103" i="17"/>
  <c r="AE103" i="17"/>
  <c r="AF103" i="17"/>
  <c r="E104" i="17"/>
  <c r="F104" i="17"/>
  <c r="J104" i="17"/>
  <c r="L104" i="17"/>
  <c r="M104" i="17"/>
  <c r="N104" i="17"/>
  <c r="O104" i="17"/>
  <c r="U104" i="17"/>
  <c r="X104" i="17"/>
  <c r="AB104" i="17"/>
  <c r="AE104" i="17"/>
  <c r="AF104" i="17"/>
  <c r="E105" i="17"/>
  <c r="F105" i="17"/>
  <c r="J105" i="17"/>
  <c r="L105" i="17"/>
  <c r="M105" i="17"/>
  <c r="N105" i="17"/>
  <c r="O105" i="17"/>
  <c r="U105" i="17"/>
  <c r="X105" i="17"/>
  <c r="AB105" i="17"/>
  <c r="AE105" i="17"/>
  <c r="AF105" i="17"/>
  <c r="E106" i="17"/>
  <c r="F106" i="17"/>
  <c r="J106" i="17"/>
  <c r="L106" i="17"/>
  <c r="M106" i="17"/>
  <c r="N106" i="17"/>
  <c r="O106" i="17"/>
  <c r="U106" i="17"/>
  <c r="X106" i="17"/>
  <c r="AB106" i="17"/>
  <c r="AE106" i="17"/>
  <c r="AF106" i="17"/>
  <c r="E107" i="17"/>
  <c r="F107" i="17"/>
  <c r="J107" i="17"/>
  <c r="L107" i="17"/>
  <c r="M107" i="17"/>
  <c r="N107" i="17"/>
  <c r="O107" i="17"/>
  <c r="U107" i="17"/>
  <c r="X107" i="17"/>
  <c r="AB107" i="17"/>
  <c r="AE107" i="17"/>
  <c r="AF107" i="17"/>
  <c r="E108" i="17"/>
  <c r="F108" i="17"/>
  <c r="J108" i="17"/>
  <c r="L108" i="17"/>
  <c r="M108" i="17"/>
  <c r="N108" i="17"/>
  <c r="O108" i="17"/>
  <c r="U108" i="17"/>
  <c r="X108" i="17"/>
  <c r="AB108" i="17"/>
  <c r="AE108" i="17"/>
  <c r="AF108" i="17"/>
  <c r="E109" i="17"/>
  <c r="F109" i="17"/>
  <c r="J109" i="17"/>
  <c r="L109" i="17"/>
  <c r="M109" i="17"/>
  <c r="N109" i="17"/>
  <c r="O109" i="17"/>
  <c r="U109" i="17"/>
  <c r="X109" i="17"/>
  <c r="AB109" i="17"/>
  <c r="AE109" i="17"/>
  <c r="AF109" i="17"/>
  <c r="E110" i="17"/>
  <c r="F110" i="17"/>
  <c r="J110" i="17"/>
  <c r="L110" i="17"/>
  <c r="M110" i="17"/>
  <c r="N110" i="17"/>
  <c r="O110" i="17"/>
  <c r="U110" i="17"/>
  <c r="X110" i="17"/>
  <c r="AB110" i="17"/>
  <c r="AE110" i="17"/>
  <c r="AF110" i="17"/>
  <c r="E111" i="17"/>
  <c r="F111" i="17"/>
  <c r="J111" i="17"/>
  <c r="L111" i="17"/>
  <c r="M111" i="17"/>
  <c r="N111" i="17"/>
  <c r="O111" i="17"/>
  <c r="U111" i="17"/>
  <c r="X111" i="17"/>
  <c r="AB111" i="17"/>
  <c r="AE111" i="17"/>
  <c r="AF111" i="17"/>
  <c r="E112" i="17"/>
  <c r="F112" i="17"/>
  <c r="J112" i="17"/>
  <c r="L112" i="17"/>
  <c r="M112" i="17"/>
  <c r="N112" i="17"/>
  <c r="O112" i="17"/>
  <c r="U112" i="17"/>
  <c r="X112" i="17"/>
  <c r="AB112" i="17"/>
  <c r="AE112" i="17"/>
  <c r="AF112" i="17"/>
  <c r="E113" i="17"/>
  <c r="F113" i="17"/>
  <c r="J113" i="17"/>
  <c r="L113" i="17"/>
  <c r="M113" i="17"/>
  <c r="N113" i="17"/>
  <c r="O113" i="17"/>
  <c r="U113" i="17"/>
  <c r="X113" i="17"/>
  <c r="AB113" i="17"/>
  <c r="AE113" i="17"/>
  <c r="AF113" i="17"/>
  <c r="E114" i="17"/>
  <c r="F114" i="17"/>
  <c r="J114" i="17"/>
  <c r="L114" i="17"/>
  <c r="M114" i="17"/>
  <c r="N114" i="17"/>
  <c r="O114" i="17"/>
  <c r="U114" i="17"/>
  <c r="X114" i="17"/>
  <c r="AB114" i="17"/>
  <c r="AE114" i="17"/>
  <c r="AF114" i="17"/>
  <c r="E115" i="17"/>
  <c r="F115" i="17"/>
  <c r="J115" i="17"/>
  <c r="L115" i="17"/>
  <c r="M115" i="17"/>
  <c r="N115" i="17"/>
  <c r="O115" i="17"/>
  <c r="U115" i="17"/>
  <c r="X115" i="17"/>
  <c r="AB115" i="17"/>
  <c r="AE115" i="17"/>
  <c r="AF115" i="17"/>
  <c r="E116" i="17"/>
  <c r="F116" i="17"/>
  <c r="J116" i="17"/>
  <c r="L116" i="17"/>
  <c r="M116" i="17"/>
  <c r="N116" i="17"/>
  <c r="O116" i="17"/>
  <c r="Q116" i="17"/>
  <c r="T116" i="17"/>
  <c r="U116" i="17"/>
  <c r="X116" i="17"/>
  <c r="AB116" i="17"/>
  <c r="AE116" i="17"/>
  <c r="AF116" i="17"/>
  <c r="E117" i="17"/>
  <c r="F117" i="17"/>
  <c r="J117" i="17"/>
  <c r="L117" i="17"/>
  <c r="M117" i="17"/>
  <c r="N117" i="17"/>
  <c r="O117" i="17"/>
  <c r="U117" i="17"/>
  <c r="X117" i="17"/>
  <c r="AB117" i="17"/>
  <c r="AE117" i="17"/>
  <c r="AF117" i="17"/>
  <c r="E118" i="17"/>
  <c r="F118" i="17"/>
  <c r="J118" i="17"/>
  <c r="L118" i="17"/>
  <c r="M118" i="17"/>
  <c r="N118" i="17"/>
  <c r="O118" i="17"/>
  <c r="U118" i="17"/>
  <c r="X118" i="17"/>
  <c r="AB118" i="17"/>
  <c r="AE118" i="17"/>
  <c r="AF118" i="17"/>
  <c r="E119" i="17"/>
  <c r="F119" i="17"/>
  <c r="J119" i="17"/>
  <c r="L119" i="17"/>
  <c r="M119" i="17"/>
  <c r="N119" i="17"/>
  <c r="O119" i="17"/>
  <c r="U119" i="17"/>
  <c r="X119" i="17"/>
  <c r="AB119" i="17"/>
  <c r="AE119" i="17"/>
  <c r="AF119" i="17"/>
  <c r="E120" i="17"/>
  <c r="F120" i="17"/>
  <c r="J120" i="17"/>
  <c r="L120" i="17"/>
  <c r="M120" i="17"/>
  <c r="N120" i="17"/>
  <c r="O120" i="17"/>
  <c r="U120" i="17"/>
  <c r="X120" i="17"/>
  <c r="AB120" i="17"/>
  <c r="AE120" i="17"/>
  <c r="AF120" i="17"/>
  <c r="E121" i="17"/>
  <c r="F121" i="17"/>
  <c r="J121" i="17"/>
  <c r="L121" i="17"/>
  <c r="M121" i="17"/>
  <c r="N121" i="17"/>
  <c r="O121" i="17"/>
  <c r="U121" i="17"/>
  <c r="X121" i="17"/>
  <c r="AB121" i="17"/>
  <c r="AF121" i="17"/>
  <c r="E122" i="17"/>
  <c r="F122" i="17"/>
  <c r="J122" i="17"/>
  <c r="L122" i="17"/>
  <c r="M122" i="17"/>
  <c r="N122" i="17"/>
  <c r="O122" i="17"/>
  <c r="U122" i="17"/>
  <c r="X122" i="17"/>
  <c r="AB122" i="17"/>
  <c r="AE122" i="17"/>
  <c r="AF122" i="17"/>
  <c r="E123" i="17"/>
  <c r="F123" i="17"/>
  <c r="J123" i="17"/>
  <c r="L123" i="17"/>
  <c r="M123" i="17"/>
  <c r="N123" i="17"/>
  <c r="O123" i="17"/>
  <c r="U123" i="17"/>
  <c r="X123" i="17"/>
  <c r="AB123" i="17"/>
  <c r="AE123" i="17"/>
  <c r="AF123" i="17"/>
  <c r="E124" i="17"/>
  <c r="F124" i="17"/>
  <c r="J124" i="17"/>
  <c r="L124" i="17"/>
  <c r="M124" i="17"/>
  <c r="N124" i="17"/>
  <c r="O124" i="17"/>
  <c r="Q124" i="17"/>
  <c r="T124" i="17"/>
  <c r="U124" i="17"/>
  <c r="X124" i="17"/>
  <c r="Z124" i="17"/>
  <c r="Y124" i="17"/>
  <c r="AB124" i="17"/>
  <c r="AE124" i="17"/>
  <c r="AF124" i="17"/>
  <c r="E125" i="17"/>
  <c r="F125" i="17"/>
  <c r="J125" i="17"/>
  <c r="L125" i="17"/>
  <c r="M125" i="17"/>
  <c r="N125" i="17"/>
  <c r="O125" i="17"/>
  <c r="Q125" i="17"/>
  <c r="T125" i="17"/>
  <c r="U125" i="17"/>
  <c r="X125" i="17"/>
  <c r="Z125" i="17"/>
  <c r="Y125" i="17"/>
  <c r="AB125" i="17"/>
  <c r="AF125" i="17"/>
  <c r="E126" i="17"/>
  <c r="F126" i="17"/>
  <c r="J126" i="17"/>
  <c r="L126" i="17"/>
  <c r="M126" i="17"/>
  <c r="N126" i="17"/>
  <c r="O126" i="17"/>
  <c r="Q126" i="17"/>
  <c r="T126" i="17"/>
  <c r="U126" i="17"/>
  <c r="X126" i="17"/>
  <c r="Z126" i="17"/>
  <c r="Y126" i="17"/>
  <c r="AB126" i="17"/>
  <c r="AE126" i="17"/>
  <c r="AF126" i="17"/>
  <c r="J2" i="14"/>
  <c r="K2" i="14"/>
  <c r="L2" i="14"/>
  <c r="M2" i="14"/>
  <c r="N2" i="14"/>
  <c r="AD2" i="14"/>
  <c r="AE2" i="14"/>
  <c r="AG2" i="14"/>
  <c r="AH2" i="14"/>
  <c r="AI2" i="14"/>
  <c r="AJ2" i="14"/>
  <c r="J3" i="14"/>
  <c r="K3" i="14"/>
  <c r="L3" i="14"/>
  <c r="M3" i="14"/>
  <c r="N3" i="14"/>
  <c r="Q3" i="14"/>
  <c r="R3" i="14"/>
  <c r="V3" i="14"/>
  <c r="AD3" i="14"/>
  <c r="AE3" i="14"/>
  <c r="AG3" i="14"/>
  <c r="AH3" i="14"/>
  <c r="AI3" i="14"/>
  <c r="AJ3" i="14"/>
  <c r="J4" i="14"/>
  <c r="K4" i="14"/>
  <c r="L4" i="14"/>
  <c r="M4" i="14"/>
  <c r="N4" i="14"/>
  <c r="Q4" i="14"/>
  <c r="R4" i="14"/>
  <c r="V4" i="14"/>
  <c r="AD4" i="14"/>
  <c r="AE4" i="14"/>
  <c r="AG4" i="14"/>
  <c r="AH4" i="14"/>
  <c r="AI4" i="14"/>
  <c r="AJ4" i="14"/>
  <c r="J5" i="14"/>
  <c r="K5" i="14"/>
  <c r="L5" i="14"/>
  <c r="M5" i="14"/>
  <c r="N5" i="14"/>
  <c r="Q5" i="14"/>
  <c r="R5" i="14"/>
  <c r="V5" i="14"/>
  <c r="AD5" i="14"/>
  <c r="AE5" i="14"/>
  <c r="AG5" i="14"/>
  <c r="AH5" i="14"/>
  <c r="AI5" i="14"/>
  <c r="AJ5" i="14"/>
  <c r="J6" i="14"/>
  <c r="K6" i="14"/>
  <c r="L6" i="14"/>
  <c r="M6" i="14"/>
  <c r="N6" i="14"/>
  <c r="Q6" i="14"/>
  <c r="R6" i="14"/>
  <c r="V6" i="14"/>
  <c r="AD6" i="14"/>
  <c r="AE6" i="14"/>
  <c r="AG6" i="14"/>
  <c r="AH6" i="14"/>
  <c r="AI6" i="14"/>
  <c r="AJ6" i="14"/>
  <c r="J7" i="14"/>
  <c r="K7" i="14"/>
  <c r="L7" i="14"/>
  <c r="M7" i="14"/>
  <c r="N7" i="14"/>
  <c r="Q7" i="14"/>
  <c r="R7" i="14"/>
  <c r="V7" i="14"/>
  <c r="AD7" i="14"/>
  <c r="AE7" i="14"/>
  <c r="AG7" i="14"/>
  <c r="AH7" i="14"/>
  <c r="AI7" i="14"/>
  <c r="AJ7" i="14"/>
  <c r="J8" i="14"/>
  <c r="K8" i="14"/>
  <c r="L8" i="14"/>
  <c r="M8" i="14"/>
  <c r="N8" i="14"/>
  <c r="Q8" i="14"/>
  <c r="R8" i="14"/>
  <c r="V8" i="14"/>
  <c r="AD8" i="14"/>
  <c r="AE8" i="14"/>
  <c r="AG8" i="14"/>
  <c r="AH8" i="14"/>
  <c r="AI8" i="14"/>
  <c r="AJ8" i="14"/>
  <c r="J9" i="14"/>
  <c r="K9" i="14"/>
  <c r="L9" i="14"/>
  <c r="M9" i="14"/>
  <c r="N9" i="14"/>
  <c r="Q9" i="14"/>
  <c r="R9" i="14"/>
  <c r="V9" i="14"/>
  <c r="AD9" i="14"/>
  <c r="AE9" i="14"/>
  <c r="AG9" i="14"/>
  <c r="AH9" i="14"/>
  <c r="AI9" i="14"/>
  <c r="AJ9" i="14"/>
  <c r="J10" i="14"/>
  <c r="K10" i="14"/>
  <c r="L10" i="14"/>
  <c r="M10" i="14"/>
  <c r="N10" i="14"/>
  <c r="Q10" i="14"/>
  <c r="R10" i="14"/>
  <c r="V10" i="14"/>
  <c r="AD10" i="14"/>
  <c r="AE10" i="14"/>
  <c r="AG10" i="14"/>
  <c r="AH10" i="14"/>
  <c r="AI10" i="14"/>
  <c r="AJ10" i="14"/>
  <c r="J11" i="14"/>
  <c r="K11" i="14"/>
  <c r="L11" i="14"/>
  <c r="M11" i="14"/>
  <c r="N11" i="14"/>
  <c r="Q11" i="14"/>
  <c r="R11" i="14"/>
  <c r="V11" i="14"/>
  <c r="AD11" i="14"/>
  <c r="AE11" i="14"/>
  <c r="AG11" i="14"/>
  <c r="AH11" i="14"/>
  <c r="AI11" i="14"/>
  <c r="AJ11" i="14"/>
  <c r="J12" i="14"/>
  <c r="K12" i="14"/>
  <c r="L12" i="14"/>
  <c r="M12" i="14"/>
  <c r="N12" i="14"/>
  <c r="AD12" i="14"/>
  <c r="AE12" i="14"/>
  <c r="AG12" i="14"/>
  <c r="AH12" i="14"/>
  <c r="AI12" i="14"/>
  <c r="AJ12" i="14"/>
  <c r="J13" i="14"/>
  <c r="K13" i="14"/>
  <c r="L13" i="14"/>
  <c r="M13" i="14"/>
  <c r="N13" i="14"/>
  <c r="AD13" i="14"/>
  <c r="AE13" i="14"/>
  <c r="AG13" i="14"/>
  <c r="AH13" i="14"/>
  <c r="AI13" i="14"/>
  <c r="AJ13" i="14"/>
  <c r="J14" i="14"/>
  <c r="K14" i="14"/>
  <c r="L14" i="14"/>
  <c r="M14" i="14"/>
  <c r="N14" i="14"/>
  <c r="AD14" i="14"/>
  <c r="AE14" i="14"/>
  <c r="AG14" i="14"/>
  <c r="AH14" i="14"/>
  <c r="AI14" i="14"/>
  <c r="AJ14" i="14"/>
  <c r="J15" i="14"/>
  <c r="K15" i="14"/>
  <c r="L15" i="14"/>
  <c r="M15" i="14"/>
  <c r="N15" i="14"/>
  <c r="AD15" i="14"/>
  <c r="AE15" i="14"/>
  <c r="AG15" i="14"/>
  <c r="AH15" i="14"/>
  <c r="AI15" i="14"/>
  <c r="AJ15" i="14"/>
  <c r="J16" i="14"/>
  <c r="K16" i="14"/>
  <c r="L16" i="14"/>
  <c r="M16" i="14"/>
  <c r="N16" i="14"/>
  <c r="AD16" i="14"/>
  <c r="AE16" i="14"/>
  <c r="AG16" i="14"/>
  <c r="AH16" i="14"/>
  <c r="AI16" i="14"/>
  <c r="AJ16" i="14"/>
  <c r="J17" i="14"/>
  <c r="K17" i="14"/>
  <c r="L17" i="14"/>
  <c r="M17" i="14"/>
  <c r="N17" i="14"/>
  <c r="AD17" i="14"/>
  <c r="AE17" i="14"/>
  <c r="AG17" i="14"/>
  <c r="AH17" i="14"/>
  <c r="AI17" i="14"/>
  <c r="AJ17" i="14"/>
  <c r="J18" i="14"/>
  <c r="K18" i="14"/>
  <c r="L18" i="14"/>
  <c r="M18" i="14"/>
  <c r="N18" i="14"/>
  <c r="AD18" i="14"/>
  <c r="AE18" i="14"/>
  <c r="AG18" i="14"/>
  <c r="AH18" i="14"/>
  <c r="AI18" i="14"/>
  <c r="AJ18" i="14"/>
  <c r="J19" i="14"/>
  <c r="K19" i="14"/>
  <c r="L19" i="14"/>
  <c r="M19" i="14"/>
  <c r="N19" i="14"/>
  <c r="AD19" i="14"/>
  <c r="AE19" i="14"/>
  <c r="AG19" i="14"/>
  <c r="AH19" i="14"/>
  <c r="AI19" i="14"/>
  <c r="AJ19" i="14"/>
  <c r="J20" i="14"/>
  <c r="K20" i="14"/>
  <c r="L20" i="14"/>
  <c r="M20" i="14"/>
  <c r="N20" i="14"/>
  <c r="AD20" i="14"/>
  <c r="AE20" i="14"/>
  <c r="AG20" i="14"/>
  <c r="AH20" i="14"/>
  <c r="AI20" i="14"/>
  <c r="AJ20" i="14"/>
  <c r="J21" i="14"/>
  <c r="K21" i="14"/>
  <c r="L21" i="14"/>
  <c r="M21" i="14"/>
  <c r="N21" i="14"/>
  <c r="AD21" i="14"/>
  <c r="AE21" i="14"/>
  <c r="AG21" i="14"/>
  <c r="AH21" i="14"/>
  <c r="AI21" i="14"/>
  <c r="AJ21" i="14"/>
  <c r="J22" i="14"/>
  <c r="K22" i="14"/>
  <c r="L22" i="14"/>
  <c r="M22" i="14"/>
  <c r="N22" i="14"/>
  <c r="AD22" i="14"/>
  <c r="AE22" i="14"/>
  <c r="AG22" i="14"/>
  <c r="AH22" i="14"/>
  <c r="AI22" i="14"/>
  <c r="AJ22" i="14"/>
  <c r="J23" i="14"/>
  <c r="K23" i="14"/>
  <c r="L23" i="14"/>
  <c r="M23" i="14"/>
  <c r="N23" i="14"/>
  <c r="AD23" i="14"/>
  <c r="AE23" i="14"/>
  <c r="AG23" i="14"/>
  <c r="AH23" i="14"/>
  <c r="AI23" i="14"/>
  <c r="AJ23" i="14"/>
  <c r="J24" i="14"/>
  <c r="K24" i="14"/>
  <c r="L24" i="14"/>
  <c r="M24" i="14"/>
  <c r="N24" i="14"/>
  <c r="AD24" i="14"/>
  <c r="AE24" i="14"/>
  <c r="AG24" i="14"/>
  <c r="AH24" i="14"/>
  <c r="AI24" i="14"/>
  <c r="AJ24" i="14"/>
  <c r="J25" i="14"/>
  <c r="K25" i="14"/>
  <c r="L25" i="14"/>
  <c r="M25" i="14"/>
  <c r="N25" i="14"/>
  <c r="AD25" i="14"/>
  <c r="AE25" i="14"/>
  <c r="AG25" i="14"/>
  <c r="AH25" i="14"/>
  <c r="AI25" i="14"/>
  <c r="AJ25" i="14"/>
  <c r="J26" i="14"/>
  <c r="K26" i="14"/>
  <c r="L26" i="14"/>
  <c r="M26" i="14"/>
  <c r="N26" i="14"/>
  <c r="AD26" i="14"/>
  <c r="AE26" i="14"/>
  <c r="AG26" i="14"/>
  <c r="AH26" i="14"/>
  <c r="AI26" i="14"/>
  <c r="AJ26" i="14"/>
  <c r="J27" i="14"/>
  <c r="K27" i="14"/>
  <c r="L27" i="14"/>
  <c r="M27" i="14"/>
  <c r="N27" i="14"/>
  <c r="AD27" i="14"/>
  <c r="AE27" i="14"/>
  <c r="AG27" i="14"/>
  <c r="AH27" i="14"/>
  <c r="AI27" i="14"/>
  <c r="AJ27" i="14"/>
  <c r="J28" i="14"/>
  <c r="K28" i="14"/>
  <c r="L28" i="14"/>
  <c r="M28" i="14"/>
  <c r="N28" i="14"/>
  <c r="AD28" i="14"/>
  <c r="AE28" i="14"/>
  <c r="AG28" i="14"/>
  <c r="AH28" i="14"/>
  <c r="AI28" i="14"/>
  <c r="AJ28" i="14"/>
  <c r="J29" i="14"/>
  <c r="K29" i="14"/>
  <c r="L29" i="14"/>
  <c r="M29" i="14"/>
  <c r="N29" i="14"/>
  <c r="AD29" i="14"/>
  <c r="AE29" i="14"/>
  <c r="AG29" i="14"/>
  <c r="AH29" i="14"/>
  <c r="AI29" i="14"/>
  <c r="AJ29" i="14"/>
  <c r="J30" i="14"/>
  <c r="K30" i="14"/>
  <c r="L30" i="14"/>
  <c r="M30" i="14"/>
  <c r="N30" i="14"/>
  <c r="AD30" i="14"/>
  <c r="AE30" i="14"/>
  <c r="AG30" i="14"/>
  <c r="AH30" i="14"/>
  <c r="AI30" i="14"/>
  <c r="AJ30" i="14"/>
  <c r="J31" i="14"/>
  <c r="K31" i="14"/>
  <c r="L31" i="14"/>
  <c r="M31" i="14"/>
  <c r="N31" i="14"/>
  <c r="AD31" i="14"/>
  <c r="AE31" i="14"/>
  <c r="AG31" i="14"/>
  <c r="AH31" i="14"/>
  <c r="AI31" i="14"/>
  <c r="AJ31" i="14"/>
  <c r="J32" i="14"/>
  <c r="K32" i="14"/>
  <c r="L32" i="14"/>
  <c r="M32" i="14"/>
  <c r="N32" i="14"/>
  <c r="AD32" i="14"/>
  <c r="AE32" i="14"/>
  <c r="AG32" i="14"/>
  <c r="AH32" i="14"/>
  <c r="AI32" i="14"/>
  <c r="AJ32" i="14"/>
  <c r="J33" i="14"/>
  <c r="K33" i="14"/>
  <c r="L33" i="14"/>
  <c r="M33" i="14"/>
  <c r="N33" i="14"/>
  <c r="AD33" i="14"/>
  <c r="AE33" i="14"/>
  <c r="AG33" i="14"/>
  <c r="AH33" i="14"/>
  <c r="AI33" i="14"/>
  <c r="AJ33" i="14"/>
  <c r="J34" i="14"/>
  <c r="K34" i="14"/>
  <c r="L34" i="14"/>
  <c r="M34" i="14"/>
  <c r="N34" i="14"/>
  <c r="AD34" i="14"/>
  <c r="AE34" i="14"/>
  <c r="AG34" i="14"/>
  <c r="AH34" i="14"/>
  <c r="AI34" i="14"/>
  <c r="AJ34" i="14"/>
  <c r="J35" i="14"/>
  <c r="K35" i="14"/>
  <c r="L35" i="14"/>
  <c r="M35" i="14"/>
  <c r="N35" i="14"/>
  <c r="AD35" i="14"/>
  <c r="AE35" i="14"/>
  <c r="AG35" i="14"/>
  <c r="AH35" i="14"/>
  <c r="AI35" i="14"/>
  <c r="AJ35" i="14"/>
  <c r="J36" i="14"/>
  <c r="K36" i="14"/>
  <c r="L36" i="14"/>
  <c r="M36" i="14"/>
  <c r="N36" i="14"/>
  <c r="Q36" i="14"/>
  <c r="AD36" i="14"/>
  <c r="AE36" i="14"/>
  <c r="AG36" i="14"/>
  <c r="AH36" i="14"/>
  <c r="AI36" i="14"/>
  <c r="AJ36" i="14"/>
  <c r="J37" i="14"/>
  <c r="K37" i="14"/>
  <c r="L37" i="14"/>
  <c r="M37" i="14"/>
  <c r="N37" i="14"/>
  <c r="AD37" i="14"/>
  <c r="AE37" i="14"/>
  <c r="AG37" i="14"/>
  <c r="AH37" i="14"/>
  <c r="AI37" i="14"/>
  <c r="AJ37" i="14"/>
  <c r="J38" i="14"/>
  <c r="K38" i="14"/>
  <c r="L38" i="14"/>
  <c r="M38" i="14"/>
  <c r="N38" i="14"/>
  <c r="Q38" i="14"/>
  <c r="AD38" i="14"/>
  <c r="AE38" i="14"/>
  <c r="AG38" i="14"/>
  <c r="AH38" i="14"/>
  <c r="AI38" i="14"/>
  <c r="AJ38" i="14"/>
  <c r="J39" i="14"/>
  <c r="K39" i="14"/>
  <c r="L39" i="14"/>
  <c r="M39" i="14"/>
  <c r="N39" i="14"/>
  <c r="Q39" i="14"/>
  <c r="AD39" i="14"/>
  <c r="AE39" i="14"/>
  <c r="AG39" i="14"/>
  <c r="AH39" i="14"/>
  <c r="AI39" i="14"/>
  <c r="AJ39" i="14"/>
  <c r="J40" i="14"/>
  <c r="K40" i="14"/>
  <c r="L40" i="14"/>
  <c r="M40" i="14"/>
  <c r="N40" i="14"/>
  <c r="AD40" i="14"/>
  <c r="AE40" i="14"/>
  <c r="AG40" i="14"/>
  <c r="AH40" i="14"/>
  <c r="AI40" i="14"/>
  <c r="AJ40" i="14"/>
  <c r="J41" i="14"/>
  <c r="K41" i="14"/>
  <c r="L41" i="14"/>
  <c r="M41" i="14"/>
  <c r="N41" i="14"/>
  <c r="Q46" i="14"/>
  <c r="Q45" i="14"/>
  <c r="Q44" i="14"/>
  <c r="Q43" i="14"/>
  <c r="Q42" i="14"/>
  <c r="Q41" i="14"/>
  <c r="AD41" i="14"/>
  <c r="AE41" i="14"/>
  <c r="AG41" i="14"/>
  <c r="AH41" i="14"/>
  <c r="AI41" i="14"/>
  <c r="AJ41" i="14"/>
  <c r="J42" i="14"/>
  <c r="K42" i="14"/>
  <c r="L42" i="14"/>
  <c r="M42" i="14"/>
  <c r="N42" i="14"/>
  <c r="AD42" i="14"/>
  <c r="AE42" i="14"/>
  <c r="AG42" i="14"/>
  <c r="AH42" i="14"/>
  <c r="AI42" i="14"/>
  <c r="AJ42" i="14"/>
  <c r="J43" i="14"/>
  <c r="K43" i="14"/>
  <c r="L43" i="14"/>
  <c r="M43" i="14"/>
  <c r="N43" i="14"/>
  <c r="AD43" i="14"/>
  <c r="AE43" i="14"/>
  <c r="AG43" i="14"/>
  <c r="AH43" i="14"/>
  <c r="AI43" i="14"/>
  <c r="AJ43" i="14"/>
  <c r="J44" i="14"/>
  <c r="K44" i="14"/>
  <c r="L44" i="14"/>
  <c r="M44" i="14"/>
  <c r="N44" i="14"/>
  <c r="AD44" i="14"/>
  <c r="AE44" i="14"/>
  <c r="AG44" i="14"/>
  <c r="AH44" i="14"/>
  <c r="AI44" i="14"/>
  <c r="AJ44" i="14"/>
  <c r="J45" i="14"/>
  <c r="K45" i="14"/>
  <c r="L45" i="14"/>
  <c r="M45" i="14"/>
  <c r="N45" i="14"/>
  <c r="AD45" i="14"/>
  <c r="AE45" i="14"/>
  <c r="AG45" i="14"/>
  <c r="AH45" i="14"/>
  <c r="AI45" i="14"/>
  <c r="AJ45" i="14"/>
  <c r="J46" i="14"/>
  <c r="K46" i="14"/>
  <c r="L46" i="14"/>
  <c r="M46" i="14"/>
  <c r="N46" i="14"/>
  <c r="AD46" i="14"/>
  <c r="AE46" i="14"/>
  <c r="AG46" i="14"/>
  <c r="AH46" i="14"/>
  <c r="AI46" i="14"/>
  <c r="AJ46" i="14"/>
  <c r="J47" i="14"/>
  <c r="K47" i="14"/>
  <c r="L47" i="14"/>
  <c r="M47" i="14"/>
  <c r="N47" i="14"/>
  <c r="AD47" i="14"/>
  <c r="AE47" i="14"/>
  <c r="AG47" i="14"/>
  <c r="AH47" i="14"/>
  <c r="AI47" i="14"/>
  <c r="AJ47" i="14"/>
  <c r="J48" i="14"/>
  <c r="K48" i="14"/>
  <c r="L48" i="14"/>
  <c r="M48" i="14"/>
  <c r="N48" i="14"/>
  <c r="Q48" i="14"/>
  <c r="AD48" i="14"/>
  <c r="AE48" i="14"/>
  <c r="AG48" i="14"/>
  <c r="AH48" i="14"/>
  <c r="AI48" i="14"/>
  <c r="AJ48" i="14"/>
  <c r="J49" i="14"/>
  <c r="K49" i="14"/>
  <c r="L49" i="14"/>
  <c r="M49" i="14"/>
  <c r="N49" i="14"/>
  <c r="AD49" i="14"/>
  <c r="AE49" i="14"/>
  <c r="AG49" i="14"/>
  <c r="AH49" i="14"/>
  <c r="AI49" i="14"/>
  <c r="AJ49" i="14"/>
  <c r="J50" i="14"/>
  <c r="K50" i="14"/>
  <c r="L50" i="14"/>
  <c r="M50" i="14"/>
  <c r="N50" i="14"/>
  <c r="AD50" i="14"/>
  <c r="AE50" i="14"/>
  <c r="AG50" i="14"/>
  <c r="AH50" i="14"/>
  <c r="AI50" i="14"/>
  <c r="AJ50" i="14"/>
  <c r="J51" i="14"/>
  <c r="K51" i="14"/>
  <c r="L51" i="14"/>
  <c r="M51" i="14"/>
  <c r="N51" i="14"/>
  <c r="AD51" i="14"/>
  <c r="AE51" i="14"/>
  <c r="AG51" i="14"/>
  <c r="AH51" i="14"/>
  <c r="AI51" i="14"/>
  <c r="AJ51" i="14"/>
  <c r="J52" i="14"/>
  <c r="K52" i="14"/>
  <c r="L52" i="14"/>
  <c r="M52" i="14"/>
  <c r="N52" i="14"/>
  <c r="AD52" i="14"/>
  <c r="AE52" i="14"/>
  <c r="AG52" i="14"/>
  <c r="AH52" i="14"/>
  <c r="AI52" i="14"/>
  <c r="AJ52" i="14"/>
  <c r="J53" i="14"/>
  <c r="K53" i="14"/>
  <c r="L53" i="14"/>
  <c r="M53" i="14"/>
  <c r="N53" i="14"/>
  <c r="AD53" i="14"/>
  <c r="AE53" i="14"/>
  <c r="AG53" i="14"/>
  <c r="AH53" i="14"/>
  <c r="AI53" i="14"/>
  <c r="AJ53" i="14"/>
  <c r="J54" i="14"/>
  <c r="K54" i="14"/>
  <c r="L54" i="14"/>
  <c r="M54" i="14"/>
  <c r="N54" i="14"/>
  <c r="AD54" i="14"/>
  <c r="AE54" i="14"/>
  <c r="AG54" i="14"/>
  <c r="AH54" i="14"/>
  <c r="AI54" i="14"/>
  <c r="AJ54" i="14"/>
  <c r="J55" i="14"/>
  <c r="K55" i="14"/>
  <c r="L55" i="14"/>
  <c r="M55" i="14"/>
  <c r="N55" i="14"/>
  <c r="AD55" i="14"/>
  <c r="AE55" i="14"/>
  <c r="AG55" i="14"/>
  <c r="AH55" i="14"/>
  <c r="AI55" i="14"/>
  <c r="AJ55" i="14"/>
  <c r="J56" i="14"/>
  <c r="K56" i="14"/>
  <c r="L56" i="14"/>
  <c r="M56" i="14"/>
  <c r="N56" i="14"/>
  <c r="AD56" i="14"/>
  <c r="AE56" i="14"/>
  <c r="AG56" i="14"/>
  <c r="AH56" i="14"/>
  <c r="AI56" i="14"/>
  <c r="AJ56" i="14"/>
  <c r="J57" i="14"/>
  <c r="K57" i="14"/>
  <c r="L57" i="14"/>
  <c r="M57" i="14"/>
  <c r="N57" i="14"/>
  <c r="AD57" i="14"/>
  <c r="AE57" i="14"/>
  <c r="AG57" i="14"/>
  <c r="AH57" i="14"/>
  <c r="AI57" i="14"/>
  <c r="AJ57" i="14"/>
  <c r="J58" i="14"/>
  <c r="K58" i="14"/>
  <c r="L58" i="14"/>
  <c r="M58" i="14"/>
  <c r="N58" i="14"/>
  <c r="AD58" i="14"/>
  <c r="AE58" i="14"/>
  <c r="AG58" i="14"/>
  <c r="AH58" i="14"/>
  <c r="AI58" i="14"/>
  <c r="AJ58" i="14"/>
  <c r="J59" i="14"/>
  <c r="K59" i="14"/>
  <c r="L59" i="14"/>
  <c r="M59" i="14"/>
  <c r="N59" i="14"/>
  <c r="AD59" i="14"/>
  <c r="AE59" i="14"/>
  <c r="AG59" i="14"/>
  <c r="AH59" i="14"/>
  <c r="AI59" i="14"/>
  <c r="AJ59" i="14"/>
  <c r="J60" i="14"/>
  <c r="K60" i="14"/>
  <c r="L60" i="14"/>
  <c r="M60" i="14"/>
  <c r="N60" i="14"/>
  <c r="AD60" i="14"/>
  <c r="AE60" i="14"/>
  <c r="AG60" i="14"/>
  <c r="AH60" i="14"/>
  <c r="AI60" i="14"/>
  <c r="AJ60" i="14"/>
  <c r="J61" i="14"/>
  <c r="K61" i="14"/>
  <c r="L61" i="14"/>
  <c r="M61" i="14"/>
  <c r="N61" i="14"/>
  <c r="AD61" i="14"/>
  <c r="AE61" i="14"/>
  <c r="AG61" i="14"/>
  <c r="AH61" i="14"/>
  <c r="AI61" i="14"/>
  <c r="AJ61" i="14"/>
  <c r="J62" i="14"/>
  <c r="K62" i="14"/>
  <c r="L62" i="14"/>
  <c r="M62" i="14"/>
  <c r="N62" i="14"/>
  <c r="AD62" i="14"/>
  <c r="AE62" i="14"/>
  <c r="AG62" i="14"/>
  <c r="AH62" i="14"/>
  <c r="AI62" i="14"/>
  <c r="AJ62" i="14"/>
  <c r="J63" i="14"/>
  <c r="K63" i="14"/>
  <c r="L63" i="14"/>
  <c r="M63" i="14"/>
  <c r="N63" i="14"/>
  <c r="AD63" i="14"/>
  <c r="AE63" i="14"/>
  <c r="AG63" i="14"/>
  <c r="AH63" i="14"/>
  <c r="AI63" i="14"/>
  <c r="AJ63" i="14"/>
  <c r="J64" i="14"/>
  <c r="K64" i="14"/>
  <c r="L64" i="14"/>
  <c r="M64" i="14"/>
  <c r="N64" i="14"/>
  <c r="AD64" i="14"/>
  <c r="AE64" i="14"/>
  <c r="AG64" i="14"/>
  <c r="AH64" i="14"/>
  <c r="AI64" i="14"/>
  <c r="AJ64" i="14"/>
  <c r="J65" i="14"/>
  <c r="K65" i="14"/>
  <c r="L65" i="14"/>
  <c r="M65" i="14"/>
  <c r="N65" i="14"/>
  <c r="AD65" i="14"/>
  <c r="AE65" i="14"/>
  <c r="AG65" i="14"/>
  <c r="AH65" i="14"/>
  <c r="AI65" i="14"/>
  <c r="AJ65" i="14"/>
  <c r="J66" i="14"/>
  <c r="K66" i="14"/>
  <c r="L66" i="14"/>
  <c r="M66" i="14"/>
  <c r="N66" i="14"/>
  <c r="AD66" i="14"/>
  <c r="AE66" i="14"/>
  <c r="AG66" i="14"/>
  <c r="AH66" i="14"/>
  <c r="AI66" i="14"/>
  <c r="AJ66" i="14"/>
  <c r="J67" i="14"/>
  <c r="K67" i="14"/>
  <c r="L67" i="14"/>
  <c r="M67" i="14"/>
  <c r="N67" i="14"/>
  <c r="AD67" i="14"/>
  <c r="AE67" i="14"/>
  <c r="AG67" i="14"/>
  <c r="AH67" i="14"/>
  <c r="AI67" i="14"/>
  <c r="AJ67" i="14"/>
  <c r="J68" i="14"/>
  <c r="K68" i="14"/>
  <c r="L68" i="14"/>
  <c r="M68" i="14"/>
  <c r="N68" i="14"/>
  <c r="AD68" i="14"/>
  <c r="AE68" i="14"/>
  <c r="AG68" i="14"/>
  <c r="AH68" i="14"/>
  <c r="AI68" i="14"/>
  <c r="AJ68" i="14"/>
  <c r="J69" i="14"/>
  <c r="K69" i="14"/>
  <c r="L69" i="14"/>
  <c r="M69" i="14"/>
  <c r="N69" i="14"/>
  <c r="AD69" i="14"/>
  <c r="AE69" i="14"/>
  <c r="AG69" i="14"/>
  <c r="AH69" i="14"/>
  <c r="AI69" i="14"/>
  <c r="AJ69" i="14"/>
  <c r="J70" i="14"/>
  <c r="K70" i="14"/>
  <c r="L70" i="14"/>
  <c r="M70" i="14"/>
  <c r="N70" i="14"/>
  <c r="AD70" i="14"/>
  <c r="AE70" i="14"/>
  <c r="AG70" i="14"/>
  <c r="AH70" i="14"/>
  <c r="AI70" i="14"/>
  <c r="AJ70" i="14"/>
  <c r="J71" i="14"/>
  <c r="K71" i="14"/>
  <c r="L71" i="14"/>
  <c r="M71" i="14"/>
  <c r="N71" i="14"/>
  <c r="AD71" i="14"/>
  <c r="AE71" i="14"/>
  <c r="AG71" i="14"/>
  <c r="AH71" i="14"/>
  <c r="AI71" i="14"/>
  <c r="AJ71" i="14"/>
  <c r="J72" i="14"/>
  <c r="K72" i="14"/>
  <c r="L72" i="14"/>
  <c r="M72" i="14"/>
  <c r="N72" i="14"/>
  <c r="AD72" i="14"/>
  <c r="AE72" i="14"/>
  <c r="AG72" i="14"/>
  <c r="AH72" i="14"/>
  <c r="AI72" i="14"/>
  <c r="AJ72" i="14"/>
  <c r="J73" i="14"/>
  <c r="K73" i="14"/>
  <c r="L73" i="14"/>
  <c r="M73" i="14"/>
  <c r="N73" i="14"/>
  <c r="AD73" i="14"/>
  <c r="AE73" i="14"/>
  <c r="AG73" i="14"/>
  <c r="AH73" i="14"/>
  <c r="AI73" i="14"/>
  <c r="AJ73" i="14"/>
  <c r="J74" i="14"/>
  <c r="K74" i="14"/>
  <c r="L74" i="14"/>
  <c r="M74" i="14"/>
  <c r="N74" i="14"/>
  <c r="AD74" i="14"/>
  <c r="AE74" i="14"/>
  <c r="AG74" i="14"/>
  <c r="AH74" i="14"/>
  <c r="AI74" i="14"/>
  <c r="AJ74" i="14"/>
  <c r="J75" i="14"/>
  <c r="K75" i="14"/>
  <c r="L75" i="14"/>
  <c r="M75" i="14"/>
  <c r="N75" i="14"/>
  <c r="AD75" i="14"/>
  <c r="AE75" i="14"/>
  <c r="AG75" i="14"/>
  <c r="AH75" i="14"/>
  <c r="AI75" i="14"/>
  <c r="AJ75" i="14"/>
  <c r="J76" i="14"/>
  <c r="K76" i="14"/>
  <c r="L76" i="14"/>
  <c r="M76" i="14"/>
  <c r="N76" i="14"/>
  <c r="AD76" i="14"/>
  <c r="AE76" i="14"/>
  <c r="AG76" i="14"/>
  <c r="AH76" i="14"/>
  <c r="AI76" i="14"/>
  <c r="AJ76" i="14"/>
  <c r="J77" i="14"/>
  <c r="K77" i="14"/>
  <c r="L77" i="14"/>
  <c r="M77" i="14"/>
  <c r="N77" i="14"/>
  <c r="AD77" i="14"/>
  <c r="AE77" i="14"/>
  <c r="AG77" i="14"/>
  <c r="AH77" i="14"/>
  <c r="AI77" i="14"/>
  <c r="AJ77" i="14"/>
  <c r="J78" i="14"/>
  <c r="K78" i="14"/>
  <c r="L78" i="14"/>
  <c r="M78" i="14"/>
  <c r="N78" i="14"/>
  <c r="AD78" i="14"/>
  <c r="AE78" i="14"/>
  <c r="AG78" i="14"/>
  <c r="AH78" i="14"/>
  <c r="AI78" i="14"/>
  <c r="AJ78" i="14"/>
  <c r="J79" i="14"/>
  <c r="K79" i="14"/>
  <c r="L79" i="14"/>
  <c r="M79" i="14"/>
  <c r="N79" i="14"/>
  <c r="AD79" i="14"/>
  <c r="AE79" i="14"/>
  <c r="AG79" i="14"/>
  <c r="AH79" i="14"/>
  <c r="AI79" i="14"/>
  <c r="AJ79" i="14"/>
  <c r="J80" i="14"/>
  <c r="K80" i="14"/>
  <c r="L80" i="14"/>
  <c r="M80" i="14"/>
  <c r="N80" i="14"/>
  <c r="AD80" i="14"/>
  <c r="AE80" i="14"/>
  <c r="AG80" i="14"/>
  <c r="AH80" i="14"/>
  <c r="AI80" i="14"/>
  <c r="AJ80" i="14"/>
  <c r="J81" i="14"/>
  <c r="K81" i="14"/>
  <c r="L81" i="14"/>
  <c r="M81" i="14"/>
  <c r="N81" i="14"/>
  <c r="AD81" i="14"/>
  <c r="AE81" i="14"/>
  <c r="AG81" i="14"/>
  <c r="AH81" i="14"/>
  <c r="AI81" i="14"/>
  <c r="AJ81" i="14"/>
  <c r="J82" i="14"/>
  <c r="K82" i="14"/>
  <c r="L82" i="14"/>
  <c r="M82" i="14"/>
  <c r="N82" i="14"/>
  <c r="AD82" i="14"/>
  <c r="AE82" i="14"/>
  <c r="AG82" i="14"/>
  <c r="AH82" i="14"/>
  <c r="AI82" i="14"/>
  <c r="AJ82" i="14"/>
  <c r="J83" i="14"/>
  <c r="K83" i="14"/>
  <c r="L83" i="14"/>
  <c r="M83" i="14"/>
  <c r="N83" i="14"/>
  <c r="AD83" i="14"/>
  <c r="AE83" i="14"/>
  <c r="AG83" i="14"/>
  <c r="AH83" i="14"/>
  <c r="AI83" i="14"/>
  <c r="AJ83" i="14"/>
  <c r="J84" i="14"/>
  <c r="K84" i="14"/>
  <c r="L84" i="14"/>
  <c r="M84" i="14"/>
  <c r="N84" i="14"/>
  <c r="AD84" i="14"/>
  <c r="AE84" i="14"/>
  <c r="AG84" i="14"/>
  <c r="AH84" i="14"/>
  <c r="AI84" i="14"/>
  <c r="AJ84" i="14"/>
  <c r="J85" i="14"/>
  <c r="K85" i="14"/>
  <c r="L85" i="14"/>
  <c r="M85" i="14"/>
  <c r="N85" i="14"/>
  <c r="AD85" i="14"/>
  <c r="AE85" i="14"/>
  <c r="AG85" i="14"/>
  <c r="AH85" i="14"/>
  <c r="AI85" i="14"/>
  <c r="AJ85" i="14"/>
  <c r="J86" i="14"/>
  <c r="K86" i="14"/>
  <c r="L86" i="14"/>
  <c r="M86" i="14"/>
  <c r="N86" i="14"/>
  <c r="AD86" i="14"/>
  <c r="AE86" i="14"/>
  <c r="AG86" i="14"/>
  <c r="AH86" i="14"/>
  <c r="AI86" i="14"/>
  <c r="AJ86" i="14"/>
  <c r="J87" i="14"/>
  <c r="K87" i="14"/>
  <c r="L87" i="14"/>
  <c r="M87" i="14"/>
  <c r="N87" i="14"/>
  <c r="AD87" i="14"/>
  <c r="AE87" i="14"/>
  <c r="AG87" i="14"/>
  <c r="AH87" i="14"/>
  <c r="AI87" i="14"/>
  <c r="AJ87" i="14"/>
  <c r="J88" i="14"/>
  <c r="K88" i="14"/>
  <c r="L88" i="14"/>
  <c r="M88" i="14"/>
  <c r="N88" i="14"/>
  <c r="AD88" i="14"/>
  <c r="AE88" i="14"/>
  <c r="AG88" i="14"/>
  <c r="AH88" i="14"/>
  <c r="AI88" i="14"/>
  <c r="AJ88" i="14"/>
  <c r="J89" i="14"/>
  <c r="K89" i="14"/>
  <c r="L89" i="14"/>
  <c r="M89" i="14"/>
  <c r="N89" i="14"/>
  <c r="AD89" i="14"/>
  <c r="AE89" i="14"/>
  <c r="AG89" i="14"/>
  <c r="AH89" i="14"/>
  <c r="AI89" i="14"/>
  <c r="AJ89" i="14"/>
  <c r="J90" i="14"/>
  <c r="K90" i="14"/>
  <c r="L90" i="14"/>
  <c r="M90" i="14"/>
  <c r="N90" i="14"/>
  <c r="AD90" i="14"/>
  <c r="AE90" i="14"/>
  <c r="AG90" i="14"/>
  <c r="AH90" i="14"/>
  <c r="AI90" i="14"/>
  <c r="AJ90" i="14"/>
  <c r="J91" i="14"/>
  <c r="K91" i="14"/>
  <c r="L91" i="14"/>
  <c r="M91" i="14"/>
  <c r="N91" i="14"/>
  <c r="AD91" i="14"/>
  <c r="AE91" i="14"/>
  <c r="AG91" i="14"/>
  <c r="AH91" i="14"/>
  <c r="AI91" i="14"/>
  <c r="AJ91" i="14"/>
  <c r="J92" i="14"/>
  <c r="K92" i="14"/>
  <c r="L92" i="14"/>
  <c r="M92" i="14"/>
  <c r="N92" i="14"/>
  <c r="AD92" i="14"/>
  <c r="AE92" i="14"/>
  <c r="AG92" i="14"/>
  <c r="AH92" i="14"/>
  <c r="AI92" i="14"/>
  <c r="AJ92" i="14"/>
  <c r="J93" i="14"/>
  <c r="K93" i="14"/>
  <c r="L93" i="14"/>
  <c r="M93" i="14"/>
  <c r="N93" i="14"/>
  <c r="AD93" i="14"/>
  <c r="AE93" i="14"/>
  <c r="AG93" i="14"/>
  <c r="AH93" i="14"/>
  <c r="AI93" i="14"/>
  <c r="AJ93" i="14"/>
  <c r="J94" i="14"/>
  <c r="K94" i="14"/>
  <c r="L94" i="14"/>
  <c r="M94" i="14"/>
  <c r="N94" i="14"/>
  <c r="AD94" i="14"/>
  <c r="AE94" i="14"/>
  <c r="AG94" i="14"/>
  <c r="AH94" i="14"/>
  <c r="AI94" i="14"/>
  <c r="AJ94" i="14"/>
  <c r="J95" i="14"/>
  <c r="K95" i="14"/>
  <c r="L95" i="14"/>
  <c r="M95" i="14"/>
  <c r="N95" i="14"/>
  <c r="AD95" i="14"/>
  <c r="AE95" i="14"/>
  <c r="AG95" i="14"/>
  <c r="AH95" i="14"/>
  <c r="AI95" i="14"/>
  <c r="AJ95" i="14"/>
  <c r="J96" i="14"/>
  <c r="K96" i="14"/>
  <c r="L96" i="14"/>
  <c r="M96" i="14"/>
  <c r="N96" i="14"/>
  <c r="AD96" i="14"/>
  <c r="AE96" i="14"/>
  <c r="AG96" i="14"/>
  <c r="AH96" i="14"/>
  <c r="AI96" i="14"/>
  <c r="AJ96" i="14"/>
  <c r="J97" i="14"/>
  <c r="K97" i="14"/>
  <c r="L97" i="14"/>
  <c r="M97" i="14"/>
  <c r="N97" i="14"/>
  <c r="AD97" i="14"/>
  <c r="AE97" i="14"/>
  <c r="AG97" i="14"/>
  <c r="AH97" i="14"/>
  <c r="AI97" i="14"/>
  <c r="AJ97" i="14"/>
  <c r="J98" i="14"/>
  <c r="K98" i="14"/>
  <c r="L98" i="14"/>
  <c r="M98" i="14"/>
  <c r="N98" i="14"/>
  <c r="AD98" i="14"/>
  <c r="AE98" i="14"/>
  <c r="AG98" i="14"/>
  <c r="AH98" i="14"/>
  <c r="AI98" i="14"/>
  <c r="AJ98" i="14"/>
  <c r="J99" i="14"/>
  <c r="K99" i="14"/>
  <c r="L99" i="14"/>
  <c r="M99" i="14"/>
  <c r="N99" i="14"/>
  <c r="AD99" i="14"/>
  <c r="AE99" i="14"/>
  <c r="AG99" i="14"/>
  <c r="AH99" i="14"/>
  <c r="AI99" i="14"/>
  <c r="AJ99" i="14"/>
  <c r="J100" i="14"/>
  <c r="K100" i="14"/>
  <c r="L100" i="14"/>
  <c r="M100" i="14"/>
  <c r="N100" i="14"/>
  <c r="AD100" i="14"/>
  <c r="AE100" i="14"/>
  <c r="AG100" i="14"/>
  <c r="AH100" i="14"/>
  <c r="AI100" i="14"/>
  <c r="AJ100" i="14"/>
  <c r="J101" i="14"/>
  <c r="K101" i="14"/>
  <c r="L101" i="14"/>
  <c r="M101" i="14"/>
  <c r="N101" i="14"/>
  <c r="AD101" i="14"/>
  <c r="AE101" i="14"/>
  <c r="AG101" i="14"/>
  <c r="AH101" i="14"/>
  <c r="AI101" i="14"/>
  <c r="AJ101" i="14"/>
  <c r="J102" i="14"/>
  <c r="K102" i="14"/>
  <c r="L102" i="14"/>
  <c r="M102" i="14"/>
  <c r="N102" i="14"/>
  <c r="AD102" i="14"/>
  <c r="AE102" i="14"/>
  <c r="AG102" i="14"/>
  <c r="AH102" i="14"/>
  <c r="AI102" i="14"/>
  <c r="AJ102" i="14"/>
  <c r="J103" i="14"/>
  <c r="K103" i="14"/>
  <c r="L103" i="14"/>
  <c r="M103" i="14"/>
  <c r="N103" i="14"/>
  <c r="AD103" i="14"/>
  <c r="AE103" i="14"/>
  <c r="AG103" i="14"/>
  <c r="AH103" i="14"/>
  <c r="AI103" i="14"/>
  <c r="AJ103" i="14"/>
  <c r="J104" i="14"/>
  <c r="K104" i="14"/>
  <c r="L104" i="14"/>
  <c r="M104" i="14"/>
  <c r="N104" i="14"/>
  <c r="AD104" i="14"/>
  <c r="AE104" i="14"/>
  <c r="AG104" i="14"/>
  <c r="AH104" i="14"/>
  <c r="AI104" i="14"/>
  <c r="AJ104" i="14"/>
  <c r="J105" i="14"/>
  <c r="K105" i="14"/>
  <c r="L105" i="14"/>
  <c r="M105" i="14"/>
  <c r="N105" i="14"/>
  <c r="AD105" i="14"/>
  <c r="AE105" i="14"/>
  <c r="AG105" i="14"/>
  <c r="AH105" i="14"/>
  <c r="AI105" i="14"/>
  <c r="AJ105" i="14"/>
  <c r="J106" i="14"/>
  <c r="K106" i="14"/>
  <c r="L106" i="14"/>
  <c r="M106" i="14"/>
  <c r="N106" i="14"/>
  <c r="AD106" i="14"/>
  <c r="AE106" i="14"/>
  <c r="AG106" i="14"/>
  <c r="AH106" i="14"/>
  <c r="AI106" i="14"/>
  <c r="AJ106" i="14"/>
  <c r="J107" i="14"/>
  <c r="K107" i="14"/>
  <c r="L107" i="14"/>
  <c r="M107" i="14"/>
  <c r="N107" i="14"/>
  <c r="AD107" i="14"/>
  <c r="AE107" i="14"/>
  <c r="AG107" i="14"/>
  <c r="AH107" i="14"/>
  <c r="AI107" i="14"/>
  <c r="AJ107" i="14"/>
  <c r="J108" i="14"/>
  <c r="K108" i="14"/>
  <c r="L108" i="14"/>
  <c r="M108" i="14"/>
  <c r="N108" i="14"/>
  <c r="AD108" i="14"/>
  <c r="AE108" i="14"/>
  <c r="AG108" i="14"/>
  <c r="AH108" i="14"/>
  <c r="AI108" i="14"/>
  <c r="AJ108" i="14"/>
  <c r="J109" i="14"/>
  <c r="K109" i="14"/>
  <c r="L109" i="14"/>
  <c r="M109" i="14"/>
  <c r="N109" i="14"/>
  <c r="AD109" i="14"/>
  <c r="AE109" i="14"/>
  <c r="AG109" i="14"/>
  <c r="AH109" i="14"/>
  <c r="AI109" i="14"/>
  <c r="AJ109" i="14"/>
  <c r="J110" i="14"/>
  <c r="K110" i="14"/>
  <c r="L110" i="14"/>
  <c r="M110" i="14"/>
  <c r="N110" i="14"/>
  <c r="AD110" i="14"/>
  <c r="AE110" i="14"/>
  <c r="AG110" i="14"/>
  <c r="AH110" i="14"/>
  <c r="AI110" i="14"/>
  <c r="AJ110" i="14"/>
  <c r="J111" i="14"/>
  <c r="K111" i="14"/>
  <c r="L111" i="14"/>
  <c r="M111" i="14"/>
  <c r="N111" i="14"/>
  <c r="AD111" i="14"/>
  <c r="AE111" i="14"/>
  <c r="AG111" i="14"/>
  <c r="AH111" i="14"/>
  <c r="AI111" i="14"/>
  <c r="AJ111" i="14"/>
  <c r="J112" i="14"/>
  <c r="K112" i="14"/>
  <c r="L112" i="14"/>
  <c r="M112" i="14"/>
  <c r="N112" i="14"/>
  <c r="AD112" i="14"/>
  <c r="AE112" i="14"/>
  <c r="AG112" i="14"/>
  <c r="AH112" i="14"/>
  <c r="AI112" i="14"/>
  <c r="AJ112" i="14"/>
  <c r="J113" i="14"/>
  <c r="K113" i="14"/>
  <c r="L113" i="14"/>
  <c r="M113" i="14"/>
  <c r="N113" i="14"/>
  <c r="AD113" i="14"/>
  <c r="AE113" i="14"/>
  <c r="AG113" i="14"/>
  <c r="AH113" i="14"/>
  <c r="AI113" i="14"/>
  <c r="AJ113" i="14"/>
  <c r="J114" i="14"/>
  <c r="K114" i="14"/>
  <c r="L114" i="14"/>
  <c r="M114" i="14"/>
  <c r="N114" i="14"/>
  <c r="AD114" i="14"/>
  <c r="AE114" i="14"/>
  <c r="AG114" i="14"/>
  <c r="AH114" i="14"/>
  <c r="AI114" i="14"/>
  <c r="AJ114" i="14"/>
  <c r="J115" i="14"/>
  <c r="K115" i="14"/>
  <c r="L115" i="14"/>
  <c r="M115" i="14"/>
  <c r="N115" i="14"/>
  <c r="AD115" i="14"/>
  <c r="AE115" i="14"/>
  <c r="AG115" i="14"/>
  <c r="AH115" i="14"/>
  <c r="AI115" i="14"/>
  <c r="AJ115" i="14"/>
  <c r="J116" i="14"/>
  <c r="K116" i="14"/>
  <c r="L116" i="14"/>
  <c r="M116" i="14"/>
  <c r="N116" i="14"/>
  <c r="AD116" i="14"/>
  <c r="AE116" i="14"/>
  <c r="AG116" i="14"/>
  <c r="AH116" i="14"/>
  <c r="AI116" i="14"/>
  <c r="AJ116" i="14"/>
  <c r="J117" i="14"/>
  <c r="K117" i="14"/>
  <c r="L117" i="14"/>
  <c r="M117" i="14"/>
  <c r="N117" i="14"/>
  <c r="AD117" i="14"/>
  <c r="AE117" i="14"/>
  <c r="AG117" i="14"/>
  <c r="AH117" i="14"/>
  <c r="AI117" i="14"/>
  <c r="AJ117" i="14"/>
  <c r="J118" i="14"/>
  <c r="K118" i="14"/>
  <c r="L118" i="14"/>
  <c r="M118" i="14"/>
  <c r="N118" i="14"/>
  <c r="AD118" i="14"/>
  <c r="AE118" i="14"/>
  <c r="AG118" i="14"/>
  <c r="AH118" i="14"/>
  <c r="AI118" i="14"/>
  <c r="AJ118" i="14"/>
  <c r="J119" i="14"/>
  <c r="K119" i="14"/>
  <c r="L119" i="14"/>
  <c r="M119" i="14"/>
  <c r="N119" i="14"/>
  <c r="AD119" i="14"/>
  <c r="AE119" i="14"/>
  <c r="AG119" i="14"/>
  <c r="AH119" i="14"/>
  <c r="AI119" i="14"/>
  <c r="AJ119" i="14"/>
  <c r="J120" i="14"/>
  <c r="K120" i="14"/>
  <c r="L120" i="14"/>
  <c r="M120" i="14"/>
  <c r="N120" i="14"/>
  <c r="AD120" i="14"/>
  <c r="AE120" i="14"/>
  <c r="AG120" i="14"/>
  <c r="AH120" i="14"/>
  <c r="AI120" i="14"/>
  <c r="AJ120" i="14"/>
  <c r="J121" i="14"/>
  <c r="K121" i="14"/>
  <c r="L121" i="14"/>
  <c r="M121" i="14"/>
  <c r="N121" i="14"/>
  <c r="AD121" i="14"/>
  <c r="AE121" i="14"/>
  <c r="AG121" i="14"/>
  <c r="AH121" i="14"/>
  <c r="AI121" i="14"/>
  <c r="AJ121" i="14"/>
  <c r="J122" i="14"/>
  <c r="K122" i="14"/>
  <c r="L122" i="14"/>
  <c r="M122" i="14"/>
  <c r="N122" i="14"/>
  <c r="AD122" i="14"/>
  <c r="AE122" i="14"/>
  <c r="AG122" i="14"/>
  <c r="AH122" i="14"/>
  <c r="AI122" i="14"/>
  <c r="AJ122" i="14"/>
  <c r="J123" i="14"/>
  <c r="K123" i="14"/>
  <c r="L123" i="14"/>
  <c r="M123" i="14"/>
  <c r="N123" i="14"/>
  <c r="AD123" i="14"/>
  <c r="AE123" i="14"/>
  <c r="AG123" i="14"/>
  <c r="AH123" i="14"/>
  <c r="AI123" i="14"/>
  <c r="AJ123" i="14"/>
  <c r="J124" i="14"/>
  <c r="K124" i="14"/>
  <c r="L124" i="14"/>
  <c r="M124" i="14"/>
  <c r="N124" i="14"/>
  <c r="AD124" i="14"/>
  <c r="AE124" i="14"/>
  <c r="AG124" i="14"/>
  <c r="AH124" i="14"/>
  <c r="AI124" i="14"/>
  <c r="AJ124" i="14"/>
  <c r="J125" i="14"/>
  <c r="K125" i="14"/>
  <c r="L125" i="14"/>
  <c r="M125" i="14"/>
  <c r="N125" i="14"/>
  <c r="AD125" i="14"/>
  <c r="AE125" i="14"/>
  <c r="AG125" i="14"/>
  <c r="AH125" i="14"/>
  <c r="AI125" i="14"/>
  <c r="AJ125" i="14"/>
  <c r="J126" i="14"/>
  <c r="K126" i="14"/>
  <c r="L126" i="14"/>
  <c r="M126" i="14"/>
  <c r="N126" i="14"/>
  <c r="AD126" i="14"/>
  <c r="AE126" i="14"/>
  <c r="AG126" i="14"/>
  <c r="AH126" i="14"/>
  <c r="AI126" i="14"/>
  <c r="AJ126" i="14"/>
  <c r="J127" i="14"/>
  <c r="K127" i="14"/>
  <c r="L127" i="14"/>
  <c r="AE127" i="14"/>
  <c r="AG127" i="14"/>
  <c r="AH127" i="14"/>
  <c r="AI127" i="14"/>
  <c r="AJ127" i="14"/>
  <c r="M128" i="14"/>
  <c r="N128" i="14"/>
  <c r="N129" i="14"/>
  <c r="M143" i="14"/>
  <c r="L148" i="14"/>
  <c r="B2" i="12"/>
  <c r="C2" i="12"/>
  <c r="D2" i="12"/>
  <c r="B3" i="12"/>
  <c r="B4" i="12"/>
  <c r="B5" i="12"/>
  <c r="B6" i="12"/>
  <c r="B7" i="12"/>
  <c r="B8" i="12"/>
  <c r="B9" i="12"/>
  <c r="B10" i="12"/>
  <c r="B11" i="12"/>
  <c r="B12" i="12"/>
  <c r="B13" i="12"/>
  <c r="B14" i="12"/>
  <c r="B15" i="12"/>
  <c r="B16" i="12"/>
  <c r="B17" i="12"/>
  <c r="B18" i="12"/>
  <c r="B19" i="12"/>
  <c r="B20" i="12"/>
  <c r="B21" i="12"/>
  <c r="B22" i="12"/>
  <c r="B23" i="12"/>
  <c r="B24" i="12"/>
  <c r="B25" i="12"/>
  <c r="B26" i="12"/>
  <c r="B27" i="12"/>
  <c r="B28" i="12"/>
  <c r="B29" i="12"/>
  <c r="B30" i="12"/>
  <c r="B31" i="12"/>
  <c r="B32" i="12"/>
  <c r="B33" i="12"/>
  <c r="B34" i="12"/>
  <c r="B35" i="12"/>
  <c r="B36" i="12"/>
  <c r="B37" i="12"/>
  <c r="B38" i="12"/>
  <c r="B39" i="12"/>
  <c r="B40" i="12"/>
  <c r="B41" i="12"/>
  <c r="B42" i="12"/>
  <c r="B43" i="12"/>
  <c r="B44" i="12"/>
  <c r="B45" i="12"/>
  <c r="B46" i="12"/>
  <c r="B47" i="12"/>
  <c r="B48" i="12"/>
  <c r="B49" i="12"/>
  <c r="B50" i="12"/>
  <c r="B51" i="12"/>
  <c r="B52" i="12"/>
  <c r="B53" i="12"/>
  <c r="B54" i="12"/>
  <c r="B55" i="12"/>
  <c r="B56" i="12"/>
  <c r="B57" i="12"/>
  <c r="B58" i="12"/>
  <c r="B59" i="12"/>
  <c r="B60" i="12"/>
  <c r="B61" i="12"/>
  <c r="B62" i="12"/>
  <c r="B63" i="12"/>
  <c r="B64" i="12"/>
  <c r="B65" i="12"/>
  <c r="B66" i="12"/>
  <c r="B67" i="12"/>
  <c r="B68" i="12"/>
  <c r="B69" i="12"/>
  <c r="B70" i="12"/>
  <c r="B71" i="12"/>
  <c r="B72" i="12"/>
  <c r="B73" i="12"/>
  <c r="B74" i="12"/>
  <c r="B75" i="12"/>
  <c r="B76" i="12"/>
  <c r="B77" i="12"/>
  <c r="B78" i="12"/>
  <c r="B79" i="12"/>
  <c r="B80" i="12"/>
  <c r="B81" i="12"/>
  <c r="B82" i="12"/>
  <c r="B83" i="12"/>
  <c r="B84" i="12"/>
  <c r="B85" i="12"/>
  <c r="B86" i="12"/>
  <c r="B87" i="12"/>
  <c r="B88" i="12"/>
  <c r="B89" i="12"/>
  <c r="B90" i="12"/>
  <c r="B91" i="12"/>
  <c r="B92" i="12"/>
  <c r="B93" i="12"/>
  <c r="B94" i="12"/>
  <c r="B95" i="12"/>
  <c r="B96" i="12"/>
  <c r="B97" i="12"/>
  <c r="B98" i="12"/>
  <c r="B99" i="12"/>
  <c r="B100" i="12"/>
  <c r="B101" i="12"/>
  <c r="B102" i="12"/>
  <c r="B103" i="12"/>
  <c r="B104" i="12"/>
  <c r="B105" i="12"/>
  <c r="B106" i="12"/>
  <c r="B107" i="12"/>
  <c r="B108" i="12"/>
  <c r="B109" i="12"/>
  <c r="B110" i="12"/>
  <c r="B111" i="12"/>
  <c r="B112" i="12"/>
  <c r="B113" i="12"/>
  <c r="B114" i="12"/>
  <c r="B115" i="12"/>
  <c r="B116" i="12"/>
  <c r="B117" i="12"/>
  <c r="B118" i="12"/>
  <c r="B119" i="12"/>
  <c r="B120" i="12"/>
  <c r="B121" i="12"/>
  <c r="B122" i="12"/>
  <c r="B123" i="12"/>
  <c r="B124" i="12"/>
  <c r="B125" i="12"/>
  <c r="B126" i="12"/>
  <c r="B127" i="12"/>
  <c r="H2" i="12"/>
  <c r="C3" i="12"/>
  <c r="D3" i="12"/>
  <c r="C4" i="12"/>
  <c r="C5" i="12"/>
  <c r="C6" i="12"/>
  <c r="C7" i="12"/>
  <c r="C8" i="12"/>
  <c r="C9" i="12"/>
  <c r="C10" i="12"/>
  <c r="C11" i="12"/>
  <c r="C12" i="12"/>
  <c r="C13" i="12"/>
  <c r="C14" i="12"/>
  <c r="C1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C56" i="12"/>
  <c r="C57" i="12"/>
  <c r="C58" i="12"/>
  <c r="C59" i="12"/>
  <c r="C60" i="12"/>
  <c r="C61" i="12"/>
  <c r="C62" i="12"/>
  <c r="C63" i="12"/>
  <c r="C64" i="12"/>
  <c r="C65" i="12"/>
  <c r="C66" i="12"/>
  <c r="C67" i="12"/>
  <c r="C68" i="12"/>
  <c r="C69" i="12"/>
  <c r="C70" i="12"/>
  <c r="C71" i="12"/>
  <c r="C72" i="12"/>
  <c r="C73" i="12"/>
  <c r="C74" i="12"/>
  <c r="C75" i="12"/>
  <c r="C76" i="12"/>
  <c r="C77" i="12"/>
  <c r="C78" i="12"/>
  <c r="C79" i="12"/>
  <c r="C80" i="12"/>
  <c r="C81" i="12"/>
  <c r="C82" i="12"/>
  <c r="C83" i="12"/>
  <c r="C84" i="12"/>
  <c r="C85" i="12"/>
  <c r="C86" i="12"/>
  <c r="C87" i="12"/>
  <c r="C88" i="12"/>
  <c r="C89" i="12"/>
  <c r="C90" i="12"/>
  <c r="C91" i="12"/>
  <c r="C92" i="12"/>
  <c r="C93" i="12"/>
  <c r="C94" i="12"/>
  <c r="C95" i="12"/>
  <c r="C96" i="12"/>
  <c r="C97" i="12"/>
  <c r="C98" i="12"/>
  <c r="C99" i="12"/>
  <c r="C100" i="12"/>
  <c r="C101" i="12"/>
  <c r="C102" i="12"/>
  <c r="C103" i="12"/>
  <c r="C104" i="12"/>
  <c r="C105" i="12"/>
  <c r="C106" i="12"/>
  <c r="C107" i="12"/>
  <c r="C108" i="12"/>
  <c r="C109" i="12"/>
  <c r="C110" i="12"/>
  <c r="C111" i="12"/>
  <c r="C112" i="12"/>
  <c r="C113" i="12"/>
  <c r="C114" i="12"/>
  <c r="C115" i="12"/>
  <c r="C116" i="12"/>
  <c r="C117" i="12"/>
  <c r="C118" i="12"/>
  <c r="C119" i="12"/>
  <c r="C120" i="12"/>
  <c r="C121" i="12"/>
  <c r="C122" i="12"/>
  <c r="C123" i="12"/>
  <c r="C124" i="12"/>
  <c r="C125" i="12"/>
  <c r="C126" i="12"/>
  <c r="C127" i="12"/>
  <c r="H3" i="12"/>
  <c r="D4" i="12"/>
  <c r="D5" i="12"/>
  <c r="D6" i="12"/>
  <c r="D7" i="12"/>
  <c r="D8" i="12"/>
  <c r="D9" i="12"/>
  <c r="D10" i="12"/>
  <c r="D11" i="12"/>
  <c r="D12" i="12"/>
  <c r="D13" i="12"/>
  <c r="D14" i="12"/>
  <c r="D15" i="12"/>
  <c r="D16" i="12"/>
  <c r="D17" i="12"/>
  <c r="D18" i="12"/>
  <c r="D19" i="12"/>
  <c r="D20" i="12"/>
  <c r="D21" i="12"/>
  <c r="D22" i="12"/>
  <c r="D23" i="12"/>
  <c r="D24" i="12"/>
  <c r="D25" i="12"/>
  <c r="D26" i="12"/>
  <c r="D27" i="12"/>
  <c r="D28" i="12"/>
  <c r="D29" i="12"/>
  <c r="D30" i="12"/>
  <c r="D31" i="12"/>
  <c r="D32" i="12"/>
  <c r="D33" i="12"/>
  <c r="D34" i="12"/>
  <c r="D35" i="12"/>
  <c r="D36" i="12"/>
  <c r="D37" i="12"/>
  <c r="D38" i="12"/>
  <c r="D39" i="12"/>
  <c r="D40" i="12"/>
  <c r="D41" i="12"/>
  <c r="D42" i="12"/>
  <c r="D43" i="12"/>
  <c r="D44" i="12"/>
  <c r="D45" i="12"/>
  <c r="D46" i="12"/>
  <c r="D47" i="12"/>
  <c r="D48" i="12"/>
  <c r="D49" i="12"/>
  <c r="D50" i="12"/>
  <c r="D51" i="12"/>
  <c r="D52" i="12"/>
  <c r="D53" i="12"/>
  <c r="D54" i="12"/>
  <c r="D55" i="12"/>
  <c r="D56" i="12"/>
  <c r="D57" i="12"/>
  <c r="D58" i="12"/>
  <c r="D59" i="12"/>
  <c r="D60" i="12"/>
  <c r="D61" i="12"/>
  <c r="D62" i="12"/>
  <c r="D63" i="12"/>
  <c r="D64" i="12"/>
  <c r="D65" i="12"/>
  <c r="D66" i="12"/>
  <c r="D67" i="12"/>
  <c r="D68" i="12"/>
  <c r="D69" i="12"/>
  <c r="D70" i="12"/>
  <c r="D71" i="12"/>
  <c r="D72" i="12"/>
  <c r="D73" i="12"/>
  <c r="D74" i="12"/>
  <c r="D75" i="12"/>
  <c r="D76" i="12"/>
  <c r="D77" i="12"/>
  <c r="D78" i="12"/>
  <c r="D79" i="12"/>
  <c r="D80" i="12"/>
  <c r="D81" i="12"/>
  <c r="D82" i="12"/>
  <c r="D83" i="12"/>
  <c r="D84" i="12"/>
  <c r="D85" i="12"/>
  <c r="D86" i="12"/>
  <c r="D87" i="12"/>
  <c r="D88" i="12"/>
  <c r="D89" i="12"/>
  <c r="D90" i="12"/>
  <c r="D91" i="12"/>
  <c r="D92" i="12"/>
  <c r="D93" i="12"/>
  <c r="D94" i="12"/>
  <c r="D95" i="12"/>
  <c r="D96" i="12"/>
  <c r="D97" i="12"/>
  <c r="D98" i="12"/>
  <c r="D99" i="12"/>
  <c r="D100" i="12"/>
  <c r="D101" i="12"/>
  <c r="D102" i="12"/>
  <c r="D103" i="12"/>
  <c r="D104" i="12"/>
  <c r="D105" i="12"/>
  <c r="D106" i="12"/>
  <c r="D107" i="12"/>
  <c r="D108" i="12"/>
  <c r="D109" i="12"/>
  <c r="D110" i="12"/>
  <c r="D111" i="12"/>
  <c r="D112" i="12"/>
  <c r="D113" i="12"/>
  <c r="D114" i="12"/>
  <c r="D115" i="12"/>
  <c r="D116" i="12"/>
  <c r="D117" i="12"/>
  <c r="D118" i="12"/>
  <c r="D119" i="12"/>
  <c r="D120" i="12"/>
  <c r="D121" i="12"/>
  <c r="D122" i="12"/>
  <c r="D123" i="12"/>
  <c r="D124" i="12"/>
  <c r="D125" i="12"/>
  <c r="D126" i="12"/>
  <c r="D127" i="12"/>
  <c r="H4" i="12"/>
  <c r="H5" i="12"/>
  <c r="G7" i="12"/>
  <c r="G8" i="12"/>
  <c r="G9" i="12"/>
  <c r="G10" i="12"/>
  <c r="G11" i="12"/>
  <c r="E127" i="12"/>
  <c r="B2" i="11"/>
  <c r="C2" i="11"/>
  <c r="D2" i="11"/>
  <c r="B3" i="11"/>
  <c r="B4" i="11"/>
  <c r="B5" i="11"/>
  <c r="B6" i="11"/>
  <c r="B7" i="11"/>
  <c r="B8" i="11"/>
  <c r="B9" i="11"/>
  <c r="B10" i="11"/>
  <c r="B11" i="11"/>
  <c r="B12" i="11"/>
  <c r="B13" i="11"/>
  <c r="B14" i="11"/>
  <c r="B15" i="11"/>
  <c r="B16" i="11"/>
  <c r="B17" i="11"/>
  <c r="B18" i="11"/>
  <c r="B19" i="11"/>
  <c r="B20" i="11"/>
  <c r="B21" i="11"/>
  <c r="B22" i="11"/>
  <c r="B23" i="11"/>
  <c r="B24" i="11"/>
  <c r="B25" i="11"/>
  <c r="B26" i="11"/>
  <c r="B27" i="11"/>
  <c r="B28" i="11"/>
  <c r="B29" i="11"/>
  <c r="B30" i="11"/>
  <c r="B31" i="11"/>
  <c r="B32" i="11"/>
  <c r="B33" i="11"/>
  <c r="B34" i="11"/>
  <c r="B35" i="11"/>
  <c r="B36" i="11"/>
  <c r="B37" i="11"/>
  <c r="B38" i="11"/>
  <c r="B39" i="11"/>
  <c r="B40" i="11"/>
  <c r="B41" i="11"/>
  <c r="B42" i="11"/>
  <c r="B43" i="11"/>
  <c r="B44" i="11"/>
  <c r="B45" i="11"/>
  <c r="B46" i="11"/>
  <c r="B47" i="11"/>
  <c r="B48" i="11"/>
  <c r="B49" i="11"/>
  <c r="B50" i="11"/>
  <c r="B51" i="11"/>
  <c r="B52" i="11"/>
  <c r="B53" i="11"/>
  <c r="B54" i="11"/>
  <c r="B55" i="11"/>
  <c r="B56" i="11"/>
  <c r="B57" i="11"/>
  <c r="B58" i="11"/>
  <c r="B59" i="11"/>
  <c r="B60" i="11"/>
  <c r="B61" i="11"/>
  <c r="B62" i="11"/>
  <c r="B63" i="11"/>
  <c r="B64" i="11"/>
  <c r="B65" i="11"/>
  <c r="B66" i="11"/>
  <c r="B67" i="11"/>
  <c r="B68" i="11"/>
  <c r="B69" i="11"/>
  <c r="B70" i="11"/>
  <c r="B71" i="11"/>
  <c r="B72" i="11"/>
  <c r="B73" i="11"/>
  <c r="B74" i="11"/>
  <c r="B75" i="11"/>
  <c r="B76" i="11"/>
  <c r="B77" i="11"/>
  <c r="B78" i="11"/>
  <c r="B79" i="11"/>
  <c r="B80" i="11"/>
  <c r="B81" i="11"/>
  <c r="B82" i="11"/>
  <c r="B83" i="11"/>
  <c r="B84" i="11"/>
  <c r="B85" i="11"/>
  <c r="B86" i="11"/>
  <c r="B87" i="11"/>
  <c r="B88" i="11"/>
  <c r="B89" i="11"/>
  <c r="B90" i="11"/>
  <c r="B91" i="11"/>
  <c r="B92" i="11"/>
  <c r="B93" i="11"/>
  <c r="B94" i="11"/>
  <c r="B95" i="11"/>
  <c r="B96" i="11"/>
  <c r="B97" i="11"/>
  <c r="B98" i="11"/>
  <c r="B99" i="11"/>
  <c r="B100" i="11"/>
  <c r="B101" i="11"/>
  <c r="B102" i="11"/>
  <c r="B103" i="11"/>
  <c r="B104" i="11"/>
  <c r="B105" i="11"/>
  <c r="B106" i="11"/>
  <c r="B107" i="11"/>
  <c r="B108" i="11"/>
  <c r="B109" i="11"/>
  <c r="B110" i="11"/>
  <c r="B111" i="11"/>
  <c r="B112" i="11"/>
  <c r="B113" i="11"/>
  <c r="B114" i="11"/>
  <c r="B115" i="11"/>
  <c r="B116" i="11"/>
  <c r="B117" i="11"/>
  <c r="B118" i="11"/>
  <c r="B119" i="11"/>
  <c r="B120" i="11"/>
  <c r="B121" i="11"/>
  <c r="B122" i="11"/>
  <c r="B123" i="11"/>
  <c r="B124" i="11"/>
  <c r="B125" i="11"/>
  <c r="B126" i="11"/>
  <c r="B127" i="11"/>
  <c r="H2" i="11"/>
  <c r="C3" i="11"/>
  <c r="D3" i="11"/>
  <c r="C4" i="11"/>
  <c r="C5" i="11"/>
  <c r="C6" i="11"/>
  <c r="C7" i="11"/>
  <c r="C8" i="11"/>
  <c r="C9" i="11"/>
  <c r="C10" i="11"/>
  <c r="C11" i="11"/>
  <c r="C12" i="11"/>
  <c r="C13" i="11"/>
  <c r="C14" i="11"/>
  <c r="C15" i="11"/>
  <c r="C16" i="11"/>
  <c r="C17" i="11"/>
  <c r="C18" i="11"/>
  <c r="C19" i="11"/>
  <c r="C20" i="11"/>
  <c r="C21" i="11"/>
  <c r="C22" i="11"/>
  <c r="C23" i="11"/>
  <c r="C24" i="11"/>
  <c r="C25" i="11"/>
  <c r="C26" i="11"/>
  <c r="C27" i="11"/>
  <c r="C28" i="11"/>
  <c r="C29" i="11"/>
  <c r="C30" i="11"/>
  <c r="C31" i="11"/>
  <c r="C32" i="11"/>
  <c r="C33" i="11"/>
  <c r="C34" i="11"/>
  <c r="C35" i="11"/>
  <c r="C36" i="11"/>
  <c r="C37" i="11"/>
  <c r="C38" i="11"/>
  <c r="C39" i="11"/>
  <c r="C40" i="11"/>
  <c r="C41" i="11"/>
  <c r="C42" i="11"/>
  <c r="C43" i="11"/>
  <c r="C44" i="11"/>
  <c r="C45" i="11"/>
  <c r="C46" i="11"/>
  <c r="C47" i="11"/>
  <c r="C48" i="11"/>
  <c r="C49" i="11"/>
  <c r="C50" i="11"/>
  <c r="C51" i="11"/>
  <c r="C52" i="11"/>
  <c r="C53" i="11"/>
  <c r="C54" i="11"/>
  <c r="C55" i="11"/>
  <c r="C56" i="11"/>
  <c r="C57" i="11"/>
  <c r="C58" i="11"/>
  <c r="C59" i="11"/>
  <c r="C60" i="11"/>
  <c r="C61" i="11"/>
  <c r="C62" i="11"/>
  <c r="C63" i="11"/>
  <c r="C64" i="11"/>
  <c r="C65" i="11"/>
  <c r="C66" i="11"/>
  <c r="C67" i="11"/>
  <c r="C68" i="11"/>
  <c r="C69" i="11"/>
  <c r="C70" i="11"/>
  <c r="C71" i="11"/>
  <c r="C72" i="11"/>
  <c r="C73" i="11"/>
  <c r="C74" i="11"/>
  <c r="C75" i="11"/>
  <c r="C76" i="11"/>
  <c r="C77" i="11"/>
  <c r="C78" i="11"/>
  <c r="C79" i="11"/>
  <c r="C80" i="11"/>
  <c r="C81" i="11"/>
  <c r="C82" i="11"/>
  <c r="C83" i="11"/>
  <c r="C84" i="11"/>
  <c r="C85" i="11"/>
  <c r="C86" i="11"/>
  <c r="C87" i="11"/>
  <c r="C88" i="11"/>
  <c r="C89" i="11"/>
  <c r="C90" i="11"/>
  <c r="C91" i="11"/>
  <c r="C92" i="11"/>
  <c r="C93" i="11"/>
  <c r="C94" i="11"/>
  <c r="C95" i="11"/>
  <c r="C96" i="11"/>
  <c r="C97" i="11"/>
  <c r="C98" i="11"/>
  <c r="C99" i="11"/>
  <c r="C100" i="11"/>
  <c r="C101" i="11"/>
  <c r="C102" i="11"/>
  <c r="C103" i="11"/>
  <c r="C104" i="11"/>
  <c r="C105" i="11"/>
  <c r="C106" i="11"/>
  <c r="C107" i="11"/>
  <c r="C108" i="11"/>
  <c r="C109" i="11"/>
  <c r="C110" i="11"/>
  <c r="C111" i="11"/>
  <c r="C112" i="11"/>
  <c r="C113" i="11"/>
  <c r="C114" i="11"/>
  <c r="C115" i="11"/>
  <c r="C116" i="11"/>
  <c r="C117" i="11"/>
  <c r="C118" i="11"/>
  <c r="C119" i="11"/>
  <c r="C120" i="11"/>
  <c r="C121" i="11"/>
  <c r="C122" i="11"/>
  <c r="C123" i="11"/>
  <c r="C124" i="11"/>
  <c r="C125" i="11"/>
  <c r="C126" i="11"/>
  <c r="C127" i="11"/>
  <c r="H3" i="11"/>
  <c r="D4" i="11"/>
  <c r="D5" i="11"/>
  <c r="D6" i="11"/>
  <c r="D7" i="11"/>
  <c r="D8" i="11"/>
  <c r="D9" i="11"/>
  <c r="D10" i="11"/>
  <c r="D11" i="11"/>
  <c r="D12" i="11"/>
  <c r="D13" i="11"/>
  <c r="D14" i="11"/>
  <c r="D15" i="11"/>
  <c r="D16" i="11"/>
  <c r="D17" i="11"/>
  <c r="D18" i="11"/>
  <c r="D19" i="11"/>
  <c r="D20" i="11"/>
  <c r="D21" i="11"/>
  <c r="D22" i="11"/>
  <c r="D23" i="11"/>
  <c r="D24" i="11"/>
  <c r="D25" i="11"/>
  <c r="D26" i="11"/>
  <c r="D27" i="11"/>
  <c r="D28" i="11"/>
  <c r="D29" i="11"/>
  <c r="D30" i="11"/>
  <c r="D31" i="11"/>
  <c r="D32" i="11"/>
  <c r="D33" i="11"/>
  <c r="D34" i="11"/>
  <c r="D35" i="11"/>
  <c r="D36" i="11"/>
  <c r="D37" i="11"/>
  <c r="D38" i="11"/>
  <c r="D39" i="11"/>
  <c r="D40" i="11"/>
  <c r="D41" i="11"/>
  <c r="D42" i="11"/>
  <c r="D43" i="11"/>
  <c r="D44" i="11"/>
  <c r="D45" i="11"/>
  <c r="D46" i="11"/>
  <c r="D47" i="11"/>
  <c r="D48" i="11"/>
  <c r="D49" i="11"/>
  <c r="D50" i="11"/>
  <c r="D51" i="11"/>
  <c r="D52" i="11"/>
  <c r="D53" i="11"/>
  <c r="D54" i="11"/>
  <c r="D55" i="11"/>
  <c r="D56" i="11"/>
  <c r="D57" i="11"/>
  <c r="D58" i="11"/>
  <c r="D59" i="11"/>
  <c r="D60" i="11"/>
  <c r="D61" i="11"/>
  <c r="D62" i="11"/>
  <c r="D63" i="11"/>
  <c r="D64" i="11"/>
  <c r="D65" i="11"/>
  <c r="D66" i="11"/>
  <c r="D67" i="11"/>
  <c r="D68" i="11"/>
  <c r="D69" i="11"/>
  <c r="D70" i="11"/>
  <c r="D71" i="11"/>
  <c r="D72" i="11"/>
  <c r="D73" i="11"/>
  <c r="D74" i="11"/>
  <c r="D75" i="11"/>
  <c r="D76" i="11"/>
  <c r="D77" i="11"/>
  <c r="D78" i="11"/>
  <c r="D79" i="11"/>
  <c r="D80" i="11"/>
  <c r="D81" i="11"/>
  <c r="D82" i="11"/>
  <c r="D83" i="11"/>
  <c r="D84" i="11"/>
  <c r="D85" i="11"/>
  <c r="D86" i="11"/>
  <c r="D87" i="11"/>
  <c r="D88" i="11"/>
  <c r="D89" i="11"/>
  <c r="D90" i="11"/>
  <c r="D91" i="11"/>
  <c r="D92" i="11"/>
  <c r="D93" i="11"/>
  <c r="D94" i="11"/>
  <c r="D95" i="11"/>
  <c r="D96" i="11"/>
  <c r="D97" i="11"/>
  <c r="D98" i="11"/>
  <c r="D99" i="11"/>
  <c r="D100" i="11"/>
  <c r="D101" i="11"/>
  <c r="D102" i="11"/>
  <c r="D103" i="11"/>
  <c r="D104" i="11"/>
  <c r="D105" i="11"/>
  <c r="D106" i="11"/>
  <c r="D107" i="11"/>
  <c r="D108" i="11"/>
  <c r="D109" i="11"/>
  <c r="D110" i="11"/>
  <c r="D111" i="11"/>
  <c r="D112" i="11"/>
  <c r="D113" i="11"/>
  <c r="D114" i="11"/>
  <c r="D115" i="11"/>
  <c r="D116" i="11"/>
  <c r="D117" i="11"/>
  <c r="D118" i="11"/>
  <c r="D119" i="11"/>
  <c r="D120" i="11"/>
  <c r="D121" i="11"/>
  <c r="D122" i="11"/>
  <c r="D123" i="11"/>
  <c r="D124" i="11"/>
  <c r="D125" i="11"/>
  <c r="D126" i="11"/>
  <c r="D127" i="11"/>
  <c r="H4" i="11"/>
  <c r="H5" i="11"/>
  <c r="G7" i="11"/>
  <c r="G8" i="11"/>
  <c r="G9" i="11"/>
  <c r="G10" i="11"/>
  <c r="G11" i="11"/>
  <c r="G13" i="11"/>
  <c r="G14" i="11"/>
  <c r="G15" i="11"/>
  <c r="G16" i="11"/>
  <c r="E127" i="11"/>
  <c r="C2" i="10"/>
  <c r="D2" i="10"/>
  <c r="E2" i="10"/>
  <c r="F2" i="10"/>
  <c r="C3" i="10"/>
  <c r="D3" i="10"/>
  <c r="E3" i="10"/>
  <c r="F3" i="10"/>
  <c r="C4" i="10"/>
  <c r="D4" i="10"/>
  <c r="E4" i="10"/>
  <c r="F4" i="10"/>
  <c r="C5" i="10"/>
  <c r="D5" i="10"/>
  <c r="E5" i="10"/>
  <c r="F5" i="10"/>
  <c r="C6" i="10"/>
  <c r="D6" i="10"/>
  <c r="E6" i="10"/>
  <c r="F6" i="10"/>
  <c r="C7" i="10"/>
  <c r="D7" i="10"/>
  <c r="E7" i="10"/>
  <c r="F7" i="10"/>
  <c r="C8" i="10"/>
  <c r="D8" i="10"/>
  <c r="E8" i="10"/>
  <c r="F8" i="10"/>
  <c r="C9" i="10"/>
  <c r="D9" i="10"/>
  <c r="E9" i="10"/>
  <c r="F9" i="10"/>
  <c r="C10" i="10"/>
  <c r="D10" i="10"/>
  <c r="E10" i="10"/>
  <c r="F10" i="10"/>
  <c r="C11" i="10"/>
  <c r="D11" i="10"/>
  <c r="E11" i="10"/>
  <c r="F11" i="10"/>
  <c r="C12" i="10"/>
  <c r="D12" i="10"/>
  <c r="E12" i="10"/>
  <c r="F12" i="10"/>
  <c r="C13" i="10"/>
  <c r="D13" i="10"/>
  <c r="E13" i="10"/>
  <c r="F13" i="10"/>
  <c r="C14" i="10"/>
  <c r="D14" i="10"/>
  <c r="E14" i="10"/>
  <c r="F14" i="10"/>
  <c r="C15" i="10"/>
  <c r="D15" i="10"/>
  <c r="E15" i="10"/>
  <c r="F15" i="10"/>
  <c r="C16" i="10"/>
  <c r="D16" i="10"/>
  <c r="E16" i="10"/>
  <c r="F16" i="10"/>
  <c r="C17" i="10"/>
  <c r="D17" i="10"/>
  <c r="E17" i="10"/>
  <c r="F17" i="10"/>
  <c r="C18" i="10"/>
  <c r="D18" i="10"/>
  <c r="E18" i="10"/>
  <c r="F18" i="10"/>
  <c r="C19" i="10"/>
  <c r="D19" i="10"/>
  <c r="E19" i="10"/>
  <c r="F19" i="10"/>
  <c r="C20" i="10"/>
  <c r="D20" i="10"/>
  <c r="E20" i="10"/>
  <c r="F20" i="10"/>
  <c r="C21" i="10"/>
  <c r="D21" i="10"/>
  <c r="E21" i="10"/>
  <c r="F21" i="10"/>
  <c r="C22" i="10"/>
  <c r="D22" i="10"/>
  <c r="E22" i="10"/>
  <c r="F22" i="10"/>
  <c r="C23" i="10"/>
  <c r="D23" i="10"/>
  <c r="E23" i="10"/>
  <c r="F23" i="10"/>
  <c r="C24" i="10"/>
  <c r="D24" i="10"/>
  <c r="E24" i="10"/>
  <c r="F24" i="10"/>
  <c r="C25" i="10"/>
  <c r="D25" i="10"/>
  <c r="E25" i="10"/>
  <c r="F25" i="10"/>
  <c r="C26" i="10"/>
  <c r="D26" i="10"/>
  <c r="E26" i="10"/>
  <c r="F26" i="10"/>
  <c r="C27" i="10"/>
  <c r="D27" i="10"/>
  <c r="E27" i="10"/>
  <c r="F27" i="10"/>
  <c r="C28" i="10"/>
  <c r="D28" i="10"/>
  <c r="E28" i="10"/>
  <c r="F28" i="10"/>
  <c r="C29" i="10"/>
  <c r="D29" i="10"/>
  <c r="E29" i="10"/>
  <c r="F29" i="10"/>
  <c r="C30" i="10"/>
  <c r="D30" i="10"/>
  <c r="E30" i="10"/>
  <c r="F30" i="10"/>
  <c r="C31" i="10"/>
  <c r="D31" i="10"/>
  <c r="E31" i="10"/>
  <c r="F31" i="10"/>
  <c r="C32" i="10"/>
  <c r="D32" i="10"/>
  <c r="E32" i="10"/>
  <c r="F32" i="10"/>
  <c r="C33" i="10"/>
  <c r="D33" i="10"/>
  <c r="E33" i="10"/>
  <c r="F33" i="10"/>
  <c r="C34" i="10"/>
  <c r="E34" i="10"/>
  <c r="C35" i="10"/>
  <c r="E35" i="10"/>
  <c r="C36" i="10"/>
  <c r="E36" i="10"/>
  <c r="C37" i="10"/>
  <c r="E37" i="10"/>
  <c r="C38" i="10"/>
  <c r="E38" i="10"/>
  <c r="C39" i="10"/>
  <c r="E39" i="10"/>
  <c r="C40" i="10"/>
  <c r="E40" i="10"/>
  <c r="C41" i="10"/>
  <c r="E41" i="10"/>
  <c r="C42" i="10"/>
  <c r="E42" i="10"/>
  <c r="C43" i="10"/>
  <c r="E43" i="10"/>
  <c r="C44" i="10"/>
  <c r="E44" i="10"/>
  <c r="C45" i="10"/>
  <c r="E45" i="10"/>
  <c r="C46" i="10"/>
  <c r="E46" i="10"/>
  <c r="C47" i="10"/>
  <c r="E47" i="10"/>
  <c r="C48" i="10"/>
  <c r="E48" i="10"/>
  <c r="C49" i="10"/>
  <c r="E49" i="10"/>
  <c r="C50" i="10"/>
  <c r="E50" i="10"/>
  <c r="C51" i="10"/>
  <c r="E51" i="10"/>
  <c r="C52" i="10"/>
  <c r="E52" i="10"/>
  <c r="C53" i="10"/>
  <c r="E53" i="10"/>
  <c r="C54" i="10"/>
  <c r="E54" i="10"/>
  <c r="C55" i="10"/>
  <c r="E55" i="10"/>
  <c r="C56" i="10"/>
  <c r="E56" i="10"/>
  <c r="C57" i="10"/>
  <c r="E57" i="10"/>
  <c r="C58" i="10"/>
  <c r="E58" i="10"/>
  <c r="C59" i="10"/>
  <c r="E59" i="10"/>
  <c r="C60" i="10"/>
  <c r="E60" i="10"/>
  <c r="C61" i="10"/>
  <c r="E61" i="10"/>
  <c r="C62" i="10"/>
  <c r="E62" i="10"/>
  <c r="C63" i="10"/>
  <c r="E63" i="10"/>
  <c r="C64" i="10"/>
  <c r="E64" i="10"/>
  <c r="C65" i="10"/>
  <c r="E65" i="10"/>
  <c r="C66" i="10"/>
  <c r="E66" i="10"/>
  <c r="C67" i="10"/>
  <c r="E67" i="10"/>
  <c r="C68" i="10"/>
  <c r="E68" i="10"/>
  <c r="C69" i="10"/>
  <c r="E69" i="10"/>
  <c r="C70" i="10"/>
  <c r="E70" i="10"/>
  <c r="C71" i="10"/>
  <c r="E71" i="10"/>
  <c r="C72" i="10"/>
  <c r="E72" i="10"/>
  <c r="C73" i="10"/>
  <c r="E73" i="10"/>
  <c r="C74" i="10"/>
  <c r="E74" i="10"/>
  <c r="C75" i="10"/>
  <c r="E75" i="10"/>
  <c r="C76" i="10"/>
  <c r="E76" i="10"/>
  <c r="C77" i="10"/>
  <c r="E77" i="10"/>
  <c r="C78" i="10"/>
  <c r="E78" i="10"/>
  <c r="C79" i="10"/>
  <c r="E79" i="10"/>
  <c r="C80" i="10"/>
  <c r="E80" i="10"/>
  <c r="C81" i="10"/>
  <c r="E81" i="10"/>
  <c r="C82" i="10"/>
  <c r="E82" i="10"/>
  <c r="C83" i="10"/>
  <c r="E83" i="10"/>
  <c r="C84" i="10"/>
  <c r="E84" i="10"/>
  <c r="C85" i="10"/>
  <c r="E85" i="10"/>
  <c r="C86" i="10"/>
  <c r="E86" i="10"/>
  <c r="C87" i="10"/>
  <c r="E87" i="10"/>
  <c r="C88" i="10"/>
  <c r="E88" i="10"/>
  <c r="C89" i="10"/>
  <c r="E89" i="10"/>
  <c r="C90" i="10"/>
  <c r="E90" i="10"/>
  <c r="C91" i="10"/>
  <c r="E91" i="10"/>
  <c r="C92" i="10"/>
  <c r="E92" i="10"/>
  <c r="C93" i="10"/>
  <c r="E93" i="10"/>
  <c r="C94" i="10"/>
  <c r="E94" i="10"/>
  <c r="L7" i="9"/>
  <c r="G2" i="9"/>
  <c r="H2" i="9"/>
  <c r="I2" i="9"/>
  <c r="G3" i="9"/>
  <c r="H3" i="9"/>
  <c r="I3" i="9"/>
  <c r="G4" i="9"/>
  <c r="H4" i="9"/>
  <c r="I4" i="9"/>
  <c r="G5" i="9"/>
  <c r="H5" i="9"/>
  <c r="I5" i="9"/>
  <c r="G6" i="9"/>
  <c r="H6" i="9"/>
  <c r="I6" i="9"/>
  <c r="L6" i="9"/>
  <c r="G7" i="9"/>
  <c r="H7" i="9"/>
  <c r="I7" i="9"/>
  <c r="G8" i="9"/>
  <c r="H8" i="9"/>
  <c r="I8" i="9"/>
  <c r="G9" i="9"/>
  <c r="H9" i="9"/>
  <c r="I9" i="9"/>
  <c r="G10" i="9"/>
  <c r="H10" i="9"/>
  <c r="I10" i="9"/>
  <c r="L10" i="9"/>
  <c r="M10" i="9"/>
  <c r="N10" i="9"/>
  <c r="G11" i="9"/>
  <c r="H11" i="9"/>
  <c r="I11" i="9"/>
  <c r="N11" i="9"/>
  <c r="G12" i="9"/>
  <c r="H12" i="9"/>
  <c r="I12" i="9"/>
  <c r="L12" i="9"/>
  <c r="M12" i="9"/>
  <c r="N12" i="9"/>
  <c r="G13" i="9"/>
  <c r="H13" i="9"/>
  <c r="I13" i="9"/>
  <c r="G14" i="9"/>
  <c r="H14" i="9"/>
  <c r="I14" i="9"/>
  <c r="G15" i="9"/>
  <c r="H15" i="9"/>
  <c r="I15" i="9"/>
  <c r="L15" i="9"/>
  <c r="M15" i="9"/>
  <c r="N15" i="9"/>
  <c r="O15" i="9"/>
  <c r="P15" i="9"/>
  <c r="G16" i="9"/>
  <c r="H16" i="9"/>
  <c r="I16" i="9"/>
  <c r="L16" i="9"/>
  <c r="M16" i="9"/>
  <c r="N16" i="9"/>
  <c r="O16" i="9"/>
  <c r="P16" i="9"/>
  <c r="G17" i="9"/>
  <c r="H17" i="9"/>
  <c r="I17" i="9"/>
  <c r="L17" i="9"/>
  <c r="M17" i="9"/>
  <c r="N17" i="9"/>
  <c r="O17" i="9"/>
  <c r="P17" i="9"/>
  <c r="G18" i="9"/>
  <c r="H18" i="9"/>
  <c r="I18" i="9"/>
  <c r="L18" i="9"/>
  <c r="M18" i="9"/>
  <c r="N18" i="9"/>
  <c r="O18" i="9"/>
  <c r="P18" i="9"/>
  <c r="G19" i="9"/>
  <c r="H19" i="9"/>
  <c r="I19" i="9"/>
  <c r="L19" i="9"/>
  <c r="M19" i="9"/>
  <c r="P19" i="9"/>
  <c r="G20" i="9"/>
  <c r="H20" i="9"/>
  <c r="I20" i="9"/>
  <c r="G21" i="9"/>
  <c r="H21" i="9"/>
  <c r="I21" i="9"/>
  <c r="L21" i="9"/>
  <c r="G22" i="9"/>
  <c r="H22" i="9"/>
  <c r="I22" i="9"/>
  <c r="L22" i="9"/>
  <c r="G23" i="9"/>
  <c r="H23" i="9"/>
  <c r="I23" i="9"/>
  <c r="G24" i="9"/>
  <c r="H24" i="9"/>
  <c r="I24" i="9"/>
  <c r="G25" i="9"/>
  <c r="H25" i="9"/>
  <c r="I25" i="9"/>
  <c r="G26" i="9"/>
  <c r="H26" i="9"/>
  <c r="I26" i="9"/>
  <c r="G27" i="9"/>
  <c r="H27" i="9"/>
  <c r="I27" i="9"/>
  <c r="G28" i="9"/>
  <c r="H28" i="9"/>
  <c r="I28" i="9"/>
  <c r="G29" i="9"/>
  <c r="H29" i="9"/>
  <c r="I29" i="9"/>
  <c r="G30" i="9"/>
  <c r="H30" i="9"/>
  <c r="I30" i="9"/>
  <c r="G31" i="9"/>
  <c r="H31" i="9"/>
  <c r="I31" i="9"/>
  <c r="G32" i="9"/>
  <c r="H32" i="9"/>
  <c r="I32" i="9"/>
  <c r="G33" i="9"/>
  <c r="H33" i="9"/>
  <c r="I33" i="9"/>
  <c r="G34" i="9"/>
  <c r="H34" i="9"/>
  <c r="I34" i="9"/>
  <c r="G35" i="9"/>
  <c r="H35" i="9"/>
  <c r="G36" i="9"/>
  <c r="H36" i="9"/>
  <c r="G37" i="9"/>
  <c r="H37" i="9"/>
  <c r="G38" i="9"/>
  <c r="H38" i="9"/>
  <c r="G39" i="9"/>
  <c r="H39" i="9"/>
  <c r="G40" i="9"/>
  <c r="H40" i="9"/>
  <c r="G41" i="9"/>
  <c r="H41" i="9"/>
  <c r="G42" i="9"/>
  <c r="H42" i="9"/>
  <c r="G43" i="9"/>
  <c r="H43" i="9"/>
  <c r="G44" i="9"/>
  <c r="H44" i="9"/>
  <c r="G45" i="9"/>
  <c r="H45" i="9"/>
  <c r="G46" i="9"/>
  <c r="H46" i="9"/>
  <c r="G47" i="9"/>
  <c r="H47" i="9"/>
  <c r="G48" i="9"/>
  <c r="H48" i="9"/>
  <c r="G49" i="9"/>
  <c r="H49" i="9"/>
  <c r="G50" i="9"/>
  <c r="H50" i="9"/>
  <c r="G51" i="9"/>
  <c r="H51" i="9"/>
  <c r="G52" i="9"/>
  <c r="H52" i="9"/>
  <c r="G53" i="9"/>
  <c r="H53" i="9"/>
  <c r="G54" i="9"/>
  <c r="H54" i="9"/>
  <c r="G55" i="9"/>
  <c r="H55" i="9"/>
  <c r="G56" i="9"/>
  <c r="H56" i="9"/>
  <c r="G57" i="9"/>
  <c r="H57" i="9"/>
  <c r="G58" i="9"/>
  <c r="H58" i="9"/>
  <c r="G59" i="9"/>
  <c r="H59" i="9"/>
  <c r="G60" i="9"/>
  <c r="H60" i="9"/>
  <c r="G61" i="9"/>
  <c r="H61" i="9"/>
  <c r="G62" i="9"/>
  <c r="H62" i="9"/>
  <c r="G63" i="9"/>
  <c r="H63" i="9"/>
  <c r="G64" i="9"/>
  <c r="H64" i="9"/>
  <c r="G65" i="9"/>
  <c r="H65" i="9"/>
  <c r="G66" i="9"/>
  <c r="H66" i="9"/>
  <c r="G67" i="9"/>
  <c r="H67" i="9"/>
  <c r="G68" i="9"/>
  <c r="H68" i="9"/>
  <c r="G69" i="9"/>
  <c r="H69" i="9"/>
  <c r="G70" i="9"/>
  <c r="H70" i="9"/>
  <c r="G71" i="9"/>
  <c r="H71" i="9"/>
  <c r="G72" i="9"/>
  <c r="H72" i="9"/>
  <c r="G73" i="9"/>
  <c r="H73" i="9"/>
  <c r="G74" i="9"/>
  <c r="H74" i="9"/>
  <c r="G75" i="9"/>
  <c r="H75" i="9"/>
  <c r="G76" i="9"/>
  <c r="H76" i="9"/>
  <c r="G77" i="9"/>
  <c r="H77" i="9"/>
  <c r="G78" i="9"/>
  <c r="H78" i="9"/>
  <c r="G79" i="9"/>
  <c r="H79" i="9"/>
  <c r="G80" i="9"/>
  <c r="H80" i="9"/>
  <c r="G81" i="9"/>
  <c r="H81" i="9"/>
  <c r="G82" i="9"/>
  <c r="H82" i="9"/>
  <c r="G83" i="9"/>
  <c r="H83" i="9"/>
  <c r="G84" i="9"/>
  <c r="H84" i="9"/>
  <c r="G85" i="9"/>
  <c r="H85" i="9"/>
  <c r="G86" i="9"/>
  <c r="H86" i="9"/>
  <c r="G87" i="9"/>
  <c r="H87" i="9"/>
  <c r="G88" i="9"/>
  <c r="H88" i="9"/>
  <c r="G89" i="9"/>
  <c r="H89" i="9"/>
  <c r="G90" i="9"/>
  <c r="H90" i="9"/>
  <c r="G91" i="9"/>
  <c r="H91" i="9"/>
  <c r="G92" i="9"/>
  <c r="H92" i="9"/>
  <c r="G93" i="9"/>
  <c r="H93" i="9"/>
  <c r="G94" i="9"/>
  <c r="H94" i="9"/>
  <c r="H95" i="9"/>
  <c r="C2" i="8"/>
  <c r="D2" i="8"/>
  <c r="E2" i="8"/>
  <c r="F2" i="8"/>
  <c r="C3" i="8"/>
  <c r="D3" i="8"/>
  <c r="E3" i="8"/>
  <c r="F3" i="8"/>
  <c r="C4" i="8"/>
  <c r="D4" i="8"/>
  <c r="E4" i="8"/>
  <c r="F4" i="8"/>
  <c r="C5" i="8"/>
  <c r="D5" i="8"/>
  <c r="E5" i="8"/>
  <c r="F5" i="8"/>
  <c r="C6" i="8"/>
  <c r="D6" i="8"/>
  <c r="E6" i="8"/>
  <c r="F6" i="8"/>
  <c r="C7" i="8"/>
  <c r="D7" i="8"/>
  <c r="E7" i="8"/>
  <c r="F7" i="8"/>
  <c r="C8" i="8"/>
  <c r="D8" i="8"/>
  <c r="E8" i="8"/>
  <c r="F8" i="8"/>
  <c r="C9" i="8"/>
  <c r="D9" i="8"/>
  <c r="E9" i="8"/>
  <c r="F9" i="8"/>
  <c r="C10" i="8"/>
  <c r="D10" i="8"/>
  <c r="E10" i="8"/>
  <c r="F10" i="8"/>
  <c r="C11" i="8"/>
  <c r="D11" i="8"/>
  <c r="E11" i="8"/>
  <c r="F11" i="8"/>
  <c r="C12" i="8"/>
  <c r="D12" i="8"/>
  <c r="E12" i="8"/>
  <c r="F12" i="8"/>
  <c r="C13" i="8"/>
  <c r="D13" i="8"/>
  <c r="E13" i="8"/>
  <c r="F13" i="8"/>
  <c r="C14" i="8"/>
  <c r="D14" i="8"/>
  <c r="E14" i="8"/>
  <c r="F14" i="8"/>
  <c r="C15" i="8"/>
  <c r="D15" i="8"/>
  <c r="E15" i="8"/>
  <c r="F15" i="8"/>
  <c r="C16" i="8"/>
  <c r="D16" i="8"/>
  <c r="E16" i="8"/>
  <c r="F16" i="8"/>
  <c r="C17" i="8"/>
  <c r="D17" i="8"/>
  <c r="E17" i="8"/>
  <c r="F17" i="8"/>
  <c r="C18" i="8"/>
  <c r="D18" i="8"/>
  <c r="E18" i="8"/>
  <c r="F18" i="8"/>
  <c r="C19" i="8"/>
  <c r="D19" i="8"/>
  <c r="E19" i="8"/>
  <c r="F19" i="8"/>
  <c r="C20" i="8"/>
  <c r="D20" i="8"/>
  <c r="E20" i="8"/>
  <c r="F20" i="8"/>
  <c r="C21" i="8"/>
  <c r="D21" i="8"/>
  <c r="E21" i="8"/>
  <c r="F21" i="8"/>
  <c r="C22" i="8"/>
  <c r="D22" i="8"/>
  <c r="E22" i="8"/>
  <c r="F22" i="8"/>
  <c r="C23" i="8"/>
  <c r="D23" i="8"/>
  <c r="E23" i="8"/>
  <c r="F23" i="8"/>
  <c r="C24" i="8"/>
  <c r="D24" i="8"/>
  <c r="E24" i="8"/>
  <c r="F24" i="8"/>
  <c r="C25" i="8"/>
  <c r="D25" i="8"/>
  <c r="E25" i="8"/>
  <c r="F25" i="8"/>
  <c r="C26" i="8"/>
  <c r="D26" i="8"/>
  <c r="E26" i="8"/>
  <c r="F26" i="8"/>
  <c r="C27" i="8"/>
  <c r="D27" i="8"/>
  <c r="E27" i="8"/>
  <c r="F27" i="8"/>
  <c r="C28" i="8"/>
  <c r="D28" i="8"/>
  <c r="E28" i="8"/>
  <c r="F28" i="8"/>
  <c r="C29" i="8"/>
  <c r="D29" i="8"/>
  <c r="E29" i="8"/>
  <c r="F29" i="8"/>
  <c r="C30" i="8"/>
  <c r="D30" i="8"/>
  <c r="E30" i="8"/>
  <c r="F30" i="8"/>
  <c r="C31" i="8"/>
  <c r="D31" i="8"/>
  <c r="E31" i="8"/>
  <c r="F31" i="8"/>
  <c r="C32" i="8"/>
  <c r="D32" i="8"/>
  <c r="E32" i="8"/>
  <c r="F32" i="8"/>
  <c r="C33" i="8"/>
  <c r="D33" i="8"/>
  <c r="E33" i="8"/>
  <c r="F33" i="8"/>
  <c r="C34" i="8"/>
  <c r="E34" i="8"/>
  <c r="C35" i="8"/>
  <c r="E35" i="8"/>
  <c r="C36" i="8"/>
  <c r="E36" i="8"/>
  <c r="C37" i="8"/>
  <c r="E37" i="8"/>
  <c r="C38" i="8"/>
  <c r="E38" i="8"/>
  <c r="C39" i="8"/>
  <c r="E39" i="8"/>
  <c r="C40" i="8"/>
  <c r="E40" i="8"/>
  <c r="C41" i="8"/>
  <c r="E41" i="8"/>
  <c r="C42" i="8"/>
  <c r="E42" i="8"/>
  <c r="C43" i="8"/>
  <c r="E43" i="8"/>
  <c r="C44" i="8"/>
  <c r="E44" i="8"/>
  <c r="C45" i="8"/>
  <c r="E45" i="8"/>
  <c r="C46" i="8"/>
  <c r="E46" i="8"/>
  <c r="C47" i="8"/>
  <c r="E47" i="8"/>
  <c r="C48" i="8"/>
  <c r="E48" i="8"/>
  <c r="C49" i="8"/>
  <c r="E49" i="8"/>
  <c r="C50" i="8"/>
  <c r="E50" i="8"/>
  <c r="C51" i="8"/>
  <c r="E51" i="8"/>
  <c r="C52" i="8"/>
  <c r="E52" i="8"/>
  <c r="C53" i="8"/>
  <c r="E53" i="8"/>
  <c r="C54" i="8"/>
  <c r="E54" i="8"/>
  <c r="C55" i="8"/>
  <c r="E55" i="8"/>
  <c r="C56" i="8"/>
  <c r="E56" i="8"/>
  <c r="C57" i="8"/>
  <c r="E57" i="8"/>
  <c r="C58" i="8"/>
  <c r="E58" i="8"/>
  <c r="C59" i="8"/>
  <c r="E59" i="8"/>
  <c r="C60" i="8"/>
  <c r="E60" i="8"/>
  <c r="C61" i="8"/>
  <c r="E61" i="8"/>
  <c r="C62" i="8"/>
  <c r="E62" i="8"/>
  <c r="C63" i="8"/>
  <c r="E63" i="8"/>
  <c r="C64" i="8"/>
  <c r="E64" i="8"/>
  <c r="C65" i="8"/>
  <c r="E65" i="8"/>
  <c r="C66" i="8"/>
  <c r="E66" i="8"/>
  <c r="C67" i="8"/>
  <c r="E67" i="8"/>
  <c r="C68" i="8"/>
  <c r="E68" i="8"/>
  <c r="C69" i="8"/>
  <c r="E69" i="8"/>
  <c r="C70" i="8"/>
  <c r="E70" i="8"/>
  <c r="C71" i="8"/>
  <c r="E71" i="8"/>
  <c r="C72" i="8"/>
  <c r="E72" i="8"/>
  <c r="C73" i="8"/>
  <c r="E73" i="8"/>
  <c r="C74" i="8"/>
  <c r="E74" i="8"/>
  <c r="C75" i="8"/>
  <c r="E75" i="8"/>
  <c r="C76" i="8"/>
  <c r="E76" i="8"/>
  <c r="C77" i="8"/>
  <c r="E77" i="8"/>
  <c r="C78" i="8"/>
  <c r="E78" i="8"/>
  <c r="C79" i="8"/>
  <c r="E79" i="8"/>
  <c r="C80" i="8"/>
  <c r="E80" i="8"/>
  <c r="C81" i="8"/>
  <c r="E81" i="8"/>
  <c r="C82" i="8"/>
  <c r="E82" i="8"/>
  <c r="C83" i="8"/>
  <c r="E83" i="8"/>
  <c r="C84" i="8"/>
  <c r="E84" i="8"/>
  <c r="C85" i="8"/>
  <c r="E85" i="8"/>
  <c r="C86" i="8"/>
  <c r="E86" i="8"/>
  <c r="C87" i="8"/>
  <c r="E87" i="8"/>
  <c r="C88" i="8"/>
  <c r="E88" i="8"/>
  <c r="C89" i="8"/>
  <c r="E89" i="8"/>
  <c r="C90" i="8"/>
  <c r="E90" i="8"/>
  <c r="C91" i="8"/>
  <c r="E91" i="8"/>
  <c r="C92" i="8"/>
  <c r="E92" i="8"/>
  <c r="C93" i="8"/>
  <c r="E93" i="8"/>
  <c r="C94" i="8"/>
  <c r="E94" i="8"/>
  <c r="L7" i="7"/>
  <c r="G2" i="7"/>
  <c r="H2" i="7"/>
  <c r="I2" i="7"/>
  <c r="G3" i="7"/>
  <c r="H3" i="7"/>
  <c r="I3" i="7"/>
  <c r="G4" i="7"/>
  <c r="H4" i="7"/>
  <c r="I4" i="7"/>
  <c r="G5" i="7"/>
  <c r="H5" i="7"/>
  <c r="I5" i="7"/>
  <c r="G6" i="7"/>
  <c r="H6" i="7"/>
  <c r="I6" i="7"/>
  <c r="L6" i="7"/>
  <c r="G7" i="7"/>
  <c r="H7" i="7"/>
  <c r="I7" i="7"/>
  <c r="G8" i="7"/>
  <c r="H8" i="7"/>
  <c r="I8" i="7"/>
  <c r="G9" i="7"/>
  <c r="H9" i="7"/>
  <c r="I9" i="7"/>
  <c r="G10" i="7"/>
  <c r="H10" i="7"/>
  <c r="I10" i="7"/>
  <c r="H11" i="7"/>
  <c r="H12" i="7"/>
  <c r="H13" i="7"/>
  <c r="H14" i="7"/>
  <c r="H15" i="7"/>
  <c r="H16" i="7"/>
  <c r="H17" i="7"/>
  <c r="H18" i="7"/>
  <c r="H19" i="7"/>
  <c r="H20" i="7"/>
  <c r="H21" i="7"/>
  <c r="H22" i="7"/>
  <c r="H23" i="7"/>
  <c r="H24" i="7"/>
  <c r="H25" i="7"/>
  <c r="H26" i="7"/>
  <c r="H27" i="7"/>
  <c r="H28" i="7"/>
  <c r="H29" i="7"/>
  <c r="H30" i="7"/>
  <c r="H31" i="7"/>
  <c r="H32" i="7"/>
  <c r="H33" i="7"/>
  <c r="H34" i="7"/>
  <c r="H35" i="7"/>
  <c r="H36" i="7"/>
  <c r="H37" i="7"/>
  <c r="H38" i="7"/>
  <c r="H39" i="7"/>
  <c r="H40" i="7"/>
  <c r="H41" i="7"/>
  <c r="H42" i="7"/>
  <c r="H43" i="7"/>
  <c r="H44" i="7"/>
  <c r="H45" i="7"/>
  <c r="H46" i="7"/>
  <c r="H47" i="7"/>
  <c r="H48" i="7"/>
  <c r="H49" i="7"/>
  <c r="H50" i="7"/>
  <c r="H51" i="7"/>
  <c r="H52" i="7"/>
  <c r="H53" i="7"/>
  <c r="H54" i="7"/>
  <c r="H55" i="7"/>
  <c r="H56" i="7"/>
  <c r="H57" i="7"/>
  <c r="H58" i="7"/>
  <c r="H59" i="7"/>
  <c r="H60" i="7"/>
  <c r="H61" i="7"/>
  <c r="H62" i="7"/>
  <c r="H63" i="7"/>
  <c r="H64" i="7"/>
  <c r="H65" i="7"/>
  <c r="H66" i="7"/>
  <c r="H67" i="7"/>
  <c r="H68" i="7"/>
  <c r="H69" i="7"/>
  <c r="H70" i="7"/>
  <c r="H71" i="7"/>
  <c r="H72" i="7"/>
  <c r="H73" i="7"/>
  <c r="H74" i="7"/>
  <c r="H75" i="7"/>
  <c r="H76" i="7"/>
  <c r="H77" i="7"/>
  <c r="H78" i="7"/>
  <c r="H79" i="7"/>
  <c r="H80" i="7"/>
  <c r="H81" i="7"/>
  <c r="H82" i="7"/>
  <c r="H83" i="7"/>
  <c r="H84" i="7"/>
  <c r="H85" i="7"/>
  <c r="H86" i="7"/>
  <c r="H87" i="7"/>
  <c r="H88" i="7"/>
  <c r="H89" i="7"/>
  <c r="H90" i="7"/>
  <c r="H91" i="7"/>
  <c r="H92" i="7"/>
  <c r="H93" i="7"/>
  <c r="H94" i="7"/>
  <c r="H95" i="7"/>
  <c r="L11" i="7"/>
  <c r="L10" i="7"/>
  <c r="I11" i="7"/>
  <c r="I12" i="7"/>
  <c r="I13" i="7"/>
  <c r="I14" i="7"/>
  <c r="I15" i="7"/>
  <c r="I16" i="7"/>
  <c r="I17" i="7"/>
  <c r="I18" i="7"/>
  <c r="I19" i="7"/>
  <c r="I20" i="7"/>
  <c r="I21" i="7"/>
  <c r="I22" i="7"/>
  <c r="I23" i="7"/>
  <c r="I24" i="7"/>
  <c r="I25" i="7"/>
  <c r="I26" i="7"/>
  <c r="I27" i="7"/>
  <c r="I28" i="7"/>
  <c r="I29" i="7"/>
  <c r="I30" i="7"/>
  <c r="I31" i="7"/>
  <c r="I32" i="7"/>
  <c r="I33" i="7"/>
  <c r="I34" i="7"/>
  <c r="M11" i="7"/>
  <c r="M10" i="7"/>
  <c r="N10" i="7"/>
  <c r="G11" i="7"/>
  <c r="N11" i="7"/>
  <c r="G12" i="7"/>
  <c r="L12" i="7"/>
  <c r="M12" i="7"/>
  <c r="N12" i="7"/>
  <c r="G13" i="7"/>
  <c r="G14" i="7"/>
  <c r="G15" i="7"/>
  <c r="L15" i="7"/>
  <c r="M15" i="7"/>
  <c r="N15" i="7"/>
  <c r="O15" i="7"/>
  <c r="P15" i="7"/>
  <c r="G16" i="7"/>
  <c r="L16" i="7"/>
  <c r="M16" i="7"/>
  <c r="N16" i="7"/>
  <c r="O16" i="7"/>
  <c r="P16" i="7"/>
  <c r="G17" i="7"/>
  <c r="L17" i="7"/>
  <c r="M17" i="7"/>
  <c r="N17" i="7"/>
  <c r="O17" i="7"/>
  <c r="P17" i="7"/>
  <c r="G18" i="7"/>
  <c r="L18" i="7"/>
  <c r="M18" i="7"/>
  <c r="N18" i="7"/>
  <c r="O18" i="7"/>
  <c r="P18" i="7"/>
  <c r="G19" i="7"/>
  <c r="L19" i="7"/>
  <c r="M19" i="7"/>
  <c r="P19" i="7"/>
  <c r="G20" i="7"/>
  <c r="G21" i="7"/>
  <c r="L21" i="7"/>
  <c r="G22" i="7"/>
  <c r="L22" i="7"/>
  <c r="G23" i="7"/>
  <c r="G24" i="7"/>
  <c r="G25" i="7"/>
  <c r="G26" i="7"/>
  <c r="G27" i="7"/>
  <c r="G28" i="7"/>
  <c r="G29" i="7"/>
  <c r="G30" i="7"/>
  <c r="G31" i="7"/>
  <c r="G32" i="7"/>
  <c r="G33" i="7"/>
  <c r="G34" i="7"/>
  <c r="G35" i="7"/>
  <c r="G36" i="7"/>
  <c r="G37" i="7"/>
  <c r="G38" i="7"/>
  <c r="G39" i="7"/>
  <c r="G40" i="7"/>
  <c r="G41" i="7"/>
  <c r="G42" i="7"/>
  <c r="G43" i="7"/>
  <c r="G44" i="7"/>
  <c r="G45" i="7"/>
  <c r="G46" i="7"/>
  <c r="G47" i="7"/>
  <c r="G48" i="7"/>
  <c r="G49" i="7"/>
  <c r="G50" i="7"/>
  <c r="G51" i="7"/>
  <c r="G52" i="7"/>
  <c r="G53" i="7"/>
  <c r="G54" i="7"/>
  <c r="G55" i="7"/>
  <c r="G56" i="7"/>
  <c r="G57" i="7"/>
  <c r="G58" i="7"/>
  <c r="G59" i="7"/>
  <c r="G60" i="7"/>
  <c r="G61" i="7"/>
  <c r="G62" i="7"/>
  <c r="G63" i="7"/>
  <c r="G64" i="7"/>
  <c r="G65" i="7"/>
  <c r="G66" i="7"/>
  <c r="G67" i="7"/>
  <c r="G68" i="7"/>
  <c r="G69" i="7"/>
  <c r="G70" i="7"/>
  <c r="G71" i="7"/>
  <c r="G72" i="7"/>
  <c r="G73" i="7"/>
  <c r="G74" i="7"/>
  <c r="G75" i="7"/>
  <c r="G76" i="7"/>
  <c r="G77" i="7"/>
  <c r="G78" i="7"/>
  <c r="G79" i="7"/>
  <c r="G80" i="7"/>
  <c r="G81" i="7"/>
  <c r="G82" i="7"/>
  <c r="G83" i="7"/>
  <c r="G84" i="7"/>
  <c r="G85" i="7"/>
  <c r="G86" i="7"/>
  <c r="G87" i="7"/>
  <c r="G88" i="7"/>
  <c r="G89" i="7"/>
  <c r="G90" i="7"/>
  <c r="G91" i="7"/>
  <c r="G92" i="7"/>
  <c r="G93" i="7"/>
  <c r="G94" i="7"/>
  <c r="AH23" i="6"/>
  <c r="D2" i="6"/>
  <c r="AE2" i="6"/>
  <c r="D3" i="6"/>
  <c r="AE3" i="6"/>
  <c r="D4" i="6"/>
  <c r="AE4" i="6"/>
  <c r="D5" i="6"/>
  <c r="AE5" i="6"/>
  <c r="D6" i="6"/>
  <c r="AE6" i="6"/>
  <c r="D7" i="6"/>
  <c r="AE7" i="6"/>
  <c r="D8" i="6"/>
  <c r="AE8" i="6"/>
  <c r="D9" i="6"/>
  <c r="AE9" i="6"/>
  <c r="D10" i="6"/>
  <c r="AE10" i="6"/>
  <c r="D11" i="6"/>
  <c r="AE11" i="6"/>
  <c r="D12" i="6"/>
  <c r="AE12" i="6"/>
  <c r="D13" i="6"/>
  <c r="AE13" i="6"/>
  <c r="D14" i="6"/>
  <c r="AE14" i="6"/>
  <c r="D15" i="6"/>
  <c r="AE15" i="6"/>
  <c r="D16" i="6"/>
  <c r="AE16" i="6"/>
  <c r="D17" i="6"/>
  <c r="AE17" i="6"/>
  <c r="D18" i="6"/>
  <c r="AE18" i="6"/>
  <c r="D19" i="6"/>
  <c r="AE19" i="6"/>
  <c r="D20" i="6"/>
  <c r="AE20" i="6"/>
  <c r="D21" i="6"/>
  <c r="AE21" i="6"/>
  <c r="D22" i="6"/>
  <c r="AE22" i="6"/>
  <c r="AH22" i="6"/>
  <c r="AK22" i="6"/>
  <c r="D23" i="6"/>
  <c r="AE23" i="6"/>
  <c r="AK23" i="6"/>
  <c r="D24" i="6"/>
  <c r="AE24" i="6"/>
  <c r="AH24" i="6"/>
  <c r="AK24" i="6"/>
  <c r="D25" i="6"/>
  <c r="AE25" i="6"/>
  <c r="AH25" i="6"/>
  <c r="AK25" i="6"/>
  <c r="D26" i="6"/>
  <c r="AE26" i="6"/>
  <c r="AH26" i="6"/>
  <c r="AK26" i="6"/>
  <c r="D27" i="6"/>
  <c r="AE27" i="6"/>
  <c r="AH27" i="6"/>
  <c r="AK27" i="6"/>
  <c r="D28" i="6"/>
  <c r="AE28" i="6"/>
  <c r="AH28" i="6"/>
  <c r="AK28" i="6"/>
  <c r="D29" i="6"/>
  <c r="AE29" i="6"/>
  <c r="AH29" i="6"/>
  <c r="AK29" i="6"/>
  <c r="D30" i="6"/>
  <c r="AE30" i="6"/>
  <c r="AH30" i="6"/>
  <c r="AK30" i="6"/>
  <c r="D31" i="6"/>
  <c r="AE31" i="6"/>
  <c r="D32" i="6"/>
  <c r="AE32" i="6"/>
  <c r="D33" i="6"/>
  <c r="AE33" i="6"/>
  <c r="D34" i="6"/>
  <c r="AE34" i="6"/>
  <c r="AH34" i="6"/>
  <c r="AK34" i="6"/>
  <c r="D35" i="6"/>
  <c r="AE35" i="6"/>
  <c r="AH35" i="6"/>
  <c r="D36" i="6"/>
  <c r="AE36" i="6"/>
  <c r="D37" i="6"/>
  <c r="AE37" i="6"/>
  <c r="D38" i="6"/>
  <c r="AE38" i="6"/>
  <c r="D39" i="6"/>
  <c r="AE39" i="6"/>
  <c r="D40" i="6"/>
  <c r="AE40" i="6"/>
  <c r="D41" i="6"/>
  <c r="AE41" i="6"/>
  <c r="D42" i="6"/>
  <c r="AE42" i="6"/>
  <c r="D43" i="6"/>
  <c r="AE43" i="6"/>
  <c r="D44" i="6"/>
  <c r="AE44" i="6"/>
  <c r="D45" i="6"/>
  <c r="AE45" i="6"/>
  <c r="D46" i="6"/>
  <c r="AE46" i="6"/>
  <c r="D47" i="6"/>
  <c r="AE47" i="6"/>
  <c r="D48" i="6"/>
  <c r="AE48" i="6"/>
  <c r="AH48" i="6"/>
  <c r="D49" i="6"/>
  <c r="AE49" i="6"/>
  <c r="AH49" i="6"/>
  <c r="D50" i="6"/>
  <c r="AE50" i="6"/>
  <c r="D51" i="6"/>
  <c r="AE51" i="6"/>
  <c r="D52" i="6"/>
  <c r="AE52" i="6"/>
  <c r="D53" i="6"/>
  <c r="AE53" i="6"/>
  <c r="D54" i="6"/>
  <c r="AE54" i="6"/>
  <c r="D55" i="6"/>
  <c r="AE55" i="6"/>
  <c r="D56" i="6"/>
  <c r="AE56" i="6"/>
  <c r="D57" i="6"/>
  <c r="AE57" i="6"/>
  <c r="D58" i="6"/>
  <c r="AE58" i="6"/>
  <c r="D59" i="6"/>
  <c r="AE59" i="6"/>
  <c r="D60" i="6"/>
  <c r="AE60" i="6"/>
  <c r="D61" i="6"/>
  <c r="AE61" i="6"/>
  <c r="D62" i="6"/>
  <c r="AE62" i="6"/>
  <c r="D63" i="6"/>
  <c r="AE63" i="6"/>
  <c r="AH63" i="6"/>
  <c r="AK63" i="6"/>
  <c r="D64" i="6"/>
  <c r="AE64" i="6"/>
  <c r="AH64" i="6"/>
  <c r="D65" i="6"/>
  <c r="AE65" i="6"/>
  <c r="D66" i="6"/>
  <c r="AE66" i="6"/>
  <c r="D67" i="6"/>
  <c r="AE67" i="6"/>
  <c r="D68" i="6"/>
  <c r="AE68" i="6"/>
  <c r="D69" i="6"/>
  <c r="AE69" i="6"/>
  <c r="D70" i="6"/>
  <c r="AE70" i="6"/>
  <c r="D71" i="6"/>
  <c r="AE71" i="6"/>
  <c r="D72" i="6"/>
  <c r="AE72" i="6"/>
  <c r="D73" i="6"/>
  <c r="AE73" i="6"/>
  <c r="D74" i="6"/>
  <c r="AE74" i="6"/>
  <c r="D75" i="6"/>
  <c r="AE75" i="6"/>
  <c r="D76" i="6"/>
  <c r="AE76" i="6"/>
  <c r="D77" i="6"/>
  <c r="AE77" i="6"/>
  <c r="AH77" i="6"/>
  <c r="AK77" i="6"/>
  <c r="D78" i="6"/>
  <c r="AE78" i="6"/>
  <c r="AH78" i="6"/>
  <c r="D79" i="6"/>
  <c r="AE79" i="6"/>
  <c r="D80" i="6"/>
  <c r="AE80" i="6"/>
  <c r="D81" i="6"/>
  <c r="AE81" i="6"/>
  <c r="D82" i="6"/>
  <c r="AE82" i="6"/>
  <c r="D83" i="6"/>
  <c r="AE83" i="6"/>
  <c r="D84" i="6"/>
  <c r="AE84" i="6"/>
  <c r="D85" i="6"/>
  <c r="AE85" i="6"/>
  <c r="D86" i="6"/>
  <c r="AE86" i="6"/>
  <c r="D87" i="6"/>
  <c r="AE87" i="6"/>
  <c r="D88" i="6"/>
  <c r="AE88" i="6"/>
  <c r="D89" i="6"/>
  <c r="AE89" i="6"/>
  <c r="D90" i="6"/>
  <c r="AE90" i="6"/>
  <c r="D91" i="6"/>
  <c r="AE91" i="6"/>
  <c r="AH91" i="6"/>
  <c r="D92" i="6"/>
  <c r="AE92" i="6"/>
  <c r="AH92" i="6"/>
  <c r="D93" i="6"/>
  <c r="AE93" i="6"/>
  <c r="D94" i="6"/>
  <c r="AE94" i="6"/>
  <c r="AH105" i="6"/>
  <c r="AK105" i="6"/>
  <c r="AH106" i="6"/>
  <c r="AH120" i="6"/>
  <c r="AK120" i="6"/>
  <c r="AH121" i="6"/>
  <c r="AH135" i="6"/>
  <c r="AK135" i="6"/>
  <c r="AH136" i="6"/>
  <c r="AH149" i="6"/>
  <c r="AI149" i="6"/>
  <c r="AH150" i="6"/>
  <c r="AG22" i="5"/>
  <c r="D2" i="5"/>
  <c r="D3" i="5"/>
  <c r="D4" i="5"/>
  <c r="D5" i="5"/>
  <c r="D6" i="5"/>
  <c r="D7" i="5"/>
  <c r="D8" i="5"/>
  <c r="D9" i="5"/>
  <c r="D10" i="5"/>
  <c r="D11" i="5"/>
  <c r="D12" i="5"/>
  <c r="D13" i="5"/>
  <c r="D14" i="5"/>
  <c r="D15" i="5"/>
  <c r="D16" i="5"/>
  <c r="D17" i="5"/>
  <c r="D18" i="5"/>
  <c r="D19" i="5"/>
  <c r="D20" i="5"/>
  <c r="D21" i="5"/>
  <c r="AG21" i="5"/>
  <c r="AK21" i="5"/>
  <c r="D22" i="5"/>
  <c r="AK22" i="5"/>
  <c r="D23" i="5"/>
  <c r="AG23" i="5"/>
  <c r="AK23" i="5"/>
  <c r="D24" i="5"/>
  <c r="AG24" i="5"/>
  <c r="AK24" i="5"/>
  <c r="D25" i="5"/>
  <c r="AG25" i="5"/>
  <c r="AK25" i="5"/>
  <c r="D26" i="5"/>
  <c r="AG26" i="5"/>
  <c r="AK26" i="5"/>
  <c r="D27" i="5"/>
  <c r="AG27" i="5"/>
  <c r="AK27" i="5"/>
  <c r="D28" i="5"/>
  <c r="AG28" i="5"/>
  <c r="AK28" i="5"/>
  <c r="D29" i="5"/>
  <c r="AG29" i="5"/>
  <c r="AK29" i="5"/>
  <c r="AU29" i="5"/>
  <c r="D30" i="5"/>
  <c r="D31" i="5"/>
  <c r="D32" i="5"/>
  <c r="D33" i="5"/>
  <c r="AG33" i="5"/>
  <c r="AJ33" i="5"/>
  <c r="AG34" i="5"/>
  <c r="AG49" i="5"/>
  <c r="AG50" i="5"/>
  <c r="AG65" i="5"/>
  <c r="AJ65" i="5"/>
  <c r="AG80" i="5"/>
  <c r="AJ80" i="5"/>
  <c r="AH82" i="5"/>
  <c r="AG95" i="5"/>
  <c r="AG96" i="5"/>
  <c r="AJ110" i="5"/>
  <c r="AJ124" i="5"/>
  <c r="AJ139" i="5"/>
  <c r="AG155" i="5"/>
  <c r="Q24" i="4"/>
  <c r="U24" i="4"/>
  <c r="Q25" i="4"/>
  <c r="U25" i="4"/>
  <c r="Q26" i="4"/>
  <c r="U26" i="4"/>
  <c r="Q27" i="4"/>
  <c r="U27" i="4"/>
  <c r="Q28" i="4"/>
  <c r="U28" i="4"/>
  <c r="Q29" i="4"/>
  <c r="U29" i="4"/>
  <c r="Q30" i="4"/>
  <c r="U30" i="4"/>
  <c r="Q31" i="4"/>
  <c r="U31" i="4"/>
  <c r="Q32" i="4"/>
  <c r="U32" i="4"/>
  <c r="P25" i="3"/>
  <c r="T25" i="3"/>
  <c r="P26" i="3"/>
  <c r="T26" i="3"/>
  <c r="P27" i="3"/>
  <c r="T27" i="3"/>
  <c r="P28" i="3"/>
  <c r="T28" i="3"/>
  <c r="P29" i="3"/>
  <c r="T29" i="3"/>
  <c r="P30" i="3"/>
  <c r="T30" i="3"/>
  <c r="P31" i="3"/>
  <c r="T31" i="3"/>
  <c r="P32" i="3"/>
  <c r="T32" i="3"/>
  <c r="P33" i="3"/>
  <c r="T33" i="3"/>
  <c r="C4" i="2"/>
  <c r="C5" i="2"/>
  <c r="C6" i="2"/>
  <c r="C7" i="2"/>
  <c r="C8" i="2"/>
  <c r="C9" i="2"/>
  <c r="C10" i="2"/>
  <c r="C11" i="2"/>
  <c r="C12" i="2"/>
  <c r="C13" i="2"/>
  <c r="C14" i="2"/>
  <c r="C15" i="2"/>
  <c r="C16" i="2"/>
  <c r="C17" i="2"/>
  <c r="C18" i="2"/>
  <c r="C19" i="2"/>
  <c r="C20" i="2"/>
  <c r="C21" i="2"/>
  <c r="C22" i="2"/>
  <c r="D22" i="2"/>
  <c r="E22" i="2"/>
  <c r="F22" i="2"/>
  <c r="G22" i="2"/>
  <c r="C23" i="2"/>
  <c r="D23" i="2"/>
  <c r="E23" i="2"/>
  <c r="F23" i="2"/>
  <c r="G23" i="2"/>
</calcChain>
</file>

<file path=xl/sharedStrings.xml><?xml version="1.0" encoding="utf-8"?>
<sst xmlns="http://schemas.openxmlformats.org/spreadsheetml/2006/main" count="6889" uniqueCount="635">
  <si>
    <t>Total IPO</t>
  </si>
  <si>
    <t>IPOS from axess to OSE</t>
  </si>
  <si>
    <t>Merkur</t>
  </si>
  <si>
    <t>Axess</t>
  </si>
  <si>
    <t>Oslo børs</t>
  </si>
  <si>
    <t>År</t>
  </si>
  <si>
    <t>Noteringer</t>
  </si>
  <si>
    <t>Kurtosis</t>
  </si>
  <si>
    <t>Bergenbio ASA</t>
  </si>
  <si>
    <t>Skewness</t>
  </si>
  <si>
    <t>Arcus ASA</t>
  </si>
  <si>
    <t>Min</t>
  </si>
  <si>
    <t>Skandiabanken ASA</t>
  </si>
  <si>
    <t>Max</t>
  </si>
  <si>
    <t>Kid ASA</t>
  </si>
  <si>
    <t>Standard deviation</t>
  </si>
  <si>
    <t>Europris ASA</t>
  </si>
  <si>
    <t>Variance</t>
  </si>
  <si>
    <t>Multiconsult AS</t>
  </si>
  <si>
    <t>Median</t>
  </si>
  <si>
    <t>Team Tanker International Ltd</t>
  </si>
  <si>
    <t>Mean</t>
  </si>
  <si>
    <t>RAK Petroleum</t>
  </si>
  <si>
    <t>Observaions</t>
  </si>
  <si>
    <t>XXL ASA</t>
  </si>
  <si>
    <t>First Day Market Adjusted Return</t>
  </si>
  <si>
    <t>Descriptive Statistics</t>
  </si>
  <si>
    <t>First Day Return</t>
  </si>
  <si>
    <t>Havyard Group AS</t>
  </si>
  <si>
    <t>Avance Gas Holding</t>
  </si>
  <si>
    <t>Norway Royal Salmon ASA</t>
  </si>
  <si>
    <t>Gjensidige Forsikring ASA</t>
  </si>
  <si>
    <t>Floatel International</t>
  </si>
  <si>
    <t>Panoro Energy</t>
  </si>
  <si>
    <t>Norwegian Energy Company</t>
  </si>
  <si>
    <t>t Stat &gt; t crit one-tail: Reject null, difference in mean</t>
  </si>
  <si>
    <t>Northern Logistic Property</t>
  </si>
  <si>
    <t>Copeinca ASA</t>
  </si>
  <si>
    <t>T-kritisk, tosidig</t>
  </si>
  <si>
    <t>t Critical two-tail</t>
  </si>
  <si>
    <t>SalMar ASA</t>
  </si>
  <si>
    <t>P(T&lt;=t) tosidig</t>
  </si>
  <si>
    <t>P(T&lt;=t) two-tail</t>
  </si>
  <si>
    <t>Dockwise LTD</t>
  </si>
  <si>
    <t>T-kritisk, ensidig</t>
  </si>
  <si>
    <t>t Critical one-tail</t>
  </si>
  <si>
    <t>Marine Farms ASA</t>
  </si>
  <si>
    <t>P(T&lt;=t) ensidig</t>
  </si>
  <si>
    <t>P(T&lt;=t) one-tail</t>
  </si>
  <si>
    <t>Clavis Pharma ASA</t>
  </si>
  <si>
    <t>t-Stat</t>
  </si>
  <si>
    <t>t Stat</t>
  </si>
  <si>
    <t>Awilco ASA</t>
  </si>
  <si>
    <t>fg</t>
  </si>
  <si>
    <t>df</t>
  </si>
  <si>
    <t>Questerre Energy</t>
  </si>
  <si>
    <t>Antatt avvik mellom gjennomsnittene</t>
  </si>
  <si>
    <t>Hypothesized Mean Difference</t>
  </si>
  <si>
    <t>VIA Travel Group AS</t>
  </si>
  <si>
    <t>Pearson-korrelasjon</t>
  </si>
  <si>
    <t>Pearson Correlation</t>
  </si>
  <si>
    <t xml:space="preserve">Vizrt           </t>
  </si>
  <si>
    <t>Observasjoner</t>
  </si>
  <si>
    <t>Observations</t>
  </si>
  <si>
    <t>Seadrill x</t>
  </si>
  <si>
    <t>Varians</t>
  </si>
  <si>
    <t>Sevan Marine ASA</t>
  </si>
  <si>
    <t>Gjennomsnitt</t>
  </si>
  <si>
    <t>Q-free</t>
  </si>
  <si>
    <t>Variabel 2</t>
  </si>
  <si>
    <t>Variabel 1</t>
  </si>
  <si>
    <t>Variable 2</t>
  </si>
  <si>
    <t>Variable 1</t>
  </si>
  <si>
    <t>Gjensidige NOR</t>
  </si>
  <si>
    <t>Bremanger Sparebank</t>
  </si>
  <si>
    <t>T-Test: Gjennomsnitt for to parvise utvalg</t>
  </si>
  <si>
    <t>t-Test: Paired Two Sample for Means</t>
  </si>
  <si>
    <t>Helgeland Sparebank</t>
  </si>
  <si>
    <t>NOT MARKET ADJUSTED</t>
  </si>
  <si>
    <t>Market adjusted IPO return</t>
  </si>
  <si>
    <t>OSEBX Log Return</t>
  </si>
  <si>
    <t>OSEBX</t>
  </si>
  <si>
    <t>AGE</t>
  </si>
  <si>
    <t>FIXEDD</t>
  </si>
  <si>
    <t>PROC</t>
  </si>
  <si>
    <t>BTM</t>
  </si>
  <si>
    <t>BVPS</t>
  </si>
  <si>
    <t>1 day log return</t>
  </si>
  <si>
    <t>Close</t>
  </si>
  <si>
    <t>Offer</t>
  </si>
  <si>
    <t>ISSUER</t>
  </si>
  <si>
    <t>Issue
Date</t>
  </si>
  <si>
    <t>Sparebank 1 Østlandet</t>
  </si>
  <si>
    <t>Saferoad holdings</t>
  </si>
  <si>
    <t>B2Holding ASA</t>
  </si>
  <si>
    <t>Nordic Nanovector AS</t>
  </si>
  <si>
    <t>RenoNorden AS</t>
  </si>
  <si>
    <t>Entra ASA</t>
  </si>
  <si>
    <t>Scatec Solar ASA</t>
  </si>
  <si>
    <t>Zalaris ASA</t>
  </si>
  <si>
    <t>Vardia Insurance Group ASA</t>
  </si>
  <si>
    <t>Tanker Investments</t>
  </si>
  <si>
    <t>Atlantic Petroleum</t>
  </si>
  <si>
    <t>Napatech</t>
  </si>
  <si>
    <t>BW LPG LTD</t>
  </si>
  <si>
    <t>Western Bulk ASA</t>
  </si>
  <si>
    <t>Odfjell Drilling AS</t>
  </si>
  <si>
    <t>Ocean Yield AS</t>
  </si>
  <si>
    <t>Asetek</t>
  </si>
  <si>
    <t>Borregaard ASA</t>
  </si>
  <si>
    <t>Selvaag Bolig ASA</t>
  </si>
  <si>
    <t>Hoegh LNG Holdings Ltd</t>
  </si>
  <si>
    <t>Aker Drilling ASA</t>
  </si>
  <si>
    <t>Statoil Fuel &amp; Retail ASA</t>
  </si>
  <si>
    <t>Morpol ASA</t>
  </si>
  <si>
    <t>Wilh. Wilhelmsen</t>
  </si>
  <si>
    <t>Avocet Mining</t>
  </si>
  <si>
    <t>Bakkafrost</t>
  </si>
  <si>
    <t>Hafslund Infratek ASA</t>
  </si>
  <si>
    <t>Pronova BioPharma ASA</t>
  </si>
  <si>
    <t>Grieg Seafood ASA</t>
  </si>
  <si>
    <t>Protector Forsikring ASA</t>
  </si>
  <si>
    <t>ElectroMagnetic GeoService AS</t>
  </si>
  <si>
    <t>Algeta ASA</t>
  </si>
  <si>
    <t>NEAS ASA</t>
  </si>
  <si>
    <t>Geo ASA</t>
  </si>
  <si>
    <t>Fred Olsen Production ASA</t>
  </si>
  <si>
    <t>Reservoir Exploration</t>
  </si>
  <si>
    <t>MPU Offshore Lift ASA</t>
  </si>
  <si>
    <t>Faktor Eiendom ASA</t>
  </si>
  <si>
    <t>Norwegian Property AS</t>
  </si>
  <si>
    <t>AKVA Group ASA</t>
  </si>
  <si>
    <t>Codfarmers ASA</t>
  </si>
  <si>
    <t>Pertra ASA</t>
  </si>
  <si>
    <t>Eitzen Chemical ASA</t>
  </si>
  <si>
    <t>Austevoll Seafood ASA</t>
  </si>
  <si>
    <t>TrollTech ASA</t>
  </si>
  <si>
    <t>Petrojarl ASA</t>
  </si>
  <si>
    <t>Ability Group ASA</t>
  </si>
  <si>
    <t>BW Offshore Limited</t>
  </si>
  <si>
    <t>Renewable Energy Corp ASA</t>
  </si>
  <si>
    <t>Dolphin Interconnect Solutions</t>
  </si>
  <si>
    <t>SeaBird Exploration</t>
  </si>
  <si>
    <t>Block Watne AS</t>
  </si>
  <si>
    <t>Petrobank Energy and Resources</t>
  </si>
  <si>
    <t>NorDiag ASA</t>
  </si>
  <si>
    <t>http://www.excel-easy.com/examples/t-test.html</t>
  </si>
  <si>
    <t>Funcom A/S</t>
  </si>
  <si>
    <t>http://www.excel-easy.com/examples/f-test.html</t>
  </si>
  <si>
    <t>ODIM ASA</t>
  </si>
  <si>
    <t>Norgani Hotels ASA</t>
  </si>
  <si>
    <t>Biotec Pharmacon ASA</t>
  </si>
  <si>
    <t>Cermaq ASA</t>
  </si>
  <si>
    <t>Bluewater</t>
  </si>
  <si>
    <t>Powel ASA</t>
  </si>
  <si>
    <t>Media &amp; Research Group ASA</t>
  </si>
  <si>
    <t>Deep Sea Supply ASA</t>
  </si>
  <si>
    <t>Scorpion Offshore</t>
  </si>
  <si>
    <t>Artumas Group</t>
  </si>
  <si>
    <t>Eidesvik Offshore ASA</t>
  </si>
  <si>
    <t>Revus Energy ASA</t>
  </si>
  <si>
    <t>Kongsberg Automotive ASA</t>
  </si>
  <si>
    <t>American Shipping Company</t>
  </si>
  <si>
    <t>Norway Energy &amp; Marine Ins</t>
  </si>
  <si>
    <t>Eastern Drilling ASA</t>
  </si>
  <si>
    <t>Havila Shipping ASA</t>
  </si>
  <si>
    <t>Allianse ASA</t>
  </si>
  <si>
    <t>Aker Seafoods ASA</t>
  </si>
  <si>
    <t>Oslo Areal AS</t>
  </si>
  <si>
    <t>Polimoon ASA</t>
  </si>
  <si>
    <t>Advanced Production &amp; Loading</t>
  </si>
  <si>
    <t>Exploration Resources ASA</t>
  </si>
  <si>
    <t>PetroJack ASA</t>
  </si>
  <si>
    <t>Findexa AS</t>
  </si>
  <si>
    <t>Mamut ASA</t>
  </si>
  <si>
    <t>Aker Kvaerner ASA</t>
  </si>
  <si>
    <t>Catch Communications ASA</t>
  </si>
  <si>
    <t>Yara International ASA</t>
  </si>
  <si>
    <t>Opera Software ASA</t>
  </si>
  <si>
    <t>Norwegian Air Shuttle ASA</t>
  </si>
  <si>
    <t>Acta Holding ASA</t>
  </si>
  <si>
    <t>Domstein AS</t>
  </si>
  <si>
    <t>Statoil ASA</t>
  </si>
  <si>
    <t>Consorte Group ASA</t>
  </si>
  <si>
    <t>Fjord Seafood ASA</t>
  </si>
  <si>
    <t>Photocure ASA</t>
  </si>
  <si>
    <t>StepStone ASA</t>
  </si>
  <si>
    <t>MARKET ADJUSTED</t>
  </si>
  <si>
    <t>BOOKDU</t>
  </si>
  <si>
    <t>t-stat</t>
  </si>
  <si>
    <t>Fixed Price</t>
  </si>
  <si>
    <t>Book-Building</t>
  </si>
  <si>
    <t>Descriptive Statistics, First Day Return</t>
  </si>
  <si>
    <t>F-kritisk, en side</t>
  </si>
  <si>
    <t>P(F&lt;=f) en side</t>
  </si>
  <si>
    <t>F</t>
  </si>
  <si>
    <t>Gruppevarians</t>
  </si>
  <si>
    <t>P-Value</t>
  </si>
  <si>
    <t>Cold Market</t>
  </si>
  <si>
    <t>Hot market</t>
  </si>
  <si>
    <t>t-Test: To utvalg med antatt like varianser</t>
  </si>
  <si>
    <t>F-Test: To utvalg for varianser</t>
  </si>
  <si>
    <t>Variance of first-day return</t>
  </si>
  <si>
    <t>Mean first-day return</t>
  </si>
  <si>
    <t>N</t>
  </si>
  <si>
    <t>Market Volatility Prior to IPO &lt; Median</t>
  </si>
  <si>
    <t>Market Volatility Prior to IPO &gt;= Median</t>
  </si>
  <si>
    <t>Market Return Prior to IPO &lt; Median</t>
  </si>
  <si>
    <t>Market Return Prior to IPO &gt;= Median</t>
  </si>
  <si>
    <t>Issue size &lt; Median</t>
  </si>
  <si>
    <t>Issue size &gt;= Median</t>
  </si>
  <si>
    <t>t-Test: To utvalg med antatt ulike varianser</t>
  </si>
  <si>
    <t>Underwriters rank &lt; 4</t>
  </si>
  <si>
    <t>Underwriters rank &gt;= 4</t>
  </si>
  <si>
    <t>Age &lt; Median</t>
  </si>
  <si>
    <t>Age &gt;= Median</t>
  </si>
  <si>
    <t>Book to market ratio &lt; Median</t>
  </si>
  <si>
    <t>Book to market ratio &gt;= Median</t>
  </si>
  <si>
    <t>Non Hight tech</t>
  </si>
  <si>
    <t>High tech</t>
  </si>
  <si>
    <t>0,00803***</t>
  </si>
  <si>
    <t>Market capitalization &lt; Median</t>
  </si>
  <si>
    <t>Market capitalization &gt;= Median</t>
  </si>
  <si>
    <t>0,009***</t>
  </si>
  <si>
    <t>Non High-Tech</t>
  </si>
  <si>
    <t>High-Tech</t>
  </si>
  <si>
    <t>0,008***</t>
  </si>
  <si>
    <t>FIXED PRICE</t>
  </si>
  <si>
    <t>residsquared</t>
  </si>
  <si>
    <t>proceeds_big</t>
  </si>
  <si>
    <t>proceeds_med</t>
  </si>
  <si>
    <t>proceeds_small</t>
  </si>
  <si>
    <t>mcap_big</t>
  </si>
  <si>
    <t>mcap_med</t>
  </si>
  <si>
    <t>mcap_small</t>
  </si>
  <si>
    <t>osebxreturn_3mnt</t>
  </si>
  <si>
    <t>osebx_varcorr</t>
  </si>
  <si>
    <t>osebx_var</t>
  </si>
  <si>
    <t>osebx_stdevcorr</t>
  </si>
  <si>
    <t>osebx_stdev</t>
  </si>
  <si>
    <t>osebx_meanreturn</t>
  </si>
  <si>
    <t>osebx_return</t>
  </si>
  <si>
    <t>marketshare</t>
  </si>
  <si>
    <t>Hotindex</t>
  </si>
  <si>
    <t>dummy_hot</t>
  </si>
  <si>
    <t>dummy_fixed</t>
  </si>
  <si>
    <t>dummy_book</t>
  </si>
  <si>
    <t>dummy_hitech</t>
  </si>
  <si>
    <t>Topp 4 rank</t>
  </si>
  <si>
    <t>ln_mcap</t>
  </si>
  <si>
    <t>ln_age</t>
  </si>
  <si>
    <t>ln_proceeds</t>
  </si>
  <si>
    <t>btm</t>
  </si>
  <si>
    <t>ipo_mareturn</t>
  </si>
  <si>
    <t>ipo_var</t>
  </si>
  <si>
    <t>ipo_return</t>
  </si>
  <si>
    <t>issuer</t>
  </si>
  <si>
    <t>date</t>
  </si>
  <si>
    <t>F Critical one-tail</t>
  </si>
  <si>
    <t>P(F&lt;=f) one-tail</t>
  </si>
  <si>
    <t>Pooled Variance</t>
  </si>
  <si>
    <t>Hot Market</t>
  </si>
  <si>
    <t>t-Test: Two-Sample Assuming Equal Variances</t>
  </si>
  <si>
    <t>F-Test Two-Sample for Variances</t>
  </si>
  <si>
    <t>0,019**</t>
  </si>
  <si>
    <t>t-Test: Two-Sample Assuming Unequal Variances</t>
  </si>
  <si>
    <t>0,068*</t>
  </si>
  <si>
    <t>Issue Size &lt; Median</t>
  </si>
  <si>
    <t>Issue Size &gt;= Median</t>
  </si>
  <si>
    <t>0,042***</t>
  </si>
  <si>
    <t>Underwriter rank &lt; Top 4</t>
  </si>
  <si>
    <t>Underwriter rank &gt;= Top 4</t>
  </si>
  <si>
    <t>0,025***</t>
  </si>
  <si>
    <t>0,040***</t>
  </si>
  <si>
    <t>Book-to-Market Ratio &lt; Median</t>
  </si>
  <si>
    <t>Book-to-Market Ratio &gt;= Median</t>
  </si>
  <si>
    <t>0,042**</t>
  </si>
  <si>
    <t>0,025**</t>
  </si>
  <si>
    <t>0,040**</t>
  </si>
  <si>
    <t>0,051*</t>
  </si>
  <si>
    <t>Market Adjusted First Day Return</t>
  </si>
  <si>
    <t>BOOK-BUILDING</t>
  </si>
  <si>
    <t>residuals</t>
  </si>
  <si>
    <t>Keep the null, no difference in median</t>
  </si>
  <si>
    <t>Test stat &lt; Crit Value</t>
  </si>
  <si>
    <t>crit value (0,01)</t>
  </si>
  <si>
    <t>crit value (0,05)</t>
  </si>
  <si>
    <t>crit value (0,10)</t>
  </si>
  <si>
    <t>Test stat</t>
  </si>
  <si>
    <t>Sum</t>
  </si>
  <si>
    <t>LR</t>
  </si>
  <si>
    <t>LL</t>
  </si>
  <si>
    <t>UR</t>
  </si>
  <si>
    <t>UL</t>
  </si>
  <si>
    <t>(f0-fe)^2/fe</t>
  </si>
  <si>
    <t>(f0-fe)^2</t>
  </si>
  <si>
    <t>f0-fe</t>
  </si>
  <si>
    <t>fe</t>
  </si>
  <si>
    <t>f0</t>
  </si>
  <si>
    <t>Not above median</t>
  </si>
  <si>
    <t>Above median</t>
  </si>
  <si>
    <t>Fixed</t>
  </si>
  <si>
    <t>Book</t>
  </si>
  <si>
    <t>Median:</t>
  </si>
  <si>
    <t>Position of median:</t>
  </si>
  <si>
    <t>N=</t>
  </si>
  <si>
    <t>CONDITIONAL VARIANCE</t>
  </si>
  <si>
    <t>Mood´s Median Test</t>
  </si>
  <si>
    <t>Combined</t>
  </si>
  <si>
    <t>Order</t>
  </si>
  <si>
    <t>Total</t>
  </si>
  <si>
    <t>Within Groups</t>
  </si>
  <si>
    <t>Between Groups</t>
  </si>
  <si>
    <t>F crit</t>
  </si>
  <si>
    <t>P-value</t>
  </si>
  <si>
    <t>MS</t>
  </si>
  <si>
    <t>SS</t>
  </si>
  <si>
    <t>Source of Variation</t>
  </si>
  <si>
    <t>ANOVA</t>
  </si>
  <si>
    <t>Column 2</t>
  </si>
  <si>
    <t>Column 1</t>
  </si>
  <si>
    <t>Average</t>
  </si>
  <si>
    <t>Count</t>
  </si>
  <si>
    <t>Groups</t>
  </si>
  <si>
    <t>SAMMENDRAG</t>
  </si>
  <si>
    <t>Levene´s Test</t>
  </si>
  <si>
    <t>Fixed difference</t>
  </si>
  <si>
    <t>Book difference</t>
  </si>
  <si>
    <t>Fixed Mean</t>
  </si>
  <si>
    <t>Book mean</t>
  </si>
  <si>
    <t>BOOK-BUILDING VS FIXED PRICE</t>
  </si>
  <si>
    <t>SUMMARY</t>
  </si>
  <si>
    <t>Big</t>
  </si>
  <si>
    <t>Med</t>
  </si>
  <si>
    <t>Small</t>
  </si>
  <si>
    <t>&gt;3 500 000 000</t>
  </si>
  <si>
    <t>Medium</t>
  </si>
  <si>
    <t>Antall</t>
  </si>
  <si>
    <t>Proceeds (Mill NOK)</t>
  </si>
  <si>
    <t>Sum antall</t>
  </si>
  <si>
    <t>&gt;5 000 000 000</t>
  </si>
  <si>
    <t>Market Capitalization at offer</t>
  </si>
  <si>
    <t>N/A</t>
  </si>
  <si>
    <t>Terra</t>
  </si>
  <si>
    <t>Nordea</t>
  </si>
  <si>
    <t>Fearnley</t>
  </si>
  <si>
    <t>Deutsche Bank</t>
  </si>
  <si>
    <t>Fondsfinans</t>
  </si>
  <si>
    <t>ALFRED-BERG-NO</t>
  </si>
  <si>
    <t>Danske Bank</t>
  </si>
  <si>
    <t>Swedbank</t>
  </si>
  <si>
    <t xml:space="preserve">First Securties </t>
  </si>
  <si>
    <t>Pareto</t>
  </si>
  <si>
    <t>Arctic Securities</t>
  </si>
  <si>
    <t>Merrill</t>
  </si>
  <si>
    <t>UBS</t>
  </si>
  <si>
    <t>DNB</t>
  </si>
  <si>
    <t>SEB</t>
  </si>
  <si>
    <t>Goldman Sachs International</t>
  </si>
  <si>
    <t>Carnegie</t>
  </si>
  <si>
    <t>Morgan Stanley</t>
  </si>
  <si>
    <t xml:space="preserve">ABG Sundal </t>
  </si>
  <si>
    <t>Above 10% market share</t>
  </si>
  <si>
    <t>Market share</t>
  </si>
  <si>
    <t>Total Proceeds</t>
  </si>
  <si>
    <t>Underwriter</t>
  </si>
  <si>
    <t>Rank</t>
  </si>
  <si>
    <t>&gt; 15,0</t>
  </si>
  <si>
    <t>Frekvens</t>
  </si>
  <si>
    <t>Intervall</t>
  </si>
  <si>
    <t>ipoavkastning</t>
  </si>
  <si>
    <t xml:space="preserve">positiv </t>
  </si>
  <si>
    <t>market og</t>
  </si>
  <si>
    <t>avkastning</t>
  </si>
  <si>
    <t>negativ avkastninng</t>
  </si>
  <si>
    <t>med negativt</t>
  </si>
  <si>
    <t>med positiv</t>
  </si>
  <si>
    <t>market har hatt</t>
  </si>
  <si>
    <t>Over 10%</t>
  </si>
  <si>
    <t>Antall ipoer</t>
  </si>
  <si>
    <t xml:space="preserve">Antall ipoer </t>
  </si>
  <si>
    <t>Antall ipoer hvor</t>
  </si>
  <si>
    <t>&gt;12 000 000 000</t>
  </si>
  <si>
    <t>Mcap</t>
  </si>
  <si>
    <t>SUM</t>
  </si>
  <si>
    <t>&gt; 30,0 %</t>
  </si>
  <si>
    <t>FEIL GRAF. SE LENGER NED (til venstre)</t>
  </si>
  <si>
    <t>&lt; -30,0 %</t>
  </si>
  <si>
    <t>Frequency</t>
  </si>
  <si>
    <t>Bin</t>
  </si>
  <si>
    <t>Reject null, there are difference in the mean</t>
  </si>
  <si>
    <t>FULL SAMPLE</t>
  </si>
  <si>
    <t>Adjusted IPO Underpricing</t>
  </si>
  <si>
    <t>Raw IPO Underpricing</t>
  </si>
  <si>
    <t>Issuer</t>
  </si>
  <si>
    <t>topp4rank</t>
  </si>
  <si>
    <t>ln_underwriter</t>
  </si>
  <si>
    <t>hotindex</t>
  </si>
  <si>
    <t>closingprice</t>
  </si>
  <si>
    <t>offerprice</t>
  </si>
  <si>
    <t>Pareto / Sparebank 1 / Swedbank</t>
  </si>
  <si>
    <t>BOOKBLDG</t>
  </si>
  <si>
    <t>SPOL</t>
  </si>
  <si>
    <t>Carnegie / Danske Bank / Nordea / Nordnet</t>
  </si>
  <si>
    <t>SAFE</t>
  </si>
  <si>
    <t>ABG / Arctic / DNB / Nordnet</t>
  </si>
  <si>
    <t>FIXED</t>
  </si>
  <si>
    <t>BGBIO</t>
  </si>
  <si>
    <t>ABG-SUNDAL/SEB(JB)
/INV-CARNEGIE(JB)</t>
  </si>
  <si>
    <t>ARCUS</t>
  </si>
  <si>
    <t>ABG-SUNDAL
/ARCTIC-SEC(JB)
/NORDEA(JB)</t>
  </si>
  <si>
    <t>B2H</t>
  </si>
  <si>
    <t>CARNEGIE-AS/SEB(JB)</t>
  </si>
  <si>
    <t>SKBN</t>
  </si>
  <si>
    <t>ABG-SUNDAL
/ARCTIC-SEC(JB)</t>
  </si>
  <si>
    <t>KID</t>
  </si>
  <si>
    <t>ABG-SUNDAL/GS-I(JB)
/BOA-MERRILL(JB)
/SEB(JB)</t>
  </si>
  <si>
    <t>EPRI</t>
  </si>
  <si>
    <t>MULTI</t>
  </si>
  <si>
    <t>ABG-SUNDAL/DNBMAR(JB)
/INV-CARNEGIE(JB)</t>
  </si>
  <si>
    <t>NANO</t>
  </si>
  <si>
    <t>ABG Sundal Collier</t>
  </si>
  <si>
    <t>GOGL</t>
  </si>
  <si>
    <t>DEN-DANSKE-AKT
/CARNEGIE-AS(JB)
/DNBMAR(JB)</t>
  </si>
  <si>
    <t>RENO</t>
  </si>
  <si>
    <t>ABG-SUNDAL/GS-I(JB)
/SWEDBANK(JB)</t>
  </si>
  <si>
    <t>ENTRA</t>
  </si>
  <si>
    <t>ABG-SUNDAL/GS-I(JB)
/CARNEGIE-AS(JB)/CS(JB)</t>
  </si>
  <si>
    <t>XXL</t>
  </si>
  <si>
    <t>ABG-SUNDAL
/CARNEGIE-AS(JB)</t>
  </si>
  <si>
    <t>SSO</t>
  </si>
  <si>
    <t>FEARNLEY-AU
/ARCTIC-SEC(JB)</t>
  </si>
  <si>
    <t>NA</t>
  </si>
  <si>
    <t>ABG-SUNDAL
/NORDEA-MKTS(JB)</t>
  </si>
  <si>
    <t>ZAL</t>
  </si>
  <si>
    <t>DNB / Skandinaviska</t>
  </si>
  <si>
    <t>DNBMAR/PARETO-SEC(JB)</t>
  </si>
  <si>
    <t>VARDIA</t>
  </si>
  <si>
    <t>ABG / Carnegie</t>
  </si>
  <si>
    <t>Merrill / Deutsche Bank / Skandinaviska</t>
  </si>
  <si>
    <t>ABG-SUNDAL
/PARETO-SEC(JB)
/SWEDBANK(JB)</t>
  </si>
  <si>
    <t>WBULK</t>
  </si>
  <si>
    <t>ABG-SUNDAL/DNBMAR(JB)
/GS-I(JB)</t>
  </si>
  <si>
    <t>ODJ</t>
  </si>
  <si>
    <t>DNBMAR/PARETO-SEC(JB)
/SEB(JB)</t>
  </si>
  <si>
    <t>Arctic / Carnegie</t>
  </si>
  <si>
    <t>ABG-SUNDAL
/UBS-LIMITED(JB)</t>
  </si>
  <si>
    <t>BRG</t>
  </si>
  <si>
    <t>ABG-SUNDAL/DNBMAR(JB)</t>
  </si>
  <si>
    <t>SBO</t>
  </si>
  <si>
    <t>ABG-SUNDAL
/PARETO-SEC(JB)
/DNB-NOR(JB)</t>
  </si>
  <si>
    <t>HLNG</t>
  </si>
  <si>
    <t>CARNEGIE-AS
/PARETO-SEC(JB)</t>
  </si>
  <si>
    <t>NRS</t>
  </si>
  <si>
    <t>ARCTIC-SEC/DNB-NOR(JB)
/PARETO-SEC(JB)</t>
  </si>
  <si>
    <t>AKD</t>
  </si>
  <si>
    <t>GS-I/BOA-MERRILL(JB)</t>
  </si>
  <si>
    <t>GJF</t>
  </si>
  <si>
    <t>FIRST / Pareto</t>
  </si>
  <si>
    <t>ABG-SUNDAL
/BOA-MERRILL(JB)
/CITIGROUP(JB)</t>
  </si>
  <si>
    <t>SFR</t>
  </si>
  <si>
    <t>ABG-SUNDAL/DNBMAR(JB)
/PARETO-SEC(JB)</t>
  </si>
  <si>
    <t>MORPOL</t>
  </si>
  <si>
    <t>CARNEGIE/PARETO-SEC(JB)</t>
  </si>
  <si>
    <t xml:space="preserve">Wilh. Wilhelmsen </t>
  </si>
  <si>
    <t>WWL</t>
  </si>
  <si>
    <t xml:space="preserve">Arctic / First </t>
  </si>
  <si>
    <t>Carnegie / Pareto</t>
  </si>
  <si>
    <t xml:space="preserve">Nordea  </t>
  </si>
  <si>
    <t>CARNEGIE</t>
  </si>
  <si>
    <t>HIT</t>
  </si>
  <si>
    <t>Pareto / Skandinaviska</t>
  </si>
  <si>
    <t>UBS-INV-BANK
/CARNEGIE(JB)</t>
  </si>
  <si>
    <t>PRON</t>
  </si>
  <si>
    <t>First</t>
  </si>
  <si>
    <t>Glitnir / Enskilda</t>
  </si>
  <si>
    <t>COP</t>
  </si>
  <si>
    <t>GSFO</t>
  </si>
  <si>
    <t>PROTCT</t>
  </si>
  <si>
    <t>FIRST-SEC-ASA</t>
  </si>
  <si>
    <t>SALM</t>
  </si>
  <si>
    <t>GS/ABG-SUNDAL(JB)
/LEHMAN-I(JB)</t>
  </si>
  <si>
    <t>ABG-SUNDAL/DNB-NOR(JB)</t>
  </si>
  <si>
    <t>ALGETA</t>
  </si>
  <si>
    <t>ABG-SUNDAL</t>
  </si>
  <si>
    <t>NEAS</t>
  </si>
  <si>
    <t>ABG / Goldman / Lehman</t>
  </si>
  <si>
    <t>EMGS</t>
  </si>
  <si>
    <t>FOP</t>
  </si>
  <si>
    <t>Carnegie / Fearnley / Pareto</t>
  </si>
  <si>
    <t>DOCK</t>
  </si>
  <si>
    <t>PARETO-SEC</t>
  </si>
  <si>
    <t>RXT</t>
  </si>
  <si>
    <t>SEB/PARETO-SEC(JB)
/ABG-SUNDAL(JB)</t>
  </si>
  <si>
    <t>MPUO</t>
  </si>
  <si>
    <t>FAKTOR</t>
  </si>
  <si>
    <t>SEB/PARETO-SEC(JB)</t>
  </si>
  <si>
    <t>AKVA</t>
  </si>
  <si>
    <t>DNB-NOR</t>
  </si>
  <si>
    <t>COD</t>
  </si>
  <si>
    <t>ECHEM</t>
  </si>
  <si>
    <t>MAFA</t>
  </si>
  <si>
    <t>DNB-NOR/PARETO-SEC(JB)
/SEB(JB)</t>
  </si>
  <si>
    <t>AUSS</t>
  </si>
  <si>
    <t>SEB/ABG-SUNDAL(JB)</t>
  </si>
  <si>
    <t>TROLL</t>
  </si>
  <si>
    <t>CLAVIS</t>
  </si>
  <si>
    <t>ABG-SUNDAL
/UBS-INV-BANK(JB)</t>
  </si>
  <si>
    <t>PETRO</t>
  </si>
  <si>
    <t>AGR</t>
  </si>
  <si>
    <t>CARNEGIE-AS
/DANSKE-MARKET(JB)</t>
  </si>
  <si>
    <t>BWO</t>
  </si>
  <si>
    <t>ABG</t>
  </si>
  <si>
    <t>BWG</t>
  </si>
  <si>
    <t>ABG / DNB</t>
  </si>
  <si>
    <t xml:space="preserve">Pareto  </t>
  </si>
  <si>
    <t>CARNEGIE-AS
/ABG-SUNDAL(JB)</t>
  </si>
  <si>
    <t>FUNCOM</t>
  </si>
  <si>
    <t>ODIM</t>
  </si>
  <si>
    <t>ABG-SUNDAL/SEB(JB)</t>
  </si>
  <si>
    <t>NORGAN</t>
  </si>
  <si>
    <t>SEB/FEARNLEY(JB)</t>
  </si>
  <si>
    <t xml:space="preserve">Alfred Berg / Pareto </t>
  </si>
  <si>
    <t>BIOTEC</t>
  </si>
  <si>
    <t>SEB/CARNEGIE-AS(JB)</t>
  </si>
  <si>
    <t>CEQ</t>
  </si>
  <si>
    <t>BLU</t>
  </si>
  <si>
    <t>POWEL</t>
  </si>
  <si>
    <t>MRG</t>
  </si>
  <si>
    <t xml:space="preserve">ABG / Fearnleys / First </t>
  </si>
  <si>
    <t>DESS</t>
  </si>
  <si>
    <t>Fearnley / Firsts</t>
  </si>
  <si>
    <t>Scorpion offshore</t>
  </si>
  <si>
    <t>SCORE</t>
  </si>
  <si>
    <t>WRL</t>
  </si>
  <si>
    <t>Arctic</t>
  </si>
  <si>
    <t>EIOF</t>
  </si>
  <si>
    <t>SEB/FIRST-SEC-ASA(JB)</t>
  </si>
  <si>
    <t>CARNEGIE-AS</t>
  </si>
  <si>
    <t>KAOH</t>
  </si>
  <si>
    <t>DNB / Enskilda</t>
  </si>
  <si>
    <t>AMSC</t>
  </si>
  <si>
    <t xml:space="preserve">DNB / Pareto </t>
  </si>
  <si>
    <t>NEMI</t>
  </si>
  <si>
    <t>SEB/DNB-NOR(JB)</t>
  </si>
  <si>
    <t>VIA</t>
  </si>
  <si>
    <t>CARNEGIE-AS
/FIRST-SEC-ASA(JB)</t>
  </si>
  <si>
    <t xml:space="preserve">Pareto </t>
  </si>
  <si>
    <t>HAVI</t>
  </si>
  <si>
    <t>ABG / First</t>
  </si>
  <si>
    <t>ALL</t>
  </si>
  <si>
    <t>DNB-NOR/PARETO(JB)</t>
  </si>
  <si>
    <t>AKS</t>
  </si>
  <si>
    <t>CARNAB/DNB-NOR(JB)</t>
  </si>
  <si>
    <t>POLI</t>
  </si>
  <si>
    <t>Seadrill</t>
  </si>
  <si>
    <t>JACK</t>
  </si>
  <si>
    <t>SEB/PARETO(JB)</t>
  </si>
  <si>
    <t>GS-I/UBS-LIMITED(JB)
/CIBCGB(JB)</t>
  </si>
  <si>
    <t>FIND</t>
  </si>
  <si>
    <t>MAMUT</t>
  </si>
  <si>
    <t>CARNEGIE/SEB(JB)</t>
  </si>
  <si>
    <t>AKVE</t>
  </si>
  <si>
    <t>CATCH</t>
  </si>
  <si>
    <t>UBS-INV-BANK
/ABG-SUNDAL(JB)</t>
  </si>
  <si>
    <t>YAR</t>
  </si>
  <si>
    <t>OPERA</t>
  </si>
  <si>
    <t>Hot Periods</t>
  </si>
  <si>
    <t>NAS</t>
  </si>
  <si>
    <t>Hot IPOs</t>
  </si>
  <si>
    <t xml:space="preserve">Merrill  </t>
  </si>
  <si>
    <t>GNO</t>
  </si>
  <si>
    <t>First Sec</t>
  </si>
  <si>
    <t xml:space="preserve">Q-free </t>
  </si>
  <si>
    <t>QFR</t>
  </si>
  <si>
    <t>ACTA</t>
  </si>
  <si>
    <t>FONDSFINANS</t>
  </si>
  <si>
    <t>MSDW/UBS-WARBURG-UK(JB)</t>
  </si>
  <si>
    <t>STL</t>
  </si>
  <si>
    <t>COGR</t>
  </si>
  <si>
    <t>ALFRED-BERG-NO
/DEN-DANSKE-AKT(JB)</t>
  </si>
  <si>
    <t xml:space="preserve">Terra  </t>
  </si>
  <si>
    <t>FLOG</t>
  </si>
  <si>
    <t>DEUTSCHE-BANK</t>
  </si>
  <si>
    <t>PHO</t>
  </si>
  <si>
    <t>HELG</t>
  </si>
  <si>
    <t>MSDW</t>
  </si>
  <si>
    <t>STP</t>
  </si>
  <si>
    <t>LN_Market share</t>
  </si>
  <si>
    <t>LN_Underwriters_rep</t>
  </si>
  <si>
    <t>Underwriters Marketshare</t>
  </si>
  <si>
    <t>Bookrunner(s)</t>
  </si>
  <si>
    <t>Dummy Hot Market</t>
  </si>
  <si>
    <t>LN_Mcap</t>
  </si>
  <si>
    <t>Shares Outstan ding After the
Offering</t>
  </si>
  <si>
    <t>Shares Outstan ding Before
Offering</t>
  </si>
  <si>
    <t>Shares offered</t>
  </si>
  <si>
    <t>Age</t>
  </si>
  <si>
    <t>Founded</t>
  </si>
  <si>
    <t>High-Tech Industry Dummy</t>
  </si>
  <si>
    <t>Book-to-market</t>
  </si>
  <si>
    <t>Book value pr share</t>
  </si>
  <si>
    <t>No return dummy</t>
  </si>
  <si>
    <t>Negative return dummy</t>
  </si>
  <si>
    <t>Positive return dummy</t>
  </si>
  <si>
    <t>1 day closing price</t>
  </si>
  <si>
    <t xml:space="preserve">   Offer
   Price</t>
  </si>
  <si>
    <t>Fixed Dummy</t>
  </si>
  <si>
    <t>Bookbldg Dummy</t>
  </si>
  <si>
    <t>Pricing
Technique</t>
  </si>
  <si>
    <t>Ticker
Symbol</t>
  </si>
  <si>
    <t xml:space="preserve"> Pronova BioPharma ASA</t>
  </si>
  <si>
    <t>Vizrt</t>
  </si>
  <si>
    <t>Number of "hot" IPOs</t>
  </si>
  <si>
    <t>Number of IPOs need to be "hot"</t>
  </si>
  <si>
    <t>Hot period</t>
  </si>
  <si>
    <t>Max number of IPOs within 6mnd span</t>
  </si>
  <si>
    <t>Number of hot IPOs</t>
  </si>
  <si>
    <t>Hot Dummy</t>
  </si>
  <si>
    <t>Index (0-1)</t>
  </si>
  <si>
    <t>6mnt</t>
  </si>
  <si>
    <t>Sum IPO Dummy</t>
  </si>
  <si>
    <t>IPO Dummy 2</t>
  </si>
  <si>
    <t>IPO Dummy</t>
  </si>
  <si>
    <t>Date of IPO (if irregular)</t>
  </si>
  <si>
    <t>2. IPO</t>
  </si>
  <si>
    <t>IPO</t>
  </si>
  <si>
    <t>Return</t>
  </si>
  <si>
    <t>3 mnt weighted average</t>
  </si>
  <si>
    <t>Corrected variance (Bessels correction)</t>
  </si>
  <si>
    <t>Var</t>
  </si>
  <si>
    <t>Corrected Std.variance</t>
  </si>
  <si>
    <t>Std.dev</t>
  </si>
  <si>
    <t>Date</t>
  </si>
  <si>
    <t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</si>
</sst>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6">
    <numFmt numFmtId="43" formatCode="_-* #,##0.00_-;\-* #,##0.00_-;_-* &quot;-&quot;??_-;_-@_-"/>
    <numFmt numFmtId="164" formatCode="################.00"/>
    <numFmt numFmtId="165" formatCode="dd/mm/yy;@"/>
    <numFmt numFmtId="166" formatCode="dd/mm/yy"/>
    <numFmt numFmtId="167" formatCode="0.000000"/>
    <numFmt numFmtId="168" formatCode="0.0000"/>
    <numFmt numFmtId="169" formatCode="_-* #,##0.00000_-;\-* #,##0.00000_-;_-* &quot;-&quot;??_-;_-@_-"/>
    <numFmt numFmtId="170" formatCode="0.000"/>
    <numFmt numFmtId="171" formatCode="#,##0.0000"/>
    <numFmt numFmtId="172" formatCode="0.0000000"/>
    <numFmt numFmtId="173" formatCode="0.0000\ %"/>
    <numFmt numFmtId="174" formatCode="0.00_ ;[Red]\-0.00\ "/>
    <numFmt numFmtId="175" formatCode="0.0\ %"/>
    <numFmt numFmtId="176" formatCode="0.00000000\ %"/>
    <numFmt numFmtId="177" formatCode="_-* #,##0.000_-;\-* #,##0.000_-;_-* &quot;-&quot;??_-;_-@_-"/>
    <numFmt numFmtId="178" formatCode="0_ ;[Red]\-0\ "/>
  </numFmts>
  <fonts count="13" x14ac:knownFonts="1"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i/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rgb="FF0000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/>
        <bgColor rgb="FF000000"/>
      </patternFill>
    </fill>
    <fill>
      <patternFill patternType="solid">
        <fgColor rgb="FFC6EFCE"/>
      </patternFill>
    </fill>
  </fills>
  <borders count="22">
    <border>
      <left/>
      <right/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</borders>
  <cellStyleXfs count="12">
    <xf numFmtId="0" fontId="0" fillId="0" borderId="0"/>
    <xf numFmtId="43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7" fillId="0" borderId="0" applyNumberFormat="0" applyFill="0" applyBorder="0" applyAlignment="0" applyProtection="0"/>
    <xf numFmtId="9" fontId="3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0" fillId="4" borderId="0" applyNumberFormat="0" applyBorder="0" applyAlignment="0" applyProtection="0"/>
    <xf numFmtId="43" fontId="1" fillId="0" borderId="0" applyFont="0" applyFill="0" applyBorder="0" applyAlignment="0" applyProtection="0"/>
    <xf numFmtId="0" fontId="12" fillId="0" borderId="0"/>
    <xf numFmtId="9" fontId="12" fillId="0" borderId="0" applyFont="0" applyFill="0" applyBorder="0" applyAlignment="0" applyProtection="0"/>
  </cellStyleXfs>
  <cellXfs count="343">
    <xf numFmtId="0" fontId="0" fillId="0" borderId="0" xfId="0"/>
    <xf numFmtId="9" fontId="0" fillId="0" borderId="0" xfId="0" applyNumberFormat="1"/>
    <xf numFmtId="1" fontId="0" fillId="0" borderId="1" xfId="3" applyNumberFormat="1" applyFont="1" applyBorder="1" applyAlignment="1">
      <alignment horizontal="center"/>
    </xf>
    <xf numFmtId="9" fontId="0" fillId="0" borderId="2" xfId="3" applyFont="1" applyBorder="1" applyAlignment="1">
      <alignment horizontal="center"/>
    </xf>
    <xf numFmtId="0" fontId="0" fillId="0" borderId="3" xfId="0" applyBorder="1"/>
    <xf numFmtId="0" fontId="0" fillId="0" borderId="0" xfId="0" applyFill="1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6" xfId="0" applyBorder="1"/>
    <xf numFmtId="0" fontId="0" fillId="0" borderId="7" xfId="0" applyBorder="1" applyAlignment="1">
      <alignment horizontal="center"/>
    </xf>
    <xf numFmtId="0" fontId="0" fillId="0" borderId="0" xfId="0" applyBorder="1" applyAlignment="1">
      <alignment horizontal="center"/>
    </xf>
    <xf numFmtId="0" fontId="0" fillId="0" borderId="8" xfId="0" applyBorder="1"/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/>
    <xf numFmtId="0" fontId="0" fillId="0" borderId="4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6" xfId="0" applyBorder="1" applyAlignment="1">
      <alignment horizontal="center" wrapText="1"/>
    </xf>
    <xf numFmtId="3" fontId="0" fillId="0" borderId="0" xfId="0" applyNumberFormat="1"/>
    <xf numFmtId="164" fontId="0" fillId="0" borderId="0" xfId="0" applyNumberFormat="1"/>
    <xf numFmtId="2" fontId="0" fillId="0" borderId="12" xfId="0" applyNumberFormat="1" applyBorder="1"/>
    <xf numFmtId="10" fontId="0" fillId="0" borderId="0" xfId="2" applyNumberFormat="1" applyFont="1"/>
    <xf numFmtId="2" fontId="0" fillId="0" borderId="0" xfId="0" applyNumberFormat="1"/>
    <xf numFmtId="0" fontId="0" fillId="0" borderId="0" xfId="0" applyNumberFormat="1" applyFill="1" applyAlignment="1" applyProtection="1">
      <alignment vertical="top" wrapText="1"/>
    </xf>
    <xf numFmtId="165" fontId="0" fillId="0" borderId="0" xfId="0" applyNumberFormat="1"/>
    <xf numFmtId="2" fontId="0" fillId="0" borderId="13" xfId="0" applyNumberFormat="1" applyBorder="1"/>
    <xf numFmtId="10" fontId="0" fillId="0" borderId="13" xfId="0" applyNumberFormat="1" applyBorder="1"/>
    <xf numFmtId="0" fontId="0" fillId="0" borderId="13" xfId="0" applyBorder="1"/>
    <xf numFmtId="0" fontId="0" fillId="0" borderId="0" xfId="0" applyAlignment="1">
      <alignment vertical="top"/>
    </xf>
    <xf numFmtId="0" fontId="5" fillId="0" borderId="14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10" fontId="0" fillId="0" borderId="0" xfId="0" applyNumberFormat="1"/>
    <xf numFmtId="3" fontId="0" fillId="0" borderId="0" xfId="0" applyNumberFormat="1" applyFill="1" applyAlignment="1" applyProtection="1">
      <alignment vertical="top" wrapText="1"/>
    </xf>
    <xf numFmtId="2" fontId="0" fillId="0" borderId="0" xfId="0" applyNumberFormat="1" applyFill="1" applyAlignment="1" applyProtection="1">
      <alignment vertical="top" wrapText="1"/>
    </xf>
    <xf numFmtId="164" fontId="0" fillId="0" borderId="0" xfId="0" applyNumberFormat="1" applyAlignment="1" applyProtection="1">
      <alignment vertical="top" wrapText="1"/>
    </xf>
    <xf numFmtId="10" fontId="0" fillId="0" borderId="0" xfId="0" applyNumberFormat="1" applyAlignment="1" applyProtection="1">
      <alignment vertical="top" wrapText="1"/>
    </xf>
    <xf numFmtId="0" fontId="0" fillId="0" borderId="0" xfId="0" applyAlignment="1" applyProtection="1">
      <alignment vertical="top" wrapText="1"/>
    </xf>
    <xf numFmtId="166" fontId="0" fillId="0" borderId="0" xfId="0" applyNumberFormat="1" applyAlignment="1" applyProtection="1">
      <alignment vertical="top" wrapText="1"/>
    </xf>
    <xf numFmtId="0" fontId="0" fillId="0" borderId="0" xfId="0" applyBorder="1"/>
    <xf numFmtId="164" fontId="0" fillId="0" borderId="0" xfId="0" applyNumberFormat="1" applyBorder="1"/>
    <xf numFmtId="0" fontId="0" fillId="0" borderId="15" xfId="0" applyFill="1" applyBorder="1" applyAlignment="1"/>
    <xf numFmtId="0" fontId="0" fillId="0" borderId="0" xfId="0" applyFill="1" applyBorder="1" applyAlignment="1"/>
    <xf numFmtId="164" fontId="0" fillId="0" borderId="0" xfId="0" applyNumberFormat="1" applyFill="1" applyAlignment="1" applyProtection="1">
      <alignment vertical="top" wrapText="1"/>
    </xf>
    <xf numFmtId="10" fontId="0" fillId="0" borderId="0" xfId="0" applyNumberFormat="1" applyFill="1" applyAlignment="1" applyProtection="1">
      <alignment vertical="top" wrapText="1"/>
    </xf>
    <xf numFmtId="0" fontId="0" fillId="0" borderId="0" xfId="0" applyFill="1" applyAlignment="1" applyProtection="1">
      <alignment vertical="top" wrapText="1"/>
    </xf>
    <xf numFmtId="166" fontId="0" fillId="0" borderId="0" xfId="0" applyNumberFormat="1" applyFill="1" applyAlignment="1" applyProtection="1">
      <alignment vertical="top" wrapText="1"/>
    </xf>
    <xf numFmtId="164" fontId="0" fillId="0" borderId="0" xfId="0" applyNumberFormat="1" applyBorder="1" applyAlignment="1" applyProtection="1">
      <alignment vertical="top" wrapText="1"/>
    </xf>
    <xf numFmtId="0" fontId="0" fillId="0" borderId="0" xfId="0" applyBorder="1" applyAlignment="1" applyProtection="1">
      <alignment vertical="top" wrapText="1"/>
    </xf>
    <xf numFmtId="166" fontId="0" fillId="0" borderId="0" xfId="0" applyNumberFormat="1" applyBorder="1" applyAlignment="1" applyProtection="1">
      <alignment vertical="top" wrapText="1"/>
    </xf>
    <xf numFmtId="10" fontId="0" fillId="0" borderId="0" xfId="2" applyNumberFormat="1" applyFont="1" applyBorder="1"/>
    <xf numFmtId="0" fontId="6" fillId="0" borderId="16" xfId="0" applyFont="1" applyFill="1" applyBorder="1" applyAlignment="1">
      <alignment horizontal="center"/>
    </xf>
    <xf numFmtId="10" fontId="0" fillId="0" borderId="0" xfId="2" applyNumberFormat="1" applyFont="1" applyFill="1" applyBorder="1" applyAlignment="1"/>
    <xf numFmtId="0" fontId="5" fillId="0" borderId="0" xfId="0" applyFont="1" applyAlignment="1">
      <alignment horizontal="center" vertical="top"/>
    </xf>
    <xf numFmtId="0" fontId="5" fillId="0" borderId="0" xfId="0" applyFont="1" applyBorder="1" applyAlignment="1">
      <alignment horizontal="center" vertical="top"/>
    </xf>
    <xf numFmtId="0" fontId="5" fillId="0" borderId="15" xfId="0" applyFont="1" applyBorder="1" applyAlignment="1">
      <alignment horizontal="center" vertical="top"/>
    </xf>
    <xf numFmtId="0" fontId="5" fillId="0" borderId="15" xfId="0" applyFont="1" applyFill="1" applyBorder="1" applyAlignment="1">
      <alignment horizontal="center" vertical="top"/>
    </xf>
    <xf numFmtId="10" fontId="5" fillId="0" borderId="15" xfId="2" applyNumberFormat="1" applyFont="1" applyFill="1" applyBorder="1" applyAlignment="1">
      <alignment horizontal="center" vertical="top" wrapText="1"/>
    </xf>
    <xf numFmtId="10" fontId="5" fillId="0" borderId="15" xfId="2" applyNumberFormat="1" applyFont="1" applyBorder="1" applyAlignment="1">
      <alignment horizontal="center" vertical="top" wrapText="1"/>
    </xf>
    <xf numFmtId="0" fontId="5" fillId="0" borderId="15" xfId="0" applyFont="1" applyFill="1" applyBorder="1" applyAlignment="1" applyProtection="1">
      <alignment horizontal="center" vertical="top" wrapText="1"/>
    </xf>
    <xf numFmtId="0" fontId="5" fillId="0" borderId="15" xfId="0" applyFont="1" applyBorder="1" applyAlignment="1" applyProtection="1">
      <alignment horizontal="center" vertical="top" wrapText="1"/>
    </xf>
    <xf numFmtId="3" fontId="5" fillId="0" borderId="15" xfId="0" applyNumberFormat="1" applyFont="1" applyBorder="1" applyAlignment="1" applyProtection="1">
      <alignment horizontal="center" vertical="top" wrapText="1"/>
    </xf>
    <xf numFmtId="167" fontId="0" fillId="0" borderId="0" xfId="0" applyNumberFormat="1"/>
    <xf numFmtId="10" fontId="0" fillId="0" borderId="0" xfId="2" applyNumberFormat="1" applyFont="1" applyAlignment="1" applyProtection="1">
      <alignment vertical="top" wrapText="1"/>
    </xf>
    <xf numFmtId="10" fontId="0" fillId="0" borderId="0" xfId="2" applyNumberFormat="1" applyFont="1" applyFill="1" applyAlignment="1" applyProtection="1">
      <alignment vertical="top" wrapText="1"/>
    </xf>
    <xf numFmtId="164" fontId="0" fillId="0" borderId="0" xfId="0" applyNumberFormat="1" applyFill="1" applyBorder="1" applyAlignment="1" applyProtection="1">
      <alignment vertical="top" wrapText="1"/>
    </xf>
    <xf numFmtId="167" fontId="0" fillId="0" borderId="0" xfId="0" applyNumberFormat="1" applyFill="1"/>
    <xf numFmtId="2" fontId="0" fillId="0" borderId="0" xfId="0" applyNumberFormat="1" applyFill="1"/>
    <xf numFmtId="0" fontId="7" fillId="0" borderId="0" xfId="4"/>
    <xf numFmtId="164" fontId="7" fillId="0" borderId="0" xfId="4" applyNumberFormat="1"/>
    <xf numFmtId="0" fontId="6" fillId="0" borderId="0" xfId="0" applyFont="1" applyFill="1" applyBorder="1" applyAlignment="1">
      <alignment horizontal="center"/>
    </xf>
    <xf numFmtId="0" fontId="5" fillId="0" borderId="0" xfId="0" applyFont="1" applyBorder="1"/>
    <xf numFmtId="0" fontId="8" fillId="0" borderId="0" xfId="0" applyFont="1" applyFill="1" applyBorder="1"/>
    <xf numFmtId="0" fontId="5" fillId="0" borderId="15" xfId="0" applyFont="1" applyBorder="1" applyAlignment="1">
      <alignment horizontal="center" vertical="top" wrapText="1"/>
    </xf>
    <xf numFmtId="0" fontId="5" fillId="0" borderId="15" xfId="0" applyFont="1" applyBorder="1" applyAlignment="1" applyProtection="1">
      <alignment vertical="top" wrapText="1"/>
    </xf>
    <xf numFmtId="0" fontId="0" fillId="2" borderId="0" xfId="0" applyFill="1"/>
    <xf numFmtId="2" fontId="0" fillId="2" borderId="1" xfId="0" applyNumberFormat="1" applyFill="1" applyBorder="1"/>
    <xf numFmtId="0" fontId="0" fillId="2" borderId="12" xfId="0" applyFill="1" applyBorder="1"/>
    <xf numFmtId="2" fontId="0" fillId="2" borderId="7" xfId="0" applyNumberFormat="1" applyFill="1" applyBorder="1"/>
    <xf numFmtId="0" fontId="0" fillId="2" borderId="13" xfId="0" applyFill="1" applyBorder="1"/>
    <xf numFmtId="10" fontId="0" fillId="2" borderId="7" xfId="2" applyNumberFormat="1" applyFont="1" applyFill="1" applyBorder="1"/>
    <xf numFmtId="168" fontId="0" fillId="2" borderId="7" xfId="0" applyNumberFormat="1" applyFill="1" applyBorder="1"/>
    <xf numFmtId="0" fontId="0" fillId="2" borderId="7" xfId="0" applyFill="1" applyBorder="1"/>
    <xf numFmtId="0" fontId="5" fillId="2" borderId="4" xfId="0" applyFont="1" applyFill="1" applyBorder="1" applyAlignment="1">
      <alignment horizontal="center"/>
    </xf>
    <xf numFmtId="0" fontId="5" fillId="2" borderId="14" xfId="0" applyFont="1" applyFill="1" applyBorder="1" applyAlignment="1">
      <alignment horizontal="center"/>
    </xf>
    <xf numFmtId="0" fontId="0" fillId="2" borderId="15" xfId="0" applyFill="1" applyBorder="1" applyAlignment="1"/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2" xfId="0" applyFill="1" applyBorder="1"/>
    <xf numFmtId="0" fontId="0" fillId="2" borderId="3" xfId="0" applyFill="1" applyBorder="1"/>
    <xf numFmtId="0" fontId="6" fillId="2" borderId="16" xfId="0" applyFont="1" applyFill="1" applyBorder="1" applyAlignment="1">
      <alignment horizontal="center"/>
    </xf>
    <xf numFmtId="0" fontId="0" fillId="2" borderId="7" xfId="0" applyFill="1" applyBorder="1" applyAlignment="1"/>
    <xf numFmtId="0" fontId="0" fillId="2" borderId="0" xfId="0" applyFill="1" applyBorder="1"/>
    <xf numFmtId="0" fontId="0" fillId="2" borderId="8" xfId="0" applyFill="1" applyBorder="1"/>
    <xf numFmtId="169" fontId="0" fillId="2" borderId="0" xfId="1" applyNumberFormat="1" applyFont="1" applyFill="1"/>
    <xf numFmtId="0" fontId="0" fillId="2" borderId="9" xfId="0" applyFill="1" applyBorder="1"/>
    <xf numFmtId="0" fontId="0" fillId="2" borderId="10" xfId="0" applyFill="1" applyBorder="1"/>
    <xf numFmtId="0" fontId="0" fillId="2" borderId="11" xfId="0" applyFill="1" applyBorder="1"/>
    <xf numFmtId="0" fontId="0" fillId="2" borderId="1" xfId="0" applyFill="1" applyBorder="1"/>
    <xf numFmtId="2" fontId="0" fillId="2" borderId="0" xfId="0" applyNumberFormat="1" applyFill="1"/>
    <xf numFmtId="3" fontId="0" fillId="2" borderId="0" xfId="2" applyNumberFormat="1" applyFont="1" applyFill="1"/>
    <xf numFmtId="168" fontId="0" fillId="2" borderId="0" xfId="0" applyNumberFormat="1" applyFill="1"/>
    <xf numFmtId="10" fontId="0" fillId="2" borderId="0" xfId="2" applyNumberFormat="1" applyFont="1" applyFill="1"/>
    <xf numFmtId="0" fontId="0" fillId="2" borderId="0" xfId="0" applyNumberFormat="1" applyFill="1" applyAlignment="1" applyProtection="1">
      <alignment vertical="top" wrapText="1"/>
    </xf>
    <xf numFmtId="0" fontId="0" fillId="2" borderId="0" xfId="0" applyFill="1" applyAlignment="1" applyProtection="1">
      <alignment vertical="top" wrapText="1"/>
    </xf>
    <xf numFmtId="4" fontId="0" fillId="2" borderId="0" xfId="0" applyNumberFormat="1" applyFill="1"/>
    <xf numFmtId="168" fontId="0" fillId="2" borderId="0" xfId="0" applyNumberFormat="1" applyFill="1" applyAlignment="1" applyProtection="1">
      <alignment vertical="top" wrapText="1"/>
    </xf>
    <xf numFmtId="166" fontId="0" fillId="2" borderId="0" xfId="0" applyNumberFormat="1" applyFill="1" applyAlignment="1" applyProtection="1">
      <alignment vertical="top" wrapText="1"/>
    </xf>
    <xf numFmtId="10" fontId="0" fillId="2" borderId="0" xfId="0" applyNumberFormat="1" applyFill="1"/>
    <xf numFmtId="2" fontId="0" fillId="2" borderId="0" xfId="0" applyNumberFormat="1" applyFill="1" applyAlignment="1" applyProtection="1">
      <alignment vertical="top" wrapText="1"/>
    </xf>
    <xf numFmtId="4" fontId="0" fillId="2" borderId="0" xfId="0" applyNumberFormat="1" applyFill="1" applyAlignment="1" applyProtection="1">
      <alignment vertical="top" wrapText="1"/>
    </xf>
    <xf numFmtId="10" fontId="0" fillId="2" borderId="0" xfId="0" applyNumberFormat="1" applyFill="1" applyAlignment="1" applyProtection="1">
      <alignment vertical="top" wrapText="1"/>
    </xf>
    <xf numFmtId="170" fontId="0" fillId="2" borderId="2" xfId="0" applyNumberFormat="1" applyFont="1" applyFill="1" applyBorder="1" applyAlignment="1"/>
    <xf numFmtId="0" fontId="5" fillId="2" borderId="2" xfId="0" applyFont="1" applyFill="1" applyBorder="1"/>
    <xf numFmtId="0" fontId="0" fillId="2" borderId="2" xfId="0" applyFont="1" applyFill="1" applyBorder="1"/>
    <xf numFmtId="0" fontId="0" fillId="2" borderId="0" xfId="0" applyFill="1" applyBorder="1" applyAlignment="1" applyProtection="1">
      <alignment vertical="top" wrapText="1"/>
    </xf>
    <xf numFmtId="168" fontId="0" fillId="2" borderId="0" xfId="0" applyNumberFormat="1" applyFont="1" applyFill="1" applyBorder="1" applyAlignment="1"/>
    <xf numFmtId="0" fontId="0" fillId="2" borderId="0" xfId="0" applyFont="1" applyFill="1" applyBorder="1"/>
    <xf numFmtId="2" fontId="0" fillId="2" borderId="12" xfId="0" applyNumberFormat="1" applyFill="1" applyBorder="1"/>
    <xf numFmtId="0" fontId="0" fillId="2" borderId="0" xfId="0" applyFont="1" applyFill="1"/>
    <xf numFmtId="2" fontId="0" fillId="2" borderId="13" xfId="0" applyNumberFormat="1" applyFill="1" applyBorder="1"/>
    <xf numFmtId="10" fontId="0" fillId="2" borderId="13" xfId="0" applyNumberFormat="1" applyFill="1" applyBorder="1"/>
    <xf numFmtId="0" fontId="0" fillId="2" borderId="0" xfId="0" applyFill="1" applyAlignment="1">
      <alignment vertical="top"/>
    </xf>
    <xf numFmtId="168" fontId="0" fillId="2" borderId="0" xfId="0" applyNumberFormat="1" applyFill="1" applyAlignment="1">
      <alignment vertical="top"/>
    </xf>
    <xf numFmtId="0" fontId="0" fillId="2" borderId="0" xfId="0" applyFill="1" applyAlignment="1">
      <alignment horizontal="left" vertical="top"/>
    </xf>
    <xf numFmtId="165" fontId="0" fillId="2" borderId="0" xfId="0" applyNumberFormat="1" applyFill="1" applyAlignment="1">
      <alignment vertical="top"/>
    </xf>
    <xf numFmtId="168" fontId="0" fillId="2" borderId="0" xfId="0" applyNumberFormat="1" applyFill="1" applyBorder="1" applyAlignment="1"/>
    <xf numFmtId="10" fontId="0" fillId="2" borderId="13" xfId="2" applyNumberFormat="1" applyFont="1" applyFill="1" applyBorder="1"/>
    <xf numFmtId="170" fontId="0" fillId="2" borderId="2" xfId="0" applyNumberFormat="1" applyFill="1" applyBorder="1" applyAlignment="1"/>
    <xf numFmtId="168" fontId="0" fillId="2" borderId="13" xfId="0" applyNumberFormat="1" applyFill="1" applyBorder="1"/>
    <xf numFmtId="168" fontId="0" fillId="2" borderId="13" xfId="2" applyNumberFormat="1" applyFont="1" applyFill="1" applyBorder="1"/>
    <xf numFmtId="1" fontId="5" fillId="2" borderId="2" xfId="0" applyNumberFormat="1" applyFont="1" applyFill="1" applyBorder="1" applyAlignment="1">
      <alignment horizontal="right"/>
    </xf>
    <xf numFmtId="0" fontId="5" fillId="2" borderId="6" xfId="0" applyFont="1" applyFill="1" applyBorder="1" applyAlignment="1">
      <alignment horizontal="center"/>
    </xf>
    <xf numFmtId="168" fontId="0" fillId="2" borderId="10" xfId="0" applyNumberFormat="1" applyFont="1" applyFill="1" applyBorder="1" applyAlignment="1"/>
    <xf numFmtId="0" fontId="0" fillId="2" borderId="10" xfId="0" applyFont="1" applyFill="1" applyBorder="1"/>
    <xf numFmtId="0" fontId="0" fillId="2" borderId="0" xfId="0" applyNumberFormat="1" applyFill="1" applyBorder="1" applyAlignment="1" applyProtection="1">
      <alignment vertical="top" wrapText="1"/>
    </xf>
    <xf numFmtId="166" fontId="0" fillId="2" borderId="0" xfId="0" applyNumberFormat="1" applyFill="1" applyBorder="1" applyAlignment="1" applyProtection="1">
      <alignment vertical="top" wrapText="1"/>
    </xf>
    <xf numFmtId="164" fontId="0" fillId="2" borderId="0" xfId="0" applyNumberFormat="1" applyFill="1" applyBorder="1"/>
    <xf numFmtId="168" fontId="0" fillId="2" borderId="10" xfId="0" applyNumberFormat="1" applyFill="1" applyBorder="1" applyAlignment="1"/>
    <xf numFmtId="168" fontId="5" fillId="2" borderId="2" xfId="0" applyNumberFormat="1" applyFont="1" applyFill="1" applyBorder="1" applyAlignment="1">
      <alignment horizontal="right"/>
    </xf>
    <xf numFmtId="170" fontId="0" fillId="2" borderId="2" xfId="0" applyNumberFormat="1" applyFont="1" applyFill="1" applyBorder="1"/>
    <xf numFmtId="168" fontId="0" fillId="2" borderId="0" xfId="0" applyNumberFormat="1" applyFill="1" applyBorder="1"/>
    <xf numFmtId="168" fontId="0" fillId="2" borderId="0" xfId="0" applyNumberFormat="1" applyFont="1" applyFill="1" applyBorder="1"/>
    <xf numFmtId="11" fontId="0" fillId="2" borderId="0" xfId="0" applyNumberFormat="1" applyFill="1"/>
    <xf numFmtId="168" fontId="0" fillId="2" borderId="10" xfId="0" applyNumberFormat="1" applyFill="1" applyBorder="1"/>
    <xf numFmtId="168" fontId="0" fillId="2" borderId="10" xfId="0" applyNumberFormat="1" applyFont="1" applyFill="1" applyBorder="1"/>
    <xf numFmtId="168" fontId="0" fillId="2" borderId="17" xfId="0" applyNumberFormat="1" applyFill="1" applyBorder="1"/>
    <xf numFmtId="0" fontId="0" fillId="2" borderId="17" xfId="0" applyFill="1" applyBorder="1"/>
    <xf numFmtId="0" fontId="5" fillId="2" borderId="15" xfId="0" applyFont="1" applyFill="1" applyBorder="1" applyAlignment="1">
      <alignment horizontal="center"/>
    </xf>
    <xf numFmtId="0" fontId="5" fillId="2" borderId="15" xfId="0" applyFont="1" applyFill="1" applyBorder="1"/>
    <xf numFmtId="0" fontId="5" fillId="2" borderId="0" xfId="0" applyFont="1" applyFill="1" applyAlignment="1">
      <alignment horizontal="center" vertical="center"/>
    </xf>
    <xf numFmtId="0" fontId="5" fillId="2" borderId="0" xfId="0" applyFont="1" applyFill="1" applyBorder="1" applyAlignment="1">
      <alignment horizontal="center" vertical="center"/>
    </xf>
    <xf numFmtId="0" fontId="5" fillId="0" borderId="15" xfId="0" applyFont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/>
    </xf>
    <xf numFmtId="3" fontId="5" fillId="2" borderId="15" xfId="2" applyNumberFormat="1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5" xfId="0" applyFont="1" applyFill="1" applyBorder="1" applyAlignment="1" applyProtection="1">
      <alignment horizontal="center" vertical="center" wrapText="1"/>
    </xf>
    <xf numFmtId="4" fontId="5" fillId="2" borderId="15" xfId="0" applyNumberFormat="1" applyFont="1" applyFill="1" applyBorder="1" applyAlignment="1" applyProtection="1">
      <alignment horizontal="center" vertical="center" wrapText="1"/>
    </xf>
    <xf numFmtId="0" fontId="0" fillId="2" borderId="1" xfId="0" applyFont="1" applyFill="1" applyBorder="1" applyAlignment="1">
      <alignment horizontal="right"/>
    </xf>
    <xf numFmtId="167" fontId="0" fillId="2" borderId="0" xfId="0" applyNumberFormat="1" applyFill="1" applyBorder="1" applyAlignment="1"/>
    <xf numFmtId="0" fontId="5" fillId="2" borderId="1" xfId="0" applyFont="1" applyFill="1" applyBorder="1" applyAlignment="1">
      <alignment horizontal="right"/>
    </xf>
    <xf numFmtId="171" fontId="0" fillId="2" borderId="0" xfId="0" applyNumberFormat="1" applyFill="1"/>
    <xf numFmtId="0" fontId="0" fillId="2" borderId="1" xfId="0" applyFont="1" applyFill="1" applyBorder="1"/>
    <xf numFmtId="167" fontId="0" fillId="2" borderId="0" xfId="0" applyNumberFormat="1" applyFill="1"/>
    <xf numFmtId="3" fontId="0" fillId="2" borderId="0" xfId="2" applyNumberFormat="1" applyFont="1" applyFill="1" applyBorder="1"/>
    <xf numFmtId="1" fontId="0" fillId="2" borderId="0" xfId="0" applyNumberFormat="1" applyFill="1"/>
    <xf numFmtId="1" fontId="0" fillId="2" borderId="0" xfId="0" applyNumberFormat="1" applyFill="1" applyAlignment="1" applyProtection="1">
      <alignment vertical="top" wrapText="1"/>
    </xf>
    <xf numFmtId="172" fontId="0" fillId="2" borderId="7" xfId="0" applyNumberFormat="1" applyFill="1" applyBorder="1" applyAlignment="1"/>
    <xf numFmtId="10" fontId="0" fillId="2" borderId="0" xfId="2" applyNumberFormat="1" applyFont="1" applyFill="1" applyBorder="1" applyAlignment="1"/>
    <xf numFmtId="0" fontId="5" fillId="2" borderId="2" xfId="0" applyFont="1" applyFill="1" applyBorder="1" applyAlignment="1">
      <alignment horizontal="right"/>
    </xf>
    <xf numFmtId="0" fontId="0" fillId="2" borderId="15" xfId="0" applyFill="1" applyBorder="1"/>
    <xf numFmtId="173" fontId="0" fillId="2" borderId="13" xfId="0" applyNumberFormat="1" applyFill="1" applyBorder="1"/>
    <xf numFmtId="0" fontId="0" fillId="2" borderId="18" xfId="0" applyFill="1" applyBorder="1"/>
    <xf numFmtId="0" fontId="0" fillId="2" borderId="19" xfId="0" applyFill="1" applyBorder="1"/>
    <xf numFmtId="164" fontId="0" fillId="2" borderId="0" xfId="0" applyNumberFormat="1" applyFill="1"/>
    <xf numFmtId="174" fontId="0" fillId="2" borderId="0" xfId="0" applyNumberFormat="1" applyFill="1"/>
    <xf numFmtId="10" fontId="0" fillId="2" borderId="0" xfId="2" applyNumberFormat="1" applyFont="1" applyFill="1" applyAlignment="1" applyProtection="1">
      <alignment vertical="top" wrapText="1"/>
    </xf>
    <xf numFmtId="170" fontId="5" fillId="2" borderId="7" xfId="0" applyNumberFormat="1" applyFont="1" applyFill="1" applyBorder="1"/>
    <xf numFmtId="0" fontId="0" fillId="2" borderId="20" xfId="0" applyFill="1" applyBorder="1"/>
    <xf numFmtId="0" fontId="5" fillId="2" borderId="4" xfId="0" applyFont="1" applyFill="1" applyBorder="1"/>
    <xf numFmtId="0" fontId="0" fillId="2" borderId="5" xfId="0" applyFill="1" applyBorder="1"/>
    <xf numFmtId="0" fontId="0" fillId="2" borderId="6" xfId="0" applyFill="1" applyBorder="1"/>
    <xf numFmtId="0" fontId="0" fillId="2" borderId="4" xfId="0" applyFill="1" applyBorder="1"/>
    <xf numFmtId="0" fontId="0" fillId="2" borderId="14" xfId="0" applyFill="1" applyBorder="1"/>
    <xf numFmtId="10" fontId="0" fillId="2" borderId="1" xfId="0" applyNumberFormat="1" applyFill="1" applyBorder="1"/>
    <xf numFmtId="1" fontId="0" fillId="2" borderId="7" xfId="0" applyNumberFormat="1" applyFill="1" applyBorder="1"/>
    <xf numFmtId="0" fontId="5" fillId="2" borderId="2" xfId="0" applyFont="1" applyFill="1" applyBorder="1" applyAlignment="1">
      <alignment horizontal="center" vertical="center"/>
    </xf>
    <xf numFmtId="174" fontId="5" fillId="2" borderId="2" xfId="0" applyNumberFormat="1" applyFont="1" applyFill="1" applyBorder="1" applyAlignment="1">
      <alignment horizontal="center" vertical="center"/>
    </xf>
    <xf numFmtId="168" fontId="0" fillId="2" borderId="0" xfId="5" applyNumberFormat="1" applyFont="1" applyFill="1"/>
    <xf numFmtId="167" fontId="9" fillId="3" borderId="0" xfId="0" applyNumberFormat="1" applyFont="1" applyFill="1"/>
    <xf numFmtId="10" fontId="0" fillId="2" borderId="0" xfId="6" applyNumberFormat="1" applyFont="1" applyFill="1"/>
    <xf numFmtId="10" fontId="0" fillId="2" borderId="0" xfId="6" applyNumberFormat="1" applyFont="1" applyFill="1" applyAlignment="1" applyProtection="1">
      <alignment vertical="top" wrapText="1"/>
    </xf>
    <xf numFmtId="168" fontId="0" fillId="2" borderId="0" xfId="7" applyNumberFormat="1" applyFont="1" applyFill="1"/>
    <xf numFmtId="0" fontId="6" fillId="2" borderId="0" xfId="0" applyFont="1" applyFill="1" applyBorder="1" applyAlignment="1">
      <alignment horizontal="center"/>
    </xf>
    <xf numFmtId="3" fontId="0" fillId="0" borderId="0" xfId="7" applyNumberFormat="1" applyFont="1"/>
    <xf numFmtId="0" fontId="0" fillId="0" borderId="2" xfId="0" applyBorder="1"/>
    <xf numFmtId="3" fontId="0" fillId="0" borderId="2" xfId="7" applyNumberFormat="1" applyFont="1" applyBorder="1"/>
    <xf numFmtId="3" fontId="0" fillId="0" borderId="4" xfId="0" applyNumberFormat="1" applyBorder="1"/>
    <xf numFmtId="0" fontId="0" fillId="0" borderId="6" xfId="0" applyFill="1" applyBorder="1"/>
    <xf numFmtId="3" fontId="0" fillId="0" borderId="12" xfId="0" applyNumberFormat="1" applyBorder="1"/>
    <xf numFmtId="0" fontId="0" fillId="0" borderId="3" xfId="0" applyFill="1" applyBorder="1"/>
    <xf numFmtId="3" fontId="0" fillId="0" borderId="13" xfId="0" applyNumberFormat="1" applyBorder="1"/>
    <xf numFmtId="0" fontId="0" fillId="0" borderId="8" xfId="0" applyFill="1" applyBorder="1"/>
    <xf numFmtId="3" fontId="0" fillId="0" borderId="20" xfId="0" applyNumberFormat="1" applyBorder="1"/>
    <xf numFmtId="0" fontId="0" fillId="0" borderId="11" xfId="0" applyFill="1" applyBorder="1"/>
    <xf numFmtId="0" fontId="0" fillId="0" borderId="12" xfId="0" applyBorder="1"/>
    <xf numFmtId="3" fontId="0" fillId="0" borderId="14" xfId="0" applyNumberFormat="1" applyBorder="1"/>
    <xf numFmtId="3" fontId="0" fillId="0" borderId="12" xfId="0" applyNumberFormat="1" applyBorder="1" applyAlignment="1">
      <alignment horizontal="right"/>
    </xf>
    <xf numFmtId="3" fontId="5" fillId="0" borderId="2" xfId="7" applyNumberFormat="1" applyFont="1" applyBorder="1" applyAlignment="1">
      <alignment horizontal="center"/>
    </xf>
    <xf numFmtId="0" fontId="0" fillId="0" borderId="14" xfId="0" applyBorder="1"/>
    <xf numFmtId="10" fontId="0" fillId="0" borderId="0" xfId="7" applyNumberFormat="1" applyFont="1"/>
    <xf numFmtId="1" fontId="0" fillId="0" borderId="0" xfId="0" applyNumberFormat="1"/>
    <xf numFmtId="1" fontId="0" fillId="0" borderId="0" xfId="7" applyNumberFormat="1" applyFont="1"/>
    <xf numFmtId="0" fontId="5" fillId="0" borderId="0" xfId="0" applyFont="1"/>
    <xf numFmtId="10" fontId="0" fillId="2" borderId="0" xfId="7" applyNumberFormat="1" applyFont="1" applyFill="1"/>
    <xf numFmtId="3" fontId="0" fillId="2" borderId="0" xfId="7" applyNumberFormat="1" applyFont="1" applyFill="1"/>
    <xf numFmtId="175" fontId="0" fillId="0" borderId="0" xfId="7" applyNumberFormat="1" applyFont="1" applyFill="1" applyBorder="1" applyAlignment="1">
      <alignment horizontal="right"/>
    </xf>
    <xf numFmtId="175" fontId="0" fillId="0" borderId="0" xfId="7" applyNumberFormat="1" applyFont="1" applyFill="1" applyBorder="1" applyAlignment="1"/>
    <xf numFmtId="0" fontId="0" fillId="2" borderId="0" xfId="0" applyFill="1" applyAlignment="1">
      <alignment horizontal="right"/>
    </xf>
    <xf numFmtId="0" fontId="0" fillId="2" borderId="0" xfId="0" applyFill="1" applyBorder="1" applyAlignment="1">
      <alignment horizontal="right"/>
    </xf>
    <xf numFmtId="10" fontId="0" fillId="2" borderId="0" xfId="0" applyNumberFormat="1" applyFill="1" applyBorder="1"/>
    <xf numFmtId="176" fontId="0" fillId="2" borderId="0" xfId="0" applyNumberFormat="1" applyFill="1" applyBorder="1"/>
    <xf numFmtId="164" fontId="0" fillId="2" borderId="0" xfId="0" applyNumberFormat="1" applyFill="1" applyAlignment="1" applyProtection="1">
      <alignment vertical="top" wrapText="1"/>
    </xf>
    <xf numFmtId="164" fontId="0" fillId="2" borderId="0" xfId="0" applyNumberFormat="1" applyFill="1" applyBorder="1" applyAlignment="1" applyProtection="1">
      <alignment vertical="top" wrapText="1"/>
    </xf>
    <xf numFmtId="10" fontId="5" fillId="2" borderId="0" xfId="0" applyNumberFormat="1" applyFont="1" applyFill="1" applyAlignment="1" applyProtection="1">
      <alignment vertical="top" wrapText="1"/>
    </xf>
    <xf numFmtId="10" fontId="5" fillId="2" borderId="0" xfId="7" applyNumberFormat="1" applyFont="1" applyFill="1"/>
    <xf numFmtId="3" fontId="0" fillId="2" borderId="0" xfId="0" applyNumberFormat="1" applyFill="1" applyAlignment="1">
      <alignment horizontal="right"/>
    </xf>
    <xf numFmtId="3" fontId="0" fillId="2" borderId="0" xfId="0" applyNumberFormat="1" applyFill="1"/>
    <xf numFmtId="10" fontId="0" fillId="2" borderId="0" xfId="7" applyNumberFormat="1" applyFont="1" applyFill="1" applyBorder="1"/>
    <xf numFmtId="10" fontId="0" fillId="2" borderId="15" xfId="0" applyNumberFormat="1" applyFill="1" applyBorder="1" applyAlignment="1">
      <alignment horizontal="right"/>
    </xf>
    <xf numFmtId="175" fontId="0" fillId="2" borderId="0" xfId="0" applyNumberFormat="1" applyFill="1" applyBorder="1" applyAlignment="1"/>
    <xf numFmtId="10" fontId="0" fillId="2" borderId="0" xfId="7" applyNumberFormat="1" applyFont="1" applyFill="1" applyBorder="1" applyAlignment="1"/>
    <xf numFmtId="10" fontId="0" fillId="2" borderId="0" xfId="0" applyNumberFormat="1" applyFill="1" applyBorder="1" applyAlignment="1">
      <alignment horizontal="right"/>
    </xf>
    <xf numFmtId="10" fontId="6" fillId="2" borderId="0" xfId="7" applyNumberFormat="1" applyFont="1" applyFill="1" applyBorder="1" applyAlignment="1">
      <alignment horizontal="center"/>
    </xf>
    <xf numFmtId="164" fontId="11" fillId="2" borderId="0" xfId="8" applyNumberFormat="1" applyFont="1" applyFill="1" applyBorder="1" applyAlignment="1" applyProtection="1">
      <alignment vertical="top" wrapText="1"/>
    </xf>
    <xf numFmtId="170" fontId="0" fillId="2" borderId="12" xfId="0" applyNumberFormat="1" applyFill="1" applyBorder="1"/>
    <xf numFmtId="0" fontId="5" fillId="2" borderId="0" xfId="0" applyFont="1" applyFill="1" applyAlignment="1">
      <alignment horizontal="center" vertical="center" wrapText="1"/>
    </xf>
    <xf numFmtId="3" fontId="5" fillId="2" borderId="0" xfId="7" applyNumberFormat="1" applyFont="1" applyFill="1" applyAlignment="1">
      <alignment horizontal="center" vertical="center"/>
    </xf>
    <xf numFmtId="3" fontId="5" fillId="2" borderId="2" xfId="7" applyNumberFormat="1" applyFont="1" applyFill="1" applyBorder="1" applyAlignment="1">
      <alignment horizontal="center" vertical="center"/>
    </xf>
    <xf numFmtId="0" fontId="5" fillId="2" borderId="2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 applyProtection="1">
      <alignment horizontal="center" vertical="center" wrapText="1"/>
    </xf>
    <xf numFmtId="3" fontId="0" fillId="0" borderId="0" xfId="7" applyNumberFormat="1" applyFont="1" applyBorder="1"/>
    <xf numFmtId="168" fontId="0" fillId="0" borderId="0" xfId="0" applyNumberFormat="1"/>
    <xf numFmtId="0" fontId="0" fillId="0" borderId="0" xfId="0" applyNumberFormat="1" applyAlignment="1" applyProtection="1">
      <alignment vertical="top" wrapText="1"/>
    </xf>
    <xf numFmtId="4" fontId="0" fillId="0" borderId="0" xfId="0" applyNumberFormat="1"/>
    <xf numFmtId="168" fontId="0" fillId="0" borderId="0" xfId="7" applyNumberFormat="1" applyFont="1"/>
    <xf numFmtId="4" fontId="0" fillId="0" borderId="0" xfId="0" applyNumberFormat="1" applyFill="1" applyAlignment="1" applyProtection="1">
      <alignment vertical="top" wrapText="1"/>
    </xf>
    <xf numFmtId="168" fontId="0" fillId="0" borderId="0" xfId="0" applyNumberFormat="1" applyAlignment="1" applyProtection="1">
      <alignment vertical="top" wrapText="1"/>
    </xf>
    <xf numFmtId="2" fontId="0" fillId="0" borderId="0" xfId="0" applyNumberFormat="1" applyAlignment="1">
      <alignment vertical="top"/>
    </xf>
    <xf numFmtId="0" fontId="0" fillId="0" borderId="0" xfId="0" applyAlignment="1">
      <alignment horizontal="right" vertical="top"/>
    </xf>
    <xf numFmtId="0" fontId="0" fillId="0" borderId="0" xfId="0" applyAlignment="1">
      <alignment horizontal="left" vertical="top"/>
    </xf>
    <xf numFmtId="165" fontId="0" fillId="0" borderId="0" xfId="0" applyNumberFormat="1" applyAlignment="1">
      <alignment vertical="top"/>
    </xf>
    <xf numFmtId="168" fontId="0" fillId="0" borderId="0" xfId="0" applyNumberFormat="1" applyFill="1" applyAlignment="1" applyProtection="1">
      <alignment vertical="top" wrapText="1"/>
    </xf>
    <xf numFmtId="0" fontId="0" fillId="0" borderId="0" xfId="0" applyNumberFormat="1" applyBorder="1" applyAlignment="1" applyProtection="1">
      <alignment vertical="top" wrapText="1"/>
    </xf>
    <xf numFmtId="166" fontId="0" fillId="0" borderId="0" xfId="0" applyNumberFormat="1" applyFill="1" applyBorder="1" applyAlignment="1" applyProtection="1">
      <alignment vertical="top" wrapText="1"/>
    </xf>
    <xf numFmtId="0" fontId="0" fillId="0" borderId="0" xfId="0" applyNumberFormat="1" applyFill="1" applyBorder="1" applyAlignment="1" applyProtection="1">
      <alignment vertical="top" wrapText="1"/>
    </xf>
    <xf numFmtId="0" fontId="5" fillId="0" borderId="0" xfId="0" applyFont="1" applyFill="1" applyAlignment="1">
      <alignment horizontal="center" vertical="center"/>
    </xf>
    <xf numFmtId="0" fontId="5" fillId="0" borderId="15" xfId="0" applyFont="1" applyFill="1" applyBorder="1" applyAlignment="1">
      <alignment horizontal="center" vertical="center"/>
    </xf>
    <xf numFmtId="3" fontId="5" fillId="0" borderId="15" xfId="7" applyNumberFormat="1" applyFont="1" applyFill="1" applyBorder="1" applyAlignment="1">
      <alignment horizontal="center" vertical="center"/>
    </xf>
    <xf numFmtId="0" fontId="5" fillId="0" borderId="15" xfId="0" applyFont="1" applyFill="1" applyBorder="1" applyAlignment="1">
      <alignment horizontal="center" vertical="center" wrapText="1"/>
    </xf>
    <xf numFmtId="0" fontId="5" fillId="0" borderId="15" xfId="0" applyFont="1" applyFill="1" applyBorder="1" applyAlignment="1" applyProtection="1">
      <alignment horizontal="center" vertical="center" wrapText="1"/>
    </xf>
    <xf numFmtId="4" fontId="5" fillId="0" borderId="15" xfId="0" applyNumberFormat="1" applyFont="1" applyFill="1" applyBorder="1" applyAlignment="1" applyProtection="1">
      <alignment horizontal="center" vertical="center" wrapText="1"/>
    </xf>
    <xf numFmtId="0" fontId="0" fillId="0" borderId="0" xfId="0" applyFill="1"/>
    <xf numFmtId="177" fontId="0" fillId="0" borderId="0" xfId="9" applyNumberFormat="1" applyFont="1" applyFill="1"/>
    <xf numFmtId="3" fontId="0" fillId="0" borderId="0" xfId="0" applyNumberFormat="1" applyFill="1"/>
    <xf numFmtId="3" fontId="0" fillId="0" borderId="0" xfId="0" applyNumberFormat="1" applyFill="1" applyBorder="1"/>
    <xf numFmtId="0" fontId="0" fillId="0" borderId="0" xfId="0" applyFill="1" applyBorder="1"/>
    <xf numFmtId="1" fontId="0" fillId="0" borderId="0" xfId="0" applyNumberFormat="1" applyFill="1"/>
    <xf numFmtId="3" fontId="0" fillId="0" borderId="0" xfId="0" applyNumberFormat="1" applyFill="1" applyProtection="1"/>
    <xf numFmtId="177" fontId="0" fillId="0" borderId="0" xfId="9" applyNumberFormat="1" applyFont="1" applyFill="1" applyAlignment="1" applyProtection="1">
      <alignment vertical="top" wrapText="1"/>
    </xf>
    <xf numFmtId="177" fontId="0" fillId="0" borderId="0" xfId="9" applyNumberFormat="1" applyFont="1" applyFill="1" applyBorder="1" applyAlignment="1" applyProtection="1">
      <alignment vertical="top" wrapText="1"/>
    </xf>
    <xf numFmtId="1" fontId="0" fillId="0" borderId="0" xfId="0" applyNumberFormat="1" applyFill="1" applyAlignment="1" applyProtection="1">
      <alignment vertical="top" wrapText="1"/>
    </xf>
    <xf numFmtId="177" fontId="9" fillId="0" borderId="0" xfId="9" applyNumberFormat="1" applyFont="1" applyAlignment="1">
      <alignment vertical="top" wrapText="1"/>
    </xf>
    <xf numFmtId="0" fontId="0" fillId="0" borderId="0" xfId="0" applyFill="1" applyProtection="1"/>
    <xf numFmtId="3" fontId="0" fillId="0" borderId="0" xfId="0" applyNumberFormat="1" applyFill="1" applyAlignment="1">
      <alignment vertical="top"/>
    </xf>
    <xf numFmtId="0" fontId="0" fillId="0" borderId="0" xfId="0" applyFill="1" applyAlignment="1">
      <alignment vertical="top"/>
    </xf>
    <xf numFmtId="2" fontId="0" fillId="0" borderId="0" xfId="0" applyNumberFormat="1" applyFill="1" applyAlignment="1">
      <alignment vertical="top"/>
    </xf>
    <xf numFmtId="0" fontId="0" fillId="0" borderId="0" xfId="0" applyFill="1" applyAlignment="1">
      <alignment horizontal="left" vertical="top"/>
    </xf>
    <xf numFmtId="165" fontId="0" fillId="0" borderId="0" xfId="0" applyNumberFormat="1" applyFill="1" applyAlignment="1">
      <alignment vertical="top"/>
    </xf>
    <xf numFmtId="0" fontId="0" fillId="0" borderId="0" xfId="0" applyFill="1" applyBorder="1" applyProtection="1"/>
    <xf numFmtId="0" fontId="0" fillId="0" borderId="0" xfId="0" applyFill="1" applyBorder="1" applyAlignment="1" applyProtection="1">
      <alignment vertical="top" wrapText="1"/>
    </xf>
    <xf numFmtId="3" fontId="0" fillId="0" borderId="0" xfId="0" applyNumberFormat="1" applyFill="1" applyBorder="1" applyAlignment="1" applyProtection="1">
      <alignment vertical="top" wrapText="1"/>
    </xf>
    <xf numFmtId="3" fontId="0" fillId="0" borderId="0" xfId="0" applyNumberFormat="1" applyFill="1" applyBorder="1" applyProtection="1"/>
    <xf numFmtId="10" fontId="0" fillId="0" borderId="0" xfId="0" applyNumberFormat="1" applyFill="1" applyBorder="1" applyProtection="1"/>
    <xf numFmtId="0" fontId="0" fillId="0" borderId="0" xfId="0" applyFill="1" applyBorder="1" applyAlignment="1" applyProtection="1">
      <alignment horizontal="left" vertical="center"/>
    </xf>
    <xf numFmtId="10" fontId="0" fillId="0" borderId="0" xfId="7" applyNumberFormat="1" applyFont="1" applyFill="1" applyBorder="1" applyProtection="1"/>
    <xf numFmtId="0" fontId="5" fillId="0" borderId="0" xfId="0" applyFont="1" applyFill="1" applyBorder="1" applyProtection="1"/>
    <xf numFmtId="3" fontId="5" fillId="0" borderId="0" xfId="0" applyNumberFormat="1" applyFont="1" applyFill="1" applyBorder="1" applyProtection="1"/>
    <xf numFmtId="0" fontId="5" fillId="0" borderId="0" xfId="0" applyFont="1" applyFill="1" applyBorder="1" applyAlignment="1" applyProtection="1">
      <alignment horizontal="left" vertical="center"/>
    </xf>
    <xf numFmtId="0" fontId="0" fillId="0" borderId="2" xfId="0" applyFill="1" applyBorder="1" applyProtection="1"/>
    <xf numFmtId="10" fontId="0" fillId="0" borderId="2" xfId="7" applyNumberFormat="1" applyFont="1" applyFill="1" applyBorder="1" applyAlignment="1" applyProtection="1">
      <alignment horizontal="left" vertical="center"/>
    </xf>
    <xf numFmtId="3" fontId="0" fillId="0" borderId="2" xfId="0" applyNumberFormat="1" applyFill="1" applyBorder="1" applyAlignment="1" applyProtection="1">
      <alignment horizontal="left" vertical="center" wrapText="1"/>
    </xf>
    <xf numFmtId="0" fontId="0" fillId="0" borderId="2" xfId="0" applyFill="1" applyBorder="1" applyAlignment="1" applyProtection="1">
      <alignment horizontal="left" vertical="center"/>
    </xf>
    <xf numFmtId="10" fontId="0" fillId="0" borderId="0" xfId="7" applyNumberFormat="1" applyFont="1" applyFill="1" applyAlignment="1" applyProtection="1">
      <alignment horizontal="left" vertical="center"/>
    </xf>
    <xf numFmtId="3" fontId="0" fillId="0" borderId="0" xfId="0" applyNumberFormat="1" applyFill="1" applyAlignment="1" applyProtection="1">
      <alignment horizontal="left" vertical="center" wrapText="1"/>
    </xf>
    <xf numFmtId="164" fontId="11" fillId="0" borderId="0" xfId="8" applyNumberFormat="1" applyFont="1" applyFill="1" applyBorder="1" applyAlignment="1" applyProtection="1">
      <alignment vertical="top" wrapText="1"/>
    </xf>
    <xf numFmtId="0" fontId="0" fillId="0" borderId="0" xfId="0" applyFill="1" applyBorder="1" applyAlignment="1" applyProtection="1">
      <alignment horizontal="left" vertical="center" wrapText="1"/>
    </xf>
    <xf numFmtId="0" fontId="0" fillId="0" borderId="12" xfId="0" applyFill="1" applyBorder="1" applyProtection="1"/>
    <xf numFmtId="0" fontId="0" fillId="0" borderId="3" xfId="0" applyFill="1" applyBorder="1" applyProtection="1"/>
    <xf numFmtId="0" fontId="0" fillId="0" borderId="0" xfId="0" applyFill="1" applyAlignment="1" applyProtection="1">
      <alignment horizontal="left" vertical="center"/>
    </xf>
    <xf numFmtId="3" fontId="0" fillId="0" borderId="13" xfId="0" applyNumberFormat="1" applyFill="1" applyBorder="1" applyProtection="1"/>
    <xf numFmtId="0" fontId="0" fillId="0" borderId="8" xfId="0" applyFill="1" applyBorder="1" applyProtection="1"/>
    <xf numFmtId="170" fontId="0" fillId="0" borderId="13" xfId="0" applyNumberFormat="1" applyFill="1" applyBorder="1"/>
    <xf numFmtId="2" fontId="0" fillId="0" borderId="13" xfId="0" applyNumberFormat="1" applyFill="1" applyBorder="1"/>
    <xf numFmtId="10" fontId="0" fillId="0" borderId="13" xfId="0" applyNumberFormat="1" applyFill="1" applyBorder="1"/>
    <xf numFmtId="168" fontId="0" fillId="0" borderId="13" xfId="0" applyNumberFormat="1" applyFill="1" applyBorder="1"/>
    <xf numFmtId="0" fontId="0" fillId="0" borderId="0" xfId="0" applyFill="1" applyAlignment="1" applyProtection="1">
      <alignment horizontal="left" vertical="center" wrapText="1"/>
    </xf>
    <xf numFmtId="0" fontId="0" fillId="0" borderId="20" xfId="0" applyFill="1" applyBorder="1"/>
    <xf numFmtId="0" fontId="5" fillId="0" borderId="14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5" fillId="0" borderId="0" xfId="0" applyFont="1" applyFill="1" applyAlignment="1" applyProtection="1">
      <alignment horizontal="center" vertical="center"/>
    </xf>
    <xf numFmtId="177" fontId="5" fillId="0" borderId="15" xfId="9" applyNumberFormat="1" applyFont="1" applyFill="1" applyBorder="1" applyAlignment="1" applyProtection="1">
      <alignment horizontal="center" vertical="center" wrapText="1"/>
    </xf>
    <xf numFmtId="3" fontId="5" fillId="0" borderId="15" xfId="0" applyNumberFormat="1" applyFont="1" applyFill="1" applyBorder="1" applyAlignment="1" applyProtection="1">
      <alignment horizontal="center" vertical="center" wrapText="1"/>
    </xf>
    <xf numFmtId="0" fontId="5" fillId="0" borderId="0" xfId="0" applyFont="1" applyAlignment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 wrapText="1"/>
    </xf>
    <xf numFmtId="0" fontId="0" fillId="0" borderId="6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4" xfId="0" applyBorder="1" applyAlignment="1">
      <alignment horizontal="center"/>
    </xf>
    <xf numFmtId="0" fontId="12" fillId="0" borderId="0" xfId="10"/>
    <xf numFmtId="178" fontId="12" fillId="0" borderId="0" xfId="10" applyNumberFormat="1"/>
    <xf numFmtId="167" fontId="12" fillId="0" borderId="0" xfId="10" applyNumberFormat="1"/>
    <xf numFmtId="2" fontId="12" fillId="0" borderId="0" xfId="10" applyNumberFormat="1"/>
    <xf numFmtId="14" fontId="12" fillId="0" borderId="0" xfId="10" applyNumberFormat="1"/>
    <xf numFmtId="0" fontId="12" fillId="0" borderId="0" xfId="10" applyAlignment="1" applyProtection="1">
      <alignment vertical="top" wrapText="1"/>
    </xf>
    <xf numFmtId="0" fontId="12" fillId="0" borderId="0" xfId="10" applyAlignment="1">
      <alignment horizontal="left" vertical="top"/>
    </xf>
    <xf numFmtId="0" fontId="12" fillId="0" borderId="0" xfId="10" applyFill="1" applyAlignment="1" applyProtection="1">
      <alignment vertical="top" wrapText="1"/>
    </xf>
    <xf numFmtId="0" fontId="12" fillId="0" borderId="0" xfId="10" applyBorder="1" applyAlignment="1" applyProtection="1">
      <alignment vertical="top" wrapText="1"/>
    </xf>
    <xf numFmtId="0" fontId="12" fillId="0" borderId="0" xfId="10" applyFill="1"/>
    <xf numFmtId="0" fontId="12" fillId="0" borderId="0" xfId="10" applyFill="1" applyBorder="1" applyAlignment="1" applyProtection="1">
      <alignment vertical="top" wrapText="1"/>
    </xf>
    <xf numFmtId="167" fontId="12" fillId="0" borderId="0" xfId="10" applyNumberFormat="1" applyFill="1"/>
    <xf numFmtId="2" fontId="12" fillId="0" borderId="0" xfId="10" applyNumberFormat="1" applyFill="1"/>
    <xf numFmtId="14" fontId="12" fillId="0" borderId="0" xfId="10" applyNumberFormat="1" applyFill="1"/>
    <xf numFmtId="168" fontId="12" fillId="0" borderId="0" xfId="10" applyNumberFormat="1"/>
    <xf numFmtId="1" fontId="12" fillId="0" borderId="1" xfId="10" applyNumberFormat="1" applyBorder="1"/>
    <xf numFmtId="0" fontId="12" fillId="0" borderId="3" xfId="10" applyBorder="1"/>
    <xf numFmtId="0" fontId="12" fillId="0" borderId="7" xfId="10" applyBorder="1"/>
    <xf numFmtId="0" fontId="12" fillId="0" borderId="8" xfId="10" applyBorder="1"/>
    <xf numFmtId="2" fontId="12" fillId="0" borderId="21" xfId="10" applyNumberFormat="1" applyBorder="1"/>
    <xf numFmtId="10" fontId="0" fillId="0" borderId="0" xfId="11" applyNumberFormat="1" applyFont="1"/>
    <xf numFmtId="1" fontId="12" fillId="0" borderId="9" xfId="10" applyNumberFormat="1" applyBorder="1"/>
    <xf numFmtId="0" fontId="12" fillId="0" borderId="11" xfId="10" applyBorder="1"/>
    <xf numFmtId="178" fontId="8" fillId="0" borderId="0" xfId="10" applyNumberFormat="1" applyFont="1"/>
    <xf numFmtId="0" fontId="8" fillId="0" borderId="0" xfId="10" applyFont="1"/>
  </cellXfs>
  <cellStyles count="12">
    <cellStyle name="God 2" xfId="8"/>
    <cellStyle name="Hyperkobling" xfId="4" builtinId="8"/>
    <cellStyle name="Komma" xfId="1" builtinId="3"/>
    <cellStyle name="Komma 2" xfId="9"/>
    <cellStyle name="Normal" xfId="0" builtinId="0"/>
    <cellStyle name="Normal 2" xfId="10"/>
    <cellStyle name="Prosent" xfId="2" builtinId="5"/>
    <cellStyle name="Prosent 2" xfId="3"/>
    <cellStyle name="Prosent 3" xfId="5"/>
    <cellStyle name="Prosent 4" xfId="6"/>
    <cellStyle name="Prosent 5" xfId="7"/>
    <cellStyle name="Prosent 6" xfId="11"/>
  </cellStyles>
  <dxfs count="0"/>
  <tableStyles count="0" defaultTableStyle="TableStyleMedium9" defaultPivotStyle="PivotStyleMedium7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20" Type="http://schemas.openxmlformats.org/officeDocument/2006/relationships/styles" Target="styles.xml"/><Relationship Id="rId21" Type="http://schemas.openxmlformats.org/officeDocument/2006/relationships/sharedStrings" Target="sharedStrings.xml"/><Relationship Id="rId22" Type="http://schemas.openxmlformats.org/officeDocument/2006/relationships/calcChain" Target="calcChain.xml"/><Relationship Id="rId10" Type="http://schemas.openxmlformats.org/officeDocument/2006/relationships/worksheet" Target="worksheets/sheet10.xml"/><Relationship Id="rId11" Type="http://schemas.openxmlformats.org/officeDocument/2006/relationships/worksheet" Target="worksheets/sheet11.xml"/><Relationship Id="rId12" Type="http://schemas.openxmlformats.org/officeDocument/2006/relationships/worksheet" Target="worksheets/sheet12.xml"/><Relationship Id="rId13" Type="http://schemas.openxmlformats.org/officeDocument/2006/relationships/worksheet" Target="worksheets/sheet13.xml"/><Relationship Id="rId14" Type="http://schemas.openxmlformats.org/officeDocument/2006/relationships/worksheet" Target="worksheets/sheet14.xml"/><Relationship Id="rId15" Type="http://schemas.openxmlformats.org/officeDocument/2006/relationships/worksheet" Target="worksheets/sheet15.xml"/><Relationship Id="rId16" Type="http://schemas.openxmlformats.org/officeDocument/2006/relationships/worksheet" Target="worksheets/sheet16.xml"/><Relationship Id="rId17" Type="http://schemas.openxmlformats.org/officeDocument/2006/relationships/worksheet" Target="worksheets/sheet17.xml"/><Relationship Id="rId18" Type="http://schemas.openxmlformats.org/officeDocument/2006/relationships/worksheet" Target="worksheets/sheet18.xml"/><Relationship Id="rId19" Type="http://schemas.openxmlformats.org/officeDocument/2006/relationships/theme" Target="theme/theme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worksheet" Target="worksheets/sheet8.xml"/></Relationships>
</file>

<file path=xl/charts/_rels/chart2.xml.rels><?xml version="1.0" encoding="UTF-8" standalone="yes"?>
<Relationships xmlns="http://schemas.openxmlformats.org/package/2006/relationships"><Relationship Id="rId1" Type="http://schemas.microsoft.com/office/2011/relationships/chartStyle" Target="style1.xml"/><Relationship Id="rId2" Type="http://schemas.microsoft.com/office/2011/relationships/chartColorStyle" Target="colors1.xml"/><Relationship Id="rId3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v>Raw IPO Underpricing</c:v>
          </c:tx>
          <c:invertIfNegative val="0"/>
          <c:cat>
            <c:strRef>
              <c:f>Analyse!$P$33:$P$47</c:f>
              <c:strCache>
                <c:ptCount val="15"/>
                <c:pt idx="0">
                  <c:v>&lt; -30,0 %</c:v>
                </c:pt>
                <c:pt idx="1">
                  <c:v>-15,0 %</c:v>
                </c:pt>
                <c:pt idx="2">
                  <c:v>-12,5 %</c:v>
                </c:pt>
                <c:pt idx="3">
                  <c:v>-10,0 %</c:v>
                </c:pt>
                <c:pt idx="4">
                  <c:v>-7,5 %</c:v>
                </c:pt>
                <c:pt idx="5">
                  <c:v>-5,0 %</c:v>
                </c:pt>
                <c:pt idx="6">
                  <c:v>-2,5 %</c:v>
                </c:pt>
                <c:pt idx="7">
                  <c:v>0,0 %</c:v>
                </c:pt>
                <c:pt idx="8">
                  <c:v>2,5 %</c:v>
                </c:pt>
                <c:pt idx="9">
                  <c:v>5,0 %</c:v>
                </c:pt>
                <c:pt idx="10">
                  <c:v>7,5 %</c:v>
                </c:pt>
                <c:pt idx="11">
                  <c:v>10,0 %</c:v>
                </c:pt>
                <c:pt idx="12">
                  <c:v>12,5 %</c:v>
                </c:pt>
                <c:pt idx="13">
                  <c:v>15,0 %</c:v>
                </c:pt>
                <c:pt idx="14">
                  <c:v>&gt; 30,0 %</c:v>
                </c:pt>
              </c:strCache>
            </c:strRef>
          </c:cat>
          <c:val>
            <c:numRef>
              <c:f>Analyse!$Q$33:$Q$47</c:f>
              <c:numCache>
                <c:formatCode>General</c:formatCode>
                <c:ptCount val="15"/>
                <c:pt idx="0">
                  <c:v>0.0</c:v>
                </c:pt>
                <c:pt idx="1">
                  <c:v>1.0</c:v>
                </c:pt>
                <c:pt idx="2">
                  <c:v>0.0</c:v>
                </c:pt>
                <c:pt idx="3">
                  <c:v>1.0</c:v>
                </c:pt>
                <c:pt idx="4">
                  <c:v>0.0</c:v>
                </c:pt>
                <c:pt idx="5">
                  <c:v>4.0</c:v>
                </c:pt>
                <c:pt idx="6">
                  <c:v>11.0</c:v>
                </c:pt>
                <c:pt idx="7">
                  <c:v>6.0</c:v>
                </c:pt>
                <c:pt idx="8">
                  <c:v>20.0</c:v>
                </c:pt>
                <c:pt idx="9">
                  <c:v>11.0</c:v>
                </c:pt>
                <c:pt idx="10">
                  <c:v>12.0</c:v>
                </c:pt>
                <c:pt idx="11">
                  <c:v>3.0</c:v>
                </c:pt>
                <c:pt idx="12">
                  <c:v>3.0</c:v>
                </c:pt>
                <c:pt idx="13">
                  <c:v>10.0</c:v>
                </c:pt>
                <c:pt idx="14">
                  <c:v>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-252022896"/>
        <c:axId val="-252019184"/>
      </c:barChart>
      <c:catAx>
        <c:axId val="-2520228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52019184"/>
        <c:crosses val="autoZero"/>
        <c:auto val="1"/>
        <c:lblAlgn val="ctr"/>
        <c:lblOffset val="100"/>
        <c:noMultiLvlLbl val="0"/>
      </c:catAx>
      <c:valAx>
        <c:axId val="-252019184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5202289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nb-NO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r>
              <a:rPr lang="nb-NO"/>
              <a:t>Raw IPO Underpricing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/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>
        <c:manualLayout>
          <c:layoutTarget val="inner"/>
          <c:xMode val="edge"/>
          <c:yMode val="edge"/>
          <c:x val="0.065023808257076"/>
          <c:y val="0.0606471204751283"/>
          <c:w val="0.913016732283465"/>
          <c:h val="0.72070704899089"/>
        </c:manualLayout>
      </c:layout>
      <c:barChart>
        <c:barDir val="col"/>
        <c:grouping val="clustered"/>
        <c:varyColors val="0"/>
        <c:ser>
          <c:idx val="0"/>
          <c:order val="0"/>
          <c:tx>
            <c:v>Raw IPO Underpricing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Analyse!$K$134:$K$147</c:f>
              <c:strCache>
                <c:ptCount val="14"/>
                <c:pt idx="0">
                  <c:v>-15,0 %</c:v>
                </c:pt>
                <c:pt idx="1">
                  <c:v>-12,5 %</c:v>
                </c:pt>
                <c:pt idx="2">
                  <c:v>-10,0 %</c:v>
                </c:pt>
                <c:pt idx="3">
                  <c:v>-7,5 %</c:v>
                </c:pt>
                <c:pt idx="4">
                  <c:v>-5,0 %</c:v>
                </c:pt>
                <c:pt idx="5">
                  <c:v>-2,5 %</c:v>
                </c:pt>
                <c:pt idx="6">
                  <c:v>0,0 %</c:v>
                </c:pt>
                <c:pt idx="7">
                  <c:v>2,5 %</c:v>
                </c:pt>
                <c:pt idx="8">
                  <c:v>5,0 %</c:v>
                </c:pt>
                <c:pt idx="9">
                  <c:v>7,5 %</c:v>
                </c:pt>
                <c:pt idx="10">
                  <c:v>10,0 %</c:v>
                </c:pt>
                <c:pt idx="11">
                  <c:v>12,5 %</c:v>
                </c:pt>
                <c:pt idx="12">
                  <c:v>15,0 %</c:v>
                </c:pt>
                <c:pt idx="13">
                  <c:v>&gt; 15,0</c:v>
                </c:pt>
              </c:strCache>
            </c:strRef>
          </c:cat>
          <c:val>
            <c:numRef>
              <c:f>Analyse!$L$134:$L$147</c:f>
              <c:numCache>
                <c:formatCode>General</c:formatCode>
                <c:ptCount val="14"/>
                <c:pt idx="0">
                  <c:v>1.0</c:v>
                </c:pt>
                <c:pt idx="1">
                  <c:v>0.0</c:v>
                </c:pt>
                <c:pt idx="2">
                  <c:v>1.0</c:v>
                </c:pt>
                <c:pt idx="3">
                  <c:v>0.0</c:v>
                </c:pt>
                <c:pt idx="4">
                  <c:v>4.0</c:v>
                </c:pt>
                <c:pt idx="5">
                  <c:v>11.0</c:v>
                </c:pt>
                <c:pt idx="6">
                  <c:v>25.0</c:v>
                </c:pt>
                <c:pt idx="7">
                  <c:v>22.0</c:v>
                </c:pt>
                <c:pt idx="8">
                  <c:v>20.0</c:v>
                </c:pt>
                <c:pt idx="9">
                  <c:v>11.0</c:v>
                </c:pt>
                <c:pt idx="10">
                  <c:v>12.0</c:v>
                </c:pt>
                <c:pt idx="11">
                  <c:v>3.0</c:v>
                </c:pt>
                <c:pt idx="12">
                  <c:v>3.0</c:v>
                </c:pt>
                <c:pt idx="13">
                  <c:v>12.0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0"/>
        <c:overlap val="-27"/>
        <c:axId val="-141296208"/>
        <c:axId val="-141293184"/>
      </c:barChart>
      <c:catAx>
        <c:axId val="-141296208"/>
        <c:scaling>
          <c:orientation val="minMax"/>
        </c:scaling>
        <c:delete val="0"/>
        <c:axPos val="b"/>
        <c:numFmt formatCode="0.00%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2700000" spcFirstLastPara="1" vertOverflow="ellipsis" wrap="square" anchor="b" anchorCtr="0"/>
          <a:lstStyle/>
          <a:p>
            <a:pPr>
              <a:defRPr sz="8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141293184"/>
        <c:crosses val="autoZero"/>
        <c:auto val="1"/>
        <c:lblAlgn val="ctr"/>
        <c:lblOffset val="100"/>
        <c:noMultiLvlLbl val="0"/>
      </c:catAx>
      <c:valAx>
        <c:axId val="-141293184"/>
        <c:scaling>
          <c:orientation val="minMax"/>
        </c:scaling>
        <c:delete val="0"/>
        <c:axPos val="l"/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-14129620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</xdr:colOff>
      <xdr:row>33</xdr:row>
      <xdr:rowOff>38100</xdr:rowOff>
    </xdr:from>
    <xdr:to>
      <xdr:col>22</xdr:col>
      <xdr:colOff>762000</xdr:colOff>
      <xdr:row>46</xdr:row>
      <xdr:rowOff>180975</xdr:rowOff>
    </xdr:to>
    <xdr:graphicFrame macro="">
      <xdr:nvGraphicFramePr>
        <xdr:cNvPr id="2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13</xdr:col>
      <xdr:colOff>635000</xdr:colOff>
      <xdr:row>135</xdr:row>
      <xdr:rowOff>177800</xdr:rowOff>
    </xdr:from>
    <xdr:to>
      <xdr:col>17</xdr:col>
      <xdr:colOff>901700</xdr:colOff>
      <xdr:row>153</xdr:row>
      <xdr:rowOff>101600</xdr:rowOff>
    </xdr:to>
    <xdr:graphicFrame macro="">
      <xdr:nvGraphicFramePr>
        <xdr:cNvPr id="3" name="Chart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Yu Gothic Light"/>
      <a:font script="Hang" typeface="맑은 고딕"/>
      <a:font script="Hans" typeface="DengXian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Yu Gothic"/>
      <a:font script="Hang" typeface="맑은 고딕"/>
      <a:font script="Hans" typeface="DengXian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Relationship Id="rId2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www.excel-easy.com/examples/f-test.html" TargetMode="External"/><Relationship Id="rId2" Type="http://schemas.openxmlformats.org/officeDocument/2006/relationships/hyperlink" Target="http://www.excel-easy.com/examples/t-test.html" TargetMode="External"/><Relationship Id="rId3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H24"/>
  <sheetViews>
    <sheetView zoomScale="120" zoomScaleNormal="120" zoomScalePageLayoutView="120" workbookViewId="0">
      <selection activeCell="K15" sqref="K15"/>
    </sheetView>
  </sheetViews>
  <sheetFormatPr baseColWidth="10" defaultRowHeight="16" x14ac:dyDescent="0.2"/>
  <cols>
    <col min="2" max="2" width="5.1640625" bestFit="1" customWidth="1"/>
    <col min="3" max="3" width="8.6640625" bestFit="1" customWidth="1"/>
    <col min="4" max="4" width="5.6640625" bestFit="1" customWidth="1"/>
    <col min="5" max="5" width="7.1640625" bestFit="1" customWidth="1"/>
    <col min="6" max="6" width="12.33203125" customWidth="1"/>
    <col min="7" max="7" width="8.5" bestFit="1" customWidth="1"/>
  </cols>
  <sheetData>
    <row r="2" spans="2:7" x14ac:dyDescent="0.2">
      <c r="B2" s="315" t="s">
        <v>6</v>
      </c>
      <c r="C2" s="316"/>
      <c r="D2" s="316"/>
      <c r="E2" s="316"/>
      <c r="F2" s="316"/>
      <c r="G2" s="317"/>
    </row>
    <row r="3" spans="2:7" ht="36" customHeight="1" x14ac:dyDescent="0.2">
      <c r="B3" s="17" t="s">
        <v>5</v>
      </c>
      <c r="C3" s="16" t="s">
        <v>4</v>
      </c>
      <c r="D3" s="16" t="s">
        <v>3</v>
      </c>
      <c r="E3" s="16" t="s">
        <v>2</v>
      </c>
      <c r="F3" s="16" t="s">
        <v>1</v>
      </c>
      <c r="G3" s="15" t="s">
        <v>0</v>
      </c>
    </row>
    <row r="4" spans="2:7" x14ac:dyDescent="0.2">
      <c r="B4" s="14">
        <v>2000</v>
      </c>
      <c r="C4" s="13">
        <f t="shared" ref="C4:C21" si="0">G4-E4-D4-F4</f>
        <v>5</v>
      </c>
      <c r="D4" s="13">
        <v>0</v>
      </c>
      <c r="E4" s="13">
        <v>0</v>
      </c>
      <c r="F4" s="13">
        <v>0</v>
      </c>
      <c r="G4" s="12">
        <v>5</v>
      </c>
    </row>
    <row r="5" spans="2:7" x14ac:dyDescent="0.2">
      <c r="B5" s="11">
        <v>2001</v>
      </c>
      <c r="C5" s="10">
        <f t="shared" si="0"/>
        <v>4</v>
      </c>
      <c r="D5" s="10">
        <v>0</v>
      </c>
      <c r="E5" s="10">
        <v>0</v>
      </c>
      <c r="F5" s="10">
        <v>0</v>
      </c>
      <c r="G5" s="9">
        <v>4</v>
      </c>
    </row>
    <row r="6" spans="2:7" x14ac:dyDescent="0.2">
      <c r="B6" s="11">
        <v>2002</v>
      </c>
      <c r="C6" s="10">
        <f t="shared" si="0"/>
        <v>6</v>
      </c>
      <c r="D6" s="10">
        <v>0</v>
      </c>
      <c r="E6" s="10">
        <v>0</v>
      </c>
      <c r="F6" s="10">
        <v>0</v>
      </c>
      <c r="G6" s="9">
        <v>6</v>
      </c>
    </row>
    <row r="7" spans="2:7" x14ac:dyDescent="0.2">
      <c r="B7" s="11">
        <v>2003</v>
      </c>
      <c r="C7" s="10">
        <f t="shared" si="0"/>
        <v>4</v>
      </c>
      <c r="D7" s="10">
        <v>0</v>
      </c>
      <c r="E7" s="10">
        <v>0</v>
      </c>
      <c r="F7" s="10">
        <v>0</v>
      </c>
      <c r="G7" s="9">
        <v>4</v>
      </c>
    </row>
    <row r="8" spans="2:7" x14ac:dyDescent="0.2">
      <c r="B8" s="11">
        <v>2004</v>
      </c>
      <c r="C8" s="10">
        <f t="shared" si="0"/>
        <v>22</v>
      </c>
      <c r="D8" s="10">
        <v>0</v>
      </c>
      <c r="E8" s="10">
        <v>0</v>
      </c>
      <c r="F8" s="10">
        <v>0</v>
      </c>
      <c r="G8" s="9">
        <v>22</v>
      </c>
    </row>
    <row r="9" spans="2:7" x14ac:dyDescent="0.2">
      <c r="B9" s="11">
        <v>2005</v>
      </c>
      <c r="C9" s="10">
        <f t="shared" si="0"/>
        <v>46</v>
      </c>
      <c r="D9" s="10">
        <v>0</v>
      </c>
      <c r="E9" s="10">
        <v>0</v>
      </c>
      <c r="F9" s="10">
        <v>0</v>
      </c>
      <c r="G9" s="9">
        <v>46</v>
      </c>
    </row>
    <row r="10" spans="2:7" x14ac:dyDescent="0.2">
      <c r="B10" s="11">
        <v>2006</v>
      </c>
      <c r="C10" s="10">
        <f t="shared" si="0"/>
        <v>32</v>
      </c>
      <c r="D10" s="10">
        <v>0</v>
      </c>
      <c r="E10" s="10">
        <v>0</v>
      </c>
      <c r="F10" s="10">
        <v>0</v>
      </c>
      <c r="G10" s="9">
        <v>32</v>
      </c>
    </row>
    <row r="11" spans="2:7" x14ac:dyDescent="0.2">
      <c r="B11" s="11">
        <v>2007</v>
      </c>
      <c r="C11" s="10">
        <f t="shared" si="0"/>
        <v>30</v>
      </c>
      <c r="D11" s="10">
        <v>27</v>
      </c>
      <c r="E11" s="10">
        <v>0</v>
      </c>
      <c r="F11" s="10">
        <v>0</v>
      </c>
      <c r="G11" s="9">
        <v>57</v>
      </c>
    </row>
    <row r="12" spans="2:7" x14ac:dyDescent="0.2">
      <c r="B12" s="11">
        <v>2008</v>
      </c>
      <c r="C12" s="10">
        <f t="shared" si="0"/>
        <v>6</v>
      </c>
      <c r="D12" s="10">
        <v>10</v>
      </c>
      <c r="E12" s="10">
        <v>0</v>
      </c>
      <c r="F12" s="10">
        <v>0</v>
      </c>
      <c r="G12" s="9">
        <v>16</v>
      </c>
    </row>
    <row r="13" spans="2:7" x14ac:dyDescent="0.2">
      <c r="B13" s="11">
        <v>2009</v>
      </c>
      <c r="C13" s="10">
        <f t="shared" si="0"/>
        <v>0</v>
      </c>
      <c r="D13" s="10">
        <v>3</v>
      </c>
      <c r="E13" s="10">
        <v>0</v>
      </c>
      <c r="F13" s="10">
        <v>0</v>
      </c>
      <c r="G13" s="9">
        <v>3</v>
      </c>
    </row>
    <row r="14" spans="2:7" x14ac:dyDescent="0.2">
      <c r="B14" s="11">
        <v>2010</v>
      </c>
      <c r="C14" s="10">
        <f t="shared" si="0"/>
        <v>11</v>
      </c>
      <c r="D14" s="10">
        <v>10</v>
      </c>
      <c r="E14" s="10">
        <v>0</v>
      </c>
      <c r="F14" s="10">
        <v>0</v>
      </c>
      <c r="G14" s="9">
        <v>21</v>
      </c>
    </row>
    <row r="15" spans="2:7" x14ac:dyDescent="0.2">
      <c r="B15" s="11">
        <v>2011</v>
      </c>
      <c r="C15" s="10">
        <f t="shared" si="0"/>
        <v>4</v>
      </c>
      <c r="D15" s="10">
        <v>9</v>
      </c>
      <c r="E15" s="10">
        <v>0</v>
      </c>
      <c r="F15" s="10">
        <v>1</v>
      </c>
      <c r="G15" s="9">
        <v>14</v>
      </c>
    </row>
    <row r="16" spans="2:7" x14ac:dyDescent="0.2">
      <c r="B16" s="11">
        <v>2012</v>
      </c>
      <c r="C16" s="10">
        <f t="shared" si="0"/>
        <v>6</v>
      </c>
      <c r="D16" s="10">
        <v>1</v>
      </c>
      <c r="E16" s="10">
        <v>0</v>
      </c>
      <c r="F16" s="10">
        <v>1</v>
      </c>
      <c r="G16" s="9">
        <v>8</v>
      </c>
    </row>
    <row r="17" spans="2:8" x14ac:dyDescent="0.2">
      <c r="B17" s="11">
        <v>2013</v>
      </c>
      <c r="C17" s="10">
        <f t="shared" si="0"/>
        <v>4</v>
      </c>
      <c r="D17" s="10">
        <v>4</v>
      </c>
      <c r="E17" s="10">
        <v>0</v>
      </c>
      <c r="F17" s="10">
        <v>4</v>
      </c>
      <c r="G17" s="9">
        <v>12</v>
      </c>
    </row>
    <row r="18" spans="2:8" x14ac:dyDescent="0.2">
      <c r="B18" s="11">
        <v>2014</v>
      </c>
      <c r="C18" s="10">
        <f t="shared" si="0"/>
        <v>12</v>
      </c>
      <c r="D18" s="10">
        <v>7</v>
      </c>
      <c r="E18" s="10">
        <v>0</v>
      </c>
      <c r="F18" s="10">
        <v>0</v>
      </c>
      <c r="G18" s="9">
        <v>19</v>
      </c>
    </row>
    <row r="19" spans="2:8" x14ac:dyDescent="0.2">
      <c r="B19" s="11">
        <v>2015</v>
      </c>
      <c r="C19" s="10">
        <f t="shared" si="0"/>
        <v>9</v>
      </c>
      <c r="D19" s="10">
        <v>3</v>
      </c>
      <c r="E19" s="10">
        <v>0</v>
      </c>
      <c r="F19" s="10">
        <v>3</v>
      </c>
      <c r="G19" s="9">
        <v>15</v>
      </c>
    </row>
    <row r="20" spans="2:8" x14ac:dyDescent="0.2">
      <c r="B20" s="11">
        <v>2016</v>
      </c>
      <c r="C20" s="10">
        <f t="shared" si="0"/>
        <v>5</v>
      </c>
      <c r="D20" s="10">
        <v>2</v>
      </c>
      <c r="E20" s="10">
        <v>11</v>
      </c>
      <c r="F20" s="10">
        <v>3</v>
      </c>
      <c r="G20" s="9">
        <v>21</v>
      </c>
    </row>
    <row r="21" spans="2:8" x14ac:dyDescent="0.2">
      <c r="B21" s="11">
        <v>2017</v>
      </c>
      <c r="C21" s="10">
        <f t="shared" si="0"/>
        <v>2</v>
      </c>
      <c r="D21" s="10">
        <v>2</v>
      </c>
      <c r="E21" s="10">
        <v>3</v>
      </c>
      <c r="F21" s="10">
        <v>2</v>
      </c>
      <c r="G21" s="9">
        <v>9</v>
      </c>
    </row>
    <row r="22" spans="2:8" x14ac:dyDescent="0.2">
      <c r="B22" s="8"/>
      <c r="C22" s="7">
        <f>SUM(C4:C21)</f>
        <v>208</v>
      </c>
      <c r="D22" s="7">
        <f>SUM(D4:D21)</f>
        <v>78</v>
      </c>
      <c r="E22" s="7">
        <f>SUM(E4:E21)</f>
        <v>14</v>
      </c>
      <c r="F22" s="7">
        <f>SUM(F4:F21)</f>
        <v>14</v>
      </c>
      <c r="G22" s="6">
        <f>SUM(G4:G21)</f>
        <v>314</v>
      </c>
      <c r="H22" s="5"/>
    </row>
    <row r="23" spans="2:8" x14ac:dyDescent="0.2">
      <c r="B23" s="4"/>
      <c r="C23" s="3">
        <f>C22/$G$22</f>
        <v>0.66242038216560506</v>
      </c>
      <c r="D23" s="3">
        <f>D22/$G$22</f>
        <v>0.24840764331210191</v>
      </c>
      <c r="E23" s="3">
        <f>E22/$G$22</f>
        <v>4.4585987261146494E-2</v>
      </c>
      <c r="F23" s="3">
        <f>F22/$G$22</f>
        <v>4.4585987261146494E-2</v>
      </c>
      <c r="G23" s="2">
        <f>SUM(C22:F22)</f>
        <v>314</v>
      </c>
    </row>
    <row r="24" spans="2:8" x14ac:dyDescent="0.2">
      <c r="F24" s="1"/>
    </row>
  </sheetData>
  <mergeCells count="1">
    <mergeCell ref="B2:G2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28"/>
  <sheetViews>
    <sheetView workbookViewId="0">
      <selection activeCell="J2" sqref="J2"/>
    </sheetView>
  </sheetViews>
  <sheetFormatPr baseColWidth="10" defaultColWidth="8.83203125" defaultRowHeight="16" x14ac:dyDescent="0.2"/>
  <cols>
    <col min="1" max="1" width="25.1640625" style="194" bestFit="1" customWidth="1"/>
    <col min="2" max="2" width="25.1640625" style="194" customWidth="1"/>
    <col min="3" max="4" width="23.1640625" style="194" customWidth="1"/>
    <col min="7" max="7" width="14.5" bestFit="1" customWidth="1"/>
  </cols>
  <sheetData>
    <row r="1" spans="1:8" x14ac:dyDescent="0.2">
      <c r="A1" s="208" t="s">
        <v>338</v>
      </c>
      <c r="B1" s="208" t="s">
        <v>334</v>
      </c>
      <c r="C1" s="208" t="s">
        <v>333</v>
      </c>
      <c r="D1" s="208" t="s">
        <v>332</v>
      </c>
      <c r="H1" t="s">
        <v>337</v>
      </c>
    </row>
    <row r="2" spans="1:8" x14ac:dyDescent="0.2">
      <c r="A2" s="194">
        <v>1728000000</v>
      </c>
      <c r="B2" s="194">
        <f t="shared" ref="B2:B33" si="0">IF(A2&lt;$G$2,1,0)</f>
        <v>0</v>
      </c>
      <c r="C2" s="194">
        <f t="shared" ref="C2:C33" si="1">IF(AND(A2&gt;$G$2,A2&lt;$G$3),1,0)</f>
        <v>0</v>
      </c>
      <c r="D2" s="194">
        <f t="shared" ref="D2:D33" si="2">IF(A2&gt;$G$3,1,0)</f>
        <v>1</v>
      </c>
      <c r="F2" s="14" t="s">
        <v>334</v>
      </c>
      <c r="G2" s="203">
        <v>150000000</v>
      </c>
      <c r="H2" s="203">
        <f>B127</f>
        <v>38</v>
      </c>
    </row>
    <row r="3" spans="1:8" x14ac:dyDescent="0.2">
      <c r="A3" s="194">
        <v>6250000</v>
      </c>
      <c r="B3" s="194">
        <f t="shared" si="0"/>
        <v>1</v>
      </c>
      <c r="C3" s="194">
        <f t="shared" si="1"/>
        <v>0</v>
      </c>
      <c r="D3" s="194">
        <f t="shared" si="2"/>
        <v>0</v>
      </c>
      <c r="F3" s="11" t="s">
        <v>336</v>
      </c>
      <c r="G3" s="201">
        <v>1500000000</v>
      </c>
      <c r="H3" s="201">
        <f>C127</f>
        <v>64</v>
      </c>
    </row>
    <row r="4" spans="1:8" x14ac:dyDescent="0.2">
      <c r="A4" s="194">
        <v>434000000</v>
      </c>
      <c r="B4" s="194">
        <f t="shared" si="0"/>
        <v>0</v>
      </c>
      <c r="C4" s="194">
        <f t="shared" si="1"/>
        <v>1</v>
      </c>
      <c r="D4" s="194">
        <f t="shared" si="2"/>
        <v>0</v>
      </c>
      <c r="F4" s="4" t="s">
        <v>332</v>
      </c>
      <c r="G4" s="207" t="s">
        <v>335</v>
      </c>
      <c r="H4" s="199">
        <f>D127</f>
        <v>23</v>
      </c>
    </row>
    <row r="5" spans="1:8" x14ac:dyDescent="0.2">
      <c r="A5" s="194">
        <v>63000000</v>
      </c>
      <c r="B5" s="194">
        <f t="shared" si="0"/>
        <v>1</v>
      </c>
      <c r="C5" s="194">
        <f t="shared" si="1"/>
        <v>0</v>
      </c>
      <c r="D5" s="194">
        <f t="shared" si="2"/>
        <v>0</v>
      </c>
      <c r="H5" s="206">
        <f>SUM(H2:H4)</f>
        <v>125</v>
      </c>
    </row>
    <row r="6" spans="1:8" x14ac:dyDescent="0.2">
      <c r="A6" s="194">
        <v>748800000</v>
      </c>
      <c r="B6" s="194">
        <f t="shared" si="0"/>
        <v>0</v>
      </c>
      <c r="C6" s="194">
        <f t="shared" si="1"/>
        <v>1</v>
      </c>
      <c r="D6" s="194">
        <f t="shared" si="2"/>
        <v>0</v>
      </c>
    </row>
    <row r="7" spans="1:8" x14ac:dyDescent="0.2">
      <c r="A7" s="194">
        <v>39175800</v>
      </c>
      <c r="B7" s="194">
        <f t="shared" si="0"/>
        <v>1</v>
      </c>
      <c r="C7" s="194">
        <f t="shared" si="1"/>
        <v>0</v>
      </c>
      <c r="D7" s="194">
        <f t="shared" si="2"/>
        <v>0</v>
      </c>
      <c r="F7" s="14" t="s">
        <v>321</v>
      </c>
      <c r="G7" s="203">
        <f>AVERAGE(A2:A126)</f>
        <v>1117189615.7082398</v>
      </c>
    </row>
    <row r="8" spans="1:8" x14ac:dyDescent="0.2">
      <c r="A8" s="194">
        <v>21304440000</v>
      </c>
      <c r="B8" s="194">
        <f t="shared" si="0"/>
        <v>0</v>
      </c>
      <c r="C8" s="194">
        <f t="shared" si="1"/>
        <v>0</v>
      </c>
      <c r="D8" s="194">
        <f t="shared" si="2"/>
        <v>1</v>
      </c>
      <c r="F8" s="11" t="s">
        <v>13</v>
      </c>
      <c r="G8" s="201">
        <f>MAX(A2:A126)</f>
        <v>21304440000</v>
      </c>
    </row>
    <row r="9" spans="1:8" x14ac:dyDescent="0.2">
      <c r="A9" s="194">
        <v>523900000</v>
      </c>
      <c r="B9" s="194">
        <f t="shared" si="0"/>
        <v>0</v>
      </c>
      <c r="C9" s="194">
        <f t="shared" si="1"/>
        <v>1</v>
      </c>
      <c r="D9" s="194">
        <f t="shared" si="2"/>
        <v>0</v>
      </c>
      <c r="F9" s="11" t="s">
        <v>11</v>
      </c>
      <c r="G9" s="201">
        <f>MIN(A2:A126)</f>
        <v>3399480</v>
      </c>
    </row>
    <row r="10" spans="1:8" x14ac:dyDescent="0.2">
      <c r="A10" s="194">
        <v>215000000</v>
      </c>
      <c r="B10" s="194">
        <f t="shared" si="0"/>
        <v>0</v>
      </c>
      <c r="C10" s="194">
        <f t="shared" si="1"/>
        <v>1</v>
      </c>
      <c r="D10" s="194">
        <f t="shared" si="2"/>
        <v>0</v>
      </c>
      <c r="F10" s="11" t="s">
        <v>9</v>
      </c>
      <c r="G10" s="27">
        <f>SKEW(A2:A126)</f>
        <v>5.9016675312522917</v>
      </c>
    </row>
    <row r="11" spans="1:8" x14ac:dyDescent="0.2">
      <c r="A11" s="194">
        <v>214933000</v>
      </c>
      <c r="B11" s="194">
        <f t="shared" si="0"/>
        <v>0</v>
      </c>
      <c r="C11" s="194">
        <f t="shared" si="1"/>
        <v>1</v>
      </c>
      <c r="D11" s="194">
        <f t="shared" si="2"/>
        <v>0</v>
      </c>
      <c r="F11" s="4" t="s">
        <v>7</v>
      </c>
      <c r="G11" s="205">
        <f>KURT(A2:A126)</f>
        <v>44.139425385664168</v>
      </c>
    </row>
    <row r="12" spans="1:8" x14ac:dyDescent="0.2">
      <c r="A12" s="194">
        <v>1173690000</v>
      </c>
      <c r="B12" s="194">
        <f t="shared" si="0"/>
        <v>0</v>
      </c>
      <c r="C12" s="194">
        <f t="shared" si="1"/>
        <v>1</v>
      </c>
      <c r="D12" s="194">
        <f t="shared" si="2"/>
        <v>0</v>
      </c>
    </row>
    <row r="13" spans="1:8" x14ac:dyDescent="0.2">
      <c r="A13" s="194">
        <v>250000000</v>
      </c>
      <c r="B13" s="194">
        <f t="shared" si="0"/>
        <v>0</v>
      </c>
      <c r="C13" s="194">
        <f t="shared" si="1"/>
        <v>1</v>
      </c>
      <c r="D13" s="194">
        <f t="shared" si="2"/>
        <v>0</v>
      </c>
      <c r="F13" s="204" t="s">
        <v>334</v>
      </c>
      <c r="G13" s="203">
        <f>SUM(B2:B126)</f>
        <v>38</v>
      </c>
    </row>
    <row r="14" spans="1:8" x14ac:dyDescent="0.2">
      <c r="A14" s="194">
        <v>243000000</v>
      </c>
      <c r="B14" s="194">
        <f t="shared" si="0"/>
        <v>0</v>
      </c>
      <c r="C14" s="194">
        <f t="shared" si="1"/>
        <v>1</v>
      </c>
      <c r="D14" s="194">
        <f t="shared" si="2"/>
        <v>0</v>
      </c>
      <c r="F14" s="202" t="s">
        <v>333</v>
      </c>
      <c r="G14" s="201">
        <f>SUM(C2:C126)</f>
        <v>64</v>
      </c>
    </row>
    <row r="15" spans="1:8" x14ac:dyDescent="0.2">
      <c r="A15" s="194">
        <v>2619490000</v>
      </c>
      <c r="B15" s="194">
        <f t="shared" si="0"/>
        <v>0</v>
      </c>
      <c r="C15" s="194">
        <f t="shared" si="1"/>
        <v>0</v>
      </c>
      <c r="D15" s="194">
        <f t="shared" si="2"/>
        <v>1</v>
      </c>
      <c r="F15" s="200" t="s">
        <v>332</v>
      </c>
      <c r="G15" s="199">
        <f>SUM(D2:D126)</f>
        <v>23</v>
      </c>
    </row>
    <row r="16" spans="1:8" x14ac:dyDescent="0.2">
      <c r="A16" s="194">
        <v>182000000</v>
      </c>
      <c r="B16" s="194">
        <f t="shared" si="0"/>
        <v>0</v>
      </c>
      <c r="C16" s="194">
        <f t="shared" si="1"/>
        <v>1</v>
      </c>
      <c r="D16" s="194">
        <f t="shared" si="2"/>
        <v>0</v>
      </c>
      <c r="F16" s="198" t="s">
        <v>310</v>
      </c>
      <c r="G16" s="197">
        <f>SUM(G13:G15)</f>
        <v>125</v>
      </c>
    </row>
    <row r="17" spans="1:4" x14ac:dyDescent="0.2">
      <c r="A17" s="194">
        <v>2212600000</v>
      </c>
      <c r="B17" s="194">
        <f t="shared" si="0"/>
        <v>0</v>
      </c>
      <c r="C17" s="194">
        <f t="shared" si="1"/>
        <v>0</v>
      </c>
      <c r="D17" s="194">
        <f t="shared" si="2"/>
        <v>1</v>
      </c>
    </row>
    <row r="18" spans="1:4" x14ac:dyDescent="0.2">
      <c r="A18" s="194">
        <v>49000000</v>
      </c>
      <c r="B18" s="194">
        <f t="shared" si="0"/>
        <v>1</v>
      </c>
      <c r="C18" s="194">
        <f t="shared" si="1"/>
        <v>0</v>
      </c>
      <c r="D18" s="194">
        <f t="shared" si="2"/>
        <v>0</v>
      </c>
    </row>
    <row r="19" spans="1:4" x14ac:dyDescent="0.2">
      <c r="A19" s="194">
        <v>1288000000</v>
      </c>
      <c r="B19" s="194">
        <f t="shared" si="0"/>
        <v>0</v>
      </c>
      <c r="C19" s="194">
        <f t="shared" si="1"/>
        <v>1</v>
      </c>
      <c r="D19" s="194">
        <f t="shared" si="2"/>
        <v>0</v>
      </c>
    </row>
    <row r="20" spans="1:4" x14ac:dyDescent="0.2">
      <c r="A20" s="194">
        <v>111708999.99999999</v>
      </c>
      <c r="B20" s="194">
        <f t="shared" si="0"/>
        <v>1</v>
      </c>
      <c r="C20" s="194">
        <f t="shared" si="1"/>
        <v>0</v>
      </c>
      <c r="D20" s="194">
        <f t="shared" si="2"/>
        <v>0</v>
      </c>
    </row>
    <row r="21" spans="1:4" x14ac:dyDescent="0.2">
      <c r="A21" s="194">
        <v>80533800</v>
      </c>
      <c r="B21" s="194">
        <f t="shared" si="0"/>
        <v>1</v>
      </c>
      <c r="C21" s="194">
        <f t="shared" si="1"/>
        <v>0</v>
      </c>
      <c r="D21" s="194">
        <f t="shared" si="2"/>
        <v>0</v>
      </c>
    </row>
    <row r="22" spans="1:4" x14ac:dyDescent="0.2">
      <c r="A22" s="194">
        <v>351900000</v>
      </c>
      <c r="B22" s="194">
        <f t="shared" si="0"/>
        <v>0</v>
      </c>
      <c r="C22" s="194">
        <f t="shared" si="1"/>
        <v>1</v>
      </c>
      <c r="D22" s="194">
        <f t="shared" si="2"/>
        <v>0</v>
      </c>
    </row>
    <row r="23" spans="1:4" x14ac:dyDescent="0.2">
      <c r="A23" s="194">
        <v>250065718</v>
      </c>
      <c r="B23" s="194">
        <f t="shared" si="0"/>
        <v>0</v>
      </c>
      <c r="C23" s="194">
        <f t="shared" si="1"/>
        <v>1</v>
      </c>
      <c r="D23" s="194">
        <f t="shared" si="2"/>
        <v>0</v>
      </c>
    </row>
    <row r="24" spans="1:4" x14ac:dyDescent="0.2">
      <c r="A24" s="194">
        <v>1280000000</v>
      </c>
      <c r="B24" s="194">
        <f t="shared" si="0"/>
        <v>0</v>
      </c>
      <c r="C24" s="194">
        <f t="shared" si="1"/>
        <v>1</v>
      </c>
      <c r="D24" s="194">
        <f t="shared" si="2"/>
        <v>0</v>
      </c>
    </row>
    <row r="25" spans="1:4" x14ac:dyDescent="0.2">
      <c r="A25" s="194">
        <v>704125000</v>
      </c>
      <c r="B25" s="194">
        <f t="shared" si="0"/>
        <v>0</v>
      </c>
      <c r="C25" s="194">
        <f t="shared" si="1"/>
        <v>1</v>
      </c>
      <c r="D25" s="194">
        <f t="shared" si="2"/>
        <v>0</v>
      </c>
    </row>
    <row r="26" spans="1:4" x14ac:dyDescent="0.2">
      <c r="A26" s="194">
        <v>324360000</v>
      </c>
      <c r="B26" s="194">
        <f t="shared" si="0"/>
        <v>0</v>
      </c>
      <c r="C26" s="194">
        <f t="shared" si="1"/>
        <v>1</v>
      </c>
      <c r="D26" s="194">
        <f t="shared" si="2"/>
        <v>0</v>
      </c>
    </row>
    <row r="27" spans="1:4" x14ac:dyDescent="0.2">
      <c r="A27" s="194">
        <v>734570000</v>
      </c>
      <c r="B27" s="194">
        <f t="shared" si="0"/>
        <v>0</v>
      </c>
      <c r="C27" s="194">
        <f t="shared" si="1"/>
        <v>1</v>
      </c>
      <c r="D27" s="194">
        <f t="shared" si="2"/>
        <v>0</v>
      </c>
    </row>
    <row r="28" spans="1:4" x14ac:dyDescent="0.2">
      <c r="A28" s="194">
        <v>36127700</v>
      </c>
      <c r="B28" s="194">
        <f t="shared" si="0"/>
        <v>1</v>
      </c>
      <c r="C28" s="194">
        <f t="shared" si="1"/>
        <v>0</v>
      </c>
      <c r="D28" s="194">
        <f t="shared" si="2"/>
        <v>0</v>
      </c>
    </row>
    <row r="29" spans="1:4" x14ac:dyDescent="0.2">
      <c r="A29" s="194">
        <v>64000000</v>
      </c>
      <c r="B29" s="194">
        <f t="shared" si="0"/>
        <v>1</v>
      </c>
      <c r="C29" s="194">
        <f t="shared" si="1"/>
        <v>0</v>
      </c>
      <c r="D29" s="194">
        <f t="shared" si="2"/>
        <v>0</v>
      </c>
    </row>
    <row r="30" spans="1:4" x14ac:dyDescent="0.2">
      <c r="A30" s="194">
        <v>10000000</v>
      </c>
      <c r="B30" s="194">
        <f t="shared" si="0"/>
        <v>1</v>
      </c>
      <c r="C30" s="194">
        <f t="shared" si="1"/>
        <v>0</v>
      </c>
      <c r="D30" s="194">
        <f t="shared" si="2"/>
        <v>0</v>
      </c>
    </row>
    <row r="31" spans="1:4" x14ac:dyDescent="0.2">
      <c r="A31" s="194">
        <v>1280000000</v>
      </c>
      <c r="B31" s="194">
        <f t="shared" si="0"/>
        <v>0</v>
      </c>
      <c r="C31" s="194">
        <f t="shared" si="1"/>
        <v>1</v>
      </c>
      <c r="D31" s="194">
        <f t="shared" si="2"/>
        <v>0</v>
      </c>
    </row>
    <row r="32" spans="1:4" x14ac:dyDescent="0.2">
      <c r="A32" s="194">
        <v>145580000</v>
      </c>
      <c r="B32" s="194">
        <f t="shared" si="0"/>
        <v>1</v>
      </c>
      <c r="C32" s="194">
        <f t="shared" si="1"/>
        <v>0</v>
      </c>
      <c r="D32" s="194">
        <f t="shared" si="2"/>
        <v>0</v>
      </c>
    </row>
    <row r="33" spans="1:4" x14ac:dyDescent="0.2">
      <c r="A33" s="194">
        <v>109200000</v>
      </c>
      <c r="B33" s="194">
        <f t="shared" si="0"/>
        <v>1</v>
      </c>
      <c r="C33" s="194">
        <f t="shared" si="1"/>
        <v>0</v>
      </c>
      <c r="D33" s="194">
        <f t="shared" si="2"/>
        <v>0</v>
      </c>
    </row>
    <row r="34" spans="1:4" x14ac:dyDescent="0.2">
      <c r="A34" s="194">
        <v>50700000</v>
      </c>
      <c r="B34" s="194">
        <f t="shared" ref="B34:B65" si="3">IF(A34&lt;$G$2,1,0)</f>
        <v>1</v>
      </c>
      <c r="C34" s="194">
        <f t="shared" ref="C34:C65" si="4">IF(AND(A34&gt;$G$2,A34&lt;$G$3),1,0)</f>
        <v>0</v>
      </c>
      <c r="D34" s="194">
        <f t="shared" ref="D34:D65" si="5">IF(A34&gt;$G$3,1,0)</f>
        <v>0</v>
      </c>
    </row>
    <row r="35" spans="1:4" x14ac:dyDescent="0.2">
      <c r="A35" s="194">
        <v>1300000000</v>
      </c>
      <c r="B35" s="194">
        <f t="shared" si="3"/>
        <v>0</v>
      </c>
      <c r="C35" s="194">
        <f t="shared" si="4"/>
        <v>1</v>
      </c>
      <c r="D35" s="194">
        <f t="shared" si="5"/>
        <v>0</v>
      </c>
    </row>
    <row r="36" spans="1:4" x14ac:dyDescent="0.2">
      <c r="A36" s="194">
        <v>767280000</v>
      </c>
      <c r="B36" s="194">
        <f t="shared" si="3"/>
        <v>0</v>
      </c>
      <c r="C36" s="194">
        <f t="shared" si="4"/>
        <v>1</v>
      </c>
      <c r="D36" s="194">
        <f t="shared" si="5"/>
        <v>0</v>
      </c>
    </row>
    <row r="37" spans="1:4" x14ac:dyDescent="0.2">
      <c r="A37" s="194">
        <v>1305780000</v>
      </c>
      <c r="B37" s="194">
        <f t="shared" si="3"/>
        <v>0</v>
      </c>
      <c r="C37" s="194">
        <f t="shared" si="4"/>
        <v>1</v>
      </c>
      <c r="D37" s="194">
        <f t="shared" si="5"/>
        <v>0</v>
      </c>
    </row>
    <row r="38" spans="1:4" x14ac:dyDescent="0.2">
      <c r="A38" s="194">
        <v>9000000</v>
      </c>
      <c r="B38" s="194">
        <f t="shared" si="3"/>
        <v>1</v>
      </c>
      <c r="C38" s="194">
        <f t="shared" si="4"/>
        <v>0</v>
      </c>
      <c r="D38" s="194">
        <f t="shared" si="5"/>
        <v>0</v>
      </c>
    </row>
    <row r="39" spans="1:4" x14ac:dyDescent="0.2">
      <c r="A39" s="194">
        <v>205530000</v>
      </c>
      <c r="B39" s="194">
        <f t="shared" si="3"/>
        <v>0</v>
      </c>
      <c r="C39" s="194">
        <f t="shared" si="4"/>
        <v>1</v>
      </c>
      <c r="D39" s="194">
        <f t="shared" si="5"/>
        <v>0</v>
      </c>
    </row>
    <row r="40" spans="1:4" x14ac:dyDescent="0.2">
      <c r="A40" s="194">
        <v>111240000</v>
      </c>
      <c r="B40" s="194">
        <f t="shared" si="3"/>
        <v>1</v>
      </c>
      <c r="C40" s="194">
        <f t="shared" si="4"/>
        <v>0</v>
      </c>
      <c r="D40" s="194">
        <f t="shared" si="5"/>
        <v>0</v>
      </c>
    </row>
    <row r="41" spans="1:4" x14ac:dyDescent="0.2">
      <c r="A41" s="194">
        <v>34500000</v>
      </c>
      <c r="B41" s="194">
        <f t="shared" si="3"/>
        <v>1</v>
      </c>
      <c r="C41" s="194">
        <f t="shared" si="4"/>
        <v>0</v>
      </c>
      <c r="D41" s="194">
        <f t="shared" si="5"/>
        <v>0</v>
      </c>
    </row>
    <row r="42" spans="1:4" x14ac:dyDescent="0.2">
      <c r="A42" s="194">
        <v>23100000</v>
      </c>
      <c r="B42" s="194">
        <f t="shared" si="3"/>
        <v>1</v>
      </c>
      <c r="C42" s="194">
        <f t="shared" si="4"/>
        <v>0</v>
      </c>
      <c r="D42" s="194">
        <f t="shared" si="5"/>
        <v>0</v>
      </c>
    </row>
    <row r="43" spans="1:4" x14ac:dyDescent="0.2">
      <c r="A43" s="194">
        <v>60000000</v>
      </c>
      <c r="B43" s="194">
        <f t="shared" si="3"/>
        <v>1</v>
      </c>
      <c r="C43" s="194">
        <f t="shared" si="4"/>
        <v>0</v>
      </c>
      <c r="D43" s="194">
        <f t="shared" si="5"/>
        <v>0</v>
      </c>
    </row>
    <row r="44" spans="1:4" x14ac:dyDescent="0.2">
      <c r="A44" s="194">
        <v>79500000</v>
      </c>
      <c r="B44" s="194">
        <f t="shared" si="3"/>
        <v>1</v>
      </c>
      <c r="C44" s="194">
        <f t="shared" si="4"/>
        <v>0</v>
      </c>
      <c r="D44" s="194">
        <f t="shared" si="5"/>
        <v>0</v>
      </c>
    </row>
    <row r="45" spans="1:4" x14ac:dyDescent="0.2">
      <c r="A45" s="194">
        <v>1503920000</v>
      </c>
      <c r="B45" s="194">
        <f t="shared" si="3"/>
        <v>0</v>
      </c>
      <c r="C45" s="194">
        <f t="shared" si="4"/>
        <v>0</v>
      </c>
      <c r="D45" s="194">
        <f t="shared" si="5"/>
        <v>1</v>
      </c>
    </row>
    <row r="46" spans="1:4" x14ac:dyDescent="0.2">
      <c r="A46" s="194">
        <v>155085000</v>
      </c>
      <c r="B46" s="194">
        <f t="shared" si="3"/>
        <v>0</v>
      </c>
      <c r="C46" s="194">
        <f t="shared" si="4"/>
        <v>1</v>
      </c>
      <c r="D46" s="194">
        <f t="shared" si="5"/>
        <v>0</v>
      </c>
    </row>
    <row r="47" spans="1:4" x14ac:dyDescent="0.2">
      <c r="A47" s="194">
        <v>66000000</v>
      </c>
      <c r="B47" s="194">
        <f t="shared" si="3"/>
        <v>1</v>
      </c>
      <c r="C47" s="194">
        <f t="shared" si="4"/>
        <v>0</v>
      </c>
      <c r="D47" s="194">
        <f t="shared" si="5"/>
        <v>0</v>
      </c>
    </row>
    <row r="48" spans="1:4" x14ac:dyDescent="0.2">
      <c r="A48" s="194">
        <v>554960000</v>
      </c>
      <c r="B48" s="194">
        <f t="shared" si="3"/>
        <v>0</v>
      </c>
      <c r="C48" s="194">
        <f t="shared" si="4"/>
        <v>1</v>
      </c>
      <c r="D48" s="194">
        <f t="shared" si="5"/>
        <v>0</v>
      </c>
    </row>
    <row r="49" spans="1:4" x14ac:dyDescent="0.2">
      <c r="A49" s="194">
        <v>135000000</v>
      </c>
      <c r="B49" s="194">
        <f t="shared" si="3"/>
        <v>1</v>
      </c>
      <c r="C49" s="194">
        <f t="shared" si="4"/>
        <v>0</v>
      </c>
      <c r="D49" s="194">
        <f t="shared" si="5"/>
        <v>0</v>
      </c>
    </row>
    <row r="50" spans="1:4" x14ac:dyDescent="0.2">
      <c r="A50" s="194">
        <v>187950000</v>
      </c>
      <c r="B50" s="194">
        <f t="shared" si="3"/>
        <v>0</v>
      </c>
      <c r="C50" s="194">
        <f t="shared" si="4"/>
        <v>1</v>
      </c>
      <c r="D50" s="194">
        <f t="shared" si="5"/>
        <v>0</v>
      </c>
    </row>
    <row r="51" spans="1:4" x14ac:dyDescent="0.2">
      <c r="A51" s="194">
        <v>75000000</v>
      </c>
      <c r="B51" s="194">
        <f t="shared" si="3"/>
        <v>1</v>
      </c>
      <c r="C51" s="194">
        <f t="shared" si="4"/>
        <v>0</v>
      </c>
      <c r="D51" s="194">
        <f t="shared" si="5"/>
        <v>0</v>
      </c>
    </row>
    <row r="52" spans="1:4" x14ac:dyDescent="0.2">
      <c r="A52" s="194">
        <v>191818211.54999998</v>
      </c>
      <c r="B52" s="194">
        <f t="shared" si="3"/>
        <v>0</v>
      </c>
      <c r="C52" s="194">
        <f t="shared" si="4"/>
        <v>1</v>
      </c>
      <c r="D52" s="194">
        <f t="shared" si="5"/>
        <v>0</v>
      </c>
    </row>
    <row r="53" spans="1:4" x14ac:dyDescent="0.2">
      <c r="A53" s="194">
        <v>165000000</v>
      </c>
      <c r="B53" s="194">
        <f t="shared" si="3"/>
        <v>0</v>
      </c>
      <c r="C53" s="194">
        <f t="shared" si="4"/>
        <v>1</v>
      </c>
      <c r="D53" s="194">
        <f t="shared" si="5"/>
        <v>0</v>
      </c>
    </row>
    <row r="54" spans="1:4" x14ac:dyDescent="0.2">
      <c r="A54" s="194">
        <v>480000000</v>
      </c>
      <c r="B54" s="194">
        <f t="shared" si="3"/>
        <v>0</v>
      </c>
      <c r="C54" s="194">
        <f t="shared" si="4"/>
        <v>1</v>
      </c>
      <c r="D54" s="194">
        <f t="shared" si="5"/>
        <v>0</v>
      </c>
    </row>
    <row r="55" spans="1:4" x14ac:dyDescent="0.2">
      <c r="A55" s="194">
        <v>49875000</v>
      </c>
      <c r="B55" s="194">
        <f t="shared" si="3"/>
        <v>1</v>
      </c>
      <c r="C55" s="194">
        <f t="shared" si="4"/>
        <v>0</v>
      </c>
      <c r="D55" s="194">
        <f t="shared" si="5"/>
        <v>0</v>
      </c>
    </row>
    <row r="56" spans="1:4" x14ac:dyDescent="0.2">
      <c r="A56" s="194">
        <v>7087000000</v>
      </c>
      <c r="B56" s="194">
        <f t="shared" si="3"/>
        <v>0</v>
      </c>
      <c r="C56" s="194">
        <f t="shared" si="4"/>
        <v>0</v>
      </c>
      <c r="D56" s="194">
        <f t="shared" si="5"/>
        <v>1</v>
      </c>
    </row>
    <row r="57" spans="1:4" x14ac:dyDescent="0.2">
      <c r="A57" s="194">
        <v>1900120410.8800001</v>
      </c>
      <c r="B57" s="194">
        <f t="shared" si="3"/>
        <v>0</v>
      </c>
      <c r="C57" s="194">
        <f t="shared" si="4"/>
        <v>0</v>
      </c>
      <c r="D57" s="194">
        <f t="shared" si="5"/>
        <v>1</v>
      </c>
    </row>
    <row r="58" spans="1:4" x14ac:dyDescent="0.2">
      <c r="A58" s="194">
        <v>1120010000</v>
      </c>
      <c r="B58" s="194">
        <f t="shared" si="3"/>
        <v>0</v>
      </c>
      <c r="C58" s="194">
        <f t="shared" si="4"/>
        <v>1</v>
      </c>
      <c r="D58" s="194">
        <f t="shared" si="5"/>
        <v>0</v>
      </c>
    </row>
    <row r="59" spans="1:4" x14ac:dyDescent="0.2">
      <c r="A59" s="194">
        <v>366790000</v>
      </c>
      <c r="B59" s="194">
        <f t="shared" si="3"/>
        <v>0</v>
      </c>
      <c r="C59" s="194">
        <f t="shared" si="4"/>
        <v>1</v>
      </c>
      <c r="D59" s="194">
        <f t="shared" si="5"/>
        <v>0</v>
      </c>
    </row>
    <row r="60" spans="1:4" x14ac:dyDescent="0.2">
      <c r="A60" s="194">
        <v>19863480</v>
      </c>
      <c r="B60" s="194">
        <f t="shared" si="3"/>
        <v>1</v>
      </c>
      <c r="C60" s="194">
        <f t="shared" si="4"/>
        <v>0</v>
      </c>
      <c r="D60" s="194">
        <f t="shared" si="5"/>
        <v>0</v>
      </c>
    </row>
    <row r="61" spans="1:4" x14ac:dyDescent="0.2">
      <c r="A61" s="194">
        <v>138080000</v>
      </c>
      <c r="B61" s="194">
        <f t="shared" si="3"/>
        <v>1</v>
      </c>
      <c r="C61" s="194">
        <f t="shared" si="4"/>
        <v>0</v>
      </c>
      <c r="D61" s="194">
        <f t="shared" si="5"/>
        <v>0</v>
      </c>
    </row>
    <row r="62" spans="1:4" x14ac:dyDescent="0.2">
      <c r="A62" s="194">
        <v>780000000</v>
      </c>
      <c r="B62" s="194">
        <f t="shared" si="3"/>
        <v>0</v>
      </c>
      <c r="C62" s="194">
        <f t="shared" si="4"/>
        <v>1</v>
      </c>
      <c r="D62" s="194">
        <f t="shared" si="5"/>
        <v>0</v>
      </c>
    </row>
    <row r="63" spans="1:4" x14ac:dyDescent="0.2">
      <c r="A63" s="194">
        <v>28000000</v>
      </c>
      <c r="B63" s="194">
        <f t="shared" si="3"/>
        <v>1</v>
      </c>
      <c r="C63" s="194">
        <f t="shared" si="4"/>
        <v>0</v>
      </c>
      <c r="D63" s="194">
        <f t="shared" si="5"/>
        <v>0</v>
      </c>
    </row>
    <row r="64" spans="1:4" x14ac:dyDescent="0.2">
      <c r="A64" s="194">
        <v>131600000</v>
      </c>
      <c r="B64" s="194">
        <f t="shared" si="3"/>
        <v>1</v>
      </c>
      <c r="C64" s="194">
        <f t="shared" si="4"/>
        <v>0</v>
      </c>
      <c r="D64" s="194">
        <f t="shared" si="5"/>
        <v>0</v>
      </c>
    </row>
    <row r="65" spans="1:4" x14ac:dyDescent="0.2">
      <c r="A65" s="194">
        <v>56220000</v>
      </c>
      <c r="B65" s="194">
        <f t="shared" si="3"/>
        <v>1</v>
      </c>
      <c r="C65" s="194">
        <f t="shared" si="4"/>
        <v>0</v>
      </c>
      <c r="D65" s="194">
        <f t="shared" si="5"/>
        <v>0</v>
      </c>
    </row>
    <row r="66" spans="1:4" x14ac:dyDescent="0.2">
      <c r="A66" s="194">
        <v>105750000</v>
      </c>
      <c r="B66" s="194">
        <f t="shared" ref="B66:B97" si="6">IF(A66&lt;$G$2,1,0)</f>
        <v>1</v>
      </c>
      <c r="C66" s="194">
        <f t="shared" ref="C66:C97" si="7">IF(AND(A66&gt;$G$2,A66&lt;$G$3),1,0)</f>
        <v>0</v>
      </c>
      <c r="D66" s="194">
        <f t="shared" ref="D66:D97" si="8">IF(A66&gt;$G$3,1,0)</f>
        <v>0</v>
      </c>
    </row>
    <row r="67" spans="1:4" x14ac:dyDescent="0.2">
      <c r="A67" s="194">
        <v>228900000</v>
      </c>
      <c r="B67" s="194">
        <f t="shared" si="6"/>
        <v>0</v>
      </c>
      <c r="C67" s="194">
        <f t="shared" si="7"/>
        <v>1</v>
      </c>
      <c r="D67" s="194">
        <f t="shared" si="8"/>
        <v>0</v>
      </c>
    </row>
    <row r="68" spans="1:4" x14ac:dyDescent="0.2">
      <c r="A68" s="194">
        <v>1444500000</v>
      </c>
      <c r="B68" s="194">
        <f t="shared" si="6"/>
        <v>0</v>
      </c>
      <c r="C68" s="194">
        <f t="shared" si="7"/>
        <v>1</v>
      </c>
      <c r="D68" s="194">
        <f t="shared" si="8"/>
        <v>0</v>
      </c>
    </row>
    <row r="69" spans="1:4" x14ac:dyDescent="0.2">
      <c r="A69" s="194">
        <v>677250000</v>
      </c>
      <c r="B69" s="194">
        <f t="shared" si="6"/>
        <v>0</v>
      </c>
      <c r="C69" s="194">
        <f t="shared" si="7"/>
        <v>1</v>
      </c>
      <c r="D69" s="194">
        <f t="shared" si="8"/>
        <v>0</v>
      </c>
    </row>
    <row r="70" spans="1:4" x14ac:dyDescent="0.2">
      <c r="A70" s="194">
        <v>249990000</v>
      </c>
      <c r="B70" s="194">
        <f t="shared" si="6"/>
        <v>0</v>
      </c>
      <c r="C70" s="194">
        <f t="shared" si="7"/>
        <v>1</v>
      </c>
      <c r="D70" s="194">
        <f t="shared" si="8"/>
        <v>0</v>
      </c>
    </row>
    <row r="71" spans="1:4" x14ac:dyDescent="0.2">
      <c r="A71" s="194">
        <v>79680000</v>
      </c>
      <c r="B71" s="194">
        <f t="shared" si="6"/>
        <v>1</v>
      </c>
      <c r="C71" s="194">
        <f t="shared" si="7"/>
        <v>0</v>
      </c>
      <c r="D71" s="194">
        <f t="shared" si="8"/>
        <v>0</v>
      </c>
    </row>
    <row r="72" spans="1:4" x14ac:dyDescent="0.2">
      <c r="A72" s="194">
        <v>1143000000</v>
      </c>
      <c r="B72" s="194">
        <f t="shared" si="6"/>
        <v>0</v>
      </c>
      <c r="C72" s="194">
        <f t="shared" si="7"/>
        <v>1</v>
      </c>
      <c r="D72" s="194">
        <f t="shared" si="8"/>
        <v>0</v>
      </c>
    </row>
    <row r="73" spans="1:4" x14ac:dyDescent="0.2">
      <c r="A73" s="194">
        <v>1188000000</v>
      </c>
      <c r="B73" s="194">
        <f t="shared" si="6"/>
        <v>0</v>
      </c>
      <c r="C73" s="194">
        <f t="shared" si="7"/>
        <v>1</v>
      </c>
      <c r="D73" s="194">
        <f t="shared" si="8"/>
        <v>0</v>
      </c>
    </row>
    <row r="74" spans="1:4" x14ac:dyDescent="0.2">
      <c r="A74" s="194">
        <v>2898450000</v>
      </c>
      <c r="B74" s="194">
        <f t="shared" si="6"/>
        <v>0</v>
      </c>
      <c r="C74" s="194">
        <f t="shared" si="7"/>
        <v>0</v>
      </c>
      <c r="D74" s="194">
        <f t="shared" si="8"/>
        <v>1</v>
      </c>
    </row>
    <row r="75" spans="1:4" x14ac:dyDescent="0.2">
      <c r="A75" s="194">
        <v>99000000</v>
      </c>
      <c r="B75" s="194">
        <f t="shared" si="6"/>
        <v>1</v>
      </c>
      <c r="C75" s="194">
        <f t="shared" si="7"/>
        <v>0</v>
      </c>
      <c r="D75" s="194">
        <f t="shared" si="8"/>
        <v>0</v>
      </c>
    </row>
    <row r="76" spans="1:4" x14ac:dyDescent="0.2">
      <c r="A76" s="194">
        <v>249999956</v>
      </c>
      <c r="B76" s="194">
        <f t="shared" si="6"/>
        <v>0</v>
      </c>
      <c r="C76" s="194">
        <f t="shared" si="7"/>
        <v>1</v>
      </c>
      <c r="D76" s="194">
        <f t="shared" si="8"/>
        <v>0</v>
      </c>
    </row>
    <row r="77" spans="1:4" x14ac:dyDescent="0.2">
      <c r="A77" s="194">
        <v>2898450000</v>
      </c>
      <c r="B77" s="194">
        <f t="shared" si="6"/>
        <v>0</v>
      </c>
      <c r="C77" s="194">
        <f t="shared" si="7"/>
        <v>0</v>
      </c>
      <c r="D77" s="194">
        <f t="shared" si="8"/>
        <v>1</v>
      </c>
    </row>
    <row r="78" spans="1:4" x14ac:dyDescent="0.2">
      <c r="A78" s="194">
        <v>101400000</v>
      </c>
      <c r="B78" s="194">
        <f t="shared" si="6"/>
        <v>1</v>
      </c>
      <c r="C78" s="194">
        <f t="shared" si="7"/>
        <v>0</v>
      </c>
      <c r="D78" s="194">
        <f t="shared" si="8"/>
        <v>0</v>
      </c>
    </row>
    <row r="79" spans="1:4" x14ac:dyDescent="0.2">
      <c r="A79" s="194">
        <v>438340000</v>
      </c>
      <c r="B79" s="194">
        <f t="shared" si="6"/>
        <v>0</v>
      </c>
      <c r="C79" s="194">
        <f t="shared" si="7"/>
        <v>1</v>
      </c>
      <c r="D79" s="194">
        <f t="shared" si="8"/>
        <v>0</v>
      </c>
    </row>
    <row r="80" spans="1:4" x14ac:dyDescent="0.2">
      <c r="A80" s="194">
        <v>598000000</v>
      </c>
      <c r="B80" s="194">
        <f t="shared" si="6"/>
        <v>0</v>
      </c>
      <c r="C80" s="194">
        <f t="shared" si="7"/>
        <v>1</v>
      </c>
      <c r="D80" s="194">
        <f t="shared" si="8"/>
        <v>0</v>
      </c>
    </row>
    <row r="81" spans="1:4" x14ac:dyDescent="0.2">
      <c r="A81" s="194">
        <v>780000000</v>
      </c>
      <c r="B81" s="194">
        <f t="shared" si="6"/>
        <v>0</v>
      </c>
      <c r="C81" s="194">
        <f t="shared" si="7"/>
        <v>1</v>
      </c>
      <c r="D81" s="194">
        <f t="shared" si="8"/>
        <v>0</v>
      </c>
    </row>
    <row r="82" spans="1:4" x14ac:dyDescent="0.2">
      <c r="A82" s="194">
        <v>110240000</v>
      </c>
      <c r="B82" s="194">
        <f t="shared" si="6"/>
        <v>1</v>
      </c>
      <c r="C82" s="194">
        <f t="shared" si="7"/>
        <v>0</v>
      </c>
      <c r="D82" s="194">
        <f t="shared" si="8"/>
        <v>0</v>
      </c>
    </row>
    <row r="83" spans="1:4" x14ac:dyDescent="0.2">
      <c r="A83" s="194">
        <v>2672140000</v>
      </c>
      <c r="B83" s="194">
        <f t="shared" si="6"/>
        <v>0</v>
      </c>
      <c r="C83" s="194">
        <f t="shared" si="7"/>
        <v>0</v>
      </c>
      <c r="D83" s="194">
        <f t="shared" si="8"/>
        <v>1</v>
      </c>
    </row>
    <row r="84" spans="1:4" x14ac:dyDescent="0.2">
      <c r="A84" s="194">
        <v>550000077</v>
      </c>
      <c r="B84" s="194">
        <f t="shared" si="6"/>
        <v>0</v>
      </c>
      <c r="C84" s="194">
        <f t="shared" si="7"/>
        <v>1</v>
      </c>
      <c r="D84" s="194">
        <f t="shared" si="8"/>
        <v>0</v>
      </c>
    </row>
    <row r="85" spans="1:4" x14ac:dyDescent="0.2">
      <c r="A85" s="194">
        <v>272520000</v>
      </c>
      <c r="B85" s="194">
        <f t="shared" si="6"/>
        <v>0</v>
      </c>
      <c r="C85" s="194">
        <f t="shared" si="7"/>
        <v>1</v>
      </c>
      <c r="D85" s="194">
        <f t="shared" si="8"/>
        <v>0</v>
      </c>
    </row>
    <row r="86" spans="1:4" x14ac:dyDescent="0.2">
      <c r="A86" s="194">
        <v>80849736</v>
      </c>
      <c r="B86" s="194">
        <f t="shared" si="6"/>
        <v>1</v>
      </c>
      <c r="C86" s="194">
        <f t="shared" si="7"/>
        <v>0</v>
      </c>
      <c r="D86" s="194">
        <f t="shared" si="8"/>
        <v>0</v>
      </c>
    </row>
    <row r="87" spans="1:4" x14ac:dyDescent="0.2">
      <c r="A87" s="194">
        <v>192564187.19999999</v>
      </c>
      <c r="B87" s="194">
        <f t="shared" si="6"/>
        <v>0</v>
      </c>
      <c r="C87" s="194">
        <f t="shared" si="7"/>
        <v>1</v>
      </c>
      <c r="D87" s="194">
        <f t="shared" si="8"/>
        <v>0</v>
      </c>
    </row>
    <row r="88" spans="1:4" x14ac:dyDescent="0.2">
      <c r="A88" s="194">
        <v>13976460</v>
      </c>
      <c r="B88" s="194">
        <f t="shared" si="6"/>
        <v>1</v>
      </c>
      <c r="C88" s="194">
        <f t="shared" si="7"/>
        <v>0</v>
      </c>
      <c r="D88" s="194">
        <f t="shared" si="8"/>
        <v>0</v>
      </c>
    </row>
    <row r="89" spans="1:4" x14ac:dyDescent="0.2">
      <c r="A89" s="194">
        <v>1452000000</v>
      </c>
      <c r="B89" s="194">
        <f t="shared" si="6"/>
        <v>0</v>
      </c>
      <c r="C89" s="194">
        <f t="shared" si="7"/>
        <v>1</v>
      </c>
      <c r="D89" s="194">
        <f t="shared" si="8"/>
        <v>0</v>
      </c>
    </row>
    <row r="90" spans="1:4" x14ac:dyDescent="0.2">
      <c r="A90" s="194">
        <v>1452000000</v>
      </c>
      <c r="B90" s="194">
        <f t="shared" si="6"/>
        <v>0</v>
      </c>
      <c r="C90" s="194">
        <f t="shared" si="7"/>
        <v>1</v>
      </c>
      <c r="D90" s="194">
        <f t="shared" si="8"/>
        <v>0</v>
      </c>
    </row>
    <row r="91" spans="1:4" x14ac:dyDescent="0.2">
      <c r="A91" s="194">
        <v>5382000000</v>
      </c>
      <c r="B91" s="194">
        <f t="shared" si="6"/>
        <v>0</v>
      </c>
      <c r="C91" s="194">
        <f t="shared" si="7"/>
        <v>0</v>
      </c>
      <c r="D91" s="194">
        <f t="shared" si="8"/>
        <v>1</v>
      </c>
    </row>
    <row r="92" spans="1:4" x14ac:dyDescent="0.2">
      <c r="A92" s="194">
        <v>294000000</v>
      </c>
      <c r="B92" s="194">
        <f t="shared" si="6"/>
        <v>0</v>
      </c>
      <c r="C92" s="194">
        <f t="shared" si="7"/>
        <v>1</v>
      </c>
      <c r="D92" s="194">
        <f t="shared" si="8"/>
        <v>0</v>
      </c>
    </row>
    <row r="93" spans="1:4" x14ac:dyDescent="0.2">
      <c r="A93" s="194">
        <v>11279620000</v>
      </c>
      <c r="B93" s="194">
        <f t="shared" si="6"/>
        <v>0</v>
      </c>
      <c r="C93" s="194">
        <f t="shared" si="7"/>
        <v>0</v>
      </c>
      <c r="D93" s="194">
        <f t="shared" si="8"/>
        <v>1</v>
      </c>
    </row>
    <row r="94" spans="1:4" x14ac:dyDescent="0.2">
      <c r="A94" s="194">
        <v>3917800000</v>
      </c>
      <c r="B94" s="194">
        <f t="shared" si="6"/>
        <v>0</v>
      </c>
      <c r="C94" s="194">
        <f t="shared" si="7"/>
        <v>0</v>
      </c>
      <c r="D94" s="194">
        <f t="shared" si="8"/>
        <v>1</v>
      </c>
    </row>
    <row r="95" spans="1:4" x14ac:dyDescent="0.2">
      <c r="A95" s="194">
        <v>191100000</v>
      </c>
      <c r="B95" s="194">
        <f t="shared" si="6"/>
        <v>0</v>
      </c>
      <c r="C95" s="194">
        <f t="shared" si="7"/>
        <v>1</v>
      </c>
      <c r="D95" s="194">
        <f t="shared" si="8"/>
        <v>0</v>
      </c>
    </row>
    <row r="96" spans="1:4" x14ac:dyDescent="0.2">
      <c r="A96" s="194">
        <v>1014980000</v>
      </c>
      <c r="B96" s="194">
        <f t="shared" si="6"/>
        <v>0</v>
      </c>
      <c r="C96" s="194">
        <f t="shared" si="7"/>
        <v>1</v>
      </c>
      <c r="D96" s="194">
        <f t="shared" si="8"/>
        <v>0</v>
      </c>
    </row>
    <row r="97" spans="1:4" x14ac:dyDescent="0.2">
      <c r="A97" s="194">
        <v>511600000</v>
      </c>
      <c r="B97" s="194">
        <f t="shared" si="6"/>
        <v>0</v>
      </c>
      <c r="C97" s="194">
        <f t="shared" si="7"/>
        <v>1</v>
      </c>
      <c r="D97" s="194">
        <f t="shared" si="8"/>
        <v>0</v>
      </c>
    </row>
    <row r="98" spans="1:4" x14ac:dyDescent="0.2">
      <c r="A98" s="194">
        <v>1701000000</v>
      </c>
      <c r="B98" s="194">
        <f t="shared" ref="B98:B129" si="9">IF(A98&lt;$G$2,1,0)</f>
        <v>0</v>
      </c>
      <c r="C98" s="194">
        <f t="shared" ref="C98:C126" si="10">IF(AND(A98&gt;$G$2,A98&lt;$G$3),1,0)</f>
        <v>0</v>
      </c>
      <c r="D98" s="194">
        <f t="shared" ref="D98:D126" si="11">IF(A98&gt;$G$3,1,0)</f>
        <v>1</v>
      </c>
    </row>
    <row r="99" spans="1:4" x14ac:dyDescent="0.2">
      <c r="A99" s="194">
        <v>220680000</v>
      </c>
      <c r="B99" s="194">
        <f t="shared" si="9"/>
        <v>0</v>
      </c>
      <c r="C99" s="194">
        <f t="shared" si="10"/>
        <v>1</v>
      </c>
      <c r="D99" s="194">
        <f t="shared" si="11"/>
        <v>0</v>
      </c>
    </row>
    <row r="100" spans="1:4" x14ac:dyDescent="0.2">
      <c r="A100" s="194">
        <v>952020000</v>
      </c>
      <c r="B100" s="194">
        <f t="shared" si="9"/>
        <v>0</v>
      </c>
      <c r="C100" s="194">
        <f t="shared" si="10"/>
        <v>1</v>
      </c>
      <c r="D100" s="194">
        <f t="shared" si="11"/>
        <v>0</v>
      </c>
    </row>
    <row r="101" spans="1:4" x14ac:dyDescent="0.2">
      <c r="A101" s="194">
        <v>2352000000</v>
      </c>
      <c r="B101" s="194">
        <f t="shared" si="9"/>
        <v>0</v>
      </c>
      <c r="C101" s="194">
        <f t="shared" si="10"/>
        <v>0</v>
      </c>
      <c r="D101" s="194">
        <f t="shared" si="11"/>
        <v>1</v>
      </c>
    </row>
    <row r="102" spans="1:4" x14ac:dyDescent="0.2">
      <c r="A102" s="194">
        <v>709320000</v>
      </c>
      <c r="B102" s="194">
        <f t="shared" si="9"/>
        <v>0</v>
      </c>
      <c r="C102" s="194">
        <f t="shared" si="10"/>
        <v>1</v>
      </c>
      <c r="D102" s="194">
        <f t="shared" si="11"/>
        <v>0</v>
      </c>
    </row>
    <row r="103" spans="1:4" x14ac:dyDescent="0.2">
      <c r="A103" s="194">
        <v>3522650000</v>
      </c>
      <c r="B103" s="194">
        <f t="shared" si="9"/>
        <v>0</v>
      </c>
      <c r="C103" s="194">
        <f t="shared" si="10"/>
        <v>0</v>
      </c>
      <c r="D103" s="194">
        <f t="shared" si="11"/>
        <v>1</v>
      </c>
    </row>
    <row r="104" spans="1:4" x14ac:dyDescent="0.2">
      <c r="A104" s="194">
        <v>139200000</v>
      </c>
      <c r="B104" s="194">
        <f t="shared" si="9"/>
        <v>1</v>
      </c>
      <c r="C104" s="194">
        <f t="shared" si="10"/>
        <v>0</v>
      </c>
      <c r="D104" s="194">
        <f t="shared" si="11"/>
        <v>0</v>
      </c>
    </row>
    <row r="105" spans="1:4" x14ac:dyDescent="0.2">
      <c r="A105" s="194">
        <v>149800000</v>
      </c>
      <c r="B105" s="194">
        <f t="shared" si="9"/>
        <v>1</v>
      </c>
      <c r="C105" s="194">
        <f t="shared" si="10"/>
        <v>0</v>
      </c>
      <c r="D105" s="194">
        <f t="shared" si="11"/>
        <v>0</v>
      </c>
    </row>
    <row r="106" spans="1:4" x14ac:dyDescent="0.2">
      <c r="A106" s="194">
        <v>1950000000</v>
      </c>
      <c r="B106" s="194">
        <f t="shared" si="9"/>
        <v>0</v>
      </c>
      <c r="C106" s="194">
        <f t="shared" si="10"/>
        <v>0</v>
      </c>
      <c r="D106" s="194">
        <f t="shared" si="11"/>
        <v>1</v>
      </c>
    </row>
    <row r="107" spans="1:4" x14ac:dyDescent="0.2">
      <c r="A107" s="194">
        <v>184500000</v>
      </c>
      <c r="B107" s="194">
        <f t="shared" si="9"/>
        <v>0</v>
      </c>
      <c r="C107" s="194">
        <f t="shared" si="10"/>
        <v>1</v>
      </c>
      <c r="D107" s="194">
        <f t="shared" si="11"/>
        <v>0</v>
      </c>
    </row>
    <row r="108" spans="1:4" x14ac:dyDescent="0.2">
      <c r="A108" s="194">
        <v>1500600000</v>
      </c>
      <c r="B108" s="194">
        <f t="shared" si="9"/>
        <v>0</v>
      </c>
      <c r="C108" s="194">
        <f t="shared" si="10"/>
        <v>0</v>
      </c>
      <c r="D108" s="194">
        <f t="shared" si="11"/>
        <v>1</v>
      </c>
    </row>
    <row r="109" spans="1:4" x14ac:dyDescent="0.2">
      <c r="A109" s="194">
        <v>186300000</v>
      </c>
      <c r="B109" s="194">
        <f t="shared" si="9"/>
        <v>0</v>
      </c>
      <c r="C109" s="194">
        <f t="shared" si="10"/>
        <v>1</v>
      </c>
      <c r="D109" s="194">
        <f t="shared" si="11"/>
        <v>0</v>
      </c>
    </row>
    <row r="110" spans="1:4" x14ac:dyDescent="0.2">
      <c r="A110" s="194">
        <v>154770000</v>
      </c>
      <c r="B110" s="194">
        <f t="shared" si="9"/>
        <v>0</v>
      </c>
      <c r="C110" s="194">
        <f t="shared" si="10"/>
        <v>1</v>
      </c>
      <c r="D110" s="194">
        <f t="shared" si="11"/>
        <v>0</v>
      </c>
    </row>
    <row r="111" spans="1:4" x14ac:dyDescent="0.2">
      <c r="A111" s="194">
        <v>788120000</v>
      </c>
      <c r="B111" s="194">
        <f t="shared" si="9"/>
        <v>0</v>
      </c>
      <c r="C111" s="194">
        <f t="shared" si="10"/>
        <v>1</v>
      </c>
      <c r="D111" s="194">
        <f t="shared" si="11"/>
        <v>0</v>
      </c>
    </row>
    <row r="112" spans="1:4" x14ac:dyDescent="0.2">
      <c r="A112" s="194">
        <v>3043260000</v>
      </c>
      <c r="B112" s="194">
        <f t="shared" si="9"/>
        <v>0</v>
      </c>
      <c r="C112" s="194">
        <f t="shared" si="10"/>
        <v>0</v>
      </c>
      <c r="D112" s="194">
        <f t="shared" si="11"/>
        <v>1</v>
      </c>
    </row>
    <row r="113" spans="1:5" x14ac:dyDescent="0.2">
      <c r="A113" s="194">
        <v>5983900000</v>
      </c>
      <c r="B113" s="194">
        <f t="shared" si="9"/>
        <v>0</v>
      </c>
      <c r="C113" s="194">
        <f t="shared" si="10"/>
        <v>0</v>
      </c>
      <c r="D113" s="194">
        <f t="shared" si="11"/>
        <v>1</v>
      </c>
    </row>
    <row r="114" spans="1:5" x14ac:dyDescent="0.2">
      <c r="A114" s="194">
        <v>19999989.899999999</v>
      </c>
      <c r="B114" s="194">
        <f t="shared" si="9"/>
        <v>1</v>
      </c>
      <c r="C114" s="194">
        <f t="shared" si="10"/>
        <v>0</v>
      </c>
      <c r="D114" s="194">
        <f t="shared" si="11"/>
        <v>0</v>
      </c>
    </row>
    <row r="115" spans="1:5" x14ac:dyDescent="0.2">
      <c r="A115" s="194">
        <v>936240000</v>
      </c>
      <c r="B115" s="194">
        <f t="shared" si="9"/>
        <v>0</v>
      </c>
      <c r="C115" s="194">
        <f t="shared" si="10"/>
        <v>1</v>
      </c>
      <c r="D115" s="194">
        <f t="shared" si="11"/>
        <v>0</v>
      </c>
    </row>
    <row r="116" spans="1:5" x14ac:dyDescent="0.2">
      <c r="A116" s="194">
        <v>3399480</v>
      </c>
      <c r="B116" s="194">
        <f t="shared" si="9"/>
        <v>1</v>
      </c>
      <c r="C116" s="194">
        <f t="shared" si="10"/>
        <v>0</v>
      </c>
      <c r="D116" s="194">
        <f t="shared" si="11"/>
        <v>0</v>
      </c>
    </row>
    <row r="117" spans="1:5" x14ac:dyDescent="0.2">
      <c r="A117" s="194">
        <v>575040000</v>
      </c>
      <c r="B117" s="194">
        <f t="shared" si="9"/>
        <v>0</v>
      </c>
      <c r="C117" s="194">
        <f t="shared" si="10"/>
        <v>1</v>
      </c>
      <c r="D117" s="194">
        <f t="shared" si="11"/>
        <v>0</v>
      </c>
    </row>
    <row r="118" spans="1:5" x14ac:dyDescent="0.2">
      <c r="A118" s="194">
        <v>950820000</v>
      </c>
      <c r="B118" s="194">
        <f t="shared" si="9"/>
        <v>0</v>
      </c>
      <c r="C118" s="194">
        <f t="shared" si="10"/>
        <v>1</v>
      </c>
      <c r="D118" s="194">
        <f t="shared" si="11"/>
        <v>0</v>
      </c>
    </row>
    <row r="119" spans="1:5" x14ac:dyDescent="0.2">
      <c r="A119" s="194">
        <v>3850650000</v>
      </c>
      <c r="B119" s="194">
        <f t="shared" si="9"/>
        <v>0</v>
      </c>
      <c r="C119" s="194">
        <f t="shared" si="10"/>
        <v>0</v>
      </c>
      <c r="D119" s="194">
        <f t="shared" si="11"/>
        <v>1</v>
      </c>
    </row>
    <row r="120" spans="1:5" x14ac:dyDescent="0.2">
      <c r="A120" s="194">
        <v>730980000</v>
      </c>
      <c r="B120" s="194">
        <f t="shared" si="9"/>
        <v>0</v>
      </c>
      <c r="C120" s="194">
        <f t="shared" si="10"/>
        <v>1</v>
      </c>
      <c r="D120" s="194">
        <f t="shared" si="11"/>
        <v>0</v>
      </c>
    </row>
    <row r="121" spans="1:5" x14ac:dyDescent="0.2">
      <c r="A121" s="194">
        <v>3430680000</v>
      </c>
      <c r="B121" s="194">
        <f t="shared" si="9"/>
        <v>0</v>
      </c>
      <c r="C121" s="194">
        <f t="shared" si="10"/>
        <v>0</v>
      </c>
      <c r="D121" s="194">
        <f t="shared" si="11"/>
        <v>1</v>
      </c>
    </row>
    <row r="122" spans="1:5" x14ac:dyDescent="0.2">
      <c r="A122" s="194">
        <v>649999992</v>
      </c>
      <c r="B122" s="194">
        <f t="shared" si="9"/>
        <v>0</v>
      </c>
      <c r="C122" s="194">
        <f t="shared" si="10"/>
        <v>1</v>
      </c>
      <c r="D122" s="194">
        <f t="shared" si="11"/>
        <v>0</v>
      </c>
    </row>
    <row r="123" spans="1:5" x14ac:dyDescent="0.2">
      <c r="A123" s="194">
        <v>774999965</v>
      </c>
      <c r="B123" s="194">
        <f t="shared" si="9"/>
        <v>0</v>
      </c>
      <c r="C123" s="194">
        <f t="shared" si="10"/>
        <v>1</v>
      </c>
      <c r="D123" s="194">
        <f t="shared" si="11"/>
        <v>0</v>
      </c>
    </row>
    <row r="124" spans="1:5" x14ac:dyDescent="0.2">
      <c r="A124" s="194">
        <v>400000000</v>
      </c>
      <c r="B124" s="194">
        <f t="shared" si="9"/>
        <v>0</v>
      </c>
      <c r="C124" s="194">
        <f t="shared" si="10"/>
        <v>1</v>
      </c>
      <c r="D124" s="194">
        <f t="shared" si="11"/>
        <v>0</v>
      </c>
    </row>
    <row r="125" spans="1:5" x14ac:dyDescent="0.2">
      <c r="A125" s="194">
        <v>1400100000</v>
      </c>
      <c r="B125" s="194">
        <f t="shared" si="9"/>
        <v>0</v>
      </c>
      <c r="C125" s="194">
        <f t="shared" si="10"/>
        <v>1</v>
      </c>
      <c r="D125" s="194">
        <f t="shared" si="11"/>
        <v>0</v>
      </c>
    </row>
    <row r="126" spans="1:5" x14ac:dyDescent="0.2">
      <c r="A126" s="196">
        <v>1903200000</v>
      </c>
      <c r="B126" s="196">
        <f t="shared" si="9"/>
        <v>0</v>
      </c>
      <c r="C126" s="196">
        <f t="shared" si="10"/>
        <v>0</v>
      </c>
      <c r="D126" s="196">
        <f t="shared" si="11"/>
        <v>1</v>
      </c>
      <c r="E126" s="195"/>
    </row>
    <row r="127" spans="1:5" x14ac:dyDescent="0.2">
      <c r="A127" s="194">
        <v>139648701963.52997</v>
      </c>
      <c r="B127" s="194">
        <f>SUM(B2:B126)</f>
        <v>38</v>
      </c>
      <c r="C127" s="194">
        <f>SUM(C2:C126)</f>
        <v>64</v>
      </c>
      <c r="D127" s="194">
        <f>SUM(D2:D126)</f>
        <v>23</v>
      </c>
      <c r="E127" s="18">
        <f>SUM(B127:D127)</f>
        <v>125</v>
      </c>
    </row>
    <row r="128" spans="1:5" x14ac:dyDescent="0.2">
      <c r="A128" s="194">
        <v>1117189615.7082398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7"/>
  <sheetViews>
    <sheetView workbookViewId="0">
      <selection activeCell="H9" sqref="H9"/>
    </sheetView>
  </sheetViews>
  <sheetFormatPr baseColWidth="10" defaultColWidth="8.83203125" defaultRowHeight="16" x14ac:dyDescent="0.2"/>
  <cols>
    <col min="1" max="1" width="25.1640625" style="194" bestFit="1" customWidth="1"/>
    <col min="2" max="2" width="25.1640625" style="194" customWidth="1"/>
    <col min="3" max="4" width="23.1640625" style="194" customWidth="1"/>
    <col min="7" max="7" width="14.5" bestFit="1" customWidth="1"/>
    <col min="8" max="9" width="12.33203125" bestFit="1" customWidth="1"/>
  </cols>
  <sheetData>
    <row r="1" spans="1:9" x14ac:dyDescent="0.2">
      <c r="A1" s="208" t="s">
        <v>341</v>
      </c>
      <c r="B1" s="208" t="s">
        <v>334</v>
      </c>
      <c r="C1" s="208" t="s">
        <v>333</v>
      </c>
      <c r="D1" s="208" t="s">
        <v>332</v>
      </c>
      <c r="H1" s="209" t="s">
        <v>337</v>
      </c>
    </row>
    <row r="2" spans="1:9" x14ac:dyDescent="0.2">
      <c r="A2" s="194">
        <v>1728000000</v>
      </c>
      <c r="B2" s="194">
        <f t="shared" ref="B2:B33" si="0">IF(A2&lt;$G$2,1,0)</f>
        <v>0</v>
      </c>
      <c r="C2" s="194">
        <f t="shared" ref="C2:C33" si="1">IF(AND(A2&gt;$G$2,A2&lt;$G$3),1,0)</f>
        <v>1</v>
      </c>
      <c r="D2" s="194">
        <f t="shared" ref="D2:D33" si="2">IF(A2&gt;$G$3,1,0)</f>
        <v>0</v>
      </c>
      <c r="F2" s="14" t="s">
        <v>334</v>
      </c>
      <c r="G2" s="203">
        <v>1000000000</v>
      </c>
      <c r="H2" s="203">
        <f>B127</f>
        <v>62</v>
      </c>
      <c r="I2" s="18">
        <v>500000000</v>
      </c>
    </row>
    <row r="3" spans="1:9" x14ac:dyDescent="0.2">
      <c r="A3" s="194">
        <v>6250000</v>
      </c>
      <c r="B3" s="194">
        <f t="shared" si="0"/>
        <v>1</v>
      </c>
      <c r="C3" s="194">
        <f t="shared" si="1"/>
        <v>0</v>
      </c>
      <c r="D3" s="194">
        <f t="shared" si="2"/>
        <v>0</v>
      </c>
      <c r="F3" s="11" t="s">
        <v>336</v>
      </c>
      <c r="G3" s="201">
        <v>5000000000</v>
      </c>
      <c r="H3" s="201">
        <f>C127</f>
        <v>47</v>
      </c>
      <c r="I3" s="18">
        <v>3500000000</v>
      </c>
    </row>
    <row r="4" spans="1:9" x14ac:dyDescent="0.2">
      <c r="A4" s="194">
        <v>434000000</v>
      </c>
      <c r="B4" s="194">
        <f t="shared" si="0"/>
        <v>1</v>
      </c>
      <c r="C4" s="194">
        <f t="shared" si="1"/>
        <v>0</v>
      </c>
      <c r="D4" s="194">
        <f t="shared" si="2"/>
        <v>0</v>
      </c>
      <c r="F4" s="4" t="s">
        <v>332</v>
      </c>
      <c r="G4" s="207" t="s">
        <v>340</v>
      </c>
      <c r="H4" s="199">
        <f>D127</f>
        <v>16</v>
      </c>
      <c r="I4" s="18">
        <v>3500000000</v>
      </c>
    </row>
    <row r="5" spans="1:9" x14ac:dyDescent="0.2">
      <c r="A5" s="194">
        <v>63000000</v>
      </c>
      <c r="B5" s="194">
        <f t="shared" si="0"/>
        <v>1</v>
      </c>
      <c r="C5" s="194">
        <f t="shared" si="1"/>
        <v>0</v>
      </c>
      <c r="D5" s="194">
        <f t="shared" si="2"/>
        <v>0</v>
      </c>
      <c r="H5" s="206">
        <f>SUM(H2:H4)</f>
        <v>125</v>
      </c>
    </row>
    <row r="6" spans="1:9" x14ac:dyDescent="0.2">
      <c r="A6" s="194">
        <v>748800000</v>
      </c>
      <c r="B6" s="194">
        <f t="shared" si="0"/>
        <v>1</v>
      </c>
      <c r="C6" s="194">
        <f t="shared" si="1"/>
        <v>0</v>
      </c>
      <c r="D6" s="194">
        <f t="shared" si="2"/>
        <v>0</v>
      </c>
    </row>
    <row r="7" spans="1:9" x14ac:dyDescent="0.2">
      <c r="A7" s="194">
        <v>39175800</v>
      </c>
      <c r="B7" s="194">
        <f t="shared" si="0"/>
        <v>1</v>
      </c>
      <c r="C7" s="194">
        <f t="shared" si="1"/>
        <v>0</v>
      </c>
      <c r="D7" s="194">
        <f t="shared" si="2"/>
        <v>0</v>
      </c>
      <c r="F7" s="14" t="s">
        <v>321</v>
      </c>
      <c r="G7" s="203">
        <f>AVERAGE(A2:A126)</f>
        <v>3507325416.2966399</v>
      </c>
    </row>
    <row r="8" spans="1:9" x14ac:dyDescent="0.2">
      <c r="A8" s="194">
        <v>149150000000</v>
      </c>
      <c r="B8" s="194">
        <f t="shared" si="0"/>
        <v>0</v>
      </c>
      <c r="C8" s="194">
        <f t="shared" si="1"/>
        <v>0</v>
      </c>
      <c r="D8" s="194">
        <f t="shared" si="2"/>
        <v>1</v>
      </c>
      <c r="F8" s="11" t="s">
        <v>13</v>
      </c>
      <c r="G8" s="201">
        <f>MAX(A2:A126)</f>
        <v>149150000000</v>
      </c>
    </row>
    <row r="9" spans="1:9" x14ac:dyDescent="0.2">
      <c r="A9" s="194">
        <v>523900000</v>
      </c>
      <c r="B9" s="194">
        <f t="shared" si="0"/>
        <v>1</v>
      </c>
      <c r="C9" s="194">
        <f t="shared" si="1"/>
        <v>0</v>
      </c>
      <c r="D9" s="194">
        <f t="shared" si="2"/>
        <v>0</v>
      </c>
      <c r="F9" s="11" t="s">
        <v>11</v>
      </c>
      <c r="G9" s="201">
        <f>MIN(A2:A126)</f>
        <v>3399480</v>
      </c>
    </row>
    <row r="10" spans="1:9" x14ac:dyDescent="0.2">
      <c r="A10" s="194">
        <v>215000000</v>
      </c>
      <c r="B10" s="194">
        <f t="shared" si="0"/>
        <v>1</v>
      </c>
      <c r="C10" s="194">
        <f t="shared" si="1"/>
        <v>0</v>
      </c>
      <c r="D10" s="194">
        <f t="shared" si="2"/>
        <v>0</v>
      </c>
      <c r="F10" s="11" t="s">
        <v>9</v>
      </c>
      <c r="G10" s="27">
        <f>SKEW(A2:A126)</f>
        <v>9.5059605747103717</v>
      </c>
    </row>
    <row r="11" spans="1:9" x14ac:dyDescent="0.2">
      <c r="A11" s="194">
        <v>214933000</v>
      </c>
      <c r="B11" s="194">
        <f t="shared" si="0"/>
        <v>1</v>
      </c>
      <c r="C11" s="194">
        <f t="shared" si="1"/>
        <v>0</v>
      </c>
      <c r="D11" s="194">
        <f t="shared" si="2"/>
        <v>0</v>
      </c>
      <c r="F11" s="4" t="s">
        <v>7</v>
      </c>
      <c r="G11" s="205">
        <f>KURT(A2:A126)</f>
        <v>97.307057578886926</v>
      </c>
    </row>
    <row r="12" spans="1:9" x14ac:dyDescent="0.2">
      <c r="A12" s="194">
        <v>1173690000</v>
      </c>
      <c r="B12" s="194">
        <f t="shared" si="0"/>
        <v>0</v>
      </c>
      <c r="C12" s="194">
        <f t="shared" si="1"/>
        <v>1</v>
      </c>
      <c r="D12" s="194">
        <f t="shared" si="2"/>
        <v>0</v>
      </c>
    </row>
    <row r="13" spans="1:9" x14ac:dyDescent="0.2">
      <c r="A13" s="194">
        <v>579010000</v>
      </c>
      <c r="B13" s="194">
        <f t="shared" si="0"/>
        <v>1</v>
      </c>
      <c r="C13" s="194">
        <f t="shared" si="1"/>
        <v>0</v>
      </c>
      <c r="D13" s="194">
        <f t="shared" si="2"/>
        <v>0</v>
      </c>
    </row>
    <row r="14" spans="1:9" x14ac:dyDescent="0.2">
      <c r="A14" s="194">
        <v>846530000</v>
      </c>
      <c r="B14" s="194">
        <f t="shared" si="0"/>
        <v>1</v>
      </c>
      <c r="C14" s="194">
        <f t="shared" si="1"/>
        <v>0</v>
      </c>
      <c r="D14" s="194">
        <f t="shared" si="2"/>
        <v>0</v>
      </c>
    </row>
    <row r="15" spans="1:9" x14ac:dyDescent="0.2">
      <c r="A15" s="194">
        <v>13100000000</v>
      </c>
      <c r="B15" s="194">
        <f t="shared" si="0"/>
        <v>0</v>
      </c>
      <c r="C15" s="194">
        <f t="shared" si="1"/>
        <v>0</v>
      </c>
      <c r="D15" s="194">
        <f t="shared" si="2"/>
        <v>1</v>
      </c>
    </row>
    <row r="16" spans="1:9" x14ac:dyDescent="0.2">
      <c r="A16" s="194">
        <v>182000000</v>
      </c>
      <c r="B16" s="194">
        <f t="shared" si="0"/>
        <v>1</v>
      </c>
      <c r="C16" s="194">
        <f t="shared" si="1"/>
        <v>0</v>
      </c>
      <c r="D16" s="194">
        <f t="shared" si="2"/>
        <v>0</v>
      </c>
    </row>
    <row r="17" spans="1:4" x14ac:dyDescent="0.2">
      <c r="A17" s="194">
        <v>2212600000</v>
      </c>
      <c r="B17" s="194">
        <f t="shared" si="0"/>
        <v>0</v>
      </c>
      <c r="C17" s="194">
        <f t="shared" si="1"/>
        <v>1</v>
      </c>
      <c r="D17" s="194">
        <f t="shared" si="2"/>
        <v>0</v>
      </c>
    </row>
    <row r="18" spans="1:4" x14ac:dyDescent="0.2">
      <c r="A18" s="194">
        <v>290770000</v>
      </c>
      <c r="B18" s="194">
        <f t="shared" si="0"/>
        <v>1</v>
      </c>
      <c r="C18" s="194">
        <f t="shared" si="1"/>
        <v>0</v>
      </c>
      <c r="D18" s="194">
        <f t="shared" si="2"/>
        <v>0</v>
      </c>
    </row>
    <row r="19" spans="1:4" x14ac:dyDescent="0.2">
      <c r="A19" s="194">
        <v>5060000000</v>
      </c>
      <c r="B19" s="194">
        <f t="shared" si="0"/>
        <v>0</v>
      </c>
      <c r="C19" s="194">
        <f t="shared" si="1"/>
        <v>0</v>
      </c>
      <c r="D19" s="194">
        <f t="shared" si="2"/>
        <v>1</v>
      </c>
    </row>
    <row r="20" spans="1:4" x14ac:dyDescent="0.2">
      <c r="A20" s="194">
        <v>1230000000</v>
      </c>
      <c r="B20" s="194">
        <f t="shared" si="0"/>
        <v>0</v>
      </c>
      <c r="C20" s="194">
        <f t="shared" si="1"/>
        <v>1</v>
      </c>
      <c r="D20" s="194">
        <f t="shared" si="2"/>
        <v>0</v>
      </c>
    </row>
    <row r="21" spans="1:4" x14ac:dyDescent="0.2">
      <c r="A21" s="194">
        <v>80533800</v>
      </c>
      <c r="B21" s="194">
        <f t="shared" si="0"/>
        <v>1</v>
      </c>
      <c r="C21" s="194">
        <f t="shared" si="1"/>
        <v>0</v>
      </c>
      <c r="D21" s="194">
        <f t="shared" si="2"/>
        <v>0</v>
      </c>
    </row>
    <row r="22" spans="1:4" x14ac:dyDescent="0.2">
      <c r="A22" s="194">
        <v>713430000</v>
      </c>
      <c r="B22" s="194">
        <f t="shared" si="0"/>
        <v>1</v>
      </c>
      <c r="C22" s="194">
        <f t="shared" si="1"/>
        <v>0</v>
      </c>
      <c r="D22" s="194">
        <f t="shared" si="2"/>
        <v>0</v>
      </c>
    </row>
    <row r="23" spans="1:4" x14ac:dyDescent="0.2">
      <c r="A23" s="194">
        <v>250065718</v>
      </c>
      <c r="B23" s="194">
        <f t="shared" si="0"/>
        <v>1</v>
      </c>
      <c r="C23" s="194">
        <f t="shared" si="1"/>
        <v>0</v>
      </c>
      <c r="D23" s="194">
        <f t="shared" si="2"/>
        <v>0</v>
      </c>
    </row>
    <row r="24" spans="1:4" x14ac:dyDescent="0.2">
      <c r="A24" s="194">
        <v>1280000000</v>
      </c>
      <c r="B24" s="194">
        <f t="shared" si="0"/>
        <v>0</v>
      </c>
      <c r="C24" s="194">
        <f t="shared" si="1"/>
        <v>1</v>
      </c>
      <c r="D24" s="194">
        <f t="shared" si="2"/>
        <v>0</v>
      </c>
    </row>
    <row r="25" spans="1:4" x14ac:dyDescent="0.2">
      <c r="A25" s="194">
        <v>830000000</v>
      </c>
      <c r="B25" s="194">
        <f t="shared" si="0"/>
        <v>1</v>
      </c>
      <c r="C25" s="194">
        <f t="shared" si="1"/>
        <v>0</v>
      </c>
      <c r="D25" s="194">
        <f t="shared" si="2"/>
        <v>0</v>
      </c>
    </row>
    <row r="26" spans="1:4" x14ac:dyDescent="0.2">
      <c r="A26" s="194">
        <v>1200000000</v>
      </c>
      <c r="B26" s="194">
        <f t="shared" si="0"/>
        <v>0</v>
      </c>
      <c r="C26" s="194">
        <f t="shared" si="1"/>
        <v>1</v>
      </c>
      <c r="D26" s="194">
        <f t="shared" si="2"/>
        <v>0</v>
      </c>
    </row>
    <row r="27" spans="1:4" x14ac:dyDescent="0.2">
      <c r="A27" s="194">
        <v>734570000</v>
      </c>
      <c r="B27" s="194">
        <f t="shared" si="0"/>
        <v>1</v>
      </c>
      <c r="C27" s="194">
        <f t="shared" si="1"/>
        <v>0</v>
      </c>
      <c r="D27" s="194">
        <f t="shared" si="2"/>
        <v>0</v>
      </c>
    </row>
    <row r="28" spans="1:4" x14ac:dyDescent="0.2">
      <c r="A28" s="194">
        <v>567350000</v>
      </c>
      <c r="B28" s="194">
        <f t="shared" si="0"/>
        <v>1</v>
      </c>
      <c r="C28" s="194">
        <f t="shared" si="1"/>
        <v>0</v>
      </c>
      <c r="D28" s="194">
        <f t="shared" si="2"/>
        <v>0</v>
      </c>
    </row>
    <row r="29" spans="1:4" x14ac:dyDescent="0.2">
      <c r="A29" s="194">
        <v>270340000</v>
      </c>
      <c r="B29" s="194">
        <f t="shared" si="0"/>
        <v>1</v>
      </c>
      <c r="C29" s="194">
        <f t="shared" si="1"/>
        <v>0</v>
      </c>
      <c r="D29" s="194">
        <f t="shared" si="2"/>
        <v>0</v>
      </c>
    </row>
    <row r="30" spans="1:4" x14ac:dyDescent="0.2">
      <c r="A30" s="194">
        <v>580400000</v>
      </c>
      <c r="B30" s="194">
        <f t="shared" si="0"/>
        <v>1</v>
      </c>
      <c r="C30" s="194">
        <f t="shared" si="1"/>
        <v>0</v>
      </c>
      <c r="D30" s="194">
        <f t="shared" si="2"/>
        <v>0</v>
      </c>
    </row>
    <row r="31" spans="1:4" x14ac:dyDescent="0.2">
      <c r="A31" s="194">
        <v>1280000000</v>
      </c>
      <c r="B31" s="194">
        <f t="shared" si="0"/>
        <v>0</v>
      </c>
      <c r="C31" s="194">
        <f t="shared" si="1"/>
        <v>1</v>
      </c>
      <c r="D31" s="194">
        <f t="shared" si="2"/>
        <v>0</v>
      </c>
    </row>
    <row r="32" spans="1:4" x14ac:dyDescent="0.2">
      <c r="A32" s="194">
        <v>395410000</v>
      </c>
      <c r="B32" s="194">
        <f t="shared" si="0"/>
        <v>1</v>
      </c>
      <c r="C32" s="194">
        <f t="shared" si="1"/>
        <v>0</v>
      </c>
      <c r="D32" s="194">
        <f t="shared" si="2"/>
        <v>0</v>
      </c>
    </row>
    <row r="33" spans="1:4" x14ac:dyDescent="0.2">
      <c r="A33" s="194">
        <v>109200000</v>
      </c>
      <c r="B33" s="194">
        <f t="shared" si="0"/>
        <v>1</v>
      </c>
      <c r="C33" s="194">
        <f t="shared" si="1"/>
        <v>0</v>
      </c>
      <c r="D33" s="194">
        <f t="shared" si="2"/>
        <v>0</v>
      </c>
    </row>
    <row r="34" spans="1:4" x14ac:dyDescent="0.2">
      <c r="A34" s="194">
        <v>168790000</v>
      </c>
      <c r="B34" s="194">
        <f t="shared" ref="B34:B65" si="3">IF(A34&lt;$G$2,1,0)</f>
        <v>1</v>
      </c>
      <c r="C34" s="194">
        <f t="shared" ref="C34:C65" si="4">IF(AND(A34&gt;$G$2,A34&lt;$G$3),1,0)</f>
        <v>0</v>
      </c>
      <c r="D34" s="194">
        <f t="shared" ref="D34:D65" si="5">IF(A34&gt;$G$3,1,0)</f>
        <v>0</v>
      </c>
    </row>
    <row r="35" spans="1:4" x14ac:dyDescent="0.2">
      <c r="A35" s="194">
        <v>1790000000</v>
      </c>
      <c r="B35" s="194">
        <f t="shared" si="3"/>
        <v>0</v>
      </c>
      <c r="C35" s="194">
        <f t="shared" si="4"/>
        <v>1</v>
      </c>
      <c r="D35" s="194">
        <f t="shared" si="5"/>
        <v>0</v>
      </c>
    </row>
    <row r="36" spans="1:4" x14ac:dyDescent="0.2">
      <c r="A36" s="194">
        <v>2040000000</v>
      </c>
      <c r="B36" s="194">
        <f t="shared" si="3"/>
        <v>0</v>
      </c>
      <c r="C36" s="194">
        <f t="shared" si="4"/>
        <v>1</v>
      </c>
      <c r="D36" s="194">
        <f t="shared" si="5"/>
        <v>0</v>
      </c>
    </row>
    <row r="37" spans="1:4" x14ac:dyDescent="0.2">
      <c r="A37" s="194">
        <v>1390000000</v>
      </c>
      <c r="B37" s="194">
        <f t="shared" si="3"/>
        <v>0</v>
      </c>
      <c r="C37" s="194">
        <f t="shared" si="4"/>
        <v>1</v>
      </c>
      <c r="D37" s="194">
        <f t="shared" si="5"/>
        <v>0</v>
      </c>
    </row>
    <row r="38" spans="1:4" x14ac:dyDescent="0.2">
      <c r="A38" s="194">
        <v>9000000</v>
      </c>
      <c r="B38" s="194">
        <f t="shared" si="3"/>
        <v>1</v>
      </c>
      <c r="C38" s="194">
        <f t="shared" si="4"/>
        <v>0</v>
      </c>
      <c r="D38" s="194">
        <f t="shared" si="5"/>
        <v>0</v>
      </c>
    </row>
    <row r="39" spans="1:4" x14ac:dyDescent="0.2">
      <c r="A39" s="194">
        <v>559240000</v>
      </c>
      <c r="B39" s="194">
        <f t="shared" si="3"/>
        <v>1</v>
      </c>
      <c r="C39" s="194">
        <f t="shared" si="4"/>
        <v>0</v>
      </c>
      <c r="D39" s="194">
        <f t="shared" si="5"/>
        <v>0</v>
      </c>
    </row>
    <row r="40" spans="1:4" x14ac:dyDescent="0.2">
      <c r="A40" s="194">
        <v>111240000</v>
      </c>
      <c r="B40" s="194">
        <f t="shared" si="3"/>
        <v>1</v>
      </c>
      <c r="C40" s="194">
        <f t="shared" si="4"/>
        <v>0</v>
      </c>
      <c r="D40" s="194">
        <f t="shared" si="5"/>
        <v>0</v>
      </c>
    </row>
    <row r="41" spans="1:4" x14ac:dyDescent="0.2">
      <c r="A41" s="194">
        <v>528530000</v>
      </c>
      <c r="B41" s="194">
        <f t="shared" si="3"/>
        <v>1</v>
      </c>
      <c r="C41" s="194">
        <f t="shared" si="4"/>
        <v>0</v>
      </c>
      <c r="D41" s="194">
        <f t="shared" si="5"/>
        <v>0</v>
      </c>
    </row>
    <row r="42" spans="1:4" x14ac:dyDescent="0.2">
      <c r="A42" s="194">
        <v>142600000</v>
      </c>
      <c r="B42" s="194">
        <f t="shared" si="3"/>
        <v>1</v>
      </c>
      <c r="C42" s="194">
        <f t="shared" si="4"/>
        <v>0</v>
      </c>
      <c r="D42" s="194">
        <f t="shared" si="5"/>
        <v>0</v>
      </c>
    </row>
    <row r="43" spans="1:4" x14ac:dyDescent="0.2">
      <c r="A43" s="194">
        <v>60000000</v>
      </c>
      <c r="B43" s="194">
        <f t="shared" si="3"/>
        <v>1</v>
      </c>
      <c r="C43" s="194">
        <f t="shared" si="4"/>
        <v>0</v>
      </c>
      <c r="D43" s="194">
        <f t="shared" si="5"/>
        <v>0</v>
      </c>
    </row>
    <row r="44" spans="1:4" x14ac:dyDescent="0.2">
      <c r="A44" s="194">
        <v>288540000</v>
      </c>
      <c r="B44" s="194">
        <f t="shared" si="3"/>
        <v>1</v>
      </c>
      <c r="C44" s="194">
        <f t="shared" si="4"/>
        <v>0</v>
      </c>
      <c r="D44" s="194">
        <f t="shared" si="5"/>
        <v>0</v>
      </c>
    </row>
    <row r="45" spans="1:4" x14ac:dyDescent="0.2">
      <c r="A45" s="194">
        <v>1503920000</v>
      </c>
      <c r="B45" s="194">
        <f t="shared" si="3"/>
        <v>0</v>
      </c>
      <c r="C45" s="194">
        <f t="shared" si="4"/>
        <v>1</v>
      </c>
      <c r="D45" s="194">
        <f t="shared" si="5"/>
        <v>0</v>
      </c>
    </row>
    <row r="46" spans="1:4" x14ac:dyDescent="0.2">
      <c r="A46" s="194">
        <v>526480000</v>
      </c>
      <c r="B46" s="194">
        <f t="shared" si="3"/>
        <v>1</v>
      </c>
      <c r="C46" s="194">
        <f t="shared" si="4"/>
        <v>0</v>
      </c>
      <c r="D46" s="194">
        <f t="shared" si="5"/>
        <v>0</v>
      </c>
    </row>
    <row r="47" spans="1:4" x14ac:dyDescent="0.2">
      <c r="A47" s="194">
        <v>66000000</v>
      </c>
      <c r="B47" s="194">
        <f t="shared" si="3"/>
        <v>1</v>
      </c>
      <c r="C47" s="194">
        <f t="shared" si="4"/>
        <v>0</v>
      </c>
      <c r="D47" s="194">
        <f t="shared" si="5"/>
        <v>0</v>
      </c>
    </row>
    <row r="48" spans="1:4" x14ac:dyDescent="0.2">
      <c r="A48" s="194">
        <v>1670000000</v>
      </c>
      <c r="B48" s="194">
        <f t="shared" si="3"/>
        <v>0</v>
      </c>
      <c r="C48" s="194">
        <f t="shared" si="4"/>
        <v>1</v>
      </c>
      <c r="D48" s="194">
        <f t="shared" si="5"/>
        <v>0</v>
      </c>
    </row>
    <row r="49" spans="1:4" x14ac:dyDescent="0.2">
      <c r="A49" s="194">
        <v>328590000</v>
      </c>
      <c r="B49" s="194">
        <f t="shared" si="3"/>
        <v>1</v>
      </c>
      <c r="C49" s="194">
        <f t="shared" si="4"/>
        <v>0</v>
      </c>
      <c r="D49" s="194">
        <f t="shared" si="5"/>
        <v>0</v>
      </c>
    </row>
    <row r="50" spans="1:4" x14ac:dyDescent="0.2">
      <c r="A50" s="194">
        <v>187950000</v>
      </c>
      <c r="B50" s="194">
        <f t="shared" si="3"/>
        <v>1</v>
      </c>
      <c r="C50" s="194">
        <f t="shared" si="4"/>
        <v>0</v>
      </c>
      <c r="D50" s="194">
        <f t="shared" si="5"/>
        <v>0</v>
      </c>
    </row>
    <row r="51" spans="1:4" x14ac:dyDescent="0.2">
      <c r="A51" s="194">
        <v>235070000</v>
      </c>
      <c r="B51" s="194">
        <f t="shared" si="3"/>
        <v>1</v>
      </c>
      <c r="C51" s="194">
        <f t="shared" si="4"/>
        <v>0</v>
      </c>
      <c r="D51" s="194">
        <f t="shared" si="5"/>
        <v>0</v>
      </c>
    </row>
    <row r="52" spans="1:4" x14ac:dyDescent="0.2">
      <c r="A52" s="194">
        <v>4860000000</v>
      </c>
      <c r="B52" s="194">
        <f t="shared" si="3"/>
        <v>0</v>
      </c>
      <c r="C52" s="194">
        <f t="shared" si="4"/>
        <v>1</v>
      </c>
      <c r="D52" s="194">
        <f t="shared" si="5"/>
        <v>0</v>
      </c>
    </row>
    <row r="53" spans="1:4" x14ac:dyDescent="0.2">
      <c r="A53" s="194">
        <v>1450000000</v>
      </c>
      <c r="B53" s="194">
        <f t="shared" si="3"/>
        <v>0</v>
      </c>
      <c r="C53" s="194">
        <f t="shared" si="4"/>
        <v>1</v>
      </c>
      <c r="D53" s="194">
        <f t="shared" si="5"/>
        <v>0</v>
      </c>
    </row>
    <row r="54" spans="1:4" x14ac:dyDescent="0.2">
      <c r="A54" s="194">
        <v>1450000000</v>
      </c>
      <c r="B54" s="194">
        <f t="shared" si="3"/>
        <v>0</v>
      </c>
      <c r="C54" s="194">
        <f t="shared" si="4"/>
        <v>1</v>
      </c>
      <c r="D54" s="194">
        <f t="shared" si="5"/>
        <v>0</v>
      </c>
    </row>
    <row r="55" spans="1:4" x14ac:dyDescent="0.2">
      <c r="A55" s="194">
        <v>49875000</v>
      </c>
      <c r="B55" s="194">
        <f t="shared" si="3"/>
        <v>1</v>
      </c>
      <c r="C55" s="194">
        <f t="shared" si="4"/>
        <v>0</v>
      </c>
      <c r="D55" s="194">
        <f t="shared" si="5"/>
        <v>0</v>
      </c>
    </row>
    <row r="56" spans="1:4" x14ac:dyDescent="0.2">
      <c r="A56" s="194">
        <v>46940000000</v>
      </c>
      <c r="B56" s="194">
        <f t="shared" si="3"/>
        <v>0</v>
      </c>
      <c r="C56" s="194">
        <f t="shared" si="4"/>
        <v>0</v>
      </c>
      <c r="D56" s="194">
        <f t="shared" si="5"/>
        <v>1</v>
      </c>
    </row>
    <row r="57" spans="1:4" x14ac:dyDescent="0.2">
      <c r="A57" s="194">
        <v>1900120410.8800001</v>
      </c>
      <c r="B57" s="194">
        <f t="shared" si="3"/>
        <v>0</v>
      </c>
      <c r="C57" s="194">
        <f t="shared" si="4"/>
        <v>1</v>
      </c>
      <c r="D57" s="194">
        <f t="shared" si="5"/>
        <v>0</v>
      </c>
    </row>
    <row r="58" spans="1:4" x14ac:dyDescent="0.2">
      <c r="A58" s="194">
        <v>3000000000</v>
      </c>
      <c r="B58" s="194">
        <f t="shared" si="3"/>
        <v>0</v>
      </c>
      <c r="C58" s="194">
        <f t="shared" si="4"/>
        <v>1</v>
      </c>
      <c r="D58" s="194">
        <f t="shared" si="5"/>
        <v>0</v>
      </c>
    </row>
    <row r="59" spans="1:4" x14ac:dyDescent="0.2">
      <c r="A59" s="194">
        <v>3230000000</v>
      </c>
      <c r="B59" s="194">
        <f t="shared" si="3"/>
        <v>0</v>
      </c>
      <c r="C59" s="194">
        <f t="shared" si="4"/>
        <v>1</v>
      </c>
      <c r="D59" s="194">
        <f t="shared" si="5"/>
        <v>0</v>
      </c>
    </row>
    <row r="60" spans="1:4" x14ac:dyDescent="0.2">
      <c r="A60" s="194">
        <v>19863480</v>
      </c>
      <c r="B60" s="194">
        <f t="shared" si="3"/>
        <v>1</v>
      </c>
      <c r="C60" s="194">
        <f t="shared" si="4"/>
        <v>0</v>
      </c>
      <c r="D60" s="194">
        <f t="shared" si="5"/>
        <v>0</v>
      </c>
    </row>
    <row r="61" spans="1:4" x14ac:dyDescent="0.2">
      <c r="A61" s="194">
        <v>817660000</v>
      </c>
      <c r="B61" s="194">
        <f t="shared" si="3"/>
        <v>1</v>
      </c>
      <c r="C61" s="194">
        <f t="shared" si="4"/>
        <v>0</v>
      </c>
      <c r="D61" s="194">
        <f t="shared" si="5"/>
        <v>0</v>
      </c>
    </row>
    <row r="62" spans="1:4" x14ac:dyDescent="0.2">
      <c r="A62" s="194">
        <v>6950000000</v>
      </c>
      <c r="B62" s="194">
        <f t="shared" si="3"/>
        <v>0</v>
      </c>
      <c r="C62" s="194">
        <f t="shared" si="4"/>
        <v>0</v>
      </c>
      <c r="D62" s="194">
        <f t="shared" si="5"/>
        <v>1</v>
      </c>
    </row>
    <row r="63" spans="1:4" x14ac:dyDescent="0.2">
      <c r="A63" s="194">
        <v>466460000</v>
      </c>
      <c r="B63" s="194">
        <f t="shared" si="3"/>
        <v>1</v>
      </c>
      <c r="C63" s="194">
        <f t="shared" si="4"/>
        <v>0</v>
      </c>
      <c r="D63" s="194">
        <f t="shared" si="5"/>
        <v>0</v>
      </c>
    </row>
    <row r="64" spans="1:4" x14ac:dyDescent="0.2">
      <c r="A64" s="194">
        <v>4780000000</v>
      </c>
      <c r="B64" s="194">
        <f t="shared" si="3"/>
        <v>0</v>
      </c>
      <c r="C64" s="194">
        <f t="shared" si="4"/>
        <v>1</v>
      </c>
      <c r="D64" s="194">
        <f t="shared" si="5"/>
        <v>0</v>
      </c>
    </row>
    <row r="65" spans="1:4" x14ac:dyDescent="0.2">
      <c r="A65" s="194">
        <v>1590000000</v>
      </c>
      <c r="B65" s="194">
        <f t="shared" si="3"/>
        <v>0</v>
      </c>
      <c r="C65" s="194">
        <f t="shared" si="4"/>
        <v>1</v>
      </c>
      <c r="D65" s="194">
        <f t="shared" si="5"/>
        <v>0</v>
      </c>
    </row>
    <row r="66" spans="1:4" x14ac:dyDescent="0.2">
      <c r="A66" s="194">
        <v>400120000</v>
      </c>
      <c r="B66" s="194">
        <f t="shared" ref="B66:B97" si="6">IF(A66&lt;$G$2,1,0)</f>
        <v>1</v>
      </c>
      <c r="C66" s="194">
        <f t="shared" ref="C66:C97" si="7">IF(AND(A66&gt;$G$2,A66&lt;$G$3),1,0)</f>
        <v>0</v>
      </c>
      <c r="D66" s="194">
        <f t="shared" ref="D66:D97" si="8">IF(A66&gt;$G$3,1,0)</f>
        <v>0</v>
      </c>
    </row>
    <row r="67" spans="1:4" x14ac:dyDescent="0.2">
      <c r="A67" s="194">
        <v>602320000</v>
      </c>
      <c r="B67" s="194">
        <f t="shared" si="6"/>
        <v>1</v>
      </c>
      <c r="C67" s="194">
        <f t="shared" si="7"/>
        <v>0</v>
      </c>
      <c r="D67" s="194">
        <f t="shared" si="8"/>
        <v>0</v>
      </c>
    </row>
    <row r="68" spans="1:4" x14ac:dyDescent="0.2">
      <c r="A68" s="194">
        <v>5140000000</v>
      </c>
      <c r="B68" s="194">
        <f t="shared" si="6"/>
        <v>0</v>
      </c>
      <c r="C68" s="194">
        <f t="shared" si="7"/>
        <v>0</v>
      </c>
      <c r="D68" s="194">
        <f t="shared" si="8"/>
        <v>1</v>
      </c>
    </row>
    <row r="69" spans="1:4" x14ac:dyDescent="0.2">
      <c r="A69" s="194">
        <v>2250000000</v>
      </c>
      <c r="B69" s="194">
        <f t="shared" si="6"/>
        <v>0</v>
      </c>
      <c r="C69" s="194">
        <f t="shared" si="7"/>
        <v>1</v>
      </c>
      <c r="D69" s="194">
        <f t="shared" si="8"/>
        <v>0</v>
      </c>
    </row>
    <row r="70" spans="1:4" x14ac:dyDescent="0.2">
      <c r="A70" s="194">
        <v>561220000</v>
      </c>
      <c r="B70" s="194">
        <f t="shared" si="6"/>
        <v>1</v>
      </c>
      <c r="C70" s="194">
        <f t="shared" si="7"/>
        <v>0</v>
      </c>
      <c r="D70" s="194">
        <f t="shared" si="8"/>
        <v>0</v>
      </c>
    </row>
    <row r="71" spans="1:4" x14ac:dyDescent="0.2">
      <c r="A71" s="194">
        <v>79680000</v>
      </c>
      <c r="B71" s="194">
        <f t="shared" si="6"/>
        <v>1</v>
      </c>
      <c r="C71" s="194">
        <f t="shared" si="7"/>
        <v>0</v>
      </c>
      <c r="D71" s="194">
        <f t="shared" si="8"/>
        <v>0</v>
      </c>
    </row>
    <row r="72" spans="1:4" x14ac:dyDescent="0.2">
      <c r="A72" s="194">
        <v>1143000000</v>
      </c>
      <c r="B72" s="194">
        <f t="shared" si="6"/>
        <v>0</v>
      </c>
      <c r="C72" s="194">
        <f t="shared" si="7"/>
        <v>1</v>
      </c>
      <c r="D72" s="194">
        <f t="shared" si="8"/>
        <v>0</v>
      </c>
    </row>
    <row r="73" spans="1:4" x14ac:dyDescent="0.2">
      <c r="A73" s="194">
        <v>1188000000</v>
      </c>
      <c r="B73" s="194">
        <f t="shared" si="6"/>
        <v>0</v>
      </c>
      <c r="C73" s="194">
        <f t="shared" si="7"/>
        <v>1</v>
      </c>
      <c r="D73" s="194">
        <f t="shared" si="8"/>
        <v>0</v>
      </c>
    </row>
    <row r="74" spans="1:4" x14ac:dyDescent="0.2">
      <c r="A74" s="194">
        <v>9920000000</v>
      </c>
      <c r="B74" s="194">
        <f t="shared" si="6"/>
        <v>0</v>
      </c>
      <c r="C74" s="194">
        <f t="shared" si="7"/>
        <v>0</v>
      </c>
      <c r="D74" s="194">
        <f t="shared" si="8"/>
        <v>1</v>
      </c>
    </row>
    <row r="75" spans="1:4" x14ac:dyDescent="0.2">
      <c r="A75" s="194">
        <v>258240000</v>
      </c>
      <c r="B75" s="194">
        <f t="shared" si="6"/>
        <v>1</v>
      </c>
      <c r="C75" s="194">
        <f t="shared" si="7"/>
        <v>0</v>
      </c>
      <c r="D75" s="194">
        <f t="shared" si="8"/>
        <v>0</v>
      </c>
    </row>
    <row r="76" spans="1:4" x14ac:dyDescent="0.2">
      <c r="A76" s="194">
        <v>773780000</v>
      </c>
      <c r="B76" s="194">
        <f t="shared" si="6"/>
        <v>1</v>
      </c>
      <c r="C76" s="194">
        <f t="shared" si="7"/>
        <v>0</v>
      </c>
      <c r="D76" s="194">
        <f t="shared" si="8"/>
        <v>0</v>
      </c>
    </row>
    <row r="77" spans="1:4" x14ac:dyDescent="0.2">
      <c r="A77" s="194">
        <v>9920000000</v>
      </c>
      <c r="B77" s="194">
        <f t="shared" si="6"/>
        <v>0</v>
      </c>
      <c r="C77" s="194">
        <f t="shared" si="7"/>
        <v>0</v>
      </c>
      <c r="D77" s="194">
        <f t="shared" si="8"/>
        <v>1</v>
      </c>
    </row>
    <row r="78" spans="1:4" x14ac:dyDescent="0.2">
      <c r="A78" s="194">
        <v>101400000</v>
      </c>
      <c r="B78" s="194">
        <f t="shared" si="6"/>
        <v>1</v>
      </c>
      <c r="C78" s="194">
        <f t="shared" si="7"/>
        <v>0</v>
      </c>
      <c r="D78" s="194">
        <f t="shared" si="8"/>
        <v>0</v>
      </c>
    </row>
    <row r="79" spans="1:4" x14ac:dyDescent="0.2">
      <c r="A79" s="194">
        <v>1450000000</v>
      </c>
      <c r="B79" s="194">
        <f t="shared" si="6"/>
        <v>0</v>
      </c>
      <c r="C79" s="194">
        <f t="shared" si="7"/>
        <v>1</v>
      </c>
      <c r="D79" s="194">
        <f t="shared" si="8"/>
        <v>0</v>
      </c>
    </row>
    <row r="80" spans="1:4" x14ac:dyDescent="0.2">
      <c r="A80" s="194">
        <v>598000000</v>
      </c>
      <c r="B80" s="194">
        <f t="shared" si="6"/>
        <v>1</v>
      </c>
      <c r="C80" s="194">
        <f t="shared" si="7"/>
        <v>0</v>
      </c>
      <c r="D80" s="194">
        <f t="shared" si="8"/>
        <v>0</v>
      </c>
    </row>
    <row r="81" spans="1:4" x14ac:dyDescent="0.2">
      <c r="A81" s="194">
        <v>3800000000</v>
      </c>
      <c r="B81" s="194">
        <f t="shared" si="6"/>
        <v>0</v>
      </c>
      <c r="C81" s="194">
        <f t="shared" si="7"/>
        <v>1</v>
      </c>
      <c r="D81" s="194">
        <f t="shared" si="8"/>
        <v>0</v>
      </c>
    </row>
    <row r="82" spans="1:4" x14ac:dyDescent="0.2">
      <c r="A82" s="194">
        <v>110240000</v>
      </c>
      <c r="B82" s="194">
        <f t="shared" si="6"/>
        <v>1</v>
      </c>
      <c r="C82" s="194">
        <f t="shared" si="7"/>
        <v>0</v>
      </c>
      <c r="D82" s="194">
        <f t="shared" si="8"/>
        <v>0</v>
      </c>
    </row>
    <row r="83" spans="1:4" x14ac:dyDescent="0.2">
      <c r="A83" s="194">
        <v>2672140000</v>
      </c>
      <c r="B83" s="194">
        <f t="shared" si="6"/>
        <v>0</v>
      </c>
      <c r="C83" s="194">
        <f t="shared" si="7"/>
        <v>1</v>
      </c>
      <c r="D83" s="194">
        <f t="shared" si="8"/>
        <v>0</v>
      </c>
    </row>
    <row r="84" spans="1:4" x14ac:dyDescent="0.2">
      <c r="A84" s="194">
        <v>3680000000</v>
      </c>
      <c r="B84" s="194">
        <f t="shared" si="6"/>
        <v>0</v>
      </c>
      <c r="C84" s="194">
        <f t="shared" si="7"/>
        <v>1</v>
      </c>
      <c r="D84" s="194">
        <f t="shared" si="8"/>
        <v>0</v>
      </c>
    </row>
    <row r="85" spans="1:4" x14ac:dyDescent="0.2">
      <c r="A85" s="194">
        <v>770190000</v>
      </c>
      <c r="B85" s="194">
        <f t="shared" si="6"/>
        <v>1</v>
      </c>
      <c r="C85" s="194">
        <f t="shared" si="7"/>
        <v>0</v>
      </c>
      <c r="D85" s="194">
        <f t="shared" si="8"/>
        <v>0</v>
      </c>
    </row>
    <row r="86" spans="1:4" x14ac:dyDescent="0.2">
      <c r="A86" s="194">
        <v>80849736</v>
      </c>
      <c r="B86" s="194">
        <f t="shared" si="6"/>
        <v>1</v>
      </c>
      <c r="C86" s="194">
        <f t="shared" si="7"/>
        <v>0</v>
      </c>
      <c r="D86" s="194">
        <f t="shared" si="8"/>
        <v>0</v>
      </c>
    </row>
    <row r="87" spans="1:4" x14ac:dyDescent="0.2">
      <c r="A87" s="194">
        <v>192564187.19999999</v>
      </c>
      <c r="B87" s="194">
        <f t="shared" si="6"/>
        <v>1</v>
      </c>
      <c r="C87" s="194">
        <f t="shared" si="7"/>
        <v>0</v>
      </c>
      <c r="D87" s="194">
        <f t="shared" si="8"/>
        <v>0</v>
      </c>
    </row>
    <row r="88" spans="1:4" x14ac:dyDescent="0.2">
      <c r="A88" s="194">
        <v>13976460</v>
      </c>
      <c r="B88" s="194">
        <f t="shared" si="6"/>
        <v>1</v>
      </c>
      <c r="C88" s="194">
        <f t="shared" si="7"/>
        <v>0</v>
      </c>
      <c r="D88" s="194">
        <f t="shared" si="8"/>
        <v>0</v>
      </c>
    </row>
    <row r="89" spans="1:4" x14ac:dyDescent="0.2">
      <c r="A89" s="194">
        <v>1452000000</v>
      </c>
      <c r="B89" s="194">
        <f t="shared" si="6"/>
        <v>0</v>
      </c>
      <c r="C89" s="194">
        <f t="shared" si="7"/>
        <v>1</v>
      </c>
      <c r="D89" s="194">
        <f t="shared" si="8"/>
        <v>0</v>
      </c>
    </row>
    <row r="90" spans="1:4" x14ac:dyDescent="0.2">
      <c r="A90" s="194">
        <v>3630000000</v>
      </c>
      <c r="B90" s="194">
        <f t="shared" si="6"/>
        <v>0</v>
      </c>
      <c r="C90" s="194">
        <f t="shared" si="7"/>
        <v>1</v>
      </c>
      <c r="D90" s="194">
        <f t="shared" si="8"/>
        <v>0</v>
      </c>
    </row>
    <row r="91" spans="1:4" x14ac:dyDescent="0.2">
      <c r="A91" s="194">
        <v>5382000000</v>
      </c>
      <c r="B91" s="194">
        <f t="shared" si="6"/>
        <v>0</v>
      </c>
      <c r="C91" s="194">
        <f t="shared" si="7"/>
        <v>0</v>
      </c>
      <c r="D91" s="194">
        <f t="shared" si="8"/>
        <v>1</v>
      </c>
    </row>
    <row r="92" spans="1:4" x14ac:dyDescent="0.2">
      <c r="A92" s="194">
        <v>294000000</v>
      </c>
      <c r="B92" s="194">
        <f t="shared" si="6"/>
        <v>1</v>
      </c>
      <c r="C92" s="194">
        <f t="shared" si="7"/>
        <v>0</v>
      </c>
      <c r="D92" s="194">
        <f t="shared" si="8"/>
        <v>0</v>
      </c>
    </row>
    <row r="93" spans="1:4" x14ac:dyDescent="0.2">
      <c r="A93" s="194">
        <v>11279620000</v>
      </c>
      <c r="B93" s="194">
        <f t="shared" si="6"/>
        <v>0</v>
      </c>
      <c r="C93" s="194">
        <f t="shared" si="7"/>
        <v>0</v>
      </c>
      <c r="D93" s="194">
        <f t="shared" si="8"/>
        <v>1</v>
      </c>
    </row>
    <row r="94" spans="1:4" x14ac:dyDescent="0.2">
      <c r="A94" s="194">
        <v>5370000000</v>
      </c>
      <c r="B94" s="194">
        <f t="shared" si="6"/>
        <v>0</v>
      </c>
      <c r="C94" s="194">
        <f t="shared" si="7"/>
        <v>0</v>
      </c>
      <c r="D94" s="194">
        <f t="shared" si="8"/>
        <v>1</v>
      </c>
    </row>
    <row r="95" spans="1:4" x14ac:dyDescent="0.2">
      <c r="A95" s="194">
        <v>918770000</v>
      </c>
      <c r="B95" s="194">
        <f t="shared" si="6"/>
        <v>1</v>
      </c>
      <c r="C95" s="194">
        <f t="shared" si="7"/>
        <v>0</v>
      </c>
      <c r="D95" s="194">
        <f t="shared" si="8"/>
        <v>0</v>
      </c>
    </row>
    <row r="96" spans="1:4" x14ac:dyDescent="0.2">
      <c r="A96" s="194">
        <v>1014980000</v>
      </c>
      <c r="B96" s="194">
        <f t="shared" si="6"/>
        <v>0</v>
      </c>
      <c r="C96" s="194">
        <f t="shared" si="7"/>
        <v>1</v>
      </c>
      <c r="D96" s="194">
        <f t="shared" si="8"/>
        <v>0</v>
      </c>
    </row>
    <row r="97" spans="1:4" x14ac:dyDescent="0.2">
      <c r="A97" s="194">
        <v>1860000000</v>
      </c>
      <c r="B97" s="194">
        <f t="shared" si="6"/>
        <v>0</v>
      </c>
      <c r="C97" s="194">
        <f t="shared" si="7"/>
        <v>1</v>
      </c>
      <c r="D97" s="194">
        <f t="shared" si="8"/>
        <v>0</v>
      </c>
    </row>
    <row r="98" spans="1:4" x14ac:dyDescent="0.2">
      <c r="A98" s="194">
        <v>2100000000</v>
      </c>
      <c r="B98" s="194">
        <f t="shared" ref="B98:B129" si="9">IF(A98&lt;$G$2,1,0)</f>
        <v>0</v>
      </c>
      <c r="C98" s="194">
        <f t="shared" ref="C98:C126" si="10">IF(AND(A98&gt;$G$2,A98&lt;$G$3),1,0)</f>
        <v>1</v>
      </c>
      <c r="D98" s="194">
        <f t="shared" ref="D98:D126" si="11">IF(A98&gt;$G$3,1,0)</f>
        <v>0</v>
      </c>
    </row>
    <row r="99" spans="1:4" x14ac:dyDescent="0.2">
      <c r="A99" s="194">
        <v>535730000</v>
      </c>
      <c r="B99" s="194">
        <f t="shared" si="9"/>
        <v>1</v>
      </c>
      <c r="C99" s="194">
        <f t="shared" si="10"/>
        <v>0</v>
      </c>
      <c r="D99" s="194">
        <f t="shared" si="11"/>
        <v>0</v>
      </c>
    </row>
    <row r="100" spans="1:4" x14ac:dyDescent="0.2">
      <c r="A100" s="194">
        <v>3530000000</v>
      </c>
      <c r="B100" s="194">
        <f t="shared" si="9"/>
        <v>0</v>
      </c>
      <c r="C100" s="194">
        <f t="shared" si="10"/>
        <v>1</v>
      </c>
      <c r="D100" s="194">
        <f t="shared" si="11"/>
        <v>0</v>
      </c>
    </row>
    <row r="101" spans="1:4" x14ac:dyDescent="0.2">
      <c r="A101" s="194">
        <v>2352000000</v>
      </c>
      <c r="B101" s="194">
        <f t="shared" si="9"/>
        <v>0</v>
      </c>
      <c r="C101" s="194">
        <f t="shared" si="10"/>
        <v>1</v>
      </c>
      <c r="D101" s="194">
        <f t="shared" si="11"/>
        <v>0</v>
      </c>
    </row>
    <row r="102" spans="1:4" x14ac:dyDescent="0.2">
      <c r="A102" s="194">
        <v>1920000000</v>
      </c>
      <c r="B102" s="194">
        <f t="shared" si="9"/>
        <v>0</v>
      </c>
      <c r="C102" s="194">
        <f t="shared" si="10"/>
        <v>1</v>
      </c>
      <c r="D102" s="194">
        <f t="shared" si="11"/>
        <v>0</v>
      </c>
    </row>
    <row r="103" spans="1:4" x14ac:dyDescent="0.2">
      <c r="A103" s="194">
        <v>6860000000</v>
      </c>
      <c r="B103" s="194">
        <f t="shared" si="9"/>
        <v>0</v>
      </c>
      <c r="C103" s="194">
        <f t="shared" si="10"/>
        <v>0</v>
      </c>
      <c r="D103" s="194">
        <f t="shared" si="11"/>
        <v>1</v>
      </c>
    </row>
    <row r="104" spans="1:4" x14ac:dyDescent="0.2">
      <c r="A104" s="194">
        <v>337150000</v>
      </c>
      <c r="B104" s="194">
        <f t="shared" si="9"/>
        <v>1</v>
      </c>
      <c r="C104" s="194">
        <f t="shared" si="10"/>
        <v>0</v>
      </c>
      <c r="D104" s="194">
        <f t="shared" si="11"/>
        <v>0</v>
      </c>
    </row>
    <row r="105" spans="1:4" x14ac:dyDescent="0.2">
      <c r="A105" s="194">
        <v>517710000</v>
      </c>
      <c r="B105" s="194">
        <f t="shared" si="9"/>
        <v>1</v>
      </c>
      <c r="C105" s="194">
        <f t="shared" si="10"/>
        <v>0</v>
      </c>
      <c r="D105" s="194">
        <f t="shared" si="11"/>
        <v>0</v>
      </c>
    </row>
    <row r="106" spans="1:4" x14ac:dyDescent="0.2">
      <c r="A106" s="194">
        <v>1950000000</v>
      </c>
      <c r="B106" s="194">
        <f t="shared" si="9"/>
        <v>0</v>
      </c>
      <c r="C106" s="194">
        <f t="shared" si="10"/>
        <v>1</v>
      </c>
      <c r="D106" s="194">
        <f t="shared" si="11"/>
        <v>0</v>
      </c>
    </row>
    <row r="107" spans="1:4" x14ac:dyDescent="0.2">
      <c r="A107" s="194">
        <v>973930000</v>
      </c>
      <c r="B107" s="194">
        <f t="shared" si="9"/>
        <v>1</v>
      </c>
      <c r="C107" s="194">
        <f t="shared" si="10"/>
        <v>0</v>
      </c>
      <c r="D107" s="194">
        <f t="shared" si="11"/>
        <v>0</v>
      </c>
    </row>
    <row r="108" spans="1:4" x14ac:dyDescent="0.2">
      <c r="A108" s="194">
        <v>4310000000</v>
      </c>
      <c r="B108" s="194">
        <f t="shared" si="9"/>
        <v>0</v>
      </c>
      <c r="C108" s="194">
        <f t="shared" si="10"/>
        <v>1</v>
      </c>
      <c r="D108" s="194">
        <f t="shared" si="11"/>
        <v>0</v>
      </c>
    </row>
    <row r="109" spans="1:4" x14ac:dyDescent="0.2">
      <c r="A109" s="194">
        <v>439860000</v>
      </c>
      <c r="B109" s="194">
        <f t="shared" si="9"/>
        <v>1</v>
      </c>
      <c r="C109" s="194">
        <f t="shared" si="10"/>
        <v>0</v>
      </c>
      <c r="D109" s="194">
        <f t="shared" si="11"/>
        <v>0</v>
      </c>
    </row>
    <row r="110" spans="1:4" x14ac:dyDescent="0.2">
      <c r="A110" s="194">
        <v>754700000</v>
      </c>
      <c r="B110" s="194">
        <f t="shared" si="9"/>
        <v>1</v>
      </c>
      <c r="C110" s="194">
        <f t="shared" si="10"/>
        <v>0</v>
      </c>
      <c r="D110" s="194">
        <f t="shared" si="11"/>
        <v>0</v>
      </c>
    </row>
    <row r="111" spans="1:4" x14ac:dyDescent="0.2">
      <c r="A111" s="194">
        <v>1780000000</v>
      </c>
      <c r="B111" s="194">
        <f t="shared" si="9"/>
        <v>0</v>
      </c>
      <c r="C111" s="194">
        <f t="shared" si="10"/>
        <v>1</v>
      </c>
      <c r="D111" s="194">
        <f t="shared" si="11"/>
        <v>0</v>
      </c>
    </row>
    <row r="112" spans="1:4" x14ac:dyDescent="0.2">
      <c r="A112" s="194">
        <v>8030000000</v>
      </c>
      <c r="B112" s="194">
        <f t="shared" si="9"/>
        <v>0</v>
      </c>
      <c r="C112" s="194">
        <f t="shared" si="10"/>
        <v>0</v>
      </c>
      <c r="D112" s="194">
        <f t="shared" si="11"/>
        <v>1</v>
      </c>
    </row>
    <row r="113" spans="1:5" x14ac:dyDescent="0.2">
      <c r="A113" s="194">
        <v>11940000000</v>
      </c>
      <c r="B113" s="194">
        <f t="shared" si="9"/>
        <v>0</v>
      </c>
      <c r="C113" s="194">
        <f t="shared" si="10"/>
        <v>0</v>
      </c>
      <c r="D113" s="194">
        <f t="shared" si="11"/>
        <v>1</v>
      </c>
    </row>
    <row r="114" spans="1:5" x14ac:dyDescent="0.2">
      <c r="A114" s="194">
        <v>480220000</v>
      </c>
      <c r="B114" s="194">
        <f t="shared" si="9"/>
        <v>1</v>
      </c>
      <c r="C114" s="194">
        <f t="shared" si="10"/>
        <v>0</v>
      </c>
      <c r="D114" s="194">
        <f t="shared" si="11"/>
        <v>0</v>
      </c>
    </row>
    <row r="115" spans="1:5" x14ac:dyDescent="0.2">
      <c r="A115" s="194">
        <v>1380000000</v>
      </c>
      <c r="B115" s="194">
        <f t="shared" si="9"/>
        <v>0</v>
      </c>
      <c r="C115" s="194">
        <f t="shared" si="10"/>
        <v>1</v>
      </c>
      <c r="D115" s="194">
        <f t="shared" si="11"/>
        <v>0</v>
      </c>
    </row>
    <row r="116" spans="1:5" x14ac:dyDescent="0.2">
      <c r="A116" s="194">
        <v>3399480</v>
      </c>
      <c r="B116" s="194">
        <f t="shared" si="9"/>
        <v>1</v>
      </c>
      <c r="C116" s="194">
        <f t="shared" si="10"/>
        <v>0</v>
      </c>
      <c r="D116" s="194">
        <f t="shared" si="11"/>
        <v>0</v>
      </c>
    </row>
    <row r="117" spans="1:5" x14ac:dyDescent="0.2">
      <c r="A117" s="194">
        <v>1420000000</v>
      </c>
      <c r="B117" s="194">
        <f t="shared" si="9"/>
        <v>0</v>
      </c>
      <c r="C117" s="194">
        <f t="shared" si="10"/>
        <v>1</v>
      </c>
      <c r="D117" s="194">
        <f t="shared" si="11"/>
        <v>0</v>
      </c>
    </row>
    <row r="118" spans="1:5" x14ac:dyDescent="0.2">
      <c r="A118" s="194">
        <v>2050000000</v>
      </c>
      <c r="B118" s="194">
        <f t="shared" si="9"/>
        <v>0</v>
      </c>
      <c r="C118" s="194">
        <f t="shared" si="10"/>
        <v>1</v>
      </c>
      <c r="D118" s="194">
        <f t="shared" si="11"/>
        <v>0</v>
      </c>
    </row>
    <row r="119" spans="1:5" x14ac:dyDescent="0.2">
      <c r="A119" s="194">
        <v>7510000000</v>
      </c>
      <c r="B119" s="194">
        <f t="shared" si="9"/>
        <v>0</v>
      </c>
      <c r="C119" s="194">
        <f t="shared" si="10"/>
        <v>0</v>
      </c>
      <c r="D119" s="194">
        <f t="shared" si="11"/>
        <v>1</v>
      </c>
    </row>
    <row r="120" spans="1:5" x14ac:dyDescent="0.2">
      <c r="A120" s="194">
        <v>1260000000</v>
      </c>
      <c r="B120" s="194">
        <f t="shared" si="9"/>
        <v>0</v>
      </c>
      <c r="C120" s="194">
        <f t="shared" si="10"/>
        <v>1</v>
      </c>
      <c r="D120" s="194">
        <f t="shared" si="11"/>
        <v>0</v>
      </c>
    </row>
    <row r="121" spans="1:5" x14ac:dyDescent="0.2">
      <c r="A121" s="194">
        <v>4900000000</v>
      </c>
      <c r="B121" s="194">
        <f t="shared" si="9"/>
        <v>0</v>
      </c>
      <c r="C121" s="194">
        <f t="shared" si="10"/>
        <v>1</v>
      </c>
      <c r="D121" s="194">
        <f t="shared" si="11"/>
        <v>0</v>
      </c>
    </row>
    <row r="122" spans="1:5" x14ac:dyDescent="0.2">
      <c r="A122" s="194">
        <v>4430000000</v>
      </c>
      <c r="B122" s="194">
        <f t="shared" si="9"/>
        <v>0</v>
      </c>
      <c r="C122" s="194">
        <f t="shared" si="10"/>
        <v>1</v>
      </c>
      <c r="D122" s="194">
        <f t="shared" si="11"/>
        <v>0</v>
      </c>
    </row>
    <row r="123" spans="1:5" x14ac:dyDescent="0.2">
      <c r="A123" s="194">
        <v>2924999965</v>
      </c>
      <c r="B123" s="194">
        <f t="shared" si="9"/>
        <v>0</v>
      </c>
      <c r="C123" s="194">
        <f t="shared" si="10"/>
        <v>1</v>
      </c>
      <c r="D123" s="194">
        <f t="shared" si="11"/>
        <v>0</v>
      </c>
    </row>
    <row r="124" spans="1:5" x14ac:dyDescent="0.2">
      <c r="A124" s="194">
        <v>1240000000</v>
      </c>
      <c r="B124" s="194">
        <f t="shared" si="9"/>
        <v>0</v>
      </c>
      <c r="C124" s="194">
        <f t="shared" si="10"/>
        <v>1</v>
      </c>
      <c r="D124" s="194">
        <f t="shared" si="11"/>
        <v>0</v>
      </c>
    </row>
    <row r="125" spans="1:5" x14ac:dyDescent="0.2">
      <c r="A125" s="194">
        <v>2000000000</v>
      </c>
      <c r="B125" s="194">
        <f t="shared" si="9"/>
        <v>0</v>
      </c>
      <c r="C125" s="194">
        <f t="shared" si="10"/>
        <v>1</v>
      </c>
      <c r="D125" s="194">
        <f t="shared" si="11"/>
        <v>0</v>
      </c>
    </row>
    <row r="126" spans="1:5" x14ac:dyDescent="0.2">
      <c r="A126" s="196">
        <v>8380000000</v>
      </c>
      <c r="B126" s="196">
        <f t="shared" si="9"/>
        <v>0</v>
      </c>
      <c r="C126" s="196">
        <f t="shared" si="10"/>
        <v>0</v>
      </c>
      <c r="D126" s="196">
        <f t="shared" si="11"/>
        <v>1</v>
      </c>
      <c r="E126" s="195"/>
    </row>
    <row r="127" spans="1:5" x14ac:dyDescent="0.2">
      <c r="A127" s="194" t="s">
        <v>339</v>
      </c>
      <c r="B127" s="194">
        <f>SUM(B2:B126)</f>
        <v>62</v>
      </c>
      <c r="C127" s="194">
        <f>SUM(C2:C126)</f>
        <v>47</v>
      </c>
      <c r="D127" s="194">
        <f>SUM(D2:D126)</f>
        <v>16</v>
      </c>
      <c r="E127" s="18">
        <f>SUM(B127:D127)</f>
        <v>125</v>
      </c>
    </row>
  </sheetData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1"/>
  <sheetViews>
    <sheetView workbookViewId="0">
      <selection activeCell="F2" sqref="F2"/>
    </sheetView>
  </sheetViews>
  <sheetFormatPr baseColWidth="10" defaultColWidth="8.83203125" defaultRowHeight="16" x14ac:dyDescent="0.2"/>
  <cols>
    <col min="2" max="2" width="24.5" bestFit="1" customWidth="1"/>
    <col min="3" max="3" width="13.6640625" bestFit="1" customWidth="1"/>
    <col min="4" max="4" width="12.1640625" bestFit="1" customWidth="1"/>
    <col min="5" max="5" width="22" bestFit="1" customWidth="1"/>
  </cols>
  <sheetData>
    <row r="1" spans="1:5" x14ac:dyDescent="0.2">
      <c r="A1" s="213" t="s">
        <v>366</v>
      </c>
      <c r="B1" s="213" t="s">
        <v>365</v>
      </c>
      <c r="C1" s="213" t="s">
        <v>364</v>
      </c>
      <c r="D1" s="213" t="s">
        <v>363</v>
      </c>
      <c r="E1" s="213" t="s">
        <v>362</v>
      </c>
    </row>
    <row r="2" spans="1:5" x14ac:dyDescent="0.2">
      <c r="A2" s="212">
        <v>1</v>
      </c>
      <c r="B2" t="s">
        <v>361</v>
      </c>
      <c r="C2" s="18">
        <v>45230977604.550003</v>
      </c>
      <c r="D2" s="210">
        <v>0.3255325151439496</v>
      </c>
      <c r="E2">
        <v>1</v>
      </c>
    </row>
    <row r="3" spans="1:5" x14ac:dyDescent="0.2">
      <c r="A3" s="211">
        <v>2</v>
      </c>
      <c r="B3" t="s">
        <v>360</v>
      </c>
      <c r="C3" s="18">
        <v>23032440000</v>
      </c>
      <c r="D3" s="210">
        <v>0.16576710299420702</v>
      </c>
      <c r="E3">
        <v>1</v>
      </c>
    </row>
    <row r="4" spans="1:5" x14ac:dyDescent="0.2">
      <c r="A4" s="211">
        <v>3</v>
      </c>
      <c r="B4" t="s">
        <v>359</v>
      </c>
      <c r="C4" s="18">
        <v>16223793878.080002</v>
      </c>
      <c r="D4" s="210">
        <v>0.11676449871331361</v>
      </c>
      <c r="E4">
        <v>1</v>
      </c>
    </row>
    <row r="5" spans="1:5" x14ac:dyDescent="0.2">
      <c r="A5" s="212">
        <v>4</v>
      </c>
      <c r="B5" t="s">
        <v>358</v>
      </c>
      <c r="C5" s="18">
        <v>15466070000</v>
      </c>
      <c r="D5" s="210">
        <v>0.11131107336459425</v>
      </c>
      <c r="E5">
        <v>1</v>
      </c>
    </row>
    <row r="6" spans="1:5" x14ac:dyDescent="0.2">
      <c r="A6" s="211">
        <v>5</v>
      </c>
      <c r="B6" t="s">
        <v>357</v>
      </c>
      <c r="C6" s="18">
        <v>8528568518</v>
      </c>
      <c r="D6" s="210">
        <v>6.1381082330680445E-2</v>
      </c>
      <c r="E6">
        <v>0</v>
      </c>
    </row>
    <row r="7" spans="1:5" x14ac:dyDescent="0.2">
      <c r="A7" s="211">
        <v>6</v>
      </c>
      <c r="B7" t="s">
        <v>356</v>
      </c>
      <c r="C7" s="18">
        <v>5747367689.8999996</v>
      </c>
      <c r="D7" s="210">
        <v>4.1364462115052979E-2</v>
      </c>
      <c r="E7">
        <v>0</v>
      </c>
    </row>
    <row r="8" spans="1:5" x14ac:dyDescent="0.2">
      <c r="A8" s="212">
        <v>7</v>
      </c>
      <c r="B8" t="s">
        <v>355</v>
      </c>
      <c r="C8" s="18">
        <v>5291630000</v>
      </c>
      <c r="D8" s="210">
        <v>3.8084465875835805E-2</v>
      </c>
      <c r="E8">
        <v>0</v>
      </c>
    </row>
    <row r="9" spans="1:5" x14ac:dyDescent="0.2">
      <c r="A9" s="211">
        <v>8</v>
      </c>
      <c r="B9" t="s">
        <v>354</v>
      </c>
      <c r="C9" s="18">
        <v>4696340000</v>
      </c>
      <c r="D9" s="210">
        <v>3.3800095711779304E-2</v>
      </c>
      <c r="E9">
        <v>0</v>
      </c>
    </row>
    <row r="10" spans="1:5" x14ac:dyDescent="0.2">
      <c r="A10" s="211">
        <v>9</v>
      </c>
      <c r="B10" t="s">
        <v>353</v>
      </c>
      <c r="C10" s="18">
        <v>4161456460</v>
      </c>
      <c r="D10" s="210">
        <v>2.9950477744030944E-2</v>
      </c>
      <c r="E10">
        <v>0</v>
      </c>
    </row>
    <row r="11" spans="1:5" x14ac:dyDescent="0.2">
      <c r="A11" s="212">
        <v>10</v>
      </c>
      <c r="B11" t="s">
        <v>352</v>
      </c>
      <c r="C11" s="18">
        <v>3351350077</v>
      </c>
      <c r="D11" s="210">
        <v>2.4120049520749975E-2</v>
      </c>
      <c r="E11">
        <v>0</v>
      </c>
    </row>
    <row r="12" spans="1:5" x14ac:dyDescent="0.2">
      <c r="A12" s="211">
        <v>11</v>
      </c>
      <c r="B12" t="s">
        <v>351</v>
      </c>
      <c r="C12" s="18">
        <v>2000573000</v>
      </c>
      <c r="D12" s="210">
        <v>1.4398352520984738E-2</v>
      </c>
      <c r="E12">
        <v>0</v>
      </c>
    </row>
    <row r="13" spans="1:5" x14ac:dyDescent="0.2">
      <c r="A13" s="211">
        <v>12</v>
      </c>
      <c r="B13" t="s">
        <v>350</v>
      </c>
      <c r="C13" s="18">
        <v>1950000000</v>
      </c>
      <c r="D13" s="210">
        <v>1.403437286013569E-2</v>
      </c>
      <c r="E13">
        <v>0</v>
      </c>
    </row>
    <row r="14" spans="1:5" x14ac:dyDescent="0.2">
      <c r="A14" s="212">
        <v>13</v>
      </c>
      <c r="B14" t="s">
        <v>349</v>
      </c>
      <c r="C14" s="18">
        <v>936240000</v>
      </c>
      <c r="D14" s="210">
        <v>6.7382262802940709E-3</v>
      </c>
      <c r="E14">
        <v>0</v>
      </c>
    </row>
    <row r="15" spans="1:5" x14ac:dyDescent="0.2">
      <c r="A15" s="211">
        <v>14</v>
      </c>
      <c r="B15" t="s">
        <v>348</v>
      </c>
      <c r="C15" s="18">
        <v>903885000</v>
      </c>
      <c r="D15" s="210">
        <v>6.5053636475301269E-3</v>
      </c>
      <c r="E15">
        <v>0</v>
      </c>
    </row>
    <row r="16" spans="1:5" x14ac:dyDescent="0.2">
      <c r="A16" s="211">
        <v>15</v>
      </c>
      <c r="B16" t="s">
        <v>347</v>
      </c>
      <c r="C16" s="18">
        <v>523900000</v>
      </c>
      <c r="D16" s="210">
        <v>3.7705681750897888E-3</v>
      </c>
      <c r="E16">
        <v>0</v>
      </c>
    </row>
    <row r="17" spans="1:5" x14ac:dyDescent="0.2">
      <c r="A17" s="212">
        <v>16</v>
      </c>
      <c r="B17" t="s">
        <v>346</v>
      </c>
      <c r="C17" s="18">
        <v>434000000</v>
      </c>
      <c r="D17" s="210">
        <v>3.1235476006660971E-3</v>
      </c>
      <c r="E17">
        <v>0</v>
      </c>
    </row>
    <row r="18" spans="1:5" x14ac:dyDescent="0.2">
      <c r="A18" s="211">
        <v>17</v>
      </c>
      <c r="B18" t="s">
        <v>345</v>
      </c>
      <c r="C18" s="18">
        <v>266010000</v>
      </c>
      <c r="D18" s="210">
        <v>1.9145043715511256E-3</v>
      </c>
      <c r="E18">
        <v>0</v>
      </c>
    </row>
    <row r="19" spans="1:5" x14ac:dyDescent="0.2">
      <c r="A19" s="211">
        <v>18</v>
      </c>
      <c r="B19" t="s">
        <v>344</v>
      </c>
      <c r="C19" s="18">
        <v>80849736</v>
      </c>
      <c r="D19" s="210">
        <v>5.818847900859156E-4</v>
      </c>
      <c r="E19">
        <v>0</v>
      </c>
    </row>
    <row r="20" spans="1:5" x14ac:dyDescent="0.2">
      <c r="A20" s="212">
        <v>19</v>
      </c>
      <c r="B20" t="s">
        <v>343</v>
      </c>
      <c r="C20" s="18">
        <v>69250000</v>
      </c>
      <c r="D20" s="210">
        <v>4.9840016439199825E-4</v>
      </c>
      <c r="E20">
        <v>0</v>
      </c>
    </row>
    <row r="21" spans="1:5" x14ac:dyDescent="0.2">
      <c r="A21" s="211">
        <v>20</v>
      </c>
      <c r="B21" t="s">
        <v>342</v>
      </c>
      <c r="C21" s="18">
        <v>49875000</v>
      </c>
      <c r="D21" s="210">
        <v>3.5895607507654747E-4</v>
      </c>
      <c r="E21">
        <v>0</v>
      </c>
    </row>
  </sheetData>
  <pageMargins left="0.7" right="0.7" top="0.75" bottom="0.75" header="0.3" footer="0.3"/>
  <pageSetup paperSize="9" orientation="portrait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148"/>
  <sheetViews>
    <sheetView topLeftCell="P1" workbookViewId="0">
      <pane ySplit="1" topLeftCell="A129" activePane="bottomLeft" state="frozen"/>
      <selection pane="bottomLeft" activeCell="Q129" sqref="Q129"/>
    </sheetView>
  </sheetViews>
  <sheetFormatPr baseColWidth="10" defaultColWidth="8.83203125" defaultRowHeight="16" x14ac:dyDescent="0.2"/>
  <cols>
    <col min="1" max="1" width="8.83203125" style="74"/>
    <col min="2" max="2" width="27.83203125" style="74" bestFit="1" customWidth="1"/>
    <col min="3" max="5" width="8.83203125" style="74"/>
    <col min="6" max="6" width="9.83203125" style="74" bestFit="1" customWidth="1"/>
    <col min="7" max="7" width="9.83203125" style="214" customWidth="1"/>
    <col min="8" max="8" width="23.1640625" style="214" bestFit="1" customWidth="1"/>
    <col min="9" max="9" width="25.1640625" style="215" bestFit="1" customWidth="1"/>
    <col min="10" max="10" width="25.1640625" style="215" customWidth="1"/>
    <col min="11" max="15" width="23.1640625" style="215" customWidth="1"/>
    <col min="16" max="16" width="23.83203125" style="74" customWidth="1"/>
    <col min="17" max="17" width="21.6640625" style="74" customWidth="1"/>
    <col min="18" max="18" width="24.33203125" style="74" customWidth="1"/>
    <col min="19" max="20" width="12.83203125" style="74" customWidth="1"/>
    <col min="21" max="21" width="18.6640625" style="74" bestFit="1" customWidth="1"/>
    <col min="22" max="22" width="14.6640625" style="74" bestFit="1" customWidth="1"/>
    <col min="23" max="23" width="12.83203125" style="74" customWidth="1"/>
    <col min="24" max="25" width="8.83203125" style="74"/>
    <col min="26" max="26" width="18" style="74" customWidth="1"/>
    <col min="27" max="27" width="23.1640625" style="214" bestFit="1" customWidth="1"/>
    <col min="28" max="28" width="8.83203125" style="74"/>
    <col min="29" max="32" width="14.5" style="74" customWidth="1"/>
    <col min="33" max="33" width="20.5" style="74" customWidth="1"/>
    <col min="34" max="34" width="15.83203125" style="74" customWidth="1"/>
    <col min="35" max="36" width="12.33203125" style="74" customWidth="1"/>
    <col min="37" max="44" width="8.83203125" style="74"/>
    <col min="45" max="45" width="9.83203125" style="214" customWidth="1"/>
    <col min="46" max="46" width="23.1640625" style="214" bestFit="1" customWidth="1"/>
    <col min="47" max="16384" width="8.83203125" style="74"/>
  </cols>
  <sheetData>
    <row r="1" spans="1:46" s="150" customFormat="1" ht="33" thickBot="1" x14ac:dyDescent="0.25">
      <c r="A1" s="240" t="s">
        <v>91</v>
      </c>
      <c r="B1" s="240" t="s">
        <v>394</v>
      </c>
      <c r="C1" s="240" t="s">
        <v>89</v>
      </c>
      <c r="D1" s="240" t="s">
        <v>88</v>
      </c>
      <c r="E1" s="240" t="s">
        <v>87</v>
      </c>
      <c r="F1" s="186" t="s">
        <v>81</v>
      </c>
      <c r="G1" s="239" t="s">
        <v>80</v>
      </c>
      <c r="H1" s="239" t="s">
        <v>79</v>
      </c>
      <c r="I1" s="238" t="s">
        <v>341</v>
      </c>
      <c r="J1" s="238" t="s">
        <v>334</v>
      </c>
      <c r="K1" s="238" t="s">
        <v>333</v>
      </c>
      <c r="L1" s="238" t="s">
        <v>332</v>
      </c>
      <c r="M1" s="238"/>
      <c r="N1" s="238"/>
      <c r="O1" s="237"/>
      <c r="U1" s="150" t="s">
        <v>187</v>
      </c>
      <c r="X1" s="156"/>
      <c r="Y1" s="156" t="s">
        <v>87</v>
      </c>
      <c r="AA1" s="236" t="s">
        <v>79</v>
      </c>
      <c r="AB1" s="156" t="s">
        <v>87</v>
      </c>
      <c r="AS1" s="236" t="s">
        <v>80</v>
      </c>
      <c r="AT1" s="236" t="s">
        <v>79</v>
      </c>
    </row>
    <row r="2" spans="1:46" x14ac:dyDescent="0.2">
      <c r="A2" s="107">
        <v>36585</v>
      </c>
      <c r="B2" s="104" t="s">
        <v>186</v>
      </c>
      <c r="C2" s="222">
        <v>32</v>
      </c>
      <c r="D2" s="222">
        <v>51.5</v>
      </c>
      <c r="E2" s="111">
        <v>0.47584590486996392</v>
      </c>
      <c r="F2" s="99">
        <v>206.253006</v>
      </c>
      <c r="G2" s="214">
        <v>5.0990177360214209E-3</v>
      </c>
      <c r="H2" s="214">
        <v>0.47074688713394253</v>
      </c>
      <c r="I2" s="215">
        <v>1728000000</v>
      </c>
      <c r="J2" s="215">
        <f t="shared" ref="J2:J33" si="0">IF(I2&lt;$Q$51,1,0)</f>
        <v>0</v>
      </c>
      <c r="K2" s="215">
        <f t="shared" ref="K2:K33" si="1">IF(AND(I2&gt;$Q$51,I2&lt;$Q$52),1,0)</f>
        <v>1</v>
      </c>
      <c r="L2" s="215">
        <f t="shared" ref="L2:L33" si="2">IF(I2&gt;$Q$52,1,0)</f>
        <v>0</v>
      </c>
      <c r="M2" s="215">
        <f t="shared" ref="M2:M33" si="3">IF(E2&lt;0.025,1,0)</f>
        <v>0</v>
      </c>
      <c r="N2" s="215">
        <f t="shared" ref="N2:N33" si="4">IF(E2&lt;0,1,0)</f>
        <v>0</v>
      </c>
      <c r="P2" s="132" t="s">
        <v>26</v>
      </c>
      <c r="Q2" s="83" t="s">
        <v>393</v>
      </c>
      <c r="R2" s="83" t="s">
        <v>392</v>
      </c>
      <c r="S2" s="92"/>
      <c r="T2" s="228"/>
      <c r="U2" s="132" t="s">
        <v>26</v>
      </c>
      <c r="V2" s="83" t="s">
        <v>27</v>
      </c>
      <c r="W2" s="92"/>
      <c r="X2" s="111"/>
      <c r="Y2" s="111">
        <v>0.47584590486996392</v>
      </c>
      <c r="Z2" s="92"/>
      <c r="AA2" s="214">
        <v>0.47074688713394253</v>
      </c>
      <c r="AB2" s="111">
        <v>0.47584590486996392</v>
      </c>
      <c r="AC2" s="92">
        <v>1</v>
      </c>
      <c r="AD2" s="220">
        <f t="shared" ref="AD2:AD33" si="5">AB2-AA2</f>
        <v>5.099017736021394E-3</v>
      </c>
      <c r="AE2" s="92">
        <f t="shared" ref="AE2:AE33" si="6">IF(AD2&gt;0,1,0)</f>
        <v>1</v>
      </c>
      <c r="AF2" s="92"/>
      <c r="AG2" s="92">
        <f t="shared" ref="AG2:AG33" si="7">IF(G2&lt;0,1,0)</f>
        <v>0</v>
      </c>
      <c r="AH2" s="92">
        <f t="shared" ref="AH2:AH33" si="8">IF(E2&gt;0,1,0)</f>
        <v>1</v>
      </c>
      <c r="AI2" s="92">
        <f t="shared" ref="AI2:AI33" si="9">IF((AG2+AH2)=2,1,0)</f>
        <v>0</v>
      </c>
      <c r="AJ2" s="92">
        <f t="shared" ref="AJ2:AJ33" si="10">IF(E2&gt;0.1,1,0)</f>
        <v>1</v>
      </c>
      <c r="AK2" s="92"/>
      <c r="AL2" s="92"/>
      <c r="AS2" s="214">
        <v>5.0990177360214209E-3</v>
      </c>
      <c r="AT2" s="214">
        <v>0.47074688713394253</v>
      </c>
    </row>
    <row r="3" spans="1:46" x14ac:dyDescent="0.2">
      <c r="A3" s="107">
        <v>36587</v>
      </c>
      <c r="B3" s="104" t="s">
        <v>77</v>
      </c>
      <c r="C3" s="222">
        <v>125</v>
      </c>
      <c r="D3" s="222">
        <v>135</v>
      </c>
      <c r="E3" s="111">
        <v>7.6961041136128394E-2</v>
      </c>
      <c r="F3" s="99">
        <v>208.99099699999999</v>
      </c>
      <c r="G3" s="214">
        <v>-9.6428139369471935E-3</v>
      </c>
      <c r="H3" s="214">
        <v>8.6603855073075581E-2</v>
      </c>
      <c r="I3" s="215">
        <v>6250000</v>
      </c>
      <c r="J3" s="215">
        <f t="shared" si="0"/>
        <v>1</v>
      </c>
      <c r="K3" s="215">
        <f t="shared" si="1"/>
        <v>0</v>
      </c>
      <c r="L3" s="215">
        <f t="shared" si="2"/>
        <v>0</v>
      </c>
      <c r="M3" s="215">
        <f t="shared" si="3"/>
        <v>0</v>
      </c>
      <c r="N3" s="215">
        <f t="shared" si="4"/>
        <v>0</v>
      </c>
      <c r="P3" s="93" t="s">
        <v>23</v>
      </c>
      <c r="Q3" s="78">
        <f>93+32</f>
        <v>125</v>
      </c>
      <c r="R3" s="78">
        <f>93+32</f>
        <v>125</v>
      </c>
      <c r="S3" s="92"/>
      <c r="T3" s="228"/>
      <c r="U3" s="93" t="s">
        <v>23</v>
      </c>
      <c r="V3" s="78">
        <f>93+32</f>
        <v>125</v>
      </c>
      <c r="W3" s="92"/>
      <c r="X3" s="111"/>
      <c r="Y3" s="111">
        <v>0.35074020841891779</v>
      </c>
      <c r="Z3" s="92"/>
      <c r="AA3" s="214">
        <v>0.33909829354713661</v>
      </c>
      <c r="AB3" s="111">
        <v>0.35074020841891779</v>
      </c>
      <c r="AC3" s="92">
        <v>2</v>
      </c>
      <c r="AD3" s="220">
        <f t="shared" si="5"/>
        <v>1.1641914871781178E-2</v>
      </c>
      <c r="AE3" s="92">
        <f t="shared" si="6"/>
        <v>1</v>
      </c>
      <c r="AF3" s="92"/>
      <c r="AG3" s="92">
        <f t="shared" si="7"/>
        <v>1</v>
      </c>
      <c r="AH3" s="92">
        <f t="shared" si="8"/>
        <v>1</v>
      </c>
      <c r="AI3" s="92">
        <f t="shared" si="9"/>
        <v>1</v>
      </c>
      <c r="AJ3" s="92">
        <f t="shared" si="10"/>
        <v>0</v>
      </c>
      <c r="AK3" s="92"/>
      <c r="AL3" s="92"/>
      <c r="AS3" s="214">
        <v>1.1641914871781154E-2</v>
      </c>
      <c r="AT3" s="214">
        <v>0.33909829354713661</v>
      </c>
    </row>
    <row r="4" spans="1:46" x14ac:dyDescent="0.2">
      <c r="A4" s="107">
        <v>36666</v>
      </c>
      <c r="B4" s="104" t="s">
        <v>185</v>
      </c>
      <c r="C4" s="222">
        <v>155</v>
      </c>
      <c r="D4" s="222">
        <v>152</v>
      </c>
      <c r="E4" s="111">
        <v>-1.9544596072970283E-2</v>
      </c>
      <c r="F4" s="99">
        <v>205.621994</v>
      </c>
      <c r="G4" s="214">
        <v>-1.6610460320627237E-2</v>
      </c>
      <c r="H4" s="214">
        <v>-2.9341357523430464E-3</v>
      </c>
      <c r="I4" s="215">
        <v>434000000</v>
      </c>
      <c r="J4" s="215">
        <f t="shared" si="0"/>
        <v>1</v>
      </c>
      <c r="K4" s="215">
        <f t="shared" si="1"/>
        <v>0</v>
      </c>
      <c r="L4" s="215">
        <f t="shared" si="2"/>
        <v>0</v>
      </c>
      <c r="M4" s="215">
        <f t="shared" si="3"/>
        <v>1</v>
      </c>
      <c r="N4" s="215">
        <f t="shared" si="4"/>
        <v>1</v>
      </c>
      <c r="P4" s="93" t="s">
        <v>21</v>
      </c>
      <c r="Q4" s="121">
        <f>AVERAGE(E2:E126)</f>
        <v>4.188682833551613E-2</v>
      </c>
      <c r="R4" s="121">
        <f>AVERAGE(H2:H126)</f>
        <v>4.1689737060799661E-2</v>
      </c>
      <c r="S4" s="193"/>
      <c r="T4" s="233"/>
      <c r="U4" s="93" t="s">
        <v>21</v>
      </c>
      <c r="V4" s="121">
        <f>AVERAGE(H2:H126)</f>
        <v>4.1689737060799661E-2</v>
      </c>
      <c r="W4" s="193"/>
      <c r="X4" s="111"/>
      <c r="Y4" s="111">
        <v>0.27159593470015653</v>
      </c>
      <c r="Z4" s="92"/>
      <c r="AA4" s="214">
        <v>0.25681361884123793</v>
      </c>
      <c r="AB4" s="111">
        <v>0.27159593470015653</v>
      </c>
      <c r="AC4" s="92">
        <v>3</v>
      </c>
      <c r="AD4" s="220">
        <f t="shared" si="5"/>
        <v>1.4782315858918593E-2</v>
      </c>
      <c r="AE4" s="92">
        <f t="shared" si="6"/>
        <v>1</v>
      </c>
      <c r="AF4" s="92"/>
      <c r="AG4" s="92">
        <f t="shared" si="7"/>
        <v>1</v>
      </c>
      <c r="AH4" s="92">
        <f t="shared" si="8"/>
        <v>0</v>
      </c>
      <c r="AI4" s="92">
        <f t="shared" si="9"/>
        <v>0</v>
      </c>
      <c r="AJ4" s="92">
        <f t="shared" si="10"/>
        <v>0</v>
      </c>
      <c r="AK4" s="92"/>
      <c r="AL4" s="92"/>
      <c r="AS4" s="214">
        <v>1.4782315858918593E-2</v>
      </c>
      <c r="AT4" s="214">
        <v>0.25681361884123793</v>
      </c>
    </row>
    <row r="5" spans="1:46" x14ac:dyDescent="0.2">
      <c r="A5" s="107">
        <v>36670</v>
      </c>
      <c r="B5" s="104" t="s">
        <v>74</v>
      </c>
      <c r="C5" s="222">
        <v>105</v>
      </c>
      <c r="D5" s="222">
        <v>104</v>
      </c>
      <c r="E5" s="111">
        <v>-9.5694510161506725E-3</v>
      </c>
      <c r="F5" s="99">
        <v>200.470001</v>
      </c>
      <c r="G5" s="214">
        <v>-1.7004321646017926E-2</v>
      </c>
      <c r="H5" s="214">
        <v>7.4348706298672535E-3</v>
      </c>
      <c r="I5" s="215">
        <v>63000000</v>
      </c>
      <c r="J5" s="215">
        <f t="shared" si="0"/>
        <v>1</v>
      </c>
      <c r="K5" s="215">
        <f t="shared" si="1"/>
        <v>0</v>
      </c>
      <c r="L5" s="215">
        <f t="shared" si="2"/>
        <v>0</v>
      </c>
      <c r="M5" s="215">
        <f t="shared" si="3"/>
        <v>1</v>
      </c>
      <c r="N5" s="215">
        <f t="shared" si="4"/>
        <v>1</v>
      </c>
      <c r="P5" s="93" t="s">
        <v>19</v>
      </c>
      <c r="Q5" s="121">
        <f>MEDIAN(E2:E126)</f>
        <v>2.4887715507778883E-2</v>
      </c>
      <c r="R5" s="121">
        <f>MEDIAN(H2:H126)</f>
        <v>1.6941088813673493E-2</v>
      </c>
      <c r="S5" s="85"/>
      <c r="T5" s="231"/>
      <c r="U5" s="93" t="s">
        <v>19</v>
      </c>
      <c r="V5" s="121">
        <f>MEDIAN(H2:H126)</f>
        <v>1.6941088813673493E-2</v>
      </c>
      <c r="W5" s="85"/>
      <c r="X5" s="111"/>
      <c r="Y5" s="111">
        <v>0.25851069515150099</v>
      </c>
      <c r="Z5" s="92"/>
      <c r="AA5" s="214">
        <v>0.25277097556213018</v>
      </c>
      <c r="AB5" s="111">
        <v>0.25851069515150099</v>
      </c>
      <c r="AC5" s="92">
        <v>4</v>
      </c>
      <c r="AD5" s="220">
        <f t="shared" si="5"/>
        <v>5.7397195893708064E-3</v>
      </c>
      <c r="AE5" s="92">
        <f t="shared" si="6"/>
        <v>1</v>
      </c>
      <c r="AF5" s="92"/>
      <c r="AG5" s="92">
        <f t="shared" si="7"/>
        <v>1</v>
      </c>
      <c r="AH5" s="92">
        <f t="shared" si="8"/>
        <v>0</v>
      </c>
      <c r="AI5" s="92">
        <f t="shared" si="9"/>
        <v>0</v>
      </c>
      <c r="AJ5" s="92">
        <f t="shared" si="10"/>
        <v>0</v>
      </c>
      <c r="AK5" s="92"/>
      <c r="AL5" s="92"/>
      <c r="AS5" s="214">
        <v>5.7397195893708237E-3</v>
      </c>
      <c r="AT5" s="214">
        <v>0.25277097556213018</v>
      </c>
    </row>
    <row r="6" spans="1:46" x14ac:dyDescent="0.2">
      <c r="A6" s="107">
        <v>36780</v>
      </c>
      <c r="B6" s="104" t="s">
        <v>184</v>
      </c>
      <c r="C6" s="222">
        <v>52</v>
      </c>
      <c r="D6" s="222">
        <v>57.5</v>
      </c>
      <c r="E6" s="111">
        <v>0.10054122922187746</v>
      </c>
      <c r="F6" s="99">
        <v>235.544006</v>
      </c>
      <c r="G6" s="214">
        <v>2.2314088209058913E-3</v>
      </c>
      <c r="H6" s="214">
        <v>9.8309820400971568E-2</v>
      </c>
      <c r="I6" s="215">
        <v>748800000</v>
      </c>
      <c r="J6" s="215">
        <f t="shared" si="0"/>
        <v>0</v>
      </c>
      <c r="K6" s="215">
        <f t="shared" si="1"/>
        <v>1</v>
      </c>
      <c r="L6" s="215">
        <f t="shared" si="2"/>
        <v>0</v>
      </c>
      <c r="M6" s="215">
        <f t="shared" si="3"/>
        <v>0</v>
      </c>
      <c r="N6" s="215">
        <f t="shared" si="4"/>
        <v>0</v>
      </c>
      <c r="P6" s="93" t="s">
        <v>17</v>
      </c>
      <c r="Q6" s="129">
        <f>_xlfn.VAR.P(E2:E126)</f>
        <v>7.0249215973742264E-3</v>
      </c>
      <c r="R6" s="129">
        <f>_xlfn.VAR.P(H2:H126)</f>
        <v>7.1111155763057144E-3</v>
      </c>
      <c r="S6" s="85"/>
      <c r="T6" s="231"/>
      <c r="U6" s="93" t="s">
        <v>17</v>
      </c>
      <c r="V6" s="129">
        <f>_xlfn.VAR.P(H2:H126)</f>
        <v>7.1111155763057144E-3</v>
      </c>
      <c r="W6" s="85"/>
      <c r="X6" s="111"/>
      <c r="Y6" s="111">
        <v>0.22766406272552794</v>
      </c>
      <c r="Z6" s="92"/>
      <c r="AA6" s="214">
        <v>0.23791336399657365</v>
      </c>
      <c r="AB6" s="111">
        <v>0.22766406272552794</v>
      </c>
      <c r="AC6" s="92">
        <v>5</v>
      </c>
      <c r="AD6" s="220">
        <f t="shared" si="5"/>
        <v>-1.0249301271045702E-2</v>
      </c>
      <c r="AE6" s="92">
        <f t="shared" si="6"/>
        <v>0</v>
      </c>
      <c r="AF6" s="92"/>
      <c r="AG6" s="92">
        <f t="shared" si="7"/>
        <v>0</v>
      </c>
      <c r="AH6" s="92">
        <f t="shared" si="8"/>
        <v>1</v>
      </c>
      <c r="AI6" s="92">
        <f t="shared" si="9"/>
        <v>0</v>
      </c>
      <c r="AJ6" s="92">
        <f t="shared" si="10"/>
        <v>1</v>
      </c>
      <c r="AK6" s="92"/>
      <c r="AL6" s="92"/>
      <c r="AS6" s="214">
        <v>-1.024930127104569E-2</v>
      </c>
      <c r="AT6" s="214">
        <v>0.23791336399657365</v>
      </c>
    </row>
    <row r="7" spans="1:46" x14ac:dyDescent="0.2">
      <c r="A7" s="107">
        <v>37043</v>
      </c>
      <c r="B7" s="104" t="s">
        <v>183</v>
      </c>
      <c r="C7" s="222">
        <v>12</v>
      </c>
      <c r="D7" s="222">
        <v>12</v>
      </c>
      <c r="E7" s="111">
        <v>0</v>
      </c>
      <c r="F7" s="99">
        <v>207.45399499999999</v>
      </c>
      <c r="G7" s="214">
        <v>2.1183546683519361E-3</v>
      </c>
      <c r="H7" s="214">
        <v>-2.1183546683519361E-3</v>
      </c>
      <c r="I7" s="215">
        <v>39175800</v>
      </c>
      <c r="J7" s="215">
        <f t="shared" si="0"/>
        <v>1</v>
      </c>
      <c r="K7" s="215">
        <f t="shared" si="1"/>
        <v>0</v>
      </c>
      <c r="L7" s="215">
        <f t="shared" si="2"/>
        <v>0</v>
      </c>
      <c r="M7" s="215">
        <f t="shared" si="3"/>
        <v>1</v>
      </c>
      <c r="N7" s="215">
        <f t="shared" si="4"/>
        <v>0</v>
      </c>
      <c r="P7" s="93" t="s">
        <v>15</v>
      </c>
      <c r="Q7" s="129">
        <f>_xlfn.STDEV.P(E2:E126)</f>
        <v>8.3814805359042774E-2</v>
      </c>
      <c r="R7" s="129">
        <f>_xlfn.STDEV.P(H2:H126)</f>
        <v>8.4327430746499774E-2</v>
      </c>
      <c r="S7" s="85"/>
      <c r="T7" s="231"/>
      <c r="U7" s="93" t="s">
        <v>15</v>
      </c>
      <c r="V7" s="129">
        <f>_xlfn.STDEV.P(H2:H126)</f>
        <v>8.4327430746499774E-2</v>
      </c>
      <c r="W7" s="85"/>
      <c r="X7" s="111"/>
      <c r="Y7" s="111">
        <v>0.21825356602001797</v>
      </c>
      <c r="Z7" s="92"/>
      <c r="AA7" s="214">
        <v>0.21939928531441474</v>
      </c>
      <c r="AB7" s="111">
        <v>0.21825356602001797</v>
      </c>
      <c r="AC7" s="92">
        <v>6</v>
      </c>
      <c r="AD7" s="220">
        <f t="shared" si="5"/>
        <v>-1.1457192943967742E-3</v>
      </c>
      <c r="AE7" s="92">
        <f t="shared" si="6"/>
        <v>0</v>
      </c>
      <c r="AF7" s="92"/>
      <c r="AG7" s="92">
        <f t="shared" si="7"/>
        <v>0</v>
      </c>
      <c r="AH7" s="92">
        <f t="shared" si="8"/>
        <v>0</v>
      </c>
      <c r="AI7" s="92">
        <f t="shared" si="9"/>
        <v>0</v>
      </c>
      <c r="AJ7" s="92">
        <f t="shared" si="10"/>
        <v>0</v>
      </c>
      <c r="AK7" s="92"/>
      <c r="AL7" s="92"/>
      <c r="AS7" s="214">
        <v>-1.1457192943967619E-3</v>
      </c>
      <c r="AT7" s="214">
        <v>0.21939928531441474</v>
      </c>
    </row>
    <row r="8" spans="1:46" x14ac:dyDescent="0.2">
      <c r="A8" s="107">
        <v>37060</v>
      </c>
      <c r="B8" s="104" t="s">
        <v>182</v>
      </c>
      <c r="C8" s="222">
        <v>69</v>
      </c>
      <c r="D8" s="222">
        <v>69</v>
      </c>
      <c r="E8" s="111">
        <v>0</v>
      </c>
      <c r="F8" s="99">
        <v>197.61000100000001</v>
      </c>
      <c r="G8" s="214">
        <v>-5.3118322021384722E-4</v>
      </c>
      <c r="H8" s="214">
        <v>5.3118322021384722E-4</v>
      </c>
      <c r="I8" s="215">
        <v>149150000000</v>
      </c>
      <c r="J8" s="215">
        <f t="shared" si="0"/>
        <v>0</v>
      </c>
      <c r="K8" s="215">
        <f t="shared" si="1"/>
        <v>0</v>
      </c>
      <c r="L8" s="215">
        <f t="shared" si="2"/>
        <v>1</v>
      </c>
      <c r="M8" s="215">
        <f t="shared" si="3"/>
        <v>1</v>
      </c>
      <c r="N8" s="215">
        <f t="shared" si="4"/>
        <v>0</v>
      </c>
      <c r="P8" s="93" t="s">
        <v>13</v>
      </c>
      <c r="Q8" s="121">
        <f>MAX(E2:E126)</f>
        <v>0.47584590486996392</v>
      </c>
      <c r="R8" s="121">
        <f>MAX(H2:H126)</f>
        <v>0.47074688713394253</v>
      </c>
      <c r="S8" s="85"/>
      <c r="T8" s="231"/>
      <c r="U8" s="93" t="s">
        <v>13</v>
      </c>
      <c r="V8" s="121">
        <f>MAX(H2:H126)</f>
        <v>0.47074688713394253</v>
      </c>
      <c r="W8" s="85"/>
      <c r="X8" s="111"/>
      <c r="Y8" s="111">
        <v>0.20829704319721531</v>
      </c>
      <c r="Z8" s="92"/>
      <c r="AA8" s="214">
        <v>0.20640315247703703</v>
      </c>
      <c r="AB8" s="111">
        <v>0.20829704319721531</v>
      </c>
      <c r="AC8" s="92">
        <v>7</v>
      </c>
      <c r="AD8" s="220">
        <f t="shared" si="5"/>
        <v>1.8938907201782873E-3</v>
      </c>
      <c r="AE8" s="92">
        <f t="shared" si="6"/>
        <v>1</v>
      </c>
      <c r="AF8" s="92"/>
      <c r="AG8" s="92">
        <f t="shared" si="7"/>
        <v>1</v>
      </c>
      <c r="AH8" s="92">
        <f t="shared" si="8"/>
        <v>0</v>
      </c>
      <c r="AI8" s="92">
        <f t="shared" si="9"/>
        <v>0</v>
      </c>
      <c r="AJ8" s="92">
        <f t="shared" si="10"/>
        <v>0</v>
      </c>
      <c r="AK8" s="92"/>
      <c r="AL8" s="92"/>
      <c r="AS8" s="214">
        <v>1.8938907201782853E-3</v>
      </c>
      <c r="AT8" s="214">
        <v>0.20640315247703703</v>
      </c>
    </row>
    <row r="9" spans="1:46" x14ac:dyDescent="0.2">
      <c r="A9" s="107">
        <v>37063</v>
      </c>
      <c r="B9" s="104" t="s">
        <v>181</v>
      </c>
      <c r="C9" s="222">
        <v>26</v>
      </c>
      <c r="D9" s="222">
        <v>26</v>
      </c>
      <c r="E9" s="111">
        <v>0</v>
      </c>
      <c r="F9" s="99">
        <v>196.67100500000001</v>
      </c>
      <c r="G9" s="214">
        <v>-7.8300576299459735E-3</v>
      </c>
      <c r="H9" s="214">
        <v>7.8300576299459735E-3</v>
      </c>
      <c r="I9" s="215">
        <v>523900000</v>
      </c>
      <c r="J9" s="215">
        <f t="shared" si="0"/>
        <v>0</v>
      </c>
      <c r="K9" s="215">
        <f t="shared" si="1"/>
        <v>1</v>
      </c>
      <c r="L9" s="215">
        <f t="shared" si="2"/>
        <v>0</v>
      </c>
      <c r="M9" s="215">
        <f t="shared" si="3"/>
        <v>1</v>
      </c>
      <c r="N9" s="215">
        <f t="shared" si="4"/>
        <v>0</v>
      </c>
      <c r="P9" s="93" t="s">
        <v>11</v>
      </c>
      <c r="Q9" s="121">
        <f>MIN(E2:E126)</f>
        <v>-0.16345307248957186</v>
      </c>
      <c r="R9" s="121">
        <f>MIN(H2:H126)</f>
        <v>-0.16918573287043556</v>
      </c>
      <c r="S9" s="85"/>
      <c r="T9" s="231"/>
      <c r="U9" s="93" t="s">
        <v>11</v>
      </c>
      <c r="V9" s="121">
        <f>MIN(H2:H126)</f>
        <v>-0.16918573287043556</v>
      </c>
      <c r="W9" s="85"/>
      <c r="X9" s="111"/>
      <c r="Y9" s="111">
        <v>0.17319887479795279</v>
      </c>
      <c r="Z9" s="92"/>
      <c r="AA9" s="214">
        <v>0.18094246139617909</v>
      </c>
      <c r="AB9" s="111">
        <v>0.17319887479795279</v>
      </c>
      <c r="AC9" s="92">
        <v>8</v>
      </c>
      <c r="AD9" s="220">
        <f t="shared" si="5"/>
        <v>-7.7435865982262986E-3</v>
      </c>
      <c r="AE9" s="92">
        <f t="shared" si="6"/>
        <v>0</v>
      </c>
      <c r="AF9" s="92"/>
      <c r="AG9" s="92">
        <f t="shared" si="7"/>
        <v>1</v>
      </c>
      <c r="AH9" s="92">
        <f t="shared" si="8"/>
        <v>0</v>
      </c>
      <c r="AI9" s="92">
        <f t="shared" si="9"/>
        <v>0</v>
      </c>
      <c r="AJ9" s="92">
        <f t="shared" si="10"/>
        <v>0</v>
      </c>
      <c r="AK9" s="220"/>
      <c r="AL9" s="220"/>
      <c r="AM9" s="108"/>
      <c r="AS9" s="214">
        <v>-2.7608441475476749E-2</v>
      </c>
      <c r="AT9" s="214">
        <v>0.18094246139617909</v>
      </c>
    </row>
    <row r="10" spans="1:46" x14ac:dyDescent="0.2">
      <c r="A10" s="107">
        <v>37074</v>
      </c>
      <c r="B10" s="104" t="s">
        <v>180</v>
      </c>
      <c r="C10" s="222">
        <v>10</v>
      </c>
      <c r="D10" s="222">
        <v>10.41</v>
      </c>
      <c r="E10" s="111">
        <v>4.0181789632831762E-2</v>
      </c>
      <c r="F10" s="99">
        <v>195.27900700000001</v>
      </c>
      <c r="G10" s="214">
        <v>5.561387892318909E-3</v>
      </c>
      <c r="H10" s="214">
        <v>3.4620401740512854E-2</v>
      </c>
      <c r="I10" s="215">
        <v>215000000</v>
      </c>
      <c r="J10" s="215">
        <f t="shared" si="0"/>
        <v>1</v>
      </c>
      <c r="K10" s="215">
        <f t="shared" si="1"/>
        <v>0</v>
      </c>
      <c r="L10" s="215">
        <f t="shared" si="2"/>
        <v>0</v>
      </c>
      <c r="M10" s="215">
        <f t="shared" si="3"/>
        <v>0</v>
      </c>
      <c r="N10" s="215">
        <f t="shared" si="4"/>
        <v>0</v>
      </c>
      <c r="P10" s="93" t="s">
        <v>9</v>
      </c>
      <c r="Q10" s="120">
        <f>SKEW(E2:E126)</f>
        <v>1.8913164000341254</v>
      </c>
      <c r="R10" s="120">
        <f>SKEW(H2:H126)</f>
        <v>1.7738718820581809</v>
      </c>
      <c r="S10" s="85"/>
      <c r="T10" s="231"/>
      <c r="U10" s="93" t="s">
        <v>9</v>
      </c>
      <c r="V10" s="120">
        <f>SKEW(H2:H126)</f>
        <v>1.7738718820581809</v>
      </c>
      <c r="W10" s="85"/>
      <c r="X10" s="111"/>
      <c r="Y10" s="111">
        <v>0.16387210967719493</v>
      </c>
      <c r="Z10" s="92"/>
      <c r="AA10" s="214">
        <v>0.17359859268473016</v>
      </c>
      <c r="AB10" s="111">
        <v>0.16387210967719493</v>
      </c>
      <c r="AC10" s="92">
        <v>9</v>
      </c>
      <c r="AD10" s="220">
        <f t="shared" si="5"/>
        <v>-9.7264830075352304E-3</v>
      </c>
      <c r="AE10" s="92">
        <f t="shared" si="6"/>
        <v>0</v>
      </c>
      <c r="AF10" s="92"/>
      <c r="AG10" s="92">
        <f t="shared" si="7"/>
        <v>0</v>
      </c>
      <c r="AH10" s="92">
        <f t="shared" si="8"/>
        <v>1</v>
      </c>
      <c r="AI10" s="92">
        <f t="shared" si="9"/>
        <v>0</v>
      </c>
      <c r="AJ10" s="92">
        <f t="shared" si="10"/>
        <v>0</v>
      </c>
      <c r="AK10" s="220"/>
      <c r="AL10" s="220"/>
      <c r="AM10" s="108"/>
      <c r="AS10" s="214">
        <v>-3.9971788677736612E-4</v>
      </c>
      <c r="AT10" s="214">
        <v>0.17359859268473016</v>
      </c>
    </row>
    <row r="11" spans="1:46" x14ac:dyDescent="0.2">
      <c r="A11" s="107">
        <v>37315</v>
      </c>
      <c r="B11" s="104" t="s">
        <v>68</v>
      </c>
      <c r="C11" s="222">
        <v>15.7</v>
      </c>
      <c r="D11" s="222">
        <v>16.399999999999999</v>
      </c>
      <c r="E11" s="111">
        <v>4.3620622475890353E-2</v>
      </c>
      <c r="F11" s="99">
        <v>165.46000699999999</v>
      </c>
      <c r="G11" s="214">
        <v>-3.4991649579876969E-3</v>
      </c>
      <c r="H11" s="214">
        <v>4.7119787433878048E-2</v>
      </c>
      <c r="I11" s="215">
        <v>214933000</v>
      </c>
      <c r="J11" s="215">
        <f t="shared" si="0"/>
        <v>1</v>
      </c>
      <c r="K11" s="215">
        <f t="shared" si="1"/>
        <v>0</v>
      </c>
      <c r="L11" s="215">
        <f t="shared" si="2"/>
        <v>0</v>
      </c>
      <c r="M11" s="215">
        <f t="shared" si="3"/>
        <v>0</v>
      </c>
      <c r="N11" s="215">
        <f t="shared" si="4"/>
        <v>0</v>
      </c>
      <c r="P11" s="89" t="s">
        <v>7</v>
      </c>
      <c r="Q11" s="235">
        <f>KURT(E2:E126)</f>
        <v>6.5820859611226865</v>
      </c>
      <c r="R11" s="235">
        <f>KURT(H2:H126)</f>
        <v>5.8756952415521351</v>
      </c>
      <c r="S11" s="85"/>
      <c r="T11" s="231"/>
      <c r="U11" s="89" t="s">
        <v>7</v>
      </c>
      <c r="V11" s="235">
        <f>KURT(H2:H126)</f>
        <v>5.8756952415521351</v>
      </c>
      <c r="W11" s="85"/>
      <c r="X11" s="111"/>
      <c r="Y11" s="111">
        <v>0.16034265007517948</v>
      </c>
      <c r="Z11" s="92"/>
      <c r="AA11" s="214">
        <v>0.1665182527644895</v>
      </c>
      <c r="AB11" s="111">
        <v>0.16034265007517948</v>
      </c>
      <c r="AC11" s="92">
        <v>10</v>
      </c>
      <c r="AD11" s="220">
        <f t="shared" si="5"/>
        <v>-6.175602689310028E-3</v>
      </c>
      <c r="AE11" s="92">
        <f t="shared" si="6"/>
        <v>0</v>
      </c>
      <c r="AF11" s="92"/>
      <c r="AG11" s="92">
        <f t="shared" si="7"/>
        <v>1</v>
      </c>
      <c r="AH11" s="92">
        <f t="shared" si="8"/>
        <v>1</v>
      </c>
      <c r="AI11" s="92">
        <f t="shared" si="9"/>
        <v>1</v>
      </c>
      <c r="AJ11" s="92">
        <f t="shared" si="10"/>
        <v>0</v>
      </c>
      <c r="AK11" s="92"/>
      <c r="AL11" s="92"/>
      <c r="AS11" s="214">
        <v>-2.6461430872945918E-3</v>
      </c>
      <c r="AT11" s="214">
        <v>0.1665182527644895</v>
      </c>
    </row>
    <row r="12" spans="1:46" x14ac:dyDescent="0.2">
      <c r="A12" s="107">
        <v>37490</v>
      </c>
      <c r="B12" s="104" t="s">
        <v>73</v>
      </c>
      <c r="C12" s="222">
        <v>241.5</v>
      </c>
      <c r="D12" s="222">
        <v>247.5</v>
      </c>
      <c r="E12" s="111">
        <v>2.454110891611766E-2</v>
      </c>
      <c r="F12" s="99">
        <v>136.63999899999999</v>
      </c>
      <c r="G12" s="214">
        <v>1.6082913620777069E-2</v>
      </c>
      <c r="H12" s="214">
        <v>8.4581952953405905E-3</v>
      </c>
      <c r="I12" s="215">
        <v>1173690000</v>
      </c>
      <c r="J12" s="215">
        <f t="shared" si="0"/>
        <v>0</v>
      </c>
      <c r="K12" s="215">
        <f t="shared" si="1"/>
        <v>1</v>
      </c>
      <c r="L12" s="215">
        <f t="shared" si="2"/>
        <v>0</v>
      </c>
      <c r="M12" s="215">
        <f t="shared" si="3"/>
        <v>1</v>
      </c>
      <c r="N12" s="215">
        <f t="shared" si="4"/>
        <v>0</v>
      </c>
      <c r="P12" s="92"/>
      <c r="Q12" s="92"/>
      <c r="R12" s="92"/>
      <c r="S12" s="92"/>
      <c r="T12" s="228"/>
      <c r="U12" s="221"/>
      <c r="V12" s="92"/>
      <c r="W12" s="92"/>
      <c r="X12" s="111"/>
      <c r="Y12" s="111">
        <v>0.15333401992070234</v>
      </c>
      <c r="Z12" s="92"/>
      <c r="AA12" s="214">
        <v>0.15165406113988489</v>
      </c>
      <c r="AB12" s="111">
        <v>0.15333401992070234</v>
      </c>
      <c r="AC12" s="92">
        <v>11</v>
      </c>
      <c r="AD12" s="220">
        <f t="shared" si="5"/>
        <v>1.6799587808174476E-3</v>
      </c>
      <c r="AE12" s="92">
        <f t="shared" si="6"/>
        <v>1</v>
      </c>
      <c r="AF12" s="92"/>
      <c r="AG12" s="92">
        <f t="shared" si="7"/>
        <v>0</v>
      </c>
      <c r="AH12" s="92">
        <f t="shared" si="8"/>
        <v>1</v>
      </c>
      <c r="AI12" s="92">
        <f t="shared" si="9"/>
        <v>0</v>
      </c>
      <c r="AJ12" s="92">
        <f t="shared" si="10"/>
        <v>0</v>
      </c>
      <c r="AK12" s="92"/>
      <c r="AL12" s="92"/>
      <c r="AS12" s="214">
        <v>8.6885889352945785E-3</v>
      </c>
      <c r="AT12" s="214">
        <v>0.15165406113988489</v>
      </c>
    </row>
    <row r="13" spans="1:46" x14ac:dyDescent="0.2">
      <c r="A13" s="107">
        <v>37972</v>
      </c>
      <c r="B13" s="104" t="s">
        <v>179</v>
      </c>
      <c r="C13" s="222">
        <v>32</v>
      </c>
      <c r="D13" s="222">
        <v>33.5</v>
      </c>
      <c r="E13" s="111">
        <v>4.5809536031294201E-2</v>
      </c>
      <c r="F13" s="99">
        <v>166.39999399999999</v>
      </c>
      <c r="G13" s="214">
        <v>-1.5012764207323946E-3</v>
      </c>
      <c r="H13" s="214">
        <v>4.7310812452026597E-2</v>
      </c>
      <c r="I13" s="215">
        <v>579010000</v>
      </c>
      <c r="J13" s="215">
        <f t="shared" si="0"/>
        <v>0</v>
      </c>
      <c r="K13" s="215">
        <f t="shared" si="1"/>
        <v>1</v>
      </c>
      <c r="L13" s="215">
        <f t="shared" si="2"/>
        <v>0</v>
      </c>
      <c r="M13" s="215">
        <f t="shared" si="3"/>
        <v>0</v>
      </c>
      <c r="N13" s="215">
        <f t="shared" si="4"/>
        <v>0</v>
      </c>
      <c r="P13" s="92"/>
      <c r="Q13" s="92"/>
      <c r="R13" s="92"/>
      <c r="S13" s="92"/>
      <c r="T13" s="228"/>
      <c r="U13" s="221"/>
      <c r="V13" s="92"/>
      <c r="W13" s="92"/>
      <c r="X13" s="111"/>
      <c r="Y13" s="111">
        <v>0.15237768042088259</v>
      </c>
      <c r="Z13" s="92"/>
      <c r="AA13" s="214">
        <v>0.14839258741207023</v>
      </c>
      <c r="AB13" s="111">
        <v>0.15237768042088259</v>
      </c>
      <c r="AC13" s="92">
        <v>12</v>
      </c>
      <c r="AD13" s="220">
        <f t="shared" si="5"/>
        <v>3.9850930088123626E-3</v>
      </c>
      <c r="AE13" s="92">
        <f t="shared" si="6"/>
        <v>1</v>
      </c>
      <c r="AF13" s="92"/>
      <c r="AG13" s="92">
        <f t="shared" si="7"/>
        <v>1</v>
      </c>
      <c r="AH13" s="92">
        <f t="shared" si="8"/>
        <v>1</v>
      </c>
      <c r="AI13" s="92">
        <f t="shared" si="9"/>
        <v>1</v>
      </c>
      <c r="AJ13" s="92">
        <f t="shared" si="10"/>
        <v>0</v>
      </c>
      <c r="AK13" s="92"/>
      <c r="AL13" s="92"/>
      <c r="AS13" s="214">
        <v>-4.3788272731654721E-3</v>
      </c>
      <c r="AT13" s="214">
        <v>0.14839258741207023</v>
      </c>
    </row>
    <row r="14" spans="1:46" x14ac:dyDescent="0.2">
      <c r="A14" s="107">
        <v>38056</v>
      </c>
      <c r="B14" s="104" t="s">
        <v>178</v>
      </c>
      <c r="C14" s="222">
        <v>10</v>
      </c>
      <c r="D14" s="222">
        <v>11.4</v>
      </c>
      <c r="E14" s="111">
        <v>0.13102826240640419</v>
      </c>
      <c r="F14" s="99">
        <v>201.36999499999999</v>
      </c>
      <c r="G14" s="214">
        <v>-1.0128810305176553E-2</v>
      </c>
      <c r="H14" s="214">
        <v>0.14115707271158073</v>
      </c>
      <c r="I14" s="215">
        <v>846530000</v>
      </c>
      <c r="J14" s="215">
        <f t="shared" si="0"/>
        <v>0</v>
      </c>
      <c r="K14" s="215">
        <f t="shared" si="1"/>
        <v>1</v>
      </c>
      <c r="L14" s="215">
        <f t="shared" si="2"/>
        <v>0</v>
      </c>
      <c r="M14" s="215">
        <f t="shared" si="3"/>
        <v>0</v>
      </c>
      <c r="N14" s="215">
        <f t="shared" si="4"/>
        <v>0</v>
      </c>
      <c r="P14" s="74" t="s">
        <v>76</v>
      </c>
      <c r="S14" s="92"/>
      <c r="T14" s="228"/>
      <c r="U14" s="221"/>
      <c r="V14" s="92"/>
      <c r="W14" s="92"/>
      <c r="X14" s="111"/>
      <c r="Y14" s="111">
        <v>0.14401376013890477</v>
      </c>
      <c r="Z14" s="92"/>
      <c r="AA14" s="214">
        <v>0.14205164577582061</v>
      </c>
      <c r="AB14" s="111">
        <v>0.14401376013890477</v>
      </c>
      <c r="AC14" s="92">
        <v>13</v>
      </c>
      <c r="AD14" s="220">
        <f t="shared" si="5"/>
        <v>1.9621143630841609E-3</v>
      </c>
      <c r="AE14" s="92">
        <f t="shared" si="6"/>
        <v>1</v>
      </c>
      <c r="AF14" s="92"/>
      <c r="AG14" s="92">
        <f t="shared" si="7"/>
        <v>1</v>
      </c>
      <c r="AH14" s="92">
        <f t="shared" si="8"/>
        <v>1</v>
      </c>
      <c r="AI14" s="92">
        <f t="shared" si="9"/>
        <v>1</v>
      </c>
      <c r="AJ14" s="92">
        <f t="shared" si="10"/>
        <v>1</v>
      </c>
      <c r="AK14" s="92"/>
      <c r="AL14" s="92"/>
      <c r="AS14" s="214">
        <v>1.0326034645061998E-2</v>
      </c>
      <c r="AT14" s="214">
        <v>0.14205164577582061</v>
      </c>
    </row>
    <row r="15" spans="1:46" ht="17" thickBot="1" x14ac:dyDescent="0.25">
      <c r="A15" s="107">
        <v>38070</v>
      </c>
      <c r="B15" s="104" t="s">
        <v>177</v>
      </c>
      <c r="C15" s="222">
        <v>41</v>
      </c>
      <c r="D15" s="222">
        <v>51</v>
      </c>
      <c r="E15" s="111">
        <v>0.21825356602001797</v>
      </c>
      <c r="F15" s="99">
        <v>191.91000399999999</v>
      </c>
      <c r="G15" s="214">
        <v>-1.1457192943967619E-3</v>
      </c>
      <c r="H15" s="214">
        <v>0.21939928531441474</v>
      </c>
      <c r="I15" s="215">
        <v>13100000000</v>
      </c>
      <c r="J15" s="215">
        <f t="shared" si="0"/>
        <v>0</v>
      </c>
      <c r="K15" s="215">
        <f t="shared" si="1"/>
        <v>0</v>
      </c>
      <c r="L15" s="215">
        <f t="shared" si="2"/>
        <v>1</v>
      </c>
      <c r="M15" s="215">
        <f t="shared" si="3"/>
        <v>0</v>
      </c>
      <c r="N15" s="215">
        <f t="shared" si="4"/>
        <v>0</v>
      </c>
      <c r="P15" s="74" t="s">
        <v>391</v>
      </c>
      <c r="S15" s="92"/>
      <c r="T15" s="228"/>
      <c r="U15" s="221"/>
      <c r="V15" s="92"/>
      <c r="W15" s="92"/>
      <c r="X15" s="111"/>
      <c r="Y15" s="111">
        <v>0.14310084364067344</v>
      </c>
      <c r="Z15" s="92"/>
      <c r="AA15" s="214">
        <v>0.14157173762023598</v>
      </c>
      <c r="AB15" s="111">
        <v>0.14310084364067344</v>
      </c>
      <c r="AC15" s="92">
        <v>14</v>
      </c>
      <c r="AD15" s="220">
        <f t="shared" si="5"/>
        <v>1.5291060204374596E-3</v>
      </c>
      <c r="AE15" s="92">
        <f t="shared" si="6"/>
        <v>1</v>
      </c>
      <c r="AF15" s="92"/>
      <c r="AG15" s="92">
        <f t="shared" si="7"/>
        <v>1</v>
      </c>
      <c r="AH15" s="92">
        <f t="shared" si="8"/>
        <v>1</v>
      </c>
      <c r="AI15" s="92">
        <f t="shared" si="9"/>
        <v>1</v>
      </c>
      <c r="AJ15" s="92">
        <f t="shared" si="10"/>
        <v>1</v>
      </c>
      <c r="AK15" s="92"/>
      <c r="AL15" s="92"/>
      <c r="AS15" s="214">
        <v>-5.4229727465087883E-2</v>
      </c>
      <c r="AT15" s="214">
        <v>0.14157173762023598</v>
      </c>
    </row>
    <row r="16" spans="1:46" x14ac:dyDescent="0.2">
      <c r="A16" s="107">
        <v>38072</v>
      </c>
      <c r="B16" s="104" t="s">
        <v>176</v>
      </c>
      <c r="C16" s="222">
        <v>20</v>
      </c>
      <c r="D16" s="222">
        <v>19.899999999999999</v>
      </c>
      <c r="E16" s="111">
        <v>-5.0125418235443982E-3</v>
      </c>
      <c r="F16" s="99">
        <v>193.03999300000001</v>
      </c>
      <c r="G16" s="214">
        <v>4.1527676174926663E-3</v>
      </c>
      <c r="H16" s="214">
        <v>-9.1653094410370645E-3</v>
      </c>
      <c r="I16" s="215">
        <v>182000000</v>
      </c>
      <c r="J16" s="215">
        <f t="shared" si="0"/>
        <v>1</v>
      </c>
      <c r="K16" s="215">
        <f t="shared" si="1"/>
        <v>0</v>
      </c>
      <c r="L16" s="215">
        <f t="shared" si="2"/>
        <v>0</v>
      </c>
      <c r="M16" s="215">
        <f t="shared" si="3"/>
        <v>1</v>
      </c>
      <c r="N16" s="215">
        <f t="shared" si="4"/>
        <v>1</v>
      </c>
      <c r="P16" s="90"/>
      <c r="Q16" s="90" t="s">
        <v>72</v>
      </c>
      <c r="R16" s="90" t="s">
        <v>71</v>
      </c>
      <c r="S16" s="92"/>
      <c r="T16" s="228"/>
      <c r="U16" s="221"/>
      <c r="V16" s="92"/>
      <c r="W16" s="92"/>
      <c r="X16" s="111"/>
      <c r="Y16" s="111">
        <v>0.13102826240640419</v>
      </c>
      <c r="Z16" s="92"/>
      <c r="AA16" s="214">
        <v>0.14115707271158073</v>
      </c>
      <c r="AB16" s="111">
        <v>0.13102826240640419</v>
      </c>
      <c r="AC16" s="92">
        <v>15</v>
      </c>
      <c r="AD16" s="220">
        <f t="shared" si="5"/>
        <v>-1.0128810305176539E-2</v>
      </c>
      <c r="AE16" s="92">
        <f t="shared" si="6"/>
        <v>0</v>
      </c>
      <c r="AF16" s="92"/>
      <c r="AG16" s="92">
        <f t="shared" si="7"/>
        <v>0</v>
      </c>
      <c r="AH16" s="92">
        <f t="shared" si="8"/>
        <v>0</v>
      </c>
      <c r="AI16" s="92">
        <f t="shared" si="9"/>
        <v>0</v>
      </c>
      <c r="AJ16" s="92">
        <f t="shared" si="10"/>
        <v>0</v>
      </c>
      <c r="AK16" s="92"/>
      <c r="AL16" s="92"/>
      <c r="AS16" s="214">
        <v>-1.0128810305176553E-2</v>
      </c>
      <c r="AT16" s="214">
        <v>0.14115707271158073</v>
      </c>
    </row>
    <row r="17" spans="1:46" x14ac:dyDescent="0.2">
      <c r="A17" s="107">
        <v>38078</v>
      </c>
      <c r="B17" s="104" t="s">
        <v>175</v>
      </c>
      <c r="C17" s="222">
        <v>130</v>
      </c>
      <c r="D17" s="222">
        <v>126.5</v>
      </c>
      <c r="E17" s="111">
        <v>-2.7292142288007512E-2</v>
      </c>
      <c r="F17" s="99">
        <v>193.449997</v>
      </c>
      <c r="G17" s="214">
        <v>-1.6528437168825583E-3</v>
      </c>
      <c r="H17" s="214">
        <v>-2.5639298571124954E-2</v>
      </c>
      <c r="I17" s="215">
        <v>2212600000</v>
      </c>
      <c r="J17" s="215">
        <f t="shared" si="0"/>
        <v>0</v>
      </c>
      <c r="K17" s="215">
        <f t="shared" si="1"/>
        <v>1</v>
      </c>
      <c r="L17" s="215">
        <f t="shared" si="2"/>
        <v>0</v>
      </c>
      <c r="M17" s="215">
        <f t="shared" si="3"/>
        <v>1</v>
      </c>
      <c r="N17" s="215">
        <f t="shared" si="4"/>
        <v>1</v>
      </c>
      <c r="P17" s="85" t="s">
        <v>21</v>
      </c>
      <c r="Q17" s="85">
        <v>43.384286320000001</v>
      </c>
      <c r="R17" s="85">
        <v>41.5124</v>
      </c>
      <c r="S17" s="92"/>
      <c r="T17" s="228"/>
      <c r="U17" s="221"/>
      <c r="V17" s="92"/>
      <c r="W17" s="92"/>
      <c r="X17" s="111"/>
      <c r="Y17" s="111">
        <v>0.10899028370840488</v>
      </c>
      <c r="Z17" s="92"/>
      <c r="AA17" s="214">
        <v>0.13549987837273636</v>
      </c>
      <c r="AB17" s="111">
        <v>0.10899028370840488</v>
      </c>
      <c r="AC17" s="92">
        <v>16</v>
      </c>
      <c r="AD17" s="220">
        <f t="shared" si="5"/>
        <v>-2.6509594664331476E-2</v>
      </c>
      <c r="AE17" s="92">
        <f t="shared" si="6"/>
        <v>0</v>
      </c>
      <c r="AF17" s="92"/>
      <c r="AG17" s="92">
        <f t="shared" si="7"/>
        <v>1</v>
      </c>
      <c r="AH17" s="92">
        <f t="shared" si="8"/>
        <v>0</v>
      </c>
      <c r="AI17" s="92">
        <f t="shared" si="9"/>
        <v>0</v>
      </c>
      <c r="AJ17" s="92">
        <f t="shared" si="10"/>
        <v>0</v>
      </c>
      <c r="AK17" s="92"/>
      <c r="AL17" s="92"/>
      <c r="AS17" s="214">
        <v>7.6009652679370678E-3</v>
      </c>
      <c r="AT17" s="214">
        <v>0.13549987837273636</v>
      </c>
    </row>
    <row r="18" spans="1:46" x14ac:dyDescent="0.2">
      <c r="A18" s="136">
        <v>38114</v>
      </c>
      <c r="B18" s="115" t="s">
        <v>174</v>
      </c>
      <c r="C18" s="223">
        <v>7</v>
      </c>
      <c r="D18" s="223">
        <v>6.8</v>
      </c>
      <c r="E18" s="111">
        <v>-2.8987536873252298E-2</v>
      </c>
      <c r="F18" s="99">
        <v>188.13000500000001</v>
      </c>
      <c r="G18" s="214">
        <v>-1.6239097313425738E-2</v>
      </c>
      <c r="H18" s="214">
        <v>-1.274843955982656E-2</v>
      </c>
      <c r="I18" s="215">
        <v>290770000</v>
      </c>
      <c r="J18" s="215">
        <f t="shared" si="0"/>
        <v>1</v>
      </c>
      <c r="K18" s="215">
        <f t="shared" si="1"/>
        <v>0</v>
      </c>
      <c r="L18" s="215">
        <f t="shared" si="2"/>
        <v>0</v>
      </c>
      <c r="M18" s="215">
        <f t="shared" si="3"/>
        <v>1</v>
      </c>
      <c r="N18" s="215">
        <f t="shared" si="4"/>
        <v>1</v>
      </c>
      <c r="P18" s="85" t="s">
        <v>17</v>
      </c>
      <c r="Q18" s="85">
        <v>1417.9592503800579</v>
      </c>
      <c r="R18" s="85">
        <v>1294.9137699999997</v>
      </c>
      <c r="S18" s="92"/>
      <c r="T18" s="228"/>
      <c r="U18" s="221"/>
      <c r="V18" s="92"/>
      <c r="W18" s="92"/>
      <c r="X18" s="111"/>
      <c r="Y18" s="111">
        <v>0.10406935989420638</v>
      </c>
      <c r="Z18" s="92"/>
      <c r="AA18" s="214">
        <v>0.12530924225767787</v>
      </c>
      <c r="AB18" s="111">
        <v>0.10406935989420638</v>
      </c>
      <c r="AC18" s="92">
        <v>17</v>
      </c>
      <c r="AD18" s="220">
        <f t="shared" si="5"/>
        <v>-2.1239882363471491E-2</v>
      </c>
      <c r="AE18" s="92">
        <f t="shared" si="6"/>
        <v>0</v>
      </c>
      <c r="AF18" s="92"/>
      <c r="AG18" s="92">
        <f t="shared" si="7"/>
        <v>1</v>
      </c>
      <c r="AH18" s="92">
        <f t="shared" si="8"/>
        <v>0</v>
      </c>
      <c r="AI18" s="92">
        <f t="shared" si="9"/>
        <v>0</v>
      </c>
      <c r="AJ18" s="92">
        <f t="shared" si="10"/>
        <v>0</v>
      </c>
      <c r="AK18" s="92"/>
      <c r="AL18" s="92"/>
      <c r="AS18" s="214">
        <v>-2.1239882363471498E-2</v>
      </c>
      <c r="AT18" s="214">
        <v>0.12530924225767787</v>
      </c>
    </row>
    <row r="19" spans="1:46" x14ac:dyDescent="0.2">
      <c r="A19" s="136">
        <v>38131</v>
      </c>
      <c r="B19" s="115" t="s">
        <v>173</v>
      </c>
      <c r="C19" s="223">
        <v>25</v>
      </c>
      <c r="D19" s="223">
        <v>26.3</v>
      </c>
      <c r="E19" s="111">
        <v>5.0693114315518165E-2</v>
      </c>
      <c r="F19" s="99">
        <v>189.08000200000001</v>
      </c>
      <c r="G19" s="214">
        <v>1.1275488830803326E-2</v>
      </c>
      <c r="H19" s="214">
        <v>3.9417625484714836E-2</v>
      </c>
      <c r="I19" s="215">
        <v>5060000000</v>
      </c>
      <c r="J19" s="215">
        <f t="shared" si="0"/>
        <v>0</v>
      </c>
      <c r="K19" s="215">
        <f t="shared" si="1"/>
        <v>0</v>
      </c>
      <c r="L19" s="215">
        <f t="shared" si="2"/>
        <v>1</v>
      </c>
      <c r="M19" s="215">
        <f t="shared" si="3"/>
        <v>0</v>
      </c>
      <c r="N19" s="215">
        <f t="shared" si="4"/>
        <v>0</v>
      </c>
      <c r="P19" s="85" t="s">
        <v>63</v>
      </c>
      <c r="Q19" s="85">
        <v>125</v>
      </c>
      <c r="R19" s="85">
        <v>125</v>
      </c>
      <c r="S19" s="92"/>
      <c r="T19" s="228"/>
      <c r="U19" s="221"/>
      <c r="V19" s="92"/>
      <c r="W19" s="92"/>
      <c r="X19" s="111"/>
      <c r="Y19" s="111">
        <v>0.10054122922187746</v>
      </c>
      <c r="Z19" s="92"/>
      <c r="AA19" s="214">
        <v>0.12044333444143764</v>
      </c>
      <c r="AB19" s="111">
        <v>0.10054122922187746</v>
      </c>
      <c r="AC19" s="92">
        <v>18</v>
      </c>
      <c r="AD19" s="220">
        <f t="shared" si="5"/>
        <v>-1.9902105219560179E-2</v>
      </c>
      <c r="AE19" s="92">
        <f t="shared" si="6"/>
        <v>0</v>
      </c>
      <c r="AF19" s="92"/>
      <c r="AG19" s="92">
        <f t="shared" si="7"/>
        <v>0</v>
      </c>
      <c r="AH19" s="92">
        <f t="shared" si="8"/>
        <v>1</v>
      </c>
      <c r="AI19" s="92">
        <f t="shared" si="9"/>
        <v>0</v>
      </c>
      <c r="AJ19" s="92">
        <f t="shared" si="10"/>
        <v>0</v>
      </c>
      <c r="AK19" s="92"/>
      <c r="AL19" s="92"/>
      <c r="AS19" s="214">
        <v>-3.0831175751750498E-2</v>
      </c>
      <c r="AT19" s="214">
        <v>0.12044333444143764</v>
      </c>
    </row>
    <row r="20" spans="1:46" x14ac:dyDescent="0.2">
      <c r="A20" s="136">
        <v>38320</v>
      </c>
      <c r="B20" s="115" t="s">
        <v>66</v>
      </c>
      <c r="C20" s="223">
        <v>16.899999999999999</v>
      </c>
      <c r="D20" s="234">
        <v>19.5</v>
      </c>
      <c r="E20" s="111">
        <v>0.14310084364067344</v>
      </c>
      <c r="F20" s="99">
        <v>232.429993</v>
      </c>
      <c r="G20" s="214">
        <v>7.6009652679370678E-3</v>
      </c>
      <c r="H20" s="214">
        <v>0.13549987837273636</v>
      </c>
      <c r="I20" s="215">
        <v>1230000000</v>
      </c>
      <c r="J20" s="215">
        <f t="shared" si="0"/>
        <v>0</v>
      </c>
      <c r="K20" s="215">
        <f t="shared" si="1"/>
        <v>1</v>
      </c>
      <c r="L20" s="215">
        <f t="shared" si="2"/>
        <v>0</v>
      </c>
      <c r="M20" s="215">
        <f t="shared" si="3"/>
        <v>0</v>
      </c>
      <c r="N20" s="215">
        <f t="shared" si="4"/>
        <v>0</v>
      </c>
      <c r="P20" s="85" t="s">
        <v>60</v>
      </c>
      <c r="Q20" s="85">
        <v>0.99436057109935294</v>
      </c>
      <c r="R20" s="85"/>
      <c r="S20" s="92"/>
      <c r="T20" s="228"/>
      <c r="U20" s="221"/>
      <c r="V20" s="92"/>
      <c r="W20" s="92"/>
      <c r="X20" s="111"/>
      <c r="Y20" s="111">
        <v>9.7699667201706267E-2</v>
      </c>
      <c r="Z20" s="92"/>
      <c r="AA20" s="214">
        <v>0.10106246826356073</v>
      </c>
      <c r="AB20" s="111">
        <v>9.7699667201706267E-2</v>
      </c>
      <c r="AC20" s="92">
        <v>19</v>
      </c>
      <c r="AD20" s="220">
        <f t="shared" si="5"/>
        <v>-3.3628010618544646E-3</v>
      </c>
      <c r="AE20" s="92">
        <f t="shared" si="6"/>
        <v>0</v>
      </c>
      <c r="AF20" s="92"/>
      <c r="AG20" s="92">
        <f t="shared" si="7"/>
        <v>0</v>
      </c>
      <c r="AH20" s="92">
        <f t="shared" si="8"/>
        <v>1</v>
      </c>
      <c r="AI20" s="92">
        <f t="shared" si="9"/>
        <v>0</v>
      </c>
      <c r="AJ20" s="92">
        <f t="shared" si="10"/>
        <v>1</v>
      </c>
      <c r="AK20" s="92"/>
      <c r="AL20" s="92"/>
      <c r="AS20" s="214">
        <v>-3.3628010618544702E-3</v>
      </c>
      <c r="AT20" s="214">
        <v>0.10106246826356073</v>
      </c>
    </row>
    <row r="21" spans="1:46" x14ac:dyDescent="0.2">
      <c r="A21" s="136">
        <v>38406</v>
      </c>
      <c r="B21" s="115" t="s">
        <v>172</v>
      </c>
      <c r="C21" s="223">
        <v>9</v>
      </c>
      <c r="D21" s="223">
        <v>9.2034000000000002</v>
      </c>
      <c r="E21" s="111">
        <v>2.2348403663761767E-2</v>
      </c>
      <c r="F21" s="99">
        <v>253.08999600000001</v>
      </c>
      <c r="G21" s="214">
        <v>-6.3200223798169999E-4</v>
      </c>
      <c r="H21" s="214">
        <v>2.2980405901743467E-2</v>
      </c>
      <c r="I21" s="215">
        <v>80533800</v>
      </c>
      <c r="J21" s="215">
        <f t="shared" si="0"/>
        <v>1</v>
      </c>
      <c r="K21" s="215">
        <f t="shared" si="1"/>
        <v>0</v>
      </c>
      <c r="L21" s="215">
        <f t="shared" si="2"/>
        <v>0</v>
      </c>
      <c r="M21" s="215">
        <f t="shared" si="3"/>
        <v>1</v>
      </c>
      <c r="N21" s="215">
        <f t="shared" si="4"/>
        <v>0</v>
      </c>
      <c r="P21" s="85" t="s">
        <v>57</v>
      </c>
      <c r="Q21" s="85">
        <v>0</v>
      </c>
      <c r="R21" s="85"/>
      <c r="S21" s="92"/>
      <c r="T21" s="228"/>
      <c r="U21" s="221"/>
      <c r="V21" s="92"/>
      <c r="W21" s="92"/>
      <c r="X21" s="111"/>
      <c r="Y21" s="111">
        <v>9.4400675421484295E-2</v>
      </c>
      <c r="Z21" s="92"/>
      <c r="AA21" s="214">
        <v>9.8309820400971568E-2</v>
      </c>
      <c r="AB21" s="111">
        <v>9.4400675421484295E-2</v>
      </c>
      <c r="AC21" s="92">
        <v>20</v>
      </c>
      <c r="AD21" s="220">
        <f t="shared" si="5"/>
        <v>-3.9091449794872724E-3</v>
      </c>
      <c r="AE21" s="92">
        <f t="shared" si="6"/>
        <v>0</v>
      </c>
      <c r="AF21" s="92"/>
      <c r="AG21" s="92">
        <f t="shared" si="7"/>
        <v>1</v>
      </c>
      <c r="AH21" s="92">
        <f t="shared" si="8"/>
        <v>1</v>
      </c>
      <c r="AI21" s="92">
        <f t="shared" si="9"/>
        <v>1</v>
      </c>
      <c r="AJ21" s="92">
        <f t="shared" si="10"/>
        <v>0</v>
      </c>
      <c r="AK21" s="92"/>
      <c r="AL21" s="92"/>
      <c r="AS21" s="214">
        <v>2.2314088209058913E-3</v>
      </c>
      <c r="AT21" s="214">
        <v>9.8309820400971568E-2</v>
      </c>
    </row>
    <row r="22" spans="1:46" x14ac:dyDescent="0.2">
      <c r="A22" s="136">
        <v>38408</v>
      </c>
      <c r="B22" s="115" t="s">
        <v>171</v>
      </c>
      <c r="C22" s="223">
        <v>115</v>
      </c>
      <c r="D22" s="223">
        <v>135</v>
      </c>
      <c r="E22" s="111">
        <v>0.16034265007517948</v>
      </c>
      <c r="F22" s="99">
        <v>258.92999300000002</v>
      </c>
      <c r="G22" s="214">
        <v>8.6885889352945785E-3</v>
      </c>
      <c r="H22" s="214">
        <v>0.15165406113988489</v>
      </c>
      <c r="I22" s="215">
        <v>713430000</v>
      </c>
      <c r="J22" s="215">
        <f t="shared" si="0"/>
        <v>0</v>
      </c>
      <c r="K22" s="215">
        <f t="shared" si="1"/>
        <v>1</v>
      </c>
      <c r="L22" s="215">
        <f t="shared" si="2"/>
        <v>0</v>
      </c>
      <c r="M22" s="215">
        <f t="shared" si="3"/>
        <v>0</v>
      </c>
      <c r="N22" s="215">
        <f t="shared" si="4"/>
        <v>0</v>
      </c>
      <c r="P22" s="85" t="s">
        <v>54</v>
      </c>
      <c r="Q22" s="85">
        <v>124</v>
      </c>
      <c r="R22" s="85"/>
      <c r="S22" s="92"/>
      <c r="T22" s="228"/>
      <c r="U22" s="221"/>
      <c r="V22" s="92"/>
      <c r="W22" s="92"/>
      <c r="X22" s="111"/>
      <c r="Y22" s="111">
        <v>8.9612158689687138E-2</v>
      </c>
      <c r="Z22" s="92"/>
      <c r="AA22" s="214">
        <v>8.9583505354389442E-2</v>
      </c>
      <c r="AB22" s="111">
        <v>8.9612158689687138E-2</v>
      </c>
      <c r="AC22" s="92">
        <v>21</v>
      </c>
      <c r="AD22" s="220">
        <f t="shared" si="5"/>
        <v>2.865333529769587E-5</v>
      </c>
      <c r="AE22" s="92">
        <f t="shared" si="6"/>
        <v>1</v>
      </c>
      <c r="AF22" s="92"/>
      <c r="AG22" s="92">
        <f t="shared" si="7"/>
        <v>0</v>
      </c>
      <c r="AH22" s="92">
        <f t="shared" si="8"/>
        <v>1</v>
      </c>
      <c r="AI22" s="92">
        <f t="shared" si="9"/>
        <v>0</v>
      </c>
      <c r="AJ22" s="92">
        <f t="shared" si="10"/>
        <v>1</v>
      </c>
      <c r="AK22" s="92"/>
      <c r="AL22" s="92"/>
      <c r="AS22" s="214">
        <v>1.9406778354015438E-2</v>
      </c>
      <c r="AT22" s="214">
        <v>8.9583505354389442E-2</v>
      </c>
    </row>
    <row r="23" spans="1:46" x14ac:dyDescent="0.2">
      <c r="A23" s="136">
        <v>38415</v>
      </c>
      <c r="B23" s="115" t="s">
        <v>170</v>
      </c>
      <c r="C23" s="223">
        <v>49</v>
      </c>
      <c r="D23" s="223">
        <v>57.065400000000004</v>
      </c>
      <c r="E23" s="111">
        <v>0.15237768042088259</v>
      </c>
      <c r="F23" s="99">
        <v>263.79998799999998</v>
      </c>
      <c r="G23" s="214">
        <v>1.0326034645061998E-2</v>
      </c>
      <c r="H23" s="214">
        <v>0.14205164577582061</v>
      </c>
      <c r="I23" s="215">
        <v>250065718</v>
      </c>
      <c r="J23" s="215">
        <f t="shared" si="0"/>
        <v>1</v>
      </c>
      <c r="K23" s="215">
        <f t="shared" si="1"/>
        <v>0</v>
      </c>
      <c r="L23" s="215">
        <f t="shared" si="2"/>
        <v>0</v>
      </c>
      <c r="M23" s="215">
        <f t="shared" si="3"/>
        <v>0</v>
      </c>
      <c r="N23" s="215">
        <f t="shared" si="4"/>
        <v>0</v>
      </c>
      <c r="P23" s="85" t="s">
        <v>51</v>
      </c>
      <c r="Q23" s="85">
        <v>4.9225841172726952</v>
      </c>
      <c r="R23" s="85"/>
      <c r="S23" s="92"/>
      <c r="T23" s="228"/>
      <c r="U23" s="221"/>
      <c r="V23" s="92"/>
      <c r="W23" s="92"/>
      <c r="X23" s="111"/>
      <c r="Y23" s="111">
        <v>8.9612158689687138E-2</v>
      </c>
      <c r="Z23" s="92"/>
      <c r="AA23" s="214">
        <v>8.9459896348196399E-2</v>
      </c>
      <c r="AB23" s="111">
        <v>8.9612158689687138E-2</v>
      </c>
      <c r="AC23" s="92">
        <v>22</v>
      </c>
      <c r="AD23" s="220">
        <f t="shared" si="5"/>
        <v>1.522623414907387E-4</v>
      </c>
      <c r="AE23" s="92">
        <f t="shared" si="6"/>
        <v>1</v>
      </c>
      <c r="AF23" s="92"/>
      <c r="AG23" s="92">
        <f t="shared" si="7"/>
        <v>0</v>
      </c>
      <c r="AH23" s="92">
        <f t="shared" si="8"/>
        <v>1</v>
      </c>
      <c r="AI23" s="92">
        <f t="shared" si="9"/>
        <v>0</v>
      </c>
      <c r="AJ23" s="92">
        <f t="shared" si="10"/>
        <v>1</v>
      </c>
      <c r="AK23" s="92"/>
      <c r="AL23" s="92"/>
      <c r="AS23" s="214">
        <v>1.5226234149074425E-4</v>
      </c>
      <c r="AT23" s="214">
        <v>8.9459896348196399E-2</v>
      </c>
    </row>
    <row r="24" spans="1:46" x14ac:dyDescent="0.2">
      <c r="A24" s="136">
        <v>38460</v>
      </c>
      <c r="B24" s="115" t="s">
        <v>64</v>
      </c>
      <c r="C24" s="222">
        <v>64</v>
      </c>
      <c r="D24" s="222">
        <v>70</v>
      </c>
      <c r="E24" s="111">
        <v>8.9612158689687138E-2</v>
      </c>
      <c r="F24" s="99">
        <v>249.429993</v>
      </c>
      <c r="G24" s="214">
        <v>-3.0831175751750498E-2</v>
      </c>
      <c r="H24" s="214">
        <v>0.12044333444143764</v>
      </c>
      <c r="I24" s="215">
        <v>1280000000</v>
      </c>
      <c r="J24" s="215">
        <f t="shared" si="0"/>
        <v>0</v>
      </c>
      <c r="K24" s="215">
        <f t="shared" si="1"/>
        <v>1</v>
      </c>
      <c r="L24" s="215">
        <f t="shared" si="2"/>
        <v>0</v>
      </c>
      <c r="M24" s="215">
        <f t="shared" si="3"/>
        <v>0</v>
      </c>
      <c r="N24" s="215">
        <f t="shared" si="4"/>
        <v>0</v>
      </c>
      <c r="P24" s="85" t="s">
        <v>48</v>
      </c>
      <c r="Q24" s="85">
        <v>1.3311389021402152E-6</v>
      </c>
      <c r="R24" s="85"/>
      <c r="S24" s="92"/>
      <c r="T24" s="228"/>
      <c r="U24" s="221"/>
      <c r="V24" s="92"/>
      <c r="W24" s="92"/>
      <c r="X24" s="111"/>
      <c r="Y24" s="111">
        <v>8.9612158689687138E-2</v>
      </c>
      <c r="Z24" s="92"/>
      <c r="AA24" s="214">
        <v>8.8477537597293571E-2</v>
      </c>
      <c r="AB24" s="111">
        <v>8.9612158689687138E-2</v>
      </c>
      <c r="AC24" s="92">
        <v>23</v>
      </c>
      <c r="AD24" s="220">
        <f t="shared" si="5"/>
        <v>1.1346210923935673E-3</v>
      </c>
      <c r="AE24" s="92">
        <f t="shared" si="6"/>
        <v>1</v>
      </c>
      <c r="AF24" s="92"/>
      <c r="AG24" s="92">
        <f t="shared" si="7"/>
        <v>1</v>
      </c>
      <c r="AH24" s="92">
        <f t="shared" si="8"/>
        <v>1</v>
      </c>
      <c r="AI24" s="92">
        <f t="shared" si="9"/>
        <v>1</v>
      </c>
      <c r="AJ24" s="92">
        <f t="shared" si="10"/>
        <v>0</v>
      </c>
      <c r="AK24" s="92"/>
      <c r="AL24" s="92"/>
      <c r="AS24" s="214">
        <v>1.1346210923935663E-3</v>
      </c>
      <c r="AT24" s="214">
        <v>8.8477537597293571E-2</v>
      </c>
    </row>
    <row r="25" spans="1:46" x14ac:dyDescent="0.2">
      <c r="A25" s="136">
        <v>38464</v>
      </c>
      <c r="B25" s="115" t="s">
        <v>169</v>
      </c>
      <c r="C25" s="223">
        <v>21.5</v>
      </c>
      <c r="D25" s="223">
        <v>21.2</v>
      </c>
      <c r="E25" s="111">
        <v>-1.4051753455650415E-2</v>
      </c>
      <c r="F25" s="99">
        <v>255.070007</v>
      </c>
      <c r="G25" s="214">
        <v>8.6625418303775212E-3</v>
      </c>
      <c r="H25" s="214">
        <v>-2.2714295286027936E-2</v>
      </c>
      <c r="I25" s="215">
        <v>830000000</v>
      </c>
      <c r="J25" s="215">
        <f t="shared" si="0"/>
        <v>0</v>
      </c>
      <c r="K25" s="215">
        <f t="shared" si="1"/>
        <v>1</v>
      </c>
      <c r="L25" s="215">
        <f t="shared" si="2"/>
        <v>0</v>
      </c>
      <c r="M25" s="215">
        <f t="shared" si="3"/>
        <v>1</v>
      </c>
      <c r="N25" s="215">
        <f t="shared" si="4"/>
        <v>1</v>
      </c>
      <c r="P25" s="85" t="s">
        <v>45</v>
      </c>
      <c r="Q25" s="85">
        <v>2.3567965929460595</v>
      </c>
      <c r="R25" s="85"/>
      <c r="S25" s="92"/>
      <c r="T25" s="228"/>
      <c r="U25" s="221"/>
      <c r="V25" s="92"/>
      <c r="W25" s="92"/>
      <c r="X25" s="111"/>
      <c r="Y25" s="111">
        <v>8.73420101551481E-2</v>
      </c>
      <c r="Z25" s="92"/>
      <c r="AA25" s="214">
        <v>8.6969157979881265E-2</v>
      </c>
      <c r="AB25" s="111">
        <v>8.73420101551481E-2</v>
      </c>
      <c r="AC25" s="92">
        <v>24</v>
      </c>
      <c r="AD25" s="220">
        <f t="shared" si="5"/>
        <v>3.7285217526683567E-4</v>
      </c>
      <c r="AE25" s="92">
        <f t="shared" si="6"/>
        <v>1</v>
      </c>
      <c r="AF25" s="92"/>
      <c r="AG25" s="92">
        <f t="shared" si="7"/>
        <v>0</v>
      </c>
      <c r="AH25" s="92">
        <f t="shared" si="8"/>
        <v>0</v>
      </c>
      <c r="AI25" s="92">
        <f t="shared" si="9"/>
        <v>0</v>
      </c>
      <c r="AJ25" s="92">
        <f t="shared" si="10"/>
        <v>0</v>
      </c>
      <c r="AK25" s="92"/>
      <c r="AL25" s="92"/>
      <c r="AS25" s="214">
        <v>-1.1745736742293737E-2</v>
      </c>
      <c r="AT25" s="214">
        <v>8.6969157979881265E-2</v>
      </c>
    </row>
    <row r="26" spans="1:46" x14ac:dyDescent="0.2">
      <c r="A26" s="136">
        <v>38475</v>
      </c>
      <c r="B26" s="115" t="s">
        <v>168</v>
      </c>
      <c r="C26" s="223">
        <v>53</v>
      </c>
      <c r="D26" s="223">
        <v>54</v>
      </c>
      <c r="E26" s="111">
        <v>1.8692133012152546E-2</v>
      </c>
      <c r="F26" s="99">
        <v>246.36000100000001</v>
      </c>
      <c r="G26" s="214">
        <v>4.8420455615269904E-3</v>
      </c>
      <c r="H26" s="214">
        <v>1.3850087450625555E-2</v>
      </c>
      <c r="I26" s="215">
        <v>1200000000</v>
      </c>
      <c r="J26" s="215">
        <f t="shared" si="0"/>
        <v>0</v>
      </c>
      <c r="K26" s="215">
        <f t="shared" si="1"/>
        <v>1</v>
      </c>
      <c r="L26" s="215">
        <f t="shared" si="2"/>
        <v>0</v>
      </c>
      <c r="M26" s="215">
        <f t="shared" si="3"/>
        <v>1</v>
      </c>
      <c r="N26" s="215">
        <f t="shared" si="4"/>
        <v>0</v>
      </c>
      <c r="P26" s="85" t="s">
        <v>42</v>
      </c>
      <c r="Q26" s="85">
        <v>2.6622778042804304E-6</v>
      </c>
      <c r="R26" s="85"/>
      <c r="S26" s="92"/>
      <c r="T26" s="228"/>
      <c r="U26" s="221"/>
      <c r="V26" s="92"/>
      <c r="W26" s="92"/>
      <c r="X26" s="111"/>
      <c r="Y26" s="111">
        <v>8.4249232444899999E-2</v>
      </c>
      <c r="Z26" s="92"/>
      <c r="AA26" s="214">
        <v>8.6731957920756206E-2</v>
      </c>
      <c r="AB26" s="111">
        <v>8.4249232444899999E-2</v>
      </c>
      <c r="AC26" s="92">
        <v>25</v>
      </c>
      <c r="AD26" s="220">
        <f t="shared" si="5"/>
        <v>-2.4827254758562067E-3</v>
      </c>
      <c r="AE26" s="92">
        <f t="shared" si="6"/>
        <v>0</v>
      </c>
      <c r="AF26" s="92"/>
      <c r="AG26" s="92">
        <f t="shared" si="7"/>
        <v>0</v>
      </c>
      <c r="AH26" s="92">
        <f t="shared" si="8"/>
        <v>1</v>
      </c>
      <c r="AI26" s="92">
        <f t="shared" si="9"/>
        <v>0</v>
      </c>
      <c r="AJ26" s="92">
        <f t="shared" si="10"/>
        <v>0</v>
      </c>
      <c r="AK26" s="92"/>
      <c r="AL26" s="92"/>
      <c r="AS26" s="214">
        <v>-1.2623985767034376E-2</v>
      </c>
      <c r="AT26" s="214">
        <v>8.6731957920756206E-2</v>
      </c>
    </row>
    <row r="27" spans="1:46" ht="17" thickBot="1" x14ac:dyDescent="0.25">
      <c r="A27" s="136">
        <v>38484</v>
      </c>
      <c r="B27" s="115" t="s">
        <v>167</v>
      </c>
      <c r="C27" s="223">
        <v>29</v>
      </c>
      <c r="D27" s="223">
        <v>29.095700000000001</v>
      </c>
      <c r="E27" s="111">
        <v>3.2945669494301114E-3</v>
      </c>
      <c r="F27" s="99">
        <v>252.529999</v>
      </c>
      <c r="G27" s="214">
        <v>-7.9211213792865841E-5</v>
      </c>
      <c r="H27" s="214">
        <v>3.3737781632229773E-3</v>
      </c>
      <c r="I27" s="215">
        <v>734570000</v>
      </c>
      <c r="J27" s="215">
        <f t="shared" si="0"/>
        <v>0</v>
      </c>
      <c r="K27" s="215">
        <f t="shared" si="1"/>
        <v>1</v>
      </c>
      <c r="L27" s="215">
        <f t="shared" si="2"/>
        <v>0</v>
      </c>
      <c r="M27" s="215">
        <f t="shared" si="3"/>
        <v>1</v>
      </c>
      <c r="N27" s="215">
        <f t="shared" si="4"/>
        <v>0</v>
      </c>
      <c r="P27" s="84" t="s">
        <v>39</v>
      </c>
      <c r="Q27" s="84">
        <v>2.6160598830646089</v>
      </c>
      <c r="R27" s="84"/>
      <c r="S27" s="92"/>
      <c r="T27" s="228"/>
      <c r="U27" s="221"/>
      <c r="V27" s="92"/>
      <c r="W27" s="92"/>
      <c r="X27" s="111"/>
      <c r="Y27" s="111">
        <v>8.3381608939051E-2</v>
      </c>
      <c r="Z27" s="92"/>
      <c r="AA27" s="214">
        <v>8.6603855073075581E-2</v>
      </c>
      <c r="AB27" s="111">
        <v>8.3381608939051E-2</v>
      </c>
      <c r="AC27" s="92">
        <v>26</v>
      </c>
      <c r="AD27" s="220">
        <f t="shared" si="5"/>
        <v>-3.2222461340245812E-3</v>
      </c>
      <c r="AE27" s="92">
        <f t="shared" si="6"/>
        <v>0</v>
      </c>
      <c r="AF27" s="92"/>
      <c r="AG27" s="92">
        <f t="shared" si="7"/>
        <v>1</v>
      </c>
      <c r="AH27" s="92">
        <f t="shared" si="8"/>
        <v>1</v>
      </c>
      <c r="AI27" s="92">
        <f t="shared" si="9"/>
        <v>1</v>
      </c>
      <c r="AJ27" s="92">
        <f t="shared" si="10"/>
        <v>0</v>
      </c>
      <c r="AK27" s="92"/>
      <c r="AL27" s="92"/>
      <c r="AS27" s="214">
        <v>-9.6428139369471935E-3</v>
      </c>
      <c r="AT27" s="214">
        <v>8.6603855073075581E-2</v>
      </c>
    </row>
    <row r="28" spans="1:46" x14ac:dyDescent="0.2">
      <c r="A28" s="107">
        <v>38484</v>
      </c>
      <c r="B28" s="104" t="s">
        <v>61</v>
      </c>
      <c r="C28" s="222">
        <v>36.5</v>
      </c>
      <c r="D28" s="222">
        <v>37</v>
      </c>
      <c r="E28" s="111">
        <v>1.3605652055778678E-2</v>
      </c>
      <c r="F28" s="99">
        <v>252.529999</v>
      </c>
      <c r="G28" s="214">
        <v>1.249893066061617E-2</v>
      </c>
      <c r="H28" s="214">
        <v>1.1067213951625084E-3</v>
      </c>
      <c r="I28" s="215">
        <v>567350000</v>
      </c>
      <c r="J28" s="215">
        <f t="shared" si="0"/>
        <v>0</v>
      </c>
      <c r="K28" s="215">
        <f t="shared" si="1"/>
        <v>1</v>
      </c>
      <c r="L28" s="215">
        <f t="shared" si="2"/>
        <v>0</v>
      </c>
      <c r="M28" s="215">
        <f t="shared" si="3"/>
        <v>1</v>
      </c>
      <c r="N28" s="215">
        <f t="shared" si="4"/>
        <v>0</v>
      </c>
      <c r="P28" s="193"/>
      <c r="Q28" s="193"/>
      <c r="R28" s="193"/>
      <c r="S28" s="193"/>
      <c r="T28" s="233"/>
      <c r="U28" s="221"/>
      <c r="V28" s="193"/>
      <c r="W28" s="193"/>
      <c r="X28" s="111"/>
      <c r="Y28" s="111">
        <v>7.8643127319113132E-2</v>
      </c>
      <c r="Z28" s="92"/>
      <c r="AA28" s="214">
        <v>8.5423616632832031E-2</v>
      </c>
      <c r="AB28" s="111">
        <v>7.8643127319113132E-2</v>
      </c>
      <c r="AC28" s="92">
        <v>27</v>
      </c>
      <c r="AD28" s="220">
        <f t="shared" si="5"/>
        <v>-6.7804893137188987E-3</v>
      </c>
      <c r="AE28" s="92">
        <f t="shared" si="6"/>
        <v>0</v>
      </c>
      <c r="AF28" s="92"/>
      <c r="AG28" s="92">
        <f t="shared" si="7"/>
        <v>0</v>
      </c>
      <c r="AH28" s="92">
        <f t="shared" si="8"/>
        <v>1</v>
      </c>
      <c r="AI28" s="92">
        <f t="shared" si="9"/>
        <v>0</v>
      </c>
      <c r="AJ28" s="92">
        <f t="shared" si="10"/>
        <v>0</v>
      </c>
      <c r="AK28" s="92"/>
      <c r="AL28" s="92"/>
      <c r="AS28" s="214">
        <v>-2.0420076937810346E-3</v>
      </c>
      <c r="AT28" s="214">
        <v>8.5423616632832031E-2</v>
      </c>
    </row>
    <row r="29" spans="1:46" x14ac:dyDescent="0.2">
      <c r="A29" s="136">
        <v>38492</v>
      </c>
      <c r="B29" s="115" t="s">
        <v>166</v>
      </c>
      <c r="C29" s="223">
        <v>8</v>
      </c>
      <c r="D29" s="223">
        <v>8.5</v>
      </c>
      <c r="E29" s="111">
        <v>6.062462181643484E-2</v>
      </c>
      <c r="F29" s="99">
        <v>251.990005</v>
      </c>
      <c r="G29" s="214">
        <v>1.44981185747941E-2</v>
      </c>
      <c r="H29" s="214">
        <v>4.6126503241640741E-2</v>
      </c>
      <c r="I29" s="215">
        <v>270340000</v>
      </c>
      <c r="J29" s="215">
        <f t="shared" si="0"/>
        <v>1</v>
      </c>
      <c r="K29" s="215">
        <f t="shared" si="1"/>
        <v>0</v>
      </c>
      <c r="L29" s="215">
        <f t="shared" si="2"/>
        <v>0</v>
      </c>
      <c r="M29" s="215">
        <f t="shared" si="3"/>
        <v>0</v>
      </c>
      <c r="N29" s="215">
        <f t="shared" si="4"/>
        <v>0</v>
      </c>
      <c r="P29" s="85"/>
      <c r="Q29" s="85"/>
      <c r="R29" s="85"/>
      <c r="S29" s="85"/>
      <c r="T29" s="231"/>
      <c r="U29" s="221"/>
      <c r="V29" s="85"/>
      <c r="W29" s="85"/>
      <c r="X29" s="111"/>
      <c r="Y29" s="111">
        <v>7.6961041136128394E-2</v>
      </c>
      <c r="Z29" s="92"/>
      <c r="AA29" s="214">
        <v>8.3086263973835922E-2</v>
      </c>
      <c r="AB29" s="111">
        <v>7.6961041136128394E-2</v>
      </c>
      <c r="AC29" s="92">
        <v>28</v>
      </c>
      <c r="AD29" s="220">
        <f t="shared" si="5"/>
        <v>-6.125222837707528E-3</v>
      </c>
      <c r="AE29" s="92">
        <f t="shared" si="6"/>
        <v>0</v>
      </c>
      <c r="AF29" s="92"/>
      <c r="AG29" s="92">
        <f t="shared" si="7"/>
        <v>0</v>
      </c>
      <c r="AH29" s="92">
        <f t="shared" si="8"/>
        <v>1</v>
      </c>
      <c r="AI29" s="92">
        <f t="shared" si="9"/>
        <v>0</v>
      </c>
      <c r="AJ29" s="92">
        <f t="shared" si="10"/>
        <v>0</v>
      </c>
      <c r="AK29" s="92"/>
      <c r="AL29" s="92"/>
      <c r="AS29" s="214">
        <v>1.1314411447648366E-2</v>
      </c>
      <c r="AT29" s="214">
        <v>8.3086263973835922E-2</v>
      </c>
    </row>
    <row r="30" spans="1:46" x14ac:dyDescent="0.2">
      <c r="A30" s="136">
        <v>38496</v>
      </c>
      <c r="B30" s="115" t="s">
        <v>165</v>
      </c>
      <c r="C30" s="223">
        <v>40</v>
      </c>
      <c r="D30" s="223">
        <v>42</v>
      </c>
      <c r="E30" s="111">
        <v>4.8790164169432049E-2</v>
      </c>
      <c r="F30" s="99">
        <v>255.66999799999999</v>
      </c>
      <c r="G30" s="214">
        <v>1.3150043282822672E-2</v>
      </c>
      <c r="H30" s="214">
        <v>3.564012088660938E-2</v>
      </c>
      <c r="I30" s="215">
        <v>580400000</v>
      </c>
      <c r="J30" s="215">
        <f t="shared" si="0"/>
        <v>0</v>
      </c>
      <c r="K30" s="215">
        <f t="shared" si="1"/>
        <v>1</v>
      </c>
      <c r="L30" s="215">
        <f t="shared" si="2"/>
        <v>0</v>
      </c>
      <c r="M30" s="215">
        <f t="shared" si="3"/>
        <v>0</v>
      </c>
      <c r="N30" s="215">
        <f t="shared" si="4"/>
        <v>0</v>
      </c>
      <c r="P30" s="85" t="s">
        <v>390</v>
      </c>
      <c r="Q30" s="85"/>
      <c r="R30" s="85"/>
      <c r="S30" s="85"/>
      <c r="T30" s="231"/>
      <c r="U30" s="221"/>
      <c r="V30" s="85"/>
      <c r="W30" s="85"/>
      <c r="X30" s="111"/>
      <c r="Y30" s="111">
        <v>7.6441695499942119E-2</v>
      </c>
      <c r="Z30" s="92"/>
      <c r="AA30" s="214">
        <v>8.2438249327732208E-2</v>
      </c>
      <c r="AB30" s="111">
        <v>7.6441695499942119E-2</v>
      </c>
      <c r="AC30" s="92">
        <v>29</v>
      </c>
      <c r="AD30" s="220">
        <f t="shared" si="5"/>
        <v>-5.9965538277900882E-3</v>
      </c>
      <c r="AE30" s="92">
        <f t="shared" si="6"/>
        <v>0</v>
      </c>
      <c r="AF30" s="92"/>
      <c r="AG30" s="92">
        <f t="shared" si="7"/>
        <v>0</v>
      </c>
      <c r="AH30" s="92">
        <f t="shared" si="8"/>
        <v>1</v>
      </c>
      <c r="AI30" s="92">
        <f t="shared" si="9"/>
        <v>0</v>
      </c>
      <c r="AJ30" s="92">
        <f t="shared" si="10"/>
        <v>0</v>
      </c>
      <c r="AK30" s="92"/>
      <c r="AL30" s="92"/>
      <c r="AS30" s="214">
        <v>-1.5746874829060065E-2</v>
      </c>
      <c r="AT30" s="214">
        <v>8.2438249327732208E-2</v>
      </c>
    </row>
    <row r="31" spans="1:46" ht="17" thickBot="1" x14ac:dyDescent="0.25">
      <c r="A31" s="136">
        <v>38504</v>
      </c>
      <c r="B31" s="115" t="s">
        <v>164</v>
      </c>
      <c r="C31" s="223">
        <v>64</v>
      </c>
      <c r="D31" s="223">
        <v>70</v>
      </c>
      <c r="E31" s="111">
        <v>8.9612158689687138E-2</v>
      </c>
      <c r="F31" s="99">
        <v>261.790009</v>
      </c>
      <c r="G31" s="214">
        <v>1.5226234149074425E-4</v>
      </c>
      <c r="H31" s="214">
        <v>8.9459896348196399E-2</v>
      </c>
      <c r="I31" s="215">
        <v>1280000000</v>
      </c>
      <c r="J31" s="215">
        <f t="shared" si="0"/>
        <v>0</v>
      </c>
      <c r="K31" s="215">
        <f t="shared" si="1"/>
        <v>1</v>
      </c>
      <c r="L31" s="215">
        <f t="shared" si="2"/>
        <v>0</v>
      </c>
      <c r="M31" s="215">
        <f t="shared" si="3"/>
        <v>0</v>
      </c>
      <c r="N31" s="215">
        <f t="shared" si="4"/>
        <v>0</v>
      </c>
      <c r="P31" s="85"/>
      <c r="Q31" s="85"/>
      <c r="R31" s="85"/>
      <c r="S31" s="85"/>
      <c r="T31" s="231"/>
      <c r="U31" s="221"/>
      <c r="V31" s="85"/>
      <c r="W31" s="85"/>
      <c r="X31" s="111"/>
      <c r="Y31" s="111">
        <v>7.5223421237587532E-2</v>
      </c>
      <c r="Z31" s="92"/>
      <c r="AA31" s="214">
        <v>7.9622912102657845E-2</v>
      </c>
      <c r="AB31" s="111">
        <v>7.5223421237587532E-2</v>
      </c>
      <c r="AC31" s="92">
        <v>30</v>
      </c>
      <c r="AD31" s="220">
        <f t="shared" si="5"/>
        <v>-4.399490865070313E-3</v>
      </c>
      <c r="AE31" s="92">
        <f t="shared" si="6"/>
        <v>0</v>
      </c>
      <c r="AF31" s="92"/>
      <c r="AG31" s="92">
        <f t="shared" si="7"/>
        <v>0</v>
      </c>
      <c r="AH31" s="92">
        <f t="shared" si="8"/>
        <v>1</v>
      </c>
      <c r="AI31" s="92">
        <f t="shared" si="9"/>
        <v>0</v>
      </c>
      <c r="AJ31" s="92">
        <f t="shared" si="10"/>
        <v>0</v>
      </c>
      <c r="AK31" s="92"/>
      <c r="AL31" s="92"/>
      <c r="AS31" s="214">
        <v>-3.1812166027157221E-3</v>
      </c>
      <c r="AT31" s="214">
        <v>7.9622912102657845E-2</v>
      </c>
    </row>
    <row r="32" spans="1:46" x14ac:dyDescent="0.2">
      <c r="A32" s="136">
        <v>38504</v>
      </c>
      <c r="B32" s="115" t="s">
        <v>58</v>
      </c>
      <c r="C32" s="223">
        <v>29</v>
      </c>
      <c r="D32" s="223">
        <v>28.5</v>
      </c>
      <c r="E32" s="111">
        <v>-1.7391742711869222E-2</v>
      </c>
      <c r="F32" s="99">
        <v>261.790009</v>
      </c>
      <c r="G32" s="214">
        <v>6.2623122881226342E-3</v>
      </c>
      <c r="H32" s="214">
        <v>-2.3654054999991854E-2</v>
      </c>
      <c r="I32" s="215">
        <v>395410000</v>
      </c>
      <c r="J32" s="215">
        <f t="shared" si="0"/>
        <v>1</v>
      </c>
      <c r="K32" s="215">
        <f t="shared" si="1"/>
        <v>0</v>
      </c>
      <c r="L32" s="215">
        <f t="shared" si="2"/>
        <v>0</v>
      </c>
      <c r="M32" s="215">
        <f t="shared" si="3"/>
        <v>1</v>
      </c>
      <c r="N32" s="215">
        <f t="shared" si="4"/>
        <v>1</v>
      </c>
      <c r="P32" s="90" t="s">
        <v>389</v>
      </c>
      <c r="Q32" s="90" t="s">
        <v>388</v>
      </c>
      <c r="R32" s="85"/>
      <c r="S32" s="85"/>
      <c r="T32" s="231"/>
      <c r="U32" s="221"/>
      <c r="V32" s="85"/>
      <c r="W32" s="85"/>
      <c r="X32" s="111"/>
      <c r="Y32" s="111">
        <v>7.4901308173117701E-2</v>
      </c>
      <c r="Z32" s="92"/>
      <c r="AA32" s="214">
        <v>7.4308469902652802E-2</v>
      </c>
      <c r="AB32" s="111">
        <v>7.4901308173117701E-2</v>
      </c>
      <c r="AC32" s="92">
        <v>31</v>
      </c>
      <c r="AD32" s="220">
        <f t="shared" si="5"/>
        <v>5.9283827046489879E-4</v>
      </c>
      <c r="AE32" s="92">
        <f t="shared" si="6"/>
        <v>1</v>
      </c>
      <c r="AF32" s="92"/>
      <c r="AG32" s="92">
        <f t="shared" si="7"/>
        <v>0</v>
      </c>
      <c r="AH32" s="92">
        <f t="shared" si="8"/>
        <v>0</v>
      </c>
      <c r="AI32" s="92">
        <f t="shared" si="9"/>
        <v>0</v>
      </c>
      <c r="AJ32" s="92">
        <f t="shared" si="10"/>
        <v>0</v>
      </c>
      <c r="AK32" s="92"/>
      <c r="AL32" s="92"/>
      <c r="AS32" s="214">
        <v>-1.2433066184565354E-2</v>
      </c>
      <c r="AT32" s="214">
        <v>7.4308469902652802E-2</v>
      </c>
    </row>
    <row r="33" spans="1:46" x14ac:dyDescent="0.2">
      <c r="A33" s="136">
        <v>38509</v>
      </c>
      <c r="B33" s="115" t="s">
        <v>163</v>
      </c>
      <c r="C33" s="223">
        <v>28</v>
      </c>
      <c r="D33" s="223">
        <v>29.299199999999999</v>
      </c>
      <c r="E33" s="111">
        <v>4.5355701720797198E-2</v>
      </c>
      <c r="F33" s="99">
        <v>262.57998700000002</v>
      </c>
      <c r="G33" s="214">
        <v>-2.5075039216014183E-3</v>
      </c>
      <c r="H33" s="214">
        <v>4.7863205642398619E-2</v>
      </c>
      <c r="I33" s="215">
        <v>109200000</v>
      </c>
      <c r="J33" s="215">
        <f t="shared" si="0"/>
        <v>1</v>
      </c>
      <c r="K33" s="215">
        <f t="shared" si="1"/>
        <v>0</v>
      </c>
      <c r="L33" s="215">
        <f t="shared" si="2"/>
        <v>0</v>
      </c>
      <c r="M33" s="215">
        <f t="shared" si="3"/>
        <v>0</v>
      </c>
      <c r="N33" s="215">
        <f t="shared" si="4"/>
        <v>0</v>
      </c>
      <c r="P33" s="232" t="s">
        <v>387</v>
      </c>
      <c r="Q33" s="85">
        <v>0</v>
      </c>
      <c r="R33" s="85"/>
      <c r="S33" s="85" t="s">
        <v>386</v>
      </c>
      <c r="T33" s="231"/>
      <c r="U33" s="221"/>
      <c r="V33" s="85"/>
      <c r="W33" s="85"/>
      <c r="X33" s="111"/>
      <c r="Y33" s="111">
        <v>7.4901308173117701E-2</v>
      </c>
      <c r="Z33" s="92"/>
      <c r="AA33" s="214">
        <v>7.4088891366676193E-2</v>
      </c>
      <c r="AB33" s="111">
        <v>7.4901308173117701E-2</v>
      </c>
      <c r="AC33" s="92">
        <v>32</v>
      </c>
      <c r="AD33" s="220">
        <f t="shared" si="5"/>
        <v>8.1241680644150716E-4</v>
      </c>
      <c r="AE33" s="92">
        <f t="shared" si="6"/>
        <v>1</v>
      </c>
      <c r="AF33" s="92"/>
      <c r="AG33" s="92">
        <f t="shared" si="7"/>
        <v>1</v>
      </c>
      <c r="AH33" s="92">
        <f t="shared" si="8"/>
        <v>1</v>
      </c>
      <c r="AI33" s="92">
        <f t="shared" si="9"/>
        <v>1</v>
      </c>
      <c r="AJ33" s="92">
        <f t="shared" si="10"/>
        <v>0</v>
      </c>
      <c r="AK33" s="92"/>
      <c r="AL33" s="92"/>
      <c r="AS33" s="214">
        <v>1.0160341078223801E-2</v>
      </c>
      <c r="AT33" s="214">
        <v>7.4088891366676193E-2</v>
      </c>
    </row>
    <row r="34" spans="1:46" x14ac:dyDescent="0.2">
      <c r="A34" s="107">
        <v>38520</v>
      </c>
      <c r="B34" s="104" t="s">
        <v>55</v>
      </c>
      <c r="C34" s="222">
        <v>1.69</v>
      </c>
      <c r="D34" s="222">
        <v>2.4</v>
      </c>
      <c r="E34" s="111">
        <v>0.35074020841891779</v>
      </c>
      <c r="F34" s="99">
        <v>275.51998900000001</v>
      </c>
      <c r="G34" s="214">
        <v>1.1641914871781154E-2</v>
      </c>
      <c r="H34" s="214">
        <v>0.33909829354713661</v>
      </c>
      <c r="I34" s="215">
        <v>168790000</v>
      </c>
      <c r="J34" s="215">
        <f t="shared" ref="J34:J65" si="11">IF(I34&lt;$Q$51,1,0)</f>
        <v>1</v>
      </c>
      <c r="K34" s="215">
        <f t="shared" ref="K34:K65" si="12">IF(AND(I34&gt;$Q$51,I34&lt;$Q$52),1,0)</f>
        <v>0</v>
      </c>
      <c r="L34" s="215">
        <f t="shared" ref="L34:L65" si="13">IF(I34&gt;$Q$52,1,0)</f>
        <v>0</v>
      </c>
      <c r="M34" s="215">
        <f t="shared" ref="M34:M65" si="14">IF(E34&lt;0.025,1,0)</f>
        <v>0</v>
      </c>
      <c r="N34" s="215">
        <f t="shared" ref="N34:N65" si="15">IF(E34&lt;0,1,0)</f>
        <v>0</v>
      </c>
      <c r="P34" s="230">
        <v>-0.15</v>
      </c>
      <c r="Q34" s="85">
        <v>1</v>
      </c>
      <c r="R34" s="85"/>
      <c r="S34" s="85"/>
      <c r="T34" s="231"/>
      <c r="U34" s="221"/>
      <c r="V34" s="85"/>
      <c r="W34" s="85"/>
      <c r="X34" s="111"/>
      <c r="Y34" s="111">
        <v>7.4107972153721835E-2</v>
      </c>
      <c r="Z34" s="92"/>
      <c r="AA34" s="214">
        <v>7.2673246810632683E-2</v>
      </c>
      <c r="AB34" s="111">
        <v>7.4107972153721835E-2</v>
      </c>
      <c r="AC34" s="92">
        <v>33</v>
      </c>
      <c r="AD34" s="220">
        <f t="shared" ref="AD34:AD65" si="16">AB34-AA34</f>
        <v>1.4347253430891521E-3</v>
      </c>
      <c r="AE34" s="92">
        <f t="shared" ref="AE34:AE65" si="17">IF(AD34&gt;0,1,0)</f>
        <v>1</v>
      </c>
      <c r="AF34" s="92"/>
      <c r="AG34" s="92">
        <f t="shared" ref="AG34:AG65" si="18">IF(G34&lt;0,1,0)</f>
        <v>0</v>
      </c>
      <c r="AH34" s="92">
        <f t="shared" ref="AH34:AH65" si="19">IF(E34&gt;0,1,0)</f>
        <v>1</v>
      </c>
      <c r="AI34" s="92">
        <f t="shared" ref="AI34:AI65" si="20">IF((AG34+AH34)=2,1,0)</f>
        <v>0</v>
      </c>
      <c r="AJ34" s="92">
        <f t="shared" ref="AJ34:AJ65" si="21">IF(E34&gt;0.1,1,0)</f>
        <v>1</v>
      </c>
      <c r="AK34" s="92"/>
      <c r="AL34" s="92"/>
      <c r="AS34" s="214">
        <v>-3.6803753236812563E-3</v>
      </c>
      <c r="AT34" s="214">
        <v>7.2673246810632683E-2</v>
      </c>
    </row>
    <row r="35" spans="1:46" x14ac:dyDescent="0.2">
      <c r="A35" s="107">
        <v>38523</v>
      </c>
      <c r="B35" s="104" t="s">
        <v>162</v>
      </c>
      <c r="C35" s="222">
        <v>65</v>
      </c>
      <c r="D35" s="222">
        <v>66</v>
      </c>
      <c r="E35" s="111">
        <v>1.5267472130788381E-2</v>
      </c>
      <c r="F35" s="99">
        <v>274.82998700000002</v>
      </c>
      <c r="G35" s="214">
        <v>9.6583901265059058E-3</v>
      </c>
      <c r="H35" s="214">
        <v>5.609082004282475E-3</v>
      </c>
      <c r="I35" s="215">
        <v>1790000000</v>
      </c>
      <c r="J35" s="215">
        <f t="shared" si="11"/>
        <v>0</v>
      </c>
      <c r="K35" s="215">
        <f t="shared" si="12"/>
        <v>1</v>
      </c>
      <c r="L35" s="215">
        <f t="shared" si="13"/>
        <v>0</v>
      </c>
      <c r="M35" s="215">
        <f t="shared" si="14"/>
        <v>1</v>
      </c>
      <c r="N35" s="215">
        <f t="shared" si="15"/>
        <v>0</v>
      </c>
      <c r="P35" s="230">
        <v>-0.125</v>
      </c>
      <c r="Q35" s="85">
        <v>0</v>
      </c>
      <c r="R35" s="85"/>
      <c r="S35" s="85"/>
      <c r="T35" s="231"/>
      <c r="U35" s="221"/>
      <c r="V35" s="85"/>
      <c r="W35" s="85"/>
      <c r="X35" s="111"/>
      <c r="Y35" s="111">
        <v>7.2320661579626078E-2</v>
      </c>
      <c r="Z35" s="92"/>
      <c r="AA35" s="214">
        <v>6.8344008716670734E-2</v>
      </c>
      <c r="AB35" s="111">
        <v>7.2320661579626078E-2</v>
      </c>
      <c r="AC35" s="92">
        <v>34</v>
      </c>
      <c r="AD35" s="220">
        <f t="shared" si="16"/>
        <v>3.9766528629553433E-3</v>
      </c>
      <c r="AE35" s="92">
        <f t="shared" si="17"/>
        <v>1</v>
      </c>
      <c r="AF35" s="92"/>
      <c r="AG35" s="92">
        <f t="shared" si="18"/>
        <v>0</v>
      </c>
      <c r="AH35" s="92">
        <f t="shared" si="19"/>
        <v>1</v>
      </c>
      <c r="AI35" s="92">
        <f t="shared" si="20"/>
        <v>0</v>
      </c>
      <c r="AJ35" s="92">
        <f t="shared" si="21"/>
        <v>0</v>
      </c>
      <c r="AK35" s="92"/>
      <c r="AL35" s="92"/>
      <c r="AS35" s="214">
        <v>6.5572994564469609E-3</v>
      </c>
      <c r="AT35" s="214">
        <v>6.8344008716670734E-2</v>
      </c>
    </row>
    <row r="36" spans="1:46" x14ac:dyDescent="0.2">
      <c r="A36" s="136">
        <v>38526</v>
      </c>
      <c r="B36" s="115" t="s">
        <v>161</v>
      </c>
      <c r="C36" s="223">
        <v>46</v>
      </c>
      <c r="D36" s="223">
        <v>47.5</v>
      </c>
      <c r="E36" s="111">
        <v>3.2088314551500449E-2</v>
      </c>
      <c r="F36" s="99">
        <v>278.20001200000002</v>
      </c>
      <c r="G36" s="214">
        <v>-1.1277284230543843E-2</v>
      </c>
      <c r="H36" s="214">
        <v>4.3365598782044296E-2</v>
      </c>
      <c r="I36" s="215">
        <v>2040000000</v>
      </c>
      <c r="J36" s="215">
        <f t="shared" si="11"/>
        <v>0</v>
      </c>
      <c r="K36" s="215">
        <f t="shared" si="12"/>
        <v>1</v>
      </c>
      <c r="L36" s="215">
        <f t="shared" si="13"/>
        <v>0</v>
      </c>
      <c r="M36" s="215">
        <f t="shared" si="14"/>
        <v>0</v>
      </c>
      <c r="N36" s="215">
        <f t="shared" si="15"/>
        <v>0</v>
      </c>
      <c r="P36" s="230">
        <v>-0.1</v>
      </c>
      <c r="Q36" s="85">
        <f>2-SUM(Q33:Q35)</f>
        <v>1</v>
      </c>
      <c r="R36" s="92"/>
      <c r="S36" s="92"/>
      <c r="T36" s="228"/>
      <c r="U36" s="221"/>
      <c r="V36" s="92"/>
      <c r="W36" s="92"/>
      <c r="X36" s="111"/>
      <c r="Y36" s="111">
        <v>6.8992871486951421E-2</v>
      </c>
      <c r="Z36" s="92"/>
      <c r="AA36" s="214">
        <v>6.6266226876323719E-2</v>
      </c>
      <c r="AB36" s="111">
        <v>6.8992871486951421E-2</v>
      </c>
      <c r="AC36" s="92">
        <v>35</v>
      </c>
      <c r="AD36" s="220">
        <f t="shared" si="16"/>
        <v>2.7266446106277015E-3</v>
      </c>
      <c r="AE36" s="92">
        <f t="shared" si="17"/>
        <v>1</v>
      </c>
      <c r="AF36" s="92"/>
      <c r="AG36" s="92">
        <f t="shared" si="18"/>
        <v>1</v>
      </c>
      <c r="AH36" s="92">
        <f t="shared" si="19"/>
        <v>1</v>
      </c>
      <c r="AI36" s="92">
        <f t="shared" si="20"/>
        <v>1</v>
      </c>
      <c r="AJ36" s="92">
        <f t="shared" si="21"/>
        <v>0</v>
      </c>
      <c r="AK36" s="92"/>
      <c r="AL36" s="92"/>
      <c r="AS36" s="214">
        <v>-1.4243198809171905E-2</v>
      </c>
      <c r="AT36" s="214">
        <v>6.6266226876323719E-2</v>
      </c>
    </row>
    <row r="37" spans="1:46" x14ac:dyDescent="0.2">
      <c r="A37" s="136">
        <v>38527</v>
      </c>
      <c r="B37" s="115" t="s">
        <v>160</v>
      </c>
      <c r="C37" s="223">
        <v>42</v>
      </c>
      <c r="D37" s="223">
        <v>44</v>
      </c>
      <c r="E37" s="111">
        <v>4.6520015634892907E-2</v>
      </c>
      <c r="F37" s="99">
        <v>280.89999399999999</v>
      </c>
      <c r="G37" s="214">
        <v>1.5229163259556248E-2</v>
      </c>
      <c r="H37" s="214">
        <v>3.1290852375336659E-2</v>
      </c>
      <c r="I37" s="215">
        <v>1390000000</v>
      </c>
      <c r="J37" s="215">
        <f t="shared" si="11"/>
        <v>0</v>
      </c>
      <c r="K37" s="215">
        <f t="shared" si="12"/>
        <v>1</v>
      </c>
      <c r="L37" s="215">
        <f t="shared" si="13"/>
        <v>0</v>
      </c>
      <c r="M37" s="215">
        <f t="shared" si="14"/>
        <v>0</v>
      </c>
      <c r="N37" s="215">
        <f t="shared" si="15"/>
        <v>0</v>
      </c>
      <c r="P37" s="230">
        <v>-7.4999999999999997E-2</v>
      </c>
      <c r="Q37" s="85">
        <v>0</v>
      </c>
      <c r="R37" s="92"/>
      <c r="S37" s="92"/>
      <c r="T37" s="228"/>
      <c r="U37" s="221"/>
      <c r="V37" s="92"/>
      <c r="W37" s="92"/>
      <c r="X37" s="111"/>
      <c r="Y37" s="111">
        <v>6.6691374498672143E-2</v>
      </c>
      <c r="Z37" s="92"/>
      <c r="AA37" s="214">
        <v>6.4206037481066638E-2</v>
      </c>
      <c r="AB37" s="111">
        <v>6.6691374498672143E-2</v>
      </c>
      <c r="AC37" s="92">
        <v>36</v>
      </c>
      <c r="AD37" s="220">
        <f t="shared" si="16"/>
        <v>2.4853370176055045E-3</v>
      </c>
      <c r="AE37" s="92">
        <f t="shared" si="17"/>
        <v>1</v>
      </c>
      <c r="AF37" s="92"/>
      <c r="AG37" s="92">
        <f t="shared" si="18"/>
        <v>0</v>
      </c>
      <c r="AH37" s="92">
        <f t="shared" si="19"/>
        <v>1</v>
      </c>
      <c r="AI37" s="92">
        <f t="shared" si="20"/>
        <v>0</v>
      </c>
      <c r="AJ37" s="92">
        <f t="shared" si="21"/>
        <v>0</v>
      </c>
      <c r="AK37" s="92"/>
      <c r="AL37" s="92"/>
      <c r="AS37" s="214">
        <v>1.069527069205106E-2</v>
      </c>
      <c r="AT37" s="214">
        <v>6.4206037481066638E-2</v>
      </c>
    </row>
    <row r="38" spans="1:46" x14ac:dyDescent="0.2">
      <c r="A38" s="136">
        <v>38530</v>
      </c>
      <c r="B38" s="115" t="s">
        <v>159</v>
      </c>
      <c r="C38" s="223">
        <v>45</v>
      </c>
      <c r="D38" s="223">
        <v>49.454999999999998</v>
      </c>
      <c r="E38" s="111">
        <v>9.4400675421484295E-2</v>
      </c>
      <c r="F38" s="99">
        <v>277.75</v>
      </c>
      <c r="G38" s="214">
        <v>1.1314411447648366E-2</v>
      </c>
      <c r="H38" s="214">
        <v>8.3086263973835922E-2</v>
      </c>
      <c r="I38" s="215">
        <v>9000000</v>
      </c>
      <c r="J38" s="215">
        <f t="shared" si="11"/>
        <v>1</v>
      </c>
      <c r="K38" s="215">
        <f t="shared" si="12"/>
        <v>0</v>
      </c>
      <c r="L38" s="215">
        <f t="shared" si="13"/>
        <v>0</v>
      </c>
      <c r="M38" s="215">
        <f t="shared" si="14"/>
        <v>0</v>
      </c>
      <c r="N38" s="215">
        <f t="shared" si="15"/>
        <v>0</v>
      </c>
      <c r="P38" s="230">
        <v>-0.05</v>
      </c>
      <c r="Q38" s="85">
        <f>6-SUM(Q33:Q37)</f>
        <v>4</v>
      </c>
      <c r="R38" s="92"/>
      <c r="S38" s="92"/>
      <c r="T38" s="228"/>
      <c r="U38" s="221"/>
      <c r="V38" s="92"/>
      <c r="W38" s="92"/>
      <c r="X38" s="111"/>
      <c r="Y38" s="111">
        <v>6.1875403718087453E-2</v>
      </c>
      <c r="Z38" s="92"/>
      <c r="AA38" s="214">
        <v>6.2937227090198652E-2</v>
      </c>
      <c r="AB38" s="111">
        <v>6.1875403718087453E-2</v>
      </c>
      <c r="AC38" s="92">
        <v>37</v>
      </c>
      <c r="AD38" s="220">
        <f t="shared" si="16"/>
        <v>-1.0618233721111994E-3</v>
      </c>
      <c r="AE38" s="92">
        <f t="shared" si="17"/>
        <v>0</v>
      </c>
      <c r="AF38" s="92"/>
      <c r="AG38" s="92">
        <f t="shared" si="18"/>
        <v>0</v>
      </c>
      <c r="AH38" s="92">
        <f t="shared" si="19"/>
        <v>1</v>
      </c>
      <c r="AI38" s="92">
        <f t="shared" si="20"/>
        <v>0</v>
      </c>
      <c r="AJ38" s="92">
        <f t="shared" si="21"/>
        <v>0</v>
      </c>
      <c r="AK38" s="92"/>
      <c r="AL38" s="92"/>
      <c r="AS38" s="214">
        <v>9.3834344894274252E-3</v>
      </c>
      <c r="AT38" s="214">
        <v>6.2937227090198652E-2</v>
      </c>
    </row>
    <row r="39" spans="1:46" x14ac:dyDescent="0.2">
      <c r="A39" s="136">
        <v>38537</v>
      </c>
      <c r="B39" s="115" t="s">
        <v>158</v>
      </c>
      <c r="C39" s="222">
        <v>33.15</v>
      </c>
      <c r="D39" s="222">
        <v>31</v>
      </c>
      <c r="E39" s="111">
        <v>-6.7055512146725255E-2</v>
      </c>
      <c r="F39" s="99">
        <v>289.79998799999998</v>
      </c>
      <c r="G39" s="214">
        <v>1.2128575288625295E-2</v>
      </c>
      <c r="H39" s="214">
        <v>-7.9184087435350548E-2</v>
      </c>
      <c r="I39" s="215">
        <v>559240000</v>
      </c>
      <c r="J39" s="215">
        <f t="shared" si="11"/>
        <v>0</v>
      </c>
      <c r="K39" s="215">
        <f t="shared" si="12"/>
        <v>1</v>
      </c>
      <c r="L39" s="215">
        <f t="shared" si="13"/>
        <v>0</v>
      </c>
      <c r="M39" s="215">
        <f t="shared" si="14"/>
        <v>1</v>
      </c>
      <c r="N39" s="215">
        <f t="shared" si="15"/>
        <v>1</v>
      </c>
      <c r="P39" s="230">
        <v>-2.5000000000000001E-2</v>
      </c>
      <c r="Q39" s="85">
        <f>17-SUM(Q33:Q38)</f>
        <v>11</v>
      </c>
      <c r="R39" s="92"/>
      <c r="S39" s="92"/>
      <c r="T39" s="228"/>
      <c r="U39" s="221"/>
      <c r="V39" s="92"/>
      <c r="W39" s="92"/>
      <c r="X39" s="111"/>
      <c r="Y39" s="111">
        <v>6.062462181643484E-2</v>
      </c>
      <c r="Z39" s="92"/>
      <c r="AA39" s="214">
        <v>5.943290145647058E-2</v>
      </c>
      <c r="AB39" s="111">
        <v>6.062462181643484E-2</v>
      </c>
      <c r="AC39" s="92">
        <v>38</v>
      </c>
      <c r="AD39" s="220">
        <f t="shared" si="16"/>
        <v>1.1917203599642601E-3</v>
      </c>
      <c r="AE39" s="92">
        <f t="shared" si="17"/>
        <v>1</v>
      </c>
      <c r="AF39" s="92"/>
      <c r="AG39" s="92">
        <f t="shared" si="18"/>
        <v>0</v>
      </c>
      <c r="AH39" s="92">
        <f t="shared" si="19"/>
        <v>0</v>
      </c>
      <c r="AI39" s="92">
        <f t="shared" si="20"/>
        <v>0</v>
      </c>
      <c r="AJ39" s="92">
        <f t="shared" si="21"/>
        <v>0</v>
      </c>
      <c r="AK39" s="92"/>
      <c r="AL39" s="92"/>
      <c r="AS39" s="214">
        <v>1.9210225862642552E-2</v>
      </c>
      <c r="AT39" s="214">
        <v>5.943290145647058E-2</v>
      </c>
    </row>
    <row r="40" spans="1:46" x14ac:dyDescent="0.2">
      <c r="A40" s="136">
        <v>38586</v>
      </c>
      <c r="B40" s="115" t="s">
        <v>157</v>
      </c>
      <c r="C40" s="222">
        <v>30.9</v>
      </c>
      <c r="D40" s="222">
        <v>38.799999999999997</v>
      </c>
      <c r="E40" s="111">
        <v>0.22766406272552794</v>
      </c>
      <c r="F40" s="99">
        <v>312.86999500000002</v>
      </c>
      <c r="G40" s="214">
        <v>-1.024930127104569E-2</v>
      </c>
      <c r="H40" s="214">
        <v>0.23791336399657365</v>
      </c>
      <c r="I40" s="215">
        <v>111240000</v>
      </c>
      <c r="J40" s="215">
        <f t="shared" si="11"/>
        <v>1</v>
      </c>
      <c r="K40" s="215">
        <f t="shared" si="12"/>
        <v>0</v>
      </c>
      <c r="L40" s="215">
        <f t="shared" si="13"/>
        <v>0</v>
      </c>
      <c r="M40" s="215">
        <f t="shared" si="14"/>
        <v>0</v>
      </c>
      <c r="N40" s="215">
        <f t="shared" si="15"/>
        <v>0</v>
      </c>
      <c r="P40" s="230">
        <v>0</v>
      </c>
      <c r="Q40" s="85">
        <v>6</v>
      </c>
      <c r="R40" s="92"/>
      <c r="S40" s="92"/>
      <c r="T40" s="228"/>
      <c r="U40" s="221"/>
      <c r="V40" s="92"/>
      <c r="W40" s="92"/>
      <c r="X40" s="111"/>
      <c r="Y40" s="111">
        <v>5.3109825313948332E-2</v>
      </c>
      <c r="Z40" s="92"/>
      <c r="AA40" s="214">
        <v>5.6474847944686074E-2</v>
      </c>
      <c r="AB40" s="111">
        <v>5.3109825313948332E-2</v>
      </c>
      <c r="AC40" s="92">
        <v>39</v>
      </c>
      <c r="AD40" s="220">
        <f t="shared" si="16"/>
        <v>-3.365022630737742E-3</v>
      </c>
      <c r="AE40" s="92">
        <f t="shared" si="17"/>
        <v>0</v>
      </c>
      <c r="AF40" s="92"/>
      <c r="AG40" s="92">
        <f t="shared" si="18"/>
        <v>1</v>
      </c>
      <c r="AH40" s="92">
        <f t="shared" si="19"/>
        <v>1</v>
      </c>
      <c r="AI40" s="92">
        <f t="shared" si="20"/>
        <v>1</v>
      </c>
      <c r="AJ40" s="92">
        <f t="shared" si="21"/>
        <v>1</v>
      </c>
      <c r="AK40" s="92"/>
      <c r="AL40" s="92"/>
      <c r="AS40" s="214">
        <v>-3.3650226307377394E-3</v>
      </c>
      <c r="AT40" s="214">
        <v>5.6474847944686074E-2</v>
      </c>
    </row>
    <row r="41" spans="1:46" x14ac:dyDescent="0.2">
      <c r="A41" s="136">
        <v>38610</v>
      </c>
      <c r="B41" s="115" t="s">
        <v>156</v>
      </c>
      <c r="C41" s="223">
        <v>11.5</v>
      </c>
      <c r="D41" s="223">
        <v>11.9002</v>
      </c>
      <c r="E41" s="111">
        <v>3.4799999999999998E-2</v>
      </c>
      <c r="F41" s="99">
        <v>321.85000600000001</v>
      </c>
      <c r="G41" s="214">
        <v>1.9374749060471187E-2</v>
      </c>
      <c r="H41" s="214">
        <v>1.542525093952881E-2</v>
      </c>
      <c r="I41" s="215">
        <v>528530000</v>
      </c>
      <c r="J41" s="215">
        <f t="shared" si="11"/>
        <v>0</v>
      </c>
      <c r="K41" s="215">
        <f t="shared" si="12"/>
        <v>1</v>
      </c>
      <c r="L41" s="215">
        <f t="shared" si="13"/>
        <v>0</v>
      </c>
      <c r="M41" s="215">
        <f t="shared" si="14"/>
        <v>0</v>
      </c>
      <c r="N41" s="215">
        <f t="shared" si="15"/>
        <v>0</v>
      </c>
      <c r="P41" s="230">
        <v>2.5000000000000001E-2</v>
      </c>
      <c r="Q41" s="85">
        <f>61-SUM(Q42:Q47)</f>
        <v>20</v>
      </c>
      <c r="R41" s="92"/>
      <c r="S41" s="92"/>
      <c r="T41" s="228"/>
      <c r="U41" s="221"/>
      <c r="V41" s="92"/>
      <c r="W41" s="92"/>
      <c r="X41" s="111"/>
      <c r="Y41" s="111">
        <v>5.2023028067151811E-2</v>
      </c>
      <c r="Z41" s="92"/>
      <c r="AA41" s="214">
        <v>5.471112021318731E-2</v>
      </c>
      <c r="AB41" s="111">
        <v>5.2023028067151811E-2</v>
      </c>
      <c r="AC41" s="92">
        <v>40</v>
      </c>
      <c r="AD41" s="220">
        <f t="shared" si="16"/>
        <v>-2.6880921460354992E-3</v>
      </c>
      <c r="AE41" s="92">
        <f t="shared" si="17"/>
        <v>0</v>
      </c>
      <c r="AF41" s="92"/>
      <c r="AG41" s="92">
        <f t="shared" si="18"/>
        <v>0</v>
      </c>
      <c r="AH41" s="92">
        <f t="shared" si="19"/>
        <v>1</v>
      </c>
      <c r="AI41" s="92">
        <f t="shared" si="20"/>
        <v>0</v>
      </c>
      <c r="AJ41" s="92">
        <f t="shared" si="21"/>
        <v>0</v>
      </c>
      <c r="AK41" s="92"/>
      <c r="AL41" s="92"/>
      <c r="AS41" s="214">
        <v>-5.920956043755264E-3</v>
      </c>
      <c r="AT41" s="214">
        <v>5.471112021318731E-2</v>
      </c>
    </row>
    <row r="42" spans="1:46" x14ac:dyDescent="0.2">
      <c r="A42" s="136">
        <v>38618</v>
      </c>
      <c r="B42" s="115" t="s">
        <v>155</v>
      </c>
      <c r="C42" s="223">
        <v>11</v>
      </c>
      <c r="D42" s="223">
        <v>10.5</v>
      </c>
      <c r="E42" s="111">
        <v>-4.6520015634892817E-2</v>
      </c>
      <c r="F42" s="99">
        <v>325.17999300000002</v>
      </c>
      <c r="G42" s="214">
        <v>-3.5473801508020754E-3</v>
      </c>
      <c r="H42" s="214">
        <v>-4.2972635484090742E-2</v>
      </c>
      <c r="I42" s="215">
        <v>142600000</v>
      </c>
      <c r="J42" s="215">
        <f t="shared" si="11"/>
        <v>1</v>
      </c>
      <c r="K42" s="215">
        <f t="shared" si="12"/>
        <v>0</v>
      </c>
      <c r="L42" s="215">
        <f t="shared" si="13"/>
        <v>0</v>
      </c>
      <c r="M42" s="215">
        <f t="shared" si="14"/>
        <v>1</v>
      </c>
      <c r="N42" s="215">
        <f t="shared" si="15"/>
        <v>1</v>
      </c>
      <c r="P42" s="230">
        <v>0.05</v>
      </c>
      <c r="Q42" s="85">
        <f>41-SUM(Q43:Q47)</f>
        <v>11</v>
      </c>
      <c r="R42" s="92"/>
      <c r="S42" s="92"/>
      <c r="T42" s="228"/>
      <c r="U42" s="221"/>
      <c r="V42" s="92"/>
      <c r="W42" s="92"/>
      <c r="X42" s="111"/>
      <c r="Y42" s="111">
        <v>5.0693114315518165E-2</v>
      </c>
      <c r="Z42" s="92"/>
      <c r="AA42" s="214">
        <v>5.1230657911413291E-2</v>
      </c>
      <c r="AB42" s="111">
        <v>5.0693114315518165E-2</v>
      </c>
      <c r="AC42" s="92">
        <v>41</v>
      </c>
      <c r="AD42" s="220">
        <f t="shared" si="16"/>
        <v>-5.3754359589512635E-4</v>
      </c>
      <c r="AE42" s="92">
        <f t="shared" si="17"/>
        <v>0</v>
      </c>
      <c r="AF42" s="92"/>
      <c r="AG42" s="92">
        <f t="shared" si="18"/>
        <v>1</v>
      </c>
      <c r="AH42" s="92">
        <f t="shared" si="19"/>
        <v>0</v>
      </c>
      <c r="AI42" s="92">
        <f t="shared" si="20"/>
        <v>0</v>
      </c>
      <c r="AJ42" s="92">
        <f t="shared" si="21"/>
        <v>0</v>
      </c>
      <c r="AK42" s="92"/>
      <c r="AL42" s="92"/>
      <c r="AS42" s="214">
        <v>-1.3490329928566176E-2</v>
      </c>
      <c r="AT42" s="214">
        <v>5.1230657911413291E-2</v>
      </c>
    </row>
    <row r="43" spans="1:46" x14ac:dyDescent="0.2">
      <c r="A43" s="136">
        <v>38628</v>
      </c>
      <c r="B43" s="115" t="s">
        <v>154</v>
      </c>
      <c r="C43" s="223">
        <v>15</v>
      </c>
      <c r="D43" s="223">
        <v>15.5</v>
      </c>
      <c r="E43" s="111">
        <v>3.278982282299097E-2</v>
      </c>
      <c r="F43" s="99">
        <v>329.89001500000001</v>
      </c>
      <c r="G43" s="214">
        <v>-9.8660037764212935E-3</v>
      </c>
      <c r="H43" s="214">
        <v>4.2655826599412264E-2</v>
      </c>
      <c r="I43" s="215">
        <v>60000000</v>
      </c>
      <c r="J43" s="215">
        <f t="shared" si="11"/>
        <v>1</v>
      </c>
      <c r="K43" s="215">
        <f t="shared" si="12"/>
        <v>0</v>
      </c>
      <c r="L43" s="215">
        <f t="shared" si="13"/>
        <v>0</v>
      </c>
      <c r="M43" s="215">
        <f t="shared" si="14"/>
        <v>0</v>
      </c>
      <c r="N43" s="215">
        <f t="shared" si="15"/>
        <v>0</v>
      </c>
      <c r="P43" s="230">
        <v>7.4999999999999997E-2</v>
      </c>
      <c r="Q43" s="85">
        <f>30-SUM(Q44:Q47)</f>
        <v>12</v>
      </c>
      <c r="R43" s="92"/>
      <c r="S43" s="92"/>
      <c r="T43" s="228"/>
      <c r="U43" s="221"/>
      <c r="V43" s="92"/>
      <c r="W43" s="92"/>
      <c r="X43" s="111"/>
      <c r="Y43" s="111">
        <v>4.8790164169432049E-2</v>
      </c>
      <c r="Z43" s="92"/>
      <c r="AA43" s="214">
        <v>4.7863205642398619E-2</v>
      </c>
      <c r="AB43" s="111">
        <v>4.8790164169432049E-2</v>
      </c>
      <c r="AC43" s="92">
        <v>42</v>
      </c>
      <c r="AD43" s="220">
        <f t="shared" si="16"/>
        <v>9.2695852703342935E-4</v>
      </c>
      <c r="AE43" s="92">
        <f t="shared" si="17"/>
        <v>1</v>
      </c>
      <c r="AF43" s="92"/>
      <c r="AG43" s="92">
        <f t="shared" si="18"/>
        <v>1</v>
      </c>
      <c r="AH43" s="92">
        <f t="shared" si="19"/>
        <v>1</v>
      </c>
      <c r="AI43" s="92">
        <f t="shared" si="20"/>
        <v>1</v>
      </c>
      <c r="AJ43" s="92">
        <f t="shared" si="21"/>
        <v>0</v>
      </c>
      <c r="AK43" s="92"/>
      <c r="AL43" s="92"/>
      <c r="AS43" s="214">
        <v>-2.5075039216014183E-3</v>
      </c>
      <c r="AT43" s="214">
        <v>4.7863205642398619E-2</v>
      </c>
    </row>
    <row r="44" spans="1:46" x14ac:dyDescent="0.2">
      <c r="A44" s="136">
        <v>38637</v>
      </c>
      <c r="B44" s="115" t="s">
        <v>153</v>
      </c>
      <c r="C44" s="223">
        <v>30</v>
      </c>
      <c r="D44" s="223">
        <v>30.140999999999998</v>
      </c>
      <c r="E44" s="111">
        <v>4.6889894861314695E-3</v>
      </c>
      <c r="F44" s="99">
        <v>309.540009</v>
      </c>
      <c r="G44" s="214">
        <v>3.3858313569134248E-2</v>
      </c>
      <c r="H44" s="214">
        <v>-2.9169324083002778E-2</v>
      </c>
      <c r="I44" s="215">
        <v>288540000</v>
      </c>
      <c r="J44" s="215">
        <f t="shared" si="11"/>
        <v>1</v>
      </c>
      <c r="K44" s="215">
        <f t="shared" si="12"/>
        <v>0</v>
      </c>
      <c r="L44" s="215">
        <f t="shared" si="13"/>
        <v>0</v>
      </c>
      <c r="M44" s="215">
        <f t="shared" si="14"/>
        <v>1</v>
      </c>
      <c r="N44" s="215">
        <f t="shared" si="15"/>
        <v>0</v>
      </c>
      <c r="P44" s="230">
        <v>0.1</v>
      </c>
      <c r="Q44" s="85">
        <f>18-SUM(Q45:Q47)</f>
        <v>3</v>
      </c>
      <c r="R44" s="92"/>
      <c r="S44" s="92"/>
      <c r="T44" s="228"/>
      <c r="U44" s="221"/>
      <c r="V44" s="92"/>
      <c r="W44" s="92"/>
      <c r="X44" s="111"/>
      <c r="Y44" s="111">
        <v>4.8790164169432049E-2</v>
      </c>
      <c r="Z44" s="92"/>
      <c r="AA44" s="214">
        <v>4.7431900686675972E-2</v>
      </c>
      <c r="AB44" s="111">
        <v>4.8790164169432049E-2</v>
      </c>
      <c r="AC44" s="92">
        <v>43</v>
      </c>
      <c r="AD44" s="220">
        <f t="shared" si="16"/>
        <v>1.3582634827560766E-3</v>
      </c>
      <c r="AE44" s="92">
        <f t="shared" si="17"/>
        <v>1</v>
      </c>
      <c r="AF44" s="92"/>
      <c r="AG44" s="92">
        <f t="shared" si="18"/>
        <v>0</v>
      </c>
      <c r="AH44" s="92">
        <f t="shared" si="19"/>
        <v>1</v>
      </c>
      <c r="AI44" s="92">
        <f t="shared" si="20"/>
        <v>0</v>
      </c>
      <c r="AJ44" s="92">
        <f t="shared" si="21"/>
        <v>0</v>
      </c>
      <c r="AK44" s="92"/>
      <c r="AL44" s="92"/>
      <c r="AS44" s="214">
        <v>1.3582634827560794E-3</v>
      </c>
      <c r="AT44" s="214">
        <v>4.7431900686675972E-2</v>
      </c>
    </row>
    <row r="45" spans="1:46" x14ac:dyDescent="0.2">
      <c r="A45" s="136">
        <v>38646</v>
      </c>
      <c r="B45" s="115" t="s">
        <v>152</v>
      </c>
      <c r="C45" s="223">
        <v>44</v>
      </c>
      <c r="D45" s="223">
        <v>44.1</v>
      </c>
      <c r="E45" s="111">
        <v>2.2701485345390775E-3</v>
      </c>
      <c r="F45" s="99">
        <v>284.42001299999998</v>
      </c>
      <c r="G45" s="214">
        <v>-1.4807895388391768E-3</v>
      </c>
      <c r="H45" s="214">
        <v>3.7509380733782545E-3</v>
      </c>
      <c r="I45" s="215">
        <v>1503920000</v>
      </c>
      <c r="J45" s="215">
        <f t="shared" si="11"/>
        <v>0</v>
      </c>
      <c r="K45" s="215">
        <f t="shared" si="12"/>
        <v>1</v>
      </c>
      <c r="L45" s="215">
        <f t="shared" si="13"/>
        <v>0</v>
      </c>
      <c r="M45" s="215">
        <f t="shared" si="14"/>
        <v>1</v>
      </c>
      <c r="N45" s="215">
        <f t="shared" si="15"/>
        <v>0</v>
      </c>
      <c r="P45" s="230">
        <v>0.125</v>
      </c>
      <c r="Q45" s="85">
        <f>15-SUM(Q46:Q47)</f>
        <v>3</v>
      </c>
      <c r="R45" s="92"/>
      <c r="S45" s="92"/>
      <c r="T45" s="228"/>
      <c r="U45" s="221"/>
      <c r="V45" s="92"/>
      <c r="W45" s="92"/>
      <c r="X45" s="111"/>
      <c r="Y45" s="111">
        <v>4.8790164169432049E-2</v>
      </c>
      <c r="Z45" s="92"/>
      <c r="AA45" s="214">
        <v>4.7354738774244273E-2</v>
      </c>
      <c r="AB45" s="111">
        <v>4.8790164169432049E-2</v>
      </c>
      <c r="AC45" s="92">
        <v>44</v>
      </c>
      <c r="AD45" s="220">
        <f t="shared" si="16"/>
        <v>1.4354253951877755E-3</v>
      </c>
      <c r="AE45" s="92">
        <f t="shared" si="17"/>
        <v>1</v>
      </c>
      <c r="AF45" s="92"/>
      <c r="AG45" s="92">
        <f t="shared" si="18"/>
        <v>1</v>
      </c>
      <c r="AH45" s="92">
        <f t="shared" si="19"/>
        <v>1</v>
      </c>
      <c r="AI45" s="92">
        <f t="shared" si="20"/>
        <v>1</v>
      </c>
      <c r="AJ45" s="92">
        <f t="shared" si="21"/>
        <v>0</v>
      </c>
      <c r="AK45" s="92"/>
      <c r="AL45" s="92"/>
      <c r="AS45" s="214">
        <v>-9.6144107913971565E-3</v>
      </c>
      <c r="AT45" s="214">
        <v>4.7354738774244273E-2</v>
      </c>
    </row>
    <row r="46" spans="1:46" x14ac:dyDescent="0.2">
      <c r="A46" s="136">
        <v>38659</v>
      </c>
      <c r="B46" s="115" t="s">
        <v>151</v>
      </c>
      <c r="C46" s="223">
        <v>24.5</v>
      </c>
      <c r="D46" s="223">
        <v>25</v>
      </c>
      <c r="E46" s="111">
        <v>2.0202707317519469E-2</v>
      </c>
      <c r="F46" s="99">
        <v>310.89001500000001</v>
      </c>
      <c r="G46" s="214">
        <v>8.1073046972641553E-3</v>
      </c>
      <c r="H46" s="214">
        <v>1.2095402620255314E-2</v>
      </c>
      <c r="I46" s="215">
        <v>526480000</v>
      </c>
      <c r="J46" s="215">
        <f t="shared" si="11"/>
        <v>0</v>
      </c>
      <c r="K46" s="215">
        <f t="shared" si="12"/>
        <v>1</v>
      </c>
      <c r="L46" s="215">
        <f t="shared" si="13"/>
        <v>0</v>
      </c>
      <c r="M46" s="215">
        <f t="shared" si="14"/>
        <v>1</v>
      </c>
      <c r="N46" s="215">
        <f t="shared" si="15"/>
        <v>0</v>
      </c>
      <c r="P46" s="230">
        <v>0.15</v>
      </c>
      <c r="Q46" s="85">
        <f>12-2</f>
        <v>10</v>
      </c>
      <c r="R46" s="92"/>
      <c r="S46" s="92"/>
      <c r="T46" s="228"/>
      <c r="U46" s="221"/>
      <c r="V46" s="92"/>
      <c r="W46" s="92"/>
      <c r="X46" s="111"/>
      <c r="Y46" s="111">
        <v>4.777647933858585E-2</v>
      </c>
      <c r="Z46" s="92"/>
      <c r="AA46" s="214">
        <v>4.7310812452026597E-2</v>
      </c>
      <c r="AB46" s="111">
        <v>4.777647933858585E-2</v>
      </c>
      <c r="AC46" s="92">
        <v>45</v>
      </c>
      <c r="AD46" s="220">
        <f t="shared" si="16"/>
        <v>4.6566688655925309E-4</v>
      </c>
      <c r="AE46" s="92">
        <f t="shared" si="17"/>
        <v>1</v>
      </c>
      <c r="AF46" s="92"/>
      <c r="AG46" s="92">
        <f t="shared" si="18"/>
        <v>0</v>
      </c>
      <c r="AH46" s="92">
        <f t="shared" si="19"/>
        <v>1</v>
      </c>
      <c r="AI46" s="92">
        <f t="shared" si="20"/>
        <v>0</v>
      </c>
      <c r="AJ46" s="92">
        <f t="shared" si="21"/>
        <v>0</v>
      </c>
      <c r="AK46" s="92"/>
      <c r="AL46" s="92"/>
      <c r="AS46" s="214">
        <v>-1.5012764207323946E-3</v>
      </c>
      <c r="AT46" s="214">
        <v>4.7310812452026597E-2</v>
      </c>
    </row>
    <row r="47" spans="1:46" ht="17" thickBot="1" x14ac:dyDescent="0.25">
      <c r="A47" s="136">
        <v>38661</v>
      </c>
      <c r="B47" s="115" t="s">
        <v>52</v>
      </c>
      <c r="C47" s="223">
        <v>22</v>
      </c>
      <c r="D47" s="223">
        <v>23.8</v>
      </c>
      <c r="E47" s="111">
        <v>7.8643127319113132E-2</v>
      </c>
      <c r="F47" s="99">
        <v>310.42999300000002</v>
      </c>
      <c r="G47" s="214">
        <v>1.9210225862642552E-2</v>
      </c>
      <c r="H47" s="214">
        <v>5.943290145647058E-2</v>
      </c>
      <c r="I47" s="215">
        <v>66000000</v>
      </c>
      <c r="J47" s="215">
        <f t="shared" si="11"/>
        <v>1</v>
      </c>
      <c r="K47" s="215">
        <f t="shared" si="12"/>
        <v>0</v>
      </c>
      <c r="L47" s="215">
        <f t="shared" si="13"/>
        <v>0</v>
      </c>
      <c r="M47" s="215">
        <f t="shared" si="14"/>
        <v>0</v>
      </c>
      <c r="N47" s="215">
        <f t="shared" si="15"/>
        <v>0</v>
      </c>
      <c r="P47" s="229" t="s">
        <v>385</v>
      </c>
      <c r="Q47" s="84">
        <v>2</v>
      </c>
      <c r="R47" s="92"/>
      <c r="S47" s="92"/>
      <c r="T47" s="228"/>
      <c r="U47" s="221"/>
      <c r="V47" s="92"/>
      <c r="W47" s="92"/>
      <c r="X47" s="111"/>
      <c r="Y47" s="111">
        <v>4.6520015634892907E-2</v>
      </c>
      <c r="Z47" s="92"/>
      <c r="AA47" s="214">
        <v>4.7119787433878048E-2</v>
      </c>
      <c r="AB47" s="111">
        <v>4.6520015634892907E-2</v>
      </c>
      <c r="AC47" s="92">
        <v>46</v>
      </c>
      <c r="AD47" s="220">
        <f t="shared" si="16"/>
        <v>-5.9977179898514088E-4</v>
      </c>
      <c r="AE47" s="92">
        <f t="shared" si="17"/>
        <v>0</v>
      </c>
      <c r="AF47" s="92"/>
      <c r="AG47" s="92">
        <f t="shared" si="18"/>
        <v>0</v>
      </c>
      <c r="AH47" s="92">
        <f t="shared" si="19"/>
        <v>1</v>
      </c>
      <c r="AI47" s="92">
        <f t="shared" si="20"/>
        <v>0</v>
      </c>
      <c r="AJ47" s="92">
        <f t="shared" si="21"/>
        <v>0</v>
      </c>
      <c r="AK47" s="92"/>
      <c r="AL47" s="92"/>
      <c r="AS47" s="214">
        <v>-3.4991649579876969E-3</v>
      </c>
      <c r="AT47" s="214">
        <v>4.7119787433878048E-2</v>
      </c>
    </row>
    <row r="48" spans="1:46" x14ac:dyDescent="0.2">
      <c r="A48" s="136">
        <v>38670</v>
      </c>
      <c r="B48" s="115" t="s">
        <v>150</v>
      </c>
      <c r="C48" s="223">
        <v>56</v>
      </c>
      <c r="D48" s="223">
        <v>56.761600000000001</v>
      </c>
      <c r="E48" s="111">
        <v>1.3508350024792299E-2</v>
      </c>
      <c r="F48" s="99">
        <v>307.14001500000001</v>
      </c>
      <c r="G48" s="214">
        <v>-3.4327387888811937E-3</v>
      </c>
      <c r="H48" s="214">
        <v>1.6941088813673493E-2</v>
      </c>
      <c r="I48" s="215">
        <v>1670000000</v>
      </c>
      <c r="J48" s="215">
        <f t="shared" si="11"/>
        <v>0</v>
      </c>
      <c r="K48" s="215">
        <f t="shared" si="12"/>
        <v>1</v>
      </c>
      <c r="L48" s="215">
        <f t="shared" si="13"/>
        <v>0</v>
      </c>
      <c r="M48" s="215">
        <f t="shared" si="14"/>
        <v>1</v>
      </c>
      <c r="N48" s="215">
        <f t="shared" si="15"/>
        <v>0</v>
      </c>
      <c r="P48" s="85" t="s">
        <v>384</v>
      </c>
      <c r="Q48" s="85">
        <f>SUM(Q33:Q47)</f>
        <v>84</v>
      </c>
      <c r="R48" s="92"/>
      <c r="S48" s="92"/>
      <c r="T48" s="228"/>
      <c r="U48" s="221"/>
      <c r="V48" s="92"/>
      <c r="W48" s="92"/>
      <c r="X48" s="111"/>
      <c r="Y48" s="111">
        <v>4.5809536031294201E-2</v>
      </c>
      <c r="Z48" s="92"/>
      <c r="AA48" s="214">
        <v>4.6126503241640741E-2</v>
      </c>
      <c r="AB48" s="111">
        <v>4.5809536031294201E-2</v>
      </c>
      <c r="AC48" s="92">
        <v>47</v>
      </c>
      <c r="AD48" s="220">
        <f t="shared" si="16"/>
        <v>-3.1696721034654013E-4</v>
      </c>
      <c r="AE48" s="92">
        <f t="shared" si="17"/>
        <v>0</v>
      </c>
      <c r="AF48" s="92"/>
      <c r="AG48" s="92">
        <f t="shared" si="18"/>
        <v>1</v>
      </c>
      <c r="AH48" s="92">
        <f t="shared" si="19"/>
        <v>1</v>
      </c>
      <c r="AI48" s="92">
        <f t="shared" si="20"/>
        <v>1</v>
      </c>
      <c r="AJ48" s="92">
        <f t="shared" si="21"/>
        <v>0</v>
      </c>
      <c r="AK48" s="92"/>
      <c r="AL48" s="92"/>
      <c r="AS48" s="214">
        <v>1.44981185747941E-2</v>
      </c>
      <c r="AT48" s="214">
        <v>4.6126503241640741E-2</v>
      </c>
    </row>
    <row r="49" spans="1:46" x14ac:dyDescent="0.2">
      <c r="A49" s="136">
        <v>38673</v>
      </c>
      <c r="B49" s="115" t="s">
        <v>149</v>
      </c>
      <c r="C49" s="223">
        <v>30</v>
      </c>
      <c r="D49" s="223">
        <v>31.5</v>
      </c>
      <c r="E49" s="111">
        <v>4.8790164169432049E-2</v>
      </c>
      <c r="F49" s="99">
        <v>307.459991</v>
      </c>
      <c r="G49" s="214">
        <v>1.3582634827560794E-3</v>
      </c>
      <c r="H49" s="214">
        <v>4.7431900686675972E-2</v>
      </c>
      <c r="I49" s="215">
        <v>328590000</v>
      </c>
      <c r="J49" s="215">
        <f t="shared" si="11"/>
        <v>1</v>
      </c>
      <c r="K49" s="215">
        <f t="shared" si="12"/>
        <v>0</v>
      </c>
      <c r="L49" s="215">
        <f t="shared" si="13"/>
        <v>0</v>
      </c>
      <c r="M49" s="215">
        <f t="shared" si="14"/>
        <v>0</v>
      </c>
      <c r="N49" s="215">
        <f t="shared" si="15"/>
        <v>0</v>
      </c>
      <c r="P49" s="92"/>
      <c r="Q49" s="92"/>
      <c r="T49" s="214"/>
      <c r="U49" s="221"/>
      <c r="X49" s="111"/>
      <c r="Y49" s="111">
        <v>4.5355701720797198E-2</v>
      </c>
      <c r="Z49" s="92"/>
      <c r="AA49" s="214">
        <v>4.3365598782044296E-2</v>
      </c>
      <c r="AB49" s="111">
        <v>4.5355701720797198E-2</v>
      </c>
      <c r="AC49" s="92">
        <v>48</v>
      </c>
      <c r="AD49" s="220">
        <f t="shared" si="16"/>
        <v>1.9901029387529023E-3</v>
      </c>
      <c r="AE49" s="92">
        <f t="shared" si="17"/>
        <v>1</v>
      </c>
      <c r="AF49" s="92"/>
      <c r="AG49" s="92">
        <f t="shared" si="18"/>
        <v>0</v>
      </c>
      <c r="AH49" s="92">
        <f t="shared" si="19"/>
        <v>1</v>
      </c>
      <c r="AI49" s="92">
        <f t="shared" si="20"/>
        <v>0</v>
      </c>
      <c r="AJ49" s="92">
        <f t="shared" si="21"/>
        <v>0</v>
      </c>
      <c r="AS49" s="214">
        <v>-1.1277284230543843E-2</v>
      </c>
      <c r="AT49" s="214">
        <v>4.3365598782044296E-2</v>
      </c>
    </row>
    <row r="50" spans="1:46" x14ac:dyDescent="0.2">
      <c r="A50" s="136">
        <v>38698</v>
      </c>
      <c r="B50" s="115" t="s">
        <v>147</v>
      </c>
      <c r="C50" s="223">
        <v>15</v>
      </c>
      <c r="D50" s="223">
        <v>13.5</v>
      </c>
      <c r="E50" s="111">
        <v>-0.10536051565782628</v>
      </c>
      <c r="F50" s="99">
        <v>328.61999500000002</v>
      </c>
      <c r="G50" s="214">
        <v>-8.9719915239228377E-3</v>
      </c>
      <c r="H50" s="214">
        <v>-9.6388524133903447E-2</v>
      </c>
      <c r="I50" s="215">
        <v>187950000</v>
      </c>
      <c r="J50" s="215">
        <f t="shared" si="11"/>
        <v>1</v>
      </c>
      <c r="K50" s="215">
        <f t="shared" si="12"/>
        <v>0</v>
      </c>
      <c r="L50" s="215">
        <f t="shared" si="13"/>
        <v>0</v>
      </c>
      <c r="M50" s="215">
        <f t="shared" si="14"/>
        <v>1</v>
      </c>
      <c r="N50" s="215">
        <f t="shared" si="15"/>
        <v>1</v>
      </c>
      <c r="P50" s="74" t="s">
        <v>383</v>
      </c>
      <c r="Q50" s="92"/>
      <c r="T50" s="214"/>
      <c r="U50" s="221"/>
      <c r="X50" s="111"/>
      <c r="Y50" s="111">
        <v>4.3620622475890353E-2</v>
      </c>
      <c r="Z50" s="92"/>
      <c r="AA50" s="214">
        <v>4.3179011220253687E-2</v>
      </c>
      <c r="AB50" s="111">
        <v>4.3620622475890353E-2</v>
      </c>
      <c r="AC50" s="92">
        <v>49</v>
      </c>
      <c r="AD50" s="220">
        <f t="shared" si="16"/>
        <v>4.4161125563666609E-4</v>
      </c>
      <c r="AE50" s="92">
        <f t="shared" si="17"/>
        <v>1</v>
      </c>
      <c r="AF50" s="92"/>
      <c r="AG50" s="92">
        <f t="shared" si="18"/>
        <v>1</v>
      </c>
      <c r="AH50" s="92">
        <f t="shared" si="19"/>
        <v>0</v>
      </c>
      <c r="AI50" s="92">
        <f t="shared" si="20"/>
        <v>0</v>
      </c>
      <c r="AJ50" s="92">
        <f t="shared" si="21"/>
        <v>0</v>
      </c>
      <c r="AS50" s="214">
        <v>-8.9876464719743435E-3</v>
      </c>
      <c r="AT50" s="214">
        <v>4.3179011220253687E-2</v>
      </c>
    </row>
    <row r="51" spans="1:46" x14ac:dyDescent="0.2">
      <c r="A51" s="136">
        <v>38700</v>
      </c>
      <c r="B51" s="115" t="s">
        <v>145</v>
      </c>
      <c r="C51" s="223">
        <v>10</v>
      </c>
      <c r="D51" s="223">
        <v>9.9</v>
      </c>
      <c r="E51" s="111">
        <v>-1.0050335853501451E-2</v>
      </c>
      <c r="F51" s="99">
        <v>331.540009</v>
      </c>
      <c r="G51" s="214">
        <v>8.241904296613492E-3</v>
      </c>
      <c r="H51" s="214">
        <v>-1.8292240150114943E-2</v>
      </c>
      <c r="I51" s="215">
        <v>235070000</v>
      </c>
      <c r="J51" s="215">
        <f t="shared" si="11"/>
        <v>1</v>
      </c>
      <c r="K51" s="215">
        <f t="shared" si="12"/>
        <v>0</v>
      </c>
      <c r="L51" s="215">
        <f t="shared" si="13"/>
        <v>0</v>
      </c>
      <c r="M51" s="215">
        <f t="shared" si="14"/>
        <v>1</v>
      </c>
      <c r="N51" s="215">
        <f t="shared" si="15"/>
        <v>1</v>
      </c>
      <c r="P51" s="74" t="s">
        <v>334</v>
      </c>
      <c r="Q51" s="227">
        <v>500000000</v>
      </c>
      <c r="T51" s="214"/>
      <c r="U51" s="221"/>
      <c r="X51" s="111"/>
      <c r="Y51" s="111">
        <v>4.08219945202552E-2</v>
      </c>
      <c r="Z51" s="92"/>
      <c r="AA51" s="214">
        <v>4.2655826599412264E-2</v>
      </c>
      <c r="AB51" s="111">
        <v>4.08219945202552E-2</v>
      </c>
      <c r="AC51" s="92">
        <v>50</v>
      </c>
      <c r="AD51" s="220">
        <f t="shared" si="16"/>
        <v>-1.8338320791570634E-3</v>
      </c>
      <c r="AE51" s="92">
        <f t="shared" si="17"/>
        <v>0</v>
      </c>
      <c r="AF51" s="92"/>
      <c r="AG51" s="92">
        <f t="shared" si="18"/>
        <v>0</v>
      </c>
      <c r="AH51" s="92">
        <f t="shared" si="19"/>
        <v>0</v>
      </c>
      <c r="AI51" s="92">
        <f t="shared" si="20"/>
        <v>0</v>
      </c>
      <c r="AJ51" s="92">
        <f t="shared" si="21"/>
        <v>0</v>
      </c>
      <c r="AS51" s="214">
        <v>-9.8660037764212935E-3</v>
      </c>
      <c r="AT51" s="214">
        <v>4.2655826599412264E-2</v>
      </c>
    </row>
    <row r="52" spans="1:46" x14ac:dyDescent="0.2">
      <c r="A52" s="136">
        <v>38756</v>
      </c>
      <c r="B52" s="115" t="s">
        <v>144</v>
      </c>
      <c r="C52" s="223">
        <v>73.849999999999994</v>
      </c>
      <c r="D52" s="223">
        <v>87</v>
      </c>
      <c r="E52" s="111">
        <v>0.16387210967719493</v>
      </c>
      <c r="F52" s="99">
        <v>350.63000499999998</v>
      </c>
      <c r="G52" s="214">
        <v>-2.6461430872945918E-3</v>
      </c>
      <c r="H52" s="214">
        <v>0.1665182527644895</v>
      </c>
      <c r="I52" s="215">
        <v>4860000000</v>
      </c>
      <c r="J52" s="215">
        <f t="shared" si="11"/>
        <v>0</v>
      </c>
      <c r="K52" s="215">
        <f t="shared" si="12"/>
        <v>0</v>
      </c>
      <c r="L52" s="215">
        <f t="shared" si="13"/>
        <v>1</v>
      </c>
      <c r="M52" s="215">
        <f t="shared" si="14"/>
        <v>0</v>
      </c>
      <c r="N52" s="215">
        <f t="shared" si="15"/>
        <v>0</v>
      </c>
      <c r="P52" s="74" t="s">
        <v>336</v>
      </c>
      <c r="Q52" s="227">
        <v>3500000000</v>
      </c>
      <c r="T52" s="214"/>
      <c r="U52" s="221"/>
      <c r="X52" s="111"/>
      <c r="Y52" s="111">
        <v>4.0181789632831762E-2</v>
      </c>
      <c r="Z52" s="92"/>
      <c r="AA52" s="214">
        <v>4.1570840701505601E-2</v>
      </c>
      <c r="AB52" s="111">
        <v>4.0181789632831762E-2</v>
      </c>
      <c r="AC52" s="92">
        <v>51</v>
      </c>
      <c r="AD52" s="220">
        <f t="shared" si="16"/>
        <v>-1.3890510686738397E-3</v>
      </c>
      <c r="AE52" s="92">
        <f t="shared" si="17"/>
        <v>0</v>
      </c>
      <c r="AF52" s="92"/>
      <c r="AG52" s="92">
        <f t="shared" si="18"/>
        <v>1</v>
      </c>
      <c r="AH52" s="92">
        <f t="shared" si="19"/>
        <v>1</v>
      </c>
      <c r="AI52" s="92">
        <f t="shared" si="20"/>
        <v>1</v>
      </c>
      <c r="AJ52" s="92">
        <f t="shared" si="21"/>
        <v>1</v>
      </c>
      <c r="AS52" s="214">
        <v>-7.4884618125039995E-4</v>
      </c>
      <c r="AT52" s="214">
        <v>4.1570840701505601E-2</v>
      </c>
    </row>
    <row r="53" spans="1:46" x14ac:dyDescent="0.2">
      <c r="A53" s="136">
        <v>38792</v>
      </c>
      <c r="B53" s="115" t="s">
        <v>143</v>
      </c>
      <c r="C53" s="223">
        <v>33</v>
      </c>
      <c r="D53" s="223">
        <v>36.799999999999997</v>
      </c>
      <c r="E53" s="111">
        <v>0.10899028370840488</v>
      </c>
      <c r="F53" s="99">
        <v>376.459991</v>
      </c>
      <c r="G53" s="214">
        <v>1.9406778354015438E-2</v>
      </c>
      <c r="H53" s="214">
        <v>8.9583505354389442E-2</v>
      </c>
      <c r="I53" s="215">
        <v>1450000000</v>
      </c>
      <c r="J53" s="215">
        <f t="shared" si="11"/>
        <v>0</v>
      </c>
      <c r="K53" s="215">
        <f t="shared" si="12"/>
        <v>1</v>
      </c>
      <c r="L53" s="215">
        <f t="shared" si="13"/>
        <v>0</v>
      </c>
      <c r="M53" s="215">
        <f t="shared" si="14"/>
        <v>0</v>
      </c>
      <c r="N53" s="215">
        <f t="shared" si="15"/>
        <v>0</v>
      </c>
      <c r="P53" s="74" t="s">
        <v>332</v>
      </c>
      <c r="Q53" s="226" t="s">
        <v>382</v>
      </c>
      <c r="T53" s="214"/>
      <c r="U53" s="221"/>
      <c r="X53" s="111"/>
      <c r="Y53" s="111">
        <v>3.9028386967478401E-2</v>
      </c>
      <c r="Z53" s="92"/>
      <c r="AA53" s="214">
        <v>3.9656468020930633E-2</v>
      </c>
      <c r="AB53" s="111">
        <v>3.9028386967478401E-2</v>
      </c>
      <c r="AC53" s="92">
        <v>52</v>
      </c>
      <c r="AD53" s="220">
        <f t="shared" si="16"/>
        <v>-6.2808105345223131E-4</v>
      </c>
      <c r="AE53" s="92">
        <f t="shared" si="17"/>
        <v>0</v>
      </c>
      <c r="AF53" s="92"/>
      <c r="AG53" s="92">
        <f t="shared" si="18"/>
        <v>0</v>
      </c>
      <c r="AH53" s="92">
        <f t="shared" si="19"/>
        <v>1</v>
      </c>
      <c r="AI53" s="92">
        <f t="shared" si="20"/>
        <v>0</v>
      </c>
      <c r="AJ53" s="92">
        <f t="shared" si="21"/>
        <v>1</v>
      </c>
      <c r="AS53" s="214">
        <v>-2.2689359493102174E-3</v>
      </c>
      <c r="AT53" s="214">
        <v>3.9656468020930633E-2</v>
      </c>
    </row>
    <row r="54" spans="1:46" x14ac:dyDescent="0.2">
      <c r="A54" s="107">
        <v>38818</v>
      </c>
      <c r="B54" s="104" t="s">
        <v>142</v>
      </c>
      <c r="C54" s="222">
        <v>20</v>
      </c>
      <c r="D54" s="222">
        <v>25.9</v>
      </c>
      <c r="E54" s="111">
        <v>0.25851069515150099</v>
      </c>
      <c r="F54" s="99">
        <v>403.82998700000002</v>
      </c>
      <c r="G54" s="214">
        <v>5.7397195893708237E-3</v>
      </c>
      <c r="H54" s="214">
        <v>0.25277097556213018</v>
      </c>
      <c r="I54" s="215">
        <v>1450000000</v>
      </c>
      <c r="J54" s="215">
        <f t="shared" si="11"/>
        <v>0</v>
      </c>
      <c r="K54" s="215">
        <f t="shared" si="12"/>
        <v>1</v>
      </c>
      <c r="L54" s="215">
        <f t="shared" si="13"/>
        <v>0</v>
      </c>
      <c r="M54" s="215">
        <f t="shared" si="14"/>
        <v>0</v>
      </c>
      <c r="N54" s="215">
        <f t="shared" si="15"/>
        <v>0</v>
      </c>
      <c r="T54" s="214"/>
      <c r="U54" s="221"/>
      <c r="X54" s="111"/>
      <c r="Y54" s="111">
        <v>3.7740327982847113E-2</v>
      </c>
      <c r="Z54" s="92"/>
      <c r="AA54" s="214">
        <v>3.9637277470284504E-2</v>
      </c>
      <c r="AB54" s="111">
        <v>3.7740327982847113E-2</v>
      </c>
      <c r="AC54" s="92">
        <v>53</v>
      </c>
      <c r="AD54" s="220">
        <f t="shared" si="16"/>
        <v>-1.896949487437391E-3</v>
      </c>
      <c r="AE54" s="92">
        <f t="shared" si="17"/>
        <v>0</v>
      </c>
      <c r="AF54" s="92"/>
      <c r="AG54" s="92">
        <f t="shared" si="18"/>
        <v>0</v>
      </c>
      <c r="AH54" s="92">
        <f t="shared" si="19"/>
        <v>1</v>
      </c>
      <c r="AI54" s="92">
        <f t="shared" si="20"/>
        <v>0</v>
      </c>
      <c r="AJ54" s="92">
        <f t="shared" si="21"/>
        <v>1</v>
      </c>
      <c r="AS54" s="214">
        <v>8.1392018683013462E-3</v>
      </c>
      <c r="AT54" s="214">
        <v>3.9637277470284504E-2</v>
      </c>
    </row>
    <row r="55" spans="1:46" x14ac:dyDescent="0.2">
      <c r="A55" s="136">
        <v>38827</v>
      </c>
      <c r="B55" s="115" t="s">
        <v>141</v>
      </c>
      <c r="C55" s="223">
        <v>17.5</v>
      </c>
      <c r="D55" s="223">
        <v>20.399999999999999</v>
      </c>
      <c r="E55" s="111">
        <v>0.15333401992070234</v>
      </c>
      <c r="F55" s="99">
        <v>415.20001200000002</v>
      </c>
      <c r="G55" s="214">
        <v>-2.7608441475476749E-2</v>
      </c>
      <c r="H55" s="214">
        <v>0.18094246139617909</v>
      </c>
      <c r="I55" s="215">
        <v>49875000</v>
      </c>
      <c r="J55" s="215">
        <f t="shared" si="11"/>
        <v>1</v>
      </c>
      <c r="K55" s="215">
        <f t="shared" si="12"/>
        <v>0</v>
      </c>
      <c r="L55" s="215">
        <f t="shared" si="13"/>
        <v>0</v>
      </c>
      <c r="M55" s="215">
        <f t="shared" si="14"/>
        <v>0</v>
      </c>
      <c r="N55" s="215">
        <f t="shared" si="15"/>
        <v>0</v>
      </c>
      <c r="T55" s="214"/>
      <c r="U55" s="221"/>
      <c r="X55" s="111"/>
      <c r="Y55" s="111">
        <v>3.7740327982847113E-2</v>
      </c>
      <c r="Z55" s="92"/>
      <c r="AA55" s="214">
        <v>3.9417625484714836E-2</v>
      </c>
      <c r="AB55" s="111">
        <v>3.7740327982847113E-2</v>
      </c>
      <c r="AC55" s="92">
        <v>54</v>
      </c>
      <c r="AD55" s="220">
        <f t="shared" si="16"/>
        <v>-1.6772975018677222E-3</v>
      </c>
      <c r="AE55" s="92">
        <f t="shared" si="17"/>
        <v>0</v>
      </c>
      <c r="AF55" s="92"/>
      <c r="AG55" s="92">
        <f t="shared" si="18"/>
        <v>1</v>
      </c>
      <c r="AH55" s="92">
        <f t="shared" si="19"/>
        <v>1</v>
      </c>
      <c r="AI55" s="92">
        <f t="shared" si="20"/>
        <v>1</v>
      </c>
      <c r="AJ55" s="92">
        <f t="shared" si="21"/>
        <v>1</v>
      </c>
      <c r="AS55" s="214">
        <v>1.1275488830803326E-2</v>
      </c>
      <c r="AT55" s="214">
        <v>3.9417625484714836E-2</v>
      </c>
    </row>
    <row r="56" spans="1:46" x14ac:dyDescent="0.2">
      <c r="A56" s="136">
        <v>38828</v>
      </c>
      <c r="B56" s="115" t="s">
        <v>140</v>
      </c>
      <c r="C56" s="223">
        <v>95</v>
      </c>
      <c r="D56" s="223">
        <v>117</v>
      </c>
      <c r="E56" s="111">
        <v>0.20829704319721531</v>
      </c>
      <c r="F56" s="99">
        <v>417.58999599999999</v>
      </c>
      <c r="G56" s="214">
        <v>1.8938907201782853E-3</v>
      </c>
      <c r="H56" s="214">
        <v>0.20640315247703703</v>
      </c>
      <c r="I56" s="215">
        <v>46940000000</v>
      </c>
      <c r="J56" s="215">
        <f t="shared" si="11"/>
        <v>0</v>
      </c>
      <c r="K56" s="215">
        <f t="shared" si="12"/>
        <v>0</v>
      </c>
      <c r="L56" s="215">
        <f t="shared" si="13"/>
        <v>1</v>
      </c>
      <c r="M56" s="215">
        <f t="shared" si="14"/>
        <v>0</v>
      </c>
      <c r="N56" s="215">
        <f t="shared" si="15"/>
        <v>0</v>
      </c>
      <c r="T56" s="214"/>
      <c r="U56" s="221"/>
      <c r="X56" s="111"/>
      <c r="Y56" s="111">
        <v>3.7387532071620412E-2</v>
      </c>
      <c r="Z56" s="92"/>
      <c r="AA56" s="214">
        <v>3.6878623346945257E-2</v>
      </c>
      <c r="AB56" s="111">
        <v>3.7387532071620412E-2</v>
      </c>
      <c r="AC56" s="92">
        <v>55</v>
      </c>
      <c r="AD56" s="220">
        <f t="shared" si="16"/>
        <v>5.0890872467515558E-4</v>
      </c>
      <c r="AE56" s="92">
        <f t="shared" si="17"/>
        <v>1</v>
      </c>
      <c r="AF56" s="92"/>
      <c r="AG56" s="92">
        <f t="shared" si="18"/>
        <v>0</v>
      </c>
      <c r="AH56" s="92">
        <f t="shared" si="19"/>
        <v>1</v>
      </c>
      <c r="AI56" s="92">
        <f t="shared" si="20"/>
        <v>0</v>
      </c>
      <c r="AJ56" s="92">
        <f t="shared" si="21"/>
        <v>1</v>
      </c>
      <c r="AS56" s="214">
        <v>-6.5732738516164155E-3</v>
      </c>
      <c r="AT56" s="214">
        <v>3.6878623346945257E-2</v>
      </c>
    </row>
    <row r="57" spans="1:46" x14ac:dyDescent="0.2">
      <c r="A57" s="136">
        <v>38834</v>
      </c>
      <c r="B57" s="115" t="s">
        <v>139</v>
      </c>
      <c r="C57" s="223">
        <v>24.16</v>
      </c>
      <c r="D57" s="223">
        <v>24.2</v>
      </c>
      <c r="E57" s="111">
        <v>1.6542600960264681E-3</v>
      </c>
      <c r="F57" s="99">
        <v>409.02999899999998</v>
      </c>
      <c r="G57" s="214">
        <v>1.6754698622153702E-2</v>
      </c>
      <c r="H57" s="214">
        <v>-1.5100438526127235E-2</v>
      </c>
      <c r="I57" s="215">
        <v>1900120410.8800001</v>
      </c>
      <c r="J57" s="215">
        <f t="shared" si="11"/>
        <v>0</v>
      </c>
      <c r="K57" s="215">
        <f t="shared" si="12"/>
        <v>1</v>
      </c>
      <c r="L57" s="215">
        <f t="shared" si="13"/>
        <v>0</v>
      </c>
      <c r="M57" s="215">
        <f t="shared" si="14"/>
        <v>1</v>
      </c>
      <c r="N57" s="215">
        <f t="shared" si="15"/>
        <v>0</v>
      </c>
      <c r="T57" s="214"/>
      <c r="U57" s="221"/>
      <c r="X57" s="111"/>
      <c r="Y57" s="111">
        <v>3.4799999999999998E-2</v>
      </c>
      <c r="Z57" s="92"/>
      <c r="AA57" s="214">
        <v>3.564012088660938E-2</v>
      </c>
      <c r="AB57" s="111">
        <v>3.4799999999999998E-2</v>
      </c>
      <c r="AC57" s="92">
        <v>56</v>
      </c>
      <c r="AD57" s="220">
        <f t="shared" si="16"/>
        <v>-8.4012088660938289E-4</v>
      </c>
      <c r="AE57" s="92">
        <f t="shared" si="17"/>
        <v>0</v>
      </c>
      <c r="AF57" s="92"/>
      <c r="AG57" s="92">
        <f t="shared" si="18"/>
        <v>0</v>
      </c>
      <c r="AH57" s="92">
        <f t="shared" si="19"/>
        <v>1</v>
      </c>
      <c r="AI57" s="92">
        <f t="shared" si="20"/>
        <v>0</v>
      </c>
      <c r="AJ57" s="92">
        <f t="shared" si="21"/>
        <v>0</v>
      </c>
      <c r="AS57" s="214">
        <v>1.3150043282822672E-2</v>
      </c>
      <c r="AT57" s="214">
        <v>3.564012088660938E-2</v>
      </c>
    </row>
    <row r="58" spans="1:46" x14ac:dyDescent="0.2">
      <c r="A58" s="136">
        <v>38898</v>
      </c>
      <c r="B58" s="115" t="s">
        <v>138</v>
      </c>
      <c r="C58" s="223">
        <v>47</v>
      </c>
      <c r="D58" s="223">
        <v>46</v>
      </c>
      <c r="E58" s="111">
        <v>-2.1506205220963619E-2</v>
      </c>
      <c r="F58" s="99">
        <v>375.23998999999998</v>
      </c>
      <c r="G58" s="214">
        <v>-1.902208128863846E-2</v>
      </c>
      <c r="H58" s="214">
        <v>-2.4841239323251593E-3</v>
      </c>
      <c r="I58" s="215">
        <v>3000000000</v>
      </c>
      <c r="J58" s="215">
        <f t="shared" si="11"/>
        <v>0</v>
      </c>
      <c r="K58" s="215">
        <f t="shared" si="12"/>
        <v>1</v>
      </c>
      <c r="L58" s="215">
        <f t="shared" si="13"/>
        <v>0</v>
      </c>
      <c r="M58" s="215">
        <f t="shared" si="14"/>
        <v>1</v>
      </c>
      <c r="N58" s="215">
        <f t="shared" si="15"/>
        <v>1</v>
      </c>
      <c r="T58" s="214"/>
      <c r="U58" s="221"/>
      <c r="X58" s="111"/>
      <c r="Y58" s="111">
        <v>3.4191364748279343E-2</v>
      </c>
      <c r="Z58" s="92"/>
      <c r="AA58" s="214">
        <v>3.4620401740512854E-2</v>
      </c>
      <c r="AB58" s="111">
        <v>3.4191364748279343E-2</v>
      </c>
      <c r="AC58" s="92">
        <v>57</v>
      </c>
      <c r="AD58" s="220">
        <f t="shared" si="16"/>
        <v>-4.2903699223351133E-4</v>
      </c>
      <c r="AE58" s="92">
        <f t="shared" si="17"/>
        <v>0</v>
      </c>
      <c r="AF58" s="92"/>
      <c r="AG58" s="92">
        <f t="shared" si="18"/>
        <v>1</v>
      </c>
      <c r="AH58" s="92">
        <f t="shared" si="19"/>
        <v>0</v>
      </c>
      <c r="AI58" s="92">
        <f t="shared" si="20"/>
        <v>0</v>
      </c>
      <c r="AJ58" s="92">
        <f t="shared" si="21"/>
        <v>0</v>
      </c>
      <c r="AS58" s="214">
        <v>5.561387892318909E-3</v>
      </c>
      <c r="AT58" s="214">
        <v>3.4620401740512854E-2</v>
      </c>
    </row>
    <row r="59" spans="1:46" x14ac:dyDescent="0.2">
      <c r="A59" s="136">
        <v>38898</v>
      </c>
      <c r="B59" s="115" t="s">
        <v>137</v>
      </c>
      <c r="C59" s="223">
        <v>43</v>
      </c>
      <c r="D59" s="223">
        <v>41</v>
      </c>
      <c r="E59" s="111">
        <v>-4.7628048989254587E-2</v>
      </c>
      <c r="F59" s="99">
        <v>375.23998999999998</v>
      </c>
      <c r="G59" s="214">
        <v>-3.5006112151627945E-2</v>
      </c>
      <c r="H59" s="214">
        <v>-1.2621936837626642E-2</v>
      </c>
      <c r="I59" s="215">
        <v>3230000000</v>
      </c>
      <c r="J59" s="215">
        <f t="shared" si="11"/>
        <v>0</v>
      </c>
      <c r="K59" s="215">
        <f t="shared" si="12"/>
        <v>1</v>
      </c>
      <c r="L59" s="215">
        <f t="shared" si="13"/>
        <v>0</v>
      </c>
      <c r="M59" s="215">
        <f t="shared" si="14"/>
        <v>1</v>
      </c>
      <c r="N59" s="215">
        <f t="shared" si="15"/>
        <v>1</v>
      </c>
      <c r="T59" s="214"/>
      <c r="U59" s="221"/>
      <c r="X59" s="111"/>
      <c r="Y59" s="111">
        <v>3.278982282299097E-2</v>
      </c>
      <c r="Z59" s="92"/>
      <c r="AA59" s="214">
        <v>3.2532948589695493E-2</v>
      </c>
      <c r="AB59" s="111">
        <v>3.278982282299097E-2</v>
      </c>
      <c r="AC59" s="92">
        <v>58</v>
      </c>
      <c r="AD59" s="220">
        <f t="shared" si="16"/>
        <v>2.5687423329547737E-4</v>
      </c>
      <c r="AE59" s="92">
        <f t="shared" si="17"/>
        <v>1</v>
      </c>
      <c r="AF59" s="92"/>
      <c r="AG59" s="92">
        <f t="shared" si="18"/>
        <v>1</v>
      </c>
      <c r="AH59" s="92">
        <f t="shared" si="19"/>
        <v>0</v>
      </c>
      <c r="AI59" s="92">
        <f t="shared" si="20"/>
        <v>0</v>
      </c>
      <c r="AJ59" s="92">
        <f t="shared" si="21"/>
        <v>0</v>
      </c>
      <c r="AS59" s="214">
        <v>-6.9374014007317717E-3</v>
      </c>
      <c r="AT59" s="214">
        <v>3.2532948589695493E-2</v>
      </c>
    </row>
    <row r="60" spans="1:46" x14ac:dyDescent="0.2">
      <c r="A60" s="136">
        <v>38901</v>
      </c>
      <c r="B60" s="115" t="s">
        <v>49</v>
      </c>
      <c r="C60" s="223">
        <v>45.5</v>
      </c>
      <c r="D60" s="223">
        <v>45.408999999999999</v>
      </c>
      <c r="E60" s="111">
        <v>2.3888215174695592E-2</v>
      </c>
      <c r="F60" s="99">
        <v>381.57998700000002</v>
      </c>
      <c r="G60" s="214">
        <v>2.7958600532359705E-2</v>
      </c>
      <c r="H60" s="214">
        <v>-4.0703853576641129E-3</v>
      </c>
      <c r="I60" s="215">
        <v>19863480</v>
      </c>
      <c r="J60" s="215">
        <f t="shared" si="11"/>
        <v>1</v>
      </c>
      <c r="K60" s="215">
        <f t="shared" si="12"/>
        <v>0</v>
      </c>
      <c r="L60" s="215">
        <f t="shared" si="13"/>
        <v>0</v>
      </c>
      <c r="M60" s="215">
        <f t="shared" si="14"/>
        <v>1</v>
      </c>
      <c r="N60" s="215">
        <f t="shared" si="15"/>
        <v>0</v>
      </c>
      <c r="T60" s="214"/>
      <c r="U60" s="221"/>
      <c r="X60" s="111"/>
      <c r="Y60" s="111">
        <v>3.2088314551500449E-2</v>
      </c>
      <c r="Z60" s="92"/>
      <c r="AA60" s="214">
        <v>3.1290852375336659E-2</v>
      </c>
      <c r="AB60" s="111">
        <v>3.2088314551500449E-2</v>
      </c>
      <c r="AC60" s="92">
        <v>59</v>
      </c>
      <c r="AD60" s="220">
        <f t="shared" si="16"/>
        <v>7.9746217616379067E-4</v>
      </c>
      <c r="AE60" s="92">
        <f t="shared" si="17"/>
        <v>1</v>
      </c>
      <c r="AF60" s="92"/>
      <c r="AG60" s="92">
        <f t="shared" si="18"/>
        <v>0</v>
      </c>
      <c r="AH60" s="92">
        <f t="shared" si="19"/>
        <v>1</v>
      </c>
      <c r="AI60" s="92">
        <f t="shared" si="20"/>
        <v>0</v>
      </c>
      <c r="AJ60" s="92">
        <f t="shared" si="21"/>
        <v>0</v>
      </c>
      <c r="AS60" s="214">
        <v>1.5229163259556248E-2</v>
      </c>
      <c r="AT60" s="214">
        <v>3.1290852375336659E-2</v>
      </c>
    </row>
    <row r="61" spans="1:46" x14ac:dyDescent="0.2">
      <c r="A61" s="136">
        <v>38903</v>
      </c>
      <c r="B61" s="115" t="s">
        <v>136</v>
      </c>
      <c r="C61" s="223">
        <v>16</v>
      </c>
      <c r="D61" s="223">
        <v>17.5</v>
      </c>
      <c r="E61" s="111">
        <v>8.9612158689687138E-2</v>
      </c>
      <c r="F61" s="99">
        <v>376.48001099999999</v>
      </c>
      <c r="G61" s="214">
        <v>1.1346210923935663E-3</v>
      </c>
      <c r="H61" s="214">
        <v>8.8477537597293571E-2</v>
      </c>
      <c r="I61" s="215">
        <v>817660000</v>
      </c>
      <c r="J61" s="215">
        <f t="shared" si="11"/>
        <v>0</v>
      </c>
      <c r="K61" s="215">
        <f t="shared" si="12"/>
        <v>1</v>
      </c>
      <c r="L61" s="215">
        <f t="shared" si="13"/>
        <v>0</v>
      </c>
      <c r="M61" s="215">
        <f t="shared" si="14"/>
        <v>0</v>
      </c>
      <c r="N61" s="215">
        <f t="shared" si="15"/>
        <v>0</v>
      </c>
      <c r="T61" s="214"/>
      <c r="U61" s="221"/>
      <c r="X61" s="111"/>
      <c r="Y61" s="111">
        <v>3.0305349495328843E-2</v>
      </c>
      <c r="Z61" s="92"/>
      <c r="AA61" s="214">
        <v>2.823648316991717E-2</v>
      </c>
      <c r="AB61" s="111">
        <v>3.0305349495328843E-2</v>
      </c>
      <c r="AC61" s="92">
        <v>60</v>
      </c>
      <c r="AD61" s="220">
        <f t="shared" si="16"/>
        <v>2.0688663254116724E-3</v>
      </c>
      <c r="AE61" s="92">
        <f t="shared" si="17"/>
        <v>1</v>
      </c>
      <c r="AF61" s="92"/>
      <c r="AG61" s="92">
        <f t="shared" si="18"/>
        <v>0</v>
      </c>
      <c r="AH61" s="92">
        <f t="shared" si="19"/>
        <v>1</v>
      </c>
      <c r="AI61" s="92">
        <f t="shared" si="20"/>
        <v>0</v>
      </c>
      <c r="AJ61" s="92">
        <f t="shared" si="21"/>
        <v>0</v>
      </c>
      <c r="AS61" s="214">
        <v>1.0791903797561233E-2</v>
      </c>
      <c r="AT61" s="214">
        <v>2.823648316991717E-2</v>
      </c>
    </row>
    <row r="62" spans="1:46" x14ac:dyDescent="0.2">
      <c r="A62" s="136">
        <v>38985</v>
      </c>
      <c r="B62" s="115" t="s">
        <v>135</v>
      </c>
      <c r="C62" s="223">
        <v>39</v>
      </c>
      <c r="D62" s="223">
        <v>39.799999999999997</v>
      </c>
      <c r="E62" s="111">
        <v>2.0305266160745523E-2</v>
      </c>
      <c r="F62" s="99">
        <v>351.98998999999998</v>
      </c>
      <c r="G62" s="214">
        <v>1.0038531197302547E-2</v>
      </c>
      <c r="H62" s="214">
        <v>1.0266734963442976E-2</v>
      </c>
      <c r="I62" s="215">
        <v>6950000000</v>
      </c>
      <c r="J62" s="215">
        <f t="shared" si="11"/>
        <v>0</v>
      </c>
      <c r="K62" s="215">
        <f t="shared" si="12"/>
        <v>0</v>
      </c>
      <c r="L62" s="215">
        <f t="shared" si="13"/>
        <v>1</v>
      </c>
      <c r="M62" s="215">
        <f t="shared" si="14"/>
        <v>1</v>
      </c>
      <c r="N62" s="215">
        <f t="shared" si="15"/>
        <v>0</v>
      </c>
      <c r="T62" s="214"/>
      <c r="U62" s="221"/>
      <c r="X62" s="111"/>
      <c r="Y62" s="111">
        <v>2.5595547188963723E-2</v>
      </c>
      <c r="Z62" s="92"/>
      <c r="AA62" s="214">
        <v>2.2980405901743467E-2</v>
      </c>
      <c r="AB62" s="111">
        <v>2.5595547188963723E-2</v>
      </c>
      <c r="AC62" s="92">
        <v>61</v>
      </c>
      <c r="AD62" s="220">
        <f t="shared" si="16"/>
        <v>2.6151412872202559E-3</v>
      </c>
      <c r="AE62" s="92">
        <f t="shared" si="17"/>
        <v>1</v>
      </c>
      <c r="AF62" s="92"/>
      <c r="AG62" s="92">
        <f t="shared" si="18"/>
        <v>0</v>
      </c>
      <c r="AH62" s="92">
        <f t="shared" si="19"/>
        <v>1</v>
      </c>
      <c r="AI62" s="92">
        <f t="shared" si="20"/>
        <v>0</v>
      </c>
      <c r="AJ62" s="92">
        <f t="shared" si="21"/>
        <v>0</v>
      </c>
      <c r="AS62" s="214">
        <v>-6.3200223798169999E-4</v>
      </c>
      <c r="AT62" s="214">
        <v>2.2980405901743467E-2</v>
      </c>
    </row>
    <row r="63" spans="1:46" x14ac:dyDescent="0.2">
      <c r="A63" s="136">
        <v>38986</v>
      </c>
      <c r="B63" s="115" t="s">
        <v>46</v>
      </c>
      <c r="C63" s="223">
        <v>14</v>
      </c>
      <c r="D63" s="223">
        <v>13.8</v>
      </c>
      <c r="E63" s="111">
        <v>-1.4388737452099556E-2</v>
      </c>
      <c r="F63" s="99">
        <v>361.97000100000002</v>
      </c>
      <c r="G63" s="214">
        <v>1.2603655395342146E-2</v>
      </c>
      <c r="H63" s="214">
        <v>-2.6992392847441704E-2</v>
      </c>
      <c r="I63" s="215">
        <v>466460000</v>
      </c>
      <c r="J63" s="215">
        <f t="shared" si="11"/>
        <v>1</v>
      </c>
      <c r="K63" s="215">
        <f t="shared" si="12"/>
        <v>0</v>
      </c>
      <c r="L63" s="215">
        <f t="shared" si="13"/>
        <v>0</v>
      </c>
      <c r="M63" s="215">
        <f t="shared" si="14"/>
        <v>1</v>
      </c>
      <c r="N63" s="215">
        <f t="shared" si="15"/>
        <v>1</v>
      </c>
      <c r="T63" s="214"/>
      <c r="U63" s="221"/>
      <c r="X63" s="111"/>
      <c r="Y63" s="111">
        <v>2.4899999999999999E-2</v>
      </c>
      <c r="Z63" s="92"/>
      <c r="AA63" s="214">
        <v>1.9925341803532504E-2</v>
      </c>
      <c r="AB63" s="111">
        <v>2.4899999999999999E-2</v>
      </c>
      <c r="AC63" s="92">
        <v>62</v>
      </c>
      <c r="AD63" s="220">
        <f t="shared" si="16"/>
        <v>4.9746581964674949E-3</v>
      </c>
      <c r="AE63" s="92">
        <f t="shared" si="17"/>
        <v>1</v>
      </c>
      <c r="AF63" s="92"/>
      <c r="AG63" s="92">
        <f t="shared" si="18"/>
        <v>0</v>
      </c>
      <c r="AH63" s="92">
        <f t="shared" si="19"/>
        <v>0</v>
      </c>
      <c r="AI63" s="92">
        <f t="shared" si="20"/>
        <v>0</v>
      </c>
      <c r="AJ63" s="92">
        <f t="shared" si="21"/>
        <v>0</v>
      </c>
      <c r="AS63" s="214">
        <v>4.9623737042463808E-3</v>
      </c>
      <c r="AT63" s="214">
        <v>1.9925341803532504E-2</v>
      </c>
    </row>
    <row r="64" spans="1:46" x14ac:dyDescent="0.2">
      <c r="A64" s="136">
        <v>38989</v>
      </c>
      <c r="B64" s="115" t="s">
        <v>134</v>
      </c>
      <c r="C64" s="223">
        <v>28</v>
      </c>
      <c r="D64" s="223">
        <v>28.705599999999997</v>
      </c>
      <c r="E64" s="111">
        <v>2.4887715507778883E-2</v>
      </c>
      <c r="F64" s="99">
        <v>370.39001500000001</v>
      </c>
      <c r="G64" s="214">
        <v>4.9623737042463808E-3</v>
      </c>
      <c r="H64" s="214">
        <v>1.9925341803532504E-2</v>
      </c>
      <c r="I64" s="215">
        <v>4780000000</v>
      </c>
      <c r="J64" s="215">
        <f t="shared" si="11"/>
        <v>0</v>
      </c>
      <c r="K64" s="215">
        <f t="shared" si="12"/>
        <v>0</v>
      </c>
      <c r="L64" s="215">
        <f t="shared" si="13"/>
        <v>1</v>
      </c>
      <c r="M64" s="215">
        <f t="shared" si="14"/>
        <v>1</v>
      </c>
      <c r="N64" s="215">
        <f t="shared" si="15"/>
        <v>0</v>
      </c>
      <c r="T64" s="214"/>
      <c r="U64" s="221"/>
      <c r="X64" s="111"/>
      <c r="Y64" s="111">
        <v>2.4887715507778883E-2</v>
      </c>
      <c r="Z64" s="92"/>
      <c r="AA64" s="225">
        <v>1.6941088813673493E-2</v>
      </c>
      <c r="AB64" s="224">
        <v>2.4887715507778883E-2</v>
      </c>
      <c r="AC64" s="92">
        <v>63</v>
      </c>
      <c r="AD64" s="220">
        <f t="shared" si="16"/>
        <v>7.9466266941053895E-3</v>
      </c>
      <c r="AE64" s="92">
        <f t="shared" si="17"/>
        <v>1</v>
      </c>
      <c r="AF64" s="92"/>
      <c r="AG64" s="92">
        <f t="shared" si="18"/>
        <v>0</v>
      </c>
      <c r="AH64" s="92">
        <f t="shared" si="19"/>
        <v>1</v>
      </c>
      <c r="AI64" s="92">
        <f t="shared" si="20"/>
        <v>0</v>
      </c>
      <c r="AJ64" s="92">
        <f t="shared" si="21"/>
        <v>0</v>
      </c>
      <c r="AS64" s="214">
        <v>-3.4327387888811937E-3</v>
      </c>
      <c r="AT64" s="214">
        <v>1.6941088813673493E-2</v>
      </c>
    </row>
    <row r="65" spans="1:46" x14ac:dyDescent="0.2">
      <c r="A65" s="136">
        <v>39000</v>
      </c>
      <c r="B65" s="115" t="s">
        <v>133</v>
      </c>
      <c r="C65" s="223">
        <v>60</v>
      </c>
      <c r="D65" s="223">
        <v>64.5</v>
      </c>
      <c r="E65" s="111">
        <v>7.2320661579626078E-2</v>
      </c>
      <c r="F65" s="99">
        <v>377.44000199999999</v>
      </c>
      <c r="G65" s="214">
        <v>9.3834344894274252E-3</v>
      </c>
      <c r="H65" s="214">
        <v>6.2937227090198652E-2</v>
      </c>
      <c r="I65" s="215">
        <v>1590000000</v>
      </c>
      <c r="J65" s="215">
        <f t="shared" si="11"/>
        <v>0</v>
      </c>
      <c r="K65" s="215">
        <f t="shared" si="12"/>
        <v>1</v>
      </c>
      <c r="L65" s="215">
        <f t="shared" si="13"/>
        <v>0</v>
      </c>
      <c r="M65" s="215">
        <f t="shared" si="14"/>
        <v>0</v>
      </c>
      <c r="N65" s="215">
        <f t="shared" si="15"/>
        <v>0</v>
      </c>
      <c r="T65" s="214"/>
      <c r="U65" s="221"/>
      <c r="X65" s="111"/>
      <c r="Y65" s="111">
        <v>2.454110891611766E-2</v>
      </c>
      <c r="Z65" s="92"/>
      <c r="AA65" s="214">
        <v>1.542525093952881E-2</v>
      </c>
      <c r="AB65" s="111">
        <v>2.454110891611766E-2</v>
      </c>
      <c r="AC65" s="92">
        <v>64</v>
      </c>
      <c r="AD65" s="220">
        <f t="shared" si="16"/>
        <v>9.1158579765888495E-3</v>
      </c>
      <c r="AE65" s="92">
        <f t="shared" si="17"/>
        <v>1</v>
      </c>
      <c r="AF65" s="92"/>
      <c r="AG65" s="92">
        <f t="shared" si="18"/>
        <v>0</v>
      </c>
      <c r="AH65" s="92">
        <f t="shared" si="19"/>
        <v>1</v>
      </c>
      <c r="AI65" s="92">
        <f t="shared" si="20"/>
        <v>0</v>
      </c>
      <c r="AJ65" s="92">
        <f t="shared" si="21"/>
        <v>0</v>
      </c>
      <c r="AS65" s="214">
        <v>1.9374749060471187E-2</v>
      </c>
      <c r="AT65" s="214">
        <v>1.542525093952881E-2</v>
      </c>
    </row>
    <row r="66" spans="1:46" x14ac:dyDescent="0.2">
      <c r="A66" s="136">
        <v>39002</v>
      </c>
      <c r="B66" s="115" t="s">
        <v>132</v>
      </c>
      <c r="C66" s="223">
        <v>23.5</v>
      </c>
      <c r="D66" s="223">
        <v>25</v>
      </c>
      <c r="E66" s="111">
        <v>6.1875403718087453E-2</v>
      </c>
      <c r="F66" s="99">
        <v>381.64999399999999</v>
      </c>
      <c r="G66" s="214">
        <v>-1.2433066184565354E-2</v>
      </c>
      <c r="H66" s="214">
        <v>7.4308469902652802E-2</v>
      </c>
      <c r="I66" s="215">
        <v>400120000</v>
      </c>
      <c r="J66" s="215">
        <f t="shared" ref="J66:J97" si="22">IF(I66&lt;$Q$51,1,0)</f>
        <v>1</v>
      </c>
      <c r="K66" s="215">
        <f t="shared" ref="K66:K97" si="23">IF(AND(I66&gt;$Q$51,I66&lt;$Q$52),1,0)</f>
        <v>0</v>
      </c>
      <c r="L66" s="215">
        <f t="shared" ref="L66:L97" si="24">IF(I66&gt;$Q$52,1,0)</f>
        <v>0</v>
      </c>
      <c r="M66" s="215">
        <f t="shared" ref="M66:M97" si="25">IF(E66&lt;0.025,1,0)</f>
        <v>0</v>
      </c>
      <c r="N66" s="215">
        <f t="shared" ref="N66:N97" si="26">IF(E66&lt;0,1,0)</f>
        <v>0</v>
      </c>
      <c r="T66" s="214"/>
      <c r="U66" s="221"/>
      <c r="X66" s="111"/>
      <c r="Y66" s="111">
        <v>2.3888215174695592E-2</v>
      </c>
      <c r="Z66" s="92"/>
      <c r="AA66" s="214">
        <v>1.5377039898524026E-2</v>
      </c>
      <c r="AB66" s="111">
        <v>2.3888215174695592E-2</v>
      </c>
      <c r="AC66" s="92">
        <v>65</v>
      </c>
      <c r="AD66" s="220">
        <f t="shared" ref="AD66:AD97" si="27">AB66-AA66</f>
        <v>8.5111752761715658E-3</v>
      </c>
      <c r="AE66" s="92">
        <f t="shared" ref="AE66:AE97" si="28">IF(AD66&gt;0,1,0)</f>
        <v>1</v>
      </c>
      <c r="AF66" s="92"/>
      <c r="AG66" s="92">
        <f t="shared" ref="AG66:AG97" si="29">IF(G66&lt;0,1,0)</f>
        <v>1</v>
      </c>
      <c r="AH66" s="92">
        <f t="shared" ref="AH66:AH97" si="30">IF(E66&gt;0,1,0)</f>
        <v>1</v>
      </c>
      <c r="AI66" s="92">
        <f t="shared" ref="AI66:AI97" si="31">IF((AG66+AH66)=2,1,0)</f>
        <v>1</v>
      </c>
      <c r="AJ66" s="92">
        <f t="shared" ref="AJ66:AJ97" si="32">IF(E66&gt;0.1,1,0)</f>
        <v>0</v>
      </c>
      <c r="AS66" s="214">
        <v>-4.9057400312285896E-3</v>
      </c>
      <c r="AT66" s="214">
        <v>1.5377039898524026E-2</v>
      </c>
    </row>
    <row r="67" spans="1:46" x14ac:dyDescent="0.2">
      <c r="A67" s="136">
        <v>39029</v>
      </c>
      <c r="B67" s="115" t="s">
        <v>131</v>
      </c>
      <c r="C67" s="223">
        <v>35</v>
      </c>
      <c r="D67" s="223">
        <v>35.297499999999999</v>
      </c>
      <c r="E67" s="111">
        <v>8.4640784121293635E-3</v>
      </c>
      <c r="F67" s="99">
        <v>412.10998499999999</v>
      </c>
      <c r="G67" s="214">
        <v>1.5993872899863412E-3</v>
      </c>
      <c r="H67" s="214">
        <v>6.8646911221430223E-3</v>
      </c>
      <c r="I67" s="215">
        <v>602320000</v>
      </c>
      <c r="J67" s="215">
        <f t="shared" si="22"/>
        <v>0</v>
      </c>
      <c r="K67" s="215">
        <f t="shared" si="23"/>
        <v>1</v>
      </c>
      <c r="L67" s="215">
        <f t="shared" si="24"/>
        <v>0</v>
      </c>
      <c r="M67" s="215">
        <f t="shared" si="25"/>
        <v>1</v>
      </c>
      <c r="N67" s="215">
        <f t="shared" si="26"/>
        <v>0</v>
      </c>
      <c r="T67" s="214"/>
      <c r="U67" s="221"/>
      <c r="X67" s="111"/>
      <c r="Y67" s="111">
        <v>2.2348403663761767E-2</v>
      </c>
      <c r="Z67" s="92"/>
      <c r="AA67" s="214">
        <v>1.4880156588350225E-2</v>
      </c>
      <c r="AB67" s="111">
        <v>2.2348403663761767E-2</v>
      </c>
      <c r="AC67" s="92">
        <v>66</v>
      </c>
      <c r="AD67" s="220">
        <f t="shared" si="27"/>
        <v>7.4682470754115424E-3</v>
      </c>
      <c r="AE67" s="92">
        <f t="shared" si="28"/>
        <v>1</v>
      </c>
      <c r="AF67" s="92"/>
      <c r="AG67" s="92">
        <f t="shared" si="29"/>
        <v>0</v>
      </c>
      <c r="AH67" s="92">
        <f t="shared" si="30"/>
        <v>1</v>
      </c>
      <c r="AI67" s="92">
        <f t="shared" si="31"/>
        <v>0</v>
      </c>
      <c r="AJ67" s="92">
        <f t="shared" si="32"/>
        <v>0</v>
      </c>
      <c r="AS67" s="214">
        <v>-1.0790171336825157E-2</v>
      </c>
      <c r="AT67" s="214">
        <v>1.4880156588350225E-2</v>
      </c>
    </row>
    <row r="68" spans="1:46" x14ac:dyDescent="0.2">
      <c r="A68" s="136">
        <v>39035</v>
      </c>
      <c r="B68" s="115" t="s">
        <v>130</v>
      </c>
      <c r="C68" s="223">
        <v>53.5</v>
      </c>
      <c r="D68" s="223">
        <v>57.75</v>
      </c>
      <c r="E68" s="111">
        <v>7.6441695499942119E-2</v>
      </c>
      <c r="F68" s="99">
        <v>416.51001000000002</v>
      </c>
      <c r="G68" s="214">
        <v>-3.1812166027157221E-3</v>
      </c>
      <c r="H68" s="214">
        <v>7.9622912102657845E-2</v>
      </c>
      <c r="I68" s="215">
        <v>5140000000</v>
      </c>
      <c r="J68" s="215">
        <f t="shared" si="22"/>
        <v>0</v>
      </c>
      <c r="K68" s="215">
        <f t="shared" si="23"/>
        <v>0</v>
      </c>
      <c r="L68" s="215">
        <f t="shared" si="24"/>
        <v>1</v>
      </c>
      <c r="M68" s="215">
        <f t="shared" si="25"/>
        <v>0</v>
      </c>
      <c r="N68" s="215">
        <f t="shared" si="26"/>
        <v>0</v>
      </c>
      <c r="T68" s="214"/>
      <c r="U68" s="221"/>
      <c r="X68" s="111"/>
      <c r="Y68" s="111">
        <v>2.0305266160745523E-2</v>
      </c>
      <c r="Z68" s="92"/>
      <c r="AA68" s="214">
        <v>1.3850087450625555E-2</v>
      </c>
      <c r="AB68" s="111">
        <v>2.0305266160745523E-2</v>
      </c>
      <c r="AC68" s="92">
        <v>67</v>
      </c>
      <c r="AD68" s="220">
        <f t="shared" si="27"/>
        <v>6.4551787101199687E-3</v>
      </c>
      <c r="AE68" s="92">
        <f t="shared" si="28"/>
        <v>1</v>
      </c>
      <c r="AF68" s="92"/>
      <c r="AG68" s="92">
        <f t="shared" si="29"/>
        <v>1</v>
      </c>
      <c r="AH68" s="92">
        <f t="shared" si="30"/>
        <v>1</v>
      </c>
      <c r="AI68" s="92">
        <f t="shared" si="31"/>
        <v>1</v>
      </c>
      <c r="AJ68" s="92">
        <f t="shared" si="32"/>
        <v>0</v>
      </c>
      <c r="AS68" s="214">
        <v>4.8420455615269904E-3</v>
      </c>
      <c r="AT68" s="214">
        <v>1.3850087450625555E-2</v>
      </c>
    </row>
    <row r="69" spans="1:46" x14ac:dyDescent="0.2">
      <c r="A69" s="136">
        <v>39048</v>
      </c>
      <c r="B69" s="115" t="s">
        <v>129</v>
      </c>
      <c r="C69" s="223">
        <v>35</v>
      </c>
      <c r="D69" s="223">
        <v>34.041000000000004</v>
      </c>
      <c r="E69" s="111">
        <v>-2.7782381012451497E-2</v>
      </c>
      <c r="F69" s="99">
        <v>409.25</v>
      </c>
      <c r="G69" s="214">
        <v>-6.6326418674707089E-3</v>
      </c>
      <c r="H69" s="214">
        <v>-2.1149739144980789E-2</v>
      </c>
      <c r="I69" s="215">
        <v>2250000000</v>
      </c>
      <c r="J69" s="215">
        <f t="shared" si="22"/>
        <v>0</v>
      </c>
      <c r="K69" s="215">
        <f t="shared" si="23"/>
        <v>1</v>
      </c>
      <c r="L69" s="215">
        <f t="shared" si="24"/>
        <v>0</v>
      </c>
      <c r="M69" s="215">
        <f t="shared" si="25"/>
        <v>1</v>
      </c>
      <c r="N69" s="215">
        <f t="shared" si="26"/>
        <v>1</v>
      </c>
      <c r="T69" s="214"/>
      <c r="U69" s="221"/>
      <c r="X69" s="111"/>
      <c r="Y69" s="111">
        <v>2.0202707317519469E-2</v>
      </c>
      <c r="Z69" s="92"/>
      <c r="AA69" s="214">
        <v>1.306320527503139E-2</v>
      </c>
      <c r="AB69" s="111">
        <v>2.0202707317519469E-2</v>
      </c>
      <c r="AC69" s="92">
        <v>68</v>
      </c>
      <c r="AD69" s="220">
        <f t="shared" si="27"/>
        <v>7.1395020424880797E-3</v>
      </c>
      <c r="AE69" s="92">
        <f t="shared" si="28"/>
        <v>1</v>
      </c>
      <c r="AF69" s="92"/>
      <c r="AG69" s="92">
        <f t="shared" si="29"/>
        <v>1</v>
      </c>
      <c r="AH69" s="92">
        <f t="shared" si="30"/>
        <v>0</v>
      </c>
      <c r="AI69" s="92">
        <f t="shared" si="31"/>
        <v>0</v>
      </c>
      <c r="AJ69" s="92">
        <f t="shared" si="32"/>
        <v>0</v>
      </c>
      <c r="AS69" s="214">
        <v>1.1836794724968609E-2</v>
      </c>
      <c r="AT69" s="214">
        <v>1.306320527503139E-2</v>
      </c>
    </row>
    <row r="70" spans="1:46" x14ac:dyDescent="0.2">
      <c r="A70" s="136">
        <v>39051</v>
      </c>
      <c r="B70" s="115" t="s">
        <v>128</v>
      </c>
      <c r="C70" s="223">
        <v>6.5</v>
      </c>
      <c r="D70" s="223">
        <v>7</v>
      </c>
      <c r="E70" s="111">
        <v>7.4107972153721835E-2</v>
      </c>
      <c r="F70" s="99">
        <v>412.98998999999998</v>
      </c>
      <c r="G70" s="214">
        <v>-1.2623985767034376E-2</v>
      </c>
      <c r="H70" s="214">
        <v>8.6731957920756206E-2</v>
      </c>
      <c r="I70" s="215">
        <v>561220000</v>
      </c>
      <c r="J70" s="215">
        <f t="shared" si="22"/>
        <v>0</v>
      </c>
      <c r="K70" s="215">
        <f t="shared" si="23"/>
        <v>1</v>
      </c>
      <c r="L70" s="215">
        <f t="shared" si="24"/>
        <v>0</v>
      </c>
      <c r="M70" s="215">
        <f t="shared" si="25"/>
        <v>0</v>
      </c>
      <c r="N70" s="215">
        <f t="shared" si="26"/>
        <v>0</v>
      </c>
      <c r="T70" s="214"/>
      <c r="U70" s="221"/>
      <c r="X70" s="111"/>
      <c r="Y70" s="111">
        <v>1.9048194970694411E-2</v>
      </c>
      <c r="Z70" s="92"/>
      <c r="AA70" s="214">
        <v>1.2095402620255314E-2</v>
      </c>
      <c r="AB70" s="111">
        <v>1.9048194970694411E-2</v>
      </c>
      <c r="AC70" s="92">
        <v>69</v>
      </c>
      <c r="AD70" s="220">
        <f t="shared" si="27"/>
        <v>6.9527923504390972E-3</v>
      </c>
      <c r="AE70" s="92">
        <f t="shared" si="28"/>
        <v>1</v>
      </c>
      <c r="AF70" s="92"/>
      <c r="AG70" s="92">
        <f t="shared" si="29"/>
        <v>1</v>
      </c>
      <c r="AH70" s="92">
        <f t="shared" si="30"/>
        <v>1</v>
      </c>
      <c r="AI70" s="92">
        <f t="shared" si="31"/>
        <v>1</v>
      </c>
      <c r="AJ70" s="92">
        <f t="shared" si="32"/>
        <v>0</v>
      </c>
      <c r="AS70" s="214">
        <v>8.1073046972641553E-3</v>
      </c>
      <c r="AT70" s="214">
        <v>1.2095402620255314E-2</v>
      </c>
    </row>
    <row r="71" spans="1:46" x14ac:dyDescent="0.2">
      <c r="A71" s="136">
        <v>39064</v>
      </c>
      <c r="B71" s="115" t="s">
        <v>127</v>
      </c>
      <c r="C71" s="223">
        <v>1</v>
      </c>
      <c r="D71" s="223">
        <v>1.0879000000000001</v>
      </c>
      <c r="E71" s="111">
        <v>8.4249232444899999E-2</v>
      </c>
      <c r="F71" s="99">
        <v>417.41000400000001</v>
      </c>
      <c r="G71" s="214">
        <v>1.0160341078223801E-2</v>
      </c>
      <c r="H71" s="214">
        <v>7.4088891366676193E-2</v>
      </c>
      <c r="I71" s="215">
        <v>79680000</v>
      </c>
      <c r="J71" s="215">
        <f t="shared" si="22"/>
        <v>1</v>
      </c>
      <c r="K71" s="215">
        <f t="shared" si="23"/>
        <v>0</v>
      </c>
      <c r="L71" s="215">
        <f t="shared" si="24"/>
        <v>0</v>
      </c>
      <c r="M71" s="215">
        <f t="shared" si="25"/>
        <v>0</v>
      </c>
      <c r="N71" s="215">
        <f t="shared" si="26"/>
        <v>0</v>
      </c>
      <c r="T71" s="214"/>
      <c r="U71" s="221"/>
      <c r="X71" s="111"/>
      <c r="Y71" s="111">
        <v>1.8692133012152546E-2</v>
      </c>
      <c r="Z71" s="92"/>
      <c r="AA71" s="214">
        <v>1.1697115423643385E-2</v>
      </c>
      <c r="AB71" s="111">
        <v>1.8692133012152546E-2</v>
      </c>
      <c r="AC71" s="92">
        <v>70</v>
      </c>
      <c r="AD71" s="220">
        <f t="shared" si="27"/>
        <v>6.9950175885091607E-3</v>
      </c>
      <c r="AE71" s="92">
        <f t="shared" si="28"/>
        <v>1</v>
      </c>
      <c r="AF71" s="92"/>
      <c r="AG71" s="92">
        <f t="shared" si="29"/>
        <v>0</v>
      </c>
      <c r="AH71" s="92">
        <f t="shared" si="30"/>
        <v>1</v>
      </c>
      <c r="AI71" s="92">
        <f t="shared" si="31"/>
        <v>0</v>
      </c>
      <c r="AJ71" s="92">
        <f t="shared" si="32"/>
        <v>0</v>
      </c>
      <c r="AS71" s="214">
        <v>-2.6734992788183944E-2</v>
      </c>
      <c r="AT71" s="214">
        <v>1.1697115423643385E-2</v>
      </c>
    </row>
    <row r="72" spans="1:46" x14ac:dyDescent="0.2">
      <c r="A72" s="136">
        <v>39099</v>
      </c>
      <c r="B72" s="115" t="s">
        <v>43</v>
      </c>
      <c r="C72" s="222">
        <v>12.7</v>
      </c>
      <c r="D72" s="222">
        <v>13.016229999999998</v>
      </c>
      <c r="E72" s="111">
        <v>2.4899999999999999E-2</v>
      </c>
      <c r="F72" s="99">
        <v>440.290009</v>
      </c>
      <c r="G72" s="214">
        <v>1.1836794724968609E-2</v>
      </c>
      <c r="H72" s="214">
        <v>1.306320527503139E-2</v>
      </c>
      <c r="I72" s="215">
        <v>1143000000</v>
      </c>
      <c r="J72" s="215">
        <f t="shared" si="22"/>
        <v>0</v>
      </c>
      <c r="K72" s="215">
        <f t="shared" si="23"/>
        <v>1</v>
      </c>
      <c r="L72" s="215">
        <f t="shared" si="24"/>
        <v>0</v>
      </c>
      <c r="M72" s="215">
        <f t="shared" si="25"/>
        <v>1</v>
      </c>
      <c r="N72" s="215">
        <f t="shared" si="26"/>
        <v>0</v>
      </c>
      <c r="T72" s="214"/>
      <c r="U72" s="221"/>
      <c r="X72" s="111"/>
      <c r="Y72" s="111">
        <v>1.656208829897823E-2</v>
      </c>
      <c r="Z72" s="92"/>
      <c r="AA72" s="214">
        <v>1.0266734963442976E-2</v>
      </c>
      <c r="AB72" s="111">
        <v>1.656208829897823E-2</v>
      </c>
      <c r="AC72" s="92">
        <v>71</v>
      </c>
      <c r="AD72" s="220">
        <f t="shared" si="27"/>
        <v>6.2953533355352542E-3</v>
      </c>
      <c r="AE72" s="92">
        <f t="shared" si="28"/>
        <v>1</v>
      </c>
      <c r="AF72" s="92"/>
      <c r="AG72" s="92">
        <f t="shared" si="29"/>
        <v>0</v>
      </c>
      <c r="AH72" s="92">
        <f t="shared" si="30"/>
        <v>1</v>
      </c>
      <c r="AI72" s="92">
        <f t="shared" si="31"/>
        <v>0</v>
      </c>
      <c r="AJ72" s="92">
        <f t="shared" si="32"/>
        <v>0</v>
      </c>
      <c r="AS72" s="214">
        <v>1.0038531197302547E-2</v>
      </c>
      <c r="AT72" s="214">
        <v>1.0266734963442976E-2</v>
      </c>
    </row>
    <row r="73" spans="1:46" x14ac:dyDescent="0.2">
      <c r="A73" s="136">
        <v>39125</v>
      </c>
      <c r="B73" s="115" t="s">
        <v>126</v>
      </c>
      <c r="C73" s="223">
        <v>27</v>
      </c>
      <c r="D73" s="223">
        <v>26</v>
      </c>
      <c r="E73" s="111">
        <v>-3.7740327982847086E-2</v>
      </c>
      <c r="F73" s="99">
        <v>464.42001299999998</v>
      </c>
      <c r="G73" s="214">
        <v>-5.4873074661747961E-3</v>
      </c>
      <c r="H73" s="214">
        <v>-3.2253020516672289E-2</v>
      </c>
      <c r="I73" s="215">
        <v>1188000000</v>
      </c>
      <c r="J73" s="215">
        <f t="shared" si="22"/>
        <v>0</v>
      </c>
      <c r="K73" s="215">
        <f t="shared" si="23"/>
        <v>1</v>
      </c>
      <c r="L73" s="215">
        <f t="shared" si="24"/>
        <v>0</v>
      </c>
      <c r="M73" s="215">
        <f t="shared" si="25"/>
        <v>1</v>
      </c>
      <c r="N73" s="215">
        <f t="shared" si="26"/>
        <v>1</v>
      </c>
      <c r="T73" s="214"/>
      <c r="U73" s="221"/>
      <c r="X73" s="111"/>
      <c r="Y73" s="111">
        <v>1.5267472130788381E-2</v>
      </c>
      <c r="Z73" s="92"/>
      <c r="AA73" s="214">
        <v>8.4581952953405905E-3</v>
      </c>
      <c r="AB73" s="111">
        <v>1.5267472130788381E-2</v>
      </c>
      <c r="AC73" s="92">
        <v>72</v>
      </c>
      <c r="AD73" s="220">
        <f t="shared" si="27"/>
        <v>6.8092768354477903E-3</v>
      </c>
      <c r="AE73" s="92">
        <f t="shared" si="28"/>
        <v>1</v>
      </c>
      <c r="AF73" s="92"/>
      <c r="AG73" s="92">
        <f t="shared" si="29"/>
        <v>1</v>
      </c>
      <c r="AH73" s="92">
        <f t="shared" si="30"/>
        <v>0</v>
      </c>
      <c r="AI73" s="92">
        <f t="shared" si="31"/>
        <v>0</v>
      </c>
      <c r="AJ73" s="92">
        <f t="shared" si="32"/>
        <v>0</v>
      </c>
      <c r="AS73" s="214">
        <v>1.6082913620777069E-2</v>
      </c>
      <c r="AT73" s="214">
        <v>8.4581952953405905E-3</v>
      </c>
    </row>
    <row r="74" spans="1:46" x14ac:dyDescent="0.2">
      <c r="A74" s="136">
        <v>39156</v>
      </c>
      <c r="B74" s="115" t="s">
        <v>125</v>
      </c>
      <c r="C74" s="222">
        <v>135</v>
      </c>
      <c r="D74" s="222">
        <v>145.5</v>
      </c>
      <c r="E74" s="111">
        <v>7.4901308173117701E-2</v>
      </c>
      <c r="F74" s="99">
        <v>438.23001099999999</v>
      </c>
      <c r="G74" s="214">
        <v>6.5572994564469609E-3</v>
      </c>
      <c r="H74" s="214">
        <v>6.8344008716670734E-2</v>
      </c>
      <c r="I74" s="215">
        <v>9920000000</v>
      </c>
      <c r="J74" s="215">
        <f t="shared" si="22"/>
        <v>0</v>
      </c>
      <c r="K74" s="215">
        <f t="shared" si="23"/>
        <v>0</v>
      </c>
      <c r="L74" s="215">
        <f t="shared" si="24"/>
        <v>1</v>
      </c>
      <c r="M74" s="215">
        <f t="shared" si="25"/>
        <v>0</v>
      </c>
      <c r="N74" s="215">
        <f t="shared" si="26"/>
        <v>0</v>
      </c>
      <c r="T74" s="214"/>
      <c r="U74" s="221"/>
      <c r="X74" s="111"/>
      <c r="Y74" s="111">
        <v>1.3605652055778678E-2</v>
      </c>
      <c r="Z74" s="92"/>
      <c r="AA74" s="214">
        <v>7.8300576299459735E-3</v>
      </c>
      <c r="AB74" s="111">
        <v>1.3605652055778678E-2</v>
      </c>
      <c r="AC74" s="92">
        <v>73</v>
      </c>
      <c r="AD74" s="220">
        <f t="shared" si="27"/>
        <v>5.7755944258327044E-3</v>
      </c>
      <c r="AE74" s="92">
        <f t="shared" si="28"/>
        <v>1</v>
      </c>
      <c r="AF74" s="92"/>
      <c r="AG74" s="92">
        <f t="shared" si="29"/>
        <v>0</v>
      </c>
      <c r="AH74" s="92">
        <f t="shared" si="30"/>
        <v>1</v>
      </c>
      <c r="AI74" s="92">
        <f t="shared" si="31"/>
        <v>0</v>
      </c>
      <c r="AJ74" s="92">
        <f t="shared" si="32"/>
        <v>0</v>
      </c>
      <c r="AS74" s="214">
        <v>-7.8300576299459735E-3</v>
      </c>
      <c r="AT74" s="214">
        <v>7.8300576299459735E-3</v>
      </c>
    </row>
    <row r="75" spans="1:46" x14ac:dyDescent="0.2">
      <c r="A75" s="136">
        <v>39162</v>
      </c>
      <c r="B75" s="115" t="s">
        <v>124</v>
      </c>
      <c r="C75" s="223">
        <v>33</v>
      </c>
      <c r="D75" s="223">
        <v>32</v>
      </c>
      <c r="E75" s="111">
        <v>-3.077165866675366E-2</v>
      </c>
      <c r="F75" s="99">
        <v>456.35998499999999</v>
      </c>
      <c r="G75" s="214">
        <v>-2.4165306218575839E-2</v>
      </c>
      <c r="H75" s="214">
        <v>-6.6063524481778206E-3</v>
      </c>
      <c r="I75" s="215">
        <v>258240000</v>
      </c>
      <c r="J75" s="215">
        <f t="shared" si="22"/>
        <v>1</v>
      </c>
      <c r="K75" s="215">
        <f t="shared" si="23"/>
        <v>0</v>
      </c>
      <c r="L75" s="215">
        <f t="shared" si="24"/>
        <v>0</v>
      </c>
      <c r="M75" s="215">
        <f t="shared" si="25"/>
        <v>1</v>
      </c>
      <c r="N75" s="215">
        <f t="shared" si="26"/>
        <v>1</v>
      </c>
      <c r="T75" s="214"/>
      <c r="U75" s="221"/>
      <c r="X75" s="111"/>
      <c r="Y75" s="111">
        <v>1.3508350024792299E-2</v>
      </c>
      <c r="Z75" s="92"/>
      <c r="AA75" s="214">
        <v>7.4348706298672535E-3</v>
      </c>
      <c r="AB75" s="111">
        <v>1.3508350024792299E-2</v>
      </c>
      <c r="AC75" s="92">
        <v>74</v>
      </c>
      <c r="AD75" s="220">
        <f t="shared" si="27"/>
        <v>6.0734793949250455E-3</v>
      </c>
      <c r="AE75" s="92">
        <f t="shared" si="28"/>
        <v>1</v>
      </c>
      <c r="AF75" s="92"/>
      <c r="AG75" s="92">
        <f t="shared" si="29"/>
        <v>1</v>
      </c>
      <c r="AH75" s="92">
        <f t="shared" si="30"/>
        <v>0</v>
      </c>
      <c r="AI75" s="92">
        <f t="shared" si="31"/>
        <v>0</v>
      </c>
      <c r="AJ75" s="92">
        <f t="shared" si="32"/>
        <v>0</v>
      </c>
      <c r="AS75" s="214">
        <v>-1.7004321646017926E-2</v>
      </c>
      <c r="AT75" s="214">
        <v>7.4348706298672535E-3</v>
      </c>
    </row>
    <row r="76" spans="1:46" x14ac:dyDescent="0.2">
      <c r="A76" s="136">
        <v>39167</v>
      </c>
      <c r="B76" s="115" t="s">
        <v>123</v>
      </c>
      <c r="C76" s="223">
        <v>47</v>
      </c>
      <c r="D76" s="223">
        <v>44</v>
      </c>
      <c r="E76" s="111">
        <v>-6.5957967791797398E-2</v>
      </c>
      <c r="F76" s="99">
        <v>459.79998799999998</v>
      </c>
      <c r="G76" s="214">
        <v>1.0513070301725607E-2</v>
      </c>
      <c r="H76" s="214">
        <v>-7.6471038093523E-2</v>
      </c>
      <c r="I76" s="215">
        <v>773780000</v>
      </c>
      <c r="J76" s="215">
        <f t="shared" si="22"/>
        <v>0</v>
      </c>
      <c r="K76" s="215">
        <f t="shared" si="23"/>
        <v>1</v>
      </c>
      <c r="L76" s="215">
        <f t="shared" si="24"/>
        <v>0</v>
      </c>
      <c r="M76" s="215">
        <f t="shared" si="25"/>
        <v>1</v>
      </c>
      <c r="N76" s="215">
        <f t="shared" si="26"/>
        <v>1</v>
      </c>
      <c r="T76" s="214"/>
      <c r="U76" s="221"/>
      <c r="X76" s="111"/>
      <c r="Y76" s="214">
        <v>1.2739025777429712E-2</v>
      </c>
      <c r="Z76" s="92"/>
      <c r="AA76" s="214">
        <v>6.8646911221430223E-3</v>
      </c>
      <c r="AB76" s="214">
        <v>1.2739025777429712E-2</v>
      </c>
      <c r="AC76" s="92">
        <v>75</v>
      </c>
      <c r="AD76" s="220">
        <f t="shared" si="27"/>
        <v>5.8743346552866896E-3</v>
      </c>
      <c r="AE76" s="92">
        <f t="shared" si="28"/>
        <v>1</v>
      </c>
      <c r="AF76" s="92"/>
      <c r="AG76" s="92">
        <f t="shared" si="29"/>
        <v>0</v>
      </c>
      <c r="AH76" s="92">
        <f t="shared" si="30"/>
        <v>0</v>
      </c>
      <c r="AI76" s="92">
        <f t="shared" si="31"/>
        <v>0</v>
      </c>
      <c r="AJ76" s="92">
        <f t="shared" si="32"/>
        <v>0</v>
      </c>
      <c r="AS76" s="214">
        <v>1.5993872899863412E-3</v>
      </c>
      <c r="AT76" s="214">
        <v>6.8646911221430223E-3</v>
      </c>
    </row>
    <row r="77" spans="1:46" x14ac:dyDescent="0.2">
      <c r="A77" s="136">
        <v>39170</v>
      </c>
      <c r="B77" s="115" t="s">
        <v>122</v>
      </c>
      <c r="C77" s="223">
        <v>135</v>
      </c>
      <c r="D77" s="223">
        <v>145.5</v>
      </c>
      <c r="E77" s="111">
        <v>7.4901308173117701E-2</v>
      </c>
      <c r="F77" s="99">
        <v>462.07000699999998</v>
      </c>
      <c r="G77" s="214">
        <v>1.069527069205106E-2</v>
      </c>
      <c r="H77" s="214">
        <v>6.4206037481066638E-2</v>
      </c>
      <c r="I77" s="215">
        <v>9920000000</v>
      </c>
      <c r="J77" s="215">
        <f t="shared" si="22"/>
        <v>0</v>
      </c>
      <c r="K77" s="215">
        <f t="shared" si="23"/>
        <v>0</v>
      </c>
      <c r="L77" s="215">
        <f t="shared" si="24"/>
        <v>1</v>
      </c>
      <c r="M77" s="215">
        <f t="shared" si="25"/>
        <v>0</v>
      </c>
      <c r="N77" s="215">
        <f t="shared" si="26"/>
        <v>0</v>
      </c>
      <c r="T77" s="214"/>
      <c r="U77" s="221"/>
      <c r="X77" s="111"/>
      <c r="Y77" s="111">
        <v>1.0471299867295437E-2</v>
      </c>
      <c r="Z77" s="92"/>
      <c r="AA77" s="214">
        <v>5.609082004282475E-3</v>
      </c>
      <c r="AB77" s="111">
        <v>1.0471299867295437E-2</v>
      </c>
      <c r="AC77" s="92">
        <v>76</v>
      </c>
      <c r="AD77" s="220">
        <f t="shared" si="27"/>
        <v>4.8622178630129617E-3</v>
      </c>
      <c r="AE77" s="92">
        <f t="shared" si="28"/>
        <v>1</v>
      </c>
      <c r="AF77" s="92"/>
      <c r="AG77" s="92">
        <f t="shared" si="29"/>
        <v>0</v>
      </c>
      <c r="AH77" s="92">
        <f t="shared" si="30"/>
        <v>1</v>
      </c>
      <c r="AI77" s="92">
        <f t="shared" si="31"/>
        <v>0</v>
      </c>
      <c r="AJ77" s="92">
        <f t="shared" si="32"/>
        <v>0</v>
      </c>
      <c r="AS77" s="214">
        <v>9.6583901265059058E-3</v>
      </c>
      <c r="AT77" s="214">
        <v>5.609082004282475E-3</v>
      </c>
    </row>
    <row r="78" spans="1:46" x14ac:dyDescent="0.2">
      <c r="A78" s="136">
        <v>39210</v>
      </c>
      <c r="B78" s="115" t="s">
        <v>40</v>
      </c>
      <c r="C78" s="223">
        <v>39</v>
      </c>
      <c r="D78" s="223">
        <v>39.132600000000004</v>
      </c>
      <c r="E78" s="111">
        <v>3.394233068015617E-3</v>
      </c>
      <c r="F78" s="99">
        <v>477.92999300000002</v>
      </c>
      <c r="G78" s="214">
        <v>9.1695804583533987E-3</v>
      </c>
      <c r="H78" s="214">
        <v>-5.7753473903377813E-3</v>
      </c>
      <c r="I78" s="215">
        <v>101400000</v>
      </c>
      <c r="J78" s="215">
        <f t="shared" si="22"/>
        <v>1</v>
      </c>
      <c r="K78" s="215">
        <f t="shared" si="23"/>
        <v>0</v>
      </c>
      <c r="L78" s="215">
        <f t="shared" si="24"/>
        <v>0</v>
      </c>
      <c r="M78" s="215">
        <f t="shared" si="25"/>
        <v>1</v>
      </c>
      <c r="N78" s="215">
        <f t="shared" si="26"/>
        <v>0</v>
      </c>
      <c r="T78" s="214"/>
      <c r="U78" s="221"/>
      <c r="X78" s="214"/>
      <c r="Y78" s="111">
        <v>8.4640784121293635E-3</v>
      </c>
      <c r="Z78" s="92"/>
      <c r="AA78" s="214">
        <v>5.3438936945619919E-3</v>
      </c>
      <c r="AB78" s="111">
        <v>8.4640784121293635E-3</v>
      </c>
      <c r="AC78" s="92">
        <v>77</v>
      </c>
      <c r="AD78" s="220">
        <f t="shared" si="27"/>
        <v>3.1201847175673716E-3</v>
      </c>
      <c r="AE78" s="92">
        <f t="shared" si="28"/>
        <v>1</v>
      </c>
      <c r="AF78" s="92"/>
      <c r="AG78" s="92">
        <f t="shared" si="29"/>
        <v>0</v>
      </c>
      <c r="AH78" s="92">
        <f t="shared" si="30"/>
        <v>1</v>
      </c>
      <c r="AI78" s="92">
        <f t="shared" si="31"/>
        <v>0</v>
      </c>
      <c r="AJ78" s="92">
        <f t="shared" si="32"/>
        <v>0</v>
      </c>
      <c r="AS78" s="214">
        <v>7.3951320828677201E-3</v>
      </c>
      <c r="AT78" s="214">
        <v>5.3438936945619919E-3</v>
      </c>
    </row>
    <row r="79" spans="1:46" x14ac:dyDescent="0.2">
      <c r="A79" s="136">
        <v>39217</v>
      </c>
      <c r="B79" s="115" t="s">
        <v>121</v>
      </c>
      <c r="C79" s="223">
        <v>14</v>
      </c>
      <c r="D79" s="223">
        <v>15</v>
      </c>
      <c r="E79" s="111">
        <v>6.8992871486951421E-2</v>
      </c>
      <c r="F79" s="99">
        <v>479.05999800000001</v>
      </c>
      <c r="G79" s="214">
        <v>-3.6803753236812563E-3</v>
      </c>
      <c r="H79" s="214">
        <v>7.2673246810632683E-2</v>
      </c>
      <c r="I79" s="215">
        <v>1450000000</v>
      </c>
      <c r="J79" s="215">
        <f t="shared" si="22"/>
        <v>0</v>
      </c>
      <c r="K79" s="215">
        <f t="shared" si="23"/>
        <v>1</v>
      </c>
      <c r="L79" s="215">
        <f t="shared" si="24"/>
        <v>0</v>
      </c>
      <c r="M79" s="215">
        <f t="shared" si="25"/>
        <v>0</v>
      </c>
      <c r="N79" s="215">
        <f t="shared" si="26"/>
        <v>0</v>
      </c>
      <c r="T79" s="214"/>
      <c r="U79" s="221"/>
      <c r="X79" s="111"/>
      <c r="Y79" s="111">
        <v>4.6889894861314695E-3</v>
      </c>
      <c r="Z79" s="92"/>
      <c r="AA79" s="214">
        <v>4.4377729235520608E-3</v>
      </c>
      <c r="AB79" s="111">
        <v>4.6889894861314695E-3</v>
      </c>
      <c r="AC79" s="92">
        <v>78</v>
      </c>
      <c r="AD79" s="220">
        <f t="shared" si="27"/>
        <v>2.5121656257940869E-4</v>
      </c>
      <c r="AE79" s="92">
        <f t="shared" si="28"/>
        <v>1</v>
      </c>
      <c r="AF79" s="92"/>
      <c r="AG79" s="92">
        <f t="shared" si="29"/>
        <v>1</v>
      </c>
      <c r="AH79" s="92">
        <f t="shared" si="30"/>
        <v>1</v>
      </c>
      <c r="AI79" s="92">
        <f t="shared" si="31"/>
        <v>1</v>
      </c>
      <c r="AJ79" s="92">
        <f t="shared" si="32"/>
        <v>0</v>
      </c>
      <c r="AS79" s="214">
        <v>1.461042204714235E-2</v>
      </c>
      <c r="AT79" s="214">
        <v>4.4377729235520608E-3</v>
      </c>
    </row>
    <row r="80" spans="1:46" x14ac:dyDescent="0.2">
      <c r="A80" s="136">
        <v>39223</v>
      </c>
      <c r="B80" s="115" t="s">
        <v>120</v>
      </c>
      <c r="C80" s="223">
        <v>23</v>
      </c>
      <c r="D80" s="223">
        <v>23.3841</v>
      </c>
      <c r="E80" s="111">
        <v>1.656208829897823E-2</v>
      </c>
      <c r="F80" s="99">
        <v>492.55999800000001</v>
      </c>
      <c r="G80" s="214">
        <v>2.3696997369606794E-2</v>
      </c>
      <c r="H80" s="214">
        <v>-7.1349090706285638E-3</v>
      </c>
      <c r="I80" s="215">
        <v>598000000</v>
      </c>
      <c r="J80" s="215">
        <f t="shared" si="22"/>
        <v>0</v>
      </c>
      <c r="K80" s="215">
        <f t="shared" si="23"/>
        <v>1</v>
      </c>
      <c r="L80" s="215">
        <f t="shared" si="24"/>
        <v>0</v>
      </c>
      <c r="M80" s="215">
        <f t="shared" si="25"/>
        <v>1</v>
      </c>
      <c r="N80" s="215">
        <f t="shared" si="26"/>
        <v>0</v>
      </c>
      <c r="T80" s="214"/>
      <c r="U80" s="221"/>
      <c r="X80" s="111"/>
      <c r="Y80" s="111">
        <v>4.0899852515250664E-3</v>
      </c>
      <c r="Z80" s="92"/>
      <c r="AA80" s="214">
        <v>3.7509380733782545E-3</v>
      </c>
      <c r="AB80" s="111">
        <v>4.0899852515250664E-3</v>
      </c>
      <c r="AC80" s="92">
        <v>79</v>
      </c>
      <c r="AD80" s="220">
        <f t="shared" si="27"/>
        <v>3.3904717814681185E-4</v>
      </c>
      <c r="AE80" s="92">
        <f t="shared" si="28"/>
        <v>1</v>
      </c>
      <c r="AF80" s="92"/>
      <c r="AG80" s="92">
        <f t="shared" si="29"/>
        <v>0</v>
      </c>
      <c r="AH80" s="92">
        <f t="shared" si="30"/>
        <v>1</v>
      </c>
      <c r="AI80" s="92">
        <f t="shared" si="31"/>
        <v>0</v>
      </c>
      <c r="AJ80" s="92">
        <f t="shared" si="32"/>
        <v>0</v>
      </c>
      <c r="AS80" s="214">
        <v>-1.4807895388391768E-3</v>
      </c>
      <c r="AT80" s="214">
        <v>3.7509380733782545E-3</v>
      </c>
    </row>
    <row r="81" spans="1:46" x14ac:dyDescent="0.2">
      <c r="A81" s="136">
        <v>39244</v>
      </c>
      <c r="B81" s="115" t="s">
        <v>37</v>
      </c>
      <c r="C81" s="222">
        <v>65</v>
      </c>
      <c r="D81" s="222">
        <v>67.5</v>
      </c>
      <c r="E81" s="111">
        <v>3.7740327982847113E-2</v>
      </c>
      <c r="F81" s="99">
        <v>487.52999899999998</v>
      </c>
      <c r="G81" s="214">
        <v>-1.3490329928566176E-2</v>
      </c>
      <c r="H81" s="214">
        <v>5.1230657911413291E-2</v>
      </c>
      <c r="I81" s="215">
        <v>3800000000</v>
      </c>
      <c r="J81" s="215">
        <f t="shared" si="22"/>
        <v>0</v>
      </c>
      <c r="K81" s="215">
        <f t="shared" si="23"/>
        <v>0</v>
      </c>
      <c r="L81" s="215">
        <f t="shared" si="24"/>
        <v>1</v>
      </c>
      <c r="M81" s="215">
        <f t="shared" si="25"/>
        <v>0</v>
      </c>
      <c r="N81" s="215">
        <f t="shared" si="26"/>
        <v>0</v>
      </c>
      <c r="T81" s="214"/>
      <c r="U81" s="221"/>
      <c r="X81" s="111"/>
      <c r="Y81" s="111">
        <v>3.394233068015617E-3</v>
      </c>
      <c r="Z81" s="92"/>
      <c r="AA81" s="214">
        <v>3.3737781632229773E-3</v>
      </c>
      <c r="AB81" s="111">
        <v>3.394233068015617E-3</v>
      </c>
      <c r="AC81" s="92">
        <v>80</v>
      </c>
      <c r="AD81" s="220">
        <f t="shared" si="27"/>
        <v>2.0454904792639728E-5</v>
      </c>
      <c r="AE81" s="92">
        <f t="shared" si="28"/>
        <v>1</v>
      </c>
      <c r="AF81" s="92"/>
      <c r="AG81" s="92">
        <f t="shared" si="29"/>
        <v>1</v>
      </c>
      <c r="AH81" s="92">
        <f t="shared" si="30"/>
        <v>1</v>
      </c>
      <c r="AI81" s="92">
        <f t="shared" si="31"/>
        <v>1</v>
      </c>
      <c r="AJ81" s="92">
        <f t="shared" si="32"/>
        <v>0</v>
      </c>
      <c r="AS81" s="214">
        <v>-7.9211213792865841E-5</v>
      </c>
      <c r="AT81" s="214">
        <v>3.3737781632229773E-3</v>
      </c>
    </row>
    <row r="82" spans="1:46" x14ac:dyDescent="0.2">
      <c r="A82" s="107">
        <v>39255</v>
      </c>
      <c r="B82" s="104" t="s">
        <v>36</v>
      </c>
      <c r="C82" s="222">
        <v>53</v>
      </c>
      <c r="D82" s="222">
        <v>55.109400000000001</v>
      </c>
      <c r="E82" s="111">
        <v>3.9028386967478401E-2</v>
      </c>
      <c r="F82" s="99">
        <v>504.45001200000002</v>
      </c>
      <c r="G82" s="214">
        <v>1.0791903797561233E-2</v>
      </c>
      <c r="H82" s="214">
        <v>2.823648316991717E-2</v>
      </c>
      <c r="I82" s="215">
        <v>110240000</v>
      </c>
      <c r="J82" s="215">
        <f t="shared" si="22"/>
        <v>1</v>
      </c>
      <c r="K82" s="215">
        <f t="shared" si="23"/>
        <v>0</v>
      </c>
      <c r="L82" s="215">
        <f t="shared" si="24"/>
        <v>0</v>
      </c>
      <c r="M82" s="215">
        <f t="shared" si="25"/>
        <v>0</v>
      </c>
      <c r="N82" s="215">
        <f t="shared" si="26"/>
        <v>0</v>
      </c>
      <c r="T82" s="214"/>
      <c r="U82" s="221"/>
      <c r="X82" s="111"/>
      <c r="Y82" s="111">
        <v>3.2945669494301114E-3</v>
      </c>
      <c r="Z82" s="92"/>
      <c r="AA82" s="214">
        <v>1.6211744341126525E-3</v>
      </c>
      <c r="AB82" s="111">
        <v>3.2945669494301114E-3</v>
      </c>
      <c r="AC82" s="92">
        <v>81</v>
      </c>
      <c r="AD82" s="220">
        <f t="shared" si="27"/>
        <v>1.673392515317459E-3</v>
      </c>
      <c r="AE82" s="92">
        <f t="shared" si="28"/>
        <v>1</v>
      </c>
      <c r="AF82" s="92"/>
      <c r="AG82" s="92">
        <f t="shared" si="29"/>
        <v>0</v>
      </c>
      <c r="AH82" s="92">
        <f t="shared" si="30"/>
        <v>1</v>
      </c>
      <c r="AI82" s="92">
        <f t="shared" si="31"/>
        <v>0</v>
      </c>
      <c r="AJ82" s="92">
        <f t="shared" si="32"/>
        <v>0</v>
      </c>
      <c r="AS82" s="214">
        <v>-5.8674653155637493E-3</v>
      </c>
      <c r="AT82" s="214">
        <v>1.6211744341126525E-3</v>
      </c>
    </row>
    <row r="83" spans="1:46" x14ac:dyDescent="0.2">
      <c r="A83" s="136">
        <v>39366</v>
      </c>
      <c r="B83" s="115" t="s">
        <v>119</v>
      </c>
      <c r="C83" s="223">
        <v>23</v>
      </c>
      <c r="D83" s="223">
        <v>23.8</v>
      </c>
      <c r="E83" s="111">
        <v>3.4191364748279343E-2</v>
      </c>
      <c r="F83" s="99">
        <v>503.45001200000002</v>
      </c>
      <c r="G83" s="214">
        <v>-8.9876464719743435E-3</v>
      </c>
      <c r="H83" s="214">
        <v>4.3179011220253687E-2</v>
      </c>
      <c r="I83" s="215">
        <v>2672140000</v>
      </c>
      <c r="J83" s="215">
        <f t="shared" si="22"/>
        <v>0</v>
      </c>
      <c r="K83" s="215">
        <f t="shared" si="23"/>
        <v>1</v>
      </c>
      <c r="L83" s="215">
        <f t="shared" si="24"/>
        <v>0</v>
      </c>
      <c r="M83" s="215">
        <f t="shared" si="25"/>
        <v>0</v>
      </c>
      <c r="N83" s="215">
        <f t="shared" si="26"/>
        <v>0</v>
      </c>
      <c r="T83" s="214"/>
      <c r="U83" s="221"/>
      <c r="X83" s="111"/>
      <c r="Y83" s="111">
        <v>2.2701485345390775E-3</v>
      </c>
      <c r="Z83" s="92"/>
      <c r="AA83" s="214">
        <v>1.1067213951625084E-3</v>
      </c>
      <c r="AB83" s="111">
        <v>2.2701485345390775E-3</v>
      </c>
      <c r="AC83" s="92">
        <v>82</v>
      </c>
      <c r="AD83" s="220">
        <f t="shared" si="27"/>
        <v>1.1634271393765692E-3</v>
      </c>
      <c r="AE83" s="92">
        <f t="shared" si="28"/>
        <v>1</v>
      </c>
      <c r="AF83" s="92"/>
      <c r="AG83" s="92">
        <f t="shared" si="29"/>
        <v>1</v>
      </c>
      <c r="AH83" s="92">
        <f t="shared" si="30"/>
        <v>1</v>
      </c>
      <c r="AI83" s="92">
        <f t="shared" si="31"/>
        <v>1</v>
      </c>
      <c r="AJ83" s="92">
        <f t="shared" si="32"/>
        <v>0</v>
      </c>
      <c r="AS83" s="214">
        <v>1.249893066061617E-2</v>
      </c>
      <c r="AT83" s="214">
        <v>1.1067213951625084E-3</v>
      </c>
    </row>
    <row r="84" spans="1:46" x14ac:dyDescent="0.2">
      <c r="A84" s="136">
        <v>39395</v>
      </c>
      <c r="B84" s="115" t="s">
        <v>34</v>
      </c>
      <c r="C84" s="223">
        <v>33</v>
      </c>
      <c r="D84" s="223">
        <v>34.762199999999993</v>
      </c>
      <c r="E84" s="111">
        <v>5.2023028067151811E-2</v>
      </c>
      <c r="F84" s="99">
        <v>507.29998799999998</v>
      </c>
      <c r="G84" s="214">
        <v>-1.4243198809171905E-2</v>
      </c>
      <c r="H84" s="214">
        <v>6.6266226876323719E-2</v>
      </c>
      <c r="I84" s="215">
        <v>3680000000</v>
      </c>
      <c r="J84" s="215">
        <f t="shared" si="22"/>
        <v>0</v>
      </c>
      <c r="K84" s="215">
        <f t="shared" si="23"/>
        <v>0</v>
      </c>
      <c r="L84" s="215">
        <f t="shared" si="24"/>
        <v>1</v>
      </c>
      <c r="M84" s="215">
        <f t="shared" si="25"/>
        <v>0</v>
      </c>
      <c r="N84" s="215">
        <f t="shared" si="26"/>
        <v>0</v>
      </c>
      <c r="T84" s="214"/>
      <c r="U84" s="221"/>
      <c r="X84" s="214"/>
      <c r="Y84" s="111">
        <v>1.6542600960264681E-3</v>
      </c>
      <c r="Z84" s="92"/>
      <c r="AA84" s="214">
        <v>7.4856586592418855E-4</v>
      </c>
      <c r="AB84" s="111">
        <v>1.6542600960264681E-3</v>
      </c>
      <c r="AC84" s="92">
        <v>83</v>
      </c>
      <c r="AD84" s="220">
        <f t="shared" si="27"/>
        <v>9.0569423010227953E-4</v>
      </c>
      <c r="AE84" s="92">
        <f t="shared" si="28"/>
        <v>1</v>
      </c>
      <c r="AF84" s="92"/>
      <c r="AG84" s="92">
        <f t="shared" si="29"/>
        <v>1</v>
      </c>
      <c r="AH84" s="92">
        <f t="shared" si="30"/>
        <v>1</v>
      </c>
      <c r="AI84" s="92">
        <f t="shared" si="31"/>
        <v>1</v>
      </c>
      <c r="AJ84" s="92">
        <f t="shared" si="32"/>
        <v>0</v>
      </c>
      <c r="AS84" s="214">
        <v>-7.4856586592418855E-4</v>
      </c>
      <c r="AT84" s="214">
        <v>7.4856586592418855E-4</v>
      </c>
    </row>
    <row r="85" spans="1:46" x14ac:dyDescent="0.2">
      <c r="A85" s="136">
        <v>39416</v>
      </c>
      <c r="B85" s="115" t="s">
        <v>118</v>
      </c>
      <c r="C85" s="223">
        <v>18</v>
      </c>
      <c r="D85" s="223">
        <v>17.600000000000001</v>
      </c>
      <c r="E85" s="111">
        <v>-2.2472855852058514E-2</v>
      </c>
      <c r="F85" s="99">
        <v>492.82998700000002</v>
      </c>
      <c r="G85" s="214">
        <v>-1.0213199009381061E-2</v>
      </c>
      <c r="H85" s="214">
        <v>-1.2259656842677453E-2</v>
      </c>
      <c r="I85" s="215">
        <v>770190000</v>
      </c>
      <c r="J85" s="215">
        <f t="shared" si="22"/>
        <v>0</v>
      </c>
      <c r="K85" s="215">
        <f t="shared" si="23"/>
        <v>1</v>
      </c>
      <c r="L85" s="215">
        <f t="shared" si="24"/>
        <v>0</v>
      </c>
      <c r="M85" s="215">
        <f t="shared" si="25"/>
        <v>1</v>
      </c>
      <c r="N85" s="215">
        <f t="shared" si="26"/>
        <v>1</v>
      </c>
      <c r="T85" s="214"/>
      <c r="U85" s="221"/>
      <c r="X85" s="111"/>
      <c r="Y85" s="111">
        <v>0</v>
      </c>
      <c r="Z85" s="92"/>
      <c r="AA85" s="214">
        <v>5.3118322021384722E-4</v>
      </c>
      <c r="AB85" s="111">
        <v>0</v>
      </c>
      <c r="AC85" s="92">
        <v>84</v>
      </c>
      <c r="AD85" s="220">
        <f t="shared" si="27"/>
        <v>-5.3118322021384722E-4</v>
      </c>
      <c r="AE85" s="92">
        <f t="shared" si="28"/>
        <v>0</v>
      </c>
      <c r="AF85" s="92"/>
      <c r="AG85" s="92">
        <f t="shared" si="29"/>
        <v>1</v>
      </c>
      <c r="AH85" s="92">
        <f t="shared" si="30"/>
        <v>0</v>
      </c>
      <c r="AI85" s="92">
        <f t="shared" si="31"/>
        <v>0</v>
      </c>
      <c r="AJ85" s="92">
        <f t="shared" si="32"/>
        <v>0</v>
      </c>
      <c r="AS85" s="214">
        <v>-5.3118322021384722E-4</v>
      </c>
      <c r="AT85" s="214">
        <v>5.3118322021384722E-4</v>
      </c>
    </row>
    <row r="86" spans="1:46" x14ac:dyDescent="0.2">
      <c r="A86" s="107">
        <v>40263</v>
      </c>
      <c r="B86" s="104" t="s">
        <v>117</v>
      </c>
      <c r="C86" s="222">
        <v>31</v>
      </c>
      <c r="D86" s="222">
        <v>34.4</v>
      </c>
      <c r="E86" s="111">
        <v>0.10406935989420638</v>
      </c>
      <c r="F86" s="99">
        <v>373.05300899999997</v>
      </c>
      <c r="G86" s="214">
        <v>-2.1239882363471498E-2</v>
      </c>
      <c r="H86" s="214">
        <v>0.12530924225767787</v>
      </c>
      <c r="I86" s="215">
        <v>80849736</v>
      </c>
      <c r="J86" s="215">
        <f t="shared" si="22"/>
        <v>1</v>
      </c>
      <c r="K86" s="215">
        <f t="shared" si="23"/>
        <v>0</v>
      </c>
      <c r="L86" s="215">
        <f t="shared" si="24"/>
        <v>0</v>
      </c>
      <c r="M86" s="215">
        <f t="shared" si="25"/>
        <v>0</v>
      </c>
      <c r="N86" s="215">
        <f t="shared" si="26"/>
        <v>0</v>
      </c>
      <c r="T86" s="214"/>
      <c r="U86" s="221"/>
      <c r="X86" s="214"/>
      <c r="Y86" s="111">
        <v>0</v>
      </c>
      <c r="Z86" s="92"/>
      <c r="AA86" s="214">
        <v>-6.6910794755075786E-4</v>
      </c>
      <c r="AB86" s="111">
        <v>0</v>
      </c>
      <c r="AC86" s="92">
        <v>85</v>
      </c>
      <c r="AD86" s="220">
        <f t="shared" si="27"/>
        <v>6.6910794755075786E-4</v>
      </c>
      <c r="AE86" s="92">
        <f t="shared" si="28"/>
        <v>1</v>
      </c>
      <c r="AF86" s="92"/>
      <c r="AG86" s="92">
        <f t="shared" si="29"/>
        <v>1</v>
      </c>
      <c r="AH86" s="92">
        <f t="shared" si="30"/>
        <v>1</v>
      </c>
      <c r="AI86" s="92">
        <f t="shared" si="31"/>
        <v>1</v>
      </c>
      <c r="AJ86" s="92">
        <f t="shared" si="32"/>
        <v>1</v>
      </c>
      <c r="AS86" s="214">
        <v>6.6910794755075786E-4</v>
      </c>
      <c r="AT86" s="214">
        <v>-6.6910794755075786E-4</v>
      </c>
    </row>
    <row r="87" spans="1:46" x14ac:dyDescent="0.2">
      <c r="A87" s="107">
        <v>40337</v>
      </c>
      <c r="B87" s="104" t="s">
        <v>33</v>
      </c>
      <c r="C87" s="222">
        <v>12.6</v>
      </c>
      <c r="D87" s="222">
        <v>13.75</v>
      </c>
      <c r="E87" s="111">
        <v>8.73420101551481E-2</v>
      </c>
      <c r="F87" s="99">
        <v>339.48800699999998</v>
      </c>
      <c r="G87" s="214">
        <v>-5.4229727465087883E-2</v>
      </c>
      <c r="H87" s="214">
        <v>0.14157173762023598</v>
      </c>
      <c r="I87" s="215">
        <v>192564187.19999999</v>
      </c>
      <c r="J87" s="215">
        <f t="shared" si="22"/>
        <v>1</v>
      </c>
      <c r="K87" s="215">
        <f t="shared" si="23"/>
        <v>0</v>
      </c>
      <c r="L87" s="215">
        <f t="shared" si="24"/>
        <v>0</v>
      </c>
      <c r="M87" s="215">
        <f t="shared" si="25"/>
        <v>0</v>
      </c>
      <c r="N87" s="215">
        <f t="shared" si="26"/>
        <v>0</v>
      </c>
      <c r="T87" s="214"/>
      <c r="U87" s="221"/>
      <c r="X87" s="111"/>
      <c r="Y87" s="111">
        <v>0</v>
      </c>
      <c r="Z87" s="92"/>
      <c r="AA87" s="214">
        <v>-1.0992517380837485E-3</v>
      </c>
      <c r="AB87" s="111">
        <v>0</v>
      </c>
      <c r="AC87" s="92">
        <v>86</v>
      </c>
      <c r="AD87" s="220">
        <f t="shared" si="27"/>
        <v>1.0992517380837485E-3</v>
      </c>
      <c r="AE87" s="92">
        <f t="shared" si="28"/>
        <v>1</v>
      </c>
      <c r="AF87" s="92"/>
      <c r="AG87" s="92">
        <f t="shared" si="29"/>
        <v>1</v>
      </c>
      <c r="AH87" s="92">
        <f t="shared" si="30"/>
        <v>1</v>
      </c>
      <c r="AI87" s="92">
        <f t="shared" si="31"/>
        <v>1</v>
      </c>
      <c r="AJ87" s="92">
        <f t="shared" si="32"/>
        <v>0</v>
      </c>
      <c r="AS87" s="214">
        <v>-3.2204094064326476E-3</v>
      </c>
      <c r="AT87" s="214">
        <v>-1.0992517380837485E-3</v>
      </c>
    </row>
    <row r="88" spans="1:46" x14ac:dyDescent="0.2">
      <c r="A88" s="107">
        <v>40345</v>
      </c>
      <c r="B88" s="104" t="s">
        <v>116</v>
      </c>
      <c r="C88" s="222">
        <v>12</v>
      </c>
      <c r="D88" s="222">
        <v>13.8588</v>
      </c>
      <c r="E88" s="111">
        <v>0.14401376013890477</v>
      </c>
      <c r="F88" s="99">
        <v>361.59899899999999</v>
      </c>
      <c r="G88" s="214">
        <v>-4.3788272731654721E-3</v>
      </c>
      <c r="H88" s="214">
        <v>0.14839258741207023</v>
      </c>
      <c r="I88" s="215">
        <v>13976460</v>
      </c>
      <c r="J88" s="215">
        <f t="shared" si="22"/>
        <v>1</v>
      </c>
      <c r="K88" s="215">
        <f t="shared" si="23"/>
        <v>0</v>
      </c>
      <c r="L88" s="215">
        <f t="shared" si="24"/>
        <v>0</v>
      </c>
      <c r="M88" s="215">
        <f t="shared" si="25"/>
        <v>0</v>
      </c>
      <c r="N88" s="215">
        <f t="shared" si="26"/>
        <v>0</v>
      </c>
      <c r="T88" s="214"/>
      <c r="U88" s="221"/>
      <c r="X88" s="111"/>
      <c r="Y88" s="108">
        <v>0</v>
      </c>
      <c r="Z88" s="92"/>
      <c r="AA88" s="214">
        <v>-2.1183546683519361E-3</v>
      </c>
      <c r="AB88" s="108">
        <v>0</v>
      </c>
      <c r="AC88" s="92">
        <v>87</v>
      </c>
      <c r="AD88" s="220">
        <f t="shared" si="27"/>
        <v>2.1183546683519361E-3</v>
      </c>
      <c r="AE88" s="92">
        <f t="shared" si="28"/>
        <v>1</v>
      </c>
      <c r="AF88" s="92"/>
      <c r="AG88" s="92">
        <f t="shared" si="29"/>
        <v>1</v>
      </c>
      <c r="AH88" s="92">
        <f t="shared" si="30"/>
        <v>1</v>
      </c>
      <c r="AI88" s="92">
        <f t="shared" si="31"/>
        <v>1</v>
      </c>
      <c r="AJ88" s="92">
        <f t="shared" si="32"/>
        <v>1</v>
      </c>
      <c r="AS88" s="214">
        <v>2.1183546683519361E-3</v>
      </c>
      <c r="AT88" s="214">
        <v>-2.1183546683519361E-3</v>
      </c>
    </row>
    <row r="89" spans="1:46" x14ac:dyDescent="0.2">
      <c r="A89" s="107">
        <v>40353</v>
      </c>
      <c r="B89" s="104" t="s">
        <v>115</v>
      </c>
      <c r="C89" s="222">
        <v>24.2</v>
      </c>
      <c r="D89" s="222">
        <v>24.049959999999999</v>
      </c>
      <c r="E89" s="111">
        <v>-6.2192998139168326E-3</v>
      </c>
      <c r="F89" s="99">
        <v>351.09698500000002</v>
      </c>
      <c r="G89" s="214">
        <v>2.9345528380806854E-2</v>
      </c>
      <c r="H89" s="214">
        <v>-3.5564828194723688E-2</v>
      </c>
      <c r="I89" s="215">
        <v>1452000000</v>
      </c>
      <c r="J89" s="215">
        <f t="shared" si="22"/>
        <v>0</v>
      </c>
      <c r="K89" s="215">
        <f t="shared" si="23"/>
        <v>1</v>
      </c>
      <c r="L89" s="215">
        <f t="shared" si="24"/>
        <v>0</v>
      </c>
      <c r="M89" s="215">
        <f t="shared" si="25"/>
        <v>1</v>
      </c>
      <c r="N89" s="215">
        <f t="shared" si="26"/>
        <v>1</v>
      </c>
      <c r="T89" s="214"/>
      <c r="U89" s="221"/>
      <c r="X89" s="111"/>
      <c r="Y89" s="214">
        <v>0</v>
      </c>
      <c r="Z89" s="92"/>
      <c r="AA89" s="214">
        <v>-2.4841239323251593E-3</v>
      </c>
      <c r="AB89" s="214">
        <v>0</v>
      </c>
      <c r="AC89" s="92">
        <v>88</v>
      </c>
      <c r="AD89" s="220">
        <f t="shared" si="27"/>
        <v>2.4841239323251593E-3</v>
      </c>
      <c r="AE89" s="92">
        <f t="shared" si="28"/>
        <v>1</v>
      </c>
      <c r="AF89" s="92"/>
      <c r="AG89" s="92">
        <f t="shared" si="29"/>
        <v>0</v>
      </c>
      <c r="AH89" s="92">
        <f t="shared" si="30"/>
        <v>0</v>
      </c>
      <c r="AI89" s="92">
        <f t="shared" si="31"/>
        <v>0</v>
      </c>
      <c r="AJ89" s="92">
        <f t="shared" si="32"/>
        <v>0</v>
      </c>
      <c r="AS89" s="214">
        <v>-1.902208128863846E-2</v>
      </c>
      <c r="AT89" s="214">
        <v>-2.4841239323251593E-3</v>
      </c>
    </row>
    <row r="90" spans="1:46" x14ac:dyDescent="0.2">
      <c r="A90" s="107">
        <v>40358</v>
      </c>
      <c r="B90" s="104" t="s">
        <v>114</v>
      </c>
      <c r="C90" s="222">
        <v>22</v>
      </c>
      <c r="D90" s="222">
        <v>23.2</v>
      </c>
      <c r="E90" s="111">
        <v>5.3109825313948332E-2</v>
      </c>
      <c r="F90" s="99">
        <v>326.68099999999998</v>
      </c>
      <c r="G90" s="214">
        <v>-3.3650226307377394E-3</v>
      </c>
      <c r="H90" s="214">
        <v>5.6474847944686074E-2</v>
      </c>
      <c r="I90" s="215">
        <v>3630000000</v>
      </c>
      <c r="J90" s="215">
        <f t="shared" si="22"/>
        <v>0</v>
      </c>
      <c r="K90" s="215">
        <f t="shared" si="23"/>
        <v>0</v>
      </c>
      <c r="L90" s="215">
        <f t="shared" si="24"/>
        <v>1</v>
      </c>
      <c r="M90" s="215">
        <f t="shared" si="25"/>
        <v>0</v>
      </c>
      <c r="N90" s="215">
        <f t="shared" si="26"/>
        <v>0</v>
      </c>
      <c r="T90" s="214"/>
      <c r="U90" s="221"/>
      <c r="X90" s="111"/>
      <c r="Y90" s="214">
        <v>0</v>
      </c>
      <c r="Z90" s="92"/>
      <c r="AA90" s="214">
        <v>-2.9341357523430464E-3</v>
      </c>
      <c r="AB90" s="214">
        <v>0</v>
      </c>
      <c r="AC90" s="92">
        <v>89</v>
      </c>
      <c r="AD90" s="220">
        <f t="shared" si="27"/>
        <v>2.9341357523430464E-3</v>
      </c>
      <c r="AE90" s="92">
        <f t="shared" si="28"/>
        <v>1</v>
      </c>
      <c r="AF90" s="92"/>
      <c r="AG90" s="92">
        <f t="shared" si="29"/>
        <v>1</v>
      </c>
      <c r="AH90" s="92">
        <f t="shared" si="30"/>
        <v>1</v>
      </c>
      <c r="AI90" s="92">
        <f t="shared" si="31"/>
        <v>1</v>
      </c>
      <c r="AJ90" s="92">
        <f t="shared" si="32"/>
        <v>0</v>
      </c>
      <c r="AS90" s="214">
        <v>-1.6610460320627237E-2</v>
      </c>
      <c r="AT90" s="214">
        <v>-2.9341357523430464E-3</v>
      </c>
    </row>
    <row r="91" spans="1:46" x14ac:dyDescent="0.2">
      <c r="A91" s="107">
        <v>40473</v>
      </c>
      <c r="B91" s="104" t="s">
        <v>113</v>
      </c>
      <c r="C91" s="222">
        <v>39</v>
      </c>
      <c r="D91" s="222">
        <v>40.5</v>
      </c>
      <c r="E91" s="111">
        <v>3.7740327982847113E-2</v>
      </c>
      <c r="F91" s="99">
        <v>397.86498999999998</v>
      </c>
      <c r="G91" s="214">
        <v>-9.6144107913971565E-3</v>
      </c>
      <c r="H91" s="214">
        <v>4.7354738774244273E-2</v>
      </c>
      <c r="I91" s="215">
        <v>5382000000</v>
      </c>
      <c r="J91" s="215">
        <f t="shared" si="22"/>
        <v>0</v>
      </c>
      <c r="K91" s="215">
        <f t="shared" si="23"/>
        <v>0</v>
      </c>
      <c r="L91" s="215">
        <f t="shared" si="24"/>
        <v>1</v>
      </c>
      <c r="M91" s="215">
        <f t="shared" si="25"/>
        <v>0</v>
      </c>
      <c r="N91" s="215">
        <f t="shared" si="26"/>
        <v>0</v>
      </c>
      <c r="T91" s="214"/>
      <c r="U91" s="221"/>
      <c r="X91" s="111"/>
      <c r="Y91" s="111">
        <v>-4.2462908814510968E-3</v>
      </c>
      <c r="Z91" s="92"/>
      <c r="AA91" s="214">
        <v>-4.0703853576641129E-3</v>
      </c>
      <c r="AB91" s="111">
        <v>-4.2462908814510968E-3</v>
      </c>
      <c r="AC91" s="92">
        <v>90</v>
      </c>
      <c r="AD91" s="220">
        <f t="shared" si="27"/>
        <v>-1.7590552378698391E-4</v>
      </c>
      <c r="AE91" s="92">
        <f t="shared" si="28"/>
        <v>0</v>
      </c>
      <c r="AF91" s="92"/>
      <c r="AG91" s="92">
        <f t="shared" si="29"/>
        <v>1</v>
      </c>
      <c r="AH91" s="92">
        <f t="shared" si="30"/>
        <v>1</v>
      </c>
      <c r="AI91" s="92">
        <f t="shared" si="31"/>
        <v>1</v>
      </c>
      <c r="AJ91" s="92">
        <f t="shared" si="32"/>
        <v>0</v>
      </c>
      <c r="AS91" s="214">
        <v>2.7958600532359705E-2</v>
      </c>
      <c r="AT91" s="214">
        <v>-4.0703853576641129E-3</v>
      </c>
    </row>
    <row r="92" spans="1:46" x14ac:dyDescent="0.2">
      <c r="A92" s="107">
        <v>40513</v>
      </c>
      <c r="B92" s="104" t="s">
        <v>32</v>
      </c>
      <c r="C92" s="222">
        <v>14</v>
      </c>
      <c r="D92" s="222">
        <v>13.7</v>
      </c>
      <c r="E92" s="111">
        <v>-2.1661496781179419E-2</v>
      </c>
      <c r="F92" s="99">
        <v>407.86200000000002</v>
      </c>
      <c r="G92" s="214">
        <v>6.6901660631679787E-3</v>
      </c>
      <c r="H92" s="214">
        <v>-2.8351662844347397E-2</v>
      </c>
      <c r="I92" s="215">
        <v>294000000</v>
      </c>
      <c r="J92" s="215">
        <f t="shared" si="22"/>
        <v>1</v>
      </c>
      <c r="K92" s="215">
        <f t="shared" si="23"/>
        <v>0</v>
      </c>
      <c r="L92" s="215">
        <f t="shared" si="24"/>
        <v>0</v>
      </c>
      <c r="M92" s="215">
        <f t="shared" si="25"/>
        <v>1</v>
      </c>
      <c r="N92" s="215">
        <f t="shared" si="26"/>
        <v>1</v>
      </c>
      <c r="T92" s="214"/>
      <c r="U92" s="221"/>
      <c r="X92" s="111"/>
      <c r="Y92" s="111">
        <v>-4.3196611445163961E-3</v>
      </c>
      <c r="Z92" s="92"/>
      <c r="AA92" s="214">
        <v>-5.7753473903377813E-3</v>
      </c>
      <c r="AB92" s="111">
        <v>-4.3196611445163961E-3</v>
      </c>
      <c r="AC92" s="92">
        <v>91</v>
      </c>
      <c r="AD92" s="220">
        <f t="shared" si="27"/>
        <v>1.4556862458213853E-3</v>
      </c>
      <c r="AE92" s="92">
        <f t="shared" si="28"/>
        <v>1</v>
      </c>
      <c r="AF92" s="92"/>
      <c r="AG92" s="92">
        <f t="shared" si="29"/>
        <v>0</v>
      </c>
      <c r="AH92" s="92">
        <f t="shared" si="30"/>
        <v>0</v>
      </c>
      <c r="AI92" s="92">
        <f t="shared" si="31"/>
        <v>0</v>
      </c>
      <c r="AJ92" s="92">
        <f t="shared" si="32"/>
        <v>0</v>
      </c>
      <c r="AS92" s="214">
        <v>9.1695804583533987E-3</v>
      </c>
      <c r="AT92" s="214">
        <v>-5.7753473903377813E-3</v>
      </c>
    </row>
    <row r="93" spans="1:46" x14ac:dyDescent="0.2">
      <c r="A93" s="107">
        <v>40521</v>
      </c>
      <c r="B93" s="104" t="s">
        <v>31</v>
      </c>
      <c r="C93" s="222">
        <v>59</v>
      </c>
      <c r="D93" s="222">
        <v>58.75</v>
      </c>
      <c r="E93" s="111">
        <v>-4.2462908814510968E-3</v>
      </c>
      <c r="F93" s="99">
        <v>420.68499800000001</v>
      </c>
      <c r="G93" s="214">
        <v>-5.8674653155637493E-3</v>
      </c>
      <c r="H93" s="214">
        <v>1.6211744341126525E-3</v>
      </c>
      <c r="I93" s="215">
        <v>11279620000</v>
      </c>
      <c r="J93" s="215">
        <f t="shared" si="22"/>
        <v>0</v>
      </c>
      <c r="K93" s="215">
        <f t="shared" si="23"/>
        <v>0</v>
      </c>
      <c r="L93" s="215">
        <f t="shared" si="24"/>
        <v>1</v>
      </c>
      <c r="M93" s="215">
        <f t="shared" si="25"/>
        <v>1</v>
      </c>
      <c r="N93" s="215">
        <f t="shared" si="26"/>
        <v>1</v>
      </c>
      <c r="T93" s="214"/>
      <c r="U93" s="221"/>
      <c r="X93" s="111"/>
      <c r="Y93" s="111">
        <v>-5.0125418235443982E-3</v>
      </c>
      <c r="Z93" s="92"/>
      <c r="AA93" s="214">
        <v>-6.6063524481778206E-3</v>
      </c>
      <c r="AB93" s="111">
        <v>-5.0125418235443982E-3</v>
      </c>
      <c r="AC93" s="92">
        <v>92</v>
      </c>
      <c r="AD93" s="220">
        <f t="shared" si="27"/>
        <v>1.5938106246334224E-3</v>
      </c>
      <c r="AE93" s="92">
        <f t="shared" si="28"/>
        <v>1</v>
      </c>
      <c r="AF93" s="92"/>
      <c r="AG93" s="92">
        <f t="shared" si="29"/>
        <v>1</v>
      </c>
      <c r="AH93" s="92">
        <f t="shared" si="30"/>
        <v>0</v>
      </c>
      <c r="AI93" s="92">
        <f t="shared" si="31"/>
        <v>0</v>
      </c>
      <c r="AJ93" s="92">
        <f t="shared" si="32"/>
        <v>0</v>
      </c>
      <c r="AS93" s="214">
        <v>-2.4165306218575839E-2</v>
      </c>
      <c r="AT93" s="214">
        <v>-6.6063524481778206E-3</v>
      </c>
    </row>
    <row r="94" spans="1:46" x14ac:dyDescent="0.2">
      <c r="A94" s="107">
        <v>40595</v>
      </c>
      <c r="B94" s="104" t="s">
        <v>112</v>
      </c>
      <c r="C94" s="222">
        <v>19</v>
      </c>
      <c r="D94" s="222">
        <v>19.2</v>
      </c>
      <c r="E94" s="111">
        <v>1.0471299867295437E-2</v>
      </c>
      <c r="F94" s="99">
        <v>437.23498499999999</v>
      </c>
      <c r="G94" s="214">
        <v>-4.9057400312285896E-3</v>
      </c>
      <c r="H94" s="214">
        <v>1.5377039898524026E-2</v>
      </c>
      <c r="I94" s="215">
        <v>5370000000</v>
      </c>
      <c r="J94" s="215">
        <f t="shared" si="22"/>
        <v>0</v>
      </c>
      <c r="K94" s="215">
        <f t="shared" si="23"/>
        <v>0</v>
      </c>
      <c r="L94" s="215">
        <f t="shared" si="24"/>
        <v>1</v>
      </c>
      <c r="M94" s="215">
        <f t="shared" si="25"/>
        <v>1</v>
      </c>
      <c r="N94" s="215">
        <f t="shared" si="26"/>
        <v>0</v>
      </c>
      <c r="T94" s="214"/>
      <c r="U94" s="221"/>
      <c r="X94" s="111"/>
      <c r="Y94" s="111">
        <v>-5.2770571008438931E-3</v>
      </c>
      <c r="Z94" s="92"/>
      <c r="AA94" s="214">
        <v>-7.1349090706285638E-3</v>
      </c>
      <c r="AB94" s="111">
        <v>-5.2770571008438931E-3</v>
      </c>
      <c r="AC94" s="92">
        <v>93</v>
      </c>
      <c r="AD94" s="220">
        <f t="shared" si="27"/>
        <v>1.8578519697846707E-3</v>
      </c>
      <c r="AE94" s="92">
        <f t="shared" si="28"/>
        <v>1</v>
      </c>
      <c r="AF94" s="92"/>
      <c r="AG94" s="92">
        <f t="shared" si="29"/>
        <v>1</v>
      </c>
      <c r="AH94" s="92">
        <f t="shared" si="30"/>
        <v>1</v>
      </c>
      <c r="AI94" s="92">
        <f t="shared" si="31"/>
        <v>1</v>
      </c>
      <c r="AJ94" s="92">
        <f t="shared" si="32"/>
        <v>0</v>
      </c>
      <c r="AS94" s="214">
        <v>2.3696997369606794E-2</v>
      </c>
      <c r="AT94" s="214">
        <v>-7.1349090706285638E-3</v>
      </c>
    </row>
    <row r="95" spans="1:46" x14ac:dyDescent="0.2">
      <c r="A95" s="107">
        <v>40627</v>
      </c>
      <c r="B95" s="104" t="s">
        <v>30</v>
      </c>
      <c r="C95" s="222">
        <v>21</v>
      </c>
      <c r="D95" s="222">
        <v>21.8</v>
      </c>
      <c r="E95" s="111">
        <v>3.7387532071620412E-2</v>
      </c>
      <c r="F95" s="99">
        <v>445.57299799999998</v>
      </c>
      <c r="G95" s="214">
        <v>-2.2689359493102174E-3</v>
      </c>
      <c r="H95" s="214">
        <v>3.9656468020930633E-2</v>
      </c>
      <c r="I95" s="215">
        <v>918770000</v>
      </c>
      <c r="J95" s="215">
        <f t="shared" si="22"/>
        <v>0</v>
      </c>
      <c r="K95" s="215">
        <f t="shared" si="23"/>
        <v>1</v>
      </c>
      <c r="L95" s="215">
        <f t="shared" si="24"/>
        <v>0</v>
      </c>
      <c r="M95" s="215">
        <f t="shared" si="25"/>
        <v>0</v>
      </c>
      <c r="N95" s="215">
        <f t="shared" si="26"/>
        <v>0</v>
      </c>
      <c r="T95" s="214"/>
      <c r="U95" s="221"/>
      <c r="X95" s="108"/>
      <c r="Y95" s="111">
        <v>-6.2192998139168326E-3</v>
      </c>
      <c r="Z95" s="92"/>
      <c r="AA95" s="214">
        <v>-7.3679221585837033E-3</v>
      </c>
      <c r="AB95" s="111">
        <v>-6.2192998139168326E-3</v>
      </c>
      <c r="AC95" s="92">
        <v>94</v>
      </c>
      <c r="AD95" s="220">
        <f t="shared" si="27"/>
        <v>1.1486223446668707E-3</v>
      </c>
      <c r="AE95" s="92">
        <f t="shared" si="28"/>
        <v>1</v>
      </c>
      <c r="AF95" s="92"/>
      <c r="AG95" s="92">
        <f t="shared" si="29"/>
        <v>1</v>
      </c>
      <c r="AH95" s="92">
        <f t="shared" si="30"/>
        <v>1</v>
      </c>
      <c r="AI95" s="92">
        <f t="shared" si="31"/>
        <v>1</v>
      </c>
      <c r="AJ95" s="92">
        <f t="shared" si="32"/>
        <v>0</v>
      </c>
      <c r="AS95" s="214">
        <v>7.3679221585837033E-3</v>
      </c>
      <c r="AT95" s="214">
        <v>-7.3679221585837033E-3</v>
      </c>
    </row>
    <row r="96" spans="1:46" x14ac:dyDescent="0.2">
      <c r="A96" s="107">
        <v>40718</v>
      </c>
      <c r="B96" s="104" t="s">
        <v>111</v>
      </c>
      <c r="C96" s="222">
        <v>38</v>
      </c>
      <c r="D96" s="222">
        <v>41.9</v>
      </c>
      <c r="E96" s="111">
        <v>9.7699667201706267E-2</v>
      </c>
      <c r="F96" s="99">
        <v>401.54501299999998</v>
      </c>
      <c r="G96" s="214">
        <v>-3.3628010618544702E-3</v>
      </c>
      <c r="H96" s="214">
        <v>0.10106246826356073</v>
      </c>
      <c r="I96" s="215">
        <v>1014980000</v>
      </c>
      <c r="J96" s="215">
        <f t="shared" si="22"/>
        <v>0</v>
      </c>
      <c r="K96" s="215">
        <f t="shared" si="23"/>
        <v>1</v>
      </c>
      <c r="L96" s="215">
        <f t="shared" si="24"/>
        <v>0</v>
      </c>
      <c r="M96" s="215">
        <f t="shared" si="25"/>
        <v>0</v>
      </c>
      <c r="N96" s="215">
        <f t="shared" si="26"/>
        <v>0</v>
      </c>
      <c r="T96" s="214"/>
      <c r="U96" s="221"/>
      <c r="X96" s="111"/>
      <c r="Y96" s="111">
        <v>-7.168489478612516E-3</v>
      </c>
      <c r="Z96" s="92"/>
      <c r="AA96" s="214">
        <v>-7.4302986926797418E-3</v>
      </c>
      <c r="AB96" s="111">
        <v>-7.168489478612516E-3</v>
      </c>
      <c r="AC96" s="92">
        <v>95</v>
      </c>
      <c r="AD96" s="220">
        <f t="shared" si="27"/>
        <v>2.6180921406722575E-4</v>
      </c>
      <c r="AE96" s="92">
        <f t="shared" si="28"/>
        <v>1</v>
      </c>
      <c r="AF96" s="92"/>
      <c r="AG96" s="92">
        <f t="shared" si="29"/>
        <v>1</v>
      </c>
      <c r="AH96" s="92">
        <f t="shared" si="30"/>
        <v>1</v>
      </c>
      <c r="AI96" s="92">
        <f t="shared" si="31"/>
        <v>1</v>
      </c>
      <c r="AJ96" s="92">
        <f t="shared" si="32"/>
        <v>0</v>
      </c>
      <c r="AS96" s="214">
        <v>-9.3768196237014323E-3</v>
      </c>
      <c r="AT96" s="214">
        <v>-7.4302986926797418E-3</v>
      </c>
    </row>
    <row r="97" spans="1:46" x14ac:dyDescent="0.2">
      <c r="A97" s="107">
        <v>41071</v>
      </c>
      <c r="B97" s="104" t="s">
        <v>110</v>
      </c>
      <c r="C97" s="222">
        <v>20</v>
      </c>
      <c r="D97" s="222">
        <v>19</v>
      </c>
      <c r="E97" s="111">
        <v>-5.1293294387550578E-2</v>
      </c>
      <c r="F97" s="99">
        <v>385.53799400000003</v>
      </c>
      <c r="G97" s="214">
        <v>-3.1016718592533126E-4</v>
      </c>
      <c r="H97" s="214">
        <v>-5.0983127201625247E-2</v>
      </c>
      <c r="I97" s="215">
        <v>1860000000</v>
      </c>
      <c r="J97" s="215">
        <f t="shared" si="22"/>
        <v>0</v>
      </c>
      <c r="K97" s="215">
        <f t="shared" si="23"/>
        <v>1</v>
      </c>
      <c r="L97" s="215">
        <f t="shared" si="24"/>
        <v>0</v>
      </c>
      <c r="M97" s="215">
        <f t="shared" si="25"/>
        <v>1</v>
      </c>
      <c r="N97" s="215">
        <f t="shared" si="26"/>
        <v>1</v>
      </c>
      <c r="T97" s="214"/>
      <c r="U97" s="221"/>
      <c r="X97" s="111"/>
      <c r="Y97" s="111">
        <v>-9.5694510161506725E-3</v>
      </c>
      <c r="Z97" s="92"/>
      <c r="AA97" s="214">
        <v>-8.1399133775943329E-3</v>
      </c>
      <c r="AB97" s="111">
        <v>-9.5694510161506725E-3</v>
      </c>
      <c r="AC97" s="92">
        <v>96</v>
      </c>
      <c r="AD97" s="220">
        <f t="shared" si="27"/>
        <v>-1.4295376385563396E-3</v>
      </c>
      <c r="AE97" s="92">
        <f t="shared" si="28"/>
        <v>0</v>
      </c>
      <c r="AF97" s="92"/>
      <c r="AG97" s="92">
        <f t="shared" si="29"/>
        <v>1</v>
      </c>
      <c r="AH97" s="92">
        <f t="shared" si="30"/>
        <v>0</v>
      </c>
      <c r="AI97" s="92">
        <f t="shared" si="31"/>
        <v>0</v>
      </c>
      <c r="AJ97" s="92">
        <f t="shared" si="32"/>
        <v>0</v>
      </c>
      <c r="AS97" s="214">
        <v>9.7142389898181706E-4</v>
      </c>
      <c r="AT97" s="214">
        <v>-8.1399133775943329E-3</v>
      </c>
    </row>
    <row r="98" spans="1:46" x14ac:dyDescent="0.2">
      <c r="A98" s="107">
        <v>41200</v>
      </c>
      <c r="B98" s="104" t="s">
        <v>109</v>
      </c>
      <c r="C98" s="222">
        <v>21</v>
      </c>
      <c r="D98" s="222">
        <v>20.7</v>
      </c>
      <c r="E98" s="111">
        <v>-1.4388737452099669E-2</v>
      </c>
      <c r="F98" s="99">
        <v>450.80898999999999</v>
      </c>
      <c r="G98" s="214">
        <v>-9.2119678207939592E-4</v>
      </c>
      <c r="H98" s="214">
        <v>-1.3467540670020274E-2</v>
      </c>
      <c r="I98" s="215">
        <v>2100000000</v>
      </c>
      <c r="J98" s="215">
        <f t="shared" ref="J98:J129" si="33">IF(I98&lt;$Q$51,1,0)</f>
        <v>0</v>
      </c>
      <c r="K98" s="215">
        <f t="shared" ref="K98:K126" si="34">IF(AND(I98&gt;$Q$51,I98&lt;$Q$52),1,0)</f>
        <v>1</v>
      </c>
      <c r="L98" s="215">
        <f t="shared" ref="L98:L126" si="35">IF(I98&gt;$Q$52,1,0)</f>
        <v>0</v>
      </c>
      <c r="M98" s="215">
        <f t="shared" ref="M98:M126" si="36">IF(E98&lt;0.025,1,0)</f>
        <v>1</v>
      </c>
      <c r="N98" s="215">
        <f t="shared" ref="N98:N126" si="37">IF(E98&lt;0,1,0)</f>
        <v>1</v>
      </c>
      <c r="T98" s="214"/>
      <c r="U98" s="221"/>
      <c r="X98" s="111"/>
      <c r="Y98" s="111">
        <v>-1.0050335853501451E-2</v>
      </c>
      <c r="Z98" s="92"/>
      <c r="AA98" s="214">
        <v>-9.1653094410370645E-3</v>
      </c>
      <c r="AB98" s="111">
        <v>-1.0050335853501451E-2</v>
      </c>
      <c r="AC98" s="92">
        <v>97</v>
      </c>
      <c r="AD98" s="220">
        <f t="shared" ref="AD98:AD126" si="38">AB98-AA98</f>
        <v>-8.8502641246438613E-4</v>
      </c>
      <c r="AE98" s="92">
        <f t="shared" ref="AE98:AE129" si="39">IF(AD98&gt;0,1,0)</f>
        <v>0</v>
      </c>
      <c r="AF98" s="92"/>
      <c r="AG98" s="92">
        <f t="shared" ref="AG98:AG126" si="40">IF(G98&lt;0,1,0)</f>
        <v>1</v>
      </c>
      <c r="AH98" s="92">
        <f t="shared" ref="AH98:AH126" si="41">IF(E98&gt;0,1,0)</f>
        <v>0</v>
      </c>
      <c r="AI98" s="92">
        <f t="shared" ref="AI98:AI129" si="42">IF((AG98+AH98)=2,1,0)</f>
        <v>0</v>
      </c>
      <c r="AJ98" s="92">
        <f t="shared" ref="AJ98:AJ126" si="43">IF(E98&gt;0.1,1,0)</f>
        <v>0</v>
      </c>
      <c r="AS98" s="214">
        <v>4.1527676174926663E-3</v>
      </c>
      <c r="AT98" s="214">
        <v>-9.1653094410370645E-3</v>
      </c>
    </row>
    <row r="99" spans="1:46" x14ac:dyDescent="0.2">
      <c r="A99" s="107">
        <v>41353</v>
      </c>
      <c r="B99" s="104" t="s">
        <v>108</v>
      </c>
      <c r="C99" s="222">
        <v>36</v>
      </c>
      <c r="D99" s="222">
        <v>34.799999999999997</v>
      </c>
      <c r="E99" s="111">
        <v>-3.3901551675681457E-2</v>
      </c>
      <c r="F99" s="99">
        <v>475.88400300000001</v>
      </c>
      <c r="G99" s="214">
        <v>1.0765499684860782E-2</v>
      </c>
      <c r="H99" s="214">
        <v>-4.4667051360542241E-2</v>
      </c>
      <c r="I99" s="215">
        <v>535730000</v>
      </c>
      <c r="J99" s="215">
        <f t="shared" si="33"/>
        <v>0</v>
      </c>
      <c r="K99" s="215">
        <f t="shared" si="34"/>
        <v>1</v>
      </c>
      <c r="L99" s="215">
        <f t="shared" si="35"/>
        <v>0</v>
      </c>
      <c r="M99" s="215">
        <f t="shared" si="36"/>
        <v>1</v>
      </c>
      <c r="N99" s="215">
        <f t="shared" si="37"/>
        <v>1</v>
      </c>
      <c r="T99" s="214"/>
      <c r="U99" s="221"/>
      <c r="X99" s="111"/>
      <c r="Y99" s="111">
        <v>-1.4051753455650415E-2</v>
      </c>
      <c r="Z99" s="92"/>
      <c r="AA99" s="214">
        <v>-1.0424109102205138E-2</v>
      </c>
      <c r="AB99" s="111">
        <v>-1.4051753455650415E-2</v>
      </c>
      <c r="AC99" s="92">
        <v>98</v>
      </c>
      <c r="AD99" s="220">
        <f t="shared" si="38"/>
        <v>-3.6276443534452776E-3</v>
      </c>
      <c r="AE99" s="92">
        <f t="shared" si="39"/>
        <v>0</v>
      </c>
      <c r="AF99" s="92"/>
      <c r="AG99" s="92">
        <f t="shared" si="40"/>
        <v>0</v>
      </c>
      <c r="AH99" s="92">
        <f t="shared" si="41"/>
        <v>0</v>
      </c>
      <c r="AI99" s="92">
        <f t="shared" si="42"/>
        <v>0</v>
      </c>
      <c r="AJ99" s="92">
        <f t="shared" si="43"/>
        <v>0</v>
      </c>
      <c r="AS99" s="214">
        <v>5.1470520013612454E-3</v>
      </c>
      <c r="AT99" s="214">
        <v>-1.0424109102205138E-2</v>
      </c>
    </row>
    <row r="100" spans="1:46" x14ac:dyDescent="0.2">
      <c r="A100" s="107">
        <v>41452</v>
      </c>
      <c r="B100" s="104" t="s">
        <v>107</v>
      </c>
      <c r="C100" s="222">
        <v>27</v>
      </c>
      <c r="D100" s="222">
        <v>27.7</v>
      </c>
      <c r="E100" s="111">
        <v>2.5595547188963723E-2</v>
      </c>
      <c r="F100" s="99">
        <v>470.62799100000001</v>
      </c>
      <c r="G100" s="214">
        <v>-6.9374014007317717E-3</v>
      </c>
      <c r="H100" s="214">
        <v>3.2532948589695493E-2</v>
      </c>
      <c r="I100" s="215">
        <v>3530000000</v>
      </c>
      <c r="J100" s="215">
        <f t="shared" si="33"/>
        <v>0</v>
      </c>
      <c r="K100" s="215">
        <f t="shared" si="34"/>
        <v>0</v>
      </c>
      <c r="L100" s="215">
        <f t="shared" si="35"/>
        <v>1</v>
      </c>
      <c r="M100" s="215">
        <f t="shared" si="36"/>
        <v>0</v>
      </c>
      <c r="N100" s="215">
        <f t="shared" si="37"/>
        <v>0</v>
      </c>
      <c r="T100" s="214"/>
      <c r="U100" s="221"/>
      <c r="X100" s="111"/>
      <c r="Y100" s="111">
        <v>-1.4388737452099556E-2</v>
      </c>
      <c r="Z100" s="92"/>
      <c r="AA100" s="214">
        <v>-1.2259656842677453E-2</v>
      </c>
      <c r="AB100" s="111">
        <v>-1.4388737452099556E-2</v>
      </c>
      <c r="AC100" s="92">
        <v>99</v>
      </c>
      <c r="AD100" s="220">
        <f t="shared" si="38"/>
        <v>-2.1290806094221033E-3</v>
      </c>
      <c r="AE100" s="92">
        <f t="shared" si="39"/>
        <v>0</v>
      </c>
      <c r="AF100" s="92"/>
      <c r="AG100" s="92">
        <f t="shared" si="40"/>
        <v>1</v>
      </c>
      <c r="AH100" s="92">
        <f t="shared" si="41"/>
        <v>1</v>
      </c>
      <c r="AI100" s="92">
        <f t="shared" si="42"/>
        <v>1</v>
      </c>
      <c r="AJ100" s="92">
        <f t="shared" si="43"/>
        <v>0</v>
      </c>
      <c r="AS100" s="214">
        <v>-1.0213199009381061E-2</v>
      </c>
      <c r="AT100" s="214">
        <v>-1.2259656842677453E-2</v>
      </c>
    </row>
    <row r="101" spans="1:46" x14ac:dyDescent="0.2">
      <c r="A101" s="107">
        <v>41543</v>
      </c>
      <c r="B101" s="104" t="s">
        <v>106</v>
      </c>
      <c r="C101" s="222">
        <v>42</v>
      </c>
      <c r="D101" s="222">
        <v>41</v>
      </c>
      <c r="E101" s="111">
        <v>-2.409755157906053E-2</v>
      </c>
      <c r="F101" s="99">
        <v>509.97198500000002</v>
      </c>
      <c r="G101" s="214">
        <v>-2.2727412283068435E-3</v>
      </c>
      <c r="H101" s="214">
        <v>-2.1824810350753687E-2</v>
      </c>
      <c r="I101" s="215">
        <v>2352000000</v>
      </c>
      <c r="J101" s="215">
        <f t="shared" si="33"/>
        <v>0</v>
      </c>
      <c r="K101" s="215">
        <f t="shared" si="34"/>
        <v>1</v>
      </c>
      <c r="L101" s="215">
        <f t="shared" si="35"/>
        <v>0</v>
      </c>
      <c r="M101" s="215">
        <f t="shared" si="36"/>
        <v>1</v>
      </c>
      <c r="N101" s="215">
        <f t="shared" si="37"/>
        <v>1</v>
      </c>
      <c r="T101" s="214"/>
      <c r="U101" s="221"/>
      <c r="X101" s="111"/>
      <c r="Y101" s="111">
        <v>-1.4388737452099669E-2</v>
      </c>
      <c r="Z101" s="92"/>
      <c r="AA101" s="214">
        <v>-1.2621936837626642E-2</v>
      </c>
      <c r="AB101" s="111">
        <v>-1.4388737452099669E-2</v>
      </c>
      <c r="AC101" s="92">
        <v>100</v>
      </c>
      <c r="AD101" s="220">
        <f t="shared" si="38"/>
        <v>-1.7668006144730269E-3</v>
      </c>
      <c r="AE101" s="92">
        <f t="shared" si="39"/>
        <v>0</v>
      </c>
      <c r="AF101" s="92"/>
      <c r="AG101" s="92">
        <f t="shared" si="40"/>
        <v>1</v>
      </c>
      <c r="AH101" s="92">
        <f t="shared" si="41"/>
        <v>0</v>
      </c>
      <c r="AI101" s="92">
        <f t="shared" si="42"/>
        <v>0</v>
      </c>
      <c r="AJ101" s="92">
        <f t="shared" si="43"/>
        <v>0</v>
      </c>
      <c r="AS101" s="214">
        <v>-3.5006112151627945E-2</v>
      </c>
      <c r="AT101" s="214">
        <v>-1.2621936837626642E-2</v>
      </c>
    </row>
    <row r="102" spans="1:46" x14ac:dyDescent="0.2">
      <c r="A102" s="107">
        <v>41568</v>
      </c>
      <c r="B102" s="104" t="s">
        <v>105</v>
      </c>
      <c r="C102" s="222">
        <v>12</v>
      </c>
      <c r="D102" s="222">
        <v>11.8</v>
      </c>
      <c r="E102" s="111">
        <v>-1.6807118316381174E-2</v>
      </c>
      <c r="F102" s="99">
        <v>525.03497300000004</v>
      </c>
      <c r="G102" s="214">
        <v>-9.3768196237014323E-3</v>
      </c>
      <c r="H102" s="214">
        <v>-7.4302986926797418E-3</v>
      </c>
      <c r="I102" s="215">
        <v>1920000000</v>
      </c>
      <c r="J102" s="215">
        <f t="shared" si="33"/>
        <v>0</v>
      </c>
      <c r="K102" s="215">
        <f t="shared" si="34"/>
        <v>1</v>
      </c>
      <c r="L102" s="215">
        <f t="shared" si="35"/>
        <v>0</v>
      </c>
      <c r="M102" s="215">
        <f t="shared" si="36"/>
        <v>1</v>
      </c>
      <c r="N102" s="215">
        <f t="shared" si="37"/>
        <v>1</v>
      </c>
      <c r="T102" s="214"/>
      <c r="U102" s="221"/>
      <c r="X102" s="111"/>
      <c r="Y102" s="111">
        <v>-1.5037877364540559E-2</v>
      </c>
      <c r="Z102" s="92"/>
      <c r="AA102" s="214">
        <v>-1.274843955982656E-2</v>
      </c>
      <c r="AB102" s="111">
        <v>-1.5037877364540559E-2</v>
      </c>
      <c r="AC102" s="92">
        <v>101</v>
      </c>
      <c r="AD102" s="220">
        <f t="shared" si="38"/>
        <v>-2.2894378047139986E-3</v>
      </c>
      <c r="AE102" s="92">
        <f t="shared" si="39"/>
        <v>0</v>
      </c>
      <c r="AF102" s="92"/>
      <c r="AG102" s="92">
        <f t="shared" si="40"/>
        <v>1</v>
      </c>
      <c r="AH102" s="92">
        <f t="shared" si="41"/>
        <v>0</v>
      </c>
      <c r="AI102" s="92">
        <f t="shared" si="42"/>
        <v>0</v>
      </c>
      <c r="AJ102" s="92">
        <f t="shared" si="43"/>
        <v>0</v>
      </c>
      <c r="AS102" s="214">
        <v>-1.6239097313425738E-2</v>
      </c>
      <c r="AT102" s="214">
        <v>-1.274843955982656E-2</v>
      </c>
    </row>
    <row r="103" spans="1:46" x14ac:dyDescent="0.2">
      <c r="A103" s="107">
        <v>41599</v>
      </c>
      <c r="B103" s="104" t="s">
        <v>104</v>
      </c>
      <c r="C103" s="222">
        <v>47</v>
      </c>
      <c r="D103" s="222">
        <v>49.3</v>
      </c>
      <c r="E103" s="111">
        <v>4.777647933858585E-2</v>
      </c>
      <c r="F103" s="99">
        <v>536.80798300000004</v>
      </c>
      <c r="G103" s="214">
        <v>8.1392018683013462E-3</v>
      </c>
      <c r="H103" s="214">
        <v>3.9637277470284504E-2</v>
      </c>
      <c r="I103" s="215">
        <v>6860000000</v>
      </c>
      <c r="J103" s="215">
        <f t="shared" si="33"/>
        <v>0</v>
      </c>
      <c r="K103" s="215">
        <f t="shared" si="34"/>
        <v>0</v>
      </c>
      <c r="L103" s="215">
        <f t="shared" si="35"/>
        <v>1</v>
      </c>
      <c r="M103" s="215">
        <f t="shared" si="36"/>
        <v>0</v>
      </c>
      <c r="N103" s="215">
        <f t="shared" si="37"/>
        <v>0</v>
      </c>
      <c r="T103" s="214"/>
      <c r="U103" s="221"/>
      <c r="X103" s="111"/>
      <c r="Y103" s="111">
        <v>-1.6807118316381174E-2</v>
      </c>
      <c r="Z103" s="92"/>
      <c r="AA103" s="214">
        <v>-1.3467540670020274E-2</v>
      </c>
      <c r="AB103" s="111">
        <v>-1.6807118316381174E-2</v>
      </c>
      <c r="AC103" s="92">
        <v>102</v>
      </c>
      <c r="AD103" s="220">
        <f t="shared" si="38"/>
        <v>-3.3395776463609004E-3</v>
      </c>
      <c r="AE103" s="92">
        <f t="shared" si="39"/>
        <v>0</v>
      </c>
      <c r="AF103" s="92"/>
      <c r="AG103" s="92">
        <f t="shared" si="40"/>
        <v>0</v>
      </c>
      <c r="AH103" s="92">
        <f t="shared" si="41"/>
        <v>1</v>
      </c>
      <c r="AI103" s="92">
        <f t="shared" si="42"/>
        <v>0</v>
      </c>
      <c r="AJ103" s="92">
        <f t="shared" si="43"/>
        <v>0</v>
      </c>
      <c r="AS103" s="214">
        <v>-9.2119678207939592E-4</v>
      </c>
      <c r="AT103" s="214">
        <v>-1.3467540670020274E-2</v>
      </c>
    </row>
    <row r="104" spans="1:46" x14ac:dyDescent="0.2">
      <c r="A104" s="107">
        <v>41614</v>
      </c>
      <c r="B104" s="104" t="s">
        <v>103</v>
      </c>
      <c r="C104" s="222">
        <v>58</v>
      </c>
      <c r="D104" s="222">
        <v>57.75</v>
      </c>
      <c r="E104" s="111">
        <v>-4.3196611445163961E-3</v>
      </c>
      <c r="F104" s="99">
        <v>532.23101799999995</v>
      </c>
      <c r="G104" s="214">
        <v>-3.2204094064326476E-3</v>
      </c>
      <c r="H104" s="214">
        <v>-1.0992517380837485E-3</v>
      </c>
      <c r="I104" s="215">
        <v>337150000</v>
      </c>
      <c r="J104" s="215">
        <f t="shared" si="33"/>
        <v>1</v>
      </c>
      <c r="K104" s="215">
        <f t="shared" si="34"/>
        <v>0</v>
      </c>
      <c r="L104" s="215">
        <f t="shared" si="35"/>
        <v>0</v>
      </c>
      <c r="M104" s="215">
        <f t="shared" si="36"/>
        <v>1</v>
      </c>
      <c r="N104" s="215">
        <f t="shared" si="37"/>
        <v>1</v>
      </c>
      <c r="T104" s="214"/>
      <c r="U104" s="221"/>
      <c r="X104" s="111"/>
      <c r="Y104" s="111">
        <v>-1.7391742711869222E-2</v>
      </c>
      <c r="Z104" s="92"/>
      <c r="AA104" s="214">
        <v>-1.5100438526127235E-2</v>
      </c>
      <c r="AB104" s="111">
        <v>-1.7391742711869222E-2</v>
      </c>
      <c r="AC104" s="92">
        <v>103</v>
      </c>
      <c r="AD104" s="220">
        <f t="shared" si="38"/>
        <v>-2.291304185741987E-3</v>
      </c>
      <c r="AE104" s="92">
        <f t="shared" si="39"/>
        <v>0</v>
      </c>
      <c r="AF104" s="92"/>
      <c r="AG104" s="92">
        <f t="shared" si="40"/>
        <v>1</v>
      </c>
      <c r="AH104" s="92">
        <f t="shared" si="41"/>
        <v>0</v>
      </c>
      <c r="AI104" s="92">
        <f t="shared" si="42"/>
        <v>0</v>
      </c>
      <c r="AJ104" s="92">
        <f t="shared" si="43"/>
        <v>0</v>
      </c>
      <c r="AS104" s="214">
        <v>1.6754698622153702E-2</v>
      </c>
      <c r="AT104" s="214">
        <v>-1.5100438526127235E-2</v>
      </c>
    </row>
    <row r="105" spans="1:46" x14ac:dyDescent="0.2">
      <c r="A105" s="107">
        <v>41620</v>
      </c>
      <c r="B105" s="104" t="s">
        <v>102</v>
      </c>
      <c r="C105" s="222">
        <v>140</v>
      </c>
      <c r="D105" s="222">
        <v>139</v>
      </c>
      <c r="E105" s="111">
        <v>-7.168489478612516E-3</v>
      </c>
      <c r="F105" s="99">
        <v>525.32397500000002</v>
      </c>
      <c r="G105" s="214">
        <v>9.7142389898181706E-4</v>
      </c>
      <c r="H105" s="214">
        <v>-8.1399133775943329E-3</v>
      </c>
      <c r="I105" s="215">
        <v>517710000</v>
      </c>
      <c r="J105" s="215">
        <f t="shared" si="33"/>
        <v>0</v>
      </c>
      <c r="K105" s="215">
        <f t="shared" si="34"/>
        <v>1</v>
      </c>
      <c r="L105" s="215">
        <f t="shared" si="35"/>
        <v>0</v>
      </c>
      <c r="M105" s="215">
        <f t="shared" si="36"/>
        <v>1</v>
      </c>
      <c r="N105" s="215">
        <f t="shared" si="37"/>
        <v>1</v>
      </c>
      <c r="T105" s="214"/>
      <c r="U105" s="221"/>
      <c r="X105" s="111"/>
      <c r="Y105" s="111">
        <v>-1.9544596072970283E-2</v>
      </c>
      <c r="Z105" s="92"/>
      <c r="AA105" s="214">
        <v>-1.8292240150114943E-2</v>
      </c>
      <c r="AB105" s="111">
        <v>-1.9544596072970283E-2</v>
      </c>
      <c r="AC105" s="92">
        <v>104</v>
      </c>
      <c r="AD105" s="220">
        <f t="shared" si="38"/>
        <v>-1.2523559228553409E-3</v>
      </c>
      <c r="AE105" s="92">
        <f t="shared" si="39"/>
        <v>0</v>
      </c>
      <c r="AF105" s="92"/>
      <c r="AG105" s="92">
        <f t="shared" si="40"/>
        <v>0</v>
      </c>
      <c r="AH105" s="92">
        <f t="shared" si="41"/>
        <v>0</v>
      </c>
      <c r="AI105" s="92">
        <f t="shared" si="42"/>
        <v>0</v>
      </c>
      <c r="AJ105" s="92">
        <f t="shared" si="43"/>
        <v>0</v>
      </c>
      <c r="AS105" s="214">
        <v>8.241904296613492E-3</v>
      </c>
      <c r="AT105" s="214">
        <v>-1.8292240150114943E-2</v>
      </c>
    </row>
    <row r="106" spans="1:46" x14ac:dyDescent="0.2">
      <c r="A106" s="107">
        <v>41723</v>
      </c>
      <c r="B106" s="104" t="s">
        <v>101</v>
      </c>
      <c r="C106" s="222">
        <v>78</v>
      </c>
      <c r="D106" s="222">
        <v>79.5</v>
      </c>
      <c r="E106" s="111">
        <v>1.9048194970694411E-2</v>
      </c>
      <c r="F106" s="99">
        <v>556.98498500000005</v>
      </c>
      <c r="G106" s="214">
        <v>1.461042204714235E-2</v>
      </c>
      <c r="H106" s="214">
        <v>4.4377729235520608E-3</v>
      </c>
      <c r="I106" s="215">
        <v>1950000000</v>
      </c>
      <c r="J106" s="215">
        <f t="shared" si="33"/>
        <v>0</v>
      </c>
      <c r="K106" s="215">
        <f t="shared" si="34"/>
        <v>1</v>
      </c>
      <c r="L106" s="215">
        <f t="shared" si="35"/>
        <v>0</v>
      </c>
      <c r="M106" s="215">
        <f t="shared" si="36"/>
        <v>1</v>
      </c>
      <c r="N106" s="215">
        <f t="shared" si="37"/>
        <v>0</v>
      </c>
      <c r="T106" s="214"/>
      <c r="U106" s="221"/>
      <c r="X106" s="111"/>
      <c r="Y106" s="111">
        <v>-2.1506205220963619E-2</v>
      </c>
      <c r="Z106" s="92"/>
      <c r="AA106" s="214">
        <v>-2.1149739144980789E-2</v>
      </c>
      <c r="AB106" s="111">
        <v>-2.1506205220963619E-2</v>
      </c>
      <c r="AC106" s="92">
        <v>105</v>
      </c>
      <c r="AD106" s="220">
        <f t="shared" si="38"/>
        <v>-3.5646607598283087E-4</v>
      </c>
      <c r="AE106" s="92">
        <f t="shared" si="39"/>
        <v>0</v>
      </c>
      <c r="AF106" s="92"/>
      <c r="AG106" s="92">
        <f t="shared" si="40"/>
        <v>0</v>
      </c>
      <c r="AH106" s="92">
        <f t="shared" si="41"/>
        <v>1</v>
      </c>
      <c r="AI106" s="92">
        <f t="shared" si="42"/>
        <v>0</v>
      </c>
      <c r="AJ106" s="92">
        <f t="shared" si="43"/>
        <v>0</v>
      </c>
      <c r="AS106" s="214">
        <v>-6.6326418674707089E-3</v>
      </c>
      <c r="AT106" s="214">
        <v>-2.1149739144980789E-2</v>
      </c>
    </row>
    <row r="107" spans="1:46" x14ac:dyDescent="0.2">
      <c r="A107" s="107">
        <v>41725</v>
      </c>
      <c r="B107" s="104" t="s">
        <v>100</v>
      </c>
      <c r="C107" s="222">
        <v>30</v>
      </c>
      <c r="D107" s="222">
        <v>31.5</v>
      </c>
      <c r="E107" s="111">
        <v>4.8790164169432049E-2</v>
      </c>
      <c r="F107" s="99">
        <v>560.18902600000001</v>
      </c>
      <c r="G107" s="214">
        <v>-5.920956043755264E-3</v>
      </c>
      <c r="H107" s="214">
        <v>5.471112021318731E-2</v>
      </c>
      <c r="I107" s="215">
        <v>973930000</v>
      </c>
      <c r="J107" s="215">
        <f t="shared" si="33"/>
        <v>0</v>
      </c>
      <c r="K107" s="215">
        <f t="shared" si="34"/>
        <v>1</v>
      </c>
      <c r="L107" s="215">
        <f t="shared" si="35"/>
        <v>0</v>
      </c>
      <c r="M107" s="215">
        <f t="shared" si="36"/>
        <v>0</v>
      </c>
      <c r="N107" s="215">
        <f t="shared" si="37"/>
        <v>0</v>
      </c>
      <c r="T107" s="214"/>
      <c r="U107" s="221"/>
      <c r="X107" s="111"/>
      <c r="Y107" s="111">
        <v>-2.1661496781179419E-2</v>
      </c>
      <c r="Z107" s="92"/>
      <c r="AA107" s="214">
        <v>-2.1824810350753687E-2</v>
      </c>
      <c r="AB107" s="111">
        <v>-2.1661496781179419E-2</v>
      </c>
      <c r="AC107" s="92">
        <v>106</v>
      </c>
      <c r="AD107" s="220">
        <f t="shared" si="38"/>
        <v>1.6331356957426796E-4</v>
      </c>
      <c r="AE107" s="92">
        <f t="shared" si="39"/>
        <v>1</v>
      </c>
      <c r="AF107" s="92"/>
      <c r="AG107" s="92">
        <f t="shared" si="40"/>
        <v>1</v>
      </c>
      <c r="AH107" s="92">
        <f t="shared" si="41"/>
        <v>1</v>
      </c>
      <c r="AI107" s="92">
        <f t="shared" si="42"/>
        <v>1</v>
      </c>
      <c r="AJ107" s="92">
        <f t="shared" si="43"/>
        <v>0</v>
      </c>
      <c r="AS107" s="214">
        <v>-2.2727412283068435E-3</v>
      </c>
      <c r="AT107" s="214">
        <v>-2.1824810350753687E-2</v>
      </c>
    </row>
    <row r="108" spans="1:46" x14ac:dyDescent="0.2">
      <c r="A108" s="107">
        <v>41744</v>
      </c>
      <c r="B108" s="104" t="s">
        <v>29</v>
      </c>
      <c r="C108" s="222">
        <v>122</v>
      </c>
      <c r="D108" s="222">
        <v>122.5</v>
      </c>
      <c r="E108" s="111">
        <v>4.0899852515250664E-3</v>
      </c>
      <c r="F108" s="99">
        <v>545.82397500000002</v>
      </c>
      <c r="G108" s="214">
        <v>-1.0790171336825157E-2</v>
      </c>
      <c r="H108" s="214">
        <v>1.4880156588350225E-2</v>
      </c>
      <c r="I108" s="215">
        <v>4310000000</v>
      </c>
      <c r="J108" s="215">
        <f t="shared" si="33"/>
        <v>0</v>
      </c>
      <c r="K108" s="215">
        <f t="shared" si="34"/>
        <v>0</v>
      </c>
      <c r="L108" s="215">
        <f t="shared" si="35"/>
        <v>1</v>
      </c>
      <c r="M108" s="215">
        <f t="shared" si="36"/>
        <v>1</v>
      </c>
      <c r="N108" s="215">
        <f t="shared" si="37"/>
        <v>0</v>
      </c>
      <c r="T108" s="214"/>
      <c r="U108" s="221"/>
      <c r="X108" s="111"/>
      <c r="Y108" s="111">
        <v>-2.2472855852058514E-2</v>
      </c>
      <c r="Z108" s="92"/>
      <c r="AA108" s="214">
        <v>-2.2714295286027936E-2</v>
      </c>
      <c r="AB108" s="111">
        <v>-2.2472855852058514E-2</v>
      </c>
      <c r="AC108" s="92">
        <v>107</v>
      </c>
      <c r="AD108" s="220">
        <f t="shared" si="38"/>
        <v>2.4143943396942244E-4</v>
      </c>
      <c r="AE108" s="92">
        <f t="shared" si="39"/>
        <v>1</v>
      </c>
      <c r="AF108" s="92"/>
      <c r="AG108" s="92">
        <f t="shared" si="40"/>
        <v>1</v>
      </c>
      <c r="AH108" s="92">
        <f t="shared" si="41"/>
        <v>1</v>
      </c>
      <c r="AI108" s="92">
        <f t="shared" si="42"/>
        <v>1</v>
      </c>
      <c r="AJ108" s="92">
        <f t="shared" si="43"/>
        <v>0</v>
      </c>
      <c r="AS108" s="214">
        <v>8.6625418303775212E-3</v>
      </c>
      <c r="AT108" s="214">
        <v>-2.2714295286027936E-2</v>
      </c>
    </row>
    <row r="109" spans="1:46" x14ac:dyDescent="0.2">
      <c r="A109" s="107">
        <v>41808</v>
      </c>
      <c r="B109" s="104" t="s">
        <v>99</v>
      </c>
      <c r="C109" s="222">
        <v>23</v>
      </c>
      <c r="D109" s="222">
        <v>25</v>
      </c>
      <c r="E109" s="111">
        <v>8.3381608939051E-2</v>
      </c>
      <c r="F109" s="99">
        <v>623.75402799999995</v>
      </c>
      <c r="G109" s="214">
        <v>-2.0420076937810346E-3</v>
      </c>
      <c r="H109" s="214">
        <v>8.5423616632832031E-2</v>
      </c>
      <c r="I109" s="215">
        <v>439860000</v>
      </c>
      <c r="J109" s="215">
        <f t="shared" si="33"/>
        <v>1</v>
      </c>
      <c r="K109" s="215">
        <f t="shared" si="34"/>
        <v>0</v>
      </c>
      <c r="L109" s="215">
        <f t="shared" si="35"/>
        <v>0</v>
      </c>
      <c r="M109" s="215">
        <f t="shared" si="36"/>
        <v>0</v>
      </c>
      <c r="N109" s="215">
        <f t="shared" si="37"/>
        <v>0</v>
      </c>
      <c r="T109" s="214"/>
      <c r="U109" s="221"/>
      <c r="X109" s="111"/>
      <c r="Y109" s="111">
        <v>-2.409755157906053E-2</v>
      </c>
      <c r="Z109" s="92"/>
      <c r="AA109" s="214">
        <v>-2.3654054999991854E-2</v>
      </c>
      <c r="AB109" s="111">
        <v>-2.409755157906053E-2</v>
      </c>
      <c r="AC109" s="92">
        <v>108</v>
      </c>
      <c r="AD109" s="220">
        <f t="shared" si="38"/>
        <v>-4.4349657906867651E-4</v>
      </c>
      <c r="AE109" s="92">
        <f t="shared" si="39"/>
        <v>0</v>
      </c>
      <c r="AF109" s="92"/>
      <c r="AG109" s="92">
        <f t="shared" si="40"/>
        <v>1</v>
      </c>
      <c r="AH109" s="92">
        <f t="shared" si="41"/>
        <v>1</v>
      </c>
      <c r="AI109" s="92">
        <f t="shared" si="42"/>
        <v>1</v>
      </c>
      <c r="AJ109" s="92">
        <f t="shared" si="43"/>
        <v>0</v>
      </c>
      <c r="AS109" s="214">
        <v>6.2623122881226342E-3</v>
      </c>
      <c r="AT109" s="214">
        <v>-2.3654054999991854E-2</v>
      </c>
    </row>
    <row r="110" spans="1:46" x14ac:dyDescent="0.2">
      <c r="A110" s="107">
        <v>41814</v>
      </c>
      <c r="B110" s="104" t="s">
        <v>28</v>
      </c>
      <c r="C110" s="222">
        <v>33.5</v>
      </c>
      <c r="D110" s="222">
        <v>33</v>
      </c>
      <c r="E110" s="111">
        <v>-1.5037877364540559E-2</v>
      </c>
      <c r="F110" s="99">
        <v>627.421021</v>
      </c>
      <c r="G110" s="214">
        <v>-2.6734992788183944E-2</v>
      </c>
      <c r="H110" s="214">
        <v>1.1697115423643385E-2</v>
      </c>
      <c r="I110" s="215">
        <v>754700000</v>
      </c>
      <c r="J110" s="215">
        <f t="shared" si="33"/>
        <v>0</v>
      </c>
      <c r="K110" s="215">
        <f t="shared" si="34"/>
        <v>1</v>
      </c>
      <c r="L110" s="215">
        <f t="shared" si="35"/>
        <v>0</v>
      </c>
      <c r="M110" s="215">
        <f t="shared" si="36"/>
        <v>1</v>
      </c>
      <c r="N110" s="215">
        <f t="shared" si="37"/>
        <v>1</v>
      </c>
      <c r="T110" s="214"/>
      <c r="U110" s="221"/>
      <c r="X110" s="111"/>
      <c r="Y110" s="111">
        <v>-2.5863510589919352E-2</v>
      </c>
      <c r="Z110" s="92"/>
      <c r="AA110" s="214">
        <v>-2.5639298571124954E-2</v>
      </c>
      <c r="AB110" s="111">
        <v>-2.5863510589919352E-2</v>
      </c>
      <c r="AC110" s="92">
        <v>109</v>
      </c>
      <c r="AD110" s="220">
        <f t="shared" si="38"/>
        <v>-2.24212018794398E-4</v>
      </c>
      <c r="AE110" s="92">
        <f t="shared" si="39"/>
        <v>0</v>
      </c>
      <c r="AF110" s="92"/>
      <c r="AG110" s="92">
        <f t="shared" si="40"/>
        <v>1</v>
      </c>
      <c r="AH110" s="92">
        <f t="shared" si="41"/>
        <v>0</v>
      </c>
      <c r="AI110" s="92">
        <f t="shared" si="42"/>
        <v>0</v>
      </c>
      <c r="AJ110" s="92">
        <f t="shared" si="43"/>
        <v>0</v>
      </c>
      <c r="AS110" s="214">
        <v>-1.6528437168825583E-3</v>
      </c>
      <c r="AT110" s="214">
        <v>-2.5639298571124954E-2</v>
      </c>
    </row>
    <row r="111" spans="1:46" x14ac:dyDescent="0.2">
      <c r="A111" s="107">
        <v>41913</v>
      </c>
      <c r="B111" s="104" t="s">
        <v>98</v>
      </c>
      <c r="C111" s="222">
        <v>19</v>
      </c>
      <c r="D111" s="222">
        <v>18.899999999999999</v>
      </c>
      <c r="E111" s="111">
        <v>-5.2770571008438931E-3</v>
      </c>
      <c r="F111" s="99">
        <v>602.841003</v>
      </c>
      <c r="G111" s="214">
        <v>5.1470520013612454E-3</v>
      </c>
      <c r="H111" s="214">
        <v>-1.0424109102205138E-2</v>
      </c>
      <c r="I111" s="215">
        <v>1780000000</v>
      </c>
      <c r="J111" s="215">
        <f t="shared" si="33"/>
        <v>0</v>
      </c>
      <c r="K111" s="215">
        <f t="shared" si="34"/>
        <v>1</v>
      </c>
      <c r="L111" s="215">
        <f t="shared" si="35"/>
        <v>0</v>
      </c>
      <c r="M111" s="215">
        <f t="shared" si="36"/>
        <v>1</v>
      </c>
      <c r="N111" s="215">
        <f t="shared" si="37"/>
        <v>1</v>
      </c>
      <c r="T111" s="214"/>
      <c r="U111" s="221"/>
      <c r="X111" s="111"/>
      <c r="Y111" s="111">
        <v>-2.7292142288007512E-2</v>
      </c>
      <c r="Z111" s="92"/>
      <c r="AA111" s="214">
        <v>-2.6992392847441704E-2</v>
      </c>
      <c r="AB111" s="111">
        <v>-2.7292142288007512E-2</v>
      </c>
      <c r="AC111" s="92">
        <v>110</v>
      </c>
      <c r="AD111" s="220">
        <f t="shared" si="38"/>
        <v>-2.9974944056580799E-4</v>
      </c>
      <c r="AE111" s="92">
        <f t="shared" si="39"/>
        <v>0</v>
      </c>
      <c r="AF111" s="92"/>
      <c r="AG111" s="92">
        <f t="shared" si="40"/>
        <v>0</v>
      </c>
      <c r="AH111" s="92">
        <f t="shared" si="41"/>
        <v>0</v>
      </c>
      <c r="AI111" s="92">
        <f t="shared" si="42"/>
        <v>0</v>
      </c>
      <c r="AJ111" s="92">
        <f t="shared" si="43"/>
        <v>0</v>
      </c>
      <c r="AS111" s="214">
        <v>1.2603655395342146E-2</v>
      </c>
      <c r="AT111" s="214">
        <v>-2.6992392847441704E-2</v>
      </c>
    </row>
    <row r="112" spans="1:46" x14ac:dyDescent="0.2">
      <c r="A112" s="107">
        <v>41915</v>
      </c>
      <c r="B112" s="104" t="s">
        <v>24</v>
      </c>
      <c r="C112" s="222">
        <v>58</v>
      </c>
      <c r="D112" s="222">
        <v>62</v>
      </c>
      <c r="E112" s="111">
        <v>6.6691374498672143E-2</v>
      </c>
      <c r="F112" s="99">
        <v>584.61499000000003</v>
      </c>
      <c r="G112" s="214">
        <v>-1.5746874829060065E-2</v>
      </c>
      <c r="H112" s="214">
        <v>8.2438249327732208E-2</v>
      </c>
      <c r="I112" s="215">
        <v>8030000000</v>
      </c>
      <c r="J112" s="215">
        <f t="shared" si="33"/>
        <v>0</v>
      </c>
      <c r="K112" s="215">
        <f t="shared" si="34"/>
        <v>0</v>
      </c>
      <c r="L112" s="215">
        <f t="shared" si="35"/>
        <v>1</v>
      </c>
      <c r="M112" s="215">
        <f t="shared" si="36"/>
        <v>0</v>
      </c>
      <c r="N112" s="215">
        <f t="shared" si="37"/>
        <v>0</v>
      </c>
      <c r="T112" s="214"/>
      <c r="U112" s="221"/>
      <c r="X112" s="111"/>
      <c r="Y112" s="111">
        <v>-2.7782381012451497E-2</v>
      </c>
      <c r="Z112" s="92"/>
      <c r="AA112" s="214">
        <v>-2.8351662844347397E-2</v>
      </c>
      <c r="AB112" s="111">
        <v>-2.7782381012451497E-2</v>
      </c>
      <c r="AC112" s="92">
        <v>111</v>
      </c>
      <c r="AD112" s="220">
        <f t="shared" si="38"/>
        <v>5.6928183189590073E-4</v>
      </c>
      <c r="AE112" s="92">
        <f t="shared" si="39"/>
        <v>1</v>
      </c>
      <c r="AF112" s="92"/>
      <c r="AG112" s="92">
        <f t="shared" si="40"/>
        <v>1</v>
      </c>
      <c r="AH112" s="92">
        <f t="shared" si="41"/>
        <v>1</v>
      </c>
      <c r="AI112" s="92">
        <f t="shared" si="42"/>
        <v>1</v>
      </c>
      <c r="AJ112" s="92">
        <f t="shared" si="43"/>
        <v>0</v>
      </c>
      <c r="AS112" s="214">
        <v>6.6901660631679787E-3</v>
      </c>
      <c r="AT112" s="214">
        <v>-2.8351662844347397E-2</v>
      </c>
    </row>
    <row r="113" spans="1:46" x14ac:dyDescent="0.2">
      <c r="A113" s="107">
        <v>41928</v>
      </c>
      <c r="B113" s="104" t="s">
        <v>97</v>
      </c>
      <c r="C113" s="222">
        <v>65</v>
      </c>
      <c r="D113" s="222">
        <v>67</v>
      </c>
      <c r="E113" s="111">
        <v>3.0305349495328843E-2</v>
      </c>
      <c r="F113" s="99">
        <v>532.817993</v>
      </c>
      <c r="G113" s="214">
        <v>-6.5732738516164155E-3</v>
      </c>
      <c r="H113" s="214">
        <v>3.6878623346945257E-2</v>
      </c>
      <c r="I113" s="215">
        <v>11940000000</v>
      </c>
      <c r="J113" s="215">
        <f t="shared" si="33"/>
        <v>0</v>
      </c>
      <c r="K113" s="215">
        <f t="shared" si="34"/>
        <v>0</v>
      </c>
      <c r="L113" s="215">
        <f t="shared" si="35"/>
        <v>1</v>
      </c>
      <c r="M113" s="215">
        <f t="shared" si="36"/>
        <v>0</v>
      </c>
      <c r="N113" s="215">
        <f t="shared" si="37"/>
        <v>0</v>
      </c>
      <c r="T113" s="214"/>
      <c r="U113" s="221"/>
      <c r="X113" s="111"/>
      <c r="Y113" s="111">
        <v>-2.8987536873252298E-2</v>
      </c>
      <c r="Z113" s="92"/>
      <c r="AA113" s="214">
        <v>-2.8365808511622216E-2</v>
      </c>
      <c r="AB113" s="111">
        <v>-2.8987536873252298E-2</v>
      </c>
      <c r="AC113" s="92">
        <v>112</v>
      </c>
      <c r="AD113" s="220">
        <f t="shared" si="38"/>
        <v>-6.2172836163008199E-4</v>
      </c>
      <c r="AE113" s="92">
        <f t="shared" si="39"/>
        <v>0</v>
      </c>
      <c r="AF113" s="92"/>
      <c r="AG113" s="92">
        <f t="shared" si="40"/>
        <v>1</v>
      </c>
      <c r="AH113" s="92">
        <f t="shared" si="41"/>
        <v>1</v>
      </c>
      <c r="AI113" s="92">
        <f t="shared" si="42"/>
        <v>1</v>
      </c>
      <c r="AJ113" s="92">
        <f t="shared" si="43"/>
        <v>0</v>
      </c>
      <c r="AS113" s="214">
        <v>-7.7629155768833211E-3</v>
      </c>
      <c r="AT113" s="214">
        <v>-2.8365808511622216E-2</v>
      </c>
    </row>
    <row r="114" spans="1:46" x14ac:dyDescent="0.2">
      <c r="A114" s="107">
        <v>41950</v>
      </c>
      <c r="B114" s="104" t="s">
        <v>22</v>
      </c>
      <c r="C114" s="222">
        <v>14.1</v>
      </c>
      <c r="D114" s="222">
        <v>18.5</v>
      </c>
      <c r="E114" s="111">
        <v>0.27159593470015653</v>
      </c>
      <c r="F114" s="99">
        <v>587.67602499999998</v>
      </c>
      <c r="G114" s="214">
        <v>1.4782315858918593E-2</v>
      </c>
      <c r="H114" s="214">
        <v>0.25681361884123793</v>
      </c>
      <c r="I114" s="215">
        <v>480220000</v>
      </c>
      <c r="J114" s="215">
        <f t="shared" si="33"/>
        <v>1</v>
      </c>
      <c r="K114" s="215">
        <f t="shared" si="34"/>
        <v>0</v>
      </c>
      <c r="L114" s="215">
        <f t="shared" si="35"/>
        <v>0</v>
      </c>
      <c r="M114" s="215">
        <f t="shared" si="36"/>
        <v>0</v>
      </c>
      <c r="N114" s="215">
        <f t="shared" si="37"/>
        <v>0</v>
      </c>
      <c r="T114" s="214"/>
      <c r="U114" s="221"/>
      <c r="X114" s="111"/>
      <c r="Y114" s="111">
        <v>-3.077165866675366E-2</v>
      </c>
      <c r="Z114" s="92"/>
      <c r="AA114" s="214">
        <v>-2.8756173581696284E-2</v>
      </c>
      <c r="AB114" s="111">
        <v>-3.077165866675366E-2</v>
      </c>
      <c r="AC114" s="92">
        <v>113</v>
      </c>
      <c r="AD114" s="220">
        <f t="shared" si="38"/>
        <v>-2.0154850850573752E-3</v>
      </c>
      <c r="AE114" s="92">
        <f t="shared" si="39"/>
        <v>0</v>
      </c>
      <c r="AF114" s="92"/>
      <c r="AG114" s="92">
        <f t="shared" si="40"/>
        <v>0</v>
      </c>
      <c r="AH114" s="92">
        <f t="shared" si="41"/>
        <v>1</v>
      </c>
      <c r="AI114" s="92">
        <f t="shared" si="42"/>
        <v>0</v>
      </c>
      <c r="AJ114" s="92">
        <f t="shared" si="43"/>
        <v>1</v>
      </c>
      <c r="AS114" s="214">
        <v>2.8926629917769317E-3</v>
      </c>
      <c r="AT114" s="214">
        <v>-2.8756173581696284E-2</v>
      </c>
    </row>
    <row r="115" spans="1:46" x14ac:dyDescent="0.2">
      <c r="A115" s="107">
        <v>41985</v>
      </c>
      <c r="B115" s="104" t="s">
        <v>96</v>
      </c>
      <c r="C115" s="222">
        <v>47</v>
      </c>
      <c r="D115" s="222">
        <v>45.8</v>
      </c>
      <c r="E115" s="111">
        <v>-2.5863510589919352E-2</v>
      </c>
      <c r="F115" s="99">
        <v>544.68402100000003</v>
      </c>
      <c r="G115" s="214">
        <v>2.8926629917769317E-3</v>
      </c>
      <c r="H115" s="214">
        <v>-2.8756173581696284E-2</v>
      </c>
      <c r="I115" s="215">
        <v>1380000000</v>
      </c>
      <c r="J115" s="215">
        <f t="shared" si="33"/>
        <v>0</v>
      </c>
      <c r="K115" s="215">
        <f t="shared" si="34"/>
        <v>1</v>
      </c>
      <c r="L115" s="215">
        <f t="shared" si="35"/>
        <v>0</v>
      </c>
      <c r="M115" s="215">
        <f t="shared" si="36"/>
        <v>1</v>
      </c>
      <c r="N115" s="215">
        <f t="shared" si="37"/>
        <v>1</v>
      </c>
      <c r="T115" s="214"/>
      <c r="U115" s="221"/>
      <c r="X115" s="111"/>
      <c r="Y115" s="111">
        <v>-3.3901551675681457E-2</v>
      </c>
      <c r="Z115" s="92"/>
      <c r="AA115" s="214">
        <v>-2.9169324083002778E-2</v>
      </c>
      <c r="AB115" s="111">
        <v>-3.3901551675681457E-2</v>
      </c>
      <c r="AC115" s="92">
        <v>114</v>
      </c>
      <c r="AD115" s="220">
        <f t="shared" si="38"/>
        <v>-4.732227592678679E-3</v>
      </c>
      <c r="AE115" s="92">
        <f t="shared" si="39"/>
        <v>0</v>
      </c>
      <c r="AF115" s="92"/>
      <c r="AG115" s="92">
        <f t="shared" si="40"/>
        <v>0</v>
      </c>
      <c r="AH115" s="92">
        <f t="shared" si="41"/>
        <v>0</v>
      </c>
      <c r="AI115" s="92">
        <f t="shared" si="42"/>
        <v>0</v>
      </c>
      <c r="AJ115" s="92">
        <f t="shared" si="43"/>
        <v>0</v>
      </c>
      <c r="AS115" s="214">
        <v>3.3858313569134248E-2</v>
      </c>
      <c r="AT115" s="214">
        <v>-2.9169324083002778E-2</v>
      </c>
    </row>
    <row r="116" spans="1:46" x14ac:dyDescent="0.2">
      <c r="A116" s="125">
        <v>42072</v>
      </c>
      <c r="B116" s="124" t="s">
        <v>20</v>
      </c>
      <c r="C116" s="122">
        <v>12.6</v>
      </c>
      <c r="D116" s="122">
        <v>10.7</v>
      </c>
      <c r="E116" s="111">
        <v>-0.16345307248957186</v>
      </c>
      <c r="F116" s="99">
        <v>614.26397699999995</v>
      </c>
      <c r="G116" s="214">
        <v>5.7326603808637048E-3</v>
      </c>
      <c r="H116" s="214">
        <v>-0.16918573287043556</v>
      </c>
      <c r="I116" s="215">
        <v>3399480</v>
      </c>
      <c r="J116" s="215">
        <f t="shared" si="33"/>
        <v>1</v>
      </c>
      <c r="K116" s="215">
        <f t="shared" si="34"/>
        <v>0</v>
      </c>
      <c r="L116" s="215">
        <f t="shared" si="35"/>
        <v>0</v>
      </c>
      <c r="M116" s="215">
        <f t="shared" si="36"/>
        <v>1</v>
      </c>
      <c r="N116" s="215">
        <f t="shared" si="37"/>
        <v>1</v>
      </c>
      <c r="T116" s="214"/>
      <c r="U116" s="221"/>
      <c r="X116" s="111"/>
      <c r="Y116" s="111">
        <v>-3.6128724088505537E-2</v>
      </c>
      <c r="Z116" s="92"/>
      <c r="AA116" s="214">
        <v>-3.2253020516672289E-2</v>
      </c>
      <c r="AB116" s="111">
        <v>-3.6128724088505537E-2</v>
      </c>
      <c r="AC116" s="92">
        <v>115</v>
      </c>
      <c r="AD116" s="220">
        <f t="shared" si="38"/>
        <v>-3.8757035718332486E-3</v>
      </c>
      <c r="AE116" s="92">
        <f t="shared" si="39"/>
        <v>0</v>
      </c>
      <c r="AF116" s="92"/>
      <c r="AG116" s="92">
        <f t="shared" si="40"/>
        <v>0</v>
      </c>
      <c r="AH116" s="92">
        <f t="shared" si="41"/>
        <v>0</v>
      </c>
      <c r="AI116" s="92">
        <f t="shared" si="42"/>
        <v>0</v>
      </c>
      <c r="AJ116" s="92">
        <f t="shared" si="43"/>
        <v>0</v>
      </c>
      <c r="AS116" s="214">
        <v>-5.4873074661747961E-3</v>
      </c>
      <c r="AT116" s="214">
        <v>-3.2253020516672289E-2</v>
      </c>
    </row>
    <row r="117" spans="1:46" x14ac:dyDescent="0.2">
      <c r="A117" s="107">
        <v>42083</v>
      </c>
      <c r="B117" s="104" t="s">
        <v>95</v>
      </c>
      <c r="C117" s="222">
        <v>32</v>
      </c>
      <c r="D117" s="222">
        <v>34.5</v>
      </c>
      <c r="E117" s="111">
        <v>7.5223421237587532E-2</v>
      </c>
      <c r="F117" s="99">
        <v>623.158997</v>
      </c>
      <c r="G117" s="214">
        <v>-1.1745736742293737E-2</v>
      </c>
      <c r="H117" s="214">
        <v>8.6969157979881265E-2</v>
      </c>
      <c r="I117" s="215">
        <v>1420000000</v>
      </c>
      <c r="J117" s="215">
        <f t="shared" si="33"/>
        <v>0</v>
      </c>
      <c r="K117" s="215">
        <f t="shared" si="34"/>
        <v>1</v>
      </c>
      <c r="L117" s="215">
        <f t="shared" si="35"/>
        <v>0</v>
      </c>
      <c r="M117" s="215">
        <f t="shared" si="36"/>
        <v>0</v>
      </c>
      <c r="N117" s="215">
        <f t="shared" si="37"/>
        <v>0</v>
      </c>
      <c r="T117" s="214"/>
      <c r="U117" s="221"/>
      <c r="X117" s="111"/>
      <c r="Y117" s="111">
        <v>-3.7740327982847086E-2</v>
      </c>
      <c r="Z117" s="92"/>
      <c r="AA117" s="214">
        <v>-3.5564828194723688E-2</v>
      </c>
      <c r="AB117" s="111">
        <v>-3.7740327982847086E-2</v>
      </c>
      <c r="AC117" s="92">
        <v>116</v>
      </c>
      <c r="AD117" s="220">
        <f t="shared" si="38"/>
        <v>-2.1754997881233973E-3</v>
      </c>
      <c r="AE117" s="92">
        <f t="shared" si="39"/>
        <v>0</v>
      </c>
      <c r="AF117" s="92"/>
      <c r="AG117" s="92">
        <f t="shared" si="40"/>
        <v>1</v>
      </c>
      <c r="AH117" s="92">
        <f t="shared" si="41"/>
        <v>1</v>
      </c>
      <c r="AI117" s="92">
        <f t="shared" si="42"/>
        <v>1</v>
      </c>
      <c r="AJ117" s="92">
        <f t="shared" si="43"/>
        <v>0</v>
      </c>
      <c r="AS117" s="214">
        <v>2.9345528380806854E-2</v>
      </c>
      <c r="AT117" s="214">
        <v>-3.5564828194723688E-2</v>
      </c>
    </row>
    <row r="118" spans="1:46" x14ac:dyDescent="0.2">
      <c r="A118" s="107">
        <v>42145</v>
      </c>
      <c r="B118" s="104" t="s">
        <v>18</v>
      </c>
      <c r="C118" s="222">
        <v>78</v>
      </c>
      <c r="D118" s="222">
        <v>92.75</v>
      </c>
      <c r="E118" s="111">
        <v>0.17319887479795279</v>
      </c>
      <c r="F118" s="99">
        <v>652.93298300000004</v>
      </c>
      <c r="G118" s="214">
        <v>-3.9971788677736612E-4</v>
      </c>
      <c r="H118" s="214">
        <v>0.17359859268473016</v>
      </c>
      <c r="I118" s="215">
        <v>2050000000</v>
      </c>
      <c r="J118" s="215">
        <f t="shared" si="33"/>
        <v>0</v>
      </c>
      <c r="K118" s="215">
        <f t="shared" si="34"/>
        <v>1</v>
      </c>
      <c r="L118" s="215">
        <f t="shared" si="35"/>
        <v>0</v>
      </c>
      <c r="M118" s="215">
        <f t="shared" si="36"/>
        <v>0</v>
      </c>
      <c r="N118" s="215">
        <f t="shared" si="37"/>
        <v>0</v>
      </c>
      <c r="T118" s="214"/>
      <c r="U118" s="221"/>
      <c r="X118" s="111"/>
      <c r="Y118" s="111">
        <v>-4.5462374076757288E-2</v>
      </c>
      <c r="Z118" s="92"/>
      <c r="AA118" s="214">
        <v>-4.2972635484090742E-2</v>
      </c>
      <c r="AB118" s="111">
        <v>-4.5462374076757288E-2</v>
      </c>
      <c r="AC118" s="92">
        <v>117</v>
      </c>
      <c r="AD118" s="220">
        <f t="shared" si="38"/>
        <v>-2.4897385926665461E-3</v>
      </c>
      <c r="AE118" s="92">
        <f t="shared" si="39"/>
        <v>0</v>
      </c>
      <c r="AF118" s="92"/>
      <c r="AG118" s="92">
        <f t="shared" si="40"/>
        <v>1</v>
      </c>
      <c r="AH118" s="92">
        <f t="shared" si="41"/>
        <v>1</v>
      </c>
      <c r="AI118" s="92">
        <f t="shared" si="42"/>
        <v>1</v>
      </c>
      <c r="AJ118" s="92">
        <f t="shared" si="43"/>
        <v>1</v>
      </c>
      <c r="AS118" s="214">
        <v>-3.5473801508020754E-3</v>
      </c>
      <c r="AT118" s="214">
        <v>-4.2972635484090742E-2</v>
      </c>
    </row>
    <row r="119" spans="1:46" x14ac:dyDescent="0.2">
      <c r="A119" s="107">
        <v>42174</v>
      </c>
      <c r="B119" s="104" t="s">
        <v>16</v>
      </c>
      <c r="C119" s="222">
        <v>45</v>
      </c>
      <c r="D119" s="222">
        <v>43</v>
      </c>
      <c r="E119" s="111">
        <v>-4.5462374076757288E-2</v>
      </c>
      <c r="F119" s="99">
        <v>632.23400900000001</v>
      </c>
      <c r="G119" s="214">
        <v>1.0802872501947194E-2</v>
      </c>
      <c r="H119" s="214">
        <v>-5.6265246578704478E-2</v>
      </c>
      <c r="I119" s="215">
        <v>7510000000</v>
      </c>
      <c r="J119" s="215">
        <f t="shared" si="33"/>
        <v>0</v>
      </c>
      <c r="K119" s="215">
        <f t="shared" si="34"/>
        <v>0</v>
      </c>
      <c r="L119" s="215">
        <f t="shared" si="35"/>
        <v>1</v>
      </c>
      <c r="M119" s="215">
        <f t="shared" si="36"/>
        <v>1</v>
      </c>
      <c r="N119" s="215">
        <f t="shared" si="37"/>
        <v>1</v>
      </c>
      <c r="T119" s="214"/>
      <c r="U119" s="221"/>
      <c r="X119" s="111"/>
      <c r="Y119" s="111">
        <v>-4.6520015634892817E-2</v>
      </c>
      <c r="Z119" s="92"/>
      <c r="AA119" s="214">
        <v>-4.4667051360542241E-2</v>
      </c>
      <c r="AB119" s="111">
        <v>-4.6520015634892817E-2</v>
      </c>
      <c r="AC119" s="92">
        <v>118</v>
      </c>
      <c r="AD119" s="220">
        <f t="shared" si="38"/>
        <v>-1.8529642743505756E-3</v>
      </c>
      <c r="AE119" s="92">
        <f t="shared" si="39"/>
        <v>0</v>
      </c>
      <c r="AF119" s="92"/>
      <c r="AG119" s="92">
        <f t="shared" si="40"/>
        <v>0</v>
      </c>
      <c r="AH119" s="92">
        <f t="shared" si="41"/>
        <v>0</v>
      </c>
      <c r="AI119" s="92">
        <f t="shared" si="42"/>
        <v>0</v>
      </c>
      <c r="AJ119" s="92">
        <f t="shared" si="43"/>
        <v>0</v>
      </c>
      <c r="AS119" s="214">
        <v>1.0765499684860782E-2</v>
      </c>
      <c r="AT119" s="214">
        <v>-4.4667051360542241E-2</v>
      </c>
    </row>
    <row r="120" spans="1:46" x14ac:dyDescent="0.2">
      <c r="A120" s="107">
        <v>42306</v>
      </c>
      <c r="B120" s="104" t="s">
        <v>14</v>
      </c>
      <c r="C120" s="222">
        <v>31</v>
      </c>
      <c r="D120" s="222">
        <v>29.9</v>
      </c>
      <c r="E120" s="111">
        <v>-3.6128724088505537E-2</v>
      </c>
      <c r="F120" s="99">
        <v>615.48699999999997</v>
      </c>
      <c r="G120" s="214">
        <v>-7.7629155768833211E-3</v>
      </c>
      <c r="H120" s="214">
        <v>-2.8365808511622216E-2</v>
      </c>
      <c r="I120" s="215">
        <v>1260000000</v>
      </c>
      <c r="J120" s="215">
        <f t="shared" si="33"/>
        <v>0</v>
      </c>
      <c r="K120" s="215">
        <f t="shared" si="34"/>
        <v>1</v>
      </c>
      <c r="L120" s="215">
        <f t="shared" si="35"/>
        <v>0</v>
      </c>
      <c r="M120" s="215">
        <f t="shared" si="36"/>
        <v>1</v>
      </c>
      <c r="N120" s="215">
        <f t="shared" si="37"/>
        <v>1</v>
      </c>
      <c r="T120" s="214"/>
      <c r="U120" s="221"/>
      <c r="X120" s="111"/>
      <c r="Y120" s="111">
        <v>-4.7628048989254587E-2</v>
      </c>
      <c r="Z120" s="92"/>
      <c r="AA120" s="214">
        <v>-5.0983127201625247E-2</v>
      </c>
      <c r="AB120" s="111">
        <v>-4.7628048989254587E-2</v>
      </c>
      <c r="AC120" s="92">
        <v>119</v>
      </c>
      <c r="AD120" s="220">
        <f t="shared" si="38"/>
        <v>3.3550782123706602E-3</v>
      </c>
      <c r="AE120" s="92">
        <f t="shared" si="39"/>
        <v>1</v>
      </c>
      <c r="AF120" s="92"/>
      <c r="AG120" s="92">
        <f t="shared" si="40"/>
        <v>1</v>
      </c>
      <c r="AH120" s="92">
        <f t="shared" si="41"/>
        <v>0</v>
      </c>
      <c r="AI120" s="92">
        <f t="shared" si="42"/>
        <v>0</v>
      </c>
      <c r="AJ120" s="92">
        <f t="shared" si="43"/>
        <v>0</v>
      </c>
      <c r="AS120" s="214">
        <v>-3.1016718592533126E-4</v>
      </c>
      <c r="AT120" s="214">
        <v>-5.0983127201625247E-2</v>
      </c>
    </row>
    <row r="121" spans="1:46" x14ac:dyDescent="0.2">
      <c r="A121" s="107">
        <v>42307</v>
      </c>
      <c r="B121" s="104" t="s">
        <v>12</v>
      </c>
      <c r="C121" s="222">
        <v>46</v>
      </c>
      <c r="D121" s="222">
        <v>43.5</v>
      </c>
      <c r="E121" s="111">
        <v>-5.5880458394456614E-2</v>
      </c>
      <c r="F121" s="99">
        <v>615.24102800000003</v>
      </c>
      <c r="G121" s="214">
        <v>6.6888419463230963E-4</v>
      </c>
      <c r="H121" s="214">
        <v>-5.6549342589088926E-2</v>
      </c>
      <c r="I121" s="215">
        <v>4900000000</v>
      </c>
      <c r="J121" s="215">
        <f t="shared" si="33"/>
        <v>0</v>
      </c>
      <c r="K121" s="215">
        <f t="shared" si="34"/>
        <v>0</v>
      </c>
      <c r="L121" s="215">
        <f t="shared" si="35"/>
        <v>1</v>
      </c>
      <c r="M121" s="215">
        <f t="shared" si="36"/>
        <v>1</v>
      </c>
      <c r="N121" s="215">
        <f t="shared" si="37"/>
        <v>1</v>
      </c>
      <c r="T121" s="214"/>
      <c r="U121" s="221"/>
      <c r="X121" s="111"/>
      <c r="Y121" s="111">
        <v>-5.1293294387550578E-2</v>
      </c>
      <c r="Z121" s="92"/>
      <c r="AA121" s="214">
        <v>-5.6265246578704478E-2</v>
      </c>
      <c r="AB121" s="111">
        <v>-5.1293294387550578E-2</v>
      </c>
      <c r="AC121" s="92">
        <v>120</v>
      </c>
      <c r="AD121" s="220">
        <f t="shared" si="38"/>
        <v>4.9719521911539E-3</v>
      </c>
      <c r="AE121" s="92">
        <f t="shared" si="39"/>
        <v>1</v>
      </c>
      <c r="AF121" s="92"/>
      <c r="AG121" s="92">
        <f t="shared" si="40"/>
        <v>0</v>
      </c>
      <c r="AH121" s="92">
        <f t="shared" si="41"/>
        <v>0</v>
      </c>
      <c r="AI121" s="92">
        <f t="shared" si="42"/>
        <v>0</v>
      </c>
      <c r="AJ121" s="92">
        <f t="shared" si="43"/>
        <v>0</v>
      </c>
      <c r="AS121" s="214">
        <v>1.0802872501947194E-2</v>
      </c>
      <c r="AT121" s="214">
        <v>-5.6265246578704478E-2</v>
      </c>
    </row>
    <row r="122" spans="1:46" x14ac:dyDescent="0.2">
      <c r="A122" s="107">
        <v>42528</v>
      </c>
      <c r="B122" s="104" t="s">
        <v>94</v>
      </c>
      <c r="C122" s="222">
        <v>12</v>
      </c>
      <c r="D122" s="222">
        <v>12.5</v>
      </c>
      <c r="E122" s="111">
        <v>4.08219945202552E-2</v>
      </c>
      <c r="F122" s="99">
        <v>621.796021</v>
      </c>
      <c r="G122" s="214">
        <v>-7.4884618125039995E-4</v>
      </c>
      <c r="H122" s="214">
        <v>4.1570840701505601E-2</v>
      </c>
      <c r="I122" s="215">
        <v>4430000000</v>
      </c>
      <c r="J122" s="215">
        <f t="shared" si="33"/>
        <v>0</v>
      </c>
      <c r="K122" s="215">
        <f t="shared" si="34"/>
        <v>0</v>
      </c>
      <c r="L122" s="215">
        <f t="shared" si="35"/>
        <v>1</v>
      </c>
      <c r="M122" s="215">
        <f t="shared" si="36"/>
        <v>0</v>
      </c>
      <c r="N122" s="215">
        <f t="shared" si="37"/>
        <v>0</v>
      </c>
      <c r="T122" s="214"/>
      <c r="U122" s="221"/>
      <c r="X122" s="111"/>
      <c r="Y122" s="111">
        <v>-5.5880458394456614E-2</v>
      </c>
      <c r="Z122" s="92"/>
      <c r="AA122" s="214">
        <v>-5.6549342589088926E-2</v>
      </c>
      <c r="AB122" s="111">
        <v>-5.5880458394456614E-2</v>
      </c>
      <c r="AC122" s="92">
        <v>121</v>
      </c>
      <c r="AD122" s="220">
        <f t="shared" si="38"/>
        <v>6.688841946323118E-4</v>
      </c>
      <c r="AE122" s="92">
        <f t="shared" si="39"/>
        <v>1</v>
      </c>
      <c r="AF122" s="92"/>
      <c r="AG122" s="92">
        <f t="shared" si="40"/>
        <v>1</v>
      </c>
      <c r="AH122" s="92">
        <f t="shared" si="41"/>
        <v>1</v>
      </c>
      <c r="AI122" s="92">
        <f t="shared" si="42"/>
        <v>1</v>
      </c>
      <c r="AJ122" s="92">
        <f t="shared" si="43"/>
        <v>0</v>
      </c>
      <c r="AS122" s="214">
        <v>6.6888419463230963E-4</v>
      </c>
      <c r="AT122" s="214">
        <v>-5.6549342589088926E-2</v>
      </c>
    </row>
    <row r="123" spans="1:46" x14ac:dyDescent="0.2">
      <c r="A123" s="107">
        <v>42703</v>
      </c>
      <c r="B123" s="104" t="s">
        <v>10</v>
      </c>
      <c r="C123" s="222">
        <v>43</v>
      </c>
      <c r="D123" s="222">
        <v>43</v>
      </c>
      <c r="E123" s="108">
        <v>0</v>
      </c>
      <c r="F123" s="99">
        <v>649.79901099999995</v>
      </c>
      <c r="G123" s="214">
        <v>7.3679221585837033E-3</v>
      </c>
      <c r="H123" s="214">
        <v>-7.3679221585837033E-3</v>
      </c>
      <c r="I123" s="215">
        <v>2924999965</v>
      </c>
      <c r="J123" s="215">
        <f t="shared" si="33"/>
        <v>0</v>
      </c>
      <c r="K123" s="215">
        <f t="shared" si="34"/>
        <v>1</v>
      </c>
      <c r="L123" s="215">
        <f t="shared" si="35"/>
        <v>0</v>
      </c>
      <c r="M123" s="215">
        <f t="shared" si="36"/>
        <v>1</v>
      </c>
      <c r="N123" s="215">
        <f t="shared" si="37"/>
        <v>0</v>
      </c>
      <c r="T123" s="214"/>
      <c r="U123" s="221"/>
      <c r="X123" s="111"/>
      <c r="Y123" s="111">
        <v>-6.5957967791797398E-2</v>
      </c>
      <c r="Z123" s="92"/>
      <c r="AA123" s="214">
        <v>-7.6471038093523E-2</v>
      </c>
      <c r="AB123" s="111">
        <v>-6.5957967791797398E-2</v>
      </c>
      <c r="AC123" s="92">
        <v>122</v>
      </c>
      <c r="AD123" s="220">
        <f t="shared" si="38"/>
        <v>1.0513070301725602E-2</v>
      </c>
      <c r="AE123" s="92">
        <f t="shared" si="39"/>
        <v>1</v>
      </c>
      <c r="AF123" s="92"/>
      <c r="AG123" s="92">
        <f t="shared" si="40"/>
        <v>0</v>
      </c>
      <c r="AH123" s="92">
        <f t="shared" si="41"/>
        <v>0</v>
      </c>
      <c r="AI123" s="92">
        <f t="shared" si="42"/>
        <v>0</v>
      </c>
      <c r="AJ123" s="92">
        <f t="shared" si="43"/>
        <v>0</v>
      </c>
      <c r="AS123" s="214">
        <v>1.0513070301725607E-2</v>
      </c>
      <c r="AT123" s="214">
        <v>-7.6471038093523E-2</v>
      </c>
    </row>
    <row r="124" spans="1:46" x14ac:dyDescent="0.2">
      <c r="A124" s="107">
        <v>42832</v>
      </c>
      <c r="B124" s="104" t="s">
        <v>8</v>
      </c>
      <c r="C124" s="222">
        <v>25</v>
      </c>
      <c r="D124" s="222">
        <v>25</v>
      </c>
      <c r="E124" s="214">
        <v>0</v>
      </c>
      <c r="F124" s="99">
        <v>692.44702099999995</v>
      </c>
      <c r="G124" s="214">
        <v>6.6910794755075786E-4</v>
      </c>
      <c r="H124" s="214">
        <v>-6.6910794755075786E-4</v>
      </c>
      <c r="I124" s="215">
        <v>1240000000</v>
      </c>
      <c r="J124" s="215">
        <f t="shared" si="33"/>
        <v>0</v>
      </c>
      <c r="K124" s="215">
        <f t="shared" si="34"/>
        <v>1</v>
      </c>
      <c r="L124" s="215">
        <f t="shared" si="35"/>
        <v>0</v>
      </c>
      <c r="M124" s="215">
        <f t="shared" si="36"/>
        <v>1</v>
      </c>
      <c r="N124" s="215">
        <f t="shared" si="37"/>
        <v>0</v>
      </c>
      <c r="T124" s="214"/>
      <c r="U124" s="221"/>
      <c r="X124" s="111"/>
      <c r="Y124" s="111">
        <v>-6.7055512146725255E-2</v>
      </c>
      <c r="Z124" s="92"/>
      <c r="AA124" s="214">
        <v>-7.9184087435350548E-2</v>
      </c>
      <c r="AB124" s="111">
        <v>-6.7055512146725255E-2</v>
      </c>
      <c r="AC124" s="92">
        <v>123</v>
      </c>
      <c r="AD124" s="220">
        <f t="shared" si="38"/>
        <v>1.2128575288625293E-2</v>
      </c>
      <c r="AE124" s="92">
        <f t="shared" si="39"/>
        <v>1</v>
      </c>
      <c r="AF124" s="92"/>
      <c r="AG124" s="92">
        <f t="shared" si="40"/>
        <v>0</v>
      </c>
      <c r="AH124" s="92">
        <f t="shared" si="41"/>
        <v>0</v>
      </c>
      <c r="AI124" s="92">
        <f t="shared" si="42"/>
        <v>0</v>
      </c>
      <c r="AJ124" s="92">
        <f t="shared" si="43"/>
        <v>0</v>
      </c>
      <c r="AS124" s="214">
        <v>1.2128575288625295E-2</v>
      </c>
      <c r="AT124" s="214">
        <v>-7.9184087435350548E-2</v>
      </c>
    </row>
    <row r="125" spans="1:46" x14ac:dyDescent="0.2">
      <c r="A125" s="107">
        <v>42884</v>
      </c>
      <c r="B125" s="104" t="s">
        <v>93</v>
      </c>
      <c r="C125" s="222">
        <v>30</v>
      </c>
      <c r="D125" s="222">
        <v>30</v>
      </c>
      <c r="E125" s="214">
        <v>0</v>
      </c>
      <c r="F125" s="99">
        <v>718.20300299999997</v>
      </c>
      <c r="G125" s="214">
        <v>-7.4856586592418855E-4</v>
      </c>
      <c r="H125" s="214">
        <v>7.4856586592418855E-4</v>
      </c>
      <c r="I125" s="215">
        <v>2000000000</v>
      </c>
      <c r="J125" s="215">
        <f t="shared" si="33"/>
        <v>0</v>
      </c>
      <c r="K125" s="215">
        <f t="shared" si="34"/>
        <v>1</v>
      </c>
      <c r="L125" s="215">
        <f t="shared" si="35"/>
        <v>0</v>
      </c>
      <c r="M125" s="215">
        <f t="shared" si="36"/>
        <v>1</v>
      </c>
      <c r="N125" s="215">
        <f t="shared" si="37"/>
        <v>0</v>
      </c>
      <c r="T125" s="214"/>
      <c r="U125" s="221"/>
      <c r="X125" s="111"/>
      <c r="Y125" s="111">
        <v>-0.10536051565782628</v>
      </c>
      <c r="Z125" s="92"/>
      <c r="AA125" s="214">
        <v>-9.6388524133903447E-2</v>
      </c>
      <c r="AB125" s="111">
        <v>-0.10536051565782628</v>
      </c>
      <c r="AC125" s="92">
        <v>124</v>
      </c>
      <c r="AD125" s="220">
        <f t="shared" si="38"/>
        <v>-8.9719915239228343E-3</v>
      </c>
      <c r="AE125" s="92">
        <f t="shared" si="39"/>
        <v>0</v>
      </c>
      <c r="AF125" s="92"/>
      <c r="AG125" s="92">
        <f t="shared" si="40"/>
        <v>1</v>
      </c>
      <c r="AH125" s="92">
        <f t="shared" si="41"/>
        <v>0</v>
      </c>
      <c r="AI125" s="92">
        <f t="shared" si="42"/>
        <v>0</v>
      </c>
      <c r="AJ125" s="92">
        <f t="shared" si="43"/>
        <v>0</v>
      </c>
      <c r="AS125" s="214">
        <v>-8.9719915239228377E-3</v>
      </c>
      <c r="AT125" s="214">
        <v>-9.6388524133903447E-2</v>
      </c>
    </row>
    <row r="126" spans="1:46" x14ac:dyDescent="0.2">
      <c r="A126" s="107">
        <v>42899</v>
      </c>
      <c r="B126" s="104" t="s">
        <v>92</v>
      </c>
      <c r="C126" s="222">
        <v>78</v>
      </c>
      <c r="D126" s="222">
        <v>79</v>
      </c>
      <c r="E126" s="214">
        <v>1.2739025777429712E-2</v>
      </c>
      <c r="F126" s="99">
        <v>711.908997</v>
      </c>
      <c r="G126" s="214">
        <v>7.3951320828677201E-3</v>
      </c>
      <c r="H126" s="214">
        <v>5.3438936945619919E-3</v>
      </c>
      <c r="I126" s="215">
        <v>8380000000</v>
      </c>
      <c r="J126" s="215">
        <f t="shared" si="33"/>
        <v>0</v>
      </c>
      <c r="K126" s="215">
        <f t="shared" si="34"/>
        <v>0</v>
      </c>
      <c r="L126" s="215">
        <f t="shared" si="35"/>
        <v>1</v>
      </c>
      <c r="M126" s="215">
        <f t="shared" si="36"/>
        <v>1</v>
      </c>
      <c r="N126" s="215">
        <f t="shared" si="37"/>
        <v>0</v>
      </c>
      <c r="T126" s="214"/>
      <c r="U126" s="221"/>
      <c r="X126" s="111"/>
      <c r="Y126" s="111">
        <v>-0.16345307248957186</v>
      </c>
      <c r="Z126" s="92"/>
      <c r="AA126" s="214">
        <v>-0.16918573287043556</v>
      </c>
      <c r="AB126" s="111">
        <v>-0.16345307248957186</v>
      </c>
      <c r="AC126" s="92">
        <v>125</v>
      </c>
      <c r="AD126" s="220">
        <f t="shared" si="38"/>
        <v>5.7326603808637022E-3</v>
      </c>
      <c r="AE126" s="92">
        <f t="shared" si="39"/>
        <v>1</v>
      </c>
      <c r="AF126" s="92"/>
      <c r="AG126" s="92">
        <f t="shared" si="40"/>
        <v>0</v>
      </c>
      <c r="AH126" s="92">
        <f t="shared" si="41"/>
        <v>1</v>
      </c>
      <c r="AI126" s="92">
        <f t="shared" si="42"/>
        <v>0</v>
      </c>
      <c r="AJ126" s="92">
        <f t="shared" si="43"/>
        <v>0</v>
      </c>
      <c r="AS126" s="214">
        <v>5.7326603808637048E-3</v>
      </c>
      <c r="AT126" s="214">
        <v>-0.16918573287043556</v>
      </c>
    </row>
    <row r="127" spans="1:46" x14ac:dyDescent="0.2">
      <c r="F127" s="99"/>
      <c r="J127" s="215">
        <f>SUM(J2:J126)</f>
        <v>39</v>
      </c>
      <c r="K127" s="215">
        <f>SUM(K2:K126)</f>
        <v>61</v>
      </c>
      <c r="L127" s="215">
        <f>SUM(L2:L126)</f>
        <v>25</v>
      </c>
      <c r="AE127" s="74">
        <f>SUM(AE2:AE126)</f>
        <v>72</v>
      </c>
      <c r="AG127" s="74">
        <f>SUM(AG2:AG126)</f>
        <v>63</v>
      </c>
      <c r="AH127" s="74">
        <f>SUM(AH2:AH126)</f>
        <v>83</v>
      </c>
      <c r="AI127" s="92">
        <f>SUM(AI1:AI126)</f>
        <v>40</v>
      </c>
      <c r="AJ127" s="92">
        <f>SUM(AJ2:AJ126)</f>
        <v>18</v>
      </c>
    </row>
    <row r="128" spans="1:46" x14ac:dyDescent="0.2">
      <c r="M128" s="215">
        <f>SUM(M2:M126)</f>
        <v>64</v>
      </c>
      <c r="N128" s="215">
        <f>SUM(N2:N126)</f>
        <v>36</v>
      </c>
      <c r="AG128" s="218" t="s">
        <v>381</v>
      </c>
      <c r="AH128" s="219" t="s">
        <v>380</v>
      </c>
      <c r="AI128" s="219" t="s">
        <v>379</v>
      </c>
      <c r="AJ128" s="92" t="s">
        <v>378</v>
      </c>
    </row>
    <row r="129" spans="11:36" x14ac:dyDescent="0.2">
      <c r="N129" s="215">
        <f>M128-N128</f>
        <v>28</v>
      </c>
      <c r="AG129" s="218" t="s">
        <v>377</v>
      </c>
      <c r="AH129" s="219" t="s">
        <v>376</v>
      </c>
      <c r="AI129" s="219" t="s">
        <v>375</v>
      </c>
      <c r="AJ129" s="92"/>
    </row>
    <row r="130" spans="11:36" x14ac:dyDescent="0.2">
      <c r="AG130" s="218" t="s">
        <v>374</v>
      </c>
      <c r="AH130" s="219" t="s">
        <v>373</v>
      </c>
      <c r="AI130" s="219" t="s">
        <v>372</v>
      </c>
      <c r="AJ130" s="92"/>
    </row>
    <row r="131" spans="11:36" x14ac:dyDescent="0.2">
      <c r="AG131" s="218"/>
      <c r="AH131" s="218"/>
      <c r="AI131" s="218" t="s">
        <v>371</v>
      </c>
      <c r="AJ131" s="92"/>
    </row>
    <row r="132" spans="11:36" ht="17" thickBot="1" x14ac:dyDescent="0.25">
      <c r="AI132" s="74" t="s">
        <v>370</v>
      </c>
      <c r="AJ132" s="92"/>
    </row>
    <row r="133" spans="11:36" x14ac:dyDescent="0.2">
      <c r="K133" s="50" t="s">
        <v>369</v>
      </c>
      <c r="L133" s="50" t="s">
        <v>368</v>
      </c>
    </row>
    <row r="134" spans="11:36" x14ac:dyDescent="0.2">
      <c r="K134" s="217">
        <v>-0.15</v>
      </c>
      <c r="L134" s="41">
        <v>1</v>
      </c>
    </row>
    <row r="135" spans="11:36" x14ac:dyDescent="0.2">
      <c r="K135" s="217">
        <v>-0.125</v>
      </c>
      <c r="L135" s="41">
        <v>0</v>
      </c>
    </row>
    <row r="136" spans="11:36" x14ac:dyDescent="0.2">
      <c r="K136" s="217">
        <v>-0.1</v>
      </c>
      <c r="L136" s="41">
        <v>1</v>
      </c>
    </row>
    <row r="137" spans="11:36" x14ac:dyDescent="0.2">
      <c r="K137" s="217">
        <v>-7.4999999999999997E-2</v>
      </c>
      <c r="L137" s="41">
        <v>0</v>
      </c>
    </row>
    <row r="138" spans="11:36" x14ac:dyDescent="0.2">
      <c r="K138" s="217">
        <v>-0.05</v>
      </c>
      <c r="L138" s="41">
        <v>4</v>
      </c>
    </row>
    <row r="139" spans="11:36" x14ac:dyDescent="0.2">
      <c r="K139" s="217">
        <v>-2.5000000000000001E-2</v>
      </c>
      <c r="L139" s="41">
        <v>11</v>
      </c>
    </row>
    <row r="140" spans="11:36" x14ac:dyDescent="0.2">
      <c r="K140" s="217">
        <v>0</v>
      </c>
      <c r="L140" s="41">
        <v>25</v>
      </c>
    </row>
    <row r="141" spans="11:36" x14ac:dyDescent="0.2">
      <c r="K141" s="217">
        <v>2.5000000000000001E-2</v>
      </c>
      <c r="L141" s="41">
        <v>22</v>
      </c>
    </row>
    <row r="142" spans="11:36" x14ac:dyDescent="0.2">
      <c r="K142" s="217">
        <v>0.05</v>
      </c>
      <c r="L142" s="41">
        <v>20</v>
      </c>
    </row>
    <row r="143" spans="11:36" x14ac:dyDescent="0.2">
      <c r="K143" s="217">
        <v>7.4999999999999997E-2</v>
      </c>
      <c r="L143" s="41">
        <v>11</v>
      </c>
      <c r="M143" s="215">
        <f>SUM(L143:L147)</f>
        <v>41</v>
      </c>
    </row>
    <row r="144" spans="11:36" x14ac:dyDescent="0.2">
      <c r="K144" s="217">
        <v>0.1</v>
      </c>
      <c r="L144" s="41">
        <v>12</v>
      </c>
    </row>
    <row r="145" spans="11:12" x14ac:dyDescent="0.2">
      <c r="K145" s="217">
        <v>0.125</v>
      </c>
      <c r="L145" s="41">
        <v>3</v>
      </c>
    </row>
    <row r="146" spans="11:12" x14ac:dyDescent="0.2">
      <c r="K146" s="217">
        <v>0.15</v>
      </c>
      <c r="L146" s="41">
        <v>3</v>
      </c>
    </row>
    <row r="147" spans="11:12" ht="17" thickBot="1" x14ac:dyDescent="0.25">
      <c r="K147" s="216" t="s">
        <v>367</v>
      </c>
      <c r="L147" s="40">
        <v>12</v>
      </c>
    </row>
    <row r="148" spans="11:12" x14ac:dyDescent="0.2">
      <c r="L148" s="215">
        <f>SUM(L134:L147)</f>
        <v>125</v>
      </c>
    </row>
  </sheetData>
  <autoFilter ref="AS1:AT132">
    <sortState ref="AS2:AT132">
      <sortCondition descending="1" ref="AT1:AT132"/>
    </sortState>
  </autoFilter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E127"/>
  <sheetViews>
    <sheetView workbookViewId="0">
      <pane ySplit="1" topLeftCell="A125" activePane="bottomLeft" state="frozen"/>
      <selection pane="bottomLeft" activeCell="E129" sqref="E129"/>
    </sheetView>
  </sheetViews>
  <sheetFormatPr baseColWidth="10" defaultColWidth="8.83203125" defaultRowHeight="16" x14ac:dyDescent="0.2"/>
  <cols>
    <col min="1" max="1" width="10" customWidth="1"/>
    <col min="2" max="2" width="27.83203125" bestFit="1" customWidth="1"/>
    <col min="3" max="3" width="12.1640625" bestFit="1" customWidth="1"/>
    <col min="4" max="4" width="21.6640625" bestFit="1" customWidth="1"/>
    <col min="5" max="6" width="13.1640625" customWidth="1"/>
    <col min="7" max="7" width="14.6640625" bestFit="1" customWidth="1"/>
    <col min="9" max="9" width="14.5" style="18" bestFit="1" customWidth="1"/>
    <col min="10" max="10" width="7.1640625" customWidth="1"/>
    <col min="11" max="11" width="12.33203125" bestFit="1" customWidth="1"/>
    <col min="12" max="12" width="16.6640625" customWidth="1"/>
    <col min="13" max="14" width="12.6640625" customWidth="1"/>
    <col min="15" max="15" width="11.33203125" bestFit="1" customWidth="1"/>
    <col min="16" max="16" width="11.33203125" customWidth="1"/>
    <col min="17" max="17" width="19.5" bestFit="1" customWidth="1"/>
    <col min="18" max="18" width="19.5" customWidth="1"/>
    <col min="19" max="19" width="13.1640625" customWidth="1"/>
    <col min="20" max="20" width="26.5" bestFit="1" customWidth="1"/>
    <col min="21" max="21" width="15.33203125" customWidth="1"/>
    <col min="22" max="22" width="20.6640625" bestFit="1" customWidth="1"/>
    <col min="23" max="23" width="18.33203125" customWidth="1"/>
    <col min="24" max="24" width="18.33203125" bestFit="1" customWidth="1"/>
    <col min="25" max="25" width="16.83203125" bestFit="1" customWidth="1"/>
    <col min="26" max="26" width="11" style="194" bestFit="1" customWidth="1"/>
    <col min="27" max="27" width="10.33203125" style="194" bestFit="1" customWidth="1"/>
    <col min="28" max="28" width="12.33203125" style="194" customWidth="1"/>
    <col min="29" max="29" width="14.1640625" bestFit="1" customWidth="1"/>
    <col min="30" max="30" width="13.5" bestFit="1" customWidth="1"/>
    <col min="31" max="31" width="12.1640625" bestFit="1" customWidth="1"/>
  </cols>
  <sheetData>
    <row r="1" spans="1:31" s="256" customFormat="1" ht="17" thickBot="1" x14ac:dyDescent="0.25">
      <c r="A1" s="260" t="s">
        <v>257</v>
      </c>
      <c r="B1" s="260" t="s">
        <v>256</v>
      </c>
      <c r="C1" s="260" t="s">
        <v>399</v>
      </c>
      <c r="D1" s="260" t="s">
        <v>398</v>
      </c>
      <c r="E1" s="260" t="s">
        <v>255</v>
      </c>
      <c r="F1" s="260" t="s">
        <v>254</v>
      </c>
      <c r="G1" s="259" t="s">
        <v>253</v>
      </c>
      <c r="H1" s="260" t="s">
        <v>252</v>
      </c>
      <c r="I1" s="261" t="s">
        <v>251</v>
      </c>
      <c r="J1" s="260" t="s">
        <v>250</v>
      </c>
      <c r="K1" s="260" t="s">
        <v>249</v>
      </c>
      <c r="L1" s="260" t="s">
        <v>247</v>
      </c>
      <c r="M1" s="260" t="s">
        <v>246</v>
      </c>
      <c r="N1" s="260" t="s">
        <v>245</v>
      </c>
      <c r="O1" s="257" t="s">
        <v>244</v>
      </c>
      <c r="P1" s="257" t="s">
        <v>397</v>
      </c>
      <c r="Q1" s="257" t="s">
        <v>396</v>
      </c>
      <c r="R1" s="257" t="s">
        <v>395</v>
      </c>
      <c r="S1" s="259" t="s">
        <v>241</v>
      </c>
      <c r="T1" s="257" t="s">
        <v>240</v>
      </c>
      <c r="U1" s="257" t="s">
        <v>239</v>
      </c>
      <c r="V1" s="257" t="s">
        <v>238</v>
      </c>
      <c r="W1" s="257" t="s">
        <v>237</v>
      </c>
      <c r="X1" s="257" t="s">
        <v>236</v>
      </c>
      <c r="Y1" s="257" t="s">
        <v>235</v>
      </c>
      <c r="Z1" s="258" t="s">
        <v>234</v>
      </c>
      <c r="AA1" s="258" t="s">
        <v>233</v>
      </c>
      <c r="AB1" s="258" t="s">
        <v>232</v>
      </c>
      <c r="AC1" s="257" t="s">
        <v>231</v>
      </c>
      <c r="AD1" s="257" t="s">
        <v>230</v>
      </c>
      <c r="AE1" s="257" t="s">
        <v>229</v>
      </c>
    </row>
    <row r="2" spans="1:31" x14ac:dyDescent="0.2">
      <c r="A2" s="45">
        <v>36585</v>
      </c>
      <c r="B2" s="44" t="s">
        <v>186</v>
      </c>
      <c r="C2" s="44">
        <v>32</v>
      </c>
      <c r="D2" s="44">
        <v>51.5</v>
      </c>
      <c r="E2" s="35">
        <v>0.47584590486996392</v>
      </c>
      <c r="F2" s="247">
        <v>0.18832048010663069</v>
      </c>
      <c r="G2" s="210">
        <v>0.47074688713394253</v>
      </c>
      <c r="H2" s="33">
        <v>0.44500000000000001</v>
      </c>
      <c r="I2" s="246">
        <v>14.362475228346138</v>
      </c>
      <c r="J2" s="23">
        <v>1.6094379124341003</v>
      </c>
      <c r="K2" s="33">
        <v>14.362475228346138</v>
      </c>
      <c r="L2" s="23">
        <v>0</v>
      </c>
      <c r="M2" s="36">
        <v>1</v>
      </c>
      <c r="N2" s="23">
        <v>0</v>
      </c>
      <c r="O2">
        <v>0</v>
      </c>
      <c r="P2">
        <v>0</v>
      </c>
      <c r="Q2" s="22">
        <v>0.15337932783539215</v>
      </c>
      <c r="R2" s="22">
        <v>1</v>
      </c>
      <c r="S2" s="210">
        <v>5.0990177360214209E-3</v>
      </c>
      <c r="T2" s="242">
        <v>1.568500599939598E-3</v>
      </c>
      <c r="U2" s="242">
        <v>9.6944913872420071E-3</v>
      </c>
      <c r="V2" s="242">
        <v>1.044022149395293E-2</v>
      </c>
      <c r="W2" s="242">
        <v>9.3983163257309443E-5</v>
      </c>
      <c r="X2" s="242">
        <v>9.8682321420174915E-5</v>
      </c>
      <c r="Y2" s="242">
        <v>1.0540223618790963E-2</v>
      </c>
      <c r="Z2" s="194">
        <v>0</v>
      </c>
      <c r="AA2" s="194">
        <v>1</v>
      </c>
      <c r="AB2" s="194">
        <v>0</v>
      </c>
      <c r="AC2">
        <v>0</v>
      </c>
      <c r="AD2">
        <v>0</v>
      </c>
      <c r="AE2">
        <v>1</v>
      </c>
    </row>
    <row r="3" spans="1:31" x14ac:dyDescent="0.2">
      <c r="A3" s="45">
        <v>36587</v>
      </c>
      <c r="B3" s="44" t="s">
        <v>77</v>
      </c>
      <c r="C3" s="44">
        <v>125</v>
      </c>
      <c r="D3" s="44">
        <v>135</v>
      </c>
      <c r="E3" s="35">
        <v>7.6961041136128394E-2</v>
      </c>
      <c r="F3" s="247">
        <v>1.2302004035826333E-3</v>
      </c>
      <c r="G3" s="210">
        <v>8.6603855073075581E-2</v>
      </c>
      <c r="H3" s="33">
        <v>0.69679999999999997</v>
      </c>
      <c r="I3" s="246">
        <v>8.740336742730447</v>
      </c>
      <c r="J3" s="23">
        <v>1.0986122886681098</v>
      </c>
      <c r="K3" s="33">
        <v>8.740336742730447</v>
      </c>
      <c r="L3" s="23">
        <v>0</v>
      </c>
      <c r="M3" s="36">
        <v>0</v>
      </c>
      <c r="N3" s="23">
        <v>1</v>
      </c>
      <c r="O3">
        <v>0</v>
      </c>
      <c r="P3">
        <v>0</v>
      </c>
      <c r="Q3" s="22">
        <v>4.9827600428258782E-4</v>
      </c>
      <c r="R3" s="22">
        <v>0</v>
      </c>
      <c r="S3" s="210">
        <v>-9.6428139369471935E-3</v>
      </c>
      <c r="T3" s="242">
        <v>1.7325087411304474E-3</v>
      </c>
      <c r="U3" s="242">
        <v>1.0787224929590857E-2</v>
      </c>
      <c r="V3" s="242">
        <v>1.1617011462636308E-2</v>
      </c>
      <c r="W3" s="242">
        <v>1.1636422168158648E-4</v>
      </c>
      <c r="X3" s="242">
        <v>1.2218243276566581E-4</v>
      </c>
      <c r="Y3" s="242">
        <v>1.0540223618790963E-2</v>
      </c>
      <c r="Z3" s="194">
        <v>1</v>
      </c>
      <c r="AA3" s="194">
        <v>0</v>
      </c>
      <c r="AB3" s="194">
        <v>0</v>
      </c>
      <c r="AC3">
        <v>1</v>
      </c>
      <c r="AD3">
        <v>0</v>
      </c>
      <c r="AE3">
        <v>0</v>
      </c>
    </row>
    <row r="4" spans="1:31" x14ac:dyDescent="0.2">
      <c r="A4" s="45">
        <v>36666</v>
      </c>
      <c r="B4" s="44" t="s">
        <v>185</v>
      </c>
      <c r="C4" s="44">
        <v>155</v>
      </c>
      <c r="D4" s="44">
        <v>152</v>
      </c>
      <c r="E4" s="35">
        <v>-1.9544596072970283E-2</v>
      </c>
      <c r="F4" s="247">
        <v>3.7738199048555797E-3</v>
      </c>
      <c r="G4" s="210">
        <v>-2.9341357523430464E-3</v>
      </c>
      <c r="H4" s="33">
        <v>0.26774193548387099</v>
      </c>
      <c r="I4" s="246">
        <v>12.980799813082541</v>
      </c>
      <c r="J4" s="23">
        <v>1.9459101490553132</v>
      </c>
      <c r="K4" s="33">
        <v>12.980799813082541</v>
      </c>
      <c r="L4" s="23">
        <v>0</v>
      </c>
      <c r="M4" s="36">
        <v>1</v>
      </c>
      <c r="N4" s="23">
        <v>0</v>
      </c>
      <c r="O4">
        <v>0</v>
      </c>
      <c r="P4">
        <v>0</v>
      </c>
      <c r="Q4" s="22">
        <v>3.1186794604701109E-3</v>
      </c>
      <c r="R4" s="22">
        <v>0</v>
      </c>
      <c r="S4" s="210">
        <v>-1.6610460320627237E-2</v>
      </c>
      <c r="T4" s="242">
        <v>3.4220066412022051E-3</v>
      </c>
      <c r="U4" s="242">
        <v>1.4862073757063323E-2</v>
      </c>
      <c r="V4" s="242">
        <v>1.6005310199914347E-2</v>
      </c>
      <c r="W4" s="242">
        <v>2.2088123636039035E-4</v>
      </c>
      <c r="X4" s="242">
        <v>2.3192529817840987E-4</v>
      </c>
      <c r="Y4" s="242">
        <v>1.0930749867942022E-2</v>
      </c>
      <c r="Z4" s="194">
        <v>1</v>
      </c>
      <c r="AA4" s="194">
        <v>0</v>
      </c>
      <c r="AB4" s="194">
        <v>0</v>
      </c>
      <c r="AC4">
        <v>0</v>
      </c>
      <c r="AD4">
        <v>1</v>
      </c>
      <c r="AE4">
        <v>0</v>
      </c>
    </row>
    <row r="5" spans="1:31" x14ac:dyDescent="0.2">
      <c r="A5" s="45">
        <v>36670</v>
      </c>
      <c r="B5" s="44" t="s">
        <v>74</v>
      </c>
      <c r="C5" s="44">
        <v>105</v>
      </c>
      <c r="D5" s="44">
        <v>104</v>
      </c>
      <c r="E5" s="35">
        <v>-9.5694510161506725E-3</v>
      </c>
      <c r="F5" s="247">
        <v>2.6477486847167712E-3</v>
      </c>
      <c r="G5" s="210">
        <v>7.4348706298672535E-3</v>
      </c>
      <c r="H5" s="33">
        <v>0.68476190476190479</v>
      </c>
      <c r="I5" s="246">
        <v>11.05089000537367</v>
      </c>
      <c r="J5" s="23">
        <v>2.8332133440562162</v>
      </c>
      <c r="K5" s="33">
        <v>11.05089000537367</v>
      </c>
      <c r="L5" s="23">
        <v>0</v>
      </c>
      <c r="M5" s="36">
        <v>0</v>
      </c>
      <c r="N5" s="23">
        <v>1</v>
      </c>
      <c r="O5">
        <v>0</v>
      </c>
      <c r="P5">
        <v>0</v>
      </c>
      <c r="Q5" s="22">
        <v>4.9827600428258782E-4</v>
      </c>
      <c r="R5" s="22">
        <v>0</v>
      </c>
      <c r="S5" s="210">
        <v>-1.7004321646017926E-2</v>
      </c>
      <c r="T5" s="242">
        <v>3.9414899648516997E-3</v>
      </c>
      <c r="U5" s="242">
        <v>1.2610441317442295E-2</v>
      </c>
      <c r="V5" s="242">
        <v>1.3580475264937854E-2</v>
      </c>
      <c r="W5" s="242">
        <v>1.5902323022065574E-4</v>
      </c>
      <c r="X5" s="242">
        <v>1.6697439173168853E-4</v>
      </c>
      <c r="Y5" s="242">
        <v>1.9977005731091277E-2</v>
      </c>
      <c r="Z5" s="194">
        <v>1</v>
      </c>
      <c r="AA5" s="194">
        <v>0</v>
      </c>
      <c r="AB5" s="194">
        <v>0</v>
      </c>
      <c r="AC5">
        <v>1</v>
      </c>
      <c r="AD5">
        <v>0</v>
      </c>
      <c r="AE5">
        <v>0</v>
      </c>
    </row>
    <row r="6" spans="1:31" x14ac:dyDescent="0.2">
      <c r="A6" s="45">
        <v>36780</v>
      </c>
      <c r="B6" s="44" t="s">
        <v>184</v>
      </c>
      <c r="C6" s="44">
        <v>52</v>
      </c>
      <c r="D6" s="44">
        <v>57.5</v>
      </c>
      <c r="E6" s="35">
        <v>0.10054122922187746</v>
      </c>
      <c r="F6" s="247">
        <v>3.4403387433379843E-3</v>
      </c>
      <c r="G6" s="210">
        <v>9.8309820400971568E-2</v>
      </c>
      <c r="H6" s="33">
        <v>0.44999999999999996</v>
      </c>
      <c r="I6" s="246">
        <v>13.526227204145519</v>
      </c>
      <c r="J6" s="23">
        <v>1.3862943611198906</v>
      </c>
      <c r="K6" s="33">
        <v>13.526227204145519</v>
      </c>
      <c r="L6" s="23">
        <v>0</v>
      </c>
      <c r="M6" s="36">
        <v>1</v>
      </c>
      <c r="N6" s="23">
        <v>0</v>
      </c>
      <c r="O6">
        <v>0</v>
      </c>
      <c r="P6" s="22">
        <v>0.13043478260869565</v>
      </c>
      <c r="Q6" s="22">
        <v>6.4842950924817594E-3</v>
      </c>
      <c r="R6" s="22">
        <v>0</v>
      </c>
      <c r="S6" s="210">
        <v>2.2314088209058913E-3</v>
      </c>
      <c r="T6" s="242">
        <v>2.9744925625415993E-3</v>
      </c>
      <c r="U6" s="242">
        <v>8.0130461713960668E-3</v>
      </c>
      <c r="V6" s="242">
        <v>8.6294343384265334E-3</v>
      </c>
      <c r="W6" s="242">
        <v>6.4208908944925165E-5</v>
      </c>
      <c r="X6" s="242">
        <v>6.7419354392171424E-5</v>
      </c>
      <c r="Y6" s="242">
        <v>5.554431531265E-2</v>
      </c>
      <c r="Z6" s="194">
        <v>1</v>
      </c>
      <c r="AA6" s="194">
        <v>0</v>
      </c>
      <c r="AB6" s="194">
        <v>0</v>
      </c>
      <c r="AC6">
        <v>0</v>
      </c>
      <c r="AD6">
        <v>1</v>
      </c>
      <c r="AE6">
        <v>0</v>
      </c>
    </row>
    <row r="7" spans="1:31" x14ac:dyDescent="0.2">
      <c r="A7" s="45">
        <v>37043</v>
      </c>
      <c r="B7" s="44" t="s">
        <v>183</v>
      </c>
      <c r="C7" s="44">
        <v>12</v>
      </c>
      <c r="D7" s="44">
        <v>12</v>
      </c>
      <c r="E7" s="35">
        <v>0</v>
      </c>
      <c r="F7" s="247">
        <v>1.754506388008997E-3</v>
      </c>
      <c r="G7" s="210">
        <v>-2.1183546683519361E-3</v>
      </c>
      <c r="H7" s="33">
        <v>0.66666666666666663</v>
      </c>
      <c r="I7" s="246">
        <v>10.575814488202694</v>
      </c>
      <c r="J7" s="23">
        <v>0.69314718055994529</v>
      </c>
      <c r="K7" s="33">
        <v>10.575814488202694</v>
      </c>
      <c r="L7" s="23">
        <v>1</v>
      </c>
      <c r="M7" s="36">
        <v>1</v>
      </c>
      <c r="N7" s="23">
        <v>0</v>
      </c>
      <c r="O7">
        <v>0</v>
      </c>
      <c r="P7" s="22">
        <v>4.3478260869565216E-2</v>
      </c>
      <c r="Q7" s="22">
        <v>0.11043566411930648</v>
      </c>
      <c r="R7" s="22">
        <v>1</v>
      </c>
      <c r="S7" s="210">
        <v>2.1183546683519361E-3</v>
      </c>
      <c r="T7" s="242">
        <v>1.1650499057404573E-3</v>
      </c>
      <c r="U7" s="242">
        <v>1.0974898069471351E-2</v>
      </c>
      <c r="V7" s="242">
        <v>1.1819120997892223E-2</v>
      </c>
      <c r="W7" s="242">
        <v>1.2044838763528599E-4</v>
      </c>
      <c r="X7" s="242">
        <v>1.264708070170503E-4</v>
      </c>
      <c r="Y7" s="242">
        <v>2.1039458967546897E-2</v>
      </c>
      <c r="Z7" s="194">
        <v>1</v>
      </c>
      <c r="AA7" s="194">
        <v>0</v>
      </c>
      <c r="AB7" s="194">
        <v>0</v>
      </c>
      <c r="AC7">
        <v>1</v>
      </c>
      <c r="AD7">
        <v>0</v>
      </c>
      <c r="AE7">
        <v>0</v>
      </c>
    </row>
    <row r="8" spans="1:31" x14ac:dyDescent="0.2">
      <c r="A8" s="45">
        <v>37060</v>
      </c>
      <c r="B8" s="44" t="s">
        <v>182</v>
      </c>
      <c r="C8" s="44">
        <v>69</v>
      </c>
      <c r="D8" s="44">
        <v>69</v>
      </c>
      <c r="E8" s="35">
        <v>0</v>
      </c>
      <c r="F8" s="247">
        <v>1.754506388008997E-3</v>
      </c>
      <c r="G8" s="210">
        <v>5.3118322021384722E-4</v>
      </c>
      <c r="H8" s="33">
        <v>0.6297101449275363</v>
      </c>
      <c r="I8" s="246">
        <v>16.874426059661051</v>
      </c>
      <c r="J8" s="23">
        <v>3.3672958299864741</v>
      </c>
      <c r="K8" s="33">
        <v>18.820463068925033</v>
      </c>
      <c r="L8" s="23">
        <v>0</v>
      </c>
      <c r="M8" s="36">
        <v>1</v>
      </c>
      <c r="N8" s="23">
        <v>0</v>
      </c>
      <c r="O8">
        <v>0</v>
      </c>
      <c r="P8" s="22">
        <v>8.6956521739130432E-2</v>
      </c>
      <c r="Q8" s="22">
        <v>0.15337932783539215</v>
      </c>
      <c r="R8" s="22">
        <v>1</v>
      </c>
      <c r="S8" s="210">
        <v>-5.3118322021384722E-4</v>
      </c>
      <c r="T8" s="242">
        <v>-1.2847421526657713E-3</v>
      </c>
      <c r="U8" s="242">
        <v>1.1377206398614474E-2</v>
      </c>
      <c r="V8" s="242">
        <v>1.2252376121584817E-2</v>
      </c>
      <c r="W8" s="242">
        <v>1.2944082543667413E-4</v>
      </c>
      <c r="X8" s="242">
        <v>1.3591286670850783E-4</v>
      </c>
      <c r="Y8" s="242">
        <v>-5.3606598721184472E-3</v>
      </c>
      <c r="Z8" s="194">
        <v>0</v>
      </c>
      <c r="AA8" s="194">
        <v>0</v>
      </c>
      <c r="AB8" s="194">
        <v>1</v>
      </c>
      <c r="AC8">
        <v>0</v>
      </c>
      <c r="AD8">
        <v>0</v>
      </c>
      <c r="AE8">
        <v>1</v>
      </c>
    </row>
    <row r="9" spans="1:31" x14ac:dyDescent="0.2">
      <c r="A9" s="45">
        <v>37063</v>
      </c>
      <c r="B9" s="44" t="s">
        <v>181</v>
      </c>
      <c r="C9" s="44">
        <v>26</v>
      </c>
      <c r="D9" s="44">
        <v>26</v>
      </c>
      <c r="E9" s="35">
        <v>0</v>
      </c>
      <c r="F9" s="247">
        <v>1.754506388008997E-3</v>
      </c>
      <c r="G9" s="210">
        <v>7.8300576299459735E-3</v>
      </c>
      <c r="H9" s="33">
        <v>1.0480769230769231</v>
      </c>
      <c r="I9" s="246">
        <v>13.169056105396312</v>
      </c>
      <c r="J9" s="23">
        <v>4.3307333402863311</v>
      </c>
      <c r="K9" s="33">
        <v>13.169056105396312</v>
      </c>
      <c r="L9" s="23">
        <v>0</v>
      </c>
      <c r="M9" s="36">
        <v>1</v>
      </c>
      <c r="N9" s="23">
        <v>0</v>
      </c>
      <c r="O9">
        <v>0</v>
      </c>
      <c r="P9" s="22">
        <v>0.13043478260869565</v>
      </c>
      <c r="Q9" s="22">
        <v>3.763477401482362E-3</v>
      </c>
      <c r="R9" s="22">
        <v>0</v>
      </c>
      <c r="S9" s="210">
        <v>-7.8300576299459735E-3</v>
      </c>
      <c r="T9" s="242">
        <v>-3.0942765755866079E-3</v>
      </c>
      <c r="U9" s="242">
        <v>8.6738436832435248E-3</v>
      </c>
      <c r="V9" s="242">
        <v>9.3410624281084105E-3</v>
      </c>
      <c r="W9" s="242">
        <v>7.523556424134361E-5</v>
      </c>
      <c r="X9" s="242">
        <v>7.8997342453410792E-5</v>
      </c>
      <c r="Y9" s="242">
        <v>1.4769337135101975E-3</v>
      </c>
      <c r="Z9" s="194">
        <v>1</v>
      </c>
      <c r="AA9" s="194">
        <v>0</v>
      </c>
      <c r="AB9" s="194">
        <v>0</v>
      </c>
      <c r="AC9">
        <v>0</v>
      </c>
      <c r="AD9">
        <v>1</v>
      </c>
      <c r="AE9">
        <v>0</v>
      </c>
    </row>
    <row r="10" spans="1:31" x14ac:dyDescent="0.2">
      <c r="A10" s="45">
        <v>37074</v>
      </c>
      <c r="B10" s="44" t="s">
        <v>180</v>
      </c>
      <c r="C10" s="44">
        <v>10</v>
      </c>
      <c r="D10" s="44">
        <v>10.41</v>
      </c>
      <c r="E10" s="35">
        <v>4.0181789632831762E-2</v>
      </c>
      <c r="F10" s="247">
        <v>2.9071569776515928E-6</v>
      </c>
      <c r="G10" s="210">
        <v>3.4620401740512854E-2</v>
      </c>
      <c r="H10" s="33">
        <v>0.69199999999999995</v>
      </c>
      <c r="I10" s="246">
        <v>12.2783933071098</v>
      </c>
      <c r="J10" s="23">
        <v>2.9444389791664403</v>
      </c>
      <c r="K10" s="33">
        <v>12.2783933071098</v>
      </c>
      <c r="L10" s="23">
        <v>0</v>
      </c>
      <c r="M10" s="36">
        <v>1</v>
      </c>
      <c r="N10" s="23">
        <v>0</v>
      </c>
      <c r="O10">
        <v>0</v>
      </c>
      <c r="P10" s="22">
        <v>0.17391304347826086</v>
      </c>
      <c r="Q10" s="22">
        <v>0.11043566411930648</v>
      </c>
      <c r="R10" s="22">
        <v>1</v>
      </c>
      <c r="S10" s="210">
        <v>5.561387892318909E-3</v>
      </c>
      <c r="T10" s="242">
        <v>-2.7791385005673372E-3</v>
      </c>
      <c r="U10" s="242">
        <v>8.9515137855819549E-3</v>
      </c>
      <c r="V10" s="242">
        <v>9.6400917690882583E-3</v>
      </c>
      <c r="W10" s="242">
        <v>8.0129599053463795E-5</v>
      </c>
      <c r="X10" s="242">
        <v>8.4136079006136982E-5</v>
      </c>
      <c r="Y10" s="242">
        <v>-5.8106940912778099E-3</v>
      </c>
      <c r="Z10" s="194">
        <v>1</v>
      </c>
      <c r="AA10" s="194">
        <v>0</v>
      </c>
      <c r="AB10" s="194">
        <v>0</v>
      </c>
      <c r="AC10">
        <v>0</v>
      </c>
      <c r="AD10">
        <v>1</v>
      </c>
      <c r="AE10">
        <v>0</v>
      </c>
    </row>
    <row r="11" spans="1:31" x14ac:dyDescent="0.2">
      <c r="A11" s="37">
        <v>37315</v>
      </c>
      <c r="B11" s="44" t="s">
        <v>68</v>
      </c>
      <c r="C11" s="44">
        <v>15.7</v>
      </c>
      <c r="D11" s="44">
        <v>16.399999999999999</v>
      </c>
      <c r="E11" s="35">
        <v>4.3620622475890353E-2</v>
      </c>
      <c r="F11" s="247">
        <v>3.0060421211959906E-6</v>
      </c>
      <c r="G11" s="210">
        <v>4.7119787433878048E-2</v>
      </c>
      <c r="H11" s="33">
        <v>0.34458598726114653</v>
      </c>
      <c r="I11" s="246">
        <v>12.278081630636757</v>
      </c>
      <c r="J11" s="23">
        <v>3.4965075614664802</v>
      </c>
      <c r="K11" s="33">
        <v>12.278081630636757</v>
      </c>
      <c r="L11" s="243">
        <v>1</v>
      </c>
      <c r="M11" s="36">
        <v>0</v>
      </c>
      <c r="N11" s="23">
        <v>1</v>
      </c>
      <c r="O11">
        <v>0</v>
      </c>
      <c r="P11" s="22">
        <v>4.3478260869565216E-2</v>
      </c>
      <c r="Q11" s="22">
        <v>1.4295680607416428E-2</v>
      </c>
      <c r="R11" s="22">
        <v>0</v>
      </c>
      <c r="S11" s="210">
        <v>-3.4991649579876969E-3</v>
      </c>
      <c r="T11" s="242">
        <v>9.2997904362651911E-4</v>
      </c>
      <c r="U11" s="242">
        <v>6.5423298995226156E-3</v>
      </c>
      <c r="V11" s="242">
        <v>7.0455860456397398E-3</v>
      </c>
      <c r="W11" s="242">
        <v>4.2802080514187597E-5</v>
      </c>
      <c r="X11" s="242">
        <v>4.4942184539896979E-5</v>
      </c>
      <c r="Y11" s="242">
        <v>1.0834911921014967E-2</v>
      </c>
      <c r="Z11" s="194">
        <v>1</v>
      </c>
      <c r="AA11" s="194">
        <v>0</v>
      </c>
      <c r="AB11" s="194">
        <v>0</v>
      </c>
      <c r="AC11">
        <v>0</v>
      </c>
      <c r="AD11">
        <v>1</v>
      </c>
      <c r="AE11">
        <v>0</v>
      </c>
    </row>
    <row r="12" spans="1:31" x14ac:dyDescent="0.2">
      <c r="A12" s="45">
        <v>37490</v>
      </c>
      <c r="B12" s="44" t="s">
        <v>73</v>
      </c>
      <c r="C12" s="44">
        <v>241.5</v>
      </c>
      <c r="D12" s="44">
        <v>247.5</v>
      </c>
      <c r="E12" s="35">
        <v>2.454110891611766E-2</v>
      </c>
      <c r="F12" s="247">
        <v>3.008739821764972E-4</v>
      </c>
      <c r="G12" s="210">
        <v>8.4581952953405905E-3</v>
      </c>
      <c r="H12" s="33">
        <v>0.77275362318840579</v>
      </c>
      <c r="I12" s="246">
        <v>13.975663189987166</v>
      </c>
      <c r="J12" s="23">
        <v>1.0986122886681098</v>
      </c>
      <c r="K12" s="33">
        <v>13.975663189987166</v>
      </c>
      <c r="L12" s="23">
        <v>0</v>
      </c>
      <c r="M12" s="36">
        <v>0</v>
      </c>
      <c r="N12" s="23">
        <v>1</v>
      </c>
      <c r="O12">
        <v>0</v>
      </c>
      <c r="P12" s="22">
        <v>8.6956521739130432E-2</v>
      </c>
      <c r="Q12" s="22">
        <v>3.3241426362288627E-2</v>
      </c>
      <c r="R12" s="22">
        <v>0</v>
      </c>
      <c r="S12" s="210">
        <v>1.6082913620777069E-2</v>
      </c>
      <c r="T12" s="242">
        <v>3.8301467023450233E-3</v>
      </c>
      <c r="U12" s="242">
        <v>1.4777582459354862E-2</v>
      </c>
      <c r="V12" s="242">
        <v>1.5914319571612927E-2</v>
      </c>
      <c r="W12" s="242">
        <v>2.1837694334303248E-4</v>
      </c>
      <c r="X12" s="242">
        <v>2.2929579051018411E-4</v>
      </c>
      <c r="Y12" s="242">
        <v>-6.6766221796752817E-2</v>
      </c>
      <c r="Z12" s="194">
        <v>0</v>
      </c>
      <c r="AA12" s="194">
        <v>1</v>
      </c>
      <c r="AB12" s="194">
        <v>0</v>
      </c>
      <c r="AC12">
        <v>0</v>
      </c>
      <c r="AD12">
        <v>1</v>
      </c>
      <c r="AE12">
        <v>0</v>
      </c>
    </row>
    <row r="13" spans="1:31" x14ac:dyDescent="0.2">
      <c r="A13" s="45">
        <v>37972</v>
      </c>
      <c r="B13" s="44" t="s">
        <v>179</v>
      </c>
      <c r="C13" s="44">
        <v>32</v>
      </c>
      <c r="D13" s="44">
        <v>33.5</v>
      </c>
      <c r="E13" s="35">
        <v>4.5809536031294201E-2</v>
      </c>
      <c r="F13" s="247">
        <v>1.5387635666516508E-5</v>
      </c>
      <c r="G13" s="210">
        <v>4.7310812452026597E-2</v>
      </c>
      <c r="H13" s="33">
        <v>0.75687499999999996</v>
      </c>
      <c r="I13" s="246">
        <v>12.429216196844383</v>
      </c>
      <c r="J13" s="23">
        <v>2.3025850929940459</v>
      </c>
      <c r="K13" s="33">
        <v>13.269075027563154</v>
      </c>
      <c r="L13" s="23">
        <v>0</v>
      </c>
      <c r="M13" s="36">
        <v>1</v>
      </c>
      <c r="N13" s="23">
        <v>0</v>
      </c>
      <c r="O13">
        <v>0</v>
      </c>
      <c r="P13" s="22">
        <v>4.3478260869565216E-2</v>
      </c>
      <c r="Q13" s="22">
        <v>5.9570967935202467E-2</v>
      </c>
      <c r="R13" s="22">
        <v>1</v>
      </c>
      <c r="S13" s="210">
        <v>-1.5012764207323946E-3</v>
      </c>
      <c r="T13" s="242">
        <v>1.7606284913876241E-3</v>
      </c>
      <c r="U13" s="242">
        <v>7.0666158456771195E-3</v>
      </c>
      <c r="V13" s="242">
        <v>7.6102016799599742E-3</v>
      </c>
      <c r="W13" s="242">
        <v>4.9937059510374947E-5</v>
      </c>
      <c r="X13" s="242">
        <v>5.2433912485893693E-5</v>
      </c>
      <c r="Y13" s="242">
        <v>2.9555041755327277E-2</v>
      </c>
      <c r="Z13" s="194">
        <v>1</v>
      </c>
      <c r="AA13" s="194">
        <v>0</v>
      </c>
      <c r="AB13" s="194">
        <v>0</v>
      </c>
      <c r="AC13">
        <v>0</v>
      </c>
      <c r="AD13">
        <v>1</v>
      </c>
      <c r="AE13">
        <v>0</v>
      </c>
    </row>
    <row r="14" spans="1:31" x14ac:dyDescent="0.2">
      <c r="A14" s="37">
        <v>38056</v>
      </c>
      <c r="B14" s="36" t="s">
        <v>178</v>
      </c>
      <c r="C14" s="36">
        <v>10</v>
      </c>
      <c r="D14" s="36">
        <v>11.4</v>
      </c>
      <c r="E14" s="35">
        <v>0.13102826240640419</v>
      </c>
      <c r="F14" s="247">
        <v>7.9461952682144833E-3</v>
      </c>
      <c r="G14" s="210">
        <v>0.14115707271158073</v>
      </c>
      <c r="H14" s="33">
        <v>0.42699999999999994</v>
      </c>
      <c r="I14" s="246">
        <v>12.400816722322686</v>
      </c>
      <c r="J14" s="23">
        <v>2.1972245773362196</v>
      </c>
      <c r="K14" s="33">
        <v>13.648900919974597</v>
      </c>
      <c r="L14" s="243">
        <v>1</v>
      </c>
      <c r="M14" s="36">
        <v>1</v>
      </c>
      <c r="N14" s="23">
        <v>0</v>
      </c>
      <c r="O14">
        <v>0</v>
      </c>
      <c r="P14" s="22">
        <v>8.6956521739130432E-2</v>
      </c>
      <c r="Q14" s="22">
        <v>5.9570967935202467E-2</v>
      </c>
      <c r="R14" s="22">
        <v>1</v>
      </c>
      <c r="S14" s="210">
        <v>-1.0128810305176553E-2</v>
      </c>
      <c r="T14" s="242">
        <v>3.52294868744328E-3</v>
      </c>
      <c r="U14" s="242">
        <v>1.0290865548716248E-2</v>
      </c>
      <c r="V14" s="242">
        <v>1.108247059092519E-2</v>
      </c>
      <c r="W14" s="242">
        <v>1.0590191374175496E-4</v>
      </c>
      <c r="X14" s="242">
        <v>1.1119700942884272E-4</v>
      </c>
      <c r="Y14" s="242">
        <v>7.2700586108958701E-2</v>
      </c>
      <c r="Z14" s="194">
        <v>1</v>
      </c>
      <c r="AA14" s="194">
        <v>0</v>
      </c>
      <c r="AB14" s="194">
        <v>0</v>
      </c>
      <c r="AC14">
        <v>0</v>
      </c>
      <c r="AD14">
        <v>1</v>
      </c>
      <c r="AE14">
        <v>0</v>
      </c>
    </row>
    <row r="15" spans="1:31" x14ac:dyDescent="0.2">
      <c r="A15" s="37">
        <v>38070</v>
      </c>
      <c r="B15" s="36" t="s">
        <v>177</v>
      </c>
      <c r="C15" s="36">
        <v>41</v>
      </c>
      <c r="D15" s="36">
        <v>51</v>
      </c>
      <c r="E15" s="35">
        <v>0.21825356602001797</v>
      </c>
      <c r="F15" s="247">
        <v>3.1105226161473883E-2</v>
      </c>
      <c r="G15" s="210">
        <v>0.21939928531441474</v>
      </c>
      <c r="H15" s="33">
        <v>1.2751219512195122</v>
      </c>
      <c r="I15" s="246">
        <v>14.778490200300697</v>
      </c>
      <c r="J15" s="23">
        <v>4.5951198501345898</v>
      </c>
      <c r="K15" s="33">
        <v>16.38812278817138</v>
      </c>
      <c r="L15" s="243">
        <v>0</v>
      </c>
      <c r="M15" s="36">
        <v>1</v>
      </c>
      <c r="N15" s="23">
        <v>0</v>
      </c>
      <c r="O15">
        <v>0</v>
      </c>
      <c r="P15" s="22">
        <v>0.13043478260869565</v>
      </c>
      <c r="Q15" s="22">
        <v>3.7377155109181194E-2</v>
      </c>
      <c r="R15" s="22">
        <v>1</v>
      </c>
      <c r="S15" s="210">
        <v>-1.1457192943967619E-3</v>
      </c>
      <c r="T15" s="242">
        <v>-1.5909440403322382E-3</v>
      </c>
      <c r="U15" s="242">
        <v>1.2147557971001628E-2</v>
      </c>
      <c r="V15" s="242">
        <v>1.3081985507232522E-2</v>
      </c>
      <c r="W15" s="242">
        <v>1.4756316465884518E-4</v>
      </c>
      <c r="X15" s="242">
        <v>1.5494132289178744E-4</v>
      </c>
      <c r="Y15" s="242">
        <v>2.0065747085496872E-2</v>
      </c>
      <c r="Z15" s="194">
        <v>0</v>
      </c>
      <c r="AA15" s="194">
        <v>0</v>
      </c>
      <c r="AB15" s="194">
        <v>1</v>
      </c>
      <c r="AC15">
        <v>0</v>
      </c>
      <c r="AD15">
        <v>0</v>
      </c>
      <c r="AE15">
        <v>1</v>
      </c>
    </row>
    <row r="16" spans="1:31" x14ac:dyDescent="0.2">
      <c r="A16" s="37">
        <v>38072</v>
      </c>
      <c r="B16" s="36" t="s">
        <v>176</v>
      </c>
      <c r="C16" s="36">
        <v>20</v>
      </c>
      <c r="D16" s="36">
        <v>19.899999999999999</v>
      </c>
      <c r="E16" s="35">
        <v>-5.0125418235443982E-3</v>
      </c>
      <c r="F16" s="247">
        <v>2.1995509213165766E-3</v>
      </c>
      <c r="G16" s="210">
        <v>-9.1653094410370645E-3</v>
      </c>
      <c r="H16" s="33">
        <v>0.41849999999999998</v>
      </c>
      <c r="I16" s="246">
        <v>12.111761966058932</v>
      </c>
      <c r="J16" s="23">
        <v>1.3862943611198906</v>
      </c>
      <c r="K16" s="33">
        <v>12.111761966058932</v>
      </c>
      <c r="L16" s="243">
        <v>1</v>
      </c>
      <c r="M16" s="36">
        <v>1</v>
      </c>
      <c r="N16" s="23">
        <v>0</v>
      </c>
      <c r="O16">
        <v>0</v>
      </c>
      <c r="P16" s="22">
        <v>0.17391304347826086</v>
      </c>
      <c r="Q16" s="22">
        <v>5.9570967935202467E-2</v>
      </c>
      <c r="R16" s="22">
        <v>0</v>
      </c>
      <c r="S16" s="210">
        <v>4.1527676174926663E-3</v>
      </c>
      <c r="T16" s="242">
        <v>-1.579402927319418E-3</v>
      </c>
      <c r="U16" s="242">
        <v>1.2153550800740603E-2</v>
      </c>
      <c r="V16" s="242">
        <v>1.3088439323874495E-2</v>
      </c>
      <c r="W16" s="242">
        <v>1.4770879706618256E-4</v>
      </c>
      <c r="X16" s="242">
        <v>1.5509423691949169E-4</v>
      </c>
      <c r="Y16" s="242">
        <v>2.0815457913595417E-2</v>
      </c>
      <c r="Z16" s="194">
        <v>1</v>
      </c>
      <c r="AA16" s="194">
        <v>0</v>
      </c>
      <c r="AB16" s="194">
        <v>0</v>
      </c>
      <c r="AC16">
        <v>0</v>
      </c>
      <c r="AD16">
        <v>1</v>
      </c>
      <c r="AE16">
        <v>0</v>
      </c>
    </row>
    <row r="17" spans="1:31" x14ac:dyDescent="0.2">
      <c r="A17" s="37">
        <v>38078</v>
      </c>
      <c r="B17" s="36" t="s">
        <v>175</v>
      </c>
      <c r="C17" s="36">
        <v>130</v>
      </c>
      <c r="D17" s="36">
        <v>126.5</v>
      </c>
      <c r="E17" s="35">
        <v>-2.7292142288007512E-2</v>
      </c>
      <c r="F17" s="247">
        <v>4.7857299765303469E-3</v>
      </c>
      <c r="G17" s="210">
        <v>-2.5639298571124954E-2</v>
      </c>
      <c r="H17" s="33">
        <v>0.70415384615384624</v>
      </c>
      <c r="I17" s="246">
        <v>14.609678852582947</v>
      </c>
      <c r="J17" s="23">
        <v>5.0937502008067623</v>
      </c>
      <c r="K17" s="33">
        <v>14.609678852582947</v>
      </c>
      <c r="L17" s="243">
        <v>0</v>
      </c>
      <c r="M17" s="36">
        <v>1</v>
      </c>
      <c r="N17" s="23">
        <v>0</v>
      </c>
      <c r="O17">
        <v>0</v>
      </c>
      <c r="P17" s="22">
        <v>0.21739130434782608</v>
      </c>
      <c r="Q17" s="22">
        <v>0.11043566411930648</v>
      </c>
      <c r="R17" s="22">
        <v>1</v>
      </c>
      <c r="S17" s="210">
        <v>-1.6528437168825583E-3</v>
      </c>
      <c r="T17" s="242">
        <v>-2.6940624766002394E-3</v>
      </c>
      <c r="U17" s="242">
        <v>1.2267654336508144E-2</v>
      </c>
      <c r="V17" s="242">
        <v>1.3211320054701077E-2</v>
      </c>
      <c r="W17" s="242">
        <v>1.5049534292004704E-4</v>
      </c>
      <c r="X17" s="242">
        <v>1.5802011006604941E-4</v>
      </c>
      <c r="Y17" s="242">
        <v>1.7357056103658203E-2</v>
      </c>
      <c r="Z17" s="194">
        <v>0</v>
      </c>
      <c r="AA17" s="194">
        <v>1</v>
      </c>
      <c r="AB17" s="194">
        <v>0</v>
      </c>
      <c r="AC17">
        <v>0</v>
      </c>
      <c r="AD17">
        <v>0</v>
      </c>
      <c r="AE17">
        <v>1</v>
      </c>
    </row>
    <row r="18" spans="1:31" x14ac:dyDescent="0.2">
      <c r="A18" s="48">
        <v>38114</v>
      </c>
      <c r="B18" s="47" t="s">
        <v>174</v>
      </c>
      <c r="C18" s="47">
        <v>7</v>
      </c>
      <c r="D18" s="47">
        <v>6.8</v>
      </c>
      <c r="E18" s="35">
        <v>-2.8987536873252298E-2</v>
      </c>
      <c r="F18" s="247">
        <v>5.0231756437458842E-3</v>
      </c>
      <c r="G18" s="210">
        <v>-1.274843955982656E-2</v>
      </c>
      <c r="H18" s="33">
        <v>0.40285714285714286</v>
      </c>
      <c r="I18" s="246">
        <v>10.799575577092764</v>
      </c>
      <c r="J18" s="23">
        <v>2.3025850929940459</v>
      </c>
      <c r="K18" s="33">
        <v>12.580287855633379</v>
      </c>
      <c r="L18" s="253">
        <v>1</v>
      </c>
      <c r="M18" s="36">
        <v>1</v>
      </c>
      <c r="N18" s="23">
        <v>0</v>
      </c>
      <c r="O18">
        <v>0</v>
      </c>
      <c r="P18" s="22">
        <v>0.2608695652173913</v>
      </c>
      <c r="Q18" s="22">
        <v>5.9570967935202467E-2</v>
      </c>
      <c r="R18" s="22">
        <v>1</v>
      </c>
      <c r="S18" s="210">
        <v>-1.6239097313425738E-2</v>
      </c>
      <c r="T18" s="242">
        <v>-2.8992424638871438E-3</v>
      </c>
      <c r="U18" s="242">
        <v>9.7326890049973247E-3</v>
      </c>
      <c r="V18" s="242">
        <v>1.0481357389997118E-2</v>
      </c>
      <c r="W18" s="242">
        <v>9.4725235267995825E-5</v>
      </c>
      <c r="X18" s="242">
        <v>9.9461497031395617E-5</v>
      </c>
      <c r="Y18" s="242">
        <v>-1.1784522333379078E-2</v>
      </c>
      <c r="Z18" s="194">
        <v>1</v>
      </c>
      <c r="AA18" s="194">
        <v>0</v>
      </c>
      <c r="AB18" s="194">
        <v>0</v>
      </c>
      <c r="AC18">
        <v>1</v>
      </c>
      <c r="AD18">
        <v>0</v>
      </c>
      <c r="AE18">
        <v>0</v>
      </c>
    </row>
    <row r="19" spans="1:31" x14ac:dyDescent="0.2">
      <c r="A19" s="48">
        <v>38131</v>
      </c>
      <c r="B19" s="47" t="s">
        <v>173</v>
      </c>
      <c r="C19" s="47">
        <v>25</v>
      </c>
      <c r="D19" s="47">
        <v>26.3</v>
      </c>
      <c r="E19" s="35">
        <v>5.0693114315518165E-2</v>
      </c>
      <c r="F19" s="247">
        <v>7.75506727615804E-5</v>
      </c>
      <c r="G19" s="210">
        <v>3.9417625484714836E-2</v>
      </c>
      <c r="H19" s="33">
        <v>0.752</v>
      </c>
      <c r="I19" s="246">
        <v>14.068601185646436</v>
      </c>
      <c r="J19" s="23">
        <v>2.4849066497880004</v>
      </c>
      <c r="K19" s="33">
        <v>15.436877041263648</v>
      </c>
      <c r="L19" s="253">
        <v>0</v>
      </c>
      <c r="M19" s="36">
        <v>1</v>
      </c>
      <c r="N19" s="23">
        <v>0</v>
      </c>
      <c r="O19">
        <v>0</v>
      </c>
      <c r="P19" s="22">
        <v>0.30434782608695654</v>
      </c>
      <c r="Q19" s="22">
        <v>0.1055404654940182</v>
      </c>
      <c r="R19" s="22">
        <v>1</v>
      </c>
      <c r="S19" s="210">
        <v>1.1275488830803326E-2</v>
      </c>
      <c r="T19" s="242">
        <v>-2.3223809842569838E-3</v>
      </c>
      <c r="U19" s="242">
        <v>1.1819797199705889E-2</v>
      </c>
      <c r="V19" s="242">
        <v>1.2729012368914034E-2</v>
      </c>
      <c r="W19" s="242">
        <v>1.3970760584217518E-4</v>
      </c>
      <c r="X19" s="242">
        <v>1.4669298613428396E-4</v>
      </c>
      <c r="Y19" s="242">
        <v>-2.1671871726172316E-2</v>
      </c>
      <c r="Z19" s="194">
        <v>0</v>
      </c>
      <c r="AA19" s="194">
        <v>0</v>
      </c>
      <c r="AB19" s="194">
        <v>1</v>
      </c>
      <c r="AC19">
        <v>0</v>
      </c>
      <c r="AD19">
        <v>1</v>
      </c>
      <c r="AE19">
        <v>0</v>
      </c>
    </row>
    <row r="20" spans="1:31" x14ac:dyDescent="0.2">
      <c r="A20" s="48">
        <v>38320</v>
      </c>
      <c r="B20" s="47" t="s">
        <v>66</v>
      </c>
      <c r="C20" s="47">
        <v>16.899999999999999</v>
      </c>
      <c r="D20" s="47">
        <v>19.5</v>
      </c>
      <c r="E20" s="35">
        <v>0.14310084364067344</v>
      </c>
      <c r="F20" s="247">
        <v>1.0244276894192618E-2</v>
      </c>
      <c r="G20" s="210">
        <v>0.13549987837273636</v>
      </c>
      <c r="H20" s="33">
        <v>0.70887573964497053</v>
      </c>
      <c r="I20" s="246">
        <v>11.623652554774759</v>
      </c>
      <c r="J20" s="23">
        <v>1.0986122886681098</v>
      </c>
      <c r="K20" s="33">
        <v>14.0225247273486</v>
      </c>
      <c r="L20" s="253">
        <v>0</v>
      </c>
      <c r="M20" s="36">
        <v>0</v>
      </c>
      <c r="N20" s="23">
        <v>1</v>
      </c>
      <c r="O20">
        <v>0</v>
      </c>
      <c r="P20" s="22">
        <v>4.3478260869565216E-2</v>
      </c>
      <c r="Q20" s="22">
        <v>5.9570967935202467E-2</v>
      </c>
      <c r="R20" s="22">
        <v>0</v>
      </c>
      <c r="S20" s="210">
        <v>7.6009652679370678E-3</v>
      </c>
      <c r="T20" s="242">
        <v>4.0498067419578818E-3</v>
      </c>
      <c r="U20" s="242">
        <v>5.7500095629916363E-3</v>
      </c>
      <c r="V20" s="242">
        <v>6.1923179909140697E-3</v>
      </c>
      <c r="W20" s="242">
        <v>3.3062609974495267E-5</v>
      </c>
      <c r="X20" s="242">
        <v>3.4715740473220035E-5</v>
      </c>
      <c r="Y20" s="242">
        <v>4.2126881894156677E-2</v>
      </c>
      <c r="Z20" s="194">
        <v>0</v>
      </c>
      <c r="AA20" s="194">
        <v>1</v>
      </c>
      <c r="AB20" s="194">
        <v>0</v>
      </c>
      <c r="AC20">
        <v>1</v>
      </c>
      <c r="AD20">
        <v>0</v>
      </c>
      <c r="AE20">
        <v>0</v>
      </c>
    </row>
    <row r="21" spans="1:31" x14ac:dyDescent="0.2">
      <c r="A21" s="48">
        <v>38406</v>
      </c>
      <c r="B21" s="47" t="s">
        <v>172</v>
      </c>
      <c r="C21" s="47">
        <v>9</v>
      </c>
      <c r="D21" s="47">
        <v>9.2034000000000002</v>
      </c>
      <c r="E21" s="35">
        <v>2.2348403663761767E-2</v>
      </c>
      <c r="F21" s="247">
        <v>3.8175003865381955E-4</v>
      </c>
      <c r="G21" s="210">
        <v>2.2980405901743467E-2</v>
      </c>
      <c r="H21" s="33">
        <v>0.68</v>
      </c>
      <c r="I21" s="246">
        <v>11.296432251059885</v>
      </c>
      <c r="J21" s="23">
        <v>0</v>
      </c>
      <c r="K21" s="33">
        <v>11.296432251059885</v>
      </c>
      <c r="L21" s="253">
        <v>0</v>
      </c>
      <c r="M21" s="36">
        <v>1</v>
      </c>
      <c r="N21" s="23">
        <v>0</v>
      </c>
      <c r="O21">
        <v>0</v>
      </c>
      <c r="P21" s="22">
        <v>8.6956521739130432E-2</v>
      </c>
      <c r="Q21" s="22">
        <v>5.9570967935202467E-2</v>
      </c>
      <c r="R21" s="22">
        <v>0</v>
      </c>
      <c r="S21" s="210">
        <v>-6.3200223798169999E-4</v>
      </c>
      <c r="T21" s="242">
        <v>1.9020599908476886E-3</v>
      </c>
      <c r="U21" s="242">
        <v>6.3396003463505549E-3</v>
      </c>
      <c r="V21" s="242">
        <v>6.8272619114544434E-3</v>
      </c>
      <c r="W21" s="242">
        <v>4.0190532551448076E-5</v>
      </c>
      <c r="X21" s="242">
        <v>4.2200059179020485E-5</v>
      </c>
      <c r="Y21" s="242">
        <v>3.6749190530743665E-2</v>
      </c>
      <c r="Z21" s="194">
        <v>1</v>
      </c>
      <c r="AA21" s="194">
        <v>0</v>
      </c>
      <c r="AB21" s="194">
        <v>0</v>
      </c>
      <c r="AC21">
        <v>1</v>
      </c>
      <c r="AD21">
        <v>0</v>
      </c>
      <c r="AE21">
        <v>0</v>
      </c>
    </row>
    <row r="22" spans="1:31" x14ac:dyDescent="0.2">
      <c r="A22" s="48">
        <v>38408</v>
      </c>
      <c r="B22" s="47" t="s">
        <v>171</v>
      </c>
      <c r="C22" s="47">
        <v>115</v>
      </c>
      <c r="D22" s="47">
        <v>135</v>
      </c>
      <c r="E22" s="35">
        <v>0.16034265007517948</v>
      </c>
      <c r="F22" s="247">
        <v>1.4031781704018899E-2</v>
      </c>
      <c r="G22" s="210">
        <v>0.15165406113988489</v>
      </c>
      <c r="H22" s="33">
        <v>0.80434782608695654</v>
      </c>
      <c r="I22" s="246">
        <v>12.771102323309677</v>
      </c>
      <c r="J22" s="23">
        <v>4.3040650932041702</v>
      </c>
      <c r="K22" s="33">
        <v>13.477839603167421</v>
      </c>
      <c r="L22" s="253">
        <v>0</v>
      </c>
      <c r="M22" s="36">
        <v>1</v>
      </c>
      <c r="N22" s="23">
        <v>0</v>
      </c>
      <c r="O22">
        <v>0</v>
      </c>
      <c r="P22" s="22">
        <v>0.13043478260869565</v>
      </c>
      <c r="Q22" s="22">
        <v>0.11043566411930648</v>
      </c>
      <c r="R22" s="22">
        <v>1</v>
      </c>
      <c r="S22" s="210">
        <v>8.6885889352945785E-3</v>
      </c>
      <c r="T22" s="242">
        <v>3.0471530034180769E-3</v>
      </c>
      <c r="U22" s="242">
        <v>6.899804321858413E-3</v>
      </c>
      <c r="V22" s="242">
        <v>7.4305585004629058E-3</v>
      </c>
      <c r="W22" s="242">
        <v>4.7607299679936038E-5</v>
      </c>
      <c r="X22" s="242">
        <v>4.9987664663932841E-5</v>
      </c>
      <c r="Y22" s="242">
        <v>4.0812421053088063E-2</v>
      </c>
      <c r="Z22" s="194">
        <v>1</v>
      </c>
      <c r="AA22" s="194">
        <v>0</v>
      </c>
      <c r="AB22" s="194">
        <v>0</v>
      </c>
      <c r="AC22">
        <v>0</v>
      </c>
      <c r="AD22">
        <v>1</v>
      </c>
      <c r="AE22">
        <v>0</v>
      </c>
    </row>
    <row r="23" spans="1:31" x14ac:dyDescent="0.2">
      <c r="A23" s="48">
        <v>38415</v>
      </c>
      <c r="B23" s="47" t="s">
        <v>170</v>
      </c>
      <c r="C23" s="47">
        <v>49</v>
      </c>
      <c r="D23" s="47">
        <v>57.065400000000004</v>
      </c>
      <c r="E23" s="35">
        <v>0.15237768042088259</v>
      </c>
      <c r="F23" s="247">
        <v>1.2208228394550331E-2</v>
      </c>
      <c r="G23" s="210">
        <v>0.14205164577582061</v>
      </c>
      <c r="H23" s="33">
        <v>0.65510204081632661</v>
      </c>
      <c r="I23" s="246">
        <v>12.429479034299593</v>
      </c>
      <c r="J23" s="23">
        <v>2.4849066497880004</v>
      </c>
      <c r="K23" s="33">
        <v>12.429479034299593</v>
      </c>
      <c r="L23" s="253">
        <v>1</v>
      </c>
      <c r="M23" s="36">
        <v>1</v>
      </c>
      <c r="N23" s="23">
        <v>0</v>
      </c>
      <c r="O23">
        <v>0</v>
      </c>
      <c r="P23" s="22">
        <v>0.17391304347826086</v>
      </c>
      <c r="Q23" s="22">
        <v>5.9570967935202467E-2</v>
      </c>
      <c r="R23" s="22">
        <v>0</v>
      </c>
      <c r="S23" s="210">
        <v>1.0326034645061998E-2</v>
      </c>
      <c r="T23" s="242">
        <v>3.1585396553357259E-3</v>
      </c>
      <c r="U23" s="242">
        <v>7.3091205629902253E-3</v>
      </c>
      <c r="V23" s="242">
        <v>7.8713606062971661E-3</v>
      </c>
      <c r="W23" s="242">
        <v>5.3423243404326547E-5</v>
      </c>
      <c r="X23" s="242">
        <v>5.6094405574542878E-5</v>
      </c>
      <c r="Y23" s="242">
        <v>4.8615821898156747E-2</v>
      </c>
      <c r="Z23" s="194">
        <v>1</v>
      </c>
      <c r="AA23" s="194">
        <v>0</v>
      </c>
      <c r="AB23" s="194">
        <v>0</v>
      </c>
      <c r="AC23">
        <v>0</v>
      </c>
      <c r="AD23">
        <v>1</v>
      </c>
      <c r="AE23">
        <v>0</v>
      </c>
    </row>
    <row r="24" spans="1:31" x14ac:dyDescent="0.2">
      <c r="A24" s="48">
        <v>38460</v>
      </c>
      <c r="B24" s="47" t="s">
        <v>64</v>
      </c>
      <c r="C24" s="47">
        <v>64</v>
      </c>
      <c r="D24" s="47">
        <v>70</v>
      </c>
      <c r="E24" s="35">
        <v>8.9612158689687138E-2</v>
      </c>
      <c r="F24" s="247">
        <v>2.2777071574147565E-3</v>
      </c>
      <c r="G24" s="210">
        <v>0.12044333444143764</v>
      </c>
      <c r="H24" s="33">
        <v>1.0925</v>
      </c>
      <c r="I24" s="246">
        <v>14.0623706358958</v>
      </c>
      <c r="J24" s="23">
        <v>0</v>
      </c>
      <c r="K24" s="33">
        <v>14.0623706358958</v>
      </c>
      <c r="L24" s="243">
        <v>0</v>
      </c>
      <c r="M24" s="36">
        <v>0</v>
      </c>
      <c r="N24" s="23">
        <v>1</v>
      </c>
      <c r="O24">
        <v>0</v>
      </c>
      <c r="P24" s="22">
        <v>0.21739130434782608</v>
      </c>
      <c r="Q24" s="22">
        <v>1.4295680607416428E-2</v>
      </c>
      <c r="R24" s="22">
        <v>0</v>
      </c>
      <c r="S24" s="210">
        <v>-3.0831175751750498E-2</v>
      </c>
      <c r="T24" s="242">
        <v>-1.9195396676041181E-3</v>
      </c>
      <c r="U24" s="242">
        <v>1.0828990579123812E-2</v>
      </c>
      <c r="V24" s="242">
        <v>1.1661989854441028E-2</v>
      </c>
      <c r="W24" s="242">
        <v>1.1726703696275226E-4</v>
      </c>
      <c r="X24" s="242">
        <v>1.2313038881088989E-4</v>
      </c>
      <c r="Y24" s="242">
        <v>1.4249591691449228E-2</v>
      </c>
      <c r="Z24" s="194">
        <v>0</v>
      </c>
      <c r="AA24" s="194">
        <v>1</v>
      </c>
      <c r="AB24" s="194">
        <v>0</v>
      </c>
      <c r="AC24">
        <v>0</v>
      </c>
      <c r="AD24">
        <v>1</v>
      </c>
      <c r="AE24">
        <v>0</v>
      </c>
    </row>
    <row r="25" spans="1:31" x14ac:dyDescent="0.2">
      <c r="A25" s="48">
        <v>38464</v>
      </c>
      <c r="B25" s="47" t="s">
        <v>169</v>
      </c>
      <c r="C25" s="47">
        <v>21.5</v>
      </c>
      <c r="D25" s="47">
        <v>21.2</v>
      </c>
      <c r="E25" s="35">
        <v>-1.4051753455650415E-2</v>
      </c>
      <c r="F25" s="247">
        <v>3.1291249328070292E-3</v>
      </c>
      <c r="G25" s="210">
        <v>-2.2714295286027936E-2</v>
      </c>
      <c r="H25" s="33">
        <v>0.41209302325581393</v>
      </c>
      <c r="I25" s="246">
        <v>13.464711176197016</v>
      </c>
      <c r="J25" s="23">
        <v>1.791759469228055</v>
      </c>
      <c r="K25" s="33">
        <v>13.62918097977278</v>
      </c>
      <c r="L25" s="253">
        <v>0</v>
      </c>
      <c r="M25" s="36">
        <v>1</v>
      </c>
      <c r="N25" s="23">
        <v>0</v>
      </c>
      <c r="O25">
        <v>0</v>
      </c>
      <c r="P25" s="22">
        <v>0.2608695652173913</v>
      </c>
      <c r="Q25" s="22">
        <v>0.11043566411930648</v>
      </c>
      <c r="R25" s="22">
        <v>1</v>
      </c>
      <c r="S25" s="210">
        <v>8.6625418303775212E-3</v>
      </c>
      <c r="T25" s="242">
        <v>-1.0651967835742357E-3</v>
      </c>
      <c r="U25" s="242">
        <v>1.0490896447227368E-2</v>
      </c>
      <c r="V25" s="242">
        <v>1.1297888481629471E-2</v>
      </c>
      <c r="W25" s="242">
        <v>1.1005890826644782E-4</v>
      </c>
      <c r="X25" s="242">
        <v>1.1556185367977021E-4</v>
      </c>
      <c r="Y25" s="242">
        <v>-2.3610664134975554E-4</v>
      </c>
      <c r="Z25" s="194">
        <v>1</v>
      </c>
      <c r="AA25" s="194">
        <v>0</v>
      </c>
      <c r="AB25" s="194">
        <v>0</v>
      </c>
      <c r="AC25">
        <v>0</v>
      </c>
      <c r="AD25">
        <v>1</v>
      </c>
      <c r="AE25">
        <v>0</v>
      </c>
    </row>
    <row r="26" spans="1:31" x14ac:dyDescent="0.2">
      <c r="A26" s="48">
        <v>38475</v>
      </c>
      <c r="B26" s="47" t="s">
        <v>168</v>
      </c>
      <c r="C26" s="47">
        <v>53</v>
      </c>
      <c r="D26" s="47">
        <v>54</v>
      </c>
      <c r="E26" s="35">
        <v>1.8692133012152546E-2</v>
      </c>
      <c r="F26" s="247">
        <v>5.3799389114366446E-4</v>
      </c>
      <c r="G26" s="210">
        <v>1.3850087450625555E-2</v>
      </c>
      <c r="H26" s="33">
        <v>0.660377358490566</v>
      </c>
      <c r="I26" s="246">
        <v>12.689609289058494</v>
      </c>
      <c r="J26" s="23">
        <v>2.7080502011022101</v>
      </c>
      <c r="K26" s="33">
        <v>13.997832114758229</v>
      </c>
      <c r="L26" s="253">
        <v>0</v>
      </c>
      <c r="M26" s="36">
        <v>1</v>
      </c>
      <c r="N26" s="23">
        <v>0</v>
      </c>
      <c r="O26">
        <v>0</v>
      </c>
      <c r="P26" s="22">
        <v>0.30434782608695654</v>
      </c>
      <c r="Q26" s="22">
        <v>0.28181427692057592</v>
      </c>
      <c r="R26" s="22">
        <v>1</v>
      </c>
      <c r="S26" s="210">
        <v>4.8420455615269904E-3</v>
      </c>
      <c r="T26" s="242">
        <v>-2.7215079805801923E-3</v>
      </c>
      <c r="U26" s="242">
        <v>1.1739582321785215E-2</v>
      </c>
      <c r="V26" s="242">
        <v>1.2642627115768692E-2</v>
      </c>
      <c r="W26" s="242">
        <v>1.3781779308997194E-4</v>
      </c>
      <c r="X26" s="242">
        <v>1.4470868274447054E-4</v>
      </c>
      <c r="Y26" s="242">
        <v>-1.6425846644829777E-2</v>
      </c>
      <c r="Z26" s="194">
        <v>0</v>
      </c>
      <c r="AA26" s="194">
        <v>1</v>
      </c>
      <c r="AB26" s="194">
        <v>0</v>
      </c>
      <c r="AC26">
        <v>0</v>
      </c>
      <c r="AD26">
        <v>1</v>
      </c>
      <c r="AE26">
        <v>0</v>
      </c>
    </row>
    <row r="27" spans="1:31" x14ac:dyDescent="0.2">
      <c r="A27" s="37">
        <v>38484</v>
      </c>
      <c r="B27" s="36" t="s">
        <v>61</v>
      </c>
      <c r="C27" s="36">
        <v>29</v>
      </c>
      <c r="D27" s="36">
        <v>29.095700000000001</v>
      </c>
      <c r="E27" s="35">
        <v>3.2945669494301114E-3</v>
      </c>
      <c r="F27" s="247">
        <v>1.4893626388919861E-3</v>
      </c>
      <c r="G27" s="210">
        <v>3.3737781632229773E-3</v>
      </c>
      <c r="H27" s="33">
        <v>0.12547945205479452</v>
      </c>
      <c r="I27" s="246">
        <v>13.507040572982195</v>
      </c>
      <c r="J27" s="23">
        <v>5.0998664278241987</v>
      </c>
      <c r="K27" s="33">
        <v>13.507040572982195</v>
      </c>
      <c r="L27" s="243">
        <v>1</v>
      </c>
      <c r="M27" s="36">
        <v>0</v>
      </c>
      <c r="N27" s="23">
        <v>1</v>
      </c>
      <c r="O27">
        <v>0</v>
      </c>
      <c r="P27" s="22">
        <v>0.39130434782608697</v>
      </c>
      <c r="Q27" s="22">
        <v>4.0531836058810909E-2</v>
      </c>
      <c r="R27" s="22">
        <v>0</v>
      </c>
      <c r="S27" s="210">
        <v>-7.9211213792865841E-5</v>
      </c>
      <c r="T27" s="242">
        <v>-1.9851452979877428E-3</v>
      </c>
      <c r="U27" s="242">
        <v>1.2932423660464277E-2</v>
      </c>
      <c r="V27" s="242">
        <v>1.392722548049999E-2</v>
      </c>
      <c r="W27" s="242">
        <v>1.6724758173373625E-4</v>
      </c>
      <c r="X27" s="242">
        <v>1.7560996082042308E-4</v>
      </c>
      <c r="Y27" s="242">
        <v>-1.2987986566310632E-2</v>
      </c>
      <c r="Z27" s="194">
        <v>1</v>
      </c>
      <c r="AA27" s="194">
        <v>0</v>
      </c>
      <c r="AB27" s="194">
        <v>0</v>
      </c>
      <c r="AC27">
        <v>0</v>
      </c>
      <c r="AD27">
        <v>1</v>
      </c>
      <c r="AE27">
        <v>0</v>
      </c>
    </row>
    <row r="28" spans="1:31" x14ac:dyDescent="0.2">
      <c r="A28" s="48">
        <v>38484</v>
      </c>
      <c r="B28" s="47" t="s">
        <v>167</v>
      </c>
      <c r="C28" s="47">
        <v>36.5</v>
      </c>
      <c r="D28" s="47">
        <v>37</v>
      </c>
      <c r="E28" s="35">
        <v>1.3605652055778678E-2</v>
      </c>
      <c r="F28" s="247">
        <v>7.9982493176558437E-4</v>
      </c>
      <c r="G28" s="210">
        <v>1.1067213951625084E-3</v>
      </c>
      <c r="H28" s="33">
        <v>0.53827586206896549</v>
      </c>
      <c r="I28" s="246">
        <v>10.494815163106232</v>
      </c>
      <c r="J28" s="23">
        <v>2.0794415416798357</v>
      </c>
      <c r="K28" s="33">
        <v>13.248731676219135</v>
      </c>
      <c r="L28" s="253">
        <v>0</v>
      </c>
      <c r="M28" s="36">
        <v>1</v>
      </c>
      <c r="N28" s="23">
        <v>0</v>
      </c>
      <c r="O28">
        <v>0</v>
      </c>
      <c r="P28" s="22">
        <v>0.39130434782608697</v>
      </c>
      <c r="Q28" s="22">
        <v>4.0531836058810909E-2</v>
      </c>
      <c r="R28" s="22">
        <v>0</v>
      </c>
      <c r="S28" s="210">
        <v>1.249893066061617E-2</v>
      </c>
      <c r="T28" s="242">
        <v>-1.9851452979877428E-3</v>
      </c>
      <c r="U28" s="242">
        <v>1.2932423660464277E-2</v>
      </c>
      <c r="V28" s="242">
        <v>1.392722548049999E-2</v>
      </c>
      <c r="W28" s="242">
        <v>1.6724758173373625E-4</v>
      </c>
      <c r="X28" s="242">
        <v>1.7560996082042308E-4</v>
      </c>
      <c r="Y28" s="242">
        <v>-1.2987986566310632E-2</v>
      </c>
      <c r="Z28" s="194">
        <v>1</v>
      </c>
      <c r="AA28" s="194">
        <v>0</v>
      </c>
      <c r="AB28" s="194">
        <v>0</v>
      </c>
      <c r="AC28">
        <v>1</v>
      </c>
      <c r="AD28">
        <v>0</v>
      </c>
      <c r="AE28">
        <v>0</v>
      </c>
    </row>
    <row r="29" spans="1:31" x14ac:dyDescent="0.2">
      <c r="A29" s="48">
        <v>38492</v>
      </c>
      <c r="B29" s="47" t="s">
        <v>166</v>
      </c>
      <c r="C29" s="47">
        <v>8</v>
      </c>
      <c r="D29" s="47">
        <v>8.5</v>
      </c>
      <c r="E29" s="35">
        <v>6.062462181643484E-2</v>
      </c>
      <c r="F29" s="247">
        <v>3.5110490453355974E-4</v>
      </c>
      <c r="G29" s="210">
        <v>4.6126503241640741E-2</v>
      </c>
      <c r="H29" s="33">
        <v>0.80249999999999999</v>
      </c>
      <c r="I29" s="246">
        <v>11.066638362341809</v>
      </c>
      <c r="J29" s="23">
        <v>3.9318256327243257</v>
      </c>
      <c r="K29" s="33">
        <v>12.507435705037819</v>
      </c>
      <c r="L29" s="253">
        <v>1</v>
      </c>
      <c r="M29" s="36">
        <v>1</v>
      </c>
      <c r="N29" s="23">
        <v>0</v>
      </c>
      <c r="O29">
        <v>1</v>
      </c>
      <c r="P29" s="22">
        <v>0.43478260869565216</v>
      </c>
      <c r="Q29" s="22">
        <v>0.28181427692057592</v>
      </c>
      <c r="R29" s="22">
        <v>1</v>
      </c>
      <c r="S29" s="210">
        <v>1.44981185747941E-2</v>
      </c>
      <c r="T29" s="242">
        <v>-1.9893089502141252E-3</v>
      </c>
      <c r="U29" s="242">
        <v>1.3598703460285747E-2</v>
      </c>
      <c r="V29" s="242">
        <v>1.464475757261542E-2</v>
      </c>
      <c r="W29" s="242">
        <v>1.8492473580078753E-4</v>
      </c>
      <c r="X29" s="242">
        <v>1.9417097259082693E-4</v>
      </c>
      <c r="Y29" s="242">
        <v>-1.7381614439813554E-2</v>
      </c>
      <c r="Z29" s="194">
        <v>1</v>
      </c>
      <c r="AA29" s="194">
        <v>0</v>
      </c>
      <c r="AB29" s="194">
        <v>0</v>
      </c>
      <c r="AC29">
        <v>1</v>
      </c>
      <c r="AD29">
        <v>0</v>
      </c>
      <c r="AE29">
        <v>0</v>
      </c>
    </row>
    <row r="30" spans="1:31" x14ac:dyDescent="0.2">
      <c r="A30" s="48">
        <v>38496</v>
      </c>
      <c r="B30" s="47" t="s">
        <v>165</v>
      </c>
      <c r="C30" s="47">
        <v>40</v>
      </c>
      <c r="D30" s="47">
        <v>42</v>
      </c>
      <c r="E30" s="35">
        <v>4.8790164169432049E-2</v>
      </c>
      <c r="F30" s="247">
        <v>4.7656045635827595E-5</v>
      </c>
      <c r="G30" s="210">
        <v>3.564012088660938E-2</v>
      </c>
      <c r="H30" s="33">
        <v>0.79249999999999998</v>
      </c>
      <c r="I30" s="246">
        <v>9.2103403719761836</v>
      </c>
      <c r="J30" s="23">
        <v>0.69314718055994529</v>
      </c>
      <c r="K30" s="33">
        <v>13.27147279999217</v>
      </c>
      <c r="L30" s="253">
        <v>0</v>
      </c>
      <c r="M30" s="36">
        <v>1</v>
      </c>
      <c r="N30" s="23">
        <v>0</v>
      </c>
      <c r="O30">
        <v>1</v>
      </c>
      <c r="P30" s="22">
        <v>0.47826086956521741</v>
      </c>
      <c r="Q30" s="22">
        <v>2.383375560583716E-2</v>
      </c>
      <c r="R30" s="22">
        <v>0</v>
      </c>
      <c r="S30" s="210">
        <v>1.3150043282822672E-2</v>
      </c>
      <c r="T30" s="242">
        <v>-2.9151999005903764E-4</v>
      </c>
      <c r="U30" s="242">
        <v>1.3308750506763039E-2</v>
      </c>
      <c r="V30" s="242">
        <v>1.433250054574481E-2</v>
      </c>
      <c r="W30" s="242">
        <v>1.7712284005126546E-4</v>
      </c>
      <c r="X30" s="242">
        <v>1.8597898205382875E-4</v>
      </c>
      <c r="Y30" s="242">
        <v>-1.1537275980215136E-2</v>
      </c>
      <c r="Z30" s="194">
        <v>1</v>
      </c>
      <c r="AA30" s="194">
        <v>0</v>
      </c>
      <c r="AB30" s="194">
        <v>0</v>
      </c>
      <c r="AC30">
        <v>1</v>
      </c>
      <c r="AD30">
        <v>0</v>
      </c>
      <c r="AE30">
        <v>0</v>
      </c>
    </row>
    <row r="31" spans="1:31" x14ac:dyDescent="0.2">
      <c r="A31" s="48">
        <v>38504</v>
      </c>
      <c r="B31" s="47" t="s">
        <v>58</v>
      </c>
      <c r="C31" s="47">
        <v>64</v>
      </c>
      <c r="D31" s="47">
        <v>70</v>
      </c>
      <c r="E31" s="35">
        <v>-1.7391742711869222E-2</v>
      </c>
      <c r="F31" s="247">
        <v>2.2777071574147565E-3</v>
      </c>
      <c r="G31" s="210">
        <v>-2.3654054999991854E-2</v>
      </c>
      <c r="H31" s="33">
        <v>0.4517241379310345</v>
      </c>
      <c r="I31" s="246">
        <v>11.888481042672248</v>
      </c>
      <c r="J31" s="23">
        <v>2.0794415416798357</v>
      </c>
      <c r="K31" s="33">
        <v>12.88767848024356</v>
      </c>
      <c r="L31" s="253">
        <v>0</v>
      </c>
      <c r="M31" s="36">
        <v>0</v>
      </c>
      <c r="N31" s="23">
        <v>1</v>
      </c>
      <c r="O31">
        <v>1</v>
      </c>
      <c r="P31" s="22">
        <v>0.56521739130434778</v>
      </c>
      <c r="Q31" s="22">
        <v>5.9570967935202467E-2</v>
      </c>
      <c r="R31" s="22">
        <v>1</v>
      </c>
      <c r="S31" s="210">
        <v>6.2623122881226342E-3</v>
      </c>
      <c r="T31" s="242">
        <v>1.0055237542068579E-3</v>
      </c>
      <c r="U31" s="242">
        <v>1.1809621027012695E-2</v>
      </c>
      <c r="V31" s="242">
        <v>1.2718053413705979E-2</v>
      </c>
      <c r="W31" s="242">
        <v>1.3946714880166039E-4</v>
      </c>
      <c r="X31" s="242">
        <v>1.4644050624174342E-4</v>
      </c>
      <c r="Y31" s="242">
        <v>3.8202186888739698E-3</v>
      </c>
      <c r="Z31" s="194">
        <v>1</v>
      </c>
      <c r="AA31" s="194">
        <v>0</v>
      </c>
      <c r="AB31" s="194">
        <v>0</v>
      </c>
      <c r="AC31">
        <v>1</v>
      </c>
      <c r="AD31">
        <v>0</v>
      </c>
      <c r="AE31">
        <v>0</v>
      </c>
    </row>
    <row r="32" spans="1:31" x14ac:dyDescent="0.2">
      <c r="A32" s="48">
        <v>38504</v>
      </c>
      <c r="B32" s="47" t="s">
        <v>164</v>
      </c>
      <c r="C32" s="47">
        <v>29</v>
      </c>
      <c r="D32" s="47">
        <v>28.5</v>
      </c>
      <c r="E32" s="35">
        <v>8.9612158689687138E-2</v>
      </c>
      <c r="F32" s="247">
        <v>3.5139489854199126E-3</v>
      </c>
      <c r="G32" s="210">
        <v>8.9459896348196399E-2</v>
      </c>
      <c r="H32" s="33">
        <v>1.0925</v>
      </c>
      <c r="I32" s="246">
        <v>14.0623706358958</v>
      </c>
      <c r="J32" s="23">
        <v>0</v>
      </c>
      <c r="K32" s="33">
        <v>14.0623706358958</v>
      </c>
      <c r="L32" s="253">
        <v>0</v>
      </c>
      <c r="M32" s="36">
        <v>1</v>
      </c>
      <c r="N32" s="23">
        <v>0</v>
      </c>
      <c r="O32">
        <v>1</v>
      </c>
      <c r="P32" s="22">
        <v>0.56521739130434778</v>
      </c>
      <c r="Q32" s="22">
        <v>0.11043566411930648</v>
      </c>
      <c r="R32" s="22">
        <v>0</v>
      </c>
      <c r="S32" s="210">
        <v>1.5226234149074425E-4</v>
      </c>
      <c r="T32" s="242">
        <v>1.0055237542068579E-3</v>
      </c>
      <c r="U32" s="242">
        <v>1.1809621027012695E-2</v>
      </c>
      <c r="V32" s="242">
        <v>1.2718053413705979E-2</v>
      </c>
      <c r="W32" s="242">
        <v>1.3946714880166039E-4</v>
      </c>
      <c r="X32" s="242">
        <v>1.4644050624174342E-4</v>
      </c>
      <c r="Y32" s="242">
        <v>3.8202186888739698E-3</v>
      </c>
      <c r="Z32" s="194">
        <v>0</v>
      </c>
      <c r="AA32" s="194">
        <v>1</v>
      </c>
      <c r="AB32" s="194">
        <v>0</v>
      </c>
      <c r="AC32">
        <v>0</v>
      </c>
      <c r="AD32">
        <v>1</v>
      </c>
      <c r="AE32">
        <v>0</v>
      </c>
    </row>
    <row r="33" spans="1:31" x14ac:dyDescent="0.2">
      <c r="A33" s="48">
        <v>38509</v>
      </c>
      <c r="B33" s="47" t="s">
        <v>163</v>
      </c>
      <c r="C33" s="47">
        <v>28</v>
      </c>
      <c r="D33" s="47">
        <v>29.299199999999999</v>
      </c>
      <c r="E33" s="35">
        <v>4.5355701720797198E-2</v>
      </c>
      <c r="F33" s="247">
        <v>1.2033082563111338E-5</v>
      </c>
      <c r="G33" s="210">
        <v>4.7863205642398619E-2</v>
      </c>
      <c r="H33" s="33">
        <v>0.61785714285714288</v>
      </c>
      <c r="I33" s="246">
        <v>11.600936342292941</v>
      </c>
      <c r="J33" s="23">
        <v>2.7725887222397811</v>
      </c>
      <c r="K33" s="33">
        <v>11.600936342292941</v>
      </c>
      <c r="L33" s="253">
        <v>0</v>
      </c>
      <c r="M33" s="36">
        <v>1</v>
      </c>
      <c r="N33" s="23">
        <v>0</v>
      </c>
      <c r="O33">
        <v>1</v>
      </c>
      <c r="P33" s="22">
        <v>0.60869565217391308</v>
      </c>
      <c r="Q33" s="22">
        <v>0.28181427692057592</v>
      </c>
      <c r="R33" s="22">
        <v>1</v>
      </c>
      <c r="S33" s="210">
        <v>-2.5075039216014183E-3</v>
      </c>
      <c r="T33" s="242">
        <v>3.7509919525728895E-3</v>
      </c>
      <c r="U33" s="242">
        <v>8.3705158596156827E-3</v>
      </c>
      <c r="V33" s="242">
        <v>9.0144016949707355E-3</v>
      </c>
      <c r="W33" s="242">
        <v>7.0065535756077673E-5</v>
      </c>
      <c r="X33" s="242">
        <v>7.3568812543881555E-5</v>
      </c>
      <c r="Y33" s="242">
        <v>2.1280852287255344E-2</v>
      </c>
      <c r="Z33" s="194">
        <v>1</v>
      </c>
      <c r="AA33" s="194">
        <v>0</v>
      </c>
      <c r="AB33" s="194">
        <v>0</v>
      </c>
      <c r="AC33">
        <v>1</v>
      </c>
      <c r="AD33">
        <v>0</v>
      </c>
      <c r="AE33">
        <v>0</v>
      </c>
    </row>
    <row r="34" spans="1:31" x14ac:dyDescent="0.2">
      <c r="A34" s="37">
        <v>38520</v>
      </c>
      <c r="B34" s="36" t="s">
        <v>55</v>
      </c>
      <c r="C34" s="36">
        <v>1.69</v>
      </c>
      <c r="D34" s="36">
        <v>2.4</v>
      </c>
      <c r="E34" s="35">
        <v>0.35074020841891779</v>
      </c>
      <c r="F34" s="247">
        <v>9.5390410388942179E-2</v>
      </c>
      <c r="G34" s="210">
        <v>0.33909829354713661</v>
      </c>
      <c r="H34" s="33">
        <v>0.55029585798816572</v>
      </c>
      <c r="I34" s="246">
        <v>10.833681189579275</v>
      </c>
      <c r="J34" s="23">
        <v>1.6094379124341003</v>
      </c>
      <c r="K34" s="33">
        <v>12.036410617682973</v>
      </c>
      <c r="L34" s="243">
        <v>0</v>
      </c>
      <c r="M34" s="36">
        <v>0</v>
      </c>
      <c r="N34" s="23">
        <v>1</v>
      </c>
      <c r="O34">
        <v>1</v>
      </c>
      <c r="P34" s="22">
        <v>0.60869565217391308</v>
      </c>
      <c r="Q34" s="22">
        <v>4.0531836058810909E-2</v>
      </c>
      <c r="R34" s="22">
        <v>0</v>
      </c>
      <c r="S34" s="210">
        <v>1.1641914871781154E-2</v>
      </c>
      <c r="T34" s="242">
        <v>4.1490538921787707E-3</v>
      </c>
      <c r="U34" s="242">
        <v>7.6476486186083728E-3</v>
      </c>
      <c r="V34" s="242">
        <v>8.235929281578248E-3</v>
      </c>
      <c r="W34" s="242">
        <v>5.848652939370255E-5</v>
      </c>
      <c r="X34" s="242">
        <v>6.1410855863387685E-5</v>
      </c>
      <c r="Y34" s="242">
        <v>2.7571219775091072E-2</v>
      </c>
      <c r="Z34" s="194">
        <v>1</v>
      </c>
      <c r="AA34" s="194">
        <v>0</v>
      </c>
      <c r="AB34" s="194">
        <v>0</v>
      </c>
      <c r="AC34">
        <v>1</v>
      </c>
      <c r="AD34">
        <v>0</v>
      </c>
      <c r="AE34">
        <v>0</v>
      </c>
    </row>
    <row r="35" spans="1:31" x14ac:dyDescent="0.2">
      <c r="A35" s="37">
        <v>38523</v>
      </c>
      <c r="B35" s="36" t="s">
        <v>162</v>
      </c>
      <c r="C35" s="36">
        <v>65</v>
      </c>
      <c r="D35" s="36">
        <v>66</v>
      </c>
      <c r="E35" s="35">
        <v>1.5267472130788381E-2</v>
      </c>
      <c r="F35" s="247">
        <v>7.0859012475417774E-4</v>
      </c>
      <c r="G35" s="210">
        <v>5.609082004282475E-3</v>
      </c>
      <c r="H35" s="33">
        <v>0.66723076923076918</v>
      </c>
      <c r="I35" s="246">
        <v>14.077874822431765</v>
      </c>
      <c r="J35" s="23">
        <v>2.1972245773362196</v>
      </c>
      <c r="K35" s="33">
        <v>14.397726177816939</v>
      </c>
      <c r="L35" s="243">
        <v>0</v>
      </c>
      <c r="M35" s="36">
        <v>1</v>
      </c>
      <c r="N35" s="23">
        <v>0</v>
      </c>
      <c r="O35">
        <v>1</v>
      </c>
      <c r="P35" s="22">
        <v>0.65217391304347827</v>
      </c>
      <c r="Q35" s="22">
        <v>4.0531836058810909E-2</v>
      </c>
      <c r="R35" s="22">
        <v>0</v>
      </c>
      <c r="S35" s="210">
        <v>9.6583901265059058E-3</v>
      </c>
      <c r="T35" s="242">
        <v>4.7267706679737431E-3</v>
      </c>
      <c r="U35" s="242">
        <v>6.5345986486278285E-3</v>
      </c>
      <c r="V35" s="242">
        <v>7.0372600831376609E-3</v>
      </c>
      <c r="W35" s="242">
        <v>4.2700979498648648E-5</v>
      </c>
      <c r="X35" s="242">
        <v>4.483602847358108E-5</v>
      </c>
      <c r="Y35" s="242">
        <v>3.0857053703589866E-2</v>
      </c>
      <c r="Z35" s="194">
        <v>0</v>
      </c>
      <c r="AA35" s="194">
        <v>1</v>
      </c>
      <c r="AB35" s="194">
        <v>0</v>
      </c>
      <c r="AC35">
        <v>0</v>
      </c>
      <c r="AD35">
        <v>1</v>
      </c>
      <c r="AE35">
        <v>0</v>
      </c>
    </row>
    <row r="36" spans="1:31" x14ac:dyDescent="0.2">
      <c r="A36" s="48">
        <v>38526</v>
      </c>
      <c r="B36" s="47" t="s">
        <v>161</v>
      </c>
      <c r="C36" s="47">
        <v>46</v>
      </c>
      <c r="D36" s="47">
        <v>47.5</v>
      </c>
      <c r="E36" s="35">
        <v>3.2088314551500449E-2</v>
      </c>
      <c r="F36" s="247">
        <v>9.6010872375545294E-5</v>
      </c>
      <c r="G36" s="210">
        <v>4.3365598782044296E-2</v>
      </c>
      <c r="H36" s="33">
        <v>0.82391304347826089</v>
      </c>
      <c r="I36" s="246">
        <v>13.550607072401833</v>
      </c>
      <c r="J36" s="23">
        <v>2.8903717578961645</v>
      </c>
      <c r="K36" s="33">
        <v>14.528460365820399</v>
      </c>
      <c r="L36" s="253">
        <v>0</v>
      </c>
      <c r="M36" s="36">
        <v>1</v>
      </c>
      <c r="N36" s="23">
        <v>0</v>
      </c>
      <c r="O36">
        <v>1</v>
      </c>
      <c r="P36" s="22">
        <v>0.69565217391304346</v>
      </c>
      <c r="Q36" s="22">
        <v>0.11043566411930648</v>
      </c>
      <c r="R36" s="22">
        <v>1</v>
      </c>
      <c r="S36" s="210">
        <v>-1.1277284230543843E-2</v>
      </c>
      <c r="T36" s="242">
        <v>4.0606882670284252E-3</v>
      </c>
      <c r="U36" s="242">
        <v>6.1161612807549524E-3</v>
      </c>
      <c r="V36" s="242">
        <v>6.5866352254284099E-3</v>
      </c>
      <c r="W36" s="242">
        <v>3.7407428812206056E-5</v>
      </c>
      <c r="X36" s="242">
        <v>3.9277800252816362E-5</v>
      </c>
      <c r="Y36" s="242">
        <v>3.3479523485726734E-2</v>
      </c>
      <c r="Z36" s="194">
        <v>0</v>
      </c>
      <c r="AA36" s="194">
        <v>1</v>
      </c>
      <c r="AB36" s="194">
        <v>0</v>
      </c>
      <c r="AC36">
        <v>0</v>
      </c>
      <c r="AD36">
        <v>1</v>
      </c>
      <c r="AE36">
        <v>0</v>
      </c>
    </row>
    <row r="37" spans="1:31" x14ac:dyDescent="0.2">
      <c r="A37" s="48">
        <v>38527</v>
      </c>
      <c r="B37" s="47" t="s">
        <v>160</v>
      </c>
      <c r="C37" s="47">
        <v>42</v>
      </c>
      <c r="D37" s="47">
        <v>44</v>
      </c>
      <c r="E37" s="35">
        <v>4.6520015634892907E-2</v>
      </c>
      <c r="F37" s="247">
        <v>2.1466424551106274E-5</v>
      </c>
      <c r="G37" s="210">
        <v>3.1290852375336659E-2</v>
      </c>
      <c r="H37" s="33">
        <v>0.30309523809523808</v>
      </c>
      <c r="I37" s="246">
        <v>14.082311121336168</v>
      </c>
      <c r="J37" s="23">
        <v>1.0986122886681098</v>
      </c>
      <c r="K37" s="33">
        <v>14.144814305106875</v>
      </c>
      <c r="L37" s="253">
        <v>0</v>
      </c>
      <c r="M37" s="36">
        <v>1</v>
      </c>
      <c r="N37" s="23">
        <v>0</v>
      </c>
      <c r="O37">
        <v>1</v>
      </c>
      <c r="P37" s="22">
        <v>0.73913043478260865</v>
      </c>
      <c r="Q37" s="22">
        <v>5.9570967935202467E-2</v>
      </c>
      <c r="R37" s="22">
        <v>0</v>
      </c>
      <c r="S37" s="210">
        <v>1.5229163259556248E-2</v>
      </c>
      <c r="T37" s="242">
        <v>3.9370302572539874E-3</v>
      </c>
      <c r="U37" s="242">
        <v>5.966622017059873E-3</v>
      </c>
      <c r="V37" s="242">
        <v>6.425592941449094E-3</v>
      </c>
      <c r="W37" s="242">
        <v>3.5600578294463624E-5</v>
      </c>
      <c r="X37" s="242">
        <v>3.7380607209186806E-5</v>
      </c>
      <c r="Y37" s="242">
        <v>4.3881365425674751E-2</v>
      </c>
      <c r="Z37" s="194">
        <v>0</v>
      </c>
      <c r="AA37" s="194">
        <v>1</v>
      </c>
      <c r="AB37" s="194">
        <v>0</v>
      </c>
      <c r="AC37">
        <v>0</v>
      </c>
      <c r="AD37">
        <v>1</v>
      </c>
      <c r="AE37">
        <v>0</v>
      </c>
    </row>
    <row r="38" spans="1:31" x14ac:dyDescent="0.2">
      <c r="A38" s="48">
        <v>38530</v>
      </c>
      <c r="B38" s="47" t="s">
        <v>159</v>
      </c>
      <c r="C38" s="47">
        <v>45</v>
      </c>
      <c r="D38" s="47">
        <v>49.454999999999998</v>
      </c>
      <c r="E38" s="35">
        <v>9.4400675421484295E-2</v>
      </c>
      <c r="F38" s="247">
        <v>2.757704135768447E-3</v>
      </c>
      <c r="G38" s="210">
        <v>8.3086263973835922E-2</v>
      </c>
      <c r="H38" s="33">
        <v>1.1237777777777778</v>
      </c>
      <c r="I38" s="246">
        <v>9.1049798563183568</v>
      </c>
      <c r="J38" s="23">
        <v>0</v>
      </c>
      <c r="K38" s="33">
        <v>9.1049798563183568</v>
      </c>
      <c r="L38" s="253">
        <v>0</v>
      </c>
      <c r="M38" s="36">
        <v>1</v>
      </c>
      <c r="N38" s="23">
        <v>0</v>
      </c>
      <c r="O38">
        <v>1</v>
      </c>
      <c r="P38" s="22">
        <v>0.78260869565217395</v>
      </c>
      <c r="Q38" s="22">
        <v>2.9510721225506725E-2</v>
      </c>
      <c r="R38" s="22">
        <v>0</v>
      </c>
      <c r="S38" s="210">
        <v>1.1314411447648366E-2</v>
      </c>
      <c r="T38" s="242">
        <v>3.3264151865901362E-3</v>
      </c>
      <c r="U38" s="242">
        <v>6.8188645710084254E-3</v>
      </c>
      <c r="V38" s="242">
        <v>7.3433926149321501E-3</v>
      </c>
      <c r="W38" s="242">
        <v>4.6496914037753922E-5</v>
      </c>
      <c r="X38" s="242">
        <v>4.8821759739641619E-5</v>
      </c>
      <c r="Y38" s="242">
        <v>4.6787606517594033E-2</v>
      </c>
      <c r="Z38" s="194">
        <v>1</v>
      </c>
      <c r="AA38" s="194">
        <v>0</v>
      </c>
      <c r="AB38" s="194">
        <v>0</v>
      </c>
      <c r="AC38">
        <v>1</v>
      </c>
      <c r="AD38">
        <v>0</v>
      </c>
      <c r="AE38">
        <v>0</v>
      </c>
    </row>
    <row r="39" spans="1:31" x14ac:dyDescent="0.2">
      <c r="A39" s="48">
        <v>38537</v>
      </c>
      <c r="B39" s="47" t="s">
        <v>158</v>
      </c>
      <c r="C39" s="47">
        <v>33.15</v>
      </c>
      <c r="D39" s="47">
        <v>31</v>
      </c>
      <c r="E39" s="35">
        <v>-6.7055512146725255E-2</v>
      </c>
      <c r="F39" s="247">
        <v>1.1868433549748611E-2</v>
      </c>
      <c r="G39" s="210">
        <v>-7.9184087435350548E-2</v>
      </c>
      <c r="H39" s="33">
        <v>0</v>
      </c>
      <c r="I39" s="246">
        <v>12.233347287665055</v>
      </c>
      <c r="J39" s="23">
        <v>1.6094379124341003</v>
      </c>
      <c r="K39" s="33">
        <v>13.234333998101761</v>
      </c>
      <c r="L39" s="243">
        <v>0</v>
      </c>
      <c r="M39" s="36">
        <v>1</v>
      </c>
      <c r="N39" s="23">
        <v>0</v>
      </c>
      <c r="O39">
        <v>1</v>
      </c>
      <c r="P39" s="22">
        <v>0.82608695652173914</v>
      </c>
      <c r="Q39" s="22">
        <v>0.28181427692057592</v>
      </c>
      <c r="R39" s="22">
        <v>1</v>
      </c>
      <c r="S39" s="210">
        <v>1.2128575288625295E-2</v>
      </c>
      <c r="T39" s="242">
        <v>4.7041668010934434E-3</v>
      </c>
      <c r="U39" s="242">
        <v>6.6761608856817532E-3</v>
      </c>
      <c r="V39" s="242">
        <v>7.1897117230418873E-3</v>
      </c>
      <c r="W39" s="242">
        <v>4.457112417150697E-5</v>
      </c>
      <c r="X39" s="242">
        <v>4.6799680380082322E-5</v>
      </c>
      <c r="Y39" s="242">
        <v>5.1623827644281507E-2</v>
      </c>
      <c r="Z39" s="194">
        <v>1</v>
      </c>
      <c r="AA39" s="194">
        <v>0</v>
      </c>
      <c r="AB39" s="194">
        <v>0</v>
      </c>
      <c r="AC39">
        <v>0</v>
      </c>
      <c r="AD39">
        <v>1</v>
      </c>
      <c r="AE39">
        <v>0</v>
      </c>
    </row>
    <row r="40" spans="1:31" x14ac:dyDescent="0.2">
      <c r="A40" s="48">
        <v>38586</v>
      </c>
      <c r="B40" s="47" t="s">
        <v>157</v>
      </c>
      <c r="C40" s="47">
        <v>30.9</v>
      </c>
      <c r="D40" s="47">
        <v>38.799999999999997</v>
      </c>
      <c r="E40" s="35">
        <v>0.22766406272552794</v>
      </c>
      <c r="F40" s="247">
        <v>3.4513180817601387E-2</v>
      </c>
      <c r="G40" s="210">
        <v>0.23791336399657365</v>
      </c>
      <c r="H40" s="33">
        <v>0.63754045307443363</v>
      </c>
      <c r="I40" s="246">
        <v>11.619445308347901</v>
      </c>
      <c r="J40" s="23">
        <v>0</v>
      </c>
      <c r="K40" s="33">
        <v>11.619445308347901</v>
      </c>
      <c r="L40" s="243">
        <v>0</v>
      </c>
      <c r="M40" s="36">
        <v>1</v>
      </c>
      <c r="N40" s="23">
        <v>0</v>
      </c>
      <c r="O40">
        <v>1</v>
      </c>
      <c r="P40" s="22">
        <v>0.86956521739130432</v>
      </c>
      <c r="Q40" s="22">
        <v>1.9126740437981462E-3</v>
      </c>
      <c r="R40" s="22">
        <v>0</v>
      </c>
      <c r="S40" s="210">
        <v>-1.024930127104569E-2</v>
      </c>
      <c r="T40" s="242">
        <v>2.9801025768228387E-3</v>
      </c>
      <c r="U40" s="242">
        <v>7.5585503105864661E-3</v>
      </c>
      <c r="V40" s="242">
        <v>8.1399772575546561E-3</v>
      </c>
      <c r="W40" s="242">
        <v>5.7131682797666767E-5</v>
      </c>
      <c r="X40" s="242">
        <v>5.998826693755011E-5</v>
      </c>
      <c r="Y40" s="242">
        <v>6.1751316337501777E-2</v>
      </c>
      <c r="Z40" s="194">
        <v>1</v>
      </c>
      <c r="AA40" s="194">
        <v>0</v>
      </c>
      <c r="AB40" s="194">
        <v>0</v>
      </c>
      <c r="AC40">
        <v>1</v>
      </c>
      <c r="AD40">
        <v>0</v>
      </c>
      <c r="AE40">
        <v>0</v>
      </c>
    </row>
    <row r="41" spans="1:31" x14ac:dyDescent="0.2">
      <c r="A41" s="48">
        <v>38610</v>
      </c>
      <c r="B41" s="47" t="s">
        <v>156</v>
      </c>
      <c r="C41" s="47">
        <v>11.5</v>
      </c>
      <c r="D41" s="47">
        <v>11.9002</v>
      </c>
      <c r="E41" s="35">
        <v>3.4799999999999998E-2</v>
      </c>
      <c r="F41" s="247">
        <v>5.0223135857074353E-5</v>
      </c>
      <c r="G41" s="210">
        <v>1.542525093952881E-2</v>
      </c>
      <c r="H41" s="33">
        <v>0.82</v>
      </c>
      <c r="I41" s="246">
        <v>10.448714603019452</v>
      </c>
      <c r="J41" s="23">
        <v>3.8066624897703196</v>
      </c>
      <c r="K41" s="33">
        <v>13.177854847109016</v>
      </c>
      <c r="L41" s="253">
        <v>0</v>
      </c>
      <c r="M41" s="36">
        <v>1</v>
      </c>
      <c r="N41" s="23">
        <v>0</v>
      </c>
      <c r="O41">
        <v>1</v>
      </c>
      <c r="P41" s="22">
        <v>0.82608695652173914</v>
      </c>
      <c r="Q41" s="22">
        <v>0.28181427692057592</v>
      </c>
      <c r="R41" s="22">
        <v>1</v>
      </c>
      <c r="S41" s="210">
        <v>1.9374749060471187E-2</v>
      </c>
      <c r="T41" s="242">
        <v>2.2370171197808484E-3</v>
      </c>
      <c r="U41" s="242">
        <v>7.4811818308356034E-3</v>
      </c>
      <c r="V41" s="242">
        <v>8.056657356284495E-3</v>
      </c>
      <c r="W41" s="242">
        <v>5.5968081586024751E-5</v>
      </c>
      <c r="X41" s="242">
        <v>5.8766485665325989E-5</v>
      </c>
      <c r="Y41" s="242">
        <v>4.4773980071911738E-2</v>
      </c>
      <c r="Z41" s="194">
        <v>1</v>
      </c>
      <c r="AA41" s="194">
        <v>0</v>
      </c>
      <c r="AB41" s="194">
        <v>0</v>
      </c>
      <c r="AC41">
        <v>1</v>
      </c>
      <c r="AD41">
        <v>0</v>
      </c>
      <c r="AE41">
        <v>0</v>
      </c>
    </row>
    <row r="42" spans="1:31" x14ac:dyDescent="0.2">
      <c r="A42" s="48">
        <v>38618</v>
      </c>
      <c r="B42" s="47" t="s">
        <v>155</v>
      </c>
      <c r="C42" s="47">
        <v>11</v>
      </c>
      <c r="D42" s="47">
        <v>10.5</v>
      </c>
      <c r="E42" s="35">
        <v>-4.6520015634892817E-2</v>
      </c>
      <c r="F42" s="247">
        <v>7.8157700608082331E-3</v>
      </c>
      <c r="G42" s="210">
        <v>-4.2972635484090742E-2</v>
      </c>
      <c r="H42" s="33">
        <v>0.73636363636363633</v>
      </c>
      <c r="I42" s="246">
        <v>10.047587896509885</v>
      </c>
      <c r="J42" s="23">
        <v>2.0794415416798357</v>
      </c>
      <c r="K42" s="33">
        <v>11.867798786962332</v>
      </c>
      <c r="L42" s="253">
        <v>1</v>
      </c>
      <c r="M42" s="36">
        <v>1</v>
      </c>
      <c r="N42" s="23">
        <v>0</v>
      </c>
      <c r="O42">
        <v>1</v>
      </c>
      <c r="P42" s="22">
        <v>0.82608695652173914</v>
      </c>
      <c r="Q42" s="22">
        <v>4.0531836058810909E-2</v>
      </c>
      <c r="R42" s="22">
        <v>0</v>
      </c>
      <c r="S42" s="210">
        <v>-3.5473801508020754E-3</v>
      </c>
      <c r="T42" s="242">
        <v>3.2024988658208185E-3</v>
      </c>
      <c r="U42" s="242">
        <v>7.3596091804144044E-3</v>
      </c>
      <c r="V42" s="242">
        <v>7.9257329635232035E-3</v>
      </c>
      <c r="W42" s="242">
        <v>5.416384728843998E-5</v>
      </c>
      <c r="X42" s="242">
        <v>5.6872039652861981E-5</v>
      </c>
      <c r="Y42" s="242">
        <v>6.1534339934261106E-2</v>
      </c>
      <c r="Z42" s="194">
        <v>1</v>
      </c>
      <c r="AA42" s="194">
        <v>0</v>
      </c>
      <c r="AB42" s="194">
        <v>0</v>
      </c>
      <c r="AC42">
        <v>1</v>
      </c>
      <c r="AD42">
        <v>0</v>
      </c>
      <c r="AE42">
        <v>0</v>
      </c>
    </row>
    <row r="43" spans="1:31" x14ac:dyDescent="0.2">
      <c r="A43" s="48">
        <v>38628</v>
      </c>
      <c r="B43" s="47" t="s">
        <v>154</v>
      </c>
      <c r="C43" s="47">
        <v>15</v>
      </c>
      <c r="D43" s="47">
        <v>15.5</v>
      </c>
      <c r="E43" s="35">
        <v>3.278982282299097E-2</v>
      </c>
      <c r="F43" s="247">
        <v>8.2755509294913144E-5</v>
      </c>
      <c r="G43" s="210">
        <v>4.2655826599412264E-2</v>
      </c>
      <c r="H43" s="33">
        <v>0.61199999999999999</v>
      </c>
      <c r="I43" s="246">
        <v>11.002099841204238</v>
      </c>
      <c r="J43" s="23">
        <v>2.1972245773362196</v>
      </c>
      <c r="K43" s="33">
        <v>11.002099841204238</v>
      </c>
      <c r="L43" s="253">
        <v>1</v>
      </c>
      <c r="M43" s="36">
        <v>1</v>
      </c>
      <c r="N43" s="23">
        <v>0</v>
      </c>
      <c r="O43">
        <v>1</v>
      </c>
      <c r="P43" s="22">
        <v>0.86956521739130432</v>
      </c>
      <c r="Q43" s="22">
        <v>4.0531836058810909E-2</v>
      </c>
      <c r="R43" s="22">
        <v>0</v>
      </c>
      <c r="S43" s="210">
        <v>-9.8660037764212935E-3</v>
      </c>
      <c r="T43" s="242">
        <v>2.4221078544740277E-3</v>
      </c>
      <c r="U43" s="242">
        <v>7.6157926802792736E-3</v>
      </c>
      <c r="V43" s="242">
        <v>8.2016228864546011E-3</v>
      </c>
      <c r="W43" s="242">
        <v>5.8000298148995368E-5</v>
      </c>
      <c r="X43" s="242">
        <v>6.0900313056445136E-5</v>
      </c>
      <c r="Y43" s="242">
        <v>4.6803335292458427E-2</v>
      </c>
      <c r="Z43" s="194">
        <v>1</v>
      </c>
      <c r="AA43" s="194">
        <v>0</v>
      </c>
      <c r="AB43" s="194">
        <v>0</v>
      </c>
      <c r="AC43">
        <v>1</v>
      </c>
      <c r="AD43">
        <v>0</v>
      </c>
      <c r="AE43">
        <v>0</v>
      </c>
    </row>
    <row r="44" spans="1:31" x14ac:dyDescent="0.2">
      <c r="A44" s="48">
        <v>38637</v>
      </c>
      <c r="B44" s="47" t="s">
        <v>153</v>
      </c>
      <c r="C44" s="47">
        <v>30</v>
      </c>
      <c r="D44" s="47">
        <v>30.140999999999998</v>
      </c>
      <c r="E44" s="35">
        <v>4.6889894861314695E-3</v>
      </c>
      <c r="F44" s="247">
        <v>1.3836792150647905E-3</v>
      </c>
      <c r="G44" s="210">
        <v>-2.9169324083002778E-2</v>
      </c>
      <c r="H44" s="33">
        <v>0.82900000000000007</v>
      </c>
      <c r="I44" s="246">
        <v>11.283512300642423</v>
      </c>
      <c r="J44" s="23">
        <v>3.2958368660043291</v>
      </c>
      <c r="K44" s="33">
        <v>12.572589003499763</v>
      </c>
      <c r="L44" s="253">
        <v>0</v>
      </c>
      <c r="M44" s="36">
        <v>1</v>
      </c>
      <c r="N44" s="23">
        <v>0</v>
      </c>
      <c r="O44">
        <v>1</v>
      </c>
      <c r="P44" s="22">
        <v>0.91304347826086951</v>
      </c>
      <c r="Q44" s="22">
        <v>5.9570967935202467E-2</v>
      </c>
      <c r="R44" s="22">
        <v>0</v>
      </c>
      <c r="S44" s="210">
        <v>3.3858313569134248E-2</v>
      </c>
      <c r="T44" s="242">
        <v>-1.4693231487331901E-3</v>
      </c>
      <c r="U44" s="242">
        <v>1.2350880875176289E-2</v>
      </c>
      <c r="V44" s="242">
        <v>1.3300948634805234E-2</v>
      </c>
      <c r="W44" s="242">
        <v>1.525442583927954E-4</v>
      </c>
      <c r="X44" s="242">
        <v>1.6017147131243517E-4</v>
      </c>
      <c r="Y44" s="242">
        <v>1.3561277557628563E-2</v>
      </c>
      <c r="Z44" s="194">
        <v>1</v>
      </c>
      <c r="AA44" s="194">
        <v>0</v>
      </c>
      <c r="AB44" s="194">
        <v>0</v>
      </c>
      <c r="AC44">
        <v>1</v>
      </c>
      <c r="AD44">
        <v>0</v>
      </c>
      <c r="AE44">
        <v>0</v>
      </c>
    </row>
    <row r="45" spans="1:31" x14ac:dyDescent="0.2">
      <c r="A45" s="48">
        <v>38646</v>
      </c>
      <c r="B45" s="47" t="s">
        <v>152</v>
      </c>
      <c r="C45" s="47">
        <v>44</v>
      </c>
      <c r="D45" s="47">
        <v>44.1</v>
      </c>
      <c r="E45" s="35">
        <v>2.2701485345390775E-3</v>
      </c>
      <c r="F45" s="247">
        <v>1.5694813184531429E-3</v>
      </c>
      <c r="G45" s="210">
        <v>3.7509380733782545E-3</v>
      </c>
      <c r="H45" s="33">
        <v>0.87</v>
      </c>
      <c r="I45" s="246">
        <v>14.223585590587843</v>
      </c>
      <c r="J45" s="23">
        <v>2.3025850929940459</v>
      </c>
      <c r="K45" s="33">
        <v>14.223585590587843</v>
      </c>
      <c r="L45" s="253">
        <v>0</v>
      </c>
      <c r="M45" s="36">
        <v>1</v>
      </c>
      <c r="N45" s="23">
        <v>0</v>
      </c>
      <c r="O45">
        <v>1</v>
      </c>
      <c r="P45" s="22">
        <v>0.95652173913043481</v>
      </c>
      <c r="Q45" s="22">
        <v>5.9570967935202467E-2</v>
      </c>
      <c r="R45" s="22">
        <v>1</v>
      </c>
      <c r="S45" s="210">
        <v>-1.4807895388391768E-3</v>
      </c>
      <c r="T45" s="242">
        <v>-6.7174549924811575E-3</v>
      </c>
      <c r="U45" s="242">
        <v>1.8218649093750261E-2</v>
      </c>
      <c r="V45" s="242">
        <v>1.9620083639423358E-2</v>
      </c>
      <c r="W45" s="242">
        <v>3.3191917480120722E-4</v>
      </c>
      <c r="X45" s="242">
        <v>3.485151335412676E-4</v>
      </c>
      <c r="Y45" s="242">
        <v>-3.6978990425663771E-2</v>
      </c>
      <c r="Z45" s="194">
        <v>0</v>
      </c>
      <c r="AA45" s="194">
        <v>1</v>
      </c>
      <c r="AB45" s="194">
        <v>0</v>
      </c>
      <c r="AC45">
        <v>0</v>
      </c>
      <c r="AD45">
        <v>0</v>
      </c>
      <c r="AE45">
        <v>1</v>
      </c>
    </row>
    <row r="46" spans="1:31" x14ac:dyDescent="0.2">
      <c r="A46" s="48">
        <v>38659</v>
      </c>
      <c r="B46" s="47" t="s">
        <v>151</v>
      </c>
      <c r="C46" s="47">
        <v>24.5</v>
      </c>
      <c r="D46" s="47">
        <v>25</v>
      </c>
      <c r="E46" s="35">
        <v>2.0202707317519469E-2</v>
      </c>
      <c r="F46" s="247">
        <v>4.7020110432312453E-4</v>
      </c>
      <c r="G46" s="210">
        <v>1.2095402620255314E-2</v>
      </c>
      <c r="H46" s="33">
        <v>0.20693877551020409</v>
      </c>
      <c r="I46" s="246">
        <v>11.951728632688903</v>
      </c>
      <c r="J46" s="23">
        <v>2.7080502011022101</v>
      </c>
      <c r="K46" s="33">
        <v>13.173968623130001</v>
      </c>
      <c r="L46" s="253">
        <v>0</v>
      </c>
      <c r="M46" s="36">
        <v>1</v>
      </c>
      <c r="N46" s="23">
        <v>0</v>
      </c>
      <c r="O46">
        <v>1</v>
      </c>
      <c r="P46" s="22">
        <v>0.95652173913043481</v>
      </c>
      <c r="Q46" s="22">
        <v>6.4842950924817594E-3</v>
      </c>
      <c r="R46" s="22">
        <v>0</v>
      </c>
      <c r="S46" s="210">
        <v>8.1073046972641553E-3</v>
      </c>
      <c r="T46" s="242">
        <v>-1.8403101026371787E-3</v>
      </c>
      <c r="U46" s="242">
        <v>2.2735983349503407E-2</v>
      </c>
      <c r="V46" s="242">
        <v>2.4484905145619053E-2</v>
      </c>
      <c r="W46" s="242">
        <v>5.1692493886889613E-4</v>
      </c>
      <c r="X46" s="242">
        <v>5.4277118581234093E-4</v>
      </c>
      <c r="Y46" s="242">
        <v>-1.7827106566591377E-2</v>
      </c>
      <c r="Z46" s="194">
        <v>1</v>
      </c>
      <c r="AA46" s="194">
        <v>0</v>
      </c>
      <c r="AB46" s="194">
        <v>0</v>
      </c>
      <c r="AC46">
        <v>0</v>
      </c>
      <c r="AD46">
        <v>1</v>
      </c>
      <c r="AE46">
        <v>0</v>
      </c>
    </row>
    <row r="47" spans="1:31" x14ac:dyDescent="0.2">
      <c r="A47" s="48">
        <v>38661</v>
      </c>
      <c r="B47" s="47" t="s">
        <v>52</v>
      </c>
      <c r="C47" s="47">
        <v>22</v>
      </c>
      <c r="D47" s="47">
        <v>23.8</v>
      </c>
      <c r="E47" s="35">
        <v>7.8643127319113132E-2</v>
      </c>
      <c r="F47" s="247">
        <v>1.3510255149715741E-3</v>
      </c>
      <c r="G47" s="210">
        <v>5.943290145647058E-2</v>
      </c>
      <c r="H47" s="33">
        <v>0.82727272727272727</v>
      </c>
      <c r="I47" s="246">
        <v>11.097410021008562</v>
      </c>
      <c r="J47" s="23">
        <v>4.1896547420264252</v>
      </c>
      <c r="K47" s="33">
        <v>11.097410021008562</v>
      </c>
      <c r="L47" s="253">
        <v>0</v>
      </c>
      <c r="M47" s="36">
        <v>0</v>
      </c>
      <c r="N47" s="23">
        <v>1</v>
      </c>
      <c r="O47">
        <v>1</v>
      </c>
      <c r="P47" s="22">
        <v>0.95652173913043481</v>
      </c>
      <c r="Q47" s="22">
        <v>5.9570967935202467E-2</v>
      </c>
      <c r="R47" s="22">
        <v>0</v>
      </c>
      <c r="S47" s="210">
        <v>1.9210225862642552E-2</v>
      </c>
      <c r="T47" s="242">
        <v>9.827299761174088E-5</v>
      </c>
      <c r="U47" s="242">
        <v>2.0774415597348855E-2</v>
      </c>
      <c r="V47" s="242">
        <v>2.237244756637569E-2</v>
      </c>
      <c r="W47" s="242">
        <v>4.3157634341137142E-4</v>
      </c>
      <c r="X47" s="242">
        <v>4.5315516058194001E-4</v>
      </c>
      <c r="Y47" s="242">
        <v>1.9933968895409584E-3</v>
      </c>
      <c r="Z47" s="194">
        <v>1</v>
      </c>
      <c r="AA47" s="194">
        <v>0</v>
      </c>
      <c r="AB47" s="194">
        <v>0</v>
      </c>
      <c r="AC47">
        <v>1</v>
      </c>
      <c r="AD47">
        <v>0</v>
      </c>
      <c r="AE47">
        <v>0</v>
      </c>
    </row>
    <row r="48" spans="1:31" x14ac:dyDescent="0.2">
      <c r="A48" s="48">
        <v>38670</v>
      </c>
      <c r="B48" s="47" t="s">
        <v>150</v>
      </c>
      <c r="C48" s="47">
        <v>56</v>
      </c>
      <c r="D48" s="47">
        <v>56.761600000000001</v>
      </c>
      <c r="E48" s="35">
        <v>1.3508350024792299E-2</v>
      </c>
      <c r="F48" s="247">
        <v>8.0533803123222292E-4</v>
      </c>
      <c r="G48" s="210">
        <v>1.6941088813673493E-2</v>
      </c>
      <c r="H48" s="33">
        <v>0.56964285714285712</v>
      </c>
      <c r="I48" s="246">
        <v>13.226651318059183</v>
      </c>
      <c r="J48" s="23">
        <v>0</v>
      </c>
      <c r="K48" s="33">
        <v>14.328334184392938</v>
      </c>
      <c r="L48" s="253">
        <v>0</v>
      </c>
      <c r="M48" s="36">
        <v>1</v>
      </c>
      <c r="N48" s="23">
        <v>0</v>
      </c>
      <c r="O48">
        <v>1</v>
      </c>
      <c r="P48">
        <v>1</v>
      </c>
      <c r="Q48" s="22">
        <v>0.28181427692057592</v>
      </c>
      <c r="R48" s="22">
        <v>1</v>
      </c>
      <c r="S48" s="210">
        <v>-3.4327387888811937E-3</v>
      </c>
      <c r="T48" s="242">
        <v>2.1826192587071146E-3</v>
      </c>
      <c r="U48" s="242">
        <v>1.8727919331377092E-2</v>
      </c>
      <c r="V48" s="242">
        <v>2.0168528510713789E-2</v>
      </c>
      <c r="W48" s="242">
        <v>3.5073496248256783E-4</v>
      </c>
      <c r="X48" s="242">
        <v>3.6827171060669625E-4</v>
      </c>
      <c r="Y48" s="242">
        <v>-1.3771225415926587E-3</v>
      </c>
      <c r="Z48" s="194">
        <v>0</v>
      </c>
      <c r="AA48" s="194">
        <v>1</v>
      </c>
      <c r="AB48" s="194">
        <v>0</v>
      </c>
      <c r="AC48">
        <v>0</v>
      </c>
      <c r="AD48">
        <v>1</v>
      </c>
      <c r="AE48">
        <v>0</v>
      </c>
    </row>
    <row r="49" spans="1:31" x14ac:dyDescent="0.2">
      <c r="A49" s="48">
        <v>38673</v>
      </c>
      <c r="B49" s="47" t="s">
        <v>149</v>
      </c>
      <c r="C49" s="47">
        <v>30</v>
      </c>
      <c r="D49" s="47">
        <v>31.5</v>
      </c>
      <c r="E49" s="35">
        <v>4.8790164169432049E-2</v>
      </c>
      <c r="F49" s="247">
        <v>4.7656045635827595E-5</v>
      </c>
      <c r="G49" s="210">
        <v>4.7431900686675972E-2</v>
      </c>
      <c r="H49" s="33">
        <v>0.80333333333333334</v>
      </c>
      <c r="I49" s="246">
        <v>11.813030057420567</v>
      </c>
      <c r="J49" s="23">
        <v>3.4339872044851463</v>
      </c>
      <c r="K49" s="33">
        <v>12.702566051985903</v>
      </c>
      <c r="L49" s="253">
        <v>0</v>
      </c>
      <c r="M49" s="36">
        <v>1</v>
      </c>
      <c r="N49" s="23">
        <v>0</v>
      </c>
      <c r="O49">
        <v>1</v>
      </c>
      <c r="P49">
        <v>1</v>
      </c>
      <c r="Q49" s="22">
        <v>5.9570967935202467E-2</v>
      </c>
      <c r="R49" s="22">
        <v>0</v>
      </c>
      <c r="S49" s="210">
        <v>1.3582634827560794E-3</v>
      </c>
      <c r="T49" s="242">
        <v>4.6629538808414285E-3</v>
      </c>
      <c r="U49" s="242">
        <v>1.5805388591511021E-2</v>
      </c>
      <c r="V49" s="242">
        <v>1.7021187713934946E-2</v>
      </c>
      <c r="W49" s="242">
        <v>2.4981030852866675E-4</v>
      </c>
      <c r="X49" s="242">
        <v>2.6230082395510009E-4</v>
      </c>
      <c r="Y49" s="242">
        <v>-4.4387820155640479E-3</v>
      </c>
      <c r="Z49" s="194">
        <v>1</v>
      </c>
      <c r="AA49" s="194">
        <v>0</v>
      </c>
      <c r="AB49" s="194">
        <v>0</v>
      </c>
      <c r="AC49">
        <v>1</v>
      </c>
      <c r="AD49">
        <v>0</v>
      </c>
      <c r="AE49">
        <v>0</v>
      </c>
    </row>
    <row r="50" spans="1:31" x14ac:dyDescent="0.2">
      <c r="A50" s="48">
        <v>38698</v>
      </c>
      <c r="B50" s="47" t="s">
        <v>147</v>
      </c>
      <c r="C50" s="47">
        <v>15</v>
      </c>
      <c r="D50" s="47">
        <v>13.5</v>
      </c>
      <c r="E50" s="35">
        <v>-0.10536051565782628</v>
      </c>
      <c r="F50" s="247">
        <v>2.1681780313093712E-2</v>
      </c>
      <c r="G50" s="210">
        <v>-9.6388524133903447E-2</v>
      </c>
      <c r="H50" s="33">
        <v>0.5006666666666667</v>
      </c>
      <c r="I50" s="246">
        <v>12.143931248992324</v>
      </c>
      <c r="J50" s="23">
        <v>2.4849066497880004</v>
      </c>
      <c r="K50" s="33">
        <v>12.143931248992324</v>
      </c>
      <c r="L50" s="253">
        <v>1</v>
      </c>
      <c r="M50" s="36">
        <v>1</v>
      </c>
      <c r="N50" s="23">
        <v>0</v>
      </c>
      <c r="O50">
        <v>1</v>
      </c>
      <c r="P50" s="22">
        <v>0.78260869565217395</v>
      </c>
      <c r="Q50" s="22">
        <v>0.11573649848259676</v>
      </c>
      <c r="R50" s="22">
        <v>1</v>
      </c>
      <c r="S50" s="210">
        <v>-8.9719915239228377E-3</v>
      </c>
      <c r="T50" s="242">
        <v>2.9684640161559478E-3</v>
      </c>
      <c r="U50" s="242">
        <v>9.0710093316883292E-3</v>
      </c>
      <c r="V50" s="242">
        <v>9.7687792802797387E-3</v>
      </c>
      <c r="W50" s="242">
        <v>8.228321029557674E-5</v>
      </c>
      <c r="X50" s="242">
        <v>8.6397370810355586E-5</v>
      </c>
      <c r="Y50" s="242">
        <v>3.0917039120856665E-2</v>
      </c>
      <c r="Z50" s="194">
        <v>1</v>
      </c>
      <c r="AA50" s="194">
        <v>0</v>
      </c>
      <c r="AB50" s="194">
        <v>0</v>
      </c>
      <c r="AC50">
        <v>0</v>
      </c>
      <c r="AD50">
        <v>1</v>
      </c>
      <c r="AE50">
        <v>0</v>
      </c>
    </row>
    <row r="51" spans="1:31" x14ac:dyDescent="0.2">
      <c r="A51" s="48">
        <v>38700</v>
      </c>
      <c r="B51" s="47" t="s">
        <v>145</v>
      </c>
      <c r="C51" s="47">
        <v>10</v>
      </c>
      <c r="D51" s="47">
        <v>9.9</v>
      </c>
      <c r="E51" s="35">
        <v>-1.0050335853501451E-2</v>
      </c>
      <c r="F51" s="247">
        <v>2.6974690239969703E-3</v>
      </c>
      <c r="G51" s="210">
        <v>-1.8292240150114943E-2</v>
      </c>
      <c r="H51" s="33">
        <v>0.65500000000000003</v>
      </c>
      <c r="I51" s="246">
        <v>11.225243392518447</v>
      </c>
      <c r="J51" s="23">
        <v>1.0986122886681098</v>
      </c>
      <c r="K51" s="33">
        <v>12.367638621111563</v>
      </c>
      <c r="L51" s="253">
        <v>0</v>
      </c>
      <c r="M51" s="36">
        <v>1</v>
      </c>
      <c r="N51" s="23">
        <v>0</v>
      </c>
      <c r="O51">
        <v>1</v>
      </c>
      <c r="P51" s="22">
        <v>0.78260869565217395</v>
      </c>
      <c r="Q51" s="22">
        <v>2.383375560583716E-2</v>
      </c>
      <c r="R51" s="22">
        <v>0</v>
      </c>
      <c r="S51" s="210">
        <v>8.241904296613492E-3</v>
      </c>
      <c r="T51" s="242">
        <v>4.0262894907057102E-3</v>
      </c>
      <c r="U51" s="242">
        <v>8.5406139843626026E-3</v>
      </c>
      <c r="V51" s="242">
        <v>9.1975842908520334E-3</v>
      </c>
      <c r="W51" s="242">
        <v>7.2942087229890053E-5</v>
      </c>
      <c r="X51" s="242">
        <v>7.6589191591384557E-5</v>
      </c>
      <c r="Y51" s="242">
        <v>3.003415219649366E-2</v>
      </c>
      <c r="Z51" s="194">
        <v>1</v>
      </c>
      <c r="AA51" s="194">
        <v>0</v>
      </c>
      <c r="AB51" s="194">
        <v>0</v>
      </c>
      <c r="AC51">
        <v>1</v>
      </c>
      <c r="AD51">
        <v>0</v>
      </c>
      <c r="AE51">
        <v>0</v>
      </c>
    </row>
    <row r="52" spans="1:31" x14ac:dyDescent="0.2">
      <c r="A52" s="254">
        <v>38756</v>
      </c>
      <c r="B52" s="47" t="s">
        <v>144</v>
      </c>
      <c r="C52" s="47">
        <v>73.849999999999994</v>
      </c>
      <c r="D52" s="47">
        <v>87</v>
      </c>
      <c r="E52" s="35">
        <v>0.16387210967719493</v>
      </c>
      <c r="F52" s="247">
        <v>1.4880408864008529E-2</v>
      </c>
      <c r="G52" s="210">
        <v>0.1665182527644895</v>
      </c>
      <c r="H52" s="33">
        <v>0.7450236966824646</v>
      </c>
      <c r="I52" s="246">
        <v>12.164303387653867</v>
      </c>
      <c r="J52" s="23">
        <v>3.1354942159291497</v>
      </c>
      <c r="K52" s="33">
        <v>15.396548995876676</v>
      </c>
      <c r="L52" s="255">
        <v>0</v>
      </c>
      <c r="M52" s="44">
        <v>1</v>
      </c>
      <c r="N52" s="23">
        <v>0</v>
      </c>
      <c r="O52">
        <v>1</v>
      </c>
      <c r="P52" s="22">
        <v>0.56521739130434778</v>
      </c>
      <c r="Q52" s="22">
        <v>0.28181427692057592</v>
      </c>
      <c r="R52" s="22">
        <v>1</v>
      </c>
      <c r="S52" s="210">
        <v>-2.6461430872945918E-3</v>
      </c>
      <c r="T52" s="242">
        <v>1.8442460851273625E-3</v>
      </c>
      <c r="U52" s="242">
        <v>1.2298570725196571E-2</v>
      </c>
      <c r="V52" s="242">
        <v>1.3244614627134768E-2</v>
      </c>
      <c r="W52" s="242">
        <v>1.5125484188266213E-4</v>
      </c>
      <c r="X52" s="242">
        <v>1.5881758397679526E-4</v>
      </c>
      <c r="Y52" s="242">
        <v>4.8281389397940321E-2</v>
      </c>
      <c r="Z52" s="194">
        <v>0</v>
      </c>
      <c r="AA52" s="194">
        <v>1</v>
      </c>
      <c r="AB52" s="194">
        <v>0</v>
      </c>
      <c r="AC52">
        <v>0</v>
      </c>
      <c r="AD52">
        <v>1</v>
      </c>
      <c r="AE52">
        <v>0</v>
      </c>
    </row>
    <row r="53" spans="1:31" x14ac:dyDescent="0.2">
      <c r="A53" s="48">
        <v>38792</v>
      </c>
      <c r="B53" s="47" t="s">
        <v>143</v>
      </c>
      <c r="C53" s="47">
        <v>33</v>
      </c>
      <c r="D53" s="47">
        <v>36.799999999999997</v>
      </c>
      <c r="E53" s="35">
        <v>0.10899028370840488</v>
      </c>
      <c r="F53" s="247">
        <v>4.5028737229812722E-3</v>
      </c>
      <c r="G53" s="210">
        <v>8.9583505354389442E-2</v>
      </c>
      <c r="H53" s="33">
        <v>0.48121212121212126</v>
      </c>
      <c r="I53" s="246">
        <v>12.013700752882718</v>
      </c>
      <c r="J53" s="23">
        <v>2.4849066497880004</v>
      </c>
      <c r="K53" s="33">
        <v>14.187074114396758</v>
      </c>
      <c r="L53" s="253">
        <v>0</v>
      </c>
      <c r="M53" s="36">
        <v>1</v>
      </c>
      <c r="N53" s="23">
        <v>0</v>
      </c>
      <c r="O53">
        <v>1</v>
      </c>
      <c r="P53" s="22">
        <v>0.56521739130434778</v>
      </c>
      <c r="Q53" s="22">
        <v>5.9570967935202467E-2</v>
      </c>
      <c r="R53" s="22">
        <v>0</v>
      </c>
      <c r="S53" s="210">
        <v>1.9406778354015438E-2</v>
      </c>
      <c r="T53" s="242">
        <v>3.0653369713518038E-3</v>
      </c>
      <c r="U53" s="242">
        <v>8.2538601361639603E-3</v>
      </c>
      <c r="V53" s="242">
        <v>8.8887724543304184E-3</v>
      </c>
      <c r="W53" s="242">
        <v>6.8126207147356537E-5</v>
      </c>
      <c r="X53" s="242">
        <v>7.1532517504724368E-5</v>
      </c>
      <c r="Y53" s="242">
        <v>4.8123306659528513E-2</v>
      </c>
      <c r="Z53" s="194">
        <v>0</v>
      </c>
      <c r="AA53" s="194">
        <v>1</v>
      </c>
      <c r="AB53" s="194">
        <v>0</v>
      </c>
      <c r="AC53">
        <v>0</v>
      </c>
      <c r="AD53">
        <v>1</v>
      </c>
      <c r="AE53">
        <v>0</v>
      </c>
    </row>
    <row r="54" spans="1:31" x14ac:dyDescent="0.2">
      <c r="A54" s="37">
        <v>38818</v>
      </c>
      <c r="B54" s="36" t="s">
        <v>142</v>
      </c>
      <c r="C54" s="36">
        <v>20</v>
      </c>
      <c r="D54" s="36">
        <v>25.9</v>
      </c>
      <c r="E54" s="35">
        <v>0.25851069515150099</v>
      </c>
      <c r="F54" s="247">
        <v>4.6925899674309546E-2</v>
      </c>
      <c r="G54" s="210">
        <v>0.25277097556213018</v>
      </c>
      <c r="H54" s="33">
        <v>0.83000000000000007</v>
      </c>
      <c r="I54" s="246">
        <v>13.081541382884074</v>
      </c>
      <c r="J54" s="23">
        <v>1.791759469228055</v>
      </c>
      <c r="K54" s="33">
        <v>14.187074114396758</v>
      </c>
      <c r="L54" s="243">
        <v>0</v>
      </c>
      <c r="M54" s="36">
        <v>1</v>
      </c>
      <c r="N54" s="23">
        <v>0</v>
      </c>
      <c r="O54">
        <v>1</v>
      </c>
      <c r="P54" s="22">
        <v>0.47826086956521741</v>
      </c>
      <c r="Q54" s="22">
        <v>0.28181427692057592</v>
      </c>
      <c r="R54" s="22">
        <v>1</v>
      </c>
      <c r="S54" s="210">
        <v>5.7397195893708237E-3</v>
      </c>
      <c r="T54" s="242">
        <v>4.1032161097640536E-3</v>
      </c>
      <c r="U54" s="242">
        <v>8.710596734717968E-3</v>
      </c>
      <c r="V54" s="242">
        <v>9.380642637388581E-3</v>
      </c>
      <c r="W54" s="242">
        <v>7.5874495474879318E-5</v>
      </c>
      <c r="X54" s="242">
        <v>7.9668220248623291E-5</v>
      </c>
      <c r="Y54" s="242">
        <v>6.8265505108120614E-2</v>
      </c>
      <c r="Z54" s="194">
        <v>0</v>
      </c>
      <c r="AA54" s="194">
        <v>1</v>
      </c>
      <c r="AB54" s="194">
        <v>0</v>
      </c>
      <c r="AC54">
        <v>0</v>
      </c>
      <c r="AD54">
        <v>1</v>
      </c>
      <c r="AE54">
        <v>0</v>
      </c>
    </row>
    <row r="55" spans="1:31" x14ac:dyDescent="0.2">
      <c r="A55" s="48">
        <v>38827</v>
      </c>
      <c r="B55" s="47" t="s">
        <v>141</v>
      </c>
      <c r="C55" s="47">
        <v>17.5</v>
      </c>
      <c r="D55" s="47">
        <v>20.399999999999999</v>
      </c>
      <c r="E55" s="35">
        <v>0.15333401992070234</v>
      </c>
      <c r="F55" s="247">
        <v>1.2420476512225199E-2</v>
      </c>
      <c r="G55" s="210">
        <v>0.18094246139617909</v>
      </c>
      <c r="H55" s="33">
        <v>0.77371428571428569</v>
      </c>
      <c r="I55" s="246">
        <v>10.817275154192165</v>
      </c>
      <c r="J55" s="23">
        <v>2.8332133440562162</v>
      </c>
      <c r="K55" s="33">
        <v>10.817275154192165</v>
      </c>
      <c r="L55" s="253">
        <v>1</v>
      </c>
      <c r="M55" s="36">
        <v>1</v>
      </c>
      <c r="N55" s="23">
        <v>0</v>
      </c>
      <c r="O55">
        <v>1</v>
      </c>
      <c r="P55" s="22">
        <v>0.47826086956521741</v>
      </c>
      <c r="Q55" s="22">
        <v>3.5889166575755468E-4</v>
      </c>
      <c r="R55" s="22">
        <v>0</v>
      </c>
      <c r="S55" s="210">
        <v>-2.7608441475476749E-2</v>
      </c>
      <c r="T55" s="242">
        <v>4.2561362815122985E-3</v>
      </c>
      <c r="U55" s="242">
        <v>1.0258842387297854E-2</v>
      </c>
      <c r="V55" s="242">
        <v>1.1047984109397689E-2</v>
      </c>
      <c r="W55" s="242">
        <v>1.0524384712741912E-4</v>
      </c>
      <c r="X55" s="242">
        <v>1.1050603948379009E-4</v>
      </c>
      <c r="Y55" s="242">
        <v>6.6977275668025513E-2</v>
      </c>
      <c r="Z55" s="194">
        <v>1</v>
      </c>
      <c r="AA55" s="194">
        <v>0</v>
      </c>
      <c r="AB55" s="194">
        <v>0</v>
      </c>
      <c r="AC55">
        <v>1</v>
      </c>
      <c r="AD55">
        <v>0</v>
      </c>
      <c r="AE55">
        <v>0</v>
      </c>
    </row>
    <row r="56" spans="1:31" x14ac:dyDescent="0.2">
      <c r="A56" s="48">
        <v>38828</v>
      </c>
      <c r="B56" s="47" t="s">
        <v>140</v>
      </c>
      <c r="C56" s="47">
        <v>95</v>
      </c>
      <c r="D56" s="47">
        <v>117</v>
      </c>
      <c r="E56" s="35">
        <v>0.20829704319721531</v>
      </c>
      <c r="F56" s="247">
        <v>2.7692359610316887E-2</v>
      </c>
      <c r="G56" s="210">
        <v>0.20640315247703703</v>
      </c>
      <c r="H56" s="33">
        <v>0.14484210526315788</v>
      </c>
      <c r="I56" s="246">
        <v>15.773772677792394</v>
      </c>
      <c r="J56" s="23">
        <v>2.3025850929940459</v>
      </c>
      <c r="K56" s="33">
        <v>17.664380748387153</v>
      </c>
      <c r="L56" s="253">
        <v>1</v>
      </c>
      <c r="M56" s="36">
        <v>1</v>
      </c>
      <c r="N56" s="23">
        <v>0</v>
      </c>
      <c r="O56">
        <v>1</v>
      </c>
      <c r="P56" s="22">
        <v>0.52173913043478259</v>
      </c>
      <c r="Q56" s="22">
        <v>0.28181427692057592</v>
      </c>
      <c r="R56" s="22">
        <v>1</v>
      </c>
      <c r="S56" s="210">
        <v>1.8938907201782853E-3</v>
      </c>
      <c r="T56" s="242">
        <v>4.4617844922004253E-3</v>
      </c>
      <c r="U56" s="242">
        <v>1.0242442230664693E-2</v>
      </c>
      <c r="V56" s="242">
        <v>1.1030322402254284E-2</v>
      </c>
      <c r="W56" s="242">
        <v>1.0490762284850353E-4</v>
      </c>
      <c r="X56" s="242">
        <v>1.1015300399092871E-4</v>
      </c>
      <c r="Y56" s="242">
        <v>7.7153353268507113E-2</v>
      </c>
      <c r="Z56" s="194">
        <v>0</v>
      </c>
      <c r="AA56" s="194">
        <v>0</v>
      </c>
      <c r="AB56" s="194">
        <v>1</v>
      </c>
      <c r="AC56">
        <v>0</v>
      </c>
      <c r="AD56">
        <v>0</v>
      </c>
      <c r="AE56">
        <v>1</v>
      </c>
    </row>
    <row r="57" spans="1:31" x14ac:dyDescent="0.2">
      <c r="A57" s="48">
        <v>38834</v>
      </c>
      <c r="B57" s="47" t="s">
        <v>139</v>
      </c>
      <c r="C57" s="47">
        <v>24.16</v>
      </c>
      <c r="D57" s="47">
        <v>24.2</v>
      </c>
      <c r="E57" s="35">
        <v>1.6542600960264681E-3</v>
      </c>
      <c r="F57" s="247">
        <v>1.6186595471451922E-3</v>
      </c>
      <c r="G57" s="210">
        <v>-1.5100438526127235E-2</v>
      </c>
      <c r="H57" s="33">
        <v>0.9043874172185431</v>
      </c>
      <c r="I57" s="246">
        <v>14.457427816275981</v>
      </c>
      <c r="J57" s="23">
        <v>3.1780538303479458</v>
      </c>
      <c r="K57" s="33">
        <v>14.457427816275981</v>
      </c>
      <c r="L57" s="253">
        <v>0</v>
      </c>
      <c r="M57" s="36">
        <v>1</v>
      </c>
      <c r="N57" s="23">
        <v>0</v>
      </c>
      <c r="O57">
        <v>1</v>
      </c>
      <c r="P57" s="22">
        <v>0.56521739130434778</v>
      </c>
      <c r="Q57" s="22">
        <v>0.11573649848259676</v>
      </c>
      <c r="R57" s="22">
        <v>1</v>
      </c>
      <c r="S57" s="210">
        <v>1.6754698622153702E-2</v>
      </c>
      <c r="T57" s="242">
        <v>2.3077442384029519E-3</v>
      </c>
      <c r="U57" s="242">
        <v>1.1774584625163696E-2</v>
      </c>
      <c r="V57" s="242">
        <v>1.2680321904022442E-2</v>
      </c>
      <c r="W57" s="242">
        <v>1.386408430951413E-4</v>
      </c>
      <c r="X57" s="242">
        <v>1.4557288524989838E-4</v>
      </c>
      <c r="Y57" s="242">
        <v>7.1594825266001028E-2</v>
      </c>
      <c r="Z57" s="194">
        <v>0</v>
      </c>
      <c r="AA57" s="194">
        <v>1</v>
      </c>
      <c r="AB57" s="194">
        <v>0</v>
      </c>
      <c r="AC57">
        <v>0</v>
      </c>
      <c r="AD57">
        <v>0</v>
      </c>
      <c r="AE57">
        <v>1</v>
      </c>
    </row>
    <row r="58" spans="1:31" x14ac:dyDescent="0.2">
      <c r="A58" s="48">
        <v>38898</v>
      </c>
      <c r="B58" s="47" t="s">
        <v>138</v>
      </c>
      <c r="C58" s="47">
        <v>47</v>
      </c>
      <c r="D58" s="47">
        <v>46</v>
      </c>
      <c r="E58" s="35">
        <v>-2.1506205220963619E-2</v>
      </c>
      <c r="F58" s="247">
        <v>4.0186767034929675E-3</v>
      </c>
      <c r="G58" s="210">
        <v>-2.4841239323251593E-3</v>
      </c>
      <c r="H58" s="33">
        <v>0.61063829787234036</v>
      </c>
      <c r="I58" s="246">
        <v>13.928848171802846</v>
      </c>
      <c r="J58" s="23">
        <v>2.9444389791664403</v>
      </c>
      <c r="K58" s="33">
        <v>14.914122846632385</v>
      </c>
      <c r="L58" s="253">
        <v>0</v>
      </c>
      <c r="M58" s="36">
        <v>1</v>
      </c>
      <c r="N58" s="23">
        <v>0</v>
      </c>
      <c r="O58">
        <v>0</v>
      </c>
      <c r="P58" s="22">
        <v>0.34782608695652173</v>
      </c>
      <c r="Q58" s="22">
        <v>5.9570967935202467E-2</v>
      </c>
      <c r="R58" s="22">
        <v>0</v>
      </c>
      <c r="S58" s="210">
        <v>-1.902208128863846E-2</v>
      </c>
      <c r="T58" s="242">
        <v>-7.7912069953285667E-4</v>
      </c>
      <c r="U58" s="242">
        <v>2.4592966018608053E-2</v>
      </c>
      <c r="V58" s="242">
        <v>2.6484732635424058E-2</v>
      </c>
      <c r="W58" s="242">
        <v>6.048139775924105E-4</v>
      </c>
      <c r="X58" s="242">
        <v>6.3505467647203108E-4</v>
      </c>
      <c r="Y58" s="242">
        <v>-2.6817068034802393E-2</v>
      </c>
      <c r="Z58" s="194">
        <v>0</v>
      </c>
      <c r="AA58" s="194">
        <v>1</v>
      </c>
      <c r="AB58" s="194">
        <v>0</v>
      </c>
      <c r="AC58">
        <v>0</v>
      </c>
      <c r="AD58">
        <v>1</v>
      </c>
      <c r="AE58">
        <v>0</v>
      </c>
    </row>
    <row r="59" spans="1:31" x14ac:dyDescent="0.2">
      <c r="A59" s="48">
        <v>38898</v>
      </c>
      <c r="B59" s="47" t="s">
        <v>137</v>
      </c>
      <c r="C59" s="47">
        <v>43</v>
      </c>
      <c r="D59" s="47">
        <v>41</v>
      </c>
      <c r="E59" s="35">
        <v>-4.7628048989254587E-2</v>
      </c>
      <c r="F59" s="247">
        <v>8.0129132624687498E-3</v>
      </c>
      <c r="G59" s="210">
        <v>-1.2621936837626642E-2</v>
      </c>
      <c r="H59" s="33">
        <v>0.77674418604651163</v>
      </c>
      <c r="I59" s="246">
        <v>12.812544756179287</v>
      </c>
      <c r="J59" s="23">
        <v>3.4657359027997265</v>
      </c>
      <c r="K59" s="33">
        <v>14.987992695198839</v>
      </c>
      <c r="L59" s="253">
        <v>0</v>
      </c>
      <c r="M59" s="36">
        <v>1</v>
      </c>
      <c r="N59" s="23">
        <v>0</v>
      </c>
      <c r="O59">
        <v>0</v>
      </c>
      <c r="P59" s="22">
        <v>0.34782608695652173</v>
      </c>
      <c r="Q59" s="22">
        <v>0.28181427692057592</v>
      </c>
      <c r="R59" s="22">
        <v>1</v>
      </c>
      <c r="S59" s="210">
        <v>-3.5006112151627945E-2</v>
      </c>
      <c r="T59" s="242">
        <v>-7.7912069953285667E-4</v>
      </c>
      <c r="U59" s="242">
        <v>2.4592966018608053E-2</v>
      </c>
      <c r="V59" s="242">
        <v>2.6484732635424058E-2</v>
      </c>
      <c r="W59" s="242">
        <v>6.048139775924105E-4</v>
      </c>
      <c r="X59" s="242">
        <v>6.3505467647203108E-4</v>
      </c>
      <c r="Y59" s="242">
        <v>-2.6817068034802393E-2</v>
      </c>
      <c r="Z59" s="194">
        <v>0</v>
      </c>
      <c r="AA59" s="194">
        <v>1</v>
      </c>
      <c r="AB59" s="194">
        <v>0</v>
      </c>
      <c r="AC59">
        <v>0</v>
      </c>
      <c r="AD59">
        <v>1</v>
      </c>
      <c r="AE59">
        <v>0</v>
      </c>
    </row>
    <row r="60" spans="1:31" x14ac:dyDescent="0.2">
      <c r="A60" s="48">
        <v>38901</v>
      </c>
      <c r="B60" s="47" t="s">
        <v>49</v>
      </c>
      <c r="C60" s="47">
        <v>45.5</v>
      </c>
      <c r="D60" s="47">
        <v>46.6</v>
      </c>
      <c r="E60" s="35">
        <v>2.3888215174695592E-2</v>
      </c>
      <c r="F60" s="247">
        <v>3.2395007571286224E-4</v>
      </c>
      <c r="G60" s="210">
        <v>-4.0703853576641129E-3</v>
      </c>
      <c r="H60" s="33">
        <v>0.68373626373626373</v>
      </c>
      <c r="I60" s="246">
        <v>9.8966381488348816</v>
      </c>
      <c r="J60" s="23">
        <v>1.6094379124341003</v>
      </c>
      <c r="K60" s="33">
        <v>9.8966381488348816</v>
      </c>
      <c r="L60" s="253">
        <v>0</v>
      </c>
      <c r="M60" s="36">
        <v>0</v>
      </c>
      <c r="N60" s="23">
        <v>1</v>
      </c>
      <c r="O60">
        <v>0</v>
      </c>
      <c r="P60" s="22">
        <v>0.39130434782608697</v>
      </c>
      <c r="Q60" s="22">
        <v>0.11573649848259676</v>
      </c>
      <c r="R60" s="22">
        <v>1</v>
      </c>
      <c r="S60" s="210">
        <v>2.7958600532359705E-2</v>
      </c>
      <c r="T60" s="242">
        <v>-2.8120454476585348E-4</v>
      </c>
      <c r="U60" s="242">
        <v>2.4847953539218679E-2</v>
      </c>
      <c r="V60" s="242">
        <v>2.6759334580697038E-2</v>
      </c>
      <c r="W60" s="242">
        <v>6.1742079508717007E-4</v>
      </c>
      <c r="X60" s="242">
        <v>6.4829183484152865E-4</v>
      </c>
      <c r="Y60" s="242">
        <v>-2.3390719591672354E-2</v>
      </c>
      <c r="Z60" s="194">
        <v>1</v>
      </c>
      <c r="AA60" s="194">
        <v>0</v>
      </c>
      <c r="AB60" s="194">
        <v>0</v>
      </c>
      <c r="AC60">
        <v>1</v>
      </c>
      <c r="AD60">
        <v>0</v>
      </c>
      <c r="AE60">
        <v>0</v>
      </c>
    </row>
    <row r="61" spans="1:31" x14ac:dyDescent="0.2">
      <c r="A61" s="48">
        <v>38903</v>
      </c>
      <c r="B61" s="47" t="s">
        <v>136</v>
      </c>
      <c r="C61" s="47">
        <v>16</v>
      </c>
      <c r="D61" s="47">
        <v>17.5</v>
      </c>
      <c r="E61" s="35">
        <v>8.9612158689687138E-2</v>
      </c>
      <c r="F61" s="247">
        <v>2.2777071574147565E-3</v>
      </c>
      <c r="G61" s="210">
        <v>8.8477537597293571E-2</v>
      </c>
      <c r="H61" s="33">
        <v>0.64375000000000004</v>
      </c>
      <c r="I61" s="246">
        <v>11.835588506317254</v>
      </c>
      <c r="J61" s="23">
        <v>2.4849066497880004</v>
      </c>
      <c r="K61" s="33">
        <v>13.614201881257582</v>
      </c>
      <c r="L61" s="253">
        <v>1</v>
      </c>
      <c r="M61" s="36">
        <v>1</v>
      </c>
      <c r="N61" s="23">
        <v>0</v>
      </c>
      <c r="O61">
        <v>1</v>
      </c>
      <c r="P61" s="22">
        <v>0.43478260869565216</v>
      </c>
      <c r="Q61" s="22">
        <v>5.9570967935202467E-2</v>
      </c>
      <c r="R61" s="22">
        <v>1</v>
      </c>
      <c r="S61" s="210">
        <v>1.1346210923935663E-3</v>
      </c>
      <c r="T61" s="242">
        <v>-3.9300611165775509E-4</v>
      </c>
      <c r="U61" s="242">
        <v>2.4010321547227761E-2</v>
      </c>
      <c r="V61" s="242">
        <v>2.5857269358552971E-2</v>
      </c>
      <c r="W61" s="242">
        <v>5.7649554080126976E-4</v>
      </c>
      <c r="X61" s="242">
        <v>6.0532031784133323E-4</v>
      </c>
      <c r="Y61" s="242">
        <v>-1.837022383521664E-2</v>
      </c>
      <c r="Z61" s="194">
        <v>1</v>
      </c>
      <c r="AA61" s="194">
        <v>0</v>
      </c>
      <c r="AB61" s="194">
        <v>0</v>
      </c>
      <c r="AC61">
        <v>1</v>
      </c>
      <c r="AD61">
        <v>0</v>
      </c>
      <c r="AE61">
        <v>0</v>
      </c>
    </row>
    <row r="62" spans="1:31" x14ac:dyDescent="0.2">
      <c r="A62" s="48">
        <v>38985</v>
      </c>
      <c r="B62" s="47" t="s">
        <v>135</v>
      </c>
      <c r="C62" s="47">
        <v>39</v>
      </c>
      <c r="D62" s="47">
        <v>39.799999999999997</v>
      </c>
      <c r="E62" s="35">
        <v>2.0305266160745523E-2</v>
      </c>
      <c r="F62" s="247">
        <v>4.6576382590348938E-4</v>
      </c>
      <c r="G62" s="210">
        <v>1.0266734963442976E-2</v>
      </c>
      <c r="H62" s="33">
        <v>0.50358974358974362</v>
      </c>
      <c r="I62" s="246">
        <v>13.567049198665774</v>
      </c>
      <c r="J62" s="23">
        <v>3.2188758248682006</v>
      </c>
      <c r="K62" s="33">
        <v>15.754252217540975</v>
      </c>
      <c r="L62" s="253">
        <v>0</v>
      </c>
      <c r="M62" s="36">
        <v>1</v>
      </c>
      <c r="N62" s="23">
        <v>0</v>
      </c>
      <c r="O62">
        <v>0</v>
      </c>
      <c r="P62" s="22">
        <v>0.39130434782608697</v>
      </c>
      <c r="Q62" s="22">
        <v>4.0531836058810909E-2</v>
      </c>
      <c r="R62" s="22">
        <v>0</v>
      </c>
      <c r="S62" s="210">
        <v>1.0038531197302547E-2</v>
      </c>
      <c r="T62" s="242">
        <v>-4.0267980924563462E-3</v>
      </c>
      <c r="U62" s="242">
        <v>1.4420079530446861E-2</v>
      </c>
      <c r="V62" s="242">
        <v>1.552931641740431E-2</v>
      </c>
      <c r="W62" s="242">
        <v>2.0793869366441254E-4</v>
      </c>
      <c r="X62" s="242">
        <v>2.1833562834763318E-4</v>
      </c>
      <c r="Y62" s="242">
        <v>-1.8899593011084858E-2</v>
      </c>
      <c r="Z62" s="194">
        <v>0</v>
      </c>
      <c r="AA62" s="194">
        <v>0</v>
      </c>
      <c r="AB62" s="194">
        <v>1</v>
      </c>
      <c r="AC62">
        <v>0</v>
      </c>
      <c r="AD62">
        <v>1</v>
      </c>
      <c r="AE62">
        <v>0</v>
      </c>
    </row>
    <row r="63" spans="1:31" x14ac:dyDescent="0.2">
      <c r="A63" s="48">
        <v>38986</v>
      </c>
      <c r="B63" s="47" t="s">
        <v>46</v>
      </c>
      <c r="C63" s="47">
        <v>14</v>
      </c>
      <c r="D63" s="47">
        <v>13.8</v>
      </c>
      <c r="E63" s="35">
        <v>-1.4388737452099556E-2</v>
      </c>
      <c r="F63" s="247">
        <v>3.1669393047162615E-3</v>
      </c>
      <c r="G63" s="210">
        <v>-2.6992392847441704E-2</v>
      </c>
      <c r="H63" s="33">
        <v>0.54785714285714282</v>
      </c>
      <c r="I63" s="246">
        <v>10.239959789157341</v>
      </c>
      <c r="J63" s="23">
        <v>3.4011973816621555</v>
      </c>
      <c r="K63" s="33">
        <v>13.052927550684334</v>
      </c>
      <c r="L63" s="253">
        <v>0</v>
      </c>
      <c r="M63" s="36">
        <v>0</v>
      </c>
      <c r="N63" s="23">
        <v>1</v>
      </c>
      <c r="O63">
        <v>1</v>
      </c>
      <c r="P63" s="22">
        <v>0.43478260869565216</v>
      </c>
      <c r="Q63" s="22">
        <v>0.28181427692057592</v>
      </c>
      <c r="R63" s="22">
        <v>1</v>
      </c>
      <c r="S63" s="210">
        <v>1.2603655395342146E-2</v>
      </c>
      <c r="T63" s="242">
        <v>-2.3923881298246095E-3</v>
      </c>
      <c r="U63" s="242">
        <v>1.6000437229475285E-2</v>
      </c>
      <c r="V63" s="242">
        <v>1.7231240093281076E-2</v>
      </c>
      <c r="W63" s="242">
        <v>2.5601399153437872E-4</v>
      </c>
      <c r="X63" s="242">
        <v>2.6881469111109769E-4</v>
      </c>
      <c r="Y63" s="242">
        <v>-3.6413971021398685E-2</v>
      </c>
      <c r="Z63" s="194">
        <v>1</v>
      </c>
      <c r="AA63" s="194">
        <v>0</v>
      </c>
      <c r="AB63" s="194">
        <v>0</v>
      </c>
      <c r="AC63">
        <v>1</v>
      </c>
      <c r="AD63">
        <v>0</v>
      </c>
      <c r="AE63">
        <v>0</v>
      </c>
    </row>
    <row r="64" spans="1:31" x14ac:dyDescent="0.2">
      <c r="A64" s="48">
        <v>38989</v>
      </c>
      <c r="B64" s="47" t="s">
        <v>134</v>
      </c>
      <c r="C64" s="47">
        <v>28</v>
      </c>
      <c r="D64" s="47">
        <v>28.705599999999997</v>
      </c>
      <c r="E64" s="35">
        <v>2.4887715507778883E-2</v>
      </c>
      <c r="F64" s="247">
        <v>2.88969836930141E-4</v>
      </c>
      <c r="G64" s="210">
        <v>1.9925341803532504E-2</v>
      </c>
      <c r="H64" s="33">
        <v>0.60357142857142854</v>
      </c>
      <c r="I64" s="246">
        <v>11.787522297873354</v>
      </c>
      <c r="J64" s="23">
        <v>0</v>
      </c>
      <c r="K64" s="33">
        <v>15.379951104467638</v>
      </c>
      <c r="L64" s="253">
        <v>0</v>
      </c>
      <c r="M64" s="36">
        <v>1</v>
      </c>
      <c r="N64" s="23">
        <v>0</v>
      </c>
      <c r="O64">
        <v>1</v>
      </c>
      <c r="P64" s="22">
        <v>0.47826086956521741</v>
      </c>
      <c r="Q64" s="22">
        <v>0.11573649848259676</v>
      </c>
      <c r="R64" s="22">
        <v>1</v>
      </c>
      <c r="S64" s="210">
        <v>4.9623737042463808E-3</v>
      </c>
      <c r="T64" s="242">
        <v>-1.3386485406647428E-3</v>
      </c>
      <c r="U64" s="242">
        <v>1.621707489661009E-2</v>
      </c>
      <c r="V64" s="242">
        <v>1.7464542196349325E-2</v>
      </c>
      <c r="W64" s="242">
        <v>2.6299351820226115E-4</v>
      </c>
      <c r="X64" s="242">
        <v>2.7614319411237425E-4</v>
      </c>
      <c r="Y64" s="242">
        <v>-1.5143196997060029E-2</v>
      </c>
      <c r="Z64" s="194">
        <v>0</v>
      </c>
      <c r="AA64" s="194">
        <v>1</v>
      </c>
      <c r="AB64" s="194">
        <v>0</v>
      </c>
      <c r="AC64">
        <v>1</v>
      </c>
      <c r="AD64">
        <v>0</v>
      </c>
      <c r="AE64">
        <v>0</v>
      </c>
    </row>
    <row r="65" spans="1:31" x14ac:dyDescent="0.2">
      <c r="A65" s="48">
        <v>39000</v>
      </c>
      <c r="B65" s="47" t="s">
        <v>133</v>
      </c>
      <c r="C65" s="47">
        <v>60</v>
      </c>
      <c r="D65" s="47">
        <v>64.5</v>
      </c>
      <c r="E65" s="35">
        <v>7.2320661579626078E-2</v>
      </c>
      <c r="F65" s="247">
        <v>9.2621820593029184E-4</v>
      </c>
      <c r="G65" s="210">
        <v>6.2937227090198652E-2</v>
      </c>
      <c r="H65" s="33">
        <v>1.042</v>
      </c>
      <c r="I65" s="246">
        <v>10.937027844460523</v>
      </c>
      <c r="J65" s="23">
        <v>1.6094379124341003</v>
      </c>
      <c r="K65" s="33">
        <v>14.279244574196415</v>
      </c>
      <c r="L65" s="253">
        <v>0</v>
      </c>
      <c r="M65" s="36">
        <v>1</v>
      </c>
      <c r="N65" s="23">
        <v>0</v>
      </c>
      <c r="O65">
        <v>1</v>
      </c>
      <c r="P65" s="22">
        <v>0.52173913043478259</v>
      </c>
      <c r="Q65" s="22">
        <v>2.383375560583716E-2</v>
      </c>
      <c r="R65" s="22">
        <v>0</v>
      </c>
      <c r="S65" s="210">
        <v>9.3834344894274252E-3</v>
      </c>
      <c r="T65" s="242">
        <v>1.2592116766878042E-3</v>
      </c>
      <c r="U65" s="242">
        <v>1.4514803352705129E-2</v>
      </c>
      <c r="V65" s="242">
        <v>1.5631326687528601E-2</v>
      </c>
      <c r="W65" s="242">
        <v>2.1067951636770006E-4</v>
      </c>
      <c r="X65" s="242">
        <v>2.2121349218608507E-4</v>
      </c>
      <c r="Y65" s="242">
        <v>-9.6211375872537769E-3</v>
      </c>
      <c r="Z65" s="194">
        <v>0</v>
      </c>
      <c r="AA65" s="194">
        <v>1</v>
      </c>
      <c r="AB65" s="194">
        <v>0</v>
      </c>
      <c r="AC65">
        <v>1</v>
      </c>
      <c r="AD65">
        <v>0</v>
      </c>
      <c r="AE65">
        <v>0</v>
      </c>
    </row>
    <row r="66" spans="1:31" x14ac:dyDescent="0.2">
      <c r="A66" s="48">
        <v>39002</v>
      </c>
      <c r="B66" s="47" t="s">
        <v>132</v>
      </c>
      <c r="C66" s="47">
        <v>23.5</v>
      </c>
      <c r="D66" s="47">
        <v>25</v>
      </c>
      <c r="E66" s="35">
        <v>6.1875403718087453E-2</v>
      </c>
      <c r="F66" s="247">
        <v>3.9954314582473633E-4</v>
      </c>
      <c r="G66" s="210">
        <v>7.4308469902652802E-2</v>
      </c>
      <c r="H66" s="33">
        <v>0.82553191489361699</v>
      </c>
      <c r="I66" s="246">
        <v>11.568833096908524</v>
      </c>
      <c r="J66" s="23">
        <v>1.3862943611198906</v>
      </c>
      <c r="K66" s="33">
        <v>12.899519781099118</v>
      </c>
      <c r="L66" s="253">
        <v>0</v>
      </c>
      <c r="M66" s="36">
        <v>1</v>
      </c>
      <c r="N66" s="23">
        <v>0</v>
      </c>
      <c r="O66">
        <v>1</v>
      </c>
      <c r="P66" s="22">
        <v>0.56521739130434778</v>
      </c>
      <c r="Q66" s="22">
        <v>4.0531836058810909E-2</v>
      </c>
      <c r="R66" s="22">
        <v>0</v>
      </c>
      <c r="S66" s="210">
        <v>-1.2433066184565354E-2</v>
      </c>
      <c r="T66" s="242">
        <v>9.7438271266314365E-4</v>
      </c>
      <c r="U66" s="242">
        <v>1.4491395592956466E-2</v>
      </c>
      <c r="V66" s="242">
        <v>1.5606118330876193E-2</v>
      </c>
      <c r="W66" s="242">
        <v>2.1000054623155807E-4</v>
      </c>
      <c r="X66" s="242">
        <v>2.2050057354313599E-4</v>
      </c>
      <c r="Y66" s="242">
        <v>5.4985399573179924E-3</v>
      </c>
      <c r="Z66" s="194">
        <v>1</v>
      </c>
      <c r="AA66" s="194">
        <v>0</v>
      </c>
      <c r="AB66" s="194">
        <v>0</v>
      </c>
      <c r="AC66">
        <v>1</v>
      </c>
      <c r="AD66">
        <v>0</v>
      </c>
      <c r="AE66">
        <v>0</v>
      </c>
    </row>
    <row r="67" spans="1:31" x14ac:dyDescent="0.2">
      <c r="A67" s="48">
        <v>39029</v>
      </c>
      <c r="B67" s="47" t="s">
        <v>131</v>
      </c>
      <c r="C67" s="47">
        <v>35</v>
      </c>
      <c r="D67" s="47">
        <v>35.297499999999999</v>
      </c>
      <c r="E67" s="35">
        <v>8.4640784121293635E-3</v>
      </c>
      <c r="F67" s="247">
        <v>1.11708021244125E-3</v>
      </c>
      <c r="G67" s="210">
        <v>6.8646911221430223E-3</v>
      </c>
      <c r="H67" s="33">
        <v>0.432</v>
      </c>
      <c r="I67" s="246">
        <v>12.341040505940658</v>
      </c>
      <c r="J67" s="23">
        <v>3.1780538303479458</v>
      </c>
      <c r="K67" s="33">
        <v>13.308544144524005</v>
      </c>
      <c r="L67" s="253">
        <v>0</v>
      </c>
      <c r="M67" s="36">
        <v>1</v>
      </c>
      <c r="N67" s="23">
        <v>0</v>
      </c>
      <c r="O67">
        <v>1</v>
      </c>
      <c r="P67" s="22">
        <v>0.43478260869565216</v>
      </c>
      <c r="Q67" s="22">
        <v>5.9570967935202467E-2</v>
      </c>
      <c r="R67" s="22">
        <v>0</v>
      </c>
      <c r="S67" s="210">
        <v>1.5993872899863412E-3</v>
      </c>
      <c r="T67" s="242">
        <v>4.1846974594739808E-3</v>
      </c>
      <c r="U67" s="242">
        <v>9.7313415584902203E-3</v>
      </c>
      <c r="V67" s="242">
        <v>1.0479906293758699E-2</v>
      </c>
      <c r="W67" s="242">
        <v>9.4699008527998873E-5</v>
      </c>
      <c r="X67" s="242">
        <v>9.9433958954398821E-5</v>
      </c>
      <c r="Y67" s="242">
        <v>4.3282867169929275E-2</v>
      </c>
      <c r="Z67" s="194">
        <v>1</v>
      </c>
      <c r="AA67" s="194">
        <v>0</v>
      </c>
      <c r="AB67" s="194">
        <v>0</v>
      </c>
      <c r="AC67">
        <v>0</v>
      </c>
      <c r="AD67">
        <v>1</v>
      </c>
      <c r="AE67">
        <v>0</v>
      </c>
    </row>
    <row r="68" spans="1:31" x14ac:dyDescent="0.2">
      <c r="A68" s="48">
        <v>39035</v>
      </c>
      <c r="B68" s="47" t="s">
        <v>130</v>
      </c>
      <c r="C68" s="47">
        <v>53.5</v>
      </c>
      <c r="D68" s="47">
        <v>57.75</v>
      </c>
      <c r="E68" s="35">
        <v>7.6441695499942119E-2</v>
      </c>
      <c r="F68" s="247">
        <v>1.1940388447511255E-3</v>
      </c>
      <c r="G68" s="210">
        <v>7.9622912102657845E-2</v>
      </c>
      <c r="H68" s="33">
        <v>0.93196261682242987</v>
      </c>
      <c r="I68" s="246">
        <v>14.183273798888427</v>
      </c>
      <c r="J68" s="23">
        <v>0</v>
      </c>
      <c r="K68" s="33">
        <v>15.452563637431348</v>
      </c>
      <c r="L68" s="253">
        <v>0</v>
      </c>
      <c r="M68" s="36">
        <v>1</v>
      </c>
      <c r="N68" s="23">
        <v>0</v>
      </c>
      <c r="O68">
        <v>1</v>
      </c>
      <c r="P68" s="22">
        <v>0.47826086956521741</v>
      </c>
      <c r="Q68" s="22">
        <v>5.9570967935202467E-2</v>
      </c>
      <c r="R68" s="22">
        <v>0</v>
      </c>
      <c r="S68" s="210">
        <v>-3.1812166027157221E-3</v>
      </c>
      <c r="T68" s="242">
        <v>2.734005905919947E-3</v>
      </c>
      <c r="U68" s="242">
        <v>9.3237026423392943E-3</v>
      </c>
      <c r="V68" s="242">
        <v>1.0040910537903855E-2</v>
      </c>
      <c r="W68" s="242">
        <v>8.6931430962764754E-5</v>
      </c>
      <c r="X68" s="242">
        <v>9.1278002510903001E-5</v>
      </c>
      <c r="Y68" s="242">
        <v>4.2287668939304329E-2</v>
      </c>
      <c r="Z68" s="194">
        <v>0</v>
      </c>
      <c r="AA68" s="194">
        <v>0</v>
      </c>
      <c r="AB68" s="194">
        <v>1</v>
      </c>
      <c r="AC68">
        <v>0</v>
      </c>
      <c r="AD68">
        <v>1</v>
      </c>
      <c r="AE68">
        <v>0</v>
      </c>
    </row>
    <row r="69" spans="1:31" x14ac:dyDescent="0.2">
      <c r="A69" s="48">
        <v>39048</v>
      </c>
      <c r="B69" s="47" t="s">
        <v>129</v>
      </c>
      <c r="C69" s="47">
        <v>35</v>
      </c>
      <c r="D69" s="47">
        <v>34.041000000000004</v>
      </c>
      <c r="E69" s="35">
        <v>-2.7782381012451497E-2</v>
      </c>
      <c r="F69" s="247">
        <v>4.8537987311709392E-3</v>
      </c>
      <c r="G69" s="210">
        <v>-2.1149739144980789E-2</v>
      </c>
      <c r="H69" s="33">
        <v>0.74857142857142855</v>
      </c>
      <c r="I69" s="246">
        <v>13.425795759947341</v>
      </c>
      <c r="J69" s="23">
        <v>1.6094379124341003</v>
      </c>
      <c r="K69" s="33">
        <v>14.626440774180603</v>
      </c>
      <c r="L69" s="253">
        <v>0</v>
      </c>
      <c r="M69" s="36">
        <v>1</v>
      </c>
      <c r="N69" s="23">
        <v>0</v>
      </c>
      <c r="O69">
        <v>1</v>
      </c>
      <c r="P69" s="22">
        <v>0.52173913043478259</v>
      </c>
      <c r="Q69" s="22">
        <v>2.383375560583716E-2</v>
      </c>
      <c r="R69" s="22">
        <v>0</v>
      </c>
      <c r="S69" s="210">
        <v>-6.6326418674707089E-3</v>
      </c>
      <c r="T69" s="242">
        <v>6.1954168439628588E-4</v>
      </c>
      <c r="U69" s="242">
        <v>1.1406020414594372E-2</v>
      </c>
      <c r="V69" s="242">
        <v>1.22834066003324E-2</v>
      </c>
      <c r="W69" s="242">
        <v>1.3009730169814357E-4</v>
      </c>
      <c r="X69" s="242">
        <v>1.3660216678305077E-4</v>
      </c>
      <c r="Y69" s="242">
        <v>3.9640483612993084E-2</v>
      </c>
      <c r="Z69" s="194">
        <v>0</v>
      </c>
      <c r="AA69" s="194">
        <v>1</v>
      </c>
      <c r="AB69" s="194">
        <v>0</v>
      </c>
      <c r="AC69">
        <v>0</v>
      </c>
      <c r="AD69">
        <v>1</v>
      </c>
      <c r="AE69">
        <v>0</v>
      </c>
    </row>
    <row r="70" spans="1:31" x14ac:dyDescent="0.2">
      <c r="A70" s="254">
        <v>39051</v>
      </c>
      <c r="B70" s="47" t="s">
        <v>128</v>
      </c>
      <c r="C70" s="47">
        <v>6.5</v>
      </c>
      <c r="D70" s="47">
        <v>7</v>
      </c>
      <c r="E70" s="35">
        <v>7.4107972153721835E-2</v>
      </c>
      <c r="F70" s="247">
        <v>1.0382021089534958E-3</v>
      </c>
      <c r="G70" s="210">
        <v>8.6731957920756206E-2</v>
      </c>
      <c r="H70" s="33">
        <v>1.5984615384615386</v>
      </c>
      <c r="I70" s="246">
        <v>12.429176196044363</v>
      </c>
      <c r="J70" s="23">
        <v>2.0794415416798357</v>
      </c>
      <c r="K70" s="33">
        <v>13.237868264494173</v>
      </c>
      <c r="L70" s="255">
        <v>0</v>
      </c>
      <c r="M70" s="44">
        <v>1</v>
      </c>
      <c r="N70" s="23">
        <v>0</v>
      </c>
      <c r="O70">
        <v>1</v>
      </c>
      <c r="P70" s="22">
        <v>0.56521739130434778</v>
      </c>
      <c r="Q70" s="22">
        <v>5.9570967935202467E-2</v>
      </c>
      <c r="R70" s="22">
        <v>0</v>
      </c>
      <c r="S70" s="210">
        <v>-1.2623985767034376E-2</v>
      </c>
      <c r="T70" s="242">
        <v>1.0409513592158498E-3</v>
      </c>
      <c r="U70" s="242">
        <v>1.2098076944676994E-2</v>
      </c>
      <c r="V70" s="242">
        <v>1.3028698248113686E-2</v>
      </c>
      <c r="W70" s="242">
        <v>1.4636346575932504E-4</v>
      </c>
      <c r="X70" s="242">
        <v>1.5368163904729129E-4</v>
      </c>
      <c r="Y70" s="242">
        <v>3.3911644849798549E-2</v>
      </c>
      <c r="Z70" s="194">
        <v>1</v>
      </c>
      <c r="AA70" s="194">
        <v>0</v>
      </c>
      <c r="AB70" s="194">
        <v>0</v>
      </c>
      <c r="AC70">
        <v>0</v>
      </c>
      <c r="AD70">
        <v>1</v>
      </c>
      <c r="AE70">
        <v>0</v>
      </c>
    </row>
    <row r="71" spans="1:31" x14ac:dyDescent="0.2">
      <c r="A71" s="48">
        <v>39064</v>
      </c>
      <c r="B71" s="47" t="s">
        <v>127</v>
      </c>
      <c r="C71" s="47">
        <v>1</v>
      </c>
      <c r="D71" s="47">
        <v>1.0879000000000001</v>
      </c>
      <c r="E71" s="35">
        <v>8.4249232444899999E-2</v>
      </c>
      <c r="F71" s="247">
        <v>1.7945732819267433E-3</v>
      </c>
      <c r="G71" s="210">
        <v>7.4088891366676193E-2</v>
      </c>
      <c r="H71" s="33">
        <v>0.65500000000000003</v>
      </c>
      <c r="I71" s="246">
        <v>11.285773892258479</v>
      </c>
      <c r="J71" s="23">
        <v>1.3862943611198906</v>
      </c>
      <c r="K71" s="33">
        <v>11.285773892258479</v>
      </c>
      <c r="L71" s="253">
        <v>0</v>
      </c>
      <c r="M71" s="36">
        <v>1</v>
      </c>
      <c r="N71" s="23">
        <v>0</v>
      </c>
      <c r="O71">
        <v>1</v>
      </c>
      <c r="P71" s="22">
        <v>0.60869565217391308</v>
      </c>
      <c r="Q71" s="22">
        <v>2.383375560583716E-2</v>
      </c>
      <c r="R71" s="22">
        <v>0</v>
      </c>
      <c r="S71" s="210">
        <v>1.0160341078223801E-2</v>
      </c>
      <c r="T71" s="242">
        <v>1.0278413531864874E-4</v>
      </c>
      <c r="U71" s="242">
        <v>1.0263304231955307E-2</v>
      </c>
      <c r="V71" s="242">
        <v>1.1052789172874946E-2</v>
      </c>
      <c r="W71" s="242">
        <v>1.053354137576717E-4</v>
      </c>
      <c r="X71" s="242">
        <v>1.1060218444555529E-4</v>
      </c>
      <c r="Y71" s="242">
        <v>3.4350065896470751E-2</v>
      </c>
      <c r="Z71" s="194">
        <v>1</v>
      </c>
      <c r="AA71" s="194">
        <v>0</v>
      </c>
      <c r="AB71" s="194">
        <v>0</v>
      </c>
      <c r="AC71">
        <v>1</v>
      </c>
      <c r="AD71">
        <v>0</v>
      </c>
      <c r="AE71">
        <v>0</v>
      </c>
    </row>
    <row r="72" spans="1:31" x14ac:dyDescent="0.2">
      <c r="A72" s="48">
        <v>39099</v>
      </c>
      <c r="B72" s="47" t="s">
        <v>43</v>
      </c>
      <c r="C72" s="47">
        <v>12.7</v>
      </c>
      <c r="D72" s="47">
        <v>13.016229999999998</v>
      </c>
      <c r="E72" s="35">
        <v>2.4899999999999999E-2</v>
      </c>
      <c r="F72" s="247">
        <v>2.8855233690029371E-4</v>
      </c>
      <c r="G72" s="210">
        <v>1.306320527503139E-2</v>
      </c>
      <c r="H72" s="33">
        <v>0.74409448818897639</v>
      </c>
      <c r="I72" s="246">
        <v>13.949166942776948</v>
      </c>
      <c r="J72" s="23">
        <v>2.6390573296152584</v>
      </c>
      <c r="K72" s="33">
        <v>13.949166942776948</v>
      </c>
      <c r="L72" s="243">
        <v>0</v>
      </c>
      <c r="M72" s="36">
        <v>0</v>
      </c>
      <c r="N72" s="23">
        <v>1</v>
      </c>
      <c r="O72">
        <v>1</v>
      </c>
      <c r="P72" s="22">
        <v>0.47826086956521741</v>
      </c>
      <c r="Q72" s="22">
        <v>0.11573649848259676</v>
      </c>
      <c r="R72" s="22">
        <v>1</v>
      </c>
      <c r="S72" s="210">
        <v>1.1836794724968609E-2</v>
      </c>
      <c r="T72" s="242">
        <v>1.7200568485088216E-3</v>
      </c>
      <c r="U72" s="242">
        <v>1.3626548416816125E-2</v>
      </c>
      <c r="V72" s="242">
        <v>1.4674744448878905E-2</v>
      </c>
      <c r="W72" s="242">
        <v>1.8568282175583404E-4</v>
      </c>
      <c r="X72" s="242">
        <v>1.9496696284362574E-4</v>
      </c>
      <c r="Y72" s="242">
        <v>4.0287160243792912E-2</v>
      </c>
      <c r="Z72" s="194">
        <v>0</v>
      </c>
      <c r="AA72" s="194">
        <v>1</v>
      </c>
      <c r="AB72" s="194">
        <v>0</v>
      </c>
      <c r="AC72">
        <v>0</v>
      </c>
      <c r="AD72">
        <v>1</v>
      </c>
      <c r="AE72">
        <v>0</v>
      </c>
    </row>
    <row r="73" spans="1:31" x14ac:dyDescent="0.2">
      <c r="A73" s="48">
        <v>39125</v>
      </c>
      <c r="B73" s="47" t="s">
        <v>126</v>
      </c>
      <c r="C73" s="47">
        <v>27</v>
      </c>
      <c r="D73" s="47">
        <v>26</v>
      </c>
      <c r="E73" s="35">
        <v>-3.7740327982847086E-2</v>
      </c>
      <c r="F73" s="247">
        <v>6.3404840233490505E-3</v>
      </c>
      <c r="G73" s="210">
        <v>-3.2253020516672289E-2</v>
      </c>
      <c r="H73" s="33">
        <v>0.57629629629629631</v>
      </c>
      <c r="I73" s="246">
        <v>13.987781778904727</v>
      </c>
      <c r="J73" s="23">
        <v>2.5649493574615367</v>
      </c>
      <c r="K73" s="33">
        <v>13.987781778904727</v>
      </c>
      <c r="L73" s="253">
        <v>0</v>
      </c>
      <c r="M73" s="36">
        <v>1</v>
      </c>
      <c r="N73" s="23">
        <v>0</v>
      </c>
      <c r="O73">
        <v>1</v>
      </c>
      <c r="P73" s="22">
        <v>0.52173913043478259</v>
      </c>
      <c r="Q73" s="22">
        <v>0.28181427692057592</v>
      </c>
      <c r="R73" s="22">
        <v>1</v>
      </c>
      <c r="S73" s="210">
        <v>-5.4873074661747961E-3</v>
      </c>
      <c r="T73" s="242">
        <v>3.2764408706829279E-3</v>
      </c>
      <c r="U73" s="242">
        <v>9.4085801987807277E-3</v>
      </c>
      <c r="V73" s="242">
        <v>1.0132317137148475E-2</v>
      </c>
      <c r="W73" s="242">
        <v>8.8521381356888791E-5</v>
      </c>
      <c r="X73" s="242">
        <v>9.294745042473324E-5</v>
      </c>
      <c r="Y73" s="242">
        <v>5.5251194948945072E-2</v>
      </c>
      <c r="Z73" s="194">
        <v>0</v>
      </c>
      <c r="AA73" s="194">
        <v>1</v>
      </c>
      <c r="AB73" s="194">
        <v>0</v>
      </c>
      <c r="AC73">
        <v>0</v>
      </c>
      <c r="AD73">
        <v>1</v>
      </c>
      <c r="AE73">
        <v>0</v>
      </c>
    </row>
    <row r="74" spans="1:31" x14ac:dyDescent="0.2">
      <c r="A74" s="48">
        <v>39156</v>
      </c>
      <c r="B74" s="47" t="s">
        <v>125</v>
      </c>
      <c r="C74" s="47">
        <v>135</v>
      </c>
      <c r="D74" s="47">
        <v>145.5</v>
      </c>
      <c r="E74" s="35">
        <v>7.4901308173117701E-2</v>
      </c>
      <c r="F74" s="247">
        <v>1.0899558789474006E-3</v>
      </c>
      <c r="G74" s="210">
        <v>6.8344008716670734E-2</v>
      </c>
      <c r="H74" s="33">
        <v>0.14592592592592593</v>
      </c>
      <c r="I74" s="246">
        <v>14.879686669311257</v>
      </c>
      <c r="J74" s="23">
        <v>1.0986122886681098</v>
      </c>
      <c r="K74" s="33">
        <v>16.110063479261054</v>
      </c>
      <c r="L74" s="243">
        <v>0</v>
      </c>
      <c r="M74" s="36">
        <v>1</v>
      </c>
      <c r="N74" s="23">
        <v>0</v>
      </c>
      <c r="O74">
        <v>1</v>
      </c>
      <c r="P74" s="22">
        <v>0.56521739130434778</v>
      </c>
      <c r="Q74" s="22">
        <v>0.28181427692057592</v>
      </c>
      <c r="R74" s="22">
        <v>1</v>
      </c>
      <c r="S74" s="210">
        <v>6.5572994564469609E-3</v>
      </c>
      <c r="T74" s="242">
        <v>-3.6106093204803171E-3</v>
      </c>
      <c r="U74" s="242">
        <v>1.3978034631270555E-2</v>
      </c>
      <c r="V74" s="242">
        <v>1.5053268064445213E-2</v>
      </c>
      <c r="W74" s="242">
        <v>1.9538545215299895E-4</v>
      </c>
      <c r="X74" s="242">
        <v>2.0515472476064891E-4</v>
      </c>
      <c r="Y74" s="242">
        <v>-1.119281649055715E-2</v>
      </c>
      <c r="Z74" s="194">
        <v>0</v>
      </c>
      <c r="AA74" s="194">
        <v>0</v>
      </c>
      <c r="AB74" s="194">
        <v>1</v>
      </c>
      <c r="AC74">
        <v>0</v>
      </c>
      <c r="AD74">
        <v>0</v>
      </c>
      <c r="AE74">
        <v>1</v>
      </c>
    </row>
    <row r="75" spans="1:31" x14ac:dyDescent="0.2">
      <c r="A75" s="48">
        <v>39162</v>
      </c>
      <c r="B75" s="47" t="s">
        <v>124</v>
      </c>
      <c r="C75" s="47">
        <v>33</v>
      </c>
      <c r="D75" s="47">
        <v>32</v>
      </c>
      <c r="E75" s="35">
        <v>-3.077165866675366E-2</v>
      </c>
      <c r="F75" s="247">
        <v>5.279255733459008E-3</v>
      </c>
      <c r="G75" s="210">
        <v>-6.6063524481778206E-3</v>
      </c>
      <c r="H75" s="33">
        <v>0.63</v>
      </c>
      <c r="I75" s="246">
        <v>11.502875129116727</v>
      </c>
      <c r="J75" s="23">
        <v>2.9444389791664403</v>
      </c>
      <c r="K75" s="33">
        <v>12.461644664063721</v>
      </c>
      <c r="L75" s="253">
        <v>0</v>
      </c>
      <c r="M75" s="36">
        <v>1</v>
      </c>
      <c r="N75" s="23">
        <v>0</v>
      </c>
      <c r="O75">
        <v>1</v>
      </c>
      <c r="P75" s="22">
        <v>0.60869565217391308</v>
      </c>
      <c r="Q75" s="22">
        <v>0.28181427692057592</v>
      </c>
      <c r="R75" s="22">
        <v>1</v>
      </c>
      <c r="S75" s="210">
        <v>-2.4165306218575839E-2</v>
      </c>
      <c r="T75" s="242">
        <v>-3.3792058536333063E-4</v>
      </c>
      <c r="U75" s="242">
        <v>1.4429330195795209E-2</v>
      </c>
      <c r="V75" s="242">
        <v>1.553927867239484E-2</v>
      </c>
      <c r="W75" s="242">
        <v>2.0820556989928742E-4</v>
      </c>
      <c r="X75" s="242">
        <v>2.1861584839425179E-4</v>
      </c>
      <c r="Y75" s="242">
        <v>4.2726599099413703E-4</v>
      </c>
      <c r="Z75" s="194">
        <v>1</v>
      </c>
      <c r="AA75" s="194">
        <v>0</v>
      </c>
      <c r="AB75" s="194">
        <v>0</v>
      </c>
      <c r="AC75">
        <v>1</v>
      </c>
      <c r="AD75">
        <v>0</v>
      </c>
      <c r="AE75">
        <v>0</v>
      </c>
    </row>
    <row r="76" spans="1:31" x14ac:dyDescent="0.2">
      <c r="A76" s="48">
        <v>39167</v>
      </c>
      <c r="B76" s="47" t="s">
        <v>123</v>
      </c>
      <c r="C76" s="47">
        <v>47</v>
      </c>
      <c r="D76" s="47">
        <v>44</v>
      </c>
      <c r="E76" s="35">
        <v>-6.5957967791797398E-2</v>
      </c>
      <c r="F76" s="247">
        <v>1.1630500051741819E-2</v>
      </c>
      <c r="G76" s="210">
        <v>-7.6471038093523E-2</v>
      </c>
      <c r="H76" s="33">
        <v>0.71170212765957452</v>
      </c>
      <c r="I76" s="246">
        <v>12.429216020844368</v>
      </c>
      <c r="J76" s="23">
        <v>2.3025850929940459</v>
      </c>
      <c r="K76" s="33">
        <v>13.559042874442568</v>
      </c>
      <c r="L76" s="253">
        <v>0</v>
      </c>
      <c r="M76" s="36">
        <v>1</v>
      </c>
      <c r="N76" s="23">
        <v>0</v>
      </c>
      <c r="O76">
        <v>1</v>
      </c>
      <c r="P76" s="22">
        <v>0.56521739130434778</v>
      </c>
      <c r="Q76" s="22">
        <v>0.28181427692057592</v>
      </c>
      <c r="R76" s="22">
        <v>1</v>
      </c>
      <c r="S76" s="210">
        <v>1.0513070301725607E-2</v>
      </c>
      <c r="T76" s="242">
        <v>-1.3754397700487889E-4</v>
      </c>
      <c r="U76" s="242">
        <v>1.4639172400145097E-2</v>
      </c>
      <c r="V76" s="242">
        <v>1.5765262584771643E-2</v>
      </c>
      <c r="W76" s="242">
        <v>2.1430536856116995E-4</v>
      </c>
      <c r="X76" s="242">
        <v>2.2502063698922846E-4</v>
      </c>
      <c r="Y76" s="242">
        <v>1.2450490341689014E-2</v>
      </c>
      <c r="Z76" s="194">
        <v>1</v>
      </c>
      <c r="AA76" s="194">
        <v>0</v>
      </c>
      <c r="AB76" s="194">
        <v>0</v>
      </c>
      <c r="AC76">
        <v>0</v>
      </c>
      <c r="AD76">
        <v>1</v>
      </c>
      <c r="AE76">
        <v>0</v>
      </c>
    </row>
    <row r="77" spans="1:31" x14ac:dyDescent="0.2">
      <c r="A77" s="48">
        <v>39170</v>
      </c>
      <c r="B77" s="47" t="s">
        <v>122</v>
      </c>
      <c r="C77" s="47">
        <v>135</v>
      </c>
      <c r="D77" s="47">
        <v>145.5</v>
      </c>
      <c r="E77" s="35">
        <v>7.4901308173117701E-2</v>
      </c>
      <c r="F77" s="247">
        <v>1.0899558789474006E-3</v>
      </c>
      <c r="G77" s="210">
        <v>6.4206037481066638E-2</v>
      </c>
      <c r="H77" s="33">
        <v>0.74888888888888883</v>
      </c>
      <c r="I77" s="246">
        <v>14.879686669311257</v>
      </c>
      <c r="J77" s="23">
        <v>1.6094379124341003</v>
      </c>
      <c r="K77" s="33">
        <v>16.110063479261054</v>
      </c>
      <c r="L77" s="253">
        <v>0</v>
      </c>
      <c r="M77" s="36">
        <v>1</v>
      </c>
      <c r="N77" s="23">
        <v>0</v>
      </c>
      <c r="O77">
        <v>1</v>
      </c>
      <c r="P77" s="22">
        <v>0.56521739130434778</v>
      </c>
      <c r="Q77" s="22">
        <v>0.1055404654940182</v>
      </c>
      <c r="R77" s="22">
        <v>1</v>
      </c>
      <c r="S77" s="210">
        <v>1.069527069205106E-2</v>
      </c>
      <c r="T77" s="242">
        <v>2.266746723641242E-3</v>
      </c>
      <c r="U77" s="242">
        <v>1.1176073114516899E-2</v>
      </c>
      <c r="V77" s="242">
        <v>1.2035771046402815E-2</v>
      </c>
      <c r="W77" s="242">
        <v>1.2490461026102748E-4</v>
      </c>
      <c r="X77" s="242">
        <v>1.3114984077407886E-4</v>
      </c>
      <c r="Y77" s="242">
        <v>9.6109487562592005E-3</v>
      </c>
      <c r="Z77" s="194">
        <v>0</v>
      </c>
      <c r="AA77" s="194">
        <v>0</v>
      </c>
      <c r="AB77" s="194">
        <v>1</v>
      </c>
      <c r="AC77">
        <v>0</v>
      </c>
      <c r="AD77">
        <v>0</v>
      </c>
      <c r="AE77">
        <v>1</v>
      </c>
    </row>
    <row r="78" spans="1:31" x14ac:dyDescent="0.2">
      <c r="A78" s="48">
        <v>39210</v>
      </c>
      <c r="B78" s="47" t="s">
        <v>40</v>
      </c>
      <c r="C78" s="47">
        <v>39</v>
      </c>
      <c r="D78" s="47">
        <v>39.132600000000004</v>
      </c>
      <c r="E78" s="35">
        <v>3.394233068015617E-3</v>
      </c>
      <c r="F78" s="247">
        <v>1.4816798904276028E-3</v>
      </c>
      <c r="G78" s="210">
        <v>-5.7753473903377813E-3</v>
      </c>
      <c r="H78" s="33">
        <v>0.32923076923076922</v>
      </c>
      <c r="I78" s="246">
        <v>11.526828370139221</v>
      </c>
      <c r="J78" s="23">
        <v>2.7725887222397811</v>
      </c>
      <c r="K78" s="33">
        <v>11.526828370139221</v>
      </c>
      <c r="L78" s="253">
        <v>0</v>
      </c>
      <c r="M78" s="36">
        <v>0</v>
      </c>
      <c r="N78" s="23">
        <v>1</v>
      </c>
      <c r="O78">
        <v>1</v>
      </c>
      <c r="P78" s="22">
        <v>0.52173913043478259</v>
      </c>
      <c r="Q78" s="22">
        <v>1.4295680607416428E-2</v>
      </c>
      <c r="R78" s="22">
        <v>0</v>
      </c>
      <c r="S78" s="210">
        <v>9.1695804583533987E-3</v>
      </c>
      <c r="T78" s="242">
        <v>1.2446359191710121E-3</v>
      </c>
      <c r="U78" s="242">
        <v>9.1475146172358187E-3</v>
      </c>
      <c r="V78" s="242">
        <v>9.8511695877924188E-3</v>
      </c>
      <c r="W78" s="242">
        <v>8.3677023672542962E-5</v>
      </c>
      <c r="X78" s="242">
        <v>8.7860874856170108E-5</v>
      </c>
      <c r="Y78" s="242">
        <v>3.6272655122924519E-2</v>
      </c>
      <c r="Z78" s="194">
        <v>1</v>
      </c>
      <c r="AA78" s="194">
        <v>0</v>
      </c>
      <c r="AB78" s="194">
        <v>0</v>
      </c>
      <c r="AC78">
        <v>1</v>
      </c>
      <c r="AD78">
        <v>0</v>
      </c>
      <c r="AE78">
        <v>0</v>
      </c>
    </row>
    <row r="79" spans="1:31" x14ac:dyDescent="0.2">
      <c r="A79" s="48">
        <v>39217</v>
      </c>
      <c r="B79" s="47" t="s">
        <v>121</v>
      </c>
      <c r="C79" s="47">
        <v>14</v>
      </c>
      <c r="D79" s="47">
        <v>15</v>
      </c>
      <c r="E79" s="35">
        <v>6.8992871486951421E-2</v>
      </c>
      <c r="F79" s="247">
        <v>7.3473757532747203E-4</v>
      </c>
      <c r="G79" s="210">
        <v>7.2673246810632683E-2</v>
      </c>
      <c r="H79" s="33">
        <v>0.35357142857142859</v>
      </c>
      <c r="I79" s="246">
        <v>12.99075014393571</v>
      </c>
      <c r="J79" s="23">
        <v>1.0986122886681098</v>
      </c>
      <c r="K79" s="33">
        <v>14.187074114396758</v>
      </c>
      <c r="L79" s="253">
        <v>0</v>
      </c>
      <c r="M79" s="36">
        <v>1</v>
      </c>
      <c r="N79" s="23">
        <v>0</v>
      </c>
      <c r="O79">
        <v>1</v>
      </c>
      <c r="P79" s="22">
        <v>0.52173913043478259</v>
      </c>
      <c r="Q79" s="22">
        <v>0.11573649848259676</v>
      </c>
      <c r="R79" s="22">
        <v>1</v>
      </c>
      <c r="S79" s="210">
        <v>-3.6803753236812563E-3</v>
      </c>
      <c r="T79" s="242">
        <v>1.2518658674765927E-3</v>
      </c>
      <c r="U79" s="242">
        <v>9.271608804845349E-3</v>
      </c>
      <c r="V79" s="242">
        <v>9.9848094821411437E-3</v>
      </c>
      <c r="W79" s="242">
        <v>8.5962729830085785E-5</v>
      </c>
      <c r="X79" s="242">
        <v>9.0260866321590074E-5</v>
      </c>
      <c r="Y79" s="242">
        <v>1.7854574052757578E-2</v>
      </c>
      <c r="Z79" s="194">
        <v>0</v>
      </c>
      <c r="AA79" s="194">
        <v>1</v>
      </c>
      <c r="AB79" s="194">
        <v>0</v>
      </c>
      <c r="AC79">
        <v>0</v>
      </c>
      <c r="AD79">
        <v>1</v>
      </c>
      <c r="AE79">
        <v>0</v>
      </c>
    </row>
    <row r="80" spans="1:31" x14ac:dyDescent="0.2">
      <c r="A80" s="48">
        <v>39223</v>
      </c>
      <c r="B80" s="47" t="s">
        <v>120</v>
      </c>
      <c r="C80" s="47">
        <v>23</v>
      </c>
      <c r="D80" s="47">
        <v>23.3841</v>
      </c>
      <c r="E80" s="35">
        <v>1.656208829897823E-2</v>
      </c>
      <c r="F80" s="247">
        <v>6.4134245791822562E-4</v>
      </c>
      <c r="G80" s="210">
        <v>-7.1349090706285638E-3</v>
      </c>
      <c r="H80" s="33">
        <v>0.71956521739130441</v>
      </c>
      <c r="I80" s="246">
        <v>13.301346032932768</v>
      </c>
      <c r="J80" s="23">
        <v>2.7080502011022101</v>
      </c>
      <c r="K80" s="33">
        <v>13.301346032932768</v>
      </c>
      <c r="L80" s="253">
        <v>0</v>
      </c>
      <c r="M80" s="36">
        <v>1</v>
      </c>
      <c r="N80" s="23">
        <v>0</v>
      </c>
      <c r="O80">
        <v>1</v>
      </c>
      <c r="P80" s="22">
        <v>0.52173913043478259</v>
      </c>
      <c r="Q80" s="22">
        <v>0.11573649848259676</v>
      </c>
      <c r="R80" s="22">
        <v>1</v>
      </c>
      <c r="S80" s="210">
        <v>2.3696997369606794E-2</v>
      </c>
      <c r="T80" s="242">
        <v>2.6140145516433864E-3</v>
      </c>
      <c r="U80" s="242">
        <v>9.352054944263808E-3</v>
      </c>
      <c r="V80" s="242">
        <v>1.0071443786130254E-2</v>
      </c>
      <c r="W80" s="242">
        <v>8.7460931680529146E-5</v>
      </c>
      <c r="X80" s="242">
        <v>9.1833978264555611E-5</v>
      </c>
      <c r="Y80" s="242">
        <v>3.1592430549852037E-2</v>
      </c>
      <c r="Z80" s="194">
        <v>1</v>
      </c>
      <c r="AA80" s="194">
        <v>0</v>
      </c>
      <c r="AB80" s="194">
        <v>0</v>
      </c>
      <c r="AC80">
        <v>0</v>
      </c>
      <c r="AD80">
        <v>1</v>
      </c>
      <c r="AE80">
        <v>0</v>
      </c>
    </row>
    <row r="81" spans="1:31" x14ac:dyDescent="0.2">
      <c r="A81" s="254">
        <v>39244</v>
      </c>
      <c r="B81" s="47" t="s">
        <v>37</v>
      </c>
      <c r="C81" s="47">
        <v>65</v>
      </c>
      <c r="D81" s="47">
        <v>67.5</v>
      </c>
      <c r="E81" s="35">
        <v>3.7740327982847113E-2</v>
      </c>
      <c r="F81" s="247">
        <v>1.7193465174684277E-5</v>
      </c>
      <c r="G81" s="210">
        <v>5.1230657911413291E-2</v>
      </c>
      <c r="H81" s="33">
        <v>0.51246153846153852</v>
      </c>
      <c r="I81" s="246">
        <v>13.567049198665774</v>
      </c>
      <c r="J81" s="23">
        <v>2.5649493574615367</v>
      </c>
      <c r="K81" s="33">
        <v>15.150511624696614</v>
      </c>
      <c r="L81" s="243">
        <v>0</v>
      </c>
      <c r="M81" s="36">
        <v>0</v>
      </c>
      <c r="N81" s="23">
        <v>1</v>
      </c>
      <c r="O81">
        <v>1</v>
      </c>
      <c r="P81" s="22">
        <v>0.47826086956521741</v>
      </c>
      <c r="Q81" s="22">
        <v>5.9570967935202467E-2</v>
      </c>
      <c r="R81" s="22">
        <v>0</v>
      </c>
      <c r="S81" s="210">
        <v>-1.3490329928566176E-2</v>
      </c>
      <c r="T81" s="242">
        <v>8.9922434123103649E-4</v>
      </c>
      <c r="U81" s="242">
        <v>9.2704861641266009E-3</v>
      </c>
      <c r="V81" s="242">
        <v>9.9836004844440305E-3</v>
      </c>
      <c r="W81" s="242">
        <v>8.5941913719262737E-5</v>
      </c>
      <c r="X81" s="242">
        <v>9.023900940522588E-5</v>
      </c>
      <c r="Y81" s="242">
        <v>2.6906447474701198E-2</v>
      </c>
      <c r="Z81" s="194">
        <v>0</v>
      </c>
      <c r="AA81" s="194">
        <v>1</v>
      </c>
      <c r="AB81" s="194">
        <v>0</v>
      </c>
      <c r="AC81">
        <v>0</v>
      </c>
      <c r="AD81">
        <v>1</v>
      </c>
      <c r="AE81">
        <v>0</v>
      </c>
    </row>
    <row r="82" spans="1:31" x14ac:dyDescent="0.2">
      <c r="A82" s="37">
        <v>39255</v>
      </c>
      <c r="B82" s="36" t="s">
        <v>36</v>
      </c>
      <c r="C82" s="36">
        <v>53</v>
      </c>
      <c r="D82" s="36">
        <v>55.109400000000001</v>
      </c>
      <c r="E82" s="35">
        <v>3.9028386967478401E-2</v>
      </c>
      <c r="F82" s="247">
        <v>8.1706870545094016E-6</v>
      </c>
      <c r="G82" s="210">
        <v>2.823648316991717E-2</v>
      </c>
      <c r="H82" s="33">
        <v>0.64339622641509442</v>
      </c>
      <c r="I82" s="246">
        <v>11.610415086247485</v>
      </c>
      <c r="J82" s="23">
        <v>0</v>
      </c>
      <c r="K82" s="33">
        <v>11.610415086247485</v>
      </c>
      <c r="L82" s="243">
        <v>0</v>
      </c>
      <c r="M82" s="36">
        <v>0</v>
      </c>
      <c r="N82" s="23">
        <v>1</v>
      </c>
      <c r="O82">
        <v>1</v>
      </c>
      <c r="P82" s="22">
        <v>0.47826086956521741</v>
      </c>
      <c r="Q82" s="22">
        <v>1.4295680607416428E-2</v>
      </c>
      <c r="R82" s="22">
        <v>0</v>
      </c>
      <c r="S82" s="210">
        <v>1.0791903797561233E-2</v>
      </c>
      <c r="T82" s="242">
        <v>5.8985152703276082E-4</v>
      </c>
      <c r="U82" s="242">
        <v>1.0404834737368002E-2</v>
      </c>
      <c r="V82" s="242">
        <v>1.1205206640242462E-2</v>
      </c>
      <c r="W82" s="242">
        <v>1.0826058591193984E-4</v>
      </c>
      <c r="X82" s="242">
        <v>1.1367361520753683E-4</v>
      </c>
      <c r="Y82" s="242">
        <v>4.1787207271231003E-2</v>
      </c>
      <c r="Z82" s="194">
        <v>1</v>
      </c>
      <c r="AA82" s="194">
        <v>0</v>
      </c>
      <c r="AB82" s="194">
        <v>0</v>
      </c>
      <c r="AC82">
        <v>1</v>
      </c>
      <c r="AD82">
        <v>0</v>
      </c>
      <c r="AE82">
        <v>0</v>
      </c>
    </row>
    <row r="83" spans="1:31" x14ac:dyDescent="0.2">
      <c r="A83" s="48">
        <v>39366</v>
      </c>
      <c r="B83" s="47" t="s">
        <v>119</v>
      </c>
      <c r="C83" s="47">
        <v>23</v>
      </c>
      <c r="D83" s="47">
        <v>23.8</v>
      </c>
      <c r="E83" s="35">
        <v>3.4191364748279343E-2</v>
      </c>
      <c r="F83" s="247">
        <v>5.9220159822487275E-5</v>
      </c>
      <c r="G83" s="210">
        <v>4.3179011220253687E-2</v>
      </c>
      <c r="H83" s="33">
        <v>0.1208695652173913</v>
      </c>
      <c r="I83" s="246">
        <v>14.798390207475673</v>
      </c>
      <c r="J83" s="23">
        <v>5.1298987149230735</v>
      </c>
      <c r="K83" s="33">
        <v>14.798390207475673</v>
      </c>
      <c r="L83" s="253">
        <v>0</v>
      </c>
      <c r="M83" s="36">
        <v>1</v>
      </c>
      <c r="N83" s="23">
        <v>0</v>
      </c>
      <c r="O83">
        <v>0</v>
      </c>
      <c r="P83" s="22">
        <v>0.2608695652173913</v>
      </c>
      <c r="Q83" s="22">
        <v>3.7377155109181194E-2</v>
      </c>
      <c r="R83" s="22">
        <v>1</v>
      </c>
      <c r="S83" s="210">
        <v>-8.9876464719743435E-3</v>
      </c>
      <c r="T83" s="242">
        <v>2.6438324573536905E-3</v>
      </c>
      <c r="U83" s="242">
        <v>1.103383164735823E-2</v>
      </c>
      <c r="V83" s="242">
        <v>1.1882587927924248E-2</v>
      </c>
      <c r="W83" s="242">
        <v>1.2174544082224404E-4</v>
      </c>
      <c r="X83" s="242">
        <v>1.2783271286335624E-4</v>
      </c>
      <c r="Y83" s="242">
        <v>4.2218433701470964E-3</v>
      </c>
      <c r="Z83" s="194">
        <v>0</v>
      </c>
      <c r="AA83" s="194">
        <v>1</v>
      </c>
      <c r="AB83" s="194">
        <v>0</v>
      </c>
      <c r="AC83">
        <v>0</v>
      </c>
      <c r="AD83">
        <v>0</v>
      </c>
      <c r="AE83">
        <v>1</v>
      </c>
    </row>
    <row r="84" spans="1:31" x14ac:dyDescent="0.2">
      <c r="A84" s="48">
        <v>39395</v>
      </c>
      <c r="B84" s="47" t="s">
        <v>34</v>
      </c>
      <c r="C84" s="47">
        <v>33</v>
      </c>
      <c r="D84" s="47">
        <v>34.762199999999993</v>
      </c>
      <c r="E84" s="35">
        <v>5.2023028067151811E-2</v>
      </c>
      <c r="F84" s="247">
        <v>1.0274254499961125E-4</v>
      </c>
      <c r="G84" s="210">
        <v>6.6266226876323719E-2</v>
      </c>
      <c r="H84" s="33">
        <v>0.65757575757575759</v>
      </c>
      <c r="I84" s="246">
        <v>13.217673697208644</v>
      </c>
      <c r="J84" s="23">
        <v>0.69314718055994529</v>
      </c>
      <c r="K84" s="33">
        <v>15.118423310145113</v>
      </c>
      <c r="L84" s="253">
        <v>0</v>
      </c>
      <c r="M84" s="36">
        <v>0</v>
      </c>
      <c r="N84" s="23">
        <v>1</v>
      </c>
      <c r="O84">
        <v>0</v>
      </c>
      <c r="P84" s="22">
        <v>0.21739130434782608</v>
      </c>
      <c r="Q84" s="22">
        <v>2.383375560583716E-2</v>
      </c>
      <c r="R84" s="22">
        <v>0</v>
      </c>
      <c r="S84" s="210">
        <v>-1.4243198809171905E-2</v>
      </c>
      <c r="T84" s="242">
        <v>3.6276641527825643E-4</v>
      </c>
      <c r="U84" s="242">
        <v>1.2651826288347698E-2</v>
      </c>
      <c r="V84" s="242">
        <v>1.3625043695143673E-2</v>
      </c>
      <c r="W84" s="242">
        <v>1.6006870843052588E-4</v>
      </c>
      <c r="X84" s="242">
        <v>1.6807214385205219E-4</v>
      </c>
      <c r="Y84" s="242">
        <v>3.5865396876297813E-2</v>
      </c>
      <c r="Z84" s="194">
        <v>0</v>
      </c>
      <c r="AA84" s="194">
        <v>1</v>
      </c>
      <c r="AB84" s="194">
        <v>0</v>
      </c>
      <c r="AC84">
        <v>0</v>
      </c>
      <c r="AD84">
        <v>1</v>
      </c>
      <c r="AE84">
        <v>0</v>
      </c>
    </row>
    <row r="85" spans="1:31" x14ac:dyDescent="0.2">
      <c r="A85" s="48">
        <v>39416</v>
      </c>
      <c r="B85" s="47" t="s">
        <v>118</v>
      </c>
      <c r="C85" s="47">
        <v>18</v>
      </c>
      <c r="D85" s="47">
        <v>17.600000000000001</v>
      </c>
      <c r="E85" s="35">
        <v>-2.2472855852058514E-2</v>
      </c>
      <c r="F85" s="247">
        <v>4.1421689487243464E-3</v>
      </c>
      <c r="G85" s="210">
        <v>-1.2259656842677453E-2</v>
      </c>
      <c r="H85" s="33">
        <v>0.77222222222222225</v>
      </c>
      <c r="I85" s="246">
        <v>12.515467284887604</v>
      </c>
      <c r="J85" s="23">
        <v>4.6913478822291435</v>
      </c>
      <c r="K85" s="33">
        <v>13.554392516638044</v>
      </c>
      <c r="L85" s="253">
        <v>0</v>
      </c>
      <c r="M85" s="36">
        <v>1</v>
      </c>
      <c r="N85" s="23">
        <v>0</v>
      </c>
      <c r="O85">
        <v>0</v>
      </c>
      <c r="P85" s="22">
        <v>0.21739130434782608</v>
      </c>
      <c r="Q85" s="22">
        <v>0.11573649848259676</v>
      </c>
      <c r="R85" s="22">
        <v>1</v>
      </c>
      <c r="S85" s="210">
        <v>-1.0213199009381061E-2</v>
      </c>
      <c r="T85" s="242">
        <v>-1.3629937410274799E-3</v>
      </c>
      <c r="U85" s="242">
        <v>1.694996162446975E-2</v>
      </c>
      <c r="V85" s="242">
        <v>1.8253804826352037E-2</v>
      </c>
      <c r="W85" s="242">
        <v>2.8730119907099716E-4</v>
      </c>
      <c r="X85" s="242">
        <v>3.01666259024547E-4</v>
      </c>
      <c r="Y85" s="242">
        <v>-7.0334855719286172E-3</v>
      </c>
      <c r="Z85" s="194">
        <v>1</v>
      </c>
      <c r="AA85" s="194">
        <v>0</v>
      </c>
      <c r="AB85" s="194">
        <v>0</v>
      </c>
      <c r="AC85">
        <v>0</v>
      </c>
      <c r="AD85">
        <v>1</v>
      </c>
      <c r="AE85">
        <v>0</v>
      </c>
    </row>
    <row r="86" spans="1:31" x14ac:dyDescent="0.2">
      <c r="A86" s="45">
        <v>40263</v>
      </c>
      <c r="B86" s="44" t="s">
        <v>117</v>
      </c>
      <c r="C86" s="44">
        <v>31</v>
      </c>
      <c r="D86" s="44">
        <v>34.4</v>
      </c>
      <c r="E86" s="43">
        <v>0.10406935989420638</v>
      </c>
      <c r="F86" s="252">
        <v>3.8666672310475082E-3</v>
      </c>
      <c r="G86" s="210">
        <v>0.12530924225767787</v>
      </c>
      <c r="H86" s="33">
        <v>0.47612903225806452</v>
      </c>
      <c r="I86" s="246">
        <v>11.300347599693799</v>
      </c>
      <c r="J86" s="23">
        <v>3.7376696182833684</v>
      </c>
      <c r="K86" s="33">
        <v>11.300347599693799</v>
      </c>
      <c r="L86" s="23">
        <v>0</v>
      </c>
      <c r="M86" s="44">
        <v>1</v>
      </c>
      <c r="N86" s="23">
        <v>0</v>
      </c>
      <c r="O86">
        <v>0</v>
      </c>
      <c r="P86" s="22">
        <v>4.3478260869565216E-2</v>
      </c>
      <c r="Q86" s="22">
        <v>5.8171556077613235E-4</v>
      </c>
      <c r="R86" s="22">
        <v>0</v>
      </c>
      <c r="S86" s="210">
        <v>-2.1239882363471498E-2</v>
      </c>
      <c r="T86" s="242">
        <v>3.8310070863523788E-3</v>
      </c>
      <c r="U86" s="242">
        <v>1.08161988535245E-2</v>
      </c>
      <c r="V86" s="242">
        <v>1.1648214149949461E-2</v>
      </c>
      <c r="W86" s="242">
        <v>1.169901576389847E-4</v>
      </c>
      <c r="X86" s="242">
        <v>1.2283966552093393E-4</v>
      </c>
      <c r="Y86" s="242">
        <v>2.3749800097002182E-2</v>
      </c>
      <c r="Z86" s="194">
        <v>1</v>
      </c>
      <c r="AA86" s="194">
        <v>0</v>
      </c>
      <c r="AB86" s="194">
        <v>0</v>
      </c>
      <c r="AC86">
        <v>1</v>
      </c>
      <c r="AD86">
        <v>0</v>
      </c>
      <c r="AE86">
        <v>0</v>
      </c>
    </row>
    <row r="87" spans="1:31" x14ac:dyDescent="0.2">
      <c r="A87" s="45">
        <v>40337</v>
      </c>
      <c r="B87" s="44" t="s">
        <v>33</v>
      </c>
      <c r="C87" s="44">
        <v>12.6</v>
      </c>
      <c r="D87" s="44">
        <v>13.75</v>
      </c>
      <c r="E87" s="43">
        <v>8.73420101551481E-2</v>
      </c>
      <c r="F87" s="252">
        <v>2.0661735542558007E-3</v>
      </c>
      <c r="G87" s="210">
        <v>0.14157173762023598</v>
      </c>
      <c r="H87" s="33">
        <v>0.59126984126984128</v>
      </c>
      <c r="I87" s="246">
        <v>12.168184817131214</v>
      </c>
      <c r="J87" s="23">
        <v>0</v>
      </c>
      <c r="K87" s="33">
        <v>12.168184817131214</v>
      </c>
      <c r="L87" s="23">
        <v>0</v>
      </c>
      <c r="M87" s="44">
        <v>0</v>
      </c>
      <c r="N87" s="23">
        <v>1</v>
      </c>
      <c r="O87">
        <v>0</v>
      </c>
      <c r="P87" s="22">
        <v>8.6956521739130432E-2</v>
      </c>
      <c r="Q87" s="22">
        <v>0.11573649848259676</v>
      </c>
      <c r="R87" s="22">
        <v>1</v>
      </c>
      <c r="S87" s="210">
        <v>-5.4229727465087883E-2</v>
      </c>
      <c r="T87" s="242">
        <v>-3.8046081726571986E-3</v>
      </c>
      <c r="U87" s="242">
        <v>2.7327127551352706E-2</v>
      </c>
      <c r="V87" s="242">
        <v>2.9429214286072144E-2</v>
      </c>
      <c r="W87" s="242">
        <v>7.4677190020790022E-4</v>
      </c>
      <c r="X87" s="242">
        <v>7.8411049521829527E-4</v>
      </c>
      <c r="Y87" s="242">
        <v>-3.6702062663923618E-2</v>
      </c>
      <c r="Z87" s="194">
        <v>1</v>
      </c>
      <c r="AA87" s="194">
        <v>0</v>
      </c>
      <c r="AB87" s="194">
        <v>0</v>
      </c>
      <c r="AC87">
        <v>0</v>
      </c>
      <c r="AD87">
        <v>1</v>
      </c>
      <c r="AE87">
        <v>0</v>
      </c>
    </row>
    <row r="88" spans="1:31" x14ac:dyDescent="0.2">
      <c r="A88" s="45">
        <v>40345</v>
      </c>
      <c r="B88" s="44" t="s">
        <v>116</v>
      </c>
      <c r="C88" s="44">
        <v>12</v>
      </c>
      <c r="D88" s="44">
        <v>13.8588</v>
      </c>
      <c r="E88" s="43">
        <v>0.14401376013890477</v>
      </c>
      <c r="F88" s="252">
        <v>1.0429910199573993E-2</v>
      </c>
      <c r="G88" s="210">
        <v>0.14839258741207023</v>
      </c>
      <c r="H88" s="33">
        <v>0.62333333333333341</v>
      </c>
      <c r="I88" s="246">
        <v>9.5451297648383662</v>
      </c>
      <c r="J88" s="23">
        <v>2.7080502011022101</v>
      </c>
      <c r="K88" s="33">
        <v>9.5451297648383662</v>
      </c>
      <c r="L88" s="23">
        <v>0</v>
      </c>
      <c r="M88" s="44">
        <v>1</v>
      </c>
      <c r="N88" s="23">
        <v>0</v>
      </c>
      <c r="O88">
        <v>0</v>
      </c>
      <c r="P88" s="22">
        <v>0.13043478260869565</v>
      </c>
      <c r="Q88" s="22">
        <v>2.9510721225506725E-2</v>
      </c>
      <c r="R88" s="22">
        <v>0</v>
      </c>
      <c r="S88" s="210">
        <v>-4.3788272731654721E-3</v>
      </c>
      <c r="T88" s="242">
        <v>-1.2178860101898028E-4</v>
      </c>
      <c r="U88" s="242">
        <v>2.2432906209900631E-2</v>
      </c>
      <c r="V88" s="242">
        <v>2.4158514379892984E-2</v>
      </c>
      <c r="W88" s="242">
        <v>5.0323528102219823E-4</v>
      </c>
      <c r="X88" s="242">
        <v>5.2839704507330815E-4</v>
      </c>
      <c r="Y88" s="242">
        <v>-1.5718293231891108E-2</v>
      </c>
      <c r="Z88" s="194">
        <v>1</v>
      </c>
      <c r="AA88" s="194">
        <v>0</v>
      </c>
      <c r="AB88" s="194">
        <v>0</v>
      </c>
      <c r="AC88">
        <v>1</v>
      </c>
      <c r="AD88">
        <v>0</v>
      </c>
      <c r="AE88">
        <v>0</v>
      </c>
    </row>
    <row r="89" spans="1:31" x14ac:dyDescent="0.2">
      <c r="A89" s="45">
        <v>40353</v>
      </c>
      <c r="B89" s="44" t="s">
        <v>115</v>
      </c>
      <c r="C89" s="44">
        <v>24.2</v>
      </c>
      <c r="D89" s="44">
        <v>24.049959999999999</v>
      </c>
      <c r="E89" s="43">
        <v>-6.2192998139168326E-3</v>
      </c>
      <c r="F89" s="252">
        <v>2.3141995655296668E-3</v>
      </c>
      <c r="G89" s="210">
        <v>-3.5564828194723688E-2</v>
      </c>
      <c r="H89" s="33">
        <v>1.0111570247933883</v>
      </c>
      <c r="I89" s="246">
        <v>14.188452474366878</v>
      </c>
      <c r="J89" s="23">
        <v>5.0039463059454592</v>
      </c>
      <c r="K89" s="33">
        <v>14.188452474366878</v>
      </c>
      <c r="L89" s="23">
        <v>0</v>
      </c>
      <c r="M89" s="44">
        <v>1</v>
      </c>
      <c r="N89" s="23">
        <v>0</v>
      </c>
      <c r="O89">
        <v>0</v>
      </c>
      <c r="P89" s="22">
        <v>0.17391304347826086</v>
      </c>
      <c r="Q89" s="22">
        <v>0.11573649848259676</v>
      </c>
      <c r="R89" s="22">
        <v>1</v>
      </c>
      <c r="S89" s="210">
        <v>2.9345528380806854E-2</v>
      </c>
      <c r="T89" s="242">
        <v>5.2478162562888495E-4</v>
      </c>
      <c r="U89" s="242">
        <v>1.5672480533478111E-2</v>
      </c>
      <c r="V89" s="242">
        <v>1.6878055959130275E-2</v>
      </c>
      <c r="W89" s="242">
        <v>2.4562664607225037E-4</v>
      </c>
      <c r="X89" s="242">
        <v>2.5790797837586289E-4</v>
      </c>
      <c r="Y89" s="242">
        <v>-5.2669294269264743E-3</v>
      </c>
      <c r="Z89" s="194">
        <v>0</v>
      </c>
      <c r="AA89" s="194">
        <v>1</v>
      </c>
      <c r="AB89" s="194">
        <v>0</v>
      </c>
      <c r="AC89">
        <v>0</v>
      </c>
      <c r="AD89">
        <v>1</v>
      </c>
      <c r="AE89">
        <v>0</v>
      </c>
    </row>
    <row r="90" spans="1:31" x14ac:dyDescent="0.2">
      <c r="A90" s="45">
        <v>40358</v>
      </c>
      <c r="B90" s="44" t="s">
        <v>114</v>
      </c>
      <c r="C90" s="44">
        <v>22</v>
      </c>
      <c r="D90" s="44">
        <v>23.2</v>
      </c>
      <c r="E90" s="43">
        <v>5.3109825313948332E-2</v>
      </c>
      <c r="F90" s="252">
        <v>1.2595566117789834E-4</v>
      </c>
      <c r="G90" s="210">
        <v>5.6474847944686074E-2</v>
      </c>
      <c r="H90" s="33">
        <v>6.0454545454545455E-2</v>
      </c>
      <c r="I90" s="246">
        <v>14.188452474366878</v>
      </c>
      <c r="J90" s="23">
        <v>2.6390573296152584</v>
      </c>
      <c r="K90" s="33">
        <v>15.104743206241034</v>
      </c>
      <c r="L90" s="23">
        <v>0</v>
      </c>
      <c r="M90" s="44">
        <v>1</v>
      </c>
      <c r="N90" s="23">
        <v>0</v>
      </c>
      <c r="O90">
        <v>0</v>
      </c>
      <c r="P90" s="22">
        <v>0.21739130434782608</v>
      </c>
      <c r="Q90" s="22">
        <v>0.28181427692057592</v>
      </c>
      <c r="R90" s="22">
        <v>1</v>
      </c>
      <c r="S90" s="210">
        <v>-3.3650226307377394E-3</v>
      </c>
      <c r="T90" s="242">
        <v>-2.4922631065859581E-3</v>
      </c>
      <c r="U90" s="242">
        <v>1.9034798072324027E-2</v>
      </c>
      <c r="V90" s="242">
        <v>2.0499013308656645E-2</v>
      </c>
      <c r="W90" s="242">
        <v>3.6232353765415048E-4</v>
      </c>
      <c r="X90" s="242">
        <v>3.8043971453685801E-4</v>
      </c>
      <c r="Y90" s="242">
        <v>-3.8387033647402043E-2</v>
      </c>
      <c r="Z90" s="194">
        <v>0</v>
      </c>
      <c r="AA90" s="194">
        <v>1</v>
      </c>
      <c r="AB90" s="194">
        <v>0</v>
      </c>
      <c r="AC90">
        <v>0</v>
      </c>
      <c r="AD90">
        <v>1</v>
      </c>
      <c r="AE90">
        <v>0</v>
      </c>
    </row>
    <row r="91" spans="1:31" x14ac:dyDescent="0.2">
      <c r="A91" s="45">
        <v>40473</v>
      </c>
      <c r="B91" s="44" t="s">
        <v>113</v>
      </c>
      <c r="C91" s="44">
        <v>39</v>
      </c>
      <c r="D91" s="44">
        <v>40.5</v>
      </c>
      <c r="E91" s="43">
        <v>3.7740327982847113E-2</v>
      </c>
      <c r="F91" s="252">
        <v>1.7193465174684277E-5</v>
      </c>
      <c r="G91" s="210">
        <v>4.7354738774244273E-2</v>
      </c>
      <c r="H91" s="33">
        <v>0.67512820512820504</v>
      </c>
      <c r="I91" s="246">
        <v>15.498570610268988</v>
      </c>
      <c r="J91" s="23">
        <v>3.6375861597263857</v>
      </c>
      <c r="K91" s="33">
        <v>15.498570610268988</v>
      </c>
      <c r="L91" s="23">
        <v>0</v>
      </c>
      <c r="M91" s="44">
        <v>1</v>
      </c>
      <c r="N91" s="23">
        <v>0</v>
      </c>
      <c r="O91">
        <v>0</v>
      </c>
      <c r="P91" s="22">
        <v>0.21739130434782608</v>
      </c>
      <c r="Q91" s="22">
        <v>0.28181427692057592</v>
      </c>
      <c r="R91" s="22">
        <v>1</v>
      </c>
      <c r="S91" s="210">
        <v>-9.6144107913971565E-3</v>
      </c>
      <c r="T91" s="242">
        <v>2.5824277084536282E-3</v>
      </c>
      <c r="U91" s="242">
        <v>7.3514587925377099E-3</v>
      </c>
      <c r="V91" s="242">
        <v>7.9169556227329171E-3</v>
      </c>
      <c r="W91" s="242">
        <v>5.4043946378379997E-5</v>
      </c>
      <c r="X91" s="242">
        <v>5.6746143697299003E-5</v>
      </c>
      <c r="Y91" s="242">
        <v>4.8141724833758032E-2</v>
      </c>
      <c r="Z91" s="194">
        <v>0</v>
      </c>
      <c r="AA91" s="194">
        <v>0</v>
      </c>
      <c r="AB91" s="194">
        <v>1</v>
      </c>
      <c r="AC91">
        <v>0</v>
      </c>
      <c r="AD91">
        <v>0</v>
      </c>
      <c r="AE91">
        <v>1</v>
      </c>
    </row>
    <row r="92" spans="1:31" x14ac:dyDescent="0.2">
      <c r="A92" s="45">
        <v>40513</v>
      </c>
      <c r="B92" s="44" t="s">
        <v>32</v>
      </c>
      <c r="C92" s="44">
        <v>14</v>
      </c>
      <c r="D92" s="44">
        <v>13.7</v>
      </c>
      <c r="E92" s="43">
        <v>-2.1661496781179419E-2</v>
      </c>
      <c r="F92" s="252">
        <v>4.0383896251372378E-3</v>
      </c>
      <c r="G92" s="210">
        <v>-2.8351662844347397E-2</v>
      </c>
      <c r="H92" s="33">
        <v>0.16999999999999998</v>
      </c>
      <c r="I92" s="246">
        <v>12.591335046320818</v>
      </c>
      <c r="J92" s="23">
        <v>1.3862943611198906</v>
      </c>
      <c r="K92" s="33">
        <v>12.591335046320818</v>
      </c>
      <c r="L92" s="23">
        <v>0</v>
      </c>
      <c r="M92" s="44">
        <v>0</v>
      </c>
      <c r="N92" s="23">
        <v>1</v>
      </c>
      <c r="O92">
        <v>0</v>
      </c>
      <c r="P92" s="22">
        <v>0.21739130434782608</v>
      </c>
      <c r="Q92" s="22">
        <v>1.4295680607416428E-2</v>
      </c>
      <c r="R92" s="22">
        <v>0</v>
      </c>
      <c r="S92" s="210">
        <v>6.6901660631679787E-3</v>
      </c>
      <c r="T92" s="242">
        <v>-5.1858450009069823E-4</v>
      </c>
      <c r="U92" s="242">
        <v>1.4397623593021188E-2</v>
      </c>
      <c r="V92" s="242">
        <v>1.5505133100176663E-2</v>
      </c>
      <c r="W92" s="242">
        <v>2.0729156512632032E-4</v>
      </c>
      <c r="X92" s="242">
        <v>2.1765614338263635E-4</v>
      </c>
      <c r="Y92" s="242">
        <v>1.4896511649561994E-2</v>
      </c>
      <c r="Z92" s="194">
        <v>1</v>
      </c>
      <c r="AA92" s="194">
        <v>0</v>
      </c>
      <c r="AB92" s="194">
        <v>0</v>
      </c>
      <c r="AC92">
        <v>0</v>
      </c>
      <c r="AD92">
        <v>1</v>
      </c>
      <c r="AE92">
        <v>0</v>
      </c>
    </row>
    <row r="93" spans="1:31" x14ac:dyDescent="0.2">
      <c r="A93" s="37">
        <v>40521</v>
      </c>
      <c r="B93" s="36" t="s">
        <v>31</v>
      </c>
      <c r="C93" s="36">
        <v>59</v>
      </c>
      <c r="D93" s="36">
        <v>58.75</v>
      </c>
      <c r="E93" s="35">
        <v>-4.2462908814510968E-3</v>
      </c>
      <c r="F93" s="247">
        <v>2.1282646886869113E-3</v>
      </c>
      <c r="G93" s="210">
        <v>1.6211744341126525E-3</v>
      </c>
      <c r="H93" s="33">
        <v>0.78440677966101702</v>
      </c>
      <c r="I93" s="246">
        <v>16.238508115523473</v>
      </c>
      <c r="J93" s="23">
        <v>4.4659081186545837</v>
      </c>
      <c r="K93" s="33">
        <v>16.238508115523473</v>
      </c>
      <c r="L93" s="243">
        <v>0</v>
      </c>
      <c r="M93" s="36">
        <v>0</v>
      </c>
      <c r="N93" s="23">
        <v>1</v>
      </c>
      <c r="O93">
        <v>0</v>
      </c>
      <c r="P93" s="22">
        <v>0.21739130434782608</v>
      </c>
      <c r="Q93" s="22">
        <v>0.1055404654940182</v>
      </c>
      <c r="R93" s="22">
        <v>1</v>
      </c>
      <c r="S93" s="210">
        <v>-5.8674653155637493E-3</v>
      </c>
      <c r="T93" s="242">
        <v>9.23158848112273E-4</v>
      </c>
      <c r="U93" s="242">
        <v>1.3645638472743504E-2</v>
      </c>
      <c r="V93" s="242">
        <v>1.469530297064685E-2</v>
      </c>
      <c r="W93" s="242">
        <v>1.8620344932881769E-4</v>
      </c>
      <c r="X93" s="242">
        <v>1.9551362179525859E-4</v>
      </c>
      <c r="Y93" s="242">
        <v>3.6976038322053741E-2</v>
      </c>
      <c r="Z93" s="194">
        <v>0</v>
      </c>
      <c r="AA93" s="194">
        <v>0</v>
      </c>
      <c r="AB93" s="194">
        <v>1</v>
      </c>
      <c r="AC93">
        <v>0</v>
      </c>
      <c r="AD93">
        <v>0</v>
      </c>
      <c r="AE93">
        <v>1</v>
      </c>
    </row>
    <row r="94" spans="1:31" x14ac:dyDescent="0.2">
      <c r="A94" s="37">
        <v>40595</v>
      </c>
      <c r="B94" s="36" t="s">
        <v>112</v>
      </c>
      <c r="C94" s="36">
        <v>19</v>
      </c>
      <c r="D94" s="36">
        <v>19.2</v>
      </c>
      <c r="E94" s="35">
        <v>1.0471299867295437E-2</v>
      </c>
      <c r="F94" s="247">
        <v>9.8693542893758509E-4</v>
      </c>
      <c r="G94" s="210">
        <v>1.5377039898524026E-2</v>
      </c>
      <c r="H94" s="33">
        <v>0.63684210526315788</v>
      </c>
      <c r="I94" s="246">
        <v>15.181040829731437</v>
      </c>
      <c r="J94" s="23">
        <v>1.791759469228055</v>
      </c>
      <c r="K94" s="33">
        <v>15.496338466485048</v>
      </c>
      <c r="L94" s="243">
        <v>0</v>
      </c>
      <c r="M94" s="36">
        <v>1</v>
      </c>
      <c r="N94" s="23">
        <v>0</v>
      </c>
      <c r="O94">
        <v>0</v>
      </c>
      <c r="P94" s="22">
        <v>0.17391304347826086</v>
      </c>
      <c r="Q94" s="22">
        <v>2.9510721225506725E-2</v>
      </c>
      <c r="R94" s="22">
        <v>0</v>
      </c>
      <c r="S94" s="210">
        <v>-4.9057400312285896E-3</v>
      </c>
      <c r="T94" s="242">
        <v>6.9675497031798151E-4</v>
      </c>
      <c r="U94" s="242">
        <v>9.7371879524779242E-3</v>
      </c>
      <c r="V94" s="242">
        <v>1.0486202410360841E-2</v>
      </c>
      <c r="W94" s="242">
        <v>9.4812829221881237E-5</v>
      </c>
      <c r="X94" s="242">
        <v>9.9553470682975303E-5</v>
      </c>
      <c r="Y94" s="242">
        <v>2.3494886335091256E-2</v>
      </c>
      <c r="Z94" s="194">
        <v>0</v>
      </c>
      <c r="AA94" s="194">
        <v>0</v>
      </c>
      <c r="AB94" s="194">
        <v>1</v>
      </c>
      <c r="AC94">
        <v>0</v>
      </c>
      <c r="AD94">
        <v>0</v>
      </c>
      <c r="AE94">
        <v>1</v>
      </c>
    </row>
    <row r="95" spans="1:31" x14ac:dyDescent="0.2">
      <c r="A95" s="37">
        <v>40627</v>
      </c>
      <c r="B95" s="36" t="s">
        <v>30</v>
      </c>
      <c r="C95" s="36">
        <v>21</v>
      </c>
      <c r="D95" s="36">
        <v>21.8</v>
      </c>
      <c r="E95" s="35">
        <v>3.7387532071620412E-2</v>
      </c>
      <c r="F95" s="247">
        <v>2.0243666870305965E-5</v>
      </c>
      <c r="G95" s="210">
        <v>3.9656468020930633E-2</v>
      </c>
      <c r="H95" s="33">
        <v>0.68476190476190479</v>
      </c>
      <c r="I95" s="246">
        <v>12.160552130228364</v>
      </c>
      <c r="J95" s="23">
        <v>2.9444389791664403</v>
      </c>
      <c r="K95" s="33">
        <v>13.730791097979731</v>
      </c>
      <c r="L95" s="243">
        <v>0</v>
      </c>
      <c r="M95" s="36">
        <v>0</v>
      </c>
      <c r="N95" s="23">
        <v>1</v>
      </c>
      <c r="O95">
        <v>0</v>
      </c>
      <c r="P95" s="22">
        <v>0.21739130434782608</v>
      </c>
      <c r="Q95" s="22">
        <v>0.11573649848259676</v>
      </c>
      <c r="R95" s="22">
        <v>1</v>
      </c>
      <c r="S95" s="210">
        <v>-2.2689359493102174E-3</v>
      </c>
      <c r="T95" s="242">
        <v>8.6633043189338944E-4</v>
      </c>
      <c r="U95" s="242">
        <v>1.0564914921713233E-2</v>
      </c>
      <c r="V95" s="242">
        <v>1.1377600684921944E-2</v>
      </c>
      <c r="W95" s="242">
        <v>1.1161742730303893E-4</v>
      </c>
      <c r="X95" s="242">
        <v>1.1719829866819087E-4</v>
      </c>
      <c r="Y95" s="242">
        <v>1.2092550881668435E-2</v>
      </c>
      <c r="Z95" s="194">
        <v>1</v>
      </c>
      <c r="AA95" s="194">
        <v>0</v>
      </c>
      <c r="AB95" s="194">
        <v>0</v>
      </c>
      <c r="AC95">
        <v>0</v>
      </c>
      <c r="AD95">
        <v>1</v>
      </c>
      <c r="AE95">
        <v>0</v>
      </c>
    </row>
    <row r="96" spans="1:31" x14ac:dyDescent="0.2">
      <c r="A96" s="37">
        <v>40718</v>
      </c>
      <c r="B96" s="36" t="s">
        <v>111</v>
      </c>
      <c r="C96" s="36">
        <v>38</v>
      </c>
      <c r="D96" s="36">
        <v>41.9</v>
      </c>
      <c r="E96" s="35">
        <v>9.7699667201706267E-2</v>
      </c>
      <c r="F96" s="247">
        <v>3.1150729823033042E-3</v>
      </c>
      <c r="G96" s="210">
        <v>0.10106246826356073</v>
      </c>
      <c r="H96" s="33">
        <v>0.10289473684210526</v>
      </c>
      <c r="I96" s="246">
        <v>13.830379465830392</v>
      </c>
      <c r="J96" s="23">
        <v>4.4308167988433134</v>
      </c>
      <c r="K96" s="33">
        <v>13.830379465830392</v>
      </c>
      <c r="L96" s="243">
        <v>0</v>
      </c>
      <c r="M96" s="36">
        <v>1</v>
      </c>
      <c r="N96" s="23">
        <v>0</v>
      </c>
      <c r="O96">
        <v>0</v>
      </c>
      <c r="P96" s="22">
        <v>0.13043478260869565</v>
      </c>
      <c r="Q96" s="22">
        <v>0.28181427692057592</v>
      </c>
      <c r="R96" s="22">
        <v>1</v>
      </c>
      <c r="S96" s="210">
        <v>-3.3628010618544702E-3</v>
      </c>
      <c r="T96" s="242">
        <v>-3.2073014412448597E-3</v>
      </c>
      <c r="U96" s="242">
        <v>1.270433545793208E-2</v>
      </c>
      <c r="V96" s="242">
        <v>1.3681592031619163E-2</v>
      </c>
      <c r="W96" s="242">
        <v>1.6140013942767033E-4</v>
      </c>
      <c r="X96" s="242">
        <v>1.6947014639905387E-4</v>
      </c>
      <c r="Y96" s="242">
        <v>-3.1445897274327762E-2</v>
      </c>
      <c r="Z96" s="194">
        <v>0</v>
      </c>
      <c r="AA96" s="194">
        <v>1</v>
      </c>
      <c r="AB96" s="194">
        <v>0</v>
      </c>
      <c r="AC96">
        <v>0</v>
      </c>
      <c r="AD96">
        <v>1</v>
      </c>
      <c r="AE96">
        <v>0</v>
      </c>
    </row>
    <row r="97" spans="1:31" x14ac:dyDescent="0.2">
      <c r="A97" s="37">
        <v>41071</v>
      </c>
      <c r="B97" s="36" t="s">
        <v>110</v>
      </c>
      <c r="C97" s="36">
        <v>20</v>
      </c>
      <c r="D97" s="36">
        <v>19</v>
      </c>
      <c r="E97" s="35">
        <v>-5.1293294387550578E-2</v>
      </c>
      <c r="F97" s="247">
        <v>8.6825352706857723E-3</v>
      </c>
      <c r="G97" s="210">
        <v>-5.0983127201625247E-2</v>
      </c>
      <c r="H97" s="33">
        <v>0.97249999999999992</v>
      </c>
      <c r="I97" s="246">
        <v>13.145298348686826</v>
      </c>
      <c r="J97" s="23">
        <v>1.3862943611198906</v>
      </c>
      <c r="K97" s="33">
        <v>14.436087045689384</v>
      </c>
      <c r="L97" s="243">
        <v>0</v>
      </c>
      <c r="M97" s="36">
        <v>1</v>
      </c>
      <c r="N97" s="23">
        <v>0</v>
      </c>
      <c r="O97">
        <v>0</v>
      </c>
      <c r="P97" s="22">
        <v>4.3478260869565216E-2</v>
      </c>
      <c r="Q97" s="22">
        <v>0.28181427692057592</v>
      </c>
      <c r="R97" s="22">
        <v>1</v>
      </c>
      <c r="S97" s="210">
        <v>-3.1016718592533126E-4</v>
      </c>
      <c r="T97" s="242">
        <v>-2.0142771872861016E-3</v>
      </c>
      <c r="U97" s="242">
        <v>1.6418846399452854E-2</v>
      </c>
      <c r="V97" s="242">
        <v>1.7681834584026151E-2</v>
      </c>
      <c r="W97" s="242">
        <v>2.6957851708882589E-4</v>
      </c>
      <c r="X97" s="242">
        <v>2.8305744294326721E-4</v>
      </c>
      <c r="Y97" s="242">
        <v>-3.6991769354424504E-2</v>
      </c>
      <c r="Z97" s="194">
        <v>0</v>
      </c>
      <c r="AA97" s="194">
        <v>1</v>
      </c>
      <c r="AB97" s="194">
        <v>0</v>
      </c>
      <c r="AC97">
        <v>0</v>
      </c>
      <c r="AD97">
        <v>1</v>
      </c>
      <c r="AE97">
        <v>0</v>
      </c>
    </row>
    <row r="98" spans="1:31" x14ac:dyDescent="0.2">
      <c r="A98" s="37">
        <v>41200</v>
      </c>
      <c r="B98" s="36" t="s">
        <v>109</v>
      </c>
      <c r="C98" s="36">
        <v>21</v>
      </c>
      <c r="D98" s="36">
        <v>20.7</v>
      </c>
      <c r="E98" s="35">
        <v>-1.4388737452099669E-2</v>
      </c>
      <c r="F98" s="247">
        <v>3.1669393047162736E-3</v>
      </c>
      <c r="G98" s="210">
        <v>-1.3467540670020274E-2</v>
      </c>
      <c r="H98" s="33">
        <v>0.82190476190476203</v>
      </c>
      <c r="I98" s="246">
        <v>14.346726871377999</v>
      </c>
      <c r="J98" s="23">
        <v>4.8121843553724171</v>
      </c>
      <c r="K98" s="33">
        <v>14.557447902693651</v>
      </c>
      <c r="L98" s="243">
        <v>0</v>
      </c>
      <c r="M98" s="36">
        <v>1</v>
      </c>
      <c r="N98" s="23">
        <v>0</v>
      </c>
      <c r="O98">
        <v>0</v>
      </c>
      <c r="P98" s="22">
        <v>8.6956521739130432E-2</v>
      </c>
      <c r="Q98" s="22">
        <v>0.28181427692057592</v>
      </c>
      <c r="R98" s="22">
        <v>1</v>
      </c>
      <c r="S98" s="210">
        <v>-9.2119678207939592E-4</v>
      </c>
      <c r="T98" s="242">
        <v>-2.6996552866735435E-4</v>
      </c>
      <c r="U98" s="242">
        <v>8.9131412177698034E-3</v>
      </c>
      <c r="V98" s="242">
        <v>9.5987674652905572E-3</v>
      </c>
      <c r="W98" s="242">
        <v>7.9444086367906988E-5</v>
      </c>
      <c r="X98" s="242">
        <v>8.3416290686302342E-5</v>
      </c>
      <c r="Y98" s="242">
        <v>1.5206595369920526E-2</v>
      </c>
      <c r="Z98" s="194">
        <v>0</v>
      </c>
      <c r="AA98" s="194">
        <v>1</v>
      </c>
      <c r="AB98" s="194">
        <v>0</v>
      </c>
      <c r="AC98">
        <v>0</v>
      </c>
      <c r="AD98">
        <v>0</v>
      </c>
      <c r="AE98">
        <v>1</v>
      </c>
    </row>
    <row r="99" spans="1:31" x14ac:dyDescent="0.2">
      <c r="A99" s="37">
        <v>41353</v>
      </c>
      <c r="B99" s="36" t="s">
        <v>108</v>
      </c>
      <c r="C99" s="36">
        <v>36</v>
      </c>
      <c r="D99" s="36">
        <v>34.799999999999997</v>
      </c>
      <c r="E99" s="35">
        <v>-3.3901551675681457E-2</v>
      </c>
      <c r="F99" s="247">
        <v>5.743878544721694E-3</v>
      </c>
      <c r="G99" s="210">
        <v>-4.4667051360542241E-2</v>
      </c>
      <c r="H99" s="33">
        <v>3.9722222222222221E-2</v>
      </c>
      <c r="I99" s="246">
        <v>12.304468967386367</v>
      </c>
      <c r="J99" s="23">
        <v>2.7725887222397811</v>
      </c>
      <c r="K99" s="33">
        <v>13.1913855817944</v>
      </c>
      <c r="L99" s="243">
        <v>0</v>
      </c>
      <c r="M99" s="36">
        <v>1</v>
      </c>
      <c r="N99" s="23">
        <v>0</v>
      </c>
      <c r="O99">
        <v>0</v>
      </c>
      <c r="P99" s="22">
        <v>8.6956521739130432E-2</v>
      </c>
      <c r="Q99" s="22">
        <v>2.9510721225506725E-2</v>
      </c>
      <c r="R99" s="22">
        <v>1</v>
      </c>
      <c r="S99" s="210">
        <v>1.0765499684860782E-2</v>
      </c>
      <c r="T99" s="242">
        <v>9.6158045835866213E-5</v>
      </c>
      <c r="U99" s="242">
        <v>6.142312055280136E-3</v>
      </c>
      <c r="V99" s="242">
        <v>6.6147975979939924E-3</v>
      </c>
      <c r="W99" s="242">
        <v>3.7727997384439686E-5</v>
      </c>
      <c r="X99" s="242">
        <v>3.9614397253661671E-5</v>
      </c>
      <c r="Y99" s="242">
        <v>1.732773404356128E-2</v>
      </c>
      <c r="Z99" s="194">
        <v>1</v>
      </c>
      <c r="AA99" s="194">
        <v>0</v>
      </c>
      <c r="AB99" s="194">
        <v>0</v>
      </c>
      <c r="AC99">
        <v>0</v>
      </c>
      <c r="AD99">
        <v>1</v>
      </c>
      <c r="AE99">
        <v>0</v>
      </c>
    </row>
    <row r="100" spans="1:31" x14ac:dyDescent="0.2">
      <c r="A100" s="37">
        <v>41452</v>
      </c>
      <c r="B100" s="36" t="s">
        <v>107</v>
      </c>
      <c r="C100" s="36">
        <v>27</v>
      </c>
      <c r="D100" s="36">
        <v>27.7</v>
      </c>
      <c r="E100" s="35">
        <v>2.5595547188963723E-2</v>
      </c>
      <c r="F100" s="247">
        <v>2.6540584139601392E-4</v>
      </c>
      <c r="G100" s="210">
        <v>3.2532948589695493E-2</v>
      </c>
      <c r="H100" s="33">
        <v>0.14444444444444443</v>
      </c>
      <c r="I100" s="246">
        <v>13.76634132195619</v>
      </c>
      <c r="J100" s="23">
        <v>1.791759469228055</v>
      </c>
      <c r="K100" s="33">
        <v>15.07680842890948</v>
      </c>
      <c r="L100" s="243">
        <v>0</v>
      </c>
      <c r="M100" s="36">
        <v>1</v>
      </c>
      <c r="N100" s="23">
        <v>0</v>
      </c>
      <c r="O100">
        <v>0</v>
      </c>
      <c r="P100" s="22">
        <v>8.6956521739130432E-2</v>
      </c>
      <c r="Q100" s="22">
        <v>4.0531836058810909E-2</v>
      </c>
      <c r="R100" s="22">
        <v>0</v>
      </c>
      <c r="S100" s="210">
        <v>-6.9374014007317717E-3</v>
      </c>
      <c r="T100" s="242">
        <v>-2.0904978841005985E-3</v>
      </c>
      <c r="U100" s="242">
        <v>1.0123864915263615E-2</v>
      </c>
      <c r="V100" s="242">
        <v>1.0902623754899277E-2</v>
      </c>
      <c r="W100" s="242">
        <v>1.0249264082250555E-4</v>
      </c>
      <c r="X100" s="242">
        <v>1.0761727286363084E-4</v>
      </c>
      <c r="Y100" s="242">
        <v>-1.0789510138265063E-2</v>
      </c>
      <c r="Z100" s="194">
        <v>0</v>
      </c>
      <c r="AA100" s="194">
        <v>1</v>
      </c>
      <c r="AB100" s="194">
        <v>0</v>
      </c>
      <c r="AC100">
        <v>0</v>
      </c>
      <c r="AD100">
        <v>1</v>
      </c>
      <c r="AE100">
        <v>0</v>
      </c>
    </row>
    <row r="101" spans="1:31" x14ac:dyDescent="0.2">
      <c r="A101" s="37">
        <v>41543</v>
      </c>
      <c r="B101" s="36" t="s">
        <v>106</v>
      </c>
      <c r="C101" s="36">
        <v>42</v>
      </c>
      <c r="D101" s="36">
        <v>41</v>
      </c>
      <c r="E101" s="35">
        <v>-2.409755157906053E-2</v>
      </c>
      <c r="F101" s="247">
        <v>4.3539383927111881E-3</v>
      </c>
      <c r="G101" s="210">
        <v>-2.1824810350753687E-2</v>
      </c>
      <c r="H101" s="33">
        <v>0.1330952380952381</v>
      </c>
      <c r="I101" s="246">
        <v>14.670776588000654</v>
      </c>
      <c r="J101" s="23">
        <v>2.3978952727983707</v>
      </c>
      <c r="K101" s="33">
        <v>14.670776588000654</v>
      </c>
      <c r="L101" s="243">
        <v>0</v>
      </c>
      <c r="M101" s="36">
        <v>1</v>
      </c>
      <c r="N101" s="23">
        <v>0</v>
      </c>
      <c r="O101">
        <v>0</v>
      </c>
      <c r="P101" s="22">
        <v>8.6956521739130432E-2</v>
      </c>
      <c r="Q101" s="22">
        <v>0.28181427692057592</v>
      </c>
      <c r="R101" s="22">
        <v>1</v>
      </c>
      <c r="S101" s="210">
        <v>-2.2727412283068435E-3</v>
      </c>
      <c r="T101" s="242">
        <v>8.9838396028159209E-4</v>
      </c>
      <c r="U101" s="242">
        <v>4.5878122346553968E-3</v>
      </c>
      <c r="V101" s="242">
        <v>4.9407208680904268E-3</v>
      </c>
      <c r="W101" s="242">
        <v>2.1048021100453743E-5</v>
      </c>
      <c r="X101" s="242">
        <v>2.2100422155476431E-5</v>
      </c>
      <c r="Y101" s="242">
        <v>2.4077146536588701E-2</v>
      </c>
      <c r="Z101" s="194">
        <v>0</v>
      </c>
      <c r="AA101" s="194">
        <v>1</v>
      </c>
      <c r="AB101" s="194">
        <v>0</v>
      </c>
      <c r="AC101">
        <v>0</v>
      </c>
      <c r="AD101">
        <v>0</v>
      </c>
      <c r="AE101">
        <v>1</v>
      </c>
    </row>
    <row r="102" spans="1:31" x14ac:dyDescent="0.2">
      <c r="A102" s="37">
        <v>41568</v>
      </c>
      <c r="B102" s="36" t="s">
        <v>105</v>
      </c>
      <c r="C102" s="36">
        <v>12</v>
      </c>
      <c r="D102" s="36">
        <v>11.8</v>
      </c>
      <c r="E102" s="35">
        <v>-1.6807118316381174E-2</v>
      </c>
      <c r="F102" s="247">
        <v>3.4449793735757666E-3</v>
      </c>
      <c r="G102" s="210">
        <v>-7.4302986926797418E-3</v>
      </c>
      <c r="H102" s="33">
        <v>0.62916666666666665</v>
      </c>
      <c r="I102" s="246">
        <v>13.472062043606416</v>
      </c>
      <c r="J102" s="23">
        <v>3.4339872044851463</v>
      </c>
      <c r="K102" s="33">
        <v>14.467835744003965</v>
      </c>
      <c r="L102" s="243">
        <v>0</v>
      </c>
      <c r="M102" s="36">
        <v>1</v>
      </c>
      <c r="N102" s="23">
        <v>0</v>
      </c>
      <c r="O102">
        <v>0</v>
      </c>
      <c r="P102" s="22">
        <v>0.13043478260869565</v>
      </c>
      <c r="Q102" s="22">
        <v>0.28181427692057592</v>
      </c>
      <c r="R102" s="22">
        <v>1</v>
      </c>
      <c r="S102" s="210">
        <v>-9.3768196237014323E-3</v>
      </c>
      <c r="T102" s="242">
        <v>1.2621170487261374E-3</v>
      </c>
      <c r="U102" s="242">
        <v>7.1555314139323672E-3</v>
      </c>
      <c r="V102" s="242">
        <v>7.7059569073117794E-3</v>
      </c>
      <c r="W102" s="242">
        <v>5.1201629815772939E-5</v>
      </c>
      <c r="X102" s="242">
        <v>5.3761711306561587E-5</v>
      </c>
      <c r="Y102" s="242">
        <v>1.7132337469972593E-2</v>
      </c>
      <c r="Z102" s="194">
        <v>0</v>
      </c>
      <c r="AA102" s="194">
        <v>1</v>
      </c>
      <c r="AB102" s="194">
        <v>0</v>
      </c>
      <c r="AC102">
        <v>0</v>
      </c>
      <c r="AD102">
        <v>1</v>
      </c>
      <c r="AE102">
        <v>0</v>
      </c>
    </row>
    <row r="103" spans="1:31" x14ac:dyDescent="0.2">
      <c r="A103" s="37">
        <v>41599</v>
      </c>
      <c r="B103" s="36" t="s">
        <v>104</v>
      </c>
      <c r="C103" s="36">
        <v>47</v>
      </c>
      <c r="D103" s="36">
        <v>49.3</v>
      </c>
      <c r="E103" s="35">
        <v>4.777647933858585E-2</v>
      </c>
      <c r="F103" s="247">
        <v>3.468798893796017E-5</v>
      </c>
      <c r="G103" s="210">
        <v>3.9637277470284504E-2</v>
      </c>
      <c r="H103" s="33">
        <v>0.15063829787234043</v>
      </c>
      <c r="I103" s="246">
        <v>15.074724105240803</v>
      </c>
      <c r="J103" s="23">
        <v>4.3567088266895917</v>
      </c>
      <c r="K103" s="33">
        <v>15.741217999702068</v>
      </c>
      <c r="L103" s="243">
        <v>0</v>
      </c>
      <c r="M103" s="36">
        <v>1</v>
      </c>
      <c r="N103" s="23">
        <v>0</v>
      </c>
      <c r="O103">
        <v>0</v>
      </c>
      <c r="P103" s="22">
        <v>0.17391304347826086</v>
      </c>
      <c r="Q103" s="22">
        <v>3.3241426362288627E-2</v>
      </c>
      <c r="R103" s="22">
        <v>0</v>
      </c>
      <c r="S103" s="210">
        <v>8.1392018683013462E-3</v>
      </c>
      <c r="T103" s="242">
        <v>8.2165013832081232E-4</v>
      </c>
      <c r="U103" s="242">
        <v>7.2289060938515856E-3</v>
      </c>
      <c r="V103" s="242">
        <v>7.7849757933786306E-3</v>
      </c>
      <c r="W103" s="242">
        <v>5.2257083313724583E-5</v>
      </c>
      <c r="X103" s="242">
        <v>5.4869937479410812E-5</v>
      </c>
      <c r="Y103" s="242">
        <v>2.6303313588327975E-2</v>
      </c>
      <c r="Z103" s="194">
        <v>0</v>
      </c>
      <c r="AA103" s="194">
        <v>0</v>
      </c>
      <c r="AB103" s="194">
        <v>1</v>
      </c>
      <c r="AC103">
        <v>0</v>
      </c>
      <c r="AD103">
        <v>0</v>
      </c>
      <c r="AE103">
        <v>1</v>
      </c>
    </row>
    <row r="104" spans="1:31" x14ac:dyDescent="0.2">
      <c r="A104" s="45">
        <v>41614</v>
      </c>
      <c r="B104" s="44" t="s">
        <v>103</v>
      </c>
      <c r="C104" s="44">
        <v>58</v>
      </c>
      <c r="D104" s="44">
        <v>57.75</v>
      </c>
      <c r="E104" s="35">
        <v>-4.3196611445163961E-3</v>
      </c>
      <c r="F104" s="247">
        <v>2.1350396700683563E-3</v>
      </c>
      <c r="G104" s="210">
        <v>-1.0992517380837485E-3</v>
      </c>
      <c r="H104" s="33">
        <v>0.11551724137931035</v>
      </c>
      <c r="I104" s="246">
        <v>11.843667026882457</v>
      </c>
      <c r="J104" s="23">
        <v>2.3025850929940459</v>
      </c>
      <c r="K104" s="33">
        <v>12.728283214162728</v>
      </c>
      <c r="L104" s="23">
        <v>1</v>
      </c>
      <c r="M104" s="36">
        <v>1</v>
      </c>
      <c r="N104" s="23">
        <v>0</v>
      </c>
      <c r="O104">
        <v>0</v>
      </c>
      <c r="P104" s="22">
        <v>0.21739130434782608</v>
      </c>
      <c r="Q104" s="22">
        <v>0.28181427692057592</v>
      </c>
      <c r="R104" s="22">
        <v>1</v>
      </c>
      <c r="S104" s="210">
        <v>-3.2204094064326476E-3</v>
      </c>
      <c r="T104" s="242">
        <v>-6.4834045537652584E-4</v>
      </c>
      <c r="U104" s="242">
        <v>5.5163888432103224E-3</v>
      </c>
      <c r="V104" s="242">
        <v>5.9407264465341928E-3</v>
      </c>
      <c r="W104" s="242">
        <v>3.0430545869495322E-5</v>
      </c>
      <c r="X104" s="242">
        <v>3.1952073162970089E-5</v>
      </c>
      <c r="Y104" s="242">
        <v>1.8107160751170942E-2</v>
      </c>
      <c r="Z104" s="194">
        <v>1</v>
      </c>
      <c r="AA104" s="194">
        <v>0</v>
      </c>
      <c r="AB104" s="194">
        <v>0</v>
      </c>
      <c r="AC104">
        <v>1</v>
      </c>
      <c r="AD104">
        <v>0</v>
      </c>
      <c r="AE104">
        <v>0</v>
      </c>
    </row>
    <row r="105" spans="1:31" x14ac:dyDescent="0.2">
      <c r="A105" s="45">
        <v>41620</v>
      </c>
      <c r="B105" s="44" t="s">
        <v>102</v>
      </c>
      <c r="C105" s="44">
        <v>140</v>
      </c>
      <c r="D105" s="44">
        <v>139</v>
      </c>
      <c r="E105" s="35">
        <v>-7.168489478612516E-3</v>
      </c>
      <c r="F105" s="247">
        <v>2.4064242058451676E-3</v>
      </c>
      <c r="G105" s="210">
        <v>-8.1399133775943329E-3</v>
      </c>
      <c r="H105" s="33">
        <v>0.73928571428571432</v>
      </c>
      <c r="I105" s="246">
        <v>11.917056350065256</v>
      </c>
      <c r="J105" s="23">
        <v>0.69314718055994529</v>
      </c>
      <c r="K105" s="33">
        <v>13.157170518909734</v>
      </c>
      <c r="L105" s="23">
        <v>0</v>
      </c>
      <c r="M105" s="36">
        <v>1</v>
      </c>
      <c r="N105" s="23">
        <v>0</v>
      </c>
      <c r="O105">
        <v>0</v>
      </c>
      <c r="P105" s="22">
        <v>0.2608695652173913</v>
      </c>
      <c r="Q105" s="22">
        <v>0.28181427692057592</v>
      </c>
      <c r="R105" s="22">
        <v>1</v>
      </c>
      <c r="S105" s="210">
        <v>9.7142389898181706E-4</v>
      </c>
      <c r="T105" s="242">
        <v>-8.8505394132527685E-4</v>
      </c>
      <c r="U105" s="242">
        <v>5.2621618798132886E-3</v>
      </c>
      <c r="V105" s="242">
        <v>5.666943562875849E-3</v>
      </c>
      <c r="W105" s="242">
        <v>2.7690347649360126E-5</v>
      </c>
      <c r="X105" s="242">
        <v>2.9074865031828133E-5</v>
      </c>
      <c r="Y105" s="242">
        <v>1.3143394500081377E-2</v>
      </c>
      <c r="Z105" s="194">
        <v>1</v>
      </c>
      <c r="AA105" s="194">
        <v>0</v>
      </c>
      <c r="AB105" s="194">
        <v>0</v>
      </c>
      <c r="AC105">
        <v>1</v>
      </c>
      <c r="AD105">
        <v>0</v>
      </c>
      <c r="AE105">
        <v>0</v>
      </c>
    </row>
    <row r="106" spans="1:31" x14ac:dyDescent="0.2">
      <c r="A106" s="37">
        <v>41723</v>
      </c>
      <c r="B106" s="36" t="s">
        <v>101</v>
      </c>
      <c r="C106" s="36">
        <v>78</v>
      </c>
      <c r="D106" s="36">
        <v>79.5</v>
      </c>
      <c r="E106" s="35">
        <v>1.9048194970694411E-2</v>
      </c>
      <c r="F106" s="247">
        <v>5.2160317397274782E-4</v>
      </c>
      <c r="G106" s="210">
        <v>4.4377729235520608E-3</v>
      </c>
      <c r="H106" s="33">
        <v>0.13423076923076924</v>
      </c>
      <c r="I106" s="246">
        <v>14.48333993053993</v>
      </c>
      <c r="J106" s="23">
        <v>0</v>
      </c>
      <c r="K106" s="33">
        <v>14.48333993053993</v>
      </c>
      <c r="L106" s="243">
        <v>0</v>
      </c>
      <c r="M106" s="36">
        <v>1</v>
      </c>
      <c r="N106" s="23">
        <v>0</v>
      </c>
      <c r="O106">
        <v>0</v>
      </c>
      <c r="P106" s="22">
        <v>0.2608695652173913</v>
      </c>
      <c r="Q106" s="22">
        <v>1.3936802878615122E-2</v>
      </c>
      <c r="R106" s="22">
        <v>0</v>
      </c>
      <c r="S106" s="210">
        <v>1.461042204714235E-2</v>
      </c>
      <c r="T106" s="242">
        <v>3.9768463839208486E-5</v>
      </c>
      <c r="U106" s="242">
        <v>6.810637693434634E-3</v>
      </c>
      <c r="V106" s="242">
        <v>7.3345329006219134E-3</v>
      </c>
      <c r="W106" s="242">
        <v>4.6384785791232628E-5</v>
      </c>
      <c r="X106" s="242">
        <v>4.870402508079426E-5</v>
      </c>
      <c r="Y106" s="242">
        <v>5.8469197309372646E-3</v>
      </c>
      <c r="Z106" s="194">
        <v>0</v>
      </c>
      <c r="AA106" s="194">
        <v>1</v>
      </c>
      <c r="AB106" s="194">
        <v>0</v>
      </c>
      <c r="AC106">
        <v>0</v>
      </c>
      <c r="AD106">
        <v>0</v>
      </c>
      <c r="AE106">
        <v>1</v>
      </c>
    </row>
    <row r="107" spans="1:31" x14ac:dyDescent="0.2">
      <c r="A107" s="37">
        <v>41725</v>
      </c>
      <c r="B107" s="36" t="s">
        <v>100</v>
      </c>
      <c r="C107" s="36">
        <v>30</v>
      </c>
      <c r="D107" s="36">
        <v>31.5</v>
      </c>
      <c r="E107" s="35">
        <v>4.8790164169432049E-2</v>
      </c>
      <c r="F107" s="247">
        <v>4.7656045635827595E-5</v>
      </c>
      <c r="G107" s="210">
        <v>5.471112021318731E-2</v>
      </c>
      <c r="H107" s="33">
        <v>0.57999999999999996</v>
      </c>
      <c r="I107" s="246">
        <v>12.125404742462718</v>
      </c>
      <c r="J107" s="23">
        <v>1.3862943611198906</v>
      </c>
      <c r="K107" s="33">
        <v>13.789094711458839</v>
      </c>
      <c r="L107" s="243">
        <v>0</v>
      </c>
      <c r="M107" s="36">
        <v>1</v>
      </c>
      <c r="N107" s="23">
        <v>0</v>
      </c>
      <c r="O107">
        <v>0</v>
      </c>
      <c r="P107" s="22">
        <v>0.30434782608695654</v>
      </c>
      <c r="Q107" s="22">
        <v>4.0531836058810909E-2</v>
      </c>
      <c r="R107" s="22">
        <v>0</v>
      </c>
      <c r="S107" s="210">
        <v>-5.920956043755264E-3</v>
      </c>
      <c r="T107" s="242">
        <v>6.7244601959231122E-4</v>
      </c>
      <c r="U107" s="242">
        <v>6.7963807236720245E-3</v>
      </c>
      <c r="V107" s="242">
        <v>7.3191792408775647E-3</v>
      </c>
      <c r="W107" s="242">
        <v>4.6190790941100677E-5</v>
      </c>
      <c r="X107" s="242">
        <v>4.8500330488155715E-5</v>
      </c>
      <c r="Y107" s="242">
        <v>1.5966086078878703E-2</v>
      </c>
      <c r="Z107" s="194">
        <v>1</v>
      </c>
      <c r="AA107" s="194">
        <v>0</v>
      </c>
      <c r="AB107" s="194">
        <v>0</v>
      </c>
      <c r="AC107">
        <v>0</v>
      </c>
      <c r="AD107">
        <v>1</v>
      </c>
      <c r="AE107">
        <v>0</v>
      </c>
    </row>
    <row r="108" spans="1:31" x14ac:dyDescent="0.2">
      <c r="A108" s="37">
        <v>41744</v>
      </c>
      <c r="B108" s="36" t="s">
        <v>29</v>
      </c>
      <c r="C108" s="36">
        <v>122</v>
      </c>
      <c r="D108" s="36">
        <v>122.5</v>
      </c>
      <c r="E108" s="35">
        <v>4.0899852515250664E-3</v>
      </c>
      <c r="F108" s="247">
        <v>1.4286013471158428E-3</v>
      </c>
      <c r="G108" s="210">
        <v>1.4880156588350225E-2</v>
      </c>
      <c r="H108" s="33">
        <v>0.1069672131147541</v>
      </c>
      <c r="I108" s="246">
        <v>14.221375586093766</v>
      </c>
      <c r="J108" s="23">
        <v>1.791759469228055</v>
      </c>
      <c r="K108" s="33">
        <v>15.27644846207993</v>
      </c>
      <c r="L108" s="243">
        <v>0</v>
      </c>
      <c r="M108" s="36">
        <v>0</v>
      </c>
      <c r="N108" s="23">
        <v>1</v>
      </c>
      <c r="O108">
        <v>0</v>
      </c>
      <c r="P108" s="22">
        <v>0.30434782608695654</v>
      </c>
      <c r="Q108" s="22">
        <v>4.0531836058810909E-2</v>
      </c>
      <c r="R108" s="22">
        <v>0</v>
      </c>
      <c r="S108" s="210">
        <v>-1.0790171336825157E-2</v>
      </c>
      <c r="T108" s="242">
        <v>1.044551134015842E-4</v>
      </c>
      <c r="U108" s="242">
        <v>8.2366814608593551E-3</v>
      </c>
      <c r="V108" s="242">
        <v>8.8702723424639203E-3</v>
      </c>
      <c r="W108" s="242">
        <v>6.7842921487664201E-5</v>
      </c>
      <c r="X108" s="242">
        <v>7.1235067562047419E-5</v>
      </c>
      <c r="Y108" s="242">
        <v>-3.4043206106039114E-3</v>
      </c>
      <c r="Z108" s="194">
        <v>0</v>
      </c>
      <c r="AA108" s="194">
        <v>1</v>
      </c>
      <c r="AB108" s="194">
        <v>0</v>
      </c>
      <c r="AC108">
        <v>0</v>
      </c>
      <c r="AD108">
        <v>0</v>
      </c>
      <c r="AE108">
        <v>1</v>
      </c>
    </row>
    <row r="109" spans="1:31" x14ac:dyDescent="0.2">
      <c r="A109" s="37">
        <v>41808</v>
      </c>
      <c r="B109" s="36" t="s">
        <v>99</v>
      </c>
      <c r="C109" s="36">
        <v>23</v>
      </c>
      <c r="D109" s="36">
        <v>25</v>
      </c>
      <c r="E109" s="35">
        <v>8.3381608939051E-2</v>
      </c>
      <c r="F109" s="247">
        <v>1.7218168173354937E-3</v>
      </c>
      <c r="G109" s="210">
        <v>8.5423616632832031E-2</v>
      </c>
      <c r="H109" s="33">
        <v>0.25217391304347825</v>
      </c>
      <c r="I109" s="246">
        <v>12.13511355658968</v>
      </c>
      <c r="J109" s="23">
        <v>2.5649493574615367</v>
      </c>
      <c r="K109" s="33">
        <v>12.994211773445688</v>
      </c>
      <c r="L109" s="243">
        <v>0</v>
      </c>
      <c r="M109" s="36">
        <v>1</v>
      </c>
      <c r="N109" s="23">
        <v>0</v>
      </c>
      <c r="O109">
        <v>0</v>
      </c>
      <c r="P109" s="22">
        <v>0.21739130434782608</v>
      </c>
      <c r="Q109" s="22">
        <v>0.28181427692057592</v>
      </c>
      <c r="R109" s="22">
        <v>1</v>
      </c>
      <c r="S109" s="210">
        <v>-2.0420076937810346E-3</v>
      </c>
      <c r="T109" s="242">
        <v>2.3598637141493545E-3</v>
      </c>
      <c r="U109" s="242">
        <v>5.9913529769425955E-3</v>
      </c>
      <c r="V109" s="242">
        <v>6.4522262828612563E-3</v>
      </c>
      <c r="W109" s="242">
        <v>3.5896310494318898E-5</v>
      </c>
      <c r="X109" s="242">
        <v>3.7691126019034843E-5</v>
      </c>
      <c r="Y109" s="242">
        <v>4.2252346236896741E-2</v>
      </c>
      <c r="Z109" s="194">
        <v>1</v>
      </c>
      <c r="AA109" s="194">
        <v>0</v>
      </c>
      <c r="AB109" s="194">
        <v>0</v>
      </c>
      <c r="AC109">
        <v>0</v>
      </c>
      <c r="AD109">
        <v>1</v>
      </c>
      <c r="AE109">
        <v>0</v>
      </c>
    </row>
    <row r="110" spans="1:31" x14ac:dyDescent="0.2">
      <c r="A110" s="37">
        <v>41814</v>
      </c>
      <c r="B110" s="36" t="s">
        <v>28</v>
      </c>
      <c r="C110" s="36">
        <v>33.5</v>
      </c>
      <c r="D110" s="36">
        <v>33</v>
      </c>
      <c r="E110" s="35">
        <v>-1.5037877364540559E-2</v>
      </c>
      <c r="F110" s="247">
        <v>3.240422119038066E-3</v>
      </c>
      <c r="G110" s="210">
        <v>1.1697115423643385E-2</v>
      </c>
      <c r="H110" s="33">
        <v>0.86895522388059698</v>
      </c>
      <c r="I110" s="246">
        <v>11.949695422906805</v>
      </c>
      <c r="J110" s="23">
        <v>2.6390573296152584</v>
      </c>
      <c r="K110" s="33">
        <v>13.53407559827296</v>
      </c>
      <c r="L110" s="243">
        <v>0</v>
      </c>
      <c r="M110" s="36">
        <v>0</v>
      </c>
      <c r="N110" s="23">
        <v>1</v>
      </c>
      <c r="O110">
        <v>0</v>
      </c>
      <c r="P110" s="22">
        <v>0.21739130434782608</v>
      </c>
      <c r="Q110" s="22">
        <v>1.9126740437981462E-3</v>
      </c>
      <c r="R110" s="22">
        <v>0</v>
      </c>
      <c r="S110" s="210">
        <v>-2.6734992788183944E-2</v>
      </c>
      <c r="T110" s="242">
        <v>2.2026687348050598E-3</v>
      </c>
      <c r="U110" s="242">
        <v>6.3714688777756689E-3</v>
      </c>
      <c r="V110" s="242">
        <v>6.8615818683737968E-3</v>
      </c>
      <c r="W110" s="242">
        <v>4.0595615660463941E-5</v>
      </c>
      <c r="X110" s="242">
        <v>4.2625396443487141E-5</v>
      </c>
      <c r="Y110" s="242">
        <v>5.641688684002253E-2</v>
      </c>
      <c r="Z110" s="194">
        <v>1</v>
      </c>
      <c r="AA110" s="194">
        <v>0</v>
      </c>
      <c r="AB110" s="194">
        <v>0</v>
      </c>
      <c r="AC110">
        <v>0</v>
      </c>
      <c r="AD110">
        <v>1</v>
      </c>
      <c r="AE110">
        <v>0</v>
      </c>
    </row>
    <row r="111" spans="1:31" x14ac:dyDescent="0.2">
      <c r="A111" s="37">
        <v>41913</v>
      </c>
      <c r="B111" s="36" t="s">
        <v>98</v>
      </c>
      <c r="C111" s="36">
        <v>19</v>
      </c>
      <c r="D111" s="36">
        <v>18.899999999999999</v>
      </c>
      <c r="E111" s="35">
        <v>-5.2770571008438931E-3</v>
      </c>
      <c r="F111" s="247">
        <v>2.2244320894540927E-3</v>
      </c>
      <c r="G111" s="210">
        <v>-1.0424109102205138E-2</v>
      </c>
      <c r="H111" s="33">
        <v>0.35315789473684212</v>
      </c>
      <c r="I111" s="246">
        <v>13.577405641509904</v>
      </c>
      <c r="J111" s="23">
        <v>1.791759469228055</v>
      </c>
      <c r="K111" s="33">
        <v>14.392123922268269</v>
      </c>
      <c r="L111" s="243">
        <v>0</v>
      </c>
      <c r="M111" s="36">
        <v>1</v>
      </c>
      <c r="N111" s="23">
        <v>0</v>
      </c>
      <c r="O111">
        <v>0</v>
      </c>
      <c r="P111" s="22">
        <v>0.17391304347826086</v>
      </c>
      <c r="Q111" s="22">
        <v>0.28181427692057592</v>
      </c>
      <c r="R111" s="22">
        <v>1</v>
      </c>
      <c r="S111" s="210">
        <v>5.1470520013612454E-3</v>
      </c>
      <c r="T111" s="242">
        <v>-9.7117842922906316E-4</v>
      </c>
      <c r="U111" s="242">
        <v>5.245102446787814E-3</v>
      </c>
      <c r="V111" s="242">
        <v>5.6485718657714916E-3</v>
      </c>
      <c r="W111" s="242">
        <v>2.7511099677299517E-5</v>
      </c>
      <c r="X111" s="242">
        <v>2.8886654661164493E-5</v>
      </c>
      <c r="Y111" s="242">
        <v>-5.5004314890363228E-3</v>
      </c>
      <c r="Z111" s="194">
        <v>0</v>
      </c>
      <c r="AA111" s="194">
        <v>1</v>
      </c>
      <c r="AB111" s="194">
        <v>0</v>
      </c>
      <c r="AC111">
        <v>0</v>
      </c>
      <c r="AD111">
        <v>1</v>
      </c>
      <c r="AE111">
        <v>0</v>
      </c>
    </row>
    <row r="112" spans="1:31" x14ac:dyDescent="0.2">
      <c r="A112" s="37">
        <v>41915</v>
      </c>
      <c r="B112" s="36" t="s">
        <v>24</v>
      </c>
      <c r="C112" s="36">
        <v>58</v>
      </c>
      <c r="D112" s="36">
        <v>62</v>
      </c>
      <c r="E112" s="35">
        <v>6.6691374498672143E-2</v>
      </c>
      <c r="F112" s="247">
        <v>6.1526551036013765E-4</v>
      </c>
      <c r="G112" s="210">
        <v>8.2438249327732208E-2</v>
      </c>
      <c r="H112" s="33">
        <v>0.40068965517241378</v>
      </c>
      <c r="I112" s="246">
        <v>14.928439867227176</v>
      </c>
      <c r="J112" s="23">
        <v>1.0986122886681098</v>
      </c>
      <c r="K112" s="33">
        <v>15.898695085922945</v>
      </c>
      <c r="L112" s="243">
        <v>0</v>
      </c>
      <c r="M112" s="36">
        <v>0</v>
      </c>
      <c r="N112" s="23">
        <v>1</v>
      </c>
      <c r="O112">
        <v>0</v>
      </c>
      <c r="P112" s="22">
        <v>0.21739130434782608</v>
      </c>
      <c r="Q112" s="22">
        <v>0.28181427692057592</v>
      </c>
      <c r="R112" s="22">
        <v>1</v>
      </c>
      <c r="S112" s="210">
        <v>-1.5746874829060065E-2</v>
      </c>
      <c r="T112" s="242">
        <v>-2.8767332158653801E-3</v>
      </c>
      <c r="U112" s="242">
        <v>7.6727443394190289E-3</v>
      </c>
      <c r="V112" s="242">
        <v>8.262955442451262E-3</v>
      </c>
      <c r="W112" s="242">
        <v>5.887100569808675E-5</v>
      </c>
      <c r="X112" s="242">
        <v>6.1814555982991093E-5</v>
      </c>
      <c r="Y112" s="242">
        <v>-2.6822523915831061E-2</v>
      </c>
      <c r="Z112" s="194">
        <v>0</v>
      </c>
      <c r="AA112" s="194">
        <v>0</v>
      </c>
      <c r="AB112" s="194">
        <v>1</v>
      </c>
      <c r="AC112">
        <v>0</v>
      </c>
      <c r="AD112">
        <v>0</v>
      </c>
      <c r="AE112">
        <v>1</v>
      </c>
    </row>
    <row r="113" spans="1:31" x14ac:dyDescent="0.2">
      <c r="A113" s="37">
        <v>41928</v>
      </c>
      <c r="B113" s="36" t="s">
        <v>97</v>
      </c>
      <c r="C113" s="36">
        <v>65</v>
      </c>
      <c r="D113" s="36">
        <v>67</v>
      </c>
      <c r="E113" s="35">
        <v>3.0305349495328843E-2</v>
      </c>
      <c r="F113" s="247">
        <v>1.3413065212570586E-4</v>
      </c>
      <c r="G113" s="210">
        <v>3.6878623346945257E-2</v>
      </c>
      <c r="H113" s="33">
        <v>0.90246153846153843</v>
      </c>
      <c r="I113" s="246">
        <v>15.604583087266869</v>
      </c>
      <c r="J113" s="23">
        <v>0</v>
      </c>
      <c r="K113" s="33">
        <v>16.295404665928729</v>
      </c>
      <c r="L113" s="243">
        <v>0</v>
      </c>
      <c r="M113" s="36">
        <v>1</v>
      </c>
      <c r="N113" s="23">
        <v>0</v>
      </c>
      <c r="O113">
        <v>0</v>
      </c>
      <c r="P113" s="22">
        <v>0.21739130434782608</v>
      </c>
      <c r="Q113" s="22">
        <v>0.28181427692057592</v>
      </c>
      <c r="R113" s="22">
        <v>1</v>
      </c>
      <c r="S113" s="210">
        <v>-6.5732738516164155E-3</v>
      </c>
      <c r="T113" s="242">
        <v>-6.9929922653926531E-3</v>
      </c>
      <c r="U113" s="242">
        <v>1.0486496774108569E-2</v>
      </c>
      <c r="V113" s="242">
        <v>1.1293150372116919E-2</v>
      </c>
      <c r="W113" s="242">
        <v>1.0996661459338943E-4</v>
      </c>
      <c r="X113" s="242">
        <v>1.154649453230589E-4</v>
      </c>
      <c r="Y113" s="242">
        <v>-5.4378334552134762E-2</v>
      </c>
      <c r="Z113" s="194">
        <v>0</v>
      </c>
      <c r="AA113" s="194">
        <v>0</v>
      </c>
      <c r="AB113" s="194">
        <v>1</v>
      </c>
      <c r="AC113">
        <v>0</v>
      </c>
      <c r="AD113">
        <v>0</v>
      </c>
      <c r="AE113">
        <v>1</v>
      </c>
    </row>
    <row r="114" spans="1:31" x14ac:dyDescent="0.2">
      <c r="A114" s="37">
        <v>41950</v>
      </c>
      <c r="B114" s="36" t="s">
        <v>22</v>
      </c>
      <c r="C114" s="36">
        <v>14.1</v>
      </c>
      <c r="D114" s="36">
        <v>18.5</v>
      </c>
      <c r="E114" s="35">
        <v>0.27159593470015653</v>
      </c>
      <c r="F114" s="247">
        <v>5.2766273546841679E-2</v>
      </c>
      <c r="G114" s="210">
        <v>0.25681361884123793</v>
      </c>
      <c r="H114" s="33">
        <v>0.53971631205673765</v>
      </c>
      <c r="I114" s="246">
        <v>9.9034870475360002</v>
      </c>
      <c r="J114" s="23">
        <v>3.7376696182833684</v>
      </c>
      <c r="K114" s="33">
        <v>13.081999611214767</v>
      </c>
      <c r="L114" s="243">
        <v>0</v>
      </c>
      <c r="M114" s="36">
        <v>0</v>
      </c>
      <c r="N114" s="23">
        <v>1</v>
      </c>
      <c r="O114">
        <v>0</v>
      </c>
      <c r="P114" s="22">
        <v>0.2608695652173913</v>
      </c>
      <c r="Q114" s="22">
        <v>4.0531836058810909E-2</v>
      </c>
      <c r="R114" s="22">
        <v>0</v>
      </c>
      <c r="S114" s="210">
        <v>1.4782315858918593E-2</v>
      </c>
      <c r="T114" s="242">
        <v>2.0273664959628672E-3</v>
      </c>
      <c r="U114" s="242">
        <v>1.5878569436555873E-2</v>
      </c>
      <c r="V114" s="242">
        <v>1.7099997854752479E-2</v>
      </c>
      <c r="W114" s="242">
        <v>2.5212896735152631E-4</v>
      </c>
      <c r="X114" s="242">
        <v>2.6473541571910263E-4</v>
      </c>
      <c r="Y114" s="242">
        <v>-8.7484050313273356E-3</v>
      </c>
      <c r="Z114" s="194">
        <v>1</v>
      </c>
      <c r="AA114" s="194">
        <v>0</v>
      </c>
      <c r="AB114" s="194">
        <v>0</v>
      </c>
      <c r="AC114">
        <v>1</v>
      </c>
      <c r="AD114">
        <v>0</v>
      </c>
      <c r="AE114">
        <v>0</v>
      </c>
    </row>
    <row r="115" spans="1:31" x14ac:dyDescent="0.2">
      <c r="A115" s="37">
        <v>41985</v>
      </c>
      <c r="B115" s="36" t="s">
        <v>96</v>
      </c>
      <c r="C115" s="36">
        <v>47</v>
      </c>
      <c r="D115" s="36">
        <v>45.8</v>
      </c>
      <c r="E115" s="35">
        <v>-2.5863510589919352E-2</v>
      </c>
      <c r="F115" s="247">
        <v>4.590108424511379E-3</v>
      </c>
      <c r="G115" s="210">
        <v>-2.8756173581696284E-2</v>
      </c>
      <c r="H115" s="33">
        <v>2.3574468085106384</v>
      </c>
      <c r="I115" s="246">
        <v>13.749627132848648</v>
      </c>
      <c r="J115" s="23">
        <v>2.5649493574615367</v>
      </c>
      <c r="K115" s="33">
        <v>14.137594057133388</v>
      </c>
      <c r="L115" s="243">
        <v>0</v>
      </c>
      <c r="M115" s="36">
        <v>1</v>
      </c>
      <c r="N115" s="23">
        <v>0</v>
      </c>
      <c r="O115">
        <v>0</v>
      </c>
      <c r="P115" s="22">
        <v>0.2608695652173913</v>
      </c>
      <c r="Q115" s="22">
        <v>6.7156259011005972E-3</v>
      </c>
      <c r="R115" s="22">
        <v>1</v>
      </c>
      <c r="S115" s="210">
        <v>2.8926629917769317E-3</v>
      </c>
      <c r="T115" s="242">
        <v>-3.5810553290645743E-3</v>
      </c>
      <c r="U115" s="242">
        <v>1.1773631281047607E-2</v>
      </c>
      <c r="V115" s="242">
        <v>1.2679295225743575E-2</v>
      </c>
      <c r="W115" s="242">
        <v>1.3861839354206273E-4</v>
      </c>
      <c r="X115" s="242">
        <v>1.4554931321916588E-4</v>
      </c>
      <c r="Y115" s="242">
        <v>-2.9192166439707328E-2</v>
      </c>
      <c r="Z115" s="194">
        <v>0</v>
      </c>
      <c r="AA115" s="194">
        <v>1</v>
      </c>
      <c r="AB115" s="194">
        <v>0</v>
      </c>
      <c r="AC115">
        <v>0</v>
      </c>
      <c r="AD115">
        <v>1</v>
      </c>
      <c r="AE115">
        <v>0</v>
      </c>
    </row>
    <row r="116" spans="1:31" x14ac:dyDescent="0.2">
      <c r="A116" s="251">
        <v>42072</v>
      </c>
      <c r="B116" s="250" t="s">
        <v>20</v>
      </c>
      <c r="C116" s="249">
        <v>12.6</v>
      </c>
      <c r="D116" s="249">
        <v>10.7</v>
      </c>
      <c r="E116" s="35">
        <v>-0.16345307248957186</v>
      </c>
      <c r="F116" s="247">
        <v>4.216447487085697E-2</v>
      </c>
      <c r="G116" s="210">
        <v>-0.16918573287043556</v>
      </c>
      <c r="H116" s="248">
        <v>0.2</v>
      </c>
      <c r="I116" s="246">
        <v>8.1313777577310873</v>
      </c>
      <c r="J116" s="23">
        <v>4.8828019225863706</v>
      </c>
      <c r="K116" s="33">
        <v>8.1313777577310873</v>
      </c>
      <c r="L116" s="28">
        <v>0</v>
      </c>
      <c r="M116" s="36">
        <v>0</v>
      </c>
      <c r="N116" s="28">
        <v>1</v>
      </c>
      <c r="O116">
        <v>0</v>
      </c>
      <c r="P116" s="22">
        <v>0.2608695652173913</v>
      </c>
      <c r="Q116" s="22">
        <v>0.28181427692057592</v>
      </c>
      <c r="R116" s="22">
        <v>1</v>
      </c>
      <c r="S116" s="210">
        <v>5.7326603808637048E-3</v>
      </c>
      <c r="T116" s="242">
        <v>-1.1220006027704668E-4</v>
      </c>
      <c r="U116" s="242">
        <v>7.2808005356943426E-3</v>
      </c>
      <c r="V116" s="242">
        <v>7.840862115363138E-3</v>
      </c>
      <c r="W116" s="242">
        <v>5.3010056440567025E-5</v>
      </c>
      <c r="X116" s="242">
        <v>5.566055926259538E-5</v>
      </c>
      <c r="Y116" s="242">
        <v>2.7687997603464017E-2</v>
      </c>
      <c r="Z116" s="194">
        <v>1</v>
      </c>
      <c r="AA116" s="194">
        <v>0</v>
      </c>
      <c r="AB116" s="194">
        <v>0</v>
      </c>
      <c r="AC116">
        <v>1</v>
      </c>
      <c r="AD116">
        <v>0</v>
      </c>
      <c r="AE116">
        <v>0</v>
      </c>
    </row>
    <row r="117" spans="1:31" x14ac:dyDescent="0.2">
      <c r="A117" s="37">
        <v>42083</v>
      </c>
      <c r="B117" s="36" t="s">
        <v>95</v>
      </c>
      <c r="C117" s="36">
        <v>32</v>
      </c>
      <c r="D117" s="36">
        <v>34.5</v>
      </c>
      <c r="E117" s="35">
        <v>7.5223421237587532E-2</v>
      </c>
      <c r="F117" s="247">
        <v>1.1113284263184373E-3</v>
      </c>
      <c r="G117" s="210">
        <v>8.6969157979881265E-2</v>
      </c>
      <c r="H117" s="33">
        <v>0.57156249999999997</v>
      </c>
      <c r="I117" s="246">
        <v>13.262194882577331</v>
      </c>
      <c r="J117" s="23">
        <v>1.3862943611198906</v>
      </c>
      <c r="K117" s="33">
        <v>14.166167429577444</v>
      </c>
      <c r="L117" s="243">
        <v>1</v>
      </c>
      <c r="M117" s="36">
        <v>1</v>
      </c>
      <c r="N117" s="23">
        <v>0</v>
      </c>
      <c r="O117">
        <v>0</v>
      </c>
      <c r="P117" s="22">
        <v>0.30434782608695654</v>
      </c>
      <c r="Q117" s="22">
        <v>0.28181427692057592</v>
      </c>
      <c r="R117" s="22">
        <v>1</v>
      </c>
      <c r="S117" s="210">
        <v>-1.1745736742293737E-2</v>
      </c>
      <c r="T117" s="242">
        <v>6.6492710873830975E-4</v>
      </c>
      <c r="U117" s="242">
        <v>6.8748553816572154E-3</v>
      </c>
      <c r="V117" s="242">
        <v>7.4036904110154622E-3</v>
      </c>
      <c r="W117" s="242">
        <v>4.7263636518701175E-5</v>
      </c>
      <c r="X117" s="242">
        <v>4.9626818344636239E-5</v>
      </c>
      <c r="Y117" s="242">
        <v>2.5942571976759449E-2</v>
      </c>
      <c r="Z117" s="194">
        <v>0</v>
      </c>
      <c r="AA117" s="194">
        <v>1</v>
      </c>
      <c r="AB117" s="194">
        <v>0</v>
      </c>
      <c r="AC117">
        <v>0</v>
      </c>
      <c r="AD117">
        <v>1</v>
      </c>
      <c r="AE117">
        <v>0</v>
      </c>
    </row>
    <row r="118" spans="1:31" x14ac:dyDescent="0.2">
      <c r="A118" s="37">
        <v>42145</v>
      </c>
      <c r="B118" s="36" t="s">
        <v>18</v>
      </c>
      <c r="C118" s="36">
        <v>78</v>
      </c>
      <c r="D118" s="36">
        <v>92.75</v>
      </c>
      <c r="E118" s="35">
        <v>0.17319887479795279</v>
      </c>
      <c r="F118" s="247">
        <v>1.7242853546153125E-2</v>
      </c>
      <c r="G118" s="210">
        <v>0.17359859268473016</v>
      </c>
      <c r="H118" s="33">
        <v>0.14448717948717948</v>
      </c>
      <c r="I118" s="246">
        <v>13.76508004916491</v>
      </c>
      <c r="J118" s="23">
        <v>4.6539603501575231</v>
      </c>
      <c r="K118" s="33">
        <v>14.53335035111459</v>
      </c>
      <c r="L118" s="243">
        <v>0</v>
      </c>
      <c r="M118" s="36">
        <v>0</v>
      </c>
      <c r="N118" s="23">
        <v>1</v>
      </c>
      <c r="O118">
        <v>0</v>
      </c>
      <c r="P118" s="22">
        <v>0.17391304347826086</v>
      </c>
      <c r="Q118" s="22">
        <v>0.28181427692057592</v>
      </c>
      <c r="R118" s="22">
        <v>1</v>
      </c>
      <c r="S118" s="210">
        <v>-3.9971788677736612E-4</v>
      </c>
      <c r="T118" s="242">
        <v>1.1098126524543938E-4</v>
      </c>
      <c r="U118" s="242">
        <v>8.9314155978096922E-3</v>
      </c>
      <c r="V118" s="242">
        <v>9.6184475668719752E-3</v>
      </c>
      <c r="W118" s="242">
        <v>7.9770184580798268E-5</v>
      </c>
      <c r="X118" s="242">
        <v>8.3758693809838188E-5</v>
      </c>
      <c r="Y118" s="242">
        <v>1.9660446524152188E-2</v>
      </c>
      <c r="Z118" s="194">
        <v>0</v>
      </c>
      <c r="AA118" s="194">
        <v>1</v>
      </c>
      <c r="AB118" s="194">
        <v>0</v>
      </c>
      <c r="AC118">
        <v>0</v>
      </c>
      <c r="AD118">
        <v>1</v>
      </c>
      <c r="AE118">
        <v>0</v>
      </c>
    </row>
    <row r="119" spans="1:31" x14ac:dyDescent="0.2">
      <c r="A119" s="37">
        <v>42174</v>
      </c>
      <c r="B119" s="36" t="s">
        <v>16</v>
      </c>
      <c r="C119" s="36">
        <v>45</v>
      </c>
      <c r="D119" s="36">
        <v>43</v>
      </c>
      <c r="E119" s="35">
        <v>-4.5462374076757288E-2</v>
      </c>
      <c r="F119" s="247">
        <v>7.6298831620603136E-3</v>
      </c>
      <c r="G119" s="210">
        <v>-5.6265246578704478E-2</v>
      </c>
      <c r="H119" s="33">
        <v>0.20133333333333334</v>
      </c>
      <c r="I119" s="246">
        <v>15.163752523182421</v>
      </c>
      <c r="J119" s="23">
        <v>3.044522437723423</v>
      </c>
      <c r="K119" s="33">
        <v>15.831746023740317</v>
      </c>
      <c r="L119" s="243">
        <v>0</v>
      </c>
      <c r="M119" s="36">
        <v>0</v>
      </c>
      <c r="N119" s="23">
        <v>1</v>
      </c>
      <c r="O119">
        <v>0</v>
      </c>
      <c r="P119" s="22">
        <v>0.21739130434782608</v>
      </c>
      <c r="Q119" s="22">
        <v>0.28181427692057592</v>
      </c>
      <c r="R119" s="22">
        <v>1</v>
      </c>
      <c r="S119" s="210">
        <v>1.0802872501947194E-2</v>
      </c>
      <c r="T119" s="242">
        <v>-1.3962970759656581E-3</v>
      </c>
      <c r="U119" s="242">
        <v>7.3953335379742385E-3</v>
      </c>
      <c r="V119" s="242">
        <v>7.9642053485876416E-3</v>
      </c>
      <c r="W119" s="242">
        <v>5.4690958137886569E-5</v>
      </c>
      <c r="X119" s="242">
        <v>5.7425506044780901E-5</v>
      </c>
      <c r="Y119" s="242">
        <v>-9.3408264870454005E-3</v>
      </c>
      <c r="Z119" s="194">
        <v>0</v>
      </c>
      <c r="AA119" s="194">
        <v>0</v>
      </c>
      <c r="AB119" s="194">
        <v>1</v>
      </c>
      <c r="AC119">
        <v>0</v>
      </c>
      <c r="AD119">
        <v>0</v>
      </c>
      <c r="AE119">
        <v>1</v>
      </c>
    </row>
    <row r="120" spans="1:31" x14ac:dyDescent="0.2">
      <c r="A120" s="37">
        <v>42306</v>
      </c>
      <c r="B120" s="36" t="s">
        <v>14</v>
      </c>
      <c r="C120" s="36">
        <v>31</v>
      </c>
      <c r="D120" s="36">
        <v>29.9</v>
      </c>
      <c r="E120" s="35">
        <v>-3.6128724088505537E-2</v>
      </c>
      <c r="F120" s="247">
        <v>6.0864264200252731E-3</v>
      </c>
      <c r="G120" s="210">
        <v>-2.8365808511622216E-2</v>
      </c>
      <c r="H120" s="33">
        <v>0.54161290322580646</v>
      </c>
      <c r="I120" s="246">
        <v>13.502141378576509</v>
      </c>
      <c r="J120" s="23">
        <v>4.3307333402863311</v>
      </c>
      <c r="K120" s="33">
        <v>14.046622278927661</v>
      </c>
      <c r="L120" s="243">
        <v>0</v>
      </c>
      <c r="M120" s="36">
        <v>0</v>
      </c>
      <c r="N120" s="23">
        <v>1</v>
      </c>
      <c r="O120">
        <v>0</v>
      </c>
      <c r="P120" s="22">
        <v>0.13043478260869565</v>
      </c>
      <c r="Q120" s="22">
        <v>0.28181427692057592</v>
      </c>
      <c r="R120" s="22">
        <v>1</v>
      </c>
      <c r="S120" s="210">
        <v>-7.7629155768833211E-3</v>
      </c>
      <c r="T120" s="242">
        <v>2.6814820445121615E-3</v>
      </c>
      <c r="U120" s="242">
        <v>1.1825717964039443E-2</v>
      </c>
      <c r="V120" s="242">
        <v>1.2735388576657861E-2</v>
      </c>
      <c r="W120" s="242">
        <v>1.3984760536500519E-4</v>
      </c>
      <c r="X120" s="242">
        <v>1.4683998563325544E-4</v>
      </c>
      <c r="Y120" s="242">
        <v>1.7954318906629935E-2</v>
      </c>
      <c r="Z120" s="194">
        <v>0</v>
      </c>
      <c r="AA120" s="194">
        <v>1</v>
      </c>
      <c r="AB120" s="194">
        <v>0</v>
      </c>
      <c r="AC120">
        <v>0</v>
      </c>
      <c r="AD120">
        <v>1</v>
      </c>
      <c r="AE120">
        <v>0</v>
      </c>
    </row>
    <row r="121" spans="1:31" x14ac:dyDescent="0.2">
      <c r="A121" s="37">
        <v>42307</v>
      </c>
      <c r="B121" s="36" t="s">
        <v>12</v>
      </c>
      <c r="C121" s="36">
        <v>46</v>
      </c>
      <c r="D121" s="36">
        <v>43.5</v>
      </c>
      <c r="E121" s="35">
        <v>-5.5880458394456614E-2</v>
      </c>
      <c r="F121" s="247">
        <v>9.5584423545407044E-3</v>
      </c>
      <c r="G121" s="210">
        <v>-5.6549342589088926E-2</v>
      </c>
      <c r="H121" s="33">
        <v>0.68326086956521737</v>
      </c>
      <c r="I121" s="246">
        <v>15.048269050221906</v>
      </c>
      <c r="J121" s="23">
        <v>2.5649493574615367</v>
      </c>
      <c r="K121" s="33">
        <v>15.404745763080856</v>
      </c>
      <c r="L121" s="243">
        <v>0</v>
      </c>
      <c r="M121" s="36">
        <v>0</v>
      </c>
      <c r="N121" s="23">
        <v>1</v>
      </c>
      <c r="O121">
        <v>0</v>
      </c>
      <c r="P121" s="22">
        <v>0.17391304347826086</v>
      </c>
      <c r="Q121" s="22">
        <v>0.11573649848259676</v>
      </c>
      <c r="R121" s="22">
        <v>1</v>
      </c>
      <c r="S121" s="210">
        <v>6.6888419463230963E-4</v>
      </c>
      <c r="T121" s="242">
        <v>2.3098403236040776E-3</v>
      </c>
      <c r="U121" s="242">
        <v>1.1792446932758676E-2</v>
      </c>
      <c r="V121" s="242">
        <v>1.2699558235278572E-2</v>
      </c>
      <c r="W121" s="242">
        <v>1.3906180466192951E-4</v>
      </c>
      <c r="X121" s="242">
        <v>1.46014894895026E-4</v>
      </c>
      <c r="Y121" s="242">
        <v>1.2099572064533102E-2</v>
      </c>
      <c r="Z121" s="194">
        <v>0</v>
      </c>
      <c r="AA121" s="194">
        <v>1</v>
      </c>
      <c r="AB121" s="194">
        <v>0</v>
      </c>
      <c r="AC121">
        <v>0</v>
      </c>
      <c r="AD121">
        <v>0</v>
      </c>
      <c r="AE121">
        <v>1</v>
      </c>
    </row>
    <row r="122" spans="1:31" x14ac:dyDescent="0.2">
      <c r="A122" s="37">
        <v>42528</v>
      </c>
      <c r="B122" s="36" t="s">
        <v>94</v>
      </c>
      <c r="C122" s="36">
        <v>12</v>
      </c>
      <c r="D122" s="36">
        <v>12.5</v>
      </c>
      <c r="E122" s="35">
        <v>4.08219945202552E-2</v>
      </c>
      <c r="F122" s="247">
        <v>1.133871054123147E-6</v>
      </c>
      <c r="G122" s="210">
        <v>4.1570840701505601E-2</v>
      </c>
      <c r="H122" s="33">
        <v>0.53333333333333333</v>
      </c>
      <c r="I122" s="246">
        <v>13.384727629564127</v>
      </c>
      <c r="J122" s="23">
        <v>0.69314718055994529</v>
      </c>
      <c r="K122" s="33">
        <v>15.303910142021317</v>
      </c>
      <c r="L122" s="243">
        <v>0</v>
      </c>
      <c r="M122" s="36">
        <v>1</v>
      </c>
      <c r="N122" s="23">
        <v>0</v>
      </c>
      <c r="O122">
        <v>0</v>
      </c>
      <c r="P122" s="22">
        <v>4.3478260869565216E-2</v>
      </c>
      <c r="Q122" s="22">
        <v>0.28181427692057592</v>
      </c>
      <c r="R122" s="22">
        <v>1</v>
      </c>
      <c r="S122" s="210">
        <v>-7.4884618125039995E-4</v>
      </c>
      <c r="T122" s="242">
        <v>2.0490197417671681E-3</v>
      </c>
      <c r="U122" s="242">
        <v>8.9113846711756876E-3</v>
      </c>
      <c r="V122" s="242">
        <v>9.5968757997276638E-3</v>
      </c>
      <c r="W122" s="242">
        <v>7.9412776757665029E-5</v>
      </c>
      <c r="X122" s="242">
        <v>8.3383415595548289E-5</v>
      </c>
      <c r="Y122" s="242">
        <v>3.1096754524635135E-2</v>
      </c>
      <c r="Z122" s="194">
        <v>0</v>
      </c>
      <c r="AA122" s="194">
        <v>1</v>
      </c>
      <c r="AB122" s="194">
        <v>0</v>
      </c>
      <c r="AC122">
        <v>0</v>
      </c>
      <c r="AD122">
        <v>1</v>
      </c>
      <c r="AE122">
        <v>0</v>
      </c>
    </row>
    <row r="123" spans="1:31" x14ac:dyDescent="0.2">
      <c r="A123" s="37">
        <v>42703</v>
      </c>
      <c r="B123" s="36" t="s">
        <v>10</v>
      </c>
      <c r="C123" s="36">
        <v>43</v>
      </c>
      <c r="D123" s="36">
        <v>43</v>
      </c>
      <c r="E123" s="31">
        <v>0</v>
      </c>
      <c r="F123" s="242">
        <v>1.754506388008997E-3</v>
      </c>
      <c r="G123" s="210">
        <v>-7.3679221585837033E-3</v>
      </c>
      <c r="H123" s="33">
        <v>0.50883720930232557</v>
      </c>
      <c r="I123" s="244">
        <v>13.560618263174193</v>
      </c>
      <c r="J123">
        <v>2.8332133440562162</v>
      </c>
      <c r="K123" s="22">
        <v>14.888805026682283</v>
      </c>
      <c r="L123" s="243">
        <v>0</v>
      </c>
      <c r="M123" s="36">
        <v>0</v>
      </c>
      <c r="N123" s="23">
        <v>1</v>
      </c>
      <c r="O123">
        <v>0</v>
      </c>
      <c r="P123" s="22">
        <v>8.6956521739130432E-2</v>
      </c>
      <c r="Q123" s="22">
        <v>0.28181427692057592</v>
      </c>
      <c r="R123" s="22">
        <v>1</v>
      </c>
      <c r="S123" s="210">
        <v>7.3679221585837033E-3</v>
      </c>
      <c r="T123" s="242">
        <v>5.5756401223610848E-4</v>
      </c>
      <c r="U123" s="242">
        <v>8.0081681503645762E-3</v>
      </c>
      <c r="V123" s="242">
        <v>8.624181085008004E-3</v>
      </c>
      <c r="W123" s="242">
        <v>6.4130757124513594E-5</v>
      </c>
      <c r="X123" s="242">
        <v>6.733729498073928E-5</v>
      </c>
      <c r="Y123" s="242">
        <v>2.5207594710999731E-2</v>
      </c>
      <c r="Z123" s="194">
        <v>0</v>
      </c>
      <c r="AA123" s="194">
        <v>1</v>
      </c>
      <c r="AB123" s="194">
        <v>0</v>
      </c>
      <c r="AC123">
        <v>0</v>
      </c>
      <c r="AD123">
        <v>1</v>
      </c>
      <c r="AE123">
        <v>0</v>
      </c>
    </row>
    <row r="124" spans="1:31" x14ac:dyDescent="0.2">
      <c r="A124" s="37">
        <v>42832</v>
      </c>
      <c r="B124" s="36" t="s">
        <v>8</v>
      </c>
      <c r="C124" s="36">
        <v>25</v>
      </c>
      <c r="D124" s="36">
        <v>25</v>
      </c>
      <c r="E124" s="210">
        <v>0</v>
      </c>
      <c r="F124" s="245">
        <v>1.754506388008997E-3</v>
      </c>
      <c r="G124" s="210">
        <v>-6.6910794755075786E-4</v>
      </c>
      <c r="H124" s="33">
        <v>0.13400000000000001</v>
      </c>
      <c r="I124" s="244">
        <v>12.899219826090119</v>
      </c>
      <c r="J124">
        <v>2.3025850929940459</v>
      </c>
      <c r="K124" s="22">
        <v>14.03062193758122</v>
      </c>
      <c r="L124" s="243">
        <v>0</v>
      </c>
      <c r="M124" s="36">
        <v>0</v>
      </c>
      <c r="N124" s="23">
        <v>1</v>
      </c>
      <c r="O124">
        <v>0</v>
      </c>
      <c r="P124" s="22">
        <v>8.6956521739130432E-2</v>
      </c>
      <c r="Q124" s="22">
        <v>0.28181427692057592</v>
      </c>
      <c r="R124" s="22">
        <v>1</v>
      </c>
      <c r="S124" s="210">
        <v>6.6910794755075786E-4</v>
      </c>
      <c r="T124" s="242">
        <v>2.0213156785121709E-4</v>
      </c>
      <c r="U124" s="242">
        <v>7.8687537298771353E-3</v>
      </c>
      <c r="V124" s="242">
        <v>8.4740424783292228E-3</v>
      </c>
      <c r="W124" s="242">
        <v>6.1917285261455323E-5</v>
      </c>
      <c r="X124" s="242">
        <v>6.501314952452809E-5</v>
      </c>
      <c r="Y124" s="242">
        <v>-2.6812080351624966E-3</v>
      </c>
      <c r="Z124" s="194">
        <v>0</v>
      </c>
      <c r="AA124" s="194">
        <v>1</v>
      </c>
      <c r="AB124" s="194">
        <v>0</v>
      </c>
      <c r="AC124">
        <v>0</v>
      </c>
      <c r="AD124">
        <v>1</v>
      </c>
      <c r="AE124">
        <v>0</v>
      </c>
    </row>
    <row r="125" spans="1:31" x14ac:dyDescent="0.2">
      <c r="A125" s="37">
        <v>42884</v>
      </c>
      <c r="B125" s="36" t="s">
        <v>93</v>
      </c>
      <c r="C125" s="36">
        <v>30</v>
      </c>
      <c r="D125" s="36">
        <v>30</v>
      </c>
      <c r="E125" s="210">
        <v>0</v>
      </c>
      <c r="F125" s="245">
        <v>1.754506388008997E-3</v>
      </c>
      <c r="G125" s="210">
        <v>7.4856586592418855E-4</v>
      </c>
      <c r="H125" s="33">
        <v>0.9</v>
      </c>
      <c r="I125" s="244">
        <v>14.152054220606017</v>
      </c>
      <c r="J125">
        <v>4.2484952420493594</v>
      </c>
      <c r="K125" s="22">
        <v>14.508657738524219</v>
      </c>
      <c r="L125" s="243">
        <v>0</v>
      </c>
      <c r="M125" s="36">
        <v>1</v>
      </c>
      <c r="N125" s="23">
        <v>0</v>
      </c>
      <c r="O125">
        <v>0</v>
      </c>
      <c r="P125" s="22">
        <v>0.13043478260869565</v>
      </c>
      <c r="Q125" s="22">
        <v>0.11573649848259676</v>
      </c>
      <c r="R125" s="22">
        <v>1</v>
      </c>
      <c r="S125" s="210">
        <v>-7.4856586592418855E-4</v>
      </c>
      <c r="T125" s="242">
        <v>1.3231917203485703E-3</v>
      </c>
      <c r="U125" s="242">
        <v>8.0057044484846129E-3</v>
      </c>
      <c r="V125" s="242">
        <v>8.6215278675988143E-3</v>
      </c>
      <c r="W125" s="242">
        <v>6.4091303716486334E-5</v>
      </c>
      <c r="X125" s="242">
        <v>6.7295868902310656E-5</v>
      </c>
      <c r="Y125" s="242">
        <v>1.43051120256664E-2</v>
      </c>
      <c r="Z125" s="194">
        <v>0</v>
      </c>
      <c r="AA125" s="194">
        <v>1</v>
      </c>
      <c r="AB125" s="194">
        <v>0</v>
      </c>
      <c r="AC125">
        <v>0</v>
      </c>
      <c r="AD125">
        <v>1</v>
      </c>
      <c r="AE125">
        <v>0</v>
      </c>
    </row>
    <row r="126" spans="1:31" x14ac:dyDescent="0.2">
      <c r="A126" s="37">
        <v>42899</v>
      </c>
      <c r="B126" s="36" t="s">
        <v>92</v>
      </c>
      <c r="C126" s="36">
        <v>78</v>
      </c>
      <c r="D126" s="36">
        <v>79</v>
      </c>
      <c r="E126" s="210">
        <v>1.2739025777429712E-2</v>
      </c>
      <c r="F126" s="245">
        <v>8.495943939651891E-4</v>
      </c>
      <c r="G126" s="210">
        <v>5.3438936945619919E-3</v>
      </c>
      <c r="H126" s="33">
        <v>1.4392307692307693</v>
      </c>
      <c r="I126" s="244">
        <v>14.459047237970886</v>
      </c>
      <c r="J126">
        <v>3.0910424533583161</v>
      </c>
      <c r="K126" s="22">
        <v>15.941358472458266</v>
      </c>
      <c r="L126" s="243">
        <v>0</v>
      </c>
      <c r="M126" s="36">
        <v>1</v>
      </c>
      <c r="N126" s="23">
        <v>0</v>
      </c>
      <c r="O126">
        <v>0</v>
      </c>
      <c r="P126" s="22">
        <v>0.17391304347826086</v>
      </c>
      <c r="Q126" s="22">
        <v>2.383375560583716E-2</v>
      </c>
      <c r="R126" s="22">
        <v>0</v>
      </c>
      <c r="S126" s="210">
        <v>7.3951320828677201E-3</v>
      </c>
      <c r="T126" s="242">
        <v>-5.0500373324539481E-4</v>
      </c>
      <c r="U126" s="242">
        <v>7.6739953211924748E-3</v>
      </c>
      <c r="V126" s="242">
        <v>8.2643026535918953E-3</v>
      </c>
      <c r="W126" s="242">
        <v>5.8890204189683994E-5</v>
      </c>
      <c r="X126" s="242">
        <v>6.1834714399168191E-5</v>
      </c>
      <c r="Y126" s="242">
        <v>5.5375637930864183E-3</v>
      </c>
      <c r="Z126" s="241">
        <v>0</v>
      </c>
      <c r="AA126" s="241">
        <v>0</v>
      </c>
      <c r="AB126" s="241">
        <v>1</v>
      </c>
      <c r="AC126">
        <v>0</v>
      </c>
      <c r="AD126">
        <v>0</v>
      </c>
      <c r="AE126">
        <v>1</v>
      </c>
    </row>
    <row r="127" spans="1:31" x14ac:dyDescent="0.2">
      <c r="Z127" s="241"/>
      <c r="AA127" s="241"/>
      <c r="AB127" s="241"/>
      <c r="AC127" s="38"/>
    </row>
  </sheetData>
  <autoFilter ref="A1:AE126">
    <sortState ref="A2:AA126">
      <sortCondition ref="A1:A126"/>
    </sortState>
  </autoFilter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U144"/>
  <sheetViews>
    <sheetView zoomScale="80" zoomScaleNormal="80" zoomScalePageLayoutView="80" workbookViewId="0">
      <pane ySplit="1" topLeftCell="A2" activePane="bottomLeft" state="frozen"/>
      <selection pane="bottomLeft" activeCell="L8" sqref="L8"/>
    </sheetView>
  </sheetViews>
  <sheetFormatPr baseColWidth="10" defaultColWidth="11" defaultRowHeight="16" x14ac:dyDescent="0.2"/>
  <cols>
    <col min="1" max="1" width="11" style="262"/>
    <col min="2" max="2" width="8.33203125" style="262" bestFit="1" customWidth="1"/>
    <col min="3" max="3" width="24.83203125" style="262" customWidth="1"/>
    <col min="4" max="4" width="11" style="262"/>
    <col min="5" max="5" width="8.33203125" style="262" customWidth="1"/>
    <col min="6" max="6" width="7.6640625" style="262" customWidth="1"/>
    <col min="7" max="7" width="8.5" style="262" customWidth="1"/>
    <col min="8" max="8" width="9.83203125" style="262" customWidth="1"/>
    <col min="9" max="10" width="10.1640625" style="262" customWidth="1"/>
    <col min="11" max="11" width="9.5" customWidth="1"/>
    <col min="12" max="12" width="13.6640625" customWidth="1"/>
    <col min="13" max="15" width="9.83203125" style="262" customWidth="1"/>
    <col min="16" max="16" width="11" style="262"/>
    <col min="17" max="17" width="11.33203125" style="262" bestFit="1" customWidth="1"/>
    <col min="18" max="18" width="9.33203125" style="262" bestFit="1" customWidth="1"/>
    <col min="19" max="19" width="8.33203125" style="262" bestFit="1" customWidth="1"/>
    <col min="20" max="21" width="6.33203125" style="262" customWidth="1"/>
    <col min="22" max="22" width="13.5" style="264" bestFit="1" customWidth="1"/>
    <col min="23" max="23" width="20.33203125" style="264" bestFit="1" customWidth="1"/>
    <col min="24" max="24" width="13.6640625" style="264" customWidth="1"/>
    <col min="25" max="26" width="14.6640625" style="264" customWidth="1"/>
    <col min="27" max="27" width="17.33203125" style="264" customWidth="1"/>
    <col min="28" max="28" width="11.6640625" style="264" customWidth="1"/>
    <col min="29" max="29" width="13.33203125" style="264" customWidth="1"/>
    <col min="30" max="30" width="16.83203125" style="262" customWidth="1"/>
    <col min="31" max="31" width="13.33203125" style="263" customWidth="1"/>
    <col min="32" max="32" width="16.5" style="263" customWidth="1"/>
    <col min="33" max="33" width="8.5" style="262" customWidth="1"/>
    <col min="34" max="34" width="12.83203125" style="262" customWidth="1"/>
    <col min="35" max="35" width="17.5" style="262" customWidth="1"/>
    <col min="36" max="36" width="15.33203125" style="262" bestFit="1" customWidth="1"/>
    <col min="37" max="37" width="15.6640625" style="262" customWidth="1"/>
    <col min="38" max="38" width="11" style="262"/>
    <col min="39" max="39" width="15.33203125" style="262" bestFit="1" customWidth="1"/>
    <col min="40" max="40" width="19" style="262" customWidth="1"/>
    <col min="41" max="41" width="18.83203125" style="262" customWidth="1"/>
    <col min="42" max="16384" width="11" style="262"/>
  </cols>
  <sheetData>
    <row r="1" spans="1:47" s="310" customFormat="1" ht="51" customHeight="1" thickBot="1" x14ac:dyDescent="0.25">
      <c r="A1" s="260" t="s">
        <v>91</v>
      </c>
      <c r="B1" s="260" t="s">
        <v>610</v>
      </c>
      <c r="C1" s="260" t="s">
        <v>394</v>
      </c>
      <c r="D1" s="260" t="s">
        <v>609</v>
      </c>
      <c r="E1" s="260" t="s">
        <v>608</v>
      </c>
      <c r="F1" s="260" t="s">
        <v>607</v>
      </c>
      <c r="G1" s="260" t="s">
        <v>606</v>
      </c>
      <c r="H1" s="260" t="s">
        <v>605</v>
      </c>
      <c r="I1" s="260" t="s">
        <v>87</v>
      </c>
      <c r="J1" s="314" t="s">
        <v>17</v>
      </c>
      <c r="K1" s="313" t="s">
        <v>80</v>
      </c>
      <c r="L1" s="313" t="s">
        <v>79</v>
      </c>
      <c r="M1" s="260" t="s">
        <v>604</v>
      </c>
      <c r="N1" s="260" t="s">
        <v>603</v>
      </c>
      <c r="O1" s="260" t="s">
        <v>602</v>
      </c>
      <c r="P1" s="260" t="s">
        <v>601</v>
      </c>
      <c r="Q1" s="260" t="s">
        <v>600</v>
      </c>
      <c r="R1" s="260" t="s">
        <v>599</v>
      </c>
      <c r="S1" s="260" t="s">
        <v>598</v>
      </c>
      <c r="T1" s="260" t="s">
        <v>597</v>
      </c>
      <c r="U1" s="260" t="s">
        <v>250</v>
      </c>
      <c r="V1" s="312" t="s">
        <v>596</v>
      </c>
      <c r="W1" s="312" t="s">
        <v>338</v>
      </c>
      <c r="X1" s="312" t="s">
        <v>251</v>
      </c>
      <c r="Y1" s="312" t="s">
        <v>595</v>
      </c>
      <c r="Z1" s="312" t="s">
        <v>594</v>
      </c>
      <c r="AA1" s="312" t="s">
        <v>341</v>
      </c>
      <c r="AB1" s="312" t="s">
        <v>593</v>
      </c>
      <c r="AC1" s="312" t="s">
        <v>592</v>
      </c>
      <c r="AD1" s="260" t="s">
        <v>591</v>
      </c>
      <c r="AE1" s="311" t="s">
        <v>590</v>
      </c>
      <c r="AF1" s="311" t="s">
        <v>589</v>
      </c>
      <c r="AG1" s="260" t="s">
        <v>248</v>
      </c>
      <c r="AH1" s="260"/>
      <c r="AI1" s="260" t="s">
        <v>365</v>
      </c>
      <c r="AJ1" s="260" t="s">
        <v>364</v>
      </c>
      <c r="AK1" s="260" t="s">
        <v>363</v>
      </c>
      <c r="AL1" s="260" t="s">
        <v>588</v>
      </c>
    </row>
    <row r="2" spans="1:47" s="273" customFormat="1" ht="35" customHeight="1" x14ac:dyDescent="0.2">
      <c r="A2" s="45">
        <v>36585</v>
      </c>
      <c r="B2" s="44" t="s">
        <v>587</v>
      </c>
      <c r="C2" s="44" t="s">
        <v>186</v>
      </c>
      <c r="D2" s="44" t="s">
        <v>401</v>
      </c>
      <c r="E2" s="44">
        <f t="shared" ref="E2:E33" si="0">IF(D2="BOOKBLDG",1,0)</f>
        <v>1</v>
      </c>
      <c r="F2" s="44">
        <f t="shared" ref="F2:F33" si="1">IF(D2="FIXED",1,0)</f>
        <v>0</v>
      </c>
      <c r="G2" s="42">
        <v>32</v>
      </c>
      <c r="H2" s="42">
        <v>51.5</v>
      </c>
      <c r="I2" s="43">
        <f t="shared" ref="I2:I40" si="2">LN(H2/G2)</f>
        <v>0.47584590486996392</v>
      </c>
      <c r="J2" s="252">
        <f t="shared" ref="J2:J33" si="3">(I2-$AO$4)^2</f>
        <v>0.18832048010663069</v>
      </c>
      <c r="K2" s="210">
        <v>5.0990177360214209E-3</v>
      </c>
      <c r="L2" s="210">
        <f t="shared" ref="L2:L33" si="4">I2-K2</f>
        <v>0.47074688713394253</v>
      </c>
      <c r="M2" s="271">
        <f t="shared" ref="M2:M33" si="5">IF(I2&gt;0,1,0)</f>
        <v>1</v>
      </c>
      <c r="N2" s="271">
        <f t="shared" ref="N2:N33" si="6">IF(I2&lt;0,1,0)</f>
        <v>0</v>
      </c>
      <c r="O2" s="271">
        <f t="shared" ref="O2:O33" si="7">IF(I2=0,1,0)</f>
        <v>0</v>
      </c>
      <c r="P2" s="42">
        <v>14.24</v>
      </c>
      <c r="Q2" s="33">
        <v>0.44500000000000001</v>
      </c>
      <c r="R2" s="23">
        <v>0</v>
      </c>
      <c r="S2" s="23">
        <v>1995</v>
      </c>
      <c r="T2" s="23">
        <v>5</v>
      </c>
      <c r="U2" s="23">
        <f t="shared" ref="U2:U33" si="8">LN(T2)</f>
        <v>1.6094379124341003</v>
      </c>
      <c r="V2" s="32">
        <v>54000000</v>
      </c>
      <c r="W2" s="32">
        <v>1728000000</v>
      </c>
      <c r="X2" s="246">
        <f t="shared" ref="X2:X33" si="9">LN(W2/1000)</f>
        <v>14.362475228346138</v>
      </c>
      <c r="Y2" s="32">
        <v>0</v>
      </c>
      <c r="Z2" s="32">
        <v>54000000</v>
      </c>
      <c r="AA2" s="32">
        <v>1728000000</v>
      </c>
      <c r="AB2" s="246">
        <f t="shared" ref="AB2:AB33" si="10">LN(AA2/1000)</f>
        <v>14.362475228346138</v>
      </c>
      <c r="AC2" s="32">
        <v>0</v>
      </c>
      <c r="AD2" s="44" t="s">
        <v>586</v>
      </c>
      <c r="AE2" s="269">
        <f>1+$AK$2</f>
        <v>1.1657671029942069</v>
      </c>
      <c r="AF2" s="269">
        <f t="shared" ref="AF2:AF33" si="11">LN(AE2)</f>
        <v>0.15337932783539215</v>
      </c>
      <c r="AG2" s="44">
        <v>1</v>
      </c>
      <c r="AH2" s="44"/>
      <c r="AI2" s="299" t="s">
        <v>360</v>
      </c>
      <c r="AJ2" s="294">
        <f>$W$2+$W$8</f>
        <v>23032440000</v>
      </c>
      <c r="AK2" s="293">
        <f>$AJ$2/$AJ$22</f>
        <v>0.16576710299420702</v>
      </c>
      <c r="AL2" s="273">
        <f t="shared" ref="AL2:AL21" si="12">LN(1+AK2)</f>
        <v>0.15337932783539215</v>
      </c>
      <c r="AM2" s="268"/>
      <c r="AN2" s="309" t="s">
        <v>26</v>
      </c>
      <c r="AO2" s="308" t="s">
        <v>27</v>
      </c>
      <c r="AR2" s="266"/>
      <c r="AS2" s="266"/>
      <c r="AT2" s="266"/>
      <c r="AU2" s="279"/>
    </row>
    <row r="3" spans="1:47" s="273" customFormat="1" ht="35" customHeight="1" x14ac:dyDescent="0.2">
      <c r="A3" s="45">
        <v>36587</v>
      </c>
      <c r="B3" s="44" t="s">
        <v>585</v>
      </c>
      <c r="C3" s="44" t="s">
        <v>77</v>
      </c>
      <c r="D3" s="44" t="s">
        <v>406</v>
      </c>
      <c r="E3" s="44">
        <f t="shared" si="0"/>
        <v>0</v>
      </c>
      <c r="F3" s="44">
        <f t="shared" si="1"/>
        <v>1</v>
      </c>
      <c r="G3" s="42">
        <v>125</v>
      </c>
      <c r="H3" s="42">
        <v>135</v>
      </c>
      <c r="I3" s="43">
        <f t="shared" si="2"/>
        <v>7.6961041136128394E-2</v>
      </c>
      <c r="J3" s="252">
        <f t="shared" si="3"/>
        <v>1.2302004035826333E-3</v>
      </c>
      <c r="K3" s="210">
        <v>-9.6428139369471935E-3</v>
      </c>
      <c r="L3" s="210">
        <f t="shared" si="4"/>
        <v>8.6603855073075581E-2</v>
      </c>
      <c r="M3" s="271">
        <f t="shared" si="5"/>
        <v>1</v>
      </c>
      <c r="N3" s="271">
        <f t="shared" si="6"/>
        <v>0</v>
      </c>
      <c r="O3" s="271">
        <f t="shared" si="7"/>
        <v>0</v>
      </c>
      <c r="P3" s="42">
        <v>87.1</v>
      </c>
      <c r="Q3" s="33">
        <v>0.69679999999999997</v>
      </c>
      <c r="R3" s="23">
        <v>0</v>
      </c>
      <c r="S3" s="23">
        <v>1997</v>
      </c>
      <c r="T3" s="23">
        <v>3</v>
      </c>
      <c r="U3" s="23">
        <f t="shared" si="8"/>
        <v>1.0986122886681098</v>
      </c>
      <c r="V3" s="32">
        <v>50000</v>
      </c>
      <c r="W3" s="32">
        <v>6250000</v>
      </c>
      <c r="X3" s="246">
        <f t="shared" si="9"/>
        <v>8.740336742730447</v>
      </c>
      <c r="Y3" s="32">
        <v>0</v>
      </c>
      <c r="Z3" s="32">
        <v>50000</v>
      </c>
      <c r="AA3" s="32">
        <v>6250000</v>
      </c>
      <c r="AB3" s="246">
        <f t="shared" si="10"/>
        <v>8.740336742730447</v>
      </c>
      <c r="AC3" s="32">
        <v>0</v>
      </c>
      <c r="AD3" s="44" t="s">
        <v>343</v>
      </c>
      <c r="AE3" s="269">
        <f>1+AK19</f>
        <v>1.000498400164392</v>
      </c>
      <c r="AF3" s="269">
        <f t="shared" si="11"/>
        <v>4.9827600428258782E-4</v>
      </c>
      <c r="AG3" s="44">
        <v>0</v>
      </c>
      <c r="AH3" s="44"/>
      <c r="AI3" s="306" t="s">
        <v>346</v>
      </c>
      <c r="AJ3" s="294">
        <f>W4</f>
        <v>434000000</v>
      </c>
      <c r="AK3" s="293">
        <f>$AJ$3/$AJ$22</f>
        <v>3.1235476006660971E-3</v>
      </c>
      <c r="AL3" s="273">
        <f t="shared" si="12"/>
        <v>3.1186794604701109E-3</v>
      </c>
      <c r="AM3" s="268"/>
      <c r="AN3" s="204" t="s">
        <v>23</v>
      </c>
      <c r="AO3" s="307">
        <f>93+32</f>
        <v>125</v>
      </c>
      <c r="AR3" s="266"/>
      <c r="AS3" s="266"/>
      <c r="AT3" s="266"/>
      <c r="AU3" s="279"/>
    </row>
    <row r="4" spans="1:47" s="273" customFormat="1" ht="35" customHeight="1" x14ac:dyDescent="0.2">
      <c r="A4" s="45">
        <v>36666</v>
      </c>
      <c r="B4" s="44" t="s">
        <v>584</v>
      </c>
      <c r="C4" s="44" t="s">
        <v>185</v>
      </c>
      <c r="D4" s="44" t="s">
        <v>401</v>
      </c>
      <c r="E4" s="44">
        <f t="shared" si="0"/>
        <v>1</v>
      </c>
      <c r="F4" s="44">
        <f t="shared" si="1"/>
        <v>0</v>
      </c>
      <c r="G4" s="42">
        <v>155</v>
      </c>
      <c r="H4" s="42">
        <v>152</v>
      </c>
      <c r="I4" s="43">
        <f t="shared" si="2"/>
        <v>-1.9544596072970283E-2</v>
      </c>
      <c r="J4" s="252">
        <f t="shared" si="3"/>
        <v>3.7738199048555797E-3</v>
      </c>
      <c r="K4" s="210">
        <v>-1.6610460320627237E-2</v>
      </c>
      <c r="L4" s="210">
        <f t="shared" si="4"/>
        <v>-2.9341357523430464E-3</v>
      </c>
      <c r="M4" s="271">
        <f t="shared" si="5"/>
        <v>0</v>
      </c>
      <c r="N4" s="271">
        <f t="shared" si="6"/>
        <v>1</v>
      </c>
      <c r="O4" s="271">
        <f t="shared" si="7"/>
        <v>0</v>
      </c>
      <c r="P4" s="42">
        <v>41.5</v>
      </c>
      <c r="Q4" s="33">
        <v>0.26774193548387099</v>
      </c>
      <c r="R4" s="23">
        <v>0</v>
      </c>
      <c r="S4" s="23">
        <v>1993</v>
      </c>
      <c r="T4" s="23">
        <v>7</v>
      </c>
      <c r="U4" s="23">
        <f t="shared" si="8"/>
        <v>1.9459101490553132</v>
      </c>
      <c r="V4" s="32">
        <v>2800000</v>
      </c>
      <c r="W4" s="32">
        <v>434000000</v>
      </c>
      <c r="X4" s="246">
        <f t="shared" si="9"/>
        <v>12.980799813082541</v>
      </c>
      <c r="Y4" s="32">
        <v>0</v>
      </c>
      <c r="Z4" s="32">
        <v>2800000</v>
      </c>
      <c r="AA4" s="32">
        <v>434000000</v>
      </c>
      <c r="AB4" s="246">
        <f t="shared" si="10"/>
        <v>12.980799813082541</v>
      </c>
      <c r="AC4" s="32">
        <v>0</v>
      </c>
      <c r="AD4" s="44" t="s">
        <v>583</v>
      </c>
      <c r="AE4" s="269">
        <f>1+AK3</f>
        <v>1.0031235476006661</v>
      </c>
      <c r="AF4" s="269">
        <f t="shared" si="11"/>
        <v>3.1186794604701109E-3</v>
      </c>
      <c r="AG4" s="44">
        <v>0</v>
      </c>
      <c r="AH4" s="44"/>
      <c r="AI4" s="299" t="s">
        <v>348</v>
      </c>
      <c r="AJ4" s="294">
        <f>W6+W46</f>
        <v>903885000</v>
      </c>
      <c r="AK4" s="293">
        <f>$AJ$4/$AJ$22</f>
        <v>6.5053636475301269E-3</v>
      </c>
      <c r="AL4" s="273">
        <f t="shared" si="12"/>
        <v>6.4842950924817594E-3</v>
      </c>
      <c r="AM4" s="268"/>
      <c r="AN4" s="202" t="s">
        <v>21</v>
      </c>
      <c r="AO4" s="304">
        <f>AVERAGE(I2:I126)</f>
        <v>4.188682833551613E-2</v>
      </c>
      <c r="AR4" s="69"/>
      <c r="AS4" s="69"/>
      <c r="AT4" s="69"/>
      <c r="AU4" s="279"/>
    </row>
    <row r="5" spans="1:47" s="273" customFormat="1" ht="35" customHeight="1" x14ac:dyDescent="0.2">
      <c r="A5" s="45">
        <v>36670</v>
      </c>
      <c r="B5" s="44" t="s">
        <v>582</v>
      </c>
      <c r="C5" s="44" t="s">
        <v>74</v>
      </c>
      <c r="D5" s="44" t="s">
        <v>406</v>
      </c>
      <c r="E5" s="44">
        <f t="shared" si="0"/>
        <v>0</v>
      </c>
      <c r="F5" s="44">
        <f t="shared" si="1"/>
        <v>1</v>
      </c>
      <c r="G5" s="42">
        <v>105</v>
      </c>
      <c r="H5" s="42">
        <v>104</v>
      </c>
      <c r="I5" s="43">
        <f t="shared" si="2"/>
        <v>-9.5694510161506725E-3</v>
      </c>
      <c r="J5" s="252">
        <f t="shared" si="3"/>
        <v>2.6477486847167712E-3</v>
      </c>
      <c r="K5" s="210">
        <v>-1.7004321646017926E-2</v>
      </c>
      <c r="L5" s="210">
        <f t="shared" si="4"/>
        <v>7.4348706298672535E-3</v>
      </c>
      <c r="M5" s="271">
        <f t="shared" si="5"/>
        <v>0</v>
      </c>
      <c r="N5" s="271">
        <f t="shared" si="6"/>
        <v>1</v>
      </c>
      <c r="O5" s="271">
        <f t="shared" si="7"/>
        <v>0</v>
      </c>
      <c r="P5" s="42">
        <v>71.900000000000006</v>
      </c>
      <c r="Q5" s="33">
        <v>0.68476190476190479</v>
      </c>
      <c r="R5" s="23">
        <v>0</v>
      </c>
      <c r="S5" s="23">
        <v>1983</v>
      </c>
      <c r="T5" s="23">
        <v>17</v>
      </c>
      <c r="U5" s="23">
        <f t="shared" si="8"/>
        <v>2.8332133440562162</v>
      </c>
      <c r="V5" s="32">
        <v>600000</v>
      </c>
      <c r="W5" s="32">
        <v>63000000</v>
      </c>
      <c r="X5" s="246">
        <f t="shared" si="9"/>
        <v>11.05089000537367</v>
      </c>
      <c r="Y5" s="32">
        <v>0</v>
      </c>
      <c r="Z5" s="32">
        <v>600000</v>
      </c>
      <c r="AA5" s="32">
        <v>63000000</v>
      </c>
      <c r="AB5" s="246">
        <f t="shared" si="10"/>
        <v>11.05089000537367</v>
      </c>
      <c r="AC5" s="32">
        <v>0</v>
      </c>
      <c r="AD5" s="44" t="s">
        <v>581</v>
      </c>
      <c r="AE5" s="269">
        <f>1+AK19</f>
        <v>1.000498400164392</v>
      </c>
      <c r="AF5" s="269">
        <f t="shared" si="11"/>
        <v>4.9827600428258782E-4</v>
      </c>
      <c r="AG5" s="44">
        <v>0</v>
      </c>
      <c r="AH5" s="44"/>
      <c r="AI5" s="306" t="s">
        <v>359</v>
      </c>
      <c r="AJ5" s="294">
        <f>W7+W10+W17+W22+W31+W36+W50+W57+W60+W64+W72+W79+W80+W85+W87+W89+W95+W121+W125</f>
        <v>16223793878.080002</v>
      </c>
      <c r="AK5" s="293">
        <f>$AJ$5/$AJ$22</f>
        <v>0.11676449871331361</v>
      </c>
      <c r="AL5" s="273">
        <f t="shared" si="12"/>
        <v>0.11043566411930648</v>
      </c>
      <c r="AM5" s="268"/>
      <c r="AN5" s="202" t="s">
        <v>19</v>
      </c>
      <c r="AO5" s="304">
        <f>MEDIAN(I2:I126)</f>
        <v>2.4887715507778883E-2</v>
      </c>
      <c r="AR5" s="41"/>
      <c r="AS5" s="41"/>
      <c r="AT5" s="41"/>
      <c r="AU5" s="279"/>
    </row>
    <row r="6" spans="1:47" s="273" customFormat="1" ht="35" customHeight="1" x14ac:dyDescent="0.2">
      <c r="A6" s="45">
        <v>36780</v>
      </c>
      <c r="B6" s="44"/>
      <c r="C6" s="44" t="s">
        <v>184</v>
      </c>
      <c r="D6" s="44" t="s">
        <v>401</v>
      </c>
      <c r="E6" s="44">
        <f t="shared" si="0"/>
        <v>1</v>
      </c>
      <c r="F6" s="44">
        <f t="shared" si="1"/>
        <v>0</v>
      </c>
      <c r="G6" s="42">
        <v>52</v>
      </c>
      <c r="H6" s="42">
        <v>57.5</v>
      </c>
      <c r="I6" s="43">
        <f t="shared" si="2"/>
        <v>0.10054122922187746</v>
      </c>
      <c r="J6" s="252">
        <f t="shared" si="3"/>
        <v>3.4403387433379843E-3</v>
      </c>
      <c r="K6" s="210">
        <v>2.2314088209058913E-3</v>
      </c>
      <c r="L6" s="210">
        <f t="shared" si="4"/>
        <v>9.8309820400971568E-2</v>
      </c>
      <c r="M6" s="271">
        <f t="shared" si="5"/>
        <v>1</v>
      </c>
      <c r="N6" s="271">
        <f t="shared" si="6"/>
        <v>0</v>
      </c>
      <c r="O6" s="271">
        <f t="shared" si="7"/>
        <v>0</v>
      </c>
      <c r="P6" s="42">
        <v>23.4</v>
      </c>
      <c r="Q6" s="33">
        <v>0.44999999999999996</v>
      </c>
      <c r="R6" s="23">
        <v>0</v>
      </c>
      <c r="S6" s="23">
        <v>1996</v>
      </c>
      <c r="T6" s="23">
        <v>4</v>
      </c>
      <c r="U6" s="23">
        <f t="shared" si="8"/>
        <v>1.3862943611198906</v>
      </c>
      <c r="V6" s="32">
        <v>14400000</v>
      </c>
      <c r="W6" s="32">
        <v>748800000</v>
      </c>
      <c r="X6" s="246">
        <f t="shared" si="9"/>
        <v>13.526227204145519</v>
      </c>
      <c r="Y6" s="32">
        <v>0</v>
      </c>
      <c r="Z6" s="32">
        <v>14400000</v>
      </c>
      <c r="AA6" s="32">
        <v>748800000</v>
      </c>
      <c r="AB6" s="246">
        <f t="shared" si="10"/>
        <v>13.526227204145519</v>
      </c>
      <c r="AC6" s="32">
        <v>0</v>
      </c>
      <c r="AD6" s="44" t="s">
        <v>580</v>
      </c>
      <c r="AE6" s="269">
        <f>1+$AK$4</f>
        <v>1.0065053636475301</v>
      </c>
      <c r="AF6" s="269">
        <f t="shared" si="11"/>
        <v>6.4842950924817594E-3</v>
      </c>
      <c r="AG6" s="44">
        <v>0</v>
      </c>
      <c r="AH6" s="44"/>
      <c r="AI6" s="299" t="s">
        <v>349</v>
      </c>
      <c r="AJ6" s="294">
        <f>W115</f>
        <v>936240000</v>
      </c>
      <c r="AK6" s="293">
        <f>$AJ$6/$AJ$22</f>
        <v>6.7382262802940709E-3</v>
      </c>
      <c r="AL6" s="273">
        <f t="shared" si="12"/>
        <v>6.7156259011005972E-3</v>
      </c>
      <c r="AM6" s="268"/>
      <c r="AN6" s="202" t="s">
        <v>17</v>
      </c>
      <c r="AO6" s="305">
        <f>_xlfn.VAR.P(I2:I126)</f>
        <v>7.0249215973742264E-3</v>
      </c>
      <c r="AR6" s="41"/>
      <c r="AS6" s="41"/>
      <c r="AT6" s="41"/>
      <c r="AU6" s="279"/>
    </row>
    <row r="7" spans="1:47" s="273" customFormat="1" ht="35" customHeight="1" x14ac:dyDescent="0.2">
      <c r="A7" s="45">
        <v>37043</v>
      </c>
      <c r="B7" s="44" t="s">
        <v>579</v>
      </c>
      <c r="C7" s="44" t="s">
        <v>183</v>
      </c>
      <c r="D7" s="44" t="s">
        <v>401</v>
      </c>
      <c r="E7" s="44">
        <f t="shared" si="0"/>
        <v>1</v>
      </c>
      <c r="F7" s="44">
        <f t="shared" si="1"/>
        <v>0</v>
      </c>
      <c r="G7" s="42">
        <v>12</v>
      </c>
      <c r="H7" s="42">
        <v>12</v>
      </c>
      <c r="I7" s="43">
        <f t="shared" si="2"/>
        <v>0</v>
      </c>
      <c r="J7" s="252">
        <f t="shared" si="3"/>
        <v>1.754506388008997E-3</v>
      </c>
      <c r="K7" s="210">
        <v>2.1183546683519361E-3</v>
      </c>
      <c r="L7" s="210">
        <f t="shared" si="4"/>
        <v>-2.1183546683519361E-3</v>
      </c>
      <c r="M7" s="271">
        <f t="shared" si="5"/>
        <v>0</v>
      </c>
      <c r="N7" s="271">
        <f t="shared" si="6"/>
        <v>0</v>
      </c>
      <c r="O7" s="271">
        <f t="shared" si="7"/>
        <v>1</v>
      </c>
      <c r="P7" s="42">
        <v>8</v>
      </c>
      <c r="Q7" s="33">
        <v>0.66666666666666663</v>
      </c>
      <c r="R7" s="23">
        <v>1</v>
      </c>
      <c r="S7" s="23">
        <v>1999</v>
      </c>
      <c r="T7" s="23">
        <v>2</v>
      </c>
      <c r="U7" s="23">
        <f t="shared" si="8"/>
        <v>0.69314718055994529</v>
      </c>
      <c r="V7" s="32">
        <v>3264650</v>
      </c>
      <c r="W7" s="32">
        <v>39175800</v>
      </c>
      <c r="X7" s="246">
        <f t="shared" si="9"/>
        <v>10.575814488202694</v>
      </c>
      <c r="Y7" s="32">
        <v>0</v>
      </c>
      <c r="Z7" s="32">
        <v>3264650</v>
      </c>
      <c r="AA7" s="32">
        <v>39175800</v>
      </c>
      <c r="AB7" s="246">
        <f t="shared" si="10"/>
        <v>10.575814488202694</v>
      </c>
      <c r="AC7" s="32">
        <v>0</v>
      </c>
      <c r="AD7" s="44" t="s">
        <v>538</v>
      </c>
      <c r="AE7" s="269">
        <f>1+$AK$5</f>
        <v>1.1167644987133136</v>
      </c>
      <c r="AF7" s="269">
        <f t="shared" si="11"/>
        <v>0.11043566411930648</v>
      </c>
      <c r="AG7" s="44">
        <v>1</v>
      </c>
      <c r="AH7" s="44"/>
      <c r="AI7" s="299" t="s">
        <v>347</v>
      </c>
      <c r="AJ7" s="294">
        <f>$W$9</f>
        <v>523900000</v>
      </c>
      <c r="AK7" s="293">
        <f>$AJ$7/$AJ$22</f>
        <v>3.7705681750897888E-3</v>
      </c>
      <c r="AL7" s="273">
        <f t="shared" si="12"/>
        <v>3.763477401482362E-3</v>
      </c>
      <c r="AM7" s="268"/>
      <c r="AN7" s="202" t="s">
        <v>15</v>
      </c>
      <c r="AO7" s="305">
        <f>_xlfn.STDEV.P(I2:I126)</f>
        <v>8.3814805359042774E-2</v>
      </c>
      <c r="AR7" s="41"/>
      <c r="AS7" s="41"/>
      <c r="AT7" s="41"/>
      <c r="AU7" s="279"/>
    </row>
    <row r="8" spans="1:47" s="273" customFormat="1" ht="35" customHeight="1" x14ac:dyDescent="0.2">
      <c r="A8" s="45">
        <v>37060</v>
      </c>
      <c r="B8" s="44" t="s">
        <v>578</v>
      </c>
      <c r="C8" s="44" t="s">
        <v>182</v>
      </c>
      <c r="D8" s="44" t="s">
        <v>401</v>
      </c>
      <c r="E8" s="44">
        <f t="shared" si="0"/>
        <v>1</v>
      </c>
      <c r="F8" s="44">
        <f t="shared" si="1"/>
        <v>0</v>
      </c>
      <c r="G8" s="42">
        <v>69</v>
      </c>
      <c r="H8" s="42">
        <v>69</v>
      </c>
      <c r="I8" s="43">
        <f t="shared" si="2"/>
        <v>0</v>
      </c>
      <c r="J8" s="252">
        <f t="shared" si="3"/>
        <v>1.754506388008997E-3</v>
      </c>
      <c r="K8" s="210">
        <v>-5.3118322021384722E-4</v>
      </c>
      <c r="L8" s="210">
        <f t="shared" si="4"/>
        <v>5.3118322021384722E-4</v>
      </c>
      <c r="M8" s="271">
        <f t="shared" si="5"/>
        <v>0</v>
      </c>
      <c r="N8" s="271">
        <f t="shared" si="6"/>
        <v>0</v>
      </c>
      <c r="O8" s="271">
        <f t="shared" si="7"/>
        <v>1</v>
      </c>
      <c r="P8" s="42">
        <v>43.45</v>
      </c>
      <c r="Q8" s="33">
        <v>0.6297101449275363</v>
      </c>
      <c r="R8" s="23">
        <v>0</v>
      </c>
      <c r="S8" s="23">
        <v>1972</v>
      </c>
      <c r="T8" s="23">
        <v>29</v>
      </c>
      <c r="U8" s="23">
        <f t="shared" si="8"/>
        <v>3.3672958299864741</v>
      </c>
      <c r="V8" s="32">
        <v>308760000</v>
      </c>
      <c r="W8" s="32">
        <v>21304440000</v>
      </c>
      <c r="X8" s="246">
        <f t="shared" si="9"/>
        <v>16.874426059661051</v>
      </c>
      <c r="Y8" s="32">
        <v>1852834202.8985505</v>
      </c>
      <c r="Z8" s="32">
        <v>2161594202.8985505</v>
      </c>
      <c r="AA8" s="32">
        <v>149150000000</v>
      </c>
      <c r="AB8" s="246">
        <f t="shared" si="10"/>
        <v>18.820463068925033</v>
      </c>
      <c r="AC8" s="32">
        <v>0</v>
      </c>
      <c r="AD8" s="44" t="s">
        <v>577</v>
      </c>
      <c r="AE8" s="269">
        <f>1+$AK$2</f>
        <v>1.1657671029942069</v>
      </c>
      <c r="AF8" s="269">
        <f t="shared" si="11"/>
        <v>0.15337932783539215</v>
      </c>
      <c r="AG8" s="44">
        <v>1</v>
      </c>
      <c r="AH8" s="44"/>
      <c r="AI8" s="299" t="s">
        <v>351</v>
      </c>
      <c r="AJ8" s="294">
        <f>$W$24+$W$78+$W$82+W11+W92</f>
        <v>2000573000</v>
      </c>
      <c r="AK8" s="293">
        <f>$AJ$8/$AJ$22</f>
        <v>1.4398352520984738E-2</v>
      </c>
      <c r="AL8" s="273">
        <f t="shared" si="12"/>
        <v>1.4295680607416428E-2</v>
      </c>
      <c r="AM8" s="268"/>
      <c r="AN8" s="202" t="s">
        <v>13</v>
      </c>
      <c r="AO8" s="304">
        <f>MAX(I2:I126)</f>
        <v>0.47584590486996392</v>
      </c>
      <c r="AR8" s="41"/>
      <c r="AS8" s="41"/>
      <c r="AT8" s="41"/>
      <c r="AU8" s="279"/>
    </row>
    <row r="9" spans="1:47" s="273" customFormat="1" ht="35" customHeight="1" x14ac:dyDescent="0.2">
      <c r="A9" s="45">
        <v>37063</v>
      </c>
      <c r="B9" s="44"/>
      <c r="C9" s="44" t="s">
        <v>181</v>
      </c>
      <c r="D9" s="44" t="s">
        <v>401</v>
      </c>
      <c r="E9" s="44">
        <f t="shared" si="0"/>
        <v>1</v>
      </c>
      <c r="F9" s="44">
        <f t="shared" si="1"/>
        <v>0</v>
      </c>
      <c r="G9" s="42">
        <v>26</v>
      </c>
      <c r="H9" s="42">
        <v>26</v>
      </c>
      <c r="I9" s="43">
        <f t="shared" si="2"/>
        <v>0</v>
      </c>
      <c r="J9" s="252">
        <f t="shared" si="3"/>
        <v>1.754506388008997E-3</v>
      </c>
      <c r="K9" s="210">
        <v>-7.8300576299459735E-3</v>
      </c>
      <c r="L9" s="210">
        <f t="shared" si="4"/>
        <v>7.8300576299459735E-3</v>
      </c>
      <c r="M9" s="271">
        <f t="shared" si="5"/>
        <v>0</v>
      </c>
      <c r="N9" s="271">
        <f t="shared" si="6"/>
        <v>0</v>
      </c>
      <c r="O9" s="271">
        <f t="shared" si="7"/>
        <v>1</v>
      </c>
      <c r="P9" s="42">
        <v>27.25</v>
      </c>
      <c r="Q9" s="33">
        <v>1.0480769230769231</v>
      </c>
      <c r="R9" s="23">
        <v>0</v>
      </c>
      <c r="S9" s="23">
        <v>1925</v>
      </c>
      <c r="T9" s="23">
        <v>76</v>
      </c>
      <c r="U9" s="23">
        <f t="shared" si="8"/>
        <v>4.3307333402863311</v>
      </c>
      <c r="V9" s="32">
        <v>20150000</v>
      </c>
      <c r="W9" s="32">
        <v>523900000</v>
      </c>
      <c r="X9" s="246">
        <f t="shared" si="9"/>
        <v>13.169056105396312</v>
      </c>
      <c r="Y9" s="32">
        <v>0</v>
      </c>
      <c r="Z9" s="32">
        <v>20150000</v>
      </c>
      <c r="AA9" s="32">
        <v>523900000</v>
      </c>
      <c r="AB9" s="246">
        <f t="shared" si="10"/>
        <v>13.169056105396312</v>
      </c>
      <c r="AC9" s="32">
        <v>0</v>
      </c>
      <c r="AD9" s="44" t="s">
        <v>576</v>
      </c>
      <c r="AE9" s="269">
        <f>1+AK7</f>
        <v>1.0037705681750897</v>
      </c>
      <c r="AF9" s="269">
        <f t="shared" si="11"/>
        <v>3.763477401482362E-3</v>
      </c>
      <c r="AG9" s="44">
        <v>0</v>
      </c>
      <c r="AH9" s="44"/>
      <c r="AI9" s="299" t="s">
        <v>357</v>
      </c>
      <c r="AJ9" s="294">
        <f>W13+W14+W16+W18+W20+$W$23+$W$37+W81+W21+W32+W44+W45+W47+W49+W53+W58+W61+W67+W68+W70</f>
        <v>8528568518</v>
      </c>
      <c r="AK9" s="293">
        <f>$AJ$9/$AJ$22</f>
        <v>6.1381082330680445E-2</v>
      </c>
      <c r="AL9" s="273">
        <f t="shared" si="12"/>
        <v>5.9570967935202467E-2</v>
      </c>
      <c r="AM9" s="268"/>
      <c r="AN9" s="202" t="s">
        <v>11</v>
      </c>
      <c r="AO9" s="304">
        <f>MIN(I2:I126)</f>
        <v>-0.16345307248957186</v>
      </c>
      <c r="AR9" s="41"/>
      <c r="AS9" s="41"/>
      <c r="AT9" s="41"/>
      <c r="AU9" s="279"/>
    </row>
    <row r="10" spans="1:47" s="273" customFormat="1" ht="35" customHeight="1" x14ac:dyDescent="0.2">
      <c r="A10" s="45">
        <v>37074</v>
      </c>
      <c r="B10" s="44" t="s">
        <v>575</v>
      </c>
      <c r="C10" s="44" t="s">
        <v>180</v>
      </c>
      <c r="D10" s="44" t="s">
        <v>401</v>
      </c>
      <c r="E10" s="44">
        <f t="shared" si="0"/>
        <v>1</v>
      </c>
      <c r="F10" s="44">
        <f t="shared" si="1"/>
        <v>0</v>
      </c>
      <c r="G10" s="42">
        <v>10</v>
      </c>
      <c r="H10" s="42">
        <v>10.41</v>
      </c>
      <c r="I10" s="43">
        <f t="shared" si="2"/>
        <v>4.0181789632831762E-2</v>
      </c>
      <c r="J10" s="252">
        <f t="shared" si="3"/>
        <v>2.9071569776515928E-6</v>
      </c>
      <c r="K10" s="210">
        <v>5.561387892318909E-3</v>
      </c>
      <c r="L10" s="210">
        <f t="shared" si="4"/>
        <v>3.4620401740512854E-2</v>
      </c>
      <c r="M10" s="271">
        <f t="shared" si="5"/>
        <v>1</v>
      </c>
      <c r="N10" s="271">
        <f t="shared" si="6"/>
        <v>0</v>
      </c>
      <c r="O10" s="271">
        <f t="shared" si="7"/>
        <v>0</v>
      </c>
      <c r="P10" s="42">
        <v>6.92</v>
      </c>
      <c r="Q10" s="33">
        <v>0.69199999999999995</v>
      </c>
      <c r="R10" s="23">
        <v>0</v>
      </c>
      <c r="S10" s="23">
        <v>1998</v>
      </c>
      <c r="T10" s="23">
        <f>2017-S10</f>
        <v>19</v>
      </c>
      <c r="U10" s="23">
        <f t="shared" si="8"/>
        <v>2.9444389791664403</v>
      </c>
      <c r="V10" s="32">
        <v>21500000</v>
      </c>
      <c r="W10" s="32">
        <v>215000000</v>
      </c>
      <c r="X10" s="246">
        <f t="shared" si="9"/>
        <v>12.2783933071098</v>
      </c>
      <c r="Y10" s="32">
        <f>Z10-V10</f>
        <v>0</v>
      </c>
      <c r="Z10" s="32">
        <f>AA10/G10</f>
        <v>21500000</v>
      </c>
      <c r="AA10" s="32">
        <v>215000000</v>
      </c>
      <c r="AB10" s="246">
        <f t="shared" si="10"/>
        <v>12.2783933071098</v>
      </c>
      <c r="AC10" s="32">
        <v>0</v>
      </c>
      <c r="AD10" s="44" t="s">
        <v>546</v>
      </c>
      <c r="AE10" s="269">
        <f>1+$AK$5</f>
        <v>1.1167644987133136</v>
      </c>
      <c r="AF10" s="269">
        <f t="shared" si="11"/>
        <v>0.11043566411930648</v>
      </c>
      <c r="AG10" s="44">
        <v>1</v>
      </c>
      <c r="AH10" s="44"/>
      <c r="AI10" s="299" t="s">
        <v>361</v>
      </c>
      <c r="AJ10" s="294">
        <f>$W$26+$W$29+$W$33+$W$39+$W$41+$W$48+$W$52+$W$54+$W$56+$W$59+$W$63+$W$73+$W$74+$W$75+$W$76+$W$90+$W$91+$W$96+$W$97+$W$98+$W$101+$W$102+$W$104+$W$105+$W$109+$W$111+$W$112+$W$113+$W$116+$W$117+$W$118+$W$119+$W$120+$W$122+$W$123+$W$124</f>
        <v>45230977604.550003</v>
      </c>
      <c r="AK10" s="293">
        <f>$AJ$10/$AJ$22</f>
        <v>0.3255325151439496</v>
      </c>
      <c r="AL10" s="273">
        <f t="shared" si="12"/>
        <v>0.28181427692057592</v>
      </c>
      <c r="AM10" s="268"/>
      <c r="AN10" s="202" t="s">
        <v>9</v>
      </c>
      <c r="AO10" s="303">
        <f>SKEW(I2:I126)</f>
        <v>1.8913164000341254</v>
      </c>
      <c r="AR10" s="41"/>
      <c r="AS10" s="41"/>
      <c r="AT10" s="41"/>
      <c r="AU10" s="279"/>
    </row>
    <row r="11" spans="1:47" s="273" customFormat="1" ht="35" customHeight="1" x14ac:dyDescent="0.2">
      <c r="A11" s="45">
        <v>37315</v>
      </c>
      <c r="B11" s="44" t="s">
        <v>574</v>
      </c>
      <c r="C11" s="44" t="s">
        <v>573</v>
      </c>
      <c r="D11" s="44" t="s">
        <v>406</v>
      </c>
      <c r="E11" s="44">
        <f t="shared" si="0"/>
        <v>0</v>
      </c>
      <c r="F11" s="44">
        <f t="shared" si="1"/>
        <v>1</v>
      </c>
      <c r="G11" s="42">
        <v>15.7</v>
      </c>
      <c r="H11" s="42">
        <v>16.399999999999999</v>
      </c>
      <c r="I11" s="43">
        <f t="shared" si="2"/>
        <v>4.3620622475890353E-2</v>
      </c>
      <c r="J11" s="252">
        <f t="shared" si="3"/>
        <v>3.0060421211959906E-6</v>
      </c>
      <c r="K11" s="210">
        <v>-3.4991649579876969E-3</v>
      </c>
      <c r="L11" s="210">
        <f t="shared" si="4"/>
        <v>4.7119787433878048E-2</v>
      </c>
      <c r="M11" s="271">
        <f t="shared" si="5"/>
        <v>1</v>
      </c>
      <c r="N11" s="271">
        <f t="shared" si="6"/>
        <v>0</v>
      </c>
      <c r="O11" s="271">
        <f t="shared" si="7"/>
        <v>0</v>
      </c>
      <c r="P11" s="42">
        <v>5.41</v>
      </c>
      <c r="Q11" s="33">
        <f>P11/G11</f>
        <v>0.34458598726114653</v>
      </c>
      <c r="R11" s="23">
        <v>1</v>
      </c>
      <c r="S11" s="23">
        <v>1984</v>
      </c>
      <c r="T11" s="23">
        <f>2017-S11</f>
        <v>33</v>
      </c>
      <c r="U11" s="23">
        <f t="shared" si="8"/>
        <v>3.4965075614664802</v>
      </c>
      <c r="V11" s="32">
        <v>13690000</v>
      </c>
      <c r="W11" s="32">
        <f>G11*V11</f>
        <v>214933000</v>
      </c>
      <c r="X11" s="246">
        <f t="shared" si="9"/>
        <v>12.278081630636757</v>
      </c>
      <c r="Y11" s="32">
        <f>Z11-V11</f>
        <v>0</v>
      </c>
      <c r="Z11" s="32">
        <f>AA11/G11</f>
        <v>13690000</v>
      </c>
      <c r="AA11" s="32">
        <f>W11</f>
        <v>214933000</v>
      </c>
      <c r="AB11" s="246">
        <f t="shared" si="10"/>
        <v>12.278081630636757</v>
      </c>
      <c r="AC11" s="32">
        <v>0</v>
      </c>
      <c r="AD11" s="44" t="s">
        <v>572</v>
      </c>
      <c r="AE11" s="269">
        <f>1+$AK$8</f>
        <v>1.0143983525209848</v>
      </c>
      <c r="AF11" s="269">
        <f t="shared" si="11"/>
        <v>1.4295680607416428E-2</v>
      </c>
      <c r="AG11" s="44">
        <v>0</v>
      </c>
      <c r="AH11" s="44"/>
      <c r="AI11" s="299" t="s">
        <v>358</v>
      </c>
      <c r="AJ11" s="294">
        <f>$W$19+$W$77+$W$93</f>
        <v>15466070000</v>
      </c>
      <c r="AK11" s="293">
        <f>$AJ$11/$AJ$22</f>
        <v>0.11131107336459425</v>
      </c>
      <c r="AL11" s="273">
        <f t="shared" si="12"/>
        <v>0.1055404654940182</v>
      </c>
      <c r="AM11" s="268"/>
      <c r="AN11" s="202" t="s">
        <v>7</v>
      </c>
      <c r="AO11" s="302">
        <f>KURT(I2:I126)</f>
        <v>6.5820859611226865</v>
      </c>
      <c r="AR11" s="41"/>
      <c r="AS11" s="41"/>
      <c r="AT11" s="41"/>
      <c r="AU11" s="279"/>
    </row>
    <row r="12" spans="1:47" s="273" customFormat="1" ht="35" customHeight="1" x14ac:dyDescent="0.2">
      <c r="A12" s="45">
        <v>37490</v>
      </c>
      <c r="B12" s="44" t="s">
        <v>571</v>
      </c>
      <c r="C12" s="44" t="s">
        <v>73</v>
      </c>
      <c r="D12" s="44" t="s">
        <v>406</v>
      </c>
      <c r="E12" s="44">
        <f t="shared" si="0"/>
        <v>0</v>
      </c>
      <c r="F12" s="44">
        <f t="shared" si="1"/>
        <v>1</v>
      </c>
      <c r="G12" s="42">
        <v>241.5</v>
      </c>
      <c r="H12" s="42">
        <v>247.5</v>
      </c>
      <c r="I12" s="43">
        <f t="shared" si="2"/>
        <v>2.454110891611766E-2</v>
      </c>
      <c r="J12" s="252">
        <f t="shared" si="3"/>
        <v>3.008739821764972E-4</v>
      </c>
      <c r="K12" s="210">
        <v>1.6082913620777069E-2</v>
      </c>
      <c r="L12" s="210">
        <f t="shared" si="4"/>
        <v>8.4581952953405905E-3</v>
      </c>
      <c r="M12" s="271">
        <f t="shared" si="5"/>
        <v>1</v>
      </c>
      <c r="N12" s="271">
        <f t="shared" si="6"/>
        <v>0</v>
      </c>
      <c r="O12" s="271">
        <f t="shared" si="7"/>
        <v>0</v>
      </c>
      <c r="P12" s="42">
        <v>186.62</v>
      </c>
      <c r="Q12" s="33">
        <f>P12/G12</f>
        <v>0.77275362318840579</v>
      </c>
      <c r="R12" s="23">
        <v>0</v>
      </c>
      <c r="S12" s="23">
        <v>1999</v>
      </c>
      <c r="T12" s="23">
        <f>2002-S12</f>
        <v>3</v>
      </c>
      <c r="U12" s="23">
        <f t="shared" si="8"/>
        <v>1.0986122886681098</v>
      </c>
      <c r="V12" s="32">
        <v>4860000</v>
      </c>
      <c r="W12" s="32">
        <f>G12*V12</f>
        <v>1173690000</v>
      </c>
      <c r="X12" s="246">
        <f t="shared" si="9"/>
        <v>13.975663189987166</v>
      </c>
      <c r="Y12" s="32">
        <f>Z12-V12</f>
        <v>0</v>
      </c>
      <c r="Z12" s="32">
        <f>AA12/G12</f>
        <v>4860000</v>
      </c>
      <c r="AA12" s="32">
        <f>W12</f>
        <v>1173690000</v>
      </c>
      <c r="AB12" s="246">
        <f t="shared" si="10"/>
        <v>13.975663189987166</v>
      </c>
      <c r="AC12" s="32">
        <v>0</v>
      </c>
      <c r="AD12" s="44" t="s">
        <v>570</v>
      </c>
      <c r="AE12" s="269">
        <f>1+$AK$17</f>
        <v>1.0338000957117792</v>
      </c>
      <c r="AF12" s="269">
        <f t="shared" si="11"/>
        <v>3.3241426362288627E-2</v>
      </c>
      <c r="AG12" s="44">
        <v>0</v>
      </c>
      <c r="AH12" s="44"/>
      <c r="AI12" s="299" t="s">
        <v>355</v>
      </c>
      <c r="AJ12" s="294">
        <f>W15+$W$83</f>
        <v>5291630000</v>
      </c>
      <c r="AK12" s="293">
        <f>$AJ$12/$AJ$22</f>
        <v>3.8084465875835805E-2</v>
      </c>
      <c r="AL12" s="273">
        <f t="shared" si="12"/>
        <v>3.7377155109181194E-2</v>
      </c>
      <c r="AM12" s="268"/>
      <c r="AN12" s="301" t="s">
        <v>569</v>
      </c>
      <c r="AO12" s="300">
        <f>AC127</f>
        <v>0</v>
      </c>
      <c r="AR12" s="279"/>
      <c r="AS12" s="279"/>
      <c r="AT12" s="279"/>
      <c r="AU12" s="279"/>
    </row>
    <row r="13" spans="1:47" s="273" customFormat="1" ht="35" customHeight="1" x14ac:dyDescent="0.2">
      <c r="A13" s="45">
        <v>37972</v>
      </c>
      <c r="B13" s="44" t="s">
        <v>568</v>
      </c>
      <c r="C13" s="44" t="s">
        <v>179</v>
      </c>
      <c r="D13" s="44" t="s">
        <v>401</v>
      </c>
      <c r="E13" s="44">
        <f t="shared" si="0"/>
        <v>1</v>
      </c>
      <c r="F13" s="44">
        <f t="shared" si="1"/>
        <v>0</v>
      </c>
      <c r="G13" s="42">
        <v>32</v>
      </c>
      <c r="H13" s="42">
        <v>33.5</v>
      </c>
      <c r="I13" s="43">
        <f t="shared" si="2"/>
        <v>4.5809536031294201E-2</v>
      </c>
      <c r="J13" s="252">
        <f t="shared" si="3"/>
        <v>1.5387635666516508E-5</v>
      </c>
      <c r="K13" s="210">
        <v>-1.5012764207323946E-3</v>
      </c>
      <c r="L13" s="210">
        <f t="shared" si="4"/>
        <v>4.7310812452026597E-2</v>
      </c>
      <c r="M13" s="271">
        <f t="shared" si="5"/>
        <v>1</v>
      </c>
      <c r="N13" s="271">
        <f t="shared" si="6"/>
        <v>0</v>
      </c>
      <c r="O13" s="271">
        <f t="shared" si="7"/>
        <v>0</v>
      </c>
      <c r="P13" s="42">
        <v>24.22</v>
      </c>
      <c r="Q13" s="33">
        <v>0.75687499999999996</v>
      </c>
      <c r="R13" s="23">
        <v>0</v>
      </c>
      <c r="S13" s="23">
        <v>1993</v>
      </c>
      <c r="T13" s="23">
        <v>10</v>
      </c>
      <c r="U13" s="23">
        <f t="shared" si="8"/>
        <v>2.3025850929940459</v>
      </c>
      <c r="V13" s="32">
        <v>7812500</v>
      </c>
      <c r="W13" s="32">
        <v>250000000</v>
      </c>
      <c r="X13" s="246">
        <f t="shared" si="9"/>
        <v>12.429216196844383</v>
      </c>
      <c r="Y13" s="32">
        <v>10281562.5</v>
      </c>
      <c r="Z13" s="32">
        <v>18094062.5</v>
      </c>
      <c r="AA13" s="32">
        <v>579010000</v>
      </c>
      <c r="AB13" s="246">
        <f t="shared" si="10"/>
        <v>13.269075027563154</v>
      </c>
      <c r="AC13" s="32">
        <v>0</v>
      </c>
      <c r="AD13" s="44" t="s">
        <v>504</v>
      </c>
      <c r="AE13" s="269">
        <f>1+$AK$9</f>
        <v>1.0613810823306804</v>
      </c>
      <c r="AF13" s="269">
        <f t="shared" si="11"/>
        <v>5.9570967935202467E-2</v>
      </c>
      <c r="AG13" s="44">
        <v>1</v>
      </c>
      <c r="AH13" s="44"/>
      <c r="AI13" s="299" t="s">
        <v>352</v>
      </c>
      <c r="AJ13" s="294">
        <f>$W$30+$QC$34+$W$51+$W$65+$W$69+$W$71+$W$84+$W$126</f>
        <v>3351350077</v>
      </c>
      <c r="AK13" s="293">
        <f>$AJ$13/$AJ$22</f>
        <v>2.4120049520749975E-2</v>
      </c>
      <c r="AL13" s="273">
        <f t="shared" si="12"/>
        <v>2.383375560583716E-2</v>
      </c>
      <c r="AM13" s="268"/>
      <c r="AN13" s="298" t="s">
        <v>567</v>
      </c>
      <c r="AO13" s="297">
        <v>3</v>
      </c>
      <c r="AR13" s="279"/>
      <c r="AS13" s="279"/>
      <c r="AT13" s="279"/>
      <c r="AU13" s="279"/>
    </row>
    <row r="14" spans="1:47" s="273" customFormat="1" ht="35" customHeight="1" x14ac:dyDescent="0.2">
      <c r="A14" s="45">
        <v>38056</v>
      </c>
      <c r="B14" s="44" t="s">
        <v>566</v>
      </c>
      <c r="C14" s="44" t="s">
        <v>178</v>
      </c>
      <c r="D14" s="44" t="s">
        <v>401</v>
      </c>
      <c r="E14" s="44">
        <f t="shared" si="0"/>
        <v>1</v>
      </c>
      <c r="F14" s="44">
        <f t="shared" si="1"/>
        <v>0</v>
      </c>
      <c r="G14" s="42">
        <v>10</v>
      </c>
      <c r="H14" s="42">
        <v>11.4</v>
      </c>
      <c r="I14" s="43">
        <f t="shared" si="2"/>
        <v>0.13102826240640419</v>
      </c>
      <c r="J14" s="252">
        <f t="shared" si="3"/>
        <v>7.9461952682144833E-3</v>
      </c>
      <c r="K14" s="210">
        <v>-1.0128810305176553E-2</v>
      </c>
      <c r="L14" s="210">
        <f t="shared" si="4"/>
        <v>0.14115707271158073</v>
      </c>
      <c r="M14" s="271">
        <f t="shared" si="5"/>
        <v>1</v>
      </c>
      <c r="N14" s="271">
        <f t="shared" si="6"/>
        <v>0</v>
      </c>
      <c r="O14" s="271">
        <f t="shared" si="7"/>
        <v>0</v>
      </c>
      <c r="P14" s="42">
        <v>4.2699999999999996</v>
      </c>
      <c r="Q14" s="33">
        <v>0.42699999999999994</v>
      </c>
      <c r="R14" s="23">
        <v>1</v>
      </c>
      <c r="S14" s="23">
        <v>1995</v>
      </c>
      <c r="T14" s="23">
        <v>9</v>
      </c>
      <c r="U14" s="23">
        <f t="shared" si="8"/>
        <v>2.1972245773362196</v>
      </c>
      <c r="V14" s="32">
        <v>24300000</v>
      </c>
      <c r="W14" s="32">
        <v>243000000</v>
      </c>
      <c r="X14" s="246">
        <f t="shared" si="9"/>
        <v>12.400816722322686</v>
      </c>
      <c r="Y14" s="32">
        <v>60353000</v>
      </c>
      <c r="Z14" s="32">
        <v>84653000</v>
      </c>
      <c r="AA14" s="32">
        <v>846530000</v>
      </c>
      <c r="AB14" s="246">
        <f t="shared" si="10"/>
        <v>13.648900919974597</v>
      </c>
      <c r="AC14" s="32">
        <v>0</v>
      </c>
      <c r="AD14" s="44" t="s">
        <v>504</v>
      </c>
      <c r="AE14" s="269">
        <f>1+$AK$9</f>
        <v>1.0613810823306804</v>
      </c>
      <c r="AF14" s="269">
        <f t="shared" si="11"/>
        <v>5.9570967935202467E-2</v>
      </c>
      <c r="AG14" s="44">
        <v>1</v>
      </c>
      <c r="AH14" s="44"/>
      <c r="AI14" s="284" t="s">
        <v>356</v>
      </c>
      <c r="AJ14" s="294">
        <f>$W$28+$W$34+$W$35+$W$42+$W$43+$W$62+$W$66+$W$100+$W$107+$W$108+W114+W27</f>
        <v>5747367689.8999996</v>
      </c>
      <c r="AK14" s="293">
        <f>$AJ$14/$AJ$22</f>
        <v>4.1364462115052979E-2</v>
      </c>
      <c r="AL14" s="273">
        <f t="shared" si="12"/>
        <v>4.0531836058810909E-2</v>
      </c>
      <c r="AM14" s="268"/>
      <c r="AR14" s="279"/>
      <c r="AS14" s="279"/>
      <c r="AT14" s="279"/>
      <c r="AU14" s="279"/>
    </row>
    <row r="15" spans="1:47" s="273" customFormat="1" ht="35" customHeight="1" x14ac:dyDescent="0.2">
      <c r="A15" s="45">
        <v>38070</v>
      </c>
      <c r="B15" s="44" t="s">
        <v>565</v>
      </c>
      <c r="C15" s="44" t="s">
        <v>177</v>
      </c>
      <c r="D15" s="44" t="s">
        <v>401</v>
      </c>
      <c r="E15" s="44">
        <f t="shared" si="0"/>
        <v>1</v>
      </c>
      <c r="F15" s="44">
        <f t="shared" si="1"/>
        <v>0</v>
      </c>
      <c r="G15" s="42">
        <v>41</v>
      </c>
      <c r="H15" s="42">
        <v>51</v>
      </c>
      <c r="I15" s="43">
        <f t="shared" si="2"/>
        <v>0.21825356602001797</v>
      </c>
      <c r="J15" s="252">
        <f t="shared" si="3"/>
        <v>3.1105226161473883E-2</v>
      </c>
      <c r="K15" s="210">
        <v>-1.1457192943967619E-3</v>
      </c>
      <c r="L15" s="210">
        <f t="shared" si="4"/>
        <v>0.21939928531441474</v>
      </c>
      <c r="M15" s="271">
        <f t="shared" si="5"/>
        <v>1</v>
      </c>
      <c r="N15" s="271">
        <f t="shared" si="6"/>
        <v>0</v>
      </c>
      <c r="O15" s="271">
        <f t="shared" si="7"/>
        <v>0</v>
      </c>
      <c r="P15" s="42">
        <v>52.28</v>
      </c>
      <c r="Q15" s="33">
        <v>1.2751219512195122</v>
      </c>
      <c r="R15" s="23">
        <v>0</v>
      </c>
      <c r="S15" s="23">
        <v>1905</v>
      </c>
      <c r="T15" s="23">
        <v>99</v>
      </c>
      <c r="U15" s="23">
        <f t="shared" si="8"/>
        <v>4.5951198501345898</v>
      </c>
      <c r="V15" s="32">
        <v>63890000</v>
      </c>
      <c r="W15" s="32">
        <v>2619490000</v>
      </c>
      <c r="X15" s="246">
        <f t="shared" si="9"/>
        <v>14.778490200300697</v>
      </c>
      <c r="Y15" s="32">
        <v>255622195.12195122</v>
      </c>
      <c r="Z15" s="32">
        <v>319512195.12195122</v>
      </c>
      <c r="AA15" s="32">
        <v>13100000000</v>
      </c>
      <c r="AB15" s="246">
        <f t="shared" si="10"/>
        <v>16.38812278817138</v>
      </c>
      <c r="AC15" s="32">
        <v>0</v>
      </c>
      <c r="AD15" s="44" t="s">
        <v>564</v>
      </c>
      <c r="AE15" s="269">
        <f>1+$AK$12</f>
        <v>1.0380844658758357</v>
      </c>
      <c r="AF15" s="269">
        <f t="shared" si="11"/>
        <v>3.7377155109181194E-2</v>
      </c>
      <c r="AG15" s="44">
        <v>1</v>
      </c>
      <c r="AH15" s="44"/>
      <c r="AI15" s="296" t="s">
        <v>345</v>
      </c>
      <c r="AJ15" s="294">
        <f>$W$40+$W$110</f>
        <v>266010000</v>
      </c>
      <c r="AK15" s="293">
        <f>$AJ$15/$AJ$22</f>
        <v>1.9145043715511256E-3</v>
      </c>
      <c r="AL15" s="273">
        <f t="shared" si="12"/>
        <v>1.9126740437981462E-3</v>
      </c>
      <c r="AM15" s="268"/>
    </row>
    <row r="16" spans="1:47" s="273" customFormat="1" ht="35" customHeight="1" x14ac:dyDescent="0.2">
      <c r="A16" s="45">
        <v>38072</v>
      </c>
      <c r="B16" s="44" t="s">
        <v>563</v>
      </c>
      <c r="C16" s="44" t="s">
        <v>176</v>
      </c>
      <c r="D16" s="44" t="s">
        <v>401</v>
      </c>
      <c r="E16" s="44">
        <f t="shared" si="0"/>
        <v>1</v>
      </c>
      <c r="F16" s="44">
        <f t="shared" si="1"/>
        <v>0</v>
      </c>
      <c r="G16" s="42">
        <v>20</v>
      </c>
      <c r="H16" s="42">
        <v>19.899999999999999</v>
      </c>
      <c r="I16" s="43">
        <f t="shared" si="2"/>
        <v>-5.0125418235443982E-3</v>
      </c>
      <c r="J16" s="252">
        <f t="shared" si="3"/>
        <v>2.1995509213165766E-3</v>
      </c>
      <c r="K16" s="210">
        <v>4.1527676174926663E-3</v>
      </c>
      <c r="L16" s="210">
        <f t="shared" si="4"/>
        <v>-9.1653094410370645E-3</v>
      </c>
      <c r="M16" s="271">
        <f t="shared" si="5"/>
        <v>0</v>
      </c>
      <c r="N16" s="271">
        <f t="shared" si="6"/>
        <v>1</v>
      </c>
      <c r="O16" s="271">
        <f t="shared" si="7"/>
        <v>0</v>
      </c>
      <c r="P16" s="42">
        <v>8.3699999999999992</v>
      </c>
      <c r="Q16" s="33">
        <v>0.41849999999999998</v>
      </c>
      <c r="R16" s="23">
        <v>1</v>
      </c>
      <c r="S16" s="23">
        <v>2000</v>
      </c>
      <c r="T16" s="23">
        <v>4</v>
      </c>
      <c r="U16" s="23">
        <f t="shared" si="8"/>
        <v>1.3862943611198906</v>
      </c>
      <c r="V16" s="32">
        <v>9100000</v>
      </c>
      <c r="W16" s="32">
        <v>182000000</v>
      </c>
      <c r="X16" s="246">
        <f t="shared" si="9"/>
        <v>12.111761966058932</v>
      </c>
      <c r="Y16" s="32">
        <v>0</v>
      </c>
      <c r="Z16" s="32">
        <v>9100000</v>
      </c>
      <c r="AA16" s="32">
        <v>182000000</v>
      </c>
      <c r="AB16" s="246">
        <f t="shared" si="10"/>
        <v>12.111761966058932</v>
      </c>
      <c r="AC16" s="32">
        <v>0</v>
      </c>
      <c r="AD16" s="44" t="s">
        <v>557</v>
      </c>
      <c r="AE16" s="269">
        <f>1+$AK$9</f>
        <v>1.0613810823306804</v>
      </c>
      <c r="AF16" s="269">
        <f t="shared" si="11"/>
        <v>5.9570967935202467E-2</v>
      </c>
      <c r="AG16" s="44">
        <v>0</v>
      </c>
      <c r="AH16" s="44"/>
      <c r="AI16" s="284" t="s">
        <v>344</v>
      </c>
      <c r="AJ16" s="294">
        <f>$W$86</f>
        <v>80849736</v>
      </c>
      <c r="AK16" s="293">
        <f>$AJ$16/$AJ$22</f>
        <v>5.818847900859156E-4</v>
      </c>
      <c r="AL16" s="273">
        <f t="shared" si="12"/>
        <v>5.8171556077613235E-4</v>
      </c>
      <c r="AM16" s="268"/>
    </row>
    <row r="17" spans="1:39" s="273" customFormat="1" ht="35" customHeight="1" x14ac:dyDescent="0.2">
      <c r="A17" s="45">
        <v>38078</v>
      </c>
      <c r="B17" s="44" t="s">
        <v>562</v>
      </c>
      <c r="C17" s="44" t="s">
        <v>175</v>
      </c>
      <c r="D17" s="44" t="s">
        <v>401</v>
      </c>
      <c r="E17" s="44">
        <f t="shared" si="0"/>
        <v>1</v>
      </c>
      <c r="F17" s="44">
        <f t="shared" si="1"/>
        <v>0</v>
      </c>
      <c r="G17" s="42">
        <v>130</v>
      </c>
      <c r="H17" s="42">
        <v>126.5</v>
      </c>
      <c r="I17" s="43">
        <f t="shared" si="2"/>
        <v>-2.7292142288007512E-2</v>
      </c>
      <c r="J17" s="252">
        <f t="shared" si="3"/>
        <v>4.7857299765303469E-3</v>
      </c>
      <c r="K17" s="210">
        <v>-1.6528437168825583E-3</v>
      </c>
      <c r="L17" s="210">
        <f t="shared" si="4"/>
        <v>-2.5639298571124954E-2</v>
      </c>
      <c r="M17" s="271">
        <f t="shared" si="5"/>
        <v>0</v>
      </c>
      <c r="N17" s="271">
        <f t="shared" si="6"/>
        <v>1</v>
      </c>
      <c r="O17" s="271">
        <f t="shared" si="7"/>
        <v>0</v>
      </c>
      <c r="P17" s="42">
        <v>91.54</v>
      </c>
      <c r="Q17" s="33">
        <v>0.70415384615384624</v>
      </c>
      <c r="R17" s="23">
        <v>0</v>
      </c>
      <c r="S17" s="23">
        <v>1841</v>
      </c>
      <c r="T17" s="23">
        <v>163</v>
      </c>
      <c r="U17" s="23">
        <f t="shared" si="8"/>
        <v>5.0937502008067623</v>
      </c>
      <c r="V17" s="32">
        <v>17020000</v>
      </c>
      <c r="W17" s="32">
        <v>2212600000</v>
      </c>
      <c r="X17" s="246">
        <f t="shared" si="9"/>
        <v>14.609678852582947</v>
      </c>
      <c r="Y17" s="32">
        <v>0</v>
      </c>
      <c r="Z17" s="32">
        <v>17020000</v>
      </c>
      <c r="AA17" s="32">
        <v>2212600000</v>
      </c>
      <c r="AB17" s="246">
        <f t="shared" si="10"/>
        <v>14.609678852582947</v>
      </c>
      <c r="AC17" s="32">
        <v>0</v>
      </c>
      <c r="AD17" s="44" t="s">
        <v>561</v>
      </c>
      <c r="AE17" s="269">
        <f>1+$AK$5</f>
        <v>1.1167644987133136</v>
      </c>
      <c r="AF17" s="269">
        <f t="shared" si="11"/>
        <v>0.11043566411930648</v>
      </c>
      <c r="AG17" s="44">
        <v>1</v>
      </c>
      <c r="AH17" s="44"/>
      <c r="AI17" s="284" t="s">
        <v>354</v>
      </c>
      <c r="AJ17" s="294">
        <f>W12+$W$103</f>
        <v>4696340000</v>
      </c>
      <c r="AK17" s="293">
        <f>$AJ$17/$AJ$22</f>
        <v>3.3800095711779304E-2</v>
      </c>
      <c r="AL17" s="273">
        <f t="shared" si="12"/>
        <v>3.3241426362288627E-2</v>
      </c>
      <c r="AM17" s="268"/>
    </row>
    <row r="18" spans="1:39" s="279" customFormat="1" ht="35" customHeight="1" x14ac:dyDescent="0.2">
      <c r="A18" s="254">
        <v>38114</v>
      </c>
      <c r="B18" s="280" t="s">
        <v>560</v>
      </c>
      <c r="C18" s="280" t="s">
        <v>174</v>
      </c>
      <c r="D18" s="280" t="s">
        <v>401</v>
      </c>
      <c r="E18" s="44">
        <f t="shared" si="0"/>
        <v>1</v>
      </c>
      <c r="F18" s="44">
        <f t="shared" si="1"/>
        <v>0</v>
      </c>
      <c r="G18" s="64">
        <v>7</v>
      </c>
      <c r="H18" s="64">
        <v>6.8</v>
      </c>
      <c r="I18" s="43">
        <f t="shared" si="2"/>
        <v>-2.8987536873252298E-2</v>
      </c>
      <c r="J18" s="252">
        <f t="shared" si="3"/>
        <v>5.0231756437458842E-3</v>
      </c>
      <c r="K18" s="210">
        <v>-1.6239097313425738E-2</v>
      </c>
      <c r="L18" s="210">
        <f t="shared" si="4"/>
        <v>-1.274843955982656E-2</v>
      </c>
      <c r="M18" s="271">
        <f t="shared" si="5"/>
        <v>0</v>
      </c>
      <c r="N18" s="271">
        <f t="shared" si="6"/>
        <v>1</v>
      </c>
      <c r="O18" s="271">
        <f t="shared" si="7"/>
        <v>0</v>
      </c>
      <c r="P18" s="64">
        <v>2.82</v>
      </c>
      <c r="Q18" s="33">
        <v>0.40285714285714286</v>
      </c>
      <c r="R18" s="255">
        <v>1</v>
      </c>
      <c r="S18" s="255">
        <v>1994</v>
      </c>
      <c r="T18" s="23">
        <v>10</v>
      </c>
      <c r="U18" s="23">
        <f t="shared" si="8"/>
        <v>2.3025850929940459</v>
      </c>
      <c r="V18" s="281">
        <v>7000000</v>
      </c>
      <c r="W18" s="32">
        <v>49000000</v>
      </c>
      <c r="X18" s="246">
        <f t="shared" si="9"/>
        <v>10.799575577092764</v>
      </c>
      <c r="Y18" s="32">
        <v>34538571.428571425</v>
      </c>
      <c r="Z18" s="32">
        <v>41538571.428571425</v>
      </c>
      <c r="AA18" s="281">
        <v>290770000</v>
      </c>
      <c r="AB18" s="246">
        <f t="shared" si="10"/>
        <v>12.580287855633379</v>
      </c>
      <c r="AC18" s="32">
        <v>0</v>
      </c>
      <c r="AD18" s="280" t="s">
        <v>504</v>
      </c>
      <c r="AE18" s="269">
        <f>1+$AK$9</f>
        <v>1.0613810823306804</v>
      </c>
      <c r="AF18" s="269">
        <f t="shared" si="11"/>
        <v>5.9570967935202467E-2</v>
      </c>
      <c r="AG18" s="280">
        <v>1</v>
      </c>
      <c r="AH18" s="44"/>
      <c r="AI18" s="284" t="s">
        <v>353</v>
      </c>
      <c r="AJ18" s="294">
        <f>$W$88+$W$94+$W$99+W38</f>
        <v>4161456460</v>
      </c>
      <c r="AK18" s="293">
        <f>$AJ$18/$AJ$22</f>
        <v>2.9950477744030944E-2</v>
      </c>
      <c r="AL18" s="273">
        <f t="shared" si="12"/>
        <v>2.9510721225506725E-2</v>
      </c>
      <c r="AM18" s="268"/>
    </row>
    <row r="19" spans="1:39" s="279" customFormat="1" ht="35" customHeight="1" x14ac:dyDescent="0.2">
      <c r="A19" s="254">
        <v>38131</v>
      </c>
      <c r="B19" s="280" t="s">
        <v>559</v>
      </c>
      <c r="C19" s="280" t="s">
        <v>173</v>
      </c>
      <c r="D19" s="280" t="s">
        <v>401</v>
      </c>
      <c r="E19" s="44">
        <f t="shared" si="0"/>
        <v>1</v>
      </c>
      <c r="F19" s="44">
        <f t="shared" si="1"/>
        <v>0</v>
      </c>
      <c r="G19" s="64">
        <v>25</v>
      </c>
      <c r="H19" s="64">
        <v>26.3</v>
      </c>
      <c r="I19" s="43">
        <f t="shared" si="2"/>
        <v>5.0693114315518165E-2</v>
      </c>
      <c r="J19" s="252">
        <f t="shared" si="3"/>
        <v>7.75506727615804E-5</v>
      </c>
      <c r="K19" s="210">
        <v>1.1275488830803326E-2</v>
      </c>
      <c r="L19" s="210">
        <f t="shared" si="4"/>
        <v>3.9417625484714836E-2</v>
      </c>
      <c r="M19" s="271">
        <f t="shared" si="5"/>
        <v>1</v>
      </c>
      <c r="N19" s="271">
        <f t="shared" si="6"/>
        <v>0</v>
      </c>
      <c r="O19" s="271">
        <f t="shared" si="7"/>
        <v>0</v>
      </c>
      <c r="P19" s="64">
        <v>18.8</v>
      </c>
      <c r="Q19" s="33">
        <v>0.752</v>
      </c>
      <c r="R19" s="255">
        <v>0</v>
      </c>
      <c r="S19" s="255">
        <v>1992</v>
      </c>
      <c r="T19" s="23">
        <v>12</v>
      </c>
      <c r="U19" s="23">
        <f t="shared" si="8"/>
        <v>2.4849066497880004</v>
      </c>
      <c r="V19" s="281">
        <v>51520000</v>
      </c>
      <c r="W19" s="32">
        <v>1288000000</v>
      </c>
      <c r="X19" s="246">
        <f t="shared" si="9"/>
        <v>14.068601185646436</v>
      </c>
      <c r="Y19" s="32">
        <v>150880000</v>
      </c>
      <c r="Z19" s="32">
        <v>202400000</v>
      </c>
      <c r="AA19" s="281">
        <v>5060000000</v>
      </c>
      <c r="AB19" s="246">
        <f t="shared" si="10"/>
        <v>15.436877041263648</v>
      </c>
      <c r="AC19" s="32">
        <v>0</v>
      </c>
      <c r="AD19" s="280" t="s">
        <v>558</v>
      </c>
      <c r="AE19" s="270">
        <f>1+$AK$11</f>
        <v>1.1113110733645943</v>
      </c>
      <c r="AF19" s="269">
        <f t="shared" si="11"/>
        <v>0.1055404654940182</v>
      </c>
      <c r="AG19" s="280">
        <v>1</v>
      </c>
      <c r="AH19" s="44"/>
      <c r="AI19" s="284" t="s">
        <v>343</v>
      </c>
      <c r="AJ19" s="294">
        <f>W5+W3</f>
        <v>69250000</v>
      </c>
      <c r="AK19" s="293">
        <f>$AJ$19/$AJ$22</f>
        <v>4.9840016439199825E-4</v>
      </c>
      <c r="AL19" s="273">
        <f t="shared" si="12"/>
        <v>4.9827600428258782E-4</v>
      </c>
      <c r="AM19" s="268"/>
    </row>
    <row r="20" spans="1:39" s="279" customFormat="1" ht="35" customHeight="1" x14ac:dyDescent="0.2">
      <c r="A20" s="254">
        <v>38320</v>
      </c>
      <c r="B20" s="280"/>
      <c r="C20" s="280" t="s">
        <v>66</v>
      </c>
      <c r="D20" s="280" t="s">
        <v>406</v>
      </c>
      <c r="E20" s="44">
        <f t="shared" si="0"/>
        <v>0</v>
      </c>
      <c r="F20" s="44">
        <f t="shared" si="1"/>
        <v>1</v>
      </c>
      <c r="G20" s="64">
        <v>16.899999999999999</v>
      </c>
      <c r="H20" s="295">
        <v>19.5</v>
      </c>
      <c r="I20" s="43">
        <f t="shared" si="2"/>
        <v>0.14310084364067344</v>
      </c>
      <c r="J20" s="252">
        <f t="shared" si="3"/>
        <v>1.0244276894192618E-2</v>
      </c>
      <c r="K20" s="210">
        <v>7.6009652679370678E-3</v>
      </c>
      <c r="L20" s="210">
        <f t="shared" si="4"/>
        <v>0.13549987837273636</v>
      </c>
      <c r="M20" s="271">
        <f t="shared" si="5"/>
        <v>1</v>
      </c>
      <c r="N20" s="271">
        <f t="shared" si="6"/>
        <v>0</v>
      </c>
      <c r="O20" s="271">
        <f t="shared" si="7"/>
        <v>0</v>
      </c>
      <c r="P20" s="64">
        <v>11.98</v>
      </c>
      <c r="Q20" s="33">
        <v>0.70887573964497053</v>
      </c>
      <c r="R20" s="255">
        <v>0</v>
      </c>
      <c r="S20" s="255">
        <v>2001</v>
      </c>
      <c r="T20" s="23">
        <v>3</v>
      </c>
      <c r="U20" s="23">
        <f t="shared" si="8"/>
        <v>1.0986122886681098</v>
      </c>
      <c r="V20" s="281">
        <v>6610000</v>
      </c>
      <c r="W20" s="32">
        <v>111708999.99999999</v>
      </c>
      <c r="X20" s="246">
        <f t="shared" si="9"/>
        <v>11.623652554774759</v>
      </c>
      <c r="Y20" s="32">
        <v>66171065.088757396</v>
      </c>
      <c r="Z20" s="32">
        <v>72781065.088757396</v>
      </c>
      <c r="AA20" s="281">
        <v>1230000000</v>
      </c>
      <c r="AB20" s="246">
        <f t="shared" si="10"/>
        <v>14.0225247273486</v>
      </c>
      <c r="AC20" s="32">
        <v>0</v>
      </c>
      <c r="AD20" s="280" t="s">
        <v>557</v>
      </c>
      <c r="AE20" s="269">
        <f>1+$AK$9</f>
        <v>1.0613810823306804</v>
      </c>
      <c r="AF20" s="269">
        <f t="shared" si="11"/>
        <v>5.9570967935202467E-2</v>
      </c>
      <c r="AG20" s="280">
        <v>0</v>
      </c>
      <c r="AH20" s="44"/>
      <c r="AI20" s="284" t="s">
        <v>350</v>
      </c>
      <c r="AJ20" s="294">
        <f>W106</f>
        <v>1950000000</v>
      </c>
      <c r="AK20" s="293">
        <f>$AJ$20/$AJ$22</f>
        <v>1.403437286013569E-2</v>
      </c>
      <c r="AL20" s="273">
        <f t="shared" si="12"/>
        <v>1.3936802878615122E-2</v>
      </c>
      <c r="AM20" s="268"/>
    </row>
    <row r="21" spans="1:39" s="279" customFormat="1" ht="35" customHeight="1" x14ac:dyDescent="0.2">
      <c r="A21" s="254">
        <v>38406</v>
      </c>
      <c r="B21" s="280" t="s">
        <v>556</v>
      </c>
      <c r="C21" s="280" t="s">
        <v>172</v>
      </c>
      <c r="D21" s="280" t="s">
        <v>401</v>
      </c>
      <c r="E21" s="44">
        <f t="shared" si="0"/>
        <v>1</v>
      </c>
      <c r="F21" s="44">
        <f t="shared" si="1"/>
        <v>0</v>
      </c>
      <c r="G21" s="64">
        <v>9</v>
      </c>
      <c r="H21" s="64">
        <v>9.2034000000000002</v>
      </c>
      <c r="I21" s="43">
        <f t="shared" si="2"/>
        <v>2.2348403663761767E-2</v>
      </c>
      <c r="J21" s="252">
        <f t="shared" si="3"/>
        <v>3.8175003865381955E-4</v>
      </c>
      <c r="K21" s="210">
        <v>-6.3200223798169999E-4</v>
      </c>
      <c r="L21" s="210">
        <f t="shared" si="4"/>
        <v>2.2980405901743467E-2</v>
      </c>
      <c r="M21" s="271">
        <f t="shared" si="5"/>
        <v>1</v>
      </c>
      <c r="N21" s="271">
        <f t="shared" si="6"/>
        <v>0</v>
      </c>
      <c r="O21" s="271">
        <f t="shared" si="7"/>
        <v>0</v>
      </c>
      <c r="P21" s="64">
        <v>6.12</v>
      </c>
      <c r="Q21" s="33">
        <v>0.68</v>
      </c>
      <c r="R21" s="255">
        <v>0</v>
      </c>
      <c r="S21" s="255">
        <v>2004</v>
      </c>
      <c r="T21" s="23">
        <v>1</v>
      </c>
      <c r="U21" s="23">
        <f t="shared" si="8"/>
        <v>0</v>
      </c>
      <c r="V21" s="281">
        <v>8948200</v>
      </c>
      <c r="W21" s="32">
        <v>80533800</v>
      </c>
      <c r="X21" s="246">
        <f t="shared" si="9"/>
        <v>11.296432251059885</v>
      </c>
      <c r="Y21" s="32">
        <v>0</v>
      </c>
      <c r="Z21" s="32">
        <v>8948200</v>
      </c>
      <c r="AA21" s="281">
        <v>80533800</v>
      </c>
      <c r="AB21" s="246">
        <f t="shared" si="10"/>
        <v>11.296432251059885</v>
      </c>
      <c r="AC21" s="32">
        <v>0</v>
      </c>
      <c r="AD21" s="280" t="s">
        <v>357</v>
      </c>
      <c r="AE21" s="269">
        <f>1+$AK$9</f>
        <v>1.0613810823306804</v>
      </c>
      <c r="AF21" s="269">
        <f t="shared" si="11"/>
        <v>5.9570967935202467E-2</v>
      </c>
      <c r="AG21" s="280">
        <v>0</v>
      </c>
      <c r="AH21" s="44"/>
      <c r="AI21" s="292" t="s">
        <v>342</v>
      </c>
      <c r="AJ21" s="291">
        <f>W55</f>
        <v>49875000</v>
      </c>
      <c r="AK21" s="290">
        <f>$AJ$21/$AJ$22</f>
        <v>3.5895607507654747E-4</v>
      </c>
      <c r="AL21" s="289">
        <f t="shared" si="12"/>
        <v>3.5889166575755468E-4</v>
      </c>
      <c r="AM21" s="268"/>
    </row>
    <row r="22" spans="1:39" s="279" customFormat="1" ht="35" customHeight="1" x14ac:dyDescent="0.2">
      <c r="A22" s="254">
        <v>38408</v>
      </c>
      <c r="B22" s="280"/>
      <c r="C22" s="280" t="s">
        <v>171</v>
      </c>
      <c r="D22" s="280" t="s">
        <v>401</v>
      </c>
      <c r="E22" s="44">
        <f t="shared" si="0"/>
        <v>1</v>
      </c>
      <c r="F22" s="44">
        <f t="shared" si="1"/>
        <v>0</v>
      </c>
      <c r="G22" s="64">
        <v>115</v>
      </c>
      <c r="H22" s="64">
        <v>135</v>
      </c>
      <c r="I22" s="43">
        <f t="shared" si="2"/>
        <v>0.16034265007517948</v>
      </c>
      <c r="J22" s="252">
        <f t="shared" si="3"/>
        <v>1.4031781704018899E-2</v>
      </c>
      <c r="K22" s="210">
        <v>8.6885889352945785E-3</v>
      </c>
      <c r="L22" s="210">
        <f t="shared" si="4"/>
        <v>0.15165406113988489</v>
      </c>
      <c r="M22" s="271">
        <f t="shared" si="5"/>
        <v>1</v>
      </c>
      <c r="N22" s="271">
        <f t="shared" si="6"/>
        <v>0</v>
      </c>
      <c r="O22" s="271">
        <f t="shared" si="7"/>
        <v>0</v>
      </c>
      <c r="P22" s="64">
        <v>92.5</v>
      </c>
      <c r="Q22" s="33">
        <v>0.80434782608695654</v>
      </c>
      <c r="R22" s="255">
        <v>0</v>
      </c>
      <c r="S22" s="255">
        <v>1931</v>
      </c>
      <c r="T22" s="23">
        <v>74</v>
      </c>
      <c r="U22" s="23">
        <f t="shared" si="8"/>
        <v>4.3040650932041702</v>
      </c>
      <c r="V22" s="281">
        <v>3060000</v>
      </c>
      <c r="W22" s="32">
        <v>351900000</v>
      </c>
      <c r="X22" s="246">
        <f t="shared" si="9"/>
        <v>12.771102323309677</v>
      </c>
      <c r="Y22" s="32">
        <v>3143739.1304347822</v>
      </c>
      <c r="Z22" s="32">
        <v>6203739.1304347822</v>
      </c>
      <c r="AA22" s="281">
        <v>713430000</v>
      </c>
      <c r="AB22" s="246">
        <f t="shared" si="10"/>
        <v>13.477839603167421</v>
      </c>
      <c r="AC22" s="32">
        <v>0</v>
      </c>
      <c r="AD22" s="280" t="s">
        <v>538</v>
      </c>
      <c r="AE22" s="269">
        <f>1+$AK$5</f>
        <v>1.1167644987133136</v>
      </c>
      <c r="AF22" s="269">
        <f t="shared" si="11"/>
        <v>0.11043566411930648</v>
      </c>
      <c r="AG22" s="280">
        <v>1</v>
      </c>
      <c r="AH22" s="44"/>
      <c r="AI22" s="288" t="s">
        <v>310</v>
      </c>
      <c r="AJ22" s="287">
        <f>SUM(AJ2:AJ21)</f>
        <v>138944576963.53</v>
      </c>
      <c r="AK22" s="287">
        <f>SUM(W2:W126)</f>
        <v>139648701963.52997</v>
      </c>
      <c r="AL22" s="286">
        <f>SUM(AL2:AL21)</f>
        <v>0.92690171528230048</v>
      </c>
      <c r="AM22" s="268"/>
    </row>
    <row r="23" spans="1:39" s="279" customFormat="1" ht="35" customHeight="1" x14ac:dyDescent="0.2">
      <c r="A23" s="254">
        <v>38415</v>
      </c>
      <c r="B23" s="280"/>
      <c r="C23" s="280" t="s">
        <v>170</v>
      </c>
      <c r="D23" s="280" t="s">
        <v>401</v>
      </c>
      <c r="E23" s="44">
        <f t="shared" si="0"/>
        <v>1</v>
      </c>
      <c r="F23" s="44">
        <f t="shared" si="1"/>
        <v>0</v>
      </c>
      <c r="G23" s="64">
        <v>49</v>
      </c>
      <c r="H23" s="64">
        <v>57.065400000000004</v>
      </c>
      <c r="I23" s="43">
        <f t="shared" si="2"/>
        <v>0.15237768042088259</v>
      </c>
      <c r="J23" s="252">
        <f t="shared" si="3"/>
        <v>1.2208228394550331E-2</v>
      </c>
      <c r="K23" s="210">
        <v>1.0326034645061998E-2</v>
      </c>
      <c r="L23" s="210">
        <f t="shared" si="4"/>
        <v>0.14205164577582061</v>
      </c>
      <c r="M23" s="271">
        <f t="shared" si="5"/>
        <v>1</v>
      </c>
      <c r="N23" s="271">
        <f t="shared" si="6"/>
        <v>0</v>
      </c>
      <c r="O23" s="271">
        <f t="shared" si="7"/>
        <v>0</v>
      </c>
      <c r="P23" s="64">
        <v>32.1</v>
      </c>
      <c r="Q23" s="33">
        <v>0.65510204081632661</v>
      </c>
      <c r="R23" s="255">
        <v>1</v>
      </c>
      <c r="S23" s="255">
        <v>1993</v>
      </c>
      <c r="T23" s="23">
        <v>12</v>
      </c>
      <c r="U23" s="23">
        <f t="shared" si="8"/>
        <v>2.4849066497880004</v>
      </c>
      <c r="V23" s="281">
        <v>5103382</v>
      </c>
      <c r="W23" s="32">
        <v>250065718</v>
      </c>
      <c r="X23" s="246">
        <f t="shared" si="9"/>
        <v>12.429479034299593</v>
      </c>
      <c r="Y23" s="32">
        <v>0</v>
      </c>
      <c r="Z23" s="32">
        <v>5103382</v>
      </c>
      <c r="AA23" s="281">
        <v>250065718</v>
      </c>
      <c r="AB23" s="246">
        <f t="shared" si="10"/>
        <v>12.429479034299593</v>
      </c>
      <c r="AC23" s="32">
        <v>0</v>
      </c>
      <c r="AD23" s="280" t="s">
        <v>537</v>
      </c>
      <c r="AE23" s="269">
        <f>1+$AK$9</f>
        <v>1.0613810823306804</v>
      </c>
      <c r="AF23" s="269">
        <f t="shared" si="11"/>
        <v>5.9570967935202467E-2</v>
      </c>
      <c r="AG23" s="280">
        <v>0</v>
      </c>
      <c r="AH23" s="44"/>
      <c r="AI23" s="284"/>
      <c r="AJ23" s="285"/>
      <c r="AM23" s="268"/>
    </row>
    <row r="24" spans="1:39" s="279" customFormat="1" ht="35" customHeight="1" x14ac:dyDescent="0.2">
      <c r="A24" s="254">
        <v>38460</v>
      </c>
      <c r="B24" s="280"/>
      <c r="C24" s="280" t="s">
        <v>555</v>
      </c>
      <c r="D24" s="280" t="s">
        <v>406</v>
      </c>
      <c r="E24" s="44">
        <f t="shared" si="0"/>
        <v>0</v>
      </c>
      <c r="F24" s="44">
        <f t="shared" si="1"/>
        <v>1</v>
      </c>
      <c r="G24" s="42">
        <v>64</v>
      </c>
      <c r="H24" s="42">
        <v>70</v>
      </c>
      <c r="I24" s="43">
        <f t="shared" si="2"/>
        <v>8.9612158689687138E-2</v>
      </c>
      <c r="J24" s="252">
        <f t="shared" si="3"/>
        <v>2.2777071574147565E-3</v>
      </c>
      <c r="K24" s="210">
        <v>-3.0831175751750498E-2</v>
      </c>
      <c r="L24" s="210">
        <f t="shared" si="4"/>
        <v>0.12044333444143764</v>
      </c>
      <c r="M24" s="271">
        <f t="shared" si="5"/>
        <v>1</v>
      </c>
      <c r="N24" s="271">
        <f t="shared" si="6"/>
        <v>0</v>
      </c>
      <c r="O24" s="271">
        <f t="shared" si="7"/>
        <v>0</v>
      </c>
      <c r="P24" s="42">
        <v>69.92</v>
      </c>
      <c r="Q24" s="33">
        <f>P24/G24</f>
        <v>1.0925</v>
      </c>
      <c r="R24" s="23">
        <v>0</v>
      </c>
      <c r="S24" s="23">
        <v>2005</v>
      </c>
      <c r="T24" s="23">
        <v>1</v>
      </c>
      <c r="U24" s="23">
        <f t="shared" si="8"/>
        <v>0</v>
      </c>
      <c r="V24" s="32">
        <v>20000000</v>
      </c>
      <c r="W24" s="32">
        <f>G24*V24</f>
        <v>1280000000</v>
      </c>
      <c r="X24" s="246">
        <f t="shared" si="9"/>
        <v>14.0623706358958</v>
      </c>
      <c r="Y24" s="32">
        <f>Z24-V24</f>
        <v>0</v>
      </c>
      <c r="Z24" s="32">
        <f>AA24/G24</f>
        <v>20000000</v>
      </c>
      <c r="AA24" s="281">
        <f>W24</f>
        <v>1280000000</v>
      </c>
      <c r="AB24" s="246">
        <f t="shared" si="10"/>
        <v>14.0623706358958</v>
      </c>
      <c r="AC24" s="32">
        <v>0</v>
      </c>
      <c r="AD24" s="280" t="s">
        <v>474</v>
      </c>
      <c r="AE24" s="269">
        <f>1+$AK$8</f>
        <v>1.0143983525209848</v>
      </c>
      <c r="AF24" s="269">
        <f t="shared" si="11"/>
        <v>1.4295680607416428E-2</v>
      </c>
      <c r="AG24" s="280">
        <v>0</v>
      </c>
      <c r="AH24" s="44"/>
      <c r="AJ24" s="282"/>
      <c r="AM24" s="268"/>
    </row>
    <row r="25" spans="1:39" s="279" customFormat="1" ht="35" customHeight="1" x14ac:dyDescent="0.2">
      <c r="A25" s="254">
        <v>38464</v>
      </c>
      <c r="B25" s="280" t="s">
        <v>554</v>
      </c>
      <c r="C25" s="280" t="s">
        <v>169</v>
      </c>
      <c r="D25" s="280" t="s">
        <v>401</v>
      </c>
      <c r="E25" s="44">
        <f t="shared" si="0"/>
        <v>1</v>
      </c>
      <c r="F25" s="44">
        <f t="shared" si="1"/>
        <v>0</v>
      </c>
      <c r="G25" s="64">
        <v>21.5</v>
      </c>
      <c r="H25" s="64">
        <v>21.2</v>
      </c>
      <c r="I25" s="43">
        <f t="shared" si="2"/>
        <v>-1.4051753455650415E-2</v>
      </c>
      <c r="J25" s="252">
        <f t="shared" si="3"/>
        <v>3.1291249328070292E-3</v>
      </c>
      <c r="K25" s="210">
        <v>8.6625418303775212E-3</v>
      </c>
      <c r="L25" s="210">
        <f t="shared" si="4"/>
        <v>-2.2714295286027936E-2</v>
      </c>
      <c r="M25" s="271">
        <f t="shared" si="5"/>
        <v>0</v>
      </c>
      <c r="N25" s="271">
        <f t="shared" si="6"/>
        <v>1</v>
      </c>
      <c r="O25" s="271">
        <f t="shared" si="7"/>
        <v>0</v>
      </c>
      <c r="P25" s="64">
        <v>8.86</v>
      </c>
      <c r="Q25" s="33">
        <v>0.41209302325581393</v>
      </c>
      <c r="R25" s="255">
        <v>0</v>
      </c>
      <c r="S25" s="255">
        <v>1999</v>
      </c>
      <c r="T25" s="23">
        <v>6</v>
      </c>
      <c r="U25" s="23">
        <f t="shared" si="8"/>
        <v>1.791759469228055</v>
      </c>
      <c r="V25" s="281">
        <v>32750000</v>
      </c>
      <c r="W25" s="32">
        <v>704125000</v>
      </c>
      <c r="X25" s="246">
        <f t="shared" si="9"/>
        <v>13.464711176197016</v>
      </c>
      <c r="Y25" s="32">
        <v>5854651.1627907008</v>
      </c>
      <c r="Z25" s="32">
        <v>38604651.162790701</v>
      </c>
      <c r="AA25" s="281">
        <v>830000000</v>
      </c>
      <c r="AB25" s="246">
        <f t="shared" si="10"/>
        <v>13.62918097977278</v>
      </c>
      <c r="AC25" s="32">
        <v>0</v>
      </c>
      <c r="AD25" s="280" t="s">
        <v>553</v>
      </c>
      <c r="AE25" s="270">
        <f>1+$AK$5</f>
        <v>1.1167644987133136</v>
      </c>
      <c r="AF25" s="269">
        <f t="shared" si="11"/>
        <v>0.11043566411930648</v>
      </c>
      <c r="AG25" s="280">
        <v>1</v>
      </c>
      <c r="AH25" s="44"/>
      <c r="AI25" s="284"/>
      <c r="AJ25" s="282"/>
      <c r="AM25" s="268"/>
    </row>
    <row r="26" spans="1:39" s="279" customFormat="1" ht="35" customHeight="1" x14ac:dyDescent="0.2">
      <c r="A26" s="254">
        <v>38475</v>
      </c>
      <c r="B26" s="280"/>
      <c r="C26" s="280" t="s">
        <v>168</v>
      </c>
      <c r="D26" s="280" t="s">
        <v>401</v>
      </c>
      <c r="E26" s="44">
        <f t="shared" si="0"/>
        <v>1</v>
      </c>
      <c r="F26" s="44">
        <f t="shared" si="1"/>
        <v>0</v>
      </c>
      <c r="G26" s="64">
        <v>53</v>
      </c>
      <c r="H26" s="64">
        <v>54</v>
      </c>
      <c r="I26" s="43">
        <f t="shared" si="2"/>
        <v>1.8692133012152546E-2</v>
      </c>
      <c r="J26" s="252">
        <f t="shared" si="3"/>
        <v>5.3799389114366446E-4</v>
      </c>
      <c r="K26" s="210">
        <v>4.8420455615269904E-3</v>
      </c>
      <c r="L26" s="210">
        <f t="shared" si="4"/>
        <v>1.3850087450625555E-2</v>
      </c>
      <c r="M26" s="271">
        <f t="shared" si="5"/>
        <v>1</v>
      </c>
      <c r="N26" s="271">
        <f t="shared" si="6"/>
        <v>0</v>
      </c>
      <c r="O26" s="271">
        <f t="shared" si="7"/>
        <v>0</v>
      </c>
      <c r="P26" s="64">
        <v>35</v>
      </c>
      <c r="Q26" s="33">
        <v>0.660377358490566</v>
      </c>
      <c r="R26" s="255">
        <v>0</v>
      </c>
      <c r="S26" s="255">
        <v>1990</v>
      </c>
      <c r="T26" s="23">
        <v>15</v>
      </c>
      <c r="U26" s="23">
        <f t="shared" si="8"/>
        <v>2.7080502011022101</v>
      </c>
      <c r="V26" s="281">
        <v>6120000</v>
      </c>
      <c r="W26" s="32">
        <v>324360000</v>
      </c>
      <c r="X26" s="246">
        <f t="shared" si="9"/>
        <v>12.689609289058494</v>
      </c>
      <c r="Y26" s="32">
        <v>16521509.433962263</v>
      </c>
      <c r="Z26" s="32">
        <v>22641509.433962263</v>
      </c>
      <c r="AA26" s="281">
        <v>1200000000</v>
      </c>
      <c r="AB26" s="246">
        <f t="shared" si="10"/>
        <v>13.997832114758229</v>
      </c>
      <c r="AC26" s="32">
        <v>0</v>
      </c>
      <c r="AD26" s="280" t="s">
        <v>519</v>
      </c>
      <c r="AE26" s="270">
        <f>1+$AK$10</f>
        <v>1.3255325151439497</v>
      </c>
      <c r="AF26" s="269">
        <f t="shared" si="11"/>
        <v>0.28181427692057592</v>
      </c>
      <c r="AG26" s="280">
        <v>1</v>
      </c>
      <c r="AH26" s="44"/>
      <c r="AI26" s="283"/>
      <c r="AM26" s="268"/>
    </row>
    <row r="27" spans="1:39" s="279" customFormat="1" ht="35" customHeight="1" x14ac:dyDescent="0.2">
      <c r="A27" s="254">
        <v>38484</v>
      </c>
      <c r="B27" s="280" t="s">
        <v>552</v>
      </c>
      <c r="C27" s="280" t="s">
        <v>167</v>
      </c>
      <c r="D27" s="280" t="s">
        <v>401</v>
      </c>
      <c r="E27" s="44">
        <f t="shared" si="0"/>
        <v>1</v>
      </c>
      <c r="F27" s="44">
        <f t="shared" si="1"/>
        <v>0</v>
      </c>
      <c r="G27" s="64">
        <v>29</v>
      </c>
      <c r="H27" s="64">
        <v>29.095700000000001</v>
      </c>
      <c r="I27" s="43">
        <f t="shared" si="2"/>
        <v>3.2945669494301114E-3</v>
      </c>
      <c r="J27" s="252">
        <f t="shared" si="3"/>
        <v>1.4893626388919861E-3</v>
      </c>
      <c r="K27" s="210">
        <v>-7.9211213792865841E-5</v>
      </c>
      <c r="L27" s="210">
        <f t="shared" si="4"/>
        <v>3.3737781632229773E-3</v>
      </c>
      <c r="M27" s="271">
        <f t="shared" si="5"/>
        <v>1</v>
      </c>
      <c r="N27" s="271">
        <f t="shared" si="6"/>
        <v>0</v>
      </c>
      <c r="O27" s="271">
        <f t="shared" si="7"/>
        <v>0</v>
      </c>
      <c r="P27" s="64">
        <v>15.61</v>
      </c>
      <c r="Q27" s="33">
        <v>0.53827586206896549</v>
      </c>
      <c r="R27" s="255">
        <v>0</v>
      </c>
      <c r="S27" s="255">
        <v>1841</v>
      </c>
      <c r="T27" s="23">
        <f>2005-S27</f>
        <v>164</v>
      </c>
      <c r="U27" s="23">
        <f t="shared" si="8"/>
        <v>5.0998664278241987</v>
      </c>
      <c r="V27" s="281">
        <v>25330000</v>
      </c>
      <c r="W27" s="32">
        <v>734570000</v>
      </c>
      <c r="X27" s="246">
        <f t="shared" si="9"/>
        <v>13.507040572982195</v>
      </c>
      <c r="Y27" s="32">
        <v>0</v>
      </c>
      <c r="Z27" s="32">
        <v>25330000</v>
      </c>
      <c r="AA27" s="281">
        <v>734570000</v>
      </c>
      <c r="AB27" s="246">
        <f t="shared" si="10"/>
        <v>13.507040572982195</v>
      </c>
      <c r="AC27" s="32">
        <v>0</v>
      </c>
      <c r="AD27" s="280" t="s">
        <v>551</v>
      </c>
      <c r="AE27" s="270">
        <f>1+$AK$14</f>
        <v>1.0413644621150531</v>
      </c>
      <c r="AF27" s="269">
        <f t="shared" si="11"/>
        <v>4.0531836058810909E-2</v>
      </c>
      <c r="AG27" s="280">
        <v>0</v>
      </c>
      <c r="AH27" s="44"/>
      <c r="AJ27" s="282"/>
      <c r="AM27" s="268"/>
    </row>
    <row r="28" spans="1:39" s="279" customFormat="1" ht="35" customHeight="1" x14ac:dyDescent="0.2">
      <c r="A28" s="45">
        <v>38484</v>
      </c>
      <c r="B28" s="44"/>
      <c r="C28" s="44" t="s">
        <v>61</v>
      </c>
      <c r="D28" s="44" t="s">
        <v>406</v>
      </c>
      <c r="E28" s="44">
        <f t="shared" si="0"/>
        <v>0</v>
      </c>
      <c r="F28" s="44">
        <f t="shared" si="1"/>
        <v>1</v>
      </c>
      <c r="G28" s="42">
        <v>36.5</v>
      </c>
      <c r="H28" s="42">
        <v>37</v>
      </c>
      <c r="I28" s="43">
        <f t="shared" si="2"/>
        <v>1.3605652055778678E-2</v>
      </c>
      <c r="J28" s="252">
        <f t="shared" si="3"/>
        <v>7.9982493176558437E-4</v>
      </c>
      <c r="K28" s="210">
        <v>1.249893066061617E-2</v>
      </c>
      <c r="L28" s="210">
        <f t="shared" si="4"/>
        <v>1.1067213951625084E-3</v>
      </c>
      <c r="M28" s="271">
        <f t="shared" si="5"/>
        <v>1</v>
      </c>
      <c r="N28" s="271">
        <f t="shared" si="6"/>
        <v>0</v>
      </c>
      <c r="O28" s="271">
        <f t="shared" si="7"/>
        <v>0</v>
      </c>
      <c r="P28" s="42">
        <v>4.58</v>
      </c>
      <c r="Q28" s="33">
        <v>0.12547945205479452</v>
      </c>
      <c r="R28" s="23">
        <v>1</v>
      </c>
      <c r="S28" s="23">
        <v>1997</v>
      </c>
      <c r="T28" s="23">
        <v>8</v>
      </c>
      <c r="U28" s="23">
        <f t="shared" si="8"/>
        <v>2.0794415416798357</v>
      </c>
      <c r="V28" s="32">
        <v>989800</v>
      </c>
      <c r="W28" s="32">
        <v>36127700</v>
      </c>
      <c r="X28" s="246">
        <f t="shared" si="9"/>
        <v>10.494815163106232</v>
      </c>
      <c r="Y28" s="32">
        <v>14554035.616438355</v>
      </c>
      <c r="Z28" s="32">
        <v>15543835.616438355</v>
      </c>
      <c r="AA28" s="32">
        <v>567350000</v>
      </c>
      <c r="AB28" s="246">
        <f t="shared" si="10"/>
        <v>13.248731676219135</v>
      </c>
      <c r="AC28" s="32">
        <v>0</v>
      </c>
      <c r="AD28" s="44" t="s">
        <v>356</v>
      </c>
      <c r="AE28" s="270">
        <f>1+$AK$14</f>
        <v>1.0413644621150531</v>
      </c>
      <c r="AF28" s="269">
        <f t="shared" si="11"/>
        <v>4.0531836058810909E-2</v>
      </c>
      <c r="AG28" s="44">
        <v>0</v>
      </c>
      <c r="AH28" s="44"/>
      <c r="AM28" s="268"/>
    </row>
    <row r="29" spans="1:39" s="279" customFormat="1" ht="35" customHeight="1" x14ac:dyDescent="0.2">
      <c r="A29" s="254">
        <v>38492</v>
      </c>
      <c r="B29" s="280" t="s">
        <v>550</v>
      </c>
      <c r="C29" s="280" t="s">
        <v>166</v>
      </c>
      <c r="D29" s="280" t="s">
        <v>401</v>
      </c>
      <c r="E29" s="44">
        <f t="shared" si="0"/>
        <v>1</v>
      </c>
      <c r="F29" s="44">
        <f t="shared" si="1"/>
        <v>0</v>
      </c>
      <c r="G29" s="64">
        <v>8</v>
      </c>
      <c r="H29" s="64">
        <v>8.5</v>
      </c>
      <c r="I29" s="43">
        <f t="shared" si="2"/>
        <v>6.062462181643484E-2</v>
      </c>
      <c r="J29" s="252">
        <f t="shared" si="3"/>
        <v>3.5110490453355974E-4</v>
      </c>
      <c r="K29" s="210">
        <v>1.44981185747941E-2</v>
      </c>
      <c r="L29" s="210">
        <f t="shared" si="4"/>
        <v>4.6126503241640741E-2</v>
      </c>
      <c r="M29" s="271">
        <f t="shared" si="5"/>
        <v>1</v>
      </c>
      <c r="N29" s="271">
        <f t="shared" si="6"/>
        <v>0</v>
      </c>
      <c r="O29" s="271">
        <f t="shared" si="7"/>
        <v>0</v>
      </c>
      <c r="P29" s="64">
        <v>6.42</v>
      </c>
      <c r="Q29" s="33">
        <v>0.80249999999999999</v>
      </c>
      <c r="R29" s="255">
        <v>1</v>
      </c>
      <c r="S29" s="255">
        <v>1954</v>
      </c>
      <c r="T29" s="23">
        <v>51</v>
      </c>
      <c r="U29" s="23">
        <f t="shared" si="8"/>
        <v>3.9318256327243257</v>
      </c>
      <c r="V29" s="281">
        <v>8000000</v>
      </c>
      <c r="W29" s="32">
        <v>64000000</v>
      </c>
      <c r="X29" s="246">
        <f t="shared" si="9"/>
        <v>11.066638362341809</v>
      </c>
      <c r="Y29" s="32">
        <v>25792500</v>
      </c>
      <c r="Z29" s="32">
        <v>33792500</v>
      </c>
      <c r="AA29" s="281">
        <v>270340000</v>
      </c>
      <c r="AB29" s="246">
        <f t="shared" si="10"/>
        <v>12.507435705037819</v>
      </c>
      <c r="AC29" s="32">
        <v>1</v>
      </c>
      <c r="AD29" s="280" t="s">
        <v>549</v>
      </c>
      <c r="AE29" s="270">
        <f>1+$AK$10</f>
        <v>1.3255325151439497</v>
      </c>
      <c r="AF29" s="269">
        <f t="shared" si="11"/>
        <v>0.28181427692057592</v>
      </c>
      <c r="AG29" s="280">
        <v>1</v>
      </c>
      <c r="AH29" s="44"/>
      <c r="AM29" s="268"/>
    </row>
    <row r="30" spans="1:39" s="279" customFormat="1" ht="35" customHeight="1" x14ac:dyDescent="0.2">
      <c r="A30" s="254">
        <v>38496</v>
      </c>
      <c r="B30" s="280" t="s">
        <v>548</v>
      </c>
      <c r="C30" s="280" t="s">
        <v>165</v>
      </c>
      <c r="D30" s="280" t="s">
        <v>401</v>
      </c>
      <c r="E30" s="44">
        <f t="shared" si="0"/>
        <v>1</v>
      </c>
      <c r="F30" s="44">
        <f t="shared" si="1"/>
        <v>0</v>
      </c>
      <c r="G30" s="64">
        <v>40</v>
      </c>
      <c r="H30" s="64">
        <v>42</v>
      </c>
      <c r="I30" s="43">
        <f t="shared" si="2"/>
        <v>4.8790164169432049E-2</v>
      </c>
      <c r="J30" s="252">
        <f t="shared" si="3"/>
        <v>4.7656045635827595E-5</v>
      </c>
      <c r="K30" s="210">
        <v>1.3150043282822672E-2</v>
      </c>
      <c r="L30" s="210">
        <f t="shared" si="4"/>
        <v>3.564012088660938E-2</v>
      </c>
      <c r="M30" s="271">
        <f t="shared" si="5"/>
        <v>1</v>
      </c>
      <c r="N30" s="271">
        <f t="shared" si="6"/>
        <v>0</v>
      </c>
      <c r="O30" s="271">
        <f t="shared" si="7"/>
        <v>0</v>
      </c>
      <c r="P30" s="64">
        <v>31.7</v>
      </c>
      <c r="Q30" s="33">
        <v>0.79249999999999998</v>
      </c>
      <c r="R30" s="255">
        <v>0</v>
      </c>
      <c r="S30" s="255">
        <v>2003</v>
      </c>
      <c r="T30" s="23">
        <v>2</v>
      </c>
      <c r="U30" s="23">
        <f t="shared" si="8"/>
        <v>0.69314718055994529</v>
      </c>
      <c r="V30" s="281">
        <v>250000</v>
      </c>
      <c r="W30" s="32">
        <v>10000000</v>
      </c>
      <c r="X30" s="246">
        <f t="shared" si="9"/>
        <v>9.2103403719761836</v>
      </c>
      <c r="Y30" s="32">
        <v>14260000</v>
      </c>
      <c r="Z30" s="32">
        <v>14510000</v>
      </c>
      <c r="AA30" s="281">
        <v>580400000</v>
      </c>
      <c r="AB30" s="246">
        <f t="shared" si="10"/>
        <v>13.27147279999217</v>
      </c>
      <c r="AC30" s="32">
        <v>1</v>
      </c>
      <c r="AD30" s="280" t="s">
        <v>547</v>
      </c>
      <c r="AE30" s="270">
        <f>1+$AK$13</f>
        <v>1.0241200495207501</v>
      </c>
      <c r="AF30" s="269">
        <f t="shared" si="11"/>
        <v>2.383375560583716E-2</v>
      </c>
      <c r="AG30" s="280">
        <v>0</v>
      </c>
      <c r="AH30" s="44"/>
      <c r="AM30" s="268"/>
    </row>
    <row r="31" spans="1:39" s="279" customFormat="1" ht="35" customHeight="1" x14ac:dyDescent="0.2">
      <c r="A31" s="254">
        <v>38504</v>
      </c>
      <c r="B31" s="280"/>
      <c r="C31" s="280" t="s">
        <v>164</v>
      </c>
      <c r="D31" s="280" t="s">
        <v>401</v>
      </c>
      <c r="E31" s="44">
        <f t="shared" si="0"/>
        <v>1</v>
      </c>
      <c r="F31" s="44">
        <f t="shared" si="1"/>
        <v>0</v>
      </c>
      <c r="G31" s="64">
        <v>64</v>
      </c>
      <c r="H31" s="64">
        <v>70</v>
      </c>
      <c r="I31" s="43">
        <f t="shared" si="2"/>
        <v>8.9612158689687138E-2</v>
      </c>
      <c r="J31" s="252">
        <f t="shared" si="3"/>
        <v>2.2777071574147565E-3</v>
      </c>
      <c r="K31" s="210">
        <v>1.5226234149074425E-4</v>
      </c>
      <c r="L31" s="210">
        <f t="shared" si="4"/>
        <v>8.9459896348196399E-2</v>
      </c>
      <c r="M31" s="271">
        <f t="shared" si="5"/>
        <v>1</v>
      </c>
      <c r="N31" s="271">
        <f t="shared" si="6"/>
        <v>0</v>
      </c>
      <c r="O31" s="271">
        <f t="shared" si="7"/>
        <v>0</v>
      </c>
      <c r="P31" s="64">
        <v>69.92</v>
      </c>
      <c r="Q31" s="33">
        <v>1.0925</v>
      </c>
      <c r="R31" s="255">
        <v>0</v>
      </c>
      <c r="S31" s="255">
        <v>2004</v>
      </c>
      <c r="T31" s="23">
        <v>1</v>
      </c>
      <c r="U31" s="23">
        <f t="shared" si="8"/>
        <v>0</v>
      </c>
      <c r="V31" s="281">
        <v>20000000</v>
      </c>
      <c r="W31" s="32">
        <v>1280000000</v>
      </c>
      <c r="X31" s="246">
        <f t="shared" si="9"/>
        <v>14.0623706358958</v>
      </c>
      <c r="Y31" s="32">
        <v>0</v>
      </c>
      <c r="Z31" s="32">
        <v>20000000</v>
      </c>
      <c r="AA31" s="281">
        <v>1280000000</v>
      </c>
      <c r="AB31" s="246">
        <f t="shared" si="10"/>
        <v>14.0623706358958</v>
      </c>
      <c r="AC31" s="32">
        <v>1</v>
      </c>
      <c r="AD31" s="280" t="s">
        <v>546</v>
      </c>
      <c r="AE31" s="269">
        <f>1+$AK$5</f>
        <v>1.1167644987133136</v>
      </c>
      <c r="AF31" s="269">
        <f t="shared" si="11"/>
        <v>0.11043566411930648</v>
      </c>
      <c r="AG31" s="280">
        <v>1</v>
      </c>
      <c r="AH31" s="44"/>
      <c r="AM31" s="268"/>
    </row>
    <row r="32" spans="1:39" s="279" customFormat="1" ht="35" customHeight="1" x14ac:dyDescent="0.2">
      <c r="A32" s="254">
        <v>38504</v>
      </c>
      <c r="B32" s="280" t="s">
        <v>545</v>
      </c>
      <c r="C32" s="280" t="s">
        <v>58</v>
      </c>
      <c r="D32" s="280" t="s">
        <v>406</v>
      </c>
      <c r="E32" s="44">
        <f t="shared" si="0"/>
        <v>0</v>
      </c>
      <c r="F32" s="44">
        <f t="shared" si="1"/>
        <v>1</v>
      </c>
      <c r="G32" s="64">
        <v>29</v>
      </c>
      <c r="H32" s="64">
        <v>28.5</v>
      </c>
      <c r="I32" s="43">
        <f t="shared" si="2"/>
        <v>-1.7391742711869222E-2</v>
      </c>
      <c r="J32" s="252">
        <f t="shared" si="3"/>
        <v>3.5139489854199126E-3</v>
      </c>
      <c r="K32" s="210">
        <v>6.2623122881226342E-3</v>
      </c>
      <c r="L32" s="210">
        <f t="shared" si="4"/>
        <v>-2.3654054999991854E-2</v>
      </c>
      <c r="M32" s="271">
        <f t="shared" si="5"/>
        <v>0</v>
      </c>
      <c r="N32" s="271">
        <f t="shared" si="6"/>
        <v>1</v>
      </c>
      <c r="O32" s="271">
        <f t="shared" si="7"/>
        <v>0</v>
      </c>
      <c r="P32" s="64">
        <v>13.1</v>
      </c>
      <c r="Q32" s="33">
        <v>0.4517241379310345</v>
      </c>
      <c r="R32" s="255">
        <v>0</v>
      </c>
      <c r="S32" s="255">
        <v>1997</v>
      </c>
      <c r="T32" s="23">
        <v>8</v>
      </c>
      <c r="U32" s="23">
        <f t="shared" si="8"/>
        <v>2.0794415416798357</v>
      </c>
      <c r="V32" s="281">
        <v>5020000</v>
      </c>
      <c r="W32" s="32">
        <v>145580000</v>
      </c>
      <c r="X32" s="246">
        <f t="shared" si="9"/>
        <v>11.888481042672248</v>
      </c>
      <c r="Y32" s="32">
        <v>8614827.5862068962</v>
      </c>
      <c r="Z32" s="32">
        <v>13634827.586206896</v>
      </c>
      <c r="AA32" s="281">
        <v>395410000</v>
      </c>
      <c r="AB32" s="246">
        <f t="shared" si="10"/>
        <v>12.88767848024356</v>
      </c>
      <c r="AC32" s="32">
        <v>1</v>
      </c>
      <c r="AD32" s="280" t="s">
        <v>544</v>
      </c>
      <c r="AE32" s="269">
        <f>1+$AK$9</f>
        <v>1.0613810823306804</v>
      </c>
      <c r="AF32" s="269">
        <f t="shared" si="11"/>
        <v>5.9570967935202467E-2</v>
      </c>
      <c r="AG32" s="280">
        <v>0</v>
      </c>
      <c r="AH32" s="44"/>
      <c r="AM32" s="268"/>
    </row>
    <row r="33" spans="1:42" s="279" customFormat="1" ht="35" customHeight="1" x14ac:dyDescent="0.2">
      <c r="A33" s="254">
        <v>38509</v>
      </c>
      <c r="B33" s="280" t="s">
        <v>543</v>
      </c>
      <c r="C33" s="280" t="s">
        <v>163</v>
      </c>
      <c r="D33" s="280" t="s">
        <v>401</v>
      </c>
      <c r="E33" s="44">
        <f t="shared" si="0"/>
        <v>1</v>
      </c>
      <c r="F33" s="44">
        <f t="shared" si="1"/>
        <v>0</v>
      </c>
      <c r="G33" s="64">
        <v>28</v>
      </c>
      <c r="H33" s="64">
        <v>29.299199999999999</v>
      </c>
      <c r="I33" s="43">
        <f t="shared" si="2"/>
        <v>4.5355701720797198E-2</v>
      </c>
      <c r="J33" s="252">
        <f t="shared" si="3"/>
        <v>1.2033082563111338E-5</v>
      </c>
      <c r="K33" s="210">
        <v>-2.5075039216014183E-3</v>
      </c>
      <c r="L33" s="210">
        <f t="shared" si="4"/>
        <v>4.7863205642398619E-2</v>
      </c>
      <c r="M33" s="271">
        <f t="shared" si="5"/>
        <v>1</v>
      </c>
      <c r="N33" s="271">
        <f t="shared" si="6"/>
        <v>0</v>
      </c>
      <c r="O33" s="271">
        <f t="shared" si="7"/>
        <v>0</v>
      </c>
      <c r="P33" s="64">
        <v>17.3</v>
      </c>
      <c r="Q33" s="33">
        <v>0.61785714285714288</v>
      </c>
      <c r="R33" s="255">
        <v>0</v>
      </c>
      <c r="S33" s="255">
        <v>1989</v>
      </c>
      <c r="T33" s="23">
        <v>16</v>
      </c>
      <c r="U33" s="23">
        <f t="shared" si="8"/>
        <v>2.7725887222397811</v>
      </c>
      <c r="V33" s="281">
        <v>3900000</v>
      </c>
      <c r="W33" s="32">
        <v>109200000</v>
      </c>
      <c r="X33" s="246">
        <f t="shared" si="9"/>
        <v>11.600936342292941</v>
      </c>
      <c r="Y33" s="32">
        <v>0</v>
      </c>
      <c r="Z33" s="32">
        <v>3900000</v>
      </c>
      <c r="AA33" s="281">
        <v>109200000</v>
      </c>
      <c r="AB33" s="246">
        <f t="shared" si="10"/>
        <v>11.600936342292941</v>
      </c>
      <c r="AC33" s="32">
        <v>1</v>
      </c>
      <c r="AD33" s="280" t="s">
        <v>484</v>
      </c>
      <c r="AE33" s="270">
        <f>1+$AK$10</f>
        <v>1.3255325151439497</v>
      </c>
      <c r="AF33" s="269">
        <f t="shared" si="11"/>
        <v>0.28181427692057592</v>
      </c>
      <c r="AG33" s="280">
        <v>1</v>
      </c>
      <c r="AH33" s="44"/>
      <c r="AM33" s="268"/>
    </row>
    <row r="34" spans="1:42" s="279" customFormat="1" ht="35" customHeight="1" x14ac:dyDescent="0.2">
      <c r="A34" s="45">
        <v>38520</v>
      </c>
      <c r="B34" s="44"/>
      <c r="C34" s="44" t="s">
        <v>55</v>
      </c>
      <c r="D34" s="44" t="s">
        <v>406</v>
      </c>
      <c r="E34" s="44">
        <f t="shared" ref="E34:E65" si="13">IF(D34="BOOKBLDG",1,0)</f>
        <v>0</v>
      </c>
      <c r="F34" s="44">
        <f t="shared" ref="F34:F65" si="14">IF(D34="FIXED",1,0)</f>
        <v>1</v>
      </c>
      <c r="G34" s="42">
        <v>1.69</v>
      </c>
      <c r="H34" s="42">
        <v>2.4</v>
      </c>
      <c r="I34" s="43">
        <f t="shared" si="2"/>
        <v>0.35074020841891779</v>
      </c>
      <c r="J34" s="252">
        <f t="shared" ref="J34:J65" si="15">(I34-$AO$4)^2</f>
        <v>9.5390410388942179E-2</v>
      </c>
      <c r="K34" s="210">
        <v>1.1641914871781154E-2</v>
      </c>
      <c r="L34" s="210">
        <f t="shared" ref="L34:L65" si="16">I34-K34</f>
        <v>0.33909829354713661</v>
      </c>
      <c r="M34" s="271">
        <f t="shared" ref="M34:M65" si="17">IF(I34&gt;0,1,0)</f>
        <v>1</v>
      </c>
      <c r="N34" s="271">
        <f t="shared" ref="N34:N65" si="18">IF(I34&lt;0,1,0)</f>
        <v>0</v>
      </c>
      <c r="O34" s="271">
        <f t="shared" ref="O34:O65" si="19">IF(I34=0,1,0)</f>
        <v>0</v>
      </c>
      <c r="P34" s="42">
        <v>0.93</v>
      </c>
      <c r="Q34" s="33">
        <v>0.55029585798816572</v>
      </c>
      <c r="R34" s="23">
        <v>0</v>
      </c>
      <c r="S34" s="23">
        <v>2000</v>
      </c>
      <c r="T34" s="23">
        <v>5</v>
      </c>
      <c r="U34" s="23">
        <f t="shared" ref="U34:U65" si="20">LN(T34)</f>
        <v>1.6094379124341003</v>
      </c>
      <c r="V34" s="32">
        <v>30000000</v>
      </c>
      <c r="W34" s="32">
        <v>50700000</v>
      </c>
      <c r="X34" s="246">
        <f t="shared" ref="X34:X65" si="21">LN(W34/1000)</f>
        <v>10.833681189579275</v>
      </c>
      <c r="Y34" s="32">
        <v>69875739.644970417</v>
      </c>
      <c r="Z34" s="32">
        <v>99875739.644970417</v>
      </c>
      <c r="AA34" s="32">
        <v>168790000</v>
      </c>
      <c r="AB34" s="246">
        <f t="shared" ref="AB34:AB65" si="22">LN(AA34/1000)</f>
        <v>12.036410617682973</v>
      </c>
      <c r="AC34" s="32">
        <v>1</v>
      </c>
      <c r="AD34" s="44" t="s">
        <v>542</v>
      </c>
      <c r="AE34" s="270">
        <f>1+$AK$14</f>
        <v>1.0413644621150531</v>
      </c>
      <c r="AF34" s="269">
        <f t="shared" ref="AF34:AF65" si="23">LN(AE34)</f>
        <v>4.0531836058810909E-2</v>
      </c>
      <c r="AG34" s="44">
        <v>0</v>
      </c>
      <c r="AH34" s="44"/>
      <c r="AI34" s="266"/>
      <c r="AJ34" s="266"/>
      <c r="AK34" s="266"/>
      <c r="AM34" s="268"/>
      <c r="AN34" s="266"/>
      <c r="AO34" s="266"/>
      <c r="AP34" s="266"/>
    </row>
    <row r="35" spans="1:42" s="279" customFormat="1" ht="35" customHeight="1" x14ac:dyDescent="0.2">
      <c r="A35" s="45">
        <v>38523</v>
      </c>
      <c r="B35" s="44" t="s">
        <v>541</v>
      </c>
      <c r="C35" s="44" t="s">
        <v>162</v>
      </c>
      <c r="D35" s="44" t="s">
        <v>401</v>
      </c>
      <c r="E35" s="44">
        <f t="shared" si="13"/>
        <v>1</v>
      </c>
      <c r="F35" s="44">
        <f t="shared" si="14"/>
        <v>0</v>
      </c>
      <c r="G35" s="42">
        <v>65</v>
      </c>
      <c r="H35" s="42">
        <v>66</v>
      </c>
      <c r="I35" s="43">
        <f t="shared" si="2"/>
        <v>1.5267472130788381E-2</v>
      </c>
      <c r="J35" s="252">
        <f t="shared" si="15"/>
        <v>7.0859012475417774E-4</v>
      </c>
      <c r="K35" s="210">
        <v>9.6583901265059058E-3</v>
      </c>
      <c r="L35" s="210">
        <f t="shared" si="16"/>
        <v>5.609082004282475E-3</v>
      </c>
      <c r="M35" s="271">
        <f t="shared" si="17"/>
        <v>1</v>
      </c>
      <c r="N35" s="271">
        <f t="shared" si="18"/>
        <v>0</v>
      </c>
      <c r="O35" s="271">
        <f t="shared" si="19"/>
        <v>0</v>
      </c>
      <c r="P35" s="42">
        <v>43.37</v>
      </c>
      <c r="Q35" s="33">
        <f>P35/G35</f>
        <v>0.66723076923076918</v>
      </c>
      <c r="R35" s="23">
        <v>0</v>
      </c>
      <c r="S35" s="23">
        <v>1996</v>
      </c>
      <c r="T35" s="23">
        <f>2005-S35</f>
        <v>9</v>
      </c>
      <c r="U35" s="23">
        <f t="shared" si="20"/>
        <v>2.1972245773362196</v>
      </c>
      <c r="V35" s="32">
        <v>20000000</v>
      </c>
      <c r="W35" s="32">
        <f>G35*V35</f>
        <v>1300000000</v>
      </c>
      <c r="X35" s="246">
        <f t="shared" si="21"/>
        <v>14.077874822431765</v>
      </c>
      <c r="Y35" s="32">
        <f>Z35-V35</f>
        <v>7538461.5384615399</v>
      </c>
      <c r="Z35" s="32">
        <f>AA35/G35</f>
        <v>27538461.53846154</v>
      </c>
      <c r="AA35" s="281">
        <v>1790000000</v>
      </c>
      <c r="AB35" s="246">
        <f t="shared" si="22"/>
        <v>14.397726177816939</v>
      </c>
      <c r="AC35" s="32">
        <v>1</v>
      </c>
      <c r="AD35" s="44" t="s">
        <v>540</v>
      </c>
      <c r="AE35" s="270">
        <f>1+$AK$14</f>
        <v>1.0413644621150531</v>
      </c>
      <c r="AF35" s="269">
        <f t="shared" si="23"/>
        <v>4.0531836058810909E-2</v>
      </c>
      <c r="AG35" s="44">
        <v>0</v>
      </c>
      <c r="AH35" s="44"/>
      <c r="AI35" s="266"/>
      <c r="AJ35" s="266"/>
      <c r="AK35" s="266"/>
      <c r="AM35" s="268"/>
      <c r="AN35" s="266"/>
      <c r="AO35" s="266"/>
      <c r="AP35" s="266"/>
    </row>
    <row r="36" spans="1:42" s="279" customFormat="1" ht="35" customHeight="1" x14ac:dyDescent="0.2">
      <c r="A36" s="254">
        <v>38526</v>
      </c>
      <c r="B36" s="280" t="s">
        <v>539</v>
      </c>
      <c r="C36" s="280" t="s">
        <v>161</v>
      </c>
      <c r="D36" s="280" t="s">
        <v>401</v>
      </c>
      <c r="E36" s="44">
        <f t="shared" si="13"/>
        <v>1</v>
      </c>
      <c r="F36" s="44">
        <f t="shared" si="14"/>
        <v>0</v>
      </c>
      <c r="G36" s="64">
        <v>46</v>
      </c>
      <c r="H36" s="64">
        <v>47.5</v>
      </c>
      <c r="I36" s="43">
        <f t="shared" si="2"/>
        <v>3.2088314551500449E-2</v>
      </c>
      <c r="J36" s="252">
        <f t="shared" si="15"/>
        <v>9.6010872375545294E-5</v>
      </c>
      <c r="K36" s="210">
        <v>-1.1277284230543843E-2</v>
      </c>
      <c r="L36" s="210">
        <f t="shared" si="16"/>
        <v>4.3365598782044296E-2</v>
      </c>
      <c r="M36" s="271">
        <f t="shared" si="17"/>
        <v>1</v>
      </c>
      <c r="N36" s="271">
        <f t="shared" si="18"/>
        <v>0</v>
      </c>
      <c r="O36" s="271">
        <f t="shared" si="19"/>
        <v>0</v>
      </c>
      <c r="P36" s="64">
        <v>37.9</v>
      </c>
      <c r="Q36" s="33">
        <v>0.82391304347826089</v>
      </c>
      <c r="R36" s="255">
        <v>0</v>
      </c>
      <c r="S36" s="255">
        <v>1987</v>
      </c>
      <c r="T36" s="23">
        <v>18</v>
      </c>
      <c r="U36" s="23">
        <f t="shared" si="20"/>
        <v>2.8903717578961645</v>
      </c>
      <c r="V36" s="281">
        <v>16680000</v>
      </c>
      <c r="W36" s="32">
        <v>767280000</v>
      </c>
      <c r="X36" s="246">
        <f t="shared" si="21"/>
        <v>13.550607072401833</v>
      </c>
      <c r="Y36" s="32">
        <v>27667826.086956523</v>
      </c>
      <c r="Z36" s="32">
        <v>44347826.086956523</v>
      </c>
      <c r="AA36" s="281">
        <v>2040000000</v>
      </c>
      <c r="AB36" s="246">
        <f t="shared" si="22"/>
        <v>14.528460365820399</v>
      </c>
      <c r="AC36" s="32">
        <v>1</v>
      </c>
      <c r="AD36" s="280" t="s">
        <v>538</v>
      </c>
      <c r="AE36" s="269">
        <f>1+$AK$5</f>
        <v>1.1167644987133136</v>
      </c>
      <c r="AF36" s="269">
        <f t="shared" si="23"/>
        <v>0.11043566411930648</v>
      </c>
      <c r="AG36" s="280">
        <v>1</v>
      </c>
      <c r="AH36" s="44"/>
      <c r="AI36" s="69"/>
      <c r="AJ36" s="69"/>
      <c r="AK36" s="69"/>
      <c r="AM36" s="268"/>
      <c r="AN36" s="69"/>
      <c r="AO36" s="69"/>
      <c r="AP36" s="69"/>
    </row>
    <row r="37" spans="1:42" s="279" customFormat="1" ht="35" customHeight="1" x14ac:dyDescent="0.2">
      <c r="A37" s="254">
        <v>38527</v>
      </c>
      <c r="B37" s="280"/>
      <c r="C37" s="280" t="s">
        <v>160</v>
      </c>
      <c r="D37" s="280" t="s">
        <v>401</v>
      </c>
      <c r="E37" s="44">
        <f t="shared" si="13"/>
        <v>1</v>
      </c>
      <c r="F37" s="44">
        <f t="shared" si="14"/>
        <v>0</v>
      </c>
      <c r="G37" s="64">
        <v>42</v>
      </c>
      <c r="H37" s="64">
        <v>44</v>
      </c>
      <c r="I37" s="43">
        <f t="shared" si="2"/>
        <v>4.6520015634892907E-2</v>
      </c>
      <c r="J37" s="252">
        <f t="shared" si="15"/>
        <v>2.1466424551106274E-5</v>
      </c>
      <c r="K37" s="210">
        <v>1.5229163259556248E-2</v>
      </c>
      <c r="L37" s="210">
        <f t="shared" si="16"/>
        <v>3.1290852375336659E-2</v>
      </c>
      <c r="M37" s="271">
        <f t="shared" si="17"/>
        <v>1</v>
      </c>
      <c r="N37" s="271">
        <f t="shared" si="18"/>
        <v>0</v>
      </c>
      <c r="O37" s="271">
        <f t="shared" si="19"/>
        <v>0</v>
      </c>
      <c r="P37" s="64">
        <v>12.73</v>
      </c>
      <c r="Q37" s="33">
        <v>0.30309523809523808</v>
      </c>
      <c r="R37" s="255">
        <v>0</v>
      </c>
      <c r="S37" s="255">
        <v>2002</v>
      </c>
      <c r="T37" s="23">
        <v>3</v>
      </c>
      <c r="U37" s="23">
        <f t="shared" si="20"/>
        <v>1.0986122886681098</v>
      </c>
      <c r="V37" s="281">
        <v>31090000</v>
      </c>
      <c r="W37" s="32">
        <v>1305780000</v>
      </c>
      <c r="X37" s="246">
        <f t="shared" si="21"/>
        <v>14.082311121336168</v>
      </c>
      <c r="Y37" s="32">
        <v>2005238.095238097</v>
      </c>
      <c r="Z37" s="32">
        <v>33095238.095238097</v>
      </c>
      <c r="AA37" s="281">
        <v>1390000000</v>
      </c>
      <c r="AB37" s="246">
        <f t="shared" si="22"/>
        <v>14.144814305106875</v>
      </c>
      <c r="AC37" s="32">
        <v>1</v>
      </c>
      <c r="AD37" s="280" t="s">
        <v>537</v>
      </c>
      <c r="AE37" s="269">
        <f>1+$AK$9</f>
        <v>1.0613810823306804</v>
      </c>
      <c r="AF37" s="269">
        <f t="shared" si="23"/>
        <v>5.9570967935202467E-2</v>
      </c>
      <c r="AG37" s="280">
        <v>0</v>
      </c>
      <c r="AH37" s="44"/>
      <c r="AI37" s="41"/>
      <c r="AJ37" s="41"/>
      <c r="AK37" s="41"/>
      <c r="AM37" s="268"/>
      <c r="AN37" s="41"/>
      <c r="AO37" s="41"/>
      <c r="AP37" s="41"/>
    </row>
    <row r="38" spans="1:42" s="279" customFormat="1" ht="35" customHeight="1" x14ac:dyDescent="0.2">
      <c r="A38" s="254">
        <v>38530</v>
      </c>
      <c r="B38" s="280" t="s">
        <v>536</v>
      </c>
      <c r="C38" s="280" t="s">
        <v>159</v>
      </c>
      <c r="D38" s="280" t="s">
        <v>401</v>
      </c>
      <c r="E38" s="44">
        <f t="shared" si="13"/>
        <v>1</v>
      </c>
      <c r="F38" s="44">
        <f t="shared" si="14"/>
        <v>0</v>
      </c>
      <c r="G38" s="64">
        <v>45</v>
      </c>
      <c r="H38" s="64">
        <v>49.454999999999998</v>
      </c>
      <c r="I38" s="43">
        <f t="shared" si="2"/>
        <v>9.4400675421484295E-2</v>
      </c>
      <c r="J38" s="252">
        <f t="shared" si="15"/>
        <v>2.757704135768447E-3</v>
      </c>
      <c r="K38" s="210">
        <v>1.1314411447648366E-2</v>
      </c>
      <c r="L38" s="210">
        <f t="shared" si="16"/>
        <v>8.3086263973835922E-2</v>
      </c>
      <c r="M38" s="271">
        <f t="shared" si="17"/>
        <v>1</v>
      </c>
      <c r="N38" s="271">
        <f t="shared" si="18"/>
        <v>0</v>
      </c>
      <c r="O38" s="271">
        <f t="shared" si="19"/>
        <v>0</v>
      </c>
      <c r="P38" s="64">
        <v>50.57</v>
      </c>
      <c r="Q38" s="33">
        <v>1.1237777777777778</v>
      </c>
      <c r="R38" s="255">
        <v>0</v>
      </c>
      <c r="S38" s="255">
        <v>2004</v>
      </c>
      <c r="T38" s="23">
        <v>1</v>
      </c>
      <c r="U38" s="23">
        <f t="shared" si="20"/>
        <v>0</v>
      </c>
      <c r="V38" s="281">
        <v>200000</v>
      </c>
      <c r="W38" s="32">
        <v>9000000</v>
      </c>
      <c r="X38" s="246">
        <f t="shared" si="21"/>
        <v>9.1049798563183568</v>
      </c>
      <c r="Y38" s="32">
        <v>0</v>
      </c>
      <c r="Z38" s="32">
        <v>200000</v>
      </c>
      <c r="AA38" s="281">
        <v>9000000</v>
      </c>
      <c r="AB38" s="246">
        <f t="shared" si="22"/>
        <v>9.1049798563183568</v>
      </c>
      <c r="AC38" s="32">
        <v>1</v>
      </c>
      <c r="AD38" s="280" t="s">
        <v>535</v>
      </c>
      <c r="AE38" s="269">
        <f>1+$AK$18</f>
        <v>1.0299504777440309</v>
      </c>
      <c r="AF38" s="269">
        <f t="shared" si="23"/>
        <v>2.9510721225506725E-2</v>
      </c>
      <c r="AG38" s="280">
        <v>0</v>
      </c>
      <c r="AH38" s="44"/>
      <c r="AI38" s="41"/>
      <c r="AJ38" s="41"/>
      <c r="AK38" s="41"/>
      <c r="AM38" s="268"/>
      <c r="AN38" s="41"/>
      <c r="AO38" s="41"/>
      <c r="AP38" s="41"/>
    </row>
    <row r="39" spans="1:42" s="279" customFormat="1" ht="35" customHeight="1" x14ac:dyDescent="0.2">
      <c r="A39" s="254">
        <v>38537</v>
      </c>
      <c r="B39" s="280" t="s">
        <v>534</v>
      </c>
      <c r="C39" s="280" t="s">
        <v>158</v>
      </c>
      <c r="D39" s="280" t="s">
        <v>401</v>
      </c>
      <c r="E39" s="44">
        <f t="shared" si="13"/>
        <v>1</v>
      </c>
      <c r="F39" s="44">
        <f t="shared" si="14"/>
        <v>0</v>
      </c>
      <c r="G39" s="42">
        <v>33.15</v>
      </c>
      <c r="H39" s="42">
        <v>31</v>
      </c>
      <c r="I39" s="43">
        <f t="shared" si="2"/>
        <v>-6.7055512146725255E-2</v>
      </c>
      <c r="J39" s="252">
        <f t="shared" si="15"/>
        <v>1.1868433549748611E-2</v>
      </c>
      <c r="K39" s="210">
        <v>1.2128575288625295E-2</v>
      </c>
      <c r="L39" s="210">
        <f t="shared" si="16"/>
        <v>-7.9184087435350548E-2</v>
      </c>
      <c r="M39" s="271">
        <f t="shared" si="17"/>
        <v>0</v>
      </c>
      <c r="N39" s="271">
        <f t="shared" si="18"/>
        <v>1</v>
      </c>
      <c r="O39" s="271">
        <f t="shared" si="19"/>
        <v>0</v>
      </c>
      <c r="P39" s="42"/>
      <c r="Q39" s="33">
        <f>P39/G39</f>
        <v>0</v>
      </c>
      <c r="R39" s="23">
        <v>0</v>
      </c>
      <c r="S39" s="23">
        <v>2000</v>
      </c>
      <c r="T39" s="23">
        <f>2005-S39</f>
        <v>5</v>
      </c>
      <c r="U39" s="23">
        <f t="shared" si="20"/>
        <v>1.6094379124341003</v>
      </c>
      <c r="V39" s="32">
        <v>6200000</v>
      </c>
      <c r="W39" s="32">
        <f>V39*G39</f>
        <v>205530000</v>
      </c>
      <c r="X39" s="246">
        <f t="shared" si="21"/>
        <v>12.233347287665055</v>
      </c>
      <c r="Y39" s="32">
        <f>Z39-V39</f>
        <v>10669984.917043742</v>
      </c>
      <c r="Z39" s="32">
        <f>AA39/G39</f>
        <v>16869984.917043742</v>
      </c>
      <c r="AA39" s="281">
        <v>559240000</v>
      </c>
      <c r="AB39" s="246">
        <f t="shared" si="22"/>
        <v>13.234333998101761</v>
      </c>
      <c r="AC39" s="32">
        <v>1</v>
      </c>
      <c r="AD39" s="280" t="s">
        <v>512</v>
      </c>
      <c r="AE39" s="270">
        <f>1+$AK$10</f>
        <v>1.3255325151439497</v>
      </c>
      <c r="AF39" s="269">
        <f t="shared" si="23"/>
        <v>0.28181427692057592</v>
      </c>
      <c r="AG39" s="280">
        <v>1</v>
      </c>
      <c r="AH39" s="44"/>
      <c r="AI39" s="41"/>
      <c r="AJ39" s="41"/>
      <c r="AK39" s="41"/>
      <c r="AM39" s="268"/>
      <c r="AN39" s="41"/>
      <c r="AO39" s="41"/>
      <c r="AP39" s="41"/>
    </row>
    <row r="40" spans="1:42" s="279" customFormat="1" ht="35" customHeight="1" x14ac:dyDescent="0.2">
      <c r="A40" s="254">
        <v>38586</v>
      </c>
      <c r="B40" s="280" t="s">
        <v>533</v>
      </c>
      <c r="C40" s="280" t="s">
        <v>532</v>
      </c>
      <c r="D40" s="280" t="s">
        <v>401</v>
      </c>
      <c r="E40" s="44">
        <f t="shared" si="13"/>
        <v>1</v>
      </c>
      <c r="F40" s="44">
        <f t="shared" si="14"/>
        <v>0</v>
      </c>
      <c r="G40" s="42">
        <v>30.9</v>
      </c>
      <c r="H40" s="42">
        <v>38.799999999999997</v>
      </c>
      <c r="I40" s="43">
        <f t="shared" si="2"/>
        <v>0.22766406272552794</v>
      </c>
      <c r="J40" s="252">
        <f t="shared" si="15"/>
        <v>3.4513180817601387E-2</v>
      </c>
      <c r="K40" s="210">
        <v>-1.024930127104569E-2</v>
      </c>
      <c r="L40" s="210">
        <f t="shared" si="16"/>
        <v>0.23791336399657365</v>
      </c>
      <c r="M40" s="271">
        <f t="shared" si="17"/>
        <v>1</v>
      </c>
      <c r="N40" s="271">
        <f t="shared" si="18"/>
        <v>0</v>
      </c>
      <c r="O40" s="271">
        <f t="shared" si="19"/>
        <v>0</v>
      </c>
      <c r="P40" s="42">
        <v>19.7</v>
      </c>
      <c r="Q40" s="33">
        <f>P40/G40</f>
        <v>0.63754045307443363</v>
      </c>
      <c r="R40" s="23">
        <v>0</v>
      </c>
      <c r="S40" s="23">
        <v>2005</v>
      </c>
      <c r="T40" s="23">
        <v>1</v>
      </c>
      <c r="U40" s="23">
        <f t="shared" si="20"/>
        <v>0</v>
      </c>
      <c r="V40" s="32">
        <v>3600000</v>
      </c>
      <c r="W40" s="32">
        <f>G40*V40</f>
        <v>111240000</v>
      </c>
      <c r="X40" s="246">
        <f t="shared" si="21"/>
        <v>11.619445308347901</v>
      </c>
      <c r="Y40" s="32">
        <f>Z40-V40</f>
        <v>0</v>
      </c>
      <c r="Z40" s="32">
        <f>AA40/G40</f>
        <v>3600000</v>
      </c>
      <c r="AA40" s="281">
        <f>W40</f>
        <v>111240000</v>
      </c>
      <c r="AB40" s="246">
        <f t="shared" si="22"/>
        <v>11.619445308347901</v>
      </c>
      <c r="AC40" s="32">
        <v>1</v>
      </c>
      <c r="AD40" s="280" t="s">
        <v>531</v>
      </c>
      <c r="AE40" s="270">
        <f>1+AK15</f>
        <v>1.0019145043715512</v>
      </c>
      <c r="AF40" s="269">
        <f t="shared" si="23"/>
        <v>1.9126740437981462E-3</v>
      </c>
      <c r="AG40" s="280">
        <v>0</v>
      </c>
      <c r="AH40" s="44"/>
      <c r="AI40" s="41"/>
      <c r="AJ40" s="41"/>
      <c r="AK40" s="41"/>
      <c r="AM40" s="268"/>
      <c r="AN40" s="41"/>
      <c r="AO40" s="41"/>
      <c r="AP40" s="41"/>
    </row>
    <row r="41" spans="1:42" s="279" customFormat="1" ht="35" customHeight="1" x14ac:dyDescent="0.2">
      <c r="A41" s="254">
        <v>38610</v>
      </c>
      <c r="B41" s="280" t="s">
        <v>530</v>
      </c>
      <c r="C41" s="280" t="s">
        <v>156</v>
      </c>
      <c r="D41" s="280" t="s">
        <v>401</v>
      </c>
      <c r="E41" s="44">
        <f t="shared" si="13"/>
        <v>1</v>
      </c>
      <c r="F41" s="44">
        <f t="shared" si="14"/>
        <v>0</v>
      </c>
      <c r="G41" s="64">
        <v>11.5</v>
      </c>
      <c r="H41" s="64">
        <f>G41*(1+I41)</f>
        <v>11.9002</v>
      </c>
      <c r="I41" s="43">
        <v>3.4799999999999998E-2</v>
      </c>
      <c r="J41" s="252">
        <f t="shared" si="15"/>
        <v>5.0223135857074353E-5</v>
      </c>
      <c r="K41" s="210">
        <v>1.9374749060471187E-2</v>
      </c>
      <c r="L41" s="210">
        <f t="shared" si="16"/>
        <v>1.542525093952881E-2</v>
      </c>
      <c r="M41" s="271">
        <f t="shared" si="17"/>
        <v>1</v>
      </c>
      <c r="N41" s="271">
        <f t="shared" si="18"/>
        <v>0</v>
      </c>
      <c r="O41" s="271">
        <f t="shared" si="19"/>
        <v>0</v>
      </c>
      <c r="P41" s="64">
        <v>9.43</v>
      </c>
      <c r="Q41" s="33">
        <v>0.82</v>
      </c>
      <c r="R41" s="255">
        <v>0</v>
      </c>
      <c r="S41" s="255">
        <v>1960</v>
      </c>
      <c r="T41" s="23">
        <f>2005-S41</f>
        <v>45</v>
      </c>
      <c r="U41" s="23">
        <f t="shared" si="20"/>
        <v>3.8066624897703196</v>
      </c>
      <c r="V41" s="281">
        <v>3000000</v>
      </c>
      <c r="W41" s="32">
        <v>34500000</v>
      </c>
      <c r="X41" s="246">
        <f t="shared" si="21"/>
        <v>10.448714603019452</v>
      </c>
      <c r="Y41" s="32">
        <v>525530000</v>
      </c>
      <c r="Z41" s="32">
        <v>528530000</v>
      </c>
      <c r="AA41" s="281">
        <v>528530000</v>
      </c>
      <c r="AB41" s="246">
        <f t="shared" si="22"/>
        <v>13.177854847109016</v>
      </c>
      <c r="AC41" s="32">
        <v>1</v>
      </c>
      <c r="AD41" s="281" t="s">
        <v>529</v>
      </c>
      <c r="AE41" s="270">
        <f>1+$AK$10</f>
        <v>1.3255325151439497</v>
      </c>
      <c r="AF41" s="269">
        <f t="shared" si="23"/>
        <v>0.28181427692057592</v>
      </c>
      <c r="AG41" s="281">
        <v>1</v>
      </c>
      <c r="AH41" s="44"/>
      <c r="AI41" s="41"/>
      <c r="AJ41" s="41"/>
      <c r="AK41" s="41"/>
      <c r="AM41" s="268"/>
      <c r="AN41" s="41"/>
      <c r="AO41" s="41"/>
      <c r="AP41" s="41"/>
    </row>
    <row r="42" spans="1:42" s="279" customFormat="1" ht="35" customHeight="1" x14ac:dyDescent="0.2">
      <c r="A42" s="254">
        <v>38618</v>
      </c>
      <c r="B42" s="280" t="s">
        <v>528</v>
      </c>
      <c r="C42" s="280" t="s">
        <v>155</v>
      </c>
      <c r="D42" s="280" t="s">
        <v>401</v>
      </c>
      <c r="E42" s="44">
        <f t="shared" si="13"/>
        <v>1</v>
      </c>
      <c r="F42" s="44">
        <f t="shared" si="14"/>
        <v>0</v>
      </c>
      <c r="G42" s="64">
        <v>11</v>
      </c>
      <c r="H42" s="64">
        <v>10.5</v>
      </c>
      <c r="I42" s="43">
        <f t="shared" ref="I42:I71" si="24">LN(H42/G42)</f>
        <v>-4.6520015634892817E-2</v>
      </c>
      <c r="J42" s="252">
        <f t="shared" si="15"/>
        <v>7.8157700608082331E-3</v>
      </c>
      <c r="K42" s="210">
        <v>-3.5473801508020754E-3</v>
      </c>
      <c r="L42" s="210">
        <f t="shared" si="16"/>
        <v>-4.2972635484090742E-2</v>
      </c>
      <c r="M42" s="271">
        <f t="shared" si="17"/>
        <v>0</v>
      </c>
      <c r="N42" s="271">
        <f t="shared" si="18"/>
        <v>1</v>
      </c>
      <c r="O42" s="271">
        <f t="shared" si="19"/>
        <v>0</v>
      </c>
      <c r="P42" s="64">
        <v>8.1</v>
      </c>
      <c r="Q42" s="33">
        <v>0.73636363636363633</v>
      </c>
      <c r="R42" s="255">
        <v>1</v>
      </c>
      <c r="S42" s="255">
        <v>1997</v>
      </c>
      <c r="T42" s="23">
        <v>8</v>
      </c>
      <c r="U42" s="23">
        <f t="shared" si="20"/>
        <v>2.0794415416798357</v>
      </c>
      <c r="V42" s="281">
        <v>2100000</v>
      </c>
      <c r="W42" s="32">
        <v>23100000</v>
      </c>
      <c r="X42" s="246">
        <f t="shared" si="21"/>
        <v>10.047587896509885</v>
      </c>
      <c r="Y42" s="32">
        <v>10863636.363636363</v>
      </c>
      <c r="Z42" s="32">
        <v>12963636.363636363</v>
      </c>
      <c r="AA42" s="281">
        <v>142600000</v>
      </c>
      <c r="AB42" s="246">
        <f t="shared" si="22"/>
        <v>11.867798786962332</v>
      </c>
      <c r="AC42" s="32">
        <v>1</v>
      </c>
      <c r="AD42" s="280" t="s">
        <v>356</v>
      </c>
      <c r="AE42" s="270">
        <f>1+$AK$14</f>
        <v>1.0413644621150531</v>
      </c>
      <c r="AF42" s="269">
        <f t="shared" si="23"/>
        <v>4.0531836058810909E-2</v>
      </c>
      <c r="AG42" s="280">
        <v>0</v>
      </c>
      <c r="AH42" s="44"/>
      <c r="AI42" s="41"/>
      <c r="AJ42" s="41"/>
      <c r="AK42" s="41"/>
      <c r="AM42" s="268"/>
      <c r="AN42" s="41"/>
      <c r="AO42" s="41"/>
      <c r="AP42" s="41"/>
    </row>
    <row r="43" spans="1:42" s="279" customFormat="1" ht="35" customHeight="1" x14ac:dyDescent="0.2">
      <c r="A43" s="254">
        <v>38628</v>
      </c>
      <c r="B43" s="280" t="s">
        <v>527</v>
      </c>
      <c r="C43" s="280" t="s">
        <v>154</v>
      </c>
      <c r="D43" s="280" t="s">
        <v>401</v>
      </c>
      <c r="E43" s="44">
        <f t="shared" si="13"/>
        <v>1</v>
      </c>
      <c r="F43" s="44">
        <f t="shared" si="14"/>
        <v>0</v>
      </c>
      <c r="G43" s="64">
        <v>15</v>
      </c>
      <c r="H43" s="64">
        <v>15.5</v>
      </c>
      <c r="I43" s="43">
        <f t="shared" si="24"/>
        <v>3.278982282299097E-2</v>
      </c>
      <c r="J43" s="252">
        <f t="shared" si="15"/>
        <v>8.2755509294913144E-5</v>
      </c>
      <c r="K43" s="210">
        <v>-9.8660037764212935E-3</v>
      </c>
      <c r="L43" s="210">
        <f t="shared" si="16"/>
        <v>4.2655826599412264E-2</v>
      </c>
      <c r="M43" s="271">
        <f t="shared" si="17"/>
        <v>1</v>
      </c>
      <c r="N43" s="271">
        <f t="shared" si="18"/>
        <v>0</v>
      </c>
      <c r="O43" s="271">
        <f t="shared" si="19"/>
        <v>0</v>
      </c>
      <c r="P43" s="64">
        <v>9.18</v>
      </c>
      <c r="Q43" s="33">
        <v>0.61199999999999999</v>
      </c>
      <c r="R43" s="255">
        <v>1</v>
      </c>
      <c r="S43" s="255">
        <v>1996</v>
      </c>
      <c r="T43" s="23">
        <v>9</v>
      </c>
      <c r="U43" s="23">
        <f t="shared" si="20"/>
        <v>2.1972245773362196</v>
      </c>
      <c r="V43" s="281">
        <v>4000000</v>
      </c>
      <c r="W43" s="32">
        <v>60000000</v>
      </c>
      <c r="X43" s="246">
        <f t="shared" si="21"/>
        <v>11.002099841204238</v>
      </c>
      <c r="Y43" s="32">
        <v>0</v>
      </c>
      <c r="Z43" s="32">
        <v>4000000</v>
      </c>
      <c r="AA43" s="281">
        <v>60000000</v>
      </c>
      <c r="AB43" s="246">
        <f t="shared" si="22"/>
        <v>11.002099841204238</v>
      </c>
      <c r="AC43" s="32">
        <v>1</v>
      </c>
      <c r="AD43" s="280" t="s">
        <v>356</v>
      </c>
      <c r="AE43" s="270">
        <f>1+$AK$14</f>
        <v>1.0413644621150531</v>
      </c>
      <c r="AF43" s="269">
        <f t="shared" si="23"/>
        <v>4.0531836058810909E-2</v>
      </c>
      <c r="AG43" s="280">
        <v>0</v>
      </c>
      <c r="AH43" s="44"/>
      <c r="AI43" s="41"/>
      <c r="AJ43" s="41"/>
      <c r="AK43" s="41"/>
      <c r="AM43" s="268"/>
      <c r="AN43" s="41"/>
      <c r="AO43" s="41"/>
      <c r="AP43" s="41"/>
    </row>
    <row r="44" spans="1:42" s="279" customFormat="1" ht="35" customHeight="1" x14ac:dyDescent="0.2">
      <c r="A44" s="254">
        <v>38637</v>
      </c>
      <c r="B44" s="280" t="s">
        <v>526</v>
      </c>
      <c r="C44" s="280" t="s">
        <v>153</v>
      </c>
      <c r="D44" s="280" t="s">
        <v>401</v>
      </c>
      <c r="E44" s="44">
        <f t="shared" si="13"/>
        <v>1</v>
      </c>
      <c r="F44" s="44">
        <f t="shared" si="14"/>
        <v>0</v>
      </c>
      <c r="G44" s="64">
        <v>30</v>
      </c>
      <c r="H44" s="64">
        <v>30.140999999999998</v>
      </c>
      <c r="I44" s="43">
        <f t="shared" si="24"/>
        <v>4.6889894861314695E-3</v>
      </c>
      <c r="J44" s="252">
        <f t="shared" si="15"/>
        <v>1.3836792150647905E-3</v>
      </c>
      <c r="K44" s="210">
        <v>3.3858313569134248E-2</v>
      </c>
      <c r="L44" s="210">
        <f t="shared" si="16"/>
        <v>-2.9169324083002778E-2</v>
      </c>
      <c r="M44" s="271">
        <f t="shared" si="17"/>
        <v>1</v>
      </c>
      <c r="N44" s="271">
        <f t="shared" si="18"/>
        <v>0</v>
      </c>
      <c r="O44" s="271">
        <f t="shared" si="19"/>
        <v>0</v>
      </c>
      <c r="P44" s="64">
        <v>24.87</v>
      </c>
      <c r="Q44" s="33">
        <v>0.82900000000000007</v>
      </c>
      <c r="R44" s="255">
        <v>0</v>
      </c>
      <c r="S44" s="255">
        <v>1978</v>
      </c>
      <c r="T44" s="23">
        <v>27</v>
      </c>
      <c r="U44" s="23">
        <f t="shared" si="20"/>
        <v>3.2958368660043291</v>
      </c>
      <c r="V44" s="281">
        <v>2650000</v>
      </c>
      <c r="W44" s="32">
        <v>79500000</v>
      </c>
      <c r="X44" s="246">
        <f t="shared" si="21"/>
        <v>11.283512300642423</v>
      </c>
      <c r="Y44" s="32">
        <v>6968000</v>
      </c>
      <c r="Z44" s="32">
        <v>9618000</v>
      </c>
      <c r="AA44" s="281">
        <v>288540000</v>
      </c>
      <c r="AB44" s="246">
        <f t="shared" si="22"/>
        <v>12.572589003499763</v>
      </c>
      <c r="AC44" s="32">
        <v>1</v>
      </c>
      <c r="AD44" s="280" t="s">
        <v>357</v>
      </c>
      <c r="AE44" s="269">
        <f>1+$AK$9</f>
        <v>1.0613810823306804</v>
      </c>
      <c r="AF44" s="269">
        <f t="shared" si="23"/>
        <v>5.9570967935202467E-2</v>
      </c>
      <c r="AG44" s="280">
        <v>0</v>
      </c>
      <c r="AH44" s="44"/>
      <c r="AM44" s="268"/>
      <c r="AN44" s="41"/>
      <c r="AO44" s="41"/>
      <c r="AP44" s="41"/>
    </row>
    <row r="45" spans="1:42" s="279" customFormat="1" ht="35" customHeight="1" x14ac:dyDescent="0.2">
      <c r="A45" s="254">
        <v>38646</v>
      </c>
      <c r="B45" s="280" t="s">
        <v>525</v>
      </c>
      <c r="C45" s="280" t="s">
        <v>152</v>
      </c>
      <c r="D45" s="280" t="s">
        <v>401</v>
      </c>
      <c r="E45" s="44">
        <f t="shared" si="13"/>
        <v>1</v>
      </c>
      <c r="F45" s="44">
        <f t="shared" si="14"/>
        <v>0</v>
      </c>
      <c r="G45" s="64">
        <v>44</v>
      </c>
      <c r="H45" s="64">
        <v>44.1</v>
      </c>
      <c r="I45" s="43">
        <f t="shared" si="24"/>
        <v>2.2701485345390775E-3</v>
      </c>
      <c r="J45" s="252">
        <f t="shared" si="15"/>
        <v>1.5694813184531429E-3</v>
      </c>
      <c r="K45" s="210">
        <v>-1.4807895388391768E-3</v>
      </c>
      <c r="L45" s="210">
        <f t="shared" si="16"/>
        <v>3.7509380733782545E-3</v>
      </c>
      <c r="M45" s="271">
        <f t="shared" si="17"/>
        <v>1</v>
      </c>
      <c r="N45" s="271">
        <f t="shared" si="18"/>
        <v>0</v>
      </c>
      <c r="O45" s="271">
        <f t="shared" si="19"/>
        <v>0</v>
      </c>
      <c r="P45" s="64">
        <v>38.28</v>
      </c>
      <c r="Q45" s="33">
        <v>0.87</v>
      </c>
      <c r="R45" s="255">
        <v>0</v>
      </c>
      <c r="S45" s="255">
        <v>1995</v>
      </c>
      <c r="T45" s="23">
        <v>10</v>
      </c>
      <c r="U45" s="23">
        <f t="shared" si="20"/>
        <v>2.3025850929940459</v>
      </c>
      <c r="V45" s="281">
        <v>34180000</v>
      </c>
      <c r="W45" s="32">
        <v>1503920000</v>
      </c>
      <c r="X45" s="246">
        <f t="shared" si="21"/>
        <v>14.223585590587843</v>
      </c>
      <c r="Y45" s="32">
        <v>0</v>
      </c>
      <c r="Z45" s="32">
        <v>34180000</v>
      </c>
      <c r="AA45" s="281">
        <v>1503920000</v>
      </c>
      <c r="AB45" s="246">
        <f t="shared" si="22"/>
        <v>14.223585590587843</v>
      </c>
      <c r="AC45" s="32">
        <v>1</v>
      </c>
      <c r="AD45" s="280" t="s">
        <v>524</v>
      </c>
      <c r="AE45" s="269">
        <f>1+$AK$9</f>
        <v>1.0613810823306804</v>
      </c>
      <c r="AF45" s="269">
        <f t="shared" si="23"/>
        <v>5.9570967935202467E-2</v>
      </c>
      <c r="AG45" s="280">
        <v>1</v>
      </c>
      <c r="AH45" s="44"/>
      <c r="AM45" s="268"/>
      <c r="AN45" s="41"/>
      <c r="AO45" s="41"/>
      <c r="AP45" s="41"/>
    </row>
    <row r="46" spans="1:42" s="279" customFormat="1" ht="35" customHeight="1" x14ac:dyDescent="0.2">
      <c r="A46" s="254">
        <v>38659</v>
      </c>
      <c r="B46" s="280" t="s">
        <v>523</v>
      </c>
      <c r="C46" s="280" t="s">
        <v>151</v>
      </c>
      <c r="D46" s="280" t="s">
        <v>401</v>
      </c>
      <c r="E46" s="44">
        <f t="shared" si="13"/>
        <v>1</v>
      </c>
      <c r="F46" s="44">
        <f t="shared" si="14"/>
        <v>0</v>
      </c>
      <c r="G46" s="64">
        <v>24.5</v>
      </c>
      <c r="H46" s="64">
        <v>25</v>
      </c>
      <c r="I46" s="43">
        <f t="shared" si="24"/>
        <v>2.0202707317519469E-2</v>
      </c>
      <c r="J46" s="252">
        <f t="shared" si="15"/>
        <v>4.7020110432312453E-4</v>
      </c>
      <c r="K46" s="210">
        <v>8.1073046972641553E-3</v>
      </c>
      <c r="L46" s="210">
        <f t="shared" si="16"/>
        <v>1.2095402620255314E-2</v>
      </c>
      <c r="M46" s="271">
        <f t="shared" si="17"/>
        <v>1</v>
      </c>
      <c r="N46" s="271">
        <f t="shared" si="18"/>
        <v>0</v>
      </c>
      <c r="O46" s="271">
        <f t="shared" si="19"/>
        <v>0</v>
      </c>
      <c r="P46" s="64">
        <v>5.07</v>
      </c>
      <c r="Q46" s="33">
        <v>0.20693877551020409</v>
      </c>
      <c r="R46" s="255">
        <v>0</v>
      </c>
      <c r="S46" s="255">
        <v>1990</v>
      </c>
      <c r="T46" s="23">
        <v>15</v>
      </c>
      <c r="U46" s="23">
        <f t="shared" si="20"/>
        <v>2.7080502011022101</v>
      </c>
      <c r="V46" s="281">
        <v>6330000</v>
      </c>
      <c r="W46" s="32">
        <v>155085000</v>
      </c>
      <c r="X46" s="246">
        <f t="shared" si="21"/>
        <v>11.951728632688903</v>
      </c>
      <c r="Y46" s="32">
        <v>15158979.591836736</v>
      </c>
      <c r="Z46" s="32">
        <v>21488979.591836736</v>
      </c>
      <c r="AA46" s="281">
        <v>526480000</v>
      </c>
      <c r="AB46" s="246">
        <f t="shared" si="22"/>
        <v>13.173968623130001</v>
      </c>
      <c r="AC46" s="32">
        <v>1</v>
      </c>
      <c r="AD46" s="280" t="s">
        <v>522</v>
      </c>
      <c r="AE46" s="269">
        <f>1+$AK$4</f>
        <v>1.0065053636475301</v>
      </c>
      <c r="AF46" s="269">
        <f t="shared" si="23"/>
        <v>6.4842950924817594E-3</v>
      </c>
      <c r="AG46" s="280">
        <v>0</v>
      </c>
      <c r="AH46" s="44"/>
      <c r="AM46" s="268"/>
      <c r="AN46" s="41"/>
      <c r="AO46" s="41"/>
      <c r="AP46" s="41"/>
    </row>
    <row r="47" spans="1:42" s="279" customFormat="1" ht="35" customHeight="1" x14ac:dyDescent="0.2">
      <c r="A47" s="254">
        <v>38661</v>
      </c>
      <c r="B47" s="280"/>
      <c r="C47" s="280" t="s">
        <v>52</v>
      </c>
      <c r="D47" s="280" t="s">
        <v>406</v>
      </c>
      <c r="E47" s="44">
        <f t="shared" si="13"/>
        <v>0</v>
      </c>
      <c r="F47" s="44">
        <f t="shared" si="14"/>
        <v>1</v>
      </c>
      <c r="G47" s="64">
        <v>22</v>
      </c>
      <c r="H47" s="64">
        <v>23.8</v>
      </c>
      <c r="I47" s="43">
        <f t="shared" si="24"/>
        <v>7.8643127319113132E-2</v>
      </c>
      <c r="J47" s="252">
        <f t="shared" si="15"/>
        <v>1.3510255149715741E-3</v>
      </c>
      <c r="K47" s="210">
        <v>1.9210225862642552E-2</v>
      </c>
      <c r="L47" s="210">
        <f t="shared" si="16"/>
        <v>5.943290145647058E-2</v>
      </c>
      <c r="M47" s="271">
        <f t="shared" si="17"/>
        <v>1</v>
      </c>
      <c r="N47" s="271">
        <f t="shared" si="18"/>
        <v>0</v>
      </c>
      <c r="O47" s="271">
        <f t="shared" si="19"/>
        <v>0</v>
      </c>
      <c r="P47" s="64">
        <v>18.2</v>
      </c>
      <c r="Q47" s="33">
        <v>0.82727272727272727</v>
      </c>
      <c r="R47" s="255">
        <v>0</v>
      </c>
      <c r="S47" s="255">
        <v>1939</v>
      </c>
      <c r="T47" s="23">
        <v>66</v>
      </c>
      <c r="U47" s="23">
        <f t="shared" si="20"/>
        <v>4.1896547420264252</v>
      </c>
      <c r="V47" s="281">
        <v>3000000</v>
      </c>
      <c r="W47" s="32">
        <v>66000000</v>
      </c>
      <c r="X47" s="246">
        <f t="shared" si="21"/>
        <v>11.097410021008562</v>
      </c>
      <c r="Y47" s="32">
        <v>0</v>
      </c>
      <c r="Z47" s="32">
        <v>3000000</v>
      </c>
      <c r="AA47" s="281">
        <v>66000000</v>
      </c>
      <c r="AB47" s="246">
        <f t="shared" si="22"/>
        <v>11.097410021008562</v>
      </c>
      <c r="AC47" s="32">
        <v>1</v>
      </c>
      <c r="AD47" s="280" t="s">
        <v>521</v>
      </c>
      <c r="AE47" s="269">
        <f>1+$AK$9</f>
        <v>1.0613810823306804</v>
      </c>
      <c r="AF47" s="269">
        <f t="shared" si="23"/>
        <v>5.9570967935202467E-2</v>
      </c>
      <c r="AG47" s="280">
        <v>0</v>
      </c>
      <c r="AH47" s="44"/>
      <c r="AM47" s="268"/>
      <c r="AN47" s="41"/>
      <c r="AO47" s="41"/>
      <c r="AP47" s="41"/>
    </row>
    <row r="48" spans="1:42" s="279" customFormat="1" ht="35" customHeight="1" x14ac:dyDescent="0.2">
      <c r="A48" s="254">
        <v>38670</v>
      </c>
      <c r="B48" s="280" t="s">
        <v>520</v>
      </c>
      <c r="C48" s="280" t="s">
        <v>150</v>
      </c>
      <c r="D48" s="280" t="s">
        <v>401</v>
      </c>
      <c r="E48" s="44">
        <f t="shared" si="13"/>
        <v>1</v>
      </c>
      <c r="F48" s="44">
        <f t="shared" si="14"/>
        <v>0</v>
      </c>
      <c r="G48" s="64">
        <v>56</v>
      </c>
      <c r="H48" s="64">
        <v>56.761600000000001</v>
      </c>
      <c r="I48" s="43">
        <f t="shared" si="24"/>
        <v>1.3508350024792299E-2</v>
      </c>
      <c r="J48" s="252">
        <f t="shared" si="15"/>
        <v>8.0533803123222292E-4</v>
      </c>
      <c r="K48" s="210">
        <v>-3.4327387888811937E-3</v>
      </c>
      <c r="L48" s="210">
        <f t="shared" si="16"/>
        <v>1.6941088813673493E-2</v>
      </c>
      <c r="M48" s="271">
        <f t="shared" si="17"/>
        <v>1</v>
      </c>
      <c r="N48" s="271">
        <f t="shared" si="18"/>
        <v>0</v>
      </c>
      <c r="O48" s="271">
        <f t="shared" si="19"/>
        <v>0</v>
      </c>
      <c r="P48" s="64">
        <v>31.9</v>
      </c>
      <c r="Q48" s="33">
        <v>0.56964285714285712</v>
      </c>
      <c r="R48" s="255">
        <v>0</v>
      </c>
      <c r="S48" s="255">
        <v>2005</v>
      </c>
      <c r="T48" s="23">
        <v>1</v>
      </c>
      <c r="U48" s="23">
        <f t="shared" si="20"/>
        <v>0</v>
      </c>
      <c r="V48" s="281">
        <v>9910000</v>
      </c>
      <c r="W48" s="32">
        <v>554960000</v>
      </c>
      <c r="X48" s="246">
        <f t="shared" si="21"/>
        <v>13.226651318059183</v>
      </c>
      <c r="Y48" s="32">
        <v>19911428.571428571</v>
      </c>
      <c r="Z48" s="32">
        <v>29821428.571428571</v>
      </c>
      <c r="AA48" s="281">
        <v>1670000000</v>
      </c>
      <c r="AB48" s="246">
        <f t="shared" si="22"/>
        <v>14.328334184392938</v>
      </c>
      <c r="AC48" s="32">
        <v>1</v>
      </c>
      <c r="AD48" s="280" t="s">
        <v>519</v>
      </c>
      <c r="AE48" s="270">
        <f>1+$AK$10</f>
        <v>1.3255325151439497</v>
      </c>
      <c r="AF48" s="269">
        <f t="shared" si="23"/>
        <v>0.28181427692057592</v>
      </c>
      <c r="AG48" s="280">
        <v>1</v>
      </c>
      <c r="AH48" s="44"/>
      <c r="AM48" s="268"/>
    </row>
    <row r="49" spans="1:39" s="279" customFormat="1" ht="35" customHeight="1" x14ac:dyDescent="0.2">
      <c r="A49" s="254">
        <v>38673</v>
      </c>
      <c r="B49" s="280" t="s">
        <v>518</v>
      </c>
      <c r="C49" s="280" t="s">
        <v>149</v>
      </c>
      <c r="D49" s="280" t="s">
        <v>401</v>
      </c>
      <c r="E49" s="44">
        <f t="shared" si="13"/>
        <v>1</v>
      </c>
      <c r="F49" s="44">
        <f t="shared" si="14"/>
        <v>0</v>
      </c>
      <c r="G49" s="64">
        <v>30</v>
      </c>
      <c r="H49" s="64">
        <v>31.5</v>
      </c>
      <c r="I49" s="43">
        <f t="shared" si="24"/>
        <v>4.8790164169432049E-2</v>
      </c>
      <c r="J49" s="252">
        <f t="shared" si="15"/>
        <v>4.7656045635827595E-5</v>
      </c>
      <c r="K49" s="210">
        <v>1.3582634827560794E-3</v>
      </c>
      <c r="L49" s="210">
        <f t="shared" si="16"/>
        <v>4.7431900686675972E-2</v>
      </c>
      <c r="M49" s="271">
        <f t="shared" si="17"/>
        <v>1</v>
      </c>
      <c r="N49" s="271">
        <f t="shared" si="18"/>
        <v>0</v>
      </c>
      <c r="O49" s="271">
        <f t="shared" si="19"/>
        <v>0</v>
      </c>
      <c r="P49" s="64">
        <v>24.1</v>
      </c>
      <c r="Q49" s="33">
        <v>0.80333333333333334</v>
      </c>
      <c r="R49" s="255">
        <v>0</v>
      </c>
      <c r="S49" s="255">
        <v>1974</v>
      </c>
      <c r="T49" s="23">
        <v>31</v>
      </c>
      <c r="U49" s="23">
        <f t="shared" si="20"/>
        <v>3.4339872044851463</v>
      </c>
      <c r="V49" s="281">
        <v>4500000</v>
      </c>
      <c r="W49" s="32">
        <v>135000000</v>
      </c>
      <c r="X49" s="246">
        <f t="shared" si="21"/>
        <v>11.813030057420567</v>
      </c>
      <c r="Y49" s="32">
        <v>6453000</v>
      </c>
      <c r="Z49" s="32">
        <v>10953000</v>
      </c>
      <c r="AA49" s="281">
        <v>328590000</v>
      </c>
      <c r="AB49" s="246">
        <f t="shared" si="22"/>
        <v>12.702566051985903</v>
      </c>
      <c r="AC49" s="32">
        <v>1</v>
      </c>
      <c r="AD49" s="280" t="s">
        <v>496</v>
      </c>
      <c r="AE49" s="269">
        <f>1+$AK$9</f>
        <v>1.0613810823306804</v>
      </c>
      <c r="AF49" s="269">
        <f t="shared" si="23"/>
        <v>5.9570967935202467E-2</v>
      </c>
      <c r="AG49" s="280">
        <v>0</v>
      </c>
      <c r="AH49" s="44"/>
      <c r="AM49" s="268"/>
    </row>
    <row r="50" spans="1:39" s="279" customFormat="1" ht="35" customHeight="1" x14ac:dyDescent="0.2">
      <c r="A50" s="254">
        <v>38698</v>
      </c>
      <c r="B50" s="280" t="s">
        <v>517</v>
      </c>
      <c r="C50" s="280" t="s">
        <v>147</v>
      </c>
      <c r="D50" s="280" t="s">
        <v>401</v>
      </c>
      <c r="E50" s="44">
        <f t="shared" si="13"/>
        <v>1</v>
      </c>
      <c r="F50" s="44">
        <f t="shared" si="14"/>
        <v>0</v>
      </c>
      <c r="G50" s="64">
        <v>15</v>
      </c>
      <c r="H50" s="64">
        <v>13.5</v>
      </c>
      <c r="I50" s="43">
        <f t="shared" si="24"/>
        <v>-0.10536051565782628</v>
      </c>
      <c r="J50" s="252">
        <f t="shared" si="15"/>
        <v>2.1681780313093712E-2</v>
      </c>
      <c r="K50" s="210">
        <v>-8.9719915239228377E-3</v>
      </c>
      <c r="L50" s="210">
        <f t="shared" si="16"/>
        <v>-9.6388524133903447E-2</v>
      </c>
      <c r="M50" s="271">
        <f t="shared" si="17"/>
        <v>0</v>
      </c>
      <c r="N50" s="271">
        <f t="shared" si="18"/>
        <v>1</v>
      </c>
      <c r="O50" s="271">
        <f t="shared" si="19"/>
        <v>0</v>
      </c>
      <c r="P50" s="64">
        <v>7.51</v>
      </c>
      <c r="Q50" s="33">
        <v>0.5006666666666667</v>
      </c>
      <c r="R50" s="255">
        <v>1</v>
      </c>
      <c r="S50" s="255">
        <v>1993</v>
      </c>
      <c r="T50" s="23">
        <v>12</v>
      </c>
      <c r="U50" s="23">
        <f t="shared" si="20"/>
        <v>2.4849066497880004</v>
      </c>
      <c r="V50" s="281">
        <v>12530000</v>
      </c>
      <c r="W50" s="32">
        <v>187950000</v>
      </c>
      <c r="X50" s="246">
        <f t="shared" si="21"/>
        <v>12.143931248992324</v>
      </c>
      <c r="Y50" s="32">
        <v>0</v>
      </c>
      <c r="Z50" s="32">
        <v>12530000</v>
      </c>
      <c r="AA50" s="281">
        <v>187950000</v>
      </c>
      <c r="AB50" s="246">
        <f t="shared" si="22"/>
        <v>12.143931248992324</v>
      </c>
      <c r="AC50" s="32">
        <v>1</v>
      </c>
      <c r="AD50" s="280" t="s">
        <v>516</v>
      </c>
      <c r="AE50" s="272">
        <v>1.1227</v>
      </c>
      <c r="AF50" s="269">
        <f t="shared" si="23"/>
        <v>0.11573649848259676</v>
      </c>
      <c r="AG50" s="280">
        <v>1</v>
      </c>
      <c r="AH50" s="44"/>
      <c r="AM50" s="268"/>
    </row>
    <row r="51" spans="1:39" s="279" customFormat="1" ht="35" customHeight="1" x14ac:dyDescent="0.2">
      <c r="A51" s="254">
        <v>38700</v>
      </c>
      <c r="B51" s="280"/>
      <c r="C51" s="280" t="s">
        <v>145</v>
      </c>
      <c r="D51" s="280" t="s">
        <v>401</v>
      </c>
      <c r="E51" s="44">
        <f t="shared" si="13"/>
        <v>1</v>
      </c>
      <c r="F51" s="44">
        <f t="shared" si="14"/>
        <v>0</v>
      </c>
      <c r="G51" s="64">
        <v>10</v>
      </c>
      <c r="H51" s="64">
        <v>9.9</v>
      </c>
      <c r="I51" s="43">
        <f t="shared" si="24"/>
        <v>-1.0050335853501451E-2</v>
      </c>
      <c r="J51" s="252">
        <f t="shared" si="15"/>
        <v>2.6974690239969703E-3</v>
      </c>
      <c r="K51" s="210">
        <v>8.241904296613492E-3</v>
      </c>
      <c r="L51" s="210">
        <f t="shared" si="16"/>
        <v>-1.8292240150114943E-2</v>
      </c>
      <c r="M51" s="271">
        <f t="shared" si="17"/>
        <v>0</v>
      </c>
      <c r="N51" s="271">
        <f t="shared" si="18"/>
        <v>1</v>
      </c>
      <c r="O51" s="271">
        <f t="shared" si="19"/>
        <v>0</v>
      </c>
      <c r="P51" s="64">
        <v>6.55</v>
      </c>
      <c r="Q51" s="33">
        <v>0.65500000000000003</v>
      </c>
      <c r="R51" s="255">
        <v>0</v>
      </c>
      <c r="S51" s="255">
        <v>2002</v>
      </c>
      <c r="T51" s="23">
        <v>3</v>
      </c>
      <c r="U51" s="23">
        <f t="shared" si="20"/>
        <v>1.0986122886681098</v>
      </c>
      <c r="V51" s="281">
        <v>7500000</v>
      </c>
      <c r="W51" s="32">
        <v>75000000</v>
      </c>
      <c r="X51" s="246">
        <f t="shared" si="21"/>
        <v>11.225243392518447</v>
      </c>
      <c r="Y51" s="32">
        <v>16007000</v>
      </c>
      <c r="Z51" s="32">
        <v>23507000</v>
      </c>
      <c r="AA51" s="281">
        <v>235070000</v>
      </c>
      <c r="AB51" s="246">
        <f t="shared" si="22"/>
        <v>12.367638621111563</v>
      </c>
      <c r="AC51" s="32">
        <v>1</v>
      </c>
      <c r="AD51" s="280" t="s">
        <v>515</v>
      </c>
      <c r="AE51" s="270">
        <f>1+$AK$13</f>
        <v>1.0241200495207501</v>
      </c>
      <c r="AF51" s="269">
        <f t="shared" si="23"/>
        <v>2.383375560583716E-2</v>
      </c>
      <c r="AG51" s="280">
        <v>0</v>
      </c>
      <c r="AH51" s="44"/>
      <c r="AM51" s="268"/>
    </row>
    <row r="52" spans="1:39" s="279" customFormat="1" ht="35" customHeight="1" x14ac:dyDescent="0.2">
      <c r="A52" s="254">
        <v>38756</v>
      </c>
      <c r="B52" s="280"/>
      <c r="C52" s="280" t="s">
        <v>144</v>
      </c>
      <c r="D52" s="280" t="s">
        <v>401</v>
      </c>
      <c r="E52" s="44">
        <f t="shared" si="13"/>
        <v>1</v>
      </c>
      <c r="F52" s="44">
        <f t="shared" si="14"/>
        <v>0</v>
      </c>
      <c r="G52" s="64">
        <v>73.849999999999994</v>
      </c>
      <c r="H52" s="64">
        <v>87</v>
      </c>
      <c r="I52" s="43">
        <f t="shared" si="24"/>
        <v>0.16387210967719493</v>
      </c>
      <c r="J52" s="252">
        <f t="shared" si="15"/>
        <v>1.4880408864008529E-2</v>
      </c>
      <c r="K52" s="210">
        <v>-2.6461430872945918E-3</v>
      </c>
      <c r="L52" s="210">
        <f t="shared" si="16"/>
        <v>0.1665182527644895</v>
      </c>
      <c r="M52" s="271">
        <f t="shared" si="17"/>
        <v>1</v>
      </c>
      <c r="N52" s="271">
        <f t="shared" si="18"/>
        <v>0</v>
      </c>
      <c r="O52" s="271">
        <f t="shared" si="19"/>
        <v>0</v>
      </c>
      <c r="P52" s="64">
        <v>55.02</v>
      </c>
      <c r="Q52" s="33">
        <v>0.7450236966824646</v>
      </c>
      <c r="R52" s="255">
        <v>0</v>
      </c>
      <c r="S52" s="255">
        <v>1983</v>
      </c>
      <c r="T52" s="23">
        <v>23</v>
      </c>
      <c r="U52" s="23">
        <f t="shared" si="20"/>
        <v>3.1354942159291497</v>
      </c>
      <c r="V52" s="281">
        <v>2597403</v>
      </c>
      <c r="W52" s="32">
        <v>191818211.54999998</v>
      </c>
      <c r="X52" s="246">
        <f t="shared" si="21"/>
        <v>12.164303387653867</v>
      </c>
      <c r="Y52" s="32">
        <v>63211669.444143541</v>
      </c>
      <c r="Z52" s="32">
        <v>65809072.444143541</v>
      </c>
      <c r="AA52" s="281">
        <v>4860000000</v>
      </c>
      <c r="AB52" s="246">
        <f t="shared" si="22"/>
        <v>15.396548995876676</v>
      </c>
      <c r="AC52" s="32">
        <v>1</v>
      </c>
      <c r="AD52" s="280" t="s">
        <v>514</v>
      </c>
      <c r="AE52" s="270">
        <f>1+$AK$10</f>
        <v>1.3255325151439497</v>
      </c>
      <c r="AF52" s="269">
        <f t="shared" si="23"/>
        <v>0.28181427692057592</v>
      </c>
      <c r="AG52" s="280">
        <v>1</v>
      </c>
      <c r="AH52" s="44"/>
      <c r="AM52" s="268"/>
    </row>
    <row r="53" spans="1:39" s="273" customFormat="1" ht="35" customHeight="1" x14ac:dyDescent="0.2">
      <c r="A53" s="254">
        <v>38792</v>
      </c>
      <c r="B53" s="280" t="s">
        <v>513</v>
      </c>
      <c r="C53" s="280" t="s">
        <v>143</v>
      </c>
      <c r="D53" s="280" t="s">
        <v>401</v>
      </c>
      <c r="E53" s="44">
        <f t="shared" si="13"/>
        <v>1</v>
      </c>
      <c r="F53" s="44">
        <f t="shared" si="14"/>
        <v>0</v>
      </c>
      <c r="G53" s="64">
        <v>33</v>
      </c>
      <c r="H53" s="64">
        <v>36.799999999999997</v>
      </c>
      <c r="I53" s="43">
        <f t="shared" si="24"/>
        <v>0.10899028370840488</v>
      </c>
      <c r="J53" s="252">
        <f t="shared" si="15"/>
        <v>4.5028737229812722E-3</v>
      </c>
      <c r="K53" s="210">
        <v>1.9406778354015438E-2</v>
      </c>
      <c r="L53" s="210">
        <f t="shared" si="16"/>
        <v>8.9583505354389442E-2</v>
      </c>
      <c r="M53" s="271">
        <f t="shared" si="17"/>
        <v>1</v>
      </c>
      <c r="N53" s="271">
        <f t="shared" si="18"/>
        <v>0</v>
      </c>
      <c r="O53" s="271">
        <f t="shared" si="19"/>
        <v>0</v>
      </c>
      <c r="P53" s="64">
        <v>15.88</v>
      </c>
      <c r="Q53" s="33">
        <v>0.48121212121212126</v>
      </c>
      <c r="R53" s="255">
        <v>0</v>
      </c>
      <c r="S53" s="255">
        <v>1994</v>
      </c>
      <c r="T53" s="23">
        <v>12</v>
      </c>
      <c r="U53" s="23">
        <f t="shared" si="20"/>
        <v>2.4849066497880004</v>
      </c>
      <c r="V53" s="281">
        <v>5000000</v>
      </c>
      <c r="W53" s="32">
        <v>165000000</v>
      </c>
      <c r="X53" s="246">
        <f t="shared" si="21"/>
        <v>12.013700752882718</v>
      </c>
      <c r="Y53" s="32">
        <v>38939393.939393938</v>
      </c>
      <c r="Z53" s="32">
        <v>43939393.939393938</v>
      </c>
      <c r="AA53" s="281">
        <v>1450000000</v>
      </c>
      <c r="AB53" s="246">
        <f t="shared" si="22"/>
        <v>14.187074114396758</v>
      </c>
      <c r="AC53" s="32">
        <v>1</v>
      </c>
      <c r="AD53" s="280" t="s">
        <v>357</v>
      </c>
      <c r="AE53" s="269">
        <f>1+$AK$9</f>
        <v>1.0613810823306804</v>
      </c>
      <c r="AF53" s="269">
        <f t="shared" si="23"/>
        <v>5.9570967935202467E-2</v>
      </c>
      <c r="AG53" s="280">
        <v>0</v>
      </c>
      <c r="AH53" s="44"/>
      <c r="AM53" s="268"/>
    </row>
    <row r="54" spans="1:39" s="273" customFormat="1" ht="35" customHeight="1" x14ac:dyDescent="0.2">
      <c r="A54" s="45">
        <v>38818</v>
      </c>
      <c r="B54" s="44"/>
      <c r="C54" s="44" t="s">
        <v>142</v>
      </c>
      <c r="D54" s="280" t="s">
        <v>401</v>
      </c>
      <c r="E54" s="44">
        <f t="shared" si="13"/>
        <v>1</v>
      </c>
      <c r="F54" s="44">
        <f t="shared" si="14"/>
        <v>0</v>
      </c>
      <c r="G54" s="42">
        <v>20</v>
      </c>
      <c r="H54" s="42">
        <v>25.9</v>
      </c>
      <c r="I54" s="43">
        <f t="shared" si="24"/>
        <v>0.25851069515150099</v>
      </c>
      <c r="J54" s="252">
        <f t="shared" si="15"/>
        <v>4.6925899674309546E-2</v>
      </c>
      <c r="K54" s="210">
        <v>5.7397195893708237E-3</v>
      </c>
      <c r="L54" s="210">
        <f t="shared" si="16"/>
        <v>0.25277097556213018</v>
      </c>
      <c r="M54" s="271">
        <f t="shared" si="17"/>
        <v>1</v>
      </c>
      <c r="N54" s="271">
        <f t="shared" si="18"/>
        <v>0</v>
      </c>
      <c r="O54" s="271">
        <f t="shared" si="19"/>
        <v>0</v>
      </c>
      <c r="P54" s="42">
        <v>16.600000000000001</v>
      </c>
      <c r="Q54" s="33">
        <v>0.83000000000000007</v>
      </c>
      <c r="R54" s="23">
        <v>0</v>
      </c>
      <c r="S54" s="23">
        <v>2000</v>
      </c>
      <c r="T54" s="23">
        <v>6</v>
      </c>
      <c r="U54" s="23">
        <f t="shared" si="20"/>
        <v>1.791759469228055</v>
      </c>
      <c r="V54" s="32">
        <v>24000000</v>
      </c>
      <c r="W54" s="32">
        <v>480000000</v>
      </c>
      <c r="X54" s="246">
        <f t="shared" si="21"/>
        <v>13.081541382884074</v>
      </c>
      <c r="Y54" s="32">
        <v>48500000</v>
      </c>
      <c r="Z54" s="32">
        <v>72500000</v>
      </c>
      <c r="AA54" s="32">
        <v>1450000000</v>
      </c>
      <c r="AB54" s="246">
        <f t="shared" si="22"/>
        <v>14.187074114396758</v>
      </c>
      <c r="AC54" s="32">
        <v>1</v>
      </c>
      <c r="AD54" s="44" t="s">
        <v>512</v>
      </c>
      <c r="AE54" s="270">
        <f>1+$AK$10</f>
        <v>1.3255325151439497</v>
      </c>
      <c r="AF54" s="269">
        <f t="shared" si="23"/>
        <v>0.28181427692057592</v>
      </c>
      <c r="AG54" s="44">
        <v>1</v>
      </c>
      <c r="AH54" s="44"/>
      <c r="AM54" s="268"/>
    </row>
    <row r="55" spans="1:39" s="273" customFormat="1" ht="35" customHeight="1" x14ac:dyDescent="0.2">
      <c r="A55" s="254">
        <v>38827</v>
      </c>
      <c r="B55" s="280"/>
      <c r="C55" s="280" t="s">
        <v>141</v>
      </c>
      <c r="D55" s="280" t="s">
        <v>401</v>
      </c>
      <c r="E55" s="44">
        <f t="shared" si="13"/>
        <v>1</v>
      </c>
      <c r="F55" s="44">
        <f t="shared" si="14"/>
        <v>0</v>
      </c>
      <c r="G55" s="64">
        <v>17.5</v>
      </c>
      <c r="H55" s="64">
        <v>20.399999999999999</v>
      </c>
      <c r="I55" s="43">
        <f t="shared" si="24"/>
        <v>0.15333401992070234</v>
      </c>
      <c r="J55" s="252">
        <f t="shared" si="15"/>
        <v>1.2420476512225199E-2</v>
      </c>
      <c r="K55" s="210">
        <v>-2.7608441475476749E-2</v>
      </c>
      <c r="L55" s="210">
        <f t="shared" si="16"/>
        <v>0.18094246139617909</v>
      </c>
      <c r="M55" s="271">
        <f t="shared" si="17"/>
        <v>1</v>
      </c>
      <c r="N55" s="271">
        <f t="shared" si="18"/>
        <v>0</v>
      </c>
      <c r="O55" s="271">
        <f t="shared" si="19"/>
        <v>0</v>
      </c>
      <c r="P55" s="64">
        <v>13.54</v>
      </c>
      <c r="Q55" s="33">
        <v>0.77371428571428569</v>
      </c>
      <c r="R55" s="255">
        <v>1</v>
      </c>
      <c r="S55" s="255">
        <v>1989</v>
      </c>
      <c r="T55" s="23">
        <v>17</v>
      </c>
      <c r="U55" s="23">
        <f t="shared" si="20"/>
        <v>2.8332133440562162</v>
      </c>
      <c r="V55" s="281">
        <v>2850000</v>
      </c>
      <c r="W55" s="32">
        <v>49875000</v>
      </c>
      <c r="X55" s="246">
        <f t="shared" si="21"/>
        <v>10.817275154192165</v>
      </c>
      <c r="Y55" s="32">
        <v>0</v>
      </c>
      <c r="Z55" s="32">
        <v>2850000</v>
      </c>
      <c r="AA55" s="281">
        <v>49875000</v>
      </c>
      <c r="AB55" s="246">
        <f t="shared" si="22"/>
        <v>10.817275154192165</v>
      </c>
      <c r="AC55" s="32">
        <v>1</v>
      </c>
      <c r="AD55" s="280" t="s">
        <v>342</v>
      </c>
      <c r="AE55" s="270">
        <f>1+AK21</f>
        <v>1.0003589560750765</v>
      </c>
      <c r="AF55" s="269">
        <f t="shared" si="23"/>
        <v>3.5889166575755468E-4</v>
      </c>
      <c r="AG55" s="280">
        <v>0</v>
      </c>
      <c r="AH55" s="44"/>
      <c r="AM55" s="268"/>
    </row>
    <row r="56" spans="1:39" s="273" customFormat="1" ht="35" customHeight="1" x14ac:dyDescent="0.2">
      <c r="A56" s="254">
        <v>38828</v>
      </c>
      <c r="B56" s="280"/>
      <c r="C56" s="280" t="s">
        <v>140</v>
      </c>
      <c r="D56" s="280" t="s">
        <v>401</v>
      </c>
      <c r="E56" s="44">
        <f t="shared" si="13"/>
        <v>1</v>
      </c>
      <c r="F56" s="44">
        <f t="shared" si="14"/>
        <v>0</v>
      </c>
      <c r="G56" s="64">
        <v>95</v>
      </c>
      <c r="H56" s="64">
        <v>117</v>
      </c>
      <c r="I56" s="43">
        <f t="shared" si="24"/>
        <v>0.20829704319721531</v>
      </c>
      <c r="J56" s="252">
        <f t="shared" si="15"/>
        <v>2.7692359610316887E-2</v>
      </c>
      <c r="K56" s="210">
        <v>1.8938907201782853E-3</v>
      </c>
      <c r="L56" s="210">
        <f t="shared" si="16"/>
        <v>0.20640315247703703</v>
      </c>
      <c r="M56" s="271">
        <f t="shared" si="17"/>
        <v>1</v>
      </c>
      <c r="N56" s="271">
        <f t="shared" si="18"/>
        <v>0</v>
      </c>
      <c r="O56" s="271">
        <f t="shared" si="19"/>
        <v>0</v>
      </c>
      <c r="P56" s="64">
        <v>13.76</v>
      </c>
      <c r="Q56" s="33">
        <v>0.14484210526315788</v>
      </c>
      <c r="R56" s="255">
        <v>0</v>
      </c>
      <c r="S56" s="255">
        <v>1996</v>
      </c>
      <c r="T56" s="23">
        <v>10</v>
      </c>
      <c r="U56" s="23">
        <f t="shared" si="20"/>
        <v>2.3025850929940459</v>
      </c>
      <c r="V56" s="281">
        <v>74600000</v>
      </c>
      <c r="W56" s="32">
        <v>7087000000</v>
      </c>
      <c r="X56" s="246">
        <f t="shared" si="21"/>
        <v>15.773772677792394</v>
      </c>
      <c r="Y56" s="32">
        <v>419505263.15789473</v>
      </c>
      <c r="Z56" s="32">
        <v>494105263.15789473</v>
      </c>
      <c r="AA56" s="281">
        <v>46940000000</v>
      </c>
      <c r="AB56" s="246">
        <f t="shared" si="22"/>
        <v>17.664380748387153</v>
      </c>
      <c r="AC56" s="32">
        <v>1</v>
      </c>
      <c r="AD56" s="280" t="s">
        <v>507</v>
      </c>
      <c r="AE56" s="270">
        <f>1+$AK$10</f>
        <v>1.3255325151439497</v>
      </c>
      <c r="AF56" s="269">
        <f t="shared" si="23"/>
        <v>0.28181427692057592</v>
      </c>
      <c r="AG56" s="280">
        <v>1</v>
      </c>
      <c r="AH56" s="44"/>
      <c r="AM56" s="268"/>
    </row>
    <row r="57" spans="1:39" s="273" customFormat="1" ht="35" customHeight="1" x14ac:dyDescent="0.2">
      <c r="A57" s="254">
        <v>38834</v>
      </c>
      <c r="B57" s="280" t="s">
        <v>511</v>
      </c>
      <c r="C57" s="280" t="s">
        <v>139</v>
      </c>
      <c r="D57" s="280" t="s">
        <v>401</v>
      </c>
      <c r="E57" s="44">
        <f t="shared" si="13"/>
        <v>1</v>
      </c>
      <c r="F57" s="44">
        <f t="shared" si="14"/>
        <v>0</v>
      </c>
      <c r="G57" s="64">
        <v>24.16</v>
      </c>
      <c r="H57" s="64">
        <v>24.2</v>
      </c>
      <c r="I57" s="43">
        <f t="shared" si="24"/>
        <v>1.6542600960264681E-3</v>
      </c>
      <c r="J57" s="252">
        <f t="shared" si="15"/>
        <v>1.6186595471451922E-3</v>
      </c>
      <c r="K57" s="210">
        <v>1.6754698622153702E-2</v>
      </c>
      <c r="L57" s="210">
        <f t="shared" si="16"/>
        <v>-1.5100438526127235E-2</v>
      </c>
      <c r="M57" s="271">
        <f t="shared" si="17"/>
        <v>1</v>
      </c>
      <c r="N57" s="271">
        <f t="shared" si="18"/>
        <v>0</v>
      </c>
      <c r="O57" s="271">
        <f t="shared" si="19"/>
        <v>0</v>
      </c>
      <c r="P57" s="64">
        <v>21.85</v>
      </c>
      <c r="Q57" s="33">
        <v>0.9043874172185431</v>
      </c>
      <c r="R57" s="255">
        <v>0</v>
      </c>
      <c r="S57" s="255">
        <v>1982</v>
      </c>
      <c r="T57" s="23">
        <v>24</v>
      </c>
      <c r="U57" s="23">
        <f t="shared" si="20"/>
        <v>3.1780538303479458</v>
      </c>
      <c r="V57" s="281">
        <v>78647368</v>
      </c>
      <c r="W57" s="32">
        <v>1900120410.8800001</v>
      </c>
      <c r="X57" s="246">
        <f t="shared" si="21"/>
        <v>14.457427816275981</v>
      </c>
      <c r="Y57" s="32">
        <v>0</v>
      </c>
      <c r="Z57" s="32">
        <v>78647368</v>
      </c>
      <c r="AA57" s="281">
        <v>1900120410.8800001</v>
      </c>
      <c r="AB57" s="246">
        <f t="shared" si="22"/>
        <v>14.457427816275981</v>
      </c>
      <c r="AC57" s="32">
        <v>1</v>
      </c>
      <c r="AD57" s="280" t="s">
        <v>510</v>
      </c>
      <c r="AE57" s="272">
        <v>1.1227</v>
      </c>
      <c r="AF57" s="269">
        <f t="shared" si="23"/>
        <v>0.11573649848259676</v>
      </c>
      <c r="AG57" s="280">
        <v>1</v>
      </c>
      <c r="AH57" s="44"/>
      <c r="AM57" s="268"/>
    </row>
    <row r="58" spans="1:39" s="273" customFormat="1" ht="35" customHeight="1" x14ac:dyDescent="0.2">
      <c r="A58" s="254">
        <v>38898</v>
      </c>
      <c r="B58" s="280" t="s">
        <v>509</v>
      </c>
      <c r="C58" s="280" t="s">
        <v>138</v>
      </c>
      <c r="D58" s="280" t="s">
        <v>401</v>
      </c>
      <c r="E58" s="44">
        <f t="shared" si="13"/>
        <v>1</v>
      </c>
      <c r="F58" s="44">
        <f t="shared" si="14"/>
        <v>0</v>
      </c>
      <c r="G58" s="64">
        <v>47</v>
      </c>
      <c r="H58" s="64">
        <v>46</v>
      </c>
      <c r="I58" s="43">
        <f t="shared" si="24"/>
        <v>-2.1506205220963619E-2</v>
      </c>
      <c r="J58" s="252">
        <f t="shared" si="15"/>
        <v>4.0186767034929675E-3</v>
      </c>
      <c r="K58" s="210">
        <v>-1.902208128863846E-2</v>
      </c>
      <c r="L58" s="210">
        <f t="shared" si="16"/>
        <v>-2.4841239323251593E-3</v>
      </c>
      <c r="M58" s="271">
        <f t="shared" si="17"/>
        <v>0</v>
      </c>
      <c r="N58" s="271">
        <f t="shared" si="18"/>
        <v>1</v>
      </c>
      <c r="O58" s="271">
        <f t="shared" si="19"/>
        <v>0</v>
      </c>
      <c r="P58" s="64">
        <v>28.7</v>
      </c>
      <c r="Q58" s="33">
        <v>0.61063829787234036</v>
      </c>
      <c r="R58" s="255">
        <v>0</v>
      </c>
      <c r="S58" s="255">
        <v>1987</v>
      </c>
      <c r="T58" s="23">
        <v>19</v>
      </c>
      <c r="U58" s="23">
        <f t="shared" si="20"/>
        <v>2.9444389791664403</v>
      </c>
      <c r="V58" s="281">
        <v>23830000</v>
      </c>
      <c r="W58" s="32">
        <v>1120010000</v>
      </c>
      <c r="X58" s="246">
        <f t="shared" si="21"/>
        <v>13.928848171802846</v>
      </c>
      <c r="Y58" s="32">
        <v>39999787.234042555</v>
      </c>
      <c r="Z58" s="32">
        <v>63829787.234042555</v>
      </c>
      <c r="AA58" s="281">
        <v>3000000000</v>
      </c>
      <c r="AB58" s="246">
        <f t="shared" si="22"/>
        <v>14.914122846632385</v>
      </c>
      <c r="AC58" s="32">
        <v>0</v>
      </c>
      <c r="AD58" s="280" t="s">
        <v>496</v>
      </c>
      <c r="AE58" s="269">
        <f>1+$AK$9</f>
        <v>1.0613810823306804</v>
      </c>
      <c r="AF58" s="269">
        <f t="shared" si="23"/>
        <v>5.9570967935202467E-2</v>
      </c>
      <c r="AG58" s="280">
        <v>0</v>
      </c>
      <c r="AH58" s="44"/>
      <c r="AM58" s="268"/>
    </row>
    <row r="59" spans="1:39" s="273" customFormat="1" ht="35" customHeight="1" x14ac:dyDescent="0.2">
      <c r="A59" s="254">
        <v>38898</v>
      </c>
      <c r="B59" s="280" t="s">
        <v>508</v>
      </c>
      <c r="C59" s="280" t="s">
        <v>137</v>
      </c>
      <c r="D59" s="280" t="s">
        <v>401</v>
      </c>
      <c r="E59" s="44">
        <f t="shared" si="13"/>
        <v>1</v>
      </c>
      <c r="F59" s="44">
        <f t="shared" si="14"/>
        <v>0</v>
      </c>
      <c r="G59" s="64">
        <v>43</v>
      </c>
      <c r="H59" s="64">
        <v>41</v>
      </c>
      <c r="I59" s="43">
        <f t="shared" si="24"/>
        <v>-4.7628048989254587E-2</v>
      </c>
      <c r="J59" s="252">
        <f t="shared" si="15"/>
        <v>8.0129132624687498E-3</v>
      </c>
      <c r="K59" s="210">
        <v>-3.5006112151627945E-2</v>
      </c>
      <c r="L59" s="210">
        <f t="shared" si="16"/>
        <v>-1.2621936837626642E-2</v>
      </c>
      <c r="M59" s="271">
        <f t="shared" si="17"/>
        <v>0</v>
      </c>
      <c r="N59" s="271">
        <f t="shared" si="18"/>
        <v>1</v>
      </c>
      <c r="O59" s="271">
        <f t="shared" si="19"/>
        <v>0</v>
      </c>
      <c r="P59" s="64">
        <v>33.4</v>
      </c>
      <c r="Q59" s="33">
        <v>0.77674418604651163</v>
      </c>
      <c r="R59" s="255">
        <v>0</v>
      </c>
      <c r="S59" s="255">
        <v>1974</v>
      </c>
      <c r="T59" s="23">
        <v>32</v>
      </c>
      <c r="U59" s="23">
        <f t="shared" si="20"/>
        <v>3.4657359027997265</v>
      </c>
      <c r="V59" s="281">
        <v>8530000</v>
      </c>
      <c r="W59" s="32">
        <v>366790000</v>
      </c>
      <c r="X59" s="246">
        <f t="shared" si="21"/>
        <v>12.812544756179287</v>
      </c>
      <c r="Y59" s="32">
        <v>66586279.069767445</v>
      </c>
      <c r="Z59" s="32">
        <v>75116279.069767445</v>
      </c>
      <c r="AA59" s="281">
        <v>3230000000</v>
      </c>
      <c r="AB59" s="246">
        <f t="shared" si="22"/>
        <v>14.987992695198839</v>
      </c>
      <c r="AC59" s="32">
        <v>0</v>
      </c>
      <c r="AD59" s="280" t="s">
        <v>507</v>
      </c>
      <c r="AE59" s="270">
        <f>1+$AK$10</f>
        <v>1.3255325151439497</v>
      </c>
      <c r="AF59" s="269">
        <f t="shared" si="23"/>
        <v>0.28181427692057592</v>
      </c>
      <c r="AG59" s="280">
        <v>1</v>
      </c>
      <c r="AH59" s="44"/>
      <c r="AM59" s="268"/>
    </row>
    <row r="60" spans="1:39" s="273" customFormat="1" ht="35" customHeight="1" x14ac:dyDescent="0.2">
      <c r="A60" s="254">
        <v>38901</v>
      </c>
      <c r="B60" s="280" t="s">
        <v>506</v>
      </c>
      <c r="C60" s="280" t="s">
        <v>49</v>
      </c>
      <c r="D60" s="280" t="s">
        <v>406</v>
      </c>
      <c r="E60" s="44">
        <f t="shared" si="13"/>
        <v>0</v>
      </c>
      <c r="F60" s="44">
        <f t="shared" si="14"/>
        <v>1</v>
      </c>
      <c r="G60" s="64">
        <v>45.5</v>
      </c>
      <c r="H60" s="64">
        <v>46.6</v>
      </c>
      <c r="I60" s="43">
        <f t="shared" si="24"/>
        <v>2.3888215174695592E-2</v>
      </c>
      <c r="J60" s="252">
        <f t="shared" si="15"/>
        <v>3.2395007571286224E-4</v>
      </c>
      <c r="K60" s="210">
        <v>2.7958600532359705E-2</v>
      </c>
      <c r="L60" s="210">
        <f t="shared" si="16"/>
        <v>-4.0703853576641129E-3</v>
      </c>
      <c r="M60" s="271">
        <f t="shared" si="17"/>
        <v>1</v>
      </c>
      <c r="N60" s="271">
        <f t="shared" si="18"/>
        <v>0</v>
      </c>
      <c r="O60" s="271">
        <f t="shared" si="19"/>
        <v>0</v>
      </c>
      <c r="P60" s="64">
        <v>31.11</v>
      </c>
      <c r="Q60" s="33">
        <v>0.68373626373626373</v>
      </c>
      <c r="R60" s="255">
        <v>0</v>
      </c>
      <c r="S60" s="255">
        <v>2001</v>
      </c>
      <c r="T60" s="23">
        <v>5</v>
      </c>
      <c r="U60" s="23">
        <f t="shared" si="20"/>
        <v>1.6094379124341003</v>
      </c>
      <c r="V60" s="281">
        <v>436560</v>
      </c>
      <c r="W60" s="32">
        <v>19863480</v>
      </c>
      <c r="X60" s="246">
        <f t="shared" si="21"/>
        <v>9.8966381488348816</v>
      </c>
      <c r="Y60" s="32">
        <v>0</v>
      </c>
      <c r="Z60" s="32">
        <v>436560</v>
      </c>
      <c r="AA60" s="281">
        <v>19863480</v>
      </c>
      <c r="AB60" s="246">
        <f t="shared" si="22"/>
        <v>9.8966381488348816</v>
      </c>
      <c r="AC60" s="32">
        <v>0</v>
      </c>
      <c r="AD60" s="280" t="s">
        <v>469</v>
      </c>
      <c r="AE60" s="272">
        <v>1.1227</v>
      </c>
      <c r="AF60" s="269">
        <f t="shared" si="23"/>
        <v>0.11573649848259676</v>
      </c>
      <c r="AG60" s="280">
        <v>1</v>
      </c>
      <c r="AH60" s="44"/>
      <c r="AM60" s="268"/>
    </row>
    <row r="61" spans="1:39" s="273" customFormat="1" ht="35" customHeight="1" x14ac:dyDescent="0.2">
      <c r="A61" s="254">
        <v>38903</v>
      </c>
      <c r="B61" s="280" t="s">
        <v>505</v>
      </c>
      <c r="C61" s="280" t="s">
        <v>136</v>
      </c>
      <c r="D61" s="280" t="s">
        <v>401</v>
      </c>
      <c r="E61" s="44">
        <f t="shared" si="13"/>
        <v>1</v>
      </c>
      <c r="F61" s="44">
        <f t="shared" si="14"/>
        <v>0</v>
      </c>
      <c r="G61" s="64">
        <v>16</v>
      </c>
      <c r="H61" s="64">
        <v>17.5</v>
      </c>
      <c r="I61" s="43">
        <f t="shared" si="24"/>
        <v>8.9612158689687138E-2</v>
      </c>
      <c r="J61" s="252">
        <f t="shared" si="15"/>
        <v>2.2777071574147565E-3</v>
      </c>
      <c r="K61" s="210">
        <v>1.1346210923935663E-3</v>
      </c>
      <c r="L61" s="210">
        <f t="shared" si="16"/>
        <v>8.8477537597293571E-2</v>
      </c>
      <c r="M61" s="271">
        <f t="shared" si="17"/>
        <v>1</v>
      </c>
      <c r="N61" s="271">
        <f t="shared" si="18"/>
        <v>0</v>
      </c>
      <c r="O61" s="271">
        <f t="shared" si="19"/>
        <v>0</v>
      </c>
      <c r="P61" s="64">
        <v>10.3</v>
      </c>
      <c r="Q61" s="33">
        <v>0.64375000000000004</v>
      </c>
      <c r="R61" s="255">
        <v>1</v>
      </c>
      <c r="S61" s="255">
        <v>1994</v>
      </c>
      <c r="T61" s="23">
        <v>12</v>
      </c>
      <c r="U61" s="23">
        <f t="shared" si="20"/>
        <v>2.4849066497880004</v>
      </c>
      <c r="V61" s="281">
        <v>8630000</v>
      </c>
      <c r="W61" s="32">
        <v>138080000</v>
      </c>
      <c r="X61" s="246">
        <f t="shared" si="21"/>
        <v>11.835588506317254</v>
      </c>
      <c r="Y61" s="32">
        <v>42473750</v>
      </c>
      <c r="Z61" s="32">
        <v>51103750</v>
      </c>
      <c r="AA61" s="281">
        <v>817660000</v>
      </c>
      <c r="AB61" s="246">
        <f t="shared" si="22"/>
        <v>13.614201881257582</v>
      </c>
      <c r="AC61" s="32">
        <v>1</v>
      </c>
      <c r="AD61" s="280" t="s">
        <v>504</v>
      </c>
      <c r="AE61" s="269">
        <f>1+$AK$9</f>
        <v>1.0613810823306804</v>
      </c>
      <c r="AF61" s="269">
        <f t="shared" si="23"/>
        <v>5.9570967935202467E-2</v>
      </c>
      <c r="AG61" s="280">
        <v>1</v>
      </c>
      <c r="AH61" s="44"/>
      <c r="AM61" s="268"/>
    </row>
    <row r="62" spans="1:39" s="273" customFormat="1" ht="35" customHeight="1" x14ac:dyDescent="0.2">
      <c r="A62" s="254">
        <v>38985</v>
      </c>
      <c r="B62" s="280" t="s">
        <v>503</v>
      </c>
      <c r="C62" s="280" t="s">
        <v>135</v>
      </c>
      <c r="D62" s="280" t="s">
        <v>401</v>
      </c>
      <c r="E62" s="44">
        <f t="shared" si="13"/>
        <v>1</v>
      </c>
      <c r="F62" s="44">
        <f t="shared" si="14"/>
        <v>0</v>
      </c>
      <c r="G62" s="64">
        <v>39</v>
      </c>
      <c r="H62" s="64">
        <v>39.799999999999997</v>
      </c>
      <c r="I62" s="43">
        <f t="shared" si="24"/>
        <v>2.0305266160745523E-2</v>
      </c>
      <c r="J62" s="252">
        <f t="shared" si="15"/>
        <v>4.6576382590348938E-4</v>
      </c>
      <c r="K62" s="210">
        <v>1.0038531197302547E-2</v>
      </c>
      <c r="L62" s="210">
        <f t="shared" si="16"/>
        <v>1.0266734963442976E-2</v>
      </c>
      <c r="M62" s="271">
        <f t="shared" si="17"/>
        <v>1</v>
      </c>
      <c r="N62" s="271">
        <f t="shared" si="18"/>
        <v>0</v>
      </c>
      <c r="O62" s="271">
        <f t="shared" si="19"/>
        <v>0</v>
      </c>
      <c r="P62" s="64">
        <v>19.64</v>
      </c>
      <c r="Q62" s="33">
        <v>0.50358974358974362</v>
      </c>
      <c r="R62" s="255">
        <v>0</v>
      </c>
      <c r="S62" s="255">
        <v>1981</v>
      </c>
      <c r="T62" s="23">
        <v>25</v>
      </c>
      <c r="U62" s="23">
        <f t="shared" si="20"/>
        <v>3.2188758248682006</v>
      </c>
      <c r="V62" s="281">
        <v>20000000</v>
      </c>
      <c r="W62" s="32">
        <v>780000000</v>
      </c>
      <c r="X62" s="246">
        <f t="shared" si="21"/>
        <v>13.567049198665774</v>
      </c>
      <c r="Y62" s="32">
        <v>158205128.20512819</v>
      </c>
      <c r="Z62" s="32">
        <v>178205128.20512819</v>
      </c>
      <c r="AA62" s="281">
        <v>6950000000</v>
      </c>
      <c r="AB62" s="246">
        <f t="shared" si="22"/>
        <v>15.754252217540975</v>
      </c>
      <c r="AC62" s="32">
        <v>0</v>
      </c>
      <c r="AD62" s="280" t="s">
        <v>502</v>
      </c>
      <c r="AE62" s="270">
        <f>1+$AK$14</f>
        <v>1.0413644621150531</v>
      </c>
      <c r="AF62" s="269">
        <f t="shared" si="23"/>
        <v>4.0531836058810909E-2</v>
      </c>
      <c r="AG62" s="280">
        <v>0</v>
      </c>
      <c r="AH62" s="44"/>
      <c r="AM62" s="268"/>
    </row>
    <row r="63" spans="1:39" s="273" customFormat="1" ht="35" customHeight="1" x14ac:dyDescent="0.2">
      <c r="A63" s="254">
        <v>38986</v>
      </c>
      <c r="B63" s="280" t="s">
        <v>501</v>
      </c>
      <c r="C63" s="280" t="s">
        <v>46</v>
      </c>
      <c r="D63" s="280" t="s">
        <v>406</v>
      </c>
      <c r="E63" s="44">
        <f t="shared" si="13"/>
        <v>0</v>
      </c>
      <c r="F63" s="44">
        <f t="shared" si="14"/>
        <v>1</v>
      </c>
      <c r="G63" s="64">
        <v>14</v>
      </c>
      <c r="H63" s="64">
        <v>13.8</v>
      </c>
      <c r="I63" s="43">
        <f t="shared" si="24"/>
        <v>-1.4388737452099556E-2</v>
      </c>
      <c r="J63" s="252">
        <f t="shared" si="15"/>
        <v>3.1669393047162615E-3</v>
      </c>
      <c r="K63" s="210">
        <v>1.2603655395342146E-2</v>
      </c>
      <c r="L63" s="210">
        <f t="shared" si="16"/>
        <v>-2.6992392847441704E-2</v>
      </c>
      <c r="M63" s="271">
        <f t="shared" si="17"/>
        <v>0</v>
      </c>
      <c r="N63" s="271">
        <f t="shared" si="18"/>
        <v>1</v>
      </c>
      <c r="O63" s="271">
        <f t="shared" si="19"/>
        <v>0</v>
      </c>
      <c r="P63" s="64">
        <v>7.67</v>
      </c>
      <c r="Q63" s="33">
        <v>0.54785714285714282</v>
      </c>
      <c r="R63" s="255">
        <v>0</v>
      </c>
      <c r="S63" s="255">
        <v>1976</v>
      </c>
      <c r="T63" s="23">
        <v>30</v>
      </c>
      <c r="U63" s="23">
        <f t="shared" si="20"/>
        <v>3.4011973816621555</v>
      </c>
      <c r="V63" s="281">
        <v>2000000</v>
      </c>
      <c r="W63" s="32">
        <v>28000000</v>
      </c>
      <c r="X63" s="246">
        <f t="shared" si="21"/>
        <v>10.239959789157341</v>
      </c>
      <c r="Y63" s="32">
        <v>31318571.428571429</v>
      </c>
      <c r="Z63" s="32">
        <v>33318571.428571429</v>
      </c>
      <c r="AA63" s="281">
        <v>466460000</v>
      </c>
      <c r="AB63" s="246">
        <f t="shared" si="22"/>
        <v>13.052927550684334</v>
      </c>
      <c r="AC63" s="32">
        <v>1</v>
      </c>
      <c r="AD63" s="280" t="s">
        <v>484</v>
      </c>
      <c r="AE63" s="270">
        <f>1+$AK$10</f>
        <v>1.3255325151439497</v>
      </c>
      <c r="AF63" s="269">
        <f t="shared" si="23"/>
        <v>0.28181427692057592</v>
      </c>
      <c r="AG63" s="280">
        <v>1</v>
      </c>
      <c r="AH63" s="44"/>
      <c r="AM63" s="268"/>
    </row>
    <row r="64" spans="1:39" s="273" customFormat="1" ht="35" customHeight="1" x14ac:dyDescent="0.2">
      <c r="A64" s="254">
        <v>38989</v>
      </c>
      <c r="B64" s="280" t="s">
        <v>500</v>
      </c>
      <c r="C64" s="280" t="s">
        <v>134</v>
      </c>
      <c r="D64" s="280" t="s">
        <v>401</v>
      </c>
      <c r="E64" s="44">
        <f t="shared" si="13"/>
        <v>1</v>
      </c>
      <c r="F64" s="44">
        <f t="shared" si="14"/>
        <v>0</v>
      </c>
      <c r="G64" s="64">
        <v>28</v>
      </c>
      <c r="H64" s="64">
        <v>28.705599999999997</v>
      </c>
      <c r="I64" s="43">
        <f t="shared" si="24"/>
        <v>2.4887715507778883E-2</v>
      </c>
      <c r="J64" s="252">
        <f t="shared" si="15"/>
        <v>2.88969836930141E-4</v>
      </c>
      <c r="K64" s="210">
        <v>4.9623737042463808E-3</v>
      </c>
      <c r="L64" s="210">
        <f t="shared" si="16"/>
        <v>1.9925341803532504E-2</v>
      </c>
      <c r="M64" s="271">
        <f t="shared" si="17"/>
        <v>1</v>
      </c>
      <c r="N64" s="271">
        <f t="shared" si="18"/>
        <v>0</v>
      </c>
      <c r="O64" s="271">
        <f t="shared" si="19"/>
        <v>0</v>
      </c>
      <c r="P64" s="64">
        <v>16.899999999999999</v>
      </c>
      <c r="Q64" s="33">
        <v>0.60357142857142854</v>
      </c>
      <c r="R64" s="255">
        <v>0</v>
      </c>
      <c r="S64" s="255">
        <v>2006</v>
      </c>
      <c r="T64" s="23">
        <v>1</v>
      </c>
      <c r="U64" s="23">
        <f t="shared" si="20"/>
        <v>0</v>
      </c>
      <c r="V64" s="281">
        <v>4700000</v>
      </c>
      <c r="W64" s="32">
        <v>131600000</v>
      </c>
      <c r="X64" s="246">
        <f t="shared" si="21"/>
        <v>11.787522297873354</v>
      </c>
      <c r="Y64" s="32">
        <v>166014285.7142857</v>
      </c>
      <c r="Z64" s="32">
        <v>170714285.7142857</v>
      </c>
      <c r="AA64" s="281">
        <v>4780000000</v>
      </c>
      <c r="AB64" s="246">
        <f t="shared" si="22"/>
        <v>15.379951104467638</v>
      </c>
      <c r="AC64" s="32">
        <v>1</v>
      </c>
      <c r="AD64" s="280" t="s">
        <v>463</v>
      </c>
      <c r="AE64" s="272">
        <v>1.1227</v>
      </c>
      <c r="AF64" s="269">
        <f t="shared" si="23"/>
        <v>0.11573649848259676</v>
      </c>
      <c r="AG64" s="280">
        <v>1</v>
      </c>
      <c r="AH64" s="44"/>
      <c r="AM64" s="268"/>
    </row>
    <row r="65" spans="1:39" s="273" customFormat="1" ht="35" customHeight="1" x14ac:dyDescent="0.2">
      <c r="A65" s="254">
        <v>39000</v>
      </c>
      <c r="B65" s="280"/>
      <c r="C65" s="280" t="s">
        <v>133</v>
      </c>
      <c r="D65" s="280" t="s">
        <v>401</v>
      </c>
      <c r="E65" s="44">
        <f t="shared" si="13"/>
        <v>1</v>
      </c>
      <c r="F65" s="44">
        <f t="shared" si="14"/>
        <v>0</v>
      </c>
      <c r="G65" s="64">
        <v>60</v>
      </c>
      <c r="H65" s="64">
        <v>64.5</v>
      </c>
      <c r="I65" s="43">
        <f t="shared" si="24"/>
        <v>7.2320661579626078E-2</v>
      </c>
      <c r="J65" s="252">
        <f t="shared" si="15"/>
        <v>9.2621820593029184E-4</v>
      </c>
      <c r="K65" s="210">
        <v>9.3834344894274252E-3</v>
      </c>
      <c r="L65" s="210">
        <f t="shared" si="16"/>
        <v>6.2937227090198652E-2</v>
      </c>
      <c r="M65" s="271">
        <f t="shared" si="17"/>
        <v>1</v>
      </c>
      <c r="N65" s="271">
        <f t="shared" si="18"/>
        <v>0</v>
      </c>
      <c r="O65" s="271">
        <f t="shared" si="19"/>
        <v>0</v>
      </c>
      <c r="P65" s="64">
        <v>62.52</v>
      </c>
      <c r="Q65" s="33">
        <v>1.042</v>
      </c>
      <c r="R65" s="255">
        <v>0</v>
      </c>
      <c r="S65" s="255">
        <v>2001</v>
      </c>
      <c r="T65" s="23">
        <v>5</v>
      </c>
      <c r="U65" s="23">
        <f t="shared" si="20"/>
        <v>1.6094379124341003</v>
      </c>
      <c r="V65" s="281">
        <v>937000</v>
      </c>
      <c r="W65" s="32">
        <f>V65*G65</f>
        <v>56220000</v>
      </c>
      <c r="X65" s="246">
        <f t="shared" si="21"/>
        <v>10.937027844460523</v>
      </c>
      <c r="Y65" s="32">
        <f>Z65-V65</f>
        <v>25563000</v>
      </c>
      <c r="Z65" s="32">
        <f>AA65/G65</f>
        <v>26500000</v>
      </c>
      <c r="AA65" s="281">
        <v>1590000000</v>
      </c>
      <c r="AB65" s="246">
        <f t="shared" si="22"/>
        <v>14.279244574196415</v>
      </c>
      <c r="AC65" s="32">
        <v>1</v>
      </c>
      <c r="AD65" s="280" t="s">
        <v>491</v>
      </c>
      <c r="AE65" s="270">
        <f>1+$AK$13</f>
        <v>1.0241200495207501</v>
      </c>
      <c r="AF65" s="269">
        <f t="shared" si="23"/>
        <v>2.383375560583716E-2</v>
      </c>
      <c r="AG65" s="280">
        <v>0</v>
      </c>
      <c r="AH65" s="44"/>
      <c r="AM65" s="268"/>
    </row>
    <row r="66" spans="1:39" s="273" customFormat="1" ht="35" customHeight="1" x14ac:dyDescent="0.2">
      <c r="A66" s="254">
        <v>39002</v>
      </c>
      <c r="B66" s="280" t="s">
        <v>499</v>
      </c>
      <c r="C66" s="280" t="s">
        <v>132</v>
      </c>
      <c r="D66" s="280" t="s">
        <v>401</v>
      </c>
      <c r="E66" s="44">
        <f t="shared" ref="E66:E97" si="25">IF(D66="BOOKBLDG",1,0)</f>
        <v>1</v>
      </c>
      <c r="F66" s="44">
        <f t="shared" ref="F66:F97" si="26">IF(D66="FIXED",1,0)</f>
        <v>0</v>
      </c>
      <c r="G66" s="64">
        <v>23.5</v>
      </c>
      <c r="H66" s="64">
        <v>25</v>
      </c>
      <c r="I66" s="43">
        <f t="shared" si="24"/>
        <v>6.1875403718087453E-2</v>
      </c>
      <c r="J66" s="252">
        <f t="shared" ref="J66:J97" si="27">(I66-$AO$4)^2</f>
        <v>3.9954314582473633E-4</v>
      </c>
      <c r="K66" s="210">
        <v>-1.2433066184565354E-2</v>
      </c>
      <c r="L66" s="210">
        <f t="shared" ref="L66:L97" si="28">I66-K66</f>
        <v>7.4308469902652802E-2</v>
      </c>
      <c r="M66" s="271">
        <f t="shared" ref="M66:M97" si="29">IF(I66&gt;0,1,0)</f>
        <v>1</v>
      </c>
      <c r="N66" s="271">
        <f t="shared" ref="N66:N97" si="30">IF(I66&lt;0,1,0)</f>
        <v>0</v>
      </c>
      <c r="O66" s="271">
        <f t="shared" ref="O66:O97" si="31">IF(I66=0,1,0)</f>
        <v>0</v>
      </c>
      <c r="P66" s="64">
        <v>19.399999999999999</v>
      </c>
      <c r="Q66" s="33">
        <v>0.82553191489361699</v>
      </c>
      <c r="R66" s="255">
        <v>0</v>
      </c>
      <c r="S66" s="255">
        <v>2002</v>
      </c>
      <c r="T66" s="23">
        <v>4</v>
      </c>
      <c r="U66" s="23">
        <f t="shared" ref="U66:U97" si="32">LN(T66)</f>
        <v>1.3862943611198906</v>
      </c>
      <c r="V66" s="281">
        <v>4500000</v>
      </c>
      <c r="W66" s="32">
        <f>V66*G66</f>
        <v>105750000</v>
      </c>
      <c r="X66" s="246">
        <f t="shared" ref="X66:X97" si="33">LN(W66/1000)</f>
        <v>11.568833096908524</v>
      </c>
      <c r="Y66" s="32">
        <f>Z66-V66</f>
        <v>12526382.978723403</v>
      </c>
      <c r="Z66" s="32">
        <f>AA66/G66</f>
        <v>17026382.978723403</v>
      </c>
      <c r="AA66" s="281">
        <v>400120000</v>
      </c>
      <c r="AB66" s="246">
        <f t="shared" ref="AB66:AB97" si="34">LN(AA66/1000)</f>
        <v>12.899519781099118</v>
      </c>
      <c r="AC66" s="32">
        <v>1</v>
      </c>
      <c r="AD66" s="280" t="s">
        <v>498</v>
      </c>
      <c r="AE66" s="270">
        <f>1+$AK$14</f>
        <v>1.0413644621150531</v>
      </c>
      <c r="AF66" s="269">
        <f t="shared" ref="AF66:AF97" si="35">LN(AE66)</f>
        <v>4.0531836058810909E-2</v>
      </c>
      <c r="AG66" s="280">
        <v>0</v>
      </c>
      <c r="AH66" s="44"/>
      <c r="AM66" s="268"/>
    </row>
    <row r="67" spans="1:39" s="273" customFormat="1" ht="35" customHeight="1" x14ac:dyDescent="0.2">
      <c r="A67" s="254">
        <v>39029</v>
      </c>
      <c r="B67" s="280" t="s">
        <v>497</v>
      </c>
      <c r="C67" s="280" t="s">
        <v>131</v>
      </c>
      <c r="D67" s="280" t="s">
        <v>401</v>
      </c>
      <c r="E67" s="44">
        <f t="shared" si="25"/>
        <v>1</v>
      </c>
      <c r="F67" s="44">
        <f t="shared" si="26"/>
        <v>0</v>
      </c>
      <c r="G67" s="64">
        <v>35</v>
      </c>
      <c r="H67" s="64">
        <v>35.297499999999999</v>
      </c>
      <c r="I67" s="43">
        <f t="shared" si="24"/>
        <v>8.4640784121293635E-3</v>
      </c>
      <c r="J67" s="252">
        <f t="shared" si="27"/>
        <v>1.11708021244125E-3</v>
      </c>
      <c r="K67" s="210">
        <v>1.5993872899863412E-3</v>
      </c>
      <c r="L67" s="210">
        <f t="shared" si="28"/>
        <v>6.8646911221430223E-3</v>
      </c>
      <c r="M67" s="271">
        <f t="shared" si="29"/>
        <v>1</v>
      </c>
      <c r="N67" s="271">
        <f t="shared" si="30"/>
        <v>0</v>
      </c>
      <c r="O67" s="271">
        <f t="shared" si="31"/>
        <v>0</v>
      </c>
      <c r="P67" s="64">
        <v>15.12</v>
      </c>
      <c r="Q67" s="33">
        <v>0.432</v>
      </c>
      <c r="R67" s="255">
        <v>0</v>
      </c>
      <c r="S67" s="255">
        <v>1982</v>
      </c>
      <c r="T67" s="23">
        <f>2006-S67</f>
        <v>24</v>
      </c>
      <c r="U67" s="23">
        <f t="shared" si="32"/>
        <v>3.1780538303479458</v>
      </c>
      <c r="V67" s="281">
        <v>6540000</v>
      </c>
      <c r="W67" s="32">
        <f>V67*G67</f>
        <v>228900000</v>
      </c>
      <c r="X67" s="246">
        <f t="shared" si="33"/>
        <v>12.341040505940658</v>
      </c>
      <c r="Y67" s="32">
        <f>Z67-V67</f>
        <v>10669142.857142858</v>
      </c>
      <c r="Z67" s="32">
        <f>AA67/G67</f>
        <v>17209142.857142858</v>
      </c>
      <c r="AA67" s="281">
        <v>602320000</v>
      </c>
      <c r="AB67" s="246">
        <f t="shared" si="34"/>
        <v>13.308544144524005</v>
      </c>
      <c r="AC67" s="32">
        <v>1</v>
      </c>
      <c r="AD67" s="280" t="s">
        <v>496</v>
      </c>
      <c r="AE67" s="269">
        <f>1+$AK$9</f>
        <v>1.0613810823306804</v>
      </c>
      <c r="AF67" s="269">
        <f t="shared" si="35"/>
        <v>5.9570967935202467E-2</v>
      </c>
      <c r="AG67" s="280">
        <v>0</v>
      </c>
      <c r="AH67" s="44"/>
      <c r="AM67" s="268"/>
    </row>
    <row r="68" spans="1:39" s="273" customFormat="1" ht="35" customHeight="1" x14ac:dyDescent="0.2">
      <c r="A68" s="254">
        <v>39035</v>
      </c>
      <c r="B68" s="280"/>
      <c r="C68" s="280" t="s">
        <v>130</v>
      </c>
      <c r="D68" s="280" t="s">
        <v>401</v>
      </c>
      <c r="E68" s="44">
        <f t="shared" si="25"/>
        <v>1</v>
      </c>
      <c r="F68" s="44">
        <f t="shared" si="26"/>
        <v>0</v>
      </c>
      <c r="G68" s="64">
        <v>53.5</v>
      </c>
      <c r="H68" s="64">
        <v>57.75</v>
      </c>
      <c r="I68" s="43">
        <f t="shared" si="24"/>
        <v>7.6441695499942119E-2</v>
      </c>
      <c r="J68" s="252">
        <f t="shared" si="27"/>
        <v>1.1940388447511255E-3</v>
      </c>
      <c r="K68" s="210">
        <v>-3.1812166027157221E-3</v>
      </c>
      <c r="L68" s="210">
        <f t="shared" si="28"/>
        <v>7.9622912102657845E-2</v>
      </c>
      <c r="M68" s="271">
        <f t="shared" si="29"/>
        <v>1</v>
      </c>
      <c r="N68" s="271">
        <f t="shared" si="30"/>
        <v>0</v>
      </c>
      <c r="O68" s="271">
        <f t="shared" si="31"/>
        <v>0</v>
      </c>
      <c r="P68" s="64">
        <v>49.86</v>
      </c>
      <c r="Q68" s="33">
        <v>0.93196261682242987</v>
      </c>
      <c r="R68" s="255">
        <v>0</v>
      </c>
      <c r="S68" s="255">
        <v>2005</v>
      </c>
      <c r="T68" s="23">
        <v>1</v>
      </c>
      <c r="U68" s="23">
        <f t="shared" si="32"/>
        <v>0</v>
      </c>
      <c r="V68" s="281">
        <v>27000000</v>
      </c>
      <c r="W68" s="32">
        <v>1444500000</v>
      </c>
      <c r="X68" s="246">
        <f t="shared" si="33"/>
        <v>14.183273798888427</v>
      </c>
      <c r="Y68" s="32">
        <v>69074766.355140194</v>
      </c>
      <c r="Z68" s="32">
        <v>96074766.355140194</v>
      </c>
      <c r="AA68" s="281">
        <v>5140000000</v>
      </c>
      <c r="AB68" s="246">
        <f t="shared" si="34"/>
        <v>15.452563637431348</v>
      </c>
      <c r="AC68" s="32">
        <v>1</v>
      </c>
      <c r="AD68" s="280" t="s">
        <v>496</v>
      </c>
      <c r="AE68" s="269">
        <f>1+$AK$9</f>
        <v>1.0613810823306804</v>
      </c>
      <c r="AF68" s="269">
        <f t="shared" si="35"/>
        <v>5.9570967935202467E-2</v>
      </c>
      <c r="AG68" s="280">
        <v>0</v>
      </c>
      <c r="AH68" s="44"/>
      <c r="AM68" s="268"/>
    </row>
    <row r="69" spans="1:39" s="279" customFormat="1" ht="35" customHeight="1" x14ac:dyDescent="0.2">
      <c r="A69" s="254">
        <v>39048</v>
      </c>
      <c r="B69" s="280" t="s">
        <v>495</v>
      </c>
      <c r="C69" s="280" t="s">
        <v>129</v>
      </c>
      <c r="D69" s="280" t="s">
        <v>401</v>
      </c>
      <c r="E69" s="44">
        <f t="shared" si="25"/>
        <v>1</v>
      </c>
      <c r="F69" s="44">
        <f t="shared" si="26"/>
        <v>0</v>
      </c>
      <c r="G69" s="64">
        <v>35</v>
      </c>
      <c r="H69" s="64">
        <v>34.041000000000004</v>
      </c>
      <c r="I69" s="43">
        <f t="shared" si="24"/>
        <v>-2.7782381012451497E-2</v>
      </c>
      <c r="J69" s="252">
        <f t="shared" si="27"/>
        <v>4.8537987311709392E-3</v>
      </c>
      <c r="K69" s="210">
        <v>-6.6326418674707089E-3</v>
      </c>
      <c r="L69" s="210">
        <f t="shared" si="28"/>
        <v>-2.1149739144980789E-2</v>
      </c>
      <c r="M69" s="271">
        <f t="shared" si="29"/>
        <v>0</v>
      </c>
      <c r="N69" s="271">
        <f t="shared" si="30"/>
        <v>1</v>
      </c>
      <c r="O69" s="271">
        <f t="shared" si="31"/>
        <v>0</v>
      </c>
      <c r="P69" s="64">
        <v>26.2</v>
      </c>
      <c r="Q69" s="33">
        <v>0.74857142857142855</v>
      </c>
      <c r="R69" s="255">
        <v>0</v>
      </c>
      <c r="S69" s="255">
        <v>2001</v>
      </c>
      <c r="T69" s="23">
        <v>5</v>
      </c>
      <c r="U69" s="23">
        <f t="shared" si="32"/>
        <v>1.6094379124341003</v>
      </c>
      <c r="V69" s="281">
        <v>19350000</v>
      </c>
      <c r="W69" s="32">
        <v>677250000</v>
      </c>
      <c r="X69" s="246">
        <f t="shared" si="33"/>
        <v>13.425795759947341</v>
      </c>
      <c r="Y69" s="32">
        <v>44935714.285714284</v>
      </c>
      <c r="Z69" s="32">
        <v>64285714.285714284</v>
      </c>
      <c r="AA69" s="281">
        <v>2250000000</v>
      </c>
      <c r="AB69" s="246">
        <f t="shared" si="34"/>
        <v>14.626440774180603</v>
      </c>
      <c r="AC69" s="32">
        <v>1</v>
      </c>
      <c r="AD69" s="280" t="s">
        <v>491</v>
      </c>
      <c r="AE69" s="270">
        <f>1+$AK$13</f>
        <v>1.0241200495207501</v>
      </c>
      <c r="AF69" s="269">
        <f t="shared" si="35"/>
        <v>2.383375560583716E-2</v>
      </c>
      <c r="AG69" s="280">
        <v>0</v>
      </c>
      <c r="AH69" s="44"/>
      <c r="AM69" s="268"/>
    </row>
    <row r="70" spans="1:39" s="279" customFormat="1" ht="35" customHeight="1" x14ac:dyDescent="0.2">
      <c r="A70" s="254">
        <v>39051</v>
      </c>
      <c r="B70" s="280" t="s">
        <v>494</v>
      </c>
      <c r="C70" s="280" t="s">
        <v>128</v>
      </c>
      <c r="D70" s="280" t="s">
        <v>401</v>
      </c>
      <c r="E70" s="44">
        <f t="shared" si="25"/>
        <v>1</v>
      </c>
      <c r="F70" s="44">
        <f t="shared" si="26"/>
        <v>0</v>
      </c>
      <c r="G70" s="64">
        <v>6.5</v>
      </c>
      <c r="H70" s="64">
        <v>7</v>
      </c>
      <c r="I70" s="43">
        <f t="shared" si="24"/>
        <v>7.4107972153721835E-2</v>
      </c>
      <c r="J70" s="252">
        <f t="shared" si="27"/>
        <v>1.0382021089534958E-3</v>
      </c>
      <c r="K70" s="210">
        <v>-1.2623985767034376E-2</v>
      </c>
      <c r="L70" s="210">
        <f t="shared" si="28"/>
        <v>8.6731957920756206E-2</v>
      </c>
      <c r="M70" s="271">
        <f t="shared" si="29"/>
        <v>1</v>
      </c>
      <c r="N70" s="271">
        <f t="shared" si="30"/>
        <v>0</v>
      </c>
      <c r="O70" s="271">
        <f t="shared" si="31"/>
        <v>0</v>
      </c>
      <c r="P70" s="64">
        <v>10.39</v>
      </c>
      <c r="Q70" s="33">
        <v>1.5984615384615386</v>
      </c>
      <c r="R70" s="255">
        <v>0</v>
      </c>
      <c r="S70" s="255">
        <v>1998</v>
      </c>
      <c r="T70" s="23">
        <v>8</v>
      </c>
      <c r="U70" s="23">
        <f t="shared" si="32"/>
        <v>2.0794415416798357</v>
      </c>
      <c r="V70" s="281">
        <v>38460000</v>
      </c>
      <c r="W70" s="32">
        <v>249990000</v>
      </c>
      <c r="X70" s="246">
        <f t="shared" si="33"/>
        <v>12.429176196044363</v>
      </c>
      <c r="Y70" s="32">
        <v>47881538.461538464</v>
      </c>
      <c r="Z70" s="32">
        <v>86341538.461538464</v>
      </c>
      <c r="AA70" s="281">
        <v>561220000</v>
      </c>
      <c r="AB70" s="246">
        <f t="shared" si="34"/>
        <v>13.237868264494173</v>
      </c>
      <c r="AC70" s="32">
        <v>1</v>
      </c>
      <c r="AD70" s="280" t="s">
        <v>493</v>
      </c>
      <c r="AE70" s="269">
        <f>1+$AK$9</f>
        <v>1.0613810823306804</v>
      </c>
      <c r="AF70" s="269">
        <f t="shared" si="35"/>
        <v>5.9570967935202467E-2</v>
      </c>
      <c r="AG70" s="280">
        <v>0</v>
      </c>
      <c r="AH70" s="44"/>
      <c r="AM70" s="268"/>
    </row>
    <row r="71" spans="1:39" s="279" customFormat="1" ht="35" customHeight="1" x14ac:dyDescent="0.2">
      <c r="A71" s="254">
        <v>39064</v>
      </c>
      <c r="B71" s="280" t="s">
        <v>492</v>
      </c>
      <c r="C71" s="280" t="s">
        <v>127</v>
      </c>
      <c r="D71" s="280" t="s">
        <v>401</v>
      </c>
      <c r="E71" s="44">
        <f t="shared" si="25"/>
        <v>1</v>
      </c>
      <c r="F71" s="44">
        <f t="shared" si="26"/>
        <v>0</v>
      </c>
      <c r="G71" s="64">
        <v>1</v>
      </c>
      <c r="H71" s="64">
        <v>1.0879000000000001</v>
      </c>
      <c r="I71" s="43">
        <f t="shared" si="24"/>
        <v>8.4249232444899999E-2</v>
      </c>
      <c r="J71" s="252">
        <f t="shared" si="27"/>
        <v>1.7945732819267433E-3</v>
      </c>
      <c r="K71" s="210">
        <v>1.0160341078223801E-2</v>
      </c>
      <c r="L71" s="210">
        <f t="shared" si="28"/>
        <v>7.4088891366676193E-2</v>
      </c>
      <c r="M71" s="271">
        <f t="shared" si="29"/>
        <v>1</v>
      </c>
      <c r="N71" s="271">
        <f t="shared" si="30"/>
        <v>0</v>
      </c>
      <c r="O71" s="271">
        <f t="shared" si="31"/>
        <v>0</v>
      </c>
      <c r="P71" s="64">
        <v>0.65500000000000003</v>
      </c>
      <c r="Q71" s="33">
        <v>0.65500000000000003</v>
      </c>
      <c r="R71" s="255">
        <v>0</v>
      </c>
      <c r="S71" s="255">
        <v>2002</v>
      </c>
      <c r="T71" s="23">
        <v>4</v>
      </c>
      <c r="U71" s="23">
        <f t="shared" si="32"/>
        <v>1.3862943611198906</v>
      </c>
      <c r="V71" s="281">
        <v>79680000</v>
      </c>
      <c r="W71" s="32">
        <v>79680000</v>
      </c>
      <c r="X71" s="246">
        <f t="shared" si="33"/>
        <v>11.285773892258479</v>
      </c>
      <c r="Y71" s="32">
        <v>0</v>
      </c>
      <c r="Z71" s="32">
        <v>79680000</v>
      </c>
      <c r="AA71" s="281">
        <v>79680000</v>
      </c>
      <c r="AB71" s="246">
        <f t="shared" si="34"/>
        <v>11.285773892258479</v>
      </c>
      <c r="AC71" s="32">
        <v>1</v>
      </c>
      <c r="AD71" s="280" t="s">
        <v>491</v>
      </c>
      <c r="AE71" s="270">
        <f>1+$AK$13</f>
        <v>1.0241200495207501</v>
      </c>
      <c r="AF71" s="269">
        <f t="shared" si="35"/>
        <v>2.383375560583716E-2</v>
      </c>
      <c r="AG71" s="280">
        <v>0</v>
      </c>
      <c r="AH71" s="44"/>
      <c r="AM71" s="268"/>
    </row>
    <row r="72" spans="1:39" s="279" customFormat="1" ht="35" customHeight="1" x14ac:dyDescent="0.2">
      <c r="A72" s="254">
        <v>39099</v>
      </c>
      <c r="B72" s="280" t="s">
        <v>490</v>
      </c>
      <c r="C72" s="279" t="s">
        <v>43</v>
      </c>
      <c r="D72" s="280" t="s">
        <v>406</v>
      </c>
      <c r="E72" s="44">
        <f t="shared" si="25"/>
        <v>0</v>
      </c>
      <c r="F72" s="44">
        <f t="shared" si="26"/>
        <v>1</v>
      </c>
      <c r="G72" s="42">
        <v>12.7</v>
      </c>
      <c r="H72" s="42">
        <f>G72*(1+I72)</f>
        <v>13.016229999999998</v>
      </c>
      <c r="I72" s="43">
        <v>2.4899999999999999E-2</v>
      </c>
      <c r="J72" s="252">
        <f t="shared" si="27"/>
        <v>2.8855233690029371E-4</v>
      </c>
      <c r="K72" s="210">
        <v>1.1836794724968609E-2</v>
      </c>
      <c r="L72" s="210">
        <f t="shared" si="28"/>
        <v>1.306320527503139E-2</v>
      </c>
      <c r="M72" s="271">
        <f t="shared" si="29"/>
        <v>1</v>
      </c>
      <c r="N72" s="271">
        <f t="shared" si="30"/>
        <v>0</v>
      </c>
      <c r="O72" s="271">
        <f t="shared" si="31"/>
        <v>0</v>
      </c>
      <c r="P72" s="42">
        <v>9.4499999999999993</v>
      </c>
      <c r="Q72" s="33">
        <f>P72/G72</f>
        <v>0.74409448818897639</v>
      </c>
      <c r="R72" s="23">
        <v>0</v>
      </c>
      <c r="S72" s="23">
        <v>1993</v>
      </c>
      <c r="T72" s="23">
        <f>2007-S72</f>
        <v>14</v>
      </c>
      <c r="U72" s="23">
        <f t="shared" si="32"/>
        <v>2.6390573296152584</v>
      </c>
      <c r="V72" s="32">
        <v>90000000</v>
      </c>
      <c r="W72" s="32">
        <f>G72*V72</f>
        <v>1143000000</v>
      </c>
      <c r="X72" s="246">
        <f t="shared" si="33"/>
        <v>13.949166942776948</v>
      </c>
      <c r="Y72" s="32">
        <f>Z72-V72</f>
        <v>0</v>
      </c>
      <c r="Z72" s="32">
        <f>AA72/G72</f>
        <v>90000000</v>
      </c>
      <c r="AA72" s="281">
        <f>W72</f>
        <v>1143000000</v>
      </c>
      <c r="AB72" s="246">
        <f t="shared" si="34"/>
        <v>13.949166942776948</v>
      </c>
      <c r="AC72" s="32">
        <v>1</v>
      </c>
      <c r="AD72" s="280" t="s">
        <v>489</v>
      </c>
      <c r="AE72" s="272">
        <v>1.1227</v>
      </c>
      <c r="AF72" s="269">
        <f t="shared" si="35"/>
        <v>0.11573649848259676</v>
      </c>
      <c r="AG72" s="280">
        <v>1</v>
      </c>
      <c r="AH72" s="44"/>
      <c r="AM72" s="268"/>
    </row>
    <row r="73" spans="1:39" s="279" customFormat="1" ht="35" customHeight="1" x14ac:dyDescent="0.2">
      <c r="A73" s="254">
        <v>39125</v>
      </c>
      <c r="B73" s="280" t="s">
        <v>488</v>
      </c>
      <c r="C73" s="280" t="s">
        <v>126</v>
      </c>
      <c r="D73" s="280" t="s">
        <v>401</v>
      </c>
      <c r="E73" s="44">
        <f t="shared" si="25"/>
        <v>1</v>
      </c>
      <c r="F73" s="44">
        <f t="shared" si="26"/>
        <v>0</v>
      </c>
      <c r="G73" s="64">
        <v>27</v>
      </c>
      <c r="H73" s="64">
        <v>26</v>
      </c>
      <c r="I73" s="43">
        <f t="shared" ref="I73:I104" si="36">LN(H73/G73)</f>
        <v>-3.7740327982847086E-2</v>
      </c>
      <c r="J73" s="252">
        <f t="shared" si="27"/>
        <v>6.3404840233490505E-3</v>
      </c>
      <c r="K73" s="210">
        <v>-5.4873074661747961E-3</v>
      </c>
      <c r="L73" s="210">
        <f t="shared" si="28"/>
        <v>-3.2253020516672289E-2</v>
      </c>
      <c r="M73" s="271">
        <f t="shared" si="29"/>
        <v>0</v>
      </c>
      <c r="N73" s="271">
        <f t="shared" si="30"/>
        <v>1</v>
      </c>
      <c r="O73" s="271">
        <f t="shared" si="31"/>
        <v>0</v>
      </c>
      <c r="P73" s="64">
        <v>15.56</v>
      </c>
      <c r="Q73" s="33">
        <v>0.57629629629629631</v>
      </c>
      <c r="R73" s="255">
        <v>0</v>
      </c>
      <c r="S73" s="255">
        <v>1994</v>
      </c>
      <c r="T73" s="23">
        <v>13</v>
      </c>
      <c r="U73" s="23">
        <f t="shared" si="32"/>
        <v>2.5649493574615367</v>
      </c>
      <c r="V73" s="281">
        <v>44000000</v>
      </c>
      <c r="W73" s="32">
        <v>1188000000</v>
      </c>
      <c r="X73" s="246">
        <f t="shared" si="33"/>
        <v>13.987781778904727</v>
      </c>
      <c r="Y73" s="32">
        <v>0</v>
      </c>
      <c r="Z73" s="32">
        <v>44000000</v>
      </c>
      <c r="AA73" s="281">
        <v>1188000000</v>
      </c>
      <c r="AB73" s="246">
        <f t="shared" si="34"/>
        <v>13.987781778904727</v>
      </c>
      <c r="AC73" s="32">
        <v>1</v>
      </c>
      <c r="AD73" s="280" t="s">
        <v>484</v>
      </c>
      <c r="AE73" s="270">
        <f>1+$AK$10</f>
        <v>1.3255325151439497</v>
      </c>
      <c r="AF73" s="269">
        <f t="shared" si="35"/>
        <v>0.28181427692057592</v>
      </c>
      <c r="AG73" s="280">
        <v>1</v>
      </c>
      <c r="AH73" s="44"/>
      <c r="AM73" s="268"/>
    </row>
    <row r="74" spans="1:39" s="279" customFormat="1" ht="35" customHeight="1" x14ac:dyDescent="0.2">
      <c r="A74" s="254">
        <v>39156</v>
      </c>
      <c r="B74" s="280" t="s">
        <v>487</v>
      </c>
      <c r="C74" s="280" t="s">
        <v>125</v>
      </c>
      <c r="D74" s="280" t="s">
        <v>401</v>
      </c>
      <c r="E74" s="44">
        <f t="shared" si="25"/>
        <v>1</v>
      </c>
      <c r="F74" s="44">
        <f t="shared" si="26"/>
        <v>0</v>
      </c>
      <c r="G74" s="42">
        <v>135</v>
      </c>
      <c r="H74" s="42">
        <v>145.5</v>
      </c>
      <c r="I74" s="43">
        <f t="shared" si="36"/>
        <v>7.4901308173117701E-2</v>
      </c>
      <c r="J74" s="252">
        <f t="shared" si="27"/>
        <v>1.0899558789474006E-3</v>
      </c>
      <c r="K74" s="210">
        <v>6.5572994564469609E-3</v>
      </c>
      <c r="L74" s="210">
        <f t="shared" si="28"/>
        <v>6.8344008716670734E-2</v>
      </c>
      <c r="M74" s="271">
        <f t="shared" si="29"/>
        <v>1</v>
      </c>
      <c r="N74" s="271">
        <f t="shared" si="30"/>
        <v>0</v>
      </c>
      <c r="O74" s="271">
        <f t="shared" si="31"/>
        <v>0</v>
      </c>
      <c r="P74" s="42">
        <v>19.7</v>
      </c>
      <c r="Q74" s="33">
        <f>P74/G74</f>
        <v>0.14592592592592593</v>
      </c>
      <c r="R74" s="23">
        <v>0</v>
      </c>
      <c r="S74" s="23">
        <v>2002</v>
      </c>
      <c r="T74" s="23">
        <f>2005-S74</f>
        <v>3</v>
      </c>
      <c r="U74" s="23">
        <f t="shared" si="32"/>
        <v>1.0986122886681098</v>
      </c>
      <c r="V74" s="32">
        <v>21470000</v>
      </c>
      <c r="W74" s="32">
        <f>G74*V74</f>
        <v>2898450000</v>
      </c>
      <c r="X74" s="246">
        <f t="shared" si="33"/>
        <v>14.879686669311257</v>
      </c>
      <c r="Y74" s="32">
        <f>Z74-V74</f>
        <v>52011481.481481478</v>
      </c>
      <c r="Z74" s="32">
        <f>AA74/G74</f>
        <v>73481481.481481478</v>
      </c>
      <c r="AA74" s="281">
        <v>9920000000</v>
      </c>
      <c r="AB74" s="246">
        <f t="shared" si="34"/>
        <v>16.110063479261054</v>
      </c>
      <c r="AC74" s="32">
        <v>1</v>
      </c>
      <c r="AD74" s="280" t="s">
        <v>486</v>
      </c>
      <c r="AE74" s="270">
        <f>1+$AK$10</f>
        <v>1.3255325151439497</v>
      </c>
      <c r="AF74" s="269">
        <f t="shared" si="35"/>
        <v>0.28181427692057592</v>
      </c>
      <c r="AG74" s="280">
        <v>1</v>
      </c>
      <c r="AH74" s="44"/>
      <c r="AM74" s="268"/>
    </row>
    <row r="75" spans="1:39" s="279" customFormat="1" ht="35" customHeight="1" x14ac:dyDescent="0.2">
      <c r="A75" s="254">
        <v>39162</v>
      </c>
      <c r="B75" s="280" t="s">
        <v>485</v>
      </c>
      <c r="C75" s="280" t="s">
        <v>124</v>
      </c>
      <c r="D75" s="280" t="s">
        <v>401</v>
      </c>
      <c r="E75" s="44">
        <f t="shared" si="25"/>
        <v>1</v>
      </c>
      <c r="F75" s="44">
        <f t="shared" si="26"/>
        <v>0</v>
      </c>
      <c r="G75" s="64">
        <v>33</v>
      </c>
      <c r="H75" s="64">
        <v>32</v>
      </c>
      <c r="I75" s="43">
        <f t="shared" si="36"/>
        <v>-3.077165866675366E-2</v>
      </c>
      <c r="J75" s="252">
        <f t="shared" si="27"/>
        <v>5.279255733459008E-3</v>
      </c>
      <c r="K75" s="210">
        <v>-2.4165306218575839E-2</v>
      </c>
      <c r="L75" s="210">
        <f t="shared" si="28"/>
        <v>-6.6063524481778206E-3</v>
      </c>
      <c r="M75" s="271">
        <f t="shared" si="29"/>
        <v>0</v>
      </c>
      <c r="N75" s="271">
        <f t="shared" si="30"/>
        <v>1</v>
      </c>
      <c r="O75" s="271">
        <f t="shared" si="31"/>
        <v>0</v>
      </c>
      <c r="P75" s="64">
        <v>20.79</v>
      </c>
      <c r="Q75" s="33">
        <v>0.63</v>
      </c>
      <c r="R75" s="255">
        <v>0</v>
      </c>
      <c r="S75" s="255">
        <v>1988</v>
      </c>
      <c r="T75" s="23">
        <v>19</v>
      </c>
      <c r="U75" s="23">
        <f t="shared" si="32"/>
        <v>2.9444389791664403</v>
      </c>
      <c r="V75" s="281">
        <v>3000000</v>
      </c>
      <c r="W75" s="32">
        <v>99000000</v>
      </c>
      <c r="X75" s="246">
        <f t="shared" si="33"/>
        <v>11.502875129116727</v>
      </c>
      <c r="Y75" s="32">
        <v>4825454.5454545459</v>
      </c>
      <c r="Z75" s="32">
        <v>7825454.5454545459</v>
      </c>
      <c r="AA75" s="281">
        <v>258240000</v>
      </c>
      <c r="AB75" s="246">
        <f t="shared" si="34"/>
        <v>12.461644664063721</v>
      </c>
      <c r="AC75" s="32">
        <v>1</v>
      </c>
      <c r="AD75" s="280" t="s">
        <v>484</v>
      </c>
      <c r="AE75" s="270">
        <f>1+$AK$10</f>
        <v>1.3255325151439497</v>
      </c>
      <c r="AF75" s="269">
        <f t="shared" si="35"/>
        <v>0.28181427692057592</v>
      </c>
      <c r="AG75" s="280">
        <v>1</v>
      </c>
      <c r="AH75" s="44"/>
      <c r="AM75" s="268"/>
    </row>
    <row r="76" spans="1:39" s="279" customFormat="1" ht="35" customHeight="1" x14ac:dyDescent="0.2">
      <c r="A76" s="254">
        <v>39167</v>
      </c>
      <c r="B76" s="280" t="s">
        <v>483</v>
      </c>
      <c r="C76" s="280" t="s">
        <v>123</v>
      </c>
      <c r="D76" s="280" t="s">
        <v>401</v>
      </c>
      <c r="E76" s="44">
        <f t="shared" si="25"/>
        <v>1</v>
      </c>
      <c r="F76" s="44">
        <f t="shared" si="26"/>
        <v>0</v>
      </c>
      <c r="G76" s="64">
        <v>47</v>
      </c>
      <c r="H76" s="64">
        <v>44</v>
      </c>
      <c r="I76" s="43">
        <f t="shared" si="36"/>
        <v>-6.5957967791797398E-2</v>
      </c>
      <c r="J76" s="252">
        <f t="shared" si="27"/>
        <v>1.1630500051741819E-2</v>
      </c>
      <c r="K76" s="210">
        <v>1.0513070301725607E-2</v>
      </c>
      <c r="L76" s="210">
        <f t="shared" si="28"/>
        <v>-7.6471038093523E-2</v>
      </c>
      <c r="M76" s="271">
        <f t="shared" si="29"/>
        <v>0</v>
      </c>
      <c r="N76" s="271">
        <f t="shared" si="30"/>
        <v>1</v>
      </c>
      <c r="O76" s="271">
        <f t="shared" si="31"/>
        <v>0</v>
      </c>
      <c r="P76" s="64">
        <v>33.450000000000003</v>
      </c>
      <c r="Q76" s="33">
        <v>0.71170212765957452</v>
      </c>
      <c r="R76" s="255">
        <v>0</v>
      </c>
      <c r="S76" s="255">
        <v>1997</v>
      </c>
      <c r="T76" s="23">
        <v>10</v>
      </c>
      <c r="U76" s="23">
        <f t="shared" si="32"/>
        <v>2.3025850929940459</v>
      </c>
      <c r="V76" s="281">
        <v>5319148</v>
      </c>
      <c r="W76" s="32">
        <v>249999956</v>
      </c>
      <c r="X76" s="246">
        <f t="shared" si="33"/>
        <v>12.429216020844368</v>
      </c>
      <c r="Y76" s="32">
        <v>11144256.255319148</v>
      </c>
      <c r="Z76" s="32">
        <v>16463404.255319148</v>
      </c>
      <c r="AA76" s="281">
        <v>773780000</v>
      </c>
      <c r="AB76" s="246">
        <f t="shared" si="34"/>
        <v>13.559042874442568</v>
      </c>
      <c r="AC76" s="32">
        <v>1</v>
      </c>
      <c r="AD76" s="280" t="s">
        <v>482</v>
      </c>
      <c r="AE76" s="270">
        <f>1+$AK$10</f>
        <v>1.3255325151439497</v>
      </c>
      <c r="AF76" s="269">
        <f t="shared" si="35"/>
        <v>0.28181427692057592</v>
      </c>
      <c r="AG76" s="280">
        <v>1</v>
      </c>
      <c r="AH76" s="44"/>
      <c r="AM76" s="268"/>
    </row>
    <row r="77" spans="1:39" s="279" customFormat="1" ht="35" customHeight="1" x14ac:dyDescent="0.2">
      <c r="A77" s="254">
        <v>39170</v>
      </c>
      <c r="B77" s="280"/>
      <c r="C77" s="280" t="s">
        <v>122</v>
      </c>
      <c r="D77" s="280" t="s">
        <v>401</v>
      </c>
      <c r="E77" s="44">
        <f t="shared" si="25"/>
        <v>1</v>
      </c>
      <c r="F77" s="44">
        <f t="shared" si="26"/>
        <v>0</v>
      </c>
      <c r="G77" s="64">
        <v>135</v>
      </c>
      <c r="H77" s="64">
        <v>145.5</v>
      </c>
      <c r="I77" s="43">
        <f t="shared" si="36"/>
        <v>7.4901308173117701E-2</v>
      </c>
      <c r="J77" s="252">
        <f t="shared" si="27"/>
        <v>1.0899558789474006E-3</v>
      </c>
      <c r="K77" s="210">
        <v>1.069527069205106E-2</v>
      </c>
      <c r="L77" s="210">
        <f t="shared" si="28"/>
        <v>6.4206037481066638E-2</v>
      </c>
      <c r="M77" s="271">
        <f t="shared" si="29"/>
        <v>1</v>
      </c>
      <c r="N77" s="271">
        <f t="shared" si="30"/>
        <v>0</v>
      </c>
      <c r="O77" s="271">
        <f t="shared" si="31"/>
        <v>0</v>
      </c>
      <c r="P77" s="64">
        <v>101.1</v>
      </c>
      <c r="Q77" s="33">
        <v>0.74888888888888883</v>
      </c>
      <c r="R77" s="255">
        <v>0</v>
      </c>
      <c r="S77" s="255">
        <v>2002</v>
      </c>
      <c r="T77" s="23">
        <v>5</v>
      </c>
      <c r="U77" s="23">
        <f t="shared" si="32"/>
        <v>1.6094379124341003</v>
      </c>
      <c r="V77" s="281">
        <v>21470000</v>
      </c>
      <c r="W77" s="32">
        <v>2898450000</v>
      </c>
      <c r="X77" s="246">
        <f t="shared" si="33"/>
        <v>14.879686669311257</v>
      </c>
      <c r="Y77" s="32">
        <v>52011481.481481478</v>
      </c>
      <c r="Z77" s="32">
        <v>73481481.481481478</v>
      </c>
      <c r="AA77" s="281">
        <v>9920000000</v>
      </c>
      <c r="AB77" s="246">
        <f t="shared" si="34"/>
        <v>16.110063479261054</v>
      </c>
      <c r="AC77" s="32">
        <v>1</v>
      </c>
      <c r="AD77" s="280" t="s">
        <v>481</v>
      </c>
      <c r="AE77" s="270">
        <f>1+$AK$11</f>
        <v>1.1113110733645943</v>
      </c>
      <c r="AF77" s="269">
        <f t="shared" si="35"/>
        <v>0.1055404654940182</v>
      </c>
      <c r="AG77" s="280">
        <v>1</v>
      </c>
      <c r="AH77" s="44"/>
      <c r="AM77" s="268"/>
    </row>
    <row r="78" spans="1:39" s="279" customFormat="1" ht="35" customHeight="1" x14ac:dyDescent="0.2">
      <c r="A78" s="254">
        <v>39210</v>
      </c>
      <c r="B78" s="280" t="s">
        <v>480</v>
      </c>
      <c r="C78" s="280" t="s">
        <v>40</v>
      </c>
      <c r="D78" s="280" t="s">
        <v>406</v>
      </c>
      <c r="E78" s="44">
        <f t="shared" si="25"/>
        <v>0</v>
      </c>
      <c r="F78" s="44">
        <f t="shared" si="26"/>
        <v>1</v>
      </c>
      <c r="G78" s="64">
        <v>39</v>
      </c>
      <c r="H78" s="64">
        <v>39.132600000000004</v>
      </c>
      <c r="I78" s="43">
        <f t="shared" si="36"/>
        <v>3.394233068015617E-3</v>
      </c>
      <c r="J78" s="252">
        <f t="shared" si="27"/>
        <v>1.4816798904276028E-3</v>
      </c>
      <c r="K78" s="210">
        <v>9.1695804583533987E-3</v>
      </c>
      <c r="L78" s="210">
        <f t="shared" si="28"/>
        <v>-5.7753473903377813E-3</v>
      </c>
      <c r="M78" s="271">
        <f t="shared" si="29"/>
        <v>1</v>
      </c>
      <c r="N78" s="271">
        <f t="shared" si="30"/>
        <v>0</v>
      </c>
      <c r="O78" s="271">
        <f t="shared" si="31"/>
        <v>0</v>
      </c>
      <c r="P78" s="64">
        <v>12.84</v>
      </c>
      <c r="Q78" s="33">
        <v>0.32923076923076922</v>
      </c>
      <c r="R78" s="255">
        <v>0</v>
      </c>
      <c r="S78" s="255">
        <v>1991</v>
      </c>
      <c r="T78" s="23">
        <v>16</v>
      </c>
      <c r="U78" s="23">
        <f t="shared" si="32"/>
        <v>2.7725887222397811</v>
      </c>
      <c r="V78" s="281">
        <v>2600000</v>
      </c>
      <c r="W78" s="32">
        <v>101400000</v>
      </c>
      <c r="X78" s="246">
        <f t="shared" si="33"/>
        <v>11.526828370139221</v>
      </c>
      <c r="Y78" s="32">
        <v>0</v>
      </c>
      <c r="Z78" s="32">
        <v>2600000</v>
      </c>
      <c r="AA78" s="281">
        <v>101400000</v>
      </c>
      <c r="AB78" s="246">
        <f t="shared" si="34"/>
        <v>11.526828370139221</v>
      </c>
      <c r="AC78" s="32">
        <v>1</v>
      </c>
      <c r="AD78" s="280" t="s">
        <v>479</v>
      </c>
      <c r="AE78" s="269">
        <f>1+$AK$8</f>
        <v>1.0143983525209848</v>
      </c>
      <c r="AF78" s="269">
        <f t="shared" si="35"/>
        <v>1.4295680607416428E-2</v>
      </c>
      <c r="AG78" s="280">
        <v>0</v>
      </c>
      <c r="AH78" s="44"/>
      <c r="AM78" s="268"/>
    </row>
    <row r="79" spans="1:39" s="279" customFormat="1" ht="35" customHeight="1" x14ac:dyDescent="0.2">
      <c r="A79" s="254">
        <v>39217</v>
      </c>
      <c r="B79" s="280" t="s">
        <v>478</v>
      </c>
      <c r="C79" s="280" t="s">
        <v>121</v>
      </c>
      <c r="D79" s="280" t="s">
        <v>401</v>
      </c>
      <c r="E79" s="44">
        <f t="shared" si="25"/>
        <v>1</v>
      </c>
      <c r="F79" s="44">
        <f t="shared" si="26"/>
        <v>0</v>
      </c>
      <c r="G79" s="64">
        <v>14</v>
      </c>
      <c r="H79" s="64">
        <v>15</v>
      </c>
      <c r="I79" s="43">
        <f t="shared" si="36"/>
        <v>6.8992871486951421E-2</v>
      </c>
      <c r="J79" s="252">
        <f t="shared" si="27"/>
        <v>7.3473757532747203E-4</v>
      </c>
      <c r="K79" s="210">
        <v>-3.6803753236812563E-3</v>
      </c>
      <c r="L79" s="210">
        <f t="shared" si="28"/>
        <v>7.2673246810632683E-2</v>
      </c>
      <c r="M79" s="271">
        <f t="shared" si="29"/>
        <v>1</v>
      </c>
      <c r="N79" s="271">
        <f t="shared" si="30"/>
        <v>0</v>
      </c>
      <c r="O79" s="271">
        <f t="shared" si="31"/>
        <v>0</v>
      </c>
      <c r="P79" s="64">
        <v>4.95</v>
      </c>
      <c r="Q79" s="33">
        <v>0.35357142857142859</v>
      </c>
      <c r="R79" s="255">
        <v>0</v>
      </c>
      <c r="S79" s="255">
        <v>2004</v>
      </c>
      <c r="T79" s="23">
        <v>3</v>
      </c>
      <c r="U79" s="23">
        <f t="shared" si="32"/>
        <v>1.0986122886681098</v>
      </c>
      <c r="V79" s="281">
        <v>31310000</v>
      </c>
      <c r="W79" s="32">
        <v>438340000</v>
      </c>
      <c r="X79" s="246">
        <f t="shared" si="33"/>
        <v>12.99075014393571</v>
      </c>
      <c r="Y79" s="32">
        <v>72261428.571428567</v>
      </c>
      <c r="Z79" s="32">
        <v>103571428.57142857</v>
      </c>
      <c r="AA79" s="281">
        <v>1450000000</v>
      </c>
      <c r="AB79" s="246">
        <f t="shared" si="34"/>
        <v>14.187074114396758</v>
      </c>
      <c r="AC79" s="32">
        <v>1</v>
      </c>
      <c r="AD79" s="280" t="s">
        <v>463</v>
      </c>
      <c r="AE79" s="272">
        <v>1.1227</v>
      </c>
      <c r="AF79" s="269">
        <f t="shared" si="35"/>
        <v>0.11573649848259676</v>
      </c>
      <c r="AG79" s="280">
        <v>1</v>
      </c>
      <c r="AH79" s="44"/>
      <c r="AM79" s="268"/>
    </row>
    <row r="80" spans="1:39" s="279" customFormat="1" ht="35" customHeight="1" x14ac:dyDescent="0.2">
      <c r="A80" s="254">
        <v>39223</v>
      </c>
      <c r="B80" s="280" t="s">
        <v>477</v>
      </c>
      <c r="C80" s="280" t="s">
        <v>120</v>
      </c>
      <c r="D80" s="280" t="s">
        <v>401</v>
      </c>
      <c r="E80" s="44">
        <f t="shared" si="25"/>
        <v>1</v>
      </c>
      <c r="F80" s="44">
        <f t="shared" si="26"/>
        <v>0</v>
      </c>
      <c r="G80" s="64">
        <v>23</v>
      </c>
      <c r="H80" s="64">
        <v>23.3841</v>
      </c>
      <c r="I80" s="43">
        <f t="shared" si="36"/>
        <v>1.656208829897823E-2</v>
      </c>
      <c r="J80" s="252">
        <f t="shared" si="27"/>
        <v>6.4134245791822562E-4</v>
      </c>
      <c r="K80" s="210">
        <v>2.3696997369606794E-2</v>
      </c>
      <c r="L80" s="210">
        <f t="shared" si="28"/>
        <v>-7.1349090706285638E-3</v>
      </c>
      <c r="M80" s="271">
        <f t="shared" si="29"/>
        <v>1</v>
      </c>
      <c r="N80" s="271">
        <f t="shared" si="30"/>
        <v>0</v>
      </c>
      <c r="O80" s="271">
        <f t="shared" si="31"/>
        <v>0</v>
      </c>
      <c r="P80" s="64">
        <v>16.55</v>
      </c>
      <c r="Q80" s="33">
        <v>0.71956521739130441</v>
      </c>
      <c r="R80" s="255">
        <v>0</v>
      </c>
      <c r="S80" s="255">
        <v>1992</v>
      </c>
      <c r="T80" s="23">
        <v>15</v>
      </c>
      <c r="U80" s="23">
        <f t="shared" si="32"/>
        <v>2.7080502011022101</v>
      </c>
      <c r="V80" s="281">
        <v>26000000</v>
      </c>
      <c r="W80" s="32">
        <v>598000000</v>
      </c>
      <c r="X80" s="246">
        <f t="shared" si="33"/>
        <v>13.301346032932768</v>
      </c>
      <c r="Y80" s="32">
        <v>0</v>
      </c>
      <c r="Z80" s="32">
        <v>26000000</v>
      </c>
      <c r="AA80" s="281">
        <v>598000000</v>
      </c>
      <c r="AB80" s="246">
        <f t="shared" si="34"/>
        <v>13.301346032932768</v>
      </c>
      <c r="AC80" s="32">
        <v>1</v>
      </c>
      <c r="AD80" s="280" t="s">
        <v>463</v>
      </c>
      <c r="AE80" s="272">
        <v>1.1227</v>
      </c>
      <c r="AF80" s="269">
        <f t="shared" si="35"/>
        <v>0.11573649848259676</v>
      </c>
      <c r="AG80" s="280">
        <v>1</v>
      </c>
      <c r="AH80" s="44"/>
      <c r="AM80" s="268"/>
    </row>
    <row r="81" spans="1:39" s="279" customFormat="1" ht="35" customHeight="1" x14ac:dyDescent="0.2">
      <c r="A81" s="254">
        <v>39244</v>
      </c>
      <c r="B81" s="280" t="s">
        <v>476</v>
      </c>
      <c r="C81" s="280" t="s">
        <v>37</v>
      </c>
      <c r="D81" s="280" t="s">
        <v>406</v>
      </c>
      <c r="E81" s="44">
        <f t="shared" si="25"/>
        <v>0</v>
      </c>
      <c r="F81" s="44">
        <f t="shared" si="26"/>
        <v>1</v>
      </c>
      <c r="G81" s="42">
        <v>65</v>
      </c>
      <c r="H81" s="42">
        <v>67.5</v>
      </c>
      <c r="I81" s="43">
        <f t="shared" si="36"/>
        <v>3.7740327982847113E-2</v>
      </c>
      <c r="J81" s="252">
        <f t="shared" si="27"/>
        <v>1.7193465174684277E-5</v>
      </c>
      <c r="K81" s="210">
        <v>-1.3490329928566176E-2</v>
      </c>
      <c r="L81" s="210">
        <f t="shared" si="28"/>
        <v>5.1230657911413291E-2</v>
      </c>
      <c r="M81" s="271">
        <f t="shared" si="29"/>
        <v>1</v>
      </c>
      <c r="N81" s="271">
        <f t="shared" si="30"/>
        <v>0</v>
      </c>
      <c r="O81" s="271">
        <f t="shared" si="31"/>
        <v>0</v>
      </c>
      <c r="P81" s="42">
        <v>33.31</v>
      </c>
      <c r="Q81" s="33">
        <f>P81/G81</f>
        <v>0.51246153846153852</v>
      </c>
      <c r="R81" s="23">
        <v>0</v>
      </c>
      <c r="S81" s="23">
        <v>1994</v>
      </c>
      <c r="T81" s="23">
        <f>2007-S81</f>
        <v>13</v>
      </c>
      <c r="U81" s="23">
        <f t="shared" si="32"/>
        <v>2.5649493574615367</v>
      </c>
      <c r="V81" s="32">
        <v>12000000</v>
      </c>
      <c r="W81" s="32">
        <f>G81*V81</f>
        <v>780000000</v>
      </c>
      <c r="X81" s="246">
        <f t="shared" si="33"/>
        <v>13.567049198665774</v>
      </c>
      <c r="Y81" s="32">
        <f>Z81-V81</f>
        <v>46461538.461538464</v>
      </c>
      <c r="Z81" s="32">
        <f>AA81/G81</f>
        <v>58461538.461538464</v>
      </c>
      <c r="AA81" s="281">
        <v>3800000000</v>
      </c>
      <c r="AB81" s="246">
        <f t="shared" si="34"/>
        <v>15.150511624696614</v>
      </c>
      <c r="AC81" s="32">
        <v>1</v>
      </c>
      <c r="AD81" s="280" t="s">
        <v>475</v>
      </c>
      <c r="AE81" s="269">
        <f>1+$AK$9</f>
        <v>1.0613810823306804</v>
      </c>
      <c r="AF81" s="269">
        <f t="shared" si="35"/>
        <v>5.9570967935202467E-2</v>
      </c>
      <c r="AG81" s="280">
        <v>0</v>
      </c>
      <c r="AH81" s="44"/>
      <c r="AM81" s="268"/>
    </row>
    <row r="82" spans="1:39" s="279" customFormat="1" ht="35" customHeight="1" x14ac:dyDescent="0.2">
      <c r="A82" s="45">
        <v>39255</v>
      </c>
      <c r="B82" s="44"/>
      <c r="C82" s="44" t="s">
        <v>36</v>
      </c>
      <c r="D82" s="44" t="s">
        <v>406</v>
      </c>
      <c r="E82" s="44">
        <f t="shared" si="25"/>
        <v>0</v>
      </c>
      <c r="F82" s="44">
        <f t="shared" si="26"/>
        <v>1</v>
      </c>
      <c r="G82" s="42">
        <v>53</v>
      </c>
      <c r="H82" s="42">
        <v>55.109400000000001</v>
      </c>
      <c r="I82" s="43">
        <f t="shared" si="36"/>
        <v>3.9028386967478401E-2</v>
      </c>
      <c r="J82" s="252">
        <f t="shared" si="27"/>
        <v>8.1706870545094016E-6</v>
      </c>
      <c r="K82" s="210">
        <v>1.0791903797561233E-2</v>
      </c>
      <c r="L82" s="210">
        <f t="shared" si="28"/>
        <v>2.823648316991717E-2</v>
      </c>
      <c r="M82" s="271">
        <f t="shared" si="29"/>
        <v>1</v>
      </c>
      <c r="N82" s="271">
        <f t="shared" si="30"/>
        <v>0</v>
      </c>
      <c r="O82" s="271">
        <f t="shared" si="31"/>
        <v>0</v>
      </c>
      <c r="P82" s="42">
        <v>34.1</v>
      </c>
      <c r="Q82" s="33">
        <v>0.64339622641509442</v>
      </c>
      <c r="R82" s="23">
        <v>0</v>
      </c>
      <c r="S82" s="23">
        <v>2006</v>
      </c>
      <c r="T82" s="23">
        <v>1</v>
      </c>
      <c r="U82" s="23">
        <f t="shared" si="32"/>
        <v>0</v>
      </c>
      <c r="V82" s="32">
        <v>2080000</v>
      </c>
      <c r="W82" s="32">
        <v>110240000</v>
      </c>
      <c r="X82" s="246">
        <f t="shared" si="33"/>
        <v>11.610415086247485</v>
      </c>
      <c r="Y82" s="32">
        <v>2080000</v>
      </c>
      <c r="Z82" s="32">
        <v>2080000</v>
      </c>
      <c r="AA82" s="281">
        <v>110240000</v>
      </c>
      <c r="AB82" s="246">
        <f t="shared" si="34"/>
        <v>11.610415086247485</v>
      </c>
      <c r="AC82" s="32">
        <v>1</v>
      </c>
      <c r="AD82" s="280" t="s">
        <v>474</v>
      </c>
      <c r="AE82" s="269">
        <f>1+$AK$8</f>
        <v>1.0143983525209848</v>
      </c>
      <c r="AF82" s="269">
        <f t="shared" si="35"/>
        <v>1.4295680607416428E-2</v>
      </c>
      <c r="AG82" s="280">
        <v>0</v>
      </c>
      <c r="AH82" s="44"/>
      <c r="AM82" s="268"/>
    </row>
    <row r="83" spans="1:39" s="279" customFormat="1" ht="35" customHeight="1" x14ac:dyDescent="0.2">
      <c r="A83" s="254">
        <v>39366</v>
      </c>
      <c r="B83" s="280" t="s">
        <v>473</v>
      </c>
      <c r="C83" s="280" t="s">
        <v>119</v>
      </c>
      <c r="D83" s="280" t="s">
        <v>401</v>
      </c>
      <c r="E83" s="44">
        <f t="shared" si="25"/>
        <v>1</v>
      </c>
      <c r="F83" s="44">
        <f t="shared" si="26"/>
        <v>0</v>
      </c>
      <c r="G83" s="64">
        <v>23</v>
      </c>
      <c r="H83" s="64">
        <v>23.8</v>
      </c>
      <c r="I83" s="43">
        <f t="shared" si="36"/>
        <v>3.4191364748279343E-2</v>
      </c>
      <c r="J83" s="252">
        <f t="shared" si="27"/>
        <v>5.9220159822487275E-5</v>
      </c>
      <c r="K83" s="210">
        <v>-8.9876464719743435E-3</v>
      </c>
      <c r="L83" s="210">
        <f t="shared" si="28"/>
        <v>4.3179011220253687E-2</v>
      </c>
      <c r="M83" s="271">
        <f t="shared" si="29"/>
        <v>1</v>
      </c>
      <c r="N83" s="271">
        <f t="shared" si="30"/>
        <v>0</v>
      </c>
      <c r="O83" s="271">
        <f t="shared" si="31"/>
        <v>0</v>
      </c>
      <c r="P83" s="64">
        <v>2.78</v>
      </c>
      <c r="Q83" s="33">
        <v>0.1208695652173913</v>
      </c>
      <c r="R83" s="255">
        <v>0</v>
      </c>
      <c r="S83" s="255">
        <v>1838</v>
      </c>
      <c r="T83" s="23">
        <v>169</v>
      </c>
      <c r="U83" s="23">
        <f t="shared" si="32"/>
        <v>5.1298987149230735</v>
      </c>
      <c r="V83" s="281">
        <v>116180000</v>
      </c>
      <c r="W83" s="32">
        <v>2672140000</v>
      </c>
      <c r="X83" s="246">
        <f t="shared" si="33"/>
        <v>14.798390207475673</v>
      </c>
      <c r="Y83" s="32">
        <v>0</v>
      </c>
      <c r="Z83" s="32">
        <v>116180000</v>
      </c>
      <c r="AA83" s="281">
        <v>2672140000</v>
      </c>
      <c r="AB83" s="246">
        <f t="shared" si="34"/>
        <v>14.798390207475673</v>
      </c>
      <c r="AC83" s="32">
        <v>0</v>
      </c>
      <c r="AD83" s="280" t="s">
        <v>472</v>
      </c>
      <c r="AE83" s="269">
        <f>1+$AK$12</f>
        <v>1.0380844658758357</v>
      </c>
      <c r="AF83" s="269">
        <f t="shared" si="35"/>
        <v>3.7377155109181194E-2</v>
      </c>
      <c r="AG83" s="280">
        <v>1</v>
      </c>
      <c r="AH83" s="44"/>
      <c r="AM83" s="268"/>
    </row>
    <row r="84" spans="1:39" s="279" customFormat="1" ht="35" customHeight="1" x14ac:dyDescent="0.2">
      <c r="A84" s="254">
        <v>39395</v>
      </c>
      <c r="B84" s="280"/>
      <c r="C84" s="280" t="s">
        <v>34</v>
      </c>
      <c r="D84" s="280" t="s">
        <v>406</v>
      </c>
      <c r="E84" s="44">
        <f t="shared" si="25"/>
        <v>0</v>
      </c>
      <c r="F84" s="44">
        <f t="shared" si="26"/>
        <v>1</v>
      </c>
      <c r="G84" s="64">
        <v>33</v>
      </c>
      <c r="H84" s="64">
        <v>34.762199999999993</v>
      </c>
      <c r="I84" s="43">
        <f t="shared" si="36"/>
        <v>5.2023028067151811E-2</v>
      </c>
      <c r="J84" s="252">
        <f t="shared" si="27"/>
        <v>1.0274254499961125E-4</v>
      </c>
      <c r="K84" s="210">
        <v>-1.4243198809171905E-2</v>
      </c>
      <c r="L84" s="210">
        <f t="shared" si="28"/>
        <v>6.6266226876323719E-2</v>
      </c>
      <c r="M84" s="271">
        <f t="shared" si="29"/>
        <v>1</v>
      </c>
      <c r="N84" s="271">
        <f t="shared" si="30"/>
        <v>0</v>
      </c>
      <c r="O84" s="271">
        <f t="shared" si="31"/>
        <v>0</v>
      </c>
      <c r="P84" s="64">
        <v>21.7</v>
      </c>
      <c r="Q84" s="33">
        <v>0.65757575757575759</v>
      </c>
      <c r="R84" s="255">
        <v>0</v>
      </c>
      <c r="S84" s="255">
        <v>2005</v>
      </c>
      <c r="T84" s="23">
        <v>2</v>
      </c>
      <c r="U84" s="23">
        <f t="shared" si="32"/>
        <v>0.69314718055994529</v>
      </c>
      <c r="V84" s="281">
        <v>16666669</v>
      </c>
      <c r="W84" s="32">
        <v>550000077</v>
      </c>
      <c r="X84" s="246">
        <f t="shared" si="33"/>
        <v>13.217673697208644</v>
      </c>
      <c r="Y84" s="32">
        <v>94848482.515151516</v>
      </c>
      <c r="Z84" s="32">
        <v>111515151.51515152</v>
      </c>
      <c r="AA84" s="281">
        <v>3680000000</v>
      </c>
      <c r="AB84" s="246">
        <f t="shared" si="34"/>
        <v>15.118423310145113</v>
      </c>
      <c r="AC84" s="32">
        <v>0</v>
      </c>
      <c r="AD84" s="280" t="s">
        <v>471</v>
      </c>
      <c r="AE84" s="270">
        <f>1+$AK$13</f>
        <v>1.0241200495207501</v>
      </c>
      <c r="AF84" s="269">
        <f t="shared" si="35"/>
        <v>2.383375560583716E-2</v>
      </c>
      <c r="AG84" s="280">
        <v>0</v>
      </c>
      <c r="AH84" s="44"/>
      <c r="AM84" s="268"/>
    </row>
    <row r="85" spans="1:39" s="279" customFormat="1" ht="35" customHeight="1" x14ac:dyDescent="0.2">
      <c r="A85" s="254">
        <v>39416</v>
      </c>
      <c r="B85" s="280" t="s">
        <v>470</v>
      </c>
      <c r="C85" s="280" t="s">
        <v>118</v>
      </c>
      <c r="D85" s="280" t="s">
        <v>401</v>
      </c>
      <c r="E85" s="44">
        <f t="shared" si="25"/>
        <v>1</v>
      </c>
      <c r="F85" s="44">
        <f t="shared" si="26"/>
        <v>0</v>
      </c>
      <c r="G85" s="64">
        <v>18</v>
      </c>
      <c r="H85" s="64">
        <v>17.600000000000001</v>
      </c>
      <c r="I85" s="43">
        <f t="shared" si="36"/>
        <v>-2.2472855852058514E-2</v>
      </c>
      <c r="J85" s="252">
        <f t="shared" si="27"/>
        <v>4.1421689487243464E-3</v>
      </c>
      <c r="K85" s="210">
        <v>-1.0213199009381061E-2</v>
      </c>
      <c r="L85" s="210">
        <f t="shared" si="28"/>
        <v>-1.2259656842677453E-2</v>
      </c>
      <c r="M85" s="271">
        <f t="shared" si="29"/>
        <v>0</v>
      </c>
      <c r="N85" s="271">
        <f t="shared" si="30"/>
        <v>1</v>
      </c>
      <c r="O85" s="271">
        <f t="shared" si="31"/>
        <v>0</v>
      </c>
      <c r="P85" s="64">
        <v>13.9</v>
      </c>
      <c r="Q85" s="33">
        <v>0.77222222222222225</v>
      </c>
      <c r="R85" s="255">
        <v>0</v>
      </c>
      <c r="S85" s="255">
        <v>1898</v>
      </c>
      <c r="T85" s="23">
        <v>109</v>
      </c>
      <c r="U85" s="23">
        <f t="shared" si="32"/>
        <v>4.6913478822291435</v>
      </c>
      <c r="V85" s="281">
        <v>15140000</v>
      </c>
      <c r="W85" s="32">
        <v>272520000</v>
      </c>
      <c r="X85" s="246">
        <f t="shared" si="33"/>
        <v>12.515467284887604</v>
      </c>
      <c r="Y85" s="32">
        <v>27648333.333333336</v>
      </c>
      <c r="Z85" s="32">
        <v>42788333.333333336</v>
      </c>
      <c r="AA85" s="281">
        <v>770190000</v>
      </c>
      <c r="AB85" s="246">
        <f t="shared" si="34"/>
        <v>13.554392516638044</v>
      </c>
      <c r="AC85" s="32">
        <v>0</v>
      </c>
      <c r="AD85" s="280" t="s">
        <v>469</v>
      </c>
      <c r="AE85" s="272">
        <v>1.1227</v>
      </c>
      <c r="AF85" s="269">
        <f t="shared" si="35"/>
        <v>0.11573649848259676</v>
      </c>
      <c r="AG85" s="280">
        <v>1</v>
      </c>
      <c r="AH85" s="44"/>
      <c r="AM85" s="268"/>
    </row>
    <row r="86" spans="1:39" s="273" customFormat="1" ht="35" customHeight="1" x14ac:dyDescent="0.2">
      <c r="A86" s="45">
        <v>40263</v>
      </c>
      <c r="B86" s="44"/>
      <c r="C86" s="44" t="s">
        <v>117</v>
      </c>
      <c r="D86" s="44" t="s">
        <v>401</v>
      </c>
      <c r="E86" s="44">
        <f t="shared" si="25"/>
        <v>1</v>
      </c>
      <c r="F86" s="44">
        <f t="shared" si="26"/>
        <v>0</v>
      </c>
      <c r="G86" s="42">
        <v>31</v>
      </c>
      <c r="H86" s="42">
        <v>34.4</v>
      </c>
      <c r="I86" s="43">
        <f t="shared" si="36"/>
        <v>0.10406935989420638</v>
      </c>
      <c r="J86" s="252">
        <f t="shared" si="27"/>
        <v>3.8666672310475082E-3</v>
      </c>
      <c r="K86" s="210">
        <v>-2.1239882363471498E-2</v>
      </c>
      <c r="L86" s="210">
        <f t="shared" si="28"/>
        <v>0.12530924225767787</v>
      </c>
      <c r="M86" s="271">
        <f t="shared" si="29"/>
        <v>1</v>
      </c>
      <c r="N86" s="271">
        <f t="shared" si="30"/>
        <v>0</v>
      </c>
      <c r="O86" s="271">
        <f t="shared" si="31"/>
        <v>0</v>
      </c>
      <c r="P86" s="42">
        <v>14.76</v>
      </c>
      <c r="Q86" s="33">
        <v>0.47612903225806452</v>
      </c>
      <c r="R86" s="23">
        <v>0</v>
      </c>
      <c r="S86" s="23">
        <v>1968</v>
      </c>
      <c r="T86" s="23">
        <v>42</v>
      </c>
      <c r="U86" s="23">
        <f t="shared" si="32"/>
        <v>3.7376696182833684</v>
      </c>
      <c r="V86" s="32">
        <v>2608056</v>
      </c>
      <c r="W86" s="32">
        <v>80849736</v>
      </c>
      <c r="X86" s="246">
        <f t="shared" si="33"/>
        <v>11.300347599693799</v>
      </c>
      <c r="Y86" s="32">
        <v>0</v>
      </c>
      <c r="Z86" s="32">
        <v>2608056</v>
      </c>
      <c r="AA86" s="32">
        <v>80849736</v>
      </c>
      <c r="AB86" s="246">
        <f t="shared" si="34"/>
        <v>11.300347599693799</v>
      </c>
      <c r="AC86" s="32">
        <v>0</v>
      </c>
      <c r="AD86" s="44" t="s">
        <v>468</v>
      </c>
      <c r="AE86" s="269">
        <f>1+$AK$16</f>
        <v>1.0005818847900858</v>
      </c>
      <c r="AF86" s="269">
        <f t="shared" si="35"/>
        <v>5.8171556077613235E-4</v>
      </c>
      <c r="AG86" s="44">
        <v>0</v>
      </c>
      <c r="AH86" s="44"/>
      <c r="AM86" s="268"/>
    </row>
    <row r="87" spans="1:39" s="273" customFormat="1" ht="35" customHeight="1" x14ac:dyDescent="0.2">
      <c r="A87" s="45">
        <v>40337</v>
      </c>
      <c r="B87" s="44"/>
      <c r="C87" s="44" t="s">
        <v>33</v>
      </c>
      <c r="D87" s="44" t="s">
        <v>406</v>
      </c>
      <c r="E87" s="44">
        <f t="shared" si="25"/>
        <v>0</v>
      </c>
      <c r="F87" s="44">
        <f t="shared" si="26"/>
        <v>1</v>
      </c>
      <c r="G87" s="42">
        <v>12.6</v>
      </c>
      <c r="H87" s="42">
        <v>13.75</v>
      </c>
      <c r="I87" s="43">
        <f t="shared" si="36"/>
        <v>8.73420101551481E-2</v>
      </c>
      <c r="J87" s="252">
        <f t="shared" si="27"/>
        <v>2.0661735542558007E-3</v>
      </c>
      <c r="K87" s="210">
        <v>-5.4229727465087883E-2</v>
      </c>
      <c r="L87" s="210">
        <f t="shared" si="28"/>
        <v>0.14157173762023598</v>
      </c>
      <c r="M87" s="271">
        <f t="shared" si="29"/>
        <v>1</v>
      </c>
      <c r="N87" s="271">
        <f t="shared" si="30"/>
        <v>0</v>
      </c>
      <c r="O87" s="271">
        <f t="shared" si="31"/>
        <v>0</v>
      </c>
      <c r="P87" s="42">
        <v>7.45</v>
      </c>
      <c r="Q87" s="33">
        <v>0.59126984126984128</v>
      </c>
      <c r="R87" s="23">
        <v>0</v>
      </c>
      <c r="S87" s="23">
        <v>2009</v>
      </c>
      <c r="T87" s="23">
        <v>1</v>
      </c>
      <c r="U87" s="23">
        <f t="shared" si="32"/>
        <v>0</v>
      </c>
      <c r="V87" s="32">
        <v>15282872</v>
      </c>
      <c r="W87" s="32">
        <v>192564187.19999999</v>
      </c>
      <c r="X87" s="246">
        <f t="shared" si="33"/>
        <v>12.168184817131214</v>
      </c>
      <c r="Y87" s="32">
        <v>0</v>
      </c>
      <c r="Z87" s="32">
        <v>15282872</v>
      </c>
      <c r="AA87" s="32">
        <v>192564187.19999999</v>
      </c>
      <c r="AB87" s="246">
        <f t="shared" si="34"/>
        <v>12.168184817131214</v>
      </c>
      <c r="AC87" s="32">
        <v>0</v>
      </c>
      <c r="AD87" s="44" t="s">
        <v>467</v>
      </c>
      <c r="AE87" s="272">
        <v>1.1227</v>
      </c>
      <c r="AF87" s="269">
        <f t="shared" si="35"/>
        <v>0.11573649848259676</v>
      </c>
      <c r="AG87" s="44">
        <v>1</v>
      </c>
      <c r="AH87" s="44"/>
      <c r="AM87" s="268"/>
    </row>
    <row r="88" spans="1:39" s="273" customFormat="1" ht="35" customHeight="1" x14ac:dyDescent="0.2">
      <c r="A88" s="45">
        <v>40345</v>
      </c>
      <c r="B88" s="44"/>
      <c r="C88" s="44" t="s">
        <v>116</v>
      </c>
      <c r="D88" s="44" t="s">
        <v>401</v>
      </c>
      <c r="E88" s="44">
        <f t="shared" si="25"/>
        <v>1</v>
      </c>
      <c r="F88" s="44">
        <f t="shared" si="26"/>
        <v>0</v>
      </c>
      <c r="G88" s="42">
        <v>12</v>
      </c>
      <c r="H88" s="42">
        <v>13.8588</v>
      </c>
      <c r="I88" s="43">
        <f t="shared" si="36"/>
        <v>0.14401376013890477</v>
      </c>
      <c r="J88" s="252">
        <f t="shared" si="27"/>
        <v>1.0429910199573993E-2</v>
      </c>
      <c r="K88" s="210">
        <v>-4.3788272731654721E-3</v>
      </c>
      <c r="L88" s="210">
        <f t="shared" si="28"/>
        <v>0.14839258741207023</v>
      </c>
      <c r="M88" s="271">
        <f t="shared" si="29"/>
        <v>1</v>
      </c>
      <c r="N88" s="271">
        <f t="shared" si="30"/>
        <v>0</v>
      </c>
      <c r="O88" s="271">
        <f t="shared" si="31"/>
        <v>0</v>
      </c>
      <c r="P88" s="42">
        <v>7.48</v>
      </c>
      <c r="Q88" s="33">
        <v>0.62333333333333341</v>
      </c>
      <c r="R88" s="23">
        <v>0</v>
      </c>
      <c r="S88" s="23">
        <v>1995</v>
      </c>
      <c r="T88" s="23">
        <v>15</v>
      </c>
      <c r="U88" s="23">
        <f t="shared" si="32"/>
        <v>2.7080502011022101</v>
      </c>
      <c r="V88" s="32">
        <v>1164705</v>
      </c>
      <c r="W88" s="32">
        <v>13976460</v>
      </c>
      <c r="X88" s="246">
        <f t="shared" si="33"/>
        <v>9.5451297648383662</v>
      </c>
      <c r="Y88" s="32">
        <v>0</v>
      </c>
      <c r="Z88" s="32">
        <v>1164705</v>
      </c>
      <c r="AA88" s="32">
        <v>13976460</v>
      </c>
      <c r="AB88" s="246">
        <f t="shared" si="34"/>
        <v>9.5451297648383662</v>
      </c>
      <c r="AC88" s="32">
        <v>0</v>
      </c>
      <c r="AD88" s="44" t="s">
        <v>466</v>
      </c>
      <c r="AE88" s="269">
        <f>1+$AK$18</f>
        <v>1.0299504777440309</v>
      </c>
      <c r="AF88" s="269">
        <f t="shared" si="35"/>
        <v>2.9510721225506725E-2</v>
      </c>
      <c r="AG88" s="44">
        <v>0</v>
      </c>
      <c r="AH88" s="44"/>
      <c r="AM88" s="268"/>
    </row>
    <row r="89" spans="1:39" s="273" customFormat="1" ht="35" customHeight="1" x14ac:dyDescent="0.2">
      <c r="A89" s="45">
        <v>40353</v>
      </c>
      <c r="B89" s="44" t="s">
        <v>465</v>
      </c>
      <c r="C89" s="44" t="s">
        <v>464</v>
      </c>
      <c r="D89" s="44" t="s">
        <v>401</v>
      </c>
      <c r="E89" s="44">
        <f t="shared" si="25"/>
        <v>1</v>
      </c>
      <c r="F89" s="44">
        <f t="shared" si="26"/>
        <v>0</v>
      </c>
      <c r="G89" s="42">
        <v>24.2</v>
      </c>
      <c r="H89" s="42">
        <v>24.049959999999999</v>
      </c>
      <c r="I89" s="43">
        <f t="shared" si="36"/>
        <v>-6.2192998139168326E-3</v>
      </c>
      <c r="J89" s="252">
        <f t="shared" si="27"/>
        <v>2.3141995655296668E-3</v>
      </c>
      <c r="K89" s="210">
        <v>2.9345528380806854E-2</v>
      </c>
      <c r="L89" s="210">
        <f t="shared" si="28"/>
        <v>-3.5564828194723688E-2</v>
      </c>
      <c r="M89" s="271">
        <f t="shared" si="29"/>
        <v>0</v>
      </c>
      <c r="N89" s="271">
        <f t="shared" si="30"/>
        <v>1</v>
      </c>
      <c r="O89" s="271">
        <f t="shared" si="31"/>
        <v>0</v>
      </c>
      <c r="P89" s="42">
        <v>24.47</v>
      </c>
      <c r="Q89" s="33">
        <v>1.0111570247933883</v>
      </c>
      <c r="R89" s="23">
        <v>0</v>
      </c>
      <c r="S89" s="23">
        <v>1861</v>
      </c>
      <c r="T89" s="23">
        <f>2010-S89</f>
        <v>149</v>
      </c>
      <c r="U89" s="23">
        <f t="shared" si="32"/>
        <v>5.0039463059454592</v>
      </c>
      <c r="V89" s="32">
        <v>60000000</v>
      </c>
      <c r="W89" s="32">
        <v>1452000000</v>
      </c>
      <c r="X89" s="246">
        <f t="shared" si="33"/>
        <v>14.188452474366878</v>
      </c>
      <c r="Y89" s="32">
        <v>0</v>
      </c>
      <c r="Z89" s="32">
        <v>60000000</v>
      </c>
      <c r="AA89" s="32">
        <v>1452000000</v>
      </c>
      <c r="AB89" s="246">
        <f t="shared" si="34"/>
        <v>14.188452474366878</v>
      </c>
      <c r="AC89" s="32">
        <v>0</v>
      </c>
      <c r="AD89" s="44" t="s">
        <v>463</v>
      </c>
      <c r="AE89" s="272">
        <v>1.1227</v>
      </c>
      <c r="AF89" s="269">
        <f t="shared" si="35"/>
        <v>0.11573649848259676</v>
      </c>
      <c r="AG89" s="44">
        <v>1</v>
      </c>
      <c r="AH89" s="44"/>
      <c r="AM89" s="268"/>
    </row>
    <row r="90" spans="1:39" s="273" customFormat="1" ht="35" customHeight="1" x14ac:dyDescent="0.2">
      <c r="A90" s="45">
        <v>40358</v>
      </c>
      <c r="B90" s="44" t="s">
        <v>462</v>
      </c>
      <c r="C90" s="44" t="s">
        <v>114</v>
      </c>
      <c r="D90" s="44" t="s">
        <v>401</v>
      </c>
      <c r="E90" s="44">
        <f t="shared" si="25"/>
        <v>1</v>
      </c>
      <c r="F90" s="44">
        <f t="shared" si="26"/>
        <v>0</v>
      </c>
      <c r="G90" s="42">
        <v>22</v>
      </c>
      <c r="H90" s="42">
        <v>23.2</v>
      </c>
      <c r="I90" s="43">
        <f t="shared" si="36"/>
        <v>5.3109825313948332E-2</v>
      </c>
      <c r="J90" s="252">
        <f t="shared" si="27"/>
        <v>1.2595566117789834E-4</v>
      </c>
      <c r="K90" s="210">
        <v>-3.3650226307377394E-3</v>
      </c>
      <c r="L90" s="210">
        <f t="shared" si="28"/>
        <v>5.6474847944686074E-2</v>
      </c>
      <c r="M90" s="271">
        <f t="shared" si="29"/>
        <v>1</v>
      </c>
      <c r="N90" s="271">
        <f t="shared" si="30"/>
        <v>0</v>
      </c>
      <c r="O90" s="271">
        <f t="shared" si="31"/>
        <v>0</v>
      </c>
      <c r="P90" s="42">
        <v>1.33</v>
      </c>
      <c r="Q90" s="33">
        <v>6.0454545454545455E-2</v>
      </c>
      <c r="R90" s="23">
        <v>0</v>
      </c>
      <c r="S90" s="23">
        <v>1996</v>
      </c>
      <c r="T90" s="23">
        <v>14</v>
      </c>
      <c r="U90" s="23">
        <f t="shared" si="32"/>
        <v>2.6390573296152584</v>
      </c>
      <c r="V90" s="32">
        <v>66000000</v>
      </c>
      <c r="W90" s="32">
        <v>1452000000</v>
      </c>
      <c r="X90" s="246">
        <f t="shared" si="33"/>
        <v>14.188452474366878</v>
      </c>
      <c r="Y90" s="32">
        <v>99000000</v>
      </c>
      <c r="Z90" s="32">
        <v>165000000</v>
      </c>
      <c r="AA90" s="32">
        <v>3630000000</v>
      </c>
      <c r="AB90" s="246">
        <f t="shared" si="34"/>
        <v>15.104743206241034</v>
      </c>
      <c r="AC90" s="32">
        <v>0</v>
      </c>
      <c r="AD90" s="44" t="s">
        <v>461</v>
      </c>
      <c r="AE90" s="270">
        <f>1+$AK$10</f>
        <v>1.3255325151439497</v>
      </c>
      <c r="AF90" s="269">
        <f t="shared" si="35"/>
        <v>0.28181427692057592</v>
      </c>
      <c r="AG90" s="44">
        <v>1</v>
      </c>
      <c r="AH90" s="44"/>
      <c r="AM90" s="268"/>
    </row>
    <row r="91" spans="1:39" s="273" customFormat="1" ht="35" customHeight="1" x14ac:dyDescent="0.2">
      <c r="A91" s="45">
        <v>40473</v>
      </c>
      <c r="B91" s="44" t="s">
        <v>460</v>
      </c>
      <c r="C91" s="44" t="s">
        <v>113</v>
      </c>
      <c r="D91" s="44" t="s">
        <v>401</v>
      </c>
      <c r="E91" s="44">
        <f t="shared" si="25"/>
        <v>1</v>
      </c>
      <c r="F91" s="44">
        <f t="shared" si="26"/>
        <v>0</v>
      </c>
      <c r="G91" s="42">
        <v>39</v>
      </c>
      <c r="H91" s="42">
        <v>40.5</v>
      </c>
      <c r="I91" s="43">
        <f t="shared" si="36"/>
        <v>3.7740327982847113E-2</v>
      </c>
      <c r="J91" s="252">
        <f t="shared" si="27"/>
        <v>1.7193465174684277E-5</v>
      </c>
      <c r="K91" s="210">
        <v>-9.6144107913971565E-3</v>
      </c>
      <c r="L91" s="210">
        <f t="shared" si="28"/>
        <v>4.7354738774244273E-2</v>
      </c>
      <c r="M91" s="271">
        <f t="shared" si="29"/>
        <v>1</v>
      </c>
      <c r="N91" s="271">
        <f t="shared" si="30"/>
        <v>0</v>
      </c>
      <c r="O91" s="271">
        <f t="shared" si="31"/>
        <v>0</v>
      </c>
      <c r="P91" s="42">
        <v>26.33</v>
      </c>
      <c r="Q91" s="33">
        <v>0.67512820512820504</v>
      </c>
      <c r="R91" s="23">
        <v>0</v>
      </c>
      <c r="S91" s="23">
        <v>1972</v>
      </c>
      <c r="T91" s="23">
        <f>2010-S91</f>
        <v>38</v>
      </c>
      <c r="U91" s="23">
        <f t="shared" si="32"/>
        <v>3.6375861597263857</v>
      </c>
      <c r="V91" s="32">
        <v>138000000</v>
      </c>
      <c r="W91" s="32">
        <v>5382000000</v>
      </c>
      <c r="X91" s="246">
        <f t="shared" si="33"/>
        <v>15.498570610268988</v>
      </c>
      <c r="Y91" s="32">
        <v>0</v>
      </c>
      <c r="Z91" s="32">
        <v>138000000</v>
      </c>
      <c r="AA91" s="32">
        <v>5382000000</v>
      </c>
      <c r="AB91" s="246">
        <f t="shared" si="34"/>
        <v>15.498570610268988</v>
      </c>
      <c r="AC91" s="32">
        <v>0</v>
      </c>
      <c r="AD91" s="44" t="s">
        <v>459</v>
      </c>
      <c r="AE91" s="270">
        <f>1+$AK$10</f>
        <v>1.3255325151439497</v>
      </c>
      <c r="AF91" s="269">
        <f t="shared" si="35"/>
        <v>0.28181427692057592</v>
      </c>
      <c r="AG91" s="44">
        <v>1</v>
      </c>
      <c r="AH91" s="44"/>
      <c r="AM91" s="268"/>
    </row>
    <row r="92" spans="1:39" s="273" customFormat="1" ht="35" customHeight="1" x14ac:dyDescent="0.2">
      <c r="A92" s="45">
        <v>40513</v>
      </c>
      <c r="B92" s="44"/>
      <c r="C92" s="44" t="s">
        <v>32</v>
      </c>
      <c r="D92" s="44" t="s">
        <v>406</v>
      </c>
      <c r="E92" s="44">
        <f t="shared" si="25"/>
        <v>0</v>
      </c>
      <c r="F92" s="44">
        <f t="shared" si="26"/>
        <v>1</v>
      </c>
      <c r="G92" s="42">
        <v>14</v>
      </c>
      <c r="H92" s="42">
        <v>13.7</v>
      </c>
      <c r="I92" s="43">
        <f t="shared" si="36"/>
        <v>-2.1661496781179419E-2</v>
      </c>
      <c r="J92" s="252">
        <f t="shared" si="27"/>
        <v>4.0383896251372378E-3</v>
      </c>
      <c r="K92" s="210">
        <v>6.6901660631679787E-3</v>
      </c>
      <c r="L92" s="210">
        <f t="shared" si="28"/>
        <v>-2.8351662844347397E-2</v>
      </c>
      <c r="M92" s="271">
        <f t="shared" si="29"/>
        <v>0</v>
      </c>
      <c r="N92" s="271">
        <f t="shared" si="30"/>
        <v>1</v>
      </c>
      <c r="O92" s="271">
        <f t="shared" si="31"/>
        <v>0</v>
      </c>
      <c r="P92" s="42">
        <v>2.38</v>
      </c>
      <c r="Q92" s="33">
        <v>0.16999999999999998</v>
      </c>
      <c r="R92" s="23">
        <v>0</v>
      </c>
      <c r="S92" s="23">
        <v>2006</v>
      </c>
      <c r="T92" s="23">
        <v>4</v>
      </c>
      <c r="U92" s="23">
        <f t="shared" si="32"/>
        <v>1.3862943611198906</v>
      </c>
      <c r="V92" s="32">
        <v>21000000</v>
      </c>
      <c r="W92" s="32">
        <v>294000000</v>
      </c>
      <c r="X92" s="246">
        <f t="shared" si="33"/>
        <v>12.591335046320818</v>
      </c>
      <c r="Y92" s="32">
        <v>0</v>
      </c>
      <c r="Z92" s="32">
        <v>21000000</v>
      </c>
      <c r="AA92" s="32">
        <v>294000000</v>
      </c>
      <c r="AB92" s="246">
        <f t="shared" si="34"/>
        <v>12.591335046320818</v>
      </c>
      <c r="AC92" s="32">
        <v>0</v>
      </c>
      <c r="AD92" s="44" t="s">
        <v>458</v>
      </c>
      <c r="AE92" s="269">
        <f>1+$AK$8</f>
        <v>1.0143983525209848</v>
      </c>
      <c r="AF92" s="269">
        <f t="shared" si="35"/>
        <v>1.4295680607416428E-2</v>
      </c>
      <c r="AG92" s="44">
        <v>0</v>
      </c>
      <c r="AH92" s="44"/>
      <c r="AM92" s="268"/>
    </row>
    <row r="93" spans="1:39" s="273" customFormat="1" ht="35" customHeight="1" x14ac:dyDescent="0.2">
      <c r="A93" s="45">
        <v>40521</v>
      </c>
      <c r="B93" s="44" t="s">
        <v>457</v>
      </c>
      <c r="C93" s="44" t="s">
        <v>31</v>
      </c>
      <c r="D93" s="44" t="s">
        <v>406</v>
      </c>
      <c r="E93" s="44">
        <f t="shared" si="25"/>
        <v>0</v>
      </c>
      <c r="F93" s="44">
        <f t="shared" si="26"/>
        <v>1</v>
      </c>
      <c r="G93" s="42">
        <v>59</v>
      </c>
      <c r="H93" s="42">
        <v>58.75</v>
      </c>
      <c r="I93" s="43">
        <f t="shared" si="36"/>
        <v>-4.2462908814510968E-3</v>
      </c>
      <c r="J93" s="252">
        <f t="shared" si="27"/>
        <v>2.1282646886869113E-3</v>
      </c>
      <c r="K93" s="210">
        <v>-5.8674653155637493E-3</v>
      </c>
      <c r="L93" s="210">
        <f t="shared" si="28"/>
        <v>1.6211744341126525E-3</v>
      </c>
      <c r="M93" s="271">
        <f t="shared" si="29"/>
        <v>0</v>
      </c>
      <c r="N93" s="271">
        <f t="shared" si="30"/>
        <v>1</v>
      </c>
      <c r="O93" s="271">
        <f t="shared" si="31"/>
        <v>0</v>
      </c>
      <c r="P93" s="42">
        <v>46.28</v>
      </c>
      <c r="Q93" s="33">
        <v>0.78440677966101702</v>
      </c>
      <c r="R93" s="23">
        <v>0</v>
      </c>
      <c r="S93" s="23">
        <v>1923</v>
      </c>
      <c r="T93" s="23">
        <v>87</v>
      </c>
      <c r="U93" s="23">
        <f t="shared" si="32"/>
        <v>4.4659081186545837</v>
      </c>
      <c r="V93" s="32">
        <v>191180000</v>
      </c>
      <c r="W93" s="32">
        <v>11279620000</v>
      </c>
      <c r="X93" s="246">
        <f t="shared" si="33"/>
        <v>16.238508115523473</v>
      </c>
      <c r="Y93" s="32">
        <v>0</v>
      </c>
      <c r="Z93" s="32">
        <v>191180000</v>
      </c>
      <c r="AA93" s="32">
        <v>11279620000</v>
      </c>
      <c r="AB93" s="246">
        <f t="shared" si="34"/>
        <v>16.238508115523473</v>
      </c>
      <c r="AC93" s="32">
        <v>0</v>
      </c>
      <c r="AD93" s="44" t="s">
        <v>456</v>
      </c>
      <c r="AE93" s="270">
        <f>1+$AK$11</f>
        <v>1.1113110733645943</v>
      </c>
      <c r="AF93" s="269">
        <f t="shared" si="35"/>
        <v>0.1055404654940182</v>
      </c>
      <c r="AG93" s="44">
        <v>1</v>
      </c>
      <c r="AH93" s="44"/>
      <c r="AM93" s="268"/>
    </row>
    <row r="94" spans="1:39" s="273" customFormat="1" ht="35" customHeight="1" x14ac:dyDescent="0.2">
      <c r="A94" s="45">
        <v>40595</v>
      </c>
      <c r="B94" s="44" t="s">
        <v>455</v>
      </c>
      <c r="C94" s="44" t="s">
        <v>112</v>
      </c>
      <c r="D94" s="44" t="s">
        <v>401</v>
      </c>
      <c r="E94" s="44">
        <f t="shared" si="25"/>
        <v>1</v>
      </c>
      <c r="F94" s="44">
        <f t="shared" si="26"/>
        <v>0</v>
      </c>
      <c r="G94" s="42">
        <v>19</v>
      </c>
      <c r="H94" s="42">
        <v>19.2</v>
      </c>
      <c r="I94" s="43">
        <f t="shared" si="36"/>
        <v>1.0471299867295437E-2</v>
      </c>
      <c r="J94" s="252">
        <f t="shared" si="27"/>
        <v>9.8693542893758509E-4</v>
      </c>
      <c r="K94" s="210">
        <v>-4.9057400312285896E-3</v>
      </c>
      <c r="L94" s="210">
        <f t="shared" si="28"/>
        <v>1.5377039898524026E-2</v>
      </c>
      <c r="M94" s="271">
        <f t="shared" si="29"/>
        <v>1</v>
      </c>
      <c r="N94" s="271">
        <f t="shared" si="30"/>
        <v>0</v>
      </c>
      <c r="O94" s="271">
        <f t="shared" si="31"/>
        <v>0</v>
      </c>
      <c r="P94" s="42">
        <v>12.1</v>
      </c>
      <c r="Q94" s="33">
        <v>0.63684210526315788</v>
      </c>
      <c r="R94" s="23">
        <v>0</v>
      </c>
      <c r="S94" s="23">
        <v>2005</v>
      </c>
      <c r="T94" s="23">
        <v>6</v>
      </c>
      <c r="U94" s="23">
        <f t="shared" si="32"/>
        <v>1.791759469228055</v>
      </c>
      <c r="V94" s="32">
        <v>206200000</v>
      </c>
      <c r="W94" s="32">
        <v>3917800000</v>
      </c>
      <c r="X94" s="246">
        <f t="shared" si="33"/>
        <v>15.181040829731437</v>
      </c>
      <c r="Y94" s="32">
        <v>76431578.947368443</v>
      </c>
      <c r="Z94" s="32">
        <v>282631578.94736844</v>
      </c>
      <c r="AA94" s="32">
        <v>5370000000</v>
      </c>
      <c r="AB94" s="246">
        <f t="shared" si="34"/>
        <v>15.496338466485048</v>
      </c>
      <c r="AC94" s="32">
        <v>0</v>
      </c>
      <c r="AD94" s="44" t="s">
        <v>454</v>
      </c>
      <c r="AE94" s="269">
        <f>1+$AK$18</f>
        <v>1.0299504777440309</v>
      </c>
      <c r="AF94" s="269">
        <f t="shared" si="35"/>
        <v>2.9510721225506725E-2</v>
      </c>
      <c r="AG94" s="44">
        <v>0</v>
      </c>
      <c r="AH94" s="44"/>
      <c r="AM94" s="268"/>
    </row>
    <row r="95" spans="1:39" s="273" customFormat="1" ht="35" customHeight="1" x14ac:dyDescent="0.2">
      <c r="A95" s="45">
        <v>40627</v>
      </c>
      <c r="B95" s="44" t="s">
        <v>453</v>
      </c>
      <c r="C95" s="44" t="s">
        <v>30</v>
      </c>
      <c r="D95" s="44" t="s">
        <v>406</v>
      </c>
      <c r="E95" s="44">
        <f t="shared" si="25"/>
        <v>0</v>
      </c>
      <c r="F95" s="44">
        <f t="shared" si="26"/>
        <v>1</v>
      </c>
      <c r="G95" s="42">
        <v>21</v>
      </c>
      <c r="H95" s="42">
        <v>21.8</v>
      </c>
      <c r="I95" s="43">
        <f t="shared" si="36"/>
        <v>3.7387532071620412E-2</v>
      </c>
      <c r="J95" s="252">
        <f t="shared" si="27"/>
        <v>2.0243666870305965E-5</v>
      </c>
      <c r="K95" s="210">
        <v>-2.2689359493102174E-3</v>
      </c>
      <c r="L95" s="210">
        <f t="shared" si="28"/>
        <v>3.9656468020930633E-2</v>
      </c>
      <c r="M95" s="271">
        <f t="shared" si="29"/>
        <v>1</v>
      </c>
      <c r="N95" s="271">
        <f t="shared" si="30"/>
        <v>0</v>
      </c>
      <c r="O95" s="271">
        <f t="shared" si="31"/>
        <v>0</v>
      </c>
      <c r="P95" s="42">
        <v>14.38</v>
      </c>
      <c r="Q95" s="33">
        <v>0.68476190476190479</v>
      </c>
      <c r="R95" s="23">
        <v>0</v>
      </c>
      <c r="S95" s="23">
        <v>1992</v>
      </c>
      <c r="T95" s="23">
        <v>19</v>
      </c>
      <c r="U95" s="23">
        <f t="shared" si="32"/>
        <v>2.9444389791664403</v>
      </c>
      <c r="V95" s="32">
        <v>9100000</v>
      </c>
      <c r="W95" s="32">
        <v>191100000</v>
      </c>
      <c r="X95" s="246">
        <f t="shared" si="33"/>
        <v>12.160552130228364</v>
      </c>
      <c r="Y95" s="32">
        <v>34650952.380952381</v>
      </c>
      <c r="Z95" s="32">
        <v>43750952.380952381</v>
      </c>
      <c r="AA95" s="32">
        <v>918770000</v>
      </c>
      <c r="AB95" s="246">
        <f t="shared" si="34"/>
        <v>13.730791097979731</v>
      </c>
      <c r="AC95" s="32">
        <v>0</v>
      </c>
      <c r="AD95" s="44" t="s">
        <v>452</v>
      </c>
      <c r="AE95" s="272">
        <v>1.1227</v>
      </c>
      <c r="AF95" s="269">
        <f t="shared" si="35"/>
        <v>0.11573649848259676</v>
      </c>
      <c r="AG95" s="44">
        <v>1</v>
      </c>
      <c r="AH95" s="44"/>
      <c r="AM95" s="268"/>
    </row>
    <row r="96" spans="1:39" s="273" customFormat="1" ht="35" customHeight="1" x14ac:dyDescent="0.2">
      <c r="A96" s="45">
        <v>40718</v>
      </c>
      <c r="B96" s="44" t="s">
        <v>451</v>
      </c>
      <c r="C96" s="44" t="s">
        <v>111</v>
      </c>
      <c r="D96" s="44" t="s">
        <v>401</v>
      </c>
      <c r="E96" s="44">
        <f t="shared" si="25"/>
        <v>1</v>
      </c>
      <c r="F96" s="44">
        <f t="shared" si="26"/>
        <v>0</v>
      </c>
      <c r="G96" s="42">
        <v>38</v>
      </c>
      <c r="H96" s="42">
        <v>41.9</v>
      </c>
      <c r="I96" s="43">
        <f t="shared" si="36"/>
        <v>9.7699667201706267E-2</v>
      </c>
      <c r="J96" s="252">
        <f t="shared" si="27"/>
        <v>3.1150729823033042E-3</v>
      </c>
      <c r="K96" s="210">
        <v>-3.3628010618544702E-3</v>
      </c>
      <c r="L96" s="210">
        <f t="shared" si="28"/>
        <v>0.10106246826356073</v>
      </c>
      <c r="M96" s="271">
        <f t="shared" si="29"/>
        <v>1</v>
      </c>
      <c r="N96" s="271">
        <f t="shared" si="30"/>
        <v>0</v>
      </c>
      <c r="O96" s="271">
        <f t="shared" si="31"/>
        <v>0</v>
      </c>
      <c r="P96" s="42">
        <v>3.91</v>
      </c>
      <c r="Q96" s="33">
        <v>0.10289473684210526</v>
      </c>
      <c r="R96" s="23">
        <v>0</v>
      </c>
      <c r="S96" s="23">
        <v>1927</v>
      </c>
      <c r="T96" s="23">
        <v>84</v>
      </c>
      <c r="U96" s="23">
        <f t="shared" si="32"/>
        <v>4.4308167988433134</v>
      </c>
      <c r="V96" s="32">
        <v>26710000</v>
      </c>
      <c r="W96" s="32">
        <v>1014980000</v>
      </c>
      <c r="X96" s="246">
        <f t="shared" si="33"/>
        <v>13.830379465830392</v>
      </c>
      <c r="Y96" s="32">
        <v>0</v>
      </c>
      <c r="Z96" s="32">
        <v>26710000</v>
      </c>
      <c r="AA96" s="32">
        <v>1014980000</v>
      </c>
      <c r="AB96" s="246">
        <f t="shared" si="34"/>
        <v>13.830379465830392</v>
      </c>
      <c r="AC96" s="32">
        <v>0</v>
      </c>
      <c r="AD96" s="44" t="s">
        <v>450</v>
      </c>
      <c r="AE96" s="270">
        <f>1+$AK$10</f>
        <v>1.3255325151439497</v>
      </c>
      <c r="AF96" s="269">
        <f t="shared" si="35"/>
        <v>0.28181427692057592</v>
      </c>
      <c r="AG96" s="44">
        <v>1</v>
      </c>
      <c r="AH96" s="44"/>
      <c r="AM96" s="268"/>
    </row>
    <row r="97" spans="1:39" s="273" customFormat="1" ht="35" customHeight="1" x14ac:dyDescent="0.2">
      <c r="A97" s="45">
        <v>41071</v>
      </c>
      <c r="B97" s="44" t="s">
        <v>449</v>
      </c>
      <c r="C97" s="44" t="s">
        <v>110</v>
      </c>
      <c r="D97" s="44" t="s">
        <v>401</v>
      </c>
      <c r="E97" s="44">
        <f t="shared" si="25"/>
        <v>1</v>
      </c>
      <c r="F97" s="44">
        <f t="shared" si="26"/>
        <v>0</v>
      </c>
      <c r="G97" s="42">
        <v>20</v>
      </c>
      <c r="H97" s="42">
        <v>19</v>
      </c>
      <c r="I97" s="43">
        <f t="shared" si="36"/>
        <v>-5.1293294387550578E-2</v>
      </c>
      <c r="J97" s="252">
        <f t="shared" si="27"/>
        <v>8.6825352706857723E-3</v>
      </c>
      <c r="K97" s="210">
        <v>-3.1016718592533126E-4</v>
      </c>
      <c r="L97" s="210">
        <f t="shared" si="28"/>
        <v>-5.0983127201625247E-2</v>
      </c>
      <c r="M97" s="271">
        <f t="shared" si="29"/>
        <v>0</v>
      </c>
      <c r="N97" s="271">
        <f t="shared" si="30"/>
        <v>1</v>
      </c>
      <c r="O97" s="271">
        <f t="shared" si="31"/>
        <v>0</v>
      </c>
      <c r="P97" s="42">
        <v>19.45</v>
      </c>
      <c r="Q97" s="33">
        <v>0.97249999999999992</v>
      </c>
      <c r="R97" s="23">
        <v>0</v>
      </c>
      <c r="S97" s="23">
        <v>2008</v>
      </c>
      <c r="T97" s="23">
        <v>4</v>
      </c>
      <c r="U97" s="23">
        <f t="shared" si="32"/>
        <v>1.3862943611198906</v>
      </c>
      <c r="V97" s="32">
        <v>25580000</v>
      </c>
      <c r="W97" s="32">
        <v>511600000</v>
      </c>
      <c r="X97" s="246">
        <f t="shared" si="33"/>
        <v>13.145298348686826</v>
      </c>
      <c r="Y97" s="32">
        <v>67420000</v>
      </c>
      <c r="Z97" s="32">
        <v>93000000</v>
      </c>
      <c r="AA97" s="32">
        <v>1860000000</v>
      </c>
      <c r="AB97" s="246">
        <f t="shared" si="34"/>
        <v>14.436087045689384</v>
      </c>
      <c r="AC97" s="32">
        <v>0</v>
      </c>
      <c r="AD97" s="44" t="s">
        <v>448</v>
      </c>
      <c r="AE97" s="270">
        <f>1+$AK$10</f>
        <v>1.3255325151439497</v>
      </c>
      <c r="AF97" s="269">
        <f t="shared" si="35"/>
        <v>0.28181427692057592</v>
      </c>
      <c r="AG97" s="44">
        <v>1</v>
      </c>
      <c r="AH97" s="44"/>
      <c r="AM97" s="268"/>
    </row>
    <row r="98" spans="1:39" s="273" customFormat="1" ht="35" customHeight="1" x14ac:dyDescent="0.2">
      <c r="A98" s="45">
        <v>41200</v>
      </c>
      <c r="B98" s="44" t="s">
        <v>447</v>
      </c>
      <c r="C98" s="44" t="s">
        <v>109</v>
      </c>
      <c r="D98" s="44" t="s">
        <v>401</v>
      </c>
      <c r="E98" s="44">
        <f t="shared" ref="E98:E129" si="37">IF(D98="BOOKBLDG",1,0)</f>
        <v>1</v>
      </c>
      <c r="F98" s="44">
        <f t="shared" ref="F98:F126" si="38">IF(D98="FIXED",1,0)</f>
        <v>0</v>
      </c>
      <c r="G98" s="42">
        <v>21</v>
      </c>
      <c r="H98" s="42">
        <v>20.7</v>
      </c>
      <c r="I98" s="43">
        <f t="shared" si="36"/>
        <v>-1.4388737452099669E-2</v>
      </c>
      <c r="J98" s="252">
        <f t="shared" ref="J98:J129" si="39">(I98-$AO$4)^2</f>
        <v>3.1669393047162736E-3</v>
      </c>
      <c r="K98" s="210">
        <v>-9.2119678207939592E-4</v>
      </c>
      <c r="L98" s="210">
        <f t="shared" ref="L98:L129" si="40">I98-K98</f>
        <v>-1.3467540670020274E-2</v>
      </c>
      <c r="M98" s="271">
        <f t="shared" ref="M98:M126" si="41">IF(I98&gt;0,1,0)</f>
        <v>0</v>
      </c>
      <c r="N98" s="271">
        <f t="shared" ref="N98:N126" si="42">IF(I98&lt;0,1,0)</f>
        <v>1</v>
      </c>
      <c r="O98" s="271">
        <f t="shared" ref="O98:O126" si="43">IF(I98=0,1,0)</f>
        <v>0</v>
      </c>
      <c r="P98" s="42">
        <v>17.260000000000002</v>
      </c>
      <c r="Q98" s="33">
        <v>0.82190476190476203</v>
      </c>
      <c r="R98" s="23">
        <v>0</v>
      </c>
      <c r="S98" s="23">
        <v>1889</v>
      </c>
      <c r="T98" s="23">
        <v>123</v>
      </c>
      <c r="U98" s="23">
        <f t="shared" ref="U98:U129" si="44">LN(T98)</f>
        <v>4.8121843553724171</v>
      </c>
      <c r="V98" s="32">
        <v>81000000</v>
      </c>
      <c r="W98" s="32">
        <v>1701000000</v>
      </c>
      <c r="X98" s="246">
        <f t="shared" ref="X98:X129" si="45">LN(W98/1000)</f>
        <v>14.346726871377999</v>
      </c>
      <c r="Y98" s="32">
        <v>19000000</v>
      </c>
      <c r="Z98" s="32">
        <v>100000000</v>
      </c>
      <c r="AA98" s="32">
        <v>2100000000</v>
      </c>
      <c r="AB98" s="246">
        <f t="shared" ref="AB98:AB129" si="46">LN(AA98/1000)</f>
        <v>14.557447902693651</v>
      </c>
      <c r="AC98" s="32">
        <v>0</v>
      </c>
      <c r="AD98" s="44" t="s">
        <v>446</v>
      </c>
      <c r="AE98" s="270">
        <f>1+$AK$10</f>
        <v>1.3255325151439497</v>
      </c>
      <c r="AF98" s="269">
        <f t="shared" ref="AF98:AF129" si="47">LN(AE98)</f>
        <v>0.28181427692057592</v>
      </c>
      <c r="AG98" s="44">
        <v>1</v>
      </c>
      <c r="AH98" s="44"/>
      <c r="AM98" s="268"/>
    </row>
    <row r="99" spans="1:39" s="273" customFormat="1" ht="35" customHeight="1" x14ac:dyDescent="0.2">
      <c r="A99" s="45">
        <v>41353</v>
      </c>
      <c r="B99" s="44"/>
      <c r="C99" s="44" t="s">
        <v>108</v>
      </c>
      <c r="D99" s="44" t="s">
        <v>401</v>
      </c>
      <c r="E99" s="44">
        <f t="shared" si="37"/>
        <v>1</v>
      </c>
      <c r="F99" s="44">
        <f t="shared" si="38"/>
        <v>0</v>
      </c>
      <c r="G99" s="42">
        <v>36</v>
      </c>
      <c r="H99" s="42">
        <v>34.799999999999997</v>
      </c>
      <c r="I99" s="43">
        <f t="shared" si="36"/>
        <v>-3.3901551675681457E-2</v>
      </c>
      <c r="J99" s="252">
        <f t="shared" si="39"/>
        <v>5.743878544721694E-3</v>
      </c>
      <c r="K99" s="210">
        <v>1.0765499684860782E-2</v>
      </c>
      <c r="L99" s="210">
        <f t="shared" si="40"/>
        <v>-4.4667051360542241E-2</v>
      </c>
      <c r="M99" s="271">
        <f t="shared" si="41"/>
        <v>0</v>
      </c>
      <c r="N99" s="271">
        <f t="shared" si="42"/>
        <v>1</v>
      </c>
      <c r="O99" s="271">
        <f t="shared" si="43"/>
        <v>0</v>
      </c>
      <c r="P99" s="42">
        <v>1.43</v>
      </c>
      <c r="Q99" s="33">
        <v>3.9722222222222221E-2</v>
      </c>
      <c r="R99" s="23">
        <v>0</v>
      </c>
      <c r="S99" s="23">
        <v>1997</v>
      </c>
      <c r="T99" s="23">
        <v>16</v>
      </c>
      <c r="U99" s="23">
        <f t="shared" si="44"/>
        <v>2.7725887222397811</v>
      </c>
      <c r="V99" s="32">
        <v>6130000</v>
      </c>
      <c r="W99" s="32">
        <v>220680000</v>
      </c>
      <c r="X99" s="246">
        <f t="shared" si="45"/>
        <v>12.304468967386367</v>
      </c>
      <c r="Y99" s="32">
        <v>8751388.8888888881</v>
      </c>
      <c r="Z99" s="32">
        <v>14881388.888888888</v>
      </c>
      <c r="AA99" s="32">
        <v>535730000</v>
      </c>
      <c r="AB99" s="246">
        <f t="shared" si="46"/>
        <v>13.1913855817944</v>
      </c>
      <c r="AC99" s="32">
        <v>0</v>
      </c>
      <c r="AD99" s="44" t="s">
        <v>445</v>
      </c>
      <c r="AE99" s="269">
        <f>1+$AK$18</f>
        <v>1.0299504777440309</v>
      </c>
      <c r="AF99" s="269">
        <f t="shared" si="47"/>
        <v>2.9510721225506725E-2</v>
      </c>
      <c r="AG99" s="44">
        <v>1</v>
      </c>
      <c r="AH99" s="44"/>
      <c r="AM99" s="268"/>
    </row>
    <row r="100" spans="1:39" s="273" customFormat="1" ht="35" customHeight="1" x14ac:dyDescent="0.2">
      <c r="A100" s="45">
        <v>41452</v>
      </c>
      <c r="B100" s="44" t="s">
        <v>432</v>
      </c>
      <c r="C100" s="44" t="s">
        <v>107</v>
      </c>
      <c r="D100" s="44" t="s">
        <v>401</v>
      </c>
      <c r="E100" s="44">
        <f t="shared" si="37"/>
        <v>1</v>
      </c>
      <c r="F100" s="44">
        <f t="shared" si="38"/>
        <v>0</v>
      </c>
      <c r="G100" s="42">
        <v>27</v>
      </c>
      <c r="H100" s="42">
        <v>27.7</v>
      </c>
      <c r="I100" s="43">
        <f t="shared" si="36"/>
        <v>2.5595547188963723E-2</v>
      </c>
      <c r="J100" s="252">
        <f t="shared" si="39"/>
        <v>2.6540584139601392E-4</v>
      </c>
      <c r="K100" s="210">
        <v>-6.9374014007317717E-3</v>
      </c>
      <c r="L100" s="210">
        <f t="shared" si="40"/>
        <v>3.2532948589695493E-2</v>
      </c>
      <c r="M100" s="271">
        <f t="shared" si="41"/>
        <v>1</v>
      </c>
      <c r="N100" s="271">
        <f t="shared" si="42"/>
        <v>0</v>
      </c>
      <c r="O100" s="271">
        <f t="shared" si="43"/>
        <v>0</v>
      </c>
      <c r="P100" s="42">
        <v>3.9</v>
      </c>
      <c r="Q100" s="33">
        <v>0.14444444444444443</v>
      </c>
      <c r="R100" s="23">
        <v>0</v>
      </c>
      <c r="S100" s="23">
        <v>2007</v>
      </c>
      <c r="T100" s="23">
        <v>6</v>
      </c>
      <c r="U100" s="23">
        <f t="shared" si="44"/>
        <v>1.791759469228055</v>
      </c>
      <c r="V100" s="32">
        <v>35260000</v>
      </c>
      <c r="W100" s="32">
        <v>952020000</v>
      </c>
      <c r="X100" s="246">
        <f t="shared" si="45"/>
        <v>13.76634132195619</v>
      </c>
      <c r="Y100" s="32">
        <v>95480740.740740746</v>
      </c>
      <c r="Z100" s="32">
        <v>130740740.74074075</v>
      </c>
      <c r="AA100" s="32">
        <v>3530000000</v>
      </c>
      <c r="AB100" s="246">
        <f t="shared" si="46"/>
        <v>15.07680842890948</v>
      </c>
      <c r="AC100" s="32">
        <v>0</v>
      </c>
      <c r="AD100" s="44" t="s">
        <v>444</v>
      </c>
      <c r="AE100" s="270">
        <f>1+$AK$14</f>
        <v>1.0413644621150531</v>
      </c>
      <c r="AF100" s="269">
        <f t="shared" si="47"/>
        <v>4.0531836058810909E-2</v>
      </c>
      <c r="AG100" s="44">
        <v>0</v>
      </c>
      <c r="AH100" s="44"/>
      <c r="AM100" s="268"/>
    </row>
    <row r="101" spans="1:39" s="273" customFormat="1" ht="35" customHeight="1" x14ac:dyDescent="0.2">
      <c r="A101" s="45">
        <v>41543</v>
      </c>
      <c r="B101" s="44" t="s">
        <v>443</v>
      </c>
      <c r="C101" s="44" t="s">
        <v>106</v>
      </c>
      <c r="D101" s="44" t="s">
        <v>401</v>
      </c>
      <c r="E101" s="44">
        <f t="shared" si="37"/>
        <v>1</v>
      </c>
      <c r="F101" s="44">
        <f t="shared" si="38"/>
        <v>0</v>
      </c>
      <c r="G101" s="42">
        <v>42</v>
      </c>
      <c r="H101" s="42">
        <v>41</v>
      </c>
      <c r="I101" s="43">
        <f t="shared" si="36"/>
        <v>-2.409755157906053E-2</v>
      </c>
      <c r="J101" s="252">
        <f t="shared" si="39"/>
        <v>4.3539383927111881E-3</v>
      </c>
      <c r="K101" s="210">
        <v>-2.2727412283068435E-3</v>
      </c>
      <c r="L101" s="210">
        <f t="shared" si="40"/>
        <v>-2.1824810350753687E-2</v>
      </c>
      <c r="M101" s="271">
        <f t="shared" si="41"/>
        <v>0</v>
      </c>
      <c r="N101" s="271">
        <f t="shared" si="42"/>
        <v>1</v>
      </c>
      <c r="O101" s="271">
        <f t="shared" si="43"/>
        <v>0</v>
      </c>
      <c r="P101" s="42">
        <v>5.59</v>
      </c>
      <c r="Q101" s="33">
        <v>0.1330952380952381</v>
      </c>
      <c r="R101" s="23">
        <v>0</v>
      </c>
      <c r="S101" s="23">
        <v>2002</v>
      </c>
      <c r="T101" s="23">
        <v>11</v>
      </c>
      <c r="U101" s="23">
        <f t="shared" si="44"/>
        <v>2.3978952727983707</v>
      </c>
      <c r="V101" s="32">
        <v>56000000</v>
      </c>
      <c r="W101" s="32">
        <v>2352000000</v>
      </c>
      <c r="X101" s="246">
        <f t="shared" si="45"/>
        <v>14.670776588000654</v>
      </c>
      <c r="Y101" s="32">
        <v>0</v>
      </c>
      <c r="Z101" s="32">
        <v>56000000</v>
      </c>
      <c r="AA101" s="32">
        <v>2352000000</v>
      </c>
      <c r="AB101" s="246">
        <f t="shared" si="46"/>
        <v>14.670776588000654</v>
      </c>
      <c r="AC101" s="32">
        <v>0</v>
      </c>
      <c r="AD101" s="44" t="s">
        <v>442</v>
      </c>
      <c r="AE101" s="270">
        <f>1+$AK$10</f>
        <v>1.3255325151439497</v>
      </c>
      <c r="AF101" s="269">
        <f t="shared" si="47"/>
        <v>0.28181427692057592</v>
      </c>
      <c r="AG101" s="44">
        <v>1</v>
      </c>
      <c r="AH101" s="44"/>
      <c r="AM101" s="268"/>
    </row>
    <row r="102" spans="1:39" s="273" customFormat="1" ht="35" customHeight="1" x14ac:dyDescent="0.2">
      <c r="A102" s="45">
        <v>41568</v>
      </c>
      <c r="B102" s="44" t="s">
        <v>441</v>
      </c>
      <c r="C102" s="44" t="s">
        <v>105</v>
      </c>
      <c r="D102" s="44" t="s">
        <v>401</v>
      </c>
      <c r="E102" s="44">
        <f t="shared" si="37"/>
        <v>1</v>
      </c>
      <c r="F102" s="44">
        <f t="shared" si="38"/>
        <v>0</v>
      </c>
      <c r="G102" s="42">
        <v>12</v>
      </c>
      <c r="H102" s="42">
        <v>11.8</v>
      </c>
      <c r="I102" s="43">
        <f t="shared" si="36"/>
        <v>-1.6807118316381174E-2</v>
      </c>
      <c r="J102" s="252">
        <f t="shared" si="39"/>
        <v>3.4449793735757666E-3</v>
      </c>
      <c r="K102" s="210">
        <v>-9.3768196237014323E-3</v>
      </c>
      <c r="L102" s="210">
        <f t="shared" si="40"/>
        <v>-7.4302986926797418E-3</v>
      </c>
      <c r="M102" s="271">
        <f t="shared" si="41"/>
        <v>0</v>
      </c>
      <c r="N102" s="271">
        <f t="shared" si="42"/>
        <v>1</v>
      </c>
      <c r="O102" s="271">
        <f t="shared" si="43"/>
        <v>0</v>
      </c>
      <c r="P102" s="42">
        <v>7.55</v>
      </c>
      <c r="Q102" s="33">
        <v>0.62916666666666665</v>
      </c>
      <c r="R102" s="23">
        <v>0</v>
      </c>
      <c r="S102" s="23">
        <v>1982</v>
      </c>
      <c r="T102" s="23">
        <v>31</v>
      </c>
      <c r="U102" s="23">
        <f t="shared" si="44"/>
        <v>3.4339872044851463</v>
      </c>
      <c r="V102" s="32">
        <v>59110000</v>
      </c>
      <c r="W102" s="32">
        <v>709320000</v>
      </c>
      <c r="X102" s="246">
        <f t="shared" si="45"/>
        <v>13.472062043606416</v>
      </c>
      <c r="Y102" s="32">
        <v>100890000</v>
      </c>
      <c r="Z102" s="32">
        <v>160000000</v>
      </c>
      <c r="AA102" s="32">
        <v>1920000000</v>
      </c>
      <c r="AB102" s="246">
        <f t="shared" si="46"/>
        <v>14.467835744003965</v>
      </c>
      <c r="AC102" s="32">
        <v>0</v>
      </c>
      <c r="AD102" s="44" t="s">
        <v>440</v>
      </c>
      <c r="AE102" s="270">
        <f>1+$AK$10</f>
        <v>1.3255325151439497</v>
      </c>
      <c r="AF102" s="269">
        <f t="shared" si="47"/>
        <v>0.28181427692057592</v>
      </c>
      <c r="AG102" s="44">
        <v>1</v>
      </c>
      <c r="AH102" s="44"/>
      <c r="AM102" s="268"/>
    </row>
    <row r="103" spans="1:39" s="273" customFormat="1" ht="35" customHeight="1" x14ac:dyDescent="0.2">
      <c r="A103" s="45">
        <v>41599</v>
      </c>
      <c r="B103" s="44"/>
      <c r="C103" s="44" t="s">
        <v>104</v>
      </c>
      <c r="D103" s="44" t="s">
        <v>401</v>
      </c>
      <c r="E103" s="44">
        <f t="shared" si="37"/>
        <v>1</v>
      </c>
      <c r="F103" s="44">
        <f t="shared" si="38"/>
        <v>0</v>
      </c>
      <c r="G103" s="42">
        <v>47</v>
      </c>
      <c r="H103" s="42">
        <v>49.3</v>
      </c>
      <c r="I103" s="43">
        <f t="shared" si="36"/>
        <v>4.777647933858585E-2</v>
      </c>
      <c r="J103" s="252">
        <f t="shared" si="39"/>
        <v>3.468798893796017E-5</v>
      </c>
      <c r="K103" s="210">
        <v>8.1392018683013462E-3</v>
      </c>
      <c r="L103" s="210">
        <f t="shared" si="40"/>
        <v>3.9637277470284504E-2</v>
      </c>
      <c r="M103" s="271">
        <f t="shared" si="41"/>
        <v>1</v>
      </c>
      <c r="N103" s="271">
        <f t="shared" si="42"/>
        <v>0</v>
      </c>
      <c r="O103" s="271">
        <f t="shared" si="43"/>
        <v>0</v>
      </c>
      <c r="P103" s="42">
        <v>7.08</v>
      </c>
      <c r="Q103" s="33">
        <v>0.15063829787234043</v>
      </c>
      <c r="R103" s="23">
        <v>0</v>
      </c>
      <c r="S103" s="23">
        <v>1935</v>
      </c>
      <c r="T103" s="23">
        <v>78</v>
      </c>
      <c r="U103" s="23">
        <f t="shared" si="44"/>
        <v>4.3567088266895917</v>
      </c>
      <c r="V103" s="32">
        <v>74950000</v>
      </c>
      <c r="W103" s="32">
        <v>3522650000</v>
      </c>
      <c r="X103" s="246">
        <f t="shared" si="45"/>
        <v>15.074724105240803</v>
      </c>
      <c r="Y103" s="32">
        <v>71007446.808510631</v>
      </c>
      <c r="Z103" s="32">
        <v>145957446.80851063</v>
      </c>
      <c r="AA103" s="32">
        <v>6860000000</v>
      </c>
      <c r="AB103" s="246">
        <f t="shared" si="46"/>
        <v>15.741217999702068</v>
      </c>
      <c r="AC103" s="32">
        <v>0</v>
      </c>
      <c r="AD103" s="44" t="s">
        <v>439</v>
      </c>
      <c r="AE103" s="269">
        <f>1+$AK$17</f>
        <v>1.0338000957117792</v>
      </c>
      <c r="AF103" s="269">
        <f t="shared" si="47"/>
        <v>3.3241426362288627E-2</v>
      </c>
      <c r="AG103" s="44">
        <v>0</v>
      </c>
      <c r="AH103" s="44"/>
      <c r="AM103" s="268"/>
    </row>
    <row r="104" spans="1:39" s="273" customFormat="1" ht="35" customHeight="1" x14ac:dyDescent="0.2">
      <c r="A104" s="45">
        <v>41614</v>
      </c>
      <c r="B104" s="44"/>
      <c r="C104" s="44" t="s">
        <v>103</v>
      </c>
      <c r="D104" s="44" t="s">
        <v>401</v>
      </c>
      <c r="E104" s="44">
        <f t="shared" si="37"/>
        <v>1</v>
      </c>
      <c r="F104" s="44">
        <f t="shared" si="38"/>
        <v>0</v>
      </c>
      <c r="G104" s="42">
        <v>58</v>
      </c>
      <c r="H104" s="42">
        <v>57.75</v>
      </c>
      <c r="I104" s="43">
        <f t="shared" si="36"/>
        <v>-4.3196611445163961E-3</v>
      </c>
      <c r="J104" s="252">
        <f t="shared" si="39"/>
        <v>2.1350396700683563E-3</v>
      </c>
      <c r="K104" s="210">
        <v>-3.2204094064326476E-3</v>
      </c>
      <c r="L104" s="210">
        <f t="shared" si="40"/>
        <v>-1.0992517380837485E-3</v>
      </c>
      <c r="M104" s="271">
        <f t="shared" si="41"/>
        <v>0</v>
      </c>
      <c r="N104" s="271">
        <f t="shared" si="42"/>
        <v>1</v>
      </c>
      <c r="O104" s="271">
        <f t="shared" si="43"/>
        <v>0</v>
      </c>
      <c r="P104" s="42">
        <v>6.7</v>
      </c>
      <c r="Q104" s="33">
        <v>0.11551724137931035</v>
      </c>
      <c r="R104" s="23">
        <v>1</v>
      </c>
      <c r="S104" s="23">
        <v>2003</v>
      </c>
      <c r="T104" s="23">
        <v>10</v>
      </c>
      <c r="U104" s="23">
        <f t="shared" si="44"/>
        <v>2.3025850929940459</v>
      </c>
      <c r="V104" s="32">
        <v>2400000</v>
      </c>
      <c r="W104" s="32">
        <v>139200000</v>
      </c>
      <c r="X104" s="246">
        <f t="shared" si="45"/>
        <v>11.843667026882457</v>
      </c>
      <c r="Y104" s="32">
        <v>3412931.0344827585</v>
      </c>
      <c r="Z104" s="32">
        <v>5812931.0344827585</v>
      </c>
      <c r="AA104" s="32">
        <v>337150000</v>
      </c>
      <c r="AB104" s="246">
        <f t="shared" si="46"/>
        <v>12.728283214162728</v>
      </c>
      <c r="AC104" s="32">
        <v>0</v>
      </c>
      <c r="AD104" s="44" t="s">
        <v>438</v>
      </c>
      <c r="AE104" s="270">
        <f>1+$AK$10</f>
        <v>1.3255325151439497</v>
      </c>
      <c r="AF104" s="269">
        <f t="shared" si="47"/>
        <v>0.28181427692057592</v>
      </c>
      <c r="AG104" s="44">
        <v>1</v>
      </c>
      <c r="AH104" s="44"/>
      <c r="AM104" s="268"/>
    </row>
    <row r="105" spans="1:39" s="273" customFormat="1" ht="35" customHeight="1" x14ac:dyDescent="0.2">
      <c r="A105" s="45">
        <v>41620</v>
      </c>
      <c r="B105" s="44"/>
      <c r="C105" s="44" t="s">
        <v>102</v>
      </c>
      <c r="D105" s="44" t="s">
        <v>401</v>
      </c>
      <c r="E105" s="44">
        <f t="shared" si="37"/>
        <v>1</v>
      </c>
      <c r="F105" s="44">
        <f t="shared" si="38"/>
        <v>0</v>
      </c>
      <c r="G105" s="42">
        <v>140</v>
      </c>
      <c r="H105" s="42">
        <v>139</v>
      </c>
      <c r="I105" s="43">
        <f t="shared" ref="I105:I136" si="48">LN(H105/G105)</f>
        <v>-7.168489478612516E-3</v>
      </c>
      <c r="J105" s="252">
        <f t="shared" si="39"/>
        <v>2.4064242058451676E-3</v>
      </c>
      <c r="K105" s="210">
        <v>9.7142389898181706E-4</v>
      </c>
      <c r="L105" s="210">
        <f t="shared" si="40"/>
        <v>-8.1399133775943329E-3</v>
      </c>
      <c r="M105" s="271">
        <f t="shared" si="41"/>
        <v>0</v>
      </c>
      <c r="N105" s="271">
        <f t="shared" si="42"/>
        <v>1</v>
      </c>
      <c r="O105" s="271">
        <f t="shared" si="43"/>
        <v>0</v>
      </c>
      <c r="P105" s="42">
        <v>103.5</v>
      </c>
      <c r="Q105" s="33">
        <v>0.73928571428571432</v>
      </c>
      <c r="R105" s="23">
        <v>0</v>
      </c>
      <c r="S105" s="23">
        <v>2011</v>
      </c>
      <c r="T105" s="23">
        <v>2</v>
      </c>
      <c r="U105" s="23">
        <f t="shared" si="44"/>
        <v>0.69314718055994529</v>
      </c>
      <c r="V105" s="32">
        <v>1070000</v>
      </c>
      <c r="W105" s="32">
        <v>149800000</v>
      </c>
      <c r="X105" s="246">
        <f t="shared" si="45"/>
        <v>11.917056350065256</v>
      </c>
      <c r="Y105" s="32">
        <v>2627928.5714285714</v>
      </c>
      <c r="Z105" s="32">
        <v>3697928.5714285714</v>
      </c>
      <c r="AA105" s="32">
        <v>517710000</v>
      </c>
      <c r="AB105" s="246">
        <f t="shared" si="46"/>
        <v>13.157170518909734</v>
      </c>
      <c r="AC105" s="32">
        <v>0</v>
      </c>
      <c r="AD105" s="44" t="s">
        <v>438</v>
      </c>
      <c r="AE105" s="270">
        <f>1+$AK$10</f>
        <v>1.3255325151439497</v>
      </c>
      <c r="AF105" s="269">
        <f t="shared" si="47"/>
        <v>0.28181427692057592</v>
      </c>
      <c r="AG105" s="44">
        <v>1</v>
      </c>
      <c r="AH105" s="44"/>
      <c r="AM105" s="268"/>
    </row>
    <row r="106" spans="1:39" s="273" customFormat="1" ht="35" customHeight="1" x14ac:dyDescent="0.2">
      <c r="A106" s="45">
        <v>41723</v>
      </c>
      <c r="B106" s="44"/>
      <c r="C106" s="44" t="s">
        <v>101</v>
      </c>
      <c r="D106" s="44" t="s">
        <v>401</v>
      </c>
      <c r="E106" s="44">
        <f t="shared" si="37"/>
        <v>1</v>
      </c>
      <c r="F106" s="44">
        <f t="shared" si="38"/>
        <v>0</v>
      </c>
      <c r="G106" s="42">
        <v>78</v>
      </c>
      <c r="H106" s="42">
        <v>79.5</v>
      </c>
      <c r="I106" s="43">
        <f t="shared" si="48"/>
        <v>1.9048194970694411E-2</v>
      </c>
      <c r="J106" s="252">
        <f t="shared" si="39"/>
        <v>5.2160317397274782E-4</v>
      </c>
      <c r="K106" s="210">
        <v>1.461042204714235E-2</v>
      </c>
      <c r="L106" s="210">
        <f t="shared" si="40"/>
        <v>4.4377729235520608E-3</v>
      </c>
      <c r="M106" s="271">
        <f t="shared" si="41"/>
        <v>1</v>
      </c>
      <c r="N106" s="271">
        <f t="shared" si="42"/>
        <v>0</v>
      </c>
      <c r="O106" s="271">
        <f t="shared" si="43"/>
        <v>0</v>
      </c>
      <c r="P106" s="42">
        <v>10.47</v>
      </c>
      <c r="Q106" s="33">
        <v>0.13423076923076924</v>
      </c>
      <c r="R106" s="23">
        <v>0</v>
      </c>
      <c r="S106" s="23">
        <v>2014</v>
      </c>
      <c r="T106" s="23">
        <v>1</v>
      </c>
      <c r="U106" s="23">
        <f t="shared" si="44"/>
        <v>0</v>
      </c>
      <c r="V106" s="32">
        <v>25000000</v>
      </c>
      <c r="W106" s="32">
        <v>1950000000</v>
      </c>
      <c r="X106" s="246">
        <f t="shared" si="45"/>
        <v>14.48333993053993</v>
      </c>
      <c r="Y106" s="32">
        <v>0</v>
      </c>
      <c r="Z106" s="32">
        <v>25000000</v>
      </c>
      <c r="AA106" s="32">
        <v>1950000000</v>
      </c>
      <c r="AB106" s="246">
        <f t="shared" si="46"/>
        <v>14.48333993053993</v>
      </c>
      <c r="AC106" s="32">
        <v>0</v>
      </c>
      <c r="AD106" s="44" t="s">
        <v>350</v>
      </c>
      <c r="AE106" s="270">
        <f>1+$AK$20</f>
        <v>1.0140343728601358</v>
      </c>
      <c r="AF106" s="269">
        <f t="shared" si="47"/>
        <v>1.3936802878615122E-2</v>
      </c>
      <c r="AG106" s="44">
        <v>0</v>
      </c>
      <c r="AH106" s="44"/>
      <c r="AM106" s="268"/>
    </row>
    <row r="107" spans="1:39" s="273" customFormat="1" ht="35" customHeight="1" x14ac:dyDescent="0.2">
      <c r="A107" s="45">
        <v>41725</v>
      </c>
      <c r="B107" s="44" t="s">
        <v>437</v>
      </c>
      <c r="C107" s="44" t="s">
        <v>100</v>
      </c>
      <c r="D107" s="44" t="s">
        <v>401</v>
      </c>
      <c r="E107" s="44">
        <f t="shared" si="37"/>
        <v>1</v>
      </c>
      <c r="F107" s="44">
        <f t="shared" si="38"/>
        <v>0</v>
      </c>
      <c r="G107" s="42">
        <v>30</v>
      </c>
      <c r="H107" s="42">
        <v>31.5</v>
      </c>
      <c r="I107" s="43">
        <f t="shared" si="48"/>
        <v>4.8790164169432049E-2</v>
      </c>
      <c r="J107" s="252">
        <f t="shared" si="39"/>
        <v>4.7656045635827595E-5</v>
      </c>
      <c r="K107" s="210">
        <v>-5.920956043755264E-3</v>
      </c>
      <c r="L107" s="210">
        <f t="shared" si="40"/>
        <v>5.471112021318731E-2</v>
      </c>
      <c r="M107" s="271">
        <f t="shared" si="41"/>
        <v>1</v>
      </c>
      <c r="N107" s="271">
        <f t="shared" si="42"/>
        <v>0</v>
      </c>
      <c r="O107" s="271">
        <f t="shared" si="43"/>
        <v>0</v>
      </c>
      <c r="P107" s="42">
        <v>17.399999999999999</v>
      </c>
      <c r="Q107" s="33">
        <v>0.57999999999999996</v>
      </c>
      <c r="R107" s="23">
        <v>0</v>
      </c>
      <c r="S107" s="23">
        <v>2009</v>
      </c>
      <c r="T107" s="23">
        <v>4</v>
      </c>
      <c r="U107" s="23">
        <f t="shared" si="44"/>
        <v>1.3862943611198906</v>
      </c>
      <c r="V107" s="32">
        <v>6150000</v>
      </c>
      <c r="W107" s="32">
        <v>184500000</v>
      </c>
      <c r="X107" s="246">
        <f t="shared" si="45"/>
        <v>12.125404742462718</v>
      </c>
      <c r="Y107" s="32">
        <v>26314333.333333332</v>
      </c>
      <c r="Z107" s="32">
        <v>32464333.333333332</v>
      </c>
      <c r="AA107" s="32">
        <v>973930000</v>
      </c>
      <c r="AB107" s="246">
        <f t="shared" si="46"/>
        <v>13.789094711458839</v>
      </c>
      <c r="AC107" s="32">
        <v>0</v>
      </c>
      <c r="AD107" s="44" t="s">
        <v>436</v>
      </c>
      <c r="AE107" s="270">
        <f>1+$AK$14</f>
        <v>1.0413644621150531</v>
      </c>
      <c r="AF107" s="269">
        <f t="shared" si="47"/>
        <v>4.0531836058810909E-2</v>
      </c>
      <c r="AG107" s="44">
        <v>0</v>
      </c>
      <c r="AH107" s="44"/>
      <c r="AM107" s="268"/>
    </row>
    <row r="108" spans="1:39" s="273" customFormat="1" ht="35" customHeight="1" x14ac:dyDescent="0.2">
      <c r="A108" s="45">
        <v>41744</v>
      </c>
      <c r="B108" s="44"/>
      <c r="C108" s="44" t="s">
        <v>29</v>
      </c>
      <c r="D108" s="44" t="s">
        <v>406</v>
      </c>
      <c r="E108" s="44">
        <f t="shared" si="37"/>
        <v>0</v>
      </c>
      <c r="F108" s="44">
        <f t="shared" si="38"/>
        <v>1</v>
      </c>
      <c r="G108" s="42">
        <v>122</v>
      </c>
      <c r="H108" s="42">
        <v>122.5</v>
      </c>
      <c r="I108" s="43">
        <f t="shared" si="48"/>
        <v>4.0899852515250664E-3</v>
      </c>
      <c r="J108" s="252">
        <f t="shared" si="39"/>
        <v>1.4286013471158428E-3</v>
      </c>
      <c r="K108" s="210">
        <v>-1.0790171336825157E-2</v>
      </c>
      <c r="L108" s="210">
        <f t="shared" si="40"/>
        <v>1.4880156588350225E-2</v>
      </c>
      <c r="M108" s="271">
        <f t="shared" si="41"/>
        <v>1</v>
      </c>
      <c r="N108" s="271">
        <f t="shared" si="42"/>
        <v>0</v>
      </c>
      <c r="O108" s="271">
        <f t="shared" si="43"/>
        <v>0</v>
      </c>
      <c r="P108" s="42">
        <v>13.05</v>
      </c>
      <c r="Q108" s="33">
        <v>0.1069672131147541</v>
      </c>
      <c r="R108" s="23">
        <v>0</v>
      </c>
      <c r="S108" s="23">
        <v>2007</v>
      </c>
      <c r="T108" s="23">
        <v>6</v>
      </c>
      <c r="U108" s="23">
        <f t="shared" si="44"/>
        <v>1.791759469228055</v>
      </c>
      <c r="V108" s="32">
        <v>12300000</v>
      </c>
      <c r="W108" s="32">
        <v>1500600000</v>
      </c>
      <c r="X108" s="246">
        <f t="shared" si="45"/>
        <v>14.221375586093766</v>
      </c>
      <c r="Y108" s="32">
        <v>23027868.852459013</v>
      </c>
      <c r="Z108" s="32">
        <v>35327868.852459013</v>
      </c>
      <c r="AA108" s="32">
        <v>4310000000</v>
      </c>
      <c r="AB108" s="246">
        <f t="shared" si="46"/>
        <v>15.27644846207993</v>
      </c>
      <c r="AC108" s="32">
        <v>0</v>
      </c>
      <c r="AD108" s="44" t="s">
        <v>435</v>
      </c>
      <c r="AE108" s="270">
        <f>1+$AK$14</f>
        <v>1.0413644621150531</v>
      </c>
      <c r="AF108" s="269">
        <f t="shared" si="47"/>
        <v>4.0531836058810909E-2</v>
      </c>
      <c r="AG108" s="44">
        <v>0</v>
      </c>
      <c r="AH108" s="44"/>
      <c r="AM108" s="268"/>
    </row>
    <row r="109" spans="1:39" s="273" customFormat="1" ht="35" customHeight="1" x14ac:dyDescent="0.2">
      <c r="A109" s="45">
        <v>41808</v>
      </c>
      <c r="B109" s="44" t="s">
        <v>434</v>
      </c>
      <c r="C109" s="44" t="s">
        <v>99</v>
      </c>
      <c r="D109" s="44" t="s">
        <v>401</v>
      </c>
      <c r="E109" s="44">
        <f t="shared" si="37"/>
        <v>1</v>
      </c>
      <c r="F109" s="44">
        <f t="shared" si="38"/>
        <v>0</v>
      </c>
      <c r="G109" s="42">
        <v>23</v>
      </c>
      <c r="H109" s="42">
        <v>25</v>
      </c>
      <c r="I109" s="43">
        <f t="shared" si="48"/>
        <v>8.3381608939051E-2</v>
      </c>
      <c r="J109" s="252">
        <f t="shared" si="39"/>
        <v>1.7218168173354937E-3</v>
      </c>
      <c r="K109" s="210">
        <v>-2.0420076937810346E-3</v>
      </c>
      <c r="L109" s="210">
        <f t="shared" si="40"/>
        <v>8.5423616632832031E-2</v>
      </c>
      <c r="M109" s="271">
        <f t="shared" si="41"/>
        <v>1</v>
      </c>
      <c r="N109" s="271">
        <f t="shared" si="42"/>
        <v>0</v>
      </c>
      <c r="O109" s="271">
        <f t="shared" si="43"/>
        <v>0</v>
      </c>
      <c r="P109" s="42">
        <v>5.8</v>
      </c>
      <c r="Q109" s="33">
        <v>0.25217391304347825</v>
      </c>
      <c r="R109" s="23">
        <v>0</v>
      </c>
      <c r="S109" s="23">
        <v>2000</v>
      </c>
      <c r="T109" s="23">
        <v>13</v>
      </c>
      <c r="U109" s="23">
        <f t="shared" si="44"/>
        <v>2.5649493574615367</v>
      </c>
      <c r="V109" s="32">
        <v>8100000</v>
      </c>
      <c r="W109" s="32">
        <v>186300000</v>
      </c>
      <c r="X109" s="246">
        <f t="shared" si="45"/>
        <v>12.13511355658968</v>
      </c>
      <c r="Y109" s="32">
        <v>11024347.826086957</v>
      </c>
      <c r="Z109" s="32">
        <v>19124347.826086957</v>
      </c>
      <c r="AA109" s="32">
        <v>439860000</v>
      </c>
      <c r="AB109" s="246">
        <f t="shared" si="46"/>
        <v>12.994211773445688</v>
      </c>
      <c r="AC109" s="32">
        <v>0</v>
      </c>
      <c r="AD109" s="44" t="s">
        <v>433</v>
      </c>
      <c r="AE109" s="270">
        <f>1+$AK$10</f>
        <v>1.3255325151439497</v>
      </c>
      <c r="AF109" s="269">
        <f t="shared" si="47"/>
        <v>0.28181427692057592</v>
      </c>
      <c r="AG109" s="44">
        <v>1</v>
      </c>
      <c r="AH109" s="44"/>
      <c r="AM109" s="268"/>
    </row>
    <row r="110" spans="1:39" s="273" customFormat="1" ht="35" customHeight="1" x14ac:dyDescent="0.2">
      <c r="A110" s="45">
        <v>41814</v>
      </c>
      <c r="B110" s="44" t="s">
        <v>432</v>
      </c>
      <c r="C110" s="44" t="s">
        <v>28</v>
      </c>
      <c r="D110" s="44" t="s">
        <v>406</v>
      </c>
      <c r="E110" s="44">
        <f t="shared" si="37"/>
        <v>0</v>
      </c>
      <c r="F110" s="44">
        <f t="shared" si="38"/>
        <v>1</v>
      </c>
      <c r="G110" s="42">
        <v>33.5</v>
      </c>
      <c r="H110" s="42">
        <v>33</v>
      </c>
      <c r="I110" s="43">
        <f t="shared" si="48"/>
        <v>-1.5037877364540559E-2</v>
      </c>
      <c r="J110" s="252">
        <f t="shared" si="39"/>
        <v>3.240422119038066E-3</v>
      </c>
      <c r="K110" s="210">
        <v>-2.6734992788183944E-2</v>
      </c>
      <c r="L110" s="210">
        <f t="shared" si="40"/>
        <v>1.1697115423643385E-2</v>
      </c>
      <c r="M110" s="271">
        <f t="shared" si="41"/>
        <v>0</v>
      </c>
      <c r="N110" s="271">
        <f t="shared" si="42"/>
        <v>1</v>
      </c>
      <c r="O110" s="271">
        <f t="shared" si="43"/>
        <v>0</v>
      </c>
      <c r="P110" s="42">
        <v>29.11</v>
      </c>
      <c r="Q110" s="33">
        <v>0.86895522388059698</v>
      </c>
      <c r="R110" s="23">
        <v>0</v>
      </c>
      <c r="S110" s="23">
        <v>1999</v>
      </c>
      <c r="T110" s="23">
        <v>14</v>
      </c>
      <c r="U110" s="23">
        <f t="shared" si="44"/>
        <v>2.6390573296152584</v>
      </c>
      <c r="V110" s="32">
        <v>4620000</v>
      </c>
      <c r="W110" s="32">
        <v>154770000</v>
      </c>
      <c r="X110" s="246">
        <f t="shared" si="45"/>
        <v>11.949695422906805</v>
      </c>
      <c r="Y110" s="32">
        <v>17908358.208955225</v>
      </c>
      <c r="Z110" s="32">
        <v>22528358.208955225</v>
      </c>
      <c r="AA110" s="32">
        <v>754700000</v>
      </c>
      <c r="AB110" s="246">
        <f t="shared" si="46"/>
        <v>13.53407559827296</v>
      </c>
      <c r="AC110" s="32">
        <v>0</v>
      </c>
      <c r="AD110" s="44" t="s">
        <v>431</v>
      </c>
      <c r="AE110" s="270">
        <f>1+AK15</f>
        <v>1.0019145043715512</v>
      </c>
      <c r="AF110" s="269">
        <f t="shared" si="47"/>
        <v>1.9126740437981462E-3</v>
      </c>
      <c r="AG110" s="44">
        <v>0</v>
      </c>
      <c r="AH110" s="44"/>
      <c r="AM110" s="268"/>
    </row>
    <row r="111" spans="1:39" s="273" customFormat="1" ht="35" customHeight="1" x14ac:dyDescent="0.2">
      <c r="A111" s="45">
        <v>41913</v>
      </c>
      <c r="B111" s="44" t="s">
        <v>430</v>
      </c>
      <c r="C111" s="44" t="s">
        <v>98</v>
      </c>
      <c r="D111" s="44" t="s">
        <v>401</v>
      </c>
      <c r="E111" s="44">
        <f t="shared" si="37"/>
        <v>1</v>
      </c>
      <c r="F111" s="44">
        <f t="shared" si="38"/>
        <v>0</v>
      </c>
      <c r="G111" s="42">
        <v>19</v>
      </c>
      <c r="H111" s="42">
        <v>18.899999999999999</v>
      </c>
      <c r="I111" s="43">
        <f t="shared" si="48"/>
        <v>-5.2770571008438931E-3</v>
      </c>
      <c r="J111" s="252">
        <f t="shared" si="39"/>
        <v>2.2244320894540927E-3</v>
      </c>
      <c r="K111" s="210">
        <v>5.1470520013612454E-3</v>
      </c>
      <c r="L111" s="210">
        <f t="shared" si="40"/>
        <v>-1.0424109102205138E-2</v>
      </c>
      <c r="M111" s="271">
        <f t="shared" si="41"/>
        <v>0</v>
      </c>
      <c r="N111" s="271">
        <f t="shared" si="42"/>
        <v>1</v>
      </c>
      <c r="O111" s="271">
        <f t="shared" si="43"/>
        <v>0</v>
      </c>
      <c r="P111" s="42">
        <v>6.71</v>
      </c>
      <c r="Q111" s="33">
        <v>0.35315789473684212</v>
      </c>
      <c r="R111" s="23">
        <v>0</v>
      </c>
      <c r="S111" s="23">
        <v>2007</v>
      </c>
      <c r="T111" s="23">
        <v>6</v>
      </c>
      <c r="U111" s="23">
        <f t="shared" si="44"/>
        <v>1.791759469228055</v>
      </c>
      <c r="V111" s="32">
        <v>41480000</v>
      </c>
      <c r="W111" s="32">
        <v>788120000</v>
      </c>
      <c r="X111" s="246">
        <f t="shared" si="45"/>
        <v>13.577405641509904</v>
      </c>
      <c r="Y111" s="32">
        <v>52204210.526315793</v>
      </c>
      <c r="Z111" s="32">
        <v>93684210.526315793</v>
      </c>
      <c r="AA111" s="32">
        <v>1780000000</v>
      </c>
      <c r="AB111" s="246">
        <f t="shared" si="46"/>
        <v>14.392123922268269</v>
      </c>
      <c r="AC111" s="32">
        <v>0</v>
      </c>
      <c r="AD111" s="44" t="s">
        <v>429</v>
      </c>
      <c r="AE111" s="270">
        <f>1+$AK$10</f>
        <v>1.3255325151439497</v>
      </c>
      <c r="AF111" s="269">
        <f t="shared" si="47"/>
        <v>0.28181427692057592</v>
      </c>
      <c r="AG111" s="44">
        <v>1</v>
      </c>
      <c r="AH111" s="44"/>
      <c r="AM111" s="268"/>
    </row>
    <row r="112" spans="1:39" s="273" customFormat="1" ht="35" customHeight="1" x14ac:dyDescent="0.2">
      <c r="A112" s="45">
        <v>41915</v>
      </c>
      <c r="B112" s="44" t="s">
        <v>428</v>
      </c>
      <c r="C112" s="44" t="s">
        <v>24</v>
      </c>
      <c r="D112" s="44" t="s">
        <v>406</v>
      </c>
      <c r="E112" s="44">
        <f t="shared" si="37"/>
        <v>0</v>
      </c>
      <c r="F112" s="44">
        <f t="shared" si="38"/>
        <v>1</v>
      </c>
      <c r="G112" s="42">
        <v>58</v>
      </c>
      <c r="H112" s="42">
        <v>62</v>
      </c>
      <c r="I112" s="43">
        <f t="shared" si="48"/>
        <v>6.6691374498672143E-2</v>
      </c>
      <c r="J112" s="252">
        <f t="shared" si="39"/>
        <v>6.1526551036013765E-4</v>
      </c>
      <c r="K112" s="210">
        <v>-1.5746874829060065E-2</v>
      </c>
      <c r="L112" s="210">
        <f t="shared" si="40"/>
        <v>8.2438249327732208E-2</v>
      </c>
      <c r="M112" s="271">
        <f t="shared" si="41"/>
        <v>1</v>
      </c>
      <c r="N112" s="271">
        <f t="shared" si="42"/>
        <v>0</v>
      </c>
      <c r="O112" s="271">
        <f t="shared" si="43"/>
        <v>0</v>
      </c>
      <c r="P112" s="42">
        <v>23.24</v>
      </c>
      <c r="Q112" s="33">
        <v>0.40068965517241378</v>
      </c>
      <c r="R112" s="23">
        <v>0</v>
      </c>
      <c r="S112" s="23">
        <v>2010</v>
      </c>
      <c r="T112" s="23">
        <v>3</v>
      </c>
      <c r="U112" s="23">
        <f t="shared" si="44"/>
        <v>1.0986122886681098</v>
      </c>
      <c r="V112" s="32">
        <v>52470000</v>
      </c>
      <c r="W112" s="32">
        <v>3043260000</v>
      </c>
      <c r="X112" s="246">
        <f t="shared" si="45"/>
        <v>14.928439867227176</v>
      </c>
      <c r="Y112" s="32">
        <v>85978275.862068951</v>
      </c>
      <c r="Z112" s="32">
        <v>138448275.86206895</v>
      </c>
      <c r="AA112" s="32">
        <v>8030000000</v>
      </c>
      <c r="AB112" s="246">
        <f t="shared" si="46"/>
        <v>15.898695085922945</v>
      </c>
      <c r="AC112" s="32">
        <v>0</v>
      </c>
      <c r="AD112" s="44" t="s">
        <v>427</v>
      </c>
      <c r="AE112" s="270">
        <f>1+$AK$10</f>
        <v>1.3255325151439497</v>
      </c>
      <c r="AF112" s="269">
        <f t="shared" si="47"/>
        <v>0.28181427692057592</v>
      </c>
      <c r="AG112" s="44">
        <v>1</v>
      </c>
      <c r="AH112" s="44"/>
      <c r="AM112" s="268"/>
    </row>
    <row r="113" spans="1:39" s="273" customFormat="1" ht="35" customHeight="1" x14ac:dyDescent="0.2">
      <c r="A113" s="45">
        <v>41928</v>
      </c>
      <c r="B113" s="44" t="s">
        <v>426</v>
      </c>
      <c r="C113" s="44" t="s">
        <v>97</v>
      </c>
      <c r="D113" s="44" t="s">
        <v>401</v>
      </c>
      <c r="E113" s="44">
        <f t="shared" si="37"/>
        <v>1</v>
      </c>
      <c r="F113" s="44">
        <f t="shared" si="38"/>
        <v>0</v>
      </c>
      <c r="G113" s="42">
        <v>65</v>
      </c>
      <c r="H113" s="42">
        <v>67</v>
      </c>
      <c r="I113" s="43">
        <f t="shared" si="48"/>
        <v>3.0305349495328843E-2</v>
      </c>
      <c r="J113" s="252">
        <f t="shared" si="39"/>
        <v>1.3413065212570586E-4</v>
      </c>
      <c r="K113" s="210">
        <v>-6.5732738516164155E-3</v>
      </c>
      <c r="L113" s="210">
        <f t="shared" si="40"/>
        <v>3.6878623346945257E-2</v>
      </c>
      <c r="M113" s="271">
        <f t="shared" si="41"/>
        <v>1</v>
      </c>
      <c r="N113" s="271">
        <f t="shared" si="42"/>
        <v>0</v>
      </c>
      <c r="O113" s="271">
        <f t="shared" si="43"/>
        <v>0</v>
      </c>
      <c r="P113" s="42">
        <v>58.66</v>
      </c>
      <c r="Q113" s="33">
        <v>0.90246153846153843</v>
      </c>
      <c r="R113" s="23">
        <v>0</v>
      </c>
      <c r="S113" s="23">
        <v>2012</v>
      </c>
      <c r="T113" s="23">
        <v>1</v>
      </c>
      <c r="U113" s="23">
        <f t="shared" si="44"/>
        <v>0</v>
      </c>
      <c r="V113" s="32">
        <v>92060000</v>
      </c>
      <c r="W113" s="32">
        <v>5983900000</v>
      </c>
      <c r="X113" s="246">
        <f t="shared" si="45"/>
        <v>15.604583087266869</v>
      </c>
      <c r="Y113" s="32">
        <v>91632307.692307681</v>
      </c>
      <c r="Z113" s="32">
        <v>183692307.69230768</v>
      </c>
      <c r="AA113" s="32">
        <v>11940000000</v>
      </c>
      <c r="AB113" s="246">
        <f t="shared" si="46"/>
        <v>16.295404665928729</v>
      </c>
      <c r="AC113" s="32">
        <v>0</v>
      </c>
      <c r="AD113" s="44" t="s">
        <v>425</v>
      </c>
      <c r="AE113" s="270">
        <f>1+$AK$10</f>
        <v>1.3255325151439497</v>
      </c>
      <c r="AF113" s="269">
        <f t="shared" si="47"/>
        <v>0.28181427692057592</v>
      </c>
      <c r="AG113" s="44">
        <v>1</v>
      </c>
      <c r="AH113" s="44"/>
      <c r="AM113" s="268"/>
    </row>
    <row r="114" spans="1:39" s="273" customFormat="1" ht="35" customHeight="1" x14ac:dyDescent="0.2">
      <c r="A114" s="45">
        <v>41950</v>
      </c>
      <c r="B114" s="44"/>
      <c r="C114" s="44" t="s">
        <v>22</v>
      </c>
      <c r="D114" s="44" t="s">
        <v>406</v>
      </c>
      <c r="E114" s="44">
        <f t="shared" si="37"/>
        <v>0</v>
      </c>
      <c r="F114" s="44">
        <f t="shared" si="38"/>
        <v>1</v>
      </c>
      <c r="G114" s="42">
        <v>14.1</v>
      </c>
      <c r="H114" s="42">
        <v>18.5</v>
      </c>
      <c r="I114" s="43">
        <f t="shared" si="48"/>
        <v>0.27159593470015653</v>
      </c>
      <c r="J114" s="252">
        <f t="shared" si="39"/>
        <v>5.2766273546841679E-2</v>
      </c>
      <c r="K114" s="210">
        <v>1.4782315858918593E-2</v>
      </c>
      <c r="L114" s="210">
        <f t="shared" si="40"/>
        <v>0.25681361884123793</v>
      </c>
      <c r="M114" s="271">
        <f t="shared" si="41"/>
        <v>1</v>
      </c>
      <c r="N114" s="271">
        <f t="shared" si="42"/>
        <v>0</v>
      </c>
      <c r="O114" s="271">
        <f t="shared" si="43"/>
        <v>0</v>
      </c>
      <c r="P114" s="42">
        <v>7.61</v>
      </c>
      <c r="Q114" s="33">
        <v>0.53971631205673765</v>
      </c>
      <c r="R114" s="23">
        <v>0</v>
      </c>
      <c r="S114" s="23">
        <v>1971</v>
      </c>
      <c r="T114" s="23">
        <v>42</v>
      </c>
      <c r="U114" s="23">
        <f t="shared" si="44"/>
        <v>3.7376696182833684</v>
      </c>
      <c r="V114" s="32">
        <v>1418439</v>
      </c>
      <c r="W114" s="32">
        <v>19999989.899999999</v>
      </c>
      <c r="X114" s="246">
        <f t="shared" si="45"/>
        <v>9.9034870475360002</v>
      </c>
      <c r="Y114" s="32">
        <v>32639717.028368793</v>
      </c>
      <c r="Z114" s="32">
        <v>34058156.028368793</v>
      </c>
      <c r="AA114" s="32">
        <v>480220000</v>
      </c>
      <c r="AB114" s="246">
        <f t="shared" si="46"/>
        <v>13.081999611214767</v>
      </c>
      <c r="AC114" s="32">
        <v>0</v>
      </c>
      <c r="AD114" s="44" t="s">
        <v>356</v>
      </c>
      <c r="AE114" s="270">
        <f>1+$AK$14</f>
        <v>1.0413644621150531</v>
      </c>
      <c r="AF114" s="269">
        <f t="shared" si="47"/>
        <v>4.0531836058810909E-2</v>
      </c>
      <c r="AG114" s="44">
        <v>0</v>
      </c>
      <c r="AH114" s="44"/>
      <c r="AM114" s="268"/>
    </row>
    <row r="115" spans="1:39" s="273" customFormat="1" ht="35" customHeight="1" x14ac:dyDescent="0.2">
      <c r="A115" s="45">
        <v>41985</v>
      </c>
      <c r="B115" s="44" t="s">
        <v>424</v>
      </c>
      <c r="C115" s="44" t="s">
        <v>96</v>
      </c>
      <c r="D115" s="44" t="s">
        <v>401</v>
      </c>
      <c r="E115" s="44">
        <f t="shared" si="37"/>
        <v>1</v>
      </c>
      <c r="F115" s="44">
        <f t="shared" si="38"/>
        <v>0</v>
      </c>
      <c r="G115" s="42">
        <v>47</v>
      </c>
      <c r="H115" s="42">
        <v>45.8</v>
      </c>
      <c r="I115" s="43">
        <f t="shared" si="48"/>
        <v>-2.5863510589919352E-2</v>
      </c>
      <c r="J115" s="252">
        <f t="shared" si="39"/>
        <v>4.590108424511379E-3</v>
      </c>
      <c r="K115" s="210">
        <v>2.8926629917769317E-3</v>
      </c>
      <c r="L115" s="210">
        <f t="shared" si="40"/>
        <v>-2.8756173581696284E-2</v>
      </c>
      <c r="M115" s="271">
        <f t="shared" si="41"/>
        <v>0</v>
      </c>
      <c r="N115" s="271">
        <f t="shared" si="42"/>
        <v>1</v>
      </c>
      <c r="O115" s="271">
        <f t="shared" si="43"/>
        <v>0</v>
      </c>
      <c r="P115" s="42">
        <v>110.8</v>
      </c>
      <c r="Q115" s="33">
        <v>2.3574468085106384</v>
      </c>
      <c r="R115" s="23">
        <v>0</v>
      </c>
      <c r="S115" s="23">
        <v>2000</v>
      </c>
      <c r="T115" s="23">
        <v>13</v>
      </c>
      <c r="U115" s="23">
        <f t="shared" si="44"/>
        <v>2.5649493574615367</v>
      </c>
      <c r="V115" s="32">
        <v>19920000</v>
      </c>
      <c r="W115" s="32">
        <v>936240000</v>
      </c>
      <c r="X115" s="246">
        <f t="shared" si="45"/>
        <v>13.749627132848648</v>
      </c>
      <c r="Y115" s="32">
        <v>9441702.1276595742</v>
      </c>
      <c r="Z115" s="32">
        <v>29361702.127659574</v>
      </c>
      <c r="AA115" s="32">
        <v>1380000000</v>
      </c>
      <c r="AB115" s="246">
        <f t="shared" si="46"/>
        <v>14.137594057133388</v>
      </c>
      <c r="AC115" s="32">
        <v>0</v>
      </c>
      <c r="AD115" s="44" t="s">
        <v>423</v>
      </c>
      <c r="AE115" s="269">
        <f>1+$AK$6</f>
        <v>1.006738226280294</v>
      </c>
      <c r="AF115" s="269">
        <f t="shared" si="47"/>
        <v>6.7156259011005972E-3</v>
      </c>
      <c r="AG115" s="44">
        <v>1</v>
      </c>
      <c r="AH115" s="44"/>
      <c r="AM115" s="268"/>
    </row>
    <row r="116" spans="1:39" ht="36.75" customHeight="1" x14ac:dyDescent="0.2">
      <c r="A116" s="278">
        <v>42072</v>
      </c>
      <c r="B116" s="275" t="s">
        <v>422</v>
      </c>
      <c r="C116" s="277" t="s">
        <v>20</v>
      </c>
      <c r="D116" s="275" t="s">
        <v>406</v>
      </c>
      <c r="E116" s="44">
        <f t="shared" si="37"/>
        <v>0</v>
      </c>
      <c r="F116" s="44">
        <f t="shared" si="38"/>
        <v>1</v>
      </c>
      <c r="G116" s="275">
        <v>12.6</v>
      </c>
      <c r="H116" s="275">
        <v>10.7</v>
      </c>
      <c r="I116" s="43">
        <f t="shared" si="48"/>
        <v>-0.16345307248957186</v>
      </c>
      <c r="J116" s="252">
        <f t="shared" si="39"/>
        <v>4.216447487085697E-2</v>
      </c>
      <c r="K116" s="210">
        <v>5.7326603808637048E-3</v>
      </c>
      <c r="L116" s="210">
        <f t="shared" si="40"/>
        <v>-0.16918573287043556</v>
      </c>
      <c r="M116" s="271">
        <f t="shared" si="41"/>
        <v>0</v>
      </c>
      <c r="N116" s="271">
        <f t="shared" si="42"/>
        <v>1</v>
      </c>
      <c r="O116" s="271">
        <f t="shared" si="43"/>
        <v>0</v>
      </c>
      <c r="P116" s="275">
        <v>2.52</v>
      </c>
      <c r="Q116" s="276">
        <f>P116/G116</f>
        <v>0.2</v>
      </c>
      <c r="R116" s="275">
        <v>0</v>
      </c>
      <c r="S116" s="275">
        <v>1883</v>
      </c>
      <c r="T116" s="275">
        <f>2015-S116</f>
        <v>132</v>
      </c>
      <c r="U116" s="23">
        <f t="shared" si="44"/>
        <v>4.8828019225863706</v>
      </c>
      <c r="V116" s="274">
        <v>269800</v>
      </c>
      <c r="W116" s="274">
        <f>V116*G116</f>
        <v>3399480</v>
      </c>
      <c r="X116" s="246">
        <f t="shared" si="45"/>
        <v>8.1313777577310873</v>
      </c>
      <c r="Y116" s="274">
        <v>0</v>
      </c>
      <c r="Z116" s="274">
        <v>269800</v>
      </c>
      <c r="AA116" s="274">
        <v>3399480</v>
      </c>
      <c r="AB116" s="246">
        <f t="shared" si="46"/>
        <v>8.1313777577310873</v>
      </c>
      <c r="AC116" s="32">
        <v>0</v>
      </c>
      <c r="AD116" s="44" t="s">
        <v>421</v>
      </c>
      <c r="AE116" s="270">
        <f>1+$AK$10</f>
        <v>1.3255325151439497</v>
      </c>
      <c r="AF116" s="269">
        <f t="shared" si="47"/>
        <v>0.28181427692057592</v>
      </c>
      <c r="AG116" s="44">
        <v>1</v>
      </c>
      <c r="AH116" s="44"/>
      <c r="AM116" s="268"/>
    </row>
    <row r="117" spans="1:39" s="273" customFormat="1" ht="35" customHeight="1" x14ac:dyDescent="0.2">
      <c r="A117" s="45">
        <v>42083</v>
      </c>
      <c r="B117" s="44" t="s">
        <v>420</v>
      </c>
      <c r="C117" s="44" t="s">
        <v>95</v>
      </c>
      <c r="D117" s="44" t="s">
        <v>401</v>
      </c>
      <c r="E117" s="44">
        <f t="shared" si="37"/>
        <v>1</v>
      </c>
      <c r="F117" s="44">
        <f t="shared" si="38"/>
        <v>0</v>
      </c>
      <c r="G117" s="42">
        <v>32</v>
      </c>
      <c r="H117" s="42">
        <v>34.5</v>
      </c>
      <c r="I117" s="43">
        <f t="shared" si="48"/>
        <v>7.5223421237587532E-2</v>
      </c>
      <c r="J117" s="252">
        <f t="shared" si="39"/>
        <v>1.1113284263184373E-3</v>
      </c>
      <c r="K117" s="210">
        <v>-1.1745736742293737E-2</v>
      </c>
      <c r="L117" s="210">
        <f t="shared" si="40"/>
        <v>8.6969157979881265E-2</v>
      </c>
      <c r="M117" s="271">
        <f t="shared" si="41"/>
        <v>1</v>
      </c>
      <c r="N117" s="271">
        <f t="shared" si="42"/>
        <v>0</v>
      </c>
      <c r="O117" s="271">
        <f t="shared" si="43"/>
        <v>0</v>
      </c>
      <c r="P117" s="42">
        <v>18.29</v>
      </c>
      <c r="Q117" s="33">
        <v>0.57156249999999997</v>
      </c>
      <c r="R117" s="23">
        <v>1</v>
      </c>
      <c r="S117" s="23">
        <v>2009</v>
      </c>
      <c r="T117" s="23">
        <v>4</v>
      </c>
      <c r="U117" s="23">
        <f t="shared" si="44"/>
        <v>1.3862943611198906</v>
      </c>
      <c r="V117" s="32">
        <v>17970000</v>
      </c>
      <c r="W117" s="32">
        <v>575040000</v>
      </c>
      <c r="X117" s="246">
        <f t="shared" si="45"/>
        <v>13.262194882577331</v>
      </c>
      <c r="Y117" s="32">
        <v>26405000</v>
      </c>
      <c r="Z117" s="32">
        <v>44375000</v>
      </c>
      <c r="AA117" s="32">
        <v>1420000000</v>
      </c>
      <c r="AB117" s="246">
        <f t="shared" si="46"/>
        <v>14.166167429577444</v>
      </c>
      <c r="AC117" s="32">
        <v>0</v>
      </c>
      <c r="AD117" s="44" t="s">
        <v>419</v>
      </c>
      <c r="AE117" s="270">
        <f>1+$AK$10</f>
        <v>1.3255325151439497</v>
      </c>
      <c r="AF117" s="269">
        <f t="shared" si="47"/>
        <v>0.28181427692057592</v>
      </c>
      <c r="AG117" s="44">
        <v>1</v>
      </c>
      <c r="AH117" s="44"/>
      <c r="AM117" s="268"/>
    </row>
    <row r="118" spans="1:39" s="273" customFormat="1" ht="35" customHeight="1" x14ac:dyDescent="0.2">
      <c r="A118" s="45">
        <v>42145</v>
      </c>
      <c r="B118" s="44" t="s">
        <v>418</v>
      </c>
      <c r="C118" s="44" t="s">
        <v>18</v>
      </c>
      <c r="D118" s="44" t="s">
        <v>406</v>
      </c>
      <c r="E118" s="44">
        <f t="shared" si="37"/>
        <v>0</v>
      </c>
      <c r="F118" s="44">
        <f t="shared" si="38"/>
        <v>1</v>
      </c>
      <c r="G118" s="42">
        <v>78</v>
      </c>
      <c r="H118" s="42">
        <v>92.75</v>
      </c>
      <c r="I118" s="43">
        <f t="shared" si="48"/>
        <v>0.17319887479795279</v>
      </c>
      <c r="J118" s="252">
        <f t="shared" si="39"/>
        <v>1.7242853546153125E-2</v>
      </c>
      <c r="K118" s="210">
        <v>-3.9971788677736612E-4</v>
      </c>
      <c r="L118" s="210">
        <f t="shared" si="40"/>
        <v>0.17359859268473016</v>
      </c>
      <c r="M118" s="271">
        <f t="shared" si="41"/>
        <v>1</v>
      </c>
      <c r="N118" s="271">
        <f t="shared" si="42"/>
        <v>0</v>
      </c>
      <c r="O118" s="271">
        <f t="shared" si="43"/>
        <v>0</v>
      </c>
      <c r="P118" s="42">
        <v>11.27</v>
      </c>
      <c r="Q118" s="33">
        <v>0.14448717948717948</v>
      </c>
      <c r="R118" s="23">
        <v>0</v>
      </c>
      <c r="S118" s="23">
        <v>1908</v>
      </c>
      <c r="T118" s="23">
        <v>105</v>
      </c>
      <c r="U118" s="23">
        <f t="shared" si="44"/>
        <v>4.6539603501575231</v>
      </c>
      <c r="V118" s="32">
        <v>12190000</v>
      </c>
      <c r="W118" s="32">
        <v>950820000</v>
      </c>
      <c r="X118" s="246">
        <f t="shared" si="45"/>
        <v>13.76508004916491</v>
      </c>
      <c r="Y118" s="32">
        <v>14092051.282051284</v>
      </c>
      <c r="Z118" s="32">
        <v>26282051.282051284</v>
      </c>
      <c r="AA118" s="32">
        <v>2050000000</v>
      </c>
      <c r="AB118" s="246">
        <f t="shared" si="46"/>
        <v>14.53335035111459</v>
      </c>
      <c r="AC118" s="32">
        <v>0</v>
      </c>
      <c r="AD118" s="44" t="s">
        <v>414</v>
      </c>
      <c r="AE118" s="270">
        <f>1+$AK$10</f>
        <v>1.3255325151439497</v>
      </c>
      <c r="AF118" s="269">
        <f t="shared" si="47"/>
        <v>0.28181427692057592</v>
      </c>
      <c r="AG118" s="44">
        <v>1</v>
      </c>
      <c r="AH118" s="44"/>
      <c r="AM118" s="268"/>
    </row>
    <row r="119" spans="1:39" s="273" customFormat="1" ht="35" customHeight="1" x14ac:dyDescent="0.2">
      <c r="A119" s="45">
        <v>42174</v>
      </c>
      <c r="B119" s="44" t="s">
        <v>417</v>
      </c>
      <c r="C119" s="44" t="s">
        <v>16</v>
      </c>
      <c r="D119" s="44" t="s">
        <v>406</v>
      </c>
      <c r="E119" s="44">
        <f t="shared" si="37"/>
        <v>0</v>
      </c>
      <c r="F119" s="44">
        <f t="shared" si="38"/>
        <v>1</v>
      </c>
      <c r="G119" s="42">
        <v>45</v>
      </c>
      <c r="H119" s="42">
        <v>43</v>
      </c>
      <c r="I119" s="43">
        <f t="shared" si="48"/>
        <v>-4.5462374076757288E-2</v>
      </c>
      <c r="J119" s="252">
        <f t="shared" si="39"/>
        <v>7.6298831620603136E-3</v>
      </c>
      <c r="K119" s="210">
        <v>1.0802872501947194E-2</v>
      </c>
      <c r="L119" s="210">
        <f t="shared" si="40"/>
        <v>-5.6265246578704478E-2</v>
      </c>
      <c r="M119" s="271">
        <f t="shared" si="41"/>
        <v>0</v>
      </c>
      <c r="N119" s="271">
        <f t="shared" si="42"/>
        <v>1</v>
      </c>
      <c r="O119" s="271">
        <f t="shared" si="43"/>
        <v>0</v>
      </c>
      <c r="P119" s="42">
        <v>9.06</v>
      </c>
      <c r="Q119" s="33">
        <v>0.20133333333333334</v>
      </c>
      <c r="R119" s="23">
        <v>0</v>
      </c>
      <c r="S119" s="23">
        <v>1992</v>
      </c>
      <c r="T119" s="23">
        <v>21</v>
      </c>
      <c r="U119" s="23">
        <f t="shared" si="44"/>
        <v>3.044522437723423</v>
      </c>
      <c r="V119" s="32">
        <v>85570000</v>
      </c>
      <c r="W119" s="32">
        <v>3850650000</v>
      </c>
      <c r="X119" s="246">
        <f t="shared" si="45"/>
        <v>15.163752523182421</v>
      </c>
      <c r="Y119" s="32">
        <v>81318888.888888896</v>
      </c>
      <c r="Z119" s="32">
        <v>166888888.8888889</v>
      </c>
      <c r="AA119" s="32">
        <v>7510000000</v>
      </c>
      <c r="AB119" s="246">
        <f t="shared" si="46"/>
        <v>15.831746023740317</v>
      </c>
      <c r="AC119" s="32">
        <v>0</v>
      </c>
      <c r="AD119" s="44" t="s">
        <v>416</v>
      </c>
      <c r="AE119" s="270">
        <f>1+$AK$10</f>
        <v>1.3255325151439497</v>
      </c>
      <c r="AF119" s="269">
        <f t="shared" si="47"/>
        <v>0.28181427692057592</v>
      </c>
      <c r="AG119" s="44">
        <v>1</v>
      </c>
      <c r="AH119" s="44"/>
      <c r="AM119" s="268"/>
    </row>
    <row r="120" spans="1:39" s="273" customFormat="1" ht="35" customHeight="1" x14ac:dyDescent="0.2">
      <c r="A120" s="45">
        <v>42306</v>
      </c>
      <c r="B120" s="44" t="s">
        <v>415</v>
      </c>
      <c r="C120" s="44" t="s">
        <v>14</v>
      </c>
      <c r="D120" s="44" t="s">
        <v>406</v>
      </c>
      <c r="E120" s="44">
        <f t="shared" si="37"/>
        <v>0</v>
      </c>
      <c r="F120" s="44">
        <f t="shared" si="38"/>
        <v>1</v>
      </c>
      <c r="G120" s="42">
        <v>31</v>
      </c>
      <c r="H120" s="42">
        <v>29.9</v>
      </c>
      <c r="I120" s="43">
        <f t="shared" si="48"/>
        <v>-3.6128724088505537E-2</v>
      </c>
      <c r="J120" s="252">
        <f t="shared" si="39"/>
        <v>6.0864264200252731E-3</v>
      </c>
      <c r="K120" s="210">
        <v>-7.7629155768833211E-3</v>
      </c>
      <c r="L120" s="210">
        <f t="shared" si="40"/>
        <v>-2.8365808511622216E-2</v>
      </c>
      <c r="M120" s="271">
        <f t="shared" si="41"/>
        <v>0</v>
      </c>
      <c r="N120" s="271">
        <f t="shared" si="42"/>
        <v>1</v>
      </c>
      <c r="O120" s="271">
        <f t="shared" si="43"/>
        <v>0</v>
      </c>
      <c r="P120" s="42">
        <v>16.79</v>
      </c>
      <c r="Q120" s="33">
        <v>0.54161290322580646</v>
      </c>
      <c r="R120" s="23">
        <v>0</v>
      </c>
      <c r="S120" s="23">
        <v>1937</v>
      </c>
      <c r="T120" s="23">
        <v>76</v>
      </c>
      <c r="U120" s="23">
        <f t="shared" si="44"/>
        <v>4.3307333402863311</v>
      </c>
      <c r="V120" s="32">
        <v>23580000</v>
      </c>
      <c r="W120" s="32">
        <v>730980000</v>
      </c>
      <c r="X120" s="246">
        <f t="shared" si="45"/>
        <v>13.502141378576509</v>
      </c>
      <c r="Y120" s="32">
        <v>17065161.290322579</v>
      </c>
      <c r="Z120" s="32">
        <v>40645161.290322579</v>
      </c>
      <c r="AA120" s="32">
        <v>1260000000</v>
      </c>
      <c r="AB120" s="246">
        <f t="shared" si="46"/>
        <v>14.046622278927661</v>
      </c>
      <c r="AC120" s="32">
        <v>0</v>
      </c>
      <c r="AD120" s="44" t="s">
        <v>414</v>
      </c>
      <c r="AE120" s="270">
        <f>1+$AK$10</f>
        <v>1.3255325151439497</v>
      </c>
      <c r="AF120" s="269">
        <f t="shared" si="47"/>
        <v>0.28181427692057592</v>
      </c>
      <c r="AG120" s="44">
        <v>1</v>
      </c>
      <c r="AH120" s="44"/>
      <c r="AM120" s="268"/>
    </row>
    <row r="121" spans="1:39" s="273" customFormat="1" ht="35" customHeight="1" x14ac:dyDescent="0.2">
      <c r="A121" s="45">
        <v>42307</v>
      </c>
      <c r="B121" s="44" t="s">
        <v>413</v>
      </c>
      <c r="C121" s="44" t="s">
        <v>12</v>
      </c>
      <c r="D121" s="44" t="s">
        <v>406</v>
      </c>
      <c r="E121" s="44">
        <f t="shared" si="37"/>
        <v>0</v>
      </c>
      <c r="F121" s="44">
        <f t="shared" si="38"/>
        <v>1</v>
      </c>
      <c r="G121" s="42">
        <v>46</v>
      </c>
      <c r="H121" s="42">
        <v>43.5</v>
      </c>
      <c r="I121" s="43">
        <f t="shared" si="48"/>
        <v>-5.5880458394456614E-2</v>
      </c>
      <c r="J121" s="252">
        <f t="shared" si="39"/>
        <v>9.5584423545407044E-3</v>
      </c>
      <c r="K121" s="210">
        <v>6.6888419463230963E-4</v>
      </c>
      <c r="L121" s="210">
        <f t="shared" si="40"/>
        <v>-5.6549342589088926E-2</v>
      </c>
      <c r="M121" s="271">
        <f t="shared" si="41"/>
        <v>0</v>
      </c>
      <c r="N121" s="271">
        <f t="shared" si="42"/>
        <v>1</v>
      </c>
      <c r="O121" s="271">
        <f t="shared" si="43"/>
        <v>0</v>
      </c>
      <c r="P121" s="42">
        <v>31.43</v>
      </c>
      <c r="Q121" s="33">
        <v>0.68326086956521737</v>
      </c>
      <c r="R121" s="23">
        <v>0</v>
      </c>
      <c r="S121" s="23">
        <v>2000</v>
      </c>
      <c r="T121" s="23">
        <v>13</v>
      </c>
      <c r="U121" s="23">
        <f t="shared" si="44"/>
        <v>2.5649493574615367</v>
      </c>
      <c r="V121" s="32">
        <v>74580000</v>
      </c>
      <c r="W121" s="32">
        <v>3430680000</v>
      </c>
      <c r="X121" s="246">
        <f t="shared" si="45"/>
        <v>15.048269050221906</v>
      </c>
      <c r="Y121" s="32">
        <v>31941739.130434781</v>
      </c>
      <c r="Z121" s="32">
        <v>106521739.13043478</v>
      </c>
      <c r="AA121" s="32">
        <v>4900000000</v>
      </c>
      <c r="AB121" s="246">
        <f t="shared" si="46"/>
        <v>15.404745763080856</v>
      </c>
      <c r="AC121" s="32">
        <v>0</v>
      </c>
      <c r="AD121" s="44" t="s">
        <v>412</v>
      </c>
      <c r="AE121" s="272">
        <v>1.1227</v>
      </c>
      <c r="AF121" s="269">
        <f t="shared" si="47"/>
        <v>0.11573649848259676</v>
      </c>
      <c r="AG121" s="44">
        <v>1</v>
      </c>
      <c r="AH121" s="44"/>
      <c r="AM121" s="268"/>
    </row>
    <row r="122" spans="1:39" s="273" customFormat="1" ht="35" customHeight="1" x14ac:dyDescent="0.2">
      <c r="A122" s="45">
        <v>42528</v>
      </c>
      <c r="B122" s="44" t="s">
        <v>411</v>
      </c>
      <c r="C122" s="44" t="s">
        <v>94</v>
      </c>
      <c r="D122" s="44" t="s">
        <v>401</v>
      </c>
      <c r="E122" s="44">
        <f t="shared" si="37"/>
        <v>1</v>
      </c>
      <c r="F122" s="44">
        <f t="shared" si="38"/>
        <v>0</v>
      </c>
      <c r="G122" s="42">
        <v>12</v>
      </c>
      <c r="H122" s="42">
        <v>12.5</v>
      </c>
      <c r="I122" s="43">
        <f t="shared" si="48"/>
        <v>4.08219945202552E-2</v>
      </c>
      <c r="J122" s="252">
        <f t="shared" si="39"/>
        <v>1.133871054123147E-6</v>
      </c>
      <c r="K122" s="210">
        <v>-7.4884618125039995E-4</v>
      </c>
      <c r="L122" s="210">
        <f t="shared" si="40"/>
        <v>4.1570840701505601E-2</v>
      </c>
      <c r="M122" s="271">
        <f t="shared" si="41"/>
        <v>1</v>
      </c>
      <c r="N122" s="271">
        <f t="shared" si="42"/>
        <v>0</v>
      </c>
      <c r="O122" s="271">
        <f t="shared" si="43"/>
        <v>0</v>
      </c>
      <c r="P122" s="42">
        <v>6.4</v>
      </c>
      <c r="Q122" s="33">
        <v>0.53333333333333333</v>
      </c>
      <c r="R122" s="23">
        <v>0</v>
      </c>
      <c r="S122" s="23">
        <v>2011</v>
      </c>
      <c r="T122" s="23">
        <v>2</v>
      </c>
      <c r="U122" s="23">
        <f t="shared" si="44"/>
        <v>0.69314718055994529</v>
      </c>
      <c r="V122" s="32">
        <v>54166666</v>
      </c>
      <c r="W122" s="32">
        <f>G122*V122</f>
        <v>649999992</v>
      </c>
      <c r="X122" s="246">
        <f t="shared" si="45"/>
        <v>13.384727629564127</v>
      </c>
      <c r="Y122" s="32">
        <v>315000000.66666669</v>
      </c>
      <c r="Z122" s="32">
        <v>369166666.66666669</v>
      </c>
      <c r="AA122" s="32">
        <v>4430000000</v>
      </c>
      <c r="AB122" s="246">
        <f t="shared" si="46"/>
        <v>15.303910142021317</v>
      </c>
      <c r="AC122" s="32">
        <v>0</v>
      </c>
      <c r="AD122" s="44" t="s">
        <v>410</v>
      </c>
      <c r="AE122" s="270">
        <f>1+$AK$10</f>
        <v>1.3255325151439497</v>
      </c>
      <c r="AF122" s="269">
        <f t="shared" si="47"/>
        <v>0.28181427692057592</v>
      </c>
      <c r="AG122" s="44">
        <v>1</v>
      </c>
      <c r="AH122" s="44"/>
      <c r="AM122" s="268"/>
    </row>
    <row r="123" spans="1:39" s="273" customFormat="1" ht="35" customHeight="1" x14ac:dyDescent="0.2">
      <c r="A123" s="45">
        <v>42703</v>
      </c>
      <c r="B123" s="44" t="s">
        <v>409</v>
      </c>
      <c r="C123" s="44" t="s">
        <v>10</v>
      </c>
      <c r="D123" s="44" t="s">
        <v>406</v>
      </c>
      <c r="E123" s="44">
        <f t="shared" si="37"/>
        <v>0</v>
      </c>
      <c r="F123" s="44">
        <f t="shared" si="38"/>
        <v>1</v>
      </c>
      <c r="G123" s="42">
        <v>43</v>
      </c>
      <c r="H123" s="42">
        <v>43</v>
      </c>
      <c r="I123" s="43">
        <f t="shared" si="48"/>
        <v>0</v>
      </c>
      <c r="J123" s="252">
        <f t="shared" si="39"/>
        <v>1.754506388008997E-3</v>
      </c>
      <c r="K123" s="210">
        <v>7.3679221585837033E-3</v>
      </c>
      <c r="L123" s="210">
        <f t="shared" si="40"/>
        <v>-7.3679221585837033E-3</v>
      </c>
      <c r="M123" s="271">
        <f t="shared" si="41"/>
        <v>0</v>
      </c>
      <c r="N123" s="271">
        <f t="shared" si="42"/>
        <v>0</v>
      </c>
      <c r="O123" s="271">
        <f t="shared" si="43"/>
        <v>1</v>
      </c>
      <c r="P123" s="42">
        <v>21.88</v>
      </c>
      <c r="Q123" s="33">
        <v>0.50883720930232557</v>
      </c>
      <c r="R123" s="23">
        <v>0</v>
      </c>
      <c r="S123" s="23">
        <v>1996</v>
      </c>
      <c r="T123" s="23">
        <v>17</v>
      </c>
      <c r="U123" s="23">
        <f t="shared" si="44"/>
        <v>2.8332133440562162</v>
      </c>
      <c r="V123" s="32">
        <v>18023255</v>
      </c>
      <c r="W123" s="32">
        <f>G123*V123</f>
        <v>774999965</v>
      </c>
      <c r="X123" s="246">
        <f t="shared" si="45"/>
        <v>13.560618263174193</v>
      </c>
      <c r="Y123" s="32">
        <v>50000000</v>
      </c>
      <c r="Z123" s="32">
        <v>68023255</v>
      </c>
      <c r="AA123" s="32">
        <v>2924999965</v>
      </c>
      <c r="AB123" s="246">
        <f t="shared" si="46"/>
        <v>14.888805026682283</v>
      </c>
      <c r="AC123" s="32">
        <v>0</v>
      </c>
      <c r="AD123" s="44" t="s">
        <v>408</v>
      </c>
      <c r="AE123" s="270">
        <f>1+$AK$10</f>
        <v>1.3255325151439497</v>
      </c>
      <c r="AF123" s="269">
        <f t="shared" si="47"/>
        <v>0.28181427692057592</v>
      </c>
      <c r="AG123" s="44">
        <v>1</v>
      </c>
      <c r="AH123" s="44"/>
      <c r="AM123" s="268"/>
    </row>
    <row r="124" spans="1:39" ht="35" customHeight="1" x14ac:dyDescent="0.2">
      <c r="A124" s="45">
        <v>42832</v>
      </c>
      <c r="B124" s="44" t="s">
        <v>407</v>
      </c>
      <c r="C124" s="44" t="s">
        <v>8</v>
      </c>
      <c r="D124" s="44" t="s">
        <v>406</v>
      </c>
      <c r="E124" s="44">
        <f t="shared" si="37"/>
        <v>0</v>
      </c>
      <c r="F124" s="44">
        <f t="shared" si="38"/>
        <v>1</v>
      </c>
      <c r="G124" s="42">
        <v>25</v>
      </c>
      <c r="H124" s="42">
        <v>25</v>
      </c>
      <c r="I124" s="43">
        <f t="shared" si="48"/>
        <v>0</v>
      </c>
      <c r="J124" s="252">
        <f t="shared" si="39"/>
        <v>1.754506388008997E-3</v>
      </c>
      <c r="K124" s="210">
        <v>6.6910794755075786E-4</v>
      </c>
      <c r="L124" s="210">
        <f t="shared" si="40"/>
        <v>-6.6910794755075786E-4</v>
      </c>
      <c r="M124" s="271">
        <f t="shared" si="41"/>
        <v>0</v>
      </c>
      <c r="N124" s="271">
        <f t="shared" si="42"/>
        <v>0</v>
      </c>
      <c r="O124" s="271">
        <f t="shared" si="43"/>
        <v>1</v>
      </c>
      <c r="P124" s="42">
        <v>3.35</v>
      </c>
      <c r="Q124" s="33">
        <f>P124/G124</f>
        <v>0.13400000000000001</v>
      </c>
      <c r="R124" s="23">
        <v>0</v>
      </c>
      <c r="S124" s="23">
        <v>2007</v>
      </c>
      <c r="T124" s="23">
        <f>2017-S124</f>
        <v>10</v>
      </c>
      <c r="U124" s="23">
        <f t="shared" si="44"/>
        <v>2.3025850929940459</v>
      </c>
      <c r="V124" s="32">
        <v>16000000</v>
      </c>
      <c r="W124" s="32">
        <f>G124*V124</f>
        <v>400000000</v>
      </c>
      <c r="X124" s="246">
        <f t="shared" si="45"/>
        <v>12.899219826090119</v>
      </c>
      <c r="Y124" s="32">
        <f>Z124-V124</f>
        <v>33600000</v>
      </c>
      <c r="Z124" s="32">
        <f>AA124/G124</f>
        <v>49600000</v>
      </c>
      <c r="AA124" s="32">
        <v>1240000000</v>
      </c>
      <c r="AB124" s="246">
        <f t="shared" si="46"/>
        <v>14.03062193758122</v>
      </c>
      <c r="AC124" s="32">
        <v>0</v>
      </c>
      <c r="AD124" s="44" t="s">
        <v>405</v>
      </c>
      <c r="AE124" s="270">
        <f>1+$AK$10</f>
        <v>1.3255325151439497</v>
      </c>
      <c r="AF124" s="269">
        <f t="shared" si="47"/>
        <v>0.28181427692057592</v>
      </c>
      <c r="AG124" s="44">
        <v>1</v>
      </c>
      <c r="AH124" s="44"/>
      <c r="AM124" s="268"/>
    </row>
    <row r="125" spans="1:39" ht="35" customHeight="1" x14ac:dyDescent="0.2">
      <c r="A125" s="45">
        <v>42884</v>
      </c>
      <c r="B125" s="44" t="s">
        <v>404</v>
      </c>
      <c r="C125" s="44" t="s">
        <v>93</v>
      </c>
      <c r="D125" s="44" t="s">
        <v>401</v>
      </c>
      <c r="E125" s="44">
        <f t="shared" si="37"/>
        <v>1</v>
      </c>
      <c r="F125" s="44">
        <f t="shared" si="38"/>
        <v>0</v>
      </c>
      <c r="G125" s="42">
        <v>30</v>
      </c>
      <c r="H125" s="42">
        <v>30</v>
      </c>
      <c r="I125" s="43">
        <f t="shared" si="48"/>
        <v>0</v>
      </c>
      <c r="J125" s="252">
        <f t="shared" si="39"/>
        <v>1.754506388008997E-3</v>
      </c>
      <c r="K125" s="210">
        <v>-7.4856586592418855E-4</v>
      </c>
      <c r="L125" s="210">
        <f t="shared" si="40"/>
        <v>7.4856586592418855E-4</v>
      </c>
      <c r="M125" s="271">
        <f t="shared" si="41"/>
        <v>0</v>
      </c>
      <c r="N125" s="271">
        <f t="shared" si="42"/>
        <v>0</v>
      </c>
      <c r="O125" s="271">
        <f t="shared" si="43"/>
        <v>1</v>
      </c>
      <c r="P125" s="42">
        <v>27</v>
      </c>
      <c r="Q125" s="33">
        <f>P125/G125</f>
        <v>0.9</v>
      </c>
      <c r="R125" s="23">
        <v>0</v>
      </c>
      <c r="S125" s="23">
        <v>1947</v>
      </c>
      <c r="T125" s="23">
        <f>2017-S125</f>
        <v>70</v>
      </c>
      <c r="U125" s="23">
        <f t="shared" si="44"/>
        <v>4.2484952420493594</v>
      </c>
      <c r="V125" s="32">
        <v>46670000</v>
      </c>
      <c r="W125" s="32">
        <f>G125*V125</f>
        <v>1400100000</v>
      </c>
      <c r="X125" s="246">
        <f t="shared" si="45"/>
        <v>14.152054220606017</v>
      </c>
      <c r="Y125" s="32">
        <f>Z125-V125</f>
        <v>19996666.666666664</v>
      </c>
      <c r="Z125" s="32">
        <f>AA125/G125</f>
        <v>66666666.666666664</v>
      </c>
      <c r="AA125" s="32">
        <v>2000000000</v>
      </c>
      <c r="AB125" s="246">
        <f t="shared" si="46"/>
        <v>14.508657738524219</v>
      </c>
      <c r="AC125" s="32">
        <v>0</v>
      </c>
      <c r="AD125" s="44" t="s">
        <v>403</v>
      </c>
      <c r="AE125" s="272">
        <v>1.1227</v>
      </c>
      <c r="AF125" s="269">
        <f t="shared" si="47"/>
        <v>0.11573649848259676</v>
      </c>
      <c r="AG125" s="44">
        <v>1</v>
      </c>
      <c r="AH125" s="44"/>
      <c r="AM125" s="268"/>
    </row>
    <row r="126" spans="1:39" ht="35" customHeight="1" x14ac:dyDescent="0.2">
      <c r="A126" s="45">
        <v>42899</v>
      </c>
      <c r="B126" s="44" t="s">
        <v>402</v>
      </c>
      <c r="C126" s="44" t="s">
        <v>92</v>
      </c>
      <c r="D126" s="44" t="s">
        <v>401</v>
      </c>
      <c r="E126" s="44">
        <f t="shared" si="37"/>
        <v>1</v>
      </c>
      <c r="F126" s="44">
        <f t="shared" si="38"/>
        <v>0</v>
      </c>
      <c r="G126" s="42">
        <v>78</v>
      </c>
      <c r="H126" s="42">
        <v>79</v>
      </c>
      <c r="I126" s="43">
        <f t="shared" si="48"/>
        <v>1.2739025777429712E-2</v>
      </c>
      <c r="J126" s="252">
        <f t="shared" si="39"/>
        <v>8.495943939651891E-4</v>
      </c>
      <c r="K126" s="210">
        <v>7.3951320828677201E-3</v>
      </c>
      <c r="L126" s="210">
        <f t="shared" si="40"/>
        <v>5.3438936945619919E-3</v>
      </c>
      <c r="M126" s="271">
        <f t="shared" si="41"/>
        <v>1</v>
      </c>
      <c r="N126" s="271">
        <f t="shared" si="42"/>
        <v>0</v>
      </c>
      <c r="O126" s="271">
        <f t="shared" si="43"/>
        <v>0</v>
      </c>
      <c r="P126" s="42">
        <v>112.26</v>
      </c>
      <c r="Q126" s="33">
        <f>P126/G126</f>
        <v>1.4392307692307693</v>
      </c>
      <c r="R126" s="23"/>
      <c r="S126" s="23">
        <v>1995</v>
      </c>
      <c r="T126" s="23">
        <f>2017-S126</f>
        <v>22</v>
      </c>
      <c r="U126" s="23">
        <f t="shared" si="44"/>
        <v>3.0910424533583161</v>
      </c>
      <c r="V126" s="32">
        <v>24400000</v>
      </c>
      <c r="W126" s="32">
        <f>G126*V126</f>
        <v>1903200000</v>
      </c>
      <c r="X126" s="246">
        <f t="shared" si="45"/>
        <v>14.459047237970886</v>
      </c>
      <c r="Y126" s="32">
        <f>Z126-V126</f>
        <v>83035897.43589744</v>
      </c>
      <c r="Z126" s="32">
        <f>AA126/G126</f>
        <v>107435897.43589744</v>
      </c>
      <c r="AA126" s="32">
        <v>8380000000</v>
      </c>
      <c r="AB126" s="246">
        <f t="shared" si="46"/>
        <v>15.941358472458266</v>
      </c>
      <c r="AC126" s="32">
        <v>0</v>
      </c>
      <c r="AD126" s="44" t="s">
        <v>400</v>
      </c>
      <c r="AE126" s="270">
        <f>1+$AK$13</f>
        <v>1.0241200495207501</v>
      </c>
      <c r="AF126" s="269">
        <f t="shared" si="47"/>
        <v>2.383375560583716E-2</v>
      </c>
      <c r="AG126" s="44">
        <v>0</v>
      </c>
      <c r="AH126" s="44"/>
      <c r="AM126" s="268"/>
    </row>
    <row r="127" spans="1:39" ht="35" customHeight="1" x14ac:dyDescent="0.2">
      <c r="M127" s="267"/>
      <c r="N127" s="267"/>
      <c r="O127" s="267"/>
      <c r="V127" s="262"/>
      <c r="AH127" s="44"/>
    </row>
    <row r="128" spans="1:39" ht="35" customHeight="1" x14ac:dyDescent="0.2">
      <c r="M128" s="267"/>
      <c r="V128" s="262"/>
      <c r="Y128" s="262"/>
      <c r="Z128" s="262"/>
      <c r="AH128" s="44"/>
    </row>
    <row r="129" spans="4:34" ht="35" customHeight="1" x14ac:dyDescent="0.2">
      <c r="V129" s="262"/>
      <c r="W129" s="262"/>
      <c r="X129" s="262"/>
      <c r="Y129" s="262"/>
      <c r="Z129" s="262"/>
      <c r="AA129" s="262"/>
      <c r="AB129" s="262"/>
      <c r="AC129" s="262"/>
      <c r="AH129" s="44"/>
    </row>
    <row r="130" spans="4:34" ht="35" customHeight="1" x14ac:dyDescent="0.2">
      <c r="D130" s="266"/>
      <c r="E130" s="266"/>
      <c r="F130" s="266"/>
      <c r="G130" s="266"/>
      <c r="H130" s="266"/>
      <c r="I130" s="266"/>
      <c r="J130" s="266"/>
      <c r="M130" s="266"/>
      <c r="N130" s="266"/>
      <c r="O130" s="266"/>
      <c r="P130" s="266"/>
      <c r="Q130" s="266"/>
      <c r="R130" s="266"/>
      <c r="S130" s="266"/>
      <c r="T130" s="266"/>
      <c r="U130" s="266"/>
      <c r="V130" s="266"/>
      <c r="W130" s="266"/>
      <c r="X130" s="266"/>
      <c r="Y130" s="266"/>
      <c r="Z130" s="266"/>
      <c r="AA130" s="266"/>
      <c r="AB130" s="266"/>
      <c r="AC130" s="266"/>
      <c r="AH130" s="44"/>
    </row>
    <row r="131" spans="4:34" ht="35" customHeight="1" x14ac:dyDescent="0.2">
      <c r="D131" s="266"/>
      <c r="E131" s="266"/>
      <c r="F131" s="266"/>
      <c r="G131" s="266"/>
      <c r="H131" s="266"/>
      <c r="I131" s="266"/>
      <c r="J131" s="266"/>
      <c r="M131" s="266"/>
      <c r="N131" s="266"/>
      <c r="O131" s="266"/>
      <c r="P131" s="266"/>
      <c r="Q131" s="266"/>
      <c r="R131" s="266"/>
      <c r="S131" s="266"/>
      <c r="T131" s="266"/>
      <c r="U131" s="266"/>
      <c r="V131" s="266"/>
      <c r="W131" s="266"/>
      <c r="X131" s="266"/>
      <c r="Y131" s="266"/>
      <c r="Z131" s="266"/>
      <c r="AA131" s="266"/>
      <c r="AB131" s="266"/>
      <c r="AC131" s="266"/>
    </row>
    <row r="132" spans="4:34" ht="35" customHeight="1" x14ac:dyDescent="0.2">
      <c r="D132" s="69"/>
      <c r="E132" s="69"/>
      <c r="F132" s="69"/>
      <c r="G132" s="266"/>
      <c r="H132" s="266"/>
      <c r="I132" s="266"/>
      <c r="J132" s="266"/>
      <c r="M132" s="69"/>
      <c r="N132" s="69"/>
      <c r="O132" s="69"/>
      <c r="P132" s="266"/>
      <c r="Q132" s="266"/>
      <c r="R132" s="266"/>
      <c r="S132" s="266"/>
      <c r="T132" s="266"/>
      <c r="U132" s="266"/>
      <c r="V132" s="266"/>
      <c r="W132" s="69"/>
      <c r="X132" s="69"/>
      <c r="Y132" s="69"/>
      <c r="Z132" s="69"/>
      <c r="AA132" s="266"/>
      <c r="AB132" s="266"/>
      <c r="AC132" s="266"/>
    </row>
    <row r="133" spans="4:34" ht="35" customHeight="1" x14ac:dyDescent="0.2">
      <c r="D133" s="41"/>
      <c r="E133" s="41"/>
      <c r="F133" s="41"/>
      <c r="G133" s="266"/>
      <c r="H133" s="266"/>
      <c r="I133" s="266"/>
      <c r="J133" s="266"/>
      <c r="M133" s="41"/>
      <c r="N133" s="41"/>
      <c r="O133" s="41"/>
      <c r="P133" s="266"/>
      <c r="Q133" s="266"/>
      <c r="R133" s="266"/>
      <c r="S133" s="266"/>
      <c r="T133" s="266"/>
      <c r="U133" s="266"/>
      <c r="V133" s="266"/>
      <c r="W133" s="41"/>
      <c r="X133" s="41"/>
      <c r="Y133" s="41"/>
      <c r="Z133" s="41"/>
      <c r="AA133" s="266"/>
      <c r="AB133" s="266"/>
      <c r="AC133" s="266"/>
    </row>
    <row r="134" spans="4:34" ht="35" customHeight="1" x14ac:dyDescent="0.2">
      <c r="D134" s="41"/>
      <c r="E134" s="41"/>
      <c r="F134" s="41"/>
      <c r="G134" s="266"/>
      <c r="H134" s="266"/>
      <c r="I134" s="266"/>
      <c r="J134" s="266"/>
      <c r="M134" s="41"/>
      <c r="N134" s="41"/>
      <c r="O134" s="41"/>
      <c r="P134" s="266"/>
      <c r="Q134" s="266"/>
      <c r="R134" s="266"/>
      <c r="S134" s="266"/>
      <c r="T134" s="266"/>
      <c r="U134" s="266"/>
      <c r="V134" s="266"/>
      <c r="W134" s="41"/>
      <c r="X134" s="41"/>
      <c r="Y134" s="41"/>
      <c r="Z134" s="41"/>
      <c r="AA134" s="266"/>
      <c r="AB134" s="266"/>
      <c r="AC134" s="266"/>
    </row>
    <row r="135" spans="4:34" ht="35" customHeight="1" x14ac:dyDescent="0.2">
      <c r="D135" s="41"/>
      <c r="E135" s="41"/>
      <c r="F135" s="41"/>
      <c r="G135" s="266"/>
      <c r="H135" s="266"/>
      <c r="I135" s="266"/>
      <c r="J135" s="266"/>
      <c r="M135" s="41"/>
      <c r="N135" s="41"/>
      <c r="O135" s="41"/>
      <c r="P135" s="266"/>
      <c r="Q135" s="266"/>
      <c r="R135" s="266"/>
      <c r="S135" s="266"/>
      <c r="T135" s="266"/>
      <c r="U135" s="266"/>
      <c r="V135" s="266"/>
      <c r="W135" s="41"/>
      <c r="X135" s="41"/>
      <c r="Y135" s="41"/>
      <c r="Z135" s="41"/>
      <c r="AA135" s="266"/>
      <c r="AB135" s="266"/>
      <c r="AC135" s="266"/>
    </row>
    <row r="136" spans="4:34" ht="35" customHeight="1" x14ac:dyDescent="0.2">
      <c r="D136" s="41"/>
      <c r="E136" s="41"/>
      <c r="F136" s="41"/>
      <c r="G136" s="266"/>
      <c r="H136" s="266"/>
      <c r="I136" s="266"/>
      <c r="J136" s="266"/>
      <c r="M136" s="41"/>
      <c r="N136" s="41"/>
      <c r="O136" s="41"/>
      <c r="P136" s="266"/>
      <c r="Q136" s="266"/>
      <c r="R136" s="266"/>
      <c r="S136" s="266"/>
      <c r="T136" s="266"/>
      <c r="U136" s="266"/>
      <c r="V136" s="266"/>
      <c r="W136" s="41"/>
      <c r="X136" s="41"/>
      <c r="Y136" s="41"/>
      <c r="Z136" s="41"/>
      <c r="AA136" s="266"/>
      <c r="AB136" s="266"/>
      <c r="AC136" s="266"/>
    </row>
    <row r="137" spans="4:34" ht="35" customHeight="1" x14ac:dyDescent="0.2">
      <c r="D137" s="41"/>
      <c r="E137" s="41"/>
      <c r="F137" s="41"/>
      <c r="G137" s="266"/>
      <c r="H137" s="266"/>
      <c r="I137" s="266"/>
      <c r="J137" s="266"/>
      <c r="M137" s="41"/>
      <c r="N137" s="41"/>
      <c r="O137" s="41"/>
      <c r="P137" s="266"/>
      <c r="Q137" s="266"/>
      <c r="R137" s="266"/>
      <c r="S137" s="266"/>
      <c r="T137" s="266"/>
      <c r="U137" s="266"/>
      <c r="V137" s="266"/>
      <c r="W137" s="41"/>
      <c r="X137" s="41"/>
      <c r="Y137" s="41"/>
      <c r="Z137" s="41"/>
      <c r="AA137" s="266"/>
      <c r="AB137" s="266"/>
      <c r="AC137" s="266"/>
    </row>
    <row r="138" spans="4:34" ht="35" customHeight="1" x14ac:dyDescent="0.2">
      <c r="D138" s="41"/>
      <c r="E138" s="41"/>
      <c r="F138" s="41"/>
      <c r="G138" s="266"/>
      <c r="H138" s="266"/>
      <c r="I138" s="266"/>
      <c r="J138" s="266"/>
      <c r="M138" s="41"/>
      <c r="N138" s="41"/>
      <c r="O138" s="41"/>
      <c r="P138" s="266"/>
      <c r="Q138" s="266"/>
      <c r="R138" s="266"/>
      <c r="S138" s="266"/>
      <c r="T138" s="266"/>
      <c r="U138" s="266"/>
      <c r="V138" s="266"/>
      <c r="W138" s="41"/>
      <c r="X138" s="41"/>
      <c r="Y138" s="41"/>
      <c r="Z138" s="41"/>
      <c r="AA138" s="266"/>
      <c r="AB138" s="266"/>
      <c r="AC138" s="266"/>
    </row>
    <row r="139" spans="4:34" ht="35" customHeight="1" x14ac:dyDescent="0.2">
      <c r="D139" s="41"/>
      <c r="E139" s="41"/>
      <c r="F139" s="41"/>
      <c r="G139" s="266"/>
      <c r="H139" s="266"/>
      <c r="I139" s="266"/>
      <c r="J139" s="266"/>
      <c r="M139" s="41"/>
      <c r="N139" s="41"/>
      <c r="O139" s="41"/>
      <c r="P139" s="266"/>
      <c r="Q139" s="266"/>
      <c r="R139" s="266"/>
      <c r="S139" s="266"/>
      <c r="T139" s="266"/>
      <c r="U139" s="266"/>
      <c r="V139" s="266"/>
      <c r="W139" s="41"/>
      <c r="X139" s="41"/>
      <c r="Y139" s="41"/>
      <c r="Z139" s="41"/>
      <c r="AA139" s="266"/>
      <c r="AB139" s="266"/>
      <c r="AC139" s="266"/>
    </row>
    <row r="140" spans="4:34" ht="35" customHeight="1" x14ac:dyDescent="0.2">
      <c r="D140" s="266"/>
      <c r="E140" s="266"/>
      <c r="F140" s="266"/>
      <c r="G140" s="266"/>
      <c r="H140" s="266"/>
      <c r="I140" s="266"/>
      <c r="J140" s="266"/>
      <c r="M140" s="41"/>
      <c r="N140" s="41"/>
      <c r="O140" s="41"/>
      <c r="P140" s="266"/>
      <c r="Q140" s="266"/>
      <c r="R140" s="266"/>
      <c r="S140" s="266"/>
      <c r="T140" s="266"/>
      <c r="U140" s="266"/>
      <c r="V140" s="266"/>
      <c r="W140" s="41"/>
      <c r="X140" s="41"/>
      <c r="Y140" s="41"/>
      <c r="Z140" s="41"/>
      <c r="AA140" s="266"/>
      <c r="AB140" s="266"/>
      <c r="AC140" s="266"/>
    </row>
    <row r="141" spans="4:34" ht="35" customHeight="1" x14ac:dyDescent="0.2">
      <c r="D141" s="266"/>
      <c r="E141" s="266"/>
      <c r="F141" s="266"/>
      <c r="G141" s="266"/>
      <c r="H141" s="266"/>
      <c r="I141" s="266"/>
      <c r="J141" s="266"/>
      <c r="M141" s="41"/>
      <c r="N141" s="41"/>
      <c r="O141" s="41"/>
      <c r="P141" s="266"/>
      <c r="Q141" s="266"/>
      <c r="R141" s="266"/>
      <c r="S141" s="266"/>
      <c r="T141" s="266"/>
      <c r="U141" s="266"/>
      <c r="V141" s="266"/>
      <c r="W141" s="41"/>
      <c r="X141" s="41"/>
      <c r="Y141" s="41"/>
      <c r="Z141" s="41"/>
      <c r="AA141" s="266"/>
      <c r="AB141" s="266"/>
      <c r="AC141" s="266"/>
    </row>
    <row r="142" spans="4:34" ht="35" customHeight="1" x14ac:dyDescent="0.2">
      <c r="D142" s="266"/>
      <c r="E142" s="266"/>
      <c r="F142" s="266"/>
      <c r="G142" s="266"/>
      <c r="H142" s="266"/>
      <c r="I142" s="266"/>
      <c r="J142" s="266"/>
      <c r="M142" s="41"/>
      <c r="N142" s="41"/>
      <c r="O142" s="41"/>
      <c r="P142" s="266"/>
      <c r="Q142" s="266"/>
      <c r="R142" s="266"/>
      <c r="S142" s="266"/>
      <c r="T142" s="266"/>
      <c r="U142" s="266"/>
      <c r="V142" s="266"/>
      <c r="W142" s="41"/>
      <c r="X142" s="41"/>
      <c r="Y142" s="41"/>
      <c r="Z142" s="41"/>
      <c r="AA142" s="266"/>
      <c r="AB142" s="266"/>
      <c r="AC142" s="266"/>
    </row>
    <row r="143" spans="4:34" x14ac:dyDescent="0.2">
      <c r="D143" s="266"/>
      <c r="E143" s="266"/>
      <c r="F143" s="266"/>
      <c r="G143" s="266"/>
      <c r="H143" s="266"/>
      <c r="I143" s="266"/>
      <c r="J143" s="266"/>
      <c r="M143" s="41"/>
      <c r="N143" s="41"/>
      <c r="O143" s="41"/>
      <c r="P143" s="266"/>
      <c r="Q143" s="266"/>
      <c r="R143" s="266"/>
      <c r="S143" s="266"/>
      <c r="T143" s="266"/>
      <c r="U143" s="266"/>
      <c r="V143" s="265"/>
      <c r="W143" s="41"/>
      <c r="X143" s="41"/>
      <c r="Y143" s="41"/>
      <c r="Z143" s="41"/>
      <c r="AA143" s="265"/>
      <c r="AB143" s="265"/>
      <c r="AC143" s="265"/>
    </row>
    <row r="144" spans="4:34" x14ac:dyDescent="0.2">
      <c r="D144" s="266"/>
      <c r="E144" s="266"/>
      <c r="F144" s="266"/>
      <c r="G144" s="266"/>
      <c r="H144" s="266"/>
      <c r="I144" s="266"/>
      <c r="J144" s="266"/>
      <c r="M144" s="266"/>
      <c r="N144" s="266"/>
      <c r="O144" s="266"/>
      <c r="P144" s="266"/>
      <c r="Q144" s="266"/>
      <c r="R144" s="266"/>
      <c r="S144" s="266"/>
      <c r="T144" s="266"/>
      <c r="U144" s="266"/>
      <c r="V144" s="265"/>
      <c r="W144" s="265"/>
      <c r="X144" s="265"/>
      <c r="Y144" s="265"/>
      <c r="Z144" s="265"/>
      <c r="AA144" s="265"/>
      <c r="AB144" s="265"/>
      <c r="AC144" s="265"/>
    </row>
  </sheetData>
  <autoFilter ref="A1:AD127">
    <sortState ref="A2:AC127">
      <sortCondition ref="A1:A127"/>
    </sortState>
  </autoFilter>
  <pageMargins left="0.7" right="0.7" top="0.75" bottom="0.75" header="0.3" footer="0.3"/>
  <pageSetup paperSize="9" orientation="portrait" verticalDpi="0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339"/>
  <sheetViews>
    <sheetView topLeftCell="Q1" workbookViewId="0">
      <pane ySplit="1" topLeftCell="A2" activePane="bottomLeft" state="frozen"/>
      <selection pane="bottomLeft" activeCell="W24" sqref="W24"/>
    </sheetView>
  </sheetViews>
  <sheetFormatPr baseColWidth="10" defaultColWidth="8.83203125" defaultRowHeight="15" x14ac:dyDescent="0.2"/>
  <cols>
    <col min="1" max="1" width="10.1640625" style="318" bestFit="1" customWidth="1"/>
    <col min="2" max="2" width="8.83203125" style="318"/>
    <col min="3" max="3" width="10" style="318" bestFit="1" customWidth="1"/>
    <col min="4" max="4" width="10" style="318" customWidth="1"/>
    <col min="5" max="5" width="10.6640625" style="318" customWidth="1"/>
    <col min="6" max="6" width="23.6640625" style="318" bestFit="1" customWidth="1"/>
    <col min="7" max="7" width="12.6640625" style="318" customWidth="1"/>
    <col min="8" max="8" width="38.5" style="318" bestFit="1" customWidth="1"/>
    <col min="9" max="9" width="25" style="318" bestFit="1" customWidth="1"/>
    <col min="10" max="11" width="22.5" style="318" customWidth="1"/>
    <col min="12" max="12" width="30.5" style="318" bestFit="1" customWidth="1"/>
    <col min="13" max="13" width="18.83203125" style="318" bestFit="1" customWidth="1"/>
    <col min="14" max="14" width="24.83203125" style="318" bestFit="1" customWidth="1"/>
    <col min="15" max="15" width="13.6640625" style="318" bestFit="1" customWidth="1"/>
    <col min="16" max="16" width="15.1640625" style="318" bestFit="1" customWidth="1"/>
    <col min="17" max="17" width="18.1640625" style="318" bestFit="1" customWidth="1"/>
    <col min="18" max="18" width="8.83203125" style="318"/>
    <col min="19" max="19" width="12.83203125" style="318" bestFit="1" customWidth="1"/>
    <col min="20" max="20" width="13.6640625" style="318" bestFit="1" customWidth="1"/>
    <col min="21" max="21" width="21" style="318" bestFit="1" customWidth="1"/>
    <col min="22" max="22" width="18.6640625" style="319" customWidth="1"/>
    <col min="23" max="23" width="35.83203125" style="318" bestFit="1" customWidth="1"/>
    <col min="24" max="24" width="10.5" style="318" bestFit="1" customWidth="1"/>
    <col min="25" max="16384" width="8.83203125" style="318"/>
  </cols>
  <sheetData>
    <row r="1" spans="1:26" ht="17.25" customHeight="1" x14ac:dyDescent="0.2">
      <c r="A1" s="342" t="s">
        <v>633</v>
      </c>
      <c r="B1" s="342" t="s">
        <v>88</v>
      </c>
      <c r="C1" s="342" t="s">
        <v>627</v>
      </c>
      <c r="D1" s="342" t="s">
        <v>21</v>
      </c>
      <c r="E1" s="342" t="s">
        <v>632</v>
      </c>
      <c r="F1" s="342" t="s">
        <v>631</v>
      </c>
      <c r="G1" s="342" t="s">
        <v>630</v>
      </c>
      <c r="H1" s="342" t="s">
        <v>629</v>
      </c>
      <c r="I1" s="342" t="s">
        <v>628</v>
      </c>
      <c r="J1" s="342" t="s">
        <v>627</v>
      </c>
      <c r="K1" s="342"/>
      <c r="L1" s="342" t="s">
        <v>626</v>
      </c>
      <c r="M1" s="342" t="s">
        <v>625</v>
      </c>
      <c r="N1" s="342" t="s">
        <v>624</v>
      </c>
      <c r="O1" s="342" t="s">
        <v>623</v>
      </c>
      <c r="P1" s="342" t="s">
        <v>622</v>
      </c>
      <c r="Q1" s="342" t="s">
        <v>621</v>
      </c>
      <c r="R1" s="342" t="s">
        <v>620</v>
      </c>
      <c r="S1" s="342" t="s">
        <v>619</v>
      </c>
      <c r="T1" s="342" t="s">
        <v>618</v>
      </c>
      <c r="U1" s="342" t="s">
        <v>617</v>
      </c>
      <c r="V1" s="341"/>
    </row>
    <row r="2" spans="1:26" ht="16" thickBot="1" x14ac:dyDescent="0.25">
      <c r="A2" s="322">
        <v>36528</v>
      </c>
      <c r="B2" s="321">
        <v>206.52499399999999</v>
      </c>
      <c r="C2" s="320"/>
      <c r="D2" s="320"/>
      <c r="J2" s="318">
        <f>IF(C2*O2&lt;&gt;0,C2,0)</f>
        <v>0</v>
      </c>
      <c r="K2" s="318" t="str">
        <f>IF(C2*O2=0,"",C2)</f>
        <v/>
      </c>
      <c r="O2" s="318">
        <f>IF(ISBLANK(L2),0,1)</f>
        <v>0</v>
      </c>
      <c r="P2" s="318">
        <f>IF(ISBLANK(M2),0,1)</f>
        <v>0</v>
      </c>
      <c r="Q2" s="318">
        <f>O2+P2</f>
        <v>0</v>
      </c>
      <c r="S2" s="318">
        <f>R2/$X$2</f>
        <v>0</v>
      </c>
      <c r="T2" s="318">
        <f>IF(S2&gt;=$X$3,1,0)</f>
        <v>0</v>
      </c>
      <c r="U2" s="318">
        <f>O2*T2+P2*T2</f>
        <v>0</v>
      </c>
      <c r="W2" s="340" t="s">
        <v>616</v>
      </c>
      <c r="X2" s="339">
        <f>MAX(R2:R4338)</f>
        <v>23</v>
      </c>
    </row>
    <row r="3" spans="1:26" ht="17" thickBot="1" x14ac:dyDescent="0.25">
      <c r="A3" s="322">
        <v>36529</v>
      </c>
      <c r="B3" s="321">
        <v>198.675003</v>
      </c>
      <c r="C3" s="320">
        <f>LN(B3/B2)</f>
        <v>-3.8751102470114866E-2</v>
      </c>
      <c r="D3" s="338"/>
      <c r="J3" s="318">
        <f>IF(C3*O3&lt;&gt;0,C3,0)</f>
        <v>0</v>
      </c>
      <c r="K3" s="318" t="str">
        <f>IF(C3*O3=0,"",C3)</f>
        <v/>
      </c>
      <c r="O3" s="318">
        <f>IF(ISBLANK(L3),0,1)</f>
        <v>0</v>
      </c>
      <c r="P3" s="318">
        <f>IF(ISBLANK(M3),0,1)</f>
        <v>0</v>
      </c>
      <c r="Q3" s="318">
        <f>O3+P3</f>
        <v>0</v>
      </c>
      <c r="S3" s="318">
        <f>R3/$X$2</f>
        <v>0</v>
      </c>
      <c r="T3" s="318">
        <f>IF(S3&gt;=$X$3,1,0)</f>
        <v>0</v>
      </c>
      <c r="U3" s="318">
        <f>O3*T3+P3*T3</f>
        <v>0</v>
      </c>
      <c r="W3" s="336" t="s">
        <v>615</v>
      </c>
      <c r="X3" s="337">
        <v>0.43478260869565216</v>
      </c>
      <c r="Y3" s="332"/>
    </row>
    <row r="4" spans="1:26" x14ac:dyDescent="0.2">
      <c r="A4" s="322">
        <v>36530</v>
      </c>
      <c r="B4" s="321">
        <v>192.949005</v>
      </c>
      <c r="C4" s="320">
        <f>LN(B4/B3)</f>
        <v>-2.9244407732316159E-2</v>
      </c>
      <c r="D4" s="320"/>
      <c r="J4" s="318">
        <f>IF(C4*O4&lt;&gt;0,C4,0)</f>
        <v>0</v>
      </c>
      <c r="K4" s="318" t="str">
        <f>IF(C4*O4=0,"",C4)</f>
        <v/>
      </c>
      <c r="O4" s="318">
        <f>IF(ISBLANK(L4),0,1)</f>
        <v>0</v>
      </c>
      <c r="P4" s="318">
        <f>IF(ISBLANK(M4),0,1)</f>
        <v>0</v>
      </c>
      <c r="Q4" s="318">
        <f>O4+P4</f>
        <v>0</v>
      </c>
      <c r="S4" s="318">
        <f>R4/$X$2</f>
        <v>0</v>
      </c>
      <c r="T4" s="318">
        <f>IF(S4&gt;=$X$3,1,0)</f>
        <v>0</v>
      </c>
      <c r="U4" s="318">
        <f>O4*T4+P4*T4</f>
        <v>0</v>
      </c>
      <c r="W4" s="336" t="s">
        <v>614</v>
      </c>
      <c r="X4" s="335">
        <f>X3*X2</f>
        <v>10</v>
      </c>
    </row>
    <row r="5" spans="1:26" x14ac:dyDescent="0.2">
      <c r="A5" s="322">
        <v>36531</v>
      </c>
      <c r="B5" s="321">
        <v>194.337006</v>
      </c>
      <c r="C5" s="320">
        <f>LN(B5/B4)</f>
        <v>7.1678651091518523E-3</v>
      </c>
      <c r="D5" s="320"/>
      <c r="J5" s="318">
        <f>IF(C5*O5&lt;&gt;0,C5,0)</f>
        <v>0</v>
      </c>
      <c r="K5" s="318" t="str">
        <f>IF(C5*O5=0,"",C5)</f>
        <v/>
      </c>
      <c r="O5" s="318">
        <f>IF(ISBLANK(L5),0,1)</f>
        <v>0</v>
      </c>
      <c r="P5" s="318">
        <f>IF(ISBLANK(M5),0,1)</f>
        <v>0</v>
      </c>
      <c r="Q5" s="318">
        <f>O5+P5</f>
        <v>0</v>
      </c>
      <c r="S5" s="318">
        <f>R5/$X$2</f>
        <v>0</v>
      </c>
      <c r="T5" s="318">
        <f>IF(S5&gt;=$X$3,1,0)</f>
        <v>0</v>
      </c>
      <c r="U5" s="318">
        <f>O5*T5+P5*T5</f>
        <v>0</v>
      </c>
      <c r="W5" s="334" t="s">
        <v>613</v>
      </c>
      <c r="X5" s="333">
        <f>SUM(U2:U4338)</f>
        <v>50</v>
      </c>
    </row>
    <row r="6" spans="1:26" x14ac:dyDescent="0.2">
      <c r="A6" s="322">
        <v>36532</v>
      </c>
      <c r="B6" s="321">
        <v>198.57699600000001</v>
      </c>
      <c r="C6" s="320">
        <f>LN(B6/B5)</f>
        <v>2.1583117783338771E-2</v>
      </c>
      <c r="D6" s="320"/>
      <c r="J6" s="318">
        <f>IF(C6*O6&lt;&gt;0,C6,0)</f>
        <v>0</v>
      </c>
      <c r="K6" s="318" t="str">
        <f>IF(C6*O6=0,"",C6)</f>
        <v/>
      </c>
      <c r="O6" s="318">
        <f>IF(ISBLANK(L6),0,1)</f>
        <v>0</v>
      </c>
      <c r="P6" s="318">
        <f>IF(ISBLANK(M6),0,1)</f>
        <v>0</v>
      </c>
      <c r="Q6" s="318">
        <f>O6+P6</f>
        <v>0</v>
      </c>
      <c r="S6" s="318">
        <f>R6/$X$2</f>
        <v>0</v>
      </c>
      <c r="T6" s="318">
        <f>IF(S6&gt;=$X$3,1,0)</f>
        <v>0</v>
      </c>
      <c r="U6" s="318">
        <f>O6*T6+P6*T6</f>
        <v>0</v>
      </c>
    </row>
    <row r="7" spans="1:26" x14ac:dyDescent="0.2">
      <c r="A7" s="322">
        <v>36535</v>
      </c>
      <c r="B7" s="321">
        <v>203.78900100000001</v>
      </c>
      <c r="C7" s="320">
        <f>LN(B7/B6)</f>
        <v>2.5908235667741475E-2</v>
      </c>
      <c r="D7" s="320"/>
      <c r="J7" s="318">
        <f>IF(C7*O7&lt;&gt;0,C7,0)</f>
        <v>0</v>
      </c>
      <c r="K7" s="318" t="str">
        <f>IF(C7*O7=0,"",C7)</f>
        <v/>
      </c>
      <c r="O7" s="318">
        <f>IF(ISBLANK(L7),0,1)</f>
        <v>0</v>
      </c>
      <c r="P7" s="318">
        <f>IF(ISBLANK(M7),0,1)</f>
        <v>0</v>
      </c>
      <c r="Q7" s="318">
        <f>O7+P7</f>
        <v>0</v>
      </c>
      <c r="S7" s="318">
        <f>R7/$X$2</f>
        <v>0</v>
      </c>
      <c r="T7" s="318">
        <f>IF(S7&gt;=$X$3,1,0)</f>
        <v>0</v>
      </c>
      <c r="U7" s="318">
        <f>O7*T7+P7*T7</f>
        <v>0</v>
      </c>
      <c r="Z7" s="332"/>
    </row>
    <row r="8" spans="1:26" x14ac:dyDescent="0.2">
      <c r="A8" s="322">
        <v>36536</v>
      </c>
      <c r="B8" s="321">
        <v>202.82200599999999</v>
      </c>
      <c r="C8" s="320">
        <f>LN(B8/B7)</f>
        <v>-4.7563730759187101E-3</v>
      </c>
      <c r="D8" s="320"/>
      <c r="J8" s="318">
        <f>IF(C8*O8&lt;&gt;0,C8,0)</f>
        <v>0</v>
      </c>
      <c r="K8" s="318" t="str">
        <f>IF(C8*O8=0,"",C8)</f>
        <v/>
      </c>
      <c r="O8" s="318">
        <f>IF(ISBLANK(L8),0,1)</f>
        <v>0</v>
      </c>
      <c r="P8" s="318">
        <f>IF(ISBLANK(M8),0,1)</f>
        <v>0</v>
      </c>
      <c r="Q8" s="318">
        <f>O8+P8</f>
        <v>0</v>
      </c>
      <c r="S8" s="318">
        <f>R8/$X$2</f>
        <v>0</v>
      </c>
      <c r="T8" s="318">
        <f>IF(S8&gt;=$X$3,1,0)</f>
        <v>0</v>
      </c>
      <c r="U8" s="318">
        <f>O8*T8+P8*T8</f>
        <v>0</v>
      </c>
    </row>
    <row r="9" spans="1:26" x14ac:dyDescent="0.2">
      <c r="A9" s="322">
        <v>36537</v>
      </c>
      <c r="B9" s="321">
        <v>198.93100000000001</v>
      </c>
      <c r="C9" s="320">
        <f>LN(B9/B8)</f>
        <v>-1.9370745748144541E-2</v>
      </c>
      <c r="D9" s="320"/>
      <c r="J9" s="318">
        <f>IF(C9*O9&lt;&gt;0,C9,0)</f>
        <v>0</v>
      </c>
      <c r="K9" s="318" t="str">
        <f>IF(C9*O9=0,"",C9)</f>
        <v/>
      </c>
      <c r="O9" s="318">
        <f>IF(ISBLANK(L9),0,1)</f>
        <v>0</v>
      </c>
      <c r="P9" s="318">
        <f>IF(ISBLANK(M9),0,1)</f>
        <v>0</v>
      </c>
      <c r="Q9" s="318">
        <f>O9+P9</f>
        <v>0</v>
      </c>
      <c r="S9" s="318">
        <f>R9/$X$2</f>
        <v>0</v>
      </c>
      <c r="T9" s="318">
        <f>IF(S9&gt;=$X$3,1,0)</f>
        <v>0</v>
      </c>
      <c r="U9" s="318">
        <f>O9*T9+P9*T9</f>
        <v>0</v>
      </c>
    </row>
    <row r="10" spans="1:26" x14ac:dyDescent="0.2">
      <c r="A10" s="322">
        <v>36538</v>
      </c>
      <c r="B10" s="321">
        <v>202.15699799999999</v>
      </c>
      <c r="C10" s="320">
        <f>LN(B10/B9)</f>
        <v>1.608658241548825E-2</v>
      </c>
      <c r="D10" s="320"/>
      <c r="J10" s="318">
        <f>IF(C10*O10&lt;&gt;0,C10,0)</f>
        <v>0</v>
      </c>
      <c r="K10" s="318" t="str">
        <f>IF(C10*O10=0,"",C10)</f>
        <v/>
      </c>
      <c r="O10" s="318">
        <f>IF(ISBLANK(L10),0,1)</f>
        <v>0</v>
      </c>
      <c r="P10" s="318">
        <f>IF(ISBLANK(M10),0,1)</f>
        <v>0</v>
      </c>
      <c r="Q10" s="318">
        <f>O10+P10</f>
        <v>0</v>
      </c>
      <c r="S10" s="318">
        <f>R10/$X$2</f>
        <v>0</v>
      </c>
      <c r="T10" s="318">
        <f>IF(S10&gt;=$X$3,1,0)</f>
        <v>0</v>
      </c>
      <c r="U10" s="318">
        <f>O10*T10+P10*T10</f>
        <v>0</v>
      </c>
    </row>
    <row r="11" spans="1:26" x14ac:dyDescent="0.2">
      <c r="A11" s="322">
        <v>36539</v>
      </c>
      <c r="B11" s="321">
        <v>203.695007</v>
      </c>
      <c r="C11" s="320">
        <f>LN(B11/B10)</f>
        <v>7.5791980501523637E-3</v>
      </c>
      <c r="D11" s="320"/>
      <c r="J11" s="318">
        <f>IF(C11*O11&lt;&gt;0,C11,0)</f>
        <v>0</v>
      </c>
      <c r="K11" s="318" t="str">
        <f>IF(C11*O11=0,"",C11)</f>
        <v/>
      </c>
      <c r="O11" s="318">
        <f>IF(ISBLANK(L11),0,1)</f>
        <v>0</v>
      </c>
      <c r="P11" s="318">
        <f>IF(ISBLANK(M11),0,1)</f>
        <v>0</v>
      </c>
      <c r="Q11" s="318">
        <f>O11+P11</f>
        <v>0</v>
      </c>
      <c r="S11" s="318">
        <f>R11/$X$2</f>
        <v>0</v>
      </c>
      <c r="T11" s="318">
        <f>IF(S11&gt;=$X$3,1,0)</f>
        <v>0</v>
      </c>
      <c r="U11" s="318">
        <f>O11*T11+P11*T11</f>
        <v>0</v>
      </c>
    </row>
    <row r="12" spans="1:26" x14ac:dyDescent="0.2">
      <c r="A12" s="322">
        <v>36542</v>
      </c>
      <c r="B12" s="321">
        <v>203.72200000000001</v>
      </c>
      <c r="C12" s="320">
        <f>LN(B12/B11)</f>
        <v>1.3250796886581822E-4</v>
      </c>
      <c r="D12" s="320"/>
      <c r="J12" s="318">
        <f>IF(C12*O12&lt;&gt;0,C12,0)</f>
        <v>0</v>
      </c>
      <c r="K12" s="318" t="str">
        <f>IF(C12*O12=0,"",C12)</f>
        <v/>
      </c>
      <c r="O12" s="318">
        <f>IF(ISBLANK(L12),0,1)</f>
        <v>0</v>
      </c>
      <c r="P12" s="318">
        <f>IF(ISBLANK(M12),0,1)</f>
        <v>0</v>
      </c>
      <c r="Q12" s="318">
        <f>O12+P12</f>
        <v>0</v>
      </c>
      <c r="S12" s="318">
        <f>R12/$X$2</f>
        <v>0</v>
      </c>
      <c r="T12" s="318">
        <f>IF(S12&gt;=$X$3,1,0)</f>
        <v>0</v>
      </c>
      <c r="U12" s="318">
        <f>O12*T12+P12*T12</f>
        <v>0</v>
      </c>
    </row>
    <row r="13" spans="1:26" x14ac:dyDescent="0.2">
      <c r="A13" s="322">
        <v>36543</v>
      </c>
      <c r="B13" s="321">
        <v>203.416</v>
      </c>
      <c r="C13" s="320">
        <f>LN(B13/B12)</f>
        <v>-1.5031761104010951E-3</v>
      </c>
      <c r="D13" s="320"/>
      <c r="J13" s="318">
        <f>IF(C13*O13&lt;&gt;0,C13,0)</f>
        <v>0</v>
      </c>
      <c r="K13" s="318" t="str">
        <f>IF(C13*O13=0,"",C13)</f>
        <v/>
      </c>
      <c r="O13" s="318">
        <f>IF(ISBLANK(L13),0,1)</f>
        <v>0</v>
      </c>
      <c r="P13" s="318">
        <f>IF(ISBLANK(M13),0,1)</f>
        <v>0</v>
      </c>
      <c r="Q13" s="318">
        <f>O13+P13</f>
        <v>0</v>
      </c>
      <c r="S13" s="318">
        <f>R13/$X$2</f>
        <v>0</v>
      </c>
      <c r="T13" s="318">
        <f>IF(S13&gt;=$X$3,1,0)</f>
        <v>0</v>
      </c>
      <c r="U13" s="318">
        <f>O13*T13+P13*T13</f>
        <v>0</v>
      </c>
    </row>
    <row r="14" spans="1:26" x14ac:dyDescent="0.2">
      <c r="A14" s="322">
        <v>36544</v>
      </c>
      <c r="B14" s="321">
        <v>203.31100499999999</v>
      </c>
      <c r="C14" s="320">
        <f>LN(B14/B13)</f>
        <v>-5.1629226012303998E-4</v>
      </c>
      <c r="D14" s="320"/>
      <c r="J14" s="318">
        <f>IF(C14*O14&lt;&gt;0,C14,0)</f>
        <v>0</v>
      </c>
      <c r="K14" s="318" t="str">
        <f>IF(C14*O14=0,"",C14)</f>
        <v/>
      </c>
      <c r="O14" s="318">
        <f>IF(ISBLANK(L14),0,1)</f>
        <v>0</v>
      </c>
      <c r="P14" s="318">
        <f>IF(ISBLANK(M14),0,1)</f>
        <v>0</v>
      </c>
      <c r="Q14" s="318">
        <f>O14+P14</f>
        <v>0</v>
      </c>
      <c r="S14" s="318">
        <f>R14/$X$2</f>
        <v>0</v>
      </c>
      <c r="T14" s="318">
        <f>IF(S14&gt;=$X$3,1,0)</f>
        <v>0</v>
      </c>
      <c r="U14" s="318">
        <f>O14*T14+P14*T14</f>
        <v>0</v>
      </c>
    </row>
    <row r="15" spans="1:26" x14ac:dyDescent="0.2">
      <c r="A15" s="322">
        <v>36545</v>
      </c>
      <c r="B15" s="321">
        <v>204.779999</v>
      </c>
      <c r="C15" s="320">
        <f>LN(B15/B14)</f>
        <v>7.1993762692654974E-3</v>
      </c>
      <c r="D15" s="320"/>
      <c r="J15" s="318">
        <f>IF(C15*O15&lt;&gt;0,C15,0)</f>
        <v>0</v>
      </c>
      <c r="K15" s="318" t="str">
        <f>IF(C15*O15=0,"",C15)</f>
        <v/>
      </c>
      <c r="O15" s="318">
        <f>IF(ISBLANK(L15),0,1)</f>
        <v>0</v>
      </c>
      <c r="P15" s="318">
        <f>IF(ISBLANK(M15),0,1)</f>
        <v>0</v>
      </c>
      <c r="Q15" s="318">
        <f>O15+P15</f>
        <v>0</v>
      </c>
      <c r="S15" s="318">
        <f>R15/$X$2</f>
        <v>0</v>
      </c>
      <c r="T15" s="318">
        <f>IF(S15&gt;=$X$3,1,0)</f>
        <v>0</v>
      </c>
      <c r="U15" s="318">
        <f>O15*T15+P15*T15</f>
        <v>0</v>
      </c>
    </row>
    <row r="16" spans="1:26" x14ac:dyDescent="0.2">
      <c r="A16" s="322">
        <v>36546</v>
      </c>
      <c r="B16" s="321">
        <v>205.401993</v>
      </c>
      <c r="C16" s="320">
        <f>LN(B16/B15)</f>
        <v>3.0327732025031422E-3</v>
      </c>
      <c r="D16" s="320"/>
      <c r="J16" s="318">
        <f>IF(C16*O16&lt;&gt;0,C16,0)</f>
        <v>0</v>
      </c>
      <c r="K16" s="318" t="str">
        <f>IF(C16*O16=0,"",C16)</f>
        <v/>
      </c>
      <c r="O16" s="318">
        <f>IF(ISBLANK(L16),0,1)</f>
        <v>0</v>
      </c>
      <c r="P16" s="318">
        <f>IF(ISBLANK(M16),0,1)</f>
        <v>0</v>
      </c>
      <c r="Q16" s="318">
        <f>O16+P16</f>
        <v>0</v>
      </c>
      <c r="S16" s="318">
        <f>R16/$X$2</f>
        <v>0</v>
      </c>
      <c r="T16" s="318">
        <f>IF(S16&gt;=$X$3,1,0)</f>
        <v>0</v>
      </c>
      <c r="U16" s="318">
        <f>O16*T16+P16*T16</f>
        <v>0</v>
      </c>
    </row>
    <row r="17" spans="1:21" s="318" customFormat="1" x14ac:dyDescent="0.2">
      <c r="A17" s="322">
        <v>36549</v>
      </c>
      <c r="B17" s="321">
        <v>208.10299699999999</v>
      </c>
      <c r="C17" s="320">
        <f>LN(B17/B16)</f>
        <v>1.306413455993786E-2</v>
      </c>
      <c r="D17" s="320"/>
      <c r="J17" s="318">
        <f>IF(C17*O17&lt;&gt;0,C17,0)</f>
        <v>0</v>
      </c>
      <c r="K17" s="318" t="str">
        <f>IF(C17*O17=0,"",C17)</f>
        <v/>
      </c>
      <c r="O17" s="318">
        <f>IF(ISBLANK(L17),0,1)</f>
        <v>0</v>
      </c>
      <c r="P17" s="318">
        <f>IF(ISBLANK(M17),0,1)</f>
        <v>0</v>
      </c>
      <c r="Q17" s="318">
        <f>O17+P17</f>
        <v>0</v>
      </c>
      <c r="S17" s="318">
        <f>R17/$X$2</f>
        <v>0</v>
      </c>
      <c r="T17" s="318">
        <f>IF(S17&gt;=$X$3,1,0)</f>
        <v>0</v>
      </c>
      <c r="U17" s="318">
        <f>O17*T17+P17*T17</f>
        <v>0</v>
      </c>
    </row>
    <row r="18" spans="1:21" s="318" customFormat="1" x14ac:dyDescent="0.2">
      <c r="A18" s="322">
        <v>36550</v>
      </c>
      <c r="B18" s="321">
        <v>203.740005</v>
      </c>
      <c r="C18" s="320">
        <f>LN(B18/B17)</f>
        <v>-2.118843932282059E-2</v>
      </c>
      <c r="D18" s="320"/>
      <c r="J18" s="318">
        <f>IF(C18*O18&lt;&gt;0,C18,0)</f>
        <v>0</v>
      </c>
      <c r="K18" s="318" t="str">
        <f>IF(C18*O18=0,"",C18)</f>
        <v/>
      </c>
      <c r="O18" s="318">
        <f>IF(ISBLANK(L18),0,1)</f>
        <v>0</v>
      </c>
      <c r="P18" s="318">
        <f>IF(ISBLANK(M18),0,1)</f>
        <v>0</v>
      </c>
      <c r="Q18" s="318">
        <f>O18+P18</f>
        <v>0</v>
      </c>
      <c r="S18" s="318">
        <f>R18/$X$2</f>
        <v>0</v>
      </c>
      <c r="T18" s="318">
        <f>IF(S18&gt;=$X$3,1,0)</f>
        <v>0</v>
      </c>
      <c r="U18" s="318">
        <f>O18*T18+P18*T18</f>
        <v>0</v>
      </c>
    </row>
    <row r="19" spans="1:21" s="318" customFormat="1" x14ac:dyDescent="0.2">
      <c r="A19" s="322">
        <v>36551</v>
      </c>
      <c r="B19" s="321">
        <v>206.128998</v>
      </c>
      <c r="C19" s="320">
        <f>LN(B19/B18)</f>
        <v>1.1657480986235593E-2</v>
      </c>
      <c r="D19" s="320"/>
      <c r="J19" s="318">
        <f>IF(C19*O19&lt;&gt;0,C19,0)</f>
        <v>0</v>
      </c>
      <c r="K19" s="318" t="str">
        <f>IF(C19*O19=0,"",C19)</f>
        <v/>
      </c>
      <c r="O19" s="318">
        <f>IF(ISBLANK(L19),0,1)</f>
        <v>0</v>
      </c>
      <c r="P19" s="318">
        <f>IF(ISBLANK(M19),0,1)</f>
        <v>0</v>
      </c>
      <c r="Q19" s="318">
        <f>O19+P19</f>
        <v>0</v>
      </c>
      <c r="S19" s="318">
        <f>R19/$X$2</f>
        <v>0</v>
      </c>
      <c r="T19" s="318">
        <f>IF(S19&gt;=$X$3,1,0)</f>
        <v>0</v>
      </c>
      <c r="U19" s="318">
        <f>O19*T19+P19*T19</f>
        <v>0</v>
      </c>
    </row>
    <row r="20" spans="1:21" s="318" customFormat="1" x14ac:dyDescent="0.2">
      <c r="A20" s="322">
        <v>36552</v>
      </c>
      <c r="B20" s="321">
        <v>206.04800399999999</v>
      </c>
      <c r="C20" s="320">
        <f>LN(B20/B19)</f>
        <v>-3.9300592051227121E-4</v>
      </c>
      <c r="D20" s="320"/>
      <c r="J20" s="318">
        <f>IF(C20*O20&lt;&gt;0,C20,0)</f>
        <v>0</v>
      </c>
      <c r="K20" s="318" t="str">
        <f>IF(C20*O20=0,"",C20)</f>
        <v/>
      </c>
      <c r="O20" s="318">
        <f>IF(ISBLANK(L20),0,1)</f>
        <v>0</v>
      </c>
      <c r="P20" s="318">
        <f>IF(ISBLANK(M20),0,1)</f>
        <v>0</v>
      </c>
      <c r="Q20" s="318">
        <f>O20+P20</f>
        <v>0</v>
      </c>
      <c r="S20" s="318">
        <f>R20/$X$2</f>
        <v>0</v>
      </c>
      <c r="T20" s="318">
        <f>IF(S20&gt;=$X$3,1,0)</f>
        <v>0</v>
      </c>
      <c r="U20" s="318">
        <f>O20*T20+P20*T20</f>
        <v>0</v>
      </c>
    </row>
    <row r="21" spans="1:21" s="318" customFormat="1" x14ac:dyDescent="0.2">
      <c r="A21" s="322">
        <v>36553</v>
      </c>
      <c r="B21" s="321">
        <v>205.32600400000001</v>
      </c>
      <c r="C21" s="320">
        <f>LN(B21/B20)</f>
        <v>-3.5101913455844809E-3</v>
      </c>
      <c r="D21" s="320"/>
      <c r="J21" s="318">
        <f>IF(C21*O21&lt;&gt;0,C21,0)</f>
        <v>0</v>
      </c>
      <c r="K21" s="318" t="str">
        <f>IF(C21*O21=0,"",C21)</f>
        <v/>
      </c>
      <c r="O21" s="318">
        <f>IF(ISBLANK(L21),0,1)</f>
        <v>0</v>
      </c>
      <c r="P21" s="318">
        <f>IF(ISBLANK(M21),0,1)</f>
        <v>0</v>
      </c>
      <c r="Q21" s="318">
        <f>O21+P21</f>
        <v>0</v>
      </c>
      <c r="S21" s="318">
        <f>R21/$X$2</f>
        <v>0</v>
      </c>
      <c r="T21" s="318">
        <f>IF(S21&gt;=$X$3,1,0)</f>
        <v>0</v>
      </c>
      <c r="U21" s="318">
        <f>O21*T21+P21*T21</f>
        <v>0</v>
      </c>
    </row>
    <row r="22" spans="1:21" s="318" customFormat="1" x14ac:dyDescent="0.2">
      <c r="A22" s="322">
        <v>36556</v>
      </c>
      <c r="B22" s="321">
        <v>199.570007</v>
      </c>
      <c r="C22" s="320">
        <f>LN(B22/B21)</f>
        <v>-2.8433892367835095E-2</v>
      </c>
      <c r="D22" s="320">
        <f>AVERAGE(C2:C22)</f>
        <v>-1.7128177170545118E-3</v>
      </c>
      <c r="E22" s="318">
        <f>_xlfn.STDEV.S(C2:C22)</f>
        <v>1.7533094393671188E-2</v>
      </c>
      <c r="F22" s="318">
        <f>E22*(21/(21-1.5))</f>
        <v>1.8881793962415124E-2</v>
      </c>
      <c r="G22" s="318">
        <f>_xlfn.VAR.S(C2:C22)</f>
        <v>3.0740939901738405E-4</v>
      </c>
      <c r="H22" s="318">
        <f>G22*(21/(21-1))</f>
        <v>3.2277986896825324E-4</v>
      </c>
      <c r="J22" s="318">
        <f>IF(C22*O22&lt;&gt;0,C22,0)</f>
        <v>0</v>
      </c>
      <c r="K22" s="318" t="str">
        <f>IF(C22*O22=0,"",C22)</f>
        <v/>
      </c>
      <c r="O22" s="318">
        <f>IF(ISBLANK(L22),0,1)</f>
        <v>0</v>
      </c>
      <c r="P22" s="318">
        <f>IF(ISBLANK(M22),0,1)</f>
        <v>0</v>
      </c>
      <c r="Q22" s="318">
        <f>O22+P22</f>
        <v>0</v>
      </c>
      <c r="S22" s="318">
        <f>R22/$X$2</f>
        <v>0</v>
      </c>
      <c r="T22" s="318">
        <f>IF(S22&gt;=$X$3,1,0)</f>
        <v>0</v>
      </c>
      <c r="U22" s="318">
        <f>O22*T22+P22*T22</f>
        <v>0</v>
      </c>
    </row>
    <row r="23" spans="1:21" s="318" customFormat="1" x14ac:dyDescent="0.2">
      <c r="A23" s="322">
        <v>36557</v>
      </c>
      <c r="B23" s="321">
        <v>199.078003</v>
      </c>
      <c r="C23" s="320">
        <f>LN(B23/B22)</f>
        <v>-2.4683642585232621E-3</v>
      </c>
      <c r="D23" s="320">
        <f>AVERAGE(C3:C23)</f>
        <v>-1.7487961237911188E-3</v>
      </c>
      <c r="E23" s="318">
        <f>_xlfn.STDEV.S(C3:C23)</f>
        <v>1.7089941849734079E-2</v>
      </c>
      <c r="F23" s="318">
        <f>E23*(21/(21-1.5))</f>
        <v>1.8404552761252083E-2</v>
      </c>
      <c r="G23" s="318">
        <f>_xlfn.VAR.S(C3:C23)</f>
        <v>2.9206611242729225E-4</v>
      </c>
      <c r="H23" s="318">
        <f>G23*(21/(21-1))</f>
        <v>3.0666941804865686E-4</v>
      </c>
      <c r="J23" s="318">
        <f>IF(C23*O23&lt;&gt;0,C23,0)</f>
        <v>0</v>
      </c>
      <c r="K23" s="318" t="str">
        <f>IF(C23*O23=0,"",C23)</f>
        <v/>
      </c>
      <c r="O23" s="318">
        <f>IF(ISBLANK(L23),0,1)</f>
        <v>0</v>
      </c>
      <c r="P23" s="318">
        <f>IF(ISBLANK(M23),0,1)</f>
        <v>0</v>
      </c>
      <c r="Q23" s="318">
        <f>O23+P23</f>
        <v>0</v>
      </c>
      <c r="S23" s="318">
        <f>R23/$X$2</f>
        <v>0</v>
      </c>
      <c r="T23" s="318">
        <f>IF(S23&gt;=$X$3,1,0)</f>
        <v>0</v>
      </c>
      <c r="U23" s="318">
        <f>O23*T23+P23*T23</f>
        <v>0</v>
      </c>
    </row>
    <row r="24" spans="1:21" s="318" customFormat="1" x14ac:dyDescent="0.2">
      <c r="A24" s="322">
        <v>36558</v>
      </c>
      <c r="B24" s="321">
        <v>201.524002</v>
      </c>
      <c r="C24" s="320">
        <f>LN(B24/B23)</f>
        <v>1.2211768121443811E-2</v>
      </c>
      <c r="D24" s="320">
        <f>AVERAGE(C4:C24)</f>
        <v>6.7800723771167576E-4</v>
      </c>
      <c r="E24" s="318">
        <f>_xlfn.STDEV.S(C4:C24)</f>
        <v>1.5072113425098288E-2</v>
      </c>
      <c r="F24" s="318">
        <f>E24*(21/(21-1.5))</f>
        <v>1.6231506765490462E-2</v>
      </c>
      <c r="G24" s="318">
        <f>_xlfn.VAR.S(C4:C24)</f>
        <v>2.2716860309902805E-4</v>
      </c>
      <c r="H24" s="318">
        <f>G24*(21/(21-1))</f>
        <v>2.3852703325397947E-4</v>
      </c>
      <c r="J24" s="318">
        <f>IF(C24*O24&lt;&gt;0,C24,0)</f>
        <v>0</v>
      </c>
      <c r="K24" s="318" t="str">
        <f>IF(C24*O24=0,"",C24)</f>
        <v/>
      </c>
      <c r="O24" s="318">
        <f>IF(ISBLANK(L24),0,1)</f>
        <v>0</v>
      </c>
      <c r="P24" s="318">
        <f>IF(ISBLANK(M24),0,1)</f>
        <v>0</v>
      </c>
      <c r="Q24" s="318">
        <f>O24+P24</f>
        <v>0</v>
      </c>
      <c r="S24" s="318">
        <f>R24/$X$2</f>
        <v>0</v>
      </c>
      <c r="T24" s="318">
        <f>IF(S24&gt;=$X$3,1,0)</f>
        <v>0</v>
      </c>
      <c r="U24" s="318">
        <f>O24*T24+P24*T24</f>
        <v>0</v>
      </c>
    </row>
    <row r="25" spans="1:21" s="318" customFormat="1" x14ac:dyDescent="0.2">
      <c r="A25" s="322">
        <v>36559</v>
      </c>
      <c r="B25" s="321">
        <v>206.57699600000001</v>
      </c>
      <c r="C25" s="320">
        <f>LN(B25/B24)</f>
        <v>2.4764713972578001E-2</v>
      </c>
      <c r="D25" s="320">
        <f>AVERAGE(C5:C25)</f>
        <v>3.2498701760399697E-3</v>
      </c>
      <c r="E25" s="318">
        <f>_xlfn.STDEV.S(C5:C25)</f>
        <v>1.4299102292152801E-2</v>
      </c>
      <c r="F25" s="318">
        <f>E25*(21/(21-1.5))</f>
        <v>1.5399033237703016E-2</v>
      </c>
      <c r="G25" s="318">
        <f>_xlfn.VAR.S(C5:C25)</f>
        <v>2.0446432636144949E-4</v>
      </c>
      <c r="H25" s="318">
        <f>G25*(21/(21-1))</f>
        <v>2.1468754267952198E-4</v>
      </c>
      <c r="J25" s="318">
        <f>IF(C25*O25&lt;&gt;0,C25,0)</f>
        <v>0</v>
      </c>
      <c r="K25" s="318" t="str">
        <f>IF(C25*O25=0,"",C25)</f>
        <v/>
      </c>
      <c r="O25" s="318">
        <f>IF(ISBLANK(L25),0,1)</f>
        <v>0</v>
      </c>
      <c r="P25" s="318">
        <f>IF(ISBLANK(M25),0,1)</f>
        <v>0</v>
      </c>
      <c r="Q25" s="318">
        <f>O25+P25</f>
        <v>0</v>
      </c>
      <c r="S25" s="318">
        <f>R25/$X$2</f>
        <v>0</v>
      </c>
      <c r="T25" s="318">
        <f>IF(S25&gt;=$X$3,1,0)</f>
        <v>0</v>
      </c>
      <c r="U25" s="318">
        <f>O25*T25+P25*T25</f>
        <v>0</v>
      </c>
    </row>
    <row r="26" spans="1:21" s="318" customFormat="1" x14ac:dyDescent="0.2">
      <c r="A26" s="322">
        <v>36560</v>
      </c>
      <c r="B26" s="321">
        <v>207.51100199999999</v>
      </c>
      <c r="C26" s="320">
        <f>LN(B26/B25)</f>
        <v>4.5111550610961743E-3</v>
      </c>
      <c r="D26" s="320">
        <f>AVERAGE(C6:C26)</f>
        <v>3.1233601737516029E-3</v>
      </c>
      <c r="E26" s="318">
        <f>_xlfn.STDEV.S(C6:C26)</f>
        <v>1.4274436209707394E-2</v>
      </c>
      <c r="F26" s="318">
        <f>E26*(21/(21-1.5))</f>
        <v>1.5372469764300269E-2</v>
      </c>
      <c r="G26" s="318">
        <f>_xlfn.VAR.S(C6:C26)</f>
        <v>2.037595291050056E-4</v>
      </c>
      <c r="H26" s="318">
        <f>G26*(21/(21-1))</f>
        <v>2.1394750556025588E-4</v>
      </c>
      <c r="J26" s="318">
        <f>IF(C26*O26&lt;&gt;0,C26,0)</f>
        <v>0</v>
      </c>
      <c r="K26" s="318" t="str">
        <f>IF(C26*O26=0,"",C26)</f>
        <v/>
      </c>
      <c r="O26" s="318">
        <f>IF(ISBLANK(L26),0,1)</f>
        <v>0</v>
      </c>
      <c r="P26" s="318">
        <f>IF(ISBLANK(M26),0,1)</f>
        <v>0</v>
      </c>
      <c r="Q26" s="318">
        <f>O26+P26</f>
        <v>0</v>
      </c>
      <c r="S26" s="318">
        <f>R26/$X$2</f>
        <v>0</v>
      </c>
      <c r="T26" s="318">
        <f>IF(S26&gt;=$X$3,1,0)</f>
        <v>0</v>
      </c>
      <c r="U26" s="318">
        <f>O26*T26+P26*T26</f>
        <v>0</v>
      </c>
    </row>
    <row r="27" spans="1:21" s="318" customFormat="1" x14ac:dyDescent="0.2">
      <c r="A27" s="322">
        <v>36563</v>
      </c>
      <c r="B27" s="321">
        <v>206.807999</v>
      </c>
      <c r="C27" s="320">
        <f>LN(B27/B26)</f>
        <v>-3.3935381817275065E-3</v>
      </c>
      <c r="D27" s="320">
        <f>AVERAGE(C7:C27)</f>
        <v>1.9339956039865426E-3</v>
      </c>
      <c r="E27" s="318">
        <f>_xlfn.STDEV.S(C7:C27)</f>
        <v>1.3687935464479269E-2</v>
      </c>
      <c r="F27" s="318">
        <f>E27*(21/(21-1.5))</f>
        <v>1.474085357713152E-2</v>
      </c>
      <c r="G27" s="318">
        <f>_xlfn.VAR.S(C7:C27)</f>
        <v>1.8735957727974932E-4</v>
      </c>
      <c r="H27" s="318">
        <f>G27*(21/(21-1))</f>
        <v>1.9672755614373681E-4</v>
      </c>
      <c r="J27" s="318">
        <f>IF(C27*O27&lt;&gt;0,C27,0)</f>
        <v>0</v>
      </c>
      <c r="K27" s="318" t="str">
        <f>IF(C27*O27=0,"",C27)</f>
        <v/>
      </c>
      <c r="O27" s="318">
        <f>IF(ISBLANK(L27),0,1)</f>
        <v>0</v>
      </c>
      <c r="P27" s="318">
        <f>IF(ISBLANK(M27),0,1)</f>
        <v>0</v>
      </c>
      <c r="Q27" s="318">
        <f>O27+P27</f>
        <v>0</v>
      </c>
      <c r="S27" s="318">
        <f>R27/$X$2</f>
        <v>0</v>
      </c>
      <c r="T27" s="318">
        <f>IF(S27&gt;=$X$3,1,0)</f>
        <v>0</v>
      </c>
      <c r="U27" s="318">
        <f>O27*T27+P27*T27</f>
        <v>0</v>
      </c>
    </row>
    <row r="28" spans="1:21" s="318" customFormat="1" x14ac:dyDescent="0.2">
      <c r="A28" s="322">
        <v>36564</v>
      </c>
      <c r="B28" s="321">
        <v>208.69399999999999</v>
      </c>
      <c r="C28" s="320">
        <f>LN(B28/B27)</f>
        <v>9.0782424986564289E-3</v>
      </c>
      <c r="D28" s="320">
        <f>AVERAGE(C8:C28)</f>
        <v>1.1325673578396356E-3</v>
      </c>
      <c r="E28" s="318">
        <f>_xlfn.STDEV.S(C8:C28)</f>
        <v>1.2668819184802248E-2</v>
      </c>
      <c r="F28" s="318">
        <f>E28*(21/(21-1.5))</f>
        <v>1.3643343737479344E-2</v>
      </c>
      <c r="G28" s="318">
        <f>_xlfn.VAR.S(C8:C28)</f>
        <v>1.6049897953721349E-4</v>
      </c>
      <c r="H28" s="318">
        <f>G28*(21/(21-1))</f>
        <v>1.6852392851407418E-4</v>
      </c>
      <c r="J28" s="318">
        <f>IF(C28*O28&lt;&gt;0,C28,0)</f>
        <v>0</v>
      </c>
      <c r="K28" s="318" t="str">
        <f>IF(C28*O28=0,"",C28)</f>
        <v/>
      </c>
      <c r="O28" s="318">
        <f>IF(ISBLANK(L28),0,1)</f>
        <v>0</v>
      </c>
      <c r="P28" s="318">
        <f>IF(ISBLANK(M28),0,1)</f>
        <v>0</v>
      </c>
      <c r="Q28" s="318">
        <f>O28+P28</f>
        <v>0</v>
      </c>
      <c r="S28" s="318">
        <f>R28/$X$2</f>
        <v>0</v>
      </c>
      <c r="T28" s="318">
        <f>IF(S28&gt;=$X$3,1,0)</f>
        <v>0</v>
      </c>
      <c r="U28" s="318">
        <f>O28*T28+P28*T28</f>
        <v>0</v>
      </c>
    </row>
    <row r="29" spans="1:21" s="318" customFormat="1" x14ac:dyDescent="0.2">
      <c r="A29" s="322">
        <v>36565</v>
      </c>
      <c r="B29" s="321">
        <v>206.59399400000001</v>
      </c>
      <c r="C29" s="320">
        <f>LN(B29/B28)</f>
        <v>-1.0113578673808203E-2</v>
      </c>
      <c r="D29" s="320">
        <f>AVERAGE(C9:C29)</f>
        <v>8.7746232936870741E-4</v>
      </c>
      <c r="E29" s="318">
        <f>_xlfn.STDEV.S(C9:C29)</f>
        <v>1.2846028806192383E-2</v>
      </c>
      <c r="F29" s="318">
        <f>E29*(21/(21-1.5))</f>
        <v>1.3834184868207181E-2</v>
      </c>
      <c r="G29" s="318">
        <f>_xlfn.VAR.S(C9:C29)</f>
        <v>1.6502045608952448E-4</v>
      </c>
      <c r="H29" s="318">
        <f>G29*(21/(21-1))</f>
        <v>1.7327147889400072E-4</v>
      </c>
      <c r="J29" s="318">
        <f>IF(C29*O29&lt;&gt;0,C29,0)</f>
        <v>0</v>
      </c>
      <c r="K29" s="318" t="str">
        <f>IF(C29*O29=0,"",C29)</f>
        <v/>
      </c>
      <c r="O29" s="318">
        <f>IF(ISBLANK(L29),0,1)</f>
        <v>0</v>
      </c>
      <c r="P29" s="318">
        <f>IF(ISBLANK(M29),0,1)</f>
        <v>0</v>
      </c>
      <c r="Q29" s="318">
        <f>O29+P29</f>
        <v>0</v>
      </c>
      <c r="S29" s="318">
        <f>R29/$X$2</f>
        <v>0</v>
      </c>
      <c r="T29" s="318">
        <f>IF(S29&gt;=$X$3,1,0)</f>
        <v>0</v>
      </c>
      <c r="U29" s="318">
        <f>O29*T29+P29*T29</f>
        <v>0</v>
      </c>
    </row>
    <row r="30" spans="1:21" s="318" customFormat="1" x14ac:dyDescent="0.2">
      <c r="A30" s="322">
        <v>36566</v>
      </c>
      <c r="B30" s="321">
        <v>207.89799500000001</v>
      </c>
      <c r="C30" s="320">
        <f>LN(B30/B29)</f>
        <v>6.2920651627981754E-3</v>
      </c>
      <c r="D30" s="320">
        <f>AVERAGE(C10:C30)</f>
        <v>2.0995009441755036E-3</v>
      </c>
      <c r="E30" s="318">
        <f>_xlfn.STDEV.S(C10:C30)</f>
        <v>1.2017437683188423E-2</v>
      </c>
      <c r="F30" s="318">
        <f>E30*(21/(21-1.5))</f>
        <v>1.2941855966510608E-2</v>
      </c>
      <c r="G30" s="318">
        <f>_xlfn.VAR.S(C10:C30)</f>
        <v>1.4441880846931713E-4</v>
      </c>
      <c r="H30" s="318">
        <f>G30*(21/(21-1))</f>
        <v>1.5163974889278298E-4</v>
      </c>
      <c r="J30" s="318">
        <f>IF(C30*O30&lt;&gt;0,C30,0)</f>
        <v>0</v>
      </c>
      <c r="K30" s="318" t="str">
        <f>IF(C30*O30=0,"",C30)</f>
        <v/>
      </c>
      <c r="O30" s="318">
        <f>IF(ISBLANK(L30),0,1)</f>
        <v>0</v>
      </c>
      <c r="P30" s="318">
        <f>IF(ISBLANK(M30),0,1)</f>
        <v>0</v>
      </c>
      <c r="Q30" s="318">
        <f>O30+P30</f>
        <v>0</v>
      </c>
      <c r="S30" s="318">
        <f>R30/$X$2</f>
        <v>0</v>
      </c>
      <c r="T30" s="318">
        <f>IF(S30&gt;=$X$3,1,0)</f>
        <v>0</v>
      </c>
      <c r="U30" s="318">
        <f>O30*T30+P30*T30</f>
        <v>0</v>
      </c>
    </row>
    <row r="31" spans="1:21" s="318" customFormat="1" x14ac:dyDescent="0.2">
      <c r="A31" s="322">
        <v>36567</v>
      </c>
      <c r="B31" s="321">
        <v>208.99800099999999</v>
      </c>
      <c r="C31" s="320">
        <f>LN(B31/B30)</f>
        <v>5.2771365679494401E-3</v>
      </c>
      <c r="D31" s="320">
        <f>AVERAGE(C11:C31)</f>
        <v>1.5847654276260363E-3</v>
      </c>
      <c r="E31" s="318">
        <f>_xlfn.STDEV.S(C11:C31)</f>
        <v>1.1613076861380736E-2</v>
      </c>
      <c r="F31" s="318">
        <f>E31*(21/(21-1.5))</f>
        <v>1.250639046610233E-2</v>
      </c>
      <c r="G31" s="318">
        <f>_xlfn.VAR.S(C11:C31)</f>
        <v>1.3486355418833665E-4</v>
      </c>
      <c r="H31" s="318">
        <f>G31*(21/(21-1))</f>
        <v>1.4160673189775349E-4</v>
      </c>
      <c r="J31" s="318">
        <f>IF(C31*O31&lt;&gt;0,C31,0)</f>
        <v>0</v>
      </c>
      <c r="K31" s="318" t="str">
        <f>IF(C31*O31=0,"",C31)</f>
        <v/>
      </c>
      <c r="O31" s="318">
        <f>IF(ISBLANK(L31),0,1)</f>
        <v>0</v>
      </c>
      <c r="P31" s="318">
        <f>IF(ISBLANK(M31),0,1)</f>
        <v>0</v>
      </c>
      <c r="Q31" s="318">
        <f>O31+P31</f>
        <v>0</v>
      </c>
      <c r="S31" s="318">
        <f>R31/$X$2</f>
        <v>0</v>
      </c>
      <c r="T31" s="318">
        <f>IF(S31&gt;=$X$3,1,0)</f>
        <v>0</v>
      </c>
      <c r="U31" s="318">
        <f>O31*T31+P31*T31</f>
        <v>0</v>
      </c>
    </row>
    <row r="32" spans="1:21" s="318" customFormat="1" x14ac:dyDescent="0.2">
      <c r="A32" s="322">
        <v>36570</v>
      </c>
      <c r="B32" s="321">
        <v>208.703003</v>
      </c>
      <c r="C32" s="320">
        <f>LN(B32/B31)</f>
        <v>-1.4124842709075834E-3</v>
      </c>
      <c r="D32" s="320">
        <f>AVERAGE(C12:C32)</f>
        <v>1.1565900790041341E-3</v>
      </c>
      <c r="E32" s="318">
        <f>_xlfn.STDEV.S(C12:C32)</f>
        <v>1.1546582503805114E-2</v>
      </c>
      <c r="F32" s="318">
        <f>E32*(21/(21-1.5))</f>
        <v>1.2434781157943968E-2</v>
      </c>
      <c r="G32" s="318">
        <f>_xlfn.VAR.S(C12:C32)</f>
        <v>1.3332356751717835E-4</v>
      </c>
      <c r="H32" s="318">
        <f>G32*(21/(21-1))</f>
        <v>1.3998974589303728E-4</v>
      </c>
      <c r="J32" s="318">
        <f>IF(C32*O32&lt;&gt;0,C32,0)</f>
        <v>0</v>
      </c>
      <c r="K32" s="318" t="str">
        <f>IF(C32*O32=0,"",C32)</f>
        <v/>
      </c>
      <c r="O32" s="318">
        <f>IF(ISBLANK(L32),0,1)</f>
        <v>0</v>
      </c>
      <c r="P32" s="318">
        <f>IF(ISBLANK(M32),0,1)</f>
        <v>0</v>
      </c>
      <c r="Q32" s="318">
        <f>O32+P32</f>
        <v>0</v>
      </c>
      <c r="S32" s="318">
        <f>R32/$X$2</f>
        <v>0</v>
      </c>
      <c r="T32" s="318">
        <f>IF(S32&gt;=$X$3,1,0)</f>
        <v>0</v>
      </c>
      <c r="U32" s="318">
        <f>O32*T32+P32*T32</f>
        <v>0</v>
      </c>
    </row>
    <row r="33" spans="1:21" s="318" customFormat="1" x14ac:dyDescent="0.2">
      <c r="A33" s="322">
        <v>36571</v>
      </c>
      <c r="B33" s="321">
        <v>205.979004</v>
      </c>
      <c r="C33" s="320">
        <f>LN(B33/B32)</f>
        <v>-1.3137961789810542E-2</v>
      </c>
      <c r="D33" s="320">
        <f>AVERAGE(C13:C33)</f>
        <v>5.2466294763859321E-4</v>
      </c>
      <c r="E33" s="318">
        <f>_xlfn.STDEV.S(C13:C33)</f>
        <v>1.1961126304447716E-2</v>
      </c>
      <c r="F33" s="318">
        <f>E33*(21/(21-1.5))</f>
        <v>1.2881212943251386E-2</v>
      </c>
      <c r="G33" s="318">
        <f>_xlfn.VAR.S(C13:C33)</f>
        <v>1.4306854247095107E-4</v>
      </c>
      <c r="H33" s="318">
        <f>G33*(21/(21-1))</f>
        <v>1.5022196959449863E-4</v>
      </c>
      <c r="J33" s="318">
        <f>IF(C33*O33&lt;&gt;0,C33,0)</f>
        <v>0</v>
      </c>
      <c r="K33" s="318" t="str">
        <f>IF(C33*O33=0,"",C33)</f>
        <v/>
      </c>
      <c r="O33" s="318">
        <f>IF(ISBLANK(L33),0,1)</f>
        <v>0</v>
      </c>
      <c r="P33" s="318">
        <f>IF(ISBLANK(M33),0,1)</f>
        <v>0</v>
      </c>
      <c r="Q33" s="318">
        <f>O33+P33</f>
        <v>0</v>
      </c>
      <c r="S33" s="318">
        <f>R33/$X$2</f>
        <v>0</v>
      </c>
      <c r="T33" s="318">
        <f>IF(S33&gt;=$X$3,1,0)</f>
        <v>0</v>
      </c>
      <c r="U33" s="318">
        <f>O33*T33+P33*T33</f>
        <v>0</v>
      </c>
    </row>
    <row r="34" spans="1:21" s="318" customFormat="1" x14ac:dyDescent="0.2">
      <c r="A34" s="322">
        <v>36572</v>
      </c>
      <c r="B34" s="321">
        <v>204.134995</v>
      </c>
      <c r="C34" s="320">
        <f>LN(B34/B33)</f>
        <v>-8.9927260782549645E-3</v>
      </c>
      <c r="D34" s="320">
        <f>AVERAGE(C14:C34)</f>
        <v>1.6801771107412307E-4</v>
      </c>
      <c r="E34" s="318">
        <f>_xlfn.STDEV.S(C14:C34)</f>
        <v>1.2135007828023563E-2</v>
      </c>
      <c r="F34" s="318">
        <f>E34*(21/(21-1.5))</f>
        <v>1.3068469968640759E-2</v>
      </c>
      <c r="G34" s="318">
        <f>_xlfn.VAR.S(C14:C34)</f>
        <v>1.4725841498619316E-4</v>
      </c>
      <c r="H34" s="318">
        <f>G34*(21/(21-1))</f>
        <v>1.5462133573550282E-4</v>
      </c>
      <c r="J34" s="318">
        <f>IF(C34*O34&lt;&gt;0,C34,0)</f>
        <v>0</v>
      </c>
      <c r="K34" s="318" t="str">
        <f>IF(C34*O34=0,"",C34)</f>
        <v/>
      </c>
      <c r="O34" s="318">
        <f>IF(ISBLANK(L34),0,1)</f>
        <v>0</v>
      </c>
      <c r="P34" s="318">
        <f>IF(ISBLANK(M34),0,1)</f>
        <v>0</v>
      </c>
      <c r="Q34" s="318">
        <f>O34+P34</f>
        <v>0</v>
      </c>
      <c r="S34" s="318">
        <f>R34/$X$2</f>
        <v>0</v>
      </c>
      <c r="T34" s="318">
        <f>IF(S34&gt;=$X$3,1,0)</f>
        <v>0</v>
      </c>
      <c r="U34" s="318">
        <f>O34*T34+P34*T34</f>
        <v>0</v>
      </c>
    </row>
    <row r="35" spans="1:21" s="318" customFormat="1" x14ac:dyDescent="0.2">
      <c r="A35" s="322">
        <v>36573</v>
      </c>
      <c r="B35" s="321">
        <v>202.78199799999999</v>
      </c>
      <c r="C35" s="320">
        <f>LN(B35/B34)</f>
        <v>-6.6500146681963005E-3</v>
      </c>
      <c r="D35" s="320">
        <f>AVERAGE(C15:C35)</f>
        <v>-1.2406430835793682E-4</v>
      </c>
      <c r="E35" s="318">
        <f>_xlfn.STDEV.S(C15:C35)</f>
        <v>1.2225780210449511E-2</v>
      </c>
      <c r="F35" s="318">
        <f>E35*(21/(21-1.5))</f>
        <v>1.316622484202255E-2</v>
      </c>
      <c r="G35" s="318">
        <f>_xlfn.VAR.S(C15:C35)</f>
        <v>1.4946970175421886E-4</v>
      </c>
      <c r="H35" s="318">
        <f>G35*(21/(21-1))</f>
        <v>1.569431868419298E-4</v>
      </c>
      <c r="J35" s="318">
        <f>IF(C35*O35&lt;&gt;0,C35,0)</f>
        <v>0</v>
      </c>
      <c r="K35" s="318" t="str">
        <f>IF(C35*O35=0,"",C35)</f>
        <v/>
      </c>
      <c r="O35" s="318">
        <f>IF(ISBLANK(L35),0,1)</f>
        <v>0</v>
      </c>
      <c r="P35" s="318">
        <f>IF(ISBLANK(M35),0,1)</f>
        <v>0</v>
      </c>
      <c r="Q35" s="318">
        <f>O35+P35</f>
        <v>0</v>
      </c>
      <c r="S35" s="318">
        <f>R35/$X$2</f>
        <v>0</v>
      </c>
      <c r="T35" s="318">
        <f>IF(S35&gt;=$X$3,1,0)</f>
        <v>0</v>
      </c>
      <c r="U35" s="318">
        <f>O35*T35+P35*T35</f>
        <v>0</v>
      </c>
    </row>
    <row r="36" spans="1:21" s="318" customFormat="1" x14ac:dyDescent="0.2">
      <c r="A36" s="322">
        <v>36574</v>
      </c>
      <c r="B36" s="321">
        <v>203.520996</v>
      </c>
      <c r="C36" s="320">
        <f>LN(B36/B35)</f>
        <v>3.6376734891077414E-3</v>
      </c>
      <c r="D36" s="320">
        <f>AVERAGE(C16:C36)</f>
        <v>-2.9366920265116325E-4</v>
      </c>
      <c r="E36" s="318">
        <f>_xlfn.STDEV.S(C16:C36)</f>
        <v>1.2143532933672443E-2</v>
      </c>
      <c r="F36" s="318">
        <f>E36*(21/(21-1.5))</f>
        <v>1.3077650851647245E-2</v>
      </c>
      <c r="G36" s="318">
        <f>_xlfn.VAR.S(C16:C36)</f>
        <v>1.4746539211118727E-4</v>
      </c>
      <c r="H36" s="318">
        <f>G36*(21/(21-1))</f>
        <v>1.5483866171674663E-4</v>
      </c>
      <c r="J36" s="318">
        <f>IF(C36*O36&lt;&gt;0,C36,0)</f>
        <v>0</v>
      </c>
      <c r="K36" s="318" t="str">
        <f>IF(C36*O36=0,"",C36)</f>
        <v/>
      </c>
      <c r="O36" s="318">
        <f>IF(ISBLANK(L36),0,1)</f>
        <v>0</v>
      </c>
      <c r="P36" s="318">
        <f>IF(ISBLANK(M36),0,1)</f>
        <v>0</v>
      </c>
      <c r="Q36" s="318">
        <f>O36+P36</f>
        <v>0</v>
      </c>
      <c r="S36" s="318">
        <f>R36/$X$2</f>
        <v>0</v>
      </c>
      <c r="T36" s="318">
        <f>IF(S36&gt;=$X$3,1,0)</f>
        <v>0</v>
      </c>
      <c r="U36" s="318">
        <f>O36*T36+P36*T36</f>
        <v>0</v>
      </c>
    </row>
    <row r="37" spans="1:21" s="318" customFormat="1" x14ac:dyDescent="0.2">
      <c r="A37" s="322">
        <v>36577</v>
      </c>
      <c r="B37" s="321">
        <v>201.334</v>
      </c>
      <c r="C37" s="320">
        <f>LN(B37/B36)</f>
        <v>-1.0803953488205734E-2</v>
      </c>
      <c r="D37" s="320">
        <f>AVERAGE(C17:C37)</f>
        <v>-9.5256094982777673E-4</v>
      </c>
      <c r="E37" s="318">
        <f>_xlfn.STDEV.S(C17:C37)</f>
        <v>1.2328000230953245E-2</v>
      </c>
      <c r="F37" s="318">
        <f>E37*(21/(21-1.5))</f>
        <v>1.327630794102657E-2</v>
      </c>
      <c r="G37" s="318">
        <f>_xlfn.VAR.S(C17:C37)</f>
        <v>1.5197958969438325E-4</v>
      </c>
      <c r="H37" s="318">
        <f>G37*(21/(21-1))</f>
        <v>1.5957856917910243E-4</v>
      </c>
      <c r="J37" s="318">
        <f>IF(C37*O37&lt;&gt;0,C37,0)</f>
        <v>0</v>
      </c>
      <c r="K37" s="318" t="str">
        <f>IF(C37*O37=0,"",C37)</f>
        <v/>
      </c>
      <c r="O37" s="318">
        <f>IF(ISBLANK(L37),0,1)</f>
        <v>0</v>
      </c>
      <c r="P37" s="318">
        <f>IF(ISBLANK(M37),0,1)</f>
        <v>0</v>
      </c>
      <c r="Q37" s="318">
        <f>O37+P37</f>
        <v>0</v>
      </c>
      <c r="S37" s="318">
        <f>R37/$X$2</f>
        <v>0</v>
      </c>
      <c r="T37" s="318">
        <f>IF(S37&gt;=$X$3,1,0)</f>
        <v>0</v>
      </c>
      <c r="U37" s="318">
        <f>O37*T37+P37*T37</f>
        <v>0</v>
      </c>
    </row>
    <row r="38" spans="1:21" s="318" customFormat="1" x14ac:dyDescent="0.2">
      <c r="A38" s="322">
        <v>36578</v>
      </c>
      <c r="B38" s="321">
        <v>203.783005</v>
      </c>
      <c r="C38" s="320">
        <f>LN(B38/B37)</f>
        <v>1.2090506212936586E-2</v>
      </c>
      <c r="D38" s="320">
        <f>AVERAGE(C18:C38)</f>
        <v>-9.9892420444688433E-4</v>
      </c>
      <c r="E38" s="318">
        <f>_xlfn.STDEV.S(C18:C38)</f>
        <v>1.227436454833326E-2</v>
      </c>
      <c r="F38" s="318">
        <f>E38*(21/(21-1.5))</f>
        <v>1.3218546436666588E-2</v>
      </c>
      <c r="G38" s="318">
        <f>_xlfn.VAR.S(C18:C38)</f>
        <v>1.5066002506538035E-4</v>
      </c>
      <c r="H38" s="318">
        <f>G38*(21/(21-1))</f>
        <v>1.5819302631864938E-4</v>
      </c>
      <c r="J38" s="318">
        <f>IF(C38*O38&lt;&gt;0,C38,0)</f>
        <v>0</v>
      </c>
      <c r="K38" s="318" t="str">
        <f>IF(C38*O38=0,"",C38)</f>
        <v/>
      </c>
      <c r="O38" s="318">
        <f>IF(ISBLANK(L38),0,1)</f>
        <v>0</v>
      </c>
      <c r="P38" s="318">
        <f>IF(ISBLANK(M38),0,1)</f>
        <v>0</v>
      </c>
      <c r="Q38" s="318">
        <f>O38+P38</f>
        <v>0</v>
      </c>
      <c r="S38" s="318">
        <f>R38/$X$2</f>
        <v>0</v>
      </c>
      <c r="T38" s="318">
        <f>IF(S38&gt;=$X$3,1,0)</f>
        <v>0</v>
      </c>
      <c r="U38" s="318">
        <f>O38*T38+P38*T38</f>
        <v>0</v>
      </c>
    </row>
    <row r="39" spans="1:21" s="318" customFormat="1" x14ac:dyDescent="0.2">
      <c r="A39" s="322">
        <v>36579</v>
      </c>
      <c r="B39" s="321">
        <v>206.47500600000001</v>
      </c>
      <c r="C39" s="320">
        <f>LN(B39/B38)</f>
        <v>1.312364202355071E-2</v>
      </c>
      <c r="D39" s="320">
        <f>AVERAGE(C19:C39)</f>
        <v>6.3498443109460555E-4</v>
      </c>
      <c r="E39" s="318">
        <f>_xlfn.STDEV.S(C19:C39)</f>
        <v>1.1723839071399577E-2</v>
      </c>
      <c r="F39" s="318">
        <f>E39*(21/(21-1.5))</f>
        <v>1.2625672846122621E-2</v>
      </c>
      <c r="G39" s="318">
        <f>_xlfn.VAR.S(C19:C39)</f>
        <v>1.3744840257207531E-4</v>
      </c>
      <c r="H39" s="318">
        <f>G39*(21/(21-1))</f>
        <v>1.4432082270067909E-4</v>
      </c>
      <c r="J39" s="318">
        <f>IF(C39*O39&lt;&gt;0,C39,0)</f>
        <v>0</v>
      </c>
      <c r="K39" s="318" t="str">
        <f>IF(C39*O39=0,"",C39)</f>
        <v/>
      </c>
      <c r="O39" s="318">
        <f>IF(ISBLANK(L39),0,1)</f>
        <v>0</v>
      </c>
      <c r="P39" s="318">
        <f>IF(ISBLANK(M39),0,1)</f>
        <v>0</v>
      </c>
      <c r="Q39" s="318">
        <f>O39+P39</f>
        <v>0</v>
      </c>
      <c r="S39" s="318">
        <f>R39/$X$2</f>
        <v>0</v>
      </c>
      <c r="T39" s="318">
        <f>IF(S39&gt;=$X$3,1,0)</f>
        <v>0</v>
      </c>
      <c r="U39" s="318">
        <f>O39*T39+P39*T39</f>
        <v>0</v>
      </c>
    </row>
    <row r="40" spans="1:21" s="318" customFormat="1" x14ac:dyDescent="0.2">
      <c r="A40" s="322">
        <v>36580</v>
      </c>
      <c r="B40" s="321">
        <v>207.57299800000001</v>
      </c>
      <c r="C40" s="320">
        <f>LN(B40/B39)</f>
        <v>5.3037066388628472E-3</v>
      </c>
      <c r="D40" s="320">
        <f>AVERAGE(C20:C40)</f>
        <v>3.3242374788637993E-4</v>
      </c>
      <c r="E40" s="318">
        <f>_xlfn.STDEV.S(C20:C40)</f>
        <v>1.1505101446487179E-2</v>
      </c>
      <c r="F40" s="318">
        <f>E40*(21/(21-1.5))</f>
        <v>1.2390109250063116E-2</v>
      </c>
      <c r="G40" s="318">
        <f>_xlfn.VAR.S(C20:C40)</f>
        <v>1.3236735929396138E-4</v>
      </c>
      <c r="H40" s="318">
        <f>G40*(21/(21-1))</f>
        <v>1.3898572725865946E-4</v>
      </c>
      <c r="J40" s="318">
        <f>IF(C40*O40&lt;&gt;0,C40,0)</f>
        <v>0</v>
      </c>
      <c r="K40" s="318" t="str">
        <f>IF(C40*O40=0,"",C40)</f>
        <v/>
      </c>
      <c r="O40" s="318">
        <f>IF(ISBLANK(L40),0,1)</f>
        <v>0</v>
      </c>
      <c r="P40" s="318">
        <f>IF(ISBLANK(M40),0,1)</f>
        <v>0</v>
      </c>
      <c r="Q40" s="318">
        <f>O40+P40</f>
        <v>0</v>
      </c>
      <c r="S40" s="318">
        <f>R40/$X$2</f>
        <v>0</v>
      </c>
      <c r="T40" s="318">
        <f>IF(S40&gt;=$X$3,1,0)</f>
        <v>0</v>
      </c>
      <c r="U40" s="318">
        <f>O40*T40+P40*T40</f>
        <v>0</v>
      </c>
    </row>
    <row r="41" spans="1:21" s="318" customFormat="1" x14ac:dyDescent="0.2">
      <c r="A41" s="322">
        <v>36581</v>
      </c>
      <c r="B41" s="321">
        <v>206.86399800000001</v>
      </c>
      <c r="C41" s="320">
        <f>LN(B41/B40)</f>
        <v>-3.4215125508417431E-3</v>
      </c>
      <c r="D41" s="320">
        <f>AVERAGE(C21:C41)</f>
        <v>1.8820914644211912E-4</v>
      </c>
      <c r="E41" s="318">
        <f>_xlfn.STDEV.S(C21:C41)</f>
        <v>1.1533594887401062E-2</v>
      </c>
      <c r="F41" s="318">
        <f>E41*(21/(21-1.5))</f>
        <v>1.242079449412422E-2</v>
      </c>
      <c r="G41" s="318">
        <f>_xlfn.VAR.S(C21:C41)</f>
        <v>1.3302381102668393E-4</v>
      </c>
      <c r="H41" s="318">
        <f>G41*(21/(21-1))</f>
        <v>1.3967500157801812E-4</v>
      </c>
      <c r="J41" s="318">
        <f>IF(C41*O41&lt;&gt;0,C41,0)</f>
        <v>0</v>
      </c>
      <c r="K41" s="318" t="str">
        <f>IF(C41*O41=0,"",C41)</f>
        <v/>
      </c>
      <c r="O41" s="318">
        <f>IF(ISBLANK(L41),0,1)</f>
        <v>0</v>
      </c>
      <c r="P41" s="318">
        <f>IF(ISBLANK(M41),0,1)</f>
        <v>0</v>
      </c>
      <c r="Q41" s="318">
        <f>O41+P41</f>
        <v>0</v>
      </c>
      <c r="S41" s="318">
        <f>R41/$X$2</f>
        <v>0</v>
      </c>
      <c r="T41" s="318">
        <f>IF(S41&gt;=$X$3,1,0)</f>
        <v>0</v>
      </c>
      <c r="U41" s="318">
        <f>O41*T41+P41*T41</f>
        <v>0</v>
      </c>
    </row>
    <row r="42" spans="1:21" s="318" customFormat="1" x14ac:dyDescent="0.2">
      <c r="A42" s="322">
        <v>36584</v>
      </c>
      <c r="B42" s="321">
        <v>205.20399499999999</v>
      </c>
      <c r="C42" s="320">
        <f>LN(B42/B41)</f>
        <v>-8.0569809259939396E-3</v>
      </c>
      <c r="D42" s="320">
        <f>AVERAGE(C22:C42)</f>
        <v>-2.8304643101188617E-5</v>
      </c>
      <c r="E42" s="318">
        <f>_xlfn.STDEV.S(C22:C42)</f>
        <v>1.1648598136734188E-2</v>
      </c>
      <c r="F42" s="318">
        <f>E42*(21/(21-1.5))</f>
        <v>1.2544644147252202E-2</v>
      </c>
      <c r="G42" s="318">
        <f>_xlfn.VAR.S(C22:C42)</f>
        <v>1.356898385511272E-4</v>
      </c>
      <c r="H42" s="318">
        <f>G42*(21/(21-1))</f>
        <v>1.4247433047868355E-4</v>
      </c>
      <c r="J42" s="318">
        <f>IF(C42*O42&lt;&gt;0,C42,0)</f>
        <v>0</v>
      </c>
      <c r="K42" s="318" t="str">
        <f>IF(C42*O42=0,"",C42)</f>
        <v/>
      </c>
      <c r="O42" s="318">
        <f>IF(ISBLANK(L42),0,1)</f>
        <v>0</v>
      </c>
      <c r="P42" s="318">
        <f>IF(ISBLANK(M42),0,1)</f>
        <v>0</v>
      </c>
      <c r="Q42" s="318">
        <f>O42+P42</f>
        <v>0</v>
      </c>
      <c r="S42" s="318">
        <f>R42/$X$2</f>
        <v>0</v>
      </c>
      <c r="T42" s="318">
        <f>IF(S42&gt;=$X$3,1,0)</f>
        <v>0</v>
      </c>
      <c r="U42" s="318">
        <f>O42*T42+P42*T42</f>
        <v>0</v>
      </c>
    </row>
    <row r="43" spans="1:21" s="318" customFormat="1" x14ac:dyDescent="0.2">
      <c r="A43" s="322">
        <v>36585</v>
      </c>
      <c r="B43" s="321">
        <v>206.253006</v>
      </c>
      <c r="C43" s="320">
        <f>LN(B43/B42)</f>
        <v>5.0990177360214209E-3</v>
      </c>
      <c r="D43" s="320">
        <f>AVERAGE(C23:C43)</f>
        <v>1.568500599939598E-3</v>
      </c>
      <c r="E43" s="318">
        <f>_xlfn.STDEV.S(C23:C43)</f>
        <v>9.6944913872420071E-3</v>
      </c>
      <c r="F43" s="318">
        <f>E43*(21/(21-1.5))</f>
        <v>1.044022149395293E-2</v>
      </c>
      <c r="G43" s="318">
        <f>_xlfn.VAR.S(C23:C43)</f>
        <v>9.3983163257309443E-5</v>
      </c>
      <c r="H43" s="318">
        <f>G43*(21/(21-1))</f>
        <v>9.8682321420174915E-5</v>
      </c>
      <c r="I43" s="320">
        <f>(SUM(C2:C22)*2+SUM(C23:C43)*4)/6</f>
        <v>1.0540223618790963E-2</v>
      </c>
      <c r="J43" s="318">
        <f>IF(C43*O43&lt;&gt;0,C43,0)</f>
        <v>5.0990177360214209E-3</v>
      </c>
      <c r="K43" s="318">
        <f>IF(C43*O43=0,"",C43)</f>
        <v>5.0990177360214209E-3</v>
      </c>
      <c r="L43" s="325" t="s">
        <v>186</v>
      </c>
      <c r="M43" s="325"/>
      <c r="O43" s="318">
        <f>IF(ISBLANK(L43),0,1)</f>
        <v>1</v>
      </c>
      <c r="P43" s="318">
        <f>IF(ISBLANK(M43),0,1)</f>
        <v>0</v>
      </c>
      <c r="Q43" s="318">
        <f>O43+P43</f>
        <v>1</v>
      </c>
      <c r="S43" s="318">
        <f>R43/$X$2</f>
        <v>0</v>
      </c>
      <c r="T43" s="318">
        <f>IF(S43&gt;=$X$3,1,0)</f>
        <v>0</v>
      </c>
      <c r="U43" s="318">
        <f>O43*T43+P43*T43</f>
        <v>0</v>
      </c>
    </row>
    <row r="44" spans="1:21" s="318" customFormat="1" x14ac:dyDescent="0.2">
      <c r="A44" s="322">
        <v>36586</v>
      </c>
      <c r="B44" s="321">
        <v>211.016006</v>
      </c>
      <c r="C44" s="320">
        <f>LN(B44/B43)</f>
        <v>2.283038876487558E-2</v>
      </c>
      <c r="D44" s="320">
        <f>AVERAGE(C24:C44)</f>
        <v>2.7732031248633524E-3</v>
      </c>
      <c r="E44" s="318">
        <f>_xlfn.STDEV.S(C24:C44)</f>
        <v>1.0688679534802768E-2</v>
      </c>
      <c r="F44" s="318">
        <f>E44*(21/(21-1.5))</f>
        <v>1.1510885652864518E-2</v>
      </c>
      <c r="G44" s="318">
        <f>_xlfn.VAR.S(C24:C44)</f>
        <v>1.142478701977115E-4</v>
      </c>
      <c r="H44" s="318">
        <f>G44*(21/(21-1))</f>
        <v>1.1996026370759708E-4</v>
      </c>
      <c r="J44" s="318">
        <f>IF(C44*O44&lt;&gt;0,C44,0)</f>
        <v>0</v>
      </c>
      <c r="K44" s="318" t="str">
        <f>IF(C44*O44=0,"",C44)</f>
        <v/>
      </c>
      <c r="O44" s="318">
        <f>IF(ISBLANK(L44),0,1)</f>
        <v>0</v>
      </c>
      <c r="P44" s="318">
        <f>IF(ISBLANK(M44),0,1)</f>
        <v>0</v>
      </c>
      <c r="Q44" s="318">
        <f>O44+P44</f>
        <v>0</v>
      </c>
      <c r="S44" s="318">
        <f>R44/$X$2</f>
        <v>0</v>
      </c>
      <c r="T44" s="318">
        <f>IF(S44&gt;=$X$3,1,0)</f>
        <v>0</v>
      </c>
      <c r="U44" s="318">
        <f>O44*T44+P44*T44</f>
        <v>0</v>
      </c>
    </row>
    <row r="45" spans="1:21" s="318" customFormat="1" x14ac:dyDescent="0.2">
      <c r="A45" s="322">
        <v>36587</v>
      </c>
      <c r="B45" s="321">
        <v>208.99099699999999</v>
      </c>
      <c r="C45" s="320">
        <f>LN(B45/B44)</f>
        <v>-9.6428139369471935E-3</v>
      </c>
      <c r="D45" s="320">
        <f>AVERAGE(C25:C45)</f>
        <v>1.7325087411304474E-3</v>
      </c>
      <c r="E45" s="318">
        <f>_xlfn.STDEV.S(C25:C45)</f>
        <v>1.0787224929590857E-2</v>
      </c>
      <c r="F45" s="318">
        <f>E45*(21/(21-1.5))</f>
        <v>1.1617011462636308E-2</v>
      </c>
      <c r="G45" s="318">
        <f>_xlfn.VAR.S(C25:C45)</f>
        <v>1.1636422168158648E-4</v>
      </c>
      <c r="H45" s="318">
        <f>G45*(21/(21-1))</f>
        <v>1.2218243276566581E-4</v>
      </c>
      <c r="I45" s="320">
        <f>(SUM(C2:C22)*2+SUM(C23:C43)*4)/6</f>
        <v>1.0540223618790963E-2</v>
      </c>
      <c r="J45" s="318">
        <f>IF(C45*O45&lt;&gt;0,C45,0)</f>
        <v>-9.6428139369471935E-3</v>
      </c>
      <c r="K45" s="318">
        <f>IF(C45*O45=0,"",C45)</f>
        <v>-9.6428139369471935E-3</v>
      </c>
      <c r="L45" s="325" t="s">
        <v>77</v>
      </c>
      <c r="M45" s="325"/>
      <c r="O45" s="318">
        <f>IF(ISBLANK(L45),0,1)</f>
        <v>1</v>
      </c>
      <c r="P45" s="318">
        <f>IF(ISBLANK(M45),0,1)</f>
        <v>0</v>
      </c>
      <c r="Q45" s="318">
        <f>O45+P45</f>
        <v>1</v>
      </c>
      <c r="S45" s="318">
        <f>R45/$X$2</f>
        <v>0</v>
      </c>
      <c r="T45" s="318">
        <f>IF(S45&gt;=$X$3,1,0)</f>
        <v>0</v>
      </c>
      <c r="U45" s="318">
        <f>O45*T45+P45*T45</f>
        <v>0</v>
      </c>
    </row>
    <row r="46" spans="1:21" s="318" customFormat="1" x14ac:dyDescent="0.2">
      <c r="A46" s="322">
        <v>36588</v>
      </c>
      <c r="B46" s="321">
        <v>210.46000699999999</v>
      </c>
      <c r="C46" s="320">
        <f>LN(B46/B45)</f>
        <v>7.0044700911769502E-3</v>
      </c>
      <c r="D46" s="320">
        <f>AVERAGE(C26:C46)</f>
        <v>8.8678284201611159E-4</v>
      </c>
      <c r="E46" s="318">
        <f>_xlfn.STDEV.S(C26:C46)</f>
        <v>9.5120324696131731E-3</v>
      </c>
      <c r="F46" s="318">
        <f>E46*(21/(21-1.5))</f>
        <v>1.0243727274968032E-2</v>
      </c>
      <c r="G46" s="318">
        <f>_xlfn.VAR.S(C26:C46)</f>
        <v>9.0478761702975281E-5</v>
      </c>
      <c r="H46" s="318">
        <f>G46*(21/(21-1))</f>
        <v>9.500269978812405E-5</v>
      </c>
      <c r="J46" s="318">
        <f>IF(C46*O46&lt;&gt;0,C46,0)</f>
        <v>0</v>
      </c>
      <c r="K46" s="318" t="str">
        <f>IF(C46*O46=0,"",C46)</f>
        <v/>
      </c>
      <c r="O46" s="318">
        <f>IF(ISBLANK(L46),0,1)</f>
        <v>0</v>
      </c>
      <c r="P46" s="318">
        <f>IF(ISBLANK(M46),0,1)</f>
        <v>0</v>
      </c>
      <c r="Q46" s="318">
        <f>O46+P46</f>
        <v>0</v>
      </c>
      <c r="S46" s="318">
        <f>R46/$X$2</f>
        <v>0</v>
      </c>
      <c r="T46" s="318">
        <f>IF(S46&gt;=$X$3,1,0)</f>
        <v>0</v>
      </c>
      <c r="U46" s="318">
        <f>O46*T46+P46*T46</f>
        <v>0</v>
      </c>
    </row>
    <row r="47" spans="1:21" s="318" customFormat="1" x14ac:dyDescent="0.2">
      <c r="A47" s="322">
        <v>36591</v>
      </c>
      <c r="B47" s="321">
        <v>211.56300400000001</v>
      </c>
      <c r="C47" s="320">
        <f>LN(B47/B46)</f>
        <v>5.2272008053555639E-3</v>
      </c>
      <c r="D47" s="320">
        <f>AVERAGE(C27:C47)</f>
        <v>9.2088025840941594E-4</v>
      </c>
      <c r="E47" s="318">
        <f>_xlfn.STDEV.S(C27:C47)</f>
        <v>9.5269459242289384E-3</v>
      </c>
      <c r="F47" s="318">
        <f>E47*(21/(21-1.5))</f>
        <v>1.0259787918400395E-2</v>
      </c>
      <c r="G47" s="318">
        <f>_xlfn.VAR.S(C27:C47)</f>
        <v>9.0762698643182378E-5</v>
      </c>
      <c r="H47" s="318">
        <f>G47*(21/(21-1))</f>
        <v>9.5300833575341496E-5</v>
      </c>
      <c r="J47" s="318">
        <f>IF(C47*O47&lt;&gt;0,C47,0)</f>
        <v>0</v>
      </c>
      <c r="K47" s="318" t="str">
        <f>IF(C47*O47=0,"",C47)</f>
        <v/>
      </c>
      <c r="O47" s="318">
        <f>IF(ISBLANK(L47),0,1)</f>
        <v>0</v>
      </c>
      <c r="P47" s="318">
        <f>IF(ISBLANK(M47),0,1)</f>
        <v>0</v>
      </c>
      <c r="Q47" s="318">
        <f>O47+P47</f>
        <v>0</v>
      </c>
      <c r="S47" s="318">
        <f>R47/$X$2</f>
        <v>0</v>
      </c>
      <c r="T47" s="318">
        <f>IF(S47&gt;=$X$3,1,0)</f>
        <v>0</v>
      </c>
      <c r="U47" s="318">
        <f>O47*T47+P47*T47</f>
        <v>0</v>
      </c>
    </row>
    <row r="48" spans="1:21" s="318" customFormat="1" x14ac:dyDescent="0.2">
      <c r="A48" s="322">
        <v>36592</v>
      </c>
      <c r="B48" s="321">
        <v>217.13200399999999</v>
      </c>
      <c r="C48" s="320">
        <f>LN(B48/B47)</f>
        <v>2.5982636578442551E-2</v>
      </c>
      <c r="D48" s="320">
        <f>AVERAGE(C28:C48)</f>
        <v>2.3197457231794185E-3</v>
      </c>
      <c r="E48" s="318">
        <f>_xlfn.STDEV.S(C28:C48)</f>
        <v>1.0917046486739728E-2</v>
      </c>
      <c r="F48" s="318">
        <f>E48*(21/(21-1.5))</f>
        <v>1.1756819293412015E-2</v>
      </c>
      <c r="G48" s="318">
        <f>_xlfn.VAR.S(C28:C48)</f>
        <v>1.1918190399363624E-4</v>
      </c>
      <c r="H48" s="318">
        <f>G48*(21/(21-1))</f>
        <v>1.2514099919331805E-4</v>
      </c>
      <c r="J48" s="318">
        <f>IF(C48*O48&lt;&gt;0,C48,0)</f>
        <v>0</v>
      </c>
      <c r="K48" s="318" t="str">
        <f>IF(C48*O48=0,"",C48)</f>
        <v/>
      </c>
      <c r="O48" s="318">
        <f>IF(ISBLANK(L48),0,1)</f>
        <v>0</v>
      </c>
      <c r="P48" s="318">
        <f>IF(ISBLANK(M48),0,1)</f>
        <v>0</v>
      </c>
      <c r="Q48" s="318">
        <f>O48+P48</f>
        <v>0</v>
      </c>
      <c r="S48" s="318">
        <f>R48/$X$2</f>
        <v>0</v>
      </c>
      <c r="T48" s="318">
        <f>IF(S48&gt;=$X$3,1,0)</f>
        <v>0</v>
      </c>
      <c r="U48" s="318">
        <f>O48*T48+P48*T48</f>
        <v>0</v>
      </c>
    </row>
    <row r="49" spans="1:21" s="318" customFormat="1" x14ac:dyDescent="0.2">
      <c r="A49" s="322">
        <v>36593</v>
      </c>
      <c r="B49" s="321">
        <v>216.34599299999999</v>
      </c>
      <c r="C49" s="320">
        <f>LN(B49/B48)</f>
        <v>-3.6265363727448563E-3</v>
      </c>
      <c r="D49" s="320">
        <f>AVERAGE(C29:C49)</f>
        <v>1.714756253112691E-3</v>
      </c>
      <c r="E49" s="318">
        <f>_xlfn.STDEV.S(C29:C49)</f>
        <v>1.0875736330327655E-2</v>
      </c>
      <c r="F49" s="318">
        <f>E49*(21/(21-1.5))</f>
        <v>1.1712331432660551E-2</v>
      </c>
      <c r="G49" s="318">
        <f>_xlfn.VAR.S(C29:C49)</f>
        <v>1.1828164072680885E-4</v>
      </c>
      <c r="H49" s="318">
        <f>G49*(21/(21-1))</f>
        <v>1.2419572276314931E-4</v>
      </c>
      <c r="J49" s="318">
        <f>IF(C49*O49&lt;&gt;0,C49,0)</f>
        <v>0</v>
      </c>
      <c r="K49" s="318" t="str">
        <f>IF(C49*O49=0,"",C49)</f>
        <v/>
      </c>
      <c r="O49" s="318">
        <f>IF(ISBLANK(L49),0,1)</f>
        <v>0</v>
      </c>
      <c r="P49" s="318">
        <f>IF(ISBLANK(M49),0,1)</f>
        <v>0</v>
      </c>
      <c r="Q49" s="318">
        <f>O49+P49</f>
        <v>0</v>
      </c>
      <c r="S49" s="318">
        <f>R49/$X$2</f>
        <v>0</v>
      </c>
      <c r="T49" s="318">
        <f>IF(S49&gt;=$X$3,1,0)</f>
        <v>0</v>
      </c>
      <c r="U49" s="318">
        <f>O49*T49+P49*T49</f>
        <v>0</v>
      </c>
    </row>
    <row r="50" spans="1:21" s="318" customFormat="1" x14ac:dyDescent="0.2">
      <c r="A50" s="322">
        <v>36594</v>
      </c>
      <c r="B50" s="321">
        <v>215.858002</v>
      </c>
      <c r="C50" s="320">
        <f>LN(B50/B49)</f>
        <v>-2.25815222909129E-3</v>
      </c>
      <c r="D50" s="320">
        <f>AVERAGE(C30:C50)</f>
        <v>2.0888241790515917E-3</v>
      </c>
      <c r="E50" s="318">
        <f>_xlfn.STDEV.S(C30:C50)</f>
        <v>1.0579623920828158E-2</v>
      </c>
      <c r="F50" s="318">
        <f>E50*(21/(21-1.5))</f>
        <v>1.1393441145507248E-2</v>
      </c>
      <c r="G50" s="318">
        <f>_xlfn.VAR.S(C30:C50)</f>
        <v>1.1192844230615937E-4</v>
      </c>
      <c r="H50" s="318">
        <f>G50*(21/(21-1))</f>
        <v>1.1752486442146734E-4</v>
      </c>
      <c r="J50" s="318">
        <f>IF(C50*O50&lt;&gt;0,C50,0)</f>
        <v>0</v>
      </c>
      <c r="K50" s="318" t="str">
        <f>IF(C50*O50=0,"",C50)</f>
        <v/>
      </c>
      <c r="O50" s="318">
        <f>IF(ISBLANK(L50),0,1)</f>
        <v>0</v>
      </c>
      <c r="P50" s="318">
        <f>IF(ISBLANK(M50),0,1)</f>
        <v>0</v>
      </c>
      <c r="Q50" s="318">
        <f>O50+P50</f>
        <v>0</v>
      </c>
      <c r="S50" s="318">
        <f>R50/$X$2</f>
        <v>0</v>
      </c>
      <c r="T50" s="318">
        <f>IF(S50&gt;=$X$3,1,0)</f>
        <v>0</v>
      </c>
      <c r="U50" s="318">
        <f>O50*T50+P50*T50</f>
        <v>0</v>
      </c>
    </row>
    <row r="51" spans="1:21" s="318" customFormat="1" x14ac:dyDescent="0.2">
      <c r="A51" s="322">
        <v>36595</v>
      </c>
      <c r="B51" s="321">
        <v>215.449997</v>
      </c>
      <c r="C51" s="320">
        <f>LN(B51/B50)</f>
        <v>-1.8919432176019038E-3</v>
      </c>
      <c r="D51" s="320">
        <f>AVERAGE(C31:C51)</f>
        <v>1.6991094942706356E-3</v>
      </c>
      <c r="E51" s="318">
        <f>_xlfn.STDEV.S(C31:C51)</f>
        <v>1.0567778130183723E-2</v>
      </c>
      <c r="F51" s="318">
        <f>E51*(21/(21-1.5))</f>
        <v>1.1380684140197855E-2</v>
      </c>
      <c r="G51" s="318">
        <f>_xlfn.VAR.S(C31:C51)</f>
        <v>1.116779346087894E-4</v>
      </c>
      <c r="H51" s="318">
        <f>G51*(21/(21-1))</f>
        <v>1.1726183133922888E-4</v>
      </c>
      <c r="J51" s="318">
        <f>IF(C51*O51&lt;&gt;0,C51,0)</f>
        <v>0</v>
      </c>
      <c r="K51" s="318" t="str">
        <f>IF(C51*O51=0,"",C51)</f>
        <v/>
      </c>
      <c r="O51" s="318">
        <f>IF(ISBLANK(L51),0,1)</f>
        <v>0</v>
      </c>
      <c r="P51" s="318">
        <f>IF(ISBLANK(M51),0,1)</f>
        <v>0</v>
      </c>
      <c r="Q51" s="318">
        <f>O51+P51</f>
        <v>0</v>
      </c>
      <c r="S51" s="318">
        <f>R51/$X$2</f>
        <v>0</v>
      </c>
      <c r="T51" s="318">
        <f>IF(S51&gt;=$X$3,1,0)</f>
        <v>0</v>
      </c>
      <c r="U51" s="318">
        <f>O51*T51+P51*T51</f>
        <v>0</v>
      </c>
    </row>
    <row r="52" spans="1:21" s="318" customFormat="1" x14ac:dyDescent="0.2">
      <c r="A52" s="322">
        <v>36598</v>
      </c>
      <c r="B52" s="321">
        <v>209.64399700000001</v>
      </c>
      <c r="C52" s="320">
        <f>LN(B52/B51)</f>
        <v>-2.7318010367355677E-2</v>
      </c>
      <c r="D52" s="320">
        <f>AVERAGE(C32:C52)</f>
        <v>1.46959640208487E-4</v>
      </c>
      <c r="E52" s="318">
        <f>_xlfn.STDEV.S(C32:C52)</f>
        <v>1.2272239214872381E-2</v>
      </c>
      <c r="F52" s="318">
        <f>E52*(21/(21-1.5))</f>
        <v>1.321625761601641E-2</v>
      </c>
      <c r="G52" s="318">
        <f>_xlfn.VAR.S(C32:C52)</f>
        <v>1.5060785534705146E-4</v>
      </c>
      <c r="H52" s="318">
        <f>G52*(21/(21-1))</f>
        <v>1.5813824811440405E-4</v>
      </c>
      <c r="J52" s="318">
        <f>IF(C52*O52&lt;&gt;0,C52,0)</f>
        <v>0</v>
      </c>
      <c r="K52" s="318" t="str">
        <f>IF(C52*O52=0,"",C52)</f>
        <v/>
      </c>
      <c r="O52" s="318">
        <f>IF(ISBLANK(L52),0,1)</f>
        <v>0</v>
      </c>
      <c r="P52" s="318">
        <f>IF(ISBLANK(M52),0,1)</f>
        <v>0</v>
      </c>
      <c r="Q52" s="318">
        <f>O52+P52</f>
        <v>0</v>
      </c>
      <c r="S52" s="318">
        <f>R52/$X$2</f>
        <v>0</v>
      </c>
      <c r="T52" s="318">
        <f>IF(S52&gt;=$X$3,1,0)</f>
        <v>0</v>
      </c>
      <c r="U52" s="318">
        <f>O52*T52+P52*T52</f>
        <v>0</v>
      </c>
    </row>
    <row r="53" spans="1:21" s="318" customFormat="1" x14ac:dyDescent="0.2">
      <c r="A53" s="322">
        <v>36599</v>
      </c>
      <c r="B53" s="321">
        <v>211.537994</v>
      </c>
      <c r="C53" s="320">
        <f>LN(B53/B52)</f>
        <v>8.9937832446726294E-3</v>
      </c>
      <c r="D53" s="320">
        <f>AVERAGE(C33:C53)</f>
        <v>6.4249618856944955E-4</v>
      </c>
      <c r="E53" s="318">
        <f>_xlfn.STDEV.S(C33:C53)</f>
        <v>1.2415383287743526E-2</v>
      </c>
      <c r="F53" s="318">
        <f>E53*(21/(21-1.5))</f>
        <v>1.3370412771416105E-2</v>
      </c>
      <c r="G53" s="318">
        <f>_xlfn.VAR.S(C33:C53)</f>
        <v>1.5414174218158125E-4</v>
      </c>
      <c r="H53" s="318">
        <f>G53*(21/(21-1))</f>
        <v>1.6184882929066031E-4</v>
      </c>
      <c r="J53" s="318">
        <f>IF(C53*O53&lt;&gt;0,C53,0)</f>
        <v>0</v>
      </c>
      <c r="K53" s="318" t="str">
        <f>IF(C53*O53=0,"",C53)</f>
        <v/>
      </c>
      <c r="O53" s="318">
        <f>IF(ISBLANK(L53),0,1)</f>
        <v>0</v>
      </c>
      <c r="P53" s="318">
        <f>IF(ISBLANK(M53),0,1)</f>
        <v>0</v>
      </c>
      <c r="Q53" s="318">
        <f>O53+P53</f>
        <v>0</v>
      </c>
      <c r="S53" s="318">
        <f>R53/$X$2</f>
        <v>0</v>
      </c>
      <c r="T53" s="318">
        <f>IF(S53&gt;=$X$3,1,0)</f>
        <v>0</v>
      </c>
      <c r="U53" s="318">
        <f>O53*T53+P53*T53</f>
        <v>0</v>
      </c>
    </row>
    <row r="54" spans="1:21" s="318" customFormat="1" x14ac:dyDescent="0.2">
      <c r="A54" s="322">
        <v>36600</v>
      </c>
      <c r="B54" s="321">
        <v>206.026993</v>
      </c>
      <c r="C54" s="320">
        <f>LN(B54/B53)</f>
        <v>-2.6397428828858132E-2</v>
      </c>
      <c r="D54" s="320">
        <f>AVERAGE(C34:C54)</f>
        <v>1.1092996233849794E-5</v>
      </c>
      <c r="E54" s="318">
        <f>_xlfn.STDEV.S(C34:C54)</f>
        <v>1.3445667139767947E-2</v>
      </c>
      <c r="F54" s="318">
        <f>E54*(21/(21-1.5))</f>
        <v>1.4479949227442404E-2</v>
      </c>
      <c r="G54" s="318">
        <f>_xlfn.VAR.S(C34:C54)</f>
        <v>1.8078596483343554E-4</v>
      </c>
      <c r="H54" s="318">
        <f>G54*(21/(21-1))</f>
        <v>1.8982526307510732E-4</v>
      </c>
      <c r="J54" s="318">
        <f>IF(C54*O54&lt;&gt;0,C54,0)</f>
        <v>0</v>
      </c>
      <c r="K54" s="318" t="str">
        <f>IF(C54*O54=0,"",C54)</f>
        <v/>
      </c>
      <c r="O54" s="318">
        <f>IF(ISBLANK(L54),0,1)</f>
        <v>0</v>
      </c>
      <c r="P54" s="318">
        <f>IF(ISBLANK(M54),0,1)</f>
        <v>0</v>
      </c>
      <c r="Q54" s="318">
        <f>O54+P54</f>
        <v>0</v>
      </c>
      <c r="S54" s="318">
        <f>R54/$X$2</f>
        <v>0</v>
      </c>
      <c r="T54" s="318">
        <f>IF(S54&gt;=$X$3,1,0)</f>
        <v>0</v>
      </c>
      <c r="U54" s="318">
        <f>O54*T54+P54*T54</f>
        <v>0</v>
      </c>
    </row>
    <row r="55" spans="1:21" s="318" customFormat="1" x14ac:dyDescent="0.2">
      <c r="A55" s="322">
        <v>36601</v>
      </c>
      <c r="B55" s="321">
        <v>205.44000199999999</v>
      </c>
      <c r="C55" s="320">
        <f>LN(B55/B54)</f>
        <v>-2.8531639491626765E-3</v>
      </c>
      <c r="D55" s="320">
        <f>AVERAGE(C35:C55)</f>
        <v>3.0345309761919687E-4</v>
      </c>
      <c r="E55" s="318">
        <f>_xlfn.STDEV.S(C35:C55)</f>
        <v>1.3306125551010916E-2</v>
      </c>
      <c r="F55" s="318">
        <f>E55*(21/(21-1.5))</f>
        <v>1.4329673670319447E-2</v>
      </c>
      <c r="G55" s="318">
        <f>_xlfn.VAR.S(C35:C55)</f>
        <v>1.7705297717926556E-4</v>
      </c>
      <c r="H55" s="318">
        <f>G55*(21/(21-1))</f>
        <v>1.8590562603822884E-4</v>
      </c>
      <c r="J55" s="318">
        <f>IF(C55*O55&lt;&gt;0,C55,0)</f>
        <v>0</v>
      </c>
      <c r="K55" s="318" t="str">
        <f>IF(C55*O55=0,"",C55)</f>
        <v/>
      </c>
      <c r="O55" s="318">
        <f>IF(ISBLANK(L55),0,1)</f>
        <v>0</v>
      </c>
      <c r="P55" s="318">
        <f>IF(ISBLANK(M55),0,1)</f>
        <v>0</v>
      </c>
      <c r="Q55" s="318">
        <f>O55+P55</f>
        <v>0</v>
      </c>
      <c r="S55" s="318">
        <f>R55/$X$2</f>
        <v>0</v>
      </c>
      <c r="T55" s="318">
        <f>IF(S55&gt;=$X$3,1,0)</f>
        <v>0</v>
      </c>
      <c r="U55" s="318">
        <f>O55*T55+P55*T55</f>
        <v>0</v>
      </c>
    </row>
    <row r="56" spans="1:21" s="318" customFormat="1" x14ac:dyDescent="0.2">
      <c r="A56" s="322">
        <v>36602</v>
      </c>
      <c r="B56" s="321">
        <v>203.85699500000001</v>
      </c>
      <c r="C56" s="320">
        <f>LN(B56/B55)</f>
        <v>-7.7352871133662387E-3</v>
      </c>
      <c r="D56" s="320">
        <f>AVERAGE(C36:C56)</f>
        <v>2.5177345737300894E-4</v>
      </c>
      <c r="E56" s="318">
        <f>_xlfn.STDEV.S(C36:C56)</f>
        <v>1.333655519110024E-2</v>
      </c>
      <c r="F56" s="318">
        <f>E56*(21/(21-1.5))</f>
        <v>1.4362444051954104E-2</v>
      </c>
      <c r="G56" s="318">
        <f>_xlfn.VAR.S(C36:C56)</f>
        <v>1.7786370436526276E-4</v>
      </c>
      <c r="H56" s="318">
        <f>G56*(21/(21-1))</f>
        <v>1.867568895835259E-4</v>
      </c>
      <c r="J56" s="318">
        <f>IF(C56*O56&lt;&gt;0,C56,0)</f>
        <v>0</v>
      </c>
      <c r="K56" s="318" t="str">
        <f>IF(C56*O56=0,"",C56)</f>
        <v/>
      </c>
      <c r="O56" s="318">
        <f>IF(ISBLANK(L56),0,1)</f>
        <v>0</v>
      </c>
      <c r="P56" s="318">
        <f>IF(ISBLANK(M56),0,1)</f>
        <v>0</v>
      </c>
      <c r="Q56" s="318">
        <f>O56+P56</f>
        <v>0</v>
      </c>
      <c r="S56" s="318">
        <f>R56/$X$2</f>
        <v>0</v>
      </c>
      <c r="T56" s="318">
        <f>IF(S56&gt;=$X$3,1,0)</f>
        <v>0</v>
      </c>
      <c r="U56" s="318">
        <f>O56*T56+P56*T56</f>
        <v>0</v>
      </c>
    </row>
    <row r="57" spans="1:21" s="318" customFormat="1" x14ac:dyDescent="0.2">
      <c r="A57" s="322">
        <v>36605</v>
      </c>
      <c r="B57" s="321">
        <v>204.52499399999999</v>
      </c>
      <c r="C57" s="320">
        <f>LN(B57/B56)</f>
        <v>3.2714449400620604E-3</v>
      </c>
      <c r="D57" s="320">
        <f>AVERAGE(C37:C57)</f>
        <v>2.3433400265654797E-4</v>
      </c>
      <c r="E57" s="318">
        <f>_xlfn.STDEV.S(C37:C57)</f>
        <v>1.3332144983680464E-2</v>
      </c>
      <c r="F57" s="318">
        <f>E57*(21/(21-1.5))</f>
        <v>1.435769459780973E-2</v>
      </c>
      <c r="G57" s="318">
        <f>_xlfn.VAR.S(C37:C57)</f>
        <v>1.7774608986587616E-4</v>
      </c>
      <c r="H57" s="318">
        <f>G57*(21/(21-1))</f>
        <v>1.8663339435916998E-4</v>
      </c>
      <c r="J57" s="318">
        <f>IF(C57*O57&lt;&gt;0,C57,0)</f>
        <v>0</v>
      </c>
      <c r="K57" s="318" t="str">
        <f>IF(C57*O57=0,"",C57)</f>
        <v/>
      </c>
      <c r="O57" s="318">
        <f>IF(ISBLANK(L57),0,1)</f>
        <v>0</v>
      </c>
      <c r="P57" s="318">
        <f>IF(ISBLANK(M57),0,1)</f>
        <v>0</v>
      </c>
      <c r="Q57" s="318">
        <f>O57+P57</f>
        <v>0</v>
      </c>
      <c r="S57" s="318">
        <f>R57/$X$2</f>
        <v>0</v>
      </c>
      <c r="T57" s="318">
        <f>IF(S57&gt;=$X$3,1,0)</f>
        <v>0</v>
      </c>
      <c r="U57" s="318">
        <f>O57*T57+P57*T57</f>
        <v>0</v>
      </c>
    </row>
    <row r="58" spans="1:21" s="318" customFormat="1" x14ac:dyDescent="0.2">
      <c r="A58" s="322">
        <v>36606</v>
      </c>
      <c r="B58" s="321">
        <v>202.42100500000001</v>
      </c>
      <c r="C58" s="320">
        <f>LN(B58/B57)</f>
        <v>-1.0340476390649922E-2</v>
      </c>
      <c r="D58" s="320">
        <f>AVERAGE(C38:C58)</f>
        <v>2.5640434063539555E-4</v>
      </c>
      <c r="E58" s="318">
        <f>_xlfn.STDEV.S(C38:C58)</f>
        <v>1.3313328645280243E-2</v>
      </c>
      <c r="F58" s="318">
        <f>E58*(21/(21-1.5))</f>
        <v>1.4337430848763339E-2</v>
      </c>
      <c r="G58" s="318">
        <f>_xlfn.VAR.S(C38:C58)</f>
        <v>1.7724471961723948E-4</v>
      </c>
      <c r="H58" s="318">
        <f>G58*(21/(21-1))</f>
        <v>1.8610695559810147E-4</v>
      </c>
      <c r="J58" s="318">
        <f>IF(C58*O58&lt;&gt;0,C58,0)</f>
        <v>0</v>
      </c>
      <c r="K58" s="318" t="str">
        <f>IF(C58*O58=0,"",C58)</f>
        <v/>
      </c>
      <c r="O58" s="318">
        <f>IF(ISBLANK(L58),0,1)</f>
        <v>0</v>
      </c>
      <c r="P58" s="318">
        <f>IF(ISBLANK(M58),0,1)</f>
        <v>0</v>
      </c>
      <c r="Q58" s="318">
        <f>O58+P58</f>
        <v>0</v>
      </c>
      <c r="S58" s="318">
        <f>R58/$X$2</f>
        <v>0</v>
      </c>
      <c r="T58" s="318">
        <f>IF(S58&gt;=$X$3,1,0)</f>
        <v>0</v>
      </c>
      <c r="U58" s="318">
        <f>O58*T58+P58*T58</f>
        <v>0</v>
      </c>
    </row>
    <row r="59" spans="1:21" s="318" customFormat="1" x14ac:dyDescent="0.2">
      <c r="A59" s="322">
        <v>36607</v>
      </c>
      <c r="B59" s="321">
        <v>204.567001</v>
      </c>
      <c r="C59" s="320">
        <f>LN(B59/B58)</f>
        <v>1.0545843401792033E-2</v>
      </c>
      <c r="D59" s="320">
        <f>AVERAGE(C39:C59)</f>
        <v>1.8284896867613157E-4</v>
      </c>
      <c r="E59" s="318">
        <f>_xlfn.STDEV.S(C39:C59)</f>
        <v>1.3248787422187772E-2</v>
      </c>
      <c r="F59" s="318">
        <f>E59*(21/(21-1.5))</f>
        <v>1.4267924916202216E-2</v>
      </c>
      <c r="G59" s="318">
        <f>_xlfn.VAR.S(C39:C59)</f>
        <v>1.7553036815832094E-4</v>
      </c>
      <c r="H59" s="318">
        <f>G59*(21/(21-1))</f>
        <v>1.84306886566237E-4</v>
      </c>
      <c r="J59" s="318">
        <f>IF(C59*O59&lt;&gt;0,C59,0)</f>
        <v>0</v>
      </c>
      <c r="K59" s="318" t="str">
        <f>IF(C59*O59=0,"",C59)</f>
        <v/>
      </c>
      <c r="O59" s="318">
        <f>IF(ISBLANK(L59),0,1)</f>
        <v>0</v>
      </c>
      <c r="P59" s="318">
        <f>IF(ISBLANK(M59),0,1)</f>
        <v>0</v>
      </c>
      <c r="Q59" s="318">
        <f>O59+P59</f>
        <v>0</v>
      </c>
      <c r="S59" s="318">
        <f>R59/$X$2</f>
        <v>0</v>
      </c>
      <c r="T59" s="318">
        <f>IF(S59&gt;=$X$3,1,0)</f>
        <v>0</v>
      </c>
      <c r="U59" s="318">
        <f>O59*T59+P59*T59</f>
        <v>0</v>
      </c>
    </row>
    <row r="60" spans="1:21" s="318" customFormat="1" x14ac:dyDescent="0.2">
      <c r="A60" s="322">
        <v>36608</v>
      </c>
      <c r="B60" s="321">
        <v>205.21499600000001</v>
      </c>
      <c r="C60" s="320">
        <f>LN(B60/B59)</f>
        <v>3.1626354737979037E-3</v>
      </c>
      <c r="D60" s="320">
        <f>AVERAGE(C40:C60)</f>
        <v>-2.9148467655019179E-4</v>
      </c>
      <c r="E60" s="318">
        <f>_xlfn.STDEV.S(C40:C60)</f>
        <v>1.2936957767084515E-2</v>
      </c>
      <c r="F60" s="318">
        <f>E60*(21/(21-1.5))</f>
        <v>1.3932108364552553E-2</v>
      </c>
      <c r="G60" s="318">
        <f>_xlfn.VAR.S(C40:C60)</f>
        <v>1.6736487626732834E-4</v>
      </c>
      <c r="H60" s="318">
        <f>G60*(21/(21-1))</f>
        <v>1.7573312008069476E-4</v>
      </c>
      <c r="J60" s="318">
        <f>IF(C60*O60&lt;&gt;0,C60,0)</f>
        <v>0</v>
      </c>
      <c r="K60" s="318" t="str">
        <f>IF(C60*O60=0,"",C60)</f>
        <v/>
      </c>
      <c r="O60" s="318">
        <f>IF(ISBLANK(L60),0,1)</f>
        <v>0</v>
      </c>
      <c r="P60" s="318">
        <f>IF(ISBLANK(M60),0,1)</f>
        <v>0</v>
      </c>
      <c r="Q60" s="318">
        <f>O60+P60</f>
        <v>0</v>
      </c>
      <c r="S60" s="318">
        <f>R60/$X$2</f>
        <v>0</v>
      </c>
      <c r="T60" s="318">
        <f>IF(S60&gt;=$X$3,1,0)</f>
        <v>0</v>
      </c>
      <c r="U60" s="318">
        <f>O60*T60+P60*T60</f>
        <v>0</v>
      </c>
    </row>
    <row r="61" spans="1:21" s="318" customFormat="1" x14ac:dyDescent="0.2">
      <c r="A61" s="322">
        <v>36609</v>
      </c>
      <c r="B61" s="321">
        <v>206.16099500000001</v>
      </c>
      <c r="C61" s="320">
        <f>LN(B61/B60)</f>
        <v>4.5992021324956153E-3</v>
      </c>
      <c r="D61" s="320">
        <f>AVERAGE(C41:C61)</f>
        <v>-3.2503251018672674E-4</v>
      </c>
      <c r="E61" s="318">
        <f>_xlfn.STDEV.S(C41:C61)</f>
        <v>1.2922628491051446E-2</v>
      </c>
      <c r="F61" s="318">
        <f>E61*(21/(21-1.5))</f>
        <v>1.3916676836516942E-2</v>
      </c>
      <c r="G61" s="318">
        <f>_xlfn.VAR.S(C41:C61)</f>
        <v>1.669943271177346E-4</v>
      </c>
      <c r="H61" s="318">
        <f>G61*(21/(21-1))</f>
        <v>1.7534404347362134E-4</v>
      </c>
      <c r="J61" s="318">
        <f>IF(C61*O61&lt;&gt;0,C61,0)</f>
        <v>0</v>
      </c>
      <c r="K61" s="318" t="str">
        <f>IF(C61*O61=0,"",C61)</f>
        <v/>
      </c>
      <c r="O61" s="318">
        <f>IF(ISBLANK(L61),0,1)</f>
        <v>0</v>
      </c>
      <c r="P61" s="318">
        <f>IF(ISBLANK(M61),0,1)</f>
        <v>0</v>
      </c>
      <c r="Q61" s="318">
        <f>O61+P61</f>
        <v>0</v>
      </c>
      <c r="S61" s="318">
        <f>R61/$X$2</f>
        <v>0</v>
      </c>
      <c r="T61" s="318">
        <f>IF(S61&gt;=$X$3,1,0)</f>
        <v>0</v>
      </c>
      <c r="U61" s="318">
        <f>O61*T61+P61*T61</f>
        <v>0</v>
      </c>
    </row>
    <row r="62" spans="1:21" s="318" customFormat="1" x14ac:dyDescent="0.2">
      <c r="A62" s="322">
        <v>36612</v>
      </c>
      <c r="B62" s="321">
        <v>204.27299500000001</v>
      </c>
      <c r="C62" s="320">
        <f>LN(B62/B61)</f>
        <v>-9.2000826584262025E-3</v>
      </c>
      <c r="D62" s="320">
        <f>AVERAGE(C42:C62)</f>
        <v>-6.0020251530979634E-4</v>
      </c>
      <c r="E62" s="318">
        <f>_xlfn.STDEV.S(C42:C62)</f>
        <v>1.3052729177609131E-2</v>
      </c>
      <c r="F62" s="318">
        <f>E62*(21/(21-1.5))</f>
        <v>1.4056785268194448E-2</v>
      </c>
      <c r="G62" s="318">
        <f>_xlfn.VAR.S(C42:C62)</f>
        <v>1.7037373898400873E-4</v>
      </c>
      <c r="H62" s="318">
        <f>G62*(21/(21-1))</f>
        <v>1.7889242593320916E-4</v>
      </c>
      <c r="J62" s="318">
        <f>IF(C62*O62&lt;&gt;0,C62,0)</f>
        <v>0</v>
      </c>
      <c r="K62" s="318" t="str">
        <f>IF(C62*O62=0,"",C62)</f>
        <v/>
      </c>
      <c r="O62" s="318">
        <f>IF(ISBLANK(L62),0,1)</f>
        <v>0</v>
      </c>
      <c r="P62" s="318">
        <f>IF(ISBLANK(M62),0,1)</f>
        <v>0</v>
      </c>
      <c r="Q62" s="318">
        <f>O62+P62</f>
        <v>0</v>
      </c>
      <c r="S62" s="318">
        <f>R62/$X$2</f>
        <v>0</v>
      </c>
      <c r="T62" s="318">
        <f>IF(S62&gt;=$X$3,1,0)</f>
        <v>0</v>
      </c>
      <c r="U62" s="318">
        <f>O62*T62+P62*T62</f>
        <v>0</v>
      </c>
    </row>
    <row r="63" spans="1:21" s="318" customFormat="1" x14ac:dyDescent="0.2">
      <c r="A63" s="322">
        <v>36613</v>
      </c>
      <c r="B63" s="321">
        <v>204.419006</v>
      </c>
      <c r="C63" s="320">
        <f>LN(B63/B62)</f>
        <v>7.1452832869193725E-4</v>
      </c>
      <c r="D63" s="320">
        <f>AVERAGE(C43:C63)</f>
        <v>-1.8251159841999265E-4</v>
      </c>
      <c r="E63" s="318">
        <f>_xlfn.STDEV.S(C43:C63)</f>
        <v>1.2942055425749038E-2</v>
      </c>
      <c r="F63" s="318">
        <f>E63*(21/(21-1.5))</f>
        <v>1.3937598150806656E-2</v>
      </c>
      <c r="G63" s="318">
        <f>_xlfn.VAR.S(C43:C63)</f>
        <v>1.6749679864316009E-4</v>
      </c>
      <c r="H63" s="318">
        <f>G63*(21/(21-1))</f>
        <v>1.7587163857531811E-4</v>
      </c>
      <c r="J63" s="318">
        <f>IF(C63*O63&lt;&gt;0,C63,0)</f>
        <v>0</v>
      </c>
      <c r="K63" s="318" t="str">
        <f>IF(C63*O63=0,"",C63)</f>
        <v/>
      </c>
      <c r="O63" s="318">
        <f>IF(ISBLANK(L63),0,1)</f>
        <v>0</v>
      </c>
      <c r="P63" s="318">
        <f>IF(ISBLANK(M63),0,1)</f>
        <v>0</v>
      </c>
      <c r="Q63" s="318">
        <f>O63+P63</f>
        <v>0</v>
      </c>
      <c r="S63" s="318">
        <f>R63/$X$2</f>
        <v>0</v>
      </c>
      <c r="T63" s="318">
        <f>IF(S63&gt;=$X$3,1,0)</f>
        <v>0</v>
      </c>
      <c r="U63" s="318">
        <f>O63*T63+P63*T63</f>
        <v>0</v>
      </c>
    </row>
    <row r="64" spans="1:21" s="318" customFormat="1" x14ac:dyDescent="0.2">
      <c r="A64" s="322">
        <v>36614</v>
      </c>
      <c r="B64" s="321">
        <v>202.46400499999999</v>
      </c>
      <c r="C64" s="320">
        <f>LN(B64/B63)</f>
        <v>-9.6097206909741221E-3</v>
      </c>
      <c r="D64" s="320">
        <f>AVERAGE(C44:C64)</f>
        <v>-8.8292771399120908E-4</v>
      </c>
      <c r="E64" s="318">
        <f>_xlfn.STDEV.S(C44:C64)</f>
        <v>1.3039577168362061E-2</v>
      </c>
      <c r="F64" s="318">
        <f>E64*(21/(21-1.5))</f>
        <v>1.4042621565928372E-2</v>
      </c>
      <c r="G64" s="318">
        <f>_xlfn.VAR.S(C44:C64)</f>
        <v>1.7003057272966913E-4</v>
      </c>
      <c r="H64" s="318">
        <f>G64*(21/(21-1))</f>
        <v>1.785321013661526E-4</v>
      </c>
      <c r="J64" s="318">
        <f>IF(C64*O64&lt;&gt;0,C64,0)</f>
        <v>0</v>
      </c>
      <c r="K64" s="318" t="str">
        <f>IF(C64*O64=0,"",C64)</f>
        <v/>
      </c>
      <c r="O64" s="318">
        <f>IF(ISBLANK(L64),0,1)</f>
        <v>0</v>
      </c>
      <c r="P64" s="318">
        <f>IF(ISBLANK(M64),0,1)</f>
        <v>0</v>
      </c>
      <c r="Q64" s="318">
        <f>O64+P64</f>
        <v>0</v>
      </c>
      <c r="S64" s="318">
        <f>R64/$X$2</f>
        <v>0</v>
      </c>
      <c r="T64" s="318">
        <f>IF(S64&gt;=$X$3,1,0)</f>
        <v>0</v>
      </c>
      <c r="U64" s="318">
        <f>O64*T64+P64*T64</f>
        <v>0</v>
      </c>
    </row>
    <row r="65" spans="1:21" s="318" customFormat="1" x14ac:dyDescent="0.2">
      <c r="A65" s="322">
        <v>36615</v>
      </c>
      <c r="B65" s="321">
        <v>198.455994</v>
      </c>
      <c r="C65" s="320">
        <f>LN(B65/B64)</f>
        <v>-1.9994734805648791E-2</v>
      </c>
      <c r="D65" s="320">
        <f>AVERAGE(C45:C65)</f>
        <v>-2.9222193125876075E-3</v>
      </c>
      <c r="E65" s="318">
        <f>_xlfn.STDEV.S(C45:C65)</f>
        <v>1.2482424307339094E-2</v>
      </c>
      <c r="F65" s="318">
        <f>E65*(21/(21-1.5))</f>
        <v>1.3442610792519023E-2</v>
      </c>
      <c r="G65" s="318">
        <f>_xlfn.VAR.S(C45:C65)</f>
        <v>1.5581091658844988E-4</v>
      </c>
      <c r="H65" s="318">
        <f>G65*(21/(21-1))</f>
        <v>1.6360146241787237E-4</v>
      </c>
      <c r="I65" s="320">
        <f>(SUM(C2:C22)*1+SUM(C23:C43)*2+SUM(C44:C64)*3)/6</f>
        <v>-4.0006291875122136E-3</v>
      </c>
      <c r="J65" s="318">
        <f>IF(C65*O65&lt;&gt;0,C65,0)</f>
        <v>0</v>
      </c>
      <c r="K65" s="318" t="str">
        <f>IF(C65*O65=0,"",C65)</f>
        <v/>
      </c>
      <c r="O65" s="318">
        <f>IF(ISBLANK(L65),0,1)</f>
        <v>0</v>
      </c>
      <c r="P65" s="318">
        <f>IF(ISBLANK(M65),0,1)</f>
        <v>0</v>
      </c>
      <c r="Q65" s="318">
        <f>O65+P65</f>
        <v>0</v>
      </c>
      <c r="S65" s="318">
        <f>R65/$X$2</f>
        <v>0</v>
      </c>
      <c r="T65" s="318">
        <f>IF(S65&gt;=$X$3,1,0)</f>
        <v>0</v>
      </c>
      <c r="U65" s="318">
        <f>O65*T65+P65*T65</f>
        <v>0</v>
      </c>
    </row>
    <row r="66" spans="1:21" s="318" customFormat="1" x14ac:dyDescent="0.2">
      <c r="A66" s="322">
        <v>36616</v>
      </c>
      <c r="B66" s="321">
        <v>201.654999</v>
      </c>
      <c r="C66" s="320">
        <f>LN(B66/B65)</f>
        <v>1.5990928636077335E-2</v>
      </c>
      <c r="D66" s="320">
        <f>AVERAGE(C46:C66)</f>
        <v>-1.7015649043483443E-3</v>
      </c>
      <c r="E66" s="318">
        <f>_xlfn.STDEV.S(C46:C66)</f>
        <v>1.3033551250754113E-2</v>
      </c>
      <c r="F66" s="318">
        <f>E66*(21/(21-1.5))</f>
        <v>1.4036132116196736E-2</v>
      </c>
      <c r="G66" s="318">
        <f>_xlfn.VAR.S(C46:C66)</f>
        <v>1.6987345820603411E-4</v>
      </c>
      <c r="H66" s="318">
        <f>G66*(21/(21-1))</f>
        <v>1.7836713111633583E-4</v>
      </c>
      <c r="I66" s="320">
        <f>(SUM(C3:C23)*1+SUM(C24:C44)*2+SUM(C45:C65)*3)/6</f>
        <v>-1.7391667341395328E-2</v>
      </c>
      <c r="J66" s="318">
        <f>IF(C66*O66&lt;&gt;0,C66,0)</f>
        <v>0</v>
      </c>
      <c r="K66" s="318" t="str">
        <f>IF(C66*O66=0,"",C66)</f>
        <v/>
      </c>
      <c r="O66" s="318">
        <f>IF(ISBLANK(L66),0,1)</f>
        <v>0</v>
      </c>
      <c r="P66" s="318">
        <f>IF(ISBLANK(M66),0,1)</f>
        <v>0</v>
      </c>
      <c r="Q66" s="318">
        <f>O66+P66</f>
        <v>0</v>
      </c>
      <c r="S66" s="318">
        <f>R66/$X$2</f>
        <v>0</v>
      </c>
      <c r="T66" s="318">
        <f>IF(S66&gt;=$X$3,1,0)</f>
        <v>0</v>
      </c>
      <c r="U66" s="318">
        <f>O66*T66+P66*T66</f>
        <v>0</v>
      </c>
    </row>
    <row r="67" spans="1:21" s="318" customFormat="1" x14ac:dyDescent="0.2">
      <c r="A67" s="322">
        <v>36619</v>
      </c>
      <c r="B67" s="321">
        <v>198.98800700000001</v>
      </c>
      <c r="C67" s="320">
        <f>LN(B67/B66)</f>
        <v>-1.3313754913904427E-2</v>
      </c>
      <c r="D67" s="320">
        <f>AVERAGE(C47:C67)</f>
        <v>-2.6690994283998385E-3</v>
      </c>
      <c r="E67" s="318">
        <f>_xlfn.STDEV.S(C47:C67)</f>
        <v>1.3108887236214107E-2</v>
      </c>
      <c r="F67" s="318">
        <f>E67*(21/(21-1.5))</f>
        <v>1.4117263177461346E-2</v>
      </c>
      <c r="G67" s="318">
        <f>_xlfn.VAR.S(C47:C67)</f>
        <v>1.7184292457177712E-4</v>
      </c>
      <c r="H67" s="318">
        <f>G67*(21/(21-1))</f>
        <v>1.8043507080036598E-4</v>
      </c>
      <c r="I67" s="320">
        <f>(SUM(C4:C24)*1+SUM(C25:C45)*2+SUM(C46:C66)*3)/6</f>
        <v>-3.3658449757536187E-3</v>
      </c>
      <c r="J67" s="318">
        <f>IF(C67*O67&lt;&gt;0,C67,0)</f>
        <v>0</v>
      </c>
      <c r="K67" s="318" t="str">
        <f>IF(C67*O67=0,"",C67)</f>
        <v/>
      </c>
      <c r="O67" s="318">
        <f>IF(ISBLANK(L67),0,1)</f>
        <v>0</v>
      </c>
      <c r="P67" s="318">
        <f>IF(ISBLANK(M67),0,1)</f>
        <v>0</v>
      </c>
      <c r="Q67" s="318">
        <f>O67+P67</f>
        <v>0</v>
      </c>
      <c r="S67" s="318">
        <f>R67/$X$2</f>
        <v>0</v>
      </c>
      <c r="T67" s="318">
        <f>IF(S67&gt;=$X$3,1,0)</f>
        <v>0</v>
      </c>
      <c r="U67" s="318">
        <f>O67*T67+P67*T67</f>
        <v>0</v>
      </c>
    </row>
    <row r="68" spans="1:21" s="318" customFormat="1" x14ac:dyDescent="0.2">
      <c r="A68" s="322">
        <v>36620</v>
      </c>
      <c r="B68" s="321">
        <v>197.429001</v>
      </c>
      <c r="C68" s="320">
        <f>LN(B68/B67)</f>
        <v>-7.8655254746837037E-3</v>
      </c>
      <c r="D68" s="320">
        <f>AVERAGE(C48:C68)</f>
        <v>-3.2925625845921852E-3</v>
      </c>
      <c r="E68" s="318">
        <f>_xlfn.STDEV.S(C48:C68)</f>
        <v>1.3025641913661528E-2</v>
      </c>
      <c r="F68" s="318">
        <f>E68*(21/(21-1.5))</f>
        <v>1.4027614368558568E-2</v>
      </c>
      <c r="G68" s="318">
        <f>_xlfn.VAR.S(C48:C68)</f>
        <v>1.6966734726293594E-4</v>
      </c>
      <c r="H68" s="318">
        <f>G68*(21/(21-1))</f>
        <v>1.7815071462608275E-4</v>
      </c>
      <c r="I68" s="320">
        <f>(SUM(C5:C25)*1+SUM(C26:C46)*2+SUM(C47:C67)*3)/6</f>
        <v>-1.0443518487945632E-2</v>
      </c>
      <c r="J68" s="318">
        <f>IF(C68*O68&lt;&gt;0,C68,0)</f>
        <v>0</v>
      </c>
      <c r="K68" s="318" t="str">
        <f>IF(C68*O68=0,"",C68)</f>
        <v/>
      </c>
      <c r="O68" s="318">
        <f>IF(ISBLANK(L68),0,1)</f>
        <v>0</v>
      </c>
      <c r="P68" s="318">
        <f>IF(ISBLANK(M68),0,1)</f>
        <v>0</v>
      </c>
      <c r="Q68" s="318">
        <f>O68+P68</f>
        <v>0</v>
      </c>
      <c r="S68" s="318">
        <f>R68/$X$2</f>
        <v>0</v>
      </c>
      <c r="T68" s="318">
        <f>IF(S68&gt;=$X$3,1,0)</f>
        <v>0</v>
      </c>
      <c r="U68" s="318">
        <f>O68*T68+P68*T68</f>
        <v>0</v>
      </c>
    </row>
    <row r="69" spans="1:21" s="318" customFormat="1" x14ac:dyDescent="0.2">
      <c r="A69" s="322">
        <v>36621</v>
      </c>
      <c r="B69" s="321">
        <v>186.871994</v>
      </c>
      <c r="C69" s="320">
        <f>LN(B69/B68)</f>
        <v>-5.4955172705215286E-2</v>
      </c>
      <c r="D69" s="320">
        <f>AVERAGE(C49:C69)</f>
        <v>-7.1467439790520821E-3</v>
      </c>
      <c r="E69" s="318">
        <f>_xlfn.STDEV.S(C49:C69)</f>
        <v>1.5641908363510926E-2</v>
      </c>
      <c r="F69" s="318">
        <f>E69*(21/(21-1.5))</f>
        <v>1.6845132083780995E-2</v>
      </c>
      <c r="G69" s="318">
        <f>_xlfn.VAR.S(C49:C69)</f>
        <v>2.44669297252473E-4</v>
      </c>
      <c r="H69" s="318">
        <f>G69*(21/(21-1))</f>
        <v>2.5690276211509666E-4</v>
      </c>
      <c r="I69" s="320">
        <f>(SUM(C6:C26)*1+SUM(C27:C47)*2+SUM(C48:C68)*3)/6</f>
        <v>-1.7193984721221422E-2</v>
      </c>
      <c r="J69" s="318">
        <f>IF(C69*O69&lt;&gt;0,C69,0)</f>
        <v>0</v>
      </c>
      <c r="K69" s="318" t="str">
        <f>IF(C69*O69=0,"",C69)</f>
        <v/>
      </c>
      <c r="O69" s="318">
        <f>IF(ISBLANK(L69),0,1)</f>
        <v>0</v>
      </c>
      <c r="P69" s="318">
        <f>IF(ISBLANK(M69),0,1)</f>
        <v>0</v>
      </c>
      <c r="Q69" s="318">
        <f>O69+P69</f>
        <v>0</v>
      </c>
      <c r="S69" s="318">
        <f>R69/$X$2</f>
        <v>0</v>
      </c>
      <c r="T69" s="318">
        <f>IF(S69&gt;=$X$3,1,0)</f>
        <v>0</v>
      </c>
      <c r="U69" s="318">
        <f>O69*T69+P69*T69</f>
        <v>0</v>
      </c>
    </row>
    <row r="70" spans="1:21" s="318" customFormat="1" x14ac:dyDescent="0.2">
      <c r="A70" s="322">
        <v>36622</v>
      </c>
      <c r="B70" s="321">
        <v>193.371002</v>
      </c>
      <c r="C70" s="320">
        <f>LN(B70/B69)</f>
        <v>3.4186775428098504E-2</v>
      </c>
      <c r="D70" s="320">
        <f>AVERAGE(C50:C70)</f>
        <v>-5.3461100837738267E-3</v>
      </c>
      <c r="E70" s="318">
        <f>_xlfn.STDEV.S(C50:C70)</f>
        <v>1.8057361350870074E-2</v>
      </c>
      <c r="F70" s="318">
        <f>E70*(21/(21-1.5))</f>
        <v>1.9446389147090848E-2</v>
      </c>
      <c r="G70" s="318">
        <f>_xlfn.VAR.S(C50:C70)</f>
        <v>3.2606829895589633E-4</v>
      </c>
      <c r="H70" s="318">
        <f>G70*(21/(21-1))</f>
        <v>3.4237171390369116E-4</v>
      </c>
      <c r="I70" s="320">
        <f>(SUM(C7:C27)*1+SUM(C28:C48)*2+SUM(C49:C69)*3)/6</f>
        <v>-5.2033607103838031E-2</v>
      </c>
      <c r="J70" s="318">
        <f>IF(C70*O70&lt;&gt;0,C70,0)</f>
        <v>0</v>
      </c>
      <c r="K70" s="318" t="str">
        <f>IF(C70*O70=0,"",C70)</f>
        <v/>
      </c>
      <c r="O70" s="318">
        <f>IF(ISBLANK(L70),0,1)</f>
        <v>0</v>
      </c>
      <c r="P70" s="318">
        <f>IF(ISBLANK(M70),0,1)</f>
        <v>0</v>
      </c>
      <c r="Q70" s="318">
        <f>O70+P70</f>
        <v>0</v>
      </c>
      <c r="S70" s="318">
        <f>R70/$X$2</f>
        <v>0</v>
      </c>
      <c r="T70" s="318">
        <f>IF(S70&gt;=$X$3,1,0)</f>
        <v>0</v>
      </c>
      <c r="U70" s="318">
        <f>O70*T70+P70*T70</f>
        <v>0</v>
      </c>
    </row>
    <row r="71" spans="1:21" s="318" customFormat="1" x14ac:dyDescent="0.2">
      <c r="A71" s="322">
        <v>36623</v>
      </c>
      <c r="B71" s="321">
        <v>196.054001</v>
      </c>
      <c r="C71" s="320">
        <f>LN(B71/B70)</f>
        <v>1.3779502764322438E-2</v>
      </c>
      <c r="D71" s="320">
        <f>AVERAGE(C51:C71)</f>
        <v>-4.5824122269446021E-3</v>
      </c>
      <c r="E71" s="318">
        <f>_xlfn.STDEV.S(C51:C71)</f>
        <v>1.8527508790274341E-2</v>
      </c>
      <c r="F71" s="318">
        <f>E71*(21/(21-1.5))</f>
        <v>1.9952701774141598E-2</v>
      </c>
      <c r="G71" s="318">
        <f>_xlfn.VAR.S(C51:C71)</f>
        <v>3.4326858197369296E-4</v>
      </c>
      <c r="H71" s="318">
        <f>G71*(21/(21-1))</f>
        <v>3.604320110723776E-4</v>
      </c>
      <c r="I71" s="320">
        <f>(SUM(C8:C28)*1+SUM(C29:C49)*2+SUM(C50:C70)*3)/6</f>
        <v>-4.0166876355397625E-2</v>
      </c>
      <c r="J71" s="318">
        <f>IF(C71*O71&lt;&gt;0,C71,0)</f>
        <v>0</v>
      </c>
      <c r="K71" s="318" t="str">
        <f>IF(C71*O71=0,"",C71)</f>
        <v/>
      </c>
      <c r="O71" s="318">
        <f>IF(ISBLANK(L71),0,1)</f>
        <v>0</v>
      </c>
      <c r="P71" s="318">
        <f>IF(ISBLANK(M71),0,1)</f>
        <v>0</v>
      </c>
      <c r="Q71" s="318">
        <f>O71+P71</f>
        <v>0</v>
      </c>
      <c r="S71" s="318">
        <f>R71/$X$2</f>
        <v>0</v>
      </c>
      <c r="T71" s="318">
        <f>IF(S71&gt;=$X$3,1,0)</f>
        <v>0</v>
      </c>
      <c r="U71" s="318">
        <f>O71*T71+P71*T71</f>
        <v>0</v>
      </c>
    </row>
    <row r="72" spans="1:21" s="318" customFormat="1" x14ac:dyDescent="0.2">
      <c r="A72" s="322">
        <v>36626</v>
      </c>
      <c r="B72" s="321">
        <v>197.22500600000001</v>
      </c>
      <c r="C72" s="320">
        <f>LN(B72/B71)</f>
        <v>5.9551028139920373E-3</v>
      </c>
      <c r="D72" s="320">
        <f>AVERAGE(C52:C72)</f>
        <v>-4.2087433682972712E-3</v>
      </c>
      <c r="E72" s="318">
        <f>_xlfn.STDEV.S(C52:C72)</f>
        <v>1.8663118767353989E-2</v>
      </c>
      <c r="F72" s="318">
        <f>E72*(21/(21-1.5))</f>
        <v>2.009874328791968E-2</v>
      </c>
      <c r="G72" s="318">
        <f>_xlfn.VAR.S(C52:C72)</f>
        <v>3.4831200212436062E-4</v>
      </c>
      <c r="H72" s="318">
        <f>G72*(21/(21-1))</f>
        <v>3.6572760223057866E-4</v>
      </c>
      <c r="I72" s="320">
        <f>(SUM(C9:C29)*1+SUM(C30:C50)*2+SUM(C51:C71)*3)/6</f>
        <v>-3.0422440976766704E-2</v>
      </c>
      <c r="J72" s="318">
        <f>IF(C72*O72&lt;&gt;0,C72,0)</f>
        <v>0</v>
      </c>
      <c r="K72" s="318" t="str">
        <f>IF(C72*O72=0,"",C72)</f>
        <v/>
      </c>
      <c r="O72" s="318">
        <f>IF(ISBLANK(L72),0,1)</f>
        <v>0</v>
      </c>
      <c r="P72" s="318">
        <f>IF(ISBLANK(M72),0,1)</f>
        <v>0</v>
      </c>
      <c r="Q72" s="318">
        <f>O72+P72</f>
        <v>0</v>
      </c>
      <c r="S72" s="318">
        <f>R72/$X$2</f>
        <v>0</v>
      </c>
      <c r="T72" s="318">
        <f>IF(S72&gt;=$X$3,1,0)</f>
        <v>0</v>
      </c>
      <c r="U72" s="318">
        <f>O72*T72+P72*T72</f>
        <v>0</v>
      </c>
    </row>
    <row r="73" spans="1:21" s="318" customFormat="1" x14ac:dyDescent="0.2">
      <c r="A73" s="322">
        <v>36627</v>
      </c>
      <c r="B73" s="321">
        <v>193.18499800000001</v>
      </c>
      <c r="C73" s="320">
        <f>LN(B73/B72)</f>
        <v>-2.0696970743287E-2</v>
      </c>
      <c r="D73" s="320">
        <f>AVERAGE(C53:C73)</f>
        <v>-3.8934557671511435E-3</v>
      </c>
      <c r="E73" s="318">
        <f>_xlfn.STDEV.S(C53:C73)</f>
        <v>1.8305703935553308E-2</v>
      </c>
      <c r="F73" s="318">
        <f>E73*(21/(21-1.5))</f>
        <v>1.9713835007518946E-2</v>
      </c>
      <c r="G73" s="318">
        <f>_xlfn.VAR.S(C53:C73)</f>
        <v>3.3509879657613186E-4</v>
      </c>
      <c r="H73" s="318">
        <f>G73*(21/(21-1))</f>
        <v>3.5185373640493845E-4</v>
      </c>
      <c r="I73" s="320">
        <f>(SUM(C10:C30)*1+SUM(C31:C51)*2+SUM(C52:C72)*3)/6</f>
        <v>-2.4949785602612632E-2</v>
      </c>
      <c r="J73" s="318">
        <f>IF(C73*O73&lt;&gt;0,C73,0)</f>
        <v>0</v>
      </c>
      <c r="K73" s="318" t="str">
        <f>IF(C73*O73=0,"",C73)</f>
        <v/>
      </c>
      <c r="O73" s="318">
        <f>IF(ISBLANK(L73),0,1)</f>
        <v>0</v>
      </c>
      <c r="P73" s="318">
        <f>IF(ISBLANK(M73),0,1)</f>
        <v>0</v>
      </c>
      <c r="Q73" s="318">
        <f>O73+P73</f>
        <v>0</v>
      </c>
      <c r="S73" s="318">
        <f>R73/$X$2</f>
        <v>0</v>
      </c>
      <c r="T73" s="318">
        <f>IF(S73&gt;=$X$3,1,0)</f>
        <v>0</v>
      </c>
      <c r="U73" s="318">
        <f>O73*T73+P73*T73</f>
        <v>0</v>
      </c>
    </row>
    <row r="74" spans="1:21" s="318" customFormat="1" x14ac:dyDescent="0.2">
      <c r="A74" s="322">
        <v>36628</v>
      </c>
      <c r="B74" s="321">
        <v>193.84300200000001</v>
      </c>
      <c r="C74" s="320">
        <f>LN(B74/B73)</f>
        <v>3.4002947279626679E-3</v>
      </c>
      <c r="D74" s="320">
        <f>AVERAGE(C54:C74)</f>
        <v>-4.1598123631849506E-3</v>
      </c>
      <c r="E74" s="318">
        <f>_xlfn.STDEV.S(C54:C74)</f>
        <v>1.8148834585033927E-2</v>
      </c>
      <c r="F74" s="318">
        <f>E74*(21/(21-1.5))</f>
        <v>1.9544898783882689E-2</v>
      </c>
      <c r="G74" s="318">
        <f>_xlfn.VAR.S(C54:C74)</f>
        <v>3.2938019679492361E-4</v>
      </c>
      <c r="H74" s="318">
        <f>G74*(21/(21-1))</f>
        <v>3.4584920663466979E-4</v>
      </c>
      <c r="I74" s="320">
        <f>(SUM(C11:C31)*1+SUM(C32:C52)*2+SUM(C53:C73)*3)/6</f>
        <v>-3.430588907693647E-2</v>
      </c>
      <c r="J74" s="318">
        <f>IF(C74*O74&lt;&gt;0,C74,0)</f>
        <v>0</v>
      </c>
      <c r="K74" s="318" t="str">
        <f>IF(C74*O74=0,"",C74)</f>
        <v/>
      </c>
      <c r="O74" s="318">
        <f>IF(ISBLANK(L74),0,1)</f>
        <v>0</v>
      </c>
      <c r="P74" s="318">
        <f>IF(ISBLANK(M74),0,1)</f>
        <v>0</v>
      </c>
      <c r="Q74" s="318">
        <f>O74+P74</f>
        <v>0</v>
      </c>
      <c r="S74" s="318">
        <f>R74/$X$2</f>
        <v>0</v>
      </c>
      <c r="T74" s="318">
        <f>IF(S74&gt;=$X$3,1,0)</f>
        <v>0</v>
      </c>
      <c r="U74" s="318">
        <f>O74*T74+P74*T74</f>
        <v>0</v>
      </c>
    </row>
    <row r="75" spans="1:21" s="318" customFormat="1" x14ac:dyDescent="0.2">
      <c r="A75" s="322">
        <v>36629</v>
      </c>
      <c r="B75" s="321">
        <v>191.36399800000001</v>
      </c>
      <c r="C75" s="320">
        <f>LN(B75/B74)</f>
        <v>-1.2871200285386351E-2</v>
      </c>
      <c r="D75" s="320">
        <f>AVERAGE(C55:C75)</f>
        <v>-3.5157062420672473E-3</v>
      </c>
      <c r="E75" s="318">
        <f>_xlfn.STDEV.S(C55:C75)</f>
        <v>1.7550310969829969E-2</v>
      </c>
      <c r="F75" s="318">
        <f>E75*(21/(21-1.5))</f>
        <v>1.890033489058612E-2</v>
      </c>
      <c r="G75" s="318">
        <f>_xlfn.VAR.S(C55:C75)</f>
        <v>3.0801341513773413E-4</v>
      </c>
      <c r="H75" s="318">
        <f>G75*(21/(21-1))</f>
        <v>3.2341408589462085E-4</v>
      </c>
      <c r="I75" s="320">
        <f>(SUM(C12:C32)*1+SUM(C33:C53)*2+SUM(C54:C74)*3)/6</f>
        <v>-3.5132491216941363E-2</v>
      </c>
      <c r="J75" s="318">
        <f>IF(C75*O75&lt;&gt;0,C75,0)</f>
        <v>0</v>
      </c>
      <c r="K75" s="318" t="str">
        <f>IF(C75*O75=0,"",C75)</f>
        <v/>
      </c>
      <c r="O75" s="318">
        <f>IF(ISBLANK(L75),0,1)</f>
        <v>0</v>
      </c>
      <c r="P75" s="318">
        <f>IF(ISBLANK(M75),0,1)</f>
        <v>0</v>
      </c>
      <c r="Q75" s="318">
        <f>O75+P75</f>
        <v>0</v>
      </c>
      <c r="S75" s="318">
        <f>R75/$X$2</f>
        <v>0</v>
      </c>
      <c r="T75" s="318">
        <f>IF(S75&gt;=$X$3,1,0)</f>
        <v>0</v>
      </c>
      <c r="U75" s="318">
        <f>O75*T75+P75*T75</f>
        <v>0</v>
      </c>
    </row>
    <row r="76" spans="1:21" s="318" customFormat="1" x14ac:dyDescent="0.2">
      <c r="A76" s="322">
        <v>36630</v>
      </c>
      <c r="B76" s="321">
        <v>186.442993</v>
      </c>
      <c r="C76" s="320">
        <f>LN(B76/B75)</f>
        <v>-2.6051838304851076E-2</v>
      </c>
      <c r="D76" s="320">
        <f>AVERAGE(C56:C76)</f>
        <v>-4.6204050209095512E-3</v>
      </c>
      <c r="E76" s="318">
        <f>_xlfn.STDEV.S(C56:C76)</f>
        <v>1.8223719490796247E-2</v>
      </c>
      <c r="F76" s="318">
        <f>E76*(21/(21-1.5))</f>
        <v>1.9625544067011343E-2</v>
      </c>
      <c r="G76" s="318">
        <f>_xlfn.VAR.S(C56:C76)</f>
        <v>3.3210395207922697E-4</v>
      </c>
      <c r="H76" s="318">
        <f>G76*(21/(21-1))</f>
        <v>3.4870914968318831E-4</v>
      </c>
      <c r="I76" s="320">
        <f>(SUM(C13:C33)*1+SUM(C34:C54)*2+SUM(C55:C75)*3)/6</f>
        <v>-3.5000944251334078E-2</v>
      </c>
      <c r="J76" s="318">
        <f>IF(C76*O76&lt;&gt;0,C76,0)</f>
        <v>0</v>
      </c>
      <c r="K76" s="318" t="str">
        <f>IF(C76*O76=0,"",C76)</f>
        <v/>
      </c>
      <c r="O76" s="318">
        <f>IF(ISBLANK(L76),0,1)</f>
        <v>0</v>
      </c>
      <c r="P76" s="318">
        <f>IF(ISBLANK(M76),0,1)</f>
        <v>0</v>
      </c>
      <c r="Q76" s="318">
        <f>O76+P76</f>
        <v>0</v>
      </c>
      <c r="S76" s="318">
        <f>R76/$X$2</f>
        <v>0</v>
      </c>
      <c r="T76" s="318">
        <f>IF(S76&gt;=$X$3,1,0)</f>
        <v>0</v>
      </c>
      <c r="U76" s="318">
        <f>O76*T76+P76*T76</f>
        <v>0</v>
      </c>
    </row>
    <row r="77" spans="1:21" s="318" customFormat="1" x14ac:dyDescent="0.2">
      <c r="A77" s="322">
        <v>36633</v>
      </c>
      <c r="B77" s="321">
        <v>181.925003</v>
      </c>
      <c r="C77" s="320">
        <f>LN(B77/B76)</f>
        <v>-2.4530994074235875E-2</v>
      </c>
      <c r="D77" s="320">
        <f>AVERAGE(C57:C77)</f>
        <v>-5.4202005904747715E-3</v>
      </c>
      <c r="E77" s="318">
        <f>_xlfn.STDEV.S(C57:C77)</f>
        <v>1.8728821339809468E-2</v>
      </c>
      <c r="F77" s="318">
        <f>E77*(21/(21-1.5))</f>
        <v>2.0169499904410196E-2</v>
      </c>
      <c r="G77" s="318">
        <f>_xlfn.VAR.S(C57:C77)</f>
        <v>3.5076874877850258E-4</v>
      </c>
      <c r="H77" s="318">
        <f>G77*(21/(21-1))</f>
        <v>3.6830718621742772E-4</v>
      </c>
      <c r="I77" s="320">
        <f>(SUM(C14:C34)*1+SUM(C35:C55)*2+SUM(C56:C76)*3)/6</f>
        <v>-4.5802019047456483E-2</v>
      </c>
      <c r="J77" s="318">
        <f>IF(C77*O77&lt;&gt;0,C77,0)</f>
        <v>0</v>
      </c>
      <c r="K77" s="318" t="str">
        <f>IF(C77*O77=0,"",C77)</f>
        <v/>
      </c>
      <c r="O77" s="318">
        <f>IF(ISBLANK(L77),0,1)</f>
        <v>0</v>
      </c>
      <c r="P77" s="318">
        <f>IF(ISBLANK(M77),0,1)</f>
        <v>0</v>
      </c>
      <c r="Q77" s="318">
        <f>O77+P77</f>
        <v>0</v>
      </c>
      <c r="S77" s="318">
        <f>R77/$X$2</f>
        <v>0</v>
      </c>
      <c r="T77" s="318">
        <f>IF(S77&gt;=$X$3,1,0)</f>
        <v>0</v>
      </c>
      <c r="U77" s="318">
        <f>O77*T77+P77*T77</f>
        <v>0</v>
      </c>
    </row>
    <row r="78" spans="1:21" s="318" customFormat="1" x14ac:dyDescent="0.2">
      <c r="A78" s="322">
        <v>36634</v>
      </c>
      <c r="B78" s="321">
        <v>184.54499799999999</v>
      </c>
      <c r="C78" s="320">
        <f>LN(B78/B77)</f>
        <v>1.4298794619314707E-2</v>
      </c>
      <c r="D78" s="320">
        <f>AVERAGE(C58:C78)</f>
        <v>-4.8950887009865506E-3</v>
      </c>
      <c r="E78" s="318">
        <f>_xlfn.STDEV.S(C58:C78)</f>
        <v>1.913488757897356E-2</v>
      </c>
      <c r="F78" s="318">
        <f>E78*(21/(21-1.5))</f>
        <v>2.0606802008125372E-2</v>
      </c>
      <c r="G78" s="318">
        <f>_xlfn.VAR.S(C58:C78)</f>
        <v>3.6614392265995656E-4</v>
      </c>
      <c r="H78" s="318">
        <f>G78*(21/(21-1))</f>
        <v>3.8445111879295438E-4</v>
      </c>
      <c r="I78" s="320">
        <f>(SUM(C15:C35)*1+SUM(C36:C56)*2+SUM(C57:C77)*3)/6</f>
        <v>-5.5583917077626811E-2</v>
      </c>
      <c r="J78" s="318">
        <f>IF(C78*O78&lt;&gt;0,C78,0)</f>
        <v>0</v>
      </c>
      <c r="K78" s="318" t="str">
        <f>IF(C78*O78=0,"",C78)</f>
        <v/>
      </c>
      <c r="O78" s="318">
        <f>IF(ISBLANK(L78),0,1)</f>
        <v>0</v>
      </c>
      <c r="P78" s="318">
        <f>IF(ISBLANK(M78),0,1)</f>
        <v>0</v>
      </c>
      <c r="Q78" s="318">
        <f>O78+P78</f>
        <v>0</v>
      </c>
      <c r="S78" s="318">
        <f>R78/$X$2</f>
        <v>0</v>
      </c>
      <c r="T78" s="318">
        <f>IF(S78&gt;=$X$3,1,0)</f>
        <v>0</v>
      </c>
      <c r="U78" s="318">
        <f>O78*T78+P78*T78</f>
        <v>0</v>
      </c>
    </row>
    <row r="79" spans="1:21" s="318" customFormat="1" x14ac:dyDescent="0.2">
      <c r="A79" s="322">
        <v>36635</v>
      </c>
      <c r="B79" s="321">
        <v>188.97500600000001</v>
      </c>
      <c r="C79" s="320">
        <f>LN(B79/B78)</f>
        <v>2.3721437585694654E-2</v>
      </c>
      <c r="D79" s="320">
        <f>AVERAGE(C59:C79)</f>
        <v>-3.2730927973510945E-3</v>
      </c>
      <c r="E79" s="318">
        <f>_xlfn.STDEV.S(C59:C79)</f>
        <v>2.0070978423939748E-2</v>
      </c>
      <c r="F79" s="318">
        <f>E79*(21/(21-1.5))</f>
        <v>2.161489984116588E-2</v>
      </c>
      <c r="G79" s="318">
        <f>_xlfn.VAR.S(C59:C79)</f>
        <v>4.0284417489425486E-4</v>
      </c>
      <c r="H79" s="318">
        <f>G79*(21/(21-1))</f>
        <v>4.2298638363896763E-4</v>
      </c>
      <c r="I79" s="320">
        <f>(SUM(C16:C36)*1+SUM(C37:C57)*2+SUM(C58:C78)*3)/6</f>
        <v>-5.0785935551042022E-2</v>
      </c>
      <c r="J79" s="318">
        <f>IF(C79*O79&lt;&gt;0,C79,0)</f>
        <v>0</v>
      </c>
      <c r="K79" s="318" t="str">
        <f>IF(C79*O79=0,"",C79)</f>
        <v/>
      </c>
      <c r="O79" s="318">
        <f>IF(ISBLANK(L79),0,1)</f>
        <v>0</v>
      </c>
      <c r="P79" s="318">
        <f>IF(ISBLANK(M79),0,1)</f>
        <v>0</v>
      </c>
      <c r="Q79" s="318">
        <f>O79+P79</f>
        <v>0</v>
      </c>
      <c r="S79" s="318">
        <f>R79/$X$2</f>
        <v>0</v>
      </c>
      <c r="T79" s="318">
        <f>IF(S79&gt;=$X$3,1,0)</f>
        <v>0</v>
      </c>
      <c r="U79" s="318">
        <f>O79*T79+P79*T79</f>
        <v>0</v>
      </c>
    </row>
    <row r="80" spans="1:21" s="318" customFormat="1" x14ac:dyDescent="0.2">
      <c r="A80" s="322">
        <v>36641</v>
      </c>
      <c r="B80" s="321">
        <v>189.93100000000001</v>
      </c>
      <c r="C80" s="320">
        <f>LN(B80/B79)</f>
        <v>5.0460853794803365E-3</v>
      </c>
      <c r="D80" s="320">
        <f>AVERAGE(C60:C80)</f>
        <v>-3.5349860365087946E-3</v>
      </c>
      <c r="E80" s="318">
        <f>_xlfn.STDEV.S(C60:C80)</f>
        <v>1.9916938615540204E-2</v>
      </c>
      <c r="F80" s="318">
        <f>E80*(21/(21-1.5))</f>
        <v>2.1449010816735604E-2</v>
      </c>
      <c r="G80" s="318">
        <f>_xlfn.VAR.S(C60:C80)</f>
        <v>3.9668444381519652E-4</v>
      </c>
      <c r="H80" s="318">
        <f>G80*(21/(21-1))</f>
        <v>4.1651866600595638E-4</v>
      </c>
      <c r="I80" s="320">
        <f>(SUM(C17:C37)*1+SUM(C38:C58)*2+SUM(C59:C79)*3)/6</f>
        <v>-3.5906607312135942E-2</v>
      </c>
      <c r="J80" s="318">
        <f>IF(C80*O80&lt;&gt;0,C80,0)</f>
        <v>0</v>
      </c>
      <c r="K80" s="318" t="str">
        <f>IF(C80*O80=0,"",C80)</f>
        <v/>
      </c>
      <c r="O80" s="318">
        <f>IF(ISBLANK(L80),0,1)</f>
        <v>0</v>
      </c>
      <c r="P80" s="318">
        <f>IF(ISBLANK(M80),0,1)</f>
        <v>0</v>
      </c>
      <c r="Q80" s="318">
        <f>O80+P80</f>
        <v>0</v>
      </c>
      <c r="S80" s="318">
        <f>R80/$X$2</f>
        <v>0</v>
      </c>
      <c r="T80" s="318">
        <f>IF(S80&gt;=$X$3,1,0)</f>
        <v>0</v>
      </c>
      <c r="U80" s="318">
        <f>O80*T80+P80*T80</f>
        <v>0</v>
      </c>
    </row>
    <row r="81" spans="1:21" s="318" customFormat="1" x14ac:dyDescent="0.2">
      <c r="A81" s="322">
        <v>36642</v>
      </c>
      <c r="B81" s="321">
        <v>191.76899700000001</v>
      </c>
      <c r="C81" s="320">
        <f>LN(B81/B80)</f>
        <v>9.6306587400892835E-3</v>
      </c>
      <c r="D81" s="320">
        <f>AVERAGE(C61:C81)</f>
        <v>-3.2269849285901566E-3</v>
      </c>
      <c r="E81" s="318">
        <f>_xlfn.STDEV.S(C61:C81)</f>
        <v>2.0075075076397733E-2</v>
      </c>
      <c r="F81" s="318">
        <f>E81*(21/(21-1.5))</f>
        <v>2.161931162073602E-2</v>
      </c>
      <c r="G81" s="318">
        <f>_xlfn.VAR.S(C61:C81)</f>
        <v>4.030086393230054E-4</v>
      </c>
      <c r="H81" s="318">
        <f>G81*(21/(21-1))</f>
        <v>4.2315907128915567E-4</v>
      </c>
      <c r="I81" s="320">
        <f>(SUM(C18:C38)*1+SUM(C39:C59)*2+SUM(C60:C80)*3)/6</f>
        <v>-3.9333645318173516E-2</v>
      </c>
      <c r="J81" s="318">
        <f>IF(C81*O81&lt;&gt;0,C81,0)</f>
        <v>0</v>
      </c>
      <c r="K81" s="318" t="str">
        <f>IF(C81*O81=0,"",C81)</f>
        <v/>
      </c>
      <c r="O81" s="318">
        <f>IF(ISBLANK(L81),0,1)</f>
        <v>0</v>
      </c>
      <c r="P81" s="318">
        <f>IF(ISBLANK(M81),0,1)</f>
        <v>0</v>
      </c>
      <c r="Q81" s="318">
        <f>O81+P81</f>
        <v>0</v>
      </c>
      <c r="S81" s="318">
        <f>R81/$X$2</f>
        <v>0</v>
      </c>
      <c r="T81" s="318">
        <f>IF(S81&gt;=$X$3,1,0)</f>
        <v>0</v>
      </c>
      <c r="U81" s="318">
        <f>O81*T81+P81*T81</f>
        <v>0</v>
      </c>
    </row>
    <row r="82" spans="1:21" s="318" customFormat="1" x14ac:dyDescent="0.2">
      <c r="A82" s="322">
        <v>36643</v>
      </c>
      <c r="B82" s="321">
        <v>188.709</v>
      </c>
      <c r="C82" s="320">
        <f>LN(B82/B81)</f>
        <v>-1.6085361057318042E-2</v>
      </c>
      <c r="D82" s="320">
        <f>AVERAGE(C62:C82)</f>
        <v>-4.2119641281050928E-3</v>
      </c>
      <c r="E82" s="318">
        <f>_xlfn.STDEV.S(C62:C82)</f>
        <v>2.0179057900109983E-2</v>
      </c>
      <c r="F82" s="318">
        <f>E82*(21/(21-1.5))</f>
        <v>2.1731293123195366E-2</v>
      </c>
      <c r="G82" s="318">
        <f>_xlfn.VAR.S(C62:C82)</f>
        <v>4.0719437773599108E-4</v>
      </c>
      <c r="H82" s="318">
        <f>G82*(21/(21-1))</f>
        <v>4.2755409662279063E-4</v>
      </c>
      <c r="I82" s="320">
        <f>(SUM(C19:C39)*1+SUM(C40:C60)*2+SUM(C61:C81)*3)/6</f>
        <v>-3.3701288977216873E-2</v>
      </c>
      <c r="J82" s="318">
        <f>IF(C82*O82&lt;&gt;0,C82,0)</f>
        <v>0</v>
      </c>
      <c r="K82" s="318" t="str">
        <f>IF(C82*O82=0,"",C82)</f>
        <v/>
      </c>
      <c r="O82" s="318">
        <f>IF(ISBLANK(L82),0,1)</f>
        <v>0</v>
      </c>
      <c r="P82" s="318">
        <f>IF(ISBLANK(M82),0,1)</f>
        <v>0</v>
      </c>
      <c r="Q82" s="318">
        <f>O82+P82</f>
        <v>0</v>
      </c>
      <c r="S82" s="318">
        <f>R82/$X$2</f>
        <v>0</v>
      </c>
      <c r="T82" s="318">
        <f>IF(S82&gt;=$X$3,1,0)</f>
        <v>0</v>
      </c>
      <c r="U82" s="318">
        <f>O82*T82+P82*T82</f>
        <v>0</v>
      </c>
    </row>
    <row r="83" spans="1:21" s="318" customFormat="1" x14ac:dyDescent="0.2">
      <c r="A83" s="322">
        <v>36644</v>
      </c>
      <c r="B83" s="321">
        <v>193.16700700000001</v>
      </c>
      <c r="C83" s="320">
        <f>LN(B83/B82)</f>
        <v>2.334898998309724E-2</v>
      </c>
      <c r="D83" s="320">
        <f>AVERAGE(C63:C83)</f>
        <v>-2.6620082880325483E-3</v>
      </c>
      <c r="E83" s="318">
        <f>_xlfn.STDEV.S(C63:C83)</f>
        <v>2.1009715365203564E-2</v>
      </c>
      <c r="F83" s="318">
        <f>E83*(21/(21-1.5))</f>
        <v>2.2625847316373068E-2</v>
      </c>
      <c r="G83" s="318">
        <f>_xlfn.VAR.S(C63:C83)</f>
        <v>4.4140813972687071E-4</v>
      </c>
      <c r="H83" s="318">
        <f>G83*(21/(21-1))</f>
        <v>4.6347854671321427E-4</v>
      </c>
      <c r="I83" s="320">
        <f>(SUM(C20:C40)*1+SUM(C41:C61)*2+SUM(C62:C82)*3)/6</f>
        <v>-4.5337367798808231E-2</v>
      </c>
      <c r="J83" s="318">
        <f>IF(C83*O83&lt;&gt;0,C83,0)</f>
        <v>0</v>
      </c>
      <c r="K83" s="318" t="str">
        <f>IF(C83*O83=0,"",C83)</f>
        <v/>
      </c>
      <c r="O83" s="318">
        <f>IF(ISBLANK(L83),0,1)</f>
        <v>0</v>
      </c>
      <c r="P83" s="318">
        <f>IF(ISBLANK(M83),0,1)</f>
        <v>0</v>
      </c>
      <c r="Q83" s="318">
        <f>O83+P83</f>
        <v>0</v>
      </c>
      <c r="S83" s="318">
        <f>R83/$X$2</f>
        <v>0</v>
      </c>
      <c r="T83" s="318">
        <f>IF(S83&gt;=$X$3,1,0)</f>
        <v>0</v>
      </c>
      <c r="U83" s="318">
        <f>O83*T83+P83*T83</f>
        <v>0</v>
      </c>
    </row>
    <row r="84" spans="1:21" s="318" customFormat="1" x14ac:dyDescent="0.2">
      <c r="A84" s="322">
        <v>36648</v>
      </c>
      <c r="B84" s="321">
        <v>196.587997</v>
      </c>
      <c r="C84" s="320">
        <f>LN(B84/B83)</f>
        <v>1.7555016976154008E-2</v>
      </c>
      <c r="D84" s="320">
        <f>AVERAGE(C64:C84)</f>
        <v>-1.8600802572010205E-3</v>
      </c>
      <c r="E84" s="318">
        <f>_xlfn.STDEV.S(C64:C84)</f>
        <v>2.1461576183550442E-2</v>
      </c>
      <c r="F84" s="318">
        <f>E84*(21/(21-1.5))</f>
        <v>2.3112466659208165E-2</v>
      </c>
      <c r="G84" s="318">
        <f>_xlfn.VAR.S(C64:C84)</f>
        <v>4.6059925228233956E-4</v>
      </c>
      <c r="H84" s="318">
        <f>G84*(21/(21-1))</f>
        <v>4.8362921489645655E-4</v>
      </c>
      <c r="I84" s="320">
        <f>(SUM(C21:C41)*1+SUM(C42:C62)*2+SUM(C63:C83)*3)/6</f>
        <v>-3.1493772618962912E-2</v>
      </c>
      <c r="J84" s="318">
        <f>IF(C84*O84&lt;&gt;0,C84,0)</f>
        <v>0</v>
      </c>
      <c r="K84" s="318" t="str">
        <f>IF(C84*O84=0,"",C84)</f>
        <v/>
      </c>
      <c r="O84" s="318">
        <f>IF(ISBLANK(L84),0,1)</f>
        <v>0</v>
      </c>
      <c r="P84" s="318">
        <f>IF(ISBLANK(M84),0,1)</f>
        <v>0</v>
      </c>
      <c r="Q84" s="318">
        <f>O84+P84</f>
        <v>0</v>
      </c>
      <c r="S84" s="318">
        <f>R84/$X$2</f>
        <v>0</v>
      </c>
      <c r="T84" s="318">
        <f>IF(S84&gt;=$X$3,1,0)</f>
        <v>0</v>
      </c>
      <c r="U84" s="318">
        <f>O84*T84+P84*T84</f>
        <v>0</v>
      </c>
    </row>
    <row r="85" spans="1:21" s="318" customFormat="1" x14ac:dyDescent="0.2">
      <c r="A85" s="322">
        <v>36649</v>
      </c>
      <c r="B85" s="321">
        <v>198.970001</v>
      </c>
      <c r="C85" s="320">
        <f>LN(B85/B84)</f>
        <v>1.2043911667065759E-2</v>
      </c>
      <c r="D85" s="320">
        <f>AVERAGE(C65:C85)</f>
        <v>-8.2895490681817027E-4</v>
      </c>
      <c r="E85" s="318">
        <f>_xlfn.STDEV.S(C65:C85)</f>
        <v>2.1590416277797713E-2</v>
      </c>
      <c r="F85" s="318">
        <f>E85*(21/(21-1.5))</f>
        <v>2.3251217529935999E-2</v>
      </c>
      <c r="G85" s="318">
        <f>_xlfn.VAR.S(C65:C85)</f>
        <v>4.6614607504859252E-4</v>
      </c>
      <c r="H85" s="318">
        <f>G85*(21/(21-1))</f>
        <v>4.8945337880102217E-4</v>
      </c>
      <c r="I85" s="320">
        <f>(SUM(C22:C42)*1+SUM(C43:C63)*2+SUM(C64:C84)*3)/6</f>
        <v>-2.0907490140404824E-2</v>
      </c>
      <c r="J85" s="318">
        <f>IF(C85*O85&lt;&gt;0,C85,0)</f>
        <v>0</v>
      </c>
      <c r="K85" s="318" t="str">
        <f>IF(C85*O85=0,"",C85)</f>
        <v/>
      </c>
      <c r="O85" s="318">
        <f>IF(ISBLANK(L85),0,1)</f>
        <v>0</v>
      </c>
      <c r="P85" s="318">
        <f>IF(ISBLANK(M85),0,1)</f>
        <v>0</v>
      </c>
      <c r="Q85" s="318">
        <f>O85+P85</f>
        <v>0</v>
      </c>
      <c r="S85" s="318">
        <f>R85/$X$2</f>
        <v>0</v>
      </c>
      <c r="T85" s="318">
        <f>IF(S85&gt;=$X$3,1,0)</f>
        <v>0</v>
      </c>
      <c r="U85" s="318">
        <f>O85*T85+P85*T85</f>
        <v>0</v>
      </c>
    </row>
    <row r="86" spans="1:21" s="318" customFormat="1" x14ac:dyDescent="0.2">
      <c r="A86" s="322">
        <v>36650</v>
      </c>
      <c r="B86" s="321">
        <v>201.05299400000001</v>
      </c>
      <c r="C86" s="320">
        <f>LN(B86/B85)</f>
        <v>1.0414460433317053E-2</v>
      </c>
      <c r="D86" s="320">
        <f>AVERAGE(C66:C86)</f>
        <v>6.1910200932305997E-4</v>
      </c>
      <c r="E86" s="318">
        <f>_xlfn.STDEV.S(C66:C86)</f>
        <v>2.1257909733640494E-2</v>
      </c>
      <c r="F86" s="318">
        <f>E86*(21/(21-1.5))</f>
        <v>2.2893133559305147E-2</v>
      </c>
      <c r="G86" s="318">
        <f>_xlfn.VAR.S(C66:C86)</f>
        <v>4.518987262436073E-4</v>
      </c>
      <c r="H86" s="318">
        <f>G86*(21/(21-1))</f>
        <v>4.7449366255578767E-4</v>
      </c>
      <c r="I86" s="320">
        <f>(SUM(C23:C43)*1+SUM(C44:C64)*2+SUM(C65:C85)*3)/6</f>
        <v>-9.3947684197406584E-3</v>
      </c>
      <c r="J86" s="318">
        <f>IF(C86*O86&lt;&gt;0,C86,0)</f>
        <v>0</v>
      </c>
      <c r="K86" s="318" t="str">
        <f>IF(C86*O86=0,"",C86)</f>
        <v/>
      </c>
      <c r="O86" s="318">
        <f>IF(ISBLANK(L86),0,1)</f>
        <v>0</v>
      </c>
      <c r="P86" s="318">
        <f>IF(ISBLANK(M86),0,1)</f>
        <v>0</v>
      </c>
      <c r="Q86" s="318">
        <f>O86+P86</f>
        <v>0</v>
      </c>
      <c r="S86" s="318">
        <f>R86/$X$2</f>
        <v>0</v>
      </c>
      <c r="T86" s="318">
        <f>IF(S86&gt;=$X$3,1,0)</f>
        <v>0</v>
      </c>
      <c r="U86" s="318">
        <f>O86*T86+P86*T86</f>
        <v>0</v>
      </c>
    </row>
    <row r="87" spans="1:21" s="318" customFormat="1" x14ac:dyDescent="0.2">
      <c r="A87" s="322">
        <v>36651</v>
      </c>
      <c r="B87" s="321">
        <v>200.54800399999999</v>
      </c>
      <c r="C87" s="320">
        <f>LN(B87/B86)</f>
        <v>-2.5148855140894868E-3</v>
      </c>
      <c r="D87" s="320">
        <f>AVERAGE(C67:C87)</f>
        <v>-2.6212723592297817E-4</v>
      </c>
      <c r="E87" s="318">
        <f>_xlfn.STDEV.S(C67:C87)</f>
        <v>2.0970450024009792E-2</v>
      </c>
      <c r="F87" s="318">
        <f>E87*(21/(21-1.5))</f>
        <v>2.2583561564318236E-2</v>
      </c>
      <c r="G87" s="318">
        <f>_xlfn.VAR.S(C67:C87)</f>
        <v>4.3975977420949227E-4</v>
      </c>
      <c r="H87" s="318">
        <f>G87*(21/(21-1))</f>
        <v>4.6174776291996688E-4</v>
      </c>
      <c r="I87" s="320">
        <f>(SUM(C24:C44)*1+SUM(C45:C65)*2+SUM(C66:C86)*3)/6</f>
        <v>-4.2487531531993908E-3</v>
      </c>
      <c r="J87" s="318">
        <f>IF(C87*O87&lt;&gt;0,C87,0)</f>
        <v>0</v>
      </c>
      <c r="K87" s="318" t="str">
        <f>IF(C87*O87=0,"",C87)</f>
        <v/>
      </c>
      <c r="O87" s="318">
        <f>IF(ISBLANK(L87),0,1)</f>
        <v>0</v>
      </c>
      <c r="P87" s="318">
        <f>IF(ISBLANK(M87),0,1)</f>
        <v>0</v>
      </c>
      <c r="Q87" s="318">
        <f>O87+P87</f>
        <v>0</v>
      </c>
      <c r="S87" s="318">
        <f>R87/$X$2</f>
        <v>0</v>
      </c>
      <c r="T87" s="318">
        <f>IF(S87&gt;=$X$3,1,0)</f>
        <v>0</v>
      </c>
      <c r="U87" s="318">
        <f>O87*T87+P87*T87</f>
        <v>0</v>
      </c>
    </row>
    <row r="88" spans="1:21" s="318" customFormat="1" x14ac:dyDescent="0.2">
      <c r="A88" s="322">
        <v>36654</v>
      </c>
      <c r="B88" s="321">
        <v>200.46400499999999</v>
      </c>
      <c r="C88" s="320">
        <f>LN(B88/B87)</f>
        <v>-4.1893509093657858E-4</v>
      </c>
      <c r="D88" s="320">
        <f>AVERAGE(C68:C88)</f>
        <v>3.5191180326596725E-4</v>
      </c>
      <c r="E88" s="318">
        <f>_xlfn.STDEV.S(C68:C88)</f>
        <v>2.0756874963580117E-2</v>
      </c>
      <c r="F88" s="318">
        <f>E88*(21/(21-1.5))</f>
        <v>2.2353557653086279E-2</v>
      </c>
      <c r="G88" s="318">
        <f>_xlfn.VAR.S(C68:C88)</f>
        <v>4.30847858253699E-4</v>
      </c>
      <c r="H88" s="318">
        <f>G88*(21/(21-1))</f>
        <v>4.5239025116638397E-4</v>
      </c>
      <c r="I88" s="320">
        <f>(SUM(C25:C45)*1+SUM(C46:C66)*2+SUM(C67:C87)*3)/6</f>
        <v>-8.5995097136731136E-3</v>
      </c>
      <c r="J88" s="318">
        <f>IF(C88*O88&lt;&gt;0,C88,0)</f>
        <v>0</v>
      </c>
      <c r="K88" s="318" t="str">
        <f>IF(C88*O88=0,"",C88)</f>
        <v/>
      </c>
      <c r="O88" s="318">
        <f>IF(ISBLANK(L88),0,1)</f>
        <v>0</v>
      </c>
      <c r="P88" s="318">
        <f>IF(ISBLANK(M88),0,1)</f>
        <v>0</v>
      </c>
      <c r="Q88" s="318">
        <f>O88+P88</f>
        <v>0</v>
      </c>
      <c r="S88" s="318">
        <f>R88/$X$2</f>
        <v>0</v>
      </c>
      <c r="T88" s="318">
        <f>IF(S88&gt;=$X$3,1,0)</f>
        <v>0</v>
      </c>
      <c r="U88" s="318">
        <f>O88*T88+P88*T88</f>
        <v>0</v>
      </c>
    </row>
    <row r="89" spans="1:21" s="318" customFormat="1" x14ac:dyDescent="0.2">
      <c r="A89" s="322">
        <v>36655</v>
      </c>
      <c r="B89" s="321">
        <v>201.19700599999999</v>
      </c>
      <c r="C89" s="320">
        <f>LN(B89/B88)</f>
        <v>3.6498529538285186E-3</v>
      </c>
      <c r="D89" s="320">
        <f>AVERAGE(C69:C89)</f>
        <v>9.0026315700464398E-4</v>
      </c>
      <c r="E89" s="318">
        <f>_xlfn.STDEV.S(C69:C89)</f>
        <v>2.068090040609865E-2</v>
      </c>
      <c r="F89" s="318">
        <f>E89*(21/(21-1.5))</f>
        <v>2.2271738898875466E-2</v>
      </c>
      <c r="G89" s="318">
        <f>_xlfn.VAR.S(C69:C89)</f>
        <v>4.2769964160697135E-4</v>
      </c>
      <c r="H89" s="318">
        <f>G89*(21/(21-1))</f>
        <v>4.4908462368731993E-4</v>
      </c>
      <c r="I89" s="320">
        <f>(SUM(C26:C46)*1+SUM(C47:C67)*2+SUM(C68:C88)*3)/6</f>
        <v>-1.1884882117449822E-2</v>
      </c>
      <c r="J89" s="318">
        <f>IF(C89*O89&lt;&gt;0,C89,0)</f>
        <v>0</v>
      </c>
      <c r="K89" s="318" t="str">
        <f>IF(C89*O89=0,"",C89)</f>
        <v/>
      </c>
      <c r="O89" s="318">
        <f>IF(ISBLANK(L89),0,1)</f>
        <v>0</v>
      </c>
      <c r="P89" s="318">
        <f>IF(ISBLANK(M89),0,1)</f>
        <v>0</v>
      </c>
      <c r="Q89" s="318">
        <f>O89+P89</f>
        <v>0</v>
      </c>
      <c r="S89" s="318">
        <f>R89/$X$2</f>
        <v>0</v>
      </c>
      <c r="T89" s="318">
        <f>IF(S89&gt;=$X$3,1,0)</f>
        <v>0</v>
      </c>
      <c r="U89" s="318">
        <f>O89*T89+P89*T89</f>
        <v>0</v>
      </c>
    </row>
    <row r="90" spans="1:21" s="318" customFormat="1" x14ac:dyDescent="0.2">
      <c r="A90" s="322">
        <v>36656</v>
      </c>
      <c r="B90" s="321">
        <v>199.08500699999999</v>
      </c>
      <c r="C90" s="320">
        <f>LN(B90/B89)</f>
        <v>-1.0552653031890692E-2</v>
      </c>
      <c r="D90" s="320">
        <f>AVERAGE(C70:C90)</f>
        <v>3.0146688557343856E-3</v>
      </c>
      <c r="E90" s="318">
        <f>_xlfn.STDEV.S(C70:C90)</f>
        <v>1.6540023375702175E-2</v>
      </c>
      <c r="F90" s="318">
        <f>E90*(21/(21-1.5))</f>
        <v>1.7812332866140802E-2</v>
      </c>
      <c r="G90" s="318">
        <f>_xlfn.VAR.S(C70:C90)</f>
        <v>2.7357237326877437E-4</v>
      </c>
      <c r="H90" s="318">
        <f>G90*(21/(21-1))</f>
        <v>2.8725099193221309E-4</v>
      </c>
      <c r="I90" s="320">
        <f>(SUM(C27:C47)*1+SUM(C48:C68)*2+SUM(C69:C89)*3)/6</f>
        <v>-1.0372094039163579E-2</v>
      </c>
      <c r="J90" s="318">
        <f>IF(C90*O90&lt;&gt;0,C90,0)</f>
        <v>0</v>
      </c>
      <c r="K90" s="318" t="str">
        <f>IF(C90*O90=0,"",C90)</f>
        <v/>
      </c>
      <c r="O90" s="318">
        <f>IF(ISBLANK(L90),0,1)</f>
        <v>0</v>
      </c>
      <c r="P90" s="318">
        <f>IF(ISBLANK(M90),0,1)</f>
        <v>0</v>
      </c>
      <c r="Q90" s="318">
        <f>O90+P90</f>
        <v>0</v>
      </c>
      <c r="S90" s="318">
        <f>R90/$X$2</f>
        <v>0</v>
      </c>
      <c r="T90" s="318">
        <f>IF(S90&gt;=$X$3,1,0)</f>
        <v>0</v>
      </c>
      <c r="U90" s="318">
        <f>O90*T90+P90*T90</f>
        <v>0</v>
      </c>
    </row>
    <row r="91" spans="1:21" s="318" customFormat="1" x14ac:dyDescent="0.2">
      <c r="A91" s="322">
        <v>36657</v>
      </c>
      <c r="B91" s="321">
        <v>200.24099699999999</v>
      </c>
      <c r="C91" s="320">
        <f>LN(B91/B90)</f>
        <v>5.7897217690246082E-3</v>
      </c>
      <c r="D91" s="320">
        <f>AVERAGE(C71:C91)</f>
        <v>1.6624282053022959E-3</v>
      </c>
      <c r="E91" s="318">
        <f>_xlfn.STDEV.S(C71:C91)</f>
        <v>1.4948325166348773E-2</v>
      </c>
      <c r="F91" s="318">
        <f>E91*(21/(21-1.5))</f>
        <v>1.6098196332990988E-2</v>
      </c>
      <c r="G91" s="318">
        <f>_xlfn.VAR.S(C71:C91)</f>
        <v>2.234524252788961E-4</v>
      </c>
      <c r="H91" s="318">
        <f>G91*(21/(21-1))</f>
        <v>2.3462504654284092E-4</v>
      </c>
      <c r="I91" s="320">
        <f>(SUM(C28:C48)*1+SUM(C49:C69)*2+SUM(C70:C90)*3)/6</f>
        <v>-1.0254074837025562E-2</v>
      </c>
      <c r="J91" s="318">
        <f>IF(C91*O91&lt;&gt;0,C91,0)</f>
        <v>0</v>
      </c>
      <c r="K91" s="318" t="str">
        <f>IF(C91*O91=0,"",C91)</f>
        <v/>
      </c>
      <c r="O91" s="318">
        <f>IF(ISBLANK(L91),0,1)</f>
        <v>0</v>
      </c>
      <c r="P91" s="318">
        <f>IF(ISBLANK(M91),0,1)</f>
        <v>0</v>
      </c>
      <c r="Q91" s="318">
        <f>O91+P91</f>
        <v>0</v>
      </c>
      <c r="S91" s="318">
        <f>R91/$X$2</f>
        <v>0</v>
      </c>
      <c r="T91" s="318">
        <f>IF(S91&gt;=$X$3,1,0)</f>
        <v>0</v>
      </c>
      <c r="U91" s="318">
        <f>O91*T91+P91*T91</f>
        <v>0</v>
      </c>
    </row>
    <row r="92" spans="1:21" s="318" customFormat="1" x14ac:dyDescent="0.2">
      <c r="A92" s="322">
        <v>36658</v>
      </c>
      <c r="B92" s="321">
        <v>204.020004</v>
      </c>
      <c r="C92" s="320">
        <f>LN(B92/B91)</f>
        <v>1.8696421724000385E-2</v>
      </c>
      <c r="D92" s="320">
        <f>AVERAGE(C72:C92)</f>
        <v>1.8965672033821978E-3</v>
      </c>
      <c r="E92" s="318">
        <f>_xlfn.STDEV.S(C72:C92)</f>
        <v>1.5184252866745301E-2</v>
      </c>
      <c r="F92" s="318">
        <f>E92*(21/(21-1.5))</f>
        <v>1.6352272318033399E-2</v>
      </c>
      <c r="G92" s="318">
        <f>_xlfn.VAR.S(C72:C92)</f>
        <v>2.305615351212629E-4</v>
      </c>
      <c r="H92" s="318">
        <f>G92*(21/(21-1))</f>
        <v>2.4208961187732606E-4</v>
      </c>
      <c r="I92" s="320">
        <f>(SUM(C29:C49)*1+SUM(C50:C70)*2+SUM(C71:C91)*3)/6</f>
        <v>-1.3965627544848265E-2</v>
      </c>
      <c r="J92" s="318">
        <f>IF(C92*O92&lt;&gt;0,C92,0)</f>
        <v>0</v>
      </c>
      <c r="K92" s="318" t="str">
        <f>IF(C92*O92=0,"",C92)</f>
        <v/>
      </c>
      <c r="O92" s="318">
        <f>IF(ISBLANK(L92),0,1)</f>
        <v>0</v>
      </c>
      <c r="P92" s="318">
        <f>IF(ISBLANK(M92),0,1)</f>
        <v>0</v>
      </c>
      <c r="Q92" s="318">
        <f>O92+P92</f>
        <v>0</v>
      </c>
      <c r="S92" s="318">
        <f>R92/$X$2</f>
        <v>0</v>
      </c>
      <c r="T92" s="318">
        <f>IF(S92&gt;=$X$3,1,0)</f>
        <v>0</v>
      </c>
      <c r="U92" s="318">
        <f>O92*T92+P92*T92</f>
        <v>0</v>
      </c>
    </row>
    <row r="93" spans="1:21" s="318" customFormat="1" x14ac:dyDescent="0.2">
      <c r="A93" s="322">
        <v>36661</v>
      </c>
      <c r="B93" s="321">
        <v>203.70799299999999</v>
      </c>
      <c r="C93" s="320">
        <f>LN(B93/B92)</f>
        <v>-1.5304863202918436E-3</v>
      </c>
      <c r="D93" s="320">
        <f>AVERAGE(C73:C93)</f>
        <v>1.5401105779401084E-3</v>
      </c>
      <c r="E93" s="318">
        <f>_xlfn.STDEV.S(C73:C93)</f>
        <v>1.5172072039004007E-2</v>
      </c>
      <c r="F93" s="318">
        <f>E93*(21/(21-1.5))</f>
        <v>1.6339154503542775E-2</v>
      </c>
      <c r="G93" s="318">
        <f>_xlfn.VAR.S(C73:C93)</f>
        <v>2.3019176995672718E-4</v>
      </c>
      <c r="H93" s="318">
        <f>G93*(21/(21-1))</f>
        <v>2.4170135845456354E-4</v>
      </c>
      <c r="I93" s="320">
        <f>(SUM(C30:C50)*1+SUM(C51:C71)*2+SUM(C72:C92)*3)/6</f>
        <v>-4.8520453264185651E-3</v>
      </c>
      <c r="J93" s="318">
        <f>IF(C93*O93&lt;&gt;0,C93,0)</f>
        <v>0</v>
      </c>
      <c r="K93" s="318" t="str">
        <f>IF(C93*O93=0,"",C93)</f>
        <v/>
      </c>
      <c r="O93" s="318">
        <f>IF(ISBLANK(L93),0,1)</f>
        <v>0</v>
      </c>
      <c r="P93" s="318">
        <f>IF(ISBLANK(M93),0,1)</f>
        <v>0</v>
      </c>
      <c r="Q93" s="318">
        <f>O93+P93</f>
        <v>0</v>
      </c>
      <c r="S93" s="318">
        <f>R93/$X$2</f>
        <v>0</v>
      </c>
      <c r="T93" s="318">
        <f>IF(S93&gt;=$X$3,1,0)</f>
        <v>0</v>
      </c>
      <c r="U93" s="318">
        <f>O93*T93+P93*T93</f>
        <v>0</v>
      </c>
    </row>
    <row r="94" spans="1:21" s="318" customFormat="1" x14ac:dyDescent="0.2">
      <c r="A94" s="322">
        <v>36662</v>
      </c>
      <c r="B94" s="321">
        <v>206.60299699999999</v>
      </c>
      <c r="C94" s="320">
        <f>LN(B94/B93)</f>
        <v>1.4111501332673457E-2</v>
      </c>
      <c r="D94" s="320">
        <f>AVERAGE(C74:C94)</f>
        <v>3.1976568672715585E-3</v>
      </c>
      <c r="E94" s="318">
        <f>_xlfn.STDEV.S(C74:C94)</f>
        <v>1.4508085375453689E-2</v>
      </c>
      <c r="F94" s="318">
        <f>E94*(21/(21-1.5))</f>
        <v>1.562409194279628E-2</v>
      </c>
      <c r="G94" s="318">
        <f>_xlfn.VAR.S(C74:C94)</f>
        <v>2.1048454126145321E-4</v>
      </c>
      <c r="H94" s="318">
        <f>G94*(21/(21-1))</f>
        <v>2.2100876832452588E-4</v>
      </c>
      <c r="I94" s="320">
        <f>(SUM(C31:C51)*1+SUM(C52:C72)*2+SUM(C73:C93)*3)/6</f>
        <v>-7.3431592797625371E-3</v>
      </c>
      <c r="J94" s="318">
        <f>IF(C94*O94&lt;&gt;0,C94,0)</f>
        <v>0</v>
      </c>
      <c r="K94" s="318" t="str">
        <f>IF(C94*O94=0,"",C94)</f>
        <v/>
      </c>
      <c r="O94" s="318">
        <f>IF(ISBLANK(L94),0,1)</f>
        <v>0</v>
      </c>
      <c r="P94" s="318">
        <f>IF(ISBLANK(M94),0,1)</f>
        <v>0</v>
      </c>
      <c r="Q94" s="318">
        <f>O94+P94</f>
        <v>0</v>
      </c>
      <c r="S94" s="318">
        <f>R94/$X$2</f>
        <v>0</v>
      </c>
      <c r="T94" s="318">
        <f>IF(S94&gt;=$X$3,1,0)</f>
        <v>0</v>
      </c>
      <c r="U94" s="318">
        <f>O94*T94+P94*T94</f>
        <v>0</v>
      </c>
    </row>
    <row r="95" spans="1:21" s="318" customFormat="1" x14ac:dyDescent="0.2">
      <c r="A95" s="322">
        <v>36664</v>
      </c>
      <c r="B95" s="321">
        <v>209.06599399999999</v>
      </c>
      <c r="C95" s="320">
        <f>LN(B95/B94)</f>
        <v>1.1850900015747137E-2</v>
      </c>
      <c r="D95" s="320">
        <f>AVERAGE(C75:C95)</f>
        <v>3.600066642880343E-3</v>
      </c>
      <c r="E95" s="318">
        <f>_xlfn.STDEV.S(C75:C95)</f>
        <v>1.4630666037360539E-2</v>
      </c>
      <c r="F95" s="318">
        <f>E95*(21/(21-1.5))</f>
        <v>1.5756101886388273E-2</v>
      </c>
      <c r="G95" s="318">
        <f>_xlfn.VAR.S(C75:C95)</f>
        <v>2.1405638869677514E-4</v>
      </c>
      <c r="H95" s="318">
        <f>G95*(21/(21-1))</f>
        <v>2.2475920813161391E-4</v>
      </c>
      <c r="I95" s="320">
        <f>(SUM(C32:C52)*1+SUM(C53:C73)*2+SUM(C74:C94)*3)/6</f>
        <v>6.8355654770230661E-3</v>
      </c>
      <c r="J95" s="318">
        <f>IF(C95*O95&lt;&gt;0,C95,0)</f>
        <v>0</v>
      </c>
      <c r="K95" s="318" t="str">
        <f>IF(C95*O95=0,"",C95)</f>
        <v/>
      </c>
      <c r="O95" s="318">
        <f>IF(ISBLANK(L95),0,1)</f>
        <v>0</v>
      </c>
      <c r="P95" s="318">
        <f>IF(ISBLANK(M95),0,1)</f>
        <v>0</v>
      </c>
      <c r="Q95" s="318">
        <f>O95+P95</f>
        <v>0</v>
      </c>
      <c r="S95" s="318">
        <f>R95/$X$2</f>
        <v>0</v>
      </c>
      <c r="T95" s="318">
        <f>IF(S95&gt;=$X$3,1,0)</f>
        <v>0</v>
      </c>
      <c r="U95" s="318">
        <f>O95*T95+P95*T95</f>
        <v>0</v>
      </c>
    </row>
    <row r="96" spans="1:21" s="318" customFormat="1" x14ac:dyDescent="0.2">
      <c r="A96" s="322">
        <v>36665</v>
      </c>
      <c r="B96" s="321">
        <v>205.621994</v>
      </c>
      <c r="C96" s="320">
        <f>LN(B96/B95)</f>
        <v>-1.6610460320627237E-2</v>
      </c>
      <c r="D96" s="320">
        <f>AVERAGE(C76:C96)</f>
        <v>3.4220066412022051E-3</v>
      </c>
      <c r="E96" s="318">
        <f>_xlfn.STDEV.S(C76:C96)</f>
        <v>1.4862073757063323E-2</v>
      </c>
      <c r="F96" s="318">
        <f>E96*(21/(21-1.5))</f>
        <v>1.6005310199914347E-2</v>
      </c>
      <c r="G96" s="318">
        <f>_xlfn.VAR.S(C76:C96)</f>
        <v>2.2088123636039035E-4</v>
      </c>
      <c r="H96" s="318">
        <f>G96*(21/(21-1))</f>
        <v>2.3192529817840987E-4</v>
      </c>
      <c r="I96" s="320">
        <f>(SUM(C33:C53)*1+SUM(C54:C74)*2+SUM(C75:C95)*3)/6</f>
        <v>1.0930749867942022E-2</v>
      </c>
      <c r="J96" s="318">
        <f>IF(C96*O96&lt;&gt;0,C96,0)</f>
        <v>-1.6610460320627237E-2</v>
      </c>
      <c r="K96" s="318">
        <f>IF(C96*O96=0,"",C96)</f>
        <v>-1.6610460320627237E-2</v>
      </c>
      <c r="L96" s="325" t="s">
        <v>185</v>
      </c>
      <c r="M96" s="325"/>
      <c r="N96" s="322">
        <v>36666</v>
      </c>
      <c r="O96" s="318">
        <f>IF(ISBLANK(L96),0,1)</f>
        <v>1</v>
      </c>
      <c r="P96" s="318">
        <f>IF(ISBLANK(M96),0,1)</f>
        <v>0</v>
      </c>
      <c r="Q96" s="318">
        <f>O96+P96</f>
        <v>1</v>
      </c>
      <c r="S96" s="318">
        <f>R96/$X$2</f>
        <v>0</v>
      </c>
      <c r="T96" s="318">
        <f>IF(S96&gt;=$X$3,1,0)</f>
        <v>0</v>
      </c>
      <c r="U96" s="318">
        <f>O96*T96+P96*T96</f>
        <v>0</v>
      </c>
    </row>
    <row r="97" spans="1:25" x14ac:dyDescent="0.2">
      <c r="A97" s="322">
        <v>36668</v>
      </c>
      <c r="B97" s="321">
        <v>204.47700499999999</v>
      </c>
      <c r="C97" s="320">
        <f>LN(B97/B96)</f>
        <v>-5.5839783951254539E-3</v>
      </c>
      <c r="D97" s="320">
        <f>AVERAGE(C77:C97)</f>
        <v>4.3966666369034254E-3</v>
      </c>
      <c r="E97" s="318">
        <f>_xlfn.STDEV.S(C77:C97)</f>
        <v>1.3435169804521916E-2</v>
      </c>
      <c r="F97" s="318">
        <f>E97*(21/(21-1.5))</f>
        <v>1.4468644404869755E-2</v>
      </c>
      <c r="G97" s="318">
        <f>_xlfn.VAR.S(C77:C97)</f>
        <v>1.8050378767633745E-4</v>
      </c>
      <c r="H97" s="318">
        <f>G97*(21/(21-1))</f>
        <v>1.8952897706015433E-4</v>
      </c>
      <c r="I97" s="320">
        <f>(SUM(C34:C54)*1+SUM(C55:C75)*2+SUM(C76:C96)*3)/6</f>
        <v>1.1359951524970898E-2</v>
      </c>
      <c r="J97" s="318">
        <f>IF(C97*O97&lt;&gt;0,C97,0)</f>
        <v>0</v>
      </c>
      <c r="K97" s="318" t="str">
        <f>IF(C97*O97=0,"",C97)</f>
        <v/>
      </c>
      <c r="O97" s="318">
        <f>IF(ISBLANK(L97),0,1)</f>
        <v>0</v>
      </c>
      <c r="P97" s="318">
        <f>IF(ISBLANK(M97),0,1)</f>
        <v>0</v>
      </c>
      <c r="Q97" s="318">
        <f>O97+P97</f>
        <v>0</v>
      </c>
      <c r="S97" s="318">
        <f>R97/$X$2</f>
        <v>0</v>
      </c>
      <c r="T97" s="318">
        <f>IF(S97&gt;=$X$3,1,0)</f>
        <v>0</v>
      </c>
      <c r="U97" s="318">
        <f>O97*T97+P97*T97</f>
        <v>0</v>
      </c>
    </row>
    <row r="98" spans="1:25" x14ac:dyDescent="0.2">
      <c r="A98" s="322">
        <v>36669</v>
      </c>
      <c r="B98" s="321">
        <v>203.908005</v>
      </c>
      <c r="C98" s="320">
        <f>LN(B98/B97)</f>
        <v>-2.7865879219894718E-3</v>
      </c>
      <c r="D98" s="320">
        <f>AVERAGE(C78:C98)</f>
        <v>5.4321145489151573E-3</v>
      </c>
      <c r="E98" s="318">
        <f>_xlfn.STDEV.S(C78:C98)</f>
        <v>1.1837124113182081E-2</v>
      </c>
      <c r="F98" s="318">
        <f>E98*(21/(21-1.5))</f>
        <v>1.2747672121888395E-2</v>
      </c>
      <c r="G98" s="318">
        <f>_xlfn.VAR.S(C78:C98)</f>
        <v>1.4011750727087669E-4</v>
      </c>
      <c r="H98" s="318">
        <f>G98*(21/(21-1))</f>
        <v>1.4712338263442052E-4</v>
      </c>
      <c r="I98" s="320">
        <f>(SUM(C35:C55)*1+SUM(C56:C76)*2+SUM(C77:C97)*3)/6</f>
        <v>1.4884250382786299E-2</v>
      </c>
      <c r="J98" s="318">
        <f>IF(C98*O98&lt;&gt;0,C98,0)</f>
        <v>0</v>
      </c>
      <c r="K98" s="318" t="str">
        <f>IF(C98*O98=0,"",C98)</f>
        <v/>
      </c>
      <c r="O98" s="318">
        <f>IF(ISBLANK(L98),0,1)</f>
        <v>0</v>
      </c>
      <c r="P98" s="318">
        <f>IF(ISBLANK(M98),0,1)</f>
        <v>0</v>
      </c>
      <c r="Q98" s="318">
        <f>O98+P98</f>
        <v>0</v>
      </c>
      <c r="S98" s="318">
        <f>R98/$X$2</f>
        <v>0</v>
      </c>
      <c r="T98" s="318">
        <f>IF(S98&gt;=$X$3,1,0)</f>
        <v>0</v>
      </c>
      <c r="U98" s="318">
        <f>O98*T98+P98*T98</f>
        <v>0</v>
      </c>
    </row>
    <row r="99" spans="1:25" x14ac:dyDescent="0.2">
      <c r="A99" s="322">
        <v>36670</v>
      </c>
      <c r="B99" s="321">
        <v>200.470001</v>
      </c>
      <c r="C99" s="320">
        <f>LN(B99/B98)</f>
        <v>-1.7004321646017926E-2</v>
      </c>
      <c r="D99" s="320">
        <f>AVERAGE(C79:C99)</f>
        <v>3.9414899648516997E-3</v>
      </c>
      <c r="E99" s="318">
        <f>_xlfn.STDEV.S(C79:C99)</f>
        <v>1.2610441317442295E-2</v>
      </c>
      <c r="F99" s="318">
        <f>E99*(21/(21-1.5))</f>
        <v>1.3580475264937854E-2</v>
      </c>
      <c r="G99" s="318">
        <f>_xlfn.VAR.S(C79:C99)</f>
        <v>1.5902323022065574E-4</v>
      </c>
      <c r="H99" s="318">
        <f>G99*(21/(21-1))</f>
        <v>1.6697439173168853E-4</v>
      </c>
      <c r="I99" s="320">
        <f>(SUM(C36:C56)*1+SUM(C57:C77)*2+SUM(C78:C98)*3)/6</f>
        <v>1.9977005731091277E-2</v>
      </c>
      <c r="J99" s="318">
        <f>IF(C99*O99&lt;&gt;0,C99,0)</f>
        <v>-1.7004321646017926E-2</v>
      </c>
      <c r="K99" s="318">
        <f>IF(C99*O99=0,"",C99)</f>
        <v>-1.7004321646017926E-2</v>
      </c>
      <c r="L99" s="325" t="s">
        <v>74</v>
      </c>
      <c r="M99" s="325"/>
      <c r="O99" s="318">
        <f>IF(ISBLANK(L99),0,1)</f>
        <v>1</v>
      </c>
      <c r="P99" s="318">
        <f>IF(ISBLANK(M99),0,1)</f>
        <v>0</v>
      </c>
      <c r="Q99" s="318">
        <f>O99+P99</f>
        <v>1</v>
      </c>
      <c r="S99" s="318">
        <f>R99/$X$2</f>
        <v>0</v>
      </c>
      <c r="T99" s="318">
        <f>IF(S99&gt;=$X$3,1,0)</f>
        <v>0</v>
      </c>
      <c r="U99" s="318">
        <f>O99*T99+P99*T99</f>
        <v>0</v>
      </c>
    </row>
    <row r="100" spans="1:25" x14ac:dyDescent="0.2">
      <c r="A100" s="322">
        <v>36671</v>
      </c>
      <c r="B100" s="321">
        <v>202.39399700000001</v>
      </c>
      <c r="C100" s="320">
        <f>LN(B100/B99)</f>
        <v>9.5516632778996201E-3</v>
      </c>
      <c r="D100" s="320">
        <f>AVERAGE(C80:C100)</f>
        <v>3.2667388073376511E-3</v>
      </c>
      <c r="E100" s="318">
        <f>_xlfn.STDEV.S(C80:C100)</f>
        <v>1.1855655295082517E-2</v>
      </c>
      <c r="F100" s="318">
        <f>E100*(21/(21-1.5))</f>
        <v>1.2767628779319633E-2</v>
      </c>
      <c r="G100" s="318">
        <f>_xlfn.VAR.S(C80:C100)</f>
        <v>1.4055656247581811E-4</v>
      </c>
      <c r="H100" s="318">
        <f>G100*(21/(21-1))</f>
        <v>1.4758439059960903E-4</v>
      </c>
      <c r="I100" s="320">
        <f>(SUM(C37:C57)*1+SUM(C58:C78)*2+SUM(C79:C99)*3)/6</f>
        <v>7.9401927333349106E-3</v>
      </c>
      <c r="J100" s="318">
        <f>IF(C100*O100&lt;&gt;0,C100,0)</f>
        <v>0</v>
      </c>
      <c r="K100" s="318" t="str">
        <f>IF(C100*O100=0,"",C100)</f>
        <v/>
      </c>
      <c r="O100" s="318">
        <f>IF(ISBLANK(L100),0,1)</f>
        <v>0</v>
      </c>
      <c r="P100" s="318">
        <f>IF(ISBLANK(M100),0,1)</f>
        <v>0</v>
      </c>
      <c r="Q100" s="318">
        <f>O100+P100</f>
        <v>0</v>
      </c>
      <c r="S100" s="318">
        <f>R100/$X$2</f>
        <v>0</v>
      </c>
      <c r="T100" s="318">
        <f>IF(S100&gt;=$X$3,1,0)</f>
        <v>0</v>
      </c>
      <c r="U100" s="318">
        <f>O100*T100+P100*T100</f>
        <v>0</v>
      </c>
    </row>
    <row r="101" spans="1:25" x14ac:dyDescent="0.2">
      <c r="A101" s="322">
        <v>36672</v>
      </c>
      <c r="B101" s="321">
        <v>199.82299800000001</v>
      </c>
      <c r="C101" s="320">
        <f>LN(B101/B100)</f>
        <v>-1.2784313187087943E-2</v>
      </c>
      <c r="D101" s="320">
        <f>AVERAGE(C81:C101)</f>
        <v>2.4176722089296375E-3</v>
      </c>
      <c r="E101" s="318">
        <f>_xlfn.STDEV.S(C81:C101)</f>
        <v>1.2350024796657585E-2</v>
      </c>
      <c r="F101" s="318">
        <f>E101*(21/(21-1.5))</f>
        <v>1.3300026704092784E-2</v>
      </c>
      <c r="G101" s="318">
        <f>_xlfn.VAR.S(C81:C101)</f>
        <v>1.5252311247805723E-4</v>
      </c>
      <c r="H101" s="318">
        <f>G101*(21/(21-1))</f>
        <v>1.6014926810196009E-4</v>
      </c>
      <c r="I101" s="320">
        <f>(SUM(C38:C58)*1+SUM(C59:C79)*2+SUM(C80:C100)*3)/6</f>
        <v>1.2286523087811557E-2</v>
      </c>
      <c r="J101" s="318">
        <f>IF(C101*O101&lt;&gt;0,C101,0)</f>
        <v>0</v>
      </c>
      <c r="K101" s="318" t="str">
        <f>IF(C101*O101=0,"",C101)</f>
        <v/>
      </c>
      <c r="O101" s="318">
        <f>IF(ISBLANK(L101),0,1)</f>
        <v>0</v>
      </c>
      <c r="P101" s="318">
        <f>IF(ISBLANK(M101),0,1)</f>
        <v>0</v>
      </c>
      <c r="Q101" s="318">
        <f>O101+P101</f>
        <v>0</v>
      </c>
      <c r="S101" s="318">
        <f>R101/$X$2</f>
        <v>0</v>
      </c>
      <c r="T101" s="318">
        <f>IF(S101&gt;=$X$3,1,0)</f>
        <v>0</v>
      </c>
      <c r="U101" s="318">
        <f>O101*T101+P101*T101</f>
        <v>0</v>
      </c>
    </row>
    <row r="102" spans="1:25" x14ac:dyDescent="0.2">
      <c r="A102" s="322">
        <v>36675</v>
      </c>
      <c r="B102" s="321">
        <v>198.662994</v>
      </c>
      <c r="C102" s="320">
        <f>LN(B102/B101)</f>
        <v>-5.8220730462940577E-3</v>
      </c>
      <c r="D102" s="320">
        <f>AVERAGE(C82:C102)</f>
        <v>1.6818278381494779E-3</v>
      </c>
      <c r="E102" s="318">
        <f>_xlfn.STDEV.S(C82:C102)</f>
        <v>1.2359121471680844E-2</v>
      </c>
      <c r="F102" s="318">
        <f>E102*(21/(21-1.5))</f>
        <v>1.3309823123348601E-2</v>
      </c>
      <c r="G102" s="318">
        <f>_xlfn.VAR.S(C82:C102)</f>
        <v>1.5274788355176247E-4</v>
      </c>
      <c r="H102" s="318">
        <f>G102*(21/(21-1))</f>
        <v>1.6038527772935059E-4</v>
      </c>
      <c r="I102" s="320">
        <f>(SUM(C39:C59)*1+SUM(C60:C80)*2+SUM(C81:C101)*3)/6</f>
        <v>1.2806273285660928E-3</v>
      </c>
      <c r="J102" s="318">
        <f>IF(C102*O102&lt;&gt;0,C102,0)</f>
        <v>0</v>
      </c>
      <c r="K102" s="318" t="str">
        <f>IF(C102*O102=0,"",C102)</f>
        <v/>
      </c>
      <c r="O102" s="318">
        <f>IF(ISBLANK(L102),0,1)</f>
        <v>0</v>
      </c>
      <c r="P102" s="318">
        <f>IF(ISBLANK(M102),0,1)</f>
        <v>0</v>
      </c>
      <c r="Q102" s="318">
        <f>O102+P102</f>
        <v>0</v>
      </c>
      <c r="S102" s="318">
        <f>R102/$X$2</f>
        <v>0</v>
      </c>
      <c r="T102" s="318">
        <f>IF(S102&gt;=$X$3,1,0)</f>
        <v>0</v>
      </c>
      <c r="U102" s="318">
        <f>O102*T102+P102*T102</f>
        <v>0</v>
      </c>
    </row>
    <row r="103" spans="1:25" x14ac:dyDescent="0.2">
      <c r="A103" s="322">
        <v>36676</v>
      </c>
      <c r="B103" s="321">
        <v>201.31899999999999</v>
      </c>
      <c r="C103" s="320">
        <f>LN(B103/B102)</f>
        <v>1.3280823030270613E-2</v>
      </c>
      <c r="D103" s="320">
        <f>AVERAGE(C83:C103)</f>
        <v>3.0802175566060808E-3</v>
      </c>
      <c r="E103" s="318">
        <f>_xlfn.STDEV.S(C83:C103)</f>
        <v>1.1901167987547452E-2</v>
      </c>
      <c r="F103" s="318">
        <f>E103*(21/(21-1.5))</f>
        <v>1.2816642448128026E-2</v>
      </c>
      <c r="G103" s="318">
        <f>_xlfn.VAR.S(C83:C103)</f>
        <v>1.4163779946782428E-4</v>
      </c>
      <c r="H103" s="318">
        <f>G103*(21/(21-1))</f>
        <v>1.487196894412155E-4</v>
      </c>
      <c r="I103" s="320">
        <f>(SUM(C40:C60)*1+SUM(C61:C81)*2+SUM(C82:C102)*3)/6</f>
        <v>-5.9498985674872511E-3</v>
      </c>
      <c r="J103" s="318">
        <f>IF(C103*O103&lt;&gt;0,C103,0)</f>
        <v>0</v>
      </c>
      <c r="K103" s="318" t="str">
        <f>IF(C103*O103=0,"",C103)</f>
        <v/>
      </c>
      <c r="O103" s="318">
        <f>IF(ISBLANK(L103),0,1)</f>
        <v>0</v>
      </c>
      <c r="P103" s="318">
        <f>IF(ISBLANK(M103),0,1)</f>
        <v>0</v>
      </c>
      <c r="Q103" s="318">
        <f>O103+P103</f>
        <v>0</v>
      </c>
      <c r="S103" s="318">
        <f>R103/$X$2</f>
        <v>0</v>
      </c>
      <c r="T103" s="318">
        <f>IF(S103&gt;=$X$3,1,0)</f>
        <v>0</v>
      </c>
      <c r="U103" s="318">
        <f>O103*T103+P103*T103</f>
        <v>0</v>
      </c>
    </row>
    <row r="104" spans="1:25" x14ac:dyDescent="0.2">
      <c r="A104" s="322">
        <v>36677</v>
      </c>
      <c r="B104" s="321">
        <v>200.49400299999999</v>
      </c>
      <c r="C104" s="320">
        <f>LN(B104/B103)</f>
        <v>-4.1063786045853218E-3</v>
      </c>
      <c r="D104" s="320">
        <f>AVERAGE(C84:C104)</f>
        <v>1.7728190524307207E-3</v>
      </c>
      <c r="E104" s="318">
        <f>_xlfn.STDEV.S(C84:C104)</f>
        <v>1.1040119814206115E-2</v>
      </c>
      <c r="F104" s="318">
        <f>E104*(21/(21-1.5))</f>
        <v>1.1889359799914278E-2</v>
      </c>
      <c r="G104" s="318">
        <f>_xlfn.VAR.S(C84:C104)</f>
        <v>1.2188424551202648E-4</v>
      </c>
      <c r="H104" s="318">
        <f>G104*(21/(21-1))</f>
        <v>1.2797845778762782E-4</v>
      </c>
      <c r="I104" s="320">
        <f>(SUM(C41:C61)*1+SUM(C62:C82)*2+SUM(C83:C103)*3)/6</f>
        <v>1.7209216619746559E-3</v>
      </c>
      <c r="J104" s="318">
        <f>IF(C104*O104&lt;&gt;0,C104,0)</f>
        <v>0</v>
      </c>
      <c r="K104" s="318" t="str">
        <f>IF(C104*O104=0,"",C104)</f>
        <v/>
      </c>
      <c r="O104" s="318">
        <f>IF(ISBLANK(L104),0,1)</f>
        <v>0</v>
      </c>
      <c r="P104" s="318">
        <f>IF(ISBLANK(M104),0,1)</f>
        <v>0</v>
      </c>
      <c r="Q104" s="318">
        <f>O104+P104</f>
        <v>0</v>
      </c>
      <c r="S104" s="318">
        <f>R104/$X$2</f>
        <v>0</v>
      </c>
      <c r="T104" s="318">
        <f>IF(S104&gt;=$X$3,1,0)</f>
        <v>0</v>
      </c>
      <c r="U104" s="318">
        <f>O104*T104+P104*T104</f>
        <v>0</v>
      </c>
    </row>
    <row r="105" spans="1:25" x14ac:dyDescent="0.2">
      <c r="A105" s="322">
        <v>36679</v>
      </c>
      <c r="B105" s="321">
        <v>204.770004</v>
      </c>
      <c r="C105" s="320">
        <f>LN(B105/B104)</f>
        <v>2.1103081519714847E-2</v>
      </c>
      <c r="D105" s="320">
        <f>AVERAGE(C85:C105)</f>
        <v>1.9417745068859987E-3</v>
      </c>
      <c r="E105" s="318">
        <f>_xlfn.STDEV.S(C85:C105)</f>
        <v>1.1317390867893653E-2</v>
      </c>
      <c r="F105" s="318">
        <f>E105*(21/(21-1.5))</f>
        <v>1.2187959396193163E-2</v>
      </c>
      <c r="G105" s="318">
        <f>_xlfn.VAR.S(C85:C105)</f>
        <v>1.2808333605668264E-4</v>
      </c>
      <c r="H105" s="318">
        <f>G105*(21/(21-1))</f>
        <v>1.3448750285951678E-4</v>
      </c>
      <c r="I105" s="320">
        <f>(SUM(C42:C62)*1+SUM(C63:C83)*2+SUM(C84:C104)*3)/6</f>
        <v>-2.1201667692895576E-3</v>
      </c>
      <c r="J105" s="318">
        <f>IF(C105*O105&lt;&gt;0,C105,0)</f>
        <v>0</v>
      </c>
      <c r="K105" s="318" t="str">
        <f>IF(C105*O105=0,"",C105)</f>
        <v/>
      </c>
      <c r="L105" s="325"/>
      <c r="M105" s="325"/>
      <c r="N105" s="322"/>
      <c r="O105" s="318">
        <f>IF(ISBLANK(L105),0,1)</f>
        <v>0</v>
      </c>
      <c r="P105" s="318">
        <f>IF(ISBLANK(M105),0,1)</f>
        <v>0</v>
      </c>
      <c r="Q105" s="318">
        <f>O105+P105</f>
        <v>0</v>
      </c>
      <c r="S105" s="318">
        <f>R105/$X$2</f>
        <v>0</v>
      </c>
      <c r="T105" s="318">
        <f>IF(S105&gt;=$X$3,1,0)</f>
        <v>0</v>
      </c>
      <c r="U105" s="318">
        <f>O105*T105+P105*T105</f>
        <v>0</v>
      </c>
    </row>
    <row r="106" spans="1:25" x14ac:dyDescent="0.2">
      <c r="A106" s="322">
        <v>36682</v>
      </c>
      <c r="B106" s="321">
        <v>202.88800000000001</v>
      </c>
      <c r="C106" s="320">
        <f>LN(B106/B105)</f>
        <v>-9.2333149464906093E-3</v>
      </c>
      <c r="D106" s="320">
        <f>AVERAGE(C86:C106)</f>
        <v>9.2857323957379171E-4</v>
      </c>
      <c r="E106" s="318">
        <f>_xlfn.STDEV.S(C86:C106)</f>
        <v>1.1320198887943164E-2</v>
      </c>
      <c r="F106" s="318">
        <f>E106*(21/(21-1.5))</f>
        <v>1.2190983417784945E-2</v>
      </c>
      <c r="G106" s="318">
        <f>_xlfn.VAR.S(C86:C106)</f>
        <v>1.2814690286258964E-4</v>
      </c>
      <c r="H106" s="318">
        <f>G106*(21/(21-1))</f>
        <v>1.3455424800571912E-4</v>
      </c>
      <c r="I106" s="320">
        <f>(SUM(C43:C63)*1+SUM(C64:C84)*2+SUM(C85:C105)*3)/6</f>
        <v>6.7292799274258699E-3</v>
      </c>
      <c r="J106" s="318">
        <f>IF(C106*O106&lt;&gt;0,C106,0)</f>
        <v>0</v>
      </c>
      <c r="K106" s="318" t="str">
        <f>IF(C106*O106=0,"",C106)</f>
        <v/>
      </c>
      <c r="O106" s="318">
        <f>IF(ISBLANK(L106),0,1)</f>
        <v>0</v>
      </c>
      <c r="P106" s="318">
        <f>IF(ISBLANK(M106),0,1)</f>
        <v>0</v>
      </c>
      <c r="Q106" s="318">
        <f>O106+P106</f>
        <v>0</v>
      </c>
      <c r="S106" s="318">
        <f>R106/$X$2</f>
        <v>0</v>
      </c>
      <c r="T106" s="318">
        <f>IF(S106&gt;=$X$3,1,0)</f>
        <v>0</v>
      </c>
      <c r="U106" s="318">
        <f>O106*T106+P106*T106</f>
        <v>0</v>
      </c>
    </row>
    <row r="107" spans="1:25" x14ac:dyDescent="0.2">
      <c r="A107" s="322">
        <v>36683</v>
      </c>
      <c r="B107" s="321">
        <v>201.22700499999999</v>
      </c>
      <c r="C107" s="320">
        <f>LN(B107/B106)</f>
        <v>-8.2204537472524448E-3</v>
      </c>
      <c r="D107" s="320">
        <f>AVERAGE(C87:C107)</f>
        <v>4.1196373832386633E-5</v>
      </c>
      <c r="E107" s="318">
        <f>_xlfn.STDEV.S(C87:C107)</f>
        <v>1.1269703865821256E-2</v>
      </c>
      <c r="F107" s="318">
        <f>E107*(21/(21-1.5))</f>
        <v>1.2136604163192122E-2</v>
      </c>
      <c r="G107" s="318">
        <f>_xlfn.VAR.S(C87:C107)</f>
        <v>1.2700622522330657E-4</v>
      </c>
      <c r="H107" s="318">
        <f>G107*(21/(21-1))</f>
        <v>1.3335653648447189E-4</v>
      </c>
      <c r="I107" s="320">
        <f>(SUM(C44:C64)*1+SUM(C65:C85)*2+SUM(C86:C106)*3)/6</f>
        <v>8.5708766882838913E-4</v>
      </c>
      <c r="J107" s="318">
        <f>IF(C107*O107&lt;&gt;0,C107,0)</f>
        <v>0</v>
      </c>
      <c r="K107" s="318" t="str">
        <f>IF(C107*O107=0,"",C107)</f>
        <v/>
      </c>
      <c r="O107" s="318">
        <f>IF(ISBLANK(L107),0,1)</f>
        <v>0</v>
      </c>
      <c r="P107" s="318">
        <f>IF(ISBLANK(M107),0,1)</f>
        <v>0</v>
      </c>
      <c r="Q107" s="318">
        <f>O107+P107</f>
        <v>0</v>
      </c>
      <c r="S107" s="318">
        <f>R107/$X$2</f>
        <v>0</v>
      </c>
      <c r="T107" s="318">
        <f>IF(S107&gt;=$X$3,1,0)</f>
        <v>0</v>
      </c>
      <c r="U107" s="318">
        <f>O107*T107+P107*T107</f>
        <v>0</v>
      </c>
    </row>
    <row r="108" spans="1:25" x14ac:dyDescent="0.2">
      <c r="A108" s="322">
        <v>36684</v>
      </c>
      <c r="B108" s="321">
        <v>200.77499399999999</v>
      </c>
      <c r="C108" s="320">
        <f>LN(B108/B107)</f>
        <v>-2.248800710510358E-3</v>
      </c>
      <c r="D108" s="320">
        <f>AVERAGE(C88:C108)</f>
        <v>5.3867078764726137E-5</v>
      </c>
      <c r="E108" s="318">
        <f>_xlfn.STDEV.S(C88:C108)</f>
        <v>1.1266835547332344E-2</v>
      </c>
      <c r="F108" s="318">
        <f>E108*(21/(21-1.5))</f>
        <v>1.2133515204819447E-2</v>
      </c>
      <c r="G108" s="318">
        <f>_xlfn.VAR.S(C88:C108)</f>
        <v>1.2694158325063173E-4</v>
      </c>
      <c r="H108" s="318">
        <f>G108*(21/(21-1))</f>
        <v>1.3328866241316332E-4</v>
      </c>
      <c r="I108" s="320">
        <f>(SUM(C45:C65)*1+SUM(C66:C86)*2+SUM(C87:C107)*3)/6</f>
        <v>-5.4614916035551483E-3</v>
      </c>
      <c r="J108" s="318">
        <f>IF(C108*O108&lt;&gt;0,C108,0)</f>
        <v>0</v>
      </c>
      <c r="K108" s="318" t="str">
        <f>IF(C108*O108=0,"",C108)</f>
        <v/>
      </c>
      <c r="O108" s="318">
        <f>IF(ISBLANK(L108),0,1)</f>
        <v>0</v>
      </c>
      <c r="P108" s="318">
        <f>IF(ISBLANK(M108),0,1)</f>
        <v>0</v>
      </c>
      <c r="Q108" s="318">
        <f>O108+P108</f>
        <v>0</v>
      </c>
      <c r="S108" s="318">
        <f>R108/$X$2</f>
        <v>0</v>
      </c>
      <c r="T108" s="318">
        <f>IF(S108&gt;=$X$3,1,0)</f>
        <v>0</v>
      </c>
      <c r="U108" s="318">
        <f>O108*T108+P108*T108</f>
        <v>0</v>
      </c>
    </row>
    <row r="109" spans="1:25" x14ac:dyDescent="0.2">
      <c r="A109" s="322">
        <v>36685</v>
      </c>
      <c r="B109" s="321">
        <v>202.34899899999999</v>
      </c>
      <c r="C109" s="320">
        <f>LN(B109/B108)</f>
        <v>7.8090762450843103E-3</v>
      </c>
      <c r="D109" s="320">
        <f>AVERAGE(C89:C109)</f>
        <v>4.4567714238476854E-4</v>
      </c>
      <c r="E109" s="318">
        <f>_xlfn.STDEV.S(C89:C109)</f>
        <v>1.1391943588978342E-2</v>
      </c>
      <c r="F109" s="318">
        <f>E109*(21/(21-1.5))</f>
        <v>1.2268246941976675E-2</v>
      </c>
      <c r="G109" s="318">
        <f>_xlfn.VAR.S(C89:C109)</f>
        <v>1.2977637873446473E-4</v>
      </c>
      <c r="H109" s="318">
        <f>G109*(21/(21-1))</f>
        <v>1.3626519767118798E-4</v>
      </c>
      <c r="I109" s="320">
        <f>(SUM(C46:C66)*1+SUM(C67:C87)*2+SUM(C88:C108)*3)/6</f>
        <v>-7.2247634896504273E-3</v>
      </c>
      <c r="J109" s="318">
        <f>IF(C109*O109&lt;&gt;0,C109,0)</f>
        <v>0</v>
      </c>
      <c r="K109" s="318" t="str">
        <f>IF(C109*O109=0,"",C109)</f>
        <v/>
      </c>
      <c r="O109" s="318">
        <f>IF(ISBLANK(L109),0,1)</f>
        <v>0</v>
      </c>
      <c r="P109" s="318">
        <f>IF(ISBLANK(M109),0,1)</f>
        <v>0</v>
      </c>
      <c r="Q109" s="318">
        <f>O109+P109</f>
        <v>0</v>
      </c>
      <c r="S109" s="318">
        <f>R109/$X$2</f>
        <v>0</v>
      </c>
      <c r="T109" s="318">
        <f>IF(S109&gt;=$X$3,1,0)</f>
        <v>0</v>
      </c>
      <c r="U109" s="318">
        <f>O109*T109+P109*T109</f>
        <v>0</v>
      </c>
    </row>
    <row r="110" spans="1:25" x14ac:dyDescent="0.2">
      <c r="A110" s="322">
        <v>36686</v>
      </c>
      <c r="B110" s="321">
        <v>203.175995</v>
      </c>
      <c r="C110" s="320">
        <f>LN(B110/B109)</f>
        <v>4.0786494479261122E-3</v>
      </c>
      <c r="D110" s="320">
        <f>AVERAGE(C90:C110)</f>
        <v>4.6609602305608253E-4</v>
      </c>
      <c r="E110" s="318">
        <f>_xlfn.STDEV.S(C90:C110)</f>
        <v>1.139835638214352E-2</v>
      </c>
      <c r="F110" s="318">
        <f>E110*(21/(21-1.5))</f>
        <v>1.227515302692379E-2</v>
      </c>
      <c r="G110" s="318">
        <f>_xlfn.VAR.S(C90:C110)</f>
        <v>1.2992252821435193E-4</v>
      </c>
      <c r="H110" s="318">
        <f>G110*(21/(21-1))</f>
        <v>1.3641865462506953E-4</v>
      </c>
      <c r="I110" s="320">
        <f>(SUM(C47:C67)*1+SUM(C68:C88)*2+SUM(C89:C109)*3)/6</f>
        <v>-2.1988553814975948E-3</v>
      </c>
      <c r="J110" s="318">
        <f>IF(C110*O110&lt;&gt;0,C110,0)</f>
        <v>0</v>
      </c>
      <c r="K110" s="318" t="str">
        <f>IF(C110*O110=0,"",C110)</f>
        <v/>
      </c>
      <c r="O110" s="318">
        <f>IF(ISBLANK(L110),0,1)</f>
        <v>0</v>
      </c>
      <c r="P110" s="318">
        <f>IF(ISBLANK(M110),0,1)</f>
        <v>0</v>
      </c>
      <c r="Q110" s="318">
        <f>O110+P110</f>
        <v>0</v>
      </c>
      <c r="S110" s="318">
        <f>R110/$X$2</f>
        <v>0</v>
      </c>
      <c r="T110" s="318">
        <f>IF(S110&gt;=$X$3,1,0)</f>
        <v>0</v>
      </c>
      <c r="U110" s="318">
        <f>O110*T110+P110*T110</f>
        <v>0</v>
      </c>
    </row>
    <row r="111" spans="1:25" x14ac:dyDescent="0.2">
      <c r="A111" s="322">
        <v>36690</v>
      </c>
      <c r="B111" s="321">
        <v>202.959</v>
      </c>
      <c r="C111" s="320">
        <f>LN(B111/B110)</f>
        <v>-1.0685856836761358E-3</v>
      </c>
      <c r="D111" s="320">
        <f>AVERAGE(C91:C111)</f>
        <v>9.1771827773296617E-4</v>
      </c>
      <c r="E111" s="318">
        <f>_xlfn.STDEV.S(C91:C111)</f>
        <v>1.1124544407778726E-2</v>
      </c>
      <c r="F111" s="318">
        <f>E111*(21/(21-1.5))</f>
        <v>1.1980278592992473E-2</v>
      </c>
      <c r="G111" s="318">
        <f>_xlfn.VAR.S(C91:C111)</f>
        <v>1.2375548828064093E-4</v>
      </c>
      <c r="H111" s="318">
        <f>G111*(21/(21-1))</f>
        <v>1.2994326269467299E-4</v>
      </c>
      <c r="I111" s="320">
        <f>(SUM(C48:C68)*1+SUM(C69:C89)*2+SUM(C90:C110)*3)/6</f>
        <v>-3.2811870495127381E-4</v>
      </c>
      <c r="J111" s="318">
        <f>IF(C111*O111&lt;&gt;0,C111,0)</f>
        <v>0</v>
      </c>
      <c r="K111" s="318" t="str">
        <f>IF(C111*O111=0,"",C111)</f>
        <v/>
      </c>
      <c r="O111" s="318">
        <f>IF(ISBLANK(L111),0,1)</f>
        <v>0</v>
      </c>
      <c r="P111" s="318">
        <f>IF(ISBLANK(M111),0,1)</f>
        <v>0</v>
      </c>
      <c r="Q111" s="318">
        <f>O111+P111</f>
        <v>0</v>
      </c>
      <c r="S111" s="318">
        <f>R111/$X$2</f>
        <v>0</v>
      </c>
      <c r="T111" s="318">
        <f>IF(S111&gt;=$X$3,1,0)</f>
        <v>0</v>
      </c>
      <c r="U111" s="318">
        <f>O111*T111+P111*T111</f>
        <v>0</v>
      </c>
    </row>
    <row r="112" spans="1:25" x14ac:dyDescent="0.2">
      <c r="A112" s="322">
        <v>36691</v>
      </c>
      <c r="B112" s="321">
        <v>204.00100699999999</v>
      </c>
      <c r="C112" s="320">
        <f>LN(B112/B111)</f>
        <v>5.1209419068818781E-3</v>
      </c>
      <c r="D112" s="320">
        <f>AVERAGE(C92:C112)</f>
        <v>8.8587161763093152E-4</v>
      </c>
      <c r="E112" s="318">
        <f>_xlfn.STDEV.S(C92:C112)</f>
        <v>1.1110848613101845E-2</v>
      </c>
      <c r="F112" s="318">
        <f>E112*(21/(21-1.5))</f>
        <v>1.1965529275648141E-2</v>
      </c>
      <c r="G112" s="318">
        <f>_xlfn.VAR.S(C92:C112)</f>
        <v>1.2345095690326717E-4</v>
      </c>
      <c r="H112" s="318">
        <f>G112*(21/(21-1))</f>
        <v>1.2962350474843054E-4</v>
      </c>
      <c r="I112" s="320">
        <f>(SUM(C49:C69)*1+SUM(C70:C90)*2+SUM(C91:C111)*3)/6</f>
        <v>5.725119979654557E-3</v>
      </c>
      <c r="J112" s="318">
        <f>IF(C112*O112&lt;&gt;0,C112,0)</f>
        <v>0</v>
      </c>
      <c r="K112" s="318" t="str">
        <f>IF(C112*O112=0,"",C112)</f>
        <v/>
      </c>
      <c r="O112" s="318">
        <f>IF(ISBLANK(L112),0,1)</f>
        <v>0</v>
      </c>
      <c r="P112" s="318">
        <f>IF(ISBLANK(M112),0,1)</f>
        <v>0</v>
      </c>
      <c r="Q112" s="318">
        <f>O112+P112</f>
        <v>0</v>
      </c>
      <c r="S112" s="318">
        <f>R112/$X$2</f>
        <v>0</v>
      </c>
      <c r="T112" s="318">
        <f>IF(S112&gt;=$X$3,1,0)</f>
        <v>0</v>
      </c>
      <c r="U112" s="318">
        <f>O112*T112+P112*T112</f>
        <v>0</v>
      </c>
      <c r="Y112" s="318">
        <v>252</v>
      </c>
    </row>
    <row r="113" spans="1:25" x14ac:dyDescent="0.2">
      <c r="A113" s="322">
        <v>36692</v>
      </c>
      <c r="B113" s="321">
        <v>203.223007</v>
      </c>
      <c r="C113" s="320">
        <f>LN(B113/B112)</f>
        <v>-3.8209973863073468E-3</v>
      </c>
      <c r="D113" s="320">
        <f>AVERAGE(C93:C113)</f>
        <v>-1.8638643524086548E-4</v>
      </c>
      <c r="E113" s="318">
        <f>_xlfn.STDEV.S(C93:C113)</f>
        <v>1.0367771155902228E-2</v>
      </c>
      <c r="F113" s="318">
        <f>E113*(21/(21-1.5))</f>
        <v>1.1165292014048553E-2</v>
      </c>
      <c r="G113" s="318">
        <f>_xlfn.VAR.S(C93:C113)</f>
        <v>1.0749067874115824E-4</v>
      </c>
      <c r="H113" s="318">
        <f>G113*(21/(21-1))</f>
        <v>1.1286521267821615E-4</v>
      </c>
      <c r="I113" s="320">
        <f>(SUM(C50:C70)*1+SUM(C71:C91)*2+SUM(C92:C112)*3)/6</f>
        <v>2.227264129032458E-3</v>
      </c>
      <c r="J113" s="318">
        <f>IF(C113*O113&lt;&gt;0,C113,0)</f>
        <v>0</v>
      </c>
      <c r="K113" s="318" t="str">
        <f>IF(C113*O113=0,"",C113)</f>
        <v/>
      </c>
      <c r="O113" s="318">
        <f>IF(ISBLANK(L113),0,1)</f>
        <v>0</v>
      </c>
      <c r="P113" s="318">
        <f>IF(ISBLANK(M113),0,1)</f>
        <v>0</v>
      </c>
      <c r="Q113" s="318">
        <f>O113+P113</f>
        <v>0</v>
      </c>
      <c r="S113" s="318">
        <f>R113/$X$2</f>
        <v>0</v>
      </c>
      <c r="T113" s="318">
        <f>IF(S113&gt;=$X$3,1,0)</f>
        <v>0</v>
      </c>
      <c r="U113" s="318">
        <f>O113*T113+P113*T113</f>
        <v>0</v>
      </c>
      <c r="Y113" s="318">
        <f>Y112/2</f>
        <v>126</v>
      </c>
    </row>
    <row r="114" spans="1:25" x14ac:dyDescent="0.2">
      <c r="A114" s="322">
        <v>36693</v>
      </c>
      <c r="B114" s="321">
        <v>204.503998</v>
      </c>
      <c r="C114" s="320">
        <f>LN(B114/B113)</f>
        <v>6.283592693769241E-3</v>
      </c>
      <c r="D114" s="320">
        <f>AVERAGE(C94:C114)</f>
        <v>1.8571256542870975E-4</v>
      </c>
      <c r="E114" s="318">
        <f>_xlfn.STDEV.S(C94:C114)</f>
        <v>1.0456959379426967E-2</v>
      </c>
      <c r="F114" s="318">
        <f>E114*(21/(21-1.5))</f>
        <v>1.1261340870152119E-2</v>
      </c>
      <c r="G114" s="318">
        <f>_xlfn.VAR.S(C94:C114)</f>
        <v>1.0934799946298562E-4</v>
      </c>
      <c r="H114" s="318">
        <f>G114*(21/(21-1))</f>
        <v>1.148153994361349E-4</v>
      </c>
      <c r="I114" s="320">
        <f>(SUM(C51:C71)*1+SUM(C72:C92)*2+SUM(C93:C113)*3)/6</f>
        <v>-4.7195299406598097E-3</v>
      </c>
      <c r="J114" s="318">
        <f>IF(C114*O114&lt;&gt;0,C114,0)</f>
        <v>0</v>
      </c>
      <c r="K114" s="318" t="str">
        <f>IF(C114*O114=0,"",C114)</f>
        <v/>
      </c>
      <c r="O114" s="318">
        <f>IF(ISBLANK(L114),0,1)</f>
        <v>0</v>
      </c>
      <c r="P114" s="318">
        <f>IF(ISBLANK(M114),0,1)</f>
        <v>0</v>
      </c>
      <c r="Q114" s="318">
        <f>O114+P114</f>
        <v>0</v>
      </c>
      <c r="S114" s="318">
        <f>R114/$X$2</f>
        <v>0</v>
      </c>
      <c r="T114" s="318">
        <f>IF(S114&gt;=$X$3,1,0)</f>
        <v>0</v>
      </c>
      <c r="U114" s="318">
        <f>O114*T114+P114*T114</f>
        <v>0</v>
      </c>
    </row>
    <row r="115" spans="1:25" x14ac:dyDescent="0.2">
      <c r="A115" s="322">
        <v>36696</v>
      </c>
      <c r="B115" s="321">
        <v>204.36199999999999</v>
      </c>
      <c r="C115" s="320">
        <f>LN(B115/B114)</f>
        <v>-6.9459434828843182E-4</v>
      </c>
      <c r="D115" s="320">
        <f>AVERAGE(C95:C115)</f>
        <v>-5.1933960985518942E-4</v>
      </c>
      <c r="E115" s="318">
        <f>_xlfn.STDEV.S(C95:C115)</f>
        <v>9.9583338635657499E-3</v>
      </c>
      <c r="F115" s="318">
        <f>E115*(21/(21-1.5))</f>
        <v>1.0724359545378499E-2</v>
      </c>
      <c r="G115" s="318">
        <f>_xlfn.VAR.S(C95:C115)</f>
        <v>9.9168413338240354E-5</v>
      </c>
      <c r="H115" s="318">
        <f>G115*(21/(21-1))</f>
        <v>1.0412683400515237E-4</v>
      </c>
      <c r="I115" s="320">
        <f>(SUM(C52:C72)*1+SUM(C73:C93)*2+SUM(C94:C114)*3)/6</f>
        <v>-1.9998458064582375E-3</v>
      </c>
      <c r="J115" s="318">
        <f>IF(C115*O115&lt;&gt;0,C115,0)</f>
        <v>0</v>
      </c>
      <c r="K115" s="318" t="str">
        <f>IF(C115*O115=0,"",C115)</f>
        <v/>
      </c>
      <c r="L115" s="325"/>
      <c r="M115" s="325"/>
      <c r="N115" s="322"/>
      <c r="O115" s="318">
        <f>IF(ISBLANK(L115),0,1)</f>
        <v>0</v>
      </c>
      <c r="P115" s="318">
        <f>IF(ISBLANK(M115),0,1)</f>
        <v>0</v>
      </c>
      <c r="Q115" s="318">
        <f>O115+P115</f>
        <v>0</v>
      </c>
      <c r="S115" s="318">
        <f>R115/$X$2</f>
        <v>0</v>
      </c>
      <c r="T115" s="318">
        <f>IF(S115&gt;=$X$3,1,0)</f>
        <v>0</v>
      </c>
      <c r="U115" s="318">
        <f>O115*T115+P115*T115</f>
        <v>0</v>
      </c>
    </row>
    <row r="116" spans="1:25" x14ac:dyDescent="0.2">
      <c r="A116" s="322">
        <v>36697</v>
      </c>
      <c r="B116" s="321">
        <v>203.19399999999999</v>
      </c>
      <c r="C116" s="320">
        <f>LN(B116/B115)</f>
        <v>-5.731743356391537E-3</v>
      </c>
      <c r="D116" s="320">
        <f>AVERAGE(C96:C116)</f>
        <v>-1.3566083418617928E-3</v>
      </c>
      <c r="E116" s="318">
        <f>_xlfn.STDEV.S(C96:C116)</f>
        <v>9.5989405500434694E-3</v>
      </c>
      <c r="F116" s="318">
        <f>E116*(21/(21-1.5))</f>
        <v>1.0337320592354505E-2</v>
      </c>
      <c r="G116" s="318">
        <f>_xlfn.VAR.S(C96:C116)</f>
        <v>9.2139659683268806E-5</v>
      </c>
      <c r="H116" s="318">
        <f>G116*(21/(21-1))</f>
        <v>9.674664266743225E-5</v>
      </c>
      <c r="I116" s="320">
        <f>(SUM(C53:C73)*1+SUM(C74:C94)*2+SUM(C95:C115)*3)/6</f>
        <v>3.3034369823924186E-3</v>
      </c>
      <c r="J116" s="318">
        <f>IF(C116*O116&lt;&gt;0,C116,0)</f>
        <v>0</v>
      </c>
      <c r="K116" s="318" t="str">
        <f>IF(C116*O116=0,"",C116)</f>
        <v/>
      </c>
      <c r="O116" s="318">
        <f>IF(ISBLANK(L116),0,1)</f>
        <v>0</v>
      </c>
      <c r="P116" s="318">
        <f>IF(ISBLANK(M116),0,1)</f>
        <v>0</v>
      </c>
      <c r="Q116" s="318">
        <f>O116+P116</f>
        <v>0</v>
      </c>
      <c r="S116" s="318">
        <f>R116/$X$2</f>
        <v>0</v>
      </c>
      <c r="T116" s="318">
        <f>IF(S116&gt;=$X$3,1,0)</f>
        <v>0</v>
      </c>
      <c r="U116" s="318">
        <f>O116*T116+P116*T116</f>
        <v>0</v>
      </c>
    </row>
    <row r="117" spans="1:25" x14ac:dyDescent="0.2">
      <c r="A117" s="322">
        <v>36698</v>
      </c>
      <c r="B117" s="321">
        <v>201.304993</v>
      </c>
      <c r="C117" s="320">
        <f>LN(B117/B116)</f>
        <v>-9.3400515957279464E-3</v>
      </c>
      <c r="D117" s="320">
        <f>AVERAGE(C97:C117)</f>
        <v>-1.010398402580874E-3</v>
      </c>
      <c r="E117" s="318">
        <f>_xlfn.STDEV.S(C97:C117)</f>
        <v>9.141475460503614E-3</v>
      </c>
      <c r="F117" s="318">
        <f>E117*(21/(21-1.5))</f>
        <v>9.8446658805423533E-3</v>
      </c>
      <c r="G117" s="318">
        <f>_xlfn.VAR.S(C97:C117)</f>
        <v>8.3566573594989776E-5</v>
      </c>
      <c r="H117" s="318">
        <f>G117*(21/(21-1))</f>
        <v>8.7744902274739263E-5</v>
      </c>
      <c r="I117" s="320">
        <f>(SUM(C54:C74)*1+SUM(C75:C95)*2+SUM(C96:C116)*3)/6</f>
        <v>-3.6032643605337484E-3</v>
      </c>
      <c r="J117" s="318">
        <f>IF(C117*O117&lt;&gt;0,C117,0)</f>
        <v>0</v>
      </c>
      <c r="K117" s="318" t="str">
        <f>IF(C117*O117=0,"",C117)</f>
        <v/>
      </c>
      <c r="L117" s="325"/>
      <c r="M117" s="325"/>
      <c r="O117" s="318">
        <f>IF(ISBLANK(L117),0,1)</f>
        <v>0</v>
      </c>
      <c r="P117" s="318">
        <f>IF(ISBLANK(M117),0,1)</f>
        <v>0</v>
      </c>
      <c r="Q117" s="318">
        <f>O117+P117</f>
        <v>0</v>
      </c>
      <c r="S117" s="318">
        <f>R117/$X$2</f>
        <v>0</v>
      </c>
      <c r="T117" s="318">
        <f>IF(S117&gt;=$X$3,1,0)</f>
        <v>0</v>
      </c>
      <c r="U117" s="318">
        <f>O117*T117+P117*T117</f>
        <v>0</v>
      </c>
    </row>
    <row r="118" spans="1:25" x14ac:dyDescent="0.2">
      <c r="A118" s="322">
        <v>36699</v>
      </c>
      <c r="B118" s="321">
        <v>202.48100299999999</v>
      </c>
      <c r="C118" s="320">
        <f>LN(B118/B117)</f>
        <v>5.8249336866646757E-3</v>
      </c>
      <c r="D118" s="320">
        <f>AVERAGE(C98:C118)</f>
        <v>-4.6711687487658237E-4</v>
      </c>
      <c r="E118" s="318">
        <f>_xlfn.STDEV.S(C98:C118)</f>
        <v>9.1949370621462728E-3</v>
      </c>
      <c r="F118" s="318">
        <f>E118*(21/(21-1.5))</f>
        <v>9.9022399130806009E-3</v>
      </c>
      <c r="G118" s="318">
        <f>_xlfn.VAR.S(C98:C118)</f>
        <v>8.4546867576831136E-5</v>
      </c>
      <c r="H118" s="318">
        <f>G118*(21/(21-1))</f>
        <v>8.877421095567269E-5</v>
      </c>
      <c r="I118" s="320">
        <f>(SUM(C55:C75)*1+SUM(C76:C96)*2+SUM(C97:C117)*3)/6</f>
        <v>1.0398914140808933E-3</v>
      </c>
      <c r="J118" s="318">
        <f>IF(C118*O118&lt;&gt;0,C118,0)</f>
        <v>0</v>
      </c>
      <c r="K118" s="318" t="str">
        <f>IF(C118*O118=0,"",C118)</f>
        <v/>
      </c>
      <c r="O118" s="318">
        <f>IF(ISBLANK(L118),0,1)</f>
        <v>0</v>
      </c>
      <c r="P118" s="318">
        <f>IF(ISBLANK(M118),0,1)</f>
        <v>0</v>
      </c>
      <c r="Q118" s="318">
        <f>O118+P118</f>
        <v>0</v>
      </c>
      <c r="S118" s="318">
        <f>R118/$X$2</f>
        <v>0</v>
      </c>
      <c r="T118" s="318">
        <f>IF(S118&gt;=$X$3,1,0)</f>
        <v>0</v>
      </c>
      <c r="U118" s="318">
        <f>O118*T118+P118*T118</f>
        <v>0</v>
      </c>
    </row>
    <row r="119" spans="1:25" x14ac:dyDescent="0.2">
      <c r="A119" s="322">
        <v>36700</v>
      </c>
      <c r="B119" s="321">
        <v>203.86599699999999</v>
      </c>
      <c r="C119" s="320">
        <f>LN(B119/B118)</f>
        <v>6.8168307544568835E-3</v>
      </c>
      <c r="D119" s="320">
        <f>AVERAGE(C99:C119)</f>
        <v>-9.8112236172322342E-6</v>
      </c>
      <c r="E119" s="318">
        <f>_xlfn.STDEV.S(C99:C119)</f>
        <v>9.3118784384058403E-3</v>
      </c>
      <c r="F119" s="318">
        <f>E119*(21/(21-1.5))</f>
        <v>1.0028176779821674E-2</v>
      </c>
      <c r="G119" s="318">
        <f>_xlfn.VAR.S(C99:C119)</f>
        <v>8.6711080051647593E-5</v>
      </c>
      <c r="H119" s="318">
        <f>G119*(21/(21-1))</f>
        <v>9.1046634054229973E-5</v>
      </c>
      <c r="I119" s="320">
        <f>(SUM(C56:C76)*1+SUM(C77:C97)*2+SUM(C98:C118)*3)/6</f>
        <v>9.7005216989364349E-3</v>
      </c>
      <c r="J119" s="318">
        <f>IF(C119*O119&lt;&gt;0,C119,0)</f>
        <v>0</v>
      </c>
      <c r="K119" s="318" t="str">
        <f>IF(C119*O119=0,"",C119)</f>
        <v/>
      </c>
      <c r="O119" s="318">
        <f>IF(ISBLANK(L119),0,1)</f>
        <v>0</v>
      </c>
      <c r="P119" s="318">
        <f>IF(ISBLANK(M119),0,1)</f>
        <v>0</v>
      </c>
      <c r="Q119" s="318">
        <f>O119+P119</f>
        <v>0</v>
      </c>
      <c r="S119" s="318">
        <f>R119/$X$2</f>
        <v>0</v>
      </c>
      <c r="T119" s="318">
        <f>IF(S119&gt;=$X$3,1,0)</f>
        <v>0</v>
      </c>
      <c r="U119" s="318">
        <f>O119*T119+P119*T119</f>
        <v>0</v>
      </c>
    </row>
    <row r="120" spans="1:25" x14ac:dyDescent="0.2">
      <c r="A120" s="322">
        <v>36703</v>
      </c>
      <c r="B120" s="321">
        <v>204.24200400000001</v>
      </c>
      <c r="C120" s="320">
        <f>LN(B120/B119)</f>
        <v>1.842684316271694E-3</v>
      </c>
      <c r="D120" s="320">
        <f>AVERAGE(C100:C120)</f>
        <v>8.8766525077751143E-4</v>
      </c>
      <c r="E120" s="318">
        <f>_xlfn.STDEV.S(C100:C120)</f>
        <v>8.4614573561451051E-3</v>
      </c>
      <c r="F120" s="318">
        <f>E120*(21/(21-1.5))</f>
        <v>9.1123386912331898E-3</v>
      </c>
      <c r="G120" s="318">
        <f>_xlfn.VAR.S(C100:C120)</f>
        <v>7.1596260589862104E-5</v>
      </c>
      <c r="H120" s="318">
        <f>G120*(21/(21-1))</f>
        <v>7.5176073619355214E-5</v>
      </c>
      <c r="I120" s="320">
        <f>(SUM(C57:C77)*1+SUM(C78:C98)*2+SUM(C99:C119)*3)/6</f>
        <v>1.8951081927763461E-2</v>
      </c>
      <c r="J120" s="318">
        <f>IF(C120*O120&lt;&gt;0,C120,0)</f>
        <v>0</v>
      </c>
      <c r="K120" s="318" t="str">
        <f>IF(C120*O120=0,"",C120)</f>
        <v/>
      </c>
      <c r="O120" s="318">
        <f>IF(ISBLANK(L120),0,1)</f>
        <v>0</v>
      </c>
      <c r="P120" s="318">
        <f>IF(ISBLANK(M120),0,1)</f>
        <v>0</v>
      </c>
      <c r="Q120" s="318">
        <f>O120+P120</f>
        <v>0</v>
      </c>
      <c r="S120" s="318">
        <f>R120/$X$2</f>
        <v>0</v>
      </c>
      <c r="T120" s="318">
        <f>IF(S120&gt;=$X$3,1,0)</f>
        <v>0</v>
      </c>
      <c r="U120" s="318">
        <f>O120*T120+P120*T120</f>
        <v>0</v>
      </c>
    </row>
    <row r="121" spans="1:25" x14ac:dyDescent="0.2">
      <c r="A121" s="322">
        <v>36704</v>
      </c>
      <c r="B121" s="321">
        <v>204.60600299999999</v>
      </c>
      <c r="C121" s="320">
        <f>LN(B121/B120)</f>
        <v>1.7806083920745019E-3</v>
      </c>
      <c r="D121" s="320">
        <f>AVERAGE(C101:C121)</f>
        <v>5.1761501811917264E-4</v>
      </c>
      <c r="E121" s="318">
        <f>_xlfn.STDEV.S(C101:C121)</f>
        <v>8.2303767130318985E-3</v>
      </c>
      <c r="F121" s="318">
        <f>E121*(21/(21-1.5))</f>
        <v>8.8634826140343518E-3</v>
      </c>
      <c r="G121" s="318">
        <f>_xlfn.VAR.S(C101:C121)</f>
        <v>6.7739100838417758E-5</v>
      </c>
      <c r="H121" s="318">
        <f>G121*(21/(21-1))</f>
        <v>7.1126055880338656E-5</v>
      </c>
      <c r="I121" s="320">
        <f>(SUM(C58:C78)*1+SUM(C79:C99)*2+SUM(C100:C120)*3)/6</f>
        <v>1.9778104433672842E-2</v>
      </c>
      <c r="J121" s="318">
        <f>IF(C121*O121&lt;&gt;0,C121,0)</f>
        <v>0</v>
      </c>
      <c r="K121" s="318" t="str">
        <f>IF(C121*O121=0,"",C121)</f>
        <v/>
      </c>
      <c r="O121" s="318">
        <f>IF(ISBLANK(L121),0,1)</f>
        <v>0</v>
      </c>
      <c r="P121" s="318">
        <f>IF(ISBLANK(M121),0,1)</f>
        <v>0</v>
      </c>
      <c r="Q121" s="318">
        <f>O121+P121</f>
        <v>0</v>
      </c>
      <c r="S121" s="318">
        <f>R121/$X$2</f>
        <v>0</v>
      </c>
      <c r="T121" s="318">
        <f>IF(S121&gt;=$X$3,1,0)</f>
        <v>0</v>
      </c>
      <c r="U121" s="318">
        <f>O121*T121+P121*T121</f>
        <v>0</v>
      </c>
    </row>
    <row r="122" spans="1:25" x14ac:dyDescent="0.2">
      <c r="A122" s="322">
        <v>36705</v>
      </c>
      <c r="B122" s="321">
        <v>205.21000699999999</v>
      </c>
      <c r="C122" s="320">
        <f>LN(B122/B121)</f>
        <v>2.9476859010058314E-3</v>
      </c>
      <c r="D122" s="320">
        <f>AVERAGE(C102:C122)</f>
        <v>1.2667578318379235E-3</v>
      </c>
      <c r="E122" s="318">
        <f>_xlfn.STDEV.S(C102:C122)</f>
        <v>7.6549345301754499E-3</v>
      </c>
      <c r="F122" s="318">
        <f>E122*(21/(21-1.5))</f>
        <v>8.2437756478812539E-3</v>
      </c>
      <c r="G122" s="318">
        <f>_xlfn.VAR.S(C102:C122)</f>
        <v>5.8598022661272432E-5</v>
      </c>
      <c r="H122" s="318">
        <f>G122*(21/(21-1))</f>
        <v>6.1527923794336053E-5</v>
      </c>
      <c r="I122" s="320">
        <f>(SUM(C59:C79)*1+SUM(C80:C100)*2+SUM(C101:C121)*3)/6</f>
        <v>1.6846304550886038E-2</v>
      </c>
      <c r="J122" s="318">
        <f>IF(C122*O122&lt;&gt;0,C122,0)</f>
        <v>0</v>
      </c>
      <c r="K122" s="318" t="str">
        <f>IF(C122*O122=0,"",C122)</f>
        <v/>
      </c>
      <c r="O122" s="318">
        <f>IF(ISBLANK(L122),0,1)</f>
        <v>0</v>
      </c>
      <c r="P122" s="318">
        <f>IF(ISBLANK(M122),0,1)</f>
        <v>0</v>
      </c>
      <c r="Q122" s="318">
        <f>O122+P122</f>
        <v>0</v>
      </c>
      <c r="S122" s="318">
        <f>R122/$X$2</f>
        <v>0</v>
      </c>
      <c r="T122" s="318">
        <f>IF(S122&gt;=$X$3,1,0)</f>
        <v>0</v>
      </c>
      <c r="U122" s="318">
        <f>O122*T122+P122*T122</f>
        <v>0</v>
      </c>
    </row>
    <row r="123" spans="1:25" x14ac:dyDescent="0.2">
      <c r="A123" s="322">
        <v>36706</v>
      </c>
      <c r="B123" s="321">
        <v>204.158005</v>
      </c>
      <c r="C123" s="320">
        <f>LN(B123/B122)</f>
        <v>-5.1396508030380483E-3</v>
      </c>
      <c r="D123" s="320">
        <f>AVERAGE(C103:C123)</f>
        <v>1.2992541291358291E-3</v>
      </c>
      <c r="E123" s="318">
        <f>_xlfn.STDEV.S(C103:C123)</f>
        <v>7.6247256521385903E-3</v>
      </c>
      <c r="F123" s="318">
        <f>E123*(21/(21-1.5))</f>
        <v>8.2112430099954038E-3</v>
      </c>
      <c r="G123" s="318">
        <f>_xlfn.VAR.S(C103:C123)</f>
        <v>5.8136441270380249E-5</v>
      </c>
      <c r="H123" s="318">
        <f>G123*(21/(21-1))</f>
        <v>6.1043263333899261E-5</v>
      </c>
      <c r="I123" s="320">
        <f>(SUM(C60:C80)*1+SUM(C81:C101)*2+SUM(C102:C122)*3)/6</f>
        <v>1.7852211569024879E-2</v>
      </c>
      <c r="J123" s="318">
        <f>IF(C123*O123&lt;&gt;0,C123,0)</f>
        <v>0</v>
      </c>
      <c r="K123" s="318" t="str">
        <f>IF(C123*O123=0,"",C123)</f>
        <v/>
      </c>
      <c r="O123" s="318">
        <f>IF(ISBLANK(L123),0,1)</f>
        <v>0</v>
      </c>
      <c r="P123" s="318">
        <f>IF(ISBLANK(M123),0,1)</f>
        <v>0</v>
      </c>
      <c r="Q123" s="318">
        <f>O123+P123</f>
        <v>0</v>
      </c>
      <c r="S123" s="318">
        <f>R123/$X$2</f>
        <v>0</v>
      </c>
      <c r="T123" s="318">
        <f>IF(S123&gt;=$X$3,1,0)</f>
        <v>0</v>
      </c>
      <c r="U123" s="318">
        <f>O123*T123+P123*T123</f>
        <v>0</v>
      </c>
    </row>
    <row r="124" spans="1:25" x14ac:dyDescent="0.2">
      <c r="A124" s="322">
        <v>36707</v>
      </c>
      <c r="B124" s="321">
        <v>205.89799500000001</v>
      </c>
      <c r="C124" s="320">
        <f>LN(B124/B123)</f>
        <v>8.4866478885340241E-3</v>
      </c>
      <c r="D124" s="320">
        <f>AVERAGE(C104:C124)</f>
        <v>1.0709600747674196E-3</v>
      </c>
      <c r="E124" s="318">
        <f>_xlfn.STDEV.S(C104:C124)</f>
        <v>7.3134635414663206E-3</v>
      </c>
      <c r="F124" s="318">
        <f>E124*(21/(21-1.5))</f>
        <v>7.876037660040653E-3</v>
      </c>
      <c r="G124" s="318">
        <f>_xlfn.VAR.S(C104:C124)</f>
        <v>5.3486748972357091E-5</v>
      </c>
      <c r="H124" s="318">
        <f>G124*(21/(21-1))</f>
        <v>5.616108642097495E-5</v>
      </c>
      <c r="I124" s="320">
        <f>(SUM(C61:C81)*1+SUM(C82:C102)*2+SUM(C103:C123)*3)/6</f>
        <v>1.4120515972907003E-2</v>
      </c>
      <c r="J124" s="318">
        <f>IF(C124*O124&lt;&gt;0,C124,0)</f>
        <v>0</v>
      </c>
      <c r="K124" s="318" t="str">
        <f>IF(C124*O124=0,"",C124)</f>
        <v/>
      </c>
      <c r="O124" s="318">
        <f>IF(ISBLANK(L124),0,1)</f>
        <v>0</v>
      </c>
      <c r="P124" s="318">
        <f>IF(ISBLANK(M124),0,1)</f>
        <v>0</v>
      </c>
      <c r="Q124" s="318">
        <f>O124+P124</f>
        <v>0</v>
      </c>
      <c r="S124" s="318">
        <f>R124/$X$2</f>
        <v>0</v>
      </c>
      <c r="T124" s="318">
        <f>IF(S124&gt;=$X$3,1,0)</f>
        <v>0</v>
      </c>
      <c r="U124" s="318">
        <f>O124*T124+P124*T124</f>
        <v>0</v>
      </c>
    </row>
    <row r="125" spans="1:25" x14ac:dyDescent="0.2">
      <c r="A125" s="322">
        <v>36710</v>
      </c>
      <c r="B125" s="321">
        <v>207.00500500000001</v>
      </c>
      <c r="C125" s="320">
        <f>LN(B125/B124)</f>
        <v>5.3620954674629467E-3</v>
      </c>
      <c r="D125" s="320">
        <f>AVERAGE(C105:C125)</f>
        <v>1.5218397924840041E-3</v>
      </c>
      <c r="E125" s="318">
        <f>_xlfn.STDEV.S(C105:C125)</f>
        <v>7.2700579216676544E-3</v>
      </c>
      <c r="F125" s="318">
        <f>E125*(21/(21-1.5))</f>
        <v>7.8292931464113199E-3</v>
      </c>
      <c r="G125" s="318">
        <f>_xlfn.VAR.S(C105:C125)</f>
        <v>5.285374218440261E-5</v>
      </c>
      <c r="H125" s="318">
        <f>G125*(21/(21-1))</f>
        <v>5.5496429293622743E-5</v>
      </c>
      <c r="I125" s="320">
        <f>(SUM(C62:C82)*1+SUM(C83:C103)*2+SUM(C104:C124)*3)/6</f>
        <v>1.8064729232932647E-2</v>
      </c>
      <c r="J125" s="318">
        <f>IF(C125*O125&lt;&gt;0,C125,0)</f>
        <v>0</v>
      </c>
      <c r="K125" s="318" t="str">
        <f>IF(C125*O125=0,"",C125)</f>
        <v/>
      </c>
      <c r="L125" s="325"/>
      <c r="M125" s="325"/>
      <c r="N125" s="322"/>
      <c r="O125" s="318">
        <f>IF(ISBLANK(L125),0,1)</f>
        <v>0</v>
      </c>
      <c r="P125" s="318">
        <f>IF(ISBLANK(M125),0,1)</f>
        <v>0</v>
      </c>
      <c r="Q125" s="318">
        <f>O125+P125</f>
        <v>0</v>
      </c>
      <c r="S125" s="318">
        <f>R125/$X$2</f>
        <v>0</v>
      </c>
      <c r="T125" s="318">
        <f>IF(S125&gt;=$X$3,1,0)</f>
        <v>0</v>
      </c>
      <c r="U125" s="318">
        <f>O125*T125+P125*T125</f>
        <v>0</v>
      </c>
    </row>
    <row r="126" spans="1:25" x14ac:dyDescent="0.2">
      <c r="A126" s="322">
        <v>36711</v>
      </c>
      <c r="B126" s="321">
        <v>206.50700399999999</v>
      </c>
      <c r="C126" s="320">
        <f>LN(B126/B125)</f>
        <v>-2.4086422155885408E-3</v>
      </c>
      <c r="D126" s="320">
        <f>AVERAGE(C106:C126)</f>
        <v>4.0223390032669985E-4</v>
      </c>
      <c r="E126" s="318">
        <f>_xlfn.STDEV.S(C106:C126)</f>
        <v>5.756625055076835E-3</v>
      </c>
      <c r="F126" s="318">
        <f>E126*(21/(21-1.5))</f>
        <v>6.1994423670058219E-3</v>
      </c>
      <c r="G126" s="318">
        <f>_xlfn.VAR.S(C106:C126)</f>
        <v>3.3138732024738372E-5</v>
      </c>
      <c r="H126" s="318">
        <f>G126*(21/(21-1))</f>
        <v>3.4795668625975294E-5</v>
      </c>
      <c r="I126" s="320">
        <f>(SUM(C63:C83)*1+SUM(C84:C104)*2+SUM(C105:C125)*3)/6</f>
        <v>1.9072022179983168E-2</v>
      </c>
      <c r="J126" s="318">
        <f>IF(C126*O126&lt;&gt;0,C126,0)</f>
        <v>0</v>
      </c>
      <c r="K126" s="318" t="str">
        <f>IF(C126*O126=0,"",C126)</f>
        <v/>
      </c>
      <c r="O126" s="318">
        <f>IF(ISBLANK(L126),0,1)</f>
        <v>0</v>
      </c>
      <c r="P126" s="318">
        <f>IF(ISBLANK(M126),0,1)</f>
        <v>0</v>
      </c>
      <c r="Q126" s="318">
        <f>O126+P126</f>
        <v>0</v>
      </c>
      <c r="S126" s="318">
        <f>R126/$X$2</f>
        <v>0</v>
      </c>
      <c r="T126" s="318">
        <f>IF(S126&gt;=$X$3,1,0)</f>
        <v>0</v>
      </c>
      <c r="U126" s="318">
        <f>O126*T126+P126*T126</f>
        <v>0</v>
      </c>
    </row>
    <row r="127" spans="1:25" x14ac:dyDescent="0.2">
      <c r="A127" s="322">
        <v>36712</v>
      </c>
      <c r="B127" s="321">
        <v>206.52799999999999</v>
      </c>
      <c r="C127" s="320">
        <f>LN(B127/B126)</f>
        <v>1.0166692805567911E-4</v>
      </c>
      <c r="D127" s="320">
        <f>AVERAGE(C107:C127)</f>
        <v>8.4675684673366587E-4</v>
      </c>
      <c r="E127" s="318">
        <f>_xlfn.STDEV.S(C107:C127)</f>
        <v>5.3191708271715455E-3</v>
      </c>
      <c r="F127" s="318">
        <f>E127*(21/(21-1.5))</f>
        <v>5.7283378138770491E-3</v>
      </c>
      <c r="G127" s="318">
        <f>_xlfn.VAR.S(C107:C127)</f>
        <v>2.8293578288632819E-5</v>
      </c>
      <c r="H127" s="318">
        <f>G127*(21/(21-1))</f>
        <v>2.9708257203064461E-5</v>
      </c>
      <c r="I127" s="320">
        <f>(SUM(C64:C84)*1+SUM(C85:C105)*2+SUM(C106:C126)*3)/6</f>
        <v>1.1305596601428769E-2</v>
      </c>
      <c r="J127" s="318">
        <f>IF(C127*O127&lt;&gt;0,C127,0)</f>
        <v>0</v>
      </c>
      <c r="K127" s="318" t="str">
        <f>IF(C127*O127=0,"",C127)</f>
        <v/>
      </c>
      <c r="O127" s="318">
        <f>IF(ISBLANK(L127),0,1)</f>
        <v>0</v>
      </c>
      <c r="P127" s="318">
        <f>IF(ISBLANK(M127),0,1)</f>
        <v>0</v>
      </c>
      <c r="Q127" s="318">
        <f>O127+P127</f>
        <v>0</v>
      </c>
      <c r="R127" s="318">
        <f>SUM(Q2:Q127)</f>
        <v>4</v>
      </c>
      <c r="S127" s="318">
        <f>R127/$X$2</f>
        <v>0.17391304347826086</v>
      </c>
      <c r="T127" s="318">
        <f>IF(S127&gt;=$X$3,1,0)</f>
        <v>0</v>
      </c>
      <c r="U127" s="318">
        <f>O127*T127+P127*T127</f>
        <v>0</v>
      </c>
    </row>
    <row r="128" spans="1:25" x14ac:dyDescent="0.2">
      <c r="A128" s="322">
        <v>36713</v>
      </c>
      <c r="B128" s="321">
        <v>206.86099200000001</v>
      </c>
      <c r="C128" s="320">
        <f>LN(B128/B127)</f>
        <v>1.6110350225366516E-3</v>
      </c>
      <c r="D128" s="320">
        <f>AVERAGE(C108:C128)</f>
        <v>1.3149229786283848E-3</v>
      </c>
      <c r="E128" s="318">
        <f>_xlfn.STDEV.S(C108:C128)</f>
        <v>4.8971349219663765E-3</v>
      </c>
      <c r="F128" s="318">
        <f>E128*(21/(21-1.5))</f>
        <v>5.2738376082714818E-3</v>
      </c>
      <c r="G128" s="318">
        <f>_xlfn.VAR.S(C108:C128)</f>
        <v>2.3981930443942626E-5</v>
      </c>
      <c r="H128" s="318">
        <f>G128*(21/(21-1))</f>
        <v>2.5181026966139758E-5</v>
      </c>
      <c r="I128" s="320">
        <f>(SUM(C65:C85)*1+SUM(C86:C106)*2+SUM(C107:C127)*3)/6</f>
        <v>1.2489617393856437E-2</v>
      </c>
      <c r="J128" s="318">
        <f>IF(C128*O128&lt;&gt;0,C128,0)</f>
        <v>0</v>
      </c>
      <c r="K128" s="318" t="str">
        <f>IF(C128*O128=0,"",C128)</f>
        <v/>
      </c>
      <c r="O128" s="318">
        <f>IF(ISBLANK(L128),0,1)</f>
        <v>0</v>
      </c>
      <c r="P128" s="318">
        <f>IF(ISBLANK(M128),0,1)</f>
        <v>0</v>
      </c>
      <c r="Q128" s="318">
        <f>O128+P128</f>
        <v>0</v>
      </c>
      <c r="R128" s="318">
        <f>SUM(Q3:Q128)</f>
        <v>4</v>
      </c>
      <c r="S128" s="318">
        <f>R128/$X$2</f>
        <v>0.17391304347826086</v>
      </c>
      <c r="T128" s="318">
        <f>IF(S128&gt;=$X$3,1,0)</f>
        <v>0</v>
      </c>
      <c r="U128" s="318">
        <f>O128*T128+P128*T128</f>
        <v>0</v>
      </c>
    </row>
    <row r="129" spans="1:21" s="318" customFormat="1" x14ac:dyDescent="0.2">
      <c r="A129" s="322">
        <v>36714</v>
      </c>
      <c r="B129" s="321">
        <v>208.15699799999999</v>
      </c>
      <c r="C129" s="320">
        <f>LN(B129/B128)</f>
        <v>6.2455616093993185E-3</v>
      </c>
      <c r="D129" s="320">
        <f>AVERAGE(C109:C129)</f>
        <v>1.7194164224336077E-3</v>
      </c>
      <c r="E129" s="318">
        <f>_xlfn.STDEV.S(C109:C129)</f>
        <v>4.9386929737829672E-3</v>
      </c>
      <c r="F129" s="318">
        <f>E129*(21/(21-1.5))</f>
        <v>5.3185924333047337E-3</v>
      </c>
      <c r="G129" s="318">
        <f>_xlfn.VAR.S(C109:C129)</f>
        <v>2.4390688289293245E-5</v>
      </c>
      <c r="H129" s="318">
        <f>G129*(21/(21-1))</f>
        <v>2.5610222703757908E-5</v>
      </c>
      <c r="I129" s="320">
        <f>(SUM(C66:C86)*1+SUM(C87:C107)*2+SUM(C108:C128)*3)/6</f>
        <v>1.6261922925055457E-2</v>
      </c>
      <c r="J129" s="318">
        <f>IF(C129*O129&lt;&gt;0,C129,0)</f>
        <v>0</v>
      </c>
      <c r="K129" s="318" t="str">
        <f>IF(C129*O129=0,"",C129)</f>
        <v/>
      </c>
      <c r="O129" s="318">
        <f>IF(ISBLANK(L129),0,1)</f>
        <v>0</v>
      </c>
      <c r="P129" s="318">
        <f>IF(ISBLANK(M129),0,1)</f>
        <v>0</v>
      </c>
      <c r="Q129" s="318">
        <f>O129+P129</f>
        <v>0</v>
      </c>
      <c r="R129" s="318">
        <f>SUM(Q4:Q129)</f>
        <v>4</v>
      </c>
      <c r="S129" s="318">
        <f>R129/$X$2</f>
        <v>0.17391304347826086</v>
      </c>
      <c r="T129" s="318">
        <f>IF(S129&gt;=$X$3,1,0)</f>
        <v>0</v>
      </c>
      <c r="U129" s="318">
        <f>O129*T129+P129*T129</f>
        <v>0</v>
      </c>
    </row>
    <row r="130" spans="1:21" s="318" customFormat="1" x14ac:dyDescent="0.2">
      <c r="A130" s="322">
        <v>36717</v>
      </c>
      <c r="B130" s="321">
        <v>207.216003</v>
      </c>
      <c r="C130" s="320">
        <f>LN(B130/B129)</f>
        <v>-4.5308511025548169E-3</v>
      </c>
      <c r="D130" s="320">
        <f>AVERAGE(C110:C130)</f>
        <v>1.131800834450792E-3</v>
      </c>
      <c r="E130" s="318">
        <f>_xlfn.STDEV.S(C110:C130)</f>
        <v>4.9119472691598366E-3</v>
      </c>
      <c r="F130" s="318">
        <f>E130*(21/(21-1.5))</f>
        <v>5.2897893667875158E-3</v>
      </c>
      <c r="G130" s="318">
        <f>_xlfn.VAR.S(C110:C130)</f>
        <v>2.4127225975006774E-5</v>
      </c>
      <c r="H130" s="318">
        <f>G130*(21/(21-1))</f>
        <v>2.5333587273757114E-5</v>
      </c>
      <c r="I130" s="320">
        <f>(SUM(C67:C87)*1+SUM(C88:C108)*2+SUM(C109:C129)*3)/6</f>
        <v>1.7513496661175538E-2</v>
      </c>
      <c r="J130" s="318">
        <f>IF(C130*O130&lt;&gt;0,C130,0)</f>
        <v>0</v>
      </c>
      <c r="K130" s="318" t="str">
        <f>IF(C130*O130=0,"",C130)</f>
        <v/>
      </c>
      <c r="O130" s="318">
        <f>IF(ISBLANK(L130),0,1)</f>
        <v>0</v>
      </c>
      <c r="P130" s="318">
        <f>IF(ISBLANK(M130),0,1)</f>
        <v>0</v>
      </c>
      <c r="Q130" s="318">
        <f>O130+P130</f>
        <v>0</v>
      </c>
      <c r="R130" s="318">
        <f>SUM(Q5:Q130)</f>
        <v>4</v>
      </c>
      <c r="S130" s="318">
        <f>R130/$X$2</f>
        <v>0.17391304347826086</v>
      </c>
      <c r="T130" s="318">
        <f>IF(S130&gt;=$X$3,1,0)</f>
        <v>0</v>
      </c>
      <c r="U130" s="318">
        <f>O130*T130+P130*T130</f>
        <v>0</v>
      </c>
    </row>
    <row r="131" spans="1:21" s="318" customFormat="1" x14ac:dyDescent="0.2">
      <c r="A131" s="322">
        <v>36718</v>
      </c>
      <c r="B131" s="321">
        <v>206.73800700000001</v>
      </c>
      <c r="C131" s="320">
        <f>LN(B131/B130)</f>
        <v>-2.3094169927020511E-3</v>
      </c>
      <c r="D131" s="320">
        <f>AVERAGE(C111:C131)</f>
        <v>8.2760719442087952E-4</v>
      </c>
      <c r="E131" s="318">
        <f>_xlfn.STDEV.S(C111:C131)</f>
        <v>4.9181265421905374E-3</v>
      </c>
      <c r="F131" s="318">
        <f>E131*(21/(21-1.5))</f>
        <v>5.2964439685128858E-3</v>
      </c>
      <c r="G131" s="318">
        <f>_xlfn.VAR.S(C111:C131)</f>
        <v>2.4187968684999053E-5</v>
      </c>
      <c r="H131" s="318">
        <f>G131*(21/(21-1))</f>
        <v>2.5397367119249006E-5</v>
      </c>
      <c r="I131" s="320">
        <f>(SUM(C68:C88)*1+SUM(C89:C109)*2+SUM(C110:C130)*3)/6</f>
        <v>1.6235340069857582E-2</v>
      </c>
      <c r="J131" s="318">
        <f>IF(C131*O131&lt;&gt;0,C131,0)</f>
        <v>0</v>
      </c>
      <c r="K131" s="318" t="str">
        <f>IF(C131*O131=0,"",C131)</f>
        <v/>
      </c>
      <c r="O131" s="318">
        <f>IF(ISBLANK(L131),0,1)</f>
        <v>0</v>
      </c>
      <c r="P131" s="318">
        <f>IF(ISBLANK(M131),0,1)</f>
        <v>0</v>
      </c>
      <c r="Q131" s="318">
        <f>O131+P131</f>
        <v>0</v>
      </c>
      <c r="R131" s="318">
        <f>SUM(Q6:Q131)</f>
        <v>4</v>
      </c>
      <c r="S131" s="318">
        <f>R131/$X$2</f>
        <v>0.17391304347826086</v>
      </c>
      <c r="T131" s="318">
        <f>IF(S131&gt;=$X$3,1,0)</f>
        <v>0</v>
      </c>
      <c r="U131" s="318">
        <f>O131*T131+P131*T131</f>
        <v>0</v>
      </c>
    </row>
    <row r="132" spans="1:21" s="318" customFormat="1" x14ac:dyDescent="0.2">
      <c r="A132" s="322">
        <v>36719</v>
      </c>
      <c r="B132" s="321">
        <v>209.942993</v>
      </c>
      <c r="C132" s="320">
        <f>LN(B132/B131)</f>
        <v>1.5383706994078592E-2</v>
      </c>
      <c r="D132" s="320">
        <f>AVERAGE(C112:C132)</f>
        <v>1.6110497028853903E-3</v>
      </c>
      <c r="E132" s="318">
        <f>_xlfn.STDEV.S(C112:C132)</f>
        <v>5.8273254680049321E-3</v>
      </c>
      <c r="F132" s="318">
        <f>E132*(21/(21-1.5))</f>
        <v>6.2755812732360802E-3</v>
      </c>
      <c r="G132" s="318">
        <f>_xlfn.VAR.S(C112:C132)</f>
        <v>3.3957722110058903E-5</v>
      </c>
      <c r="H132" s="318">
        <f>G132*(21/(21-1))</f>
        <v>3.5655608215561848E-5</v>
      </c>
      <c r="I132" s="320">
        <f>(SUM(C69:C89)*1+SUM(C90:C110)*2+SUM(C111:C131)*3)/6</f>
        <v>1.5103468752328068E-2</v>
      </c>
      <c r="J132" s="318">
        <f>IF(C132*O132&lt;&gt;0,C132,0)</f>
        <v>0</v>
      </c>
      <c r="K132" s="318" t="str">
        <f>IF(C132*O132=0,"",C132)</f>
        <v/>
      </c>
      <c r="O132" s="318">
        <f>IF(ISBLANK(L132),0,1)</f>
        <v>0</v>
      </c>
      <c r="P132" s="318">
        <f>IF(ISBLANK(M132),0,1)</f>
        <v>0</v>
      </c>
      <c r="Q132" s="318">
        <f>O132+P132</f>
        <v>0</v>
      </c>
      <c r="R132" s="318">
        <f>SUM(Q7:Q132)</f>
        <v>4</v>
      </c>
      <c r="S132" s="318">
        <f>R132/$X$2</f>
        <v>0.17391304347826086</v>
      </c>
      <c r="T132" s="318">
        <f>IF(S132&gt;=$X$3,1,0)</f>
        <v>0</v>
      </c>
      <c r="U132" s="318">
        <f>O132*T132+P132*T132</f>
        <v>0</v>
      </c>
    </row>
    <row r="133" spans="1:21" s="318" customFormat="1" x14ac:dyDescent="0.2">
      <c r="A133" s="322">
        <v>36720</v>
      </c>
      <c r="B133" s="321">
        <v>212.104004</v>
      </c>
      <c r="C133" s="320">
        <f>LN(B133/B132)</f>
        <v>1.024070731998598E-2</v>
      </c>
      <c r="D133" s="320">
        <f>AVERAGE(C113:C133)</f>
        <v>1.8548480558903476E-3</v>
      </c>
      <c r="E133" s="318">
        <f>_xlfn.STDEV.S(C113:C133)</f>
        <v>6.0830004896037879E-3</v>
      </c>
      <c r="F133" s="318">
        <f>E133*(21/(21-1.5))</f>
        <v>6.550923604188694E-3</v>
      </c>
      <c r="G133" s="318">
        <f>_xlfn.VAR.S(C113:C133)</f>
        <v>3.7002894956519919E-5</v>
      </c>
      <c r="H133" s="318">
        <f>G133*(21/(21-1))</f>
        <v>3.885303970434592E-5</v>
      </c>
      <c r="I133" s="320">
        <f>(SUM(C70:C90)*1+SUM(C91:C111)*2+SUM(C112:C132)*3)/6</f>
        <v>3.3891390819497713E-2</v>
      </c>
      <c r="J133" s="318">
        <f>IF(C133*O133&lt;&gt;0,C133,0)</f>
        <v>0</v>
      </c>
      <c r="K133" s="318" t="str">
        <f>IF(C133*O133=0,"",C133)</f>
        <v/>
      </c>
      <c r="O133" s="318">
        <f>IF(ISBLANK(L133),0,1)</f>
        <v>0</v>
      </c>
      <c r="P133" s="318">
        <f>IF(ISBLANK(M133),0,1)</f>
        <v>0</v>
      </c>
      <c r="Q133" s="318">
        <f>O133+P133</f>
        <v>0</v>
      </c>
      <c r="R133" s="318">
        <f>SUM(Q8:Q133)</f>
        <v>4</v>
      </c>
      <c r="S133" s="318">
        <f>R133/$X$2</f>
        <v>0.17391304347826086</v>
      </c>
      <c r="T133" s="318">
        <f>IF(S133&gt;=$X$3,1,0)</f>
        <v>0</v>
      </c>
      <c r="U133" s="318">
        <f>O133*T133+P133*T133</f>
        <v>0</v>
      </c>
    </row>
    <row r="134" spans="1:21" s="318" customFormat="1" x14ac:dyDescent="0.2">
      <c r="A134" s="322">
        <v>36721</v>
      </c>
      <c r="B134" s="321">
        <v>212.54299900000001</v>
      </c>
      <c r="C134" s="320">
        <f>LN(B134/B133)</f>
        <v>2.0675768498823765E-3</v>
      </c>
      <c r="D134" s="320">
        <f>AVERAGE(C114:C134)</f>
        <v>2.1352563528517629E-3</v>
      </c>
      <c r="E134" s="318">
        <f>_xlfn.STDEV.S(C114:C134)</f>
        <v>5.9423763180792176E-3</v>
      </c>
      <c r="F134" s="318">
        <f>E134*(21/(21-1.5))</f>
        <v>6.3994821887006954E-3</v>
      </c>
      <c r="G134" s="318">
        <f>_xlfn.VAR.S(C114:C134)</f>
        <v>3.531183630566872E-5</v>
      </c>
      <c r="H134" s="318">
        <f>G134*(21/(21-1))</f>
        <v>3.707742812095216E-5</v>
      </c>
      <c r="I134" s="320">
        <f>(SUM(C71:C91)*1+SUM(C92:C112)*2+SUM(C113:C133)*3)/6</f>
        <v>3.1495504628823202E-2</v>
      </c>
      <c r="J134" s="318">
        <f>IF(C134*O134&lt;&gt;0,C134,0)</f>
        <v>0</v>
      </c>
      <c r="K134" s="318" t="str">
        <f>IF(C134*O134=0,"",C134)</f>
        <v/>
      </c>
      <c r="O134" s="318">
        <f>IF(ISBLANK(L134),0,1)</f>
        <v>0</v>
      </c>
      <c r="P134" s="318">
        <f>IF(ISBLANK(M134),0,1)</f>
        <v>0</v>
      </c>
      <c r="Q134" s="318">
        <f>O134+P134</f>
        <v>0</v>
      </c>
      <c r="R134" s="318">
        <f>SUM(Q9:Q134)</f>
        <v>4</v>
      </c>
      <c r="S134" s="318">
        <f>R134/$X$2</f>
        <v>0.17391304347826086</v>
      </c>
      <c r="T134" s="318">
        <f>IF(S134&gt;=$X$3,1,0)</f>
        <v>0</v>
      </c>
      <c r="U134" s="318">
        <f>O134*T134+P134*T134</f>
        <v>0</v>
      </c>
    </row>
    <row r="135" spans="1:21" s="318" customFormat="1" x14ac:dyDescent="0.2">
      <c r="A135" s="322">
        <v>36724</v>
      </c>
      <c r="B135" s="321">
        <v>212.91799900000001</v>
      </c>
      <c r="C135" s="320">
        <f>LN(B135/B134)</f>
        <v>1.7627942343500121E-3</v>
      </c>
      <c r="D135" s="320">
        <f>AVERAGE(C115:C135)</f>
        <v>1.9199802357365615E-3</v>
      </c>
      <c r="E135" s="318">
        <f>_xlfn.STDEV.S(C115:C135)</f>
        <v>5.8659762180182434E-3</v>
      </c>
      <c r="F135" s="318">
        <f>E135*(21/(21-1.5))</f>
        <v>6.3172051578658005E-3</v>
      </c>
      <c r="G135" s="318">
        <f>_xlfn.VAR.S(C115:C135)</f>
        <v>3.4409676990355616E-5</v>
      </c>
      <c r="H135" s="318">
        <f>G135*(21/(21-1))</f>
        <v>3.6130160839873397E-5</v>
      </c>
      <c r="I135" s="320">
        <f>(SUM(C72:C92)*1+SUM(C93:C113)*2+SUM(C114:C134)*3)/6</f>
        <v>2.7753471870095147E-2</v>
      </c>
      <c r="J135" s="318">
        <f>IF(C135*O135&lt;&gt;0,C135,0)</f>
        <v>0</v>
      </c>
      <c r="K135" s="318" t="str">
        <f>IF(C135*O135=0,"",C135)</f>
        <v/>
      </c>
      <c r="O135" s="318">
        <f>IF(ISBLANK(L135),0,1)</f>
        <v>0</v>
      </c>
      <c r="P135" s="318">
        <f>IF(ISBLANK(M135),0,1)</f>
        <v>0</v>
      </c>
      <c r="Q135" s="318">
        <f>O135+P135</f>
        <v>0</v>
      </c>
      <c r="R135" s="318">
        <f>SUM(Q10:Q135)</f>
        <v>4</v>
      </c>
      <c r="S135" s="318">
        <f>R135/$X$2</f>
        <v>0.17391304347826086</v>
      </c>
      <c r="T135" s="318">
        <f>IF(S135&gt;=$X$3,1,0)</f>
        <v>0</v>
      </c>
      <c r="U135" s="318">
        <f>O135*T135+P135*T135</f>
        <v>0</v>
      </c>
    </row>
    <row r="136" spans="1:21" s="318" customFormat="1" x14ac:dyDescent="0.2">
      <c r="A136" s="322">
        <v>36725</v>
      </c>
      <c r="B136" s="321">
        <v>213.317001</v>
      </c>
      <c r="C136" s="320">
        <f>LN(B136/B135)</f>
        <v>1.8722165779360461E-3</v>
      </c>
      <c r="D136" s="320">
        <f>AVERAGE(C116:C136)</f>
        <v>2.0422093274615367E-3</v>
      </c>
      <c r="E136" s="318">
        <f>_xlfn.STDEV.S(C116:C136)</f>
        <v>5.8354352106357379E-3</v>
      </c>
      <c r="F136" s="318">
        <f>E136*(21/(21-1.5))</f>
        <v>6.2843148422231021E-3</v>
      </c>
      <c r="G136" s="318">
        <f>_xlfn.VAR.S(C116:C136)</f>
        <v>3.4052304097527357E-5</v>
      </c>
      <c r="H136" s="318">
        <f>G136*(21/(21-1))</f>
        <v>3.5754919302403729E-5</v>
      </c>
      <c r="I136" s="320">
        <f>(SUM(C73:C93)*1+SUM(C94:C114)*2+SUM(C115:C135)*3)/6</f>
        <v>2.6850167456025243E-2</v>
      </c>
      <c r="J136" s="318">
        <f>IF(C136*O136&lt;&gt;0,C136,0)</f>
        <v>0</v>
      </c>
      <c r="K136" s="318" t="str">
        <f>IF(C136*O136=0,"",C136)</f>
        <v/>
      </c>
      <c r="O136" s="318">
        <f>IF(ISBLANK(L136),0,1)</f>
        <v>0</v>
      </c>
      <c r="P136" s="318">
        <f>IF(ISBLANK(M136),0,1)</f>
        <v>0</v>
      </c>
      <c r="Q136" s="318">
        <f>O136+P136</f>
        <v>0</v>
      </c>
      <c r="R136" s="318">
        <f>SUM(Q11:Q136)</f>
        <v>4</v>
      </c>
      <c r="S136" s="318">
        <f>R136/$X$2</f>
        <v>0.17391304347826086</v>
      </c>
      <c r="T136" s="318">
        <f>IF(S136&gt;=$X$3,1,0)</f>
        <v>0</v>
      </c>
      <c r="U136" s="318">
        <f>O136*T136+P136*T136</f>
        <v>0</v>
      </c>
    </row>
    <row r="137" spans="1:21" s="318" customFormat="1" x14ac:dyDescent="0.2">
      <c r="A137" s="322">
        <v>36726</v>
      </c>
      <c r="B137" s="321">
        <v>214.09300200000001</v>
      </c>
      <c r="C137" s="320">
        <f>LN(B137/B136)</f>
        <v>3.631182458134233E-3</v>
      </c>
      <c r="D137" s="320">
        <f>AVERAGE(C117:C137)</f>
        <v>2.4880629376770498E-3</v>
      </c>
      <c r="E137" s="318">
        <f>_xlfn.STDEV.S(C117:C137)</f>
        <v>5.5631020256380987E-3</v>
      </c>
      <c r="F137" s="318">
        <f>E137*(21/(21-1.5))</f>
        <v>5.9910329506871829E-3</v>
      </c>
      <c r="G137" s="318">
        <f>_xlfn.VAR.S(C117:C137)</f>
        <v>3.0948104147658714E-5</v>
      </c>
      <c r="H137" s="318">
        <f>G137*(21/(21-1))</f>
        <v>3.2495509355041651E-5</v>
      </c>
      <c r="I137" s="320">
        <f>(SUM(C74:C94)*1+SUM(C95:C115)*2+SUM(C116:C136)*3)/6</f>
        <v>2.899961970481027E-2</v>
      </c>
      <c r="J137" s="318">
        <f>IF(C137*O137&lt;&gt;0,C137,0)</f>
        <v>0</v>
      </c>
      <c r="K137" s="318" t="str">
        <f>IF(C137*O137=0,"",C137)</f>
        <v/>
      </c>
      <c r="O137" s="318">
        <f>IF(ISBLANK(L137),0,1)</f>
        <v>0</v>
      </c>
      <c r="P137" s="318">
        <f>IF(ISBLANK(M137),0,1)</f>
        <v>0</v>
      </c>
      <c r="Q137" s="318">
        <f>O137+P137</f>
        <v>0</v>
      </c>
      <c r="R137" s="318">
        <f>SUM(Q12:Q137)</f>
        <v>4</v>
      </c>
      <c r="S137" s="318">
        <f>R137/$X$2</f>
        <v>0.17391304347826086</v>
      </c>
      <c r="T137" s="318">
        <f>IF(S137&gt;=$X$3,1,0)</f>
        <v>0</v>
      </c>
      <c r="U137" s="318">
        <f>O137*T137+P137*T137</f>
        <v>0</v>
      </c>
    </row>
    <row r="138" spans="1:21" s="318" customFormat="1" x14ac:dyDescent="0.2">
      <c r="A138" s="322">
        <v>36727</v>
      </c>
      <c r="B138" s="321">
        <v>214.86700400000001</v>
      </c>
      <c r="C138" s="320">
        <f>LN(B138/B137)</f>
        <v>3.6087412773225911E-3</v>
      </c>
      <c r="D138" s="320">
        <f>AVERAGE(C118:C138)</f>
        <v>3.1046721221080274E-3</v>
      </c>
      <c r="E138" s="318">
        <f>_xlfn.STDEV.S(C118:C138)</f>
        <v>4.8596777921275864E-3</v>
      </c>
      <c r="F138" s="318">
        <f>E138*(21/(21-1.5))</f>
        <v>5.2334991607527852E-3</v>
      </c>
      <c r="G138" s="318">
        <f>_xlfn.VAR.S(C118:C138)</f>
        <v>2.3616468243298057E-5</v>
      </c>
      <c r="H138" s="318">
        <f>G138*(21/(21-1))</f>
        <v>2.4797291655462961E-5</v>
      </c>
      <c r="I138" s="320">
        <f>(SUM(C75:C95)*1+SUM(C96:C116)*2+SUM(C117:C137)*3)/6</f>
        <v>2.9228635702657674E-2</v>
      </c>
      <c r="J138" s="318">
        <f>IF(C138*O138&lt;&gt;0,C138,0)</f>
        <v>0</v>
      </c>
      <c r="K138" s="318" t="str">
        <f>IF(C138*O138=0,"",C138)</f>
        <v/>
      </c>
      <c r="O138" s="318">
        <f>IF(ISBLANK(L138),0,1)</f>
        <v>0</v>
      </c>
      <c r="P138" s="318">
        <f>IF(ISBLANK(M138),0,1)</f>
        <v>0</v>
      </c>
      <c r="Q138" s="318">
        <f>O138+P138</f>
        <v>0</v>
      </c>
      <c r="R138" s="318">
        <f>SUM(Q13:Q138)</f>
        <v>4</v>
      </c>
      <c r="S138" s="318">
        <f>R138/$X$2</f>
        <v>0.17391304347826086</v>
      </c>
      <c r="T138" s="318">
        <f>IF(S138&gt;=$X$3,1,0)</f>
        <v>0</v>
      </c>
      <c r="U138" s="318">
        <f>O138*T138+P138*T138</f>
        <v>0</v>
      </c>
    </row>
    <row r="139" spans="1:21" s="318" customFormat="1" x14ac:dyDescent="0.2">
      <c r="A139" s="322">
        <v>36728</v>
      </c>
      <c r="B139" s="321">
        <v>215.442001</v>
      </c>
      <c r="C139" s="320">
        <f>LN(B139/B138)</f>
        <v>2.6724857511529437E-3</v>
      </c>
      <c r="D139" s="320">
        <f>AVERAGE(C119:C139)</f>
        <v>2.9545555537503262E-3</v>
      </c>
      <c r="E139" s="318">
        <f>_xlfn.STDEV.S(C119:C139)</f>
        <v>4.819974544951409E-3</v>
      </c>
      <c r="F139" s="318">
        <f>E139*(21/(21-1.5))</f>
        <v>5.1907418176399787E-3</v>
      </c>
      <c r="G139" s="318">
        <f>_xlfn.VAR.S(C119:C139)</f>
        <v>2.3232154613979545E-5</v>
      </c>
      <c r="H139" s="318">
        <f>G139*(21/(21-1))</f>
        <v>2.4393762344678522E-5</v>
      </c>
      <c r="I139" s="320">
        <f>(SUM(C76:C96)*1+SUM(C97:C117)*2+SUM(C118:C138)*3)/6</f>
        <v>3.7503291708275883E-2</v>
      </c>
      <c r="J139" s="318">
        <f>IF(C139*O139&lt;&gt;0,C139,0)</f>
        <v>0</v>
      </c>
      <c r="K139" s="318" t="str">
        <f>IF(C139*O139=0,"",C139)</f>
        <v/>
      </c>
      <c r="O139" s="318">
        <f>IF(ISBLANK(L139),0,1)</f>
        <v>0</v>
      </c>
      <c r="P139" s="318">
        <f>IF(ISBLANK(M139),0,1)</f>
        <v>0</v>
      </c>
      <c r="Q139" s="318">
        <f>O139+P139</f>
        <v>0</v>
      </c>
      <c r="R139" s="318">
        <f>SUM(Q14:Q139)</f>
        <v>4</v>
      </c>
      <c r="S139" s="318">
        <f>R139/$X$2</f>
        <v>0.17391304347826086</v>
      </c>
      <c r="T139" s="318">
        <f>IF(S139&gt;=$X$3,1,0)</f>
        <v>0</v>
      </c>
      <c r="U139" s="318">
        <f>O139*T139+P139*T139</f>
        <v>0</v>
      </c>
    </row>
    <row r="140" spans="1:21" s="318" customFormat="1" x14ac:dyDescent="0.2">
      <c r="A140" s="322">
        <v>36731</v>
      </c>
      <c r="B140" s="321">
        <v>216.00100699999999</v>
      </c>
      <c r="C140" s="320">
        <f>LN(B140/B139)</f>
        <v>2.5913332813160325E-3</v>
      </c>
      <c r="D140" s="320">
        <f>AVERAGE(C120:C140)</f>
        <v>2.753341388362667E-3</v>
      </c>
      <c r="E140" s="318">
        <f>_xlfn.STDEV.S(C120:C140)</f>
        <v>4.7381833176091057E-3</v>
      </c>
      <c r="F140" s="318">
        <f>E140*(21/(21-1.5))</f>
        <v>5.1026589574251907E-3</v>
      </c>
      <c r="G140" s="318">
        <f>_xlfn.VAR.S(C120:C140)</f>
        <v>2.2450381151269231E-5</v>
      </c>
      <c r="H140" s="318">
        <f>G140*(21/(21-1))</f>
        <v>2.3572900208832693E-5</v>
      </c>
      <c r="I140" s="320">
        <f>(SUM(C77:C97)*1+SUM(C98:C118)*2+SUM(C119:C139)*3)/6</f>
        <v>4.3141348419404341E-2</v>
      </c>
      <c r="J140" s="318">
        <f>IF(C140*O140&lt;&gt;0,C140,0)</f>
        <v>0</v>
      </c>
      <c r="K140" s="318" t="str">
        <f>IF(C140*O140=0,"",C140)</f>
        <v/>
      </c>
      <c r="O140" s="318">
        <f>IF(ISBLANK(L140),0,1)</f>
        <v>0</v>
      </c>
      <c r="P140" s="318">
        <f>IF(ISBLANK(M140),0,1)</f>
        <v>0</v>
      </c>
      <c r="Q140" s="318">
        <f>O140+P140</f>
        <v>0</v>
      </c>
      <c r="R140" s="318">
        <f>SUM(Q15:Q140)</f>
        <v>4</v>
      </c>
      <c r="S140" s="318">
        <f>R140/$X$2</f>
        <v>0.17391304347826086</v>
      </c>
      <c r="T140" s="318">
        <f>IF(S140&gt;=$X$3,1,0)</f>
        <v>0</v>
      </c>
      <c r="U140" s="318">
        <f>O140*T140+P140*T140</f>
        <v>0</v>
      </c>
    </row>
    <row r="141" spans="1:21" s="318" customFormat="1" x14ac:dyDescent="0.2">
      <c r="A141" s="322">
        <v>36732</v>
      </c>
      <c r="B141" s="321">
        <v>215.49200400000001</v>
      </c>
      <c r="C141" s="320">
        <f>LN(B141/B140)</f>
        <v>-2.3592652632704264E-3</v>
      </c>
      <c r="D141" s="320">
        <f>AVERAGE(C121:C141)</f>
        <v>2.5532485512416133E-3</v>
      </c>
      <c r="E141" s="318">
        <f>_xlfn.STDEV.S(C121:C141)</f>
        <v>4.8655744444204528E-3</v>
      </c>
      <c r="F141" s="318">
        <f>E141*(21/(21-1.5))</f>
        <v>5.2398494016835644E-3</v>
      </c>
      <c r="G141" s="318">
        <f>_xlfn.VAR.S(C121:C141)</f>
        <v>2.3673814674197401E-5</v>
      </c>
      <c r="H141" s="318">
        <f>G141*(21/(21-1))</f>
        <v>2.4857505407907273E-5</v>
      </c>
      <c r="I141" s="320">
        <f>(SUM(C78:C98)*1+SUM(C99:C119)*2+SUM(C120:C140)*3)/6</f>
        <v>4.7853806933690429E-2</v>
      </c>
      <c r="J141" s="318">
        <f>IF(C141*O141&lt;&gt;0,C141,0)</f>
        <v>0</v>
      </c>
      <c r="K141" s="318" t="str">
        <f>IF(C141*O141=0,"",C141)</f>
        <v/>
      </c>
      <c r="O141" s="318">
        <f>IF(ISBLANK(L141),0,1)</f>
        <v>0</v>
      </c>
      <c r="P141" s="318">
        <f>IF(ISBLANK(M141),0,1)</f>
        <v>0</v>
      </c>
      <c r="Q141" s="318">
        <f>O141+P141</f>
        <v>0</v>
      </c>
      <c r="R141" s="318">
        <f>SUM(Q16:Q141)</f>
        <v>4</v>
      </c>
      <c r="S141" s="318">
        <f>R141/$X$2</f>
        <v>0.17391304347826086</v>
      </c>
      <c r="T141" s="318">
        <f>IF(S141&gt;=$X$3,1,0)</f>
        <v>0</v>
      </c>
      <c r="U141" s="318">
        <f>O141*T141+P141*T141</f>
        <v>0</v>
      </c>
    </row>
    <row r="142" spans="1:21" s="318" customFormat="1" x14ac:dyDescent="0.2">
      <c r="A142" s="322">
        <v>36733</v>
      </c>
      <c r="B142" s="321">
        <v>215.58200099999999</v>
      </c>
      <c r="C142" s="320">
        <f>LN(B142/B141)</f>
        <v>4.175478004410967E-4</v>
      </c>
      <c r="D142" s="320">
        <f>AVERAGE(C122:C142)</f>
        <v>2.4883409040209752E-3</v>
      </c>
      <c r="E142" s="318">
        <f>_xlfn.STDEV.S(C122:C142)</f>
        <v>4.885448113066692E-3</v>
      </c>
      <c r="F142" s="318">
        <f>E142*(21/(21-1.5))</f>
        <v>5.2612518140718219E-3</v>
      </c>
      <c r="G142" s="318">
        <f>_xlfn.VAR.S(C122:C142)</f>
        <v>2.3867603265466902E-5</v>
      </c>
      <c r="H142" s="318">
        <f>G142*(21/(21-1))</f>
        <v>2.5060983428740247E-5</v>
      </c>
      <c r="I142" s="320">
        <f>(SUM(C79:C99)*1+SUM(C100:C120)*2+SUM(C121:C141)*3)/6</f>
        <v>4.6817981420460474E-2</v>
      </c>
      <c r="J142" s="318">
        <f>IF(C142*O142&lt;&gt;0,C142,0)</f>
        <v>0</v>
      </c>
      <c r="K142" s="318" t="str">
        <f>IF(C142*O142=0,"",C142)</f>
        <v/>
      </c>
      <c r="O142" s="318">
        <f>IF(ISBLANK(L142),0,1)</f>
        <v>0</v>
      </c>
      <c r="P142" s="318">
        <f>IF(ISBLANK(M142),0,1)</f>
        <v>0</v>
      </c>
      <c r="Q142" s="318">
        <f>O142+P142</f>
        <v>0</v>
      </c>
      <c r="R142" s="318">
        <f>SUM(Q17:Q142)</f>
        <v>4</v>
      </c>
      <c r="S142" s="318">
        <f>R142/$X$2</f>
        <v>0.17391304347826086</v>
      </c>
      <c r="T142" s="318">
        <f>IF(S142&gt;=$X$3,1,0)</f>
        <v>0</v>
      </c>
      <c r="U142" s="318">
        <f>O142*T142+P142*T142</f>
        <v>0</v>
      </c>
    </row>
    <row r="143" spans="1:21" s="318" customFormat="1" x14ac:dyDescent="0.2">
      <c r="A143" s="322">
        <v>36734</v>
      </c>
      <c r="B143" s="321">
        <v>214.453003</v>
      </c>
      <c r="C143" s="320">
        <f>LN(B143/B142)</f>
        <v>-5.2507381184965299E-3</v>
      </c>
      <c r="D143" s="320">
        <f>AVERAGE(C123:C143)</f>
        <v>2.0979397602351483E-3</v>
      </c>
      <c r="E143" s="318">
        <f>_xlfn.STDEV.S(C123:C143)</f>
        <v>5.1663997981447321E-3</v>
      </c>
      <c r="F143" s="318">
        <f>E143*(21/(21-1.5))</f>
        <v>5.5638151672327881E-3</v>
      </c>
      <c r="G143" s="318">
        <f>_xlfn.VAR.S(C123:C143)</f>
        <v>2.6691686874269931E-5</v>
      </c>
      <c r="H143" s="318">
        <f>G143*(21/(21-1))</f>
        <v>2.8026271217983428E-5</v>
      </c>
      <c r="I143" s="320">
        <f>(SUM(C80:C100)*1+SUM(C101:C121)*2+SUM(C122:C142)*3)/6</f>
        <v>4.1184470444736228E-2</v>
      </c>
      <c r="J143" s="318">
        <f>IF(C143*O143&lt;&gt;0,C143,0)</f>
        <v>0</v>
      </c>
      <c r="K143" s="318" t="str">
        <f>IF(C143*O143=0,"",C143)</f>
        <v/>
      </c>
      <c r="O143" s="318">
        <f>IF(ISBLANK(L143),0,1)</f>
        <v>0</v>
      </c>
      <c r="P143" s="318">
        <f>IF(ISBLANK(M143),0,1)</f>
        <v>0</v>
      </c>
      <c r="Q143" s="318">
        <f>O143+P143</f>
        <v>0</v>
      </c>
      <c r="R143" s="318">
        <f>SUM(Q18:Q143)</f>
        <v>4</v>
      </c>
      <c r="S143" s="318">
        <f>R143/$X$2</f>
        <v>0.17391304347826086</v>
      </c>
      <c r="T143" s="318">
        <f>IF(S143&gt;=$X$3,1,0)</f>
        <v>0</v>
      </c>
      <c r="U143" s="318">
        <f>O143*T143+P143*T143</f>
        <v>0</v>
      </c>
    </row>
    <row r="144" spans="1:21" s="318" customFormat="1" x14ac:dyDescent="0.2">
      <c r="A144" s="322">
        <v>36735</v>
      </c>
      <c r="B144" s="321">
        <v>215.169006</v>
      </c>
      <c r="C144" s="320">
        <f>LN(B144/B143)</f>
        <v>3.333179622575907E-3</v>
      </c>
      <c r="D144" s="320">
        <f>AVERAGE(C124:C144)</f>
        <v>2.5014078757405749E-3</v>
      </c>
      <c r="E144" s="318">
        <f>_xlfn.STDEV.S(C124:C144)</f>
        <v>4.89672503269539E-3</v>
      </c>
      <c r="F144" s="318">
        <f>E144*(21/(21-1.5))</f>
        <v>5.2733961890565739E-3</v>
      </c>
      <c r="G144" s="318">
        <f>_xlfn.VAR.S(C124:C144)</f>
        <v>2.3977916045825672E-5</v>
      </c>
      <c r="H144" s="318">
        <f>G144*(21/(21-1))</f>
        <v>2.5176811848116956E-5</v>
      </c>
      <c r="I144" s="320">
        <f>(SUM(C81:C101)*1+SUM(C102:C122)*2+SUM(C123:C143)*3)/6</f>
        <v>3.9357525036588258E-2</v>
      </c>
      <c r="J144" s="318">
        <f>IF(C144*O144&lt;&gt;0,C144,0)</f>
        <v>0</v>
      </c>
      <c r="K144" s="318" t="str">
        <f>IF(C144*O144=0,"",C144)</f>
        <v/>
      </c>
      <c r="O144" s="318">
        <f>IF(ISBLANK(L144),0,1)</f>
        <v>0</v>
      </c>
      <c r="P144" s="318">
        <f>IF(ISBLANK(M144),0,1)</f>
        <v>0</v>
      </c>
      <c r="Q144" s="318">
        <f>O144+P144</f>
        <v>0</v>
      </c>
      <c r="R144" s="318">
        <f>SUM(Q19:Q144)</f>
        <v>4</v>
      </c>
      <c r="S144" s="318">
        <f>R144/$X$2</f>
        <v>0.17391304347826086</v>
      </c>
      <c r="T144" s="318">
        <f>IF(S144&gt;=$X$3,1,0)</f>
        <v>0</v>
      </c>
      <c r="U144" s="318">
        <f>O144*T144+P144*T144</f>
        <v>0</v>
      </c>
    </row>
    <row r="145" spans="1:21" s="318" customFormat="1" x14ac:dyDescent="0.2">
      <c r="A145" s="322">
        <v>36738</v>
      </c>
      <c r="B145" s="321">
        <v>214.92399599999999</v>
      </c>
      <c r="C145" s="320">
        <f>LN(B145/B144)</f>
        <v>-1.1393350989870375E-3</v>
      </c>
      <c r="D145" s="320">
        <f>AVERAGE(C125:C145)</f>
        <v>2.0430277334776673E-3</v>
      </c>
      <c r="E145" s="318">
        <f>_xlfn.STDEV.S(C125:C145)</f>
        <v>4.7569836706812347E-3</v>
      </c>
      <c r="F145" s="318">
        <f>E145*(21/(21-1.5))</f>
        <v>5.1229054915028676E-3</v>
      </c>
      <c r="G145" s="318">
        <f>_xlfn.VAR.S(C125:C145)</f>
        <v>2.2628893643127916E-5</v>
      </c>
      <c r="H145" s="318">
        <f>G145*(21/(21-1))</f>
        <v>2.3760338325284312E-5</v>
      </c>
      <c r="I145" s="320">
        <f>(SUM(C82:C102)*1+SUM(C103:C123)*2+SUM(C124:C144)*3)/6</f>
        <v>4.1245959032750017E-2</v>
      </c>
      <c r="J145" s="318">
        <f>IF(C145*O145&lt;&gt;0,C145,0)</f>
        <v>0</v>
      </c>
      <c r="K145" s="318" t="str">
        <f>IF(C145*O145=0,"",C145)</f>
        <v/>
      </c>
      <c r="O145" s="318">
        <f>IF(ISBLANK(L145),0,1)</f>
        <v>0</v>
      </c>
      <c r="P145" s="318">
        <f>IF(ISBLANK(M145),0,1)</f>
        <v>0</v>
      </c>
      <c r="Q145" s="318">
        <f>O145+P145</f>
        <v>0</v>
      </c>
      <c r="R145" s="318">
        <f>SUM(Q20:Q145)</f>
        <v>4</v>
      </c>
      <c r="S145" s="318">
        <f>R145/$X$2</f>
        <v>0.17391304347826086</v>
      </c>
      <c r="T145" s="318">
        <f>IF(S145&gt;=$X$3,1,0)</f>
        <v>0</v>
      </c>
      <c r="U145" s="318">
        <f>O145*T145+P145*T145</f>
        <v>0</v>
      </c>
    </row>
    <row r="146" spans="1:21" s="318" customFormat="1" x14ac:dyDescent="0.2">
      <c r="A146" s="322">
        <v>36739</v>
      </c>
      <c r="B146" s="321">
        <v>215.63299599999999</v>
      </c>
      <c r="C146" s="320">
        <f>LN(B146/B145)</f>
        <v>3.2934113440235072E-3</v>
      </c>
      <c r="D146" s="320">
        <f>AVERAGE(C126:C146)</f>
        <v>1.9445189656948365E-3</v>
      </c>
      <c r="E146" s="318">
        <f>_xlfn.STDEV.S(C126:C146)</f>
        <v>4.7059607833542655E-3</v>
      </c>
      <c r="F146" s="318">
        <f>E146*(21/(21-1.5))</f>
        <v>5.0679577666892083E-3</v>
      </c>
      <c r="G146" s="318">
        <f>_xlfn.VAR.S(C126:C146)</f>
        <v>2.2146066894468295E-5</v>
      </c>
      <c r="H146" s="318">
        <f>G146*(21/(21-1))</f>
        <v>2.3253370239191711E-5</v>
      </c>
      <c r="I146" s="320">
        <f>(SUM(C83:C103)*1+SUM(C104:C124)*2+SUM(C125:C145)*3)/6</f>
        <v>3.9729273173008728E-2</v>
      </c>
      <c r="J146" s="318">
        <f>IF(C146*O146&lt;&gt;0,C146,0)</f>
        <v>0</v>
      </c>
      <c r="K146" s="318" t="str">
        <f>IF(C146*O146=0,"",C146)</f>
        <v/>
      </c>
      <c r="O146" s="318">
        <f>IF(ISBLANK(L146),0,1)</f>
        <v>0</v>
      </c>
      <c r="P146" s="318">
        <f>IF(ISBLANK(M146),0,1)</f>
        <v>0</v>
      </c>
      <c r="Q146" s="318">
        <f>O146+P146</f>
        <v>0</v>
      </c>
      <c r="R146" s="318">
        <f>SUM(Q21:Q146)</f>
        <v>4</v>
      </c>
      <c r="S146" s="318">
        <f>R146/$X$2</f>
        <v>0.17391304347826086</v>
      </c>
      <c r="T146" s="318">
        <f>IF(S146&gt;=$X$3,1,0)</f>
        <v>0</v>
      </c>
      <c r="U146" s="318">
        <f>O146*T146+P146*T146</f>
        <v>0</v>
      </c>
    </row>
    <row r="147" spans="1:21" s="318" customFormat="1" x14ac:dyDescent="0.2">
      <c r="A147" s="322">
        <v>36740</v>
      </c>
      <c r="B147" s="321">
        <v>214.99299600000001</v>
      </c>
      <c r="C147" s="320">
        <f>LN(B147/B146)</f>
        <v>-2.9724191437780745E-3</v>
      </c>
      <c r="D147" s="320">
        <f>AVERAGE(C127:C147)</f>
        <v>1.917672445304859E-3</v>
      </c>
      <c r="E147" s="318">
        <f>_xlfn.STDEV.S(C127:C147)</f>
        <v>4.7335635125279685E-3</v>
      </c>
      <c r="F147" s="318">
        <f>E147*(21/(21-1.5))</f>
        <v>5.0976837827224272E-3</v>
      </c>
      <c r="G147" s="318">
        <f>_xlfn.VAR.S(C127:C147)</f>
        <v>2.2406623527136121E-5</v>
      </c>
      <c r="H147" s="318">
        <f>G147*(21/(21-1))</f>
        <v>2.3526954703492929E-5</v>
      </c>
      <c r="I147" s="320">
        <f>(SUM(C84:C104)*1+SUM(C105:C125)*2+SUM(C126:C146)*3)/6</f>
        <v>3.7275194370691329E-2</v>
      </c>
      <c r="J147" s="318">
        <f>IF(C147*O147&lt;&gt;0,C147,0)</f>
        <v>0</v>
      </c>
      <c r="K147" s="318" t="str">
        <f>IF(C147*O147=0,"",C147)</f>
        <v/>
      </c>
      <c r="O147" s="318">
        <f>IF(ISBLANK(L147),0,1)</f>
        <v>0</v>
      </c>
      <c r="P147" s="318">
        <f>IF(ISBLANK(M147),0,1)</f>
        <v>0</v>
      </c>
      <c r="Q147" s="318">
        <f>O147+P147</f>
        <v>0</v>
      </c>
      <c r="R147" s="318">
        <f>SUM(Q22:Q147)</f>
        <v>4</v>
      </c>
      <c r="S147" s="318">
        <f>R147/$X$2</f>
        <v>0.17391304347826086</v>
      </c>
      <c r="T147" s="318">
        <f>IF(S147&gt;=$X$3,1,0)</f>
        <v>0</v>
      </c>
      <c r="U147" s="318">
        <f>O147*T147+P147*T147</f>
        <v>0</v>
      </c>
    </row>
    <row r="148" spans="1:21" s="318" customFormat="1" x14ac:dyDescent="0.2">
      <c r="A148" s="322">
        <v>36741</v>
      </c>
      <c r="B148" s="321">
        <v>213.28500399999999</v>
      </c>
      <c r="C148" s="320">
        <f>LN(B148/B147)</f>
        <v>-7.9761325821469109E-3</v>
      </c>
      <c r="D148" s="320">
        <f>AVERAGE(C128:C148)</f>
        <v>1.5330153257714022E-3</v>
      </c>
      <c r="E148" s="318">
        <f>_xlfn.STDEV.S(C128:C148)</f>
        <v>5.1942987463829485E-3</v>
      </c>
      <c r="F148" s="318">
        <f>E148*(21/(21-1.5))</f>
        <v>5.5938601884124054E-3</v>
      </c>
      <c r="G148" s="318">
        <f>_xlfn.VAR.S(C128:C148)</f>
        <v>2.6980739466675473E-5</v>
      </c>
      <c r="H148" s="318">
        <f>G148*(21/(21-1))</f>
        <v>2.8329776440009247E-5</v>
      </c>
      <c r="I148" s="320">
        <f>(SUM(C85:C105)*1+SUM(C106:C126)*2+SUM(C127:C147)*3)/6</f>
        <v>2.9747408752088911E-2</v>
      </c>
      <c r="J148" s="318">
        <f>IF(C148*O148&lt;&gt;0,C148,0)</f>
        <v>0</v>
      </c>
      <c r="K148" s="318" t="str">
        <f>IF(C148*O148=0,"",C148)</f>
        <v/>
      </c>
      <c r="O148" s="318">
        <f>IF(ISBLANK(L148),0,1)</f>
        <v>0</v>
      </c>
      <c r="P148" s="318">
        <f>IF(ISBLANK(M148),0,1)</f>
        <v>0</v>
      </c>
      <c r="Q148" s="318">
        <f>O148+P148</f>
        <v>0</v>
      </c>
      <c r="R148" s="318">
        <f>SUM(Q23:Q148)</f>
        <v>4</v>
      </c>
      <c r="S148" s="318">
        <f>R148/$X$2</f>
        <v>0.17391304347826086</v>
      </c>
      <c r="T148" s="318">
        <f>IF(S148&gt;=$X$3,1,0)</f>
        <v>0</v>
      </c>
      <c r="U148" s="318">
        <f>O148*T148+P148*T148</f>
        <v>0</v>
      </c>
    </row>
    <row r="149" spans="1:21" s="318" customFormat="1" x14ac:dyDescent="0.2">
      <c r="A149" s="322">
        <v>36742</v>
      </c>
      <c r="B149" s="321">
        <v>216.02200300000001</v>
      </c>
      <c r="C149" s="320">
        <f>LN(B149/B148)</f>
        <v>1.2750949966247262E-2</v>
      </c>
      <c r="D149" s="320">
        <f>AVERAGE(C129:C149)</f>
        <v>2.0634874659480975E-3</v>
      </c>
      <c r="E149" s="318">
        <f>_xlfn.STDEV.S(C129:C149)</f>
        <v>5.7425662614237118E-3</v>
      </c>
      <c r="F149" s="318">
        <f>E149*(21/(21-1.5))</f>
        <v>6.1843021276870736E-3</v>
      </c>
      <c r="G149" s="318">
        <f>_xlfn.VAR.S(C129:C149)</f>
        <v>3.2977067266841904E-5</v>
      </c>
      <c r="H149" s="318">
        <f>G149*(21/(21-1))</f>
        <v>3.4625920630184E-5</v>
      </c>
      <c r="I149" s="320">
        <f>(SUM(C86:C106)*1+SUM(C107:C127)*2+SUM(C128:C148)*3)/6</f>
        <v>2.5273965186243658E-2</v>
      </c>
      <c r="J149" s="318">
        <f>IF(C149*O149&lt;&gt;0,C149,0)</f>
        <v>0</v>
      </c>
      <c r="K149" s="318" t="str">
        <f>IF(C149*O149=0,"",C149)</f>
        <v/>
      </c>
      <c r="O149" s="318">
        <f>IF(ISBLANK(L149),0,1)</f>
        <v>0</v>
      </c>
      <c r="P149" s="318">
        <f>IF(ISBLANK(M149),0,1)</f>
        <v>0</v>
      </c>
      <c r="Q149" s="318">
        <f>O149+P149</f>
        <v>0</v>
      </c>
      <c r="R149" s="318">
        <f>SUM(Q24:Q149)</f>
        <v>4</v>
      </c>
      <c r="S149" s="318">
        <f>R149/$X$2</f>
        <v>0.17391304347826086</v>
      </c>
      <c r="T149" s="318">
        <f>IF(S149&gt;=$X$3,1,0)</f>
        <v>0</v>
      </c>
      <c r="U149" s="318">
        <f>O149*T149+P149*T149</f>
        <v>0</v>
      </c>
    </row>
    <row r="150" spans="1:21" s="318" customFormat="1" x14ac:dyDescent="0.2">
      <c r="A150" s="322">
        <v>36745</v>
      </c>
      <c r="B150" s="321">
        <v>216.24899300000001</v>
      </c>
      <c r="C150" s="320">
        <f>LN(B150/B149)</f>
        <v>1.0502209168040651E-3</v>
      </c>
      <c r="D150" s="320">
        <f>AVERAGE(C130:C150)</f>
        <v>1.8160902901102286E-3</v>
      </c>
      <c r="E150" s="318">
        <f>_xlfn.STDEV.S(C130:C150)</f>
        <v>5.6647727124760489E-3</v>
      </c>
      <c r="F150" s="318">
        <f>E150*(21/(21-1.5))</f>
        <v>6.1005244595895907E-3</v>
      </c>
      <c r="G150" s="318">
        <f>_xlfn.VAR.S(C130:C150)</f>
        <v>3.2089649884013253E-5</v>
      </c>
      <c r="H150" s="318">
        <f>G150*(21/(21-1))</f>
        <v>3.369413237821392E-5</v>
      </c>
      <c r="I150" s="320">
        <f>(SUM(C87:C107)*1+SUM(C108:C128)*2+SUM(C129:C149)*3)/6</f>
        <v>3.1015266551267073E-2</v>
      </c>
      <c r="J150" s="318">
        <f>IF(C150*O150&lt;&gt;0,C150,0)</f>
        <v>0</v>
      </c>
      <c r="K150" s="318" t="str">
        <f>IF(C150*O150=0,"",C150)</f>
        <v/>
      </c>
      <c r="O150" s="318">
        <f>IF(ISBLANK(L150),0,1)</f>
        <v>0</v>
      </c>
      <c r="P150" s="318">
        <f>IF(ISBLANK(M150),0,1)</f>
        <v>0</v>
      </c>
      <c r="Q150" s="318">
        <f>O150+P150</f>
        <v>0</v>
      </c>
      <c r="R150" s="318">
        <f>SUM(Q25:Q150)</f>
        <v>4</v>
      </c>
      <c r="S150" s="318">
        <f>R150/$X$2</f>
        <v>0.17391304347826086</v>
      </c>
      <c r="T150" s="318">
        <f>IF(S150&gt;=$X$3,1,0)</f>
        <v>0</v>
      </c>
      <c r="U150" s="318">
        <f>O150*T150+P150*T150</f>
        <v>0</v>
      </c>
    </row>
    <row r="151" spans="1:21" s="318" customFormat="1" x14ac:dyDescent="0.2">
      <c r="A151" s="322">
        <v>36746</v>
      </c>
      <c r="B151" s="321">
        <v>216.753998</v>
      </c>
      <c r="C151" s="320">
        <f>LN(B151/B150)</f>
        <v>2.3325715501721998E-3</v>
      </c>
      <c r="D151" s="320">
        <f>AVERAGE(C131:C151)</f>
        <v>2.1429199402400864E-3</v>
      </c>
      <c r="E151" s="318">
        <f>_xlfn.STDEV.S(C131:C151)</f>
        <v>5.475093220695202E-3</v>
      </c>
      <c r="F151" s="318">
        <f>E151*(21/(21-1.5))</f>
        <v>5.8962542376717556E-3</v>
      </c>
      <c r="G151" s="318">
        <f>_xlfn.VAR.S(C131:C151)</f>
        <v>2.9976645775302562E-5</v>
      </c>
      <c r="H151" s="318">
        <f>G151*(21/(21-1))</f>
        <v>3.1475478064067689E-5</v>
      </c>
      <c r="I151" s="320">
        <f>(SUM(C88:C108)*1+SUM(C109:C129)*2+SUM(C130:C150)*3)/6</f>
        <v>3.1293397778869192E-2</v>
      </c>
      <c r="J151" s="318">
        <f>IF(C151*O151&lt;&gt;0,C151,0)</f>
        <v>0</v>
      </c>
      <c r="K151" s="318" t="str">
        <f>IF(C151*O151=0,"",C151)</f>
        <v/>
      </c>
      <c r="O151" s="318">
        <f>IF(ISBLANK(L151),0,1)</f>
        <v>0</v>
      </c>
      <c r="P151" s="318">
        <f>IF(ISBLANK(M151),0,1)</f>
        <v>0</v>
      </c>
      <c r="Q151" s="318">
        <f>O151+P151</f>
        <v>0</v>
      </c>
      <c r="R151" s="318">
        <f>SUM(Q26:Q151)</f>
        <v>4</v>
      </c>
      <c r="S151" s="318">
        <f>R151/$X$2</f>
        <v>0.17391304347826086</v>
      </c>
      <c r="T151" s="318">
        <f>IF(S151&gt;=$X$3,1,0)</f>
        <v>0</v>
      </c>
      <c r="U151" s="318">
        <f>O151*T151+P151*T151</f>
        <v>0</v>
      </c>
    </row>
    <row r="152" spans="1:21" s="318" customFormat="1" x14ac:dyDescent="0.2">
      <c r="A152" s="322">
        <v>36747</v>
      </c>
      <c r="B152" s="321">
        <v>219.24499499999999</v>
      </c>
      <c r="C152" s="320">
        <f>LN(B152/B151)</f>
        <v>1.1426742465692887E-2</v>
      </c>
      <c r="D152" s="320">
        <f>AVERAGE(C132:C152)</f>
        <v>2.7970227715922269E-3</v>
      </c>
      <c r="E152" s="318">
        <f>_xlfn.STDEV.S(C132:C152)</f>
        <v>5.7311173048196929E-3</v>
      </c>
      <c r="F152" s="318">
        <f>E152*(21/(21-1.5))</f>
        <v>6.1719724821135153E-3</v>
      </c>
      <c r="G152" s="318">
        <f>_xlfn.VAR.S(C132:C152)</f>
        <v>3.2845705561603745E-5</v>
      </c>
      <c r="H152" s="318">
        <f>G152*(21/(21-1))</f>
        <v>3.4487990839683932E-5</v>
      </c>
      <c r="I152" s="320">
        <f>(SUM(C89:C109)*1+SUM(C110:C130)*2+SUM(C131:C151)*3)/6</f>
        <v>3.1983135212023145E-2</v>
      </c>
      <c r="J152" s="318">
        <f>IF(C152*O152&lt;&gt;0,C152,0)</f>
        <v>0</v>
      </c>
      <c r="K152" s="318" t="str">
        <f>IF(C152*O152=0,"",C152)</f>
        <v/>
      </c>
      <c r="O152" s="318">
        <f>IF(ISBLANK(L152),0,1)</f>
        <v>0</v>
      </c>
      <c r="P152" s="318">
        <f>IF(ISBLANK(M152),0,1)</f>
        <v>0</v>
      </c>
      <c r="Q152" s="318">
        <f>O152+P152</f>
        <v>0</v>
      </c>
      <c r="R152" s="318">
        <f>SUM(Q27:Q152)</f>
        <v>4</v>
      </c>
      <c r="S152" s="318">
        <f>R152/$X$2</f>
        <v>0.17391304347826086</v>
      </c>
      <c r="T152" s="318">
        <f>IF(S152&gt;=$X$3,1,0)</f>
        <v>0</v>
      </c>
      <c r="U152" s="318">
        <f>O152*T152+P152*T152</f>
        <v>0</v>
      </c>
    </row>
    <row r="153" spans="1:21" s="318" customFormat="1" x14ac:dyDescent="0.2">
      <c r="A153" s="322">
        <v>36748</v>
      </c>
      <c r="B153" s="321">
        <v>218.304993</v>
      </c>
      <c r="C153" s="320">
        <f>LN(B153/B152)</f>
        <v>-4.2966676810511639E-3</v>
      </c>
      <c r="D153" s="320">
        <f>AVERAGE(C133:C153)</f>
        <v>1.8598620727765234E-3</v>
      </c>
      <c r="E153" s="318">
        <f>_xlfn.STDEV.S(C133:C153)</f>
        <v>5.149593489149955E-3</v>
      </c>
      <c r="F153" s="318">
        <f>E153*(21/(21-1.5))</f>
        <v>5.5457160652384128E-3</v>
      </c>
      <c r="G153" s="318">
        <f>_xlfn.VAR.S(C133:C153)</f>
        <v>2.651831310349561E-5</v>
      </c>
      <c r="H153" s="318">
        <f>G153*(21/(21-1))</f>
        <v>2.7844228758670392E-5</v>
      </c>
      <c r="I153" s="320">
        <f>(SUM(C90:C110)*1+SUM(C111:C131)*2+SUM(C132:C152)*3)/6</f>
        <v>3.6793325543360823E-2</v>
      </c>
      <c r="J153" s="318">
        <f>IF(C153*O153&lt;&gt;0,C153,0)</f>
        <v>0</v>
      </c>
      <c r="K153" s="318" t="str">
        <f>IF(C153*O153=0,"",C153)</f>
        <v/>
      </c>
      <c r="O153" s="318">
        <f>IF(ISBLANK(L153),0,1)</f>
        <v>0</v>
      </c>
      <c r="P153" s="318">
        <f>IF(ISBLANK(M153),0,1)</f>
        <v>0</v>
      </c>
      <c r="Q153" s="318">
        <f>O153+P153</f>
        <v>0</v>
      </c>
      <c r="R153" s="318">
        <f>SUM(Q28:Q153)</f>
        <v>4</v>
      </c>
      <c r="S153" s="318">
        <f>R153/$X$2</f>
        <v>0.17391304347826086</v>
      </c>
      <c r="T153" s="318">
        <f>IF(S153&gt;=$X$3,1,0)</f>
        <v>0</v>
      </c>
      <c r="U153" s="318">
        <f>O153*T153+P153*T153</f>
        <v>0</v>
      </c>
    </row>
    <row r="154" spans="1:21" s="318" customFormat="1" x14ac:dyDescent="0.2">
      <c r="A154" s="322">
        <v>36749</v>
      </c>
      <c r="B154" s="321">
        <v>221.28100599999999</v>
      </c>
      <c r="C154" s="320">
        <f>LN(B154/B153)</f>
        <v>1.3540278693763246E-2</v>
      </c>
      <c r="D154" s="320">
        <f>AVERAGE(C134:C154)</f>
        <v>2.0169845191468699E-3</v>
      </c>
      <c r="E154" s="318">
        <f>_xlfn.STDEV.S(C134:C154)</f>
        <v>5.4591271771494768E-3</v>
      </c>
      <c r="F154" s="318">
        <f>E154*(21/(21-1.5))</f>
        <v>5.8790600369302056E-3</v>
      </c>
      <c r="G154" s="318">
        <f>_xlfn.VAR.S(C134:C154)</f>
        <v>2.9802069536292015E-5</v>
      </c>
      <c r="H154" s="318">
        <f>G154*(21/(21-1))</f>
        <v>3.129217301310662E-5</v>
      </c>
      <c r="I154" s="320">
        <f>(SUM(C91:C111)*1+SUM(C112:C132)*2+SUM(C133:C153)*3)/6</f>
        <v>3.4017913656416605E-2</v>
      </c>
      <c r="J154" s="318">
        <f>IF(C154*O154&lt;&gt;0,C154,0)</f>
        <v>0</v>
      </c>
      <c r="K154" s="318" t="str">
        <f>IF(C154*O154=0,"",C154)</f>
        <v/>
      </c>
      <c r="O154" s="318">
        <f>IF(ISBLANK(L154),0,1)</f>
        <v>0</v>
      </c>
      <c r="P154" s="318">
        <f>IF(ISBLANK(M154),0,1)</f>
        <v>0</v>
      </c>
      <c r="Q154" s="318">
        <f>O154+P154</f>
        <v>0</v>
      </c>
      <c r="R154" s="318">
        <f>SUM(Q29:Q154)</f>
        <v>4</v>
      </c>
      <c r="S154" s="318">
        <f>R154/$X$2</f>
        <v>0.17391304347826086</v>
      </c>
      <c r="T154" s="318">
        <f>IF(S154&gt;=$X$3,1,0)</f>
        <v>0</v>
      </c>
      <c r="U154" s="318">
        <f>O154*T154+P154*T154</f>
        <v>0</v>
      </c>
    </row>
    <row r="155" spans="1:21" s="318" customFormat="1" x14ac:dyDescent="0.2">
      <c r="A155" s="322">
        <v>36752</v>
      </c>
      <c r="B155" s="321">
        <v>225.921997</v>
      </c>
      <c r="C155" s="320">
        <f>LN(B155/B154)</f>
        <v>2.0756379495666371E-2</v>
      </c>
      <c r="D155" s="320">
        <f>AVERAGE(C135:C155)</f>
        <v>2.9069275022794404E-3</v>
      </c>
      <c r="E155" s="318">
        <f>_xlfn.STDEV.S(C135:C155)</f>
        <v>6.8211867972155348E-3</v>
      </c>
      <c r="F155" s="318">
        <f>E155*(21/(21-1.5))</f>
        <v>7.3458934739244214E-3</v>
      </c>
      <c r="G155" s="318">
        <f>_xlfn.VAR.S(C135:C155)</f>
        <v>4.6528589322507527E-5</v>
      </c>
      <c r="H155" s="318">
        <f>G155*(21/(21-1))</f>
        <v>4.8855018788632907E-5</v>
      </c>
      <c r="I155" s="320">
        <f>(SUM(C92:C112)*1+SUM(C113:C133)*2+SUM(C134:C154)*3)/6</f>
        <v>3.7262824503982821E-2</v>
      </c>
      <c r="J155" s="318">
        <f>IF(C155*O155&lt;&gt;0,C155,0)</f>
        <v>0</v>
      </c>
      <c r="K155" s="318" t="str">
        <f>IF(C155*O155=0,"",C155)</f>
        <v/>
      </c>
      <c r="O155" s="318">
        <f>IF(ISBLANK(L155),0,1)</f>
        <v>0</v>
      </c>
      <c r="P155" s="318">
        <f>IF(ISBLANK(M155),0,1)</f>
        <v>0</v>
      </c>
      <c r="Q155" s="318">
        <f>O155+P155</f>
        <v>0</v>
      </c>
      <c r="R155" s="318">
        <f>SUM(Q30:Q155)</f>
        <v>4</v>
      </c>
      <c r="S155" s="318">
        <f>R155/$X$2</f>
        <v>0.17391304347826086</v>
      </c>
      <c r="T155" s="318">
        <f>IF(S155&gt;=$X$3,1,0)</f>
        <v>0</v>
      </c>
      <c r="U155" s="318">
        <f>O155*T155+P155*T155</f>
        <v>0</v>
      </c>
    </row>
    <row r="156" spans="1:21" s="318" customFormat="1" x14ac:dyDescent="0.2">
      <c r="A156" s="322">
        <v>36753</v>
      </c>
      <c r="B156" s="321">
        <v>226.634995</v>
      </c>
      <c r="C156" s="320">
        <f>LN(B156/B155)</f>
        <v>3.1509781200168073E-3</v>
      </c>
      <c r="D156" s="320">
        <f>AVERAGE(C136:C156)</f>
        <v>2.9730314968350025E-3</v>
      </c>
      <c r="E156" s="318">
        <f>_xlfn.STDEV.S(C136:C156)</f>
        <v>6.8162692938269591E-3</v>
      </c>
      <c r="F156" s="318">
        <f>E156*(21/(21-1.5))</f>
        <v>7.3405977010444169E-3</v>
      </c>
      <c r="G156" s="318">
        <f>_xlfn.VAR.S(C136:C156)</f>
        <v>4.646152708596827E-5</v>
      </c>
      <c r="H156" s="318">
        <f>G156*(21/(21-1))</f>
        <v>4.8784603440266688E-5</v>
      </c>
      <c r="I156" s="320">
        <f>(SUM(C93:C113)*1+SUM(C114:C134)*2+SUM(C135:C155)*3)/6</f>
        <v>4.4817180720553434E-2</v>
      </c>
      <c r="J156" s="318">
        <f>IF(C156*O156&lt;&gt;0,C156,0)</f>
        <v>0</v>
      </c>
      <c r="K156" s="318" t="str">
        <f>IF(C156*O156=0,"",C156)</f>
        <v/>
      </c>
      <c r="O156" s="318">
        <f>IF(ISBLANK(L156),0,1)</f>
        <v>0</v>
      </c>
      <c r="P156" s="318">
        <f>IF(ISBLANK(M156),0,1)</f>
        <v>0</v>
      </c>
      <c r="Q156" s="318">
        <f>O156+P156</f>
        <v>0</v>
      </c>
      <c r="R156" s="318">
        <f>SUM(Q31:Q156)</f>
        <v>4</v>
      </c>
      <c r="S156" s="318">
        <f>R156/$X$2</f>
        <v>0.17391304347826086</v>
      </c>
      <c r="T156" s="318">
        <f>IF(S156&gt;=$X$3,1,0)</f>
        <v>0</v>
      </c>
      <c r="U156" s="318">
        <f>O156*T156+P156*T156</f>
        <v>0</v>
      </c>
    </row>
    <row r="157" spans="1:21" s="318" customFormat="1" x14ac:dyDescent="0.2">
      <c r="A157" s="322">
        <v>36754</v>
      </c>
      <c r="B157" s="321">
        <v>229.098007</v>
      </c>
      <c r="C157" s="320">
        <f>LN(B157/B156)</f>
        <v>1.0809118365637152E-2</v>
      </c>
      <c r="D157" s="320">
        <f>AVERAGE(C137:C157)</f>
        <v>3.3985982486302935E-3</v>
      </c>
      <c r="E157" s="318">
        <f>_xlfn.STDEV.S(C137:C157)</f>
        <v>7.0200418709014927E-3</v>
      </c>
      <c r="F157" s="318">
        <f>E157*(21/(21-1.5))</f>
        <v>7.5600450917400691E-3</v>
      </c>
      <c r="G157" s="318">
        <f>_xlfn.VAR.S(C137:C157)</f>
        <v>4.9280987869210136E-5</v>
      </c>
      <c r="H157" s="318">
        <f>G157*(21/(21-1))</f>
        <v>5.1745037262670644E-5</v>
      </c>
      <c r="I157" s="320">
        <f>(SUM(C94:C114)*1+SUM(C115:C135)*2+SUM(C136:C156)*3)/6</f>
        <v>4.5306686345923941E-2</v>
      </c>
      <c r="J157" s="318">
        <f>IF(C157*O157&lt;&gt;0,C157,0)</f>
        <v>0</v>
      </c>
      <c r="K157" s="318" t="str">
        <f>IF(C157*O157=0,"",C157)</f>
        <v/>
      </c>
      <c r="O157" s="318">
        <f>IF(ISBLANK(L157),0,1)</f>
        <v>0</v>
      </c>
      <c r="P157" s="318">
        <f>IF(ISBLANK(M157),0,1)</f>
        <v>0</v>
      </c>
      <c r="Q157" s="318">
        <f>O157+P157</f>
        <v>0</v>
      </c>
      <c r="R157" s="318">
        <f>SUM(Q32:Q157)</f>
        <v>4</v>
      </c>
      <c r="S157" s="318">
        <f>R157/$X$2</f>
        <v>0.17391304347826086</v>
      </c>
      <c r="T157" s="318">
        <f>IF(S157&gt;=$X$3,1,0)</f>
        <v>0</v>
      </c>
      <c r="U157" s="318">
        <f>O157*T157+P157*T157</f>
        <v>0</v>
      </c>
    </row>
    <row r="158" spans="1:21" s="318" customFormat="1" x14ac:dyDescent="0.2">
      <c r="A158" s="322">
        <v>36755</v>
      </c>
      <c r="B158" s="321">
        <v>229.46099899999999</v>
      </c>
      <c r="C158" s="320">
        <f>LN(B158/B157)</f>
        <v>1.5831858978657023E-3</v>
      </c>
      <c r="D158" s="320">
        <f>AVERAGE(C138:C158)</f>
        <v>3.3010746029032206E-3</v>
      </c>
      <c r="E158" s="318">
        <f>_xlfn.STDEV.S(C138:C158)</f>
        <v>7.0308664326738813E-3</v>
      </c>
      <c r="F158" s="318">
        <f>E158*(21/(21-1.5))</f>
        <v>7.5717023121103337E-3</v>
      </c>
      <c r="G158" s="318">
        <f>_xlfn.VAR.S(C138:C158)</f>
        <v>4.9433082794100351E-5</v>
      </c>
      <c r="H158" s="318">
        <f>G158*(21/(21-1))</f>
        <v>5.190473693380537E-5</v>
      </c>
      <c r="I158" s="320">
        <f>(SUM(C95:C115)*1+SUM(C116:C136)*2+SUM(C137:C157)*3)/6</f>
        <v>4.816305826835568E-2</v>
      </c>
      <c r="J158" s="318">
        <f>IF(C158*O158&lt;&gt;0,C158,0)</f>
        <v>0</v>
      </c>
      <c r="K158" s="318" t="str">
        <f>IF(C158*O158=0,"",C158)</f>
        <v/>
      </c>
      <c r="O158" s="318">
        <f>IF(ISBLANK(L158),0,1)</f>
        <v>0</v>
      </c>
      <c r="P158" s="318">
        <f>IF(ISBLANK(M158),0,1)</f>
        <v>0</v>
      </c>
      <c r="Q158" s="318">
        <f>O158+P158</f>
        <v>0</v>
      </c>
      <c r="R158" s="318">
        <f>SUM(Q33:Q158)</f>
        <v>4</v>
      </c>
      <c r="S158" s="318">
        <f>R158/$X$2</f>
        <v>0.17391304347826086</v>
      </c>
      <c r="T158" s="318">
        <f>IF(S158&gt;=$X$3,1,0)</f>
        <v>0</v>
      </c>
      <c r="U158" s="318">
        <f>O158*T158+P158*T158</f>
        <v>0</v>
      </c>
    </row>
    <row r="159" spans="1:21" s="318" customFormat="1" x14ac:dyDescent="0.2">
      <c r="A159" s="322">
        <v>36756</v>
      </c>
      <c r="B159" s="321">
        <v>230.13099700000001</v>
      </c>
      <c r="C159" s="320">
        <f>LN(B159/B158)</f>
        <v>2.9156229023175983E-3</v>
      </c>
      <c r="D159" s="320">
        <f>AVERAGE(C139:C159)</f>
        <v>3.2680689659982201E-3</v>
      </c>
      <c r="E159" s="318">
        <f>_xlfn.STDEV.S(C139:C159)</f>
        <v>7.0309767930904358E-3</v>
      </c>
      <c r="F159" s="318">
        <f>E159*(21/(21-1.5))</f>
        <v>7.5718211617897E-3</v>
      </c>
      <c r="G159" s="318">
        <f>_xlfn.VAR.S(C139:C159)</f>
        <v>4.9434634664976269E-5</v>
      </c>
      <c r="H159" s="318">
        <f>G159*(21/(21-1))</f>
        <v>5.1906366398225081E-5</v>
      </c>
      <c r="I159" s="320">
        <f>(SUM(C96:C116)*1+SUM(C117:C137)*2+SUM(C138:C158)*3)/6</f>
        <v>4.7329594697706888E-2</v>
      </c>
      <c r="J159" s="318">
        <f>IF(C159*O159&lt;&gt;0,C159,0)</f>
        <v>0</v>
      </c>
      <c r="K159" s="318" t="str">
        <f>IF(C159*O159=0,"",C159)</f>
        <v/>
      </c>
      <c r="O159" s="318">
        <f>IF(ISBLANK(L159),0,1)</f>
        <v>0</v>
      </c>
      <c r="P159" s="318">
        <f>IF(ISBLANK(M159),0,1)</f>
        <v>0</v>
      </c>
      <c r="Q159" s="318">
        <f>O159+P159</f>
        <v>0</v>
      </c>
      <c r="R159" s="318">
        <f>SUM(Q34:Q159)</f>
        <v>4</v>
      </c>
      <c r="S159" s="318">
        <f>R159/$X$2</f>
        <v>0.17391304347826086</v>
      </c>
      <c r="T159" s="318">
        <f>IF(S159&gt;=$X$3,1,0)</f>
        <v>0</v>
      </c>
      <c r="U159" s="318">
        <f>O159*T159+P159*T159</f>
        <v>0</v>
      </c>
    </row>
    <row r="160" spans="1:21" s="318" customFormat="1" x14ac:dyDescent="0.2">
      <c r="A160" s="322">
        <v>36759</v>
      </c>
      <c r="B160" s="321">
        <v>234.375</v>
      </c>
      <c r="C160" s="320">
        <f>LN(B160/B159)</f>
        <v>1.827369776084687E-2</v>
      </c>
      <c r="D160" s="320">
        <f>AVERAGE(C140:C160)</f>
        <v>4.0109838236026939E-3</v>
      </c>
      <c r="E160" s="318">
        <f>_xlfn.STDEV.S(C140:C160)</f>
        <v>7.7521496930331264E-3</v>
      </c>
      <c r="F160" s="318">
        <f>E160*(21/(21-1.5))</f>
        <v>8.3484689001895197E-3</v>
      </c>
      <c r="G160" s="318">
        <f>_xlfn.VAR.S(C140:C160)</f>
        <v>6.0095824863193598E-5</v>
      </c>
      <c r="H160" s="318">
        <f>G160*(21/(21-1))</f>
        <v>6.3100616106353275E-5</v>
      </c>
      <c r="I160" s="320">
        <f>(SUM(C97:C117)*1+SUM(C118:C138)*2+SUM(C139:C159)*3)/6</f>
        <v>5.2511034588704451E-2</v>
      </c>
      <c r="J160" s="318">
        <f>IF(C160*O160&lt;&gt;0,C160,0)</f>
        <v>0</v>
      </c>
      <c r="K160" s="318" t="str">
        <f>IF(C160*O160=0,"",C160)</f>
        <v/>
      </c>
      <c r="O160" s="318">
        <f>IF(ISBLANK(L160),0,1)</f>
        <v>0</v>
      </c>
      <c r="P160" s="318">
        <f>IF(ISBLANK(M160),0,1)</f>
        <v>0</v>
      </c>
      <c r="Q160" s="318">
        <f>O160+P160</f>
        <v>0</v>
      </c>
      <c r="R160" s="318">
        <f>SUM(Q35:Q160)</f>
        <v>4</v>
      </c>
      <c r="S160" s="318">
        <f>R160/$X$2</f>
        <v>0.17391304347826086</v>
      </c>
      <c r="T160" s="318">
        <f>IF(S160&gt;=$X$3,1,0)</f>
        <v>0</v>
      </c>
      <c r="U160" s="318">
        <f>O160*T160+P160*T160</f>
        <v>0</v>
      </c>
    </row>
    <row r="161" spans="1:21" s="318" customFormat="1" x14ac:dyDescent="0.2">
      <c r="A161" s="322">
        <v>36760</v>
      </c>
      <c r="B161" s="321">
        <v>232.75599700000001</v>
      </c>
      <c r="C161" s="320">
        <f>LN(B161/B160)</f>
        <v>-6.9317150562530723E-3</v>
      </c>
      <c r="D161" s="320">
        <f>AVERAGE(C141:C161)</f>
        <v>3.5575053313374968E-3</v>
      </c>
      <c r="E161" s="318">
        <f>_xlfn.STDEV.S(C141:C161)</f>
        <v>8.1096400992120617E-3</v>
      </c>
      <c r="F161" s="318">
        <f>E161*(21/(21-1.5))</f>
        <v>8.7334585683822193E-3</v>
      </c>
      <c r="G161" s="318">
        <f>_xlfn.VAR.S(C141:C161)</f>
        <v>6.5766262538748222E-5</v>
      </c>
      <c r="H161" s="318">
        <f>G161*(21/(21-1))</f>
        <v>6.9054575665685632E-5</v>
      </c>
      <c r="I161" s="320">
        <f>(SUM(C98:C118)*1+SUM(C119:C139)*2+SUM(C140:C160)*3)/6</f>
        <v>6.116230996201253E-2</v>
      </c>
      <c r="J161" s="318">
        <f>IF(C161*O161&lt;&gt;0,C161,0)</f>
        <v>0</v>
      </c>
      <c r="K161" s="318" t="str">
        <f>IF(C161*O161=0,"",C161)</f>
        <v/>
      </c>
      <c r="O161" s="318">
        <f>IF(ISBLANK(L161),0,1)</f>
        <v>0</v>
      </c>
      <c r="P161" s="318">
        <f>IF(ISBLANK(M161),0,1)</f>
        <v>0</v>
      </c>
      <c r="Q161" s="318">
        <f>O161+P161</f>
        <v>0</v>
      </c>
      <c r="R161" s="318">
        <f>SUM(Q36:Q161)</f>
        <v>4</v>
      </c>
      <c r="S161" s="318">
        <f>R161/$X$2</f>
        <v>0.17391304347826086</v>
      </c>
      <c r="T161" s="318">
        <f>IF(S161&gt;=$X$3,1,0)</f>
        <v>0</v>
      </c>
      <c r="U161" s="318">
        <f>O161*T161+P161*T161</f>
        <v>0</v>
      </c>
    </row>
    <row r="162" spans="1:21" s="318" customFormat="1" x14ac:dyDescent="0.2">
      <c r="A162" s="322">
        <v>36761</v>
      </c>
      <c r="B162" s="321">
        <v>234.91000399999999</v>
      </c>
      <c r="C162" s="320">
        <f>LN(B162/B161)</f>
        <v>9.2117974250493142E-3</v>
      </c>
      <c r="D162" s="320">
        <f>AVERAGE(C142:C162)</f>
        <v>4.1085083164955809E-3</v>
      </c>
      <c r="E162" s="318">
        <f>_xlfn.STDEV.S(C142:C162)</f>
        <v>8.0805705414408822E-3</v>
      </c>
      <c r="F162" s="318">
        <f>E162*(21/(21-1.5))</f>
        <v>8.7021528907824889E-3</v>
      </c>
      <c r="G162" s="318">
        <f>_xlfn.VAR.S(C142:C162)</f>
        <v>6.5295620275202191E-5</v>
      </c>
      <c r="H162" s="318">
        <f>G162*(21/(21-1))</f>
        <v>6.8560401288962299E-5</v>
      </c>
      <c r="I162" s="320">
        <f>(SUM(C99:C119)*1+SUM(C120:C140)*2+SUM(C141:C161)*3)/6</f>
        <v>5.6592856414922066E-2</v>
      </c>
      <c r="J162" s="318">
        <f>IF(C162*O162&lt;&gt;0,C162,0)</f>
        <v>0</v>
      </c>
      <c r="K162" s="318" t="str">
        <f>IF(C162*O162=0,"",C162)</f>
        <v/>
      </c>
      <c r="O162" s="318">
        <f>IF(ISBLANK(L162),0,1)</f>
        <v>0</v>
      </c>
      <c r="P162" s="318">
        <f>IF(ISBLANK(M162),0,1)</f>
        <v>0</v>
      </c>
      <c r="Q162" s="318">
        <f>O162+P162</f>
        <v>0</v>
      </c>
      <c r="R162" s="318">
        <f>SUM(Q37:Q162)</f>
        <v>4</v>
      </c>
      <c r="S162" s="318">
        <f>R162/$X$2</f>
        <v>0.17391304347826086</v>
      </c>
      <c r="T162" s="318">
        <f>IF(S162&gt;=$X$3,1,0)</f>
        <v>0</v>
      </c>
      <c r="U162" s="318">
        <f>O162*T162+P162*T162</f>
        <v>0</v>
      </c>
    </row>
    <row r="163" spans="1:21" s="318" customFormat="1" x14ac:dyDescent="0.2">
      <c r="A163" s="322">
        <v>36762</v>
      </c>
      <c r="B163" s="321">
        <v>237.205994</v>
      </c>
      <c r="C163" s="320">
        <f>LN(B163/B162)</f>
        <v>9.7264575253250309E-3</v>
      </c>
      <c r="D163" s="320">
        <f>AVERAGE(C143:C163)</f>
        <v>4.5517897319662434E-3</v>
      </c>
      <c r="E163" s="318">
        <f>_xlfn.STDEV.S(C143:C163)</f>
        <v>8.1231893447297632E-3</v>
      </c>
      <c r="F163" s="318">
        <f>E163*(21/(21-1.5))</f>
        <v>8.7480500635551284E-3</v>
      </c>
      <c r="G163" s="318">
        <f>_xlfn.VAR.S(C143:C163)</f>
        <v>6.5986205130331153E-5</v>
      </c>
      <c r="H163" s="318">
        <f>G163*(21/(21-1))</f>
        <v>6.9285515386847713E-5</v>
      </c>
      <c r="I163" s="320">
        <f>(SUM(C100:C120)*1+SUM(C121:C141)*2+SUM(C142:C162)*3)/6</f>
        <v>6.4118905559616191E-2</v>
      </c>
      <c r="J163" s="318">
        <f>IF(C163*O163&lt;&gt;0,C163,0)</f>
        <v>0</v>
      </c>
      <c r="K163" s="318" t="str">
        <f>IF(C163*O163=0,"",C163)</f>
        <v/>
      </c>
      <c r="O163" s="318">
        <f>IF(ISBLANK(L163),0,1)</f>
        <v>0</v>
      </c>
      <c r="P163" s="318">
        <f>IF(ISBLANK(M163),0,1)</f>
        <v>0</v>
      </c>
      <c r="Q163" s="318">
        <f>O163+P163</f>
        <v>0</v>
      </c>
      <c r="R163" s="318">
        <f>SUM(Q38:Q163)</f>
        <v>4</v>
      </c>
      <c r="S163" s="318">
        <f>R163/$X$2</f>
        <v>0.17391304347826086</v>
      </c>
      <c r="T163" s="318">
        <f>IF(S163&gt;=$X$3,1,0)</f>
        <v>0</v>
      </c>
      <c r="U163" s="318">
        <f>O163*T163+P163*T163</f>
        <v>0</v>
      </c>
    </row>
    <row r="164" spans="1:21" s="318" customFormat="1" x14ac:dyDescent="0.2">
      <c r="A164" s="322">
        <v>36763</v>
      </c>
      <c r="B164" s="321">
        <v>237.195999</v>
      </c>
      <c r="C164" s="320">
        <f>LN(B164/B163)</f>
        <v>-4.2137259745774179E-5</v>
      </c>
      <c r="D164" s="320">
        <f>AVERAGE(C144:C164)</f>
        <v>4.7998183442877077E-3</v>
      </c>
      <c r="E164" s="318">
        <f>_xlfn.STDEV.S(C144:C164)</f>
        <v>7.8849439868320329E-3</v>
      </c>
      <c r="F164" s="318">
        <f>E164*(21/(21-1.5))</f>
        <v>8.4914781396652657E-3</v>
      </c>
      <c r="G164" s="318">
        <f>_xlfn.VAR.S(C144:C164)</f>
        <v>6.2172341675478628E-5</v>
      </c>
      <c r="H164" s="318">
        <f>G164*(21/(21-1))</f>
        <v>6.5280958759252557E-5</v>
      </c>
      <c r="I164" s="320">
        <f>(SUM(C101:C121)*1+SUM(C122:C142)*2+SUM(C143:C163)*3)/6</f>
        <v>6.7023831077209481E-2</v>
      </c>
      <c r="J164" s="318">
        <f>IF(C164*O164&lt;&gt;0,C164,0)</f>
        <v>0</v>
      </c>
      <c r="K164" s="318" t="str">
        <f>IF(C164*O164=0,"",C164)</f>
        <v/>
      </c>
      <c r="O164" s="318">
        <f>IF(ISBLANK(L164),0,1)</f>
        <v>0</v>
      </c>
      <c r="P164" s="318">
        <f>IF(ISBLANK(M164),0,1)</f>
        <v>0</v>
      </c>
      <c r="Q164" s="318">
        <f>O164+P164</f>
        <v>0</v>
      </c>
      <c r="R164" s="318">
        <f>SUM(Q39:Q164)</f>
        <v>4</v>
      </c>
      <c r="S164" s="318">
        <f>R164/$X$2</f>
        <v>0.17391304347826086</v>
      </c>
      <c r="T164" s="318">
        <f>IF(S164&gt;=$X$3,1,0)</f>
        <v>0</v>
      </c>
      <c r="U164" s="318">
        <f>O164*T164+P164*T164</f>
        <v>0</v>
      </c>
    </row>
    <row r="165" spans="1:21" s="318" customFormat="1" x14ac:dyDescent="0.2">
      <c r="A165" s="322">
        <v>36766</v>
      </c>
      <c r="B165" s="321">
        <v>234.99800099999999</v>
      </c>
      <c r="C165" s="320">
        <f>LN(B165/B164)</f>
        <v>-9.3097916340500655E-3</v>
      </c>
      <c r="D165" s="320">
        <f>AVERAGE(C145:C165)</f>
        <v>4.1977720939721857E-3</v>
      </c>
      <c r="E165" s="318">
        <f>_xlfn.STDEV.S(C145:C165)</f>
        <v>8.4639389313500447E-3</v>
      </c>
      <c r="F165" s="318">
        <f>E165*(21/(21-1.5))</f>
        <v>9.1150111568385084E-3</v>
      </c>
      <c r="G165" s="318">
        <f>_xlfn.VAR.S(C145:C165)</f>
        <v>7.1638262233622926E-5</v>
      </c>
      <c r="H165" s="318">
        <f>G165*(21/(21-1))</f>
        <v>7.5220175345304074E-5</v>
      </c>
      <c r="I165" s="320">
        <f>(SUM(C102:C122)*1+SUM(C123:C143)*2+SUM(C144:C164)*3)/6</f>
        <v>6.9517323348099694E-2</v>
      </c>
      <c r="J165" s="318">
        <f>IF(C165*O165&lt;&gt;0,C165,0)</f>
        <v>0</v>
      </c>
      <c r="K165" s="318" t="str">
        <f>IF(C165*O165=0,"",C165)</f>
        <v/>
      </c>
      <c r="O165" s="318">
        <f>IF(ISBLANK(L165),0,1)</f>
        <v>0</v>
      </c>
      <c r="P165" s="318">
        <f>IF(ISBLANK(M165),0,1)</f>
        <v>0</v>
      </c>
      <c r="Q165" s="318">
        <f>O165+P165</f>
        <v>0</v>
      </c>
      <c r="R165" s="318">
        <f>SUM(Q40:Q165)</f>
        <v>4</v>
      </c>
      <c r="S165" s="318">
        <f>R165/$X$2</f>
        <v>0.17391304347826086</v>
      </c>
      <c r="T165" s="318">
        <f>IF(S165&gt;=$X$3,1,0)</f>
        <v>0</v>
      </c>
      <c r="U165" s="318">
        <f>O165*T165+P165*T165</f>
        <v>0</v>
      </c>
    </row>
    <row r="166" spans="1:21" s="318" customFormat="1" x14ac:dyDescent="0.2">
      <c r="A166" s="322">
        <v>36767</v>
      </c>
      <c r="B166" s="321">
        <v>235.03100599999999</v>
      </c>
      <c r="C166" s="320">
        <f>LN(B166/B165)</f>
        <v>1.4043814131779593E-4</v>
      </c>
      <c r="D166" s="320">
        <f>AVERAGE(C146:C166)</f>
        <v>4.2587136768438439E-3</v>
      </c>
      <c r="E166" s="318">
        <f>_xlfn.STDEV.S(C146:C166)</f>
        <v>8.4281210802874158E-3</v>
      </c>
      <c r="F166" s="318">
        <f>E166*(21/(21-1.5))</f>
        <v>9.0764380864633704E-3</v>
      </c>
      <c r="G166" s="318">
        <f>_xlfn.VAR.S(C146:C166)</f>
        <v>7.103322494398512E-5</v>
      </c>
      <c r="H166" s="318">
        <f>G166*(21/(21-1))</f>
        <v>7.4584886191184375E-5</v>
      </c>
      <c r="I166" s="320">
        <f>(SUM(C103:C123)*1+SUM(C124:C144)*2+SUM(C145:C165)*3)/6</f>
        <v>6.6133851568867377E-2</v>
      </c>
      <c r="J166" s="318">
        <f>IF(C166*O166&lt;&gt;0,C166,0)</f>
        <v>0</v>
      </c>
      <c r="K166" s="318" t="str">
        <f>IF(C166*O166=0,"",C166)</f>
        <v/>
      </c>
      <c r="O166" s="318">
        <f>IF(ISBLANK(L166),0,1)</f>
        <v>0</v>
      </c>
      <c r="P166" s="318">
        <f>IF(ISBLANK(M166),0,1)</f>
        <v>0</v>
      </c>
      <c r="Q166" s="318">
        <f>O166+P166</f>
        <v>0</v>
      </c>
      <c r="R166" s="318">
        <f>SUM(Q41:Q166)</f>
        <v>4</v>
      </c>
      <c r="S166" s="318">
        <f>R166/$X$2</f>
        <v>0.17391304347826086</v>
      </c>
      <c r="T166" s="318">
        <f>IF(S166&gt;=$X$3,1,0)</f>
        <v>0</v>
      </c>
      <c r="U166" s="318">
        <f>O166*T166+P166*T166</f>
        <v>0</v>
      </c>
    </row>
    <row r="167" spans="1:21" s="318" customFormat="1" x14ac:dyDescent="0.2">
      <c r="A167" s="322">
        <v>36768</v>
      </c>
      <c r="B167" s="321">
        <v>234.41499300000001</v>
      </c>
      <c r="C167" s="320">
        <f>LN(B167/B166)</f>
        <v>-2.6244268984459123E-3</v>
      </c>
      <c r="D167" s="320">
        <f>AVERAGE(C147:C167)</f>
        <v>3.9769118557738724E-3</v>
      </c>
      <c r="E167" s="318">
        <f>_xlfn.STDEV.S(C147:C167)</f>
        <v>8.5599143011820776E-3</v>
      </c>
      <c r="F167" s="318">
        <f>E167*(21/(21-1.5))</f>
        <v>9.2183692474268521E-3</v>
      </c>
      <c r="G167" s="318">
        <f>_xlfn.VAR.S(C147:C167)</f>
        <v>7.3272132843581444E-5</v>
      </c>
      <c r="H167" s="318">
        <f>G167*(21/(21-1))</f>
        <v>7.6935739485760516E-5</v>
      </c>
      <c r="I167" s="320">
        <f>(SUM(C104:C124)*1+SUM(C125:C145)*2+SUM(C146:C166)*3)/6</f>
        <v>6.2766048002889999E-2</v>
      </c>
      <c r="J167" s="318">
        <f>IF(C167*O167&lt;&gt;0,C167,0)</f>
        <v>0</v>
      </c>
      <c r="K167" s="318" t="str">
        <f>IF(C167*O167=0,"",C167)</f>
        <v/>
      </c>
      <c r="O167" s="318">
        <f>IF(ISBLANK(L167),0,1)</f>
        <v>0</v>
      </c>
      <c r="P167" s="318">
        <f>IF(ISBLANK(M167),0,1)</f>
        <v>0</v>
      </c>
      <c r="Q167" s="318">
        <f>O167+P167</f>
        <v>0</v>
      </c>
      <c r="R167" s="318">
        <f>SUM(Q42:Q167)</f>
        <v>4</v>
      </c>
      <c r="S167" s="318">
        <f>R167/$X$2</f>
        <v>0.17391304347826086</v>
      </c>
      <c r="T167" s="318">
        <f>IF(S167&gt;=$X$3,1,0)</f>
        <v>0</v>
      </c>
      <c r="U167" s="318">
        <f>O167*T167+P167*T167</f>
        <v>0</v>
      </c>
    </row>
    <row r="168" spans="1:21" s="318" customFormat="1" x14ac:dyDescent="0.2">
      <c r="A168" s="322">
        <v>36769</v>
      </c>
      <c r="B168" s="321">
        <v>236.68400600000001</v>
      </c>
      <c r="C168" s="320">
        <f>LN(B168/B167)</f>
        <v>9.6329245043778756E-3</v>
      </c>
      <c r="D168" s="320">
        <f>AVERAGE(C148:C168)</f>
        <v>4.5771663152098701E-3</v>
      </c>
      <c r="E168" s="318">
        <f>_xlfn.STDEV.S(C148:C168)</f>
        <v>8.4899161387905799E-3</v>
      </c>
      <c r="F168" s="318">
        <f>E168*(21/(21-1.5))</f>
        <v>9.14298661100524E-3</v>
      </c>
      <c r="G168" s="318">
        <f>_xlfn.VAR.S(C148:C168)</f>
        <v>7.2078676043696742E-5</v>
      </c>
      <c r="H168" s="318">
        <f>G168*(21/(21-1))</f>
        <v>7.5682609845881583E-5</v>
      </c>
      <c r="I168" s="320">
        <f>(SUM(C105:C125)*1+SUM(C126:C146)*2+SUM(C147:C167)*3)/6</f>
        <v>6.0695646519183521E-2</v>
      </c>
      <c r="J168" s="318">
        <f>IF(C168*O168&lt;&gt;0,C168,0)</f>
        <v>0</v>
      </c>
      <c r="K168" s="318" t="str">
        <f>IF(C168*O168=0,"",C168)</f>
        <v/>
      </c>
      <c r="O168" s="318">
        <f>IF(ISBLANK(L168),0,1)</f>
        <v>0</v>
      </c>
      <c r="P168" s="318">
        <f>IF(ISBLANK(M168),0,1)</f>
        <v>0</v>
      </c>
      <c r="Q168" s="318">
        <f>O168+P168</f>
        <v>0</v>
      </c>
      <c r="R168" s="318">
        <f>SUM(Q43:Q168)</f>
        <v>4</v>
      </c>
      <c r="S168" s="318">
        <f>R168/$X$2</f>
        <v>0.17391304347826086</v>
      </c>
      <c r="T168" s="318">
        <f>IF(S168&gt;=$X$3,1,0)</f>
        <v>0</v>
      </c>
      <c r="U168" s="318">
        <f>O168*T168+P168*T168</f>
        <v>0</v>
      </c>
    </row>
    <row r="169" spans="1:21" s="318" customFormat="1" x14ac:dyDescent="0.2">
      <c r="A169" s="322">
        <v>36770</v>
      </c>
      <c r="B169" s="321">
        <v>237.29200700000001</v>
      </c>
      <c r="C169" s="320">
        <f>LN(B169/B168)</f>
        <v>2.5655363006199419E-3</v>
      </c>
      <c r="D169" s="320">
        <f>AVERAGE(C149:C169)</f>
        <v>5.0791505477225767E-3</v>
      </c>
      <c r="E169" s="318">
        <f>_xlfn.STDEV.S(C149:C169)</f>
        <v>8.0085676354128277E-3</v>
      </c>
      <c r="F169" s="318">
        <f>E169*(21/(21-1.5))</f>
        <v>8.624611299675353E-3</v>
      </c>
      <c r="G169" s="318">
        <f>_xlfn.VAR.S(C149:C169)</f>
        <v>6.413715557098181E-5</v>
      </c>
      <c r="H169" s="318">
        <f>G169*(21/(21-1))</f>
        <v>6.7344013349530897E-5</v>
      </c>
      <c r="I169" s="320">
        <f>(SUM(C106:C126)*1+SUM(C127:C147)*2+SUM(C148:C168)*3)/6</f>
        <v>6.2891772077981092E-2</v>
      </c>
      <c r="J169" s="318">
        <f>IF(C169*O169&lt;&gt;0,C169,0)</f>
        <v>0</v>
      </c>
      <c r="K169" s="318" t="str">
        <f>IF(C169*O169=0,"",C169)</f>
        <v/>
      </c>
      <c r="O169" s="318">
        <f>IF(ISBLANK(L169),0,1)</f>
        <v>0</v>
      </c>
      <c r="P169" s="318">
        <f>IF(ISBLANK(M169),0,1)</f>
        <v>0</v>
      </c>
      <c r="Q169" s="318">
        <f>O169+P169</f>
        <v>0</v>
      </c>
      <c r="R169" s="318">
        <f>SUM(Q44:Q169)</f>
        <v>3</v>
      </c>
      <c r="S169" s="318">
        <f>R169/$X$2</f>
        <v>0.13043478260869565</v>
      </c>
      <c r="T169" s="318">
        <f>IF(S169&gt;=$X$3,1,0)</f>
        <v>0</v>
      </c>
      <c r="U169" s="318">
        <f>O169*T169+P169*T169</f>
        <v>0</v>
      </c>
    </row>
    <row r="170" spans="1:21" s="318" customFormat="1" x14ac:dyDescent="0.2">
      <c r="A170" s="322">
        <v>36773</v>
      </c>
      <c r="B170" s="321">
        <v>236.32299800000001</v>
      </c>
      <c r="C170" s="320">
        <f>LN(B170/B169)</f>
        <v>-4.0919748820502002E-3</v>
      </c>
      <c r="D170" s="320">
        <f>AVERAGE(C150:C170)</f>
        <v>4.2771065073274597E-3</v>
      </c>
      <c r="E170" s="318">
        <f>_xlfn.STDEV.S(C150:C170)</f>
        <v>8.0451456769060001E-3</v>
      </c>
      <c r="F170" s="318">
        <f>E170*(21/(21-1.5))</f>
        <v>8.6640030366680002E-3</v>
      </c>
      <c r="G170" s="318">
        <f>_xlfn.VAR.S(C150:C170)</f>
        <v>6.4724368962639289E-5</v>
      </c>
      <c r="H170" s="318">
        <f>G170*(21/(21-1))</f>
        <v>6.7960587410771263E-5</v>
      </c>
      <c r="I170" s="320">
        <f>(SUM(C107:C127)*1+SUM(C128:C148)*2+SUM(C149:C169)*3)/6</f>
        <v>6.7025836995054697E-2</v>
      </c>
      <c r="J170" s="318">
        <f>IF(C170*O170&lt;&gt;0,C170,0)</f>
        <v>0</v>
      </c>
      <c r="K170" s="318" t="str">
        <f>IF(C170*O170=0,"",C170)</f>
        <v/>
      </c>
      <c r="O170" s="318">
        <f>IF(ISBLANK(L170),0,1)</f>
        <v>0</v>
      </c>
      <c r="P170" s="318">
        <f>IF(ISBLANK(M170),0,1)</f>
        <v>0</v>
      </c>
      <c r="Q170" s="318">
        <f>O170+P170</f>
        <v>0</v>
      </c>
      <c r="R170" s="318">
        <f>SUM(Q45:Q170)</f>
        <v>3</v>
      </c>
      <c r="S170" s="318">
        <f>R170/$X$2</f>
        <v>0.13043478260869565</v>
      </c>
      <c r="T170" s="318">
        <f>IF(S170&gt;=$X$3,1,0)</f>
        <v>0</v>
      </c>
      <c r="U170" s="318">
        <f>O170*T170+P170*T170</f>
        <v>0</v>
      </c>
    </row>
    <row r="171" spans="1:21" s="318" customFormat="1" x14ac:dyDescent="0.2">
      <c r="A171" s="322">
        <v>36774</v>
      </c>
      <c r="B171" s="321">
        <v>234.134995</v>
      </c>
      <c r="C171" s="320">
        <f>LN(B171/B170)</f>
        <v>-9.3016541675351189E-3</v>
      </c>
      <c r="D171" s="320">
        <f>AVERAGE(C151:C171)</f>
        <v>3.7841600747398796E-3</v>
      </c>
      <c r="E171" s="318">
        <f>_xlfn.STDEV.S(C151:C171)</f>
        <v>8.5538132146143891E-3</v>
      </c>
      <c r="F171" s="318">
        <f>E171*(21/(21-1.5))</f>
        <v>9.2117988465078033E-3</v>
      </c>
      <c r="G171" s="318">
        <f>_xlfn.VAR.S(C151:C171)</f>
        <v>7.3167720510511754E-5</v>
      </c>
      <c r="H171" s="318">
        <f>G171*(21/(21-1))</f>
        <v>7.6826106536037343E-5</v>
      </c>
      <c r="I171" s="320">
        <f>(SUM(C108:C128)*1+SUM(C129:C149)*2+SUM(C150:C170)*3)/6</f>
        <v>6.3956261013774371E-2</v>
      </c>
      <c r="J171" s="318">
        <f>IF(C171*O171&lt;&gt;0,C171,0)</f>
        <v>0</v>
      </c>
      <c r="K171" s="318" t="str">
        <f>IF(C171*O171=0,"",C171)</f>
        <v/>
      </c>
      <c r="O171" s="318">
        <f>IF(ISBLANK(L171),0,1)</f>
        <v>0</v>
      </c>
      <c r="P171" s="318">
        <f>IF(ISBLANK(M171),0,1)</f>
        <v>0</v>
      </c>
      <c r="Q171" s="318">
        <f>O171+P171</f>
        <v>0</v>
      </c>
      <c r="R171" s="318">
        <f>SUM(Q46:Q171)</f>
        <v>2</v>
      </c>
      <c r="S171" s="318">
        <f>R171/$X$2</f>
        <v>8.6956521739130432E-2</v>
      </c>
      <c r="T171" s="318">
        <f>IF(S171&gt;=$X$3,1,0)</f>
        <v>0</v>
      </c>
      <c r="U171" s="318">
        <f>O171*T171+P171*T171</f>
        <v>0</v>
      </c>
    </row>
    <row r="172" spans="1:21" s="318" customFormat="1" x14ac:dyDescent="0.2">
      <c r="A172" s="322">
        <v>36775</v>
      </c>
      <c r="B172" s="321">
        <v>233.328003</v>
      </c>
      <c r="C172" s="320">
        <f>LN(B172/B171)</f>
        <v>-3.452648894638925E-3</v>
      </c>
      <c r="D172" s="320">
        <f>AVERAGE(C152:C172)</f>
        <v>3.5086733868917317E-3</v>
      </c>
      <c r="E172" s="318">
        <f>_xlfn.STDEV.S(C152:C172)</f>
        <v>8.6948977964264994E-3</v>
      </c>
      <c r="F172" s="318">
        <f>E172*(21/(21-1.5))</f>
        <v>9.3637360884593068E-3</v>
      </c>
      <c r="G172" s="318">
        <f>_xlfn.VAR.S(C152:C172)</f>
        <v>7.5601247690302388E-5</v>
      </c>
      <c r="H172" s="318">
        <f>G172*(21/(21-1))</f>
        <v>7.9381310074817511E-5</v>
      </c>
      <c r="I172" s="320">
        <f>(SUM(C109:C129)*1+SUM(C130:C150)*2+SUM(C151:C171)*3)/6</f>
        <v>5.8464270294057964E-2</v>
      </c>
      <c r="J172" s="318">
        <f>IF(C172*O172&lt;&gt;0,C172,0)</f>
        <v>0</v>
      </c>
      <c r="K172" s="318" t="str">
        <f>IF(C172*O172=0,"",C172)</f>
        <v/>
      </c>
      <c r="O172" s="318">
        <f>IF(ISBLANK(L172),0,1)</f>
        <v>0</v>
      </c>
      <c r="P172" s="318">
        <f>IF(ISBLANK(M172),0,1)</f>
        <v>0</v>
      </c>
      <c r="Q172" s="318">
        <f>O172+P172</f>
        <v>0</v>
      </c>
      <c r="R172" s="318">
        <f>SUM(Q47:Q172)</f>
        <v>2</v>
      </c>
      <c r="S172" s="318">
        <f>R172/$X$2</f>
        <v>8.6956521739130432E-2</v>
      </c>
      <c r="T172" s="318">
        <f>IF(S172&gt;=$X$3,1,0)</f>
        <v>0</v>
      </c>
      <c r="U172" s="318">
        <f>O172*T172+P172*T172</f>
        <v>0</v>
      </c>
    </row>
    <row r="173" spans="1:21" s="318" customFormat="1" x14ac:dyDescent="0.2">
      <c r="A173" s="322">
        <v>36776</v>
      </c>
      <c r="B173" s="321">
        <v>234.31500199999999</v>
      </c>
      <c r="C173" s="320">
        <f>LN(B173/B172)</f>
        <v>4.2211706579541094E-3</v>
      </c>
      <c r="D173" s="320">
        <f>AVERAGE(C153:C173)</f>
        <v>3.1655509198565517E-3</v>
      </c>
      <c r="E173" s="318">
        <f>_xlfn.STDEV.S(C153:C173)</f>
        <v>8.506951259574673E-3</v>
      </c>
      <c r="F173" s="318">
        <f>E173*(21/(21-1.5))</f>
        <v>9.1613321256958005E-3</v>
      </c>
      <c r="G173" s="318">
        <f>_xlfn.VAR.S(C153:C173)</f>
        <v>7.23682197327791E-5</v>
      </c>
      <c r="H173" s="318">
        <f>G173*(21/(21-1))</f>
        <v>7.5986630719418059E-5</v>
      </c>
      <c r="I173" s="320">
        <f>(SUM(C110:C130)*1+SUM(C131:C151)*2+SUM(C152:C172)*3)/6</f>
        <v>5.5802813064621558E-2</v>
      </c>
      <c r="J173" s="318">
        <f>IF(C173*O173&lt;&gt;0,C173,0)</f>
        <v>0</v>
      </c>
      <c r="K173" s="318" t="str">
        <f>IF(C173*O173=0,"",C173)</f>
        <v/>
      </c>
      <c r="O173" s="318">
        <f>IF(ISBLANK(L173),0,1)</f>
        <v>0</v>
      </c>
      <c r="P173" s="318">
        <f>IF(ISBLANK(M173),0,1)</f>
        <v>0</v>
      </c>
      <c r="Q173" s="318">
        <f>O173+P173</f>
        <v>0</v>
      </c>
      <c r="R173" s="318">
        <f>SUM(Q48:Q173)</f>
        <v>2</v>
      </c>
      <c r="S173" s="318">
        <f>R173/$X$2</f>
        <v>8.6956521739130432E-2</v>
      </c>
      <c r="T173" s="318">
        <f>IF(S173&gt;=$X$3,1,0)</f>
        <v>0</v>
      </c>
      <c r="U173" s="318">
        <f>O173*T173+P173*T173</f>
        <v>0</v>
      </c>
    </row>
    <row r="174" spans="1:21" s="318" customFormat="1" x14ac:dyDescent="0.2">
      <c r="A174" s="322">
        <v>36777</v>
      </c>
      <c r="B174" s="321">
        <v>235.01899700000001</v>
      </c>
      <c r="C174" s="320">
        <f>LN(B174/B173)</f>
        <v>2.9999766881922008E-3</v>
      </c>
      <c r="D174" s="320">
        <f>AVERAGE(C154:C174)</f>
        <v>3.5130101755348067E-3</v>
      </c>
      <c r="E174" s="318">
        <f>_xlfn.STDEV.S(C154:C174)</f>
        <v>8.3341820726828188E-3</v>
      </c>
      <c r="F174" s="318">
        <f>E174*(21/(21-1.5))</f>
        <v>8.9752730013507274E-3</v>
      </c>
      <c r="G174" s="318">
        <f>_xlfn.VAR.S(C154:C174)</f>
        <v>6.9458590820627676E-5</v>
      </c>
      <c r="H174" s="318">
        <f>G174*(21/(21-1))</f>
        <v>7.2931520361659059E-5</v>
      </c>
      <c r="I174" s="320">
        <f>(SUM(C111:C131)*1+SUM(C132:C152)*2+SUM(C153:C173)*3)/6</f>
        <v>5.5714069240112463E-2</v>
      </c>
      <c r="J174" s="318">
        <f>IF(C174*O174&lt;&gt;0,C174,0)</f>
        <v>0</v>
      </c>
      <c r="K174" s="318" t="str">
        <f>IF(C174*O174=0,"",C174)</f>
        <v/>
      </c>
      <c r="O174" s="318">
        <f>IF(ISBLANK(L174),0,1)</f>
        <v>0</v>
      </c>
      <c r="P174" s="318">
        <f>IF(ISBLANK(M174),0,1)</f>
        <v>0</v>
      </c>
      <c r="Q174" s="318">
        <f>O174+P174</f>
        <v>0</v>
      </c>
      <c r="R174" s="318">
        <f>SUM(Q49:Q174)</f>
        <v>2</v>
      </c>
      <c r="S174" s="318">
        <f>R174/$X$2</f>
        <v>8.6956521739130432E-2</v>
      </c>
      <c r="T174" s="318">
        <f>IF(S174&gt;=$X$3,1,0)</f>
        <v>0</v>
      </c>
      <c r="U174" s="318">
        <f>O174*T174+P174*T174</f>
        <v>0</v>
      </c>
    </row>
    <row r="175" spans="1:21" s="318" customFormat="1" x14ac:dyDescent="0.2">
      <c r="A175" s="322">
        <v>36780</v>
      </c>
      <c r="B175" s="321">
        <v>235.544006</v>
      </c>
      <c r="C175" s="320">
        <f>LN(B175/B174)</f>
        <v>2.2314088209058913E-3</v>
      </c>
      <c r="D175" s="320">
        <f>AVERAGE(C155:C175)</f>
        <v>2.9744925625415993E-3</v>
      </c>
      <c r="E175" s="318">
        <f>_xlfn.STDEV.S(C155:C175)</f>
        <v>8.0130461713960668E-3</v>
      </c>
      <c r="F175" s="318">
        <f>E175*(21/(21-1.5))</f>
        <v>8.6294343384265334E-3</v>
      </c>
      <c r="G175" s="318">
        <f>_xlfn.VAR.S(C155:C175)</f>
        <v>6.4208908944925165E-5</v>
      </c>
      <c r="H175" s="318">
        <f>G175*(21/(21-1))</f>
        <v>6.7419354392171424E-5</v>
      </c>
      <c r="I175" s="320">
        <f>(SUM(C112:C132)*1+SUM(C133:C153)*2+SUM(C154:C174)*3)/6</f>
        <v>5.554431531265E-2</v>
      </c>
      <c r="J175" s="318">
        <f>IF(C175*O175&lt;&gt;0,C175,0)</f>
        <v>2.2314088209058913E-3</v>
      </c>
      <c r="K175" s="318">
        <f>IF(C175*O175=0,"",C175)</f>
        <v>2.2314088209058913E-3</v>
      </c>
      <c r="L175" s="325" t="s">
        <v>184</v>
      </c>
      <c r="M175" s="325"/>
      <c r="O175" s="318">
        <f>IF(ISBLANK(L175),0,1)</f>
        <v>1</v>
      </c>
      <c r="P175" s="318">
        <f>IF(ISBLANK(M175),0,1)</f>
        <v>0</v>
      </c>
      <c r="Q175" s="318">
        <f>O175+P175</f>
        <v>1</v>
      </c>
      <c r="R175" s="318">
        <f>SUM(Q50:Q175)</f>
        <v>3</v>
      </c>
      <c r="S175" s="318">
        <f>R175/$X$2</f>
        <v>0.13043478260869565</v>
      </c>
      <c r="T175" s="318">
        <f>IF(S175&gt;=$X$3,1,0)</f>
        <v>0</v>
      </c>
      <c r="U175" s="318">
        <f>O175*T175+P175*T175</f>
        <v>0</v>
      </c>
    </row>
    <row r="176" spans="1:21" s="318" customFormat="1" x14ac:dyDescent="0.2">
      <c r="A176" s="322">
        <v>36781</v>
      </c>
      <c r="B176" s="321">
        <v>238.57899499999999</v>
      </c>
      <c r="C176" s="320">
        <f>LN(B176/B175)</f>
        <v>1.2802713425723707E-2</v>
      </c>
      <c r="D176" s="320">
        <f>AVERAGE(C156:C176)</f>
        <v>2.5957465592109964E-3</v>
      </c>
      <c r="E176" s="318">
        <f>_xlfn.STDEV.S(C156:C176)</f>
        <v>7.2854793325344792E-3</v>
      </c>
      <c r="F176" s="318">
        <f>E176*(21/(21-1.5))</f>
        <v>7.8459008196525154E-3</v>
      </c>
      <c r="G176" s="318">
        <f>_xlfn.VAR.S(C156:C176)</f>
        <v>5.3078209104787043E-5</v>
      </c>
      <c r="H176" s="318">
        <f>G176*(21/(21-1))</f>
        <v>5.5732119560026397E-5</v>
      </c>
      <c r="I176" s="320">
        <f>(SUM(C113:C133)*1+SUM(C134:C154)*2+SUM(C155:C175)*3)/6</f>
        <v>5.1843031736331098E-2</v>
      </c>
      <c r="J176" s="318">
        <f>IF(C176*O176&lt;&gt;0,C176,0)</f>
        <v>0</v>
      </c>
      <c r="K176" s="318" t="str">
        <f>IF(C176*O176=0,"",C176)</f>
        <v/>
      </c>
      <c r="O176" s="318">
        <f>IF(ISBLANK(L176),0,1)</f>
        <v>0</v>
      </c>
      <c r="P176" s="318">
        <f>IF(ISBLANK(M176),0,1)</f>
        <v>0</v>
      </c>
      <c r="Q176" s="318">
        <f>O176+P176</f>
        <v>0</v>
      </c>
      <c r="R176" s="318">
        <f>SUM(Q51:Q176)</f>
        <v>3</v>
      </c>
      <c r="S176" s="318">
        <f>R176/$X$2</f>
        <v>0.13043478260869565</v>
      </c>
      <c r="T176" s="318">
        <f>IF(S176&gt;=$X$3,1,0)</f>
        <v>0</v>
      </c>
      <c r="U176" s="318">
        <f>O176*T176+P176*T176</f>
        <v>0</v>
      </c>
    </row>
    <row r="177" spans="1:21" s="318" customFormat="1" x14ac:dyDescent="0.2">
      <c r="A177" s="322">
        <v>36782</v>
      </c>
      <c r="B177" s="321">
        <v>237.391006</v>
      </c>
      <c r="C177" s="320">
        <f>LN(B177/B176)</f>
        <v>-4.9918753889672263E-3</v>
      </c>
      <c r="D177" s="320">
        <f>AVERAGE(C157:C177)</f>
        <v>2.2079916302117563E-3</v>
      </c>
      <c r="E177" s="318">
        <f>_xlfn.STDEV.S(C157:C177)</f>
        <v>7.468836841349108E-3</v>
      </c>
      <c r="F177" s="318">
        <f>E177*(21/(21-1.5))</f>
        <v>8.0433627522221163E-3</v>
      </c>
      <c r="G177" s="318">
        <f>_xlfn.VAR.S(C157:C177)</f>
        <v>5.5783523762693723E-5</v>
      </c>
      <c r="H177" s="318">
        <f>G177*(21/(21-1))</f>
        <v>5.8572699950828412E-5</v>
      </c>
      <c r="I177" s="320">
        <f>(SUM(C114:C134)*1+SUM(C135:C155)*2+SUM(C156:C176)*3)/6</f>
        <v>5.5077228622652713E-2</v>
      </c>
      <c r="J177" s="318">
        <f>IF(C177*O177&lt;&gt;0,C177,0)</f>
        <v>0</v>
      </c>
      <c r="K177" s="318" t="str">
        <f>IF(C177*O177=0,"",C177)</f>
        <v/>
      </c>
      <c r="O177" s="318">
        <f>IF(ISBLANK(L177),0,1)</f>
        <v>0</v>
      </c>
      <c r="P177" s="318">
        <f>IF(ISBLANK(M177),0,1)</f>
        <v>0</v>
      </c>
      <c r="Q177" s="318">
        <f>O177+P177</f>
        <v>0</v>
      </c>
      <c r="R177" s="318">
        <f>SUM(Q52:Q177)</f>
        <v>3</v>
      </c>
      <c r="S177" s="318">
        <f>R177/$X$2</f>
        <v>0.13043478260869565</v>
      </c>
      <c r="T177" s="318">
        <f>IF(S177&gt;=$X$3,1,0)</f>
        <v>0</v>
      </c>
      <c r="U177" s="318">
        <f>O177*T177+P177*T177</f>
        <v>0</v>
      </c>
    </row>
    <row r="178" spans="1:21" s="318" customFormat="1" x14ac:dyDescent="0.2">
      <c r="A178" s="322">
        <v>36783</v>
      </c>
      <c r="B178" s="321">
        <v>241.13800000000001</v>
      </c>
      <c r="C178" s="320">
        <f>LN(B178/B177)</f>
        <v>1.5660787685183447E-2</v>
      </c>
      <c r="D178" s="320">
        <f>AVERAGE(C158:C178)</f>
        <v>2.4390235025711035E-3</v>
      </c>
      <c r="E178" s="318">
        <f>_xlfn.STDEV.S(C158:C178)</f>
        <v>7.8152028943103049E-3</v>
      </c>
      <c r="F178" s="318">
        <f>E178*(21/(21-1.5))</f>
        <v>8.4163723477187896E-3</v>
      </c>
      <c r="G178" s="318">
        <f>_xlfn.VAR.S(C158:C178)</f>
        <v>6.1077396279236176E-5</v>
      </c>
      <c r="H178" s="318">
        <f>G178*(21/(21-1))</f>
        <v>6.4131266093197986E-5</v>
      </c>
      <c r="I178" s="320">
        <f>(SUM(C115:C135)*1+SUM(C136:C156)*2+SUM(C157:C177)*3)/6</f>
        <v>5.0715063420146422E-2</v>
      </c>
      <c r="J178" s="318">
        <f>IF(C178*O178&lt;&gt;0,C178,0)</f>
        <v>0</v>
      </c>
      <c r="K178" s="318" t="str">
        <f>IF(C178*O178=0,"",C178)</f>
        <v/>
      </c>
      <c r="O178" s="318">
        <f>IF(ISBLANK(L178),0,1)</f>
        <v>0</v>
      </c>
      <c r="P178" s="318">
        <f>IF(ISBLANK(M178),0,1)</f>
        <v>0</v>
      </c>
      <c r="Q178" s="318">
        <f>O178+P178</f>
        <v>0</v>
      </c>
      <c r="R178" s="318">
        <f>SUM(Q53:Q178)</f>
        <v>3</v>
      </c>
      <c r="S178" s="318">
        <f>R178/$X$2</f>
        <v>0.13043478260869565</v>
      </c>
      <c r="T178" s="318">
        <f>IF(S178&gt;=$X$3,1,0)</f>
        <v>0</v>
      </c>
      <c r="U178" s="318">
        <f>O178*T178+P178*T178</f>
        <v>0</v>
      </c>
    </row>
    <row r="179" spans="1:21" s="318" customFormat="1" x14ac:dyDescent="0.2">
      <c r="A179" s="322">
        <v>36784</v>
      </c>
      <c r="B179" s="321">
        <v>240.175995</v>
      </c>
      <c r="C179" s="320">
        <f>LN(B179/B178)</f>
        <v>-3.9974166178846412E-3</v>
      </c>
      <c r="D179" s="320">
        <f>AVERAGE(C159:C179)</f>
        <v>2.1732805256306112E-3</v>
      </c>
      <c r="E179" s="318">
        <f>_xlfn.STDEV.S(C159:C179)</f>
        <v>7.9396480497489659E-3</v>
      </c>
      <c r="F179" s="318">
        <f>E179*(21/(21-1.5))</f>
        <v>8.550390207421963E-3</v>
      </c>
      <c r="G179" s="318">
        <f>_xlfn.VAR.S(C159:C179)</f>
        <v>6.3038011153882548E-5</v>
      </c>
      <c r="H179" s="318">
        <f>G179*(21/(21-1))</f>
        <v>6.6189911711576676E-5</v>
      </c>
      <c r="I179" s="320">
        <f>(SUM(C116:C136)*1+SUM(C137:C157)*2+SUM(C158:C178)*3)/6</f>
        <v>5.6547667163524017E-2</v>
      </c>
      <c r="J179" s="318">
        <f>IF(C179*O179&lt;&gt;0,C179,0)</f>
        <v>0</v>
      </c>
      <c r="K179" s="318" t="str">
        <f>IF(C179*O179=0,"",C179)</f>
        <v/>
      </c>
      <c r="O179" s="318">
        <f>IF(ISBLANK(L179),0,1)</f>
        <v>0</v>
      </c>
      <c r="P179" s="318">
        <f>IF(ISBLANK(M179),0,1)</f>
        <v>0</v>
      </c>
      <c r="Q179" s="318">
        <f>O179+P179</f>
        <v>0</v>
      </c>
      <c r="R179" s="318">
        <f>SUM(Q54:Q179)</f>
        <v>3</v>
      </c>
      <c r="S179" s="318">
        <f>R179/$X$2</f>
        <v>0.13043478260869565</v>
      </c>
      <c r="T179" s="318">
        <f>IF(S179&gt;=$X$3,1,0)</f>
        <v>0</v>
      </c>
      <c r="U179" s="318">
        <f>O179*T179+P179*T179</f>
        <v>0</v>
      </c>
    </row>
    <row r="180" spans="1:21" s="318" customFormat="1" x14ac:dyDescent="0.2">
      <c r="A180" s="322">
        <v>36787</v>
      </c>
      <c r="B180" s="321">
        <v>239.046997</v>
      </c>
      <c r="C180" s="320">
        <f>LN(B180/B179)</f>
        <v>-4.7117943320222188E-3</v>
      </c>
      <c r="D180" s="320">
        <f>AVERAGE(C160:C180)</f>
        <v>1.8100701811382392E-3</v>
      </c>
      <c r="E180" s="318">
        <f>_xlfn.STDEV.S(C160:C180)</f>
        <v>8.0772614475069365E-3</v>
      </c>
      <c r="F180" s="318">
        <f>E180*(21/(21-1.5))</f>
        <v>8.6985892511613153E-3</v>
      </c>
      <c r="G180" s="318">
        <f>_xlfn.VAR.S(C160:C180)</f>
        <v>6.5242152491381864E-5</v>
      </c>
      <c r="H180" s="318">
        <f>G180*(21/(21-1))</f>
        <v>6.8504260115950961E-5</v>
      </c>
      <c r="I180" s="320">
        <f>(SUM(C117:C137)*1+SUM(C138:C158)*2+SUM(C159:C179)*3)/6</f>
        <v>5.463518802131364E-2</v>
      </c>
      <c r="J180" s="318">
        <f>IF(C180*O180&lt;&gt;0,C180,0)</f>
        <v>0</v>
      </c>
      <c r="K180" s="318" t="str">
        <f>IF(C180*O180=0,"",C180)</f>
        <v/>
      </c>
      <c r="O180" s="318">
        <f>IF(ISBLANK(L180),0,1)</f>
        <v>0</v>
      </c>
      <c r="P180" s="318">
        <f>IF(ISBLANK(M180),0,1)</f>
        <v>0</v>
      </c>
      <c r="Q180" s="318">
        <f>O180+P180</f>
        <v>0</v>
      </c>
      <c r="R180" s="318">
        <f>SUM(Q55:Q180)</f>
        <v>3</v>
      </c>
      <c r="S180" s="318">
        <f>R180/$X$2</f>
        <v>0.13043478260869565</v>
      </c>
      <c r="T180" s="318">
        <f>IF(S180&gt;=$X$3,1,0)</f>
        <v>0</v>
      </c>
      <c r="U180" s="318">
        <f>O180*T180+P180*T180</f>
        <v>0</v>
      </c>
    </row>
    <row r="181" spans="1:21" s="318" customFormat="1" x14ac:dyDescent="0.2">
      <c r="A181" s="322">
        <v>36788</v>
      </c>
      <c r="B181" s="321">
        <v>237.19700599999999</v>
      </c>
      <c r="C181" s="320">
        <f>LN(B181/B180)</f>
        <v>-7.7691279835186951E-3</v>
      </c>
      <c r="D181" s="320">
        <f>AVERAGE(C161:C181)</f>
        <v>5.6993562188273621E-4</v>
      </c>
      <c r="E181" s="318">
        <f>_xlfn.STDEV.S(C161:C181)</f>
        <v>7.3934310235363827E-3</v>
      </c>
      <c r="F181" s="318">
        <f>E181*(21/(21-1.5))</f>
        <v>7.9621564868853356E-3</v>
      </c>
      <c r="G181" s="318">
        <f>_xlfn.VAR.S(C161:C181)</f>
        <v>5.4662822299790244E-5</v>
      </c>
      <c r="H181" s="318">
        <f>G181*(21/(21-1))</f>
        <v>5.7395963414779759E-5</v>
      </c>
      <c r="I181" s="320">
        <f>(SUM(C118:C138)*1+SUM(C139:C159)*2+SUM(C160:C180)*3)/6</f>
        <v>5.2748572091317149E-2</v>
      </c>
      <c r="J181" s="318">
        <f>IF(C181*O181&lt;&gt;0,C181,0)</f>
        <v>0</v>
      </c>
      <c r="K181" s="318" t="str">
        <f>IF(C181*O181=0,"",C181)</f>
        <v/>
      </c>
      <c r="O181" s="318">
        <f>IF(ISBLANK(L181),0,1)</f>
        <v>0</v>
      </c>
      <c r="P181" s="318">
        <f>IF(ISBLANK(M181),0,1)</f>
        <v>0</v>
      </c>
      <c r="Q181" s="318">
        <f>O181+P181</f>
        <v>0</v>
      </c>
      <c r="R181" s="318">
        <f>SUM(Q56:Q181)</f>
        <v>3</v>
      </c>
      <c r="S181" s="318">
        <f>R181/$X$2</f>
        <v>0.13043478260869565</v>
      </c>
      <c r="T181" s="318">
        <f>IF(S181&gt;=$X$3,1,0)</f>
        <v>0</v>
      </c>
      <c r="U181" s="318">
        <f>O181*T181+P181*T181</f>
        <v>0</v>
      </c>
    </row>
    <row r="182" spans="1:21" s="318" customFormat="1" x14ac:dyDescent="0.2">
      <c r="A182" s="322">
        <v>36789</v>
      </c>
      <c r="B182" s="321">
        <v>233.824005</v>
      </c>
      <c r="C182" s="320">
        <f>LN(B182/B181)</f>
        <v>-1.4322327791800659E-2</v>
      </c>
      <c r="D182" s="320">
        <f>AVERAGE(C162:C182)</f>
        <v>2.1800168209475576E-4</v>
      </c>
      <c r="E182" s="318">
        <f>_xlfn.STDEV.S(C162:C182)</f>
        <v>7.9251504251468124E-3</v>
      </c>
      <c r="F182" s="318">
        <f>E182*(21/(21-1.5))</f>
        <v>8.5347773809273369E-3</v>
      </c>
      <c r="G182" s="318">
        <f>_xlfn.VAR.S(C162:C182)</f>
        <v>6.2808009261204704E-5</v>
      </c>
      <c r="H182" s="318">
        <f>G182*(21/(21-1))</f>
        <v>6.5948409724264946E-5</v>
      </c>
      <c r="I182" s="320">
        <f>(SUM(C119:C139)*1+SUM(C140:C160)*2+SUM(C161:C181)*3)/6</f>
        <v>4.4402155233113728E-2</v>
      </c>
      <c r="J182" s="318">
        <f>IF(C182*O182&lt;&gt;0,C182,0)</f>
        <v>0</v>
      </c>
      <c r="K182" s="318" t="str">
        <f>IF(C182*O182=0,"",C182)</f>
        <v/>
      </c>
      <c r="O182" s="318">
        <f>IF(ISBLANK(L182),0,1)</f>
        <v>0</v>
      </c>
      <c r="P182" s="318">
        <f>IF(ISBLANK(M182),0,1)</f>
        <v>0</v>
      </c>
      <c r="Q182" s="318">
        <f>O182+P182</f>
        <v>0</v>
      </c>
      <c r="R182" s="318">
        <f>SUM(Q57:Q182)</f>
        <v>3</v>
      </c>
      <c r="S182" s="318">
        <f>R182/$X$2</f>
        <v>0.13043478260869565</v>
      </c>
      <c r="T182" s="318">
        <f>IF(S182&gt;=$X$3,1,0)</f>
        <v>0</v>
      </c>
      <c r="U182" s="318">
        <f>O182*T182+P182*T182</f>
        <v>0</v>
      </c>
    </row>
    <row r="183" spans="1:21" s="318" customFormat="1" x14ac:dyDescent="0.2">
      <c r="A183" s="322">
        <v>36790</v>
      </c>
      <c r="B183" s="321">
        <v>231.36000100000001</v>
      </c>
      <c r="C183" s="320">
        <f>LN(B183/B182)</f>
        <v>-1.059377369974359E-2</v>
      </c>
      <c r="D183" s="320">
        <f>AVERAGE(C163:C183)</f>
        <v>-7.2512075241919184E-4</v>
      </c>
      <c r="E183" s="318">
        <f>_xlfn.STDEV.S(C163:C183)</f>
        <v>7.9796216445683632E-3</v>
      </c>
      <c r="F183" s="318">
        <f>E183*(21/(21-1.5))</f>
        <v>8.5934386941505445E-3</v>
      </c>
      <c r="G183" s="318">
        <f>_xlfn.VAR.S(C163:C183)</f>
        <v>6.3674361590463897E-5</v>
      </c>
      <c r="H183" s="318">
        <f>G183*(21/(21-1))</f>
        <v>6.6858079669987095E-5</v>
      </c>
      <c r="I183" s="320">
        <f>(SUM(C120:C140)*1+SUM(C141:C161)*2+SUM(C162:C182)*3)/6</f>
        <v>3.6828249840626749E-2</v>
      </c>
      <c r="J183" s="318">
        <f>IF(C183*O183&lt;&gt;0,C183,0)</f>
        <v>0</v>
      </c>
      <c r="K183" s="318" t="str">
        <f>IF(C183*O183=0,"",C183)</f>
        <v/>
      </c>
      <c r="O183" s="318">
        <f>IF(ISBLANK(L183),0,1)</f>
        <v>0</v>
      </c>
      <c r="P183" s="318">
        <f>IF(ISBLANK(M183),0,1)</f>
        <v>0</v>
      </c>
      <c r="Q183" s="318">
        <f>O183+P183</f>
        <v>0</v>
      </c>
      <c r="R183" s="318">
        <f>SUM(Q58:Q183)</f>
        <v>3</v>
      </c>
      <c r="S183" s="318">
        <f>R183/$X$2</f>
        <v>0.13043478260869565</v>
      </c>
      <c r="T183" s="318">
        <f>IF(S183&gt;=$X$3,1,0)</f>
        <v>0</v>
      </c>
      <c r="U183" s="318">
        <f>O183*T183+P183*T183</f>
        <v>0</v>
      </c>
    </row>
    <row r="184" spans="1:21" s="318" customFormat="1" x14ac:dyDescent="0.2">
      <c r="A184" s="322">
        <v>36791</v>
      </c>
      <c r="B184" s="321">
        <v>226.212997</v>
      </c>
      <c r="C184" s="320">
        <f>LN(B184/B183)</f>
        <v>-2.2497923259527507E-2</v>
      </c>
      <c r="D184" s="320">
        <f>AVERAGE(C164:C184)</f>
        <v>-2.2596150755074076E-3</v>
      </c>
      <c r="E184" s="318">
        <f>_xlfn.STDEV.S(C164:C184)</f>
        <v>8.9130761888015306E-3</v>
      </c>
      <c r="F184" s="318">
        <f>E184*(21/(21-1.5))</f>
        <v>9.598697434093955E-3</v>
      </c>
      <c r="G184" s="318">
        <f>_xlfn.VAR.S(C164:C184)</f>
        <v>7.9442927147380804E-5</v>
      </c>
      <c r="H184" s="318">
        <f>G184*(21/(21-1))</f>
        <v>8.3415073504749854E-5</v>
      </c>
      <c r="I184" s="320">
        <f>(SUM(C121:C141)*1+SUM(C142:C162)*2+SUM(C163:C183)*3)/6</f>
        <v>3.0082160244413198E-2</v>
      </c>
      <c r="J184" s="318">
        <f>IF(C184*O184&lt;&gt;0,C184,0)</f>
        <v>0</v>
      </c>
      <c r="K184" s="318" t="str">
        <f>IF(C184*O184=0,"",C184)</f>
        <v/>
      </c>
      <c r="O184" s="318">
        <f>IF(ISBLANK(L184),0,1)</f>
        <v>0</v>
      </c>
      <c r="P184" s="318">
        <f>IF(ISBLANK(M184),0,1)</f>
        <v>0</v>
      </c>
      <c r="Q184" s="318">
        <f>O184+P184</f>
        <v>0</v>
      </c>
      <c r="R184" s="318">
        <f>SUM(Q59:Q184)</f>
        <v>3</v>
      </c>
      <c r="S184" s="318">
        <f>R184/$X$2</f>
        <v>0.13043478260869565</v>
      </c>
      <c r="T184" s="318">
        <f>IF(S184&gt;=$X$3,1,0)</f>
        <v>0</v>
      </c>
      <c r="U184" s="318">
        <f>O184*T184+P184*T184</f>
        <v>0</v>
      </c>
    </row>
    <row r="185" spans="1:21" s="318" customFormat="1" x14ac:dyDescent="0.2">
      <c r="A185" s="322">
        <v>36794</v>
      </c>
      <c r="B185" s="321">
        <v>227.526993</v>
      </c>
      <c r="C185" s="320">
        <f>LN(B185/B184)</f>
        <v>5.7918618688952142E-3</v>
      </c>
      <c r="D185" s="320">
        <f>AVERAGE(C165:C185)</f>
        <v>-1.9818055931911699E-3</v>
      </c>
      <c r="E185" s="318">
        <f>_xlfn.STDEV.S(C165:C185)</f>
        <v>9.075094698659367E-3</v>
      </c>
      <c r="F185" s="318">
        <f>E185*(21/(21-1.5))</f>
        <v>9.7731789062485488E-3</v>
      </c>
      <c r="G185" s="318">
        <f>_xlfn.VAR.S(C165:C185)</f>
        <v>8.2357343789635348E-5</v>
      </c>
      <c r="H185" s="318">
        <f>G185*(21/(21-1))</f>
        <v>8.6475210979117113E-5</v>
      </c>
      <c r="I185" s="320">
        <f>(SUM(C122:C142)*1+SUM(C143:C163)*2+SUM(C164:C184)*3)/6</f>
        <v>1.6845762995009336E-2</v>
      </c>
      <c r="J185" s="318">
        <f>IF(C185*O185&lt;&gt;0,C185,0)</f>
        <v>0</v>
      </c>
      <c r="K185" s="318" t="str">
        <f>IF(C185*O185=0,"",C185)</f>
        <v/>
      </c>
      <c r="O185" s="318">
        <f>IF(ISBLANK(L185),0,1)</f>
        <v>0</v>
      </c>
      <c r="P185" s="318">
        <f>IF(ISBLANK(M185),0,1)</f>
        <v>0</v>
      </c>
      <c r="Q185" s="318">
        <f>O185+P185</f>
        <v>0</v>
      </c>
      <c r="R185" s="318">
        <f>SUM(Q60:Q185)</f>
        <v>3</v>
      </c>
      <c r="S185" s="318">
        <f>R185/$X$2</f>
        <v>0.13043478260869565</v>
      </c>
      <c r="T185" s="318">
        <f>IF(S185&gt;=$X$3,1,0)</f>
        <v>0</v>
      </c>
      <c r="U185" s="318">
        <f>O185*T185+P185*T185</f>
        <v>0</v>
      </c>
    </row>
    <row r="186" spans="1:21" s="318" customFormat="1" x14ac:dyDescent="0.2">
      <c r="A186" s="322">
        <v>36795</v>
      </c>
      <c r="B186" s="321">
        <v>226.274002</v>
      </c>
      <c r="C186" s="320">
        <f>LN(B186/B185)</f>
        <v>-5.5222187608968713E-3</v>
      </c>
      <c r="D186" s="320">
        <f>AVERAGE(C166:C186)</f>
        <v>-1.8014449801838752E-3</v>
      </c>
      <c r="E186" s="318">
        <f>_xlfn.STDEV.S(C166:C186)</f>
        <v>8.9590705232477572E-3</v>
      </c>
      <c r="F186" s="318">
        <f>E186*(21/(21-1.5))</f>
        <v>9.648229794266815E-3</v>
      </c>
      <c r="G186" s="318">
        <f>_xlfn.VAR.S(C166:C186)</f>
        <v>8.0264944640526828E-5</v>
      </c>
      <c r="H186" s="318">
        <f>G186*(21/(21-1))</f>
        <v>8.4278191872553173E-5</v>
      </c>
      <c r="I186" s="320">
        <f>(SUM(C123:C143)*1+SUM(C144:C164)*2+SUM(C165:C185)*3)/6</f>
        <v>2.0132558842329687E-2</v>
      </c>
      <c r="J186" s="318">
        <f>IF(C186*O186&lt;&gt;0,C186,0)</f>
        <v>0</v>
      </c>
      <c r="K186" s="318" t="str">
        <f>IF(C186*O186=0,"",C186)</f>
        <v/>
      </c>
      <c r="O186" s="318">
        <f>IF(ISBLANK(L186),0,1)</f>
        <v>0</v>
      </c>
      <c r="P186" s="318">
        <f>IF(ISBLANK(M186),0,1)</f>
        <v>0</v>
      </c>
      <c r="Q186" s="318">
        <f>O186+P186</f>
        <v>0</v>
      </c>
      <c r="R186" s="318">
        <f>SUM(Q61:Q186)</f>
        <v>3</v>
      </c>
      <c r="S186" s="318">
        <f>R186/$X$2</f>
        <v>0.13043478260869565</v>
      </c>
      <c r="T186" s="318">
        <f>IF(S186&gt;=$X$3,1,0)</f>
        <v>0</v>
      </c>
      <c r="U186" s="318">
        <f>O186*T186+P186*T186</f>
        <v>0</v>
      </c>
    </row>
    <row r="187" spans="1:21" s="318" customFormat="1" x14ac:dyDescent="0.2">
      <c r="A187" s="322">
        <v>36796</v>
      </c>
      <c r="B187" s="321">
        <v>227.716003</v>
      </c>
      <c r="C187" s="320">
        <f>LN(B187/B186)</f>
        <v>6.3525885305414295E-3</v>
      </c>
      <c r="D187" s="320">
        <f>AVERAGE(C167:C187)</f>
        <v>-1.5056282949827498E-3</v>
      </c>
      <c r="E187" s="318">
        <f>_xlfn.STDEV.S(C167:C187)</f>
        <v>9.1273725340617149E-3</v>
      </c>
      <c r="F187" s="318">
        <f>E187*(21/(21-1.5))</f>
        <v>9.8294781136049232E-3</v>
      </c>
      <c r="G187" s="318">
        <f>_xlfn.VAR.S(C167:C187)</f>
        <v>8.3308929375544184E-5</v>
      </c>
      <c r="H187" s="318">
        <f>G187*(21/(21-1))</f>
        <v>8.74743758443214E-5</v>
      </c>
      <c r="I187" s="320">
        <f>(SUM(C124:C144)*1+SUM(C145:C165)*2+SUM(C166:C186)*3)/6</f>
        <v>1.9224159930966621E-2</v>
      </c>
      <c r="J187" s="318">
        <f>IF(C187*O187&lt;&gt;0,C187,0)</f>
        <v>0</v>
      </c>
      <c r="K187" s="318" t="str">
        <f>IF(C187*O187=0,"",C187)</f>
        <v/>
      </c>
      <c r="O187" s="318">
        <f>IF(ISBLANK(L187),0,1)</f>
        <v>0</v>
      </c>
      <c r="P187" s="318">
        <f>IF(ISBLANK(M187),0,1)</f>
        <v>0</v>
      </c>
      <c r="Q187" s="318">
        <f>O187+P187</f>
        <v>0</v>
      </c>
      <c r="R187" s="318">
        <f>SUM(Q62:Q187)</f>
        <v>3</v>
      </c>
      <c r="S187" s="318">
        <f>R187/$X$2</f>
        <v>0.13043478260869565</v>
      </c>
      <c r="T187" s="318">
        <f>IF(S187&gt;=$X$3,1,0)</f>
        <v>0</v>
      </c>
      <c r="U187" s="318">
        <f>O187*T187+P187*T187</f>
        <v>0</v>
      </c>
    </row>
    <row r="188" spans="1:21" s="318" customFormat="1" x14ac:dyDescent="0.2">
      <c r="A188" s="322">
        <v>36797</v>
      </c>
      <c r="B188" s="321">
        <v>226.69700599999999</v>
      </c>
      <c r="C188" s="320">
        <f>LN(B188/B187)</f>
        <v>-4.4849011267499538E-3</v>
      </c>
      <c r="D188" s="320">
        <f>AVERAGE(C168:C188)</f>
        <v>-1.5942223058543706E-3</v>
      </c>
      <c r="E188" s="318">
        <f>_xlfn.STDEV.S(C168:C188)</f>
        <v>9.1477814712854575E-3</v>
      </c>
      <c r="F188" s="318">
        <f>E188*(21/(21-1.5))</f>
        <v>9.8514569690766468E-3</v>
      </c>
      <c r="G188" s="318">
        <f>_xlfn.VAR.S(C168:C188)</f>
        <v>8.3681905846393515E-5</v>
      </c>
      <c r="H188" s="318">
        <f>G188*(21/(21-1))</f>
        <v>8.786600113871319E-5</v>
      </c>
      <c r="I188" s="320">
        <f>(SUM(C125:C145)*1+SUM(C146:C166)*2+SUM(C167:C187)*3)/6</f>
        <v>2.1152495707759872E-2</v>
      </c>
      <c r="J188" s="318">
        <f>IF(C188*O188&lt;&gt;0,C188,0)</f>
        <v>0</v>
      </c>
      <c r="K188" s="318" t="str">
        <f>IF(C188*O188=0,"",C188)</f>
        <v/>
      </c>
      <c r="O188" s="318">
        <f>IF(ISBLANK(L188),0,1)</f>
        <v>0</v>
      </c>
      <c r="P188" s="318">
        <f>IF(ISBLANK(M188),0,1)</f>
        <v>0</v>
      </c>
      <c r="Q188" s="318">
        <f>O188+P188</f>
        <v>0</v>
      </c>
      <c r="R188" s="318">
        <f>SUM(Q63:Q188)</f>
        <v>3</v>
      </c>
      <c r="S188" s="318">
        <f>R188/$X$2</f>
        <v>0.13043478260869565</v>
      </c>
      <c r="T188" s="318">
        <f>IF(S188&gt;=$X$3,1,0)</f>
        <v>0</v>
      </c>
      <c r="U188" s="318">
        <f>O188*T188+P188*T188</f>
        <v>0</v>
      </c>
    </row>
    <row r="189" spans="1:21" s="318" customFormat="1" x14ac:dyDescent="0.2">
      <c r="A189" s="322">
        <v>36798</v>
      </c>
      <c r="B189" s="321">
        <v>227.91700700000001</v>
      </c>
      <c r="C189" s="320">
        <f>LN(B189/B188)</f>
        <v>5.3672077578675063E-3</v>
      </c>
      <c r="D189" s="320">
        <f>AVERAGE(C169:C189)</f>
        <v>-1.7973516747358167E-3</v>
      </c>
      <c r="E189" s="318">
        <f>_xlfn.STDEV.S(C169:C189)</f>
        <v>8.9308014970967391E-3</v>
      </c>
      <c r="F189" s="318">
        <f>E189*(21/(21-1.5))</f>
        <v>9.6177862276426423E-3</v>
      </c>
      <c r="G189" s="318">
        <f>_xlfn.VAR.S(C169:C189)</f>
        <v>7.9759215380545355E-5</v>
      </c>
      <c r="H189" s="318">
        <f>G189*(21/(21-1))</f>
        <v>8.3747176149572626E-5</v>
      </c>
      <c r="I189" s="320">
        <f>(SUM(C126:C146)*1+SUM(C147:C167)*2+SUM(C168:C188)*3)/6</f>
        <v>1.7904865158878142E-2</v>
      </c>
      <c r="J189" s="318">
        <f>IF(C189*O189&lt;&gt;0,C189,0)</f>
        <v>0</v>
      </c>
      <c r="K189" s="318" t="str">
        <f>IF(C189*O189=0,"",C189)</f>
        <v/>
      </c>
      <c r="O189" s="318">
        <f>IF(ISBLANK(L189),0,1)</f>
        <v>0</v>
      </c>
      <c r="P189" s="318">
        <f>IF(ISBLANK(M189),0,1)</f>
        <v>0</v>
      </c>
      <c r="Q189" s="318">
        <f>O189+P189</f>
        <v>0</v>
      </c>
      <c r="R189" s="318">
        <f>SUM(Q64:Q189)</f>
        <v>3</v>
      </c>
      <c r="S189" s="318">
        <f>R189/$X$2</f>
        <v>0.13043478260869565</v>
      </c>
      <c r="T189" s="318">
        <f>IF(S189&gt;=$X$3,1,0)</f>
        <v>0</v>
      </c>
      <c r="U189" s="318">
        <f>O189*T189+P189*T189</f>
        <v>0</v>
      </c>
    </row>
    <row r="190" spans="1:21" s="318" customFormat="1" x14ac:dyDescent="0.2">
      <c r="A190" s="322">
        <v>36801</v>
      </c>
      <c r="B190" s="321">
        <v>229.83999600000001</v>
      </c>
      <c r="C190" s="320">
        <f>LN(B190/B189)</f>
        <v>8.4018389648247774E-3</v>
      </c>
      <c r="D190" s="320">
        <f>AVERAGE(C170:C190)</f>
        <v>-1.5194325002498722E-3</v>
      </c>
      <c r="E190" s="318">
        <f>_xlfn.STDEV.S(C170:C190)</f>
        <v>9.1611980259380318E-3</v>
      </c>
      <c r="F190" s="318">
        <f>E190*(21/(21-1.5))</f>
        <v>9.8659055663948038E-3</v>
      </c>
      <c r="G190" s="318">
        <f>_xlfn.VAR.S(C170:C190)</f>
        <v>8.3927549270450898E-5</v>
      </c>
      <c r="H190" s="318">
        <f>G190*(21/(21-1))</f>
        <v>8.8123926733973452E-5</v>
      </c>
      <c r="I190" s="320">
        <f>(SUM(C127:C147)*1+SUM(C148:C168)*2+SUM(C169:C189)*3)/6</f>
        <v>1.9879825180310017E-2</v>
      </c>
      <c r="J190" s="318">
        <f>IF(C190*O190&lt;&gt;0,C190,0)</f>
        <v>0</v>
      </c>
      <c r="K190" s="318" t="str">
        <f>IF(C190*O190=0,"",C190)</f>
        <v/>
      </c>
      <c r="O190" s="318">
        <f>IF(ISBLANK(L190),0,1)</f>
        <v>0</v>
      </c>
      <c r="P190" s="318">
        <f>IF(ISBLANK(M190),0,1)</f>
        <v>0</v>
      </c>
      <c r="Q190" s="318">
        <f>O190+P190</f>
        <v>0</v>
      </c>
      <c r="R190" s="318">
        <f>SUM(Q65:Q190)</f>
        <v>3</v>
      </c>
      <c r="S190" s="318">
        <f>R190/$X$2</f>
        <v>0.13043478260869565</v>
      </c>
      <c r="T190" s="318">
        <f>IF(S190&gt;=$X$3,1,0)</f>
        <v>0</v>
      </c>
      <c r="U190" s="318">
        <f>O190*T190+P190*T190</f>
        <v>0</v>
      </c>
    </row>
    <row r="191" spans="1:21" s="318" customFormat="1" x14ac:dyDescent="0.2">
      <c r="A191" s="322">
        <v>36802</v>
      </c>
      <c r="B191" s="321">
        <v>232.58000200000001</v>
      </c>
      <c r="C191" s="320">
        <f>LN(B191/B190)</f>
        <v>1.1850863196465772E-2</v>
      </c>
      <c r="D191" s="320">
        <f>AVERAGE(C171:C191)</f>
        <v>-7.6024973460625468E-4</v>
      </c>
      <c r="E191" s="318">
        <f>_xlfn.STDEV.S(C171:C191)</f>
        <v>9.5879984621812884E-3</v>
      </c>
      <c r="F191" s="318">
        <f>E191*(21/(21-1.5))</f>
        <v>1.0325536805426002E-2</v>
      </c>
      <c r="G191" s="318">
        <f>_xlfn.VAR.S(C171:C191)</f>
        <v>9.1929714510790764E-5</v>
      </c>
      <c r="H191" s="318">
        <f>G191*(21/(21-1))</f>
        <v>9.6526200236330301E-5</v>
      </c>
      <c r="I191" s="320">
        <f>(SUM(C128:C148)*1+SUM(C149:C169)*2+SUM(C170:C190)*3)/6</f>
        <v>2.4965566221634289E-2</v>
      </c>
      <c r="J191" s="318">
        <f>IF(C191*O191&lt;&gt;0,C191,0)</f>
        <v>0</v>
      </c>
      <c r="K191" s="318" t="str">
        <f>IF(C191*O191=0,"",C191)</f>
        <v/>
      </c>
      <c r="O191" s="318">
        <f>IF(ISBLANK(L191),0,1)</f>
        <v>0</v>
      </c>
      <c r="P191" s="318">
        <f>IF(ISBLANK(M191),0,1)</f>
        <v>0</v>
      </c>
      <c r="Q191" s="318">
        <f>O191+P191</f>
        <v>0</v>
      </c>
      <c r="R191" s="318">
        <f>SUM(Q66:Q191)</f>
        <v>3</v>
      </c>
      <c r="S191" s="318">
        <f>R191/$X$2</f>
        <v>0.13043478260869565</v>
      </c>
      <c r="T191" s="318">
        <f>IF(S191&gt;=$X$3,1,0)</f>
        <v>0</v>
      </c>
      <c r="U191" s="318">
        <f>O191*T191+P191*T191</f>
        <v>0</v>
      </c>
    </row>
    <row r="192" spans="1:21" s="318" customFormat="1" x14ac:dyDescent="0.2">
      <c r="A192" s="322">
        <v>36803</v>
      </c>
      <c r="B192" s="321">
        <v>229.53100599999999</v>
      </c>
      <c r="C192" s="320">
        <f>LN(B192/B191)</f>
        <v>-1.319613769248173E-2</v>
      </c>
      <c r="D192" s="320">
        <f>AVERAGE(C172:C192)</f>
        <v>-9.4570133103228358E-4</v>
      </c>
      <c r="E192" s="318">
        <f>_xlfn.STDEV.S(C172:C192)</f>
        <v>9.7968560560080572E-3</v>
      </c>
      <c r="F192" s="318">
        <f>E192*(21/(21-1.5))</f>
        <v>1.0550460368008677E-2</v>
      </c>
      <c r="G192" s="318">
        <f>_xlfn.VAR.S(C172:C192)</f>
        <v>9.5978388582141746E-5</v>
      </c>
      <c r="H192" s="318">
        <f>G192*(21/(21-1))</f>
        <v>1.0077730801124883E-4</v>
      </c>
      <c r="I192" s="320">
        <f>(SUM(C129:C149)*1+SUM(C150:C170)*2+SUM(C171:C191)*3)/6</f>
        <v>2.9179329468744891E-2</v>
      </c>
      <c r="J192" s="318">
        <f>IF(C192*O192&lt;&gt;0,C192,0)</f>
        <v>0</v>
      </c>
      <c r="K192" s="318" t="str">
        <f>IF(C192*O192=0,"",C192)</f>
        <v/>
      </c>
      <c r="O192" s="318">
        <f>IF(ISBLANK(L192),0,1)</f>
        <v>0</v>
      </c>
      <c r="P192" s="318">
        <f>IF(ISBLANK(M192),0,1)</f>
        <v>0</v>
      </c>
      <c r="Q192" s="318">
        <f>O192+P192</f>
        <v>0</v>
      </c>
      <c r="R192" s="318">
        <f>SUM(Q67:Q192)</f>
        <v>3</v>
      </c>
      <c r="S192" s="318">
        <f>R192/$X$2</f>
        <v>0.13043478260869565</v>
      </c>
      <c r="T192" s="318">
        <f>IF(S192&gt;=$X$3,1,0)</f>
        <v>0</v>
      </c>
      <c r="U192" s="318">
        <f>O192*T192+P192*T192</f>
        <v>0</v>
      </c>
    </row>
    <row r="193" spans="1:21" s="318" customFormat="1" x14ac:dyDescent="0.2">
      <c r="A193" s="322">
        <v>36804</v>
      </c>
      <c r="B193" s="321">
        <v>228.800003</v>
      </c>
      <c r="C193" s="320">
        <f>LN(B193/B192)</f>
        <v>-3.1898501540762675E-3</v>
      </c>
      <c r="D193" s="320">
        <f>AVERAGE(C173:C193)</f>
        <v>-9.3318710529120515E-4</v>
      </c>
      <c r="E193" s="318">
        <f>_xlfn.STDEV.S(C173:C193)</f>
        <v>9.7936609620033494E-3</v>
      </c>
      <c r="F193" s="318">
        <f>E193*(21/(21-1.5))</f>
        <v>1.0547019497542068E-2</v>
      </c>
      <c r="G193" s="318">
        <f>_xlfn.VAR.S(C173:C193)</f>
        <v>9.5915795038668355E-5</v>
      </c>
      <c r="H193" s="318">
        <f>G193*(21/(21-1))</f>
        <v>1.0071158479060177E-4</v>
      </c>
      <c r="I193" s="320">
        <f>(SUM(C130:C150)*1+SUM(C151:C171)*2+SUM(C172:C192)*3)/6</f>
        <v>2.2915572562725983E-2</v>
      </c>
      <c r="J193" s="318">
        <f>IF(C193*O193&lt;&gt;0,C193,0)</f>
        <v>0</v>
      </c>
      <c r="K193" s="318" t="str">
        <f>IF(C193*O193=0,"",C193)</f>
        <v/>
      </c>
      <c r="O193" s="318">
        <f>IF(ISBLANK(L193),0,1)</f>
        <v>0</v>
      </c>
      <c r="P193" s="318">
        <f>IF(ISBLANK(M193),0,1)</f>
        <v>0</v>
      </c>
      <c r="Q193" s="318">
        <f>O193+P193</f>
        <v>0</v>
      </c>
      <c r="R193" s="318">
        <f>SUM(Q68:Q193)</f>
        <v>3</v>
      </c>
      <c r="S193" s="318">
        <f>R193/$X$2</f>
        <v>0.13043478260869565</v>
      </c>
      <c r="T193" s="318">
        <f>IF(S193&gt;=$X$3,1,0)</f>
        <v>0</v>
      </c>
      <c r="U193" s="318">
        <f>O193*T193+P193*T193</f>
        <v>0</v>
      </c>
    </row>
    <row r="194" spans="1:21" s="318" customFormat="1" x14ac:dyDescent="0.2">
      <c r="A194" s="322">
        <v>36805</v>
      </c>
      <c r="B194" s="321">
        <v>229.02499399999999</v>
      </c>
      <c r="C194" s="320">
        <f>LN(B194/B193)</f>
        <v>9.8286908572786571E-4</v>
      </c>
      <c r="D194" s="320">
        <f>AVERAGE(C174:C194)</f>
        <v>-1.0873919420638829E-3</v>
      </c>
      <c r="E194" s="318">
        <f>_xlfn.STDEV.S(C174:C194)</f>
        <v>9.7337567423467514E-3</v>
      </c>
      <c r="F194" s="318">
        <f>E194*(21/(21-1.5))</f>
        <v>1.0482507260988809E-2</v>
      </c>
      <c r="G194" s="318">
        <f>_xlfn.VAR.S(C174:C194)</f>
        <v>9.4746020319180844E-5</v>
      </c>
      <c r="H194" s="318">
        <f>G194*(21/(21-1))</f>
        <v>9.9483321335139889E-5</v>
      </c>
      <c r="I194" s="320">
        <f>(SUM(C131:C151)*1+SUM(C152:C172)*2+SUM(C173:C193)*3)/6</f>
        <v>2.2262468893524772E-2</v>
      </c>
      <c r="J194" s="318">
        <f>IF(C194*O194&lt;&gt;0,C194,0)</f>
        <v>0</v>
      </c>
      <c r="K194" s="318" t="str">
        <f>IF(C194*O194=0,"",C194)</f>
        <v/>
      </c>
      <c r="O194" s="318">
        <f>IF(ISBLANK(L194),0,1)</f>
        <v>0</v>
      </c>
      <c r="P194" s="318">
        <f>IF(ISBLANK(M194),0,1)</f>
        <v>0</v>
      </c>
      <c r="Q194" s="318">
        <f>O194+P194</f>
        <v>0</v>
      </c>
      <c r="R194" s="318">
        <f>SUM(Q69:Q194)</f>
        <v>3</v>
      </c>
      <c r="S194" s="318">
        <f>R194/$X$2</f>
        <v>0.13043478260869565</v>
      </c>
      <c r="T194" s="318">
        <f>IF(S194&gt;=$X$3,1,0)</f>
        <v>0</v>
      </c>
      <c r="U194" s="318">
        <f>O194*T194+P194*T194</f>
        <v>0</v>
      </c>
    </row>
    <row r="195" spans="1:21" s="318" customFormat="1" x14ac:dyDescent="0.2">
      <c r="A195" s="322">
        <v>36808</v>
      </c>
      <c r="B195" s="321">
        <v>225.68800400000001</v>
      </c>
      <c r="C195" s="320">
        <f>LN(B195/B194)</f>
        <v>-1.4677609491670249E-2</v>
      </c>
      <c r="D195" s="320">
        <f>AVERAGE(C175:C195)</f>
        <v>-1.9291817601525716E-3</v>
      </c>
      <c r="E195" s="318">
        <f>_xlfn.STDEV.S(C175:C195)</f>
        <v>1.0119355278512191E-2</v>
      </c>
      <c r="F195" s="318">
        <f>E195*(21/(21-1.5))</f>
        <v>1.0897767223013128E-2</v>
      </c>
      <c r="G195" s="318">
        <f>_xlfn.VAR.S(C175:C195)</f>
        <v>1.0240135125275252E-4</v>
      </c>
      <c r="H195" s="318">
        <f>G195*(21/(21-1))</f>
        <v>1.0752141881539015E-4</v>
      </c>
      <c r="I195" s="320">
        <f>(SUM(C132:C152)*1+SUM(C153:C173)*2+SUM(C174:C194)*3)/6</f>
        <v>2.0530820747897891E-2</v>
      </c>
      <c r="J195" s="318">
        <f>IF(C195*O195&lt;&gt;0,C195,0)</f>
        <v>0</v>
      </c>
      <c r="K195" s="318" t="str">
        <f>IF(C195*O195=0,"",C195)</f>
        <v/>
      </c>
      <c r="O195" s="318">
        <f>IF(ISBLANK(L195),0,1)</f>
        <v>0</v>
      </c>
      <c r="P195" s="318">
        <f>IF(ISBLANK(M195),0,1)</f>
        <v>0</v>
      </c>
      <c r="Q195" s="318">
        <f>O195+P195</f>
        <v>0</v>
      </c>
      <c r="R195" s="318">
        <f>SUM(Q70:Q195)</f>
        <v>3</v>
      </c>
      <c r="S195" s="318">
        <f>R195/$X$2</f>
        <v>0.13043478260869565</v>
      </c>
      <c r="T195" s="318">
        <f>IF(S195&gt;=$X$3,1,0)</f>
        <v>0</v>
      </c>
      <c r="U195" s="318">
        <f>O195*T195+P195*T195</f>
        <v>0</v>
      </c>
    </row>
    <row r="196" spans="1:21" s="318" customFormat="1" x14ac:dyDescent="0.2">
      <c r="A196" s="322">
        <v>36809</v>
      </c>
      <c r="B196" s="321">
        <v>226.16000399999999</v>
      </c>
      <c r="C196" s="320">
        <f>LN(B196/B195)</f>
        <v>2.0891988603397782E-3</v>
      </c>
      <c r="D196" s="320">
        <f>AVERAGE(C176:C196)</f>
        <v>-1.935953663036672E-3</v>
      </c>
      <c r="E196" s="318">
        <f>_xlfn.STDEV.S(C176:C196)</f>
        <v>1.0116478959724486E-2</v>
      </c>
      <c r="F196" s="318">
        <f>E196*(21/(21-1.5))</f>
        <v>1.089466964893406E-2</v>
      </c>
      <c r="G196" s="318">
        <f>_xlfn.VAR.S(C176:C196)</f>
        <v>1.0234314654254822E-4</v>
      </c>
      <c r="H196" s="318">
        <f>G196*(21/(21-1))</f>
        <v>1.0746030386967563E-4</v>
      </c>
      <c r="I196" s="320">
        <f>(SUM(C133:C153)*1+SUM(C154:C174)*2+SUM(C175:C195)*3)/6</f>
        <v>1.0844180001859475E-2</v>
      </c>
      <c r="J196" s="318">
        <f>IF(C196*O196&lt;&gt;0,C196,0)</f>
        <v>0</v>
      </c>
      <c r="K196" s="318" t="str">
        <f>IF(C196*O196=0,"",C196)</f>
        <v/>
      </c>
      <c r="O196" s="318">
        <f>IF(ISBLANK(L196),0,1)</f>
        <v>0</v>
      </c>
      <c r="P196" s="318">
        <f>IF(ISBLANK(M196),0,1)</f>
        <v>0</v>
      </c>
      <c r="Q196" s="318">
        <f>O196+P196</f>
        <v>0</v>
      </c>
      <c r="R196" s="318">
        <f>SUM(Q71:Q196)</f>
        <v>3</v>
      </c>
      <c r="S196" s="318">
        <f>R196/$X$2</f>
        <v>0.13043478260869565</v>
      </c>
      <c r="T196" s="318">
        <f>IF(S196&gt;=$X$3,1,0)</f>
        <v>0</v>
      </c>
      <c r="U196" s="318">
        <f>O196*T196+P196*T196</f>
        <v>0</v>
      </c>
    </row>
    <row r="197" spans="1:21" s="318" customFormat="1" x14ac:dyDescent="0.2">
      <c r="A197" s="322">
        <v>36810</v>
      </c>
      <c r="B197" s="321">
        <v>220.807007</v>
      </c>
      <c r="C197" s="320">
        <f>LN(B197/B196)</f>
        <v>-2.3953682571070552E-2</v>
      </c>
      <c r="D197" s="320">
        <f>AVERAGE(C177:C197)</f>
        <v>-3.6862582343125888E-3</v>
      </c>
      <c r="E197" s="318">
        <f>_xlfn.STDEV.S(C177:C197)</f>
        <v>1.0606790564606502E-2</v>
      </c>
      <c r="F197" s="318">
        <f>E197*(21/(21-1.5))</f>
        <v>1.1422697531114693E-2</v>
      </c>
      <c r="G197" s="318">
        <f>_xlfn.VAR.S(C177:C197)</f>
        <v>1.125040060814255E-4</v>
      </c>
      <c r="H197" s="318">
        <f>G197*(21/(21-1))</f>
        <v>1.1812920638549678E-4</v>
      </c>
      <c r="I197" s="320">
        <f>(SUM(C134:C154)*1+SUM(C155:C175)*2+SUM(C176:C196)*3)/6</f>
        <v>7.5533802929201796E-3</v>
      </c>
      <c r="J197" s="318">
        <f>IF(C197*O197&lt;&gt;0,C197,0)</f>
        <v>0</v>
      </c>
      <c r="K197" s="318" t="str">
        <f>IF(C197*O197=0,"",C197)</f>
        <v/>
      </c>
      <c r="O197" s="318">
        <f>IF(ISBLANK(L197),0,1)</f>
        <v>0</v>
      </c>
      <c r="P197" s="318">
        <f>IF(ISBLANK(M197),0,1)</f>
        <v>0</v>
      </c>
      <c r="Q197" s="318">
        <f>O197+P197</f>
        <v>0</v>
      </c>
      <c r="R197" s="318">
        <f>SUM(Q72:Q197)</f>
        <v>3</v>
      </c>
      <c r="S197" s="318">
        <f>R197/$X$2</f>
        <v>0.13043478260869565</v>
      </c>
      <c r="T197" s="318">
        <f>IF(S197&gt;=$X$3,1,0)</f>
        <v>0</v>
      </c>
      <c r="U197" s="318">
        <f>O197*T197+P197*T197</f>
        <v>0</v>
      </c>
    </row>
    <row r="198" spans="1:21" s="318" customFormat="1" x14ac:dyDescent="0.2">
      <c r="A198" s="322">
        <v>36811</v>
      </c>
      <c r="B198" s="321">
        <v>220.24099699999999</v>
      </c>
      <c r="C198" s="320">
        <f>LN(B198/B197)</f>
        <v>-2.566660796984616E-3</v>
      </c>
      <c r="D198" s="320">
        <f>AVERAGE(C178:C198)</f>
        <v>-3.5707718251705598E-3</v>
      </c>
      <c r="E198" s="318">
        <f>_xlfn.STDEV.S(C178:C198)</f>
        <v>1.0605066960116344E-2</v>
      </c>
      <c r="F198" s="318">
        <f>E198*(21/(21-1.5))</f>
        <v>1.1420841341663754E-2</v>
      </c>
      <c r="G198" s="318">
        <f>_xlfn.VAR.S(C178:C198)</f>
        <v>1.1246744522855131E-4</v>
      </c>
      <c r="H198" s="318">
        <f>G198*(21/(21-1))</f>
        <v>1.1809081748997888E-4</v>
      </c>
      <c r="I198" s="320">
        <f>(SUM(C135:C155)*1+SUM(C156:C176)*2+SUM(C177:C197)*3)/6</f>
        <v>-1.0361239287827173E-2</v>
      </c>
      <c r="J198" s="318">
        <f>IF(C198*O198&lt;&gt;0,C198,0)</f>
        <v>0</v>
      </c>
      <c r="K198" s="318" t="str">
        <f>IF(C198*O198=0,"",C198)</f>
        <v/>
      </c>
      <c r="O198" s="318">
        <f>IF(ISBLANK(L198),0,1)</f>
        <v>0</v>
      </c>
      <c r="P198" s="318">
        <f>IF(ISBLANK(M198),0,1)</f>
        <v>0</v>
      </c>
      <c r="Q198" s="318">
        <f>O198+P198</f>
        <v>0</v>
      </c>
      <c r="R198" s="318">
        <f>SUM(Q73:Q198)</f>
        <v>3</v>
      </c>
      <c r="S198" s="318">
        <f>R198/$X$2</f>
        <v>0.13043478260869565</v>
      </c>
      <c r="T198" s="318">
        <f>IF(S198&gt;=$X$3,1,0)</f>
        <v>0</v>
      </c>
      <c r="U198" s="318">
        <f>O198*T198+P198*T198</f>
        <v>0</v>
      </c>
    </row>
    <row r="199" spans="1:21" s="318" customFormat="1" x14ac:dyDescent="0.2">
      <c r="A199" s="322">
        <v>36812</v>
      </c>
      <c r="B199" s="321">
        <v>218.31599399999999</v>
      </c>
      <c r="C199" s="320">
        <f>LN(B199/B198)</f>
        <v>-8.7788606843046055E-3</v>
      </c>
      <c r="D199" s="320">
        <f>AVERAGE(C179:C199)</f>
        <v>-4.7345646046699904E-3</v>
      </c>
      <c r="E199" s="318">
        <f>_xlfn.STDEV.S(C179:C199)</f>
        <v>9.6906592310055453E-3</v>
      </c>
      <c r="F199" s="318">
        <f>E199*(21/(21-1.5))</f>
        <v>1.0436094556467509E-2</v>
      </c>
      <c r="G199" s="318">
        <f>_xlfn.VAR.S(C179:C199)</f>
        <v>9.3908876331472987E-5</v>
      </c>
      <c r="H199" s="318">
        <f>G199*(21/(21-1))</f>
        <v>9.8604320148046643E-5</v>
      </c>
      <c r="I199" s="320">
        <f>(SUM(C136:C156)*1+SUM(C157:C177)*2+SUM(C178:C198)*3)/6</f>
        <v>-1.1631552513886076E-2</v>
      </c>
      <c r="J199" s="318">
        <f>IF(C199*O199&lt;&gt;0,C199,0)</f>
        <v>0</v>
      </c>
      <c r="K199" s="318" t="str">
        <f>IF(C199*O199=0,"",C199)</f>
        <v/>
      </c>
      <c r="O199" s="318">
        <f>IF(ISBLANK(L199),0,1)</f>
        <v>0</v>
      </c>
      <c r="P199" s="318">
        <f>IF(ISBLANK(M199),0,1)</f>
        <v>0</v>
      </c>
      <c r="Q199" s="318">
        <f>O199+P199</f>
        <v>0</v>
      </c>
      <c r="R199" s="318">
        <f>SUM(Q74:Q199)</f>
        <v>3</v>
      </c>
      <c r="S199" s="318">
        <f>R199/$X$2</f>
        <v>0.13043478260869565</v>
      </c>
      <c r="T199" s="318">
        <f>IF(S199&gt;=$X$3,1,0)</f>
        <v>0</v>
      </c>
      <c r="U199" s="318">
        <f>O199*T199+P199*T199</f>
        <v>0</v>
      </c>
    </row>
    <row r="200" spans="1:21" s="318" customFormat="1" x14ac:dyDescent="0.2">
      <c r="A200" s="322">
        <v>36815</v>
      </c>
      <c r="B200" s="321">
        <v>218.83900499999999</v>
      </c>
      <c r="C200" s="320">
        <f>LN(B200/B199)</f>
        <v>2.3927954649344513E-3</v>
      </c>
      <c r="D200" s="320">
        <f>AVERAGE(C180:C200)</f>
        <v>-4.4302687912024146E-3</v>
      </c>
      <c r="E200" s="318">
        <f>_xlfn.STDEV.S(C180:C200)</f>
        <v>9.8145017353222213E-3</v>
      </c>
      <c r="F200" s="318">
        <f>E200*(21/(21-1.5))</f>
        <v>1.0569463407270083E-2</v>
      </c>
      <c r="G200" s="318">
        <f>_xlfn.VAR.S(C180:C200)</f>
        <v>9.6324444312642879E-5</v>
      </c>
      <c r="H200" s="318">
        <f>G200*(21/(21-1))</f>
        <v>1.0114066652827502E-4</v>
      </c>
      <c r="I200" s="320">
        <f>(SUM(C137:C157)*1+SUM(C158:C178)*2+SUM(C179:C199)*3)/6</f>
        <v>-2.0744669960831148E-2</v>
      </c>
      <c r="J200" s="318">
        <f>IF(C200*O200&lt;&gt;0,C200,0)</f>
        <v>0</v>
      </c>
      <c r="K200" s="318" t="str">
        <f>IF(C200*O200=0,"",C200)</f>
        <v/>
      </c>
      <c r="O200" s="318">
        <f>IF(ISBLANK(L200),0,1)</f>
        <v>0</v>
      </c>
      <c r="P200" s="318">
        <f>IF(ISBLANK(M200),0,1)</f>
        <v>0</v>
      </c>
      <c r="Q200" s="318">
        <f>O200+P200</f>
        <v>0</v>
      </c>
      <c r="R200" s="318">
        <f>SUM(Q75:Q200)</f>
        <v>3</v>
      </c>
      <c r="S200" s="318">
        <f>R200/$X$2</f>
        <v>0.13043478260869565</v>
      </c>
      <c r="T200" s="318">
        <f>IF(S200&gt;=$X$3,1,0)</f>
        <v>0</v>
      </c>
      <c r="U200" s="318">
        <f>O200*T200+P200*T200</f>
        <v>0</v>
      </c>
    </row>
    <row r="201" spans="1:21" s="318" customFormat="1" x14ac:dyDescent="0.2">
      <c r="A201" s="322">
        <v>36816</v>
      </c>
      <c r="B201" s="321">
        <v>216.682007</v>
      </c>
      <c r="C201" s="320">
        <f>LN(B201/B200)</f>
        <v>-9.9054492307788424E-3</v>
      </c>
      <c r="D201" s="320">
        <f>AVERAGE(C181:C201)</f>
        <v>-4.6775856911432066E-3</v>
      </c>
      <c r="E201" s="318">
        <f>_xlfn.STDEV.S(C181:C201)</f>
        <v>9.8871197824232943E-3</v>
      </c>
      <c r="F201" s="318">
        <f>E201*(21/(21-1.5))</f>
        <v>1.0647667457994316E-2</v>
      </c>
      <c r="G201" s="318">
        <f>_xlfn.VAR.S(C181:C201)</f>
        <v>9.7755137591986065E-5</v>
      </c>
      <c r="H201" s="318">
        <f>G201*(21/(21-1))</f>
        <v>1.0264289447158537E-4</v>
      </c>
      <c r="I201" s="320">
        <f>(SUM(C138:C158)*1+SUM(C159:C179)*2+SUM(C180:C200)*3)/6</f>
        <v>-1.9751097518049807E-2</v>
      </c>
      <c r="J201" s="318">
        <f>IF(C201*O201&lt;&gt;0,C201,0)</f>
        <v>0</v>
      </c>
      <c r="K201" s="318" t="str">
        <f>IF(C201*O201=0,"",C201)</f>
        <v/>
      </c>
      <c r="O201" s="318">
        <f>IF(ISBLANK(L201),0,1)</f>
        <v>0</v>
      </c>
      <c r="P201" s="318">
        <f>IF(ISBLANK(M201),0,1)</f>
        <v>0</v>
      </c>
      <c r="Q201" s="318">
        <f>O201+P201</f>
        <v>0</v>
      </c>
      <c r="R201" s="318">
        <f>SUM(Q76:Q201)</f>
        <v>3</v>
      </c>
      <c r="S201" s="318">
        <f>R201/$X$2</f>
        <v>0.13043478260869565</v>
      </c>
      <c r="T201" s="318">
        <f>IF(S201&gt;=$X$3,1,0)</f>
        <v>0</v>
      </c>
      <c r="U201" s="318">
        <f>O201*T201+P201*T201</f>
        <v>0</v>
      </c>
    </row>
    <row r="202" spans="1:21" s="318" customFormat="1" x14ac:dyDescent="0.2">
      <c r="A202" s="322">
        <v>36817</v>
      </c>
      <c r="B202" s="321">
        <v>210.18400600000001</v>
      </c>
      <c r="C202" s="320">
        <f>LN(B202/B201)</f>
        <v>-3.0447507144451311E-2</v>
      </c>
      <c r="D202" s="320">
        <f>AVERAGE(C182:C202)</f>
        <v>-5.7575085083304738E-3</v>
      </c>
      <c r="E202" s="318">
        <f>_xlfn.STDEV.S(C182:C202)</f>
        <v>1.136913160863909E-2</v>
      </c>
      <c r="F202" s="318">
        <f>E202*(21/(21-1.5))</f>
        <v>1.224368019391902E-2</v>
      </c>
      <c r="G202" s="318">
        <f>_xlfn.VAR.S(C182:C202)</f>
        <v>1.2925715353455646E-4</v>
      </c>
      <c r="H202" s="318">
        <f>G202*(21/(21-1))</f>
        <v>1.357200112112843E-4</v>
      </c>
      <c r="I202" s="320">
        <f>(SUM(C139:C159)*1+SUM(C160:C180)*2+SUM(C181:C201)*3)/6</f>
        <v>-2.500591710804223E-2</v>
      </c>
      <c r="J202" s="318">
        <f>IF(C202*O202&lt;&gt;0,C202,0)</f>
        <v>0</v>
      </c>
      <c r="K202" s="318" t="str">
        <f>IF(C202*O202=0,"",C202)</f>
        <v/>
      </c>
      <c r="O202" s="318">
        <f>IF(ISBLANK(L202),0,1)</f>
        <v>0</v>
      </c>
      <c r="P202" s="318">
        <f>IF(ISBLANK(M202),0,1)</f>
        <v>0</v>
      </c>
      <c r="Q202" s="318">
        <f>O202+P202</f>
        <v>0</v>
      </c>
      <c r="R202" s="318">
        <f>SUM(Q77:Q202)</f>
        <v>3</v>
      </c>
      <c r="S202" s="318">
        <f>R202/$X$2</f>
        <v>0.13043478260869565</v>
      </c>
      <c r="T202" s="318">
        <f>IF(S202&gt;=$X$3,1,0)</f>
        <v>0</v>
      </c>
      <c r="U202" s="318">
        <f>O202*T202+P202*T202</f>
        <v>0</v>
      </c>
    </row>
    <row r="203" spans="1:21" s="318" customFormat="1" x14ac:dyDescent="0.2">
      <c r="A203" s="322">
        <v>36818</v>
      </c>
      <c r="B203" s="321">
        <v>218.341003</v>
      </c>
      <c r="C203" s="320">
        <f>LN(B203/B202)</f>
        <v>3.8074708485161902E-2</v>
      </c>
      <c r="D203" s="320">
        <f>AVERAGE(C183:C203)</f>
        <v>-3.2624115427608278E-3</v>
      </c>
      <c r="E203" s="318">
        <f>_xlfn.STDEV.S(C183:C203)</f>
        <v>1.4666823960349658E-2</v>
      </c>
      <c r="F203" s="318">
        <f>E203*(21/(21-1.5))</f>
        <v>1.5795041188068862E-2</v>
      </c>
      <c r="G203" s="318">
        <f>_xlfn.VAR.S(C183:C203)</f>
        <v>2.1511572508388683E-4</v>
      </c>
      <c r="H203" s="318">
        <f>G203*(21/(21-1))</f>
        <v>2.2587151133808119E-4</v>
      </c>
      <c r="I203" s="320">
        <f>(SUM(C140:C160)*1+SUM(C161:C181)*2+SUM(C182:C202)*3)/6</f>
        <v>-4.2425846601681395E-2</v>
      </c>
      <c r="J203" s="318">
        <f>IF(C203*O203&lt;&gt;0,C203,0)</f>
        <v>0</v>
      </c>
      <c r="K203" s="318" t="str">
        <f>IF(C203*O203=0,"",C203)</f>
        <v/>
      </c>
      <c r="O203" s="318">
        <f>IF(ISBLANK(L203),0,1)</f>
        <v>0</v>
      </c>
      <c r="P203" s="318">
        <f>IF(ISBLANK(M203),0,1)</f>
        <v>0</v>
      </c>
      <c r="Q203" s="318">
        <f>O203+P203</f>
        <v>0</v>
      </c>
      <c r="R203" s="318">
        <f>SUM(Q78:Q203)</f>
        <v>3</v>
      </c>
      <c r="S203" s="318">
        <f>R203/$X$2</f>
        <v>0.13043478260869565</v>
      </c>
      <c r="T203" s="318">
        <f>IF(S203&gt;=$X$3,1,0)</f>
        <v>0</v>
      </c>
      <c r="U203" s="318">
        <f>O203*T203+P203*T203</f>
        <v>0</v>
      </c>
    </row>
    <row r="204" spans="1:21" s="318" customFormat="1" x14ac:dyDescent="0.2">
      <c r="A204" s="322">
        <v>36819</v>
      </c>
      <c r="B204" s="321">
        <v>219.166</v>
      </c>
      <c r="C204" s="320">
        <f>LN(B204/B203)</f>
        <v>3.7713589596538779E-3</v>
      </c>
      <c r="D204" s="320">
        <f>AVERAGE(C184:C204)</f>
        <v>-2.5783576065990443E-3</v>
      </c>
      <c r="E204" s="318">
        <f>_xlfn.STDEV.S(C184:C204)</f>
        <v>1.4642767895009449E-2</v>
      </c>
      <c r="F204" s="318">
        <f>E204*(21/(21-1.5))</f>
        <v>1.5769134656164023E-2</v>
      </c>
      <c r="G204" s="318">
        <f>_xlfn.VAR.S(C184:C204)</f>
        <v>2.1441065162711945E-4</v>
      </c>
      <c r="H204" s="318">
        <f>G204*(21/(21-1))</f>
        <v>2.2513118420847543E-4</v>
      </c>
      <c r="I204" s="320">
        <f>(SUM(C141:C161)*1+SUM(C162:C182)*2+SUM(C183:C203)*3)/6</f>
        <v>-2.0278040764644161E-2</v>
      </c>
      <c r="J204" s="318">
        <f>IF(C204*O204&lt;&gt;0,C204,0)</f>
        <v>0</v>
      </c>
      <c r="K204" s="318" t="str">
        <f>IF(C204*O204=0,"",C204)</f>
        <v/>
      </c>
      <c r="O204" s="318">
        <f>IF(ISBLANK(L204),0,1)</f>
        <v>0</v>
      </c>
      <c r="P204" s="318">
        <f>IF(ISBLANK(M204),0,1)</f>
        <v>0</v>
      </c>
      <c r="Q204" s="318">
        <f>O204+P204</f>
        <v>0</v>
      </c>
      <c r="R204" s="318">
        <f>SUM(Q79:Q204)</f>
        <v>3</v>
      </c>
      <c r="S204" s="318">
        <f>R204/$X$2</f>
        <v>0.13043478260869565</v>
      </c>
      <c r="T204" s="318">
        <f>IF(S204&gt;=$X$3,1,0)</f>
        <v>0</v>
      </c>
      <c r="U204" s="318">
        <f>O204*T204+P204*T204</f>
        <v>0</v>
      </c>
    </row>
    <row r="205" spans="1:21" s="318" customFormat="1" x14ac:dyDescent="0.2">
      <c r="A205" s="322">
        <v>36822</v>
      </c>
      <c r="B205" s="321">
        <v>221.496994</v>
      </c>
      <c r="C205" s="320">
        <f>LN(B205/B204)</f>
        <v>1.057958473291863E-2</v>
      </c>
      <c r="D205" s="320">
        <f>AVERAGE(C185:C205)</f>
        <v>-1.0032381783873236E-3</v>
      </c>
      <c r="E205" s="318">
        <f>_xlfn.STDEV.S(C185:C205)</f>
        <v>1.416413491512172E-2</v>
      </c>
      <c r="F205" s="318">
        <f>E205*(21/(21-1.5))</f>
        <v>1.5253683754746467E-2</v>
      </c>
      <c r="G205" s="318">
        <f>_xlfn.VAR.S(C185:C205)</f>
        <v>2.0062271789377016E-4</v>
      </c>
      <c r="H205" s="318">
        <f>G205*(21/(21-1))</f>
        <v>2.1065385378845868E-4</v>
      </c>
      <c r="I205" s="320">
        <f>(SUM(C142:C162)*1+SUM(C163:C183)*2+SUM(C184:C204)*3)/6</f>
        <v>-1.7768821028489774E-2</v>
      </c>
      <c r="J205" s="318">
        <f>IF(C205*O205&lt;&gt;0,C205,0)</f>
        <v>0</v>
      </c>
      <c r="K205" s="318" t="str">
        <f>IF(C205*O205=0,"",C205)</f>
        <v/>
      </c>
      <c r="O205" s="318">
        <f>IF(ISBLANK(L205),0,1)</f>
        <v>0</v>
      </c>
      <c r="P205" s="318">
        <f>IF(ISBLANK(M205),0,1)</f>
        <v>0</v>
      </c>
      <c r="Q205" s="318">
        <f>O205+P205</f>
        <v>0</v>
      </c>
      <c r="R205" s="318">
        <f>SUM(Q80:Q205)</f>
        <v>3</v>
      </c>
      <c r="S205" s="318">
        <f>R205/$X$2</f>
        <v>0.13043478260869565</v>
      </c>
      <c r="T205" s="318">
        <f>IF(S205&gt;=$X$3,1,0)</f>
        <v>0</v>
      </c>
      <c r="U205" s="318">
        <f>O205*T205+P205*T205</f>
        <v>0</v>
      </c>
    </row>
    <row r="206" spans="1:21" s="318" customFormat="1" x14ac:dyDescent="0.2">
      <c r="A206" s="322">
        <v>36823</v>
      </c>
      <c r="B206" s="321">
        <v>225.679001</v>
      </c>
      <c r="C206" s="320">
        <f>LN(B206/B205)</f>
        <v>1.8704621775170852E-2</v>
      </c>
      <c r="D206" s="320">
        <f>AVERAGE(C186:C206)</f>
        <v>-3.8834484951705522E-4</v>
      </c>
      <c r="E206" s="318">
        <f>_xlfn.STDEV.S(C186:C206)</f>
        <v>1.4742355217617392E-2</v>
      </c>
      <c r="F206" s="318">
        <f>E206*(21/(21-1.5))</f>
        <v>1.5876382542049497E-2</v>
      </c>
      <c r="G206" s="318">
        <f>_xlfn.VAR.S(C186:C206)</f>
        <v>2.1733703736241073E-4</v>
      </c>
      <c r="H206" s="318">
        <f>G206*(21/(21-1))</f>
        <v>2.2820388923053129E-4</v>
      </c>
      <c r="I206" s="320">
        <f>(SUM(C143:C163)*1+SUM(C164:C184)*2+SUM(C185:C205)*3)/6</f>
        <v>-1.0420042339736901E-2</v>
      </c>
      <c r="J206" s="318">
        <f>IF(C206*O206&lt;&gt;0,C206,0)</f>
        <v>0</v>
      </c>
      <c r="K206" s="318" t="str">
        <f>IF(C206*O206=0,"",C206)</f>
        <v/>
      </c>
      <c r="O206" s="318">
        <f>IF(ISBLANK(L206),0,1)</f>
        <v>0</v>
      </c>
      <c r="P206" s="318">
        <f>IF(ISBLANK(M206),0,1)</f>
        <v>0</v>
      </c>
      <c r="Q206" s="318">
        <f>O206+P206</f>
        <v>0</v>
      </c>
      <c r="R206" s="318">
        <f>SUM(Q81:Q206)</f>
        <v>3</v>
      </c>
      <c r="S206" s="318">
        <f>R206/$X$2</f>
        <v>0.13043478260869565</v>
      </c>
      <c r="T206" s="318">
        <f>IF(S206&gt;=$X$3,1,0)</f>
        <v>0</v>
      </c>
      <c r="U206" s="318">
        <f>O206*T206+P206*T206</f>
        <v>0</v>
      </c>
    </row>
    <row r="207" spans="1:21" s="318" customFormat="1" x14ac:dyDescent="0.2">
      <c r="A207" s="322">
        <v>36824</v>
      </c>
      <c r="B207" s="321">
        <v>222.51499899999999</v>
      </c>
      <c r="C207" s="320">
        <f>LN(B207/B206)</f>
        <v>-1.4119129491963291E-2</v>
      </c>
      <c r="D207" s="320">
        <f>AVERAGE(C187:C207)</f>
        <v>-7.9772155099640859E-4</v>
      </c>
      <c r="E207" s="318">
        <f>_xlfn.STDEV.S(C187:C207)</f>
        <v>1.5008995898875962E-2</v>
      </c>
      <c r="F207" s="318">
        <f>E207*(21/(21-1.5))</f>
        <v>1.6163534044943344E-2</v>
      </c>
      <c r="G207" s="318">
        <f>_xlfn.VAR.S(C187:C207)</f>
        <v>2.2526995789247544E-4</v>
      </c>
      <c r="H207" s="318">
        <f>G207*(21/(21-1))</f>
        <v>2.3653345578709923E-4</v>
      </c>
      <c r="I207" s="320">
        <f>(SUM(C144:C164)*1+SUM(C165:C185)*2+SUM(C186:C206)*3)/6</f>
        <v>-1.1508958672602932E-3</v>
      </c>
      <c r="J207" s="318">
        <f>IF(C207*O207&lt;&gt;0,C207,0)</f>
        <v>0</v>
      </c>
      <c r="K207" s="318" t="str">
        <f>IF(C207*O207=0,"",C207)</f>
        <v/>
      </c>
      <c r="O207" s="318">
        <f>IF(ISBLANK(L207),0,1)</f>
        <v>0</v>
      </c>
      <c r="P207" s="318">
        <f>IF(ISBLANK(M207),0,1)</f>
        <v>0</v>
      </c>
      <c r="Q207" s="318">
        <f>O207+P207</f>
        <v>0</v>
      </c>
      <c r="R207" s="318">
        <f>SUM(Q82:Q207)</f>
        <v>3</v>
      </c>
      <c r="S207" s="318">
        <f>R207/$X$2</f>
        <v>0.13043478260869565</v>
      </c>
      <c r="T207" s="318">
        <f>IF(S207&gt;=$X$3,1,0)</f>
        <v>0</v>
      </c>
      <c r="U207" s="318">
        <f>O207*T207+P207*T207</f>
        <v>0</v>
      </c>
    </row>
    <row r="208" spans="1:21" s="318" customFormat="1" x14ac:dyDescent="0.2">
      <c r="A208" s="322">
        <v>36825</v>
      </c>
      <c r="B208" s="321">
        <v>223.776993</v>
      </c>
      <c r="C208" s="320">
        <f>LN(B208/B207)</f>
        <v>5.6554784145836793E-3</v>
      </c>
      <c r="D208" s="320">
        <f>AVERAGE(C188:C208)</f>
        <v>-8.3091727080392022E-4</v>
      </c>
      <c r="E208" s="318">
        <f>_xlfn.STDEV.S(C188:C208)</f>
        <v>1.4993153224573952E-2</v>
      </c>
      <c r="F208" s="318">
        <f>E208*(21/(21-1.5))</f>
        <v>1.6146472703387333E-2</v>
      </c>
      <c r="G208" s="318">
        <f>_xlfn.VAR.S(C188:C208)</f>
        <v>2.247946436155523E-4</v>
      </c>
      <c r="H208" s="318">
        <f>G208*(21/(21-1))</f>
        <v>2.3603437579632991E-4</v>
      </c>
      <c r="I208" s="320">
        <f>(SUM(C145:C165)*1+SUM(C166:C186)*2+SUM(C187:C207)*3)/6</f>
        <v>-6.2939888178467672E-3</v>
      </c>
      <c r="J208" s="318">
        <f>IF(C208*O208&lt;&gt;0,C208,0)</f>
        <v>0</v>
      </c>
      <c r="K208" s="318" t="str">
        <f>IF(C208*O208=0,"",C208)</f>
        <v/>
      </c>
      <c r="O208" s="318">
        <f>IF(ISBLANK(L208),0,1)</f>
        <v>0</v>
      </c>
      <c r="P208" s="318">
        <f>IF(ISBLANK(M208),0,1)</f>
        <v>0</v>
      </c>
      <c r="Q208" s="318">
        <f>O208+P208</f>
        <v>0</v>
      </c>
      <c r="R208" s="318">
        <f>SUM(Q83:Q208)</f>
        <v>3</v>
      </c>
      <c r="S208" s="318">
        <f>R208/$X$2</f>
        <v>0.13043478260869565</v>
      </c>
      <c r="T208" s="318">
        <f>IF(S208&gt;=$X$3,1,0)</f>
        <v>0</v>
      </c>
      <c r="U208" s="318">
        <f>O208*T208+P208*T208</f>
        <v>0</v>
      </c>
    </row>
    <row r="209" spans="1:21" s="318" customFormat="1" x14ac:dyDescent="0.2">
      <c r="A209" s="322">
        <v>36826</v>
      </c>
      <c r="B209" s="321">
        <v>225.30299400000001</v>
      </c>
      <c r="C209" s="320">
        <f>LN(B209/B208)</f>
        <v>6.7961473131725224E-3</v>
      </c>
      <c r="D209" s="320">
        <f>AVERAGE(C189:C209)</f>
        <v>-2.9372448795046886E-4</v>
      </c>
      <c r="E209" s="318">
        <f>_xlfn.STDEV.S(C189:C209)</f>
        <v>1.5057644720630668E-2</v>
      </c>
      <c r="F209" s="318">
        <f>E209*(21/(21-1.5))</f>
        <v>1.6215925083756102E-2</v>
      </c>
      <c r="G209" s="318">
        <f>_xlfn.VAR.S(C189:C209)</f>
        <v>2.2673266453273662E-4</v>
      </c>
      <c r="H209" s="318">
        <f>G209*(21/(21-1))</f>
        <v>2.3806929775937346E-4</v>
      </c>
      <c r="I209" s="320">
        <f>(SUM(C146:C166)*1+SUM(C167:C187)*2+SUM(C188:C208)*3)/6</f>
        <v>-4.358531539366957E-3</v>
      </c>
      <c r="J209" s="318">
        <f>IF(C209*O209&lt;&gt;0,C209,0)</f>
        <v>0</v>
      </c>
      <c r="K209" s="318" t="str">
        <f>IF(C209*O209=0,"",C209)</f>
        <v/>
      </c>
      <c r="O209" s="318">
        <f>IF(ISBLANK(L209),0,1)</f>
        <v>0</v>
      </c>
      <c r="P209" s="318">
        <f>IF(ISBLANK(M209),0,1)</f>
        <v>0</v>
      </c>
      <c r="Q209" s="318">
        <f>O209+P209</f>
        <v>0</v>
      </c>
      <c r="R209" s="318">
        <f>SUM(Q84:Q209)</f>
        <v>3</v>
      </c>
      <c r="S209" s="318">
        <f>R209/$X$2</f>
        <v>0.13043478260869565</v>
      </c>
      <c r="T209" s="318">
        <f>IF(S209&gt;=$X$3,1,0)</f>
        <v>0</v>
      </c>
      <c r="U209" s="318">
        <f>O209*T209+P209*T209</f>
        <v>0</v>
      </c>
    </row>
    <row r="210" spans="1:21" s="318" customFormat="1" x14ac:dyDescent="0.2">
      <c r="A210" s="322">
        <v>36829</v>
      </c>
      <c r="B210" s="321">
        <v>222.76800499999999</v>
      </c>
      <c r="C210" s="320">
        <f>LN(B210/B209)</f>
        <v>-1.1315242686165954E-2</v>
      </c>
      <c r="D210" s="320">
        <f>AVERAGE(C190:C210)</f>
        <v>-1.0881268900473002E-3</v>
      </c>
      <c r="E210" s="318">
        <f>_xlfn.STDEV.S(C190:C210)</f>
        <v>1.5183590519786461E-2</v>
      </c>
      <c r="F210" s="318">
        <f>E210*(21/(21-1.5))</f>
        <v>1.6351559021308495E-2</v>
      </c>
      <c r="G210" s="318">
        <f>_xlfn.VAR.S(C190:C210)</f>
        <v>2.3054142107254927E-4</v>
      </c>
      <c r="H210" s="318">
        <f>G210*(21/(21-1))</f>
        <v>2.4206849212617674E-4</v>
      </c>
      <c r="I210" s="320">
        <f>(SUM(C147:C167)*1+SUM(C168:C188)*2+SUM(C189:C209)*3)/6</f>
        <v>-3.2447176925196459E-4</v>
      </c>
      <c r="J210" s="318">
        <f>IF(C210*O210&lt;&gt;0,C210,0)</f>
        <v>0</v>
      </c>
      <c r="K210" s="318" t="str">
        <f>IF(C210*O210=0,"",C210)</f>
        <v/>
      </c>
      <c r="O210" s="318">
        <f>IF(ISBLANK(L210),0,1)</f>
        <v>0</v>
      </c>
      <c r="P210" s="318">
        <f>IF(ISBLANK(M210),0,1)</f>
        <v>0</v>
      </c>
      <c r="Q210" s="318">
        <f>O210+P210</f>
        <v>0</v>
      </c>
      <c r="R210" s="318">
        <f>SUM(Q85:Q210)</f>
        <v>3</v>
      </c>
      <c r="S210" s="318">
        <f>R210/$X$2</f>
        <v>0.13043478260869565</v>
      </c>
      <c r="T210" s="318">
        <f>IF(S210&gt;=$X$3,1,0)</f>
        <v>0</v>
      </c>
      <c r="U210" s="318">
        <f>O210*T210+P210*T210</f>
        <v>0</v>
      </c>
    </row>
    <row r="211" spans="1:21" s="318" customFormat="1" x14ac:dyDescent="0.2">
      <c r="A211" s="322">
        <v>36830</v>
      </c>
      <c r="B211" s="321">
        <v>226.06599399999999</v>
      </c>
      <c r="C211" s="320">
        <f>LN(B211/B210)</f>
        <v>1.4696071883752547E-2</v>
      </c>
      <c r="D211" s="320">
        <f>AVERAGE(C191:C211)</f>
        <v>-7.8840151295550152E-4</v>
      </c>
      <c r="E211" s="318">
        <f>_xlfn.STDEV.S(C191:C211)</f>
        <v>1.5440245074350411E-2</v>
      </c>
      <c r="F211" s="318">
        <f>E211*(21/(21-1.5))</f>
        <v>1.6627956233915827E-2</v>
      </c>
      <c r="G211" s="318">
        <f>_xlfn.VAR.S(C191:C211)</f>
        <v>2.3840116795600212E-4</v>
      </c>
      <c r="H211" s="318">
        <f>G211*(21/(21-1))</f>
        <v>2.5032122635380226E-4</v>
      </c>
      <c r="I211" s="320">
        <f>(SUM(C148:C168)*1+SUM(C169:C189)*2+SUM(C190:C210)*3)/6</f>
        <v>-7.9867119654128248E-3</v>
      </c>
      <c r="J211" s="318">
        <f>IF(C211*O211&lt;&gt;0,C211,0)</f>
        <v>0</v>
      </c>
      <c r="K211" s="318" t="str">
        <f>IF(C211*O211=0,"",C211)</f>
        <v/>
      </c>
      <c r="O211" s="318">
        <f>IF(ISBLANK(L211),0,1)</f>
        <v>0</v>
      </c>
      <c r="P211" s="318">
        <f>IF(ISBLANK(M211),0,1)</f>
        <v>0</v>
      </c>
      <c r="Q211" s="318">
        <f>O211+P211</f>
        <v>0</v>
      </c>
      <c r="R211" s="318">
        <f>SUM(Q86:Q211)</f>
        <v>3</v>
      </c>
      <c r="S211" s="318">
        <f>R211/$X$2</f>
        <v>0.13043478260869565</v>
      </c>
      <c r="T211" s="318">
        <f>IF(S211&gt;=$X$3,1,0)</f>
        <v>0</v>
      </c>
      <c r="U211" s="318">
        <f>O211*T211+P211*T211</f>
        <v>0</v>
      </c>
    </row>
    <row r="212" spans="1:21" s="318" customFormat="1" x14ac:dyDescent="0.2">
      <c r="A212" s="322">
        <v>36831</v>
      </c>
      <c r="B212" s="321">
        <v>227.04800399999999</v>
      </c>
      <c r="C212" s="320">
        <f>LN(B212/B211)</f>
        <v>4.3345009945668245E-3</v>
      </c>
      <c r="D212" s="320">
        <f>AVERAGE(C192:C212)</f>
        <v>-1.1463235225697376E-3</v>
      </c>
      <c r="E212" s="318">
        <f>_xlfn.STDEV.S(C192:C212)</f>
        <v>1.5218124400468191E-2</v>
      </c>
      <c r="F212" s="318">
        <f>E212*(21/(21-1.5))</f>
        <v>1.6388749354350359E-2</v>
      </c>
      <c r="G212" s="318">
        <f>_xlfn.VAR.S(C192:C212)</f>
        <v>2.3159131026812533E-4</v>
      </c>
      <c r="H212" s="318">
        <f>G212*(21/(21-1))</f>
        <v>2.431708757815316E-4</v>
      </c>
      <c r="I212" s="320">
        <f>(SUM(C149:C169)*1+SUM(C170:C190)*2+SUM(C191:C211)*3)/6</f>
        <v>-1.1372164707528522E-3</v>
      </c>
      <c r="J212" s="318">
        <f>IF(C212*O212&lt;&gt;0,C212,0)</f>
        <v>0</v>
      </c>
      <c r="K212" s="318" t="str">
        <f>IF(C212*O212=0,"",C212)</f>
        <v/>
      </c>
      <c r="O212" s="318">
        <f>IF(ISBLANK(L212),0,1)</f>
        <v>0</v>
      </c>
      <c r="P212" s="318">
        <f>IF(ISBLANK(M212),0,1)</f>
        <v>0</v>
      </c>
      <c r="Q212" s="318">
        <f>O212+P212</f>
        <v>0</v>
      </c>
      <c r="R212" s="318">
        <f>SUM(Q87:Q212)</f>
        <v>3</v>
      </c>
      <c r="S212" s="318">
        <f>R212/$X$2</f>
        <v>0.13043478260869565</v>
      </c>
      <c r="T212" s="318">
        <f>IF(S212&gt;=$X$3,1,0)</f>
        <v>0</v>
      </c>
      <c r="U212" s="318">
        <f>O212*T212+P212*T212</f>
        <v>0</v>
      </c>
    </row>
    <row r="213" spans="1:21" s="318" customFormat="1" x14ac:dyDescent="0.2">
      <c r="A213" s="322">
        <v>36832</v>
      </c>
      <c r="B213" s="321">
        <v>229.36999499999999</v>
      </c>
      <c r="C213" s="320">
        <f>LN(B213/B212)</f>
        <v>1.0174931917159598E-2</v>
      </c>
      <c r="D213" s="320">
        <f>AVERAGE(C193:C213)</f>
        <v>-3.341544592015052E-5</v>
      </c>
      <c r="E213" s="318">
        <f>_xlfn.STDEV.S(C193:C213)</f>
        <v>1.5147259086112223E-2</v>
      </c>
      <c r="F213" s="318">
        <f>E213*(21/(21-1.5))</f>
        <v>1.631243286196701E-2</v>
      </c>
      <c r="G213" s="318">
        <f>_xlfn.VAR.S(C193:C213)</f>
        <v>2.2943945782180928E-4</v>
      </c>
      <c r="H213" s="318">
        <f>G213*(21/(21-1))</f>
        <v>2.4091143071289977E-4</v>
      </c>
      <c r="I213" s="320">
        <f>(SUM(C150:C170)*1+SUM(C171:C191)*2+SUM(C192:C212)*3)/6</f>
        <v>-2.388272353579917E-3</v>
      </c>
      <c r="J213" s="318">
        <f>IF(C213*O213&lt;&gt;0,C213,0)</f>
        <v>0</v>
      </c>
      <c r="K213" s="318" t="str">
        <f>IF(C213*O213=0,"",C213)</f>
        <v/>
      </c>
      <c r="O213" s="318">
        <f>IF(ISBLANK(L213),0,1)</f>
        <v>0</v>
      </c>
      <c r="P213" s="318">
        <f>IF(ISBLANK(M213),0,1)</f>
        <v>0</v>
      </c>
      <c r="Q213" s="318">
        <f>O213+P213</f>
        <v>0</v>
      </c>
      <c r="R213" s="318">
        <f>SUM(Q88:Q213)</f>
        <v>3</v>
      </c>
      <c r="S213" s="318">
        <f>R213/$X$2</f>
        <v>0.13043478260869565</v>
      </c>
      <c r="T213" s="318">
        <f>IF(S213&gt;=$X$3,1,0)</f>
        <v>0</v>
      </c>
      <c r="U213" s="318">
        <f>O213*T213+P213*T213</f>
        <v>0</v>
      </c>
    </row>
    <row r="214" spans="1:21" s="318" customFormat="1" x14ac:dyDescent="0.2">
      <c r="A214" s="322">
        <v>36833</v>
      </c>
      <c r="B214" s="321">
        <v>231.22700499999999</v>
      </c>
      <c r="C214" s="320">
        <f>LN(B214/B213)</f>
        <v>8.0635352031435351E-3</v>
      </c>
      <c r="D214" s="320">
        <f>AVERAGE(C194:C214)</f>
        <v>5.0246004728079206E-4</v>
      </c>
      <c r="E214" s="318">
        <f>_xlfn.STDEV.S(C194:C214)</f>
        <v>1.5228848073236245E-2</v>
      </c>
      <c r="F214" s="318">
        <f>E214*(21/(21-1.5))</f>
        <v>1.6400297925023649E-2</v>
      </c>
      <c r="G214" s="318">
        <f>_xlfn.VAR.S(C194:C214)</f>
        <v>2.3191781363771129E-4</v>
      </c>
      <c r="H214" s="318">
        <f>G214*(21/(21-1))</f>
        <v>2.4351370431959686E-4</v>
      </c>
      <c r="I214" s="320">
        <f>(SUM(C151:C171)*1+SUM(C172:C192)*2+SUM(C193:C213)*3)/6</f>
        <v>6.2737887622020131E-3</v>
      </c>
      <c r="J214" s="318">
        <f>IF(C214*O214&lt;&gt;0,C214,0)</f>
        <v>0</v>
      </c>
      <c r="K214" s="318" t="str">
        <f>IF(C214*O214=0,"",C214)</f>
        <v/>
      </c>
      <c r="O214" s="318">
        <f>IF(ISBLANK(L214),0,1)</f>
        <v>0</v>
      </c>
      <c r="P214" s="318">
        <f>IF(ISBLANK(M214),0,1)</f>
        <v>0</v>
      </c>
      <c r="Q214" s="318">
        <f>O214+P214</f>
        <v>0</v>
      </c>
      <c r="R214" s="318">
        <f>SUM(Q89:Q214)</f>
        <v>3</v>
      </c>
      <c r="S214" s="318">
        <f>R214/$X$2</f>
        <v>0.13043478260869565</v>
      </c>
      <c r="T214" s="318">
        <f>IF(S214&gt;=$X$3,1,0)</f>
        <v>0</v>
      </c>
      <c r="U214" s="318">
        <f>O214*T214+P214*T214</f>
        <v>0</v>
      </c>
    </row>
    <row r="215" spans="1:21" s="318" customFormat="1" x14ac:dyDescent="0.2">
      <c r="A215" s="322">
        <v>36836</v>
      </c>
      <c r="B215" s="321">
        <v>233.225998</v>
      </c>
      <c r="C215" s="320">
        <f>LN(B215/B214)</f>
        <v>8.6079983570380419E-3</v>
      </c>
      <c r="D215" s="320">
        <f>AVERAGE(C195:C215)</f>
        <v>8.6556144115270512E-4</v>
      </c>
      <c r="E215" s="318">
        <f>_xlfn.STDEV.S(C195:C215)</f>
        <v>1.5331432640386352E-2</v>
      </c>
      <c r="F215" s="318">
        <f>E215*(21/(21-1.5))</f>
        <v>1.6510773612723764E-2</v>
      </c>
      <c r="G215" s="318">
        <f>_xlfn.VAR.S(C195:C215)</f>
        <v>2.3505282680670402E-4</v>
      </c>
      <c r="H215" s="318">
        <f>G215*(21/(21-1))</f>
        <v>2.4680546814703921E-4</v>
      </c>
      <c r="I215" s="320">
        <f>(SUM(C152:C172)*1+SUM(C173:C193)*2+SUM(C194:C214)*3)/6</f>
        <v>1.1023877613530941E-2</v>
      </c>
      <c r="J215" s="318">
        <f>IF(C215*O215&lt;&gt;0,C215,0)</f>
        <v>0</v>
      </c>
      <c r="K215" s="318" t="str">
        <f>IF(C215*O215=0,"",C215)</f>
        <v/>
      </c>
      <c r="O215" s="318">
        <f>IF(ISBLANK(L215),0,1)</f>
        <v>0</v>
      </c>
      <c r="P215" s="318">
        <f>IF(ISBLANK(M215),0,1)</f>
        <v>0</v>
      </c>
      <c r="Q215" s="318">
        <f>O215+P215</f>
        <v>0</v>
      </c>
      <c r="R215" s="318">
        <f>SUM(Q90:Q215)</f>
        <v>3</v>
      </c>
      <c r="S215" s="318">
        <f>R215/$X$2</f>
        <v>0.13043478260869565</v>
      </c>
      <c r="T215" s="318">
        <f>IF(S215&gt;=$X$3,1,0)</f>
        <v>0</v>
      </c>
      <c r="U215" s="318">
        <f>O215*T215+P215*T215</f>
        <v>0</v>
      </c>
    </row>
    <row r="216" spans="1:21" s="318" customFormat="1" x14ac:dyDescent="0.2">
      <c r="A216" s="322">
        <v>36837</v>
      </c>
      <c r="B216" s="321">
        <v>230.88299599999999</v>
      </c>
      <c r="C216" s="320">
        <f>LN(B216/B215)</f>
        <v>-1.0096860588121233E-2</v>
      </c>
      <c r="D216" s="320">
        <f>AVERAGE(C196:C216)</f>
        <v>1.0836923413217068E-3</v>
      </c>
      <c r="E216" s="318">
        <f>_xlfn.STDEV.S(C196:C216)</f>
        <v>1.5130502085775705E-2</v>
      </c>
      <c r="F216" s="318">
        <f>E216*(21/(21-1.5))</f>
        <v>1.6294386861604605E-2</v>
      </c>
      <c r="G216" s="318">
        <f>_xlfn.VAR.S(C196:C216)</f>
        <v>2.2893209336766296E-4</v>
      </c>
      <c r="H216" s="318">
        <f>G216*(21/(21-1))</f>
        <v>2.4037869803604611E-4</v>
      </c>
      <c r="I216" s="320">
        <f>(SUM(C153:C173)*1+SUM(C174:C194)*2+SUM(C195:C215)*3)/6</f>
        <v>1.2556079757154157E-2</v>
      </c>
      <c r="J216" s="318">
        <f>IF(C216*O216&lt;&gt;0,C216,0)</f>
        <v>0</v>
      </c>
      <c r="K216" s="318" t="str">
        <f>IF(C216*O216=0,"",C216)</f>
        <v/>
      </c>
      <c r="O216" s="318">
        <f>IF(ISBLANK(L216),0,1)</f>
        <v>0</v>
      </c>
      <c r="P216" s="318">
        <f>IF(ISBLANK(M216),0,1)</f>
        <v>0</v>
      </c>
      <c r="Q216" s="318">
        <f>O216+P216</f>
        <v>0</v>
      </c>
      <c r="R216" s="318">
        <f>SUM(Q91:Q216)</f>
        <v>3</v>
      </c>
      <c r="S216" s="318">
        <f>R216/$X$2</f>
        <v>0.13043478260869565</v>
      </c>
      <c r="T216" s="318">
        <f>IF(S216&gt;=$X$3,1,0)</f>
        <v>0</v>
      </c>
      <c r="U216" s="318">
        <f>O216*T216+P216*T216</f>
        <v>0</v>
      </c>
    </row>
    <row r="217" spans="1:21" s="318" customFormat="1" x14ac:dyDescent="0.2">
      <c r="A217" s="322">
        <v>36838</v>
      </c>
      <c r="B217" s="321">
        <v>230.03999300000001</v>
      </c>
      <c r="C217" s="320">
        <f>LN(B217/B216)</f>
        <v>-3.6578949632813697E-3</v>
      </c>
      <c r="D217" s="320">
        <f>AVERAGE(C197:C217)</f>
        <v>8.1002120686355663E-4</v>
      </c>
      <c r="E217" s="318">
        <f>_xlfn.STDEV.S(C197:C217)</f>
        <v>1.5163345047307496E-2</v>
      </c>
      <c r="F217" s="318">
        <f>E217*(21/(21-1.5))</f>
        <v>1.6329756204792687E-2</v>
      </c>
      <c r="G217" s="318">
        <f>_xlfn.VAR.S(C197:C217)</f>
        <v>2.2992703302370478E-4</v>
      </c>
      <c r="H217" s="318">
        <f>G217*(21/(21-1))</f>
        <v>2.4142338467489003E-4</v>
      </c>
      <c r="I217" s="320">
        <f>(SUM(C154:C174)*1+SUM(C175:C195)*2+SUM(C196:C216)*3)/6</f>
        <v>1.0170032877181745E-2</v>
      </c>
      <c r="J217" s="318">
        <f>IF(C217*O217&lt;&gt;0,C217,0)</f>
        <v>0</v>
      </c>
      <c r="K217" s="318" t="str">
        <f>IF(C217*O217=0,"",C217)</f>
        <v/>
      </c>
      <c r="O217" s="318">
        <f>IF(ISBLANK(L217),0,1)</f>
        <v>0</v>
      </c>
      <c r="P217" s="318">
        <f>IF(ISBLANK(M217),0,1)</f>
        <v>0</v>
      </c>
      <c r="Q217" s="318">
        <f>O217+P217</f>
        <v>0</v>
      </c>
      <c r="R217" s="318">
        <f>SUM(Q92:Q217)</f>
        <v>3</v>
      </c>
      <c r="S217" s="318">
        <f>R217/$X$2</f>
        <v>0.13043478260869565</v>
      </c>
      <c r="T217" s="318">
        <f>IF(S217&gt;=$X$3,1,0)</f>
        <v>0</v>
      </c>
      <c r="U217" s="318">
        <f>O217*T217+P217*T217</f>
        <v>0</v>
      </c>
    </row>
    <row r="218" spans="1:21" s="318" customFormat="1" x14ac:dyDescent="0.2">
      <c r="A218" s="322">
        <v>36839</v>
      </c>
      <c r="B218" s="321">
        <v>228.442001</v>
      </c>
      <c r="C218" s="320">
        <f>LN(B218/B217)</f>
        <v>-6.9708232461019844E-3</v>
      </c>
      <c r="D218" s="320">
        <f>AVERAGE(C198:C218)</f>
        <v>1.6187287937668212E-3</v>
      </c>
      <c r="E218" s="318">
        <f>_xlfn.STDEV.S(C198:C218)</f>
        <v>1.4198779892812373E-2</v>
      </c>
      <c r="F218" s="318">
        <f>E218*(21/(21-1.5))</f>
        <v>1.5290993730721016E-2</v>
      </c>
      <c r="G218" s="318">
        <f>_xlfn.VAR.S(C198:C218)</f>
        <v>2.0160535044453295E-4</v>
      </c>
      <c r="H218" s="318">
        <f>G218*(21/(21-1))</f>
        <v>2.1168561796675961E-4</v>
      </c>
      <c r="I218" s="320">
        <f>(SUM(C155:C175)*1+SUM(C176:C196)*2+SUM(C197:C217)*3)/6</f>
        <v>5.3642709997062362E-3</v>
      </c>
      <c r="J218" s="318">
        <f>IF(C218*O218&lt;&gt;0,C218,0)</f>
        <v>0</v>
      </c>
      <c r="K218" s="318" t="str">
        <f>IF(C218*O218=0,"",C218)</f>
        <v/>
      </c>
      <c r="O218" s="318">
        <f>IF(ISBLANK(L218),0,1)</f>
        <v>0</v>
      </c>
      <c r="P218" s="318">
        <f>IF(ISBLANK(M218),0,1)</f>
        <v>0</v>
      </c>
      <c r="Q218" s="318">
        <f>O218+P218</f>
        <v>0</v>
      </c>
      <c r="R218" s="318">
        <f>SUM(Q93:Q218)</f>
        <v>3</v>
      </c>
      <c r="S218" s="318">
        <f>R218/$X$2</f>
        <v>0.13043478260869565</v>
      </c>
      <c r="T218" s="318">
        <f>IF(S218&gt;=$X$3,1,0)</f>
        <v>0</v>
      </c>
      <c r="U218" s="318">
        <f>O218*T218+P218*T218</f>
        <v>0</v>
      </c>
    </row>
    <row r="219" spans="1:21" s="318" customFormat="1" x14ac:dyDescent="0.2">
      <c r="A219" s="322">
        <v>36840</v>
      </c>
      <c r="B219" s="321">
        <v>225.00700399999999</v>
      </c>
      <c r="C219" s="320">
        <f>LN(B219/B218)</f>
        <v>-1.5150822561145243E-2</v>
      </c>
      <c r="D219" s="320">
        <f>AVERAGE(C199:C219)</f>
        <v>1.0194829954734582E-3</v>
      </c>
      <c r="E219" s="318">
        <f>_xlfn.STDEV.S(C199:C219)</f>
        <v>1.4642858958289371E-2</v>
      </c>
      <c r="F219" s="318">
        <f>E219*(21/(21-1.5))</f>
        <v>1.5769232724311629E-2</v>
      </c>
      <c r="G219" s="318">
        <f>_xlfn.VAR.S(C199:C219)</f>
        <v>2.1441331847235528E-4</v>
      </c>
      <c r="H219" s="318">
        <f>G219*(21/(21-1))</f>
        <v>2.2513398439597305E-4</v>
      </c>
      <c r="I219" s="320">
        <f>(SUM(C156:C176)*1+SUM(C177:C197)*2+SUM(C198:C218)*3)/6</f>
        <v>2.779576516019876E-4</v>
      </c>
      <c r="J219" s="318">
        <f>IF(C219*O219&lt;&gt;0,C219,0)</f>
        <v>0</v>
      </c>
      <c r="K219" s="318" t="str">
        <f>IF(C219*O219=0,"",C219)</f>
        <v/>
      </c>
      <c r="O219" s="318">
        <f>IF(ISBLANK(L219),0,1)</f>
        <v>0</v>
      </c>
      <c r="P219" s="318">
        <f>IF(ISBLANK(M219),0,1)</f>
        <v>0</v>
      </c>
      <c r="Q219" s="318">
        <f>O219+P219</f>
        <v>0</v>
      </c>
      <c r="R219" s="318">
        <f>SUM(Q94:Q219)</f>
        <v>3</v>
      </c>
      <c r="S219" s="318">
        <f>R219/$X$2</f>
        <v>0.13043478260869565</v>
      </c>
      <c r="T219" s="318">
        <f>IF(S219&gt;=$X$3,1,0)</f>
        <v>0</v>
      </c>
      <c r="U219" s="318">
        <f>O219*T219+P219*T219</f>
        <v>0</v>
      </c>
    </row>
    <row r="220" spans="1:21" s="318" customFormat="1" x14ac:dyDescent="0.2">
      <c r="A220" s="322">
        <v>36843</v>
      </c>
      <c r="B220" s="321">
        <v>219.77600100000001</v>
      </c>
      <c r="C220" s="320">
        <f>LN(B220/B219)</f>
        <v>-2.3522680223772196E-2</v>
      </c>
      <c r="D220" s="320">
        <f>AVERAGE(C200:C220)</f>
        <v>3.1739635073690649E-4</v>
      </c>
      <c r="E220" s="318">
        <f>_xlfn.STDEV.S(C200:C220)</f>
        <v>1.5466455908302146E-2</v>
      </c>
      <c r="F220" s="318">
        <f>E220*(21/(21-1.5))</f>
        <v>1.6656183285863848E-2</v>
      </c>
      <c r="G220" s="318">
        <f>_xlfn.VAR.S(C200:C220)</f>
        <v>2.3921125836345435E-4</v>
      </c>
      <c r="H220" s="318">
        <f>G220*(21/(21-1))</f>
        <v>2.5117182128162708E-4</v>
      </c>
      <c r="I220" s="320">
        <f>(SUM(C157:C177)*1+SUM(C178:C198)*2+SUM(C199:C219)*3)/6</f>
        <v>-6.5628606179814614E-3</v>
      </c>
      <c r="J220" s="318">
        <f>IF(C220*O220&lt;&gt;0,C220,0)</f>
        <v>0</v>
      </c>
      <c r="K220" s="318" t="str">
        <f>IF(C220*O220=0,"",C220)</f>
        <v/>
      </c>
      <c r="O220" s="318">
        <f>IF(ISBLANK(L220),0,1)</f>
        <v>0</v>
      </c>
      <c r="P220" s="318">
        <f>IF(ISBLANK(M220),0,1)</f>
        <v>0</v>
      </c>
      <c r="Q220" s="318">
        <f>O220+P220</f>
        <v>0</v>
      </c>
      <c r="R220" s="318">
        <f>SUM(Q95:Q220)</f>
        <v>3</v>
      </c>
      <c r="S220" s="318">
        <f>R220/$X$2</f>
        <v>0.13043478260869565</v>
      </c>
      <c r="T220" s="318">
        <f>IF(S220&gt;=$X$3,1,0)</f>
        <v>0</v>
      </c>
      <c r="U220" s="318">
        <f>O220*T220+P220*T220</f>
        <v>0</v>
      </c>
    </row>
    <row r="221" spans="1:21" s="318" customFormat="1" x14ac:dyDescent="0.2">
      <c r="A221" s="322">
        <v>36844</v>
      </c>
      <c r="B221" s="321">
        <v>223.108002</v>
      </c>
      <c r="C221" s="320">
        <f>LN(B221/B220)</f>
        <v>1.5047117734296735E-2</v>
      </c>
      <c r="D221" s="320">
        <f>AVERAGE(C201:C221)</f>
        <v>9.1998312546844366E-4</v>
      </c>
      <c r="E221" s="318">
        <f>_xlfn.STDEV.S(C201:C221)</f>
        <v>1.5794393389080293E-2</v>
      </c>
      <c r="F221" s="318">
        <f>E221*(21/(21-1.5))</f>
        <v>1.7009346726701853E-2</v>
      </c>
      <c r="G221" s="318">
        <f>_xlfn.VAR.S(C201:C221)</f>
        <v>2.4946286252902329E-4</v>
      </c>
      <c r="H221" s="318">
        <f>G221*(21/(21-1))</f>
        <v>2.6193600565547446E-4</v>
      </c>
      <c r="I221" s="320">
        <f>(SUM(C158:C178)*1+SUM(C179:C199)*2+SUM(C200:C220)*3)/6</f>
        <v>-2.1272708290953551E-2</v>
      </c>
      <c r="J221" s="318">
        <f>IF(C221*O221&lt;&gt;0,C221,0)</f>
        <v>0</v>
      </c>
      <c r="K221" s="318" t="str">
        <f>IF(C221*O221=0,"",C221)</f>
        <v/>
      </c>
      <c r="O221" s="318">
        <f>IF(ISBLANK(L221),0,1)</f>
        <v>0</v>
      </c>
      <c r="P221" s="318">
        <f>IF(ISBLANK(M221),0,1)</f>
        <v>0</v>
      </c>
      <c r="Q221" s="318">
        <f>O221+P221</f>
        <v>0</v>
      </c>
      <c r="R221" s="318">
        <f>SUM(Q96:Q221)</f>
        <v>3</v>
      </c>
      <c r="S221" s="318">
        <f>R221/$X$2</f>
        <v>0.13043478260869565</v>
      </c>
      <c r="T221" s="318">
        <f>IF(S221&gt;=$X$3,1,0)</f>
        <v>0</v>
      </c>
      <c r="U221" s="318">
        <f>O221*T221+P221*T221</f>
        <v>0</v>
      </c>
    </row>
    <row r="222" spans="1:21" s="318" customFormat="1" x14ac:dyDescent="0.2">
      <c r="A222" s="322">
        <v>36845</v>
      </c>
      <c r="B222" s="321">
        <v>220.526993</v>
      </c>
      <c r="C222" s="320">
        <f>LN(B222/B221)</f>
        <v>-1.1635863491256908E-2</v>
      </c>
      <c r="D222" s="320">
        <f>AVERAGE(C202:C222)</f>
        <v>8.3758244639806014E-4</v>
      </c>
      <c r="E222" s="318">
        <f>_xlfn.STDEV.S(C202:C222)</f>
        <v>1.5858079899271186E-2</v>
      </c>
      <c r="F222" s="318">
        <f>E222*(21/(21-1.5))</f>
        <v>1.7077932199215124E-2</v>
      </c>
      <c r="G222" s="318">
        <f>_xlfn.VAR.S(C202:C222)</f>
        <v>2.5147869809166886E-4</v>
      </c>
      <c r="H222" s="318">
        <f>G222*(21/(21-1))</f>
        <v>2.6405263299625234E-4</v>
      </c>
      <c r="I222" s="320">
        <f>(SUM(C159:C179)*1+SUM(C180:C200)*2+SUM(C201:C221)*3)/6</f>
        <v>-1.3745576881291105E-2</v>
      </c>
      <c r="J222" s="318">
        <f>IF(C222*O222&lt;&gt;0,C222,0)</f>
        <v>0</v>
      </c>
      <c r="K222" s="318" t="str">
        <f>IF(C222*O222=0,"",C222)</f>
        <v/>
      </c>
      <c r="O222" s="318">
        <f>IF(ISBLANK(L222),0,1)</f>
        <v>0</v>
      </c>
      <c r="P222" s="318">
        <f>IF(ISBLANK(M222),0,1)</f>
        <v>0</v>
      </c>
      <c r="Q222" s="318">
        <f>O222+P222</f>
        <v>0</v>
      </c>
      <c r="R222" s="318">
        <f>SUM(Q97:Q222)</f>
        <v>2</v>
      </c>
      <c r="S222" s="318">
        <f>R222/$X$2</f>
        <v>8.6956521739130432E-2</v>
      </c>
      <c r="T222" s="318">
        <f>IF(S222&gt;=$X$3,1,0)</f>
        <v>0</v>
      </c>
      <c r="U222" s="318">
        <f>O222*T222+P222*T222</f>
        <v>0</v>
      </c>
    </row>
    <row r="223" spans="1:21" s="318" customFormat="1" x14ac:dyDescent="0.2">
      <c r="A223" s="322">
        <v>36846</v>
      </c>
      <c r="B223" s="321">
        <v>218.878006</v>
      </c>
      <c r="C223" s="320">
        <f>LN(B223/B222)</f>
        <v>-7.5055802500133438E-3</v>
      </c>
      <c r="D223" s="320">
        <f>AVERAGE(C203:C223)</f>
        <v>1.9300551556570111E-3</v>
      </c>
      <c r="E223" s="318">
        <f>_xlfn.STDEV.S(C203:C223)</f>
        <v>1.4309720587549408E-2</v>
      </c>
      <c r="F223" s="318">
        <f>E223*(21/(21-1.5))</f>
        <v>1.5410468325053208E-2</v>
      </c>
      <c r="G223" s="318">
        <f>_xlfn.VAR.S(C203:C223)</f>
        <v>2.0476810329373538E-4</v>
      </c>
      <c r="H223" s="318">
        <f>G223*(21/(21-1))</f>
        <v>2.1500650845842216E-4</v>
      </c>
      <c r="I223" s="320">
        <f>(SUM(C160:C180)*1+SUM(C181:C201)*2+SUM(C202:C222)*3)/6</f>
        <v>-1.7613238516838981E-2</v>
      </c>
      <c r="J223" s="318">
        <f>IF(C223*O223&lt;&gt;0,C223,0)</f>
        <v>0</v>
      </c>
      <c r="K223" s="318" t="str">
        <f>IF(C223*O223=0,"",C223)</f>
        <v/>
      </c>
      <c r="O223" s="318">
        <f>IF(ISBLANK(L223),0,1)</f>
        <v>0</v>
      </c>
      <c r="P223" s="318">
        <f>IF(ISBLANK(M223),0,1)</f>
        <v>0</v>
      </c>
      <c r="Q223" s="318">
        <f>O223+P223</f>
        <v>0</v>
      </c>
      <c r="R223" s="318">
        <f>SUM(Q98:Q223)</f>
        <v>2</v>
      </c>
      <c r="S223" s="318">
        <f>R223/$X$2</f>
        <v>8.6956521739130432E-2</v>
      </c>
      <c r="T223" s="318">
        <f>IF(S223&gt;=$X$3,1,0)</f>
        <v>0</v>
      </c>
      <c r="U223" s="318">
        <f>O223*T223+P223*T223</f>
        <v>0</v>
      </c>
    </row>
    <row r="224" spans="1:21" s="318" customFormat="1" x14ac:dyDescent="0.2">
      <c r="A224" s="322">
        <v>36847</v>
      </c>
      <c r="B224" s="321">
        <v>219.26800499999999</v>
      </c>
      <c r="C224" s="320">
        <f>LN(B224/B223)</f>
        <v>1.7802243690799061E-3</v>
      </c>
      <c r="D224" s="320">
        <f>AVERAGE(C204:C224)</f>
        <v>2.0174638822453449E-4</v>
      </c>
      <c r="E224" s="318">
        <f>_xlfn.STDEV.S(C204:C224)</f>
        <v>1.1675231209106662E-2</v>
      </c>
      <c r="F224" s="318">
        <f>E224*(21/(21-1.5))</f>
        <v>1.2573325917499482E-2</v>
      </c>
      <c r="G224" s="318">
        <f>_xlfn.VAR.S(C204:C224)</f>
        <v>1.3631102378609819E-4</v>
      </c>
      <c r="H224" s="318">
        <f>G224*(21/(21-1))</f>
        <v>1.431265749754031E-4</v>
      </c>
      <c r="I224" s="320">
        <f>(SUM(C161:C181)*1+SUM(C182:C202)*2+SUM(C203:C223)*3)/6</f>
        <v>-1.8042205747325128E-2</v>
      </c>
      <c r="J224" s="318">
        <f>IF(C224*O224&lt;&gt;0,C224,0)</f>
        <v>0</v>
      </c>
      <c r="K224" s="318" t="str">
        <f>IF(C224*O224=0,"",C224)</f>
        <v/>
      </c>
      <c r="O224" s="318">
        <f>IF(ISBLANK(L224),0,1)</f>
        <v>0</v>
      </c>
      <c r="P224" s="318">
        <f>IF(ISBLANK(M224),0,1)</f>
        <v>0</v>
      </c>
      <c r="Q224" s="318">
        <f>O224+P224</f>
        <v>0</v>
      </c>
      <c r="R224" s="318">
        <f>SUM(Q99:Q224)</f>
        <v>2</v>
      </c>
      <c r="S224" s="318">
        <f>R224/$X$2</f>
        <v>8.6956521739130432E-2</v>
      </c>
      <c r="T224" s="318">
        <f>IF(S224&gt;=$X$3,1,0)</f>
        <v>0</v>
      </c>
      <c r="U224" s="318">
        <f>O224*T224+P224*T224</f>
        <v>0</v>
      </c>
    </row>
    <row r="225" spans="1:21" s="318" customFormat="1" x14ac:dyDescent="0.2">
      <c r="A225" s="322">
        <v>36850</v>
      </c>
      <c r="B225" s="321">
        <v>216.10299699999999</v>
      </c>
      <c r="C225" s="320">
        <f>LN(B225/B224)</f>
        <v>-1.4539616751115508E-2</v>
      </c>
      <c r="D225" s="320">
        <f>AVERAGE(C205:C225)</f>
        <v>-6.7020483609781759E-4</v>
      </c>
      <c r="E225" s="318">
        <f>_xlfn.STDEV.S(C205:C225)</f>
        <v>1.2072323412103007E-2</v>
      </c>
      <c r="F225" s="318">
        <f>E225*(21/(21-1.5))</f>
        <v>1.3000963674572468E-2</v>
      </c>
      <c r="G225" s="318">
        <f>_xlfn.VAR.S(C205:C225)</f>
        <v>1.4574099256641041E-4</v>
      </c>
      <c r="H225" s="318">
        <f>G225*(21/(21-1))</f>
        <v>1.5302804219473093E-4</v>
      </c>
      <c r="I225" s="320">
        <f>(SUM(C162:C182)*1+SUM(C183:C203)*2+SUM(C204:C224)*3)/6</f>
        <v>-1.9955537835636538E-2</v>
      </c>
      <c r="J225" s="318">
        <f>IF(C225*O225&lt;&gt;0,C225,0)</f>
        <v>0</v>
      </c>
      <c r="K225" s="318" t="str">
        <f>IF(C225*O225=0,"",C225)</f>
        <v/>
      </c>
      <c r="O225" s="318">
        <f>IF(ISBLANK(L225),0,1)</f>
        <v>0</v>
      </c>
      <c r="P225" s="318">
        <f>IF(ISBLANK(M225),0,1)</f>
        <v>0</v>
      </c>
      <c r="Q225" s="318">
        <f>O225+P225</f>
        <v>0</v>
      </c>
      <c r="R225" s="318">
        <f>SUM(Q100:Q225)</f>
        <v>1</v>
      </c>
      <c r="S225" s="318">
        <f>R225/$X$2</f>
        <v>4.3478260869565216E-2</v>
      </c>
      <c r="T225" s="318">
        <f>IF(S225&gt;=$X$3,1,0)</f>
        <v>0</v>
      </c>
      <c r="U225" s="318">
        <f>O225*T225+P225*T225</f>
        <v>0</v>
      </c>
    </row>
    <row r="226" spans="1:21" s="318" customFormat="1" x14ac:dyDescent="0.2">
      <c r="A226" s="322">
        <v>36851</v>
      </c>
      <c r="B226" s="321">
        <v>213.679993</v>
      </c>
      <c r="C226" s="320">
        <f>LN(B226/B225)</f>
        <v>-1.1275595953595136E-2</v>
      </c>
      <c r="D226" s="320">
        <f>AVERAGE(C206:C226)</f>
        <v>-1.7109277259318057E-3</v>
      </c>
      <c r="E226" s="318">
        <f>_xlfn.STDEV.S(C206:C226)</f>
        <v>1.1995814311530158E-2</v>
      </c>
      <c r="F226" s="318">
        <f>E226*(21/(21-1.5))</f>
        <v>1.2918569258570939E-2</v>
      </c>
      <c r="G226" s="318">
        <f>_xlfn.VAR.S(C206:C226)</f>
        <v>1.4389956099671177E-4</v>
      </c>
      <c r="H226" s="318">
        <f>G226*(21/(21-1))</f>
        <v>1.5109453904654736E-4</v>
      </c>
      <c r="I226" s="320">
        <f>(SUM(C163:C183)*1+SUM(C184:C204)*2+SUM(C205:C225)*3)/6</f>
        <v>-2.7623576658687563E-2</v>
      </c>
      <c r="J226" s="318">
        <f>IF(C226*O226&lt;&gt;0,C226,0)</f>
        <v>0</v>
      </c>
      <c r="K226" s="318" t="str">
        <f>IF(C226*O226=0,"",C226)</f>
        <v/>
      </c>
      <c r="O226" s="318">
        <f>IF(ISBLANK(L226),0,1)</f>
        <v>0</v>
      </c>
      <c r="P226" s="318">
        <f>IF(ISBLANK(M226),0,1)</f>
        <v>0</v>
      </c>
      <c r="Q226" s="318">
        <f>O226+P226</f>
        <v>0</v>
      </c>
      <c r="R226" s="318">
        <f>SUM(Q101:Q226)</f>
        <v>1</v>
      </c>
      <c r="S226" s="318">
        <f>R226/$X$2</f>
        <v>4.3478260869565216E-2</v>
      </c>
      <c r="T226" s="318">
        <f>IF(S226&gt;=$X$3,1,0)</f>
        <v>0</v>
      </c>
      <c r="U226" s="318">
        <f>O226*T226+P226*T226</f>
        <v>0</v>
      </c>
    </row>
    <row r="227" spans="1:21" s="318" customFormat="1" x14ac:dyDescent="0.2">
      <c r="A227" s="322">
        <v>36852</v>
      </c>
      <c r="B227" s="321">
        <v>207.78599500000001</v>
      </c>
      <c r="C227" s="320">
        <f>LN(B227/B226)</f>
        <v>-2.7970856183690104E-2</v>
      </c>
      <c r="D227" s="320">
        <f>AVERAGE(C207:C227)</f>
        <v>-3.9335695334966128E-3</v>
      </c>
      <c r="E227" s="318">
        <f>_xlfn.STDEV.S(C207:C227)</f>
        <v>1.2343090237880893E-2</v>
      </c>
      <c r="F227" s="318">
        <f>E227*(21/(21-1.5))</f>
        <v>1.3292558717717885E-2</v>
      </c>
      <c r="G227" s="318">
        <f>_xlfn.VAR.S(C207:C227)</f>
        <v>1.5235187662047061E-4</v>
      </c>
      <c r="H227" s="318">
        <f>G227*(21/(21-1))</f>
        <v>1.5996947045149415E-4</v>
      </c>
      <c r="I227" s="320">
        <f>(SUM(C164:C184)*1+SUM(C185:C205)*2+SUM(C206:C226)*3)/6</f>
        <v>-3.2896061135271153E-2</v>
      </c>
      <c r="J227" s="318">
        <f>IF(C227*O227&lt;&gt;0,C227,0)</f>
        <v>0</v>
      </c>
      <c r="K227" s="318" t="str">
        <f>IF(C227*O227=0,"",C227)</f>
        <v/>
      </c>
      <c r="O227" s="318">
        <f>IF(ISBLANK(L227),0,1)</f>
        <v>0</v>
      </c>
      <c r="P227" s="318">
        <f>IF(ISBLANK(M227),0,1)</f>
        <v>0</v>
      </c>
      <c r="Q227" s="318">
        <f>O227+P227</f>
        <v>0</v>
      </c>
      <c r="R227" s="318">
        <f>SUM(Q102:Q227)</f>
        <v>1</v>
      </c>
      <c r="S227" s="318">
        <f>R227/$X$2</f>
        <v>4.3478260869565216E-2</v>
      </c>
      <c r="T227" s="318">
        <f>IF(S227&gt;=$X$3,1,0)</f>
        <v>0</v>
      </c>
      <c r="U227" s="318">
        <f>O227*T227+P227*T227</f>
        <v>0</v>
      </c>
    </row>
    <row r="228" spans="1:21" s="318" customFormat="1" x14ac:dyDescent="0.2">
      <c r="A228" s="322">
        <v>36853</v>
      </c>
      <c r="B228" s="321">
        <v>209.15100100000001</v>
      </c>
      <c r="C228" s="320">
        <f>LN(B228/B227)</f>
        <v>6.5478040567338875E-3</v>
      </c>
      <c r="D228" s="320">
        <f>AVERAGE(C208:C228)</f>
        <v>-2.9494298407015096E-3</v>
      </c>
      <c r="E228" s="318">
        <f>_xlfn.STDEV.S(C208:C228)</f>
        <v>1.2314243670332016E-2</v>
      </c>
      <c r="F228" s="318">
        <f>E228*(21/(21-1.5))</f>
        <v>1.3261493183434479E-2</v>
      </c>
      <c r="G228" s="318">
        <f>_xlfn.VAR.S(C208:C228)</f>
        <v>1.5164059717231212E-4</v>
      </c>
      <c r="H228" s="318">
        <f>G228*(21/(21-1))</f>
        <v>1.5922262703092774E-4</v>
      </c>
      <c r="I228" s="320">
        <f>(SUM(C165:C185)*1+SUM(C186:C206)*2+SUM(C207:C227)*3)/6</f>
        <v>-5.0957213624502916E-2</v>
      </c>
      <c r="J228" s="318">
        <f>IF(C228*O228&lt;&gt;0,C228,0)</f>
        <v>0</v>
      </c>
      <c r="K228" s="318" t="str">
        <f>IF(C228*O228=0,"",C228)</f>
        <v/>
      </c>
      <c r="O228" s="318">
        <f>IF(ISBLANK(L228),0,1)</f>
        <v>0</v>
      </c>
      <c r="P228" s="318">
        <f>IF(ISBLANK(M228),0,1)</f>
        <v>0</v>
      </c>
      <c r="Q228" s="318">
        <f>O228+P228</f>
        <v>0</v>
      </c>
      <c r="R228" s="318">
        <f>SUM(Q103:Q228)</f>
        <v>1</v>
      </c>
      <c r="S228" s="318">
        <f>R228/$X$2</f>
        <v>4.3478260869565216E-2</v>
      </c>
      <c r="T228" s="318">
        <f>IF(S228&gt;=$X$3,1,0)</f>
        <v>0</v>
      </c>
      <c r="U228" s="318">
        <f>O228*T228+P228*T228</f>
        <v>0</v>
      </c>
    </row>
    <row r="229" spans="1:21" s="318" customFormat="1" x14ac:dyDescent="0.2">
      <c r="A229" s="322">
        <v>36854</v>
      </c>
      <c r="B229" s="321">
        <v>212.87300099999999</v>
      </c>
      <c r="C229" s="320">
        <f>LN(B229/B228)</f>
        <v>1.7639264535903573E-2</v>
      </c>
      <c r="D229" s="320">
        <f>AVERAGE(C209:C229)</f>
        <v>-2.3787733587338957E-3</v>
      </c>
      <c r="E229" s="318">
        <f>_xlfn.STDEV.S(C209:C229)</f>
        <v>1.2991965225224727E-2</v>
      </c>
      <c r="F229" s="318">
        <f>E229*(21/(21-1.5))</f>
        <v>1.3991347165626628E-2</v>
      </c>
      <c r="G229" s="318">
        <f>_xlfn.VAR.S(C209:C229)</f>
        <v>1.6879116041344861E-4</v>
      </c>
      <c r="H229" s="318">
        <f>G229*(21/(21-1))</f>
        <v>1.7723071843412104E-4</v>
      </c>
      <c r="I229" s="320">
        <f>(SUM(C166:C186)*1+SUM(C187:C207)*2+SUM(C208:C228)*3)/6</f>
        <v>-4.2858121614984278E-2</v>
      </c>
      <c r="J229" s="318">
        <f>IF(C229*O229&lt;&gt;0,C229,0)</f>
        <v>0</v>
      </c>
      <c r="K229" s="318" t="str">
        <f>IF(C229*O229=0,"",C229)</f>
        <v/>
      </c>
      <c r="O229" s="318">
        <f>IF(ISBLANK(L229),0,1)</f>
        <v>0</v>
      </c>
      <c r="P229" s="318">
        <f>IF(ISBLANK(M229),0,1)</f>
        <v>0</v>
      </c>
      <c r="Q229" s="318">
        <f>O229+P229</f>
        <v>0</v>
      </c>
      <c r="R229" s="318">
        <f>SUM(Q104:Q229)</f>
        <v>1</v>
      </c>
      <c r="S229" s="318">
        <f>R229/$X$2</f>
        <v>4.3478260869565216E-2</v>
      </c>
      <c r="T229" s="318">
        <f>IF(S229&gt;=$X$3,1,0)</f>
        <v>0</v>
      </c>
      <c r="U229" s="318">
        <f>O229*T229+P229*T229</f>
        <v>0</v>
      </c>
    </row>
    <row r="230" spans="1:21" s="318" customFormat="1" x14ac:dyDescent="0.2">
      <c r="A230" s="322">
        <v>36857</v>
      </c>
      <c r="B230" s="321">
        <v>215.604004</v>
      </c>
      <c r="C230" s="320">
        <f>LN(B230/B229)</f>
        <v>1.274766183958057E-2</v>
      </c>
      <c r="D230" s="320">
        <f>AVERAGE(C210:C230)</f>
        <v>-2.0953679050954169E-3</v>
      </c>
      <c r="E230" s="318">
        <f>_xlfn.STDEV.S(C210:C230)</f>
        <v>1.3264174284643222E-2</v>
      </c>
      <c r="F230" s="318">
        <f>E230*(21/(21-1.5))</f>
        <v>1.4284495383461932E-2</v>
      </c>
      <c r="G230" s="318">
        <f>_xlfn.VAR.S(C210:C230)</f>
        <v>1.7593831945339055E-4</v>
      </c>
      <c r="H230" s="318">
        <f>G230*(21/(21-1))</f>
        <v>1.8473523542606007E-4</v>
      </c>
      <c r="I230" s="320">
        <f>(SUM(C167:C187)*1+SUM(C188:C208)*2+SUM(C209:C229)*3)/6</f>
        <v>-3.6063240194772972E-2</v>
      </c>
      <c r="J230" s="318">
        <f>IF(C230*O230&lt;&gt;0,C230,0)</f>
        <v>0</v>
      </c>
      <c r="K230" s="318" t="str">
        <f>IF(C230*O230=0,"",C230)</f>
        <v/>
      </c>
      <c r="O230" s="318">
        <f>IF(ISBLANK(L230),0,1)</f>
        <v>0</v>
      </c>
      <c r="P230" s="318">
        <f>IF(ISBLANK(M230),0,1)</f>
        <v>0</v>
      </c>
      <c r="Q230" s="318">
        <f>O230+P230</f>
        <v>0</v>
      </c>
      <c r="R230" s="318">
        <f>SUM(Q105:Q230)</f>
        <v>1</v>
      </c>
      <c r="S230" s="318">
        <f>R230/$X$2</f>
        <v>4.3478260869565216E-2</v>
      </c>
      <c r="T230" s="318">
        <f>IF(S230&gt;=$X$3,1,0)</f>
        <v>0</v>
      </c>
      <c r="U230" s="318">
        <f>O230*T230+P230*T230</f>
        <v>0</v>
      </c>
    </row>
    <row r="231" spans="1:21" s="318" customFormat="1" x14ac:dyDescent="0.2">
      <c r="A231" s="322">
        <v>36858</v>
      </c>
      <c r="B231" s="321">
        <v>211.36799600000001</v>
      </c>
      <c r="C231" s="320">
        <f>LN(B231/B230)</f>
        <v>-1.9842739044039305E-2</v>
      </c>
      <c r="D231" s="320">
        <f>AVERAGE(C211:C231)</f>
        <v>-2.5014391602322435E-3</v>
      </c>
      <c r="E231" s="318">
        <f>_xlfn.STDEV.S(C211:C231)</f>
        <v>1.3684419441984728E-2</v>
      </c>
      <c r="F231" s="318">
        <f>E231*(21/(21-1.5))</f>
        <v>1.4737067091368168E-2</v>
      </c>
      <c r="G231" s="318">
        <f>_xlfn.VAR.S(C211:C231)</f>
        <v>1.8726333546416961E-4</v>
      </c>
      <c r="H231" s="318">
        <f>G231*(21/(21-1))</f>
        <v>1.9662650223737811E-4</v>
      </c>
      <c r="I231" s="320">
        <f>(SUM(C168:C188)*1+SUM(C189:C209)*2+SUM(C210:C230)*3)/6</f>
        <v>-2.9637212489645459E-2</v>
      </c>
      <c r="J231" s="318">
        <f>IF(C231*O231&lt;&gt;0,C231,0)</f>
        <v>0</v>
      </c>
      <c r="K231" s="318" t="str">
        <f>IF(C231*O231=0,"",C231)</f>
        <v/>
      </c>
      <c r="O231" s="318">
        <f>IF(ISBLANK(L231),0,1)</f>
        <v>0</v>
      </c>
      <c r="P231" s="318">
        <f>IF(ISBLANK(M231),0,1)</f>
        <v>0</v>
      </c>
      <c r="Q231" s="318">
        <f>O231+P231</f>
        <v>0</v>
      </c>
      <c r="R231" s="318">
        <f>SUM(Q106:Q231)</f>
        <v>1</v>
      </c>
      <c r="S231" s="318">
        <f>R231/$X$2</f>
        <v>4.3478260869565216E-2</v>
      </c>
      <c r="T231" s="318">
        <f>IF(S231&gt;=$X$3,1,0)</f>
        <v>0</v>
      </c>
      <c r="U231" s="318">
        <f>O231*T231+P231*T231</f>
        <v>0</v>
      </c>
    </row>
    <row r="232" spans="1:21" s="318" customFormat="1" x14ac:dyDescent="0.2">
      <c r="A232" s="322">
        <v>36859</v>
      </c>
      <c r="B232" s="321">
        <v>210.259995</v>
      </c>
      <c r="C232" s="320">
        <f>LN(B232/B231)</f>
        <v>-5.2558348793246834E-3</v>
      </c>
      <c r="D232" s="320">
        <f>AVERAGE(C212:C232)</f>
        <v>-3.4515299584740159E-3</v>
      </c>
      <c r="E232" s="318">
        <f>_xlfn.STDEV.S(C212:C232)</f>
        <v>1.3111336499247112E-2</v>
      </c>
      <c r="F232" s="318">
        <f>E232*(21/(21-1.5))</f>
        <v>1.4119900845343043E-2</v>
      </c>
      <c r="G232" s="318">
        <f>_xlfn.VAR.S(C212:C232)</f>
        <v>1.7190714479648953E-4</v>
      </c>
      <c r="H232" s="318">
        <f>G232*(21/(21-1))</f>
        <v>1.8050250203631402E-4</v>
      </c>
      <c r="I232" s="320">
        <f>(SUM(C169:C189)*1+SUM(C190:C210)*2+SUM(C211:C231)*3)/6</f>
        <v>-4.0172730274345016E-2</v>
      </c>
      <c r="J232" s="318">
        <f>IF(C232*O232&lt;&gt;0,C232,0)</f>
        <v>0</v>
      </c>
      <c r="K232" s="318" t="str">
        <f>IF(C232*O232=0,"",C232)</f>
        <v/>
      </c>
      <c r="O232" s="318">
        <f>IF(ISBLANK(L232),0,1)</f>
        <v>0</v>
      </c>
      <c r="P232" s="318">
        <f>IF(ISBLANK(M232),0,1)</f>
        <v>0</v>
      </c>
      <c r="Q232" s="318">
        <f>O232+P232</f>
        <v>0</v>
      </c>
      <c r="R232" s="318">
        <f>SUM(Q107:Q232)</f>
        <v>1</v>
      </c>
      <c r="S232" s="318">
        <f>R232/$X$2</f>
        <v>4.3478260869565216E-2</v>
      </c>
      <c r="T232" s="318">
        <f>IF(S232&gt;=$X$3,1,0)</f>
        <v>0</v>
      </c>
      <c r="U232" s="318">
        <f>O232*T232+P232*T232</f>
        <v>0</v>
      </c>
    </row>
    <row r="233" spans="1:21" s="318" customFormat="1" x14ac:dyDescent="0.2">
      <c r="A233" s="322">
        <v>36860</v>
      </c>
      <c r="B233" s="321">
        <v>203.51899700000001</v>
      </c>
      <c r="C233" s="320">
        <f>LN(B233/B232)</f>
        <v>-3.2585484490567924E-2</v>
      </c>
      <c r="D233" s="320">
        <f>AVERAGE(C213:C233)</f>
        <v>-5.209624505385195E-3</v>
      </c>
      <c r="E233" s="318">
        <f>_xlfn.STDEV.S(C213:C233)</f>
        <v>1.4424630150289367E-2</v>
      </c>
      <c r="F233" s="318">
        <f>E233*(21/(21-1.5))</f>
        <v>1.5534217084927009E-2</v>
      </c>
      <c r="G233" s="318">
        <f>_xlfn.VAR.S(C213:C233)</f>
        <v>2.0806995497263704E-4</v>
      </c>
      <c r="H233" s="318">
        <f>G233*(21/(21-1))</f>
        <v>2.184734527212689E-4</v>
      </c>
      <c r="I233" s="320">
        <f>(SUM(C170:C190)*1+SUM(C191:C211)*2+SUM(C212:C232)*3)/6</f>
        <v>-4.7077888905540231E-2</v>
      </c>
      <c r="J233" s="318">
        <f>IF(C233*O233&lt;&gt;0,C233,0)</f>
        <v>0</v>
      </c>
      <c r="K233" s="318" t="str">
        <f>IF(C233*O233=0,"",C233)</f>
        <v/>
      </c>
      <c r="O233" s="318">
        <f>IF(ISBLANK(L233),0,1)</f>
        <v>0</v>
      </c>
      <c r="P233" s="318">
        <f>IF(ISBLANK(M233),0,1)</f>
        <v>0</v>
      </c>
      <c r="Q233" s="318">
        <f>O233+P233</f>
        <v>0</v>
      </c>
      <c r="R233" s="318">
        <f>SUM(Q108:Q233)</f>
        <v>1</v>
      </c>
      <c r="S233" s="318">
        <f>R233/$X$2</f>
        <v>4.3478260869565216E-2</v>
      </c>
      <c r="T233" s="318">
        <f>IF(S233&gt;=$X$3,1,0)</f>
        <v>0</v>
      </c>
      <c r="U233" s="318">
        <f>O233*T233+P233*T233</f>
        <v>0</v>
      </c>
    </row>
    <row r="234" spans="1:21" s="318" customFormat="1" x14ac:dyDescent="0.2">
      <c r="A234" s="322">
        <v>36861</v>
      </c>
      <c r="B234" s="321">
        <v>204.13999899999999</v>
      </c>
      <c r="C234" s="320">
        <f>LN(B234/B233)</f>
        <v>3.0466761997183702E-3</v>
      </c>
      <c r="D234" s="320">
        <f>AVERAGE(C214:C234)</f>
        <v>-5.5490652538347776E-3</v>
      </c>
      <c r="E234" s="318">
        <f>_xlfn.STDEV.S(C214:C234)</f>
        <v>1.4125263544464403E-2</v>
      </c>
      <c r="F234" s="318">
        <f>E234*(21/(21-1.5))</f>
        <v>1.5211822278653971E-2</v>
      </c>
      <c r="G234" s="318">
        <f>_xlfn.VAR.S(C214:C234)</f>
        <v>1.995230702005751E-4</v>
      </c>
      <c r="H234" s="318">
        <f>G234*(21/(21-1))</f>
        <v>2.0949922371060387E-4</v>
      </c>
      <c r="I234" s="320">
        <f>(SUM(C171:C191)*1+SUM(C192:C212)*2+SUM(C213:C233)*3)/6</f>
        <v>-6.5386196035654598E-2</v>
      </c>
      <c r="J234" s="318">
        <f>IF(C234*O234&lt;&gt;0,C234,0)</f>
        <v>0</v>
      </c>
      <c r="K234" s="318" t="str">
        <f>IF(C234*O234=0,"",C234)</f>
        <v/>
      </c>
      <c r="O234" s="318">
        <f>IF(ISBLANK(L234),0,1)</f>
        <v>0</v>
      </c>
      <c r="P234" s="318">
        <f>IF(ISBLANK(M234),0,1)</f>
        <v>0</v>
      </c>
      <c r="Q234" s="318">
        <f>O234+P234</f>
        <v>0</v>
      </c>
      <c r="R234" s="318">
        <f>SUM(Q109:Q234)</f>
        <v>1</v>
      </c>
      <c r="S234" s="318">
        <f>R234/$X$2</f>
        <v>4.3478260869565216E-2</v>
      </c>
      <c r="T234" s="318">
        <f>IF(S234&gt;=$X$3,1,0)</f>
        <v>0</v>
      </c>
      <c r="U234" s="318">
        <f>O234*T234+P234*T234</f>
        <v>0</v>
      </c>
    </row>
    <row r="235" spans="1:21" s="318" customFormat="1" x14ac:dyDescent="0.2">
      <c r="A235" s="322">
        <v>36864</v>
      </c>
      <c r="B235" s="321">
        <v>196.40100100000001</v>
      </c>
      <c r="C235" s="320">
        <f>LN(B235/B234)</f>
        <v>-3.8647535428031884E-2</v>
      </c>
      <c r="D235" s="320">
        <f>AVERAGE(C215:C235)</f>
        <v>-7.7734019505574159E-3</v>
      </c>
      <c r="E235" s="318">
        <f>_xlfn.STDEV.S(C215:C235)</f>
        <v>1.5486713809156326E-2</v>
      </c>
      <c r="F235" s="318">
        <f>E235*(21/(21-1.5))</f>
        <v>1.6677999486783734E-2</v>
      </c>
      <c r="G235" s="318">
        <f>_xlfn.VAR.S(C215:C235)</f>
        <v>2.3983830460671323E-4</v>
      </c>
      <c r="H235" s="318">
        <f>G235*(21/(21-1))</f>
        <v>2.5183021983704888E-4</v>
      </c>
      <c r="I235" s="320">
        <f>(SUM(C172:C192)*1+SUM(C193:C213)*2+SUM(C214:C234)*3)/6</f>
        <v>-6.1809047945319218E-2</v>
      </c>
      <c r="J235" s="318">
        <f>IF(C235*O235&lt;&gt;0,C235,0)</f>
        <v>0</v>
      </c>
      <c r="K235" s="318" t="str">
        <f>IF(C235*O235=0,"",C235)</f>
        <v/>
      </c>
      <c r="O235" s="318">
        <f>IF(ISBLANK(L235),0,1)</f>
        <v>0</v>
      </c>
      <c r="P235" s="318">
        <f>IF(ISBLANK(M235),0,1)</f>
        <v>0</v>
      </c>
      <c r="Q235" s="318">
        <f>O235+P235</f>
        <v>0</v>
      </c>
      <c r="R235" s="318">
        <f>SUM(Q110:Q235)</f>
        <v>1</v>
      </c>
      <c r="S235" s="318">
        <f>R235/$X$2</f>
        <v>4.3478260869565216E-2</v>
      </c>
      <c r="T235" s="318">
        <f>IF(S235&gt;=$X$3,1,0)</f>
        <v>0</v>
      </c>
      <c r="U235" s="318">
        <f>O235*T235+P235*T235</f>
        <v>0</v>
      </c>
    </row>
    <row r="236" spans="1:21" s="318" customFormat="1" x14ac:dyDescent="0.2">
      <c r="A236" s="322">
        <v>36865</v>
      </c>
      <c r="B236" s="321">
        <v>198.466003</v>
      </c>
      <c r="C236" s="320">
        <f>LN(B236/B235)</f>
        <v>1.0459323288813887E-2</v>
      </c>
      <c r="D236" s="320">
        <f>AVERAGE(C216:C236)</f>
        <v>-7.6852436204728506E-3</v>
      </c>
      <c r="E236" s="318">
        <f>_xlfn.STDEV.S(C216:C236)</f>
        <v>1.5589555599882498E-2</v>
      </c>
      <c r="F236" s="318">
        <f>E236*(21/(21-1.5))</f>
        <v>1.6788752184488841E-2</v>
      </c>
      <c r="G236" s="318">
        <f>_xlfn.VAR.S(C216:C236)</f>
        <v>2.4303424380182773E-4</v>
      </c>
      <c r="H236" s="318">
        <f>G236*(21/(21-1))</f>
        <v>2.5518595599191915E-4</v>
      </c>
      <c r="I236" s="320">
        <f>(SUM(C173:C193)*1+SUM(C194:C214)*2+SUM(C215:C235)*3)/6</f>
        <v>-8.1369655018406539E-2</v>
      </c>
      <c r="J236" s="318">
        <f>IF(C236*O236&lt;&gt;0,C236,0)</f>
        <v>0</v>
      </c>
      <c r="K236" s="318" t="str">
        <f>IF(C236*O236=0,"",C236)</f>
        <v/>
      </c>
      <c r="O236" s="318">
        <f>IF(ISBLANK(L236),0,1)</f>
        <v>0</v>
      </c>
      <c r="P236" s="318">
        <f>IF(ISBLANK(M236),0,1)</f>
        <v>0</v>
      </c>
      <c r="Q236" s="318">
        <f>O236+P236</f>
        <v>0</v>
      </c>
      <c r="R236" s="318">
        <f>SUM(Q111:Q236)</f>
        <v>1</v>
      </c>
      <c r="S236" s="318">
        <f>R236/$X$2</f>
        <v>4.3478260869565216E-2</v>
      </c>
      <c r="T236" s="318">
        <f>IF(S236&gt;=$X$3,1,0)</f>
        <v>0</v>
      </c>
      <c r="U236" s="318">
        <f>O236*T236+P236*T236</f>
        <v>0</v>
      </c>
    </row>
    <row r="237" spans="1:21" s="318" customFormat="1" x14ac:dyDescent="0.2">
      <c r="A237" s="322">
        <v>36866</v>
      </c>
      <c r="B237" s="321">
        <v>200.55900600000001</v>
      </c>
      <c r="C237" s="320">
        <f>LN(B237/B236)</f>
        <v>1.0490681777365271E-2</v>
      </c>
      <c r="D237" s="320">
        <f>AVERAGE(C217:C237)</f>
        <v>-6.7048844602115897E-3</v>
      </c>
      <c r="E237" s="318">
        <f>_xlfn.STDEV.S(C217:C237)</f>
        <v>1.6070236553891188E-2</v>
      </c>
      <c r="F237" s="318">
        <f>E237*(21/(21-1.5))</f>
        <v>1.73064085964982E-2</v>
      </c>
      <c r="G237" s="318">
        <f>_xlfn.VAR.S(C217:C237)</f>
        <v>2.5825250289802047E-4</v>
      </c>
      <c r="H237" s="318">
        <f>G237*(21/(21-1))</f>
        <v>2.711651280429215E-4</v>
      </c>
      <c r="I237" s="320">
        <f>(SUM(C174:C194)*1+SUM(C195:C215)*2+SUM(C216:C236)*3)/6</f>
        <v>-7.8441999724119582E-2</v>
      </c>
      <c r="J237" s="318">
        <f>IF(C237*O237&lt;&gt;0,C237,0)</f>
        <v>0</v>
      </c>
      <c r="K237" s="318" t="str">
        <f>IF(C237*O237=0,"",C237)</f>
        <v/>
      </c>
      <c r="O237" s="318">
        <f>IF(ISBLANK(L237),0,1)</f>
        <v>0</v>
      </c>
      <c r="P237" s="318">
        <f>IF(ISBLANK(M237),0,1)</f>
        <v>0</v>
      </c>
      <c r="Q237" s="318">
        <f>O237+P237</f>
        <v>0</v>
      </c>
      <c r="R237" s="318">
        <f>SUM(Q112:Q237)</f>
        <v>1</v>
      </c>
      <c r="S237" s="318">
        <f>R237/$X$2</f>
        <v>4.3478260869565216E-2</v>
      </c>
      <c r="T237" s="318">
        <f>IF(S237&gt;=$X$3,1,0)</f>
        <v>0</v>
      </c>
      <c r="U237" s="318">
        <f>O237*T237+P237*T237</f>
        <v>0</v>
      </c>
    </row>
    <row r="238" spans="1:21" s="318" customFormat="1" x14ac:dyDescent="0.2">
      <c r="A238" s="322">
        <v>36867</v>
      </c>
      <c r="B238" s="321">
        <v>197.55900600000001</v>
      </c>
      <c r="C238" s="320">
        <f>LN(B238/B237)</f>
        <v>-1.5071193438004742E-2</v>
      </c>
      <c r="D238" s="320">
        <f>AVERAGE(C218:C238)</f>
        <v>-7.2483748637698475E-3</v>
      </c>
      <c r="E238" s="318">
        <f>_xlfn.STDEV.S(C218:C238)</f>
        <v>1.615481046110407E-2</v>
      </c>
      <c r="F238" s="318">
        <f>E238*(21/(21-1.5))</f>
        <v>1.7397488188881306E-2</v>
      </c>
      <c r="G238" s="318">
        <f>_xlfn.VAR.S(C218:C238)</f>
        <v>2.6097790103419752E-4</v>
      </c>
      <c r="H238" s="318">
        <f>G238*(21/(21-1))</f>
        <v>2.740267960859074E-4</v>
      </c>
      <c r="I238" s="320">
        <f>(SUM(C175:C195)*1+SUM(C196:C216)*2+SUM(C217:C237)*3)/6</f>
        <v>-6.9567576603503739E-2</v>
      </c>
      <c r="J238" s="318">
        <f>IF(C238*O238&lt;&gt;0,C238,0)</f>
        <v>0</v>
      </c>
      <c r="K238" s="318" t="str">
        <f>IF(C238*O238=0,"",C238)</f>
        <v/>
      </c>
      <c r="O238" s="318">
        <f>IF(ISBLANK(L238),0,1)</f>
        <v>0</v>
      </c>
      <c r="P238" s="318">
        <f>IF(ISBLANK(M238),0,1)</f>
        <v>0</v>
      </c>
      <c r="Q238" s="318">
        <f>O238+P238</f>
        <v>0</v>
      </c>
      <c r="R238" s="318">
        <f>SUM(Q113:Q238)</f>
        <v>1</v>
      </c>
      <c r="S238" s="318">
        <f>R238/$X$2</f>
        <v>4.3478260869565216E-2</v>
      </c>
      <c r="T238" s="318">
        <f>IF(S238&gt;=$X$3,1,0)</f>
        <v>0</v>
      </c>
      <c r="U238" s="318">
        <f>O238*T238+P238*T238</f>
        <v>0</v>
      </c>
    </row>
    <row r="239" spans="1:21" s="318" customFormat="1" x14ac:dyDescent="0.2">
      <c r="A239" s="322">
        <v>36868</v>
      </c>
      <c r="B239" s="321">
        <v>198.88699299999999</v>
      </c>
      <c r="C239" s="320">
        <f>LN(B239/B238)</f>
        <v>6.6994847740172378E-3</v>
      </c>
      <c r="D239" s="320">
        <f>AVERAGE(C219:C239)</f>
        <v>-6.597407815192741E-3</v>
      </c>
      <c r="E239" s="318">
        <f>_xlfn.STDEV.S(C219:C239)</f>
        <v>1.6439472093400527E-2</v>
      </c>
      <c r="F239" s="318">
        <f>E239*(21/(21-1.5))</f>
        <v>1.7704046869815953E-2</v>
      </c>
      <c r="G239" s="318">
        <f>_xlfn.VAR.S(C219:C239)</f>
        <v>2.7025624270969465E-4</v>
      </c>
      <c r="H239" s="318">
        <f>G239*(21/(21-1))</f>
        <v>2.8376905484517941E-4</v>
      </c>
      <c r="I239" s="320">
        <f>(SUM(C176:C196)*1+SUM(C197:C217)*2+SUM(C218:C238)*3)/6</f>
        <v>-7.7213625442166853E-2</v>
      </c>
      <c r="J239" s="318">
        <f>IF(C239*O239&lt;&gt;0,C239,0)</f>
        <v>0</v>
      </c>
      <c r="K239" s="318" t="str">
        <f>IF(C239*O239=0,"",C239)</f>
        <v/>
      </c>
      <c r="O239" s="318">
        <f>IF(ISBLANK(L239),0,1)</f>
        <v>0</v>
      </c>
      <c r="P239" s="318">
        <f>IF(ISBLANK(M239),0,1)</f>
        <v>0</v>
      </c>
      <c r="Q239" s="318">
        <f>O239+P239</f>
        <v>0</v>
      </c>
      <c r="R239" s="318">
        <f>SUM(Q114:Q239)</f>
        <v>1</v>
      </c>
      <c r="S239" s="318">
        <f>R239/$X$2</f>
        <v>4.3478260869565216E-2</v>
      </c>
      <c r="T239" s="318">
        <f>IF(S239&gt;=$X$3,1,0)</f>
        <v>0</v>
      </c>
      <c r="U239" s="318">
        <f>O239*T239+P239*T239</f>
        <v>0</v>
      </c>
    </row>
    <row r="240" spans="1:21" s="318" customFormat="1" x14ac:dyDescent="0.2">
      <c r="A240" s="322">
        <v>36871</v>
      </c>
      <c r="B240" s="321">
        <v>200.74899300000001</v>
      </c>
      <c r="C240" s="320">
        <f>LN(B240/B239)</f>
        <v>9.3185475740868943E-3</v>
      </c>
      <c r="D240" s="320">
        <f>AVERAGE(C220:C240)</f>
        <v>-5.4321997135150192E-3</v>
      </c>
      <c r="E240" s="318">
        <f>_xlfn.STDEV.S(C220:C240)</f>
        <v>1.6668487750852855E-2</v>
      </c>
      <c r="F240" s="318">
        <f>E240*(21/(21-1.5))</f>
        <v>1.7950679116303072E-2</v>
      </c>
      <c r="G240" s="318">
        <f>_xlfn.VAR.S(C220:C240)</f>
        <v>2.7783848390033162E-4</v>
      </c>
      <c r="H240" s="318">
        <f>G240*(21/(21-1))</f>
        <v>2.9173040809534823E-4</v>
      </c>
      <c r="I240" s="320">
        <f>(SUM(C177:C197)*1+SUM(C198:C218)*2+SUM(C219:C239)*3)/6</f>
        <v>-7.0843584323250094E-2</v>
      </c>
      <c r="J240" s="318">
        <f>IF(C240*O240&lt;&gt;0,C240,0)</f>
        <v>0</v>
      </c>
      <c r="K240" s="318" t="str">
        <f>IF(C240*O240=0,"",C240)</f>
        <v/>
      </c>
      <c r="O240" s="318">
        <f>IF(ISBLANK(L240),0,1)</f>
        <v>0</v>
      </c>
      <c r="P240" s="318">
        <f>IF(ISBLANK(M240),0,1)</f>
        <v>0</v>
      </c>
      <c r="Q240" s="318">
        <f>O240+P240</f>
        <v>0</v>
      </c>
      <c r="R240" s="318">
        <f>SUM(Q115:Q240)</f>
        <v>1</v>
      </c>
      <c r="S240" s="318">
        <f>R240/$X$2</f>
        <v>4.3478260869565216E-2</v>
      </c>
      <c r="T240" s="318">
        <f>IF(S240&gt;=$X$3,1,0)</f>
        <v>0</v>
      </c>
      <c r="U240" s="318">
        <f>O240*T240+P240*T240</f>
        <v>0</v>
      </c>
    </row>
    <row r="241" spans="1:21" s="318" customFormat="1" x14ac:dyDescent="0.2">
      <c r="A241" s="322">
        <v>36872</v>
      </c>
      <c r="B241" s="321">
        <v>201.878006</v>
      </c>
      <c r="C241" s="320">
        <f>LN(B241/B240)</f>
        <v>5.6082476435369332E-3</v>
      </c>
      <c r="D241" s="320">
        <f>AVERAGE(C221:C241)</f>
        <v>-4.0450126722145841E-3</v>
      </c>
      <c r="E241" s="318">
        <f>_xlfn.STDEV.S(C221:C241)</f>
        <v>1.6295682902412963E-2</v>
      </c>
      <c r="F241" s="318">
        <f>E241*(21/(21-1.5))</f>
        <v>1.7549196971829342E-2</v>
      </c>
      <c r="G241" s="318">
        <f>_xlfn.VAR.S(C221:C241)</f>
        <v>2.655492812559942E-4</v>
      </c>
      <c r="H241" s="318">
        <f>G241*(21/(21-1))</f>
        <v>2.7882674531879391E-4</v>
      </c>
      <c r="I241" s="320">
        <f>(SUM(C178:C198)*1+SUM(C199:C219)*2+SUM(C220:C240)*3)/6</f>
        <v>-6.2399417411690451E-2</v>
      </c>
      <c r="J241" s="318">
        <f>IF(C241*O241&lt;&gt;0,C241,0)</f>
        <v>0</v>
      </c>
      <c r="K241" s="318" t="str">
        <f>IF(C241*O241=0,"",C241)</f>
        <v/>
      </c>
      <c r="O241" s="318">
        <f>IF(ISBLANK(L241),0,1)</f>
        <v>0</v>
      </c>
      <c r="P241" s="318">
        <f>IF(ISBLANK(M241),0,1)</f>
        <v>0</v>
      </c>
      <c r="Q241" s="318">
        <f>O241+P241</f>
        <v>0</v>
      </c>
      <c r="R241" s="318">
        <f>SUM(Q116:Q241)</f>
        <v>1</v>
      </c>
      <c r="S241" s="318">
        <f>R241/$X$2</f>
        <v>4.3478260869565216E-2</v>
      </c>
      <c r="T241" s="318">
        <f>IF(S241&gt;=$X$3,1,0)</f>
        <v>0</v>
      </c>
      <c r="U241" s="318">
        <f>O241*T241+P241*T241</f>
        <v>0</v>
      </c>
    </row>
    <row r="242" spans="1:21" s="318" customFormat="1" x14ac:dyDescent="0.2">
      <c r="A242" s="322">
        <v>36873</v>
      </c>
      <c r="B242" s="321">
        <v>205.044006</v>
      </c>
      <c r="C242" s="320">
        <f>LN(B242/B241)</f>
        <v>1.5561035247611524E-2</v>
      </c>
      <c r="D242" s="320">
        <f>AVERAGE(C222:C242)</f>
        <v>-4.0205404096757841E-3</v>
      </c>
      <c r="E242" s="318">
        <f>_xlfn.STDEV.S(C222:C242)</f>
        <v>1.6326145779042366E-2</v>
      </c>
      <c r="F242" s="318">
        <f>E242*(21/(21-1.5))</f>
        <v>1.7582003146661009E-2</v>
      </c>
      <c r="G242" s="318">
        <f>_xlfn.VAR.S(C222:C242)</f>
        <v>2.665430359985429E-4</v>
      </c>
      <c r="H242" s="318">
        <f>G242*(21/(21-1))</f>
        <v>2.7987018779847007E-4</v>
      </c>
      <c r="I242" s="320">
        <f>(SUM(C179:C199)*1+SUM(C200:C220)*2+SUM(C221:C241)*3)/6</f>
        <v>-5.6821834719439752E-2</v>
      </c>
      <c r="J242" s="318">
        <f>IF(C242*O242&lt;&gt;0,C242,0)</f>
        <v>0</v>
      </c>
      <c r="K242" s="318" t="str">
        <f>IF(C242*O242=0,"",C242)</f>
        <v/>
      </c>
      <c r="O242" s="318">
        <f>IF(ISBLANK(L242),0,1)</f>
        <v>0</v>
      </c>
      <c r="P242" s="318">
        <f>IF(ISBLANK(M242),0,1)</f>
        <v>0</v>
      </c>
      <c r="Q242" s="318">
        <f>O242+P242</f>
        <v>0</v>
      </c>
      <c r="R242" s="318">
        <f>SUM(Q117:Q242)</f>
        <v>1</v>
      </c>
      <c r="S242" s="318">
        <f>R242/$X$2</f>
        <v>4.3478260869565216E-2</v>
      </c>
      <c r="T242" s="318">
        <f>IF(S242&gt;=$X$3,1,0)</f>
        <v>0</v>
      </c>
      <c r="U242" s="318">
        <f>O242*T242+P242*T242</f>
        <v>0</v>
      </c>
    </row>
    <row r="243" spans="1:21" s="318" customFormat="1" x14ac:dyDescent="0.2">
      <c r="A243" s="322">
        <v>36874</v>
      </c>
      <c r="B243" s="321">
        <v>201.45799299999999</v>
      </c>
      <c r="C243" s="320">
        <f>LN(B243/B242)</f>
        <v>-1.7643731326626687E-2</v>
      </c>
      <c r="D243" s="320">
        <f>AVERAGE(C223:C243)</f>
        <v>-4.3066293542172026E-3</v>
      </c>
      <c r="E243" s="318">
        <f>_xlfn.STDEV.S(C223:C243)</f>
        <v>1.6517778483388319E-2</v>
      </c>
      <c r="F243" s="318">
        <f>E243*(21/(21-1.5))</f>
        <v>1.7788376828264344E-2</v>
      </c>
      <c r="G243" s="318">
        <f>_xlfn.VAR.S(C223:C243)</f>
        <v>2.7283700602628614E-4</v>
      </c>
      <c r="H243" s="318">
        <f>G243*(21/(21-1))</f>
        <v>2.8647885632760047E-4</v>
      </c>
      <c r="I243" s="320">
        <f>(SUM(C180:C200)*1+SUM(C201:C221)*2+SUM(C222:C242)*3)/6</f>
        <v>-5.1281733192525082E-2</v>
      </c>
      <c r="J243" s="318">
        <f>IF(C243*O243&lt;&gt;0,C243,0)</f>
        <v>0</v>
      </c>
      <c r="K243" s="318" t="str">
        <f>IF(C243*O243=0,"",C243)</f>
        <v/>
      </c>
      <c r="O243" s="318">
        <f>IF(ISBLANK(L243),0,1)</f>
        <v>0</v>
      </c>
      <c r="P243" s="318">
        <f>IF(ISBLANK(M243),0,1)</f>
        <v>0</v>
      </c>
      <c r="Q243" s="318">
        <f>O243+P243</f>
        <v>0</v>
      </c>
      <c r="R243" s="318">
        <f>SUM(Q118:Q243)</f>
        <v>1</v>
      </c>
      <c r="S243" s="318">
        <f>R243/$X$2</f>
        <v>4.3478260869565216E-2</v>
      </c>
      <c r="T243" s="318">
        <f>IF(S243&gt;=$X$3,1,0)</f>
        <v>0</v>
      </c>
      <c r="U243" s="318">
        <f>O243*T243+P243*T243</f>
        <v>0</v>
      </c>
    </row>
    <row r="244" spans="1:21" s="318" customFormat="1" x14ac:dyDescent="0.2">
      <c r="A244" s="322">
        <v>36875</v>
      </c>
      <c r="B244" s="321">
        <v>195.645004</v>
      </c>
      <c r="C244" s="320">
        <f>LN(B244/B243)</f>
        <v>-2.9279075253971595E-2</v>
      </c>
      <c r="D244" s="320">
        <f>AVERAGE(C224:C244)</f>
        <v>-5.343462449643786E-3</v>
      </c>
      <c r="E244" s="318">
        <f>_xlfn.STDEV.S(C224:C244)</f>
        <v>1.7389011483814942E-2</v>
      </c>
      <c r="F244" s="318">
        <f>E244*(21/(21-1.5))</f>
        <v>1.8726627751800708E-2</v>
      </c>
      <c r="G244" s="318">
        <f>_xlfn.VAR.S(C224:C244)</f>
        <v>3.0237772038424796E-4</v>
      </c>
      <c r="H244" s="318">
        <f>G244*(21/(21-1))</f>
        <v>3.1749660640346039E-4</v>
      </c>
      <c r="I244" s="320">
        <f>(SUM(C181:C201)*1+SUM(C202:C222)*2+SUM(C223:C243)*3)/6</f>
        <v>-5.572808101349544E-2</v>
      </c>
      <c r="J244" s="318">
        <f>IF(C244*O244&lt;&gt;0,C244,0)</f>
        <v>0</v>
      </c>
      <c r="K244" s="318" t="str">
        <f>IF(C244*O244=0,"",C244)</f>
        <v/>
      </c>
      <c r="O244" s="318">
        <f>IF(ISBLANK(L244),0,1)</f>
        <v>0</v>
      </c>
      <c r="P244" s="318">
        <f>IF(ISBLANK(M244),0,1)</f>
        <v>0</v>
      </c>
      <c r="Q244" s="318">
        <f>O244+P244</f>
        <v>0</v>
      </c>
      <c r="R244" s="318">
        <f>SUM(Q119:Q244)</f>
        <v>1</v>
      </c>
      <c r="S244" s="318">
        <f>R244/$X$2</f>
        <v>4.3478260869565216E-2</v>
      </c>
      <c r="T244" s="318">
        <f>IF(S244&gt;=$X$3,1,0)</f>
        <v>0</v>
      </c>
      <c r="U244" s="318">
        <f>O244*T244+P244*T244</f>
        <v>0</v>
      </c>
    </row>
    <row r="245" spans="1:21" s="318" customFormat="1" x14ac:dyDescent="0.2">
      <c r="A245" s="322">
        <v>36878</v>
      </c>
      <c r="B245" s="321">
        <v>195.591003</v>
      </c>
      <c r="C245" s="320">
        <f>LN(B245/B244)</f>
        <v>-2.7605332523968507E-4</v>
      </c>
      <c r="D245" s="320">
        <f>AVERAGE(C225:C245)</f>
        <v>-5.4413804350875753E-3</v>
      </c>
      <c r="E245" s="318">
        <f>_xlfn.STDEV.S(C225:C245)</f>
        <v>1.7352643577360854E-2</v>
      </c>
      <c r="F245" s="318">
        <f>E245*(21/(21-1.5))</f>
        <v>1.8687462314080919E-2</v>
      </c>
      <c r="G245" s="318">
        <f>_xlfn.VAR.S(C225:C245)</f>
        <v>3.0111423912292286E-4</v>
      </c>
      <c r="H245" s="318">
        <f>G245*(21/(21-1))</f>
        <v>3.16169951079069E-4</v>
      </c>
      <c r="I245" s="320">
        <f>(SUM(C182:C202)*1+SUM(C203:C223)*2+SUM(C224:C244)*3)/6</f>
        <v>-6.274724941081733E-2</v>
      </c>
      <c r="J245" s="318">
        <f>IF(C245*O245&lt;&gt;0,C245,0)</f>
        <v>0</v>
      </c>
      <c r="K245" s="318" t="str">
        <f>IF(C245*O245=0,"",C245)</f>
        <v/>
      </c>
      <c r="O245" s="318">
        <f>IF(ISBLANK(L245),0,1)</f>
        <v>0</v>
      </c>
      <c r="P245" s="318">
        <f>IF(ISBLANK(M245),0,1)</f>
        <v>0</v>
      </c>
      <c r="Q245" s="318">
        <f>O245+P245</f>
        <v>0</v>
      </c>
      <c r="R245" s="318">
        <f>SUM(Q120:Q245)</f>
        <v>1</v>
      </c>
      <c r="S245" s="318">
        <f>R245/$X$2</f>
        <v>4.3478260869565216E-2</v>
      </c>
      <c r="T245" s="318">
        <f>IF(S245&gt;=$X$3,1,0)</f>
        <v>0</v>
      </c>
      <c r="U245" s="318">
        <f>O245*T245+P245*T245</f>
        <v>0</v>
      </c>
    </row>
    <row r="246" spans="1:21" s="318" customFormat="1" x14ac:dyDescent="0.2">
      <c r="A246" s="322">
        <v>36879</v>
      </c>
      <c r="B246" s="321">
        <v>196.06300400000001</v>
      </c>
      <c r="C246" s="320">
        <f>LN(B246/B245)</f>
        <v>2.4102969461445196E-3</v>
      </c>
      <c r="D246" s="320">
        <f>AVERAGE(C226:C246)</f>
        <v>-4.6342416875990037E-3</v>
      </c>
      <c r="E246" s="318">
        <f>_xlfn.STDEV.S(C226:C246)</f>
        <v>1.7302420038803057E-2</v>
      </c>
      <c r="F246" s="318">
        <f>E246*(21/(21-1.5))</f>
        <v>1.8633375426403292E-2</v>
      </c>
      <c r="G246" s="318">
        <f>_xlfn.VAR.S(C226:C246)</f>
        <v>2.9937373919917363E-4</v>
      </c>
      <c r="H246" s="318">
        <f>G246*(21/(21-1))</f>
        <v>3.143424261591323E-4</v>
      </c>
      <c r="I246" s="320">
        <f>(SUM(C183:C203)*1+SUM(C204:C224)*2+SUM(C225:C245)*3)/6</f>
        <v>-6.7140710250510702E-2</v>
      </c>
      <c r="J246" s="318">
        <f>IF(C246*O246&lt;&gt;0,C246,0)</f>
        <v>0</v>
      </c>
      <c r="K246" s="318" t="str">
        <f>IF(C246*O246=0,"",C246)</f>
        <v/>
      </c>
      <c r="O246" s="318">
        <f>IF(ISBLANK(L246),0,1)</f>
        <v>0</v>
      </c>
      <c r="P246" s="318">
        <f>IF(ISBLANK(M246),0,1)</f>
        <v>0</v>
      </c>
      <c r="Q246" s="318">
        <f>O246+P246</f>
        <v>0</v>
      </c>
      <c r="R246" s="318">
        <f>SUM(Q121:Q246)</f>
        <v>1</v>
      </c>
      <c r="S246" s="318">
        <f>R246/$X$2</f>
        <v>4.3478260869565216E-2</v>
      </c>
      <c r="T246" s="318">
        <f>IF(S246&gt;=$X$3,1,0)</f>
        <v>0</v>
      </c>
      <c r="U246" s="318">
        <f>O246*T246+P246*T246</f>
        <v>0</v>
      </c>
    </row>
    <row r="247" spans="1:21" s="318" customFormat="1" x14ac:dyDescent="0.2">
      <c r="A247" s="322">
        <v>36880</v>
      </c>
      <c r="B247" s="321">
        <v>189.723007</v>
      </c>
      <c r="C247" s="320">
        <f>LN(B247/B246)</f>
        <v>-3.2870905999476077E-2</v>
      </c>
      <c r="D247" s="320">
        <f>AVERAGE(C227:C247)</f>
        <v>-5.6625897850219051E-3</v>
      </c>
      <c r="E247" s="318">
        <f>_xlfn.STDEV.S(C227:C247)</f>
        <v>1.8328214469718131E-2</v>
      </c>
      <c r="F247" s="318">
        <f>E247*(21/(21-1.5))</f>
        <v>1.9738077121234911E-2</v>
      </c>
      <c r="G247" s="318">
        <f>_xlfn.VAR.S(C227:C247)</f>
        <v>3.3592344564798506E-4</v>
      </c>
      <c r="H247" s="318">
        <f>G247*(21/(21-1))</f>
        <v>3.5271961793038431E-4</v>
      </c>
      <c r="I247" s="320">
        <f>(SUM(C184:C204)*1+SUM(C205:C225)*2+SUM(C226:C246)*3)/6</f>
        <v>-6.2375223195570907E-2</v>
      </c>
      <c r="J247" s="318">
        <f>IF(C247*O247&lt;&gt;0,C247,0)</f>
        <v>0</v>
      </c>
      <c r="K247" s="318" t="str">
        <f>IF(C247*O247=0,"",C247)</f>
        <v/>
      </c>
      <c r="O247" s="318">
        <f>IF(ISBLANK(L247),0,1)</f>
        <v>0</v>
      </c>
      <c r="P247" s="318">
        <f>IF(ISBLANK(M247),0,1)</f>
        <v>0</v>
      </c>
      <c r="Q247" s="318">
        <f>O247+P247</f>
        <v>0</v>
      </c>
      <c r="R247" s="318">
        <f>SUM(Q122:Q247)</f>
        <v>1</v>
      </c>
      <c r="S247" s="318">
        <f>R247/$X$2</f>
        <v>4.3478260869565216E-2</v>
      </c>
      <c r="T247" s="318">
        <f>IF(S247&gt;=$X$3,1,0)</f>
        <v>0</v>
      </c>
      <c r="U247" s="318">
        <f>O247*T247+P247*T247</f>
        <v>0</v>
      </c>
    </row>
    <row r="248" spans="1:21" s="318" customFormat="1" x14ac:dyDescent="0.2">
      <c r="A248" s="322">
        <v>36881</v>
      </c>
      <c r="B248" s="321">
        <v>187.33500699999999</v>
      </c>
      <c r="C248" s="320">
        <f>LN(B248/B247)</f>
        <v>-1.2666655207605798E-2</v>
      </c>
      <c r="D248" s="320">
        <f>AVERAGE(C228:C248)</f>
        <v>-4.9338183099702712E-3</v>
      </c>
      <c r="E248" s="318">
        <f>_xlfn.STDEV.S(C228:C248)</f>
        <v>1.7689988454730205E-2</v>
      </c>
      <c r="F248" s="318">
        <f>E248*(21/(21-1.5))</f>
        <v>1.9050756797401758E-2</v>
      </c>
      <c r="G248" s="318">
        <f>_xlfn.VAR.S(C228:C248)</f>
        <v>3.1293569152848793E-4</v>
      </c>
      <c r="H248" s="318">
        <f>G248*(21/(21-1))</f>
        <v>3.2858247610491234E-4</v>
      </c>
      <c r="I248" s="320">
        <f>(SUM(C185:C205)*1+SUM(C206:C226)*2+SUM(C227:C247)*3)/6</f>
        <v>-7.4945020448608277E-2</v>
      </c>
      <c r="J248" s="318">
        <f>IF(C248*O248&lt;&gt;0,C248,0)</f>
        <v>0</v>
      </c>
      <c r="K248" s="318" t="str">
        <f>IF(C248*O248=0,"",C248)</f>
        <v/>
      </c>
      <c r="O248" s="318">
        <f>IF(ISBLANK(L248),0,1)</f>
        <v>0</v>
      </c>
      <c r="P248" s="318">
        <f>IF(ISBLANK(M248),0,1)</f>
        <v>0</v>
      </c>
      <c r="Q248" s="318">
        <f>O248+P248</f>
        <v>0</v>
      </c>
      <c r="R248" s="318">
        <f>SUM(Q123:Q248)</f>
        <v>1</v>
      </c>
      <c r="S248" s="318">
        <f>R248/$X$2</f>
        <v>4.3478260869565216E-2</v>
      </c>
      <c r="T248" s="318">
        <f>IF(S248&gt;=$X$3,1,0)</f>
        <v>0</v>
      </c>
      <c r="U248" s="318">
        <f>O248*T248+P248*T248</f>
        <v>0</v>
      </c>
    </row>
    <row r="249" spans="1:21" s="318" customFormat="1" x14ac:dyDescent="0.2">
      <c r="A249" s="322">
        <v>36882</v>
      </c>
      <c r="B249" s="321">
        <v>192.43600499999999</v>
      </c>
      <c r="C249" s="320">
        <f>LN(B249/B248)</f>
        <v>2.6865161549079603E-2</v>
      </c>
      <c r="D249" s="320">
        <f>AVERAGE(C229:C249)</f>
        <v>-3.9663250960490469E-3</v>
      </c>
      <c r="E249" s="318">
        <f>_xlfn.STDEV.S(C229:C249)</f>
        <v>1.8865847970573391E-2</v>
      </c>
      <c r="F249" s="318">
        <f>E249*(21/(21-1.5))</f>
        <v>2.0317067045232881E-2</v>
      </c>
      <c r="G249" s="318">
        <f>_xlfn.VAR.S(C229:C249)</f>
        <v>3.5592021964878806E-4</v>
      </c>
      <c r="H249" s="318">
        <f>G249*(21/(21-1))</f>
        <v>3.7371623063122745E-4</v>
      </c>
      <c r="I249" s="320">
        <f>(SUM(C186:C206)*1+SUM(C207:C227)*2+SUM(C228:C248)*3)/6</f>
        <v>-8.0699285962473832E-2</v>
      </c>
      <c r="J249" s="318">
        <f>IF(C249*O249&lt;&gt;0,C249,0)</f>
        <v>0</v>
      </c>
      <c r="K249" s="318" t="str">
        <f>IF(C249*O249=0,"",C249)</f>
        <v/>
      </c>
      <c r="O249" s="318">
        <f>IF(ISBLANK(L249),0,1)</f>
        <v>0</v>
      </c>
      <c r="P249" s="318">
        <f>IF(ISBLANK(M249),0,1)</f>
        <v>0</v>
      </c>
      <c r="Q249" s="318">
        <f>O249+P249</f>
        <v>0</v>
      </c>
      <c r="R249" s="318">
        <f>SUM(Q124:Q249)</f>
        <v>1</v>
      </c>
      <c r="S249" s="318">
        <f>R249/$X$2</f>
        <v>4.3478260869565216E-2</v>
      </c>
      <c r="T249" s="318">
        <f>IF(S249&gt;=$X$3,1,0)</f>
        <v>0</v>
      </c>
      <c r="U249" s="318">
        <f>O249*T249+P249*T249</f>
        <v>0</v>
      </c>
    </row>
    <row r="250" spans="1:21" s="318" customFormat="1" x14ac:dyDescent="0.2">
      <c r="A250" s="322">
        <v>36887</v>
      </c>
      <c r="B250" s="321">
        <v>197.66400100000001</v>
      </c>
      <c r="C250" s="320">
        <f>LN(B250/B249)</f>
        <v>2.6804967674126299E-2</v>
      </c>
      <c r="D250" s="320">
        <f>AVERAGE(C230:C250)</f>
        <v>-3.5298630418479659E-3</v>
      </c>
      <c r="E250" s="318">
        <f>_xlfn.STDEV.S(C230:C250)</f>
        <v>1.9486501567443245E-2</v>
      </c>
      <c r="F250" s="318">
        <f>E250*(21/(21-1.5))</f>
        <v>2.098546322647734E-2</v>
      </c>
      <c r="G250" s="318">
        <f>_xlfn.VAR.S(C230:C250)</f>
        <v>3.7972374333796811E-4</v>
      </c>
      <c r="H250" s="318">
        <f>G250*(21/(21-1))</f>
        <v>3.9870993050486654E-4</v>
      </c>
      <c r="I250" s="320">
        <f>(SUM(C187:C207)*1+SUM(C208:C228)*2+SUM(C229:C249)*3)/6</f>
        <v>-6.5084447821912986E-2</v>
      </c>
      <c r="J250" s="318">
        <f>IF(C250*O250&lt;&gt;0,C250,0)</f>
        <v>0</v>
      </c>
      <c r="K250" s="318" t="str">
        <f>IF(C250*O250=0,"",C250)</f>
        <v/>
      </c>
      <c r="O250" s="318">
        <f>IF(ISBLANK(L250),0,1)</f>
        <v>0</v>
      </c>
      <c r="P250" s="318">
        <f>IF(ISBLANK(M250),0,1)</f>
        <v>0</v>
      </c>
      <c r="Q250" s="318">
        <f>O250+P250</f>
        <v>0</v>
      </c>
      <c r="R250" s="318">
        <f>SUM(Q125:Q250)</f>
        <v>1</v>
      </c>
      <c r="S250" s="318">
        <f>R250/$X$2</f>
        <v>4.3478260869565216E-2</v>
      </c>
      <c r="T250" s="318">
        <f>IF(S250&gt;=$X$3,1,0)</f>
        <v>0</v>
      </c>
      <c r="U250" s="318">
        <f>O250*T250+P250*T250</f>
        <v>0</v>
      </c>
    </row>
    <row r="251" spans="1:21" s="318" customFormat="1" x14ac:dyDescent="0.2">
      <c r="A251" s="322">
        <v>36888</v>
      </c>
      <c r="B251" s="321">
        <v>199.63900799999999</v>
      </c>
      <c r="C251" s="320">
        <f>LN(B251/B250)</f>
        <v>9.9421510723850179E-3</v>
      </c>
      <c r="D251" s="320">
        <f>AVERAGE(C231:C251)</f>
        <v>-3.6634587926668003E-3</v>
      </c>
      <c r="E251" s="318">
        <f>_xlfn.STDEV.S(C231:C251)</f>
        <v>1.9378644702959177E-2</v>
      </c>
      <c r="F251" s="318">
        <f>E251*(21/(21-1.5))</f>
        <v>2.0869309680109881E-2</v>
      </c>
      <c r="G251" s="318">
        <f>_xlfn.VAR.S(C231:C251)</f>
        <v>3.7553187052352785E-4</v>
      </c>
      <c r="H251" s="318">
        <f>G251*(21/(21-1))</f>
        <v>3.9430846404970427E-4</v>
      </c>
      <c r="I251" s="320">
        <f>(SUM(C188:C208)*1+SUM(C209:C229)*2+SUM(C230:C250)*3)/6</f>
        <v>-5.6623185898354633E-2</v>
      </c>
      <c r="J251" s="318">
        <f>IF(C251*O251&lt;&gt;0,C251,0)</f>
        <v>0</v>
      </c>
      <c r="K251" s="318" t="str">
        <f>IF(C251*O251=0,"",C251)</f>
        <v/>
      </c>
      <c r="O251" s="318">
        <f>IF(ISBLANK(L251),0,1)</f>
        <v>0</v>
      </c>
      <c r="P251" s="318">
        <f>IF(ISBLANK(M251),0,1)</f>
        <v>0</v>
      </c>
      <c r="Q251" s="318">
        <f>O251+P251</f>
        <v>0</v>
      </c>
      <c r="R251" s="318">
        <f>SUM(Q126:Q251)</f>
        <v>1</v>
      </c>
      <c r="S251" s="318">
        <f>R251/$X$2</f>
        <v>4.3478260869565216E-2</v>
      </c>
      <c r="T251" s="318">
        <f>IF(S251&gt;=$X$3,1,0)</f>
        <v>0</v>
      </c>
      <c r="U251" s="318">
        <f>O251*T251+P251*T251</f>
        <v>0</v>
      </c>
    </row>
    <row r="252" spans="1:21" s="318" customFormat="1" x14ac:dyDescent="0.2">
      <c r="A252" s="322">
        <v>36889</v>
      </c>
      <c r="B252" s="321">
        <v>200.38800000000001</v>
      </c>
      <c r="C252" s="320">
        <f>LN(B252/B251)</f>
        <v>3.7447115333318287E-3</v>
      </c>
      <c r="D252" s="320">
        <f>AVERAGE(C232:C252)</f>
        <v>-2.5402468604110327E-3</v>
      </c>
      <c r="E252" s="318">
        <f>_xlfn.STDEV.S(C232:C252)</f>
        <v>1.9075187525496459E-2</v>
      </c>
      <c r="F252" s="318">
        <f>E252*(21/(21-1.5))</f>
        <v>2.0542509642842339E-2</v>
      </c>
      <c r="G252" s="318">
        <f>_xlfn.VAR.S(C232:C252)</f>
        <v>3.6386277913285573E-4</v>
      </c>
      <c r="H252" s="318">
        <f>G252*(21/(21-1))</f>
        <v>3.8205591808949854E-4</v>
      </c>
      <c r="I252" s="320">
        <f>(SUM(C189:C209)*1+SUM(C210:C230)*2+SUM(C231:C251)*3)/6</f>
        <v>-5.4161928366495964E-2</v>
      </c>
      <c r="J252" s="318">
        <f>IF(C252*O252&lt;&gt;0,C252,0)</f>
        <v>0</v>
      </c>
      <c r="K252" s="318" t="str">
        <f>IF(C252*O252=0,"",C252)</f>
        <v/>
      </c>
      <c r="O252" s="318">
        <f>IF(ISBLANK(L252),0,1)</f>
        <v>0</v>
      </c>
      <c r="P252" s="318">
        <f>IF(ISBLANK(M252),0,1)</f>
        <v>0</v>
      </c>
      <c r="Q252" s="318">
        <f>O252+P252</f>
        <v>0</v>
      </c>
      <c r="R252" s="318">
        <f>SUM(Q127:Q252)</f>
        <v>1</v>
      </c>
      <c r="S252" s="318">
        <f>R252/$X$2</f>
        <v>4.3478260869565216E-2</v>
      </c>
      <c r="T252" s="318">
        <f>IF(S252&gt;=$X$3,1,0)</f>
        <v>0</v>
      </c>
      <c r="U252" s="318">
        <f>O252*T252+P252*T252</f>
        <v>0</v>
      </c>
    </row>
    <row r="253" spans="1:21" s="318" customFormat="1" x14ac:dyDescent="0.2">
      <c r="A253" s="322">
        <v>36893</v>
      </c>
      <c r="B253" s="321">
        <v>203.983002</v>
      </c>
      <c r="C253" s="320">
        <f>LN(B253/B252)</f>
        <v>1.7781179664910822E-2</v>
      </c>
      <c r="D253" s="320">
        <f>AVERAGE(C233:C253)</f>
        <v>-1.4432461678283897E-3</v>
      </c>
      <c r="E253" s="318">
        <f>_xlfn.STDEV.S(C233:C253)</f>
        <v>1.9567281261691209E-2</v>
      </c>
      <c r="F253" s="318">
        <f>E253*(21/(21-1.5))</f>
        <v>2.1072456743359762E-2</v>
      </c>
      <c r="G253" s="318">
        <f>_xlfn.VAR.S(C233:C253)</f>
        <v>3.8287849597413195E-4</v>
      </c>
      <c r="H253" s="318">
        <f>G253*(21/(21-1))</f>
        <v>4.0202242077283859E-4</v>
      </c>
      <c r="I253" s="320">
        <f>(SUM(C190:C210)*1+SUM(C211:C231)*2+SUM(C232:C252)*3)/6</f>
        <v>-4.7991110271107106E-2</v>
      </c>
      <c r="J253" s="318">
        <f>IF(C253*O253&lt;&gt;0,C253,0)</f>
        <v>0</v>
      </c>
      <c r="K253" s="318" t="str">
        <f>IF(C253*O253=0,"",C253)</f>
        <v/>
      </c>
      <c r="O253" s="318">
        <f>IF(ISBLANK(L253),0,1)</f>
        <v>0</v>
      </c>
      <c r="P253" s="318">
        <f>IF(ISBLANK(M253),0,1)</f>
        <v>0</v>
      </c>
      <c r="Q253" s="318">
        <f>O253+P253</f>
        <v>0</v>
      </c>
      <c r="R253" s="318">
        <f>SUM(Q128:Q253)</f>
        <v>1</v>
      </c>
      <c r="S253" s="318">
        <f>R253/$X$2</f>
        <v>4.3478260869565216E-2</v>
      </c>
      <c r="T253" s="318">
        <f>IF(S253&gt;=$X$3,1,0)</f>
        <v>0</v>
      </c>
      <c r="U253" s="318">
        <f>O253*T253+P253*T253</f>
        <v>0</v>
      </c>
    </row>
    <row r="254" spans="1:21" s="318" customFormat="1" x14ac:dyDescent="0.2">
      <c r="A254" s="322">
        <v>36894</v>
      </c>
      <c r="B254" s="321">
        <v>196.60200499999999</v>
      </c>
      <c r="C254" s="320">
        <f>LN(B254/B253)</f>
        <v>-3.6855260809813835E-2</v>
      </c>
      <c r="D254" s="320">
        <f>AVERAGE(C234:C254)</f>
        <v>-1.6465688496972429E-3</v>
      </c>
      <c r="E254" s="318">
        <f>_xlfn.STDEV.S(C234:C254)</f>
        <v>1.9925954870926906E-2</v>
      </c>
      <c r="F254" s="318">
        <f>E254*(21/(21-1.5))</f>
        <v>2.1458720630228974E-2</v>
      </c>
      <c r="G254" s="318">
        <f>_xlfn.VAR.S(C234:C254)</f>
        <v>3.9704367751821571E-4</v>
      </c>
      <c r="H254" s="318">
        <f>G254*(21/(21-1))</f>
        <v>4.1689586139412652E-4</v>
      </c>
      <c r="I254" s="320">
        <f>(SUM(C191:C211)*1+SUM(C212:C232)*2+SUM(C233:C253)*3)/6</f>
        <v>-4.2074199766860464E-2</v>
      </c>
      <c r="J254" s="318">
        <f>IF(C254*O254&lt;&gt;0,C254,0)</f>
        <v>0</v>
      </c>
      <c r="K254" s="318" t="str">
        <f>IF(C254*O254=0,"",C254)</f>
        <v/>
      </c>
      <c r="O254" s="318">
        <f>IF(ISBLANK(L254),0,1)</f>
        <v>0</v>
      </c>
      <c r="P254" s="318">
        <f>IF(ISBLANK(M254),0,1)</f>
        <v>0</v>
      </c>
      <c r="Q254" s="318">
        <f>O254+P254</f>
        <v>0</v>
      </c>
      <c r="R254" s="318">
        <f>SUM(Q129:Q254)</f>
        <v>1</v>
      </c>
      <c r="S254" s="318">
        <f>R254/$X$2</f>
        <v>4.3478260869565216E-2</v>
      </c>
      <c r="T254" s="318">
        <f>IF(S254&gt;=$X$3,1,0)</f>
        <v>0</v>
      </c>
      <c r="U254" s="318">
        <f>O254*T254+P254*T254</f>
        <v>0</v>
      </c>
    </row>
    <row r="255" spans="1:21" s="318" customFormat="1" x14ac:dyDescent="0.2">
      <c r="A255" s="322">
        <v>36895</v>
      </c>
      <c r="B255" s="321">
        <v>200.61000100000001</v>
      </c>
      <c r="C255" s="320">
        <f>LN(B255/B254)</f>
        <v>2.0181323685400498E-2</v>
      </c>
      <c r="D255" s="320">
        <f>AVERAGE(C235:C255)</f>
        <v>-8.3063325514095079E-4</v>
      </c>
      <c r="E255" s="318">
        <f>_xlfn.STDEV.S(C235:C255)</f>
        <v>2.0471105398842636E-2</v>
      </c>
      <c r="F255" s="318">
        <f>E255*(21/(21-1.5))</f>
        <v>2.2045805814138224E-2</v>
      </c>
      <c r="G255" s="318">
        <f>_xlfn.VAR.S(C235:C255)</f>
        <v>4.1906615625052413E-4</v>
      </c>
      <c r="H255" s="318">
        <f>G255*(21/(21-1))</f>
        <v>4.4001946406305035E-4</v>
      </c>
      <c r="I255" s="320">
        <f>(SUM(C192:C212)*1+SUM(C213:C233)*2+SUM(C234:C254)*3)/6</f>
        <v>-5.7768476788511498E-2</v>
      </c>
      <c r="J255" s="318">
        <f>IF(C255*O255&lt;&gt;0,C255,0)</f>
        <v>0</v>
      </c>
      <c r="K255" s="318" t="str">
        <f>IF(C255*O255=0,"",C255)</f>
        <v/>
      </c>
      <c r="O255" s="318">
        <f>IF(ISBLANK(L255),0,1)</f>
        <v>0</v>
      </c>
      <c r="P255" s="318">
        <f>IF(ISBLANK(M255),0,1)</f>
        <v>0</v>
      </c>
      <c r="Q255" s="318">
        <f>O255+P255</f>
        <v>0</v>
      </c>
      <c r="R255" s="318">
        <f>SUM(Q130:Q255)</f>
        <v>1</v>
      </c>
      <c r="S255" s="318">
        <f>R255/$X$2</f>
        <v>4.3478260869565216E-2</v>
      </c>
      <c r="T255" s="318">
        <f>IF(S255&gt;=$X$3,1,0)</f>
        <v>0</v>
      </c>
      <c r="U255" s="318">
        <f>O255*T255+P255*T255</f>
        <v>0</v>
      </c>
    </row>
    <row r="256" spans="1:21" s="318" customFormat="1" x14ac:dyDescent="0.2">
      <c r="A256" s="322">
        <v>36896</v>
      </c>
      <c r="B256" s="321">
        <v>201.46899400000001</v>
      </c>
      <c r="C256" s="320">
        <f>LN(B256/B255)</f>
        <v>4.2727638973078059E-3</v>
      </c>
      <c r="D256" s="320">
        <f>AVERAGE(C236:C256)</f>
        <v>1.2131905222561774E-3</v>
      </c>
      <c r="E256" s="318">
        <f>_xlfn.STDEV.S(C236:C256)</f>
        <v>1.8560075658867841E-2</v>
      </c>
      <c r="F256" s="318">
        <f>E256*(21/(21-1.5))</f>
        <v>1.9987773786473057E-2</v>
      </c>
      <c r="G256" s="318">
        <f>_xlfn.VAR.S(C236:C256)</f>
        <v>3.4447640846289857E-4</v>
      </c>
      <c r="H256" s="318">
        <f>G256*(21/(21-1))</f>
        <v>3.6170022888604354E-4</v>
      </c>
      <c r="I256" s="320">
        <f>(SUM(C193:C213)*1+SUM(C214:C234)*2+SUM(C235:C255)*3)/6</f>
        <v>-4.7682060016543959E-2</v>
      </c>
      <c r="J256" s="318">
        <f>IF(C256*O256&lt;&gt;0,C256,0)</f>
        <v>0</v>
      </c>
      <c r="K256" s="318" t="str">
        <f>IF(C256*O256=0,"",C256)</f>
        <v/>
      </c>
      <c r="O256" s="318">
        <f>IF(ISBLANK(L256),0,1)</f>
        <v>0</v>
      </c>
      <c r="P256" s="318">
        <f>IF(ISBLANK(M256),0,1)</f>
        <v>0</v>
      </c>
      <c r="Q256" s="318">
        <f>O256+P256</f>
        <v>0</v>
      </c>
      <c r="R256" s="318">
        <f>SUM(Q131:Q256)</f>
        <v>1</v>
      </c>
      <c r="S256" s="318">
        <f>R256/$X$2</f>
        <v>4.3478260869565216E-2</v>
      </c>
      <c r="T256" s="318">
        <f>IF(S256&gt;=$X$3,1,0)</f>
        <v>0</v>
      </c>
      <c r="U256" s="318">
        <f>O256*T256+P256*T256</f>
        <v>0</v>
      </c>
    </row>
    <row r="257" spans="1:21" s="318" customFormat="1" x14ac:dyDescent="0.2">
      <c r="A257" s="322">
        <v>36899</v>
      </c>
      <c r="B257" s="321">
        <v>201.71899400000001</v>
      </c>
      <c r="C257" s="320">
        <f>LN(B257/B256)</f>
        <v>1.2401164691411694E-3</v>
      </c>
      <c r="D257" s="320">
        <f>AVERAGE(C237:C257)</f>
        <v>7.7418067370033355E-4</v>
      </c>
      <c r="E257" s="318">
        <f>_xlfn.STDEV.S(C237:C257)</f>
        <v>1.8439076170646489E-2</v>
      </c>
      <c r="F257" s="318">
        <f>E257*(21/(21-1.5))</f>
        <v>1.9857466645311603E-2</v>
      </c>
      <c r="G257" s="318">
        <f>_xlfn.VAR.S(C237:C257)</f>
        <v>3.3999953002690324E-4</v>
      </c>
      <c r="H257" s="318">
        <f>G257*(21/(21-1))</f>
        <v>3.5699950652824842E-4</v>
      </c>
      <c r="I257" s="320">
        <f>(SUM(C194:C214)*1+SUM(C215:C235)*2+SUM(C236:C256)*3)/6</f>
        <v>-3.9916703004729277E-2</v>
      </c>
      <c r="J257" s="318">
        <f>IF(C257*O257&lt;&gt;0,C257,0)</f>
        <v>0</v>
      </c>
      <c r="K257" s="318" t="str">
        <f>IF(C257*O257=0,"",C257)</f>
        <v/>
      </c>
      <c r="O257" s="318">
        <f>IF(ISBLANK(L257),0,1)</f>
        <v>0</v>
      </c>
      <c r="P257" s="318">
        <f>IF(ISBLANK(M257),0,1)</f>
        <v>0</v>
      </c>
      <c r="Q257" s="318">
        <f>O257+P257</f>
        <v>0</v>
      </c>
      <c r="R257" s="318">
        <f>SUM(Q132:Q257)</f>
        <v>1</v>
      </c>
      <c r="S257" s="318">
        <f>R257/$X$2</f>
        <v>4.3478260869565216E-2</v>
      </c>
      <c r="T257" s="318">
        <f>IF(S257&gt;=$X$3,1,0)</f>
        <v>0</v>
      </c>
      <c r="U257" s="318">
        <f>O257*T257+P257*T257</f>
        <v>0</v>
      </c>
    </row>
    <row r="258" spans="1:21" s="318" customFormat="1" x14ac:dyDescent="0.2">
      <c r="A258" s="322">
        <v>36900</v>
      </c>
      <c r="B258" s="321">
        <v>200.33900499999999</v>
      </c>
      <c r="C258" s="320">
        <f>LN(B258/B257)</f>
        <v>-6.8646534708108956E-3</v>
      </c>
      <c r="D258" s="320">
        <f>AVERAGE(C238:C258)</f>
        <v>-5.2263861927103168E-5</v>
      </c>
      <c r="E258" s="318">
        <f>_xlfn.STDEV.S(C238:C258)</f>
        <v>1.8370613451853011E-2</v>
      </c>
      <c r="F258" s="318">
        <f>E258*(21/(21-1.5))</f>
        <v>1.978373756353401E-2</v>
      </c>
      <c r="G258" s="318">
        <f>_xlfn.VAR.S(C238:C258)</f>
        <v>3.3747943859740277E-4</v>
      </c>
      <c r="H258" s="318">
        <f>G258*(21/(21-1))</f>
        <v>3.5435341052727294E-4</v>
      </c>
      <c r="I258" s="320">
        <f>(SUM(C195:C215)*1+SUM(C216:C236)*2+SUM(C237:C257)*3)/6</f>
        <v>-4.2638343225421982E-2</v>
      </c>
      <c r="J258" s="318">
        <f>IF(C258*O258&lt;&gt;0,C258,0)</f>
        <v>0</v>
      </c>
      <c r="K258" s="318" t="str">
        <f>IF(C258*O258=0,"",C258)</f>
        <v/>
      </c>
      <c r="O258" s="318">
        <f>IF(ISBLANK(L258),0,1)</f>
        <v>0</v>
      </c>
      <c r="P258" s="318">
        <f>IF(ISBLANK(M258),0,1)</f>
        <v>0</v>
      </c>
      <c r="Q258" s="318">
        <f>O258+P258</f>
        <v>0</v>
      </c>
      <c r="R258" s="318">
        <f>SUM(Q133:Q258)</f>
        <v>1</v>
      </c>
      <c r="S258" s="318">
        <f>R258/$X$2</f>
        <v>4.3478260869565216E-2</v>
      </c>
      <c r="T258" s="318">
        <f>IF(S258&gt;=$X$3,1,0)</f>
        <v>0</v>
      </c>
      <c r="U258" s="318">
        <f>O258*T258+P258*T258</f>
        <v>0</v>
      </c>
    </row>
    <row r="259" spans="1:21" s="318" customFormat="1" x14ac:dyDescent="0.2">
      <c r="A259" s="322">
        <v>36901</v>
      </c>
      <c r="B259" s="321">
        <v>199.304001</v>
      </c>
      <c r="C259" s="320">
        <f>LN(B259/B258)</f>
        <v>-5.1796543337657031E-3</v>
      </c>
      <c r="D259" s="320">
        <f>AVERAGE(C239:C259)</f>
        <v>4.1876180970332742E-4</v>
      </c>
      <c r="E259" s="318">
        <f>_xlfn.STDEV.S(C239:C259)</f>
        <v>1.8090952836345497E-2</v>
      </c>
      <c r="F259" s="318">
        <f>E259*(21/(21-1.5))</f>
        <v>1.9482564592987459E-2</v>
      </c>
      <c r="G259" s="318">
        <f>_xlfn.VAR.S(C239:C259)</f>
        <v>3.2728257452687722E-4</v>
      </c>
      <c r="H259" s="318">
        <f>G259*(21/(21-1))</f>
        <v>3.4364670325322109E-4</v>
      </c>
      <c r="I259" s="320">
        <f>(SUM(C196:C216)*1+SUM(C217:C237)*2+SUM(C238:C258)*3)/6</f>
        <v>-4.3690038577089731E-2</v>
      </c>
      <c r="J259" s="318">
        <f>IF(C259*O259&lt;&gt;0,C259,0)</f>
        <v>0</v>
      </c>
      <c r="K259" s="318" t="str">
        <f>IF(C259*O259=0,"",C259)</f>
        <v/>
      </c>
      <c r="O259" s="318">
        <f>IF(ISBLANK(L259),0,1)</f>
        <v>0</v>
      </c>
      <c r="P259" s="318">
        <f>IF(ISBLANK(M259),0,1)</f>
        <v>0</v>
      </c>
      <c r="Q259" s="318">
        <f>O259+P259</f>
        <v>0</v>
      </c>
      <c r="R259" s="318">
        <f>SUM(Q134:Q259)</f>
        <v>1</v>
      </c>
      <c r="S259" s="318">
        <f>R259/$X$2</f>
        <v>4.3478260869565216E-2</v>
      </c>
      <c r="T259" s="318">
        <f>IF(S259&gt;=$X$3,1,0)</f>
        <v>0</v>
      </c>
      <c r="U259" s="318">
        <f>O259*T259+P259*T259</f>
        <v>0</v>
      </c>
    </row>
    <row r="260" spans="1:21" s="318" customFormat="1" x14ac:dyDescent="0.2">
      <c r="A260" s="322">
        <v>36902</v>
      </c>
      <c r="B260" s="321">
        <v>199.38699299999999</v>
      </c>
      <c r="C260" s="320">
        <f>LN(B260/B259)</f>
        <v>4.1632242738197156E-4</v>
      </c>
      <c r="D260" s="320">
        <f>AVERAGE(C240:C260)</f>
        <v>1.1956360272069586E-4</v>
      </c>
      <c r="E260" s="318">
        <f>_xlfn.STDEV.S(C240:C260)</f>
        <v>1.8033751834581422E-2</v>
      </c>
      <c r="F260" s="318">
        <f>E260*(21/(21-1.5))</f>
        <v>1.9420963514164606E-2</v>
      </c>
      <c r="G260" s="318">
        <f>_xlfn.VAR.S(C240:C260)</f>
        <v>3.2521620523126885E-4</v>
      </c>
      <c r="H260" s="318">
        <f>G260*(21/(21-1))</f>
        <v>3.414770154928323E-4</v>
      </c>
      <c r="I260" s="320">
        <f>(SUM(C197:C217)*1+SUM(C218:C238)*2+SUM(C239:C259)*3)/6</f>
        <v>-4.3506550820481542E-2</v>
      </c>
      <c r="J260" s="318">
        <f>IF(C260*O260&lt;&gt;0,C260,0)</f>
        <v>0</v>
      </c>
      <c r="K260" s="318" t="str">
        <f>IF(C260*O260=0,"",C260)</f>
        <v/>
      </c>
      <c r="O260" s="318">
        <f>IF(ISBLANK(L260),0,1)</f>
        <v>0</v>
      </c>
      <c r="P260" s="318">
        <f>IF(ISBLANK(M260),0,1)</f>
        <v>0</v>
      </c>
      <c r="Q260" s="318">
        <f>O260+P260</f>
        <v>0</v>
      </c>
      <c r="R260" s="318">
        <f>SUM(Q135:Q260)</f>
        <v>1</v>
      </c>
      <c r="S260" s="318">
        <f>R260/$X$2</f>
        <v>4.3478260869565216E-2</v>
      </c>
      <c r="T260" s="318">
        <f>IF(S260&gt;=$X$3,1,0)</f>
        <v>0</v>
      </c>
      <c r="U260" s="318">
        <f>O260*T260+P260*T260</f>
        <v>0</v>
      </c>
    </row>
    <row r="261" spans="1:21" s="318" customFormat="1" x14ac:dyDescent="0.2">
      <c r="A261" s="322">
        <v>36903</v>
      </c>
      <c r="B261" s="321">
        <v>201.29899599999999</v>
      </c>
      <c r="C261" s="320">
        <f>LN(B261/B260)</f>
        <v>9.5437203445349374E-3</v>
      </c>
      <c r="D261" s="320">
        <f>AVERAGE(C241:C261)</f>
        <v>1.3028611559917375E-4</v>
      </c>
      <c r="E261" s="318">
        <f>_xlfn.STDEV.S(C241:C261)</f>
        <v>1.8039560851634214E-2</v>
      </c>
      <c r="F261" s="318">
        <f>E261*(21/(21-1.5))</f>
        <v>1.9427219378683001E-2</v>
      </c>
      <c r="G261" s="318">
        <f>_xlfn.VAR.S(C241:C261)</f>
        <v>3.2542575571981378E-4</v>
      </c>
      <c r="H261" s="318">
        <f>G261*(21/(21-1))</f>
        <v>3.416970435058045E-4</v>
      </c>
      <c r="I261" s="320">
        <f>(SUM(C198:C218)*1+SUM(C219:C239)*2+SUM(C240:C260)*3)/6</f>
        <v>-3.9260886099598005E-2</v>
      </c>
      <c r="J261" s="318">
        <f>IF(C261*O261&lt;&gt;0,C261,0)</f>
        <v>0</v>
      </c>
      <c r="K261" s="318" t="str">
        <f>IF(C261*O261=0,"",C261)</f>
        <v/>
      </c>
      <c r="O261" s="318">
        <f>IF(ISBLANK(L261),0,1)</f>
        <v>0</v>
      </c>
      <c r="P261" s="318">
        <f>IF(ISBLANK(M261),0,1)</f>
        <v>0</v>
      </c>
      <c r="Q261" s="318">
        <f>O261+P261</f>
        <v>0</v>
      </c>
      <c r="R261" s="318">
        <f>SUM(Q136:Q261)</f>
        <v>1</v>
      </c>
      <c r="S261" s="318">
        <f>R261/$X$2</f>
        <v>4.3478260869565216E-2</v>
      </c>
      <c r="T261" s="318">
        <f>IF(S261&gt;=$X$3,1,0)</f>
        <v>0</v>
      </c>
      <c r="U261" s="318">
        <f>O261*T261+P261*T261</f>
        <v>0</v>
      </c>
    </row>
    <row r="262" spans="1:21" s="318" customFormat="1" x14ac:dyDescent="0.2">
      <c r="A262" s="322">
        <v>36906</v>
      </c>
      <c r="B262" s="321">
        <v>201.63400300000001</v>
      </c>
      <c r="C262" s="320">
        <f>LN(B262/B261)</f>
        <v>1.6628425967787084E-3</v>
      </c>
      <c r="D262" s="320">
        <f>AVERAGE(C242:C262)</f>
        <v>-5.7590315198836706E-5</v>
      </c>
      <c r="E262" s="318">
        <f>_xlfn.STDEV.S(C242:C262)</f>
        <v>1.8000159072414437E-2</v>
      </c>
      <c r="F262" s="318">
        <f>E262*(21/(21-1.5))</f>
        <v>1.9384786693369394E-2</v>
      </c>
      <c r="G262" s="318">
        <f>_xlfn.VAR.S(C242:C262)</f>
        <v>3.2400572663222383E-4</v>
      </c>
      <c r="H262" s="318">
        <f>G262*(21/(21-1))</f>
        <v>3.4020601296383504E-4</v>
      </c>
      <c r="I262" s="320">
        <f>(SUM(C199:C219)*1+SUM(C220:C240)*2+SUM(C241:C261)*3)/6</f>
        <v>-3.3089203296656711E-2</v>
      </c>
      <c r="J262" s="318">
        <f>IF(C262*O262&lt;&gt;0,C262,0)</f>
        <v>0</v>
      </c>
      <c r="K262" s="318" t="str">
        <f>IF(C262*O262=0,"",C262)</f>
        <v/>
      </c>
      <c r="O262" s="318">
        <f>IF(ISBLANK(L262),0,1)</f>
        <v>0</v>
      </c>
      <c r="P262" s="318">
        <f>IF(ISBLANK(M262),0,1)</f>
        <v>0</v>
      </c>
      <c r="Q262" s="318">
        <f>O262+P262</f>
        <v>0</v>
      </c>
      <c r="R262" s="318">
        <f>SUM(Q137:Q262)</f>
        <v>1</v>
      </c>
      <c r="S262" s="318">
        <f>R262/$X$2</f>
        <v>4.3478260869565216E-2</v>
      </c>
      <c r="T262" s="318">
        <f>IF(S262&gt;=$X$3,1,0)</f>
        <v>0</v>
      </c>
      <c r="U262" s="318">
        <f>O262*T262+P262*T262</f>
        <v>0</v>
      </c>
    </row>
    <row r="263" spans="1:21" s="318" customFormat="1" x14ac:dyDescent="0.2">
      <c r="A263" s="322">
        <v>36907</v>
      </c>
      <c r="B263" s="321">
        <v>199.50500500000001</v>
      </c>
      <c r="C263" s="320">
        <f>LN(B263/B262)</f>
        <v>-1.0614863914836219E-2</v>
      </c>
      <c r="D263" s="320">
        <f>AVERAGE(C243:C263)</f>
        <v>-1.3040617038868249E-3</v>
      </c>
      <c r="E263" s="318">
        <f>_xlfn.STDEV.S(C243:C263)</f>
        <v>1.7769357873389281E-2</v>
      </c>
      <c r="F263" s="318">
        <f>E263*(21/(21-1.5))</f>
        <v>1.9136231555957686E-2</v>
      </c>
      <c r="G263" s="318">
        <f>_xlfn.VAR.S(C243:C263)</f>
        <v>3.157500792325816E-4</v>
      </c>
      <c r="H263" s="318">
        <f>G263*(21/(21-1))</f>
        <v>3.3153758319421072E-4</v>
      </c>
      <c r="I263" s="320">
        <f>(SUM(C200:C220)*1+SUM(C221:C241)*2+SUM(C242:C262)*3)/6</f>
        <v>-2.7808899787510704E-2</v>
      </c>
      <c r="J263" s="318">
        <f>IF(C263*O263&lt;&gt;0,C263,0)</f>
        <v>0</v>
      </c>
      <c r="K263" s="318" t="str">
        <f>IF(C263*O263=0,"",C263)</f>
        <v/>
      </c>
      <c r="O263" s="318">
        <f>IF(ISBLANK(L263),0,1)</f>
        <v>0</v>
      </c>
      <c r="P263" s="318">
        <f>IF(ISBLANK(M263),0,1)</f>
        <v>0</v>
      </c>
      <c r="Q263" s="318">
        <f>O263+P263</f>
        <v>0</v>
      </c>
      <c r="R263" s="318">
        <f>SUM(Q138:Q263)</f>
        <v>1</v>
      </c>
      <c r="S263" s="318">
        <f>R263/$X$2</f>
        <v>4.3478260869565216E-2</v>
      </c>
      <c r="T263" s="318">
        <f>IF(S263&gt;=$X$3,1,0)</f>
        <v>0</v>
      </c>
      <c r="U263" s="318">
        <f>O263*T263+P263*T263</f>
        <v>0</v>
      </c>
    </row>
    <row r="264" spans="1:21" s="318" customFormat="1" x14ac:dyDescent="0.2">
      <c r="A264" s="322">
        <v>36908</v>
      </c>
      <c r="B264" s="321">
        <v>203.59599299999999</v>
      </c>
      <c r="C264" s="320">
        <f>LN(B264/B263)</f>
        <v>2.0298280001612511E-2</v>
      </c>
      <c r="D264" s="320">
        <f>AVERAGE(C244:C264)</f>
        <v>5.0270074031504215E-4</v>
      </c>
      <c r="E264" s="318">
        <f>_xlfn.STDEV.S(C244:C264)</f>
        <v>1.7952890780187959E-2</v>
      </c>
      <c r="F264" s="318">
        <f>E264*(21/(21-1.5))</f>
        <v>1.9333882378663955E-2</v>
      </c>
      <c r="G264" s="318">
        <f>_xlfn.VAR.S(C244:C264)</f>
        <v>3.2230628736535781E-4</v>
      </c>
      <c r="H264" s="318">
        <f>G264*(21/(21-1))</f>
        <v>3.384216017336257E-4</v>
      </c>
      <c r="I264" s="320">
        <f>(SUM(C201:C221)*1+SUM(C222:C242)*2+SUM(C243:C263)*3)/6</f>
        <v>-3.8616489819402598E-2</v>
      </c>
      <c r="J264" s="318">
        <f>IF(C264*O264&lt;&gt;0,C264,0)</f>
        <v>0</v>
      </c>
      <c r="K264" s="318" t="str">
        <f>IF(C264*O264=0,"",C264)</f>
        <v/>
      </c>
      <c r="O264" s="318">
        <f>IF(ISBLANK(L264),0,1)</f>
        <v>0</v>
      </c>
      <c r="P264" s="318">
        <f>IF(ISBLANK(M264),0,1)</f>
        <v>0</v>
      </c>
      <c r="Q264" s="318">
        <f>O264+P264</f>
        <v>0</v>
      </c>
      <c r="R264" s="318">
        <f>SUM(Q139:Q264)</f>
        <v>1</v>
      </c>
      <c r="S264" s="318">
        <f>R264/$X$2</f>
        <v>4.3478260869565216E-2</v>
      </c>
      <c r="T264" s="318">
        <f>IF(S264&gt;=$X$3,1,0)</f>
        <v>0</v>
      </c>
      <c r="U264" s="318">
        <f>O264*T264+P264*T264</f>
        <v>0</v>
      </c>
    </row>
    <row r="265" spans="1:21" s="318" customFormat="1" x14ac:dyDescent="0.2">
      <c r="A265" s="322">
        <v>36909</v>
      </c>
      <c r="B265" s="321">
        <v>203.84899899999999</v>
      </c>
      <c r="C265" s="320">
        <f>LN(B265/B264)</f>
        <v>1.2419150436814171E-3</v>
      </c>
      <c r="D265" s="320">
        <f>AVERAGE(C245:C265)</f>
        <v>1.9560812306794713E-3</v>
      </c>
      <c r="E265" s="318">
        <f>_xlfn.STDEV.S(C245:C265)</f>
        <v>1.6606262962922117E-2</v>
      </c>
      <c r="F265" s="318">
        <f>E265*(21/(21-1.5))</f>
        <v>1.7883667806223819E-2</v>
      </c>
      <c r="G265" s="318">
        <f>_xlfn.VAR.S(C245:C265)</f>
        <v>2.757679695937189E-4</v>
      </c>
      <c r="H265" s="318">
        <f>G265*(21/(21-1))</f>
        <v>2.8955636807340488E-4</v>
      </c>
      <c r="I265" s="320">
        <f>(SUM(C202:C222)*1+SUM(C223:C243)*2+SUM(C244:C264)*3)/6</f>
        <v>-2.1936509143819269E-2</v>
      </c>
      <c r="J265" s="318">
        <f>IF(C265*O265&lt;&gt;0,C265,0)</f>
        <v>0</v>
      </c>
      <c r="K265" s="318" t="str">
        <f>IF(C265*O265=0,"",C265)</f>
        <v/>
      </c>
      <c r="O265" s="318">
        <f>IF(ISBLANK(L265),0,1)</f>
        <v>0</v>
      </c>
      <c r="P265" s="318">
        <f>IF(ISBLANK(M265),0,1)</f>
        <v>0</v>
      </c>
      <c r="Q265" s="318">
        <f>O265+P265</f>
        <v>0</v>
      </c>
      <c r="R265" s="318">
        <f>SUM(Q140:Q265)</f>
        <v>1</v>
      </c>
      <c r="S265" s="318">
        <f>R265/$X$2</f>
        <v>4.3478260869565216E-2</v>
      </c>
      <c r="T265" s="318">
        <f>IF(S265&gt;=$X$3,1,0)</f>
        <v>0</v>
      </c>
      <c r="U265" s="318">
        <f>O265*T265+P265*T265</f>
        <v>0</v>
      </c>
    </row>
    <row r="266" spans="1:21" s="318" customFormat="1" x14ac:dyDescent="0.2">
      <c r="A266" s="322">
        <v>36910</v>
      </c>
      <c r="B266" s="321">
        <v>204.02499399999999</v>
      </c>
      <c r="C266" s="320">
        <f>LN(B266/B265)</f>
        <v>8.6298716732665173E-4</v>
      </c>
      <c r="D266" s="320">
        <f>AVERAGE(C246:C266)</f>
        <v>2.010321254135011E-3</v>
      </c>
      <c r="E266" s="318">
        <f>_xlfn.STDEV.S(C246:C266)</f>
        <v>1.6600466921516024E-2</v>
      </c>
      <c r="F266" s="318">
        <f>E266*(21/(21-1.5))</f>
        <v>1.7877425915478796E-2</v>
      </c>
      <c r="G266" s="318">
        <f>_xlfn.VAR.S(C246:C266)</f>
        <v>2.7557550201234767E-4</v>
      </c>
      <c r="H266" s="318">
        <f>G266*(21/(21-1))</f>
        <v>2.8935427711296508E-4</v>
      </c>
      <c r="I266" s="320">
        <f>(SUM(C203:C223)*1+SUM(C224:C244)*2+SUM(C245:C265)*3)/6</f>
        <v>-1.0110191180572511E-2</v>
      </c>
      <c r="J266" s="318">
        <f>IF(C266*O266&lt;&gt;0,C266,0)</f>
        <v>0</v>
      </c>
      <c r="K266" s="318" t="str">
        <f>IF(C266*O266=0,"",C266)</f>
        <v/>
      </c>
      <c r="O266" s="318">
        <f>IF(ISBLANK(L266),0,1)</f>
        <v>0</v>
      </c>
      <c r="P266" s="318">
        <f>IF(ISBLANK(M266),0,1)</f>
        <v>0</v>
      </c>
      <c r="Q266" s="318">
        <f>O266+P266</f>
        <v>0</v>
      </c>
      <c r="R266" s="318">
        <f>SUM(Q141:Q266)</f>
        <v>1</v>
      </c>
      <c r="S266" s="318">
        <f>R266/$X$2</f>
        <v>4.3478260869565216E-2</v>
      </c>
      <c r="T266" s="318">
        <f>IF(S266&gt;=$X$3,1,0)</f>
        <v>0</v>
      </c>
      <c r="U266" s="318">
        <f>O266*T266+P266*T266</f>
        <v>0</v>
      </c>
    </row>
    <row r="267" spans="1:21" s="318" customFormat="1" x14ac:dyDescent="0.2">
      <c r="A267" s="322">
        <v>36913</v>
      </c>
      <c r="B267" s="321">
        <v>202.32600400000001</v>
      </c>
      <c r="C267" s="320">
        <f>LN(B267/B266)</f>
        <v>-8.362228264581828E-3</v>
      </c>
      <c r="D267" s="320">
        <f>AVERAGE(C247:C267)</f>
        <v>1.4973438631480423E-3</v>
      </c>
      <c r="E267" s="318">
        <f>_xlfn.STDEV.S(C247:C267)</f>
        <v>1.6753229213101052E-2</v>
      </c>
      <c r="F267" s="318">
        <f>E267*(21/(21-1.5))</f>
        <v>1.8041939152570362E-2</v>
      </c>
      <c r="G267" s="318">
        <f>_xlfn.VAR.S(C247:C267)</f>
        <v>2.8067068906670247E-4</v>
      </c>
      <c r="H267" s="318">
        <f>G267*(21/(21-1))</f>
        <v>2.9470422352003762E-4</v>
      </c>
      <c r="I267" s="320">
        <f>(SUM(C204:C224)*1+SUM(C225:C245)*2+SUM(C246:C266)*3)/6</f>
        <v>-1.6275177518409539E-2</v>
      </c>
      <c r="J267" s="318">
        <f>IF(C267*O267&lt;&gt;0,C267,0)</f>
        <v>0</v>
      </c>
      <c r="K267" s="318" t="str">
        <f>IF(C267*O267=0,"",C267)</f>
        <v/>
      </c>
      <c r="O267" s="318">
        <f>IF(ISBLANK(L267),0,1)</f>
        <v>0</v>
      </c>
      <c r="P267" s="318">
        <f>IF(ISBLANK(M267),0,1)</f>
        <v>0</v>
      </c>
      <c r="Q267" s="318">
        <f>O267+P267</f>
        <v>0</v>
      </c>
      <c r="R267" s="318">
        <f>SUM(Q142:Q267)</f>
        <v>1</v>
      </c>
      <c r="S267" s="318">
        <f>R267/$X$2</f>
        <v>4.3478260869565216E-2</v>
      </c>
      <c r="T267" s="318">
        <f>IF(S267&gt;=$X$3,1,0)</f>
        <v>0</v>
      </c>
      <c r="U267" s="318">
        <f>O267*T267+P267*T267</f>
        <v>0</v>
      </c>
    </row>
    <row r="268" spans="1:21" s="318" customFormat="1" x14ac:dyDescent="0.2">
      <c r="A268" s="322">
        <v>36914</v>
      </c>
      <c r="B268" s="321">
        <v>203.220001</v>
      </c>
      <c r="C268" s="320">
        <f>LN(B268/B267)</f>
        <v>4.4088632959474296E-3</v>
      </c>
      <c r="D268" s="320">
        <f>AVERAGE(C248:C268)</f>
        <v>3.2725709724539232E-3</v>
      </c>
      <c r="E268" s="318">
        <f>_xlfn.STDEV.S(C248:C268)</f>
        <v>1.4789411873093451E-2</v>
      </c>
      <c r="F268" s="318">
        <f>E268*(21/(21-1.5))</f>
        <v>1.5927058940254483E-2</v>
      </c>
      <c r="G268" s="318">
        <f>_xlfn.VAR.S(C248:C268)</f>
        <v>2.1872670355199751E-4</v>
      </c>
      <c r="H268" s="318">
        <f>G268*(21/(21-1))</f>
        <v>2.296630387295974E-4</v>
      </c>
      <c r="I268" s="320">
        <f>(SUM(C205:C225)*1+SUM(C226:C246)*2+SUM(C247:C267)*3)/6</f>
        <v>-1.9063298176480944E-2</v>
      </c>
      <c r="J268" s="318">
        <f>IF(C268*O268&lt;&gt;0,C268,0)</f>
        <v>0</v>
      </c>
      <c r="K268" s="318" t="str">
        <f>IF(C268*O268=0,"",C268)</f>
        <v/>
      </c>
      <c r="O268" s="318">
        <f>IF(ISBLANK(L268),0,1)</f>
        <v>0</v>
      </c>
      <c r="P268" s="318">
        <f>IF(ISBLANK(M268),0,1)</f>
        <v>0</v>
      </c>
      <c r="Q268" s="318">
        <f>O268+P268</f>
        <v>0</v>
      </c>
      <c r="R268" s="318">
        <f>SUM(Q143:Q268)</f>
        <v>1</v>
      </c>
      <c r="S268" s="318">
        <f>R268/$X$2</f>
        <v>4.3478260869565216E-2</v>
      </c>
      <c r="T268" s="318">
        <f>IF(S268&gt;=$X$3,1,0)</f>
        <v>0</v>
      </c>
      <c r="U268" s="318">
        <f>O268*T268+P268*T268</f>
        <v>0</v>
      </c>
    </row>
    <row r="269" spans="1:21" s="318" customFormat="1" x14ac:dyDescent="0.2">
      <c r="A269" s="322">
        <v>36915</v>
      </c>
      <c r="B269" s="321">
        <v>204.98199500000001</v>
      </c>
      <c r="C269" s="320">
        <f>LN(B269/B268)</f>
        <v>8.6330050343887098E-3</v>
      </c>
      <c r="D269" s="320">
        <f>AVERAGE(C249:C269)</f>
        <v>4.2868405077869948E-3</v>
      </c>
      <c r="E269" s="318">
        <f>_xlfn.STDEV.S(C249:C269)</f>
        <v>1.4365942009935861E-2</v>
      </c>
      <c r="F269" s="318">
        <f>E269*(21/(21-1.5))</f>
        <v>1.5471014472238618E-2</v>
      </c>
      <c r="G269" s="318">
        <f>_xlfn.VAR.S(C249:C269)</f>
        <v>2.0638028983284001E-4</v>
      </c>
      <c r="H269" s="318">
        <f>G269*(21/(21-1))</f>
        <v>2.16699304324482E-4</v>
      </c>
      <c r="I269" s="320">
        <f>(SUM(C206:C226)*1+SUM(C227:C247)*2+SUM(C248:C268)*3)/6</f>
        <v>-1.1264380325148454E-2</v>
      </c>
      <c r="J269" s="318">
        <f>IF(C269*O269&lt;&gt;0,C269,0)</f>
        <v>0</v>
      </c>
      <c r="K269" s="318" t="str">
        <f>IF(C269*O269=0,"",C269)</f>
        <v/>
      </c>
      <c r="O269" s="318">
        <f>IF(ISBLANK(L269),0,1)</f>
        <v>0</v>
      </c>
      <c r="P269" s="318">
        <f>IF(ISBLANK(M269),0,1)</f>
        <v>0</v>
      </c>
      <c r="Q269" s="318">
        <f>O269+P269</f>
        <v>0</v>
      </c>
      <c r="R269" s="318">
        <f>SUM(Q144:Q269)</f>
        <v>1</v>
      </c>
      <c r="S269" s="318">
        <f>R269/$X$2</f>
        <v>4.3478260869565216E-2</v>
      </c>
      <c r="T269" s="318">
        <f>IF(S269&gt;=$X$3,1,0)</f>
        <v>0</v>
      </c>
      <c r="U269" s="318">
        <f>O269*T269+P269*T269</f>
        <v>0</v>
      </c>
    </row>
    <row r="270" spans="1:21" s="318" customFormat="1" x14ac:dyDescent="0.2">
      <c r="A270" s="322">
        <v>36916</v>
      </c>
      <c r="B270" s="321">
        <v>203.63600199999999</v>
      </c>
      <c r="C270" s="320">
        <f>LN(B270/B269)</f>
        <v>-6.5880498566186548E-3</v>
      </c>
      <c r="D270" s="320">
        <f>AVERAGE(C250:C270)</f>
        <v>2.6938304408489827E-3</v>
      </c>
      <c r="E270" s="318">
        <f>_xlfn.STDEV.S(C250:C270)</f>
        <v>1.3569814209321886E-2</v>
      </c>
      <c r="F270" s="318">
        <f>E270*(21/(21-1.5))</f>
        <v>1.4613646071577415E-2</v>
      </c>
      <c r="G270" s="318">
        <f>_xlfn.VAR.S(C250:C270)</f>
        <v>1.8413985767551415E-4</v>
      </c>
      <c r="H270" s="318">
        <f>G270*(21/(21-1))</f>
        <v>1.9334685055928986E-4</v>
      </c>
      <c r="I270" s="320">
        <f>(SUM(C207:C227)*1+SUM(C228:C248)*2+SUM(C249:C269)*3)/6</f>
        <v>-3.2923962052666031E-3</v>
      </c>
      <c r="J270" s="318">
        <f>IF(C270*O270&lt;&gt;0,C270,0)</f>
        <v>0</v>
      </c>
      <c r="K270" s="318" t="str">
        <f>IF(C270*O270=0,"",C270)</f>
        <v/>
      </c>
      <c r="O270" s="318">
        <f>IF(ISBLANK(L270),0,1)</f>
        <v>0</v>
      </c>
      <c r="P270" s="318">
        <f>IF(ISBLANK(M270),0,1)</f>
        <v>0</v>
      </c>
      <c r="Q270" s="318">
        <f>O270+P270</f>
        <v>0</v>
      </c>
      <c r="R270" s="318">
        <f>SUM(Q145:Q270)</f>
        <v>1</v>
      </c>
      <c r="S270" s="318">
        <f>R270/$X$2</f>
        <v>4.3478260869565216E-2</v>
      </c>
      <c r="T270" s="318">
        <f>IF(S270&gt;=$X$3,1,0)</f>
        <v>0</v>
      </c>
      <c r="U270" s="318">
        <f>O270*T270+P270*T270</f>
        <v>0</v>
      </c>
    </row>
    <row r="271" spans="1:21" s="318" customFormat="1" x14ac:dyDescent="0.2">
      <c r="A271" s="322">
        <v>36917</v>
      </c>
      <c r="B271" s="321">
        <v>204.38000500000001</v>
      </c>
      <c r="C271" s="320">
        <f>LN(B271/B270)</f>
        <v>3.6469344920151466E-3</v>
      </c>
      <c r="D271" s="320">
        <f>AVERAGE(C251:C271)</f>
        <v>1.591066955986547E-3</v>
      </c>
      <c r="E271" s="318">
        <f>_xlfn.STDEV.S(C251:C271)</f>
        <v>1.2403267288876418E-2</v>
      </c>
      <c r="F271" s="318">
        <f>E271*(21/(21-1.5))</f>
        <v>1.3357364772636143E-2</v>
      </c>
      <c r="G271" s="318">
        <f>_xlfn.VAR.S(C251:C271)</f>
        <v>1.5384103943931178E-4</v>
      </c>
      <c r="H271" s="318">
        <f>G271*(21/(21-1))</f>
        <v>1.6153309141127736E-4</v>
      </c>
      <c r="I271" s="320">
        <f>(SUM(C208:C228)*1+SUM(C229:C249)*2+SUM(C250:C270)*3)/6</f>
        <v>-9.8020604858842977E-3</v>
      </c>
      <c r="J271" s="318">
        <f>IF(C271*O271&lt;&gt;0,C271,0)</f>
        <v>0</v>
      </c>
      <c r="K271" s="318" t="str">
        <f>IF(C271*O271=0,"",C271)</f>
        <v/>
      </c>
      <c r="O271" s="318">
        <f>IF(ISBLANK(L271),0,1)</f>
        <v>0</v>
      </c>
      <c r="P271" s="318">
        <f>IF(ISBLANK(M271),0,1)</f>
        <v>0</v>
      </c>
      <c r="Q271" s="318">
        <f>O271+P271</f>
        <v>0</v>
      </c>
      <c r="R271" s="318">
        <f>SUM(Q146:Q271)</f>
        <v>1</v>
      </c>
      <c r="S271" s="318">
        <f>R271/$X$2</f>
        <v>4.3478260869565216E-2</v>
      </c>
      <c r="T271" s="318">
        <f>IF(S271&gt;=$X$3,1,0)</f>
        <v>0</v>
      </c>
      <c r="U271" s="318">
        <f>O271*T271+P271*T271</f>
        <v>0</v>
      </c>
    </row>
    <row r="272" spans="1:21" s="318" customFormat="1" x14ac:dyDescent="0.2">
      <c r="A272" s="322">
        <v>36920</v>
      </c>
      <c r="B272" s="321">
        <v>203.10600299999999</v>
      </c>
      <c r="C272" s="320">
        <f>LN(B272/B271)</f>
        <v>-6.2530056302150649E-3</v>
      </c>
      <c r="D272" s="320">
        <f>AVERAGE(C252:C272)</f>
        <v>8.1986901776749535E-4</v>
      </c>
      <c r="E272" s="318">
        <f>_xlfn.STDEV.S(C252:C272)</f>
        <v>1.2361472376190655E-2</v>
      </c>
      <c r="F272" s="318">
        <f>E272*(21/(21-1.5))</f>
        <v>1.3312354866666858E-2</v>
      </c>
      <c r="G272" s="318">
        <f>_xlfn.VAR.S(C252:C272)</f>
        <v>1.5280599930732466E-4</v>
      </c>
      <c r="H272" s="318">
        <f>G272*(21/(21-1))</f>
        <v>1.604462992726909E-4</v>
      </c>
      <c r="I272" s="320">
        <f>(SUM(C209:C229)*1+SUM(C230:C250)*2+SUM(C251:C271)*3)/6</f>
        <v>-1.6328545010645654E-2</v>
      </c>
      <c r="J272" s="318">
        <f>IF(C272*O272&lt;&gt;0,C272,0)</f>
        <v>0</v>
      </c>
      <c r="K272" s="318" t="str">
        <f>IF(C272*O272=0,"",C272)</f>
        <v/>
      </c>
      <c r="O272" s="318">
        <f>IF(ISBLANK(L272),0,1)</f>
        <v>0</v>
      </c>
      <c r="P272" s="318">
        <f>IF(ISBLANK(M272),0,1)</f>
        <v>0</v>
      </c>
      <c r="Q272" s="318">
        <f>O272+P272</f>
        <v>0</v>
      </c>
      <c r="R272" s="318">
        <f>SUM(Q147:Q272)</f>
        <v>1</v>
      </c>
      <c r="S272" s="318">
        <f>R272/$X$2</f>
        <v>4.3478260869565216E-2</v>
      </c>
      <c r="T272" s="318">
        <f>IF(S272&gt;=$X$3,1,0)</f>
        <v>0</v>
      </c>
      <c r="U272" s="318">
        <f>O272*T272+P272*T272</f>
        <v>0</v>
      </c>
    </row>
    <row r="273" spans="1:21" s="318" customFormat="1" x14ac:dyDescent="0.2">
      <c r="A273" s="322">
        <v>36921</v>
      </c>
      <c r="B273" s="321">
        <v>204.445999</v>
      </c>
      <c r="C273" s="320">
        <f>LN(B273/B272)</f>
        <v>6.5758520241700541E-3</v>
      </c>
      <c r="D273" s="320">
        <f>AVERAGE(C253:C273)</f>
        <v>9.5468523161693476E-4</v>
      </c>
      <c r="E273" s="318">
        <f>_xlfn.STDEV.S(C253:C273)</f>
        <v>1.241030809273844E-2</v>
      </c>
      <c r="F273" s="318">
        <f>E273*(21/(21-1.5))</f>
        <v>1.3364947176795242E-2</v>
      </c>
      <c r="G273" s="318">
        <f>_xlfn.VAR.S(C253:C273)</f>
        <v>1.5401574695668923E-4</v>
      </c>
      <c r="H273" s="318">
        <f>G273*(21/(21-1))</f>
        <v>1.617165343045237E-4</v>
      </c>
      <c r="I273" s="320">
        <f>(SUM(C210:C230)*1+SUM(C231:C251)*2+SUM(C252:C272)*3)/6</f>
        <v>-2.4369374529942856E-2</v>
      </c>
      <c r="J273" s="318">
        <f>IF(C273*O273&lt;&gt;0,C273,0)</f>
        <v>0</v>
      </c>
      <c r="K273" s="318" t="str">
        <f>IF(C273*O273=0,"",C273)</f>
        <v/>
      </c>
      <c r="O273" s="318">
        <f>IF(ISBLANK(L273),0,1)</f>
        <v>0</v>
      </c>
      <c r="P273" s="318">
        <f>IF(ISBLANK(M273),0,1)</f>
        <v>0</v>
      </c>
      <c r="Q273" s="318">
        <f>O273+P273</f>
        <v>0</v>
      </c>
      <c r="R273" s="318">
        <f>SUM(Q148:Q273)</f>
        <v>1</v>
      </c>
      <c r="S273" s="318">
        <f>R273/$X$2</f>
        <v>4.3478260869565216E-2</v>
      </c>
      <c r="T273" s="318">
        <f>IF(S273&gt;=$X$3,1,0)</f>
        <v>0</v>
      </c>
      <c r="U273" s="318">
        <f>O273*T273+P273*T273</f>
        <v>0</v>
      </c>
    </row>
    <row r="274" spans="1:21" s="318" customFormat="1" x14ac:dyDescent="0.2">
      <c r="A274" s="322">
        <v>36922</v>
      </c>
      <c r="B274" s="321">
        <v>206.93600499999999</v>
      </c>
      <c r="C274" s="320">
        <f>LN(B274/B273)</f>
        <v>1.2105713835614504E-2</v>
      </c>
      <c r="D274" s="320">
        <f>AVERAGE(C254:C274)</f>
        <v>6.8442495403139587E-4</v>
      </c>
      <c r="E274" s="318">
        <f>_xlfn.STDEV.S(C254:C274)</f>
        <v>1.2083036890982401E-2</v>
      </c>
      <c r="F274" s="318">
        <f>E274*(21/(21-1.5))</f>
        <v>1.3012501267211816E-2</v>
      </c>
      <c r="G274" s="318">
        <f>_xlfn.VAR.S(C254:C274)</f>
        <v>1.4599978050884165E-4</v>
      </c>
      <c r="H274" s="318">
        <f>G274*(21/(21-1))</f>
        <v>1.5329976953428373E-4</v>
      </c>
      <c r="I274" s="320">
        <f>(SUM(C211:C231)*1+SUM(C232:C252)*2+SUM(C253:C273)*3)/6</f>
        <v>-1.6512570151712268E-2</v>
      </c>
      <c r="J274" s="318">
        <f>IF(C274*O274&lt;&gt;0,C274,0)</f>
        <v>0</v>
      </c>
      <c r="K274" s="318" t="str">
        <f>IF(C274*O274=0,"",C274)</f>
        <v/>
      </c>
      <c r="O274" s="318">
        <f>IF(ISBLANK(L274),0,1)</f>
        <v>0</v>
      </c>
      <c r="P274" s="318">
        <f>IF(ISBLANK(M274),0,1)</f>
        <v>0</v>
      </c>
      <c r="Q274" s="318">
        <f>O274+P274</f>
        <v>0</v>
      </c>
      <c r="R274" s="318">
        <f>SUM(Q149:Q274)</f>
        <v>1</v>
      </c>
      <c r="S274" s="318">
        <f>R274/$X$2</f>
        <v>4.3478260869565216E-2</v>
      </c>
      <c r="T274" s="318">
        <f>IF(S274&gt;=$X$3,1,0)</f>
        <v>0</v>
      </c>
      <c r="U274" s="318">
        <f>O274*T274+P274*T274</f>
        <v>0</v>
      </c>
    </row>
    <row r="275" spans="1:21" s="318" customFormat="1" x14ac:dyDescent="0.2">
      <c r="A275" s="322">
        <v>36923</v>
      </c>
      <c r="B275" s="321">
        <v>207.800995</v>
      </c>
      <c r="C275" s="320">
        <f>LN(B275/B274)</f>
        <v>4.1712760337383782E-3</v>
      </c>
      <c r="D275" s="320">
        <f>AVERAGE(C255:C275)</f>
        <v>2.6380695656291206E-3</v>
      </c>
      <c r="E275" s="318">
        <f>_xlfn.STDEV.S(C255:C275)</f>
        <v>8.4934517739954259E-3</v>
      </c>
      <c r="F275" s="318">
        <f>E275*(21/(21-1.5))</f>
        <v>9.1467942181489206E-3</v>
      </c>
      <c r="G275" s="318">
        <f>_xlfn.VAR.S(C255:C275)</f>
        <v>7.2138723037186051E-5</v>
      </c>
      <c r="H275" s="318">
        <f>G275*(21/(21-1))</f>
        <v>7.5745659189045363E-5</v>
      </c>
      <c r="I275" s="320">
        <f>(SUM(C212:C232)*1+SUM(C233:C253)*2+SUM(C254:C274)*3)/6</f>
        <v>-1.4996616012128127E-2</v>
      </c>
      <c r="J275" s="318">
        <f>IF(C275*O275&lt;&gt;0,C275,0)</f>
        <v>0</v>
      </c>
      <c r="K275" s="318" t="str">
        <f>IF(C275*O275=0,"",C275)</f>
        <v/>
      </c>
      <c r="O275" s="318">
        <f>IF(ISBLANK(L275),0,1)</f>
        <v>0</v>
      </c>
      <c r="P275" s="318">
        <f>IF(ISBLANK(M275),0,1)</f>
        <v>0</v>
      </c>
      <c r="Q275" s="318">
        <f>O275+P275</f>
        <v>0</v>
      </c>
      <c r="R275" s="318">
        <f>SUM(Q150:Q275)</f>
        <v>1</v>
      </c>
      <c r="S275" s="318">
        <f>R275/$X$2</f>
        <v>4.3478260869565216E-2</v>
      </c>
      <c r="T275" s="318">
        <f>IF(S275&gt;=$X$3,1,0)</f>
        <v>0</v>
      </c>
      <c r="U275" s="318">
        <f>O275*T275+P275*T275</f>
        <v>0</v>
      </c>
    </row>
    <row r="276" spans="1:21" s="318" customFormat="1" x14ac:dyDescent="0.2">
      <c r="A276" s="322">
        <v>36924</v>
      </c>
      <c r="B276" s="321">
        <v>208.695007</v>
      </c>
      <c r="C276" s="320">
        <f>LN(B276/B275)</f>
        <v>4.2930225921171015E-3</v>
      </c>
      <c r="D276" s="320">
        <f>AVERAGE(C256:C276)</f>
        <v>1.8814837992822918E-3</v>
      </c>
      <c r="E276" s="318">
        <f>_xlfn.STDEV.S(C256:C276)</f>
        <v>7.502421951257195E-3</v>
      </c>
      <c r="F276" s="318">
        <f>E276*(21/(21-1.5))</f>
        <v>8.079531332123132E-3</v>
      </c>
      <c r="G276" s="318">
        <f>_xlfn.VAR.S(C256:C276)</f>
        <v>5.6286335134705817E-5</v>
      </c>
      <c r="H276" s="318">
        <f>G276*(21/(21-1))</f>
        <v>5.910065189144111E-5</v>
      </c>
      <c r="I276" s="320">
        <f>(SUM(C213:C233)*1+SUM(C234:C254)*2+SUM(C255:C275)*3)/6</f>
        <v>-2.0599372776231167E-3</v>
      </c>
      <c r="J276" s="318">
        <f>IF(C276*O276&lt;&gt;0,C276,0)</f>
        <v>0</v>
      </c>
      <c r="K276" s="318" t="str">
        <f>IF(C276*O276=0,"",C276)</f>
        <v/>
      </c>
      <c r="O276" s="318">
        <f>IF(ISBLANK(L276),0,1)</f>
        <v>0</v>
      </c>
      <c r="P276" s="318">
        <f>IF(ISBLANK(M276),0,1)</f>
        <v>0</v>
      </c>
      <c r="Q276" s="318">
        <f>O276+P276</f>
        <v>0</v>
      </c>
      <c r="R276" s="318">
        <f>SUM(Q151:Q276)</f>
        <v>1</v>
      </c>
      <c r="S276" s="318">
        <f>R276/$X$2</f>
        <v>4.3478260869565216E-2</v>
      </c>
      <c r="T276" s="318">
        <f>IF(S276&gt;=$X$3,1,0)</f>
        <v>0</v>
      </c>
      <c r="U276" s="318">
        <f>O276*T276+P276*T276</f>
        <v>0</v>
      </c>
    </row>
    <row r="277" spans="1:21" s="318" customFormat="1" x14ac:dyDescent="0.2">
      <c r="A277" s="322">
        <v>36927</v>
      </c>
      <c r="B277" s="321">
        <v>207.54899599999999</v>
      </c>
      <c r="C277" s="320">
        <f>LN(B277/B276)</f>
        <v>-5.5064524049543116E-3</v>
      </c>
      <c r="D277" s="320">
        <f>AVERAGE(C257:C277)</f>
        <v>1.4158068325079054E-3</v>
      </c>
      <c r="E277" s="318">
        <f>_xlfn.STDEV.S(C257:C277)</f>
        <v>7.648647356754348E-3</v>
      </c>
      <c r="F277" s="318">
        <f>E277*(21/(21-1.5))</f>
        <v>8.2370048457354513E-3</v>
      </c>
      <c r="G277" s="318">
        <f>_xlfn.VAR.S(C257:C277)</f>
        <v>5.8501806387985277E-5</v>
      </c>
      <c r="H277" s="318">
        <f>G277*(21/(21-1))</f>
        <v>6.1426896707384538E-5</v>
      </c>
      <c r="I277" s="320">
        <f>(SUM(C214:C234)*1+SUM(C235:C255)*2+SUM(C256:C276)*3)/6</f>
        <v>-5.480581281944316E-3</v>
      </c>
      <c r="J277" s="318">
        <f>IF(C277*O277&lt;&gt;0,C277,0)</f>
        <v>0</v>
      </c>
      <c r="K277" s="318" t="str">
        <f>IF(C277*O277=0,"",C277)</f>
        <v/>
      </c>
      <c r="O277" s="318">
        <f>IF(ISBLANK(L277),0,1)</f>
        <v>0</v>
      </c>
      <c r="P277" s="318">
        <f>IF(ISBLANK(M277),0,1)</f>
        <v>0</v>
      </c>
      <c r="Q277" s="318">
        <f>O277+P277</f>
        <v>0</v>
      </c>
      <c r="R277" s="318">
        <f>SUM(Q152:Q277)</f>
        <v>1</v>
      </c>
      <c r="S277" s="318">
        <f>R277/$X$2</f>
        <v>4.3478260869565216E-2</v>
      </c>
      <c r="T277" s="318">
        <f>IF(S277&gt;=$X$3,1,0)</f>
        <v>0</v>
      </c>
      <c r="U277" s="318">
        <f>O277*T277+P277*T277</f>
        <v>0</v>
      </c>
    </row>
    <row r="278" spans="1:21" s="318" customFormat="1" x14ac:dyDescent="0.2">
      <c r="A278" s="322">
        <v>36928</v>
      </c>
      <c r="B278" s="321">
        <v>209.541</v>
      </c>
      <c r="C278" s="320">
        <f>LN(B278/B277)</f>
        <v>9.5519871731642482E-3</v>
      </c>
      <c r="D278" s="320">
        <f>AVERAGE(C258:C278)</f>
        <v>1.8116101993661472E-3</v>
      </c>
      <c r="E278" s="318">
        <f>_xlfn.STDEV.S(C258:C278)</f>
        <v>7.851473825919773E-3</v>
      </c>
      <c r="F278" s="318">
        <f>E278*(21/(21-1.5))</f>
        <v>8.4554333509905249E-3</v>
      </c>
      <c r="G278" s="318">
        <f>_xlfn.VAR.S(C258:C278)</f>
        <v>6.1645641239103276E-5</v>
      </c>
      <c r="H278" s="318">
        <f>G278*(21/(21-1))</f>
        <v>6.4727923301058444E-5</v>
      </c>
      <c r="I278" s="320">
        <f>(SUM(C215:C235)*1+SUM(C236:C256)*2+SUM(C257:C277)*3)/6</f>
        <v>-3.8486014298247085E-3</v>
      </c>
      <c r="J278" s="318">
        <f>IF(C278*O278&lt;&gt;0,C278,0)</f>
        <v>0</v>
      </c>
      <c r="K278" s="318" t="str">
        <f>IF(C278*O278=0,"",C278)</f>
        <v/>
      </c>
      <c r="O278" s="318">
        <f>IF(ISBLANK(L278),0,1)</f>
        <v>0</v>
      </c>
      <c r="P278" s="318">
        <f>IF(ISBLANK(M278),0,1)</f>
        <v>0</v>
      </c>
      <c r="Q278" s="318">
        <f>O278+P278</f>
        <v>0</v>
      </c>
      <c r="R278" s="318">
        <f>SUM(Q153:Q278)</f>
        <v>1</v>
      </c>
      <c r="S278" s="318">
        <f>R278/$X$2</f>
        <v>4.3478260869565216E-2</v>
      </c>
      <c r="T278" s="318">
        <f>IF(S278&gt;=$X$3,1,0)</f>
        <v>0</v>
      </c>
      <c r="U278" s="318">
        <f>O278*T278+P278*T278</f>
        <v>0</v>
      </c>
    </row>
    <row r="279" spans="1:21" s="318" customFormat="1" x14ac:dyDescent="0.2">
      <c r="A279" s="322">
        <v>36929</v>
      </c>
      <c r="B279" s="321">
        <v>209.13600199999999</v>
      </c>
      <c r="C279" s="320">
        <f>LN(B279/B278)</f>
        <v>-1.9346566655797637E-3</v>
      </c>
      <c r="D279" s="320">
        <f>AVERAGE(C259:C279)</f>
        <v>2.0463719519962006E-3</v>
      </c>
      <c r="E279" s="318">
        <f>_xlfn.STDEV.S(C259:C279)</f>
        <v>7.6502039653873494E-3</v>
      </c>
      <c r="F279" s="318">
        <f>E279*(21/(21-1.5))</f>
        <v>8.2386811934940674E-3</v>
      </c>
      <c r="G279" s="318">
        <f>_xlfn.VAR.S(C259:C279)</f>
        <v>5.8525620712028332E-5</v>
      </c>
      <c r="H279" s="318">
        <f>G279*(21/(21-1))</f>
        <v>6.1451901747629751E-5</v>
      </c>
      <c r="I279" s="320">
        <f>(SUM(C216:C236)*1+SUM(C237:C257)*2+SUM(C258:C278)*3)/6</f>
        <v>-2.4571808624080974E-3</v>
      </c>
      <c r="J279" s="318">
        <f>IF(C279*O279&lt;&gt;0,C279,0)</f>
        <v>0</v>
      </c>
      <c r="K279" s="318" t="str">
        <f>IF(C279*O279=0,"",C279)</f>
        <v/>
      </c>
      <c r="O279" s="318">
        <f>IF(ISBLANK(L279),0,1)</f>
        <v>0</v>
      </c>
      <c r="P279" s="318">
        <f>IF(ISBLANK(M279),0,1)</f>
        <v>0</v>
      </c>
      <c r="Q279" s="318">
        <f>O279+P279</f>
        <v>0</v>
      </c>
      <c r="R279" s="318">
        <f>SUM(Q154:Q279)</f>
        <v>1</v>
      </c>
      <c r="S279" s="318">
        <f>R279/$X$2</f>
        <v>4.3478260869565216E-2</v>
      </c>
      <c r="T279" s="318">
        <f>IF(S279&gt;=$X$3,1,0)</f>
        <v>0</v>
      </c>
      <c r="U279" s="318">
        <f>O279*T279+P279*T279</f>
        <v>0</v>
      </c>
    </row>
    <row r="280" spans="1:21" s="318" customFormat="1" x14ac:dyDescent="0.2">
      <c r="A280" s="322">
        <v>36930</v>
      </c>
      <c r="B280" s="321">
        <v>210.34700000000001</v>
      </c>
      <c r="C280" s="320">
        <f>LN(B280/B279)</f>
        <v>5.7737803840979419E-3</v>
      </c>
      <c r="D280" s="320">
        <f>AVERAGE(C260:C280)</f>
        <v>2.5679640814182786E-3</v>
      </c>
      <c r="E280" s="318">
        <f>_xlfn.STDEV.S(C260:C280)</f>
        <v>7.5049227399046955E-3</v>
      </c>
      <c r="F280" s="318">
        <f>E280*(21/(21-1.5))</f>
        <v>8.0822244891281328E-3</v>
      </c>
      <c r="G280" s="318">
        <f>_xlfn.VAR.S(C260:C280)</f>
        <v>5.6323865331938601E-5</v>
      </c>
      <c r="H280" s="318">
        <f>G280*(21/(21-1))</f>
        <v>5.9140058598535535E-5</v>
      </c>
      <c r="I280" s="320">
        <f>(SUM(C217:C237)*1+SUM(C238:C258)*2+SUM(C259:C279)*3)/6</f>
        <v>-2.3460371482701783E-3</v>
      </c>
      <c r="J280" s="318">
        <f>IF(C280*O280&lt;&gt;0,C280,0)</f>
        <v>0</v>
      </c>
      <c r="K280" s="318" t="str">
        <f>IF(C280*O280=0,"",C280)</f>
        <v/>
      </c>
      <c r="O280" s="318">
        <f>IF(ISBLANK(L280),0,1)</f>
        <v>0</v>
      </c>
      <c r="P280" s="318">
        <f>IF(ISBLANK(M280),0,1)</f>
        <v>0</v>
      </c>
      <c r="Q280" s="318">
        <f>O280+P280</f>
        <v>0</v>
      </c>
      <c r="R280" s="318">
        <f>SUM(Q155:Q280)</f>
        <v>1</v>
      </c>
      <c r="S280" s="318">
        <f>R280/$X$2</f>
        <v>4.3478260869565216E-2</v>
      </c>
      <c r="T280" s="318">
        <f>IF(S280&gt;=$X$3,1,0)</f>
        <v>0</v>
      </c>
      <c r="U280" s="318">
        <f>O280*T280+P280*T280</f>
        <v>0</v>
      </c>
    </row>
    <row r="281" spans="1:21" s="318" customFormat="1" x14ac:dyDescent="0.2">
      <c r="A281" s="322">
        <v>36931</v>
      </c>
      <c r="B281" s="321">
        <v>209.233994</v>
      </c>
      <c r="C281" s="320">
        <f>LN(B281/B280)</f>
        <v>-5.3053337807140851E-3</v>
      </c>
      <c r="D281" s="320">
        <f>AVERAGE(C261:C281)</f>
        <v>2.2955042619851331E-3</v>
      </c>
      <c r="E281" s="318">
        <f>_xlfn.STDEV.S(C261:C281)</f>
        <v>7.6885552694896109E-3</v>
      </c>
      <c r="F281" s="318">
        <f>E281*(21/(21-1.5))</f>
        <v>8.2799825979118884E-3</v>
      </c>
      <c r="G281" s="318">
        <f>_xlfn.VAR.S(C261:C281)</f>
        <v>5.9113882131996465E-5</v>
      </c>
      <c r="H281" s="318">
        <f>G281*(21/(21-1))</f>
        <v>6.2069576238596287E-5</v>
      </c>
      <c r="I281" s="320">
        <f>(SUM(C218:C238)*1+SUM(C239:C259)*2+SUM(C260:C280)*3)/6</f>
        <v>4.525643499620753E-3</v>
      </c>
      <c r="J281" s="318">
        <f>IF(C281*O281&lt;&gt;0,C281,0)</f>
        <v>0</v>
      </c>
      <c r="K281" s="318" t="str">
        <f>IF(C281*O281=0,"",C281)</f>
        <v/>
      </c>
      <c r="O281" s="318">
        <f>IF(ISBLANK(L281),0,1)</f>
        <v>0</v>
      </c>
      <c r="P281" s="318">
        <f>IF(ISBLANK(M281),0,1)</f>
        <v>0</v>
      </c>
      <c r="Q281" s="318">
        <f>O281+P281</f>
        <v>0</v>
      </c>
      <c r="R281" s="318">
        <f>SUM(Q156:Q281)</f>
        <v>1</v>
      </c>
      <c r="S281" s="318">
        <f>R281/$X$2</f>
        <v>4.3478260869565216E-2</v>
      </c>
      <c r="T281" s="318">
        <f>IF(S281&gt;=$X$3,1,0)</f>
        <v>0</v>
      </c>
      <c r="U281" s="318">
        <f>O281*T281+P281*T281</f>
        <v>0</v>
      </c>
    </row>
    <row r="282" spans="1:21" s="318" customFormat="1" x14ac:dyDescent="0.2">
      <c r="A282" s="322">
        <v>36934</v>
      </c>
      <c r="B282" s="321">
        <v>206.26800499999999</v>
      </c>
      <c r="C282" s="320">
        <f>LN(B282/B281)</f>
        <v>-1.4276895835406278E-2</v>
      </c>
      <c r="D282" s="320">
        <f>AVERAGE(C262:C282)</f>
        <v>1.1611892057974567E-3</v>
      </c>
      <c r="E282" s="318">
        <f>_xlfn.STDEV.S(C262:C282)</f>
        <v>8.2986907632109034E-3</v>
      </c>
      <c r="F282" s="318">
        <f>E282*(21/(21-1.5))</f>
        <v>8.9370515911502031E-3</v>
      </c>
      <c r="G282" s="318">
        <f>_xlfn.VAR.S(C262:C282)</f>
        <v>6.8868268383401974E-5</v>
      </c>
      <c r="H282" s="318">
        <f>G282*(21/(21-1))</f>
        <v>7.2311681802572075E-5</v>
      </c>
      <c r="I282" s="320">
        <f>(SUM(C219:C239)*1+SUM(C240:C260)*2+SUM(C261:C281)*3)/6</f>
        <v>1.8488126167141756E-3</v>
      </c>
      <c r="J282" s="318">
        <f>IF(C282*O282&lt;&gt;0,C282,0)</f>
        <v>0</v>
      </c>
      <c r="K282" s="318" t="str">
        <f>IF(C282*O282=0,"",C282)</f>
        <v/>
      </c>
      <c r="O282" s="318">
        <f>IF(ISBLANK(L282),0,1)</f>
        <v>0</v>
      </c>
      <c r="P282" s="318">
        <f>IF(ISBLANK(M282),0,1)</f>
        <v>0</v>
      </c>
      <c r="Q282" s="318">
        <f>O282+P282</f>
        <v>0</v>
      </c>
      <c r="R282" s="318">
        <f>SUM(Q157:Q282)</f>
        <v>1</v>
      </c>
      <c r="S282" s="318">
        <f>R282/$X$2</f>
        <v>4.3478260869565216E-2</v>
      </c>
      <c r="T282" s="318">
        <f>IF(S282&gt;=$X$3,1,0)</f>
        <v>0</v>
      </c>
      <c r="U282" s="318">
        <f>O282*T282+P282*T282</f>
        <v>0</v>
      </c>
    </row>
    <row r="283" spans="1:21" s="318" customFormat="1" x14ac:dyDescent="0.2">
      <c r="A283" s="322">
        <v>36935</v>
      </c>
      <c r="B283" s="321">
        <v>208.649002</v>
      </c>
      <c r="C283" s="320">
        <f>LN(B283/B282)</f>
        <v>1.1477105522150841E-2</v>
      </c>
      <c r="D283" s="320">
        <f>AVERAGE(C263:C283)</f>
        <v>1.6285350593866058E-3</v>
      </c>
      <c r="E283" s="318">
        <f>_xlfn.STDEV.S(C263:C283)</f>
        <v>8.5992592294486508E-3</v>
      </c>
      <c r="F283" s="318">
        <f>E283*(21/(21-1.5))</f>
        <v>9.2607407086370084E-3</v>
      </c>
      <c r="G283" s="318">
        <f>_xlfn.VAR.S(C263:C283)</f>
        <v>7.3947259295257807E-5</v>
      </c>
      <c r="H283" s="318">
        <f>G283*(21/(21-1))</f>
        <v>7.7644622260020696E-5</v>
      </c>
      <c r="I283" s="320">
        <f>(SUM(C220:C240)*1+SUM(C241:C261)*2+SUM(C262:C282)*3)/6</f>
        <v>-5.9082095272350562E-3</v>
      </c>
      <c r="J283" s="318">
        <f>IF(C283*O283&lt;&gt;0,C283,0)</f>
        <v>0</v>
      </c>
      <c r="K283" s="318" t="str">
        <f>IF(C283*O283=0,"",C283)</f>
        <v/>
      </c>
      <c r="O283" s="318">
        <f>IF(ISBLANK(L283),0,1)</f>
        <v>0</v>
      </c>
      <c r="P283" s="318">
        <f>IF(ISBLANK(M283),0,1)</f>
        <v>0</v>
      </c>
      <c r="Q283" s="318">
        <f>O283+P283</f>
        <v>0</v>
      </c>
      <c r="R283" s="318">
        <f>SUM(Q158:Q283)</f>
        <v>1</v>
      </c>
      <c r="S283" s="318">
        <f>R283/$X$2</f>
        <v>4.3478260869565216E-2</v>
      </c>
      <c r="T283" s="318">
        <f>IF(S283&gt;=$X$3,1,0)</f>
        <v>0</v>
      </c>
      <c r="U283" s="318">
        <f>O283*T283+P283*T283</f>
        <v>0</v>
      </c>
    </row>
    <row r="284" spans="1:21" s="318" customFormat="1" x14ac:dyDescent="0.2">
      <c r="A284" s="322">
        <v>36936</v>
      </c>
      <c r="B284" s="321">
        <v>206.70500200000001</v>
      </c>
      <c r="C284" s="320">
        <f>LN(B284/B283)</f>
        <v>-9.3607581788657732E-3</v>
      </c>
      <c r="D284" s="320">
        <f>AVERAGE(C264:C284)</f>
        <v>1.6882543801471034E-3</v>
      </c>
      <c r="E284" s="318">
        <f>_xlfn.STDEV.S(C264:C284)</f>
        <v>8.5139122587584281E-3</v>
      </c>
      <c r="F284" s="318">
        <f>E284*(21/(21-1.5))</f>
        <v>9.1688285863552304E-3</v>
      </c>
      <c r="G284" s="318">
        <f>_xlfn.VAR.S(C264:C284)</f>
        <v>7.2486701949837039E-5</v>
      </c>
      <c r="H284" s="318">
        <f>G284*(21/(21-1))</f>
        <v>7.6111037047328899E-5</v>
      </c>
      <c r="I284" s="320">
        <f>(SUM(C221:C241)*1+SUM(C242:C262)*2+SUM(C263:C283)*3)/6</f>
        <v>2.5389415644164587E-3</v>
      </c>
      <c r="J284" s="318">
        <f>IF(C284*O284&lt;&gt;0,C284,0)</f>
        <v>0</v>
      </c>
      <c r="K284" s="318" t="str">
        <f>IF(C284*O284=0,"",C284)</f>
        <v/>
      </c>
      <c r="O284" s="318">
        <f>IF(ISBLANK(L284),0,1)</f>
        <v>0</v>
      </c>
      <c r="P284" s="318">
        <f>IF(ISBLANK(M284),0,1)</f>
        <v>0</v>
      </c>
      <c r="Q284" s="318">
        <f>O284+P284</f>
        <v>0</v>
      </c>
      <c r="R284" s="318">
        <f>SUM(Q159:Q284)</f>
        <v>1</v>
      </c>
      <c r="S284" s="318">
        <f>R284/$X$2</f>
        <v>4.3478260869565216E-2</v>
      </c>
      <c r="T284" s="318">
        <f>IF(S284&gt;=$X$3,1,0)</f>
        <v>0</v>
      </c>
      <c r="U284" s="318">
        <f>O284*T284+P284*T284</f>
        <v>0</v>
      </c>
    </row>
    <row r="285" spans="1:21" s="318" customFormat="1" x14ac:dyDescent="0.2">
      <c r="A285" s="322">
        <v>36937</v>
      </c>
      <c r="B285" s="321">
        <v>205.919006</v>
      </c>
      <c r="C285" s="320">
        <f>LN(B285/B284)</f>
        <v>-3.809748998774815E-3</v>
      </c>
      <c r="D285" s="320">
        <f>AVERAGE(C265:C285)</f>
        <v>5.4025299917627846E-4</v>
      </c>
      <c r="E285" s="318">
        <f>_xlfn.STDEV.S(C265:C285)</f>
        <v>7.4362388878210792E-3</v>
      </c>
      <c r="F285" s="318">
        <f>E285*(21/(21-1.5))</f>
        <v>8.0082572638073158E-3</v>
      </c>
      <c r="G285" s="318">
        <f>_xlfn.VAR.S(C265:C285)</f>
        <v>5.5297648796742475E-5</v>
      </c>
      <c r="H285" s="318">
        <f>G285*(21/(21-1))</f>
        <v>5.8062531236579602E-5</v>
      </c>
      <c r="I285" s="320">
        <f>(SUM(C222:C242)*1+SUM(C243:C263)*2+SUM(C264:C284)*3)/6</f>
        <v>-5.4736523695284311E-3</v>
      </c>
      <c r="J285" s="318">
        <f>IF(C285*O285&lt;&gt;0,C285,0)</f>
        <v>0</v>
      </c>
      <c r="K285" s="318" t="str">
        <f>IF(C285*O285=0,"",C285)</f>
        <v/>
      </c>
      <c r="O285" s="318">
        <f>IF(ISBLANK(L285),0,1)</f>
        <v>0</v>
      </c>
      <c r="P285" s="318">
        <f>IF(ISBLANK(M285),0,1)</f>
        <v>0</v>
      </c>
      <c r="Q285" s="318">
        <f>O285+P285</f>
        <v>0</v>
      </c>
      <c r="R285" s="318">
        <f>SUM(Q160:Q285)</f>
        <v>1</v>
      </c>
      <c r="S285" s="318">
        <f>R285/$X$2</f>
        <v>4.3478260869565216E-2</v>
      </c>
      <c r="T285" s="318">
        <f>IF(S285&gt;=$X$3,1,0)</f>
        <v>0</v>
      </c>
      <c r="U285" s="318">
        <f>O285*T285+P285*T285</f>
        <v>0</v>
      </c>
    </row>
    <row r="286" spans="1:21" s="318" customFormat="1" x14ac:dyDescent="0.2">
      <c r="A286" s="322">
        <v>36938</v>
      </c>
      <c r="B286" s="321">
        <v>205.44099399999999</v>
      </c>
      <c r="C286" s="320">
        <f>LN(B286/B285)</f>
        <v>-2.3240578333089267E-3</v>
      </c>
      <c r="D286" s="320">
        <f>AVERAGE(C266:C286)</f>
        <v>3.7044476693864307E-4</v>
      </c>
      <c r="E286" s="318">
        <f>_xlfn.STDEV.S(C266:C286)</f>
        <v>7.4600917933521213E-3</v>
      </c>
      <c r="F286" s="318">
        <f>E286*(21/(21-1.5))</f>
        <v>8.0339450082253603E-3</v>
      </c>
      <c r="G286" s="318">
        <f>_xlfn.VAR.S(C266:C286)</f>
        <v>5.5652969565239674E-5</v>
      </c>
      <c r="H286" s="318">
        <f>G286*(21/(21-1))</f>
        <v>5.8435618043501663E-5</v>
      </c>
      <c r="I286" s="320">
        <f>(SUM(C223:C243)*1+SUM(C244:C264)*2+SUM(C265:C285)*3)/6</f>
        <v>-5.881641066203991E-3</v>
      </c>
      <c r="J286" s="318">
        <f>IF(C286*O286&lt;&gt;0,C286,0)</f>
        <v>0</v>
      </c>
      <c r="K286" s="318" t="str">
        <f>IF(C286*O286=0,"",C286)</f>
        <v/>
      </c>
      <c r="O286" s="318">
        <f>IF(ISBLANK(L286),0,1)</f>
        <v>0</v>
      </c>
      <c r="P286" s="318">
        <f>IF(ISBLANK(M286),0,1)</f>
        <v>0</v>
      </c>
      <c r="Q286" s="318">
        <f>O286+P286</f>
        <v>0</v>
      </c>
      <c r="R286" s="318">
        <f>SUM(Q161:Q286)</f>
        <v>1</v>
      </c>
      <c r="S286" s="318">
        <f>R286/$X$2</f>
        <v>4.3478260869565216E-2</v>
      </c>
      <c r="T286" s="318">
        <f>IF(S286&gt;=$X$3,1,0)</f>
        <v>0</v>
      </c>
      <c r="U286" s="318">
        <f>O286*T286+P286*T286</f>
        <v>0</v>
      </c>
    </row>
    <row r="287" spans="1:21" s="318" customFormat="1" x14ac:dyDescent="0.2">
      <c r="A287" s="322">
        <v>36941</v>
      </c>
      <c r="B287" s="321">
        <v>208.192001</v>
      </c>
      <c r="C287" s="320">
        <f>LN(B287/B286)</f>
        <v>1.3301876768614954E-2</v>
      </c>
      <c r="D287" s="320">
        <f>AVERAGE(C267:C287)</f>
        <v>9.6277284319046686E-4</v>
      </c>
      <c r="E287" s="318">
        <f>_xlfn.STDEV.S(C267:C287)</f>
        <v>7.9770634426283449E-3</v>
      </c>
      <c r="F287" s="318">
        <f>E287*(21/(21-1.5))</f>
        <v>8.5906837074459091E-3</v>
      </c>
      <c r="G287" s="318">
        <f>_xlfn.VAR.S(C267:C287)</f>
        <v>6.3633541167717591E-5</v>
      </c>
      <c r="H287" s="318">
        <f>G287*(21/(21-1))</f>
        <v>6.6815218226103478E-5</v>
      </c>
      <c r="I287" s="320">
        <f>(SUM(C224:C244)*1+SUM(C245:C265)*2+SUM(C266:C286)*3)/6</f>
        <v>-1.1198799061411986E-3</v>
      </c>
      <c r="J287" s="318">
        <f>IF(C287*O287&lt;&gt;0,C287,0)</f>
        <v>0</v>
      </c>
      <c r="K287" s="318" t="str">
        <f>IF(C287*O287=0,"",C287)</f>
        <v/>
      </c>
      <c r="O287" s="318">
        <f>IF(ISBLANK(L287),0,1)</f>
        <v>0</v>
      </c>
      <c r="P287" s="318">
        <f>IF(ISBLANK(M287),0,1)</f>
        <v>0</v>
      </c>
      <c r="Q287" s="318">
        <f>O287+P287</f>
        <v>0</v>
      </c>
      <c r="R287" s="318">
        <f>SUM(Q162:Q287)</f>
        <v>1</v>
      </c>
      <c r="S287" s="318">
        <f>R287/$X$2</f>
        <v>4.3478260869565216E-2</v>
      </c>
      <c r="T287" s="318">
        <f>IF(S287&gt;=$X$3,1,0)</f>
        <v>0</v>
      </c>
      <c r="U287" s="318">
        <f>O287*T287+P287*T287</f>
        <v>0</v>
      </c>
    </row>
    <row r="288" spans="1:21" s="318" customFormat="1" x14ac:dyDescent="0.2">
      <c r="A288" s="322">
        <v>36942</v>
      </c>
      <c r="B288" s="321">
        <v>208.51100199999999</v>
      </c>
      <c r="C288" s="320">
        <f>LN(B288/B287)</f>
        <v>1.5310715786528014E-3</v>
      </c>
      <c r="D288" s="320">
        <f>AVERAGE(C268:C288)</f>
        <v>1.4338823595349732E-3</v>
      </c>
      <c r="E288" s="318">
        <f>_xlfn.STDEV.S(C268:C288)</f>
        <v>7.6856272139719595E-3</v>
      </c>
      <c r="F288" s="318">
        <f>E288*(21/(21-1.5))</f>
        <v>8.2768293073544174E-3</v>
      </c>
      <c r="G288" s="318">
        <f>_xlfn.VAR.S(C268:C288)</f>
        <v>5.9068865672146391E-5</v>
      </c>
      <c r="H288" s="318">
        <f>G288*(21/(21-1))</f>
        <v>6.2022308955753718E-5</v>
      </c>
      <c r="I288" s="320">
        <f>(SUM(C225:C245)*1+SUM(C246:C266)*2+SUM(C267:C287)*3)/6</f>
        <v>5.1365321096384651E-3</v>
      </c>
      <c r="J288" s="318">
        <f>IF(C288*O288&lt;&gt;0,C288,0)</f>
        <v>0</v>
      </c>
      <c r="K288" s="318" t="str">
        <f>IF(C288*O288=0,"",C288)</f>
        <v/>
      </c>
      <c r="O288" s="318">
        <f>IF(ISBLANK(L288),0,1)</f>
        <v>0</v>
      </c>
      <c r="P288" s="318">
        <f>IF(ISBLANK(M288),0,1)</f>
        <v>0</v>
      </c>
      <c r="Q288" s="318">
        <f>O288+P288</f>
        <v>0</v>
      </c>
      <c r="R288" s="318">
        <f>SUM(Q163:Q288)</f>
        <v>1</v>
      </c>
      <c r="S288" s="318">
        <f>R288/$X$2</f>
        <v>4.3478260869565216E-2</v>
      </c>
      <c r="T288" s="318">
        <f>IF(S288&gt;=$X$3,1,0)</f>
        <v>0</v>
      </c>
      <c r="U288" s="318">
        <f>O288*T288+P288*T288</f>
        <v>0</v>
      </c>
    </row>
    <row r="289" spans="1:21" s="318" customFormat="1" x14ac:dyDescent="0.2">
      <c r="A289" s="322">
        <v>36943</v>
      </c>
      <c r="B289" s="321">
        <v>207.03999300000001</v>
      </c>
      <c r="C289" s="320">
        <f>LN(B289/B288)</f>
        <v>-7.0798297301542679E-3</v>
      </c>
      <c r="D289" s="320">
        <f>AVERAGE(C269:C289)</f>
        <v>8.8680173924441622E-4</v>
      </c>
      <c r="E289" s="318">
        <f>_xlfn.STDEV.S(C269:C289)</f>
        <v>7.869958240391061E-3</v>
      </c>
      <c r="F289" s="318">
        <f>E289*(21/(21-1.5))</f>
        <v>8.4753396434980657E-3</v>
      </c>
      <c r="G289" s="318">
        <f>_xlfn.VAR.S(C269:C289)</f>
        <v>6.1936242705499169E-5</v>
      </c>
      <c r="H289" s="318">
        <f>G289*(21/(21-1))</f>
        <v>6.5033054840774133E-5</v>
      </c>
      <c r="I289" s="320">
        <f>(SUM(C226:C246)*1+SUM(C247:C267)*2+SUM(C268:C288)*3)/6</f>
        <v>9.3173259105570009E-3</v>
      </c>
      <c r="J289" s="318">
        <f>IF(C289*O289&lt;&gt;0,C289,0)</f>
        <v>0</v>
      </c>
      <c r="K289" s="318" t="str">
        <f>IF(C289*O289=0,"",C289)</f>
        <v/>
      </c>
      <c r="O289" s="318">
        <f>IF(ISBLANK(L289),0,1)</f>
        <v>0</v>
      </c>
      <c r="P289" s="318">
        <f>IF(ISBLANK(M289),0,1)</f>
        <v>0</v>
      </c>
      <c r="Q289" s="318">
        <f>O289+P289</f>
        <v>0</v>
      </c>
      <c r="R289" s="318">
        <f>SUM(Q164:Q289)</f>
        <v>1</v>
      </c>
      <c r="S289" s="318">
        <f>R289/$X$2</f>
        <v>4.3478260869565216E-2</v>
      </c>
      <c r="T289" s="318">
        <f>IF(S289&gt;=$X$3,1,0)</f>
        <v>0</v>
      </c>
      <c r="U289" s="318">
        <f>O289*T289+P289*T289</f>
        <v>0</v>
      </c>
    </row>
    <row r="290" spans="1:21" s="318" customFormat="1" x14ac:dyDescent="0.2">
      <c r="A290" s="322">
        <v>36944</v>
      </c>
      <c r="B290" s="321">
        <v>208.037003</v>
      </c>
      <c r="C290" s="320">
        <f>LN(B290/B289)</f>
        <v>4.8039854149785682E-3</v>
      </c>
      <c r="D290" s="320">
        <f>AVERAGE(C270:C290)</f>
        <v>7.0446747165345681E-4</v>
      </c>
      <c r="E290" s="318">
        <f>_xlfn.STDEV.S(C270:C290)</f>
        <v>7.7245302610638418E-3</v>
      </c>
      <c r="F290" s="318">
        <f>E290*(21/(21-1.5))</f>
        <v>8.3187248965302905E-3</v>
      </c>
      <c r="G290" s="318">
        <f>_xlfn.VAR.S(C270:C290)</f>
        <v>5.9668367754091026E-5</v>
      </c>
      <c r="H290" s="318">
        <f>G290*(21/(21-1))</f>
        <v>6.2651786141795576E-5</v>
      </c>
      <c r="I290" s="320">
        <f>(SUM(C227:C247)*1+SUM(C248:C268)*2+SUM(C269:C289)*3)/6</f>
        <v>1.2400350821667168E-2</v>
      </c>
      <c r="J290" s="318">
        <f>IF(C290*O290&lt;&gt;0,C290,0)</f>
        <v>0</v>
      </c>
      <c r="K290" s="318" t="str">
        <f>IF(C290*O290=0,"",C290)</f>
        <v/>
      </c>
      <c r="O290" s="318">
        <f>IF(ISBLANK(L290),0,1)</f>
        <v>0</v>
      </c>
      <c r="P290" s="318">
        <f>IF(ISBLANK(M290),0,1)</f>
        <v>0</v>
      </c>
      <c r="Q290" s="318">
        <f>O290+P290</f>
        <v>0</v>
      </c>
      <c r="R290" s="318">
        <f>SUM(Q165:Q290)</f>
        <v>1</v>
      </c>
      <c r="S290" s="318">
        <f>R290/$X$2</f>
        <v>4.3478260869565216E-2</v>
      </c>
      <c r="T290" s="318">
        <f>IF(S290&gt;=$X$3,1,0)</f>
        <v>0</v>
      </c>
      <c r="U290" s="318">
        <f>O290*T290+P290*T290</f>
        <v>0</v>
      </c>
    </row>
    <row r="291" spans="1:21" s="318" customFormat="1" x14ac:dyDescent="0.2">
      <c r="A291" s="322">
        <v>36945</v>
      </c>
      <c r="B291" s="321">
        <v>207.14999399999999</v>
      </c>
      <c r="C291" s="320">
        <f>LN(B291/B290)</f>
        <v>-4.2728233587301162E-3</v>
      </c>
      <c r="D291" s="320">
        <f>AVERAGE(C271:C291)</f>
        <v>8.1471635250529215E-4</v>
      </c>
      <c r="E291" s="318">
        <f>_xlfn.STDEV.S(C271:C291)</f>
        <v>7.6312014747960269E-3</v>
      </c>
      <c r="F291" s="318">
        <f>E291*(21/(21-1.5))</f>
        <v>8.2182169728572587E-3</v>
      </c>
      <c r="G291" s="318">
        <f>_xlfn.VAR.S(C271:C291)</f>
        <v>5.8235235948929063E-5</v>
      </c>
      <c r="H291" s="318">
        <f>G291*(21/(21-1))</f>
        <v>6.1146997746375524E-5</v>
      </c>
      <c r="I291" s="320">
        <f>(SUM(C228:C248)*1+SUM(C249:C269)*2+SUM(C270:C290)*3)/6</f>
        <v>2.0136427921974311E-2</v>
      </c>
      <c r="J291" s="318">
        <f>IF(C291*O291&lt;&gt;0,C291,0)</f>
        <v>0</v>
      </c>
      <c r="K291" s="318" t="str">
        <f>IF(C291*O291=0,"",C291)</f>
        <v/>
      </c>
      <c r="O291" s="318">
        <f>IF(ISBLANK(L291),0,1)</f>
        <v>0</v>
      </c>
      <c r="P291" s="318">
        <f>IF(ISBLANK(M291),0,1)</f>
        <v>0</v>
      </c>
      <c r="Q291" s="318">
        <f>O291+P291</f>
        <v>0</v>
      </c>
      <c r="R291" s="318">
        <f>SUM(Q166:Q291)</f>
        <v>1</v>
      </c>
      <c r="S291" s="318">
        <f>R291/$X$2</f>
        <v>4.3478260869565216E-2</v>
      </c>
      <c r="T291" s="318">
        <f>IF(S291&gt;=$X$3,1,0)</f>
        <v>0</v>
      </c>
      <c r="U291" s="318">
        <f>O291*T291+P291*T291</f>
        <v>0</v>
      </c>
    </row>
    <row r="292" spans="1:21" s="318" customFormat="1" x14ac:dyDescent="0.2">
      <c r="A292" s="322">
        <v>36948</v>
      </c>
      <c r="B292" s="321">
        <v>208.199005</v>
      </c>
      <c r="C292" s="320">
        <f>LN(B292/B291)</f>
        <v>5.0512375519594782E-3</v>
      </c>
      <c r="D292" s="320">
        <f>AVERAGE(C272:C292)</f>
        <v>8.8158792678835534E-4</v>
      </c>
      <c r="E292" s="318">
        <f>_xlfn.STDEV.S(C272:C292)</f>
        <v>7.6633460815294261E-3</v>
      </c>
      <c r="F292" s="318">
        <f>E292*(21/(21-1.5))</f>
        <v>8.2528342416470744E-3</v>
      </c>
      <c r="G292" s="318">
        <f>_xlfn.VAR.S(C272:C292)</f>
        <v>5.8726873165292409E-5</v>
      </c>
      <c r="H292" s="318">
        <f>G292*(21/(21-1))</f>
        <v>6.1663216823557029E-5</v>
      </c>
      <c r="I292" s="320">
        <f>(SUM(C229:C249)*1+SUM(C250:C270)*2+SUM(C271:C291)*3)/6</f>
        <v>1.3529196951076785E-2</v>
      </c>
      <c r="J292" s="318">
        <f>IF(C292*O292&lt;&gt;0,C292,0)</f>
        <v>0</v>
      </c>
      <c r="K292" s="318" t="str">
        <f>IF(C292*O292=0,"",C292)</f>
        <v/>
      </c>
      <c r="O292" s="318">
        <f>IF(ISBLANK(L292),0,1)</f>
        <v>0</v>
      </c>
      <c r="P292" s="318">
        <f>IF(ISBLANK(M292),0,1)</f>
        <v>0</v>
      </c>
      <c r="Q292" s="318">
        <f>O292+P292</f>
        <v>0</v>
      </c>
      <c r="R292" s="318">
        <f>SUM(Q167:Q292)</f>
        <v>1</v>
      </c>
      <c r="S292" s="318">
        <f>R292/$X$2</f>
        <v>4.3478260869565216E-2</v>
      </c>
      <c r="T292" s="318">
        <f>IF(S292&gt;=$X$3,1,0)</f>
        <v>0</v>
      </c>
      <c r="U292" s="318">
        <f>O292*T292+P292*T292</f>
        <v>0</v>
      </c>
    </row>
    <row r="293" spans="1:21" s="318" customFormat="1" x14ac:dyDescent="0.2">
      <c r="A293" s="322">
        <v>36949</v>
      </c>
      <c r="B293" s="321">
        <v>207.908005</v>
      </c>
      <c r="C293" s="320">
        <f>LN(B293/B292)</f>
        <v>-1.3986788996432776E-3</v>
      </c>
      <c r="D293" s="320">
        <f>AVERAGE(C273:C293)</f>
        <v>1.1127463425298692E-3</v>
      </c>
      <c r="E293" s="318">
        <f>_xlfn.STDEV.S(C273:C293)</f>
        <v>7.5090363443167836E-3</v>
      </c>
      <c r="F293" s="318">
        <f>E293*(21/(21-1.5))</f>
        <v>8.0866545246488439E-3</v>
      </c>
      <c r="G293" s="318">
        <f>_xlfn.VAR.S(C273:C293)</f>
        <v>5.6385626820270367E-5</v>
      </c>
      <c r="H293" s="318">
        <f>G293*(21/(21-1))</f>
        <v>5.9204908161283891E-5</v>
      </c>
      <c r="I293" s="320">
        <f>(SUM(C230:C250)*1+SUM(C251:C271)*2+SUM(C272:C292)*3)/6</f>
        <v>8.0396212767156802E-3</v>
      </c>
      <c r="J293" s="318">
        <f>IF(C293*O293&lt;&gt;0,C293,0)</f>
        <v>0</v>
      </c>
      <c r="K293" s="318" t="str">
        <f>IF(C293*O293=0,"",C293)</f>
        <v/>
      </c>
      <c r="O293" s="318">
        <f>IF(ISBLANK(L293),0,1)</f>
        <v>0</v>
      </c>
      <c r="P293" s="318">
        <f>IF(ISBLANK(M293),0,1)</f>
        <v>0</v>
      </c>
      <c r="Q293" s="318">
        <f>O293+P293</f>
        <v>0</v>
      </c>
      <c r="R293" s="318">
        <f>SUM(Q168:Q293)</f>
        <v>1</v>
      </c>
      <c r="S293" s="318">
        <f>R293/$X$2</f>
        <v>4.3478260869565216E-2</v>
      </c>
      <c r="T293" s="318">
        <f>IF(S293&gt;=$X$3,1,0)</f>
        <v>0</v>
      </c>
      <c r="U293" s="318">
        <f>O293*T293+P293*T293</f>
        <v>0</v>
      </c>
    </row>
    <row r="294" spans="1:21" s="318" customFormat="1" x14ac:dyDescent="0.2">
      <c r="A294" s="322">
        <v>36950</v>
      </c>
      <c r="B294" s="321">
        <v>207.68699599999999</v>
      </c>
      <c r="C294" s="320">
        <f>LN(B294/B293)</f>
        <v>-1.0635788221801952E-3</v>
      </c>
      <c r="D294" s="320">
        <f>AVERAGE(C274:C294)</f>
        <v>7.4896392127509533E-4</v>
      </c>
      <c r="E294" s="318">
        <f>_xlfn.STDEV.S(C274:C294)</f>
        <v>7.4156062236640325E-3</v>
      </c>
      <c r="F294" s="318">
        <f>E294*(21/(21-1.5))</f>
        <v>7.9860374716381882E-3</v>
      </c>
      <c r="G294" s="318">
        <f>_xlfn.VAR.S(C274:C294)</f>
        <v>5.4991215664444733E-5</v>
      </c>
      <c r="H294" s="318">
        <f>G294*(21/(21-1))</f>
        <v>5.7740776447666971E-5</v>
      </c>
      <c r="I294" s="320">
        <f>(SUM(C231:C251)*1+SUM(C252:C272)*2+SUM(C273:C293)*3)/6</f>
        <v>4.6008139466022944E-3</v>
      </c>
      <c r="J294" s="318">
        <f>IF(C294*O294&lt;&gt;0,C294,0)</f>
        <v>0</v>
      </c>
      <c r="K294" s="318" t="str">
        <f>IF(C294*O294=0,"",C294)</f>
        <v/>
      </c>
      <c r="O294" s="318">
        <f>IF(ISBLANK(L294),0,1)</f>
        <v>0</v>
      </c>
      <c r="P294" s="318">
        <f>IF(ISBLANK(M294),0,1)</f>
        <v>0</v>
      </c>
      <c r="Q294" s="318">
        <f>O294+P294</f>
        <v>0</v>
      </c>
      <c r="R294" s="318">
        <f>SUM(Q169:Q294)</f>
        <v>1</v>
      </c>
      <c r="S294" s="318">
        <f>R294/$X$2</f>
        <v>4.3478260869565216E-2</v>
      </c>
      <c r="T294" s="318">
        <f>IF(S294&gt;=$X$3,1,0)</f>
        <v>0</v>
      </c>
      <c r="U294" s="318">
        <f>O294*T294+P294*T294</f>
        <v>0</v>
      </c>
    </row>
    <row r="295" spans="1:21" s="318" customFormat="1" x14ac:dyDescent="0.2">
      <c r="A295" s="322">
        <v>36951</v>
      </c>
      <c r="B295" s="321">
        <v>202.38900799999999</v>
      </c>
      <c r="C295" s="320">
        <f>LN(B295/B294)</f>
        <v>-2.5840491750861731E-2</v>
      </c>
      <c r="D295" s="320">
        <f>AVERAGE(C275:C295)</f>
        <v>-1.057998249509487E-3</v>
      </c>
      <c r="E295" s="318">
        <f>_xlfn.STDEV.S(C275:C295)</f>
        <v>8.9701737430024145E-3</v>
      </c>
      <c r="F295" s="318">
        <f>E295*(21/(21-1.5))</f>
        <v>9.6601871078487531E-3</v>
      </c>
      <c r="G295" s="318">
        <f>_xlfn.VAR.S(C275:C295)</f>
        <v>8.0464016979649939E-5</v>
      </c>
      <c r="H295" s="318">
        <f>G295*(21/(21-1))</f>
        <v>8.4487217828632444E-5</v>
      </c>
      <c r="I295" s="320">
        <f>(SUM(C232:C252)*1+SUM(C253:C273)*2+SUM(C274:C294)*3)/6</f>
        <v>5.6560537832684304E-3</v>
      </c>
      <c r="J295" s="318">
        <f>IF(C295*O295&lt;&gt;0,C295,0)</f>
        <v>0</v>
      </c>
      <c r="K295" s="318" t="str">
        <f>IF(C295*O295=0,"",C295)</f>
        <v/>
      </c>
      <c r="O295" s="318">
        <f>IF(ISBLANK(L295),0,1)</f>
        <v>0</v>
      </c>
      <c r="P295" s="318">
        <f>IF(ISBLANK(M295),0,1)</f>
        <v>0</v>
      </c>
      <c r="Q295" s="318">
        <f>O295+P295</f>
        <v>0</v>
      </c>
      <c r="R295" s="318">
        <f>SUM(Q170:Q295)</f>
        <v>1</v>
      </c>
      <c r="S295" s="318">
        <f>R295/$X$2</f>
        <v>4.3478260869565216E-2</v>
      </c>
      <c r="T295" s="318">
        <f>IF(S295&gt;=$X$3,1,0)</f>
        <v>0</v>
      </c>
      <c r="U295" s="318">
        <f>O295*T295+P295*T295</f>
        <v>0</v>
      </c>
    </row>
    <row r="296" spans="1:21" s="318" customFormat="1" x14ac:dyDescent="0.2">
      <c r="A296" s="322">
        <v>36952</v>
      </c>
      <c r="B296" s="321">
        <v>202.716003</v>
      </c>
      <c r="C296" s="320">
        <f>LN(B296/B295)</f>
        <v>1.6143718894544305E-3</v>
      </c>
      <c r="D296" s="320">
        <f>AVERAGE(C276:C296)</f>
        <v>-1.1797555897134844E-3</v>
      </c>
      <c r="E296" s="318">
        <f>_xlfn.STDEV.S(C276:C296)</f>
        <v>8.9128145677317399E-3</v>
      </c>
      <c r="F296" s="318">
        <f>E296*(21/(21-1.5))</f>
        <v>9.5984156883264886E-3</v>
      </c>
      <c r="G296" s="318">
        <f>_xlfn.VAR.S(C276:C296)</f>
        <v>7.9438263518771129E-5</v>
      </c>
      <c r="H296" s="318">
        <f>G296*(21/(21-1))</f>
        <v>8.3410176694709688E-5</v>
      </c>
      <c r="I296" s="320">
        <f>(SUM(C233:C253)*1+SUM(C254:C274)*2+SUM(C275:C295)*3)/6</f>
        <v>-1.1369368529029205E-2</v>
      </c>
      <c r="J296" s="318">
        <f>IF(C296*O296&lt;&gt;0,C296,0)</f>
        <v>0</v>
      </c>
      <c r="K296" s="318" t="str">
        <f>IF(C296*O296=0,"",C296)</f>
        <v/>
      </c>
      <c r="O296" s="318">
        <f>IF(ISBLANK(L296),0,1)</f>
        <v>0</v>
      </c>
      <c r="P296" s="318">
        <f>IF(ISBLANK(M296),0,1)</f>
        <v>0</v>
      </c>
      <c r="Q296" s="318">
        <f>O296+P296</f>
        <v>0</v>
      </c>
      <c r="R296" s="318">
        <f>SUM(Q171:Q296)</f>
        <v>1</v>
      </c>
      <c r="S296" s="318">
        <f>R296/$X$2</f>
        <v>4.3478260869565216E-2</v>
      </c>
      <c r="T296" s="318">
        <f>IF(S296&gt;=$X$3,1,0)</f>
        <v>0</v>
      </c>
      <c r="U296" s="318">
        <f>O296*T296+P296*T296</f>
        <v>0</v>
      </c>
    </row>
    <row r="297" spans="1:21" s="318" customFormat="1" x14ac:dyDescent="0.2">
      <c r="A297" s="322">
        <v>36955</v>
      </c>
      <c r="B297" s="321">
        <v>205.932999</v>
      </c>
      <c r="C297" s="320">
        <f>LN(B297/B296)</f>
        <v>1.5744868784681464E-2</v>
      </c>
      <c r="D297" s="320">
        <f>AVERAGE(C277:C297)</f>
        <v>-6.3442958054375298E-4</v>
      </c>
      <c r="E297" s="318">
        <f>_xlfn.STDEV.S(C277:C297)</f>
        <v>9.58908726099739E-3</v>
      </c>
      <c r="F297" s="318">
        <f>E297*(21/(21-1.5))</f>
        <v>1.0326709357997189E-2</v>
      </c>
      <c r="G297" s="318">
        <f>_xlfn.VAR.S(C277:C297)</f>
        <v>9.1950594499022424E-5</v>
      </c>
      <c r="H297" s="318">
        <f>G297*(21/(21-1))</f>
        <v>9.6548124223973553E-5</v>
      </c>
      <c r="I297" s="320">
        <f>(SUM(C234:C254)*1+SUM(C255:C275)*2+SUM(C276:C296)*3)/6</f>
        <v>3.160622934719054E-4</v>
      </c>
      <c r="J297" s="318">
        <f>IF(C297*O297&lt;&gt;0,C297,0)</f>
        <v>0</v>
      </c>
      <c r="K297" s="318" t="str">
        <f>IF(C297*O297=0,"",C297)</f>
        <v/>
      </c>
      <c r="O297" s="318">
        <f>IF(ISBLANK(L297),0,1)</f>
        <v>0</v>
      </c>
      <c r="P297" s="318">
        <f>IF(ISBLANK(M297),0,1)</f>
        <v>0</v>
      </c>
      <c r="Q297" s="318">
        <f>O297+P297</f>
        <v>0</v>
      </c>
      <c r="R297" s="318">
        <f>SUM(Q172:Q297)</f>
        <v>1</v>
      </c>
      <c r="S297" s="318">
        <f>R297/$X$2</f>
        <v>4.3478260869565216E-2</v>
      </c>
      <c r="T297" s="318">
        <f>IF(S297&gt;=$X$3,1,0)</f>
        <v>0</v>
      </c>
      <c r="U297" s="318">
        <f>O297*T297+P297*T297</f>
        <v>0</v>
      </c>
    </row>
    <row r="298" spans="1:21" s="318" customFormat="1" x14ac:dyDescent="0.2">
      <c r="A298" s="322">
        <v>36956</v>
      </c>
      <c r="B298" s="321">
        <v>210.13000500000001</v>
      </c>
      <c r="C298" s="320">
        <f>LN(B298/B297)</f>
        <v>2.0175542288070857E-2</v>
      </c>
      <c r="D298" s="320">
        <f>AVERAGE(C278:C298)</f>
        <v>5.8852254769554079E-4</v>
      </c>
      <c r="E298" s="318">
        <f>_xlfn.STDEV.S(C278:C298)</f>
        <v>1.0528348309882555E-2</v>
      </c>
      <c r="F298" s="318">
        <f>E298*(21/(21-1.5))</f>
        <v>1.1338221256796597E-2</v>
      </c>
      <c r="G298" s="318">
        <f>_xlfn.VAR.S(C278:C298)</f>
        <v>1.1084611813420686E-4</v>
      </c>
      <c r="H298" s="318">
        <f>G298*(21/(21-1))</f>
        <v>1.163884240409172E-4</v>
      </c>
      <c r="I298" s="320">
        <f>(SUM(C235:C255)*1+SUM(C256:C276)*2+SUM(C277:C297)*3)/6</f>
        <v>3.6016596062733094E-3</v>
      </c>
      <c r="J298" s="318">
        <f>IF(C298*O298&lt;&gt;0,C298,0)</f>
        <v>0</v>
      </c>
      <c r="K298" s="318" t="str">
        <f>IF(C298*O298=0,"",C298)</f>
        <v/>
      </c>
      <c r="O298" s="318">
        <f>IF(ISBLANK(L298),0,1)</f>
        <v>0</v>
      </c>
      <c r="P298" s="318">
        <f>IF(ISBLANK(M298),0,1)</f>
        <v>0</v>
      </c>
      <c r="Q298" s="318">
        <f>O298+P298</f>
        <v>0</v>
      </c>
      <c r="R298" s="318">
        <f>SUM(Q173:Q298)</f>
        <v>1</v>
      </c>
      <c r="S298" s="318">
        <f>R298/$X$2</f>
        <v>4.3478260869565216E-2</v>
      </c>
      <c r="T298" s="318">
        <f>IF(S298&gt;=$X$3,1,0)</f>
        <v>0</v>
      </c>
      <c r="U298" s="318">
        <f>O298*T298+P298*T298</f>
        <v>0</v>
      </c>
    </row>
    <row r="299" spans="1:21" s="318" customFormat="1" x14ac:dyDescent="0.2">
      <c r="A299" s="322">
        <v>36957</v>
      </c>
      <c r="B299" s="321">
        <v>208.80299400000001</v>
      </c>
      <c r="C299" s="320">
        <f>LN(B299/B298)</f>
        <v>-6.3352156142330663E-3</v>
      </c>
      <c r="D299" s="320">
        <f>AVERAGE(C279:C299)</f>
        <v>-1.6801091837099802E-4</v>
      </c>
      <c r="E299" s="318">
        <f>_xlfn.STDEV.S(C279:C299)</f>
        <v>1.0422326069875676E-2</v>
      </c>
      <c r="F299" s="318">
        <f>E299*(21/(21-1.5))</f>
        <v>1.1224043459866112E-2</v>
      </c>
      <c r="G299" s="318">
        <f>_xlfn.VAR.S(C279:C299)</f>
        <v>1.0862488070681016E-4</v>
      </c>
      <c r="H299" s="318">
        <f>G299*(21/(21-1))</f>
        <v>1.1405612474215067E-4</v>
      </c>
      <c r="I299" s="320">
        <f>(SUM(C236:C256)*1+SUM(C257:C277)*2+SUM(C278:C298)*3)/6</f>
        <v>2.0336301406255138E-2</v>
      </c>
      <c r="J299" s="318">
        <f>IF(C299*O299&lt;&gt;0,C299,0)</f>
        <v>0</v>
      </c>
      <c r="K299" s="318" t="str">
        <f>IF(C299*O299=0,"",C299)</f>
        <v/>
      </c>
      <c r="O299" s="318">
        <f>IF(ISBLANK(L299),0,1)</f>
        <v>0</v>
      </c>
      <c r="P299" s="318">
        <f>IF(ISBLANK(M299),0,1)</f>
        <v>0</v>
      </c>
      <c r="Q299" s="318">
        <f>O299+P299</f>
        <v>0</v>
      </c>
      <c r="R299" s="318">
        <f>SUM(Q174:Q299)</f>
        <v>1</v>
      </c>
      <c r="S299" s="318">
        <f>R299/$X$2</f>
        <v>4.3478260869565216E-2</v>
      </c>
      <c r="T299" s="318">
        <f>IF(S299&gt;=$X$3,1,0)</f>
        <v>0</v>
      </c>
      <c r="U299" s="318">
        <f>O299*T299+P299*T299</f>
        <v>0</v>
      </c>
    </row>
    <row r="300" spans="1:21" s="318" customFormat="1" x14ac:dyDescent="0.2">
      <c r="A300" s="322">
        <v>36958</v>
      </c>
      <c r="B300" s="321">
        <v>209.141998</v>
      </c>
      <c r="C300" s="320">
        <f>LN(B300/B299)</f>
        <v>1.6222425478688725E-3</v>
      </c>
      <c r="D300" s="320">
        <f>AVERAGE(C280:C300)</f>
        <v>1.3652346503656571E-6</v>
      </c>
      <c r="E300" s="318">
        <f>_xlfn.STDEV.S(C280:C300)</f>
        <v>1.042108231065276E-2</v>
      </c>
      <c r="F300" s="318">
        <f>E300*(21/(21-1.5))</f>
        <v>1.1222704026856819E-2</v>
      </c>
      <c r="G300" s="318">
        <f>_xlfn.VAR.S(C280:C300)</f>
        <v>1.0859895652539987E-4</v>
      </c>
      <c r="H300" s="318">
        <f>G300*(21/(21-1))</f>
        <v>1.1402890435166987E-4</v>
      </c>
      <c r="I300" s="320">
        <f>(SUM(C237:C257)*1+SUM(C258:C278)*2+SUM(C279:C299)*3)/6</f>
        <v>1.3626789110618718E-2</v>
      </c>
      <c r="J300" s="318">
        <f>IF(C300*O300&lt;&gt;0,C300,0)</f>
        <v>0</v>
      </c>
      <c r="K300" s="318" t="str">
        <f>IF(C300*O300=0,"",C300)</f>
        <v/>
      </c>
      <c r="O300" s="318">
        <f>IF(ISBLANK(L300),0,1)</f>
        <v>0</v>
      </c>
      <c r="P300" s="318">
        <f>IF(ISBLANK(M300),0,1)</f>
        <v>0</v>
      </c>
      <c r="Q300" s="318">
        <f>O300+P300</f>
        <v>0</v>
      </c>
      <c r="R300" s="318">
        <f>SUM(Q175:Q300)</f>
        <v>1</v>
      </c>
      <c r="S300" s="318">
        <f>R300/$X$2</f>
        <v>4.3478260869565216E-2</v>
      </c>
      <c r="T300" s="318">
        <f>IF(S300&gt;=$X$3,1,0)</f>
        <v>0</v>
      </c>
      <c r="U300" s="318">
        <f>O300*T300+P300*T300</f>
        <v>0</v>
      </c>
    </row>
    <row r="301" spans="1:21" s="318" customFormat="1" x14ac:dyDescent="0.2">
      <c r="A301" s="322">
        <v>36959</v>
      </c>
      <c r="B301" s="321">
        <v>207.72700499999999</v>
      </c>
      <c r="C301" s="320">
        <f>LN(B301/B300)</f>
        <v>-6.7886958451674213E-3</v>
      </c>
      <c r="D301" s="320">
        <f>AVERAGE(C281:C301)</f>
        <v>-5.9684791912417538E-4</v>
      </c>
      <c r="E301" s="318">
        <f>_xlfn.STDEV.S(C281:C301)</f>
        <v>1.0433715169568687E-2</v>
      </c>
      <c r="F301" s="318">
        <f>E301*(21/(21-1.5))</f>
        <v>1.1236308644150893E-2</v>
      </c>
      <c r="G301" s="318">
        <f>_xlfn.VAR.S(C281:C301)</f>
        <v>1.0886241223968774E-4</v>
      </c>
      <c r="H301" s="318">
        <f>G301*(21/(21-1))</f>
        <v>1.1430553285167214E-4</v>
      </c>
      <c r="I301" s="320">
        <f>(SUM(C238:C258)*1+SUM(C259:C279)*2+SUM(C280:C300)*3)/6</f>
        <v>1.4156015111057381E-2</v>
      </c>
      <c r="J301" s="318">
        <f>IF(C301*O301&lt;&gt;0,C301,0)</f>
        <v>0</v>
      </c>
      <c r="K301" s="318" t="str">
        <f>IF(C301*O301=0,"",C301)</f>
        <v/>
      </c>
      <c r="O301" s="318">
        <f>IF(ISBLANK(L301),0,1)</f>
        <v>0</v>
      </c>
      <c r="P301" s="318">
        <f>IF(ISBLANK(M301),0,1)</f>
        <v>0</v>
      </c>
      <c r="Q301" s="318">
        <f>O301+P301</f>
        <v>0</v>
      </c>
      <c r="R301" s="318">
        <f>SUM(Q176:Q301)</f>
        <v>0</v>
      </c>
      <c r="S301" s="318">
        <f>R301/$X$2</f>
        <v>0</v>
      </c>
      <c r="T301" s="318">
        <f>IF(S301&gt;=$X$3,1,0)</f>
        <v>0</v>
      </c>
      <c r="U301" s="318">
        <f>O301*T301+P301*T301</f>
        <v>0</v>
      </c>
    </row>
    <row r="302" spans="1:21" s="318" customFormat="1" x14ac:dyDescent="0.2">
      <c r="A302" s="322">
        <v>36962</v>
      </c>
      <c r="B302" s="321">
        <v>203.34700000000001</v>
      </c>
      <c r="C302" s="320">
        <f>LN(B302/B301)</f>
        <v>-2.1310862333540178E-2</v>
      </c>
      <c r="D302" s="320">
        <f>AVERAGE(C282:C302)</f>
        <v>-1.3590159454492277E-3</v>
      </c>
      <c r="E302" s="318">
        <f>_xlfn.STDEV.S(C282:C302)</f>
        <v>1.1340083546293211E-2</v>
      </c>
      <c r="F302" s="318">
        <f>E302*(21/(21-1.5))</f>
        <v>1.2212397665238843E-2</v>
      </c>
      <c r="G302" s="318">
        <f>_xlfn.VAR.S(C282:C302)</f>
        <v>1.2859749483691002E-4</v>
      </c>
      <c r="H302" s="318">
        <f>G302*(21/(21-1))</f>
        <v>1.3502736957875553E-4</v>
      </c>
      <c r="I302" s="320">
        <f>(SUM(C239:C259)*1+SUM(C260:C280)*2+SUM(C281:C301)*3)/6</f>
        <v>1.3174511753085755E-2</v>
      </c>
      <c r="J302" s="318">
        <f>IF(C302*O302&lt;&gt;0,C302,0)</f>
        <v>0</v>
      </c>
      <c r="K302" s="318" t="str">
        <f>IF(C302*O302=0,"",C302)</f>
        <v/>
      </c>
      <c r="O302" s="318">
        <f>IF(ISBLANK(L302),0,1)</f>
        <v>0</v>
      </c>
      <c r="P302" s="318">
        <f>IF(ISBLANK(M302),0,1)</f>
        <v>0</v>
      </c>
      <c r="Q302" s="318">
        <f>O302+P302</f>
        <v>0</v>
      </c>
      <c r="R302" s="318">
        <f>SUM(Q177:Q302)</f>
        <v>0</v>
      </c>
      <c r="S302" s="318">
        <f>R302/$X$2</f>
        <v>0</v>
      </c>
      <c r="T302" s="318">
        <f>IF(S302&gt;=$X$3,1,0)</f>
        <v>0</v>
      </c>
      <c r="U302" s="318">
        <f>O302*T302+P302*T302</f>
        <v>0</v>
      </c>
    </row>
    <row r="303" spans="1:21" s="318" customFormat="1" x14ac:dyDescent="0.2">
      <c r="A303" s="322">
        <v>36963</v>
      </c>
      <c r="B303" s="321">
        <v>199.50199900000001</v>
      </c>
      <c r="C303" s="320">
        <f>LN(B303/B302)</f>
        <v>-1.9089623025458018E-2</v>
      </c>
      <c r="D303" s="320">
        <f>AVERAGE(C283:C303)</f>
        <v>-1.5881934306897865E-3</v>
      </c>
      <c r="E303" s="318">
        <f>_xlfn.STDEV.S(C283:C303)</f>
        <v>1.1658365525659969E-2</v>
      </c>
      <c r="F303" s="318">
        <f>E303*(21/(21-1.5))</f>
        <v>1.2555162873787658E-2</v>
      </c>
      <c r="G303" s="318">
        <f>_xlfn.VAR.S(C283:C303)</f>
        <v>1.3591748672989683E-4</v>
      </c>
      <c r="H303" s="318">
        <f>G303*(21/(21-1))</f>
        <v>1.4271336106639167E-4</v>
      </c>
      <c r="I303" s="320">
        <f>(SUM(C240:C260)*1+SUM(C261:C281)*2+SUM(C282:C302)*3)/6</f>
        <v>2.2173350162014763E-3</v>
      </c>
      <c r="J303" s="318">
        <f>IF(C303*O303&lt;&gt;0,C303,0)</f>
        <v>0</v>
      </c>
      <c r="K303" s="318" t="str">
        <f>IF(C303*O303=0,"",C303)</f>
        <v/>
      </c>
      <c r="O303" s="318">
        <f>IF(ISBLANK(L303),0,1)</f>
        <v>0</v>
      </c>
      <c r="P303" s="318">
        <f>IF(ISBLANK(M303),0,1)</f>
        <v>0</v>
      </c>
      <c r="Q303" s="318">
        <f>O303+P303</f>
        <v>0</v>
      </c>
      <c r="R303" s="318">
        <f>SUM(Q178:Q303)</f>
        <v>0</v>
      </c>
      <c r="S303" s="318">
        <f>R303/$X$2</f>
        <v>0</v>
      </c>
      <c r="T303" s="318">
        <f>IF(S303&gt;=$X$3,1,0)</f>
        <v>0</v>
      </c>
      <c r="U303" s="318">
        <f>O303*T303+P303*T303</f>
        <v>0</v>
      </c>
    </row>
    <row r="304" spans="1:21" s="318" customFormat="1" x14ac:dyDescent="0.2">
      <c r="A304" s="322">
        <v>36964</v>
      </c>
      <c r="B304" s="321">
        <v>193.07600400000001</v>
      </c>
      <c r="C304" s="320">
        <f>LN(B304/B303)</f>
        <v>-3.2740341836242394E-2</v>
      </c>
      <c r="D304" s="320">
        <f>AVERAGE(C284:C304)</f>
        <v>-3.6937861620418453E-3</v>
      </c>
      <c r="E304" s="318">
        <f>_xlfn.STDEV.S(C284:C304)</f>
        <v>1.3086252543023225E-2</v>
      </c>
      <c r="F304" s="318">
        <f>E304*(21/(21-1.5))</f>
        <v>1.4092887354025011E-2</v>
      </c>
      <c r="G304" s="318">
        <f>_xlfn.VAR.S(C284:C304)</f>
        <v>1.7125000561978184E-4</v>
      </c>
      <c r="H304" s="318">
        <f>G304*(21/(21-1))</f>
        <v>1.7981250590077093E-4</v>
      </c>
      <c r="I304" s="320">
        <f>(SUM(C241:C261)*1+SUM(C262:C282)*2+SUM(C283:C303)*3)/6</f>
        <v>-8.0917051770634518E-3</v>
      </c>
      <c r="J304" s="318">
        <f>IF(C304*O304&lt;&gt;0,C304,0)</f>
        <v>0</v>
      </c>
      <c r="K304" s="318" t="str">
        <f>IF(C304*O304=0,"",C304)</f>
        <v/>
      </c>
      <c r="O304" s="318">
        <f>IF(ISBLANK(L304),0,1)</f>
        <v>0</v>
      </c>
      <c r="P304" s="318">
        <f>IF(ISBLANK(M304),0,1)</f>
        <v>0</v>
      </c>
      <c r="Q304" s="318">
        <f>O304+P304</f>
        <v>0</v>
      </c>
      <c r="R304" s="318">
        <f>SUM(Q179:Q304)</f>
        <v>0</v>
      </c>
      <c r="S304" s="318">
        <f>R304/$X$2</f>
        <v>0</v>
      </c>
      <c r="T304" s="318">
        <f>IF(S304&gt;=$X$3,1,0)</f>
        <v>0</v>
      </c>
      <c r="U304" s="318">
        <f>O304*T304+P304*T304</f>
        <v>0</v>
      </c>
    </row>
    <row r="305" spans="1:21" s="318" customFormat="1" x14ac:dyDescent="0.2">
      <c r="A305" s="322">
        <v>36965</v>
      </c>
      <c r="B305" s="321">
        <v>196.537003</v>
      </c>
      <c r="C305" s="320">
        <f>LN(B305/B304)</f>
        <v>1.7766809520101106E-2</v>
      </c>
      <c r="D305" s="320">
        <f>AVERAGE(C285:C305)</f>
        <v>-2.4019972239958036E-3</v>
      </c>
      <c r="E305" s="318">
        <f>_xlfn.STDEV.S(C285:C305)</f>
        <v>1.381737966424706E-2</v>
      </c>
      <c r="F305" s="318">
        <f>E305*(21/(21-1.5))</f>
        <v>1.4880255023035294E-2</v>
      </c>
      <c r="G305" s="318">
        <f>_xlfn.VAR.S(C285:C305)</f>
        <v>1.9091998078594818E-4</v>
      </c>
      <c r="H305" s="318">
        <f>G305*(21/(21-1))</f>
        <v>2.0046597982524558E-4</v>
      </c>
      <c r="I305" s="320">
        <f>(SUM(C242:C262)*1+SUM(C263:C283)*2+SUM(C284:C304)*3)/6</f>
        <v>-2.7586575388929061E-2</v>
      </c>
      <c r="J305" s="318">
        <f>IF(C305*O305&lt;&gt;0,C305,0)</f>
        <v>0</v>
      </c>
      <c r="K305" s="318" t="str">
        <f>IF(C305*O305=0,"",C305)</f>
        <v/>
      </c>
      <c r="O305" s="318">
        <f>IF(ISBLANK(L305),0,1)</f>
        <v>0</v>
      </c>
      <c r="P305" s="318">
        <f>IF(ISBLANK(M305),0,1)</f>
        <v>0</v>
      </c>
      <c r="Q305" s="318">
        <f>O305+P305</f>
        <v>0</v>
      </c>
      <c r="R305" s="318">
        <f>SUM(Q180:Q305)</f>
        <v>0</v>
      </c>
      <c r="S305" s="318">
        <f>R305/$X$2</f>
        <v>0</v>
      </c>
      <c r="T305" s="318">
        <f>IF(S305&gt;=$X$3,1,0)</f>
        <v>0</v>
      </c>
      <c r="U305" s="318">
        <f>O305*T305+P305*T305</f>
        <v>0</v>
      </c>
    </row>
    <row r="306" spans="1:21" s="318" customFormat="1" x14ac:dyDescent="0.2">
      <c r="A306" s="322">
        <v>36966</v>
      </c>
      <c r="B306" s="321">
        <v>194.804001</v>
      </c>
      <c r="C306" s="320">
        <f>LN(B306/B305)</f>
        <v>-8.8567940018162341E-3</v>
      </c>
      <c r="D306" s="320">
        <f>AVERAGE(C286:C306)</f>
        <v>-2.6423327003311094E-3</v>
      </c>
      <c r="E306" s="318">
        <f>_xlfn.STDEV.S(C286:C306)</f>
        <v>1.3886808971354147E-2</v>
      </c>
      <c r="F306" s="318">
        <f>E306*(21/(21-1.5))</f>
        <v>1.4955025046073695E-2</v>
      </c>
      <c r="G306" s="318">
        <f>_xlfn.VAR.S(C286:C306)</f>
        <v>1.9284346340688201E-4</v>
      </c>
      <c r="H306" s="318">
        <f>G306*(21/(21-1))</f>
        <v>2.0248563657722612E-4</v>
      </c>
      <c r="I306" s="320">
        <f>(SUM(C243:C263)*1+SUM(C264:C284)*2+SUM(C285:C305)*3)/6</f>
        <v>-1.7967406154530106E-2</v>
      </c>
      <c r="J306" s="318">
        <f>IF(C306*O306&lt;&gt;0,C306,0)</f>
        <v>0</v>
      </c>
      <c r="K306" s="318" t="str">
        <f>IF(C306*O306=0,"",C306)</f>
        <v/>
      </c>
      <c r="O306" s="318">
        <f>IF(ISBLANK(L306),0,1)</f>
        <v>0</v>
      </c>
      <c r="P306" s="318">
        <f>IF(ISBLANK(M306),0,1)</f>
        <v>0</v>
      </c>
      <c r="Q306" s="318">
        <f>O306+P306</f>
        <v>0</v>
      </c>
      <c r="R306" s="318">
        <f>SUM(Q181:Q306)</f>
        <v>0</v>
      </c>
      <c r="S306" s="318">
        <f>R306/$X$2</f>
        <v>0</v>
      </c>
      <c r="T306" s="318">
        <f>IF(S306&gt;=$X$3,1,0)</f>
        <v>0</v>
      </c>
      <c r="U306" s="318">
        <f>O306*T306+P306*T306</f>
        <v>0</v>
      </c>
    </row>
    <row r="307" spans="1:21" s="318" customFormat="1" x14ac:dyDescent="0.2">
      <c r="A307" s="322">
        <v>36969</v>
      </c>
      <c r="B307" s="321">
        <v>192.09399400000001</v>
      </c>
      <c r="C307" s="320">
        <f>LN(B307/B306)</f>
        <v>-1.4009125692297496E-2</v>
      </c>
      <c r="D307" s="320">
        <f>AVERAGE(C287:C307)</f>
        <v>-3.1987645031400893E-3</v>
      </c>
      <c r="E307" s="318">
        <f>_xlfn.STDEV.S(C287:C307)</f>
        <v>1.4105796696383647E-2</v>
      </c>
      <c r="F307" s="318">
        <f>E307*(21/(21-1.5))</f>
        <v>1.519085798072085E-2</v>
      </c>
      <c r="G307" s="318">
        <f>_xlfn.VAR.S(C287:C307)</f>
        <v>1.9897350043970782E-4</v>
      </c>
      <c r="H307" s="318">
        <f>G307*(21/(21-1))</f>
        <v>2.0892217546169322E-4</v>
      </c>
      <c r="I307" s="320">
        <f>(SUM(C244:C264)*1+SUM(C265:C285)*2+SUM(C286:C306)*3)/6</f>
        <v>-2.2203269768140053E-2</v>
      </c>
      <c r="J307" s="318">
        <f>IF(C307*O307&lt;&gt;0,C307,0)</f>
        <v>0</v>
      </c>
      <c r="K307" s="318" t="str">
        <f>IF(C307*O307=0,"",C307)</f>
        <v/>
      </c>
      <c r="O307" s="318">
        <f>IF(ISBLANK(L307),0,1)</f>
        <v>0</v>
      </c>
      <c r="P307" s="318">
        <f>IF(ISBLANK(M307),0,1)</f>
        <v>0</v>
      </c>
      <c r="Q307" s="318">
        <f>O307+P307</f>
        <v>0</v>
      </c>
      <c r="R307" s="318">
        <f>SUM(Q182:Q307)</f>
        <v>0</v>
      </c>
      <c r="S307" s="318">
        <f>R307/$X$2</f>
        <v>0</v>
      </c>
      <c r="T307" s="318">
        <f>IF(S307&gt;=$X$3,1,0)</f>
        <v>0</v>
      </c>
      <c r="U307" s="318">
        <f>O307*T307+P307*T307</f>
        <v>0</v>
      </c>
    </row>
    <row r="308" spans="1:21" s="318" customFormat="1" x14ac:dyDescent="0.2">
      <c r="A308" s="322">
        <v>36970</v>
      </c>
      <c r="B308" s="321">
        <v>194.75500500000001</v>
      </c>
      <c r="C308" s="320">
        <f>LN(B308/B307)</f>
        <v>1.3757579715930833E-2</v>
      </c>
      <c r="D308" s="320">
        <f>AVERAGE(C288:C308)</f>
        <v>-3.1770643627917132E-3</v>
      </c>
      <c r="E308" s="318">
        <f>_xlfn.STDEV.S(C288:C308)</f>
        <v>1.413277496968079E-2</v>
      </c>
      <c r="F308" s="318">
        <f>E308*(21/(21-1.5))</f>
        <v>1.521991150581008E-2</v>
      </c>
      <c r="G308" s="318">
        <f>_xlfn.VAR.S(C288:C308)</f>
        <v>1.9973532834363585E-4</v>
      </c>
      <c r="H308" s="318">
        <f>G308*(21/(21-1))</f>
        <v>2.0972209476081765E-4</v>
      </c>
      <c r="I308" s="320">
        <f>(SUM(C245:C265)*1+SUM(C266:C286)*2+SUM(C287:C307)*3)/6</f>
        <v>-2.4147629607022283E-2</v>
      </c>
      <c r="J308" s="318">
        <f>IF(C308*O308&lt;&gt;0,C308,0)</f>
        <v>0</v>
      </c>
      <c r="K308" s="318" t="str">
        <f>IF(C308*O308=0,"",C308)</f>
        <v/>
      </c>
      <c r="O308" s="318">
        <f>IF(ISBLANK(L308),0,1)</f>
        <v>0</v>
      </c>
      <c r="P308" s="318">
        <f>IF(ISBLANK(M308),0,1)</f>
        <v>0</v>
      </c>
      <c r="Q308" s="318">
        <f>O308+P308</f>
        <v>0</v>
      </c>
      <c r="R308" s="318">
        <f>SUM(Q183:Q308)</f>
        <v>0</v>
      </c>
      <c r="S308" s="318">
        <f>R308/$X$2</f>
        <v>0</v>
      </c>
      <c r="T308" s="318">
        <f>IF(S308&gt;=$X$3,1,0)</f>
        <v>0</v>
      </c>
      <c r="U308" s="318">
        <f>O308*T308+P308*T308</f>
        <v>0</v>
      </c>
    </row>
    <row r="309" spans="1:21" s="318" customFormat="1" x14ac:dyDescent="0.2">
      <c r="A309" s="322">
        <v>36971</v>
      </c>
      <c r="B309" s="321">
        <v>191.662003</v>
      </c>
      <c r="C309" s="320">
        <f>LN(B309/B308)</f>
        <v>-1.6008964376223601E-2</v>
      </c>
      <c r="D309" s="320">
        <f>AVERAGE(C289:C309)</f>
        <v>-4.0123041701667795E-3</v>
      </c>
      <c r="E309" s="318">
        <f>_xlfn.STDEV.S(C289:C309)</f>
        <v>1.4357136804620908E-2</v>
      </c>
      <c r="F309" s="318">
        <f>E309*(21/(21-1.5))</f>
        <v>1.54615319434379E-2</v>
      </c>
      <c r="G309" s="318">
        <f>_xlfn.VAR.S(C289:C309)</f>
        <v>2.0612737722660026E-4</v>
      </c>
      <c r="H309" s="318">
        <f>G309*(21/(21-1))</f>
        <v>2.1643374608793027E-4</v>
      </c>
      <c r="I309" s="320">
        <f>(SUM(C246:C266)*1+SUM(C267:C287)*2+SUM(C288:C308)*3)/6</f>
        <v>-1.9583641517507178E-2</v>
      </c>
      <c r="J309" s="318">
        <f>IF(C309*O309&lt;&gt;0,C309,0)</f>
        <v>0</v>
      </c>
      <c r="K309" s="318" t="str">
        <f>IF(C309*O309=0,"",C309)</f>
        <v/>
      </c>
      <c r="O309" s="318">
        <f>IF(ISBLANK(L309),0,1)</f>
        <v>0</v>
      </c>
      <c r="P309" s="318">
        <f>IF(ISBLANK(M309),0,1)</f>
        <v>0</v>
      </c>
      <c r="Q309" s="318">
        <f>O309+P309</f>
        <v>0</v>
      </c>
      <c r="R309" s="318">
        <f>SUM(Q184:Q309)</f>
        <v>0</v>
      </c>
      <c r="S309" s="318">
        <f>R309/$X$2</f>
        <v>0</v>
      </c>
      <c r="T309" s="318">
        <f>IF(S309&gt;=$X$3,1,0)</f>
        <v>0</v>
      </c>
      <c r="U309" s="318">
        <f>O309*T309+P309*T309</f>
        <v>0</v>
      </c>
    </row>
    <row r="310" spans="1:21" s="318" customFormat="1" x14ac:dyDescent="0.2">
      <c r="A310" s="322">
        <v>36972</v>
      </c>
      <c r="B310" s="321">
        <v>185.80999800000001</v>
      </c>
      <c r="C310" s="320">
        <f>LN(B310/B309)</f>
        <v>-3.1008784178315603E-2</v>
      </c>
      <c r="D310" s="320">
        <f>AVERAGE(C290:C310)</f>
        <v>-5.1517781915077958E-3</v>
      </c>
      <c r="E310" s="318">
        <f>_xlfn.STDEV.S(C290:C310)</f>
        <v>1.5515607210724425E-2</v>
      </c>
      <c r="F310" s="318">
        <f>E310*(21/(21-1.5))</f>
        <v>1.6709115457703226E-2</v>
      </c>
      <c r="G310" s="318">
        <f>_xlfn.VAR.S(C290:C310)</f>
        <v>2.4073406711748379E-4</v>
      </c>
      <c r="H310" s="318">
        <f>G310*(21/(21-1))</f>
        <v>2.52770770473358E-4</v>
      </c>
      <c r="I310" s="320">
        <f>(SUM(C247:C267)*1+SUM(C268:C288)*2+SUM(C289:C309)*3)/6</f>
        <v>-2.6851313748988231E-2</v>
      </c>
      <c r="J310" s="318">
        <f>IF(C310*O310&lt;&gt;0,C310,0)</f>
        <v>0</v>
      </c>
      <c r="K310" s="318" t="str">
        <f>IF(C310*O310=0,"",C310)</f>
        <v/>
      </c>
      <c r="O310" s="318">
        <f>IF(ISBLANK(L310),0,1)</f>
        <v>0</v>
      </c>
      <c r="P310" s="318">
        <f>IF(ISBLANK(M310),0,1)</f>
        <v>0</v>
      </c>
      <c r="Q310" s="318">
        <f>O310+P310</f>
        <v>0</v>
      </c>
      <c r="R310" s="318">
        <f>SUM(Q185:Q310)</f>
        <v>0</v>
      </c>
      <c r="S310" s="318">
        <f>R310/$X$2</f>
        <v>0</v>
      </c>
      <c r="T310" s="318">
        <f>IF(S310&gt;=$X$3,1,0)</f>
        <v>0</v>
      </c>
      <c r="U310" s="318">
        <f>O310*T310+P310*T310</f>
        <v>0</v>
      </c>
    </row>
    <row r="311" spans="1:21" s="318" customFormat="1" x14ac:dyDescent="0.2">
      <c r="A311" s="322">
        <v>36973</v>
      </c>
      <c r="B311" s="321">
        <v>185.162994</v>
      </c>
      <c r="C311" s="320">
        <f>LN(B311/B310)</f>
        <v>-3.4881496495472964E-3</v>
      </c>
      <c r="D311" s="320">
        <f>AVERAGE(C291:C311)</f>
        <v>-5.5466417660090276E-3</v>
      </c>
      <c r="E311" s="318">
        <f>_xlfn.STDEV.S(C291:C311)</f>
        <v>1.5354246173608194E-2</v>
      </c>
      <c r="F311" s="318">
        <f>E311*(21/(21-1.5))</f>
        <v>1.6535342033116514E-2</v>
      </c>
      <c r="G311" s="318">
        <f>_xlfn.VAR.S(C291:C311)</f>
        <v>2.3575287555976189E-4</v>
      </c>
      <c r="H311" s="318">
        <f>G311*(21/(21-1))</f>
        <v>2.4754051933774997E-4</v>
      </c>
      <c r="I311" s="320">
        <f>(SUM(C248:C268)*1+SUM(C269:C289)*2+SUM(C290:C310)*3)/6</f>
        <v>-3.6432060432532221E-2</v>
      </c>
      <c r="J311" s="318">
        <f>IF(C311*O311&lt;&gt;0,C311,0)</f>
        <v>0</v>
      </c>
      <c r="K311" s="318" t="str">
        <f>IF(C311*O311=0,"",C311)</f>
        <v/>
      </c>
      <c r="O311" s="318">
        <f>IF(ISBLANK(L311),0,1)</f>
        <v>0</v>
      </c>
      <c r="P311" s="318">
        <f>IF(ISBLANK(M311),0,1)</f>
        <v>0</v>
      </c>
      <c r="Q311" s="318">
        <f>O311+P311</f>
        <v>0</v>
      </c>
      <c r="R311" s="318">
        <f>SUM(Q186:Q311)</f>
        <v>0</v>
      </c>
      <c r="S311" s="318">
        <f>R311/$X$2</f>
        <v>0</v>
      </c>
      <c r="T311" s="318">
        <f>IF(S311&gt;=$X$3,1,0)</f>
        <v>0</v>
      </c>
      <c r="U311" s="318">
        <f>O311*T311+P311*T311</f>
        <v>0</v>
      </c>
    </row>
    <row r="312" spans="1:21" s="318" customFormat="1" x14ac:dyDescent="0.2">
      <c r="A312" s="322">
        <v>36976</v>
      </c>
      <c r="B312" s="321">
        <v>187.84700000000001</v>
      </c>
      <c r="C312" s="320">
        <f>LN(B312/B311)</f>
        <v>1.439131587203989E-2</v>
      </c>
      <c r="D312" s="320">
        <f>AVERAGE(C292:C312)</f>
        <v>-4.657873231210456E-3</v>
      </c>
      <c r="E312" s="318">
        <f>_xlfn.STDEV.S(C292:C312)</f>
        <v>1.5959901241799308E-2</v>
      </c>
      <c r="F312" s="318">
        <f>E312*(21/(21-1.5))</f>
        <v>1.7187585952706946E-2</v>
      </c>
      <c r="G312" s="318">
        <f>_xlfn.VAR.S(C292:C312)</f>
        <v>2.5471844764798706E-4</v>
      </c>
      <c r="H312" s="318">
        <f>G312*(21/(21-1))</f>
        <v>2.6745437003038641E-4</v>
      </c>
      <c r="I312" s="320">
        <f>(SUM(C249:C269)*1+SUM(C270:C290)*2+SUM(C291:C311)*3)/6</f>
        <v>-3.8304524464266111E-2</v>
      </c>
      <c r="J312" s="318">
        <f>IF(C312*O312&lt;&gt;0,C312,0)</f>
        <v>0</v>
      </c>
      <c r="K312" s="318" t="str">
        <f>IF(C312*O312=0,"",C312)</f>
        <v/>
      </c>
      <c r="O312" s="318">
        <f>IF(ISBLANK(L312),0,1)</f>
        <v>0</v>
      </c>
      <c r="P312" s="318">
        <f>IF(ISBLANK(M312),0,1)</f>
        <v>0</v>
      </c>
      <c r="Q312" s="318">
        <f>O312+P312</f>
        <v>0</v>
      </c>
      <c r="R312" s="318">
        <f>SUM(Q187:Q312)</f>
        <v>0</v>
      </c>
      <c r="S312" s="318">
        <f>R312/$X$2</f>
        <v>0</v>
      </c>
      <c r="T312" s="318">
        <f>IF(S312&gt;=$X$3,1,0)</f>
        <v>0</v>
      </c>
      <c r="U312" s="318">
        <f>O312*T312+P312*T312</f>
        <v>0</v>
      </c>
    </row>
    <row r="313" spans="1:21" s="318" customFormat="1" x14ac:dyDescent="0.2">
      <c r="A313" s="322">
        <v>36977</v>
      </c>
      <c r="B313" s="321">
        <v>190.175003</v>
      </c>
      <c r="C313" s="320">
        <f>LN(B313/B312)</f>
        <v>1.2316914954836281E-2</v>
      </c>
      <c r="D313" s="320">
        <f>AVERAGE(C293:C313)</f>
        <v>-4.3118885929782271E-3</v>
      </c>
      <c r="E313" s="318">
        <f>_xlfn.STDEV.S(C293:C313)</f>
        <v>1.6256893525445258E-2</v>
      </c>
      <c r="F313" s="318">
        <f>E313*(21/(21-1.5))</f>
        <v>1.7507423796633354E-2</v>
      </c>
      <c r="G313" s="318">
        <f>_xlfn.VAR.S(C293:C313)</f>
        <v>2.6428658709766391E-4</v>
      </c>
      <c r="H313" s="318">
        <f>G313*(21/(21-1))</f>
        <v>2.7750091645254712E-4</v>
      </c>
      <c r="I313" s="320">
        <f>(SUM(C250:C270)*1+SUM(C271:C291)*2+SUM(C292:C312)*3)/6</f>
        <v>-3.377624791720131E-2</v>
      </c>
      <c r="J313" s="318">
        <f>IF(C313*O313&lt;&gt;0,C313,0)</f>
        <v>0</v>
      </c>
      <c r="K313" s="318" t="str">
        <f>IF(C313*O313=0,"",C313)</f>
        <v/>
      </c>
      <c r="O313" s="318">
        <f>IF(ISBLANK(L313),0,1)</f>
        <v>0</v>
      </c>
      <c r="P313" s="318">
        <f>IF(ISBLANK(M313),0,1)</f>
        <v>0</v>
      </c>
      <c r="Q313" s="318">
        <f>O313+P313</f>
        <v>0</v>
      </c>
      <c r="R313" s="318">
        <f>SUM(Q188:Q313)</f>
        <v>0</v>
      </c>
      <c r="S313" s="318">
        <f>R313/$X$2</f>
        <v>0</v>
      </c>
      <c r="T313" s="318">
        <f>IF(S313&gt;=$X$3,1,0)</f>
        <v>0</v>
      </c>
      <c r="U313" s="318">
        <f>O313*T313+P313*T313</f>
        <v>0</v>
      </c>
    </row>
    <row r="314" spans="1:21" s="318" customFormat="1" x14ac:dyDescent="0.2">
      <c r="A314" s="322">
        <v>36978</v>
      </c>
      <c r="B314" s="321">
        <v>188.695999</v>
      </c>
      <c r="C314" s="320">
        <f>LN(B314/B313)</f>
        <v>-7.8074674762640284E-3</v>
      </c>
      <c r="D314" s="320">
        <f>AVERAGE(C294:C314)</f>
        <v>-4.6170690013887395E-3</v>
      </c>
      <c r="E314" s="318">
        <f>_xlfn.STDEV.S(C294:C314)</f>
        <v>1.6259625128289368E-2</v>
      </c>
      <c r="F314" s="318">
        <f>E314*(21/(21-1.5))</f>
        <v>1.7510365522773165E-2</v>
      </c>
      <c r="G314" s="318">
        <f>_xlfn.VAR.S(C294:C314)</f>
        <v>2.6437540931249911E-4</v>
      </c>
      <c r="H314" s="318">
        <f>G314*(21/(21-1))</f>
        <v>2.7759417977812407E-4</v>
      </c>
      <c r="I314" s="320">
        <f>(SUM(C251:C271)*1+SUM(C272:C292)*2+SUM(C293:C313)*3)/6</f>
        <v>-3.3534980392799986E-2</v>
      </c>
      <c r="J314" s="318">
        <f>IF(C314*O314&lt;&gt;0,C314,0)</f>
        <v>0</v>
      </c>
      <c r="K314" s="318" t="str">
        <f>IF(C314*O314=0,"",C314)</f>
        <v/>
      </c>
      <c r="O314" s="318">
        <f>IF(ISBLANK(L314),0,1)</f>
        <v>0</v>
      </c>
      <c r="P314" s="318">
        <f>IF(ISBLANK(M314),0,1)</f>
        <v>0</v>
      </c>
      <c r="Q314" s="318">
        <f>O314+P314</f>
        <v>0</v>
      </c>
      <c r="R314" s="318">
        <f>SUM(Q189:Q314)</f>
        <v>0</v>
      </c>
      <c r="S314" s="318">
        <f>R314/$X$2</f>
        <v>0</v>
      </c>
      <c r="T314" s="318">
        <f>IF(S314&gt;=$X$3,1,0)</f>
        <v>0</v>
      </c>
      <c r="U314" s="318">
        <f>O314*T314+P314*T314</f>
        <v>0</v>
      </c>
    </row>
    <row r="315" spans="1:21" s="318" customFormat="1" x14ac:dyDescent="0.2">
      <c r="A315" s="322">
        <v>36979</v>
      </c>
      <c r="B315" s="321">
        <v>188.71800200000001</v>
      </c>
      <c r="C315" s="320">
        <f>LN(B315/B314)</f>
        <v>1.1659874814729298E-4</v>
      </c>
      <c r="D315" s="320">
        <f>AVERAGE(C295:C315)</f>
        <v>-4.5608700694683832E-3</v>
      </c>
      <c r="E315" s="318">
        <f>_xlfn.STDEV.S(C295:C315)</f>
        <v>1.6274554032968645E-2</v>
      </c>
      <c r="F315" s="318">
        <f>E315*(21/(21-1.5))</f>
        <v>1.7526442804735462E-2</v>
      </c>
      <c r="G315" s="318">
        <f>_xlfn.VAR.S(C295:C315)</f>
        <v>2.6486110897201595E-4</v>
      </c>
      <c r="H315" s="318">
        <f>G315*(21/(21-1))</f>
        <v>2.7810416442061676E-4</v>
      </c>
      <c r="I315" s="320">
        <f>(SUM(C252:C272)*1+SUM(C273:C293)*2+SUM(C294:C314)*3)/6</f>
        <v>-3.7820458554686458E-2</v>
      </c>
      <c r="J315" s="318">
        <f>IF(C315*O315&lt;&gt;0,C315,0)</f>
        <v>0</v>
      </c>
      <c r="K315" s="318" t="str">
        <f>IF(C315*O315=0,"",C315)</f>
        <v/>
      </c>
      <c r="O315" s="318">
        <f>IF(ISBLANK(L315),0,1)</f>
        <v>0</v>
      </c>
      <c r="P315" s="318">
        <f>IF(ISBLANK(M315),0,1)</f>
        <v>0</v>
      </c>
      <c r="Q315" s="318">
        <f>O315+P315</f>
        <v>0</v>
      </c>
      <c r="R315" s="318">
        <f>SUM(Q190:Q315)</f>
        <v>0</v>
      </c>
      <c r="S315" s="318">
        <f>R315/$X$2</f>
        <v>0</v>
      </c>
      <c r="T315" s="318">
        <f>IF(S315&gt;=$X$3,1,0)</f>
        <v>0</v>
      </c>
      <c r="U315" s="318">
        <f>O315*T315+P315*T315</f>
        <v>0</v>
      </c>
    </row>
    <row r="316" spans="1:21" s="318" customFormat="1" x14ac:dyDescent="0.2">
      <c r="A316" s="322">
        <v>36980</v>
      </c>
      <c r="B316" s="321">
        <v>191.41799900000001</v>
      </c>
      <c r="C316" s="320">
        <f>LN(B316/B315)</f>
        <v>1.4205665329790878E-2</v>
      </c>
      <c r="D316" s="320">
        <f>AVERAGE(C296:C316)</f>
        <v>-2.6539102084849257E-3</v>
      </c>
      <c r="E316" s="318">
        <f>_xlfn.STDEV.S(C296:C316)</f>
        <v>1.6000337992194569E-2</v>
      </c>
      <c r="F316" s="318">
        <f>E316*(21/(21-1.5))</f>
        <v>1.723113322236338E-2</v>
      </c>
      <c r="G316" s="318">
        <f>_xlfn.VAR.S(C296:C316)</f>
        <v>2.56010815864465E-4</v>
      </c>
      <c r="H316" s="318">
        <f>G316*(21/(21-1))</f>
        <v>2.6881135665768829E-4</v>
      </c>
      <c r="I316" s="320">
        <f>(SUM(C253:C273)*1+SUM(C274:C294)*2+SUM(C295:C315)*3)/6</f>
        <v>-3.9304989969833087E-2</v>
      </c>
      <c r="J316" s="318">
        <f>IF(C316*O316&lt;&gt;0,C316,0)</f>
        <v>0</v>
      </c>
      <c r="K316" s="318" t="str">
        <f>IF(C316*O316=0,"",C316)</f>
        <v/>
      </c>
      <c r="O316" s="318">
        <f>IF(ISBLANK(L316),0,1)</f>
        <v>0</v>
      </c>
      <c r="P316" s="318">
        <f>IF(ISBLANK(M316),0,1)</f>
        <v>0</v>
      </c>
      <c r="Q316" s="318">
        <f>O316+P316</f>
        <v>0</v>
      </c>
      <c r="R316" s="318">
        <f>SUM(Q191:Q316)</f>
        <v>0</v>
      </c>
      <c r="S316" s="318">
        <f>R316/$X$2</f>
        <v>0</v>
      </c>
      <c r="T316" s="318">
        <f>IF(S316&gt;=$X$3,1,0)</f>
        <v>0</v>
      </c>
      <c r="U316" s="318">
        <f>O316*T316+P316*T316</f>
        <v>0</v>
      </c>
    </row>
    <row r="317" spans="1:21" s="318" customFormat="1" x14ac:dyDescent="0.2">
      <c r="A317" s="322">
        <v>36983</v>
      </c>
      <c r="B317" s="321">
        <v>191.06300400000001</v>
      </c>
      <c r="C317" s="320">
        <f>LN(B317/B316)</f>
        <v>-1.8562757321342062E-3</v>
      </c>
      <c r="D317" s="320">
        <f>AVERAGE(C297:C317)</f>
        <v>-2.8191791428462893E-3</v>
      </c>
      <c r="E317" s="318">
        <f>_xlfn.STDEV.S(C297:C317)</f>
        <v>1.5971945272485768E-2</v>
      </c>
      <c r="F317" s="318">
        <f>E317*(21/(21-1.5))</f>
        <v>1.7200556447292365E-2</v>
      </c>
      <c r="G317" s="318">
        <f>_xlfn.VAR.S(C297:C317)</f>
        <v>2.5510303578728049E-4</v>
      </c>
      <c r="H317" s="318">
        <f>G317*(21/(21-1))</f>
        <v>2.6785818757664453E-4</v>
      </c>
      <c r="I317" s="320">
        <f>(SUM(C254:C274)*1+SUM(C275:C295)*2+SUM(C296:C316)*3)/6</f>
        <v>-3.2876557596548249E-2</v>
      </c>
      <c r="J317" s="318">
        <f>IF(C317*O317&lt;&gt;0,C317,0)</f>
        <v>0</v>
      </c>
      <c r="K317" s="318" t="str">
        <f>IF(C317*O317=0,"",C317)</f>
        <v/>
      </c>
      <c r="O317" s="318">
        <f>IF(ISBLANK(L317),0,1)</f>
        <v>0</v>
      </c>
      <c r="P317" s="318">
        <f>IF(ISBLANK(M317),0,1)</f>
        <v>0</v>
      </c>
      <c r="Q317" s="318">
        <f>O317+P317</f>
        <v>0</v>
      </c>
      <c r="R317" s="318">
        <f>SUM(Q192:Q317)</f>
        <v>0</v>
      </c>
      <c r="S317" s="318">
        <f>R317/$X$2</f>
        <v>0</v>
      </c>
      <c r="T317" s="318">
        <f>IF(S317&gt;=$X$3,1,0)</f>
        <v>0</v>
      </c>
      <c r="U317" s="318">
        <f>O317*T317+P317*T317</f>
        <v>0</v>
      </c>
    </row>
    <row r="318" spans="1:21" s="318" customFormat="1" x14ac:dyDescent="0.2">
      <c r="A318" s="322">
        <v>36984</v>
      </c>
      <c r="B318" s="321">
        <v>187.48899800000001</v>
      </c>
      <c r="C318" s="320">
        <f>LN(B318/B317)</f>
        <v>-1.8883071172298711E-2</v>
      </c>
      <c r="D318" s="320">
        <f>AVERAGE(C298:C318)</f>
        <v>-4.4681286646072503E-3</v>
      </c>
      <c r="E318" s="318">
        <f>_xlfn.STDEV.S(C298:C318)</f>
        <v>1.5745452902969064E-2</v>
      </c>
      <c r="F318" s="318">
        <f>E318*(21/(21-1.5))</f>
        <v>1.6956641587812838E-2</v>
      </c>
      <c r="G318" s="318">
        <f>_xlfn.VAR.S(C298:C318)</f>
        <v>2.4791928711961691E-4</v>
      </c>
      <c r="H318" s="318">
        <f>G318*(21/(21-1))</f>
        <v>2.6031525147559778E-4</v>
      </c>
      <c r="I318" s="320">
        <f>(SUM(C255:C275)*1+SUM(C276:C296)*2+SUM(C297:C317)*3)/6</f>
        <v>-2.8626426648178507E-2</v>
      </c>
      <c r="J318" s="318">
        <f>IF(C318*O318&lt;&gt;0,C318,0)</f>
        <v>0</v>
      </c>
      <c r="K318" s="318" t="str">
        <f>IF(C318*O318=0,"",C318)</f>
        <v/>
      </c>
      <c r="O318" s="318">
        <f>IF(ISBLANK(L318),0,1)</f>
        <v>0</v>
      </c>
      <c r="P318" s="318">
        <f>IF(ISBLANK(M318),0,1)</f>
        <v>0</v>
      </c>
      <c r="Q318" s="318">
        <f>O318+P318</f>
        <v>0</v>
      </c>
      <c r="R318" s="318">
        <f>SUM(Q193:Q318)</f>
        <v>0</v>
      </c>
      <c r="S318" s="318">
        <f>R318/$X$2</f>
        <v>0</v>
      </c>
      <c r="T318" s="318">
        <f>IF(S318&gt;=$X$3,1,0)</f>
        <v>0</v>
      </c>
      <c r="U318" s="318">
        <f>O318*T318+P318*T318</f>
        <v>0</v>
      </c>
    </row>
    <row r="319" spans="1:21" s="318" customFormat="1" x14ac:dyDescent="0.2">
      <c r="A319" s="322">
        <v>36985</v>
      </c>
      <c r="B319" s="321">
        <v>186.63000500000001</v>
      </c>
      <c r="C319" s="320">
        <f>LN(B319/B318)</f>
        <v>-4.592092369535567E-3</v>
      </c>
      <c r="D319" s="320">
        <f>AVERAGE(C299:C319)</f>
        <v>-5.6475398387789847E-3</v>
      </c>
      <c r="E319" s="318">
        <f>_xlfn.STDEV.S(C299:C319)</f>
        <v>1.4700134976073557E-2</v>
      </c>
      <c r="F319" s="318">
        <f>E319*(21/(21-1.5))</f>
        <v>1.5830914589617676E-2</v>
      </c>
      <c r="G319" s="318">
        <f>_xlfn.VAR.S(C299:C319)</f>
        <v>2.1609396831478111E-4</v>
      </c>
      <c r="H319" s="318">
        <f>G319*(21/(21-1))</f>
        <v>2.2689866673052017E-4</v>
      </c>
      <c r="I319" s="320">
        <f>(SUM(C256:C276)*1+SUM(C277:C297)*2+SUM(C298:C318)*3)/6</f>
        <v>-4.4771164744694371E-2</v>
      </c>
      <c r="J319" s="318">
        <f>IF(C319*O319&lt;&gt;0,C319,0)</f>
        <v>0</v>
      </c>
      <c r="K319" s="318" t="str">
        <f>IF(C319*O319=0,"",C319)</f>
        <v/>
      </c>
      <c r="O319" s="318">
        <f>IF(ISBLANK(L319),0,1)</f>
        <v>0</v>
      </c>
      <c r="P319" s="318">
        <f>IF(ISBLANK(M319),0,1)</f>
        <v>0</v>
      </c>
      <c r="Q319" s="318">
        <f>O319+P319</f>
        <v>0</v>
      </c>
      <c r="R319" s="318">
        <f>SUM(Q194:Q319)</f>
        <v>0</v>
      </c>
      <c r="S319" s="318">
        <f>R319/$X$2</f>
        <v>0</v>
      </c>
      <c r="T319" s="318">
        <f>IF(S319&gt;=$X$3,1,0)</f>
        <v>0</v>
      </c>
      <c r="U319" s="318">
        <f>O319*T319+P319*T319</f>
        <v>0</v>
      </c>
    </row>
    <row r="320" spans="1:21" s="318" customFormat="1" x14ac:dyDescent="0.2">
      <c r="A320" s="322">
        <v>36986</v>
      </c>
      <c r="B320" s="321">
        <v>191.070007</v>
      </c>
      <c r="C320" s="320">
        <f>LN(B320/B319)</f>
        <v>2.3511815701156794E-2</v>
      </c>
      <c r="D320" s="320">
        <f>AVERAGE(C300:C320)</f>
        <v>-4.2262526332842287E-3</v>
      </c>
      <c r="E320" s="318">
        <f>_xlfn.STDEV.S(C300:C320)</f>
        <v>1.6014451723517256E-2</v>
      </c>
      <c r="F320" s="318">
        <f>E320*(21/(21-1.5))</f>
        <v>1.7246332625326273E-2</v>
      </c>
      <c r="G320" s="318">
        <f>_xlfn.VAR.S(C300:C320)</f>
        <v>2.5646266400486476E-4</v>
      </c>
      <c r="H320" s="318">
        <f>G320*(21/(21-1))</f>
        <v>2.6928579720510799E-4</v>
      </c>
      <c r="I320" s="320">
        <f>(SUM(C257:C277)*1+SUM(C278:C298)*2+SUM(C299:C319)*3)/6</f>
        <v>-5.0224186559532875E-2</v>
      </c>
      <c r="J320" s="318">
        <f>IF(C320*O320&lt;&gt;0,C320,0)</f>
        <v>0</v>
      </c>
      <c r="K320" s="318" t="str">
        <f>IF(C320*O320=0,"",C320)</f>
        <v/>
      </c>
      <c r="O320" s="318">
        <f>IF(ISBLANK(L320),0,1)</f>
        <v>0</v>
      </c>
      <c r="P320" s="318">
        <f>IF(ISBLANK(M320),0,1)</f>
        <v>0</v>
      </c>
      <c r="Q320" s="318">
        <f>O320+P320</f>
        <v>0</v>
      </c>
      <c r="R320" s="318">
        <f>SUM(Q195:Q320)</f>
        <v>0</v>
      </c>
      <c r="S320" s="318">
        <f>R320/$X$2</f>
        <v>0</v>
      </c>
      <c r="T320" s="318">
        <f>IF(S320&gt;=$X$3,1,0)</f>
        <v>0</v>
      </c>
      <c r="U320" s="318">
        <f>O320*T320+P320*T320</f>
        <v>0</v>
      </c>
    </row>
    <row r="321" spans="1:21" s="318" customFormat="1" x14ac:dyDescent="0.2">
      <c r="A321" s="322">
        <v>36987</v>
      </c>
      <c r="B321" s="321">
        <v>190.49499499999999</v>
      </c>
      <c r="C321" s="320">
        <f>LN(B321/B320)</f>
        <v>-3.0139684314354235E-3</v>
      </c>
      <c r="D321" s="320">
        <f>AVERAGE(C301:C321)</f>
        <v>-4.4470245846796718E-3</v>
      </c>
      <c r="E321" s="318">
        <f>_xlfn.STDEV.S(C301:C321)</f>
        <v>1.5961664186190602E-2</v>
      </c>
      <c r="F321" s="318">
        <f>E321*(21/(21-1.5))</f>
        <v>1.7189484508205264E-2</v>
      </c>
      <c r="G321" s="318">
        <f>_xlfn.VAR.S(C301:C321)</f>
        <v>2.5477472359271963E-4</v>
      </c>
      <c r="H321" s="318">
        <f>G321*(21/(21-1))</f>
        <v>2.6751345977235564E-4</v>
      </c>
      <c r="I321" s="320">
        <f>(SUM(C258:C278)*1+SUM(C279:C299)*2+SUM(C300:C320)*3)/6</f>
        <v>-3.921109338029987E-2</v>
      </c>
      <c r="J321" s="318">
        <f>IF(C321*O321&lt;&gt;0,C321,0)</f>
        <v>0</v>
      </c>
      <c r="K321" s="318" t="str">
        <f>IF(C321*O321=0,"",C321)</f>
        <v/>
      </c>
      <c r="O321" s="318">
        <f>IF(ISBLANK(L321),0,1)</f>
        <v>0</v>
      </c>
      <c r="P321" s="318">
        <f>IF(ISBLANK(M321),0,1)</f>
        <v>0</v>
      </c>
      <c r="Q321" s="318">
        <f>O321+P321</f>
        <v>0</v>
      </c>
      <c r="R321" s="318">
        <f>SUM(Q196:Q321)</f>
        <v>0</v>
      </c>
      <c r="S321" s="318">
        <f>R321/$X$2</f>
        <v>0</v>
      </c>
      <c r="T321" s="318">
        <f>IF(S321&gt;=$X$3,1,0)</f>
        <v>0</v>
      </c>
      <c r="U321" s="318">
        <f>O321*T321+P321*T321</f>
        <v>0</v>
      </c>
    </row>
    <row r="322" spans="1:21" s="318" customFormat="1" x14ac:dyDescent="0.2">
      <c r="A322" s="322">
        <v>36990</v>
      </c>
      <c r="B322" s="321">
        <v>190.65600599999999</v>
      </c>
      <c r="C322" s="320">
        <f>LN(B322/B321)</f>
        <v>8.4486730537263084E-4</v>
      </c>
      <c r="D322" s="320">
        <f>AVERAGE(C302:C322)</f>
        <v>-4.0835215775110976E-3</v>
      </c>
      <c r="E322" s="318">
        <f>_xlfn.STDEV.S(C302:C322)</f>
        <v>1.5992561308585888E-2</v>
      </c>
      <c r="F322" s="318">
        <f>E322*(21/(21-1.5))</f>
        <v>1.7222758332323264E-2</v>
      </c>
      <c r="G322" s="318">
        <f>_xlfn.VAR.S(C302:C322)</f>
        <v>2.557620172088784E-4</v>
      </c>
      <c r="H322" s="318">
        <f>G322*(21/(21-1))</f>
        <v>2.6855011806932233E-4</v>
      </c>
      <c r="I322" s="320">
        <f>(SUM(C259:C279)*1+SUM(C280:C300)*2+SUM(C301:C321)*3)/6</f>
        <v>-3.9521899664597286E-2</v>
      </c>
      <c r="J322" s="318">
        <f>IF(C322*O322&lt;&gt;0,C322,0)</f>
        <v>0</v>
      </c>
      <c r="K322" s="318" t="str">
        <f>IF(C322*O322=0,"",C322)</f>
        <v/>
      </c>
      <c r="O322" s="318">
        <f>IF(ISBLANK(L322),0,1)</f>
        <v>0</v>
      </c>
      <c r="P322" s="318">
        <f>IF(ISBLANK(M322),0,1)</f>
        <v>0</v>
      </c>
      <c r="Q322" s="318">
        <f>O322+P322</f>
        <v>0</v>
      </c>
      <c r="R322" s="318">
        <f>SUM(Q197:Q322)</f>
        <v>0</v>
      </c>
      <c r="S322" s="318">
        <f>R322/$X$2</f>
        <v>0</v>
      </c>
      <c r="T322" s="318">
        <f>IF(S322&gt;=$X$3,1,0)</f>
        <v>0</v>
      </c>
      <c r="U322" s="318">
        <f>O322*T322+P322*T322</f>
        <v>0</v>
      </c>
    </row>
    <row r="323" spans="1:21" s="318" customFormat="1" x14ac:dyDescent="0.2">
      <c r="A323" s="322">
        <v>36991</v>
      </c>
      <c r="B323" s="321">
        <v>194.270996</v>
      </c>
      <c r="C323" s="320">
        <f>LN(B323/B322)</f>
        <v>1.8783282361701067E-2</v>
      </c>
      <c r="D323" s="320">
        <f>AVERAGE(C303:C323)</f>
        <v>-2.1742765920234192E-3</v>
      </c>
      <c r="E323" s="318">
        <f>_xlfn.STDEV.S(C303:C323)</f>
        <v>1.6224672958708272E-2</v>
      </c>
      <c r="F323" s="318">
        <f>E323*(21/(21-1.5))</f>
        <v>1.7472724724762752E-2</v>
      </c>
      <c r="G323" s="318">
        <f>_xlfn.VAR.S(C303:C323)</f>
        <v>2.6324001261703945E-4</v>
      </c>
      <c r="H323" s="318">
        <f>G323*(21/(21-1))</f>
        <v>2.7640201324789142E-4</v>
      </c>
      <c r="I323" s="320">
        <f>(SUM(C260:C280)*1+SUM(C281:C301)*2+SUM(C302:C322)*3)/6</f>
        <v>-3.8067037712771777E-2</v>
      </c>
      <c r="J323" s="318">
        <f>IF(C323*O323&lt;&gt;0,C323,0)</f>
        <v>0</v>
      </c>
      <c r="K323" s="318" t="str">
        <f>IF(C323*O323=0,"",C323)</f>
        <v/>
      </c>
      <c r="O323" s="318">
        <f>IF(ISBLANK(L323),0,1)</f>
        <v>0</v>
      </c>
      <c r="P323" s="318">
        <f>IF(ISBLANK(M323),0,1)</f>
        <v>0</v>
      </c>
      <c r="Q323" s="318">
        <f>O323+P323</f>
        <v>0</v>
      </c>
      <c r="R323" s="318">
        <f>SUM(Q198:Q323)</f>
        <v>0</v>
      </c>
      <c r="S323" s="318">
        <f>R323/$X$2</f>
        <v>0</v>
      </c>
      <c r="T323" s="318">
        <f>IF(S323&gt;=$X$3,1,0)</f>
        <v>0</v>
      </c>
      <c r="U323" s="318">
        <f>O323*T323+P323*T323</f>
        <v>0</v>
      </c>
    </row>
    <row r="324" spans="1:21" s="318" customFormat="1" x14ac:dyDescent="0.2">
      <c r="A324" s="322">
        <v>36992</v>
      </c>
      <c r="B324" s="321">
        <v>196.195007</v>
      </c>
      <c r="C324" s="320">
        <f>LN(B324/B323)</f>
        <v>9.8550273627175597E-3</v>
      </c>
      <c r="D324" s="320">
        <f>AVERAGE(C304:C324)</f>
        <v>-7.9595990687220174E-4</v>
      </c>
      <c r="E324" s="318">
        <f>_xlfn.STDEV.S(C304:C324)</f>
        <v>1.5942836269681338E-2</v>
      </c>
      <c r="F324" s="318">
        <f>E324*(21/(21-1.5))</f>
        <v>1.7169208290426057E-2</v>
      </c>
      <c r="G324" s="318">
        <f>_xlfn.VAR.S(C304:C324)</f>
        <v>2.5417402832186679E-4</v>
      </c>
      <c r="H324" s="318">
        <f>G324*(21/(21-1))</f>
        <v>2.6688272973796013E-4</v>
      </c>
      <c r="I324" s="320">
        <f>(SUM(C261:C281)*1+SUM(C282:C302)*2+SUM(C303:C323)*3)/6</f>
        <v>-2.4308750917442529E-2</v>
      </c>
      <c r="J324" s="318">
        <f>IF(C324*O324&lt;&gt;0,C324,0)</f>
        <v>0</v>
      </c>
      <c r="K324" s="318" t="str">
        <f>IF(C324*O324=0,"",C324)</f>
        <v/>
      </c>
      <c r="O324" s="318">
        <f>IF(ISBLANK(L324),0,1)</f>
        <v>0</v>
      </c>
      <c r="P324" s="318">
        <f>IF(ISBLANK(M324),0,1)</f>
        <v>0</v>
      </c>
      <c r="Q324" s="318">
        <f>O324+P324</f>
        <v>0</v>
      </c>
      <c r="R324" s="318">
        <f>SUM(Q199:Q324)</f>
        <v>0</v>
      </c>
      <c r="S324" s="318">
        <f>R324/$X$2</f>
        <v>0</v>
      </c>
      <c r="T324" s="318">
        <f>IF(S324&gt;=$X$3,1,0)</f>
        <v>0</v>
      </c>
      <c r="U324" s="318">
        <f>O324*T324+P324*T324</f>
        <v>0</v>
      </c>
    </row>
    <row r="325" spans="1:21" s="318" customFormat="1" x14ac:dyDescent="0.2">
      <c r="A325" s="322">
        <v>36998</v>
      </c>
      <c r="B325" s="321">
        <v>194.645004</v>
      </c>
      <c r="C325" s="320">
        <f>LN(B325/B324)</f>
        <v>-7.9316911394976698E-3</v>
      </c>
      <c r="D325" s="320">
        <f>AVERAGE(C305:C325)</f>
        <v>3.8540441202040472E-4</v>
      </c>
      <c r="E325" s="318">
        <f>_xlfn.STDEV.S(C305:C325)</f>
        <v>1.4290989530258438E-2</v>
      </c>
      <c r="F325" s="318">
        <f>E325*(21/(21-1.5))</f>
        <v>1.5390296417201394E-2</v>
      </c>
      <c r="G325" s="318">
        <f>_xlfn.VAR.S(C305:C325)</f>
        <v>2.0423238175395629E-4</v>
      </c>
      <c r="H325" s="318">
        <f>G325*(21/(21-1))</f>
        <v>2.1444400084165411E-4</v>
      </c>
      <c r="I325" s="320">
        <f>(SUM(C262:C282)*1+SUM(C283:C303)*2+SUM(C304:C324)*3)/6</f>
        <v>-1.5410770816695523E-2</v>
      </c>
      <c r="J325" s="318">
        <f>IF(C325*O325&lt;&gt;0,C325,0)</f>
        <v>0</v>
      </c>
      <c r="K325" s="318" t="str">
        <f>IF(C325*O325=0,"",C325)</f>
        <v/>
      </c>
      <c r="O325" s="318">
        <f>IF(ISBLANK(L325),0,1)</f>
        <v>0</v>
      </c>
      <c r="P325" s="318">
        <f>IF(ISBLANK(M325),0,1)</f>
        <v>0</v>
      </c>
      <c r="Q325" s="318">
        <f>O325+P325</f>
        <v>0</v>
      </c>
      <c r="R325" s="318">
        <f>SUM(Q200:Q325)</f>
        <v>0</v>
      </c>
      <c r="S325" s="318">
        <f>R325/$X$2</f>
        <v>0</v>
      </c>
      <c r="T325" s="318">
        <f>IF(S325&gt;=$X$3,1,0)</f>
        <v>0</v>
      </c>
      <c r="U325" s="318">
        <f>O325*T325+P325*T325</f>
        <v>0</v>
      </c>
    </row>
    <row r="326" spans="1:21" s="318" customFormat="1" x14ac:dyDescent="0.2">
      <c r="A326" s="322">
        <v>36999</v>
      </c>
      <c r="B326" s="321">
        <v>196.49099699999999</v>
      </c>
      <c r="C326" s="320">
        <f>LN(B326/B325)</f>
        <v>9.4392063197717979E-3</v>
      </c>
      <c r="D326" s="320">
        <f>AVERAGE(C306:C326)</f>
        <v>-1.1148121328610611E-5</v>
      </c>
      <c r="E326" s="318">
        <f>_xlfn.STDEV.S(C306:C326)</f>
        <v>1.3894609365482175E-2</v>
      </c>
      <c r="F326" s="318">
        <f>E326*(21/(21-1.5))</f>
        <v>1.4963425470519265E-2</v>
      </c>
      <c r="G326" s="318">
        <f>_xlfn.VAR.S(C306:C326)</f>
        <v>1.9306016941934495E-4</v>
      </c>
      <c r="H326" s="318">
        <f>G326*(21/(21-1))</f>
        <v>2.0271317789031222E-4</v>
      </c>
      <c r="I326" s="320">
        <f>(SUM(C263:C283)*1+SUM(C284:C304)*2+SUM(C305:C325)*3)/6</f>
        <v>-1.6109884100225548E-2</v>
      </c>
      <c r="J326" s="318">
        <f>IF(C326*O326&lt;&gt;0,C326,0)</f>
        <v>0</v>
      </c>
      <c r="K326" s="318" t="str">
        <f>IF(C326*O326=0,"",C326)</f>
        <v/>
      </c>
      <c r="O326" s="318">
        <f>IF(ISBLANK(L326),0,1)</f>
        <v>0</v>
      </c>
      <c r="P326" s="318">
        <f>IF(ISBLANK(M326),0,1)</f>
        <v>0</v>
      </c>
      <c r="Q326" s="318">
        <f>O326+P326</f>
        <v>0</v>
      </c>
      <c r="R326" s="318">
        <f>SUM(Q201:Q326)</f>
        <v>0</v>
      </c>
      <c r="S326" s="318">
        <f>R326/$X$2</f>
        <v>0</v>
      </c>
      <c r="T326" s="318">
        <f>IF(S326&gt;=$X$3,1,0)</f>
        <v>0</v>
      </c>
      <c r="U326" s="318">
        <f>O326*T326+P326*T326</f>
        <v>0</v>
      </c>
    </row>
    <row r="327" spans="1:21" s="318" customFormat="1" x14ac:dyDescent="0.2">
      <c r="A327" s="322">
        <v>37000</v>
      </c>
      <c r="B327" s="321">
        <v>195.99899300000001</v>
      </c>
      <c r="C327" s="320">
        <f>LN(B327/B326)</f>
        <v>-2.507092003584419E-3</v>
      </c>
      <c r="D327" s="320">
        <f>AVERAGE(C307:C327)</f>
        <v>2.9121864049195243E-4</v>
      </c>
      <c r="E327" s="318">
        <f>_xlfn.STDEV.S(C307:C327)</f>
        <v>1.3760936985495483E-2</v>
      </c>
      <c r="F327" s="318">
        <f>E327*(21/(21-1.5))</f>
        <v>1.4819470599764366E-2</v>
      </c>
      <c r="G327" s="318">
        <f>_xlfn.VAR.S(C307:C327)</f>
        <v>1.8936338671877753E-4</v>
      </c>
      <c r="H327" s="318">
        <f>G327*(21/(21-1))</f>
        <v>1.9883155605471641E-4</v>
      </c>
      <c r="I327" s="320">
        <f>(SUM(C264:C284)*1+SUM(C285:C305)*2+SUM(C306:C326)*3)/6</f>
        <v>-1.1022145511406177E-2</v>
      </c>
      <c r="J327" s="318">
        <f>IF(C327*O327&lt;&gt;0,C327,0)</f>
        <v>0</v>
      </c>
      <c r="K327" s="318" t="str">
        <f>IF(C327*O327=0,"",C327)</f>
        <v/>
      </c>
      <c r="O327" s="318">
        <f>IF(ISBLANK(L327),0,1)</f>
        <v>0</v>
      </c>
      <c r="P327" s="318">
        <f>IF(ISBLANK(M327),0,1)</f>
        <v>0</v>
      </c>
      <c r="Q327" s="318">
        <f>O327+P327</f>
        <v>0</v>
      </c>
      <c r="R327" s="318">
        <f>SUM(Q202:Q327)</f>
        <v>0</v>
      </c>
      <c r="S327" s="318">
        <f>R327/$X$2</f>
        <v>0</v>
      </c>
      <c r="T327" s="318">
        <f>IF(S327&gt;=$X$3,1,0)</f>
        <v>0</v>
      </c>
      <c r="U327" s="318">
        <f>O327*T327+P327*T327</f>
        <v>0</v>
      </c>
    </row>
    <row r="328" spans="1:21" s="318" customFormat="1" x14ac:dyDescent="0.2">
      <c r="A328" s="322">
        <v>37001</v>
      </c>
      <c r="B328" s="321">
        <v>195.31500199999999</v>
      </c>
      <c r="C328" s="320">
        <f>LN(B328/B327)</f>
        <v>-3.4958713735468005E-3</v>
      </c>
      <c r="D328" s="320">
        <f>AVERAGE(C308:C328)</f>
        <v>7.9184979852770019E-4</v>
      </c>
      <c r="E328" s="318">
        <f>_xlfn.STDEV.S(C308:C328)</f>
        <v>1.3401206427835741E-2</v>
      </c>
      <c r="F328" s="318">
        <f>E328*(21/(21-1.5))</f>
        <v>1.4432068460746182E-2</v>
      </c>
      <c r="G328" s="318">
        <f>_xlfn.VAR.S(C308:C328)</f>
        <v>1.7959233372146597E-4</v>
      </c>
      <c r="H328" s="318">
        <f>G328*(21/(21-1))</f>
        <v>1.8857195040753927E-4</v>
      </c>
      <c r="I328" s="320">
        <f>(SUM(C265:C285)*1+SUM(C286:C306)*2+SUM(C307:C327)*3)/6</f>
        <v>-1.3547647680035293E-2</v>
      </c>
      <c r="J328" s="318">
        <f>IF(C328*O328&lt;&gt;0,C328,0)</f>
        <v>0</v>
      </c>
      <c r="K328" s="318" t="str">
        <f>IF(C328*O328=0,"",C328)</f>
        <v/>
      </c>
      <c r="O328" s="318">
        <f>IF(ISBLANK(L328),0,1)</f>
        <v>0</v>
      </c>
      <c r="P328" s="318">
        <f>IF(ISBLANK(M328),0,1)</f>
        <v>0</v>
      </c>
      <c r="Q328" s="318">
        <f>O328+P328</f>
        <v>0</v>
      </c>
      <c r="R328" s="318">
        <f>SUM(Q203:Q328)</f>
        <v>0</v>
      </c>
      <c r="S328" s="318">
        <f>R328/$X$2</f>
        <v>0</v>
      </c>
      <c r="T328" s="318">
        <f>IF(S328&gt;=$X$3,1,0)</f>
        <v>0</v>
      </c>
      <c r="U328" s="318">
        <f>O328*T328+P328*T328</f>
        <v>0</v>
      </c>
    </row>
    <row r="329" spans="1:21" s="318" customFormat="1" x14ac:dyDescent="0.2">
      <c r="A329" s="322">
        <v>37004</v>
      </c>
      <c r="B329" s="321">
        <v>195.79499799999999</v>
      </c>
      <c r="C329" s="320">
        <f>LN(B329/B328)</f>
        <v>2.4545332054271354E-3</v>
      </c>
      <c r="D329" s="320">
        <f>AVERAGE(C309:C329)</f>
        <v>2.5360948850371406E-4</v>
      </c>
      <c r="E329" s="318">
        <f>_xlfn.STDEV.S(C309:C329)</f>
        <v>1.3077494566987641E-2</v>
      </c>
      <c r="F329" s="318">
        <f>E329*(21/(21-1.5))</f>
        <v>1.4083455687525151E-2</v>
      </c>
      <c r="G329" s="318">
        <f>_xlfn.VAR.S(C309:C329)</f>
        <v>1.7102086414959129E-4</v>
      </c>
      <c r="H329" s="318">
        <f>G329*(21/(21-1))</f>
        <v>1.7957190735707086E-4</v>
      </c>
      <c r="I329" s="320">
        <f>(SUM(C266:C286)*1+SUM(C287:C307)*2+SUM(C308:C328)*3)/6</f>
        <v>-1.2780371953154524E-2</v>
      </c>
      <c r="J329" s="318">
        <f>IF(C329*O329&lt;&gt;0,C329,0)</f>
        <v>0</v>
      </c>
      <c r="K329" s="318" t="str">
        <f>IF(C329*O329=0,"",C329)</f>
        <v/>
      </c>
      <c r="O329" s="318">
        <f>IF(ISBLANK(L329),0,1)</f>
        <v>0</v>
      </c>
      <c r="P329" s="318">
        <f>IF(ISBLANK(M329),0,1)</f>
        <v>0</v>
      </c>
      <c r="Q329" s="318">
        <f>O329+P329</f>
        <v>0</v>
      </c>
      <c r="R329" s="318">
        <f>SUM(Q204:Q329)</f>
        <v>0</v>
      </c>
      <c r="S329" s="318">
        <f>R329/$X$2</f>
        <v>0</v>
      </c>
      <c r="T329" s="318">
        <f>IF(S329&gt;=$X$3,1,0)</f>
        <v>0</v>
      </c>
      <c r="U329" s="318">
        <f>O329*T329+P329*T329</f>
        <v>0</v>
      </c>
    </row>
    <row r="330" spans="1:21" s="318" customFormat="1" x14ac:dyDescent="0.2">
      <c r="A330" s="322">
        <v>37005</v>
      </c>
      <c r="B330" s="321">
        <v>197.95399499999999</v>
      </c>
      <c r="C330" s="320">
        <f>LN(B330/B329)</f>
        <v>1.0966471918498274E-2</v>
      </c>
      <c r="D330" s="320">
        <f>AVERAGE(C310:C330)</f>
        <v>1.5381540739666608E-3</v>
      </c>
      <c r="E330" s="318">
        <f>_xlfn.STDEV.S(C310:C330)</f>
        <v>1.2720181298034273E-2</v>
      </c>
      <c r="F330" s="318">
        <f>E330*(21/(21-1.5))</f>
        <v>1.3698656782498448E-2</v>
      </c>
      <c r="G330" s="318">
        <f>_xlfn.VAR.S(C310:C330)</f>
        <v>1.6180301225486089E-4</v>
      </c>
      <c r="H330" s="318">
        <f>G330*(21/(21-1))</f>
        <v>1.6989316286760393E-4</v>
      </c>
      <c r="I330" s="320">
        <f>(SUM(C267:C287)*1+SUM(C288:C308)*2+SUM(C309:C329)*3)/6</f>
        <v>-1.6206845959086363E-2</v>
      </c>
      <c r="J330" s="318">
        <f>IF(C330*O330&lt;&gt;0,C330,0)</f>
        <v>0</v>
      </c>
      <c r="K330" s="318" t="str">
        <f>IF(C330*O330=0,"",C330)</f>
        <v/>
      </c>
      <c r="O330" s="318">
        <f>IF(ISBLANK(L330),0,1)</f>
        <v>0</v>
      </c>
      <c r="P330" s="318">
        <f>IF(ISBLANK(M330),0,1)</f>
        <v>0</v>
      </c>
      <c r="Q330" s="318">
        <f>O330+P330</f>
        <v>0</v>
      </c>
      <c r="R330" s="318">
        <f>SUM(Q205:Q330)</f>
        <v>0</v>
      </c>
      <c r="S330" s="318">
        <f>R330/$X$2</f>
        <v>0</v>
      </c>
      <c r="T330" s="318">
        <f>IF(S330&gt;=$X$3,1,0)</f>
        <v>0</v>
      </c>
      <c r="U330" s="318">
        <f>O330*T330+P330*T330</f>
        <v>0</v>
      </c>
    </row>
    <row r="331" spans="1:21" s="318" customFormat="1" x14ac:dyDescent="0.2">
      <c r="A331" s="322">
        <v>37006</v>
      </c>
      <c r="B331" s="321">
        <v>197.554993</v>
      </c>
      <c r="C331" s="320">
        <f>LN(B331/B330)</f>
        <v>-2.0176640605717847E-3</v>
      </c>
      <c r="D331" s="320">
        <f>AVERAGE(C311:C331)</f>
        <v>2.9186836033830328E-3</v>
      </c>
      <c r="E331" s="318">
        <f>_xlfn.STDEV.S(C311:C331)</f>
        <v>1.036672031235495E-2</v>
      </c>
      <c r="F331" s="318">
        <f>E331*(21/(21-1.5))</f>
        <v>1.1164160336382253E-2</v>
      </c>
      <c r="G331" s="318">
        <f>_xlfn.VAR.S(C311:C331)</f>
        <v>1.0746889003459271E-4</v>
      </c>
      <c r="H331" s="318">
        <f>G331*(21/(21-1))</f>
        <v>1.1284233453632235E-4</v>
      </c>
      <c r="I331" s="320">
        <f>(SUM(C268:C288)*1+SUM(C289:C309)*2+SUM(C310:C330)*3)/6</f>
        <v>-6.9169231561451135E-3</v>
      </c>
      <c r="J331" s="318">
        <f>IF(C331*O331&lt;&gt;0,C331,0)</f>
        <v>0</v>
      </c>
      <c r="K331" s="318" t="str">
        <f>IF(C331*O331=0,"",C331)</f>
        <v/>
      </c>
      <c r="O331" s="318">
        <f>IF(ISBLANK(L331),0,1)</f>
        <v>0</v>
      </c>
      <c r="P331" s="318">
        <f>IF(ISBLANK(M331),0,1)</f>
        <v>0</v>
      </c>
      <c r="Q331" s="318">
        <f>O331+P331</f>
        <v>0</v>
      </c>
      <c r="R331" s="318">
        <f>SUM(Q206:Q331)</f>
        <v>0</v>
      </c>
      <c r="S331" s="318">
        <f>R331/$X$2</f>
        <v>0</v>
      </c>
      <c r="T331" s="318">
        <f>IF(S331&gt;=$X$3,1,0)</f>
        <v>0</v>
      </c>
      <c r="U331" s="318">
        <f>O331*T331+P331*T331</f>
        <v>0</v>
      </c>
    </row>
    <row r="332" spans="1:21" s="318" customFormat="1" x14ac:dyDescent="0.2">
      <c r="A332" s="322">
        <v>37007</v>
      </c>
      <c r="B332" s="321">
        <v>197.779999</v>
      </c>
      <c r="C332" s="320">
        <f>LN(B332/B331)</f>
        <v>1.1383056336979264E-3</v>
      </c>
      <c r="D332" s="320">
        <f>AVERAGE(C312:C332)</f>
        <v>3.1389909978232818E-3</v>
      </c>
      <c r="E332" s="318">
        <f>_xlfn.STDEV.S(C312:C332)</f>
        <v>1.027248945428272E-2</v>
      </c>
      <c r="F332" s="318">
        <f>E332*(21/(21-1.5))</f>
        <v>1.1062680950766006E-2</v>
      </c>
      <c r="G332" s="318">
        <f>_xlfn.VAR.S(C312:C332)</f>
        <v>1.055240395883497E-4</v>
      </c>
      <c r="H332" s="318">
        <f>G332*(21/(21-1))</f>
        <v>1.108002415677672E-4</v>
      </c>
      <c r="I332" s="320">
        <f>(SUM(C269:C289)*1+SUM(C290:C310)*2+SUM(C311:C331)*3)/6</f>
        <v>-2.3124634176772733E-3</v>
      </c>
      <c r="J332" s="318">
        <f>IF(C332*O332&lt;&gt;0,C332,0)</f>
        <v>0</v>
      </c>
      <c r="K332" s="318" t="str">
        <f>IF(C332*O332=0,"",C332)</f>
        <v/>
      </c>
      <c r="O332" s="318">
        <f>IF(ISBLANK(L332),0,1)</f>
        <v>0</v>
      </c>
      <c r="P332" s="318">
        <f>IF(ISBLANK(M332),0,1)</f>
        <v>0</v>
      </c>
      <c r="Q332" s="318">
        <f>O332+P332</f>
        <v>0</v>
      </c>
      <c r="R332" s="318">
        <f>SUM(Q207:Q332)</f>
        <v>0</v>
      </c>
      <c r="S332" s="318">
        <f>R332/$X$2</f>
        <v>0</v>
      </c>
      <c r="T332" s="318">
        <f>IF(S332&gt;=$X$3,1,0)</f>
        <v>0</v>
      </c>
      <c r="U332" s="318">
        <f>O332*T332+P332*T332</f>
        <v>0</v>
      </c>
    </row>
    <row r="333" spans="1:21" s="318" customFormat="1" x14ac:dyDescent="0.2">
      <c r="A333" s="322">
        <v>37008</v>
      </c>
      <c r="B333" s="321">
        <v>200.95199600000001</v>
      </c>
      <c r="C333" s="320">
        <f>LN(B333/B332)</f>
        <v>1.5910756879267383E-2</v>
      </c>
      <c r="D333" s="320">
        <f>AVERAGE(C313:C333)</f>
        <v>3.2113453315007817E-3</v>
      </c>
      <c r="E333" s="318">
        <f>_xlfn.STDEV.S(C313:C333)</f>
        <v>1.036068058160481E-2</v>
      </c>
      <c r="F333" s="318">
        <f>E333*(21/(21-1.5))</f>
        <v>1.1157656010959026E-2</v>
      </c>
      <c r="G333" s="318">
        <f>_xlfn.VAR.S(C313:C333)</f>
        <v>1.0734370211404299E-4</v>
      </c>
      <c r="H333" s="318">
        <f>G333*(21/(21-1))</f>
        <v>1.1271088721974515E-4</v>
      </c>
      <c r="I333" s="320">
        <f>(SUM(C270:C290)*1+SUM(C291:C311)*2+SUM(C312:C332)*3)/6</f>
        <v>-3.4014507341316356E-3</v>
      </c>
      <c r="J333" s="318">
        <f>IF(C333*O333&lt;&gt;0,C333,0)</f>
        <v>0</v>
      </c>
      <c r="K333" s="318" t="str">
        <f>IF(C333*O333=0,"",C333)</f>
        <v/>
      </c>
      <c r="O333" s="318">
        <f>IF(ISBLANK(L333),0,1)</f>
        <v>0</v>
      </c>
      <c r="P333" s="318">
        <f>IF(ISBLANK(M333),0,1)</f>
        <v>0</v>
      </c>
      <c r="Q333" s="318">
        <f>O333+P333</f>
        <v>0</v>
      </c>
      <c r="R333" s="318">
        <f>SUM(Q208:Q333)</f>
        <v>0</v>
      </c>
      <c r="S333" s="318">
        <f>R333/$X$2</f>
        <v>0</v>
      </c>
      <c r="T333" s="318">
        <f>IF(S333&gt;=$X$3,1,0)</f>
        <v>0</v>
      </c>
      <c r="U333" s="318">
        <f>O333*T333+P333*T333</f>
        <v>0</v>
      </c>
    </row>
    <row r="334" spans="1:21" s="318" customFormat="1" x14ac:dyDescent="0.2">
      <c r="A334" s="322">
        <v>37011</v>
      </c>
      <c r="B334" s="321">
        <v>202.44000199999999</v>
      </c>
      <c r="C334" s="320">
        <f>LN(B334/B333)</f>
        <v>7.3775025603583814E-3</v>
      </c>
      <c r="D334" s="320">
        <f>AVERAGE(C314:C334)</f>
        <v>2.9761352174780238E-3</v>
      </c>
      <c r="E334" s="318">
        <f>_xlfn.STDEV.S(C314:C334)</f>
        <v>1.0198425639329095E-2</v>
      </c>
      <c r="F334" s="318">
        <f>E334*(21/(21-1.5))</f>
        <v>1.0982919919277486E-2</v>
      </c>
      <c r="G334" s="318">
        <f>_xlfn.VAR.S(C314:C334)</f>
        <v>1.0400788552092507E-4</v>
      </c>
      <c r="H334" s="318">
        <f>G334*(21/(21-1))</f>
        <v>1.0920827979697133E-4</v>
      </c>
      <c r="I334" s="320">
        <f>(SUM(C271:C291)*1+SUM(C292:C312)*2+SUM(C313:C333)*3)/6</f>
        <v>3.9655205960535305E-3</v>
      </c>
      <c r="J334" s="318">
        <f>IF(C334*O334&lt;&gt;0,C334,0)</f>
        <v>0</v>
      </c>
      <c r="K334" s="318" t="str">
        <f>IF(C334*O334=0,"",C334)</f>
        <v/>
      </c>
      <c r="O334" s="318">
        <f>IF(ISBLANK(L334),0,1)</f>
        <v>0</v>
      </c>
      <c r="P334" s="318">
        <f>IF(ISBLANK(M334),0,1)</f>
        <v>0</v>
      </c>
      <c r="Q334" s="318">
        <f>O334+P334</f>
        <v>0</v>
      </c>
      <c r="R334" s="318">
        <f>SUM(Q209:Q334)</f>
        <v>0</v>
      </c>
      <c r="S334" s="318">
        <f>R334/$X$2</f>
        <v>0</v>
      </c>
      <c r="T334" s="318">
        <f>IF(S334&gt;=$X$3,1,0)</f>
        <v>0</v>
      </c>
      <c r="U334" s="318">
        <f>O334*T334+P334*T334</f>
        <v>0</v>
      </c>
    </row>
    <row r="335" spans="1:21" s="318" customFormat="1" x14ac:dyDescent="0.2">
      <c r="A335" s="322">
        <v>37013</v>
      </c>
      <c r="B335" s="321">
        <v>202.578003</v>
      </c>
      <c r="C335" s="320">
        <f>LN(B335/B334)</f>
        <v>6.8145615077248314E-4</v>
      </c>
      <c r="D335" s="320">
        <f>AVERAGE(C315:C335)</f>
        <v>3.3803696759083348E-3</v>
      </c>
      <c r="E335" s="318">
        <f>_xlfn.STDEV.S(C315:C335)</f>
        <v>9.9138934327946196E-3</v>
      </c>
      <c r="F335" s="318">
        <f>E335*(21/(21-1.5))</f>
        <v>1.0676500619932666E-2</v>
      </c>
      <c r="G335" s="318">
        <f>_xlfn.VAR.S(C315:C335)</f>
        <v>9.8285282996808277E-5</v>
      </c>
      <c r="H335" s="318">
        <f>G335*(21/(21-1))</f>
        <v>1.0319954714664869E-4</v>
      </c>
      <c r="I335" s="320">
        <f>(SUM(C272:C292)*1+SUM(C293:C313)*2+SUM(C314:C334)*3)/6</f>
        <v>4.1517573764309019E-3</v>
      </c>
      <c r="J335" s="318">
        <f>IF(C335*O335&lt;&gt;0,C335,0)</f>
        <v>0</v>
      </c>
      <c r="K335" s="318" t="str">
        <f>IF(C335*O335=0,"",C335)</f>
        <v/>
      </c>
      <c r="O335" s="318">
        <f>IF(ISBLANK(L335),0,1)</f>
        <v>0</v>
      </c>
      <c r="P335" s="318">
        <f>IF(ISBLANK(M335),0,1)</f>
        <v>0</v>
      </c>
      <c r="Q335" s="318">
        <f>O335+P335</f>
        <v>0</v>
      </c>
      <c r="R335" s="318">
        <f>SUM(Q210:Q335)</f>
        <v>0</v>
      </c>
      <c r="S335" s="318">
        <f>R335/$X$2</f>
        <v>0</v>
      </c>
      <c r="T335" s="318">
        <f>IF(S335&gt;=$X$3,1,0)</f>
        <v>0</v>
      </c>
      <c r="U335" s="318">
        <f>O335*T335+P335*T335</f>
        <v>0</v>
      </c>
    </row>
    <row r="336" spans="1:21" s="318" customFormat="1" x14ac:dyDescent="0.2">
      <c r="A336" s="322">
        <v>37014</v>
      </c>
      <c r="B336" s="321">
        <v>200.225998</v>
      </c>
      <c r="C336" s="320">
        <f>LN(B336/B335)</f>
        <v>-1.1678293786237828E-2</v>
      </c>
      <c r="D336" s="320">
        <f>AVERAGE(C316:C336)</f>
        <v>2.8187081266518995E-3</v>
      </c>
      <c r="E336" s="318">
        <f>_xlfn.STDEV.S(C316:C336)</f>
        <v>1.0428787242338554E-2</v>
      </c>
      <c r="F336" s="318">
        <f>E336*(21/(21-1.5))</f>
        <v>1.1231001645595364E-2</v>
      </c>
      <c r="G336" s="318">
        <f>_xlfn.VAR.S(C316:C336)</f>
        <v>1.0875960334596337E-4</v>
      </c>
      <c r="H336" s="318">
        <f>G336*(21/(21-1))</f>
        <v>1.1419758351326154E-4</v>
      </c>
      <c r="I336" s="320">
        <f>(SUM(C273:C293)*1+SUM(C294:C314)*2+SUM(C315:C335)*3)/6</f>
        <v>7.0690107861708833E-3</v>
      </c>
      <c r="J336" s="318">
        <f>IF(C336*O336&lt;&gt;0,C336,0)</f>
        <v>0</v>
      </c>
      <c r="K336" s="318" t="str">
        <f>IF(C336*O336=0,"",C336)</f>
        <v/>
      </c>
      <c r="O336" s="318">
        <f>IF(ISBLANK(L336),0,1)</f>
        <v>0</v>
      </c>
      <c r="P336" s="318">
        <f>IF(ISBLANK(M336),0,1)</f>
        <v>0</v>
      </c>
      <c r="Q336" s="318">
        <f>O336+P336</f>
        <v>0</v>
      </c>
      <c r="R336" s="318">
        <f>SUM(Q211:Q336)</f>
        <v>0</v>
      </c>
      <c r="S336" s="318">
        <f>R336/$X$2</f>
        <v>0</v>
      </c>
      <c r="T336" s="318">
        <f>IF(S336&gt;=$X$3,1,0)</f>
        <v>0</v>
      </c>
      <c r="U336" s="318">
        <f>O336*T336+P336*T336</f>
        <v>0</v>
      </c>
    </row>
    <row r="337" spans="1:21" s="318" customFormat="1" x14ac:dyDescent="0.2">
      <c r="A337" s="322">
        <v>37015</v>
      </c>
      <c r="B337" s="321">
        <v>200.578003</v>
      </c>
      <c r="C337" s="320">
        <f>LN(B337/B336)</f>
        <v>1.7564948933863533E-3</v>
      </c>
      <c r="D337" s="320">
        <f>AVERAGE(C317:C337)</f>
        <v>2.2258904868231134E-3</v>
      </c>
      <c r="E337" s="318">
        <f>_xlfn.STDEV.S(C317:C337)</f>
        <v>1.0097716280650138E-2</v>
      </c>
      <c r="F337" s="318">
        <f>E337*(21/(21-1.5))</f>
        <v>1.0874463686853995E-2</v>
      </c>
      <c r="G337" s="318">
        <f>_xlfn.VAR.S(C317:C337)</f>
        <v>1.0196387408450687E-4</v>
      </c>
      <c r="H337" s="318">
        <f>G337*(21/(21-1))</f>
        <v>1.0706206778873221E-4</v>
      </c>
      <c r="I337" s="320">
        <f>(SUM(C274:C294)*1+SUM(C295:C315)*2+SUM(C316:C336)*3)/6</f>
        <v>2.9171856802909696E-4</v>
      </c>
      <c r="J337" s="318">
        <f>IF(C337*O337&lt;&gt;0,C337,0)</f>
        <v>0</v>
      </c>
      <c r="K337" s="318" t="str">
        <f>IF(C337*O337=0,"",C337)</f>
        <v/>
      </c>
      <c r="O337" s="318">
        <f>IF(ISBLANK(L337),0,1)</f>
        <v>0</v>
      </c>
      <c r="P337" s="318">
        <f>IF(ISBLANK(M337),0,1)</f>
        <v>0</v>
      </c>
      <c r="Q337" s="318">
        <f>O337+P337</f>
        <v>0</v>
      </c>
      <c r="R337" s="318">
        <f>SUM(Q212:Q337)</f>
        <v>0</v>
      </c>
      <c r="S337" s="318">
        <f>R337/$X$2</f>
        <v>0</v>
      </c>
      <c r="T337" s="318">
        <f>IF(S337&gt;=$X$3,1,0)</f>
        <v>0</v>
      </c>
      <c r="U337" s="318">
        <f>O337*T337+P337*T337</f>
        <v>0</v>
      </c>
    </row>
    <row r="338" spans="1:21" s="318" customFormat="1" x14ac:dyDescent="0.2">
      <c r="A338" s="322">
        <v>37018</v>
      </c>
      <c r="B338" s="321">
        <v>202.71400499999999</v>
      </c>
      <c r="C338" s="320">
        <f>LN(B338/B337)</f>
        <v>1.0592929842489072E-2</v>
      </c>
      <c r="D338" s="320">
        <f>AVERAGE(C318:C338)</f>
        <v>2.8187097999004124E-3</v>
      </c>
      <c r="E338" s="318">
        <f>_xlfn.STDEV.S(C318:C338)</f>
        <v>1.0210878068836925E-2</v>
      </c>
      <c r="F338" s="318">
        <f>E338*(21/(21-1.5))</f>
        <v>1.0996330227978227E-2</v>
      </c>
      <c r="G338" s="318">
        <f>_xlfn.VAR.S(C318:C338)</f>
        <v>1.042620309366549E-4</v>
      </c>
      <c r="H338" s="318">
        <f>G338*(21/(21-1))</f>
        <v>1.0947513248348765E-4</v>
      </c>
      <c r="I338" s="320">
        <f>(SUM(C275:C295)*1+SUM(C296:C316)*2+SUM(C317:C337)*3)/6</f>
        <v>1.0914847789650027E-3</v>
      </c>
      <c r="J338" s="318">
        <f>IF(C338*O338&lt;&gt;0,C338,0)</f>
        <v>0</v>
      </c>
      <c r="K338" s="318" t="str">
        <f>IF(C338*O338=0,"",C338)</f>
        <v/>
      </c>
      <c r="O338" s="318">
        <f>IF(ISBLANK(L338),0,1)</f>
        <v>0</v>
      </c>
      <c r="P338" s="318">
        <f>IF(ISBLANK(M338),0,1)</f>
        <v>0</v>
      </c>
      <c r="Q338" s="318">
        <f>O338+P338</f>
        <v>0</v>
      </c>
      <c r="R338" s="318">
        <f>SUM(Q213:Q338)</f>
        <v>0</v>
      </c>
      <c r="S338" s="318">
        <f>R338/$X$2</f>
        <v>0</v>
      </c>
      <c r="T338" s="318">
        <f>IF(S338&gt;=$X$3,1,0)</f>
        <v>0</v>
      </c>
      <c r="U338" s="318">
        <f>O338*T338+P338*T338</f>
        <v>0</v>
      </c>
    </row>
    <row r="339" spans="1:21" s="318" customFormat="1" x14ac:dyDescent="0.2">
      <c r="A339" s="322">
        <v>37019</v>
      </c>
      <c r="B339" s="321">
        <v>203.391006</v>
      </c>
      <c r="C339" s="320">
        <f>LN(B339/B338)</f>
        <v>3.3341210219588451E-3</v>
      </c>
      <c r="D339" s="320">
        <f>AVERAGE(C319:C339)</f>
        <v>3.8766713329602951E-3</v>
      </c>
      <c r="E339" s="318">
        <f>_xlfn.STDEV.S(C319:C339)</f>
        <v>8.9191760700792731E-3</v>
      </c>
      <c r="F339" s="318">
        <f>E339*(21/(21-1.5))</f>
        <v>9.6052665370084476E-3</v>
      </c>
      <c r="G339" s="318">
        <f>_xlfn.VAR.S(C319:C339)</f>
        <v>7.9551701769074747E-5</v>
      </c>
      <c r="H339" s="318">
        <f>G339*(21/(21-1))</f>
        <v>8.3529286857528487E-5</v>
      </c>
      <c r="I339" s="320">
        <f>(SUM(C276:C296)*1+SUM(C297:C317)*2+SUM(C318:C338)*3)/6</f>
        <v>5.7330543350331093E-3</v>
      </c>
      <c r="J339" s="318">
        <f>IF(C339*O339&lt;&gt;0,C339,0)</f>
        <v>0</v>
      </c>
      <c r="K339" s="318" t="str">
        <f>IF(C339*O339=0,"",C339)</f>
        <v/>
      </c>
      <c r="O339" s="318">
        <f>IF(ISBLANK(L339),0,1)</f>
        <v>0</v>
      </c>
      <c r="P339" s="318">
        <f>IF(ISBLANK(M339),0,1)</f>
        <v>0</v>
      </c>
      <c r="Q339" s="318">
        <f>O339+P339</f>
        <v>0</v>
      </c>
      <c r="R339" s="318">
        <f>SUM(Q214:Q339)</f>
        <v>0</v>
      </c>
      <c r="S339" s="318">
        <f>R339/$X$2</f>
        <v>0</v>
      </c>
      <c r="T339" s="318">
        <f>IF(S339&gt;=$X$3,1,0)</f>
        <v>0</v>
      </c>
      <c r="U339" s="318">
        <f>O339*T339+P339*T339</f>
        <v>0</v>
      </c>
    </row>
    <row r="340" spans="1:21" s="318" customFormat="1" x14ac:dyDescent="0.2">
      <c r="A340" s="322">
        <v>37020</v>
      </c>
      <c r="B340" s="321">
        <v>202.58500699999999</v>
      </c>
      <c r="C340" s="320">
        <f>LN(B340/B339)</f>
        <v>-3.9706782329884689E-3</v>
      </c>
      <c r="D340" s="320">
        <f>AVERAGE(C320:C340)</f>
        <v>3.9062624823196822E-3</v>
      </c>
      <c r="E340" s="318">
        <f>_xlfn.STDEV.S(C320:C340)</f>
        <v>8.890659659396628E-3</v>
      </c>
      <c r="F340" s="318">
        <f>E340*(21/(21-1.5))</f>
        <v>9.574556556273291E-3</v>
      </c>
      <c r="G340" s="318">
        <f>_xlfn.VAR.S(C320:C340)</f>
        <v>7.9043829179222552E-5</v>
      </c>
      <c r="H340" s="318">
        <f>G340*(21/(21-1))</f>
        <v>8.2996020638183683E-5</v>
      </c>
      <c r="I340" s="320">
        <f>(SUM(C277:C297)*1+SUM(C298:C318)*2+SUM(C319:C339)*3)/6</f>
        <v>7.2076448119292131E-3</v>
      </c>
      <c r="J340" s="318">
        <f>IF(C340*O340&lt;&gt;0,C340,0)</f>
        <v>0</v>
      </c>
      <c r="K340" s="318" t="str">
        <f>IF(C340*O340=0,"",C340)</f>
        <v/>
      </c>
      <c r="O340" s="318">
        <f>IF(ISBLANK(L340),0,1)</f>
        <v>0</v>
      </c>
      <c r="P340" s="318">
        <f>IF(ISBLANK(M340),0,1)</f>
        <v>0</v>
      </c>
      <c r="Q340" s="318">
        <f>O340+P340</f>
        <v>0</v>
      </c>
      <c r="R340" s="318">
        <f>SUM(Q215:Q340)</f>
        <v>0</v>
      </c>
      <c r="S340" s="318">
        <f>R340/$X$2</f>
        <v>0</v>
      </c>
      <c r="T340" s="318">
        <f>IF(S340&gt;=$X$3,1,0)</f>
        <v>0</v>
      </c>
      <c r="U340" s="318">
        <f>O340*T340+P340*T340</f>
        <v>0</v>
      </c>
    </row>
    <row r="341" spans="1:21" s="318" customFormat="1" x14ac:dyDescent="0.2">
      <c r="A341" s="322">
        <v>37021</v>
      </c>
      <c r="B341" s="321">
        <v>205.86700400000001</v>
      </c>
      <c r="C341" s="320">
        <f>LN(B341/B340)</f>
        <v>1.6070762527422316E-2</v>
      </c>
      <c r="D341" s="320">
        <f>AVERAGE(C321:C341)</f>
        <v>3.5519266169037537E-3</v>
      </c>
      <c r="E341" s="318">
        <f>_xlfn.STDEV.S(C321:C341)</f>
        <v>8.19096238515102E-3</v>
      </c>
      <c r="F341" s="318">
        <f>E341*(21/(21-1.5))</f>
        <v>8.8210364147780218E-3</v>
      </c>
      <c r="G341" s="318">
        <f>_xlfn.VAR.S(C321:C341)</f>
        <v>6.7091864794958882E-5</v>
      </c>
      <c r="H341" s="318">
        <f>G341*(21/(21-1))</f>
        <v>7.0446458034706825E-5</v>
      </c>
      <c r="I341" s="320">
        <f>(SUM(C278:C298)*1+SUM(C299:C319)*2+SUM(C320:C340)*3)/6</f>
        <v>3.5428061098381619E-3</v>
      </c>
      <c r="J341" s="318">
        <f>IF(C341*O341&lt;&gt;0,C341,0)</f>
        <v>0</v>
      </c>
      <c r="K341" s="318" t="str">
        <f>IF(C341*O341=0,"",C341)</f>
        <v/>
      </c>
      <c r="O341" s="318">
        <f>IF(ISBLANK(L341),0,1)</f>
        <v>0</v>
      </c>
      <c r="P341" s="318">
        <f>IF(ISBLANK(M341),0,1)</f>
        <v>0</v>
      </c>
      <c r="Q341" s="318">
        <f>O341+P341</f>
        <v>0</v>
      </c>
      <c r="R341" s="318">
        <f>SUM(Q216:Q341)</f>
        <v>0</v>
      </c>
      <c r="S341" s="318">
        <f>R341/$X$2</f>
        <v>0</v>
      </c>
      <c r="T341" s="318">
        <f>IF(S341&gt;=$X$3,1,0)</f>
        <v>0</v>
      </c>
      <c r="U341" s="318">
        <f>O341*T341+P341*T341</f>
        <v>0</v>
      </c>
    </row>
    <row r="342" spans="1:21" s="318" customFormat="1" x14ac:dyDescent="0.2">
      <c r="A342" s="322">
        <v>37022</v>
      </c>
      <c r="B342" s="321">
        <v>206.07200599999999</v>
      </c>
      <c r="C342" s="320">
        <f>LN(B342/B341)</f>
        <v>9.9530276058771368E-4</v>
      </c>
      <c r="D342" s="320">
        <f>AVERAGE(C322:C342)</f>
        <v>3.7428442927143796E-3</v>
      </c>
      <c r="E342" s="318">
        <f>_xlfn.STDEV.S(C322:C342)</f>
        <v>8.0761909428838461E-3</v>
      </c>
      <c r="F342" s="318">
        <f>E342*(21/(21-1.5))</f>
        <v>8.6974364000287577E-3</v>
      </c>
      <c r="G342" s="318">
        <f>_xlfn.VAR.S(C322:C342)</f>
        <v>6.5224860145919074E-5</v>
      </c>
      <c r="H342" s="318">
        <f>G342*(21/(21-1))</f>
        <v>6.8486103153215036E-5</v>
      </c>
      <c r="I342" s="320">
        <f>(SUM(C279:C299)*1+SUM(C300:C320)*2+SUM(C321:C341)*3)/6</f>
        <v>7.1234228302013191E-3</v>
      </c>
      <c r="J342" s="318">
        <f>IF(C342*O342&lt;&gt;0,C342,0)</f>
        <v>0</v>
      </c>
      <c r="K342" s="318" t="str">
        <f>IF(C342*O342=0,"",C342)</f>
        <v/>
      </c>
      <c r="O342" s="318">
        <f>IF(ISBLANK(L342),0,1)</f>
        <v>0</v>
      </c>
      <c r="P342" s="318">
        <f>IF(ISBLANK(M342),0,1)</f>
        <v>0</v>
      </c>
      <c r="Q342" s="318">
        <f>O342+P342</f>
        <v>0</v>
      </c>
      <c r="R342" s="318">
        <f>SUM(Q217:Q342)</f>
        <v>0</v>
      </c>
      <c r="S342" s="318">
        <f>R342/$X$2</f>
        <v>0</v>
      </c>
      <c r="T342" s="318">
        <f>IF(S342&gt;=$X$3,1,0)</f>
        <v>0</v>
      </c>
      <c r="U342" s="318">
        <f>O342*T342+P342*T342</f>
        <v>0</v>
      </c>
    </row>
    <row r="343" spans="1:21" s="318" customFormat="1" x14ac:dyDescent="0.2">
      <c r="A343" s="322">
        <v>37025</v>
      </c>
      <c r="B343" s="321">
        <v>201.53199799999999</v>
      </c>
      <c r="C343" s="320">
        <f>LN(B343/B342)</f>
        <v>-2.2277483615784036E-2</v>
      </c>
      <c r="D343" s="320">
        <f>AVERAGE(C323:C343)</f>
        <v>2.6417799631354901E-3</v>
      </c>
      <c r="E343" s="318">
        <f>_xlfn.STDEV.S(C323:C343)</f>
        <v>9.8683767686223601E-3</v>
      </c>
      <c r="F343" s="318">
        <f>E343*(21/(21-1.5))</f>
        <v>1.0627482673901003E-2</v>
      </c>
      <c r="G343" s="318">
        <f>_xlfn.VAR.S(C323:C343)</f>
        <v>9.7384860047485488E-5</v>
      </c>
      <c r="H343" s="318">
        <f>G343*(21/(21-1))</f>
        <v>1.0225410304985977E-4</v>
      </c>
      <c r="I343" s="320">
        <f>(SUM(C280:C300)*1+SUM(C301:C321)*2+SUM(C322:C342)*3)/6</f>
        <v>8.1754713020195657E-3</v>
      </c>
      <c r="J343" s="318">
        <f>IF(C343*O343&lt;&gt;0,C343,0)</f>
        <v>0</v>
      </c>
      <c r="K343" s="318" t="str">
        <f>IF(C343*O343=0,"",C343)</f>
        <v/>
      </c>
      <c r="O343" s="318">
        <f>IF(ISBLANK(L343),0,1)</f>
        <v>0</v>
      </c>
      <c r="P343" s="318">
        <f>IF(ISBLANK(M343),0,1)</f>
        <v>0</v>
      </c>
      <c r="Q343" s="318">
        <f>O343+P343</f>
        <v>0</v>
      </c>
      <c r="R343" s="318">
        <f>SUM(Q218:Q343)</f>
        <v>0</v>
      </c>
      <c r="S343" s="318">
        <f>R343/$X$2</f>
        <v>0</v>
      </c>
      <c r="T343" s="318">
        <f>IF(S343&gt;=$X$3,1,0)</f>
        <v>0</v>
      </c>
      <c r="U343" s="318">
        <f>O343*T343+P343*T343</f>
        <v>0</v>
      </c>
    </row>
    <row r="344" spans="1:21" s="318" customFormat="1" x14ac:dyDescent="0.2">
      <c r="A344" s="322">
        <v>37026</v>
      </c>
      <c r="B344" s="321">
        <v>203.01400799999999</v>
      </c>
      <c r="C344" s="320">
        <f>LN(B344/B343)</f>
        <v>7.3268138002112789E-3</v>
      </c>
      <c r="D344" s="320">
        <f>AVERAGE(C324:C344)</f>
        <v>2.0962338411597867E-3</v>
      </c>
      <c r="E344" s="318">
        <f>_xlfn.STDEV.S(C324:C344)</f>
        <v>9.2272656061427507E-3</v>
      </c>
      <c r="F344" s="318">
        <f>E344*(21/(21-1.5))</f>
        <v>9.9370552681537303E-3</v>
      </c>
      <c r="G344" s="318">
        <f>_xlfn.VAR.S(C324:C344)</f>
        <v>8.5142430566304946E-5</v>
      </c>
      <c r="H344" s="318">
        <f>G344*(21/(21-1))</f>
        <v>8.93995520946202E-5</v>
      </c>
      <c r="I344" s="320">
        <f>(SUM(C281:C301)*1+SUM(C302:C322)*2+SUM(C323:C343)*3)/6</f>
        <v>-2.9349291465896508E-3</v>
      </c>
      <c r="J344" s="318">
        <f>IF(C344*O344&lt;&gt;0,C344,0)</f>
        <v>0</v>
      </c>
      <c r="K344" s="318" t="str">
        <f>IF(C344*O344=0,"",C344)</f>
        <v/>
      </c>
      <c r="O344" s="318">
        <f>IF(ISBLANK(L344),0,1)</f>
        <v>0</v>
      </c>
      <c r="P344" s="318">
        <f>IF(ISBLANK(M344),0,1)</f>
        <v>0</v>
      </c>
      <c r="Q344" s="318">
        <f>O344+P344</f>
        <v>0</v>
      </c>
      <c r="R344" s="318">
        <f>SUM(Q219:Q344)</f>
        <v>0</v>
      </c>
      <c r="S344" s="318">
        <f>R344/$X$2</f>
        <v>0</v>
      </c>
      <c r="T344" s="318">
        <f>IF(S344&gt;=$X$3,1,0)</f>
        <v>0</v>
      </c>
      <c r="U344" s="318">
        <f>O344*T344+P344*T344</f>
        <v>0</v>
      </c>
    </row>
    <row r="345" spans="1:21" s="318" customFormat="1" x14ac:dyDescent="0.2">
      <c r="A345" s="322">
        <v>37027</v>
      </c>
      <c r="B345" s="321">
        <v>200.983002</v>
      </c>
      <c r="C345" s="320">
        <f>LN(B345/B344)</f>
        <v>-1.0054644268272827E-2</v>
      </c>
      <c r="D345" s="320">
        <f>AVERAGE(C325:C345)</f>
        <v>1.1481542396840538E-3</v>
      </c>
      <c r="E345" s="318">
        <f>_xlfn.STDEV.S(C325:C345)</f>
        <v>9.4112103889478493E-3</v>
      </c>
      <c r="F345" s="318">
        <f>E345*(21/(21-1.5))</f>
        <v>1.0135149649636145E-2</v>
      </c>
      <c r="G345" s="318">
        <f>_xlfn.VAR.S(C325:C345)</f>
        <v>8.8570880985039939E-5</v>
      </c>
      <c r="H345" s="318">
        <f>G345*(21/(21-1))</f>
        <v>9.2999425034291937E-5</v>
      </c>
      <c r="I345" s="320">
        <f>(SUM(C282:C302)*1+SUM(C303:C323)*2+SUM(C324:C344)*3)/6</f>
        <v>2.0339633789415307E-3</v>
      </c>
      <c r="J345" s="318">
        <f>IF(C345*O345&lt;&gt;0,C345,0)</f>
        <v>0</v>
      </c>
      <c r="K345" s="318" t="str">
        <f>IF(C345*O345=0,"",C345)</f>
        <v/>
      </c>
      <c r="O345" s="318">
        <f>IF(ISBLANK(L345),0,1)</f>
        <v>0</v>
      </c>
      <c r="P345" s="318">
        <f>IF(ISBLANK(M345),0,1)</f>
        <v>0</v>
      </c>
      <c r="Q345" s="318">
        <f>O345+P345</f>
        <v>0</v>
      </c>
      <c r="R345" s="318">
        <f>SUM(Q220:Q345)</f>
        <v>0</v>
      </c>
      <c r="S345" s="318">
        <f>R345/$X$2</f>
        <v>0</v>
      </c>
      <c r="T345" s="318">
        <f>IF(S345&gt;=$X$3,1,0)</f>
        <v>0</v>
      </c>
      <c r="U345" s="318">
        <f>O345*T345+P345*T345</f>
        <v>0</v>
      </c>
    </row>
    <row r="346" spans="1:21" s="318" customFormat="1" x14ac:dyDescent="0.2">
      <c r="A346" s="322">
        <v>37029</v>
      </c>
      <c r="B346" s="321">
        <v>205.40100100000001</v>
      </c>
      <c r="C346" s="320">
        <f>LN(B346/B345)</f>
        <v>2.1743833581412034E-2</v>
      </c>
      <c r="D346" s="320">
        <f>AVERAGE(C326:C346)</f>
        <v>2.5612744644892774E-3</v>
      </c>
      <c r="E346" s="318">
        <f>_xlfn.STDEV.S(C326:C346)</f>
        <v>1.0176494855728585E-2</v>
      </c>
      <c r="F346" s="318">
        <f>E346*(21/(21-1.5))</f>
        <v>1.0959302152323091E-2</v>
      </c>
      <c r="G346" s="318">
        <f>_xlfn.VAR.S(C326:C346)</f>
        <v>1.0356104754867033E-4</v>
      </c>
      <c r="H346" s="318">
        <f>G346*(21/(21-1))</f>
        <v>1.0873909992610385E-4</v>
      </c>
      <c r="I346" s="320">
        <f>(SUM(C283:C303)*1+SUM(C304:C324)*2+SUM(C325:C345)*3)/6</f>
        <v>9.252231611629006E-4</v>
      </c>
      <c r="J346" s="318">
        <f>IF(C346*O346&lt;&gt;0,C346,0)</f>
        <v>0</v>
      </c>
      <c r="K346" s="318" t="str">
        <f>IF(C346*O346=0,"",C346)</f>
        <v/>
      </c>
      <c r="O346" s="318">
        <f>IF(ISBLANK(L346),0,1)</f>
        <v>0</v>
      </c>
      <c r="P346" s="318">
        <f>IF(ISBLANK(M346),0,1)</f>
        <v>0</v>
      </c>
      <c r="Q346" s="318">
        <f>O346+P346</f>
        <v>0</v>
      </c>
      <c r="R346" s="318">
        <f>SUM(Q221:Q346)</f>
        <v>0</v>
      </c>
      <c r="S346" s="318">
        <f>R346/$X$2</f>
        <v>0</v>
      </c>
      <c r="T346" s="318">
        <f>IF(S346&gt;=$X$3,1,0)</f>
        <v>0</v>
      </c>
      <c r="U346" s="318">
        <f>O346*T346+P346*T346</f>
        <v>0</v>
      </c>
    </row>
    <row r="347" spans="1:21" s="318" customFormat="1" x14ac:dyDescent="0.2">
      <c r="A347" s="322">
        <v>37032</v>
      </c>
      <c r="B347" s="321">
        <v>209.875</v>
      </c>
      <c r="C347" s="320">
        <f>LN(B347/B346)</f>
        <v>2.1547944497400471E-2</v>
      </c>
      <c r="D347" s="320">
        <f>AVERAGE(C327:C347)</f>
        <v>3.1378810443763575E-3</v>
      </c>
      <c r="E347" s="318">
        <f>_xlfn.STDEV.S(C327:C347)</f>
        <v>1.0902813089287538E-2</v>
      </c>
      <c r="F347" s="318">
        <f>E347*(21/(21-1.5))</f>
        <v>1.1741491019232733E-2</v>
      </c>
      <c r="G347" s="318">
        <f>_xlfn.VAR.S(C327:C347)</f>
        <v>1.1887133325993969E-4</v>
      </c>
      <c r="H347" s="318">
        <f>G347*(21/(21-1))</f>
        <v>1.2481489992293668E-4</v>
      </c>
      <c r="I347" s="320">
        <f>(SUM(C284:C304)*1+SUM(C305:C325)*2+SUM(C326:C346)*3)/6</f>
        <v>1.6662961194133786E-2</v>
      </c>
      <c r="J347" s="318">
        <f>IF(C347*O347&lt;&gt;0,C347,0)</f>
        <v>0</v>
      </c>
      <c r="K347" s="318" t="str">
        <f>IF(C347*O347=0,"",C347)</f>
        <v/>
      </c>
      <c r="O347" s="318">
        <f>IF(ISBLANK(L347),0,1)</f>
        <v>0</v>
      </c>
      <c r="P347" s="318">
        <f>IF(ISBLANK(M347),0,1)</f>
        <v>0</v>
      </c>
      <c r="Q347" s="318">
        <f>O347+P347</f>
        <v>0</v>
      </c>
      <c r="R347" s="318">
        <f>SUM(Q222:Q347)</f>
        <v>0</v>
      </c>
      <c r="S347" s="318">
        <f>R347/$X$2</f>
        <v>0</v>
      </c>
      <c r="T347" s="318">
        <f>IF(S347&gt;=$X$3,1,0)</f>
        <v>0</v>
      </c>
      <c r="U347" s="318">
        <f>O347*T347+P347*T347</f>
        <v>0</v>
      </c>
    </row>
    <row r="348" spans="1:21" s="318" customFormat="1" x14ac:dyDescent="0.2">
      <c r="A348" s="322">
        <v>37033</v>
      </c>
      <c r="B348" s="321">
        <v>209.64999399999999</v>
      </c>
      <c r="C348" s="320">
        <f>LN(B348/B347)</f>
        <v>-1.0726704000607447E-3</v>
      </c>
      <c r="D348" s="320">
        <f>AVERAGE(C328:C348)</f>
        <v>3.2061868350203417E-3</v>
      </c>
      <c r="E348" s="318">
        <f>_xlfn.STDEV.S(C328:C348)</f>
        <v>1.0870123524254673E-2</v>
      </c>
      <c r="F348" s="318">
        <f>E348*(21/(21-1.5))</f>
        <v>1.1706286872274263E-2</v>
      </c>
      <c r="G348" s="318">
        <f>_xlfn.VAR.S(C328:C348)</f>
        <v>1.1815958543255484E-4</v>
      </c>
      <c r="H348" s="318">
        <f>G348*(21/(21-1))</f>
        <v>1.2406756470418259E-4</v>
      </c>
      <c r="I348" s="320">
        <f>(SUM(C285:C305)*1+SUM(C306:C326)*2+SUM(C327:C347)*3)/6</f>
        <v>2.4462723832666164E-2</v>
      </c>
      <c r="J348" s="318">
        <f>IF(C348*O348&lt;&gt;0,C348,0)</f>
        <v>0</v>
      </c>
      <c r="K348" s="318" t="str">
        <f>IF(C348*O348=0,"",C348)</f>
        <v/>
      </c>
      <c r="O348" s="318">
        <f>IF(ISBLANK(L348),0,1)</f>
        <v>0</v>
      </c>
      <c r="P348" s="318">
        <f>IF(ISBLANK(M348),0,1)</f>
        <v>0</v>
      </c>
      <c r="Q348" s="318">
        <f>O348+P348</f>
        <v>0</v>
      </c>
      <c r="R348" s="318">
        <f>SUM(Q223:Q348)</f>
        <v>0</v>
      </c>
      <c r="S348" s="318">
        <f>R348/$X$2</f>
        <v>0</v>
      </c>
      <c r="T348" s="318">
        <f>IF(S348&gt;=$X$3,1,0)</f>
        <v>0</v>
      </c>
      <c r="U348" s="318">
        <f>O348*T348+P348*T348</f>
        <v>0</v>
      </c>
    </row>
    <row r="349" spans="1:21" s="318" customFormat="1" x14ac:dyDescent="0.2">
      <c r="A349" s="322">
        <v>37034</v>
      </c>
      <c r="B349" s="321">
        <v>209.334</v>
      </c>
      <c r="C349" s="320">
        <f>LN(B349/B348)</f>
        <v>-1.5083824892504415E-3</v>
      </c>
      <c r="D349" s="320">
        <f>AVERAGE(C329:C349)</f>
        <v>3.3008291628439774E-3</v>
      </c>
      <c r="E349" s="318">
        <f>_xlfn.STDEV.S(C329:C349)</f>
        <v>1.0817377657637029E-2</v>
      </c>
      <c r="F349" s="318">
        <f>E349*(21/(21-1.5))</f>
        <v>1.1649483631301416E-2</v>
      </c>
      <c r="G349" s="318">
        <f>_xlfn.VAR.S(C329:C349)</f>
        <v>1.1701565938794479E-4</v>
      </c>
      <c r="H349" s="318">
        <f>G349*(21/(21-1))</f>
        <v>1.2286644235734204E-4</v>
      </c>
      <c r="I349" s="320">
        <f>(SUM(C286:C306)*1+SUM(C307:C327)*2+SUM(C328:C348)*3)/6</f>
        <v>2.6455327799998374E-2</v>
      </c>
      <c r="J349" s="318">
        <f>IF(C349*O349&lt;&gt;0,C349,0)</f>
        <v>0</v>
      </c>
      <c r="K349" s="318" t="str">
        <f>IF(C349*O349=0,"",C349)</f>
        <v/>
      </c>
      <c r="O349" s="318">
        <f>IF(ISBLANK(L349),0,1)</f>
        <v>0</v>
      </c>
      <c r="P349" s="318">
        <f>IF(ISBLANK(M349),0,1)</f>
        <v>0</v>
      </c>
      <c r="Q349" s="318">
        <f>O349+P349</f>
        <v>0</v>
      </c>
      <c r="R349" s="318">
        <f>SUM(Q224:Q349)</f>
        <v>0</v>
      </c>
      <c r="S349" s="318">
        <f>R349/$X$2</f>
        <v>0</v>
      </c>
      <c r="T349" s="318">
        <f>IF(S349&gt;=$X$3,1,0)</f>
        <v>0</v>
      </c>
      <c r="U349" s="318">
        <f>O349*T349+P349*T349</f>
        <v>0</v>
      </c>
    </row>
    <row r="350" spans="1:21" s="318" customFormat="1" x14ac:dyDescent="0.2">
      <c r="A350" s="322">
        <v>37036</v>
      </c>
      <c r="B350" s="321">
        <v>211.395004</v>
      </c>
      <c r="C350" s="320">
        <f>LN(B350/B349)</f>
        <v>9.797377725113722E-3</v>
      </c>
      <c r="D350" s="320">
        <f>AVERAGE(C330:C350)</f>
        <v>3.6504884256861958E-3</v>
      </c>
      <c r="E350" s="318">
        <f>_xlfn.STDEV.S(C330:C350)</f>
        <v>1.0906957918070845E-2</v>
      </c>
      <c r="F350" s="318">
        <f>E350*(21/(21-1.5))</f>
        <v>1.1745954680999371E-2</v>
      </c>
      <c r="G350" s="318">
        <f>_xlfn.VAR.S(C330:C350)</f>
        <v>1.1896173102656831E-4</v>
      </c>
      <c r="H350" s="318">
        <f>G350*(21/(21-1))</f>
        <v>1.2490981757789675E-4</v>
      </c>
      <c r="I350" s="320">
        <f>(SUM(C287:C307)*1+SUM(C308:C328)*2+SUM(C329:C349)*3)/6</f>
        <v>2.900597903856535E-2</v>
      </c>
      <c r="J350" s="318">
        <f>IF(C350*O350&lt;&gt;0,C350,0)</f>
        <v>0</v>
      </c>
      <c r="K350" s="318" t="str">
        <f>IF(C350*O350=0,"",C350)</f>
        <v/>
      </c>
      <c r="O350" s="318">
        <f>IF(ISBLANK(L350),0,1)</f>
        <v>0</v>
      </c>
      <c r="P350" s="318">
        <f>IF(ISBLANK(M350),0,1)</f>
        <v>0</v>
      </c>
      <c r="Q350" s="318">
        <f>O350+P350</f>
        <v>0</v>
      </c>
      <c r="R350" s="318">
        <f>SUM(Q225:Q350)</f>
        <v>0</v>
      </c>
      <c r="S350" s="318">
        <f>R350/$X$2</f>
        <v>0</v>
      </c>
      <c r="T350" s="318">
        <f>IF(S350&gt;=$X$3,1,0)</f>
        <v>0</v>
      </c>
      <c r="U350" s="318">
        <f>O350*T350+P350*T350</f>
        <v>0</v>
      </c>
    </row>
    <row r="351" spans="1:21" s="318" customFormat="1" x14ac:dyDescent="0.2">
      <c r="A351" s="322">
        <v>37039</v>
      </c>
      <c r="B351" s="321">
        <v>211.03500399999999</v>
      </c>
      <c r="C351" s="320">
        <f>LN(B351/B350)</f>
        <v>-1.7044247820194001E-3</v>
      </c>
      <c r="D351" s="320">
        <f>AVERAGE(C331:C351)</f>
        <v>3.0471123923282114E-3</v>
      </c>
      <c r="E351" s="318">
        <f>_xlfn.STDEV.S(C331:C351)</f>
        <v>1.0832222270005541E-2</v>
      </c>
      <c r="F351" s="318">
        <f>E351*(21/(21-1.5))</f>
        <v>1.1665470136929043E-2</v>
      </c>
      <c r="G351" s="318">
        <f>_xlfn.VAR.S(C331:C351)</f>
        <v>1.1733703930680399E-4</v>
      </c>
      <c r="H351" s="318">
        <f>G351*(21/(21-1))</f>
        <v>1.232038912721442E-4</v>
      </c>
      <c r="I351" s="320">
        <f>(SUM(C288:C308)*1+SUM(C309:C329)*2+SUM(C330:C350)*3)/6</f>
        <v>2.8985669619460058E-2</v>
      </c>
      <c r="J351" s="318">
        <f>IF(C351*O351&lt;&gt;0,C351,0)</f>
        <v>0</v>
      </c>
      <c r="K351" s="318" t="str">
        <f>IF(C351*O351=0,"",C351)</f>
        <v/>
      </c>
      <c r="O351" s="318">
        <f>IF(ISBLANK(L351),0,1)</f>
        <v>0</v>
      </c>
      <c r="P351" s="318">
        <f>IF(ISBLANK(M351),0,1)</f>
        <v>0</v>
      </c>
      <c r="Q351" s="318">
        <f>O351+P351</f>
        <v>0</v>
      </c>
      <c r="R351" s="318">
        <f>SUM(Q226:Q351)</f>
        <v>0</v>
      </c>
      <c r="S351" s="318">
        <f>R351/$X$2</f>
        <v>0</v>
      </c>
      <c r="T351" s="318">
        <f>IF(S351&gt;=$X$3,1,0)</f>
        <v>0</v>
      </c>
      <c r="U351" s="318">
        <f>O351*T351+P351*T351</f>
        <v>0</v>
      </c>
    </row>
    <row r="352" spans="1:21" s="318" customFormat="1" x14ac:dyDescent="0.2">
      <c r="A352" s="322">
        <v>37040</v>
      </c>
      <c r="B352" s="321">
        <v>208.31300400000001</v>
      </c>
      <c r="C352" s="320">
        <f>LN(B352/B351)</f>
        <v>-1.2982239944512119E-2</v>
      </c>
      <c r="D352" s="320">
        <f>AVERAGE(C332:C352)</f>
        <v>2.5249897311881955E-3</v>
      </c>
      <c r="E352" s="318">
        <f>_xlfn.STDEV.S(C332:C352)</f>
        <v>1.1340864403602584E-2</v>
      </c>
      <c r="F352" s="318">
        <f>E352*(21/(21-1.5))</f>
        <v>1.2213238588495091E-2</v>
      </c>
      <c r="G352" s="318">
        <f>_xlfn.VAR.S(C332:C352)</f>
        <v>1.2861520542090021E-4</v>
      </c>
      <c r="H352" s="318">
        <f>G352*(21/(21-1))</f>
        <v>1.3504596569194522E-4</v>
      </c>
      <c r="I352" s="320">
        <f>(SUM(C289:C309)*1+SUM(C310:C330)*2+SUM(C331:C351)*3)/6</f>
        <v>2.8718694041629116E-2</v>
      </c>
      <c r="J352" s="318">
        <f>IF(C352*O352&lt;&gt;0,C352,0)</f>
        <v>0</v>
      </c>
      <c r="K352" s="318" t="str">
        <f>IF(C352*O352=0,"",C352)</f>
        <v/>
      </c>
      <c r="O352" s="318">
        <f>IF(ISBLANK(L352),0,1)</f>
        <v>0</v>
      </c>
      <c r="P352" s="318">
        <f>IF(ISBLANK(M352),0,1)</f>
        <v>0</v>
      </c>
      <c r="Q352" s="318">
        <f>O352+P352</f>
        <v>0</v>
      </c>
      <c r="R352" s="318">
        <f>SUM(Q227:Q352)</f>
        <v>0</v>
      </c>
      <c r="S352" s="318">
        <f>R352/$X$2</f>
        <v>0</v>
      </c>
      <c r="T352" s="318">
        <f>IF(S352&gt;=$X$3,1,0)</f>
        <v>0</v>
      </c>
      <c r="U352" s="318">
        <f>O352*T352+P352*T352</f>
        <v>0</v>
      </c>
    </row>
    <row r="353" spans="1:21" s="318" customFormat="1" x14ac:dyDescent="0.2">
      <c r="A353" s="322">
        <v>37041</v>
      </c>
      <c r="B353" s="321">
        <v>207.074005</v>
      </c>
      <c r="C353" s="320">
        <f>LN(B353/B352)</f>
        <v>-5.9655340565270614E-3</v>
      </c>
      <c r="D353" s="320">
        <f>AVERAGE(C333:C353)</f>
        <v>2.1867116507012915E-3</v>
      </c>
      <c r="E353" s="318">
        <f>_xlfn.STDEV.S(C333:C353)</f>
        <v>1.1489271379350029E-2</v>
      </c>
      <c r="F353" s="318">
        <f>E353*(21/(21-1.5))</f>
        <v>1.2373061485453878E-2</v>
      </c>
      <c r="G353" s="318">
        <f>_xlfn.VAR.S(C333:C353)</f>
        <v>1.3200335682835173E-4</v>
      </c>
      <c r="H353" s="318">
        <f>G353*(21/(21-1))</f>
        <v>1.3860352466976933E-4</v>
      </c>
      <c r="I353" s="320">
        <f>(SUM(C290:C310)*1+SUM(C311:C331)*2+SUM(C332:C352)*3)/6</f>
        <v>2.8911953730879996E-2</v>
      </c>
      <c r="J353" s="318">
        <f>IF(C353*O353&lt;&gt;0,C353,0)</f>
        <v>0</v>
      </c>
      <c r="K353" s="318" t="str">
        <f>IF(C353*O353=0,"",C353)</f>
        <v/>
      </c>
      <c r="O353" s="318">
        <f>IF(ISBLANK(L353),0,1)</f>
        <v>0</v>
      </c>
      <c r="P353" s="318">
        <f>IF(ISBLANK(M353),0,1)</f>
        <v>0</v>
      </c>
      <c r="Q353" s="318">
        <f>O353+P353</f>
        <v>0</v>
      </c>
      <c r="R353" s="318">
        <f>SUM(Q228:Q353)</f>
        <v>0</v>
      </c>
      <c r="S353" s="318">
        <f>R353/$X$2</f>
        <v>0</v>
      </c>
      <c r="T353" s="318">
        <f>IF(S353&gt;=$X$3,1,0)</f>
        <v>0</v>
      </c>
      <c r="U353" s="318">
        <f>O353*T353+P353*T353</f>
        <v>0</v>
      </c>
    </row>
    <row r="354" spans="1:21" s="318" customFormat="1" x14ac:dyDescent="0.2">
      <c r="A354" s="322">
        <v>37042</v>
      </c>
      <c r="B354" s="321">
        <v>207.01499899999999</v>
      </c>
      <c r="C354" s="320">
        <f>LN(B354/B353)</f>
        <v>-2.8499187290368803E-4</v>
      </c>
      <c r="D354" s="320">
        <f>AVERAGE(C334:C354)</f>
        <v>1.415485519645526E-3</v>
      </c>
      <c r="E354" s="318">
        <f>_xlfn.STDEV.S(C334:C354)</f>
        <v>1.1057432913633751E-2</v>
      </c>
      <c r="F354" s="318">
        <f>E354*(21/(21-1.5))</f>
        <v>1.1908004676220963E-2</v>
      </c>
      <c r="G354" s="318">
        <f>_xlfn.VAR.S(C334:C354)</f>
        <v>1.2226682263951098E-4</v>
      </c>
      <c r="H354" s="318">
        <f>G354*(21/(21-1))</f>
        <v>1.2838016377148654E-4</v>
      </c>
      <c r="I354" s="320">
        <f>(SUM(C291:C311)*1+SUM(C312:C332)*2+SUM(C333:C353)*3)/6</f>
        <v>2.5520163136094939E-2</v>
      </c>
      <c r="J354" s="318">
        <f>IF(C354*O354&lt;&gt;0,C354,0)</f>
        <v>0</v>
      </c>
      <c r="K354" s="318" t="str">
        <f>IF(C354*O354=0,"",C354)</f>
        <v/>
      </c>
      <c r="O354" s="318">
        <f>IF(ISBLANK(L354),0,1)</f>
        <v>0</v>
      </c>
      <c r="P354" s="318">
        <f>IF(ISBLANK(M354),0,1)</f>
        <v>0</v>
      </c>
      <c r="Q354" s="318">
        <f>O354+P354</f>
        <v>0</v>
      </c>
      <c r="R354" s="318">
        <f>SUM(Q229:Q354)</f>
        <v>0</v>
      </c>
      <c r="S354" s="318">
        <f>R354/$X$2</f>
        <v>0</v>
      </c>
      <c r="T354" s="318">
        <f>IF(S354&gt;=$X$3,1,0)</f>
        <v>0</v>
      </c>
      <c r="U354" s="318">
        <f>O354*T354+P354*T354</f>
        <v>0</v>
      </c>
    </row>
    <row r="355" spans="1:21" s="318" customFormat="1" x14ac:dyDescent="0.2">
      <c r="A355" s="322">
        <v>37043</v>
      </c>
      <c r="B355" s="321">
        <v>207.45399499999999</v>
      </c>
      <c r="C355" s="320">
        <f>LN(B355/B354)</f>
        <v>2.1183546683519361E-3</v>
      </c>
      <c r="D355" s="320">
        <f>AVERAGE(C335:C355)</f>
        <v>1.1650499057404573E-3</v>
      </c>
      <c r="E355" s="318">
        <f>_xlfn.STDEV.S(C335:C355)</f>
        <v>1.0974898069471351E-2</v>
      </c>
      <c r="F355" s="318">
        <f>E355*(21/(21-1.5))</f>
        <v>1.1819120997892223E-2</v>
      </c>
      <c r="G355" s="318">
        <f>_xlfn.VAR.S(C335:C355)</f>
        <v>1.2044838763528599E-4</v>
      </c>
      <c r="H355" s="318">
        <f>G355*(21/(21-1))</f>
        <v>1.264708070170503E-4</v>
      </c>
      <c r="I355" s="320">
        <f>(SUM(C292:C312)*1+SUM(C313:C333)*2+SUM(C334:C354)*3)/6</f>
        <v>2.1039458967546897E-2</v>
      </c>
      <c r="J355" s="318">
        <f>IF(C355*O355&lt;&gt;0,C355,0)</f>
        <v>2.1183546683519361E-3</v>
      </c>
      <c r="K355" s="318">
        <f>IF(C355*O355=0,"",C355)</f>
        <v>2.1183546683519361E-3</v>
      </c>
      <c r="L355" s="325" t="s">
        <v>183</v>
      </c>
      <c r="M355" s="325"/>
      <c r="O355" s="318">
        <f>IF(ISBLANK(L355),0,1)</f>
        <v>1</v>
      </c>
      <c r="P355" s="318">
        <f>IF(ISBLANK(M355),0,1)</f>
        <v>0</v>
      </c>
      <c r="Q355" s="318">
        <f>O355+P355</f>
        <v>1</v>
      </c>
      <c r="R355" s="318">
        <f>SUM(Q230:Q355)</f>
        <v>1</v>
      </c>
      <c r="S355" s="318">
        <f>R355/$X$2</f>
        <v>4.3478260869565216E-2</v>
      </c>
      <c r="T355" s="318">
        <f>IF(S355&gt;=$X$3,1,0)</f>
        <v>0</v>
      </c>
      <c r="U355" s="318">
        <f>O355*T355+P355*T355</f>
        <v>0</v>
      </c>
    </row>
    <row r="356" spans="1:21" s="318" customFormat="1" x14ac:dyDescent="0.2">
      <c r="A356" s="322">
        <v>37047</v>
      </c>
      <c r="B356" s="321">
        <v>208.79899599999999</v>
      </c>
      <c r="C356" s="320">
        <f>LN(B356/B355)</f>
        <v>6.462443321907204E-3</v>
      </c>
      <c r="D356" s="320">
        <f>AVERAGE(C336:C356)</f>
        <v>1.4403350091278253E-3</v>
      </c>
      <c r="E356" s="318">
        <f>_xlfn.STDEV.S(C336:C356)</f>
        <v>1.1034502361095483E-2</v>
      </c>
      <c r="F356" s="318">
        <f>E356*(21/(21-1.5))</f>
        <v>1.1883310235025904E-2</v>
      </c>
      <c r="G356" s="318">
        <f>_xlfn.VAR.S(C336:C356)</f>
        <v>1.2176024235702179E-4</v>
      </c>
      <c r="H356" s="318">
        <f>G356*(21/(21-1))</f>
        <v>1.2784825447487288E-4</v>
      </c>
      <c r="I356" s="320">
        <f>(SUM(C293:C313)*1+SUM(C314:C334)*2+SUM(C335:C355)*3)/6</f>
        <v>1.7974360457197171E-2</v>
      </c>
      <c r="J356" s="318">
        <f>IF(C356*O356&lt;&gt;0,C356,0)</f>
        <v>0</v>
      </c>
      <c r="K356" s="318" t="str">
        <f>IF(C356*O356=0,"",C356)</f>
        <v/>
      </c>
      <c r="O356" s="318">
        <f>IF(ISBLANK(L356),0,1)</f>
        <v>0</v>
      </c>
      <c r="P356" s="318">
        <f>IF(ISBLANK(M356),0,1)</f>
        <v>0</v>
      </c>
      <c r="Q356" s="318">
        <f>O356+P356</f>
        <v>0</v>
      </c>
      <c r="R356" s="318">
        <f>SUM(Q231:Q356)</f>
        <v>1</v>
      </c>
      <c r="S356" s="318">
        <f>R356/$X$2</f>
        <v>4.3478260869565216E-2</v>
      </c>
      <c r="T356" s="318">
        <f>IF(S356&gt;=$X$3,1,0)</f>
        <v>0</v>
      </c>
      <c r="U356" s="318">
        <f>O356*T356+P356*T356</f>
        <v>0</v>
      </c>
    </row>
    <row r="357" spans="1:21" s="318" customFormat="1" x14ac:dyDescent="0.2">
      <c r="A357" s="322">
        <v>37048</v>
      </c>
      <c r="B357" s="321">
        <v>208.25</v>
      </c>
      <c r="C357" s="320">
        <f>LN(B357/B356)</f>
        <v>-2.6327665208521925E-3</v>
      </c>
      <c r="D357" s="320">
        <f>AVERAGE(C337:C357)</f>
        <v>1.8710744027176176E-3</v>
      </c>
      <c r="E357" s="318">
        <f>_xlfn.STDEV.S(C337:C357)</f>
        <v>1.0667240310441995E-2</v>
      </c>
      <c r="F357" s="318">
        <f>E357*(21/(21-1.5))</f>
        <v>1.148779725739907E-2</v>
      </c>
      <c r="G357" s="318">
        <f>_xlfn.VAR.S(C337:C357)</f>
        <v>1.1379001584071864E-4</v>
      </c>
      <c r="H357" s="318">
        <f>G357*(21/(21-1))</f>
        <v>1.1947951663275457E-4</v>
      </c>
      <c r="I357" s="320">
        <f>(SUM(C294:C314)*1+SUM(C315:C335)*2+SUM(C336:C356)*3)/6</f>
        <v>2.2626363822339918E-2</v>
      </c>
      <c r="J357" s="318">
        <f>IF(C357*O357&lt;&gt;0,C357,0)</f>
        <v>0</v>
      </c>
      <c r="K357" s="318" t="str">
        <f>IF(C357*O357=0,"",C357)</f>
        <v/>
      </c>
      <c r="O357" s="318">
        <f>IF(ISBLANK(L357),0,1)</f>
        <v>0</v>
      </c>
      <c r="P357" s="318">
        <f>IF(ISBLANK(M357),0,1)</f>
        <v>0</v>
      </c>
      <c r="Q357" s="318">
        <f>O357+P357</f>
        <v>0</v>
      </c>
      <c r="R357" s="318">
        <f>SUM(Q232:Q357)</f>
        <v>1</v>
      </c>
      <c r="S357" s="318">
        <f>R357/$X$2</f>
        <v>4.3478260869565216E-2</v>
      </c>
      <c r="T357" s="318">
        <f>IF(S357&gt;=$X$3,1,0)</f>
        <v>0</v>
      </c>
      <c r="U357" s="318">
        <f>O357*T357+P357*T357</f>
        <v>0</v>
      </c>
    </row>
    <row r="358" spans="1:21" s="318" customFormat="1" x14ac:dyDescent="0.2">
      <c r="A358" s="322">
        <v>37049</v>
      </c>
      <c r="B358" s="321">
        <v>207.42100500000001</v>
      </c>
      <c r="C358" s="320">
        <f>LN(B358/B357)</f>
        <v>-3.988712655563071E-3</v>
      </c>
      <c r="D358" s="320">
        <f>AVERAGE(C338:C358)</f>
        <v>1.5974930908628834E-3</v>
      </c>
      <c r="E358" s="318">
        <f>_xlfn.STDEV.S(C338:C358)</f>
        <v>1.0743724939006697E-2</v>
      </c>
      <c r="F358" s="318">
        <f>E358*(21/(21-1.5))</f>
        <v>1.1570165318930289E-2</v>
      </c>
      <c r="G358" s="318">
        <f>_xlfn.VAR.S(C338:C358)</f>
        <v>1.1542762556503446E-4</v>
      </c>
      <c r="H358" s="318">
        <f>G358*(21/(21-1))</f>
        <v>1.2119900684328618E-4</v>
      </c>
      <c r="I358" s="320">
        <f>(SUM(C295:C315)*1+SUM(C316:C336)*2+SUM(C337:C357)*3)/6</f>
        <v>2.3414192871958939E-2</v>
      </c>
      <c r="J358" s="318">
        <f>IF(C358*O358&lt;&gt;0,C358,0)</f>
        <v>0</v>
      </c>
      <c r="K358" s="318" t="str">
        <f>IF(C358*O358=0,"",C358)</f>
        <v/>
      </c>
      <c r="O358" s="318">
        <f>IF(ISBLANK(L358),0,1)</f>
        <v>0</v>
      </c>
      <c r="P358" s="318">
        <f>IF(ISBLANK(M358),0,1)</f>
        <v>0</v>
      </c>
      <c r="Q358" s="318">
        <f>O358+P358</f>
        <v>0</v>
      </c>
      <c r="R358" s="318">
        <f>SUM(Q233:Q358)</f>
        <v>1</v>
      </c>
      <c r="S358" s="318">
        <f>R358/$X$2</f>
        <v>4.3478260869565216E-2</v>
      </c>
      <c r="T358" s="318">
        <f>IF(S358&gt;=$X$3,1,0)</f>
        <v>0</v>
      </c>
      <c r="U358" s="318">
        <f>O358*T358+P358*T358</f>
        <v>0</v>
      </c>
    </row>
    <row r="359" spans="1:21" s="318" customFormat="1" x14ac:dyDescent="0.2">
      <c r="A359" s="322">
        <v>37050</v>
      </c>
      <c r="B359" s="321">
        <v>207.75100699999999</v>
      </c>
      <c r="C359" s="320">
        <f>LN(B359/B358)</f>
        <v>1.5897125045028699E-3</v>
      </c>
      <c r="D359" s="320">
        <f>AVERAGE(C339:C359)</f>
        <v>1.1687684557206829E-3</v>
      </c>
      <c r="E359" s="318">
        <f>_xlfn.STDEV.S(C339:C359)</f>
        <v>1.0544607125012699E-2</v>
      </c>
      <c r="F359" s="318">
        <f>E359*(21/(21-1.5))</f>
        <v>1.1355730750013676E-2</v>
      </c>
      <c r="G359" s="318">
        <f>_xlfn.VAR.S(C339:C359)</f>
        <v>1.1118873942086859E-4</v>
      </c>
      <c r="H359" s="318">
        <f>G359*(21/(21-1))</f>
        <v>1.1674817639191202E-4</v>
      </c>
      <c r="I359" s="320">
        <f>(SUM(C296:C316)*1+SUM(C317:C337)*2+SUM(C338:C358)*3)/6</f>
        <v>2.3066225132124831E-2</v>
      </c>
      <c r="J359" s="318">
        <f>IF(C359*O359&lt;&gt;0,C359,0)</f>
        <v>0</v>
      </c>
      <c r="K359" s="318" t="str">
        <f>IF(C359*O359=0,"",C359)</f>
        <v/>
      </c>
      <c r="O359" s="318">
        <f>IF(ISBLANK(L359),0,1)</f>
        <v>0</v>
      </c>
      <c r="P359" s="318">
        <f>IF(ISBLANK(M359),0,1)</f>
        <v>0</v>
      </c>
      <c r="Q359" s="318">
        <f>O359+P359</f>
        <v>0</v>
      </c>
      <c r="R359" s="318">
        <f>SUM(Q234:Q359)</f>
        <v>1</v>
      </c>
      <c r="S359" s="318">
        <f>R359/$X$2</f>
        <v>4.3478260869565216E-2</v>
      </c>
      <c r="T359" s="318">
        <f>IF(S359&gt;=$X$3,1,0)</f>
        <v>0</v>
      </c>
      <c r="U359" s="318">
        <f>O359*T359+P359*T359</f>
        <v>0</v>
      </c>
    </row>
    <row r="360" spans="1:21" s="318" customFormat="1" x14ac:dyDescent="0.2">
      <c r="A360" s="322">
        <v>37053</v>
      </c>
      <c r="B360" s="321">
        <v>205.240005</v>
      </c>
      <c r="C360" s="320">
        <f>LN(B360/B359)</f>
        <v>-1.2160230460405277E-2</v>
      </c>
      <c r="D360" s="320">
        <f>AVERAGE(C340:C360)</f>
        <v>4.3094219465572456E-4</v>
      </c>
      <c r="E360" s="318">
        <f>_xlfn.STDEV.S(C340:C360)</f>
        <v>1.0920888492621572E-2</v>
      </c>
      <c r="F360" s="318">
        <f>E360*(21/(21-1.5))</f>
        <v>1.1760956838207846E-2</v>
      </c>
      <c r="G360" s="318">
        <f>_xlfn.VAR.S(C340:C360)</f>
        <v>1.1926580546827428E-4</v>
      </c>
      <c r="H360" s="318">
        <f>G360*(21/(21-1))</f>
        <v>1.2522909574168799E-4</v>
      </c>
      <c r="I360" s="320">
        <f>(SUM(C297:C317)*1+SUM(C318:C338)*2+SUM(C339:C359)*3)/6</f>
        <v>2.2135910384408042E-2</v>
      </c>
      <c r="J360" s="318">
        <f>IF(C360*O360&lt;&gt;0,C360,0)</f>
        <v>0</v>
      </c>
      <c r="K360" s="318" t="str">
        <f>IF(C360*O360=0,"",C360)</f>
        <v/>
      </c>
      <c r="O360" s="318">
        <f>IF(ISBLANK(L360),0,1)</f>
        <v>0</v>
      </c>
      <c r="P360" s="318">
        <f>IF(ISBLANK(M360),0,1)</f>
        <v>0</v>
      </c>
      <c r="Q360" s="318">
        <f>O360+P360</f>
        <v>0</v>
      </c>
      <c r="R360" s="318">
        <f>SUM(Q235:Q360)</f>
        <v>1</v>
      </c>
      <c r="S360" s="318">
        <f>R360/$X$2</f>
        <v>4.3478260869565216E-2</v>
      </c>
      <c r="T360" s="318">
        <f>IF(S360&gt;=$X$3,1,0)</f>
        <v>0</v>
      </c>
      <c r="U360" s="318">
        <f>O360*T360+P360*T360</f>
        <v>0</v>
      </c>
    </row>
    <row r="361" spans="1:21" s="318" customFormat="1" x14ac:dyDescent="0.2">
      <c r="A361" s="322">
        <v>37054</v>
      </c>
      <c r="B361" s="321">
        <v>200.79600500000001</v>
      </c>
      <c r="C361" s="320">
        <f>LN(B361/B360)</f>
        <v>-2.1890558234155536E-2</v>
      </c>
      <c r="D361" s="320">
        <f>AVERAGE(C341:C361)</f>
        <v>-4.223854244474692E-4</v>
      </c>
      <c r="E361" s="318">
        <f>_xlfn.STDEV.S(C341:C361)</f>
        <v>1.1935031838738095E-2</v>
      </c>
      <c r="F361" s="318">
        <f>E361*(21/(21-1.5))</f>
        <v>1.2853111210948717E-2</v>
      </c>
      <c r="G361" s="318">
        <f>_xlfn.VAR.S(C341:C361)</f>
        <v>1.4244498499169203E-4</v>
      </c>
      <c r="H361" s="318">
        <f>G361*(21/(21-1))</f>
        <v>1.4956723424127663E-4</v>
      </c>
      <c r="I361" s="320">
        <f>(SUM(C298:C318)*1+SUM(C319:C339)*2+SUM(C340:C360)*3)/6</f>
        <v>1.6023142048481799E-2</v>
      </c>
      <c r="J361" s="318">
        <f>IF(C361*O361&lt;&gt;0,C361,0)</f>
        <v>0</v>
      </c>
      <c r="K361" s="318" t="str">
        <f>IF(C361*O361=0,"",C361)</f>
        <v/>
      </c>
      <c r="O361" s="318">
        <f>IF(ISBLANK(L361),0,1)</f>
        <v>0</v>
      </c>
      <c r="P361" s="318">
        <f>IF(ISBLANK(M361),0,1)</f>
        <v>0</v>
      </c>
      <c r="Q361" s="318">
        <f>O361+P361</f>
        <v>0</v>
      </c>
      <c r="R361" s="318">
        <f>SUM(Q236:Q361)</f>
        <v>1</v>
      </c>
      <c r="S361" s="318">
        <f>R361/$X$2</f>
        <v>4.3478260869565216E-2</v>
      </c>
      <c r="T361" s="318">
        <f>IF(S361&gt;=$X$3,1,0)</f>
        <v>0</v>
      </c>
      <c r="U361" s="318">
        <f>O361*T361+P361*T361</f>
        <v>0</v>
      </c>
    </row>
    <row r="362" spans="1:21" s="318" customFormat="1" x14ac:dyDescent="0.2">
      <c r="A362" s="322">
        <v>37055</v>
      </c>
      <c r="B362" s="321">
        <v>203.365005</v>
      </c>
      <c r="C362" s="320">
        <f>LN(B362/B361)</f>
        <v>1.2712926463311441E-2</v>
      </c>
      <c r="D362" s="320">
        <f>AVERAGE(C342:C362)</f>
        <v>-5.8228237988132024E-4</v>
      </c>
      <c r="E362" s="318">
        <f>_xlfn.STDEV.S(C342:C362)</f>
        <v>1.1723641245570375E-2</v>
      </c>
      <c r="F362" s="318">
        <f>E362*(21/(21-1.5))</f>
        <v>1.2625459802921941E-2</v>
      </c>
      <c r="G362" s="318">
        <f>_xlfn.VAR.S(C342:C362)</f>
        <v>1.3744376405483891E-4</v>
      </c>
      <c r="H362" s="318">
        <f>G362*(21/(21-1))</f>
        <v>1.4431595225758087E-4</v>
      </c>
      <c r="I362" s="320">
        <f>(SUM(C299:C319)*1+SUM(C320:C340)*2+SUM(C341:C361)*3)/6</f>
        <v>3.1424009838129006E-3</v>
      </c>
      <c r="J362" s="318">
        <f>IF(C362*O362&lt;&gt;0,C362,0)</f>
        <v>0</v>
      </c>
      <c r="K362" s="318" t="str">
        <f>IF(C362*O362=0,"",C362)</f>
        <v/>
      </c>
      <c r="O362" s="318">
        <f>IF(ISBLANK(L362),0,1)</f>
        <v>0</v>
      </c>
      <c r="P362" s="318">
        <f>IF(ISBLANK(M362),0,1)</f>
        <v>0</v>
      </c>
      <c r="Q362" s="318">
        <f>O362+P362</f>
        <v>0</v>
      </c>
      <c r="R362" s="318">
        <f>SUM(Q237:Q362)</f>
        <v>1</v>
      </c>
      <c r="S362" s="318">
        <f>R362/$X$2</f>
        <v>4.3478260869565216E-2</v>
      </c>
      <c r="T362" s="318">
        <f>IF(S362&gt;=$X$3,1,0)</f>
        <v>0</v>
      </c>
      <c r="U362" s="318">
        <f>O362*T362+P362*T362</f>
        <v>0</v>
      </c>
    </row>
    <row r="363" spans="1:21" s="318" customFormat="1" x14ac:dyDescent="0.2">
      <c r="A363" s="322">
        <v>37056</v>
      </c>
      <c r="B363" s="321">
        <v>199.86799600000001</v>
      </c>
      <c r="C363" s="320">
        <f>LN(B363/B362)</f>
        <v>-1.7345290025694092E-2</v>
      </c>
      <c r="D363" s="320">
        <f>AVERAGE(C343:C363)</f>
        <v>-1.4556439411328348E-3</v>
      </c>
      <c r="E363" s="318">
        <f>_xlfn.STDEV.S(C343:C363)</f>
        <v>1.2270629492419737E-2</v>
      </c>
      <c r="F363" s="318">
        <f>E363*(21/(21-1.5))</f>
        <v>1.3214524068759717E-2</v>
      </c>
      <c r="G363" s="318">
        <f>_xlfn.VAR.S(C343:C363)</f>
        <v>1.5056834814024107E-4</v>
      </c>
      <c r="H363" s="318">
        <f>G363*(21/(21-1))</f>
        <v>1.5809676554725312E-4</v>
      </c>
      <c r="I363" s="320">
        <f>(SUM(C300:C320)*1+SUM(C321:C341)*2+SUM(C342:C362)*3)/6</f>
        <v>3.9576371130776141E-3</v>
      </c>
      <c r="J363" s="318">
        <f>IF(C363*O363&lt;&gt;0,C363,0)</f>
        <v>0</v>
      </c>
      <c r="K363" s="318" t="str">
        <f>IF(C363*O363=0,"",C363)</f>
        <v/>
      </c>
      <c r="O363" s="318">
        <f>IF(ISBLANK(L363),0,1)</f>
        <v>0</v>
      </c>
      <c r="P363" s="318">
        <f>IF(ISBLANK(M363),0,1)</f>
        <v>0</v>
      </c>
      <c r="Q363" s="318">
        <f>O363+P363</f>
        <v>0</v>
      </c>
      <c r="R363" s="318">
        <f>SUM(Q238:Q363)</f>
        <v>1</v>
      </c>
      <c r="S363" s="318">
        <f>R363/$X$2</f>
        <v>4.3478260869565216E-2</v>
      </c>
      <c r="T363" s="318">
        <f>IF(S363&gt;=$X$3,1,0)</f>
        <v>0</v>
      </c>
      <c r="U363" s="318">
        <f>O363*T363+P363*T363</f>
        <v>0</v>
      </c>
    </row>
    <row r="364" spans="1:21" s="318" customFormat="1" x14ac:dyDescent="0.2">
      <c r="A364" s="322">
        <v>37057</v>
      </c>
      <c r="B364" s="321">
        <v>197.71499600000001</v>
      </c>
      <c r="C364" s="320">
        <f>LN(B364/B363)</f>
        <v>-1.0830549037550565E-2</v>
      </c>
      <c r="D364" s="320">
        <f>AVERAGE(C344:C364)</f>
        <v>-9.1055181835981297E-4</v>
      </c>
      <c r="E364" s="318">
        <f>_xlfn.STDEV.S(C344:C364)</f>
        <v>1.1531407474949205E-2</v>
      </c>
      <c r="F364" s="318">
        <f>E364*(21/(21-1.5))</f>
        <v>1.2418438819176068E-2</v>
      </c>
      <c r="G364" s="318">
        <f>_xlfn.VAR.S(C344:C364)</f>
        <v>1.329733583533144E-4</v>
      </c>
      <c r="H364" s="318">
        <f>G364*(21/(21-1))</f>
        <v>1.3962202627098013E-4</v>
      </c>
      <c r="I364" s="320">
        <f>(SUM(C301:C321)*1+SUM(C322:C342)*2+SUM(C343:C363)*3)/6</f>
        <v>-4.6489373792729591E-3</v>
      </c>
      <c r="J364" s="318">
        <f>IF(C364*O364&lt;&gt;0,C364,0)</f>
        <v>0</v>
      </c>
      <c r="K364" s="318" t="str">
        <f>IF(C364*O364=0,"",C364)</f>
        <v/>
      </c>
      <c r="O364" s="318">
        <f>IF(ISBLANK(L364),0,1)</f>
        <v>0</v>
      </c>
      <c r="P364" s="318">
        <f>IF(ISBLANK(M364),0,1)</f>
        <v>0</v>
      </c>
      <c r="Q364" s="318">
        <f>O364+P364</f>
        <v>0</v>
      </c>
      <c r="R364" s="318">
        <f>SUM(Q239:Q364)</f>
        <v>1</v>
      </c>
      <c r="S364" s="318">
        <f>R364/$X$2</f>
        <v>4.3478260869565216E-2</v>
      </c>
      <c r="T364" s="318">
        <f>IF(S364&gt;=$X$3,1,0)</f>
        <v>0</v>
      </c>
      <c r="U364" s="318">
        <f>O364*T364+P364*T364</f>
        <v>0</v>
      </c>
    </row>
    <row r="365" spans="1:21" s="318" customFormat="1" x14ac:dyDescent="0.2">
      <c r="A365" s="322">
        <v>37060</v>
      </c>
      <c r="B365" s="321">
        <v>197.61000100000001</v>
      </c>
      <c r="C365" s="320">
        <f>LN(B365/B364)</f>
        <v>-5.3118322021384722E-4</v>
      </c>
      <c r="D365" s="320">
        <f>AVERAGE(C345:C365)</f>
        <v>-1.2847421526657713E-3</v>
      </c>
      <c r="E365" s="318">
        <f>_xlfn.STDEV.S(C345:C365)</f>
        <v>1.1377206398614474E-2</v>
      </c>
      <c r="F365" s="318">
        <f>E365*(21/(21-1.5))</f>
        <v>1.2252376121584817E-2</v>
      </c>
      <c r="G365" s="318">
        <f>_xlfn.VAR.S(C345:C365)</f>
        <v>1.2944082543667413E-4</v>
      </c>
      <c r="H365" s="318">
        <f>G365*(21/(21-1))</f>
        <v>1.3591286670850783E-4</v>
      </c>
      <c r="I365" s="320">
        <f>(SUM(C302:C322)*1+SUM(C323:C343)*2+SUM(C344:C364)*3)/6</f>
        <v>-5.3606598721184472E-3</v>
      </c>
      <c r="J365" s="318">
        <f>IF(C365*O365&lt;&gt;0,C365,0)</f>
        <v>-5.3118322021384722E-4</v>
      </c>
      <c r="K365" s="318">
        <f>IF(C365*O365=0,"",C365)</f>
        <v>-5.3118322021384722E-4</v>
      </c>
      <c r="L365" s="325" t="s">
        <v>182</v>
      </c>
      <c r="M365" s="325"/>
      <c r="O365" s="318">
        <f>IF(ISBLANK(L365),0,1)</f>
        <v>1</v>
      </c>
      <c r="P365" s="318">
        <f>IF(ISBLANK(M365),0,1)</f>
        <v>0</v>
      </c>
      <c r="Q365" s="318">
        <f>O365+P365</f>
        <v>1</v>
      </c>
      <c r="R365" s="318">
        <f>SUM(Q240:Q365)</f>
        <v>2</v>
      </c>
      <c r="S365" s="318">
        <f>R365/$X$2</f>
        <v>8.6956521739130432E-2</v>
      </c>
      <c r="T365" s="318">
        <f>IF(S365&gt;=$X$3,1,0)</f>
        <v>0</v>
      </c>
      <c r="U365" s="318">
        <f>O365*T365+P365*T365</f>
        <v>0</v>
      </c>
    </row>
    <row r="366" spans="1:21" s="318" customFormat="1" x14ac:dyDescent="0.2">
      <c r="A366" s="322">
        <v>37061</v>
      </c>
      <c r="B366" s="321">
        <v>198.949005</v>
      </c>
      <c r="C366" s="320">
        <f>LN(B366/B365)</f>
        <v>6.7531392226502498E-3</v>
      </c>
      <c r="D366" s="320">
        <f>AVERAGE(C346:C366)</f>
        <v>-4.8437151024086279E-4</v>
      </c>
      <c r="E366" s="318">
        <f>_xlfn.STDEV.S(C346:C366)</f>
        <v>1.1320469085133875E-2</v>
      </c>
      <c r="F366" s="318">
        <f>E366*(21/(21-1.5))</f>
        <v>1.2191274399374941E-2</v>
      </c>
      <c r="G366" s="318">
        <f>_xlfn.VAR.S(C346:C366)</f>
        <v>1.2815302030747181E-4</v>
      </c>
      <c r="H366" s="318">
        <f>G366*(21/(21-1))</f>
        <v>1.3456067132284542E-4</v>
      </c>
      <c r="I366" s="320">
        <f>(SUM(C303:C323)*1+SUM(C324:C344)*2+SUM(C345:C365)*3)/6</f>
        <v>-6.4261237869540589E-3</v>
      </c>
      <c r="J366" s="318">
        <f>IF(C366*O366&lt;&gt;0,C366,0)</f>
        <v>0</v>
      </c>
      <c r="K366" s="318" t="str">
        <f>IF(C366*O366=0,"",C366)</f>
        <v/>
      </c>
      <c r="O366" s="318">
        <f>IF(ISBLANK(L366),0,1)</f>
        <v>0</v>
      </c>
      <c r="P366" s="318">
        <f>IF(ISBLANK(M366),0,1)</f>
        <v>0</v>
      </c>
      <c r="Q366" s="318">
        <f>O366+P366</f>
        <v>0</v>
      </c>
      <c r="R366" s="318">
        <f>SUM(Q241:Q366)</f>
        <v>2</v>
      </c>
      <c r="S366" s="318">
        <f>R366/$X$2</f>
        <v>8.6956521739130432E-2</v>
      </c>
      <c r="T366" s="318">
        <f>IF(S366&gt;=$X$3,1,0)</f>
        <v>0</v>
      </c>
      <c r="U366" s="318">
        <f>O366*T366+P366*T366</f>
        <v>0</v>
      </c>
    </row>
    <row r="367" spans="1:21" s="318" customFormat="1" x14ac:dyDescent="0.2">
      <c r="A367" s="322">
        <v>37062</v>
      </c>
      <c r="B367" s="321">
        <v>198.216995</v>
      </c>
      <c r="C367" s="320">
        <f>LN(B367/B366)</f>
        <v>-3.6861706635021741E-3</v>
      </c>
      <c r="D367" s="320">
        <f>AVERAGE(C347:C367)</f>
        <v>-1.6953240933320151E-3</v>
      </c>
      <c r="E367" s="318">
        <f>_xlfn.STDEV.S(C347:C367)</f>
        <v>1.0120336686697432E-2</v>
      </c>
      <c r="F367" s="318">
        <f>E367*(21/(21-1.5))</f>
        <v>1.0898824124135696E-2</v>
      </c>
      <c r="G367" s="318">
        <f>_xlfn.VAR.S(C347:C367)</f>
        <v>1.0242121465211397E-4</v>
      </c>
      <c r="H367" s="318">
        <f>G367*(21/(21-1))</f>
        <v>1.0754227538471967E-4</v>
      </c>
      <c r="I367" s="320">
        <f>(SUM(C304:C324)*1+SUM(C325:C345)*2+SUM(C346:C366)*3)/6</f>
        <v>1.6531914620661106E-4</v>
      </c>
      <c r="J367" s="318">
        <f>IF(C367*O367&lt;&gt;0,C367,0)</f>
        <v>0</v>
      </c>
      <c r="K367" s="318" t="str">
        <f>IF(C367*O367=0,"",C367)</f>
        <v/>
      </c>
      <c r="O367" s="318">
        <f>IF(ISBLANK(L367),0,1)</f>
        <v>0</v>
      </c>
      <c r="P367" s="318">
        <f>IF(ISBLANK(M367),0,1)</f>
        <v>0</v>
      </c>
      <c r="Q367" s="318">
        <f>O367+P367</f>
        <v>0</v>
      </c>
      <c r="R367" s="318">
        <f>SUM(Q242:Q367)</f>
        <v>2</v>
      </c>
      <c r="S367" s="318">
        <f>R367/$X$2</f>
        <v>8.6956521739130432E-2</v>
      </c>
      <c r="T367" s="318">
        <f>IF(S367&gt;=$X$3,1,0)</f>
        <v>0</v>
      </c>
      <c r="U367" s="318">
        <f>O367*T367+P367*T367</f>
        <v>0</v>
      </c>
    </row>
    <row r="368" spans="1:21" s="318" customFormat="1" x14ac:dyDescent="0.2">
      <c r="A368" s="322">
        <v>37063</v>
      </c>
      <c r="B368" s="321">
        <v>196.67100500000001</v>
      </c>
      <c r="C368" s="320">
        <f>LN(B368/B367)</f>
        <v>-7.8300576299459735E-3</v>
      </c>
      <c r="D368" s="320">
        <f>AVERAGE(C348:C368)</f>
        <v>-3.0942765755866079E-3</v>
      </c>
      <c r="E368" s="318">
        <f>_xlfn.STDEV.S(C348:C368)</f>
        <v>8.6738436832435248E-3</v>
      </c>
      <c r="F368" s="318">
        <f>E368*(21/(21-1.5))</f>
        <v>9.3410624281084105E-3</v>
      </c>
      <c r="G368" s="318">
        <f>_xlfn.VAR.S(C348:C368)</f>
        <v>7.523556424134361E-5</v>
      </c>
      <c r="H368" s="318">
        <f>G368*(21/(21-1))</f>
        <v>7.8997342453410792E-5</v>
      </c>
      <c r="I368" s="320">
        <f>(SUM(C305:C325)*1+SUM(C326:C346)*2+SUM(C347:C367)*3)/6</f>
        <v>1.4769337135101975E-3</v>
      </c>
      <c r="J368" s="318">
        <f>IF(C368*O368&lt;&gt;0,C368,0)</f>
        <v>-7.8300576299459735E-3</v>
      </c>
      <c r="K368" s="318">
        <f>IF(C368*O368=0,"",C368)</f>
        <v>-7.8300576299459735E-3</v>
      </c>
      <c r="L368" s="325" t="s">
        <v>181</v>
      </c>
      <c r="M368" s="325"/>
      <c r="O368" s="318">
        <f>IF(ISBLANK(L368),0,1)</f>
        <v>1</v>
      </c>
      <c r="P368" s="318">
        <f>IF(ISBLANK(M368),0,1)</f>
        <v>0</v>
      </c>
      <c r="Q368" s="318">
        <f>O368+P368</f>
        <v>1</v>
      </c>
      <c r="R368" s="318">
        <f>SUM(Q243:Q368)</f>
        <v>3</v>
      </c>
      <c r="S368" s="318">
        <f>R368/$X$2</f>
        <v>0.13043478260869565</v>
      </c>
      <c r="T368" s="318">
        <f>IF(S368&gt;=$X$3,1,0)</f>
        <v>0</v>
      </c>
      <c r="U368" s="318">
        <f>O368*T368+P368*T368</f>
        <v>0</v>
      </c>
    </row>
    <row r="369" spans="1:21" s="318" customFormat="1" x14ac:dyDescent="0.2">
      <c r="A369" s="322">
        <v>37064</v>
      </c>
      <c r="B369" s="321">
        <v>197.24800099999999</v>
      </c>
      <c r="C369" s="320">
        <f>LN(B369/B368)</f>
        <v>2.9295180169696422E-3</v>
      </c>
      <c r="D369" s="320">
        <f>AVERAGE(C349:C369)</f>
        <v>-2.903696174775637E-3</v>
      </c>
      <c r="E369" s="318">
        <f>_xlfn.STDEV.S(C349:C369)</f>
        <v>8.7639824164549157E-3</v>
      </c>
      <c r="F369" s="318">
        <f>E369*(21/(21-1.5))</f>
        <v>9.4381349100283712E-3</v>
      </c>
      <c r="G369" s="318">
        <f>_xlfn.VAR.S(C349:C369)</f>
        <v>7.6807387795930959E-5</v>
      </c>
      <c r="H369" s="318">
        <f>G369*(21/(21-1))</f>
        <v>8.0647757185727504E-5</v>
      </c>
      <c r="I369" s="320">
        <f>(SUM(C306:C326)*1+SUM(C327:C347)*2+SUM(C348:C368)*3)/6</f>
        <v>-1.0563755157675015E-2</v>
      </c>
      <c r="J369" s="318">
        <f>IF(C369*O369&lt;&gt;0,C369,0)</f>
        <v>0</v>
      </c>
      <c r="K369" s="318" t="str">
        <f>IF(C369*O369=0,"",C369)</f>
        <v/>
      </c>
      <c r="O369" s="318">
        <f>IF(ISBLANK(L369),0,1)</f>
        <v>0</v>
      </c>
      <c r="P369" s="318">
        <f>IF(ISBLANK(M369),0,1)</f>
        <v>0</v>
      </c>
      <c r="Q369" s="318">
        <f>O369+P369</f>
        <v>0</v>
      </c>
      <c r="R369" s="318">
        <f>SUM(Q244:Q369)</f>
        <v>3</v>
      </c>
      <c r="S369" s="318">
        <f>R369/$X$2</f>
        <v>0.13043478260869565</v>
      </c>
      <c r="T369" s="318">
        <f>IF(S369&gt;=$X$3,1,0)</f>
        <v>0</v>
      </c>
      <c r="U369" s="318">
        <f>O369*T369+P369*T369</f>
        <v>0</v>
      </c>
    </row>
    <row r="370" spans="1:21" s="318" customFormat="1" x14ac:dyDescent="0.2">
      <c r="A370" s="322">
        <v>37067</v>
      </c>
      <c r="B370" s="321">
        <v>196.89399700000001</v>
      </c>
      <c r="C370" s="320">
        <f>LN(B370/B369)</f>
        <v>-1.7963277041663638E-3</v>
      </c>
      <c r="D370" s="320">
        <f>AVERAGE(C350:C370)</f>
        <v>-2.9174078516763951E-3</v>
      </c>
      <c r="E370" s="318">
        <f>_xlfn.STDEV.S(C350:C370)</f>
        <v>8.7619152368519082E-3</v>
      </c>
      <c r="F370" s="318">
        <f>E370*(21/(21-1.5))</f>
        <v>9.435908716609747E-3</v>
      </c>
      <c r="G370" s="318">
        <f>_xlfn.VAR.S(C350:C370)</f>
        <v>7.6771158617777645E-5</v>
      </c>
      <c r="H370" s="318">
        <f>G370*(21/(21-1))</f>
        <v>8.0609716548666526E-5</v>
      </c>
      <c r="I370" s="320">
        <f>(SUM(C307:C327)*1+SUM(C328:C348)*2+SUM(C349:C369)*3)/6</f>
        <v>-7.0262367482799666E-3</v>
      </c>
      <c r="J370" s="318">
        <f>IF(C370*O370&lt;&gt;0,C370,0)</f>
        <v>0</v>
      </c>
      <c r="K370" s="318" t="str">
        <f>IF(C370*O370=0,"",C370)</f>
        <v/>
      </c>
      <c r="O370" s="318">
        <f>IF(ISBLANK(L370),0,1)</f>
        <v>0</v>
      </c>
      <c r="P370" s="318">
        <f>IF(ISBLANK(M370),0,1)</f>
        <v>0</v>
      </c>
      <c r="Q370" s="318">
        <f>O370+P370</f>
        <v>0</v>
      </c>
      <c r="R370" s="318">
        <f>SUM(Q245:Q370)</f>
        <v>3</v>
      </c>
      <c r="S370" s="318">
        <f>R370/$X$2</f>
        <v>0.13043478260869565</v>
      </c>
      <c r="T370" s="318">
        <f>IF(S370&gt;=$X$3,1,0)</f>
        <v>0</v>
      </c>
      <c r="U370" s="318">
        <f>O370*T370+P370*T370</f>
        <v>0</v>
      </c>
    </row>
    <row r="371" spans="1:21" s="318" customFormat="1" x14ac:dyDescent="0.2">
      <c r="A371" s="322">
        <v>37068</v>
      </c>
      <c r="B371" s="321">
        <v>193.608994</v>
      </c>
      <c r="C371" s="320">
        <f>LN(B371/B370)</f>
        <v>-1.6824867248217364E-2</v>
      </c>
      <c r="D371" s="320">
        <f>AVERAGE(C351:C371)</f>
        <v>-4.1851338027873997E-3</v>
      </c>
      <c r="E371" s="318">
        <f>_xlfn.STDEV.S(C351:C371)</f>
        <v>8.7562124121354883E-3</v>
      </c>
      <c r="F371" s="318">
        <f>E371*(21/(21-1.5))</f>
        <v>9.4297672130689864E-3</v>
      </c>
      <c r="G371" s="318">
        <f>_xlfn.VAR.S(C351:C371)</f>
        <v>7.6671255806435589E-5</v>
      </c>
      <c r="H371" s="318">
        <f>G371*(21/(21-1))</f>
        <v>8.0504818596757369E-5</v>
      </c>
      <c r="I371" s="320">
        <f>(SUM(C308:C328)*1+SUM(C329:C349)*2+SUM(C350:C370)*3)/6</f>
        <v>-4.7555040078473597E-3</v>
      </c>
      <c r="J371" s="318">
        <f>IF(C371*O371&lt;&gt;0,C371,0)</f>
        <v>0</v>
      </c>
      <c r="K371" s="318" t="str">
        <f>IF(C371*O371=0,"",C371)</f>
        <v/>
      </c>
      <c r="O371" s="318">
        <f>IF(ISBLANK(L371),0,1)</f>
        <v>0</v>
      </c>
      <c r="P371" s="318">
        <f>IF(ISBLANK(M371),0,1)</f>
        <v>0</v>
      </c>
      <c r="Q371" s="318">
        <f>O371+P371</f>
        <v>0</v>
      </c>
      <c r="R371" s="318">
        <f>SUM(Q246:Q371)</f>
        <v>3</v>
      </c>
      <c r="S371" s="318">
        <f>R371/$X$2</f>
        <v>0.13043478260869565</v>
      </c>
      <c r="T371" s="318">
        <f>IF(S371&gt;=$X$3,1,0)</f>
        <v>0</v>
      </c>
      <c r="U371" s="318">
        <f>O371*T371+P371*T371</f>
        <v>0</v>
      </c>
    </row>
    <row r="372" spans="1:21" s="318" customFormat="1" x14ac:dyDescent="0.2">
      <c r="A372" s="322">
        <v>37069</v>
      </c>
      <c r="B372" s="321">
        <v>193.81199599999999</v>
      </c>
      <c r="C372" s="320">
        <f>LN(B372/B371)</f>
        <v>1.0479660308472581E-3</v>
      </c>
      <c r="D372" s="320">
        <f>AVERAGE(C352:C372)</f>
        <v>-4.0540675736032731E-3</v>
      </c>
      <c r="E372" s="318">
        <f>_xlfn.STDEV.S(C352:C372)</f>
        <v>8.8155992061421905E-3</v>
      </c>
      <c r="F372" s="318">
        <f>E372*(21/(21-1.5))</f>
        <v>9.4937222219992814E-3</v>
      </c>
      <c r="G372" s="318">
        <f>_xlfn.VAR.S(C352:C372)</f>
        <v>7.771478936333481E-5</v>
      </c>
      <c r="H372" s="318">
        <f>G372*(21/(21-1))</f>
        <v>8.1600528831501557E-5</v>
      </c>
      <c r="I372" s="320">
        <f>(SUM(C309:C329)*1+SUM(C330:C350)*2+SUM(C351:C371)*3)/6</f>
        <v>-1.7502852739701327E-2</v>
      </c>
      <c r="J372" s="318">
        <f>IF(C372*O372&lt;&gt;0,C372,0)</f>
        <v>0</v>
      </c>
      <c r="K372" s="318" t="str">
        <f>IF(C372*O372=0,"",C372)</f>
        <v/>
      </c>
      <c r="O372" s="318">
        <f>IF(ISBLANK(L372),0,1)</f>
        <v>0</v>
      </c>
      <c r="P372" s="318">
        <f>IF(ISBLANK(M372),0,1)</f>
        <v>0</v>
      </c>
      <c r="Q372" s="318">
        <f>O372+P372</f>
        <v>0</v>
      </c>
      <c r="R372" s="318">
        <f>SUM(Q247:Q372)</f>
        <v>3</v>
      </c>
      <c r="S372" s="318">
        <f>R372/$X$2</f>
        <v>0.13043478260869565</v>
      </c>
      <c r="T372" s="318">
        <f>IF(S372&gt;=$X$3,1,0)</f>
        <v>0</v>
      </c>
      <c r="U372" s="318">
        <f>O372*T372+P372*T372</f>
        <v>0</v>
      </c>
    </row>
    <row r="373" spans="1:21" s="318" customFormat="1" x14ac:dyDescent="0.2">
      <c r="A373" s="322">
        <v>37070</v>
      </c>
      <c r="B373" s="321">
        <v>193.175003</v>
      </c>
      <c r="C373" s="320">
        <f>LN(B373/B372)</f>
        <v>-3.2920670562118365E-3</v>
      </c>
      <c r="D373" s="320">
        <f>AVERAGE(C353:C373)</f>
        <v>-3.5926307693984975E-3</v>
      </c>
      <c r="E373" s="318">
        <f>_xlfn.STDEV.S(C353:C373)</f>
        <v>8.5752340136021118E-3</v>
      </c>
      <c r="F373" s="318">
        <f>E373*(21/(21-1.5))</f>
        <v>9.234867399263812E-3</v>
      </c>
      <c r="G373" s="318">
        <f>_xlfn.VAR.S(C353:C373)</f>
        <v>7.353463838803859E-5</v>
      </c>
      <c r="H373" s="318">
        <f>G373*(21/(21-1))</f>
        <v>7.7211370307440517E-5</v>
      </c>
      <c r="I373" s="320">
        <f>(SUM(C310:C330)*1+SUM(C331:C351)*2+SUM(C352:C372)*3)/6</f>
        <v>-1.5854383517653576E-2</v>
      </c>
      <c r="J373" s="318">
        <f>IF(C373*O373&lt;&gt;0,C373,0)</f>
        <v>0</v>
      </c>
      <c r="K373" s="318" t="str">
        <f>IF(C373*O373=0,"",C373)</f>
        <v/>
      </c>
      <c r="O373" s="318">
        <f>IF(ISBLANK(L373),0,1)</f>
        <v>0</v>
      </c>
      <c r="P373" s="318">
        <f>IF(ISBLANK(M373),0,1)</f>
        <v>0</v>
      </c>
      <c r="Q373" s="318">
        <f>O373+P373</f>
        <v>0</v>
      </c>
      <c r="R373" s="318">
        <f>SUM(Q248:Q373)</f>
        <v>3</v>
      </c>
      <c r="S373" s="318">
        <f>R373/$X$2</f>
        <v>0.13043478260869565</v>
      </c>
      <c r="T373" s="318">
        <f>IF(S373&gt;=$X$3,1,0)</f>
        <v>0</v>
      </c>
      <c r="U373" s="318">
        <f>O373*T373+P373*T373</f>
        <v>0</v>
      </c>
    </row>
    <row r="374" spans="1:21" s="318" customFormat="1" x14ac:dyDescent="0.2">
      <c r="A374" s="322">
        <v>37071</v>
      </c>
      <c r="B374" s="321">
        <v>194.195999</v>
      </c>
      <c r="C374" s="320">
        <f>LN(B374/B373)</f>
        <v>5.271423823704712E-3</v>
      </c>
      <c r="D374" s="320">
        <f>AVERAGE(C354:C374)</f>
        <v>-3.0575375370065086E-3</v>
      </c>
      <c r="E374" s="318">
        <f>_xlfn.STDEV.S(C354:C374)</f>
        <v>8.7681832253490074E-3</v>
      </c>
      <c r="F374" s="318">
        <f>E374*(21/(21-1.5))</f>
        <v>9.4426588580681613E-3</v>
      </c>
      <c r="G374" s="318">
        <f>_xlfn.VAR.S(C354:C374)</f>
        <v>7.6881037073291727E-5</v>
      </c>
      <c r="H374" s="318">
        <f>G374*(21/(21-1))</f>
        <v>8.0725088926956318E-5</v>
      </c>
      <c r="I374" s="320">
        <f>(SUM(C311:C331)*1+SUM(C332:C352)*2+SUM(C353:C373)*3)/6</f>
        <v>-9.8323023485262367E-3</v>
      </c>
      <c r="J374" s="318">
        <f>IF(C374*O374&lt;&gt;0,C374,0)</f>
        <v>0</v>
      </c>
      <c r="K374" s="318" t="str">
        <f>IF(C374*O374=0,"",C374)</f>
        <v/>
      </c>
      <c r="O374" s="318">
        <f>IF(ISBLANK(L374),0,1)</f>
        <v>0</v>
      </c>
      <c r="P374" s="318">
        <f>IF(ISBLANK(M374),0,1)</f>
        <v>0</v>
      </c>
      <c r="Q374" s="318">
        <f>O374+P374</f>
        <v>0</v>
      </c>
      <c r="R374" s="318">
        <f>SUM(Q249:Q374)</f>
        <v>3</v>
      </c>
      <c r="S374" s="318">
        <f>R374/$X$2</f>
        <v>0.13043478260869565</v>
      </c>
      <c r="T374" s="318">
        <f>IF(S374&gt;=$X$3,1,0)</f>
        <v>0</v>
      </c>
      <c r="U374" s="318">
        <f>O374*T374+P374*T374</f>
        <v>0</v>
      </c>
    </row>
    <row r="375" spans="1:21" s="318" customFormat="1" x14ac:dyDescent="0.2">
      <c r="A375" s="322">
        <v>37074</v>
      </c>
      <c r="B375" s="321">
        <v>195.27900700000001</v>
      </c>
      <c r="C375" s="320">
        <f>LN(B375/B374)</f>
        <v>5.561387892318909E-3</v>
      </c>
      <c r="D375" s="320">
        <f>AVERAGE(C355:C375)</f>
        <v>-2.7791385005673372E-3</v>
      </c>
      <c r="E375" s="318">
        <f>_xlfn.STDEV.S(C355:C375)</f>
        <v>8.9515137855819549E-3</v>
      </c>
      <c r="F375" s="318">
        <f>E375*(21/(21-1.5))</f>
        <v>9.6400917690882583E-3</v>
      </c>
      <c r="G375" s="318">
        <f>_xlfn.VAR.S(C355:C375)</f>
        <v>8.0129599053463795E-5</v>
      </c>
      <c r="H375" s="318">
        <f>G375*(21/(21-1))</f>
        <v>8.4136079006136982E-5</v>
      </c>
      <c r="I375" s="320">
        <f>(SUM(C312:C332)*1+SUM(C333:C353)*2+SUM(C354:C374)*3)/6</f>
        <v>-5.8106940912778099E-3</v>
      </c>
      <c r="J375" s="318">
        <f>IF(C375*O375&lt;&gt;0,C375,0)</f>
        <v>5.561387892318909E-3</v>
      </c>
      <c r="K375" s="318">
        <f>IF(C375*O375=0,"",C375)</f>
        <v>5.561387892318909E-3</v>
      </c>
      <c r="L375" s="325" t="s">
        <v>180</v>
      </c>
      <c r="M375" s="325"/>
      <c r="O375" s="318">
        <f>IF(ISBLANK(L375),0,1)</f>
        <v>1</v>
      </c>
      <c r="P375" s="318">
        <f>IF(ISBLANK(M375),0,1)</f>
        <v>0</v>
      </c>
      <c r="Q375" s="318">
        <f>O375+P375</f>
        <v>1</v>
      </c>
      <c r="R375" s="318">
        <f>SUM(Q250:Q375)</f>
        <v>4</v>
      </c>
      <c r="S375" s="318">
        <f>R375/$X$2</f>
        <v>0.17391304347826086</v>
      </c>
      <c r="T375" s="318">
        <f>IF(S375&gt;=$X$3,1,0)</f>
        <v>0</v>
      </c>
      <c r="U375" s="318">
        <f>O375*T375+P375*T375</f>
        <v>0</v>
      </c>
    </row>
    <row r="376" spans="1:21" s="318" customFormat="1" x14ac:dyDescent="0.2">
      <c r="A376" s="322">
        <v>37075</v>
      </c>
      <c r="B376" s="321">
        <v>195.36900299999999</v>
      </c>
      <c r="C376" s="320">
        <f>LN(B376/B375)</f>
        <v>4.6075238725580916E-4</v>
      </c>
      <c r="D376" s="320">
        <f>AVERAGE(C356:C376)</f>
        <v>-2.8580719425242949E-3</v>
      </c>
      <c r="E376" s="318">
        <f>_xlfn.STDEV.S(C356:C376)</f>
        <v>8.9133960824178075E-3</v>
      </c>
      <c r="F376" s="318">
        <f>E376*(21/(21-1.5))</f>
        <v>9.5990419349114842E-3</v>
      </c>
      <c r="G376" s="318">
        <f>_xlfn.VAR.S(C356:C376)</f>
        <v>7.9448629722061106E-5</v>
      </c>
      <c r="H376" s="318">
        <f>G376*(21/(21-1))</f>
        <v>8.3421061208164161E-5</v>
      </c>
      <c r="I376" s="320">
        <f>(SUM(C313:C333)*1+SUM(C334:C354)*2+SUM(C355:C375)*3)/6</f>
        <v>-8.0328469581856191E-3</v>
      </c>
      <c r="J376" s="318">
        <f>IF(C376*O376&lt;&gt;0,C376,0)</f>
        <v>0</v>
      </c>
      <c r="K376" s="318" t="str">
        <f>IF(C376*O376=0,"",C376)</f>
        <v/>
      </c>
      <c r="O376" s="318">
        <f>IF(ISBLANK(L376),0,1)</f>
        <v>0</v>
      </c>
      <c r="P376" s="318">
        <f>IF(ISBLANK(M376),0,1)</f>
        <v>0</v>
      </c>
      <c r="Q376" s="318">
        <f>O376+P376</f>
        <v>0</v>
      </c>
      <c r="R376" s="318">
        <f>SUM(Q251:Q376)</f>
        <v>4</v>
      </c>
      <c r="S376" s="318">
        <f>R376/$X$2</f>
        <v>0.17391304347826086</v>
      </c>
      <c r="T376" s="318">
        <f>IF(S376&gt;=$X$3,1,0)</f>
        <v>0</v>
      </c>
      <c r="U376" s="318">
        <f>O376*T376+P376*T376</f>
        <v>0</v>
      </c>
    </row>
    <row r="377" spans="1:21" s="318" customFormat="1" x14ac:dyDescent="0.2">
      <c r="A377" s="322">
        <v>37076</v>
      </c>
      <c r="B377" s="321">
        <v>195.51499899999999</v>
      </c>
      <c r="C377" s="320">
        <f>LN(B377/B376)</f>
        <v>7.4700425723221698E-4</v>
      </c>
      <c r="D377" s="320">
        <f>AVERAGE(C357:C377)</f>
        <v>-3.1302357075088183E-3</v>
      </c>
      <c r="E377" s="318">
        <f>_xlfn.STDEV.S(C357:C377)</f>
        <v>8.6992575218761935E-3</v>
      </c>
      <c r="F377" s="318">
        <f>E377*(21/(21-1.5))</f>
        <v>9.3684311774051305E-3</v>
      </c>
      <c r="G377" s="318">
        <f>_xlfn.VAR.S(C357:C377)</f>
        <v>7.5677081431919531E-5</v>
      </c>
      <c r="H377" s="318">
        <f>G377*(21/(21-1))</f>
        <v>7.9460935503515516E-5</v>
      </c>
      <c r="I377" s="320">
        <f>(SUM(C314:C334)*1+SUM(C335:C355)*2+SUM(C356:C376)*3)/6</f>
        <v>-1.1437932795148813E-2</v>
      </c>
      <c r="J377" s="318">
        <f>IF(C377*O377&lt;&gt;0,C377,0)</f>
        <v>0</v>
      </c>
      <c r="K377" s="318" t="str">
        <f>IF(C377*O377=0,"",C377)</f>
        <v/>
      </c>
      <c r="O377" s="318">
        <f>IF(ISBLANK(L377),0,1)</f>
        <v>0</v>
      </c>
      <c r="P377" s="318">
        <f>IF(ISBLANK(M377),0,1)</f>
        <v>0</v>
      </c>
      <c r="Q377" s="318">
        <f>O377+P377</f>
        <v>0</v>
      </c>
      <c r="R377" s="318">
        <f>SUM(Q252:Q377)</f>
        <v>4</v>
      </c>
      <c r="S377" s="318">
        <f>R377/$X$2</f>
        <v>0.17391304347826086</v>
      </c>
      <c r="T377" s="318">
        <f>IF(S377&gt;=$X$3,1,0)</f>
        <v>0</v>
      </c>
      <c r="U377" s="318">
        <f>O377*T377+P377*T377</f>
        <v>0</v>
      </c>
    </row>
    <row r="378" spans="1:21" s="318" customFormat="1" x14ac:dyDescent="0.2">
      <c r="A378" s="322">
        <v>37077</v>
      </c>
      <c r="B378" s="321">
        <v>194.36099200000001</v>
      </c>
      <c r="C378" s="320">
        <f>LN(B378/B377)</f>
        <v>-5.9198842545917906E-3</v>
      </c>
      <c r="D378" s="320">
        <f>AVERAGE(C358:C378)</f>
        <v>-3.2867651234011804E-3</v>
      </c>
      <c r="E378" s="318">
        <f>_xlfn.STDEV.S(C358:C378)</f>
        <v>8.7194086996886678E-3</v>
      </c>
      <c r="F378" s="318">
        <f>E378*(21/(21-1.5))</f>
        <v>9.390132445818565E-3</v>
      </c>
      <c r="G378" s="318">
        <f>_xlfn.VAR.S(C358:C378)</f>
        <v>7.6028088072206413E-5</v>
      </c>
      <c r="H378" s="318">
        <f>G378*(21/(21-1))</f>
        <v>7.9829492475816743E-5</v>
      </c>
      <c r="I378" s="320">
        <f>(SUM(C315:C335)*1+SUM(C336:C356)*2+SUM(C357:C377)*3)/6</f>
        <v>-1.0953835999268644E-2</v>
      </c>
      <c r="J378" s="318">
        <f>IF(C378*O378&lt;&gt;0,C378,0)</f>
        <v>0</v>
      </c>
      <c r="K378" s="318" t="str">
        <f>IF(C378*O378=0,"",C378)</f>
        <v/>
      </c>
      <c r="O378" s="318">
        <f>IF(ISBLANK(L378),0,1)</f>
        <v>0</v>
      </c>
      <c r="P378" s="318">
        <f>IF(ISBLANK(M378),0,1)</f>
        <v>0</v>
      </c>
      <c r="Q378" s="318">
        <f>O378+P378</f>
        <v>0</v>
      </c>
      <c r="R378" s="318">
        <f>SUM(Q253:Q378)</f>
        <v>4</v>
      </c>
      <c r="S378" s="318">
        <f>R378/$X$2</f>
        <v>0.17391304347826086</v>
      </c>
      <c r="T378" s="318">
        <f>IF(S378&gt;=$X$3,1,0)</f>
        <v>0</v>
      </c>
      <c r="U378" s="318">
        <f>O378*T378+P378*T378</f>
        <v>0</v>
      </c>
    </row>
    <row r="379" spans="1:21" s="318" customFormat="1" x14ac:dyDescent="0.2">
      <c r="A379" s="322">
        <v>37078</v>
      </c>
      <c r="B379" s="321">
        <v>194.320007</v>
      </c>
      <c r="C379" s="320">
        <f>LN(B379/B378)</f>
        <v>-2.108927385560652E-4</v>
      </c>
      <c r="D379" s="320">
        <f>AVERAGE(C359:C379)</f>
        <v>-3.1068689368770378E-3</v>
      </c>
      <c r="E379" s="318">
        <f>_xlfn.STDEV.S(C359:C379)</f>
        <v>8.7431413308879675E-3</v>
      </c>
      <c r="F379" s="318">
        <f>E379*(21/(21-1.5))</f>
        <v>9.4156906640331956E-3</v>
      </c>
      <c r="G379" s="318">
        <f>_xlfn.VAR.S(C359:C379)</f>
        <v>7.644252033188142E-5</v>
      </c>
      <c r="H379" s="318">
        <f>G379*(21/(21-1))</f>
        <v>8.026464634847549E-5</v>
      </c>
      <c r="I379" s="320">
        <f>(SUM(C316:C336)*1+SUM(C337:C357)*2+SUM(C358:C378)*3)/6</f>
        <v>-1.1548034533407423E-2</v>
      </c>
      <c r="J379" s="318">
        <f>IF(C379*O379&lt;&gt;0,C379,0)</f>
        <v>0</v>
      </c>
      <c r="K379" s="318" t="str">
        <f>IF(C379*O379=0,"",C379)</f>
        <v/>
      </c>
      <c r="O379" s="318">
        <f>IF(ISBLANK(L379),0,1)</f>
        <v>0</v>
      </c>
      <c r="P379" s="318">
        <f>IF(ISBLANK(M379),0,1)</f>
        <v>0</v>
      </c>
      <c r="Q379" s="318">
        <f>O379+P379</f>
        <v>0</v>
      </c>
      <c r="R379" s="318">
        <f>SUM(Q254:Q379)</f>
        <v>4</v>
      </c>
      <c r="S379" s="318">
        <f>R379/$X$2</f>
        <v>0.17391304347826086</v>
      </c>
      <c r="T379" s="318">
        <f>IF(S379&gt;=$X$3,1,0)</f>
        <v>0</v>
      </c>
      <c r="U379" s="318">
        <f>O379*T379+P379*T379</f>
        <v>0</v>
      </c>
    </row>
    <row r="380" spans="1:21" s="318" customFormat="1" x14ac:dyDescent="0.2">
      <c r="A380" s="322">
        <v>37081</v>
      </c>
      <c r="B380" s="321">
        <v>193.899002</v>
      </c>
      <c r="C380" s="320">
        <f>LN(B380/B379)</f>
        <v>-2.1689054645917219E-3</v>
      </c>
      <c r="D380" s="320">
        <f>AVERAGE(C360:C380)</f>
        <v>-3.2858507449291608E-3</v>
      </c>
      <c r="E380" s="318">
        <f>_xlfn.STDEV.S(C360:C380)</f>
        <v>8.6804365691984919E-3</v>
      </c>
      <c r="F380" s="318">
        <f>E380*(21/(21-1.5))</f>
        <v>9.3481624591368363E-3</v>
      </c>
      <c r="G380" s="318">
        <f>_xlfn.VAR.S(C360:C380)</f>
        <v>7.5349979031878489E-5</v>
      </c>
      <c r="H380" s="318">
        <f>G380*(21/(21-1))</f>
        <v>7.9117477983472418E-5</v>
      </c>
      <c r="I380" s="320">
        <f>(SUM(C317:C337)*1+SUM(C338:C358)*2+SUM(C359:C379)*3)/6</f>
        <v>-1.3649055497287815E-2</v>
      </c>
      <c r="J380" s="318">
        <f>IF(C380*O380&lt;&gt;0,C380,0)</f>
        <v>0</v>
      </c>
      <c r="K380" s="318" t="str">
        <f>IF(C380*O380=0,"",C380)</f>
        <v/>
      </c>
      <c r="O380" s="318">
        <f>IF(ISBLANK(L380),0,1)</f>
        <v>0</v>
      </c>
      <c r="P380" s="318">
        <f>IF(ISBLANK(M380),0,1)</f>
        <v>0</v>
      </c>
      <c r="Q380" s="318">
        <f>O380+P380</f>
        <v>0</v>
      </c>
      <c r="R380" s="318">
        <f>SUM(Q255:Q380)</f>
        <v>4</v>
      </c>
      <c r="S380" s="318">
        <f>R380/$X$2</f>
        <v>0.17391304347826086</v>
      </c>
      <c r="T380" s="318">
        <f>IF(S380&gt;=$X$3,1,0)</f>
        <v>0</v>
      </c>
      <c r="U380" s="318">
        <f>O380*T380+P380*T380</f>
        <v>0</v>
      </c>
    </row>
    <row r="381" spans="1:21" s="318" customFormat="1" x14ac:dyDescent="0.2">
      <c r="A381" s="322">
        <v>37082</v>
      </c>
      <c r="B381" s="321">
        <v>192.54200700000001</v>
      </c>
      <c r="C381" s="320">
        <f>LN(B381/B380)</f>
        <v>-7.0230671488464205E-3</v>
      </c>
      <c r="D381" s="320">
        <f>AVERAGE(C361:C381)</f>
        <v>-3.0412239205692151E-3</v>
      </c>
      <c r="E381" s="318">
        <f>_xlfn.STDEV.S(C361:C381)</f>
        <v>8.4880947915468609E-3</v>
      </c>
      <c r="F381" s="318">
        <f>E381*(21/(21-1.5))</f>
        <v>9.1410251601273876E-3</v>
      </c>
      <c r="G381" s="318">
        <f>_xlfn.VAR.S(C361:C381)</f>
        <v>7.2047753190284959E-5</v>
      </c>
      <c r="H381" s="318">
        <f>G381*(21/(21-1))</f>
        <v>7.5650140849799213E-5</v>
      </c>
      <c r="I381" s="320">
        <f>(SUM(C318:C338)*1+SUM(C339:C359)*2+SUM(C360:C380)*3)/6</f>
        <v>-1.6454569332059965E-2</v>
      </c>
      <c r="J381" s="318">
        <f>IF(C381*O381&lt;&gt;0,C381,0)</f>
        <v>0</v>
      </c>
      <c r="K381" s="318" t="str">
        <f>IF(C381*O381=0,"",C381)</f>
        <v/>
      </c>
      <c r="O381" s="318">
        <f>IF(ISBLANK(L381),0,1)</f>
        <v>0</v>
      </c>
      <c r="P381" s="318">
        <f>IF(ISBLANK(M381),0,1)</f>
        <v>0</v>
      </c>
      <c r="Q381" s="318">
        <f>O381+P381</f>
        <v>0</v>
      </c>
      <c r="R381" s="318">
        <f>SUM(Q256:Q381)</f>
        <v>4</v>
      </c>
      <c r="S381" s="318">
        <f>R381/$X$2</f>
        <v>0.17391304347826086</v>
      </c>
      <c r="T381" s="318">
        <f>IF(S381&gt;=$X$3,1,0)</f>
        <v>0</v>
      </c>
      <c r="U381" s="318">
        <f>O381*T381+P381*T381</f>
        <v>0</v>
      </c>
    </row>
    <row r="382" spans="1:21" s="318" customFormat="1" x14ac:dyDescent="0.2">
      <c r="A382" s="322">
        <v>37083</v>
      </c>
      <c r="B382" s="321">
        <v>191.64999399999999</v>
      </c>
      <c r="C382" s="320">
        <f>LN(B382/B381)</f>
        <v>-4.6435875840395227E-3</v>
      </c>
      <c r="D382" s="320">
        <f>AVERAGE(C362:C382)</f>
        <v>-2.2199396038970242E-3</v>
      </c>
      <c r="E382" s="318">
        <f>_xlfn.STDEV.S(C362:C382)</f>
        <v>7.328234993998625E-3</v>
      </c>
      <c r="F382" s="318">
        <f>E382*(21/(21-1.5))</f>
        <v>7.8919453781523645E-3</v>
      </c>
      <c r="G382" s="318">
        <f>_xlfn.VAR.S(C362:C382)</f>
        <v>5.370302812726603E-5</v>
      </c>
      <c r="H382" s="318">
        <f>G382*(21/(21-1))</f>
        <v>5.6388179533629333E-5</v>
      </c>
      <c r="I382" s="320">
        <f>(SUM(C319:C339)*1+SUM(C340:C360)*2+SUM(C361:C381)*3)/6</f>
        <v>-1.5347906138025655E-2</v>
      </c>
      <c r="J382" s="318">
        <f>IF(C382*O382&lt;&gt;0,C382,0)</f>
        <v>0</v>
      </c>
      <c r="K382" s="318" t="str">
        <f>IF(C382*O382=0,"",C382)</f>
        <v/>
      </c>
      <c r="O382" s="318">
        <f>IF(ISBLANK(L382),0,1)</f>
        <v>0</v>
      </c>
      <c r="P382" s="318">
        <f>IF(ISBLANK(M382),0,1)</f>
        <v>0</v>
      </c>
      <c r="Q382" s="318">
        <f>O382+P382</f>
        <v>0</v>
      </c>
      <c r="R382" s="318">
        <f>SUM(Q257:Q382)</f>
        <v>4</v>
      </c>
      <c r="S382" s="318">
        <f>R382/$X$2</f>
        <v>0.17391304347826086</v>
      </c>
      <c r="T382" s="318">
        <f>IF(S382&gt;=$X$3,1,0)</f>
        <v>0</v>
      </c>
      <c r="U382" s="318">
        <f>O382*T382+P382*T382</f>
        <v>0</v>
      </c>
    </row>
    <row r="383" spans="1:21" s="318" customFormat="1" x14ac:dyDescent="0.2">
      <c r="A383" s="322">
        <v>37084</v>
      </c>
      <c r="B383" s="321">
        <v>191.83500699999999</v>
      </c>
      <c r="C383" s="320">
        <f>LN(B383/B382)</f>
        <v>9.6490352359054313E-4</v>
      </c>
      <c r="D383" s="320">
        <f>AVERAGE(C363:C383)</f>
        <v>-2.7793692676932567E-3</v>
      </c>
      <c r="E383" s="318">
        <f>_xlfn.STDEV.S(C363:C383)</f>
        <v>6.5369760087803635E-3</v>
      </c>
      <c r="F383" s="318">
        <f>E383*(21/(21-1.5))</f>
        <v>7.0398203171480834E-3</v>
      </c>
      <c r="G383" s="318">
        <f>_xlfn.VAR.S(C363:C383)</f>
        <v>4.2732055339370053E-5</v>
      </c>
      <c r="H383" s="318">
        <f>G383*(21/(21-1))</f>
        <v>4.4868658106338561E-5</v>
      </c>
      <c r="I383" s="320">
        <f>(SUM(C320:C340)*1+SUM(C341:C361)*2+SUM(C362:C382)*3)/6</f>
        <v>-1.2594145123932152E-2</v>
      </c>
      <c r="J383" s="318">
        <f>IF(C383*O383&lt;&gt;0,C383,0)</f>
        <v>0</v>
      </c>
      <c r="K383" s="318" t="str">
        <f>IF(C383*O383=0,"",C383)</f>
        <v/>
      </c>
      <c r="O383" s="318">
        <f>IF(ISBLANK(L383),0,1)</f>
        <v>0</v>
      </c>
      <c r="P383" s="318">
        <f>IF(ISBLANK(M383),0,1)</f>
        <v>0</v>
      </c>
      <c r="Q383" s="318">
        <f>O383+P383</f>
        <v>0</v>
      </c>
      <c r="R383" s="318">
        <f>SUM(Q258:Q383)</f>
        <v>4</v>
      </c>
      <c r="S383" s="318">
        <f>R383/$X$2</f>
        <v>0.17391304347826086</v>
      </c>
      <c r="T383" s="318">
        <f>IF(S383&gt;=$X$3,1,0)</f>
        <v>0</v>
      </c>
      <c r="U383" s="318">
        <f>O383*T383+P383*T383</f>
        <v>0</v>
      </c>
    </row>
    <row r="384" spans="1:21" s="318" customFormat="1" x14ac:dyDescent="0.2">
      <c r="A384" s="322">
        <v>37085</v>
      </c>
      <c r="B384" s="321">
        <v>188.651993</v>
      </c>
      <c r="C384" s="320">
        <f>LN(B384/B383)</f>
        <v>-1.6731653151065496E-2</v>
      </c>
      <c r="D384" s="320">
        <f>AVERAGE(C364:C384)</f>
        <v>-2.7501484641395146E-3</v>
      </c>
      <c r="E384" s="318">
        <f>_xlfn.STDEV.S(C364:C384)</f>
        <v>6.4696342781438701E-3</v>
      </c>
      <c r="F384" s="318">
        <f>E384*(21/(21-1.5))</f>
        <v>6.967298453385706E-3</v>
      </c>
      <c r="G384" s="318">
        <f>_xlfn.VAR.S(C364:C384)</f>
        <v>4.1856167692934158E-5</v>
      </c>
      <c r="H384" s="318">
        <f>G384*(21/(21-1))</f>
        <v>4.3948976077580869E-5</v>
      </c>
      <c r="I384" s="320">
        <f>(SUM(C321:C341)*1+SUM(C342:C362)*2+SUM(C363:C383)*3)/6</f>
        <v>-2.0827610810785303E-2</v>
      </c>
      <c r="J384" s="318">
        <f>IF(C384*O384&lt;&gt;0,C384,0)</f>
        <v>0</v>
      </c>
      <c r="K384" s="318" t="str">
        <f>IF(C384*O384=0,"",C384)</f>
        <v/>
      </c>
      <c r="O384" s="318">
        <f>IF(ISBLANK(L384),0,1)</f>
        <v>0</v>
      </c>
      <c r="P384" s="318">
        <f>IF(ISBLANK(M384),0,1)</f>
        <v>0</v>
      </c>
      <c r="Q384" s="318">
        <f>O384+P384</f>
        <v>0</v>
      </c>
      <c r="R384" s="318">
        <f>SUM(Q259:Q384)</f>
        <v>4</v>
      </c>
      <c r="S384" s="318">
        <f>R384/$X$2</f>
        <v>0.17391304347826086</v>
      </c>
      <c r="T384" s="318">
        <f>IF(S384&gt;=$X$3,1,0)</f>
        <v>0</v>
      </c>
      <c r="U384" s="318">
        <f>O384*T384+P384*T384</f>
        <v>0</v>
      </c>
    </row>
    <row r="385" spans="1:21" s="318" customFormat="1" x14ac:dyDescent="0.2">
      <c r="A385" s="322">
        <v>37088</v>
      </c>
      <c r="B385" s="321">
        <v>187.20700099999999</v>
      </c>
      <c r="C385" s="320">
        <f>LN(B385/B384)</f>
        <v>-7.6890490435600044E-3</v>
      </c>
      <c r="D385" s="320">
        <f>AVERAGE(C365:C385)</f>
        <v>-2.6005532263304399E-3</v>
      </c>
      <c r="E385" s="318">
        <f>_xlfn.STDEV.S(C365:C385)</f>
        <v>6.3077462929584582E-3</v>
      </c>
      <c r="F385" s="318">
        <f>E385*(21/(21-1.5))</f>
        <v>6.7929575462629547E-3</v>
      </c>
      <c r="G385" s="318">
        <f>_xlfn.VAR.S(C365:C385)</f>
        <v>3.9787663296331167E-5</v>
      </c>
      <c r="H385" s="318">
        <f>G385*(21/(21-1))</f>
        <v>4.1777046461147724E-5</v>
      </c>
      <c r="I385" s="320">
        <f>(SUM(C322:C342)*1+SUM(C343:C363)*2+SUM(C364:C384)*3)/6</f>
        <v>-2.5966111436894413E-2</v>
      </c>
      <c r="J385" s="318">
        <f>IF(C385*O385&lt;&gt;0,C385,0)</f>
        <v>0</v>
      </c>
      <c r="K385" s="318" t="str">
        <f>IF(C385*O385=0,"",C385)</f>
        <v/>
      </c>
      <c r="O385" s="318">
        <f>IF(ISBLANK(L385),0,1)</f>
        <v>0</v>
      </c>
      <c r="P385" s="318">
        <f>IF(ISBLANK(M385),0,1)</f>
        <v>0</v>
      </c>
      <c r="Q385" s="318">
        <f>O385+P385</f>
        <v>0</v>
      </c>
      <c r="R385" s="318">
        <f>SUM(Q260:Q385)</f>
        <v>4</v>
      </c>
      <c r="S385" s="318">
        <f>R385/$X$2</f>
        <v>0.17391304347826086</v>
      </c>
      <c r="T385" s="318">
        <f>IF(S385&gt;=$X$3,1,0)</f>
        <v>0</v>
      </c>
      <c r="U385" s="318">
        <f>O385*T385+P385*T385</f>
        <v>0</v>
      </c>
    </row>
    <row r="386" spans="1:21" s="318" customFormat="1" x14ac:dyDescent="0.2">
      <c r="A386" s="322">
        <v>37089</v>
      </c>
      <c r="B386" s="321">
        <v>185.503006</v>
      </c>
      <c r="C386" s="320">
        <f>LN(B386/B385)</f>
        <v>-9.1438750805138934E-3</v>
      </c>
      <c r="D386" s="320">
        <f>AVERAGE(C366:C386)</f>
        <v>-3.0106814101542516E-3</v>
      </c>
      <c r="E386" s="318">
        <f>_xlfn.STDEV.S(C366:C386)</f>
        <v>6.4449737273372353E-3</v>
      </c>
      <c r="F386" s="318">
        <f>E386*(21/(21-1.5))</f>
        <v>6.9407409371324072E-3</v>
      </c>
      <c r="G386" s="318">
        <f>_xlfn.VAR.S(C366:C386)</f>
        <v>4.1537686346067212E-5</v>
      </c>
      <c r="H386" s="318">
        <f>G386*(21/(21-1))</f>
        <v>4.3614570663370575E-5</v>
      </c>
      <c r="I386" s="320">
        <f>(SUM(C323:C343)*1+SUM(C344:C364)*2+SUM(C365:C385)*3)/6</f>
        <v>-2.4433441734014096E-2</v>
      </c>
      <c r="J386" s="318">
        <f>IF(C386*O386&lt;&gt;0,C386,0)</f>
        <v>0</v>
      </c>
      <c r="K386" s="318" t="str">
        <f>IF(C386*O386=0,"",C386)</f>
        <v/>
      </c>
      <c r="O386" s="318">
        <f>IF(ISBLANK(L386),0,1)</f>
        <v>0</v>
      </c>
      <c r="P386" s="318">
        <f>IF(ISBLANK(M386),0,1)</f>
        <v>0</v>
      </c>
      <c r="Q386" s="318">
        <f>O386+P386</f>
        <v>0</v>
      </c>
      <c r="R386" s="318">
        <f>SUM(Q261:Q386)</f>
        <v>4</v>
      </c>
      <c r="S386" s="318">
        <f>R386/$X$2</f>
        <v>0.17391304347826086</v>
      </c>
      <c r="T386" s="318">
        <f>IF(S386&gt;=$X$3,1,0)</f>
        <v>0</v>
      </c>
      <c r="U386" s="318">
        <f>O386*T386+P386*T386</f>
        <v>0</v>
      </c>
    </row>
    <row r="387" spans="1:21" s="318" customFormat="1" x14ac:dyDescent="0.2">
      <c r="A387" s="322">
        <v>37090</v>
      </c>
      <c r="B387" s="321">
        <v>184.48800700000001</v>
      </c>
      <c r="C387" s="320">
        <f>LN(B387/B386)</f>
        <v>-5.4866281101575501E-3</v>
      </c>
      <c r="D387" s="320">
        <f>AVERAGE(C367:C387)</f>
        <v>-3.5935274736212902E-3</v>
      </c>
      <c r="E387" s="318">
        <f>_xlfn.STDEV.S(C367:C387)</f>
        <v>6.0597769984766896E-3</v>
      </c>
      <c r="F387" s="318">
        <f>E387*(21/(21-1.5))</f>
        <v>6.5259136906672035E-3</v>
      </c>
      <c r="G387" s="318">
        <f>_xlfn.VAR.S(C367:C387)</f>
        <v>3.6720897271267154E-5</v>
      </c>
      <c r="H387" s="318">
        <f>G387*(21/(21-1))</f>
        <v>3.8556942134830513E-5</v>
      </c>
      <c r="I387" s="320">
        <f>(SUM(C324:C344)*1+SUM(C345:C365)*2+SUM(C366:C386)*3)/6</f>
        <v>-3.3268531431220792E-2</v>
      </c>
      <c r="J387" s="318">
        <f>IF(C387*O387&lt;&gt;0,C387,0)</f>
        <v>0</v>
      </c>
      <c r="K387" s="318" t="str">
        <f>IF(C387*O387=0,"",C387)</f>
        <v/>
      </c>
      <c r="O387" s="318">
        <f>IF(ISBLANK(L387),0,1)</f>
        <v>0</v>
      </c>
      <c r="P387" s="318">
        <f>IF(ISBLANK(M387),0,1)</f>
        <v>0</v>
      </c>
      <c r="Q387" s="318">
        <f>O387+P387</f>
        <v>0</v>
      </c>
      <c r="R387" s="318">
        <f>SUM(Q262:Q387)</f>
        <v>4</v>
      </c>
      <c r="S387" s="318">
        <f>R387/$X$2</f>
        <v>0.17391304347826086</v>
      </c>
      <c r="T387" s="318">
        <f>IF(S387&gt;=$X$3,1,0)</f>
        <v>0</v>
      </c>
      <c r="U387" s="318">
        <f>O387*T387+P387*T387</f>
        <v>0</v>
      </c>
    </row>
    <row r="388" spans="1:21" s="318" customFormat="1" x14ac:dyDescent="0.2">
      <c r="A388" s="322">
        <v>37091</v>
      </c>
      <c r="B388" s="321">
        <v>187.19700599999999</v>
      </c>
      <c r="C388" s="320">
        <f>LN(B388/B387)</f>
        <v>1.4577111668062179E-2</v>
      </c>
      <c r="D388" s="320">
        <f>AVERAGE(C368:C388)</f>
        <v>-2.7238473625944156E-3</v>
      </c>
      <c r="E388" s="318">
        <f>_xlfn.STDEV.S(C368:C388)</f>
        <v>7.2411956059623226E-3</v>
      </c>
      <c r="F388" s="318">
        <f>E388*(21/(21-1.5))</f>
        <v>7.7982106525748083E-3</v>
      </c>
      <c r="G388" s="318">
        <f>_xlfn.VAR.S(C368:C388)</f>
        <v>5.2434913803808047E-5</v>
      </c>
      <c r="H388" s="318">
        <f>G388*(21/(21-1))</f>
        <v>5.505665949399845E-5</v>
      </c>
      <c r="I388" s="320">
        <f>(SUM(C325:C345)*1+SUM(C346:C366)*2+SUM(C367:C387)*3)/6</f>
        <v>-3.7104099205815401E-2</v>
      </c>
      <c r="J388" s="318">
        <f>IF(C388*O388&lt;&gt;0,C388,0)</f>
        <v>0</v>
      </c>
      <c r="K388" s="318" t="str">
        <f>IF(C388*O388=0,"",C388)</f>
        <v/>
      </c>
      <c r="O388" s="318">
        <f>IF(ISBLANK(L388),0,1)</f>
        <v>0</v>
      </c>
      <c r="P388" s="318">
        <f>IF(ISBLANK(M388),0,1)</f>
        <v>0</v>
      </c>
      <c r="Q388" s="318">
        <f>O388+P388</f>
        <v>0</v>
      </c>
      <c r="R388" s="318">
        <f>SUM(Q263:Q388)</f>
        <v>4</v>
      </c>
      <c r="S388" s="318">
        <f>R388/$X$2</f>
        <v>0.17391304347826086</v>
      </c>
      <c r="T388" s="318">
        <f>IF(S388&gt;=$X$3,1,0)</f>
        <v>0</v>
      </c>
      <c r="U388" s="318">
        <f>O388*T388+P388*T388</f>
        <v>0</v>
      </c>
    </row>
    <row r="389" spans="1:21" s="318" customFormat="1" x14ac:dyDescent="0.2">
      <c r="A389" s="322">
        <v>37092</v>
      </c>
      <c r="B389" s="321">
        <v>186.70500200000001</v>
      </c>
      <c r="C389" s="320">
        <f>LN(B389/B388)</f>
        <v>-2.6317284927127207E-3</v>
      </c>
      <c r="D389" s="320">
        <f>AVERAGE(C369:C389)</f>
        <v>-2.4763078798690232E-3</v>
      </c>
      <c r="E389" s="318">
        <f>_xlfn.STDEV.S(C369:C389)</f>
        <v>7.1461408709956025E-3</v>
      </c>
      <c r="F389" s="318">
        <f>E389*(21/(21-1.5))</f>
        <v>7.6958440149183412E-3</v>
      </c>
      <c r="G389" s="318">
        <f>_xlfn.VAR.S(C369:C389)</f>
        <v>5.1067329348113795E-5</v>
      </c>
      <c r="H389" s="318">
        <f>G389*(21/(21-1))</f>
        <v>5.3620695815519486E-5</v>
      </c>
      <c r="I389" s="320">
        <f>(SUM(C326:C346)*1+SUM(C347:C367)*2+SUM(C368:C388)*3)/6</f>
        <v>-3.1503205334852992E-2</v>
      </c>
      <c r="J389" s="318">
        <f>IF(C389*O389&lt;&gt;0,C389,0)</f>
        <v>0</v>
      </c>
      <c r="K389" s="318" t="str">
        <f>IF(C389*O389=0,"",C389)</f>
        <v/>
      </c>
      <c r="O389" s="318">
        <f>IF(ISBLANK(L389),0,1)</f>
        <v>0</v>
      </c>
      <c r="P389" s="318">
        <f>IF(ISBLANK(M389),0,1)</f>
        <v>0</v>
      </c>
      <c r="Q389" s="318">
        <f>O389+P389</f>
        <v>0</v>
      </c>
      <c r="R389" s="318">
        <f>SUM(Q264:Q389)</f>
        <v>4</v>
      </c>
      <c r="S389" s="318">
        <f>R389/$X$2</f>
        <v>0.17391304347826086</v>
      </c>
      <c r="T389" s="318">
        <f>IF(S389&gt;=$X$3,1,0)</f>
        <v>0</v>
      </c>
      <c r="U389" s="318">
        <f>O389*T389+P389*T389</f>
        <v>0</v>
      </c>
    </row>
    <row r="390" spans="1:21" s="318" customFormat="1" x14ac:dyDescent="0.2">
      <c r="A390" s="322">
        <v>37095</v>
      </c>
      <c r="B390" s="321">
        <v>188.35699500000001</v>
      </c>
      <c r="C390" s="320">
        <f>LN(B390/B389)</f>
        <v>8.8092299216484017E-3</v>
      </c>
      <c r="D390" s="320">
        <f>AVERAGE(C370:C390)</f>
        <v>-2.1963215986938443E-3</v>
      </c>
      <c r="E390" s="318">
        <f>_xlfn.STDEV.S(C370:C390)</f>
        <v>7.4760977726827877E-3</v>
      </c>
      <c r="F390" s="318">
        <f>E390*(21/(21-1.5))</f>
        <v>8.051182216735309E-3</v>
      </c>
      <c r="G390" s="318">
        <f>_xlfn.VAR.S(C370:C390)</f>
        <v>5.5892037906712545E-5</v>
      </c>
      <c r="H390" s="318">
        <f>G390*(21/(21-1))</f>
        <v>5.8686639802048174E-5</v>
      </c>
      <c r="I390" s="320">
        <f>(SUM(C327:C347)*1+SUM(C348:C368)*2+SUM(C369:C389)*3)/6</f>
        <v>-3.6678585112413752E-2</v>
      </c>
      <c r="J390" s="318">
        <f>IF(C390*O390&lt;&gt;0,C390,0)</f>
        <v>0</v>
      </c>
      <c r="K390" s="318" t="str">
        <f>IF(C390*O390=0,"",C390)</f>
        <v/>
      </c>
      <c r="O390" s="318">
        <f>IF(ISBLANK(L390),0,1)</f>
        <v>0</v>
      </c>
      <c r="P390" s="318">
        <f>IF(ISBLANK(M390),0,1)</f>
        <v>0</v>
      </c>
      <c r="Q390" s="318">
        <f>O390+P390</f>
        <v>0</v>
      </c>
      <c r="R390" s="318">
        <f>SUM(Q265:Q390)</f>
        <v>4</v>
      </c>
      <c r="S390" s="318">
        <f>R390/$X$2</f>
        <v>0.17391304347826086</v>
      </c>
      <c r="T390" s="318">
        <f>IF(S390&gt;=$X$3,1,0)</f>
        <v>0</v>
      </c>
      <c r="U390" s="318">
        <f>O390*T390+P390*T390</f>
        <v>0</v>
      </c>
    </row>
    <row r="391" spans="1:21" s="318" customFormat="1" x14ac:dyDescent="0.2">
      <c r="A391" s="322">
        <v>37096</v>
      </c>
      <c r="B391" s="321">
        <v>186.100998</v>
      </c>
      <c r="C391" s="320">
        <f>LN(B391/B390)</f>
        <v>-1.2049545412737707E-2</v>
      </c>
      <c r="D391" s="320">
        <f>AVERAGE(C371:C391)</f>
        <v>-2.6845700610067646E-3</v>
      </c>
      <c r="E391" s="318">
        <f>_xlfn.STDEV.S(C371:C391)</f>
        <v>7.7774053024394427E-3</v>
      </c>
      <c r="F391" s="318">
        <f>E391*(21/(21-1.5))</f>
        <v>8.3756672487809384E-3</v>
      </c>
      <c r="G391" s="318">
        <f>_xlfn.VAR.S(C371:C391)</f>
        <v>6.0488033238413155E-5</v>
      </c>
      <c r="H391" s="318">
        <f>G391*(21/(21-1))</f>
        <v>6.3512434900333815E-5</v>
      </c>
      <c r="I391" s="320">
        <f>(SUM(C328:C348)*1+SUM(C349:C369)*2+SUM(C370:C390)*3)/6</f>
        <v>-3.2165596087143623E-2</v>
      </c>
      <c r="J391" s="318">
        <f>IF(C391*O391&lt;&gt;0,C391,0)</f>
        <v>0</v>
      </c>
      <c r="K391" s="318" t="str">
        <f>IF(C391*O391=0,"",C391)</f>
        <v/>
      </c>
      <c r="O391" s="318">
        <f>IF(ISBLANK(L391),0,1)</f>
        <v>0</v>
      </c>
      <c r="P391" s="318">
        <f>IF(ISBLANK(M391),0,1)</f>
        <v>0</v>
      </c>
      <c r="Q391" s="318">
        <f>O391+P391</f>
        <v>0</v>
      </c>
      <c r="R391" s="318">
        <f>SUM(Q266:Q391)</f>
        <v>4</v>
      </c>
      <c r="S391" s="318">
        <f>R391/$X$2</f>
        <v>0.17391304347826086</v>
      </c>
      <c r="T391" s="318">
        <f>IF(S391&gt;=$X$3,1,0)</f>
        <v>0</v>
      </c>
      <c r="U391" s="318">
        <f>O391*T391+P391*T391</f>
        <v>0</v>
      </c>
    </row>
    <row r="392" spans="1:21" s="318" customFormat="1" x14ac:dyDescent="0.2">
      <c r="A392" s="322">
        <v>37097</v>
      </c>
      <c r="B392" s="321">
        <v>184.50799599999999</v>
      </c>
      <c r="C392" s="320">
        <f>LN(B392/B391)</f>
        <v>-8.5967250471744704E-3</v>
      </c>
      <c r="D392" s="320">
        <f>AVERAGE(C372:C392)</f>
        <v>-2.292753765719008E-3</v>
      </c>
      <c r="E392" s="318">
        <f>_xlfn.STDEV.S(C372:C392)</f>
        <v>7.2164475907879402E-3</v>
      </c>
      <c r="F392" s="318">
        <f>E392*(21/(21-1.5))</f>
        <v>7.7715589439254738E-3</v>
      </c>
      <c r="G392" s="318">
        <f>_xlfn.VAR.S(C372:C392)</f>
        <v>5.2077115830589067E-5</v>
      </c>
      <c r="H392" s="318">
        <f>G392*(21/(21-1))</f>
        <v>5.4680971622118521E-5</v>
      </c>
      <c r="I392" s="320">
        <f>(SUM(C329:C349)*1+SUM(C350:C370)*2+SUM(C371:C391)*3)/6</f>
        <v>-3.7056938532351875E-2</v>
      </c>
      <c r="J392" s="318">
        <f>IF(C392*O392&lt;&gt;0,C392,0)</f>
        <v>0</v>
      </c>
      <c r="K392" s="318" t="str">
        <f>IF(C392*O392=0,"",C392)</f>
        <v/>
      </c>
      <c r="O392" s="318">
        <f>IF(ISBLANK(L392),0,1)</f>
        <v>0</v>
      </c>
      <c r="P392" s="318">
        <f>IF(ISBLANK(M392),0,1)</f>
        <v>0</v>
      </c>
      <c r="Q392" s="318">
        <f>O392+P392</f>
        <v>0</v>
      </c>
      <c r="R392" s="318">
        <f>SUM(Q267:Q392)</f>
        <v>4</v>
      </c>
      <c r="S392" s="318">
        <f>R392/$X$2</f>
        <v>0.17391304347826086</v>
      </c>
      <c r="T392" s="318">
        <f>IF(S392&gt;=$X$3,1,0)</f>
        <v>0</v>
      </c>
      <c r="U392" s="318">
        <f>O392*T392+P392*T392</f>
        <v>0</v>
      </c>
    </row>
    <row r="393" spans="1:21" s="318" customFormat="1" x14ac:dyDescent="0.2">
      <c r="A393" s="322">
        <v>37098</v>
      </c>
      <c r="B393" s="321">
        <v>186.09700000000001</v>
      </c>
      <c r="C393" s="320">
        <f>LN(B393/B392)</f>
        <v>8.5752418580029039E-3</v>
      </c>
      <c r="D393" s="320">
        <f>AVERAGE(C373:C393)</f>
        <v>-1.9343120596639776E-3</v>
      </c>
      <c r="E393" s="318">
        <f>_xlfn.STDEV.S(C373:C393)</f>
        <v>7.5690063652384971E-3</v>
      </c>
      <c r="F393" s="318">
        <f>E393*(21/(21-1.5))</f>
        <v>8.1512376241029971E-3</v>
      </c>
      <c r="G393" s="318">
        <f>_xlfn.VAR.S(C373:C393)</f>
        <v>5.7289857357020888E-5</v>
      </c>
      <c r="H393" s="318">
        <f>G393*(21/(21-1))</f>
        <v>6.0154350224871938E-5</v>
      </c>
      <c r="I393" s="320">
        <f>(SUM(C330:C350)*1+SUM(C351:C371)*2+SUM(C372:C392)*3)/6</f>
        <v>-4.0593141669659695E-2</v>
      </c>
      <c r="J393" s="318">
        <f>IF(C393*O393&lt;&gt;0,C393,0)</f>
        <v>0</v>
      </c>
      <c r="K393" s="318" t="str">
        <f>IF(C393*O393=0,"",C393)</f>
        <v/>
      </c>
      <c r="O393" s="318">
        <f>IF(ISBLANK(L393),0,1)</f>
        <v>0</v>
      </c>
      <c r="P393" s="318">
        <f>IF(ISBLANK(M393),0,1)</f>
        <v>0</v>
      </c>
      <c r="Q393" s="318">
        <f>O393+P393</f>
        <v>0</v>
      </c>
      <c r="R393" s="318">
        <f>SUM(Q268:Q393)</f>
        <v>4</v>
      </c>
      <c r="S393" s="318">
        <f>R393/$X$2</f>
        <v>0.17391304347826086</v>
      </c>
      <c r="T393" s="318">
        <f>IF(S393&gt;=$X$3,1,0)</f>
        <v>0</v>
      </c>
      <c r="U393" s="318">
        <f>O393*T393+P393*T393</f>
        <v>0</v>
      </c>
    </row>
    <row r="394" spans="1:21" s="318" customFormat="1" x14ac:dyDescent="0.2">
      <c r="A394" s="322">
        <v>37099</v>
      </c>
      <c r="B394" s="321">
        <v>187.80999800000001</v>
      </c>
      <c r="C394" s="320">
        <f>LN(B394/B393)</f>
        <v>9.1627596909102625E-3</v>
      </c>
      <c r="D394" s="320">
        <f>AVERAGE(C374:C394)</f>
        <v>-1.3412250717057825E-3</v>
      </c>
      <c r="E394" s="318">
        <f>_xlfn.STDEV.S(C374:C394)</f>
        <v>7.936346307546591E-3</v>
      </c>
      <c r="F394" s="318">
        <f>E394*(21/(21-1.5))</f>
        <v>8.5468344850501751E-3</v>
      </c>
      <c r="G394" s="318">
        <f>_xlfn.VAR.S(C374:C394)</f>
        <v>6.2985592713308414E-5</v>
      </c>
      <c r="H394" s="318">
        <f>G394*(21/(21-1))</f>
        <v>6.6134872348973833E-5</v>
      </c>
      <c r="I394" s="320">
        <f>(SUM(C331:C351)*1+SUM(C352:C372)*2+SUM(C373:C393)*3)/6</f>
        <v>-3.8023856268545937E-2</v>
      </c>
      <c r="J394" s="318">
        <f>IF(C394*O394&lt;&gt;0,C394,0)</f>
        <v>0</v>
      </c>
      <c r="K394" s="318" t="str">
        <f>IF(C394*O394=0,"",C394)</f>
        <v/>
      </c>
      <c r="O394" s="318">
        <f>IF(ISBLANK(L394),0,1)</f>
        <v>0</v>
      </c>
      <c r="P394" s="318">
        <f>IF(ISBLANK(M394),0,1)</f>
        <v>0</v>
      </c>
      <c r="Q394" s="318">
        <f>O394+P394</f>
        <v>0</v>
      </c>
      <c r="R394" s="318">
        <f>SUM(Q269:Q394)</f>
        <v>4</v>
      </c>
      <c r="S394" s="318">
        <f>R394/$X$2</f>
        <v>0.17391304347826086</v>
      </c>
      <c r="T394" s="318">
        <f>IF(S394&gt;=$X$3,1,0)</f>
        <v>0</v>
      </c>
      <c r="U394" s="318">
        <f>O394*T394+P394*T394</f>
        <v>0</v>
      </c>
    </row>
    <row r="395" spans="1:21" s="318" customFormat="1" x14ac:dyDescent="0.2">
      <c r="A395" s="322">
        <v>37102</v>
      </c>
      <c r="B395" s="321">
        <v>188.68699599999999</v>
      </c>
      <c r="C395" s="320">
        <f>LN(B395/B394)</f>
        <v>4.6587335365642643E-3</v>
      </c>
      <c r="D395" s="320">
        <f>AVERAGE(C375:C395)</f>
        <v>-1.3704007996648514E-3</v>
      </c>
      <c r="E395" s="318">
        <f>_xlfn.STDEV.S(C375:C395)</f>
        <v>7.9119098720473527E-3</v>
      </c>
      <c r="F395" s="318">
        <f>E395*(21/(21-1.5))</f>
        <v>8.5205183237433025E-3</v>
      </c>
      <c r="G395" s="318">
        <f>_xlfn.VAR.S(C375:C395)</f>
        <v>6.2598317823400369E-5</v>
      </c>
      <c r="H395" s="318">
        <f>G395*(21/(21-1))</f>
        <v>6.5728233714570393E-5</v>
      </c>
      <c r="I395" s="320">
        <f>(SUM(C332:C352)*1+SUM(C353:C373)*2+SUM(C374:C394)*3)/6</f>
        <v>-3.0393814579541514E-2</v>
      </c>
      <c r="J395" s="318">
        <f>IF(C395*O395&lt;&gt;0,C395,0)</f>
        <v>0</v>
      </c>
      <c r="K395" s="318" t="str">
        <f>IF(C395*O395=0,"",C395)</f>
        <v/>
      </c>
      <c r="O395" s="318">
        <f>IF(ISBLANK(L395),0,1)</f>
        <v>0</v>
      </c>
      <c r="P395" s="318">
        <f>IF(ISBLANK(M395),0,1)</f>
        <v>0</v>
      </c>
      <c r="Q395" s="318">
        <f>O395+P395</f>
        <v>0</v>
      </c>
      <c r="R395" s="318">
        <f>SUM(Q270:Q395)</f>
        <v>4</v>
      </c>
      <c r="S395" s="318">
        <f>R395/$X$2</f>
        <v>0.17391304347826086</v>
      </c>
      <c r="T395" s="318">
        <f>IF(S395&gt;=$X$3,1,0)</f>
        <v>0</v>
      </c>
      <c r="U395" s="318">
        <f>O395*T395+P395*T395</f>
        <v>0</v>
      </c>
    </row>
    <row r="396" spans="1:21" s="318" customFormat="1" x14ac:dyDescent="0.2">
      <c r="A396" s="322">
        <v>37103</v>
      </c>
      <c r="B396" s="321">
        <v>189.044006</v>
      </c>
      <c r="C396" s="320">
        <f>LN(B396/B395)</f>
        <v>1.8902875560386381E-3</v>
      </c>
      <c r="D396" s="320">
        <f>AVERAGE(C376:C396)</f>
        <v>-1.5452151013924836E-3</v>
      </c>
      <c r="E396" s="318">
        <f>_xlfn.STDEV.S(C376:C396)</f>
        <v>7.7907220131026855E-3</v>
      </c>
      <c r="F396" s="318">
        <f>E396*(21/(21-1.5))</f>
        <v>8.3900083218028925E-3</v>
      </c>
      <c r="G396" s="318">
        <f>_xlfn.VAR.S(C376:C396)</f>
        <v>6.0695349485442763E-5</v>
      </c>
      <c r="H396" s="318">
        <f>G396*(21/(21-1))</f>
        <v>6.3730116959714904E-5</v>
      </c>
      <c r="I396" s="320">
        <f>(SUM(C333:C353)*1+SUM(C354:C374)*2+SUM(C375:C395)*3)/6</f>
        <v>-2.8138480378071973E-2</v>
      </c>
      <c r="J396" s="318">
        <f>IF(C396*O396&lt;&gt;0,C396,0)</f>
        <v>0</v>
      </c>
      <c r="K396" s="318" t="str">
        <f>IF(C396*O396=0,"",C396)</f>
        <v/>
      </c>
      <c r="O396" s="318">
        <f>IF(ISBLANK(L396),0,1)</f>
        <v>0</v>
      </c>
      <c r="P396" s="318">
        <f>IF(ISBLANK(M396),0,1)</f>
        <v>0</v>
      </c>
      <c r="Q396" s="318">
        <f>O396+P396</f>
        <v>0</v>
      </c>
      <c r="R396" s="318">
        <f>SUM(Q271:Q396)</f>
        <v>4</v>
      </c>
      <c r="S396" s="318">
        <f>R396/$X$2</f>
        <v>0.17391304347826086</v>
      </c>
      <c r="T396" s="318">
        <f>IF(S396&gt;=$X$3,1,0)</f>
        <v>0</v>
      </c>
      <c r="U396" s="318">
        <f>O396*T396+P396*T396</f>
        <v>0</v>
      </c>
    </row>
    <row r="397" spans="1:21" s="318" customFormat="1" x14ac:dyDescent="0.2">
      <c r="A397" s="322">
        <v>37104</v>
      </c>
      <c r="B397" s="321">
        <v>189.195007</v>
      </c>
      <c r="C397" s="320">
        <f>LN(B397/B396)</f>
        <v>7.9844226974047183E-4</v>
      </c>
      <c r="D397" s="320">
        <f>AVERAGE(C377:C397)</f>
        <v>-1.5291346307979758E-3</v>
      </c>
      <c r="E397" s="318">
        <f>_xlfn.STDEV.S(C377:C397)</f>
        <v>7.7954165501414414E-3</v>
      </c>
      <c r="F397" s="318">
        <f>E397*(21/(21-1.5))</f>
        <v>8.3950639770753975E-3</v>
      </c>
      <c r="G397" s="318">
        <f>_xlfn.VAR.S(C377:C397)</f>
        <v>6.0768519190219095E-5</v>
      </c>
      <c r="H397" s="318">
        <f>G397*(21/(21-1))</f>
        <v>6.3806945149730052E-5</v>
      </c>
      <c r="I397" s="320">
        <f>(SUM(C334:C354)*1+SUM(C355:C375)*2+SUM(C376:C396)*3)/6</f>
        <v>-3.0724528749833096E-2</v>
      </c>
      <c r="J397" s="318">
        <f>IF(C397*O397&lt;&gt;0,C397,0)</f>
        <v>0</v>
      </c>
      <c r="K397" s="318" t="str">
        <f>IF(C397*O397=0,"",C397)</f>
        <v/>
      </c>
      <c r="O397" s="318">
        <f>IF(ISBLANK(L397),0,1)</f>
        <v>0</v>
      </c>
      <c r="P397" s="318">
        <f>IF(ISBLANK(M397),0,1)</f>
        <v>0</v>
      </c>
      <c r="Q397" s="318">
        <f>O397+P397</f>
        <v>0</v>
      </c>
      <c r="R397" s="318">
        <f>SUM(Q272:Q397)</f>
        <v>4</v>
      </c>
      <c r="S397" s="318">
        <f>R397/$X$2</f>
        <v>0.17391304347826086</v>
      </c>
      <c r="T397" s="318">
        <f>IF(S397&gt;=$X$3,1,0)</f>
        <v>0</v>
      </c>
      <c r="U397" s="318">
        <f>O397*T397+P397*T397</f>
        <v>0</v>
      </c>
    </row>
    <row r="398" spans="1:21" s="318" customFormat="1" x14ac:dyDescent="0.2">
      <c r="A398" s="322">
        <v>37105</v>
      </c>
      <c r="B398" s="321">
        <v>189.75599700000001</v>
      </c>
      <c r="C398" s="320">
        <f>LN(B398/B397)</f>
        <v>2.9607543132739206E-3</v>
      </c>
      <c r="D398" s="320">
        <f>AVERAGE(C378:C398)</f>
        <v>-1.4237179614626566E-3</v>
      </c>
      <c r="E398" s="318">
        <f>_xlfn.STDEV.S(C378:C398)</f>
        <v>7.8425611637373566E-3</v>
      </c>
      <c r="F398" s="318">
        <f>E398*(21/(21-1.5))</f>
        <v>8.4458350994094603E-3</v>
      </c>
      <c r="G398" s="318">
        <f>_xlfn.VAR.S(C378:C398)</f>
        <v>6.1505765606961429E-5</v>
      </c>
      <c r="H398" s="318">
        <f>G398*(21/(21-1))</f>
        <v>6.4581053887309502E-5</v>
      </c>
      <c r="I398" s="320">
        <f>(SUM(C335:C355)*1+SUM(C356:C376)*2+SUM(C377:C397)*3)/6</f>
        <v>-3.1984742550957214E-2</v>
      </c>
      <c r="J398" s="318">
        <f>IF(C398*O398&lt;&gt;0,C398,0)</f>
        <v>0</v>
      </c>
      <c r="K398" s="318" t="str">
        <f>IF(C398*O398=0,"",C398)</f>
        <v/>
      </c>
      <c r="O398" s="318">
        <f>IF(ISBLANK(L398),0,1)</f>
        <v>0</v>
      </c>
      <c r="P398" s="318">
        <f>IF(ISBLANK(M398),0,1)</f>
        <v>0</v>
      </c>
      <c r="Q398" s="318">
        <f>O398+P398</f>
        <v>0</v>
      </c>
      <c r="R398" s="318">
        <f>SUM(Q273:Q398)</f>
        <v>4</v>
      </c>
      <c r="S398" s="318">
        <f>R398/$X$2</f>
        <v>0.17391304347826086</v>
      </c>
      <c r="T398" s="318">
        <f>IF(S398&gt;=$X$3,1,0)</f>
        <v>0</v>
      </c>
      <c r="U398" s="318">
        <f>O398*T398+P398*T398</f>
        <v>0</v>
      </c>
    </row>
    <row r="399" spans="1:21" s="318" customFormat="1" x14ac:dyDescent="0.2">
      <c r="A399" s="322">
        <v>37106</v>
      </c>
      <c r="B399" s="321">
        <v>189.044006</v>
      </c>
      <c r="C399" s="320">
        <f>LN(B399/B398)</f>
        <v>-3.7591965830143957E-3</v>
      </c>
      <c r="D399" s="320">
        <f>AVERAGE(C379:C399)</f>
        <v>-1.3208280723399231E-3</v>
      </c>
      <c r="E399" s="318">
        <f>_xlfn.STDEV.S(C379:C399)</f>
        <v>7.7946518468772086E-3</v>
      </c>
      <c r="F399" s="318">
        <f>E399*(21/(21-1.5))</f>
        <v>8.394240450483148E-3</v>
      </c>
      <c r="G399" s="318">
        <f>_xlfn.VAR.S(C379:C399)</f>
        <v>6.0756597414026281E-5</v>
      </c>
      <c r="H399" s="318">
        <f>G399*(21/(21-1))</f>
        <v>6.3794427284727598E-5</v>
      </c>
      <c r="I399" s="320">
        <f>(SUM(C336:C356)*1+SUM(C357:C377)*2+SUM(C378:C398)*3)/6</f>
        <v>-3.1819516015972237E-2</v>
      </c>
      <c r="J399" s="318">
        <f>IF(C399*O399&lt;&gt;0,C399,0)</f>
        <v>0</v>
      </c>
      <c r="K399" s="318" t="str">
        <f>IF(C399*O399=0,"",C399)</f>
        <v/>
      </c>
      <c r="O399" s="318">
        <f>IF(ISBLANK(L399),0,1)</f>
        <v>0</v>
      </c>
      <c r="P399" s="318">
        <f>IF(ISBLANK(M399),0,1)</f>
        <v>0</v>
      </c>
      <c r="Q399" s="318">
        <f>O399+P399</f>
        <v>0</v>
      </c>
      <c r="R399" s="318">
        <f>SUM(Q274:Q399)</f>
        <v>4</v>
      </c>
      <c r="S399" s="318">
        <f>R399/$X$2</f>
        <v>0.17391304347826086</v>
      </c>
      <c r="T399" s="318">
        <f>IF(S399&gt;=$X$3,1,0)</f>
        <v>0</v>
      </c>
      <c r="U399" s="318">
        <f>O399*T399+P399*T399</f>
        <v>0</v>
      </c>
    </row>
    <row r="400" spans="1:21" s="318" customFormat="1" x14ac:dyDescent="0.2">
      <c r="A400" s="322">
        <v>37109</v>
      </c>
      <c r="B400" s="321">
        <v>187.63299599999999</v>
      </c>
      <c r="C400" s="320">
        <f>LN(B400/B399)</f>
        <v>-7.4919179687859194E-3</v>
      </c>
      <c r="D400" s="320">
        <f>AVERAGE(C380:C400)</f>
        <v>-1.6675435594937257E-3</v>
      </c>
      <c r="E400" s="318">
        <f>_xlfn.STDEV.S(C380:C400)</f>
        <v>7.9039796879030611E-3</v>
      </c>
      <c r="F400" s="318">
        <f>E400*(21/(21-1.5))</f>
        <v>8.5119781254340658E-3</v>
      </c>
      <c r="G400" s="318">
        <f>_xlfn.VAR.S(C380:C400)</f>
        <v>6.2472894906784169E-5</v>
      </c>
      <c r="H400" s="318">
        <f>G400*(21/(21-1))</f>
        <v>6.5596539652123376E-5</v>
      </c>
      <c r="I400" s="320">
        <f>(SUM(C337:C357)*1+SUM(C358:C378)*2+SUM(C379:C399)*3)/6</f>
        <v>-3.0327290213865793E-2</v>
      </c>
      <c r="J400" s="318">
        <f>IF(C400*O400&lt;&gt;0,C400,0)</f>
        <v>0</v>
      </c>
      <c r="K400" s="318" t="str">
        <f>IF(C400*O400=0,"",C400)</f>
        <v/>
      </c>
      <c r="O400" s="318">
        <f>IF(ISBLANK(L400),0,1)</f>
        <v>0</v>
      </c>
      <c r="P400" s="318">
        <f>IF(ISBLANK(M400),0,1)</f>
        <v>0</v>
      </c>
      <c r="Q400" s="318">
        <f>O400+P400</f>
        <v>0</v>
      </c>
      <c r="R400" s="318">
        <f>SUM(Q275:Q400)</f>
        <v>4</v>
      </c>
      <c r="S400" s="318">
        <f>R400/$X$2</f>
        <v>0.17391304347826086</v>
      </c>
      <c r="T400" s="318">
        <f>IF(S400&gt;=$X$3,1,0)</f>
        <v>0</v>
      </c>
      <c r="U400" s="318">
        <f>O400*T400+P400*T400</f>
        <v>0</v>
      </c>
    </row>
    <row r="401" spans="1:21" s="318" customFormat="1" x14ac:dyDescent="0.2">
      <c r="A401" s="322">
        <v>37110</v>
      </c>
      <c r="B401" s="321">
        <v>187.307999</v>
      </c>
      <c r="C401" s="320">
        <f>LN(B401/B400)</f>
        <v>-1.7335905421266111E-3</v>
      </c>
      <c r="D401" s="320">
        <f>AVERAGE(C381:C401)</f>
        <v>-1.6468142774715773E-3</v>
      </c>
      <c r="E401" s="318">
        <f>_xlfn.STDEV.S(C381:C401)</f>
        <v>7.9031698476431551E-3</v>
      </c>
      <c r="F401" s="318">
        <f>E401*(21/(21-1.5))</f>
        <v>8.5111059897695508E-3</v>
      </c>
      <c r="G401" s="318">
        <f>_xlfn.VAR.S(C381:C401)</f>
        <v>6.2460093640695941E-5</v>
      </c>
      <c r="H401" s="318">
        <f>G401*(21/(21-1))</f>
        <v>6.5583098322730747E-5</v>
      </c>
      <c r="I401" s="320">
        <f>(SUM(C338:C358)*1+SUM(C359:C379)*2+SUM(C380:C400)*3)/6</f>
        <v>-3.3666064114803294E-2</v>
      </c>
      <c r="J401" s="318">
        <f>IF(C401*O401&lt;&gt;0,C401,0)</f>
        <v>0</v>
      </c>
      <c r="K401" s="318" t="str">
        <f>IF(C401*O401=0,"",C401)</f>
        <v/>
      </c>
      <c r="O401" s="318">
        <f>IF(ISBLANK(L401),0,1)</f>
        <v>0</v>
      </c>
      <c r="P401" s="318">
        <f>IF(ISBLANK(M401),0,1)</f>
        <v>0</v>
      </c>
      <c r="Q401" s="318">
        <f>O401+P401</f>
        <v>0</v>
      </c>
      <c r="R401" s="318">
        <f>SUM(Q276:Q401)</f>
        <v>4</v>
      </c>
      <c r="S401" s="318">
        <f>R401/$X$2</f>
        <v>0.17391304347826086</v>
      </c>
      <c r="T401" s="318">
        <f>IF(S401&gt;=$X$3,1,0)</f>
        <v>0</v>
      </c>
      <c r="U401" s="318">
        <f>O401*T401+P401*T401</f>
        <v>0</v>
      </c>
    </row>
    <row r="402" spans="1:21" s="318" customFormat="1" x14ac:dyDescent="0.2">
      <c r="A402" s="322">
        <v>37111</v>
      </c>
      <c r="B402" s="321">
        <v>186.16999799999999</v>
      </c>
      <c r="C402" s="320">
        <f>LN(B402/B401)</f>
        <v>-6.0940913845401031E-3</v>
      </c>
      <c r="D402" s="320">
        <f>AVERAGE(C382:C402)</f>
        <v>-1.6025773363141341E-3</v>
      </c>
      <c r="E402" s="318">
        <f>_xlfn.STDEV.S(C382:C402)</f>
        <v>7.8741188602210778E-3</v>
      </c>
      <c r="F402" s="318">
        <f>E402*(21/(21-1.5))</f>
        <v>8.4798203110073144E-3</v>
      </c>
      <c r="G402" s="318">
        <f>_xlfn.VAR.S(C382:C402)</f>
        <v>6.2001747824889299E-5</v>
      </c>
      <c r="H402" s="318">
        <f>G402*(21/(21-1))</f>
        <v>6.5101835216133761E-5</v>
      </c>
      <c r="I402" s="320">
        <f>(SUM(C339:C359)*1+SUM(C360:C380)*2+SUM(C381:C401)*3)/6</f>
        <v>-3.62018155329333E-2</v>
      </c>
      <c r="J402" s="318">
        <f>IF(C402*O402&lt;&gt;0,C402,0)</f>
        <v>0</v>
      </c>
      <c r="K402" s="318" t="str">
        <f>IF(C402*O402=0,"",C402)</f>
        <v/>
      </c>
      <c r="O402" s="318">
        <f>IF(ISBLANK(L402),0,1)</f>
        <v>0</v>
      </c>
      <c r="P402" s="318">
        <f>IF(ISBLANK(M402),0,1)</f>
        <v>0</v>
      </c>
      <c r="Q402" s="318">
        <f>O402+P402</f>
        <v>0</v>
      </c>
      <c r="R402" s="318">
        <f>SUM(Q277:Q402)</f>
        <v>4</v>
      </c>
      <c r="S402" s="318">
        <f>R402/$X$2</f>
        <v>0.17391304347826086</v>
      </c>
      <c r="T402" s="318">
        <f>IF(S402&gt;=$X$3,1,0)</f>
        <v>0</v>
      </c>
      <c r="U402" s="318">
        <f>O402*T402+P402*T402</f>
        <v>0</v>
      </c>
    </row>
    <row r="403" spans="1:21" s="318" customFormat="1" x14ac:dyDescent="0.2">
      <c r="A403" s="322">
        <v>37112</v>
      </c>
      <c r="B403" s="321">
        <v>184.899002</v>
      </c>
      <c r="C403" s="320">
        <f>LN(B403/B402)</f>
        <v>-6.8504831745923138E-3</v>
      </c>
      <c r="D403" s="320">
        <f>AVERAGE(C383:C403)</f>
        <v>-1.7076676025309335E-3</v>
      </c>
      <c r="E403" s="318">
        <f>_xlfn.STDEV.S(C383:C403)</f>
        <v>7.9312540169046587E-3</v>
      </c>
      <c r="F403" s="318">
        <f>E403*(21/(21-1.5))</f>
        <v>8.541350479743479E-3</v>
      </c>
      <c r="G403" s="318">
        <f>_xlfn.VAR.S(C383:C403)</f>
        <v>6.2904790280666272E-5</v>
      </c>
      <c r="H403" s="318">
        <f>G403*(21/(21-1))</f>
        <v>6.6050029794699591E-5</v>
      </c>
      <c r="I403" s="320">
        <f>(SUM(C340:C360)*1+SUM(C361:C381)*2+SUM(C382:C402)*3)/6</f>
        <v>-3.6607331793987875E-2</v>
      </c>
      <c r="J403" s="318">
        <f>IF(C403*O403&lt;&gt;0,C403,0)</f>
        <v>0</v>
      </c>
      <c r="K403" s="318" t="str">
        <f>IF(C403*O403=0,"",C403)</f>
        <v/>
      </c>
      <c r="O403" s="318">
        <f>IF(ISBLANK(L403),0,1)</f>
        <v>0</v>
      </c>
      <c r="P403" s="318">
        <f>IF(ISBLANK(M403),0,1)</f>
        <v>0</v>
      </c>
      <c r="Q403" s="318">
        <f>O403+P403</f>
        <v>0</v>
      </c>
      <c r="R403" s="318">
        <f>SUM(Q278:Q403)</f>
        <v>4</v>
      </c>
      <c r="S403" s="318">
        <f>R403/$X$2</f>
        <v>0.17391304347826086</v>
      </c>
      <c r="T403" s="318">
        <f>IF(S403&gt;=$X$3,1,0)</f>
        <v>0</v>
      </c>
      <c r="U403" s="318">
        <f>O403*T403+P403*T403</f>
        <v>0</v>
      </c>
    </row>
    <row r="404" spans="1:21" s="318" customFormat="1" x14ac:dyDescent="0.2">
      <c r="A404" s="322">
        <v>37113</v>
      </c>
      <c r="B404" s="321">
        <v>185.087997</v>
      </c>
      <c r="C404" s="320">
        <f>LN(B404/B403)</f>
        <v>1.0216305813400225E-3</v>
      </c>
      <c r="D404" s="320">
        <f>AVERAGE(C384:C404)</f>
        <v>-1.7049663140666731E-3</v>
      </c>
      <c r="E404" s="318">
        <f>_xlfn.STDEV.S(C384:C404)</f>
        <v>7.932219375841423E-3</v>
      </c>
      <c r="F404" s="318">
        <f>E404*(21/(21-1.5))</f>
        <v>8.5423900970599941E-3</v>
      </c>
      <c r="G404" s="318">
        <f>_xlfn.VAR.S(C384:C404)</f>
        <v>6.2920104226474105E-5</v>
      </c>
      <c r="H404" s="318">
        <f>G404*(21/(21-1))</f>
        <v>6.6066109437797814E-5</v>
      </c>
      <c r="I404" s="320">
        <f>(SUM(C341:C361)*1+SUM(C362:C382)*2+SUM(C383:C403)*3)/6</f>
        <v>-3.4948436039420112E-2</v>
      </c>
      <c r="J404" s="318">
        <f>IF(C404*O404&lt;&gt;0,C404,0)</f>
        <v>0</v>
      </c>
      <c r="K404" s="318" t="str">
        <f>IF(C404*O404=0,"",C404)</f>
        <v/>
      </c>
      <c r="O404" s="318">
        <f>IF(ISBLANK(L404),0,1)</f>
        <v>0</v>
      </c>
      <c r="P404" s="318">
        <f>IF(ISBLANK(M404),0,1)</f>
        <v>0</v>
      </c>
      <c r="Q404" s="318">
        <f>O404+P404</f>
        <v>0</v>
      </c>
      <c r="R404" s="318">
        <f>SUM(Q279:Q404)</f>
        <v>4</v>
      </c>
      <c r="S404" s="318">
        <f>R404/$X$2</f>
        <v>0.17391304347826086</v>
      </c>
      <c r="T404" s="318">
        <f>IF(S404&gt;=$X$3,1,0)</f>
        <v>0</v>
      </c>
      <c r="U404" s="318">
        <f>O404*T404+P404*T404</f>
        <v>0</v>
      </c>
    </row>
    <row r="405" spans="1:21" s="318" customFormat="1" x14ac:dyDescent="0.2">
      <c r="A405" s="322">
        <v>37116</v>
      </c>
      <c r="B405" s="321">
        <v>185.33500699999999</v>
      </c>
      <c r="C405" s="320">
        <f>LN(B405/B404)</f>
        <v>1.333664669552991E-3</v>
      </c>
      <c r="D405" s="320">
        <f>AVERAGE(C385:C405)</f>
        <v>-8.4471308451341111E-4</v>
      </c>
      <c r="E405" s="318">
        <f>_xlfn.STDEV.S(C385:C405)</f>
        <v>7.1634254986311123E-3</v>
      </c>
      <c r="F405" s="318">
        <f>E405*(21/(21-1.5))</f>
        <v>7.7144582292950434E-3</v>
      </c>
      <c r="G405" s="318">
        <f>_xlfn.VAR.S(C385:C405)</f>
        <v>5.13146648744384E-5</v>
      </c>
      <c r="H405" s="318">
        <f>G405*(21/(21-1))</f>
        <v>5.3880398118160325E-5</v>
      </c>
      <c r="I405" s="320">
        <f>(SUM(C342:C362)*1+SUM(C363:C383)*2+SUM(C384:C404)*3)/6</f>
        <v>-3.9395719501137488E-2</v>
      </c>
      <c r="J405" s="318">
        <f>IF(C405*O405&lt;&gt;0,C405,0)</f>
        <v>0</v>
      </c>
      <c r="K405" s="318" t="str">
        <f>IF(C405*O405=0,"",C405)</f>
        <v/>
      </c>
      <c r="O405" s="318">
        <f>IF(ISBLANK(L405),0,1)</f>
        <v>0</v>
      </c>
      <c r="P405" s="318">
        <f>IF(ISBLANK(M405),0,1)</f>
        <v>0</v>
      </c>
      <c r="Q405" s="318">
        <f>O405+P405</f>
        <v>0</v>
      </c>
      <c r="R405" s="318">
        <f>SUM(Q280:Q405)</f>
        <v>4</v>
      </c>
      <c r="S405" s="318">
        <f>R405/$X$2</f>
        <v>0.17391304347826086</v>
      </c>
      <c r="T405" s="318">
        <f>IF(S405&gt;=$X$3,1,0)</f>
        <v>0</v>
      </c>
      <c r="U405" s="318">
        <f>O405*T405+P405*T405</f>
        <v>0</v>
      </c>
    </row>
    <row r="406" spans="1:21" s="318" customFormat="1" x14ac:dyDescent="0.2">
      <c r="A406" s="322">
        <v>37117</v>
      </c>
      <c r="B406" s="321">
        <v>185.16400100000001</v>
      </c>
      <c r="C406" s="320">
        <f>LN(B406/B405)</f>
        <v>-9.231118488896373E-4</v>
      </c>
      <c r="D406" s="320">
        <f>AVERAGE(C386:C406)</f>
        <v>-5.2252559905291754E-4</v>
      </c>
      <c r="E406" s="318">
        <f>_xlfn.STDEV.S(C386:C406)</f>
        <v>6.9902596834566563E-3</v>
      </c>
      <c r="F406" s="318">
        <f>E406*(21/(21-1.5))</f>
        <v>7.527971966799476E-3</v>
      </c>
      <c r="G406" s="318">
        <f>_xlfn.VAR.S(C386:C406)</f>
        <v>4.8863730442159547E-5</v>
      </c>
      <c r="H406" s="318">
        <f>G406*(21/(21-1))</f>
        <v>5.1306916964267524E-5</v>
      </c>
      <c r="I406" s="320">
        <f>(SUM(C343:C363)*1+SUM(C364:C384)*2+SUM(C385:C405)*3)/6</f>
        <v>-3.3215280430332339E-2</v>
      </c>
      <c r="J406" s="318">
        <f>IF(C406*O406&lt;&gt;0,C406,0)</f>
        <v>0</v>
      </c>
      <c r="K406" s="318" t="str">
        <f>IF(C406*O406=0,"",C406)</f>
        <v/>
      </c>
      <c r="O406" s="318">
        <f>IF(ISBLANK(L406),0,1)</f>
        <v>0</v>
      </c>
      <c r="P406" s="318">
        <f>IF(ISBLANK(M406),0,1)</f>
        <v>0</v>
      </c>
      <c r="Q406" s="318">
        <f>O406+P406</f>
        <v>0</v>
      </c>
      <c r="R406" s="318">
        <f>SUM(Q281:Q406)</f>
        <v>4</v>
      </c>
      <c r="S406" s="318">
        <f>R406/$X$2</f>
        <v>0.17391304347826086</v>
      </c>
      <c r="T406" s="318">
        <f>IF(S406&gt;=$X$3,1,0)</f>
        <v>0</v>
      </c>
      <c r="U406" s="318">
        <f>O406*T406+P406*T406</f>
        <v>0</v>
      </c>
    </row>
    <row r="407" spans="1:21" s="318" customFormat="1" x14ac:dyDescent="0.2">
      <c r="A407" s="322">
        <v>37118</v>
      </c>
      <c r="B407" s="321">
        <v>183.871994</v>
      </c>
      <c r="C407" s="320">
        <f>LN(B407/B406)</f>
        <v>-7.0020935429190648E-3</v>
      </c>
      <c r="D407" s="320">
        <f>AVERAGE(C387:C407)</f>
        <v>-4.2053600202459235E-4</v>
      </c>
      <c r="E407" s="318">
        <f>_xlfn.STDEV.S(C387:C407)</f>
        <v>6.8728207573926269E-3</v>
      </c>
      <c r="F407" s="318">
        <f>E407*(21/(21-1.5))</f>
        <v>7.401499277192059E-3</v>
      </c>
      <c r="G407" s="318">
        <f>_xlfn.VAR.S(C387:C407)</f>
        <v>4.7235665163246962E-5</v>
      </c>
      <c r="H407" s="318">
        <f>G407*(21/(21-1))</f>
        <v>4.9597448421409312E-5</v>
      </c>
      <c r="I407" s="320">
        <f>(SUM(C344:C364)*1+SUM(C365:C385)*2+SUM(C386:C406)*3)/6</f>
        <v>-2.6877322738628057E-2</v>
      </c>
      <c r="J407" s="318">
        <f>IF(C407*O407&lt;&gt;0,C407,0)</f>
        <v>0</v>
      </c>
      <c r="K407" s="318" t="str">
        <f>IF(C407*O407=0,"",C407)</f>
        <v/>
      </c>
      <c r="O407" s="318">
        <f>IF(ISBLANK(L407),0,1)</f>
        <v>0</v>
      </c>
      <c r="P407" s="318">
        <f>IF(ISBLANK(M407),0,1)</f>
        <v>0</v>
      </c>
      <c r="Q407" s="318">
        <f>O407+P407</f>
        <v>0</v>
      </c>
      <c r="R407" s="318">
        <f>SUM(Q282:Q407)</f>
        <v>4</v>
      </c>
      <c r="S407" s="318">
        <f>R407/$X$2</f>
        <v>0.17391304347826086</v>
      </c>
      <c r="T407" s="318">
        <f>IF(S407&gt;=$X$3,1,0)</f>
        <v>0</v>
      </c>
      <c r="U407" s="318">
        <f>O407*T407+P407*T407</f>
        <v>0</v>
      </c>
    </row>
    <row r="408" spans="1:21" s="318" customFormat="1" x14ac:dyDescent="0.2">
      <c r="A408" s="322">
        <v>37119</v>
      </c>
      <c r="B408" s="321">
        <v>183.48800700000001</v>
      </c>
      <c r="C408" s="320">
        <f>LN(B408/B407)</f>
        <v>-2.090522314890356E-3</v>
      </c>
      <c r="D408" s="320">
        <f>AVERAGE(C388:C408)</f>
        <v>-2.5881667844044026E-4</v>
      </c>
      <c r="E408" s="318">
        <f>_xlfn.STDEV.S(C388:C408)</f>
        <v>6.787074673119415E-3</v>
      </c>
      <c r="F408" s="318">
        <f>E408*(21/(21-1.5))</f>
        <v>7.3091573402824465E-3</v>
      </c>
      <c r="G408" s="318">
        <f>_xlfn.VAR.S(C388:C408)</f>
        <v>4.6064382618499016E-5</v>
      </c>
      <c r="H408" s="318">
        <f>G408*(21/(21-1))</f>
        <v>4.8367601749423971E-5</v>
      </c>
      <c r="I408" s="320">
        <f>(SUM(C345:C365)*1+SUM(C366:C386)*2+SUM(C387:C407)*3)/6</f>
        <v>-2.9986995426668179E-2</v>
      </c>
      <c r="J408" s="318">
        <f>IF(C408*O408&lt;&gt;0,C408,0)</f>
        <v>0</v>
      </c>
      <c r="K408" s="318" t="str">
        <f>IF(C408*O408=0,"",C408)</f>
        <v/>
      </c>
      <c r="O408" s="318">
        <f>IF(ISBLANK(L408),0,1)</f>
        <v>0</v>
      </c>
      <c r="P408" s="318">
        <f>IF(ISBLANK(M408),0,1)</f>
        <v>0</v>
      </c>
      <c r="Q408" s="318">
        <f>O408+P408</f>
        <v>0</v>
      </c>
      <c r="R408" s="318">
        <f>SUM(Q283:Q408)</f>
        <v>4</v>
      </c>
      <c r="S408" s="318">
        <f>R408/$X$2</f>
        <v>0.17391304347826086</v>
      </c>
      <c r="T408" s="318">
        <f>IF(S408&gt;=$X$3,1,0)</f>
        <v>0</v>
      </c>
      <c r="U408" s="318">
        <f>O408*T408+P408*T408</f>
        <v>0</v>
      </c>
    </row>
    <row r="409" spans="1:21" s="318" customFormat="1" x14ac:dyDescent="0.2">
      <c r="A409" s="322">
        <v>37120</v>
      </c>
      <c r="B409" s="321">
        <v>182.31199599999999</v>
      </c>
      <c r="C409" s="320">
        <f>LN(B409/B408)</f>
        <v>-6.4298252704777237E-3</v>
      </c>
      <c r="D409" s="320">
        <f>AVERAGE(C389:C409)</f>
        <v>-1.2591470088471025E-3</v>
      </c>
      <c r="E409" s="318">
        <f>_xlfn.STDEV.S(C389:C409)</f>
        <v>5.992705371290403E-3</v>
      </c>
      <c r="F409" s="318">
        <f>E409*(21/(21-1.5))</f>
        <v>6.4536827075435104E-3</v>
      </c>
      <c r="G409" s="318">
        <f>_xlfn.VAR.S(C389:C409)</f>
        <v>3.5912517667092851E-5</v>
      </c>
      <c r="H409" s="318">
        <f>G409*(21/(21-1))</f>
        <v>3.7708143550447495E-5</v>
      </c>
      <c r="I409" s="320">
        <f>(SUM(C346:C366)*1+SUM(C367:C387)*2+SUM(C388:C408)*3)/6</f>
        <v>-2.9567567724816671E-2</v>
      </c>
      <c r="J409" s="318">
        <f>IF(C409*O409&lt;&gt;0,C409,0)</f>
        <v>0</v>
      </c>
      <c r="K409" s="318" t="str">
        <f>IF(C409*O409=0,"",C409)</f>
        <v/>
      </c>
      <c r="O409" s="318">
        <f>IF(ISBLANK(L409),0,1)</f>
        <v>0</v>
      </c>
      <c r="P409" s="318">
        <f>IF(ISBLANK(M409),0,1)</f>
        <v>0</v>
      </c>
      <c r="Q409" s="318">
        <f>O409+P409</f>
        <v>0</v>
      </c>
      <c r="R409" s="318">
        <f>SUM(Q284:Q409)</f>
        <v>4</v>
      </c>
      <c r="S409" s="318">
        <f>R409/$X$2</f>
        <v>0.17391304347826086</v>
      </c>
      <c r="T409" s="318">
        <f>IF(S409&gt;=$X$3,1,0)</f>
        <v>0</v>
      </c>
      <c r="U409" s="318">
        <f>O409*T409+P409*T409</f>
        <v>0</v>
      </c>
    </row>
    <row r="410" spans="1:21" s="318" customFormat="1" x14ac:dyDescent="0.2">
      <c r="A410" s="322">
        <v>37123</v>
      </c>
      <c r="B410" s="321">
        <v>180.429993</v>
      </c>
      <c r="C410" s="320">
        <f>LN(B410/B409)</f>
        <v>-1.0376631016062765E-2</v>
      </c>
      <c r="D410" s="320">
        <f>AVERAGE(C390:C410)</f>
        <v>-1.6279518909113901E-3</v>
      </c>
      <c r="E410" s="318">
        <f>_xlfn.STDEV.S(C390:C410)</f>
        <v>6.3112539569094989E-3</v>
      </c>
      <c r="F410" s="318">
        <f>E410*(21/(21-1.5))</f>
        <v>6.7967350305179215E-3</v>
      </c>
      <c r="G410" s="318">
        <f>_xlfn.VAR.S(C390:C410)</f>
        <v>3.9831926508605804E-5</v>
      </c>
      <c r="H410" s="318">
        <f>G410*(21/(21-1))</f>
        <v>4.1823522834036098E-5</v>
      </c>
      <c r="I410" s="320">
        <f>(SUM(C347:C367)*1+SUM(C368:C388)*2+SUM(C389:C409)*3)/6</f>
        <v>-3.8221609457717541E-2</v>
      </c>
      <c r="J410" s="318">
        <f>IF(C410*O410&lt;&gt;0,C410,0)</f>
        <v>0</v>
      </c>
      <c r="K410" s="318" t="str">
        <f>IF(C410*O410=0,"",C410)</f>
        <v/>
      </c>
      <c r="O410" s="318">
        <f>IF(ISBLANK(L410),0,1)</f>
        <v>0</v>
      </c>
      <c r="P410" s="318">
        <f>IF(ISBLANK(M410),0,1)</f>
        <v>0</v>
      </c>
      <c r="Q410" s="318">
        <f>O410+P410</f>
        <v>0</v>
      </c>
      <c r="R410" s="318">
        <f>SUM(Q285:Q410)</f>
        <v>4</v>
      </c>
      <c r="S410" s="318">
        <f>R410/$X$2</f>
        <v>0.17391304347826086</v>
      </c>
      <c r="T410" s="318">
        <f>IF(S410&gt;=$X$3,1,0)</f>
        <v>0</v>
      </c>
      <c r="U410" s="318">
        <f>O410*T410+P410*T410</f>
        <v>0</v>
      </c>
    </row>
    <row r="411" spans="1:21" s="318" customFormat="1" x14ac:dyDescent="0.2">
      <c r="A411" s="322">
        <v>37124</v>
      </c>
      <c r="B411" s="321">
        <v>181.35699500000001</v>
      </c>
      <c r="C411" s="320">
        <f>LN(B411/B410)</f>
        <v>5.1245846834833651E-3</v>
      </c>
      <c r="D411" s="320">
        <f>AVERAGE(C391:C411)</f>
        <v>-1.8034111879668678E-3</v>
      </c>
      <c r="E411" s="318">
        <f>_xlfn.STDEV.S(C391:C411)</f>
        <v>6.0524953982173287E-3</v>
      </c>
      <c r="F411" s="318">
        <f>E411*(21/(21-1.5))</f>
        <v>6.5180719673109686E-3</v>
      </c>
      <c r="G411" s="318">
        <f>_xlfn.VAR.S(C391:C411)</f>
        <v>3.6632700545441939E-5</v>
      </c>
      <c r="H411" s="318">
        <f>G411*(21/(21-1))</f>
        <v>3.8464335572714035E-5</v>
      </c>
      <c r="I411" s="320">
        <f>(SUM(C348:C368)*1+SUM(C369:C389)*2+SUM(C390:C410)*3)/6</f>
        <v>-4.5257618028205882E-2</v>
      </c>
      <c r="J411" s="318">
        <f>IF(C411*O411&lt;&gt;0,C411,0)</f>
        <v>0</v>
      </c>
      <c r="K411" s="318" t="str">
        <f>IF(C411*O411=0,"",C411)</f>
        <v/>
      </c>
      <c r="O411" s="318">
        <f>IF(ISBLANK(L411),0,1)</f>
        <v>0</v>
      </c>
      <c r="P411" s="318">
        <f>IF(ISBLANK(M411),0,1)</f>
        <v>0</v>
      </c>
      <c r="Q411" s="318">
        <f>O411+P411</f>
        <v>0</v>
      </c>
      <c r="R411" s="318">
        <f>SUM(Q286:Q411)</f>
        <v>4</v>
      </c>
      <c r="S411" s="318">
        <f>R411/$X$2</f>
        <v>0.17391304347826086</v>
      </c>
      <c r="T411" s="318">
        <f>IF(S411&gt;=$X$3,1,0)</f>
        <v>0</v>
      </c>
      <c r="U411" s="318">
        <f>O411*T411+P411*T411</f>
        <v>0</v>
      </c>
    </row>
    <row r="412" spans="1:21" s="318" customFormat="1" x14ac:dyDescent="0.2">
      <c r="A412" s="322">
        <v>37125</v>
      </c>
      <c r="B412" s="321">
        <v>181.86999499999999</v>
      </c>
      <c r="C412" s="320">
        <f>LN(B412/B411)</f>
        <v>2.8246818392806575E-3</v>
      </c>
      <c r="D412" s="320">
        <f>AVERAGE(C392:C412)</f>
        <v>-1.0951146521564696E-3</v>
      </c>
      <c r="E412" s="318">
        <f>_xlfn.STDEV.S(C392:C412)</f>
        <v>5.6504629270096732E-3</v>
      </c>
      <c r="F412" s="318">
        <f>E412*(21/(21-1.5))</f>
        <v>6.0851139213950328E-3</v>
      </c>
      <c r="G412" s="318">
        <f>_xlfn.VAR.S(C392:C412)</f>
        <v>3.1927731289510719E-5</v>
      </c>
      <c r="H412" s="318">
        <f>G412*(21/(21-1))</f>
        <v>3.3524117853986254E-5</v>
      </c>
      <c r="I412" s="320">
        <f>(SUM(C349:C369)*1+SUM(C370:C390)*2+SUM(C391:C411)*3)/6</f>
        <v>-4.4473005276223748E-2</v>
      </c>
      <c r="J412" s="318">
        <f>IF(C412*O412&lt;&gt;0,C412,0)</f>
        <v>0</v>
      </c>
      <c r="K412" s="318" t="str">
        <f>IF(C412*O412=0,"",C412)</f>
        <v/>
      </c>
      <c r="O412" s="318">
        <f>IF(ISBLANK(L412),0,1)</f>
        <v>0</v>
      </c>
      <c r="P412" s="318">
        <f>IF(ISBLANK(M412),0,1)</f>
        <v>0</v>
      </c>
      <c r="Q412" s="318">
        <f>O412+P412</f>
        <v>0</v>
      </c>
      <c r="R412" s="318">
        <f>SUM(Q287:Q412)</f>
        <v>4</v>
      </c>
      <c r="S412" s="318">
        <f>R412/$X$2</f>
        <v>0.17391304347826086</v>
      </c>
      <c r="T412" s="318">
        <f>IF(S412&gt;=$X$3,1,0)</f>
        <v>0</v>
      </c>
      <c r="U412" s="318">
        <f>O412*T412+P412*T412</f>
        <v>0</v>
      </c>
    </row>
    <row r="413" spans="1:21" s="318" customFormat="1" x14ac:dyDescent="0.2">
      <c r="A413" s="322">
        <v>37126</v>
      </c>
      <c r="B413" s="321">
        <v>181.11300700000001</v>
      </c>
      <c r="C413" s="320">
        <f>LN(B413/B412)</f>
        <v>-4.1709341388033588E-3</v>
      </c>
      <c r="D413" s="320">
        <f>AVERAGE(C393:C413)</f>
        <v>-8.8436270413879748E-4</v>
      </c>
      <c r="E413" s="318">
        <f>_xlfn.STDEV.S(C393:C413)</f>
        <v>5.4351098826544023E-3</v>
      </c>
      <c r="F413" s="318">
        <f>E413*(21/(21-1.5))</f>
        <v>5.8531952582432023E-3</v>
      </c>
      <c r="G413" s="318">
        <f>_xlfn.VAR.S(C393:C413)</f>
        <v>2.9540419436527548E-5</v>
      </c>
      <c r="H413" s="318">
        <f>G413*(21/(21-1))</f>
        <v>3.1017440408353928E-5</v>
      </c>
      <c r="I413" s="320">
        <f>(SUM(C350:C370)*1+SUM(C371:C391)*2+SUM(C392:C412)*3)/6</f>
        <v>-4.0501621755557667E-2</v>
      </c>
      <c r="J413" s="318">
        <f>IF(C413*O413&lt;&gt;0,C413,0)</f>
        <v>0</v>
      </c>
      <c r="K413" s="318" t="str">
        <f>IF(C413*O413=0,"",C413)</f>
        <v/>
      </c>
      <c r="O413" s="318">
        <f>IF(ISBLANK(L413),0,1)</f>
        <v>0</v>
      </c>
      <c r="P413" s="318">
        <f>IF(ISBLANK(M413),0,1)</f>
        <v>0</v>
      </c>
      <c r="Q413" s="318">
        <f>O413+P413</f>
        <v>0</v>
      </c>
      <c r="R413" s="318">
        <f>SUM(Q288:Q413)</f>
        <v>4</v>
      </c>
      <c r="S413" s="318">
        <f>R413/$X$2</f>
        <v>0.17391304347826086</v>
      </c>
      <c r="T413" s="318">
        <f>IF(S413&gt;=$X$3,1,0)</f>
        <v>0</v>
      </c>
      <c r="U413" s="318">
        <f>O413*T413+P413*T413</f>
        <v>0</v>
      </c>
    </row>
    <row r="414" spans="1:21" s="318" customFormat="1" x14ac:dyDescent="0.2">
      <c r="A414" s="322">
        <v>37127</v>
      </c>
      <c r="B414" s="321">
        <v>182.404999</v>
      </c>
      <c r="C414" s="320">
        <f>LN(B414/B413)</f>
        <v>7.1082995549591023E-3</v>
      </c>
      <c r="D414" s="320">
        <f>AVERAGE(C394:C414)</f>
        <v>-9.5421709952183602E-4</v>
      </c>
      <c r="E414" s="318">
        <f>_xlfn.STDEV.S(C394:C414)</f>
        <v>5.3155641651607679E-3</v>
      </c>
      <c r="F414" s="318">
        <f>E414*(21/(21-1.5))</f>
        <v>5.7244537163269804E-3</v>
      </c>
      <c r="G414" s="318">
        <f>_xlfn.VAR.S(C394:C414)</f>
        <v>2.8255222393941289E-5</v>
      </c>
      <c r="H414" s="318">
        <f>G414*(21/(21-1))</f>
        <v>2.9667983513638355E-5</v>
      </c>
      <c r="I414" s="320">
        <f>(SUM(C351:C371)*1+SUM(C372:C392)*2+SUM(C393:C413)*3)/6</f>
        <v>-3.9983053063246329E-2</v>
      </c>
      <c r="J414" s="318">
        <f>IF(C414*O414&lt;&gt;0,C414,0)</f>
        <v>0</v>
      </c>
      <c r="K414" s="318" t="str">
        <f>IF(C414*O414=0,"",C414)</f>
        <v/>
      </c>
      <c r="O414" s="318">
        <f>IF(ISBLANK(L414),0,1)</f>
        <v>0</v>
      </c>
      <c r="P414" s="318">
        <f>IF(ISBLANK(M414),0,1)</f>
        <v>0</v>
      </c>
      <c r="Q414" s="318">
        <f>O414+P414</f>
        <v>0</v>
      </c>
      <c r="R414" s="318">
        <f>SUM(Q289:Q414)</f>
        <v>4</v>
      </c>
      <c r="S414" s="318">
        <f>R414/$X$2</f>
        <v>0.17391304347826086</v>
      </c>
      <c r="T414" s="318">
        <f>IF(S414&gt;=$X$3,1,0)</f>
        <v>0</v>
      </c>
      <c r="U414" s="318">
        <f>O414*T414+P414*T414</f>
        <v>0</v>
      </c>
    </row>
    <row r="415" spans="1:21" s="318" customFormat="1" x14ac:dyDescent="0.2">
      <c r="A415" s="322">
        <v>37130</v>
      </c>
      <c r="B415" s="321">
        <v>182.09300200000001</v>
      </c>
      <c r="C415" s="320">
        <f>LN(B415/B414)</f>
        <v>-1.7119275021612063E-3</v>
      </c>
      <c r="D415" s="320">
        <f>AVERAGE(C395:C415)</f>
        <v>-1.4720593468109538E-3</v>
      </c>
      <c r="E415" s="318">
        <f>_xlfn.STDEV.S(C395:C415)</f>
        <v>4.7837954654245283E-3</v>
      </c>
      <c r="F415" s="318">
        <f>E415*(21/(21-1.5))</f>
        <v>5.1517797319956459E-3</v>
      </c>
      <c r="G415" s="318">
        <f>_xlfn.VAR.S(C395:C415)</f>
        <v>2.2884699055016279E-5</v>
      </c>
      <c r="H415" s="318">
        <f>G415*(21/(21-1))</f>
        <v>2.4028934007767095E-5</v>
      </c>
      <c r="I415" s="320">
        <f>(SUM(C352:C372)*1+SUM(C373:C393)*2+SUM(C394:C414)*3)/6</f>
        <v>-3.7748700470238573E-2</v>
      </c>
      <c r="J415" s="318">
        <f>IF(C415*O415&lt;&gt;0,C415,0)</f>
        <v>0</v>
      </c>
      <c r="K415" s="318" t="str">
        <f>IF(C415*O415=0,"",C415)</f>
        <v/>
      </c>
      <c r="O415" s="318">
        <f>IF(ISBLANK(L415),0,1)</f>
        <v>0</v>
      </c>
      <c r="P415" s="318">
        <f>IF(ISBLANK(M415),0,1)</f>
        <v>0</v>
      </c>
      <c r="Q415" s="318">
        <f>O415+P415</f>
        <v>0</v>
      </c>
      <c r="R415" s="318">
        <f>SUM(Q290:Q415)</f>
        <v>4</v>
      </c>
      <c r="S415" s="318">
        <f>R415/$X$2</f>
        <v>0.17391304347826086</v>
      </c>
      <c r="T415" s="318">
        <f>IF(S415&gt;=$X$3,1,0)</f>
        <v>0</v>
      </c>
      <c r="U415" s="318">
        <f>O415*T415+P415*T415</f>
        <v>0</v>
      </c>
    </row>
    <row r="416" spans="1:21" s="318" customFormat="1" x14ac:dyDescent="0.2">
      <c r="A416" s="322">
        <v>37131</v>
      </c>
      <c r="B416" s="321">
        <v>181.31199599999999</v>
      </c>
      <c r="C416" s="320">
        <f>LN(B416/B415)</f>
        <v>-4.2982744141238866E-3</v>
      </c>
      <c r="D416" s="320">
        <f>AVERAGE(C396:C416)</f>
        <v>-1.8985835349389604E-3</v>
      </c>
      <c r="E416" s="318">
        <f>_xlfn.STDEV.S(C396:C416)</f>
        <v>4.6058358133131746E-3</v>
      </c>
      <c r="F416" s="318">
        <f>E416*(21/(21-1.5))</f>
        <v>4.9601308758757262E-3</v>
      </c>
      <c r="G416" s="318">
        <f>_xlfn.VAR.S(C396:C416)</f>
        <v>2.1213723539198236E-5</v>
      </c>
      <c r="H416" s="318">
        <f>G416*(21/(21-1))</f>
        <v>2.227440971615815E-5</v>
      </c>
      <c r="I416" s="320">
        <f>(SUM(C353:C373)*1+SUM(C374:C394)*2+SUM(C395:C415)*3)/6</f>
        <v>-3.7419406336350235E-2</v>
      </c>
      <c r="J416" s="318">
        <f>IF(C416*O416&lt;&gt;0,C416,0)</f>
        <v>0</v>
      </c>
      <c r="K416" s="318" t="str">
        <f>IF(C416*O416=0,"",C416)</f>
        <v/>
      </c>
      <c r="O416" s="318">
        <f>IF(ISBLANK(L416),0,1)</f>
        <v>0</v>
      </c>
      <c r="P416" s="318">
        <f>IF(ISBLANK(M416),0,1)</f>
        <v>0</v>
      </c>
      <c r="Q416" s="318">
        <f>O416+P416</f>
        <v>0</v>
      </c>
      <c r="R416" s="318">
        <f>SUM(Q291:Q416)</f>
        <v>4</v>
      </c>
      <c r="S416" s="318">
        <f>R416/$X$2</f>
        <v>0.17391304347826086</v>
      </c>
      <c r="T416" s="318">
        <f>IF(S416&gt;=$X$3,1,0)</f>
        <v>0</v>
      </c>
      <c r="U416" s="318">
        <f>O416*T416+P416*T416</f>
        <v>0</v>
      </c>
    </row>
    <row r="417" spans="1:21" s="318" customFormat="1" x14ac:dyDescent="0.2">
      <c r="A417" s="322">
        <v>37132</v>
      </c>
      <c r="B417" s="321">
        <v>179.03900100000001</v>
      </c>
      <c r="C417" s="320">
        <f>LN(B417/B416)</f>
        <v>-1.2615617357296945E-2</v>
      </c>
      <c r="D417" s="320">
        <f>AVERAGE(C397:C417)</f>
        <v>-2.5893409117644641E-3</v>
      </c>
      <c r="E417" s="318">
        <f>_xlfn.STDEV.S(C397:C417)</f>
        <v>5.0732321046994683E-3</v>
      </c>
      <c r="F417" s="318">
        <f>E417*(21/(21-1.5))</f>
        <v>5.4634807281378883E-3</v>
      </c>
      <c r="G417" s="318">
        <f>_xlfn.VAR.S(C397:C417)</f>
        <v>2.5737683988153396E-5</v>
      </c>
      <c r="H417" s="318">
        <f>G417*(21/(21-1))</f>
        <v>2.7024568187561068E-5</v>
      </c>
      <c r="I417" s="320">
        <f>(SUM(C354:C374)*1+SUM(C375:C395)*2+SUM(C396:C416)*3)/6</f>
        <v>-4.0229314094035823E-2</v>
      </c>
      <c r="J417" s="318">
        <f>IF(C417*O417&lt;&gt;0,C417,0)</f>
        <v>0</v>
      </c>
      <c r="K417" s="318" t="str">
        <f>IF(C417*O417=0,"",C417)</f>
        <v/>
      </c>
      <c r="O417" s="318">
        <f>IF(ISBLANK(L417),0,1)</f>
        <v>0</v>
      </c>
      <c r="P417" s="318">
        <f>IF(ISBLANK(M417),0,1)</f>
        <v>0</v>
      </c>
      <c r="Q417" s="318">
        <f>O417+P417</f>
        <v>0</v>
      </c>
      <c r="R417" s="318">
        <f>SUM(Q292:Q417)</f>
        <v>4</v>
      </c>
      <c r="S417" s="318">
        <f>R417/$X$2</f>
        <v>0.17391304347826086</v>
      </c>
      <c r="T417" s="318">
        <f>IF(S417&gt;=$X$3,1,0)</f>
        <v>0</v>
      </c>
      <c r="U417" s="318">
        <f>O417*T417+P417*T417</f>
        <v>0</v>
      </c>
    </row>
    <row r="418" spans="1:21" s="318" customFormat="1" x14ac:dyDescent="0.2">
      <c r="A418" s="322">
        <v>37133</v>
      </c>
      <c r="B418" s="321">
        <v>177.97399899999999</v>
      </c>
      <c r="C418" s="320">
        <f>LN(B418/B417)</f>
        <v>-5.9661982006625827E-3</v>
      </c>
      <c r="D418" s="320">
        <f>AVERAGE(C398:C418)</f>
        <v>-2.9114666484503244E-3</v>
      </c>
      <c r="E418" s="318">
        <f>_xlfn.STDEV.S(C398:C418)</f>
        <v>5.0621176657245984E-3</v>
      </c>
      <c r="F418" s="318">
        <f>E418*(21/(21-1.5))</f>
        <v>5.4515113323187984E-3</v>
      </c>
      <c r="G418" s="318">
        <f>_xlfn.VAR.S(C398:C418)</f>
        <v>2.5625035261641053E-5</v>
      </c>
      <c r="H418" s="318">
        <f>G418*(21/(21-1))</f>
        <v>2.6906287024723108E-5</v>
      </c>
      <c r="I418" s="320">
        <f>(SUM(C355:C375)*1+SUM(C376:C396)*2+SUM(C397:C417)*3)/6</f>
        <v>-4.7731570035259942E-2</v>
      </c>
      <c r="J418" s="318">
        <f>IF(C418*O418&lt;&gt;0,C418,0)</f>
        <v>0</v>
      </c>
      <c r="K418" s="318" t="str">
        <f>IF(C418*O418=0,"",C418)</f>
        <v/>
      </c>
      <c r="O418" s="318">
        <f>IF(ISBLANK(L418),0,1)</f>
        <v>0</v>
      </c>
      <c r="P418" s="318">
        <f>IF(ISBLANK(M418),0,1)</f>
        <v>0</v>
      </c>
      <c r="Q418" s="318">
        <f>O418+P418</f>
        <v>0</v>
      </c>
      <c r="R418" s="318">
        <f>SUM(Q293:Q418)</f>
        <v>4</v>
      </c>
      <c r="S418" s="318">
        <f>R418/$X$2</f>
        <v>0.17391304347826086</v>
      </c>
      <c r="T418" s="318">
        <f>IF(S418&gt;=$X$3,1,0)</f>
        <v>0</v>
      </c>
      <c r="U418" s="318">
        <f>O418*T418+P418*T418</f>
        <v>0</v>
      </c>
    </row>
    <row r="419" spans="1:21" s="318" customFormat="1" x14ac:dyDescent="0.2">
      <c r="A419" s="322">
        <v>37134</v>
      </c>
      <c r="B419" s="321">
        <v>176.61999499999999</v>
      </c>
      <c r="C419" s="320">
        <f>LN(B419/B418)</f>
        <v>-7.6369628573816272E-3</v>
      </c>
      <c r="D419" s="320">
        <f>AVERAGE(C399:C419)</f>
        <v>-3.4161198470529686E-3</v>
      </c>
      <c r="E419" s="318">
        <f>_xlfn.STDEV.S(C399:C419)</f>
        <v>4.9749365260376641E-3</v>
      </c>
      <c r="F419" s="318">
        <f>E419*(21/(21-1.5))</f>
        <v>5.357623951117484E-3</v>
      </c>
      <c r="G419" s="318">
        <f>_xlfn.VAR.S(C399:C419)</f>
        <v>2.4749993438103705E-5</v>
      </c>
      <c r="H419" s="318">
        <f>G419*(21/(21-1))</f>
        <v>2.5987493110008891E-5</v>
      </c>
      <c r="I419" s="320">
        <f>(SUM(C356:C376)*1+SUM(C377:C397)*2+SUM(C398:C418)*3)/6</f>
        <v>-5.127759402314927E-2</v>
      </c>
      <c r="J419" s="318">
        <f>IF(C419*O419&lt;&gt;0,C419,0)</f>
        <v>0</v>
      </c>
      <c r="K419" s="318" t="str">
        <f>IF(C419*O419=0,"",C419)</f>
        <v/>
      </c>
      <c r="O419" s="318">
        <f>IF(ISBLANK(L419),0,1)</f>
        <v>0</v>
      </c>
      <c r="P419" s="318">
        <f>IF(ISBLANK(M419),0,1)</f>
        <v>0</v>
      </c>
      <c r="Q419" s="318">
        <f>O419+P419</f>
        <v>0</v>
      </c>
      <c r="R419" s="318">
        <f>SUM(Q294:Q419)</f>
        <v>4</v>
      </c>
      <c r="S419" s="318">
        <f>R419/$X$2</f>
        <v>0.17391304347826086</v>
      </c>
      <c r="T419" s="318">
        <f>IF(S419&gt;=$X$3,1,0)</f>
        <v>0</v>
      </c>
      <c r="U419" s="318">
        <f>O419*T419+P419*T419</f>
        <v>0</v>
      </c>
    </row>
    <row r="420" spans="1:21" s="318" customFormat="1" x14ac:dyDescent="0.2">
      <c r="A420" s="322">
        <v>37137</v>
      </c>
      <c r="B420" s="321">
        <v>175.64999399999999</v>
      </c>
      <c r="C420" s="320">
        <f>LN(B420/B419)</f>
        <v>-5.5071591782941279E-3</v>
      </c>
      <c r="D420" s="320">
        <f>AVERAGE(C400:C420)</f>
        <v>-3.499356161113909E-3</v>
      </c>
      <c r="E420" s="318">
        <f>_xlfn.STDEV.S(C400:C420)</f>
        <v>4.9955436072391867E-3</v>
      </c>
      <c r="F420" s="318">
        <f>E420*(21/(21-1.5))</f>
        <v>5.3798161924114313E-3</v>
      </c>
      <c r="G420" s="318">
        <f>_xlfn.VAR.S(C400:C420)</f>
        <v>2.4955455931828303E-5</v>
      </c>
      <c r="H420" s="318">
        <f>G420*(21/(21-1))</f>
        <v>2.6203228728419719E-5</v>
      </c>
      <c r="I420" s="320">
        <f>(SUM(C357:C377)*1+SUM(C378:C398)*2+SUM(C399:C419)*3)/6</f>
        <v>-5.679110910057563E-2</v>
      </c>
      <c r="J420" s="318">
        <f>IF(C420*O420&lt;&gt;0,C420,0)</f>
        <v>0</v>
      </c>
      <c r="K420" s="318" t="str">
        <f>IF(C420*O420=0,"",C420)</f>
        <v/>
      </c>
      <c r="O420" s="318">
        <f>IF(ISBLANK(L420),0,1)</f>
        <v>0</v>
      </c>
      <c r="P420" s="318">
        <f>IF(ISBLANK(M420),0,1)</f>
        <v>0</v>
      </c>
      <c r="Q420" s="318">
        <f>O420+P420</f>
        <v>0</v>
      </c>
      <c r="R420" s="318">
        <f>SUM(Q295:Q420)</f>
        <v>4</v>
      </c>
      <c r="S420" s="318">
        <f>R420/$X$2</f>
        <v>0.17391304347826086</v>
      </c>
      <c r="T420" s="318">
        <f>IF(S420&gt;=$X$3,1,0)</f>
        <v>0</v>
      </c>
      <c r="U420" s="318">
        <f>O420*T420+P420*T420</f>
        <v>0</v>
      </c>
    </row>
    <row r="421" spans="1:21" s="318" customFormat="1" x14ac:dyDescent="0.2">
      <c r="A421" s="322">
        <v>37138</v>
      </c>
      <c r="B421" s="321">
        <v>177.050003</v>
      </c>
      <c r="C421" s="320">
        <f>LN(B421/B420)</f>
        <v>7.9388509492818067E-3</v>
      </c>
      <c r="D421" s="320">
        <f>AVERAGE(C401:C421)</f>
        <v>-2.7645576412059234E-3</v>
      </c>
      <c r="E421" s="318">
        <f>_xlfn.STDEV.S(C401:C421)</f>
        <v>5.4893653758278536E-3</v>
      </c>
      <c r="F421" s="318">
        <f>E421*(21/(21-1.5))</f>
        <v>5.911624250891534E-3</v>
      </c>
      <c r="G421" s="318">
        <f>_xlfn.VAR.S(C401:C421)</f>
        <v>3.0133132229337673E-5</v>
      </c>
      <c r="H421" s="318">
        <f>G421*(21/(21-1))</f>
        <v>3.163978884080456E-5</v>
      </c>
      <c r="I421" s="320">
        <f>(SUM(C358:C378)*1+SUM(C379:C399)*2+SUM(C400:C420)*3)/6</f>
        <v>-5.7492714129979638E-2</v>
      </c>
      <c r="J421" s="318">
        <f>IF(C421*O421&lt;&gt;0,C421,0)</f>
        <v>0</v>
      </c>
      <c r="K421" s="318" t="str">
        <f>IF(C421*O421=0,"",C421)</f>
        <v/>
      </c>
      <c r="O421" s="318">
        <f>IF(ISBLANK(L421),0,1)</f>
        <v>0</v>
      </c>
      <c r="P421" s="318">
        <f>IF(ISBLANK(M421),0,1)</f>
        <v>0</v>
      </c>
      <c r="Q421" s="318">
        <f>O421+P421</f>
        <v>0</v>
      </c>
      <c r="R421" s="318">
        <f>SUM(Q296:Q421)</f>
        <v>4</v>
      </c>
      <c r="S421" s="318">
        <f>R421/$X$2</f>
        <v>0.17391304347826086</v>
      </c>
      <c r="T421" s="318">
        <f>IF(S421&gt;=$X$3,1,0)</f>
        <v>0</v>
      </c>
      <c r="U421" s="318">
        <f>O421*T421+P421*T421</f>
        <v>0</v>
      </c>
    </row>
    <row r="422" spans="1:21" s="318" customFormat="1" x14ac:dyDescent="0.2">
      <c r="A422" s="322">
        <v>37139</v>
      </c>
      <c r="B422" s="321">
        <v>178.320007</v>
      </c>
      <c r="C422" s="320">
        <f>LN(B422/B421)</f>
        <v>7.1475328306054575E-3</v>
      </c>
      <c r="D422" s="320">
        <f>AVERAGE(C402:C422)</f>
        <v>-2.341647004409158E-3</v>
      </c>
      <c r="E422" s="318">
        <f>_xlfn.STDEV.S(C402:C422)</f>
        <v>5.8995481496793923E-3</v>
      </c>
      <c r="F422" s="318">
        <f>E422*(21/(21-1.5))</f>
        <v>6.3533595458085757E-3</v>
      </c>
      <c r="G422" s="318">
        <f>_xlfn.VAR.S(C402:C422)</f>
        <v>3.4804668370385541E-5</v>
      </c>
      <c r="H422" s="318">
        <f>G422*(21/(21-1))</f>
        <v>3.6544901788904822E-5</v>
      </c>
      <c r="I422" s="320">
        <f>(SUM(C359:C379)*1+SUM(C380:C400)*2+SUM(C401:C421)*3)/6</f>
        <v>-5.1574701428187909E-2</v>
      </c>
      <c r="J422" s="318">
        <f>IF(C422*O422&lt;&gt;0,C422,0)</f>
        <v>0</v>
      </c>
      <c r="K422" s="318" t="str">
        <f>IF(C422*O422=0,"",C422)</f>
        <v/>
      </c>
      <c r="O422" s="318">
        <f>IF(ISBLANK(L422),0,1)</f>
        <v>0</v>
      </c>
      <c r="P422" s="318">
        <f>IF(ISBLANK(M422),0,1)</f>
        <v>0</v>
      </c>
      <c r="Q422" s="318">
        <f>O422+P422</f>
        <v>0</v>
      </c>
      <c r="R422" s="318">
        <f>SUM(Q297:Q422)</f>
        <v>4</v>
      </c>
      <c r="S422" s="318">
        <f>R422/$X$2</f>
        <v>0.17391304347826086</v>
      </c>
      <c r="T422" s="318">
        <f>IF(S422&gt;=$X$3,1,0)</f>
        <v>0</v>
      </c>
      <c r="U422" s="318">
        <f>O422*T422+P422*T422</f>
        <v>0</v>
      </c>
    </row>
    <row r="423" spans="1:21" s="318" customFormat="1" x14ac:dyDescent="0.2">
      <c r="A423" s="322">
        <v>37140</v>
      </c>
      <c r="B423" s="321">
        <v>177.279999</v>
      </c>
      <c r="C423" s="320">
        <f>LN(B423/B422)</f>
        <v>-5.8493304147593161E-3</v>
      </c>
      <c r="D423" s="320">
        <f>AVERAGE(C403:C423)</f>
        <v>-2.3299917201338818E-3</v>
      </c>
      <c r="E423" s="318">
        <f>_xlfn.STDEV.S(C403:C423)</f>
        <v>5.8920010129424535E-3</v>
      </c>
      <c r="F423" s="318">
        <f>E423*(21/(21-1.5))</f>
        <v>6.3452318600918725E-3</v>
      </c>
      <c r="G423" s="318">
        <f>_xlfn.VAR.S(C403:C423)</f>
        <v>3.4715675936514899E-5</v>
      </c>
      <c r="H423" s="318">
        <f>G423*(21/(21-1))</f>
        <v>3.6451459733340644E-5</v>
      </c>
      <c r="I423" s="320">
        <f>(SUM(C360:C380)*1+SUM(C381:C401)*2+SUM(C402:C422)*3)/6</f>
        <v>-4.7615471095849259E-2</v>
      </c>
      <c r="J423" s="318">
        <f>IF(C423*O423&lt;&gt;0,C423,0)</f>
        <v>0</v>
      </c>
      <c r="K423" s="318" t="str">
        <f>IF(C423*O423=0,"",C423)</f>
        <v/>
      </c>
      <c r="O423" s="318">
        <f>IF(ISBLANK(L423),0,1)</f>
        <v>0</v>
      </c>
      <c r="P423" s="318">
        <f>IF(ISBLANK(M423),0,1)</f>
        <v>0</v>
      </c>
      <c r="Q423" s="318">
        <f>O423+P423</f>
        <v>0</v>
      </c>
      <c r="R423" s="318">
        <f>SUM(Q298:Q423)</f>
        <v>4</v>
      </c>
      <c r="S423" s="318">
        <f>R423/$X$2</f>
        <v>0.17391304347826086</v>
      </c>
      <c r="T423" s="318">
        <f>IF(S423&gt;=$X$3,1,0)</f>
        <v>0</v>
      </c>
      <c r="U423" s="318">
        <f>O423*T423+P423*T423</f>
        <v>0</v>
      </c>
    </row>
    <row r="424" spans="1:21" s="318" customFormat="1" x14ac:dyDescent="0.2">
      <c r="A424" s="322">
        <v>37141</v>
      </c>
      <c r="B424" s="321">
        <v>174.509995</v>
      </c>
      <c r="C424" s="320">
        <f>LN(B424/B423)</f>
        <v>-1.5748379978998486E-2</v>
      </c>
      <c r="D424" s="320">
        <f>AVERAGE(C404:C424)</f>
        <v>-2.7537010917722707E-3</v>
      </c>
      <c r="E424" s="318">
        <f>_xlfn.STDEV.S(C404:C424)</f>
        <v>6.5198224551831305E-3</v>
      </c>
      <c r="F424" s="318">
        <f>E424*(21/(21-1.5))</f>
        <v>7.0213472594279867E-3</v>
      </c>
      <c r="G424" s="318">
        <f>_xlfn.VAR.S(C404:C424)</f>
        <v>4.2508084847110187E-5</v>
      </c>
      <c r="H424" s="318">
        <f>G424*(21/(21-1))</f>
        <v>4.4633489089465696E-5</v>
      </c>
      <c r="I424" s="320">
        <f>(SUM(C361:C381)*1+SUM(C382:C402)*2+SUM(C403:C423)*3)/6</f>
        <v>-4.6327238137596947E-2</v>
      </c>
      <c r="J424" s="318">
        <f>IF(C424*O424&lt;&gt;0,C424,0)</f>
        <v>0</v>
      </c>
      <c r="K424" s="318" t="str">
        <f>IF(C424*O424=0,"",C424)</f>
        <v/>
      </c>
      <c r="O424" s="318">
        <f>IF(ISBLANK(L424),0,1)</f>
        <v>0</v>
      </c>
      <c r="P424" s="318">
        <f>IF(ISBLANK(M424),0,1)</f>
        <v>0</v>
      </c>
      <c r="Q424" s="318">
        <f>O424+P424</f>
        <v>0</v>
      </c>
      <c r="R424" s="318">
        <f>SUM(Q299:Q424)</f>
        <v>4</v>
      </c>
      <c r="S424" s="318">
        <f>R424/$X$2</f>
        <v>0.17391304347826086</v>
      </c>
      <c r="T424" s="318">
        <f>IF(S424&gt;=$X$3,1,0)</f>
        <v>0</v>
      </c>
      <c r="U424" s="318">
        <f>O424*T424+P424*T424</f>
        <v>0</v>
      </c>
    </row>
    <row r="425" spans="1:21" s="318" customFormat="1" x14ac:dyDescent="0.2">
      <c r="A425" s="322">
        <v>37144</v>
      </c>
      <c r="B425" s="321">
        <v>170.13999899999999</v>
      </c>
      <c r="C425" s="320">
        <f>LN(B425/B424)</f>
        <v>-2.5360396268900628E-2</v>
      </c>
      <c r="D425" s="320">
        <f>AVERAGE(C405:C425)</f>
        <v>-4.0099880846408732E-3</v>
      </c>
      <c r="E425" s="318">
        <f>_xlfn.STDEV.S(C405:C425)</f>
        <v>8.105022632153255E-3</v>
      </c>
      <c r="F425" s="318">
        <f>E425*(21/(21-1.5))</f>
        <v>8.728485911549658E-3</v>
      </c>
      <c r="G425" s="318">
        <f>_xlfn.VAR.S(C405:C425)</f>
        <v>6.5691391867716477E-5</v>
      </c>
      <c r="H425" s="318">
        <f>G425*(21/(21-1))</f>
        <v>6.8975961461102299E-5</v>
      </c>
      <c r="I425" s="320">
        <f>(SUM(C362:C382)*1+SUM(C383:C403)*2+SUM(C404:C424)*3)/6</f>
        <v>-4.8637323294964958E-2</v>
      </c>
      <c r="J425" s="318">
        <f>IF(C425*O425&lt;&gt;0,C425,0)</f>
        <v>0</v>
      </c>
      <c r="K425" s="318" t="str">
        <f>IF(C425*O425=0,"",C425)</f>
        <v/>
      </c>
      <c r="O425" s="318">
        <f>IF(ISBLANK(L425),0,1)</f>
        <v>0</v>
      </c>
      <c r="P425" s="318">
        <f>IF(ISBLANK(M425),0,1)</f>
        <v>0</v>
      </c>
      <c r="Q425" s="318">
        <f>O425+P425</f>
        <v>0</v>
      </c>
      <c r="R425" s="318">
        <f>SUM(Q300:Q425)</f>
        <v>4</v>
      </c>
      <c r="S425" s="318">
        <f>R425/$X$2</f>
        <v>0.17391304347826086</v>
      </c>
      <c r="T425" s="318">
        <f>IF(S425&gt;=$X$3,1,0)</f>
        <v>0</v>
      </c>
      <c r="U425" s="318">
        <f>O425*T425+P425*T425</f>
        <v>0</v>
      </c>
    </row>
    <row r="426" spans="1:21" s="318" customFormat="1" x14ac:dyDescent="0.2">
      <c r="A426" s="322">
        <v>37145</v>
      </c>
      <c r="B426" s="321">
        <v>170.41999799999999</v>
      </c>
      <c r="C426" s="320">
        <f>LN(B426/B425)</f>
        <v>1.6443449938725293E-3</v>
      </c>
      <c r="D426" s="320">
        <f>AVERAGE(C406:C426)</f>
        <v>-3.9951937834827988E-3</v>
      </c>
      <c r="E426" s="318">
        <f>_xlfn.STDEV.S(C406:C426)</f>
        <v>8.1155409519680661E-3</v>
      </c>
      <c r="F426" s="318">
        <f>E426*(21/(21-1.5))</f>
        <v>8.7398133328886862E-3</v>
      </c>
      <c r="G426" s="318">
        <f>_xlfn.VAR.S(C406:C426)</f>
        <v>6.5862004943070747E-5</v>
      </c>
      <c r="H426" s="318">
        <f>G426*(21/(21-1))</f>
        <v>6.9155105190224286E-5</v>
      </c>
      <c r="I426" s="320">
        <f>(SUM(C363:C383)*1+SUM(C384:C404)*2+SUM(C405:C425)*3)/6</f>
        <v>-6.3767431524122273E-2</v>
      </c>
      <c r="J426" s="318">
        <f>IF(C426*O426&lt;&gt;0,C426,0)</f>
        <v>0</v>
      </c>
      <c r="K426" s="318" t="str">
        <f>IF(C426*O426=0,"",C426)</f>
        <v/>
      </c>
      <c r="O426" s="318">
        <f>IF(ISBLANK(L426),0,1)</f>
        <v>0</v>
      </c>
      <c r="P426" s="318">
        <f>IF(ISBLANK(M426),0,1)</f>
        <v>0</v>
      </c>
      <c r="Q426" s="318">
        <f>O426+P426</f>
        <v>0</v>
      </c>
      <c r="R426" s="318">
        <f>SUM(Q301:Q426)</f>
        <v>4</v>
      </c>
      <c r="S426" s="318">
        <f>R426/$X$2</f>
        <v>0.17391304347826086</v>
      </c>
      <c r="T426" s="318">
        <f>IF(S426&gt;=$X$3,1,0)</f>
        <v>0</v>
      </c>
      <c r="U426" s="318">
        <f>O426*T426+P426*T426</f>
        <v>0</v>
      </c>
    </row>
    <row r="427" spans="1:21" s="318" customFormat="1" x14ac:dyDescent="0.2">
      <c r="A427" s="322">
        <v>37146</v>
      </c>
      <c r="B427" s="321">
        <v>164.300003</v>
      </c>
      <c r="C427" s="320">
        <f>LN(B427/B426)</f>
        <v>-3.6571923361593914E-2</v>
      </c>
      <c r="D427" s="320">
        <f>AVERAGE(C407:C427)</f>
        <v>-5.6927562364687172E-3</v>
      </c>
      <c r="E427" s="318">
        <f>_xlfn.STDEV.S(C407:C427)</f>
        <v>1.0743671713004829E-2</v>
      </c>
      <c r="F427" s="318">
        <f>E427*(21/(21-1.5))</f>
        <v>1.1570107998620583E-2</v>
      </c>
      <c r="G427" s="318">
        <f>_xlfn.VAR.S(C407:C427)</f>
        <v>1.1542648187682009E-4</v>
      </c>
      <c r="H427" s="318">
        <f>G427*(21/(21-1))</f>
        <v>1.211978059706611E-4</v>
      </c>
      <c r="I427" s="320">
        <f>(SUM(C364:C384)*1+SUM(C385:C405)*2+SUM(C406:C426)*3)/6</f>
        <v>-5.7488045942651562E-2</v>
      </c>
      <c r="J427" s="318">
        <f>IF(C427*O427&lt;&gt;0,C427,0)</f>
        <v>0</v>
      </c>
      <c r="K427" s="318" t="str">
        <f>IF(C427*O427=0,"",C427)</f>
        <v/>
      </c>
      <c r="O427" s="318">
        <f>IF(ISBLANK(L427),0,1)</f>
        <v>0</v>
      </c>
      <c r="P427" s="318">
        <f>IF(ISBLANK(M427),0,1)</f>
        <v>0</v>
      </c>
      <c r="Q427" s="318">
        <f>O427+P427</f>
        <v>0</v>
      </c>
      <c r="R427" s="318">
        <f>SUM(Q302:Q427)</f>
        <v>4</v>
      </c>
      <c r="S427" s="318">
        <f>R427/$X$2</f>
        <v>0.17391304347826086</v>
      </c>
      <c r="T427" s="318">
        <f>IF(S427&gt;=$X$3,1,0)</f>
        <v>0</v>
      </c>
      <c r="U427" s="318">
        <f>O427*T427+P427*T427</f>
        <v>0</v>
      </c>
    </row>
    <row r="428" spans="1:21" s="318" customFormat="1" x14ac:dyDescent="0.2">
      <c r="A428" s="322">
        <v>37147</v>
      </c>
      <c r="B428" s="321">
        <v>163.550003</v>
      </c>
      <c r="C428" s="320">
        <f>LN(B428/B427)</f>
        <v>-4.5752709750969452E-3</v>
      </c>
      <c r="D428" s="320">
        <f>AVERAGE(C408:C428)</f>
        <v>-5.5771932570486162E-3</v>
      </c>
      <c r="E428" s="318">
        <f>_xlfn.STDEV.S(C408:C428)</f>
        <v>1.0741935570038719E-2</v>
      </c>
      <c r="F428" s="318">
        <f>E428*(21/(21-1.5))</f>
        <v>1.1568238306195543E-2</v>
      </c>
      <c r="G428" s="318">
        <f>_xlfn.VAR.S(C408:C428)</f>
        <v>1.1538917979086307E-4</v>
      </c>
      <c r="H428" s="318">
        <f>G428*(21/(21-1))</f>
        <v>1.2115863878040622E-4</v>
      </c>
      <c r="I428" s="320">
        <f>(SUM(C365:C385)*1+SUM(C386:C406)*2+SUM(C407:C427)*3)/6</f>
        <v>-7.2533555968448502E-2</v>
      </c>
      <c r="J428" s="318">
        <f>IF(C428*O428&lt;&gt;0,C428,0)</f>
        <v>0</v>
      </c>
      <c r="K428" s="318" t="str">
        <f>IF(C428*O428=0,"",C428)</f>
        <v/>
      </c>
      <c r="O428" s="318">
        <f>IF(ISBLANK(L428),0,1)</f>
        <v>0</v>
      </c>
      <c r="P428" s="318">
        <f>IF(ISBLANK(M428),0,1)</f>
        <v>0</v>
      </c>
      <c r="Q428" s="318">
        <f>O428+P428</f>
        <v>0</v>
      </c>
      <c r="R428" s="318">
        <f>SUM(Q303:Q428)</f>
        <v>4</v>
      </c>
      <c r="S428" s="318">
        <f>R428/$X$2</f>
        <v>0.17391304347826086</v>
      </c>
      <c r="T428" s="318">
        <f>IF(S428&gt;=$X$3,1,0)</f>
        <v>0</v>
      </c>
      <c r="U428" s="318">
        <f>O428*T428+P428*T428</f>
        <v>0</v>
      </c>
    </row>
    <row r="429" spans="1:21" s="318" customFormat="1" x14ac:dyDescent="0.2">
      <c r="A429" s="322">
        <v>37148</v>
      </c>
      <c r="B429" s="321">
        <v>160.83000200000001</v>
      </c>
      <c r="C429" s="320">
        <f>LN(B429/B428)</f>
        <v>-1.6770853384360254E-2</v>
      </c>
      <c r="D429" s="320">
        <f>AVERAGE(C409:C429)</f>
        <v>-6.2762566413090875E-3</v>
      </c>
      <c r="E429" s="318">
        <f>_xlfn.STDEV.S(C409:C429)</f>
        <v>1.097875736749075E-2</v>
      </c>
      <c r="F429" s="318">
        <f>E429*(21/(21-1.5))</f>
        <v>1.1823277164990037E-2</v>
      </c>
      <c r="G429" s="318">
        <f>_xlfn.VAR.S(C409:C429)</f>
        <v>1.2053311333423241E-4</v>
      </c>
      <c r="H429" s="318">
        <f>G429*(21/(21-1))</f>
        <v>1.2655976900094405E-4</v>
      </c>
      <c r="I429" s="320">
        <f>(SUM(C366:C386)*1+SUM(C387:C407)*2+SUM(C408:C428)*3)/6</f>
        <v>-7.2041666148722497E-2</v>
      </c>
      <c r="J429" s="318">
        <f>IF(C429*O429&lt;&gt;0,C429,0)</f>
        <v>0</v>
      </c>
      <c r="K429" s="318" t="str">
        <f>IF(C429*O429=0,"",C429)</f>
        <v/>
      </c>
      <c r="O429" s="318">
        <f>IF(ISBLANK(L429),0,1)</f>
        <v>0</v>
      </c>
      <c r="P429" s="318">
        <f>IF(ISBLANK(M429),0,1)</f>
        <v>0</v>
      </c>
      <c r="Q429" s="318">
        <f>O429+P429</f>
        <v>0</v>
      </c>
      <c r="R429" s="318">
        <f>SUM(Q304:Q429)</f>
        <v>4</v>
      </c>
      <c r="S429" s="318">
        <f>R429/$X$2</f>
        <v>0.17391304347826086</v>
      </c>
      <c r="T429" s="318">
        <f>IF(S429&gt;=$X$3,1,0)</f>
        <v>0</v>
      </c>
      <c r="U429" s="318">
        <f>O429*T429+P429*T429</f>
        <v>0</v>
      </c>
    </row>
    <row r="430" spans="1:21" s="318" customFormat="1" x14ac:dyDescent="0.2">
      <c r="A430" s="322">
        <v>37151</v>
      </c>
      <c r="B430" s="321">
        <v>158.949997</v>
      </c>
      <c r="C430" s="320">
        <f>LN(B430/B429)</f>
        <v>-1.1758250460095114E-2</v>
      </c>
      <c r="D430" s="320">
        <f>AVERAGE(C410:C430)</f>
        <v>-6.5299911741480117E-3</v>
      </c>
      <c r="E430" s="318">
        <f>_xlfn.STDEV.S(C410:C430)</f>
        <v>1.1043864663499227E-2</v>
      </c>
      <c r="F430" s="318">
        <f>E430*(21/(21-1.5))</f>
        <v>1.1893392714537628E-2</v>
      </c>
      <c r="G430" s="318">
        <f>_xlfn.VAR.S(C410:C430)</f>
        <v>1.2196694670568687E-4</v>
      </c>
      <c r="H430" s="318">
        <f>G430*(21/(21-1))</f>
        <v>1.2806529404097122E-4</v>
      </c>
      <c r="I430" s="320">
        <f>(SUM(C367:C387)*1+SUM(C388:C408)*2+SUM(C409:C429)*3)/6</f>
        <v>-8.0289757640503015E-2</v>
      </c>
      <c r="J430" s="318">
        <f>IF(C430*O430&lt;&gt;0,C430,0)</f>
        <v>0</v>
      </c>
      <c r="K430" s="318" t="str">
        <f>IF(C430*O430=0,"",C430)</f>
        <v/>
      </c>
      <c r="O430" s="318">
        <f>IF(ISBLANK(L430),0,1)</f>
        <v>0</v>
      </c>
      <c r="P430" s="318">
        <f>IF(ISBLANK(M430),0,1)</f>
        <v>0</v>
      </c>
      <c r="Q430" s="318">
        <f>O430+P430</f>
        <v>0</v>
      </c>
      <c r="R430" s="318">
        <f>SUM(Q305:Q430)</f>
        <v>4</v>
      </c>
      <c r="S430" s="318">
        <f>R430/$X$2</f>
        <v>0.17391304347826086</v>
      </c>
      <c r="T430" s="318">
        <f>IF(S430&gt;=$X$3,1,0)</f>
        <v>0</v>
      </c>
      <c r="U430" s="318">
        <f>O430*T430+P430*T430</f>
        <v>0</v>
      </c>
    </row>
    <row r="431" spans="1:21" s="318" customFormat="1" x14ac:dyDescent="0.2">
      <c r="A431" s="322">
        <v>37152</v>
      </c>
      <c r="B431" s="321">
        <v>155.86000100000001</v>
      </c>
      <c r="C431" s="320">
        <f>LN(B431/B430)</f>
        <v>-1.9631493651522492E-2</v>
      </c>
      <c r="D431" s="320">
        <f>AVERAGE(C411:C431)</f>
        <v>-6.970698918693714E-3</v>
      </c>
      <c r="E431" s="318">
        <f>_xlfn.STDEV.S(C411:C431)</f>
        <v>1.1384447666810248E-2</v>
      </c>
      <c r="F431" s="318">
        <f>E431*(21/(21-1.5))</f>
        <v>1.2260174410411035E-2</v>
      </c>
      <c r="G431" s="318">
        <f>_xlfn.VAR.S(C411:C431)</f>
        <v>1.2960564867834132E-4</v>
      </c>
      <c r="H431" s="318">
        <f>G431*(21/(21-1))</f>
        <v>1.360859311122584E-4</v>
      </c>
      <c r="I431" s="320">
        <f>(SUM(C368:C388)*1+SUM(C389:C409)*2+SUM(C410:C430)*3)/6</f>
        <v>-8.6912402159564292E-2</v>
      </c>
      <c r="J431" s="318">
        <f>IF(C431*O431&lt;&gt;0,C431,0)</f>
        <v>0</v>
      </c>
      <c r="K431" s="318" t="str">
        <f>IF(C431*O431=0,"",C431)</f>
        <v/>
      </c>
      <c r="O431" s="318">
        <f>IF(ISBLANK(L431),0,1)</f>
        <v>0</v>
      </c>
      <c r="P431" s="318">
        <f>IF(ISBLANK(M431),0,1)</f>
        <v>0</v>
      </c>
      <c r="Q431" s="318">
        <f>O431+P431</f>
        <v>0</v>
      </c>
      <c r="R431" s="318">
        <f>SUM(Q306:Q431)</f>
        <v>4</v>
      </c>
      <c r="S431" s="318">
        <f>R431/$X$2</f>
        <v>0.17391304347826086</v>
      </c>
      <c r="T431" s="318">
        <f>IF(S431&gt;=$X$3,1,0)</f>
        <v>0</v>
      </c>
      <c r="U431" s="318">
        <f>O431*T431+P431*T431</f>
        <v>0</v>
      </c>
    </row>
    <row r="432" spans="1:21" s="318" customFormat="1" x14ac:dyDescent="0.2">
      <c r="A432" s="322">
        <v>37153</v>
      </c>
      <c r="B432" s="321">
        <v>150.550003</v>
      </c>
      <c r="C432" s="320">
        <f>LN(B432/B431)</f>
        <v>-3.4662899976752037E-2</v>
      </c>
      <c r="D432" s="320">
        <f>AVERAGE(C412:C432)</f>
        <v>-8.8653410453715907E-3</v>
      </c>
      <c r="E432" s="318">
        <f>_xlfn.STDEV.S(C412:C432)</f>
        <v>1.2524559958413365E-2</v>
      </c>
      <c r="F432" s="318">
        <f>E432*(21/(21-1.5))</f>
        <v>1.3487987647522084E-2</v>
      </c>
      <c r="G432" s="318">
        <f>_xlfn.VAR.S(C412:C432)</f>
        <v>1.5686460215189141E-4</v>
      </c>
      <c r="H432" s="318">
        <f>G432*(21/(21-1))</f>
        <v>1.6470783225948598E-4</v>
      </c>
      <c r="I432" s="320">
        <f>(SUM(C369:C389)*1+SUM(C390:C410)*2+SUM(C411:C431)*3)/6</f>
        <v>-9.3255079462205306E-2</v>
      </c>
      <c r="J432" s="318">
        <f>IF(C432*O432&lt;&gt;0,C432,0)</f>
        <v>0</v>
      </c>
      <c r="K432" s="318" t="str">
        <f>IF(C432*O432=0,"",C432)</f>
        <v/>
      </c>
      <c r="O432" s="318">
        <f>IF(ISBLANK(L432),0,1)</f>
        <v>0</v>
      </c>
      <c r="P432" s="318">
        <f>IF(ISBLANK(M432),0,1)</f>
        <v>0</v>
      </c>
      <c r="Q432" s="318">
        <f>O432+P432</f>
        <v>0</v>
      </c>
      <c r="R432" s="318">
        <f>SUM(Q307:Q432)</f>
        <v>4</v>
      </c>
      <c r="S432" s="318">
        <f>R432/$X$2</f>
        <v>0.17391304347826086</v>
      </c>
      <c r="T432" s="318">
        <f>IF(S432&gt;=$X$3,1,0)</f>
        <v>0</v>
      </c>
      <c r="U432" s="318">
        <f>O432*T432+P432*T432</f>
        <v>0</v>
      </c>
    </row>
    <row r="433" spans="1:21" s="318" customFormat="1" x14ac:dyDescent="0.2">
      <c r="A433" s="322">
        <v>37154</v>
      </c>
      <c r="B433" s="321">
        <v>143.14999399999999</v>
      </c>
      <c r="C433" s="320">
        <f>LN(B433/B432)</f>
        <v>-5.040228522463025E-2</v>
      </c>
      <c r="D433" s="320">
        <f>AVERAGE(C413:C433)</f>
        <v>-1.1399958524605442E-2</v>
      </c>
      <c r="E433" s="318">
        <f>_xlfn.STDEV.S(C413:C433)</f>
        <v>1.515097874504844E-2</v>
      </c>
      <c r="F433" s="318">
        <f>E433*(21/(21-1.5))</f>
        <v>1.6316438648513704E-2</v>
      </c>
      <c r="G433" s="318">
        <f>_xlfn.VAR.S(C413:C433)</f>
        <v>2.2955215693290959E-4</v>
      </c>
      <c r="H433" s="318">
        <f>G433*(21/(21-1))</f>
        <v>2.4102976477955509E-4</v>
      </c>
      <c r="I433" s="320">
        <f>(SUM(C370:C390)*1+SUM(C391:C411)*2+SUM(C412:C432)*3)/6</f>
        <v>-0.11339708488759821</v>
      </c>
      <c r="J433" s="318">
        <f>IF(C433*O433&lt;&gt;0,C433,0)</f>
        <v>0</v>
      </c>
      <c r="K433" s="318" t="str">
        <f>IF(C433*O433=0,"",C433)</f>
        <v/>
      </c>
      <c r="O433" s="318">
        <f>IF(ISBLANK(L433),0,1)</f>
        <v>0</v>
      </c>
      <c r="P433" s="318">
        <f>IF(ISBLANK(M433),0,1)</f>
        <v>0</v>
      </c>
      <c r="Q433" s="318">
        <f>O433+P433</f>
        <v>0</v>
      </c>
      <c r="R433" s="318">
        <f>SUM(Q308:Q433)</f>
        <v>4</v>
      </c>
      <c r="S433" s="318">
        <f>R433/$X$2</f>
        <v>0.17391304347826086</v>
      </c>
      <c r="T433" s="318">
        <f>IF(S433&gt;=$X$3,1,0)</f>
        <v>0</v>
      </c>
      <c r="U433" s="318">
        <f>O433*T433+P433*T433</f>
        <v>0</v>
      </c>
    </row>
    <row r="434" spans="1:21" s="318" customFormat="1" x14ac:dyDescent="0.2">
      <c r="A434" s="322">
        <v>37155</v>
      </c>
      <c r="B434" s="321">
        <v>134.05999800000001</v>
      </c>
      <c r="C434" s="320">
        <f>LN(B434/B433)</f>
        <v>-6.5605543618928522E-2</v>
      </c>
      <c r="D434" s="320">
        <f>AVERAGE(C414:C434)</f>
        <v>-1.4325416118897118E-2</v>
      </c>
      <c r="E434" s="318">
        <f>_xlfn.STDEV.S(C414:C434)</f>
        <v>1.9101446876676118E-2</v>
      </c>
      <c r="F434" s="318">
        <f>E434*(21/(21-1.5))</f>
        <v>2.0570788944112742E-2</v>
      </c>
      <c r="G434" s="318">
        <f>_xlfn.VAR.S(C414:C434)</f>
        <v>3.6486527278247979E-4</v>
      </c>
      <c r="H434" s="318">
        <f>G434*(21/(21-1))</f>
        <v>3.8310853642160381E-4</v>
      </c>
      <c r="I434" s="320">
        <f>(SUM(C371:C391)*1+SUM(C392:C412)*2+SUM(C413:C433)*3)/6</f>
        <v>-0.13676136228697611</v>
      </c>
      <c r="J434" s="318">
        <f>IF(C434*O434&lt;&gt;0,C434,0)</f>
        <v>0</v>
      </c>
      <c r="K434" s="318" t="str">
        <f>IF(C434*O434=0,"",C434)</f>
        <v/>
      </c>
      <c r="O434" s="318">
        <f>IF(ISBLANK(L434),0,1)</f>
        <v>0</v>
      </c>
      <c r="P434" s="318">
        <f>IF(ISBLANK(M434),0,1)</f>
        <v>0</v>
      </c>
      <c r="Q434" s="318">
        <f>O434+P434</f>
        <v>0</v>
      </c>
      <c r="R434" s="318">
        <f>SUM(Q309:Q434)</f>
        <v>4</v>
      </c>
      <c r="S434" s="318">
        <f>R434/$X$2</f>
        <v>0.17391304347826086</v>
      </c>
      <c r="T434" s="318">
        <f>IF(S434&gt;=$X$3,1,0)</f>
        <v>0</v>
      </c>
      <c r="U434" s="318">
        <f>O434*T434+P434*T434</f>
        <v>0</v>
      </c>
    </row>
    <row r="435" spans="1:21" s="318" customFormat="1" x14ac:dyDescent="0.2">
      <c r="A435" s="322">
        <v>37158</v>
      </c>
      <c r="B435" s="321">
        <v>140.520004</v>
      </c>
      <c r="C435" s="320">
        <f>LN(B435/B434)</f>
        <v>4.7062409852206263E-2</v>
      </c>
      <c r="D435" s="320">
        <f>AVERAGE(C415:C435)</f>
        <v>-1.2422839438075822E-2</v>
      </c>
      <c r="E435" s="318">
        <f>_xlfn.STDEV.S(C415:C435)</f>
        <v>2.2945969915178849E-2</v>
      </c>
      <c r="F435" s="318">
        <f>E435*(21/(21-1.5))</f>
        <v>2.4711044524038758E-2</v>
      </c>
      <c r="G435" s="318">
        <f>_xlfn.VAR.S(C415:C435)</f>
        <v>5.2651753534829282E-4</v>
      </c>
      <c r="H435" s="318">
        <f>G435*(21/(21-1))</f>
        <v>5.5284341211570746E-4</v>
      </c>
      <c r="I435" s="320">
        <f>(SUM(C372:C392)*1+SUM(C393:C413)*2+SUM(C414:C434)*3)/6</f>
        <v>-0.16463204635740783</v>
      </c>
      <c r="J435" s="318">
        <f>IF(C435*O435&lt;&gt;0,C435,0)</f>
        <v>0</v>
      </c>
      <c r="K435" s="318" t="str">
        <f>IF(C435*O435=0,"",C435)</f>
        <v/>
      </c>
      <c r="O435" s="318">
        <f>IF(ISBLANK(L435),0,1)</f>
        <v>0</v>
      </c>
      <c r="P435" s="318">
        <f>IF(ISBLANK(M435),0,1)</f>
        <v>0</v>
      </c>
      <c r="Q435" s="318">
        <f>O435+P435</f>
        <v>0</v>
      </c>
      <c r="R435" s="318">
        <f>SUM(Q310:Q435)</f>
        <v>4</v>
      </c>
      <c r="S435" s="318">
        <f>R435/$X$2</f>
        <v>0.17391304347826086</v>
      </c>
      <c r="T435" s="318">
        <f>IF(S435&gt;=$X$3,1,0)</f>
        <v>0</v>
      </c>
      <c r="U435" s="318">
        <f>O435*T435+P435*T435</f>
        <v>0</v>
      </c>
    </row>
    <row r="436" spans="1:21" s="318" customFormat="1" x14ac:dyDescent="0.2">
      <c r="A436" s="322">
        <v>37159</v>
      </c>
      <c r="B436" s="321">
        <v>143.11999499999999</v>
      </c>
      <c r="C436" s="320">
        <f>LN(B436/B435)</f>
        <v>1.833354840142009E-2</v>
      </c>
      <c r="D436" s="320">
        <f>AVERAGE(C416:C436)</f>
        <v>-1.1468292966476713E-2</v>
      </c>
      <c r="E436" s="318">
        <f>_xlfn.STDEV.S(C416:C436)</f>
        <v>2.3814331952739239E-2</v>
      </c>
      <c r="F436" s="318">
        <f>E436*(21/(21-1.5))</f>
        <v>2.5646203641411486E-2</v>
      </c>
      <c r="G436" s="318">
        <f>_xlfn.VAR.S(C416:C436)</f>
        <v>5.6712240635525715E-4</v>
      </c>
      <c r="H436" s="318">
        <f>G436*(21/(21-1))</f>
        <v>5.9547852667302006E-4</v>
      </c>
      <c r="I436" s="320">
        <f>(SUM(C373:C393)*1+SUM(C394:C414)*2+SUM(C415:C435)*3)/6</f>
        <v>-0.14388942600527291</v>
      </c>
      <c r="J436" s="318">
        <f>IF(C436*O436&lt;&gt;0,C436,0)</f>
        <v>0</v>
      </c>
      <c r="K436" s="318" t="str">
        <f>IF(C436*O436=0,"",C436)</f>
        <v/>
      </c>
      <c r="O436" s="318">
        <f>IF(ISBLANK(L436),0,1)</f>
        <v>0</v>
      </c>
      <c r="P436" s="318">
        <f>IF(ISBLANK(M436),0,1)</f>
        <v>0</v>
      </c>
      <c r="Q436" s="318">
        <f>O436+P436</f>
        <v>0</v>
      </c>
      <c r="R436" s="318">
        <f>SUM(Q311:Q436)</f>
        <v>4</v>
      </c>
      <c r="S436" s="318">
        <f>R436/$X$2</f>
        <v>0.17391304347826086</v>
      </c>
      <c r="T436" s="318">
        <f>IF(S436&gt;=$X$3,1,0)</f>
        <v>0</v>
      </c>
      <c r="U436" s="318">
        <f>O436*T436+P436*T436</f>
        <v>0</v>
      </c>
    </row>
    <row r="437" spans="1:21" s="318" customFormat="1" x14ac:dyDescent="0.2">
      <c r="A437" s="322">
        <v>37160</v>
      </c>
      <c r="B437" s="321">
        <v>143.71000699999999</v>
      </c>
      <c r="C437" s="320">
        <f>LN(B437/B436)</f>
        <v>4.114024530615568E-3</v>
      </c>
      <c r="D437" s="320">
        <f>AVERAGE(C417:C437)</f>
        <v>-1.10677073024415E-2</v>
      </c>
      <c r="E437" s="318">
        <f>_xlfn.STDEV.S(C417:C437)</f>
        <v>2.4010911824923899E-2</v>
      </c>
      <c r="F437" s="318">
        <f>E437*(21/(21-1.5))</f>
        <v>2.5857905042225737E-2</v>
      </c>
      <c r="G437" s="318">
        <f>_xlfn.VAR.S(C417:C437)</f>
        <v>5.7652388666427034E-4</v>
      </c>
      <c r="H437" s="318">
        <f>G437*(21/(21-1))</f>
        <v>6.0535008099748384E-4</v>
      </c>
      <c r="I437" s="320">
        <f>(SUM(C374:C394)*1+SUM(C395:C415)*2+SUM(C416:C436)*3)/6</f>
        <v>-0.13541577932665241</v>
      </c>
      <c r="J437" s="318">
        <f>IF(C437*O437&lt;&gt;0,C437,0)</f>
        <v>0</v>
      </c>
      <c r="K437" s="318" t="str">
        <f>IF(C437*O437=0,"",C437)</f>
        <v/>
      </c>
      <c r="O437" s="318">
        <f>IF(ISBLANK(L437),0,1)</f>
        <v>0</v>
      </c>
      <c r="P437" s="318">
        <f>IF(ISBLANK(M437),0,1)</f>
        <v>0</v>
      </c>
      <c r="Q437" s="318">
        <f>O437+P437</f>
        <v>0</v>
      </c>
      <c r="R437" s="318">
        <f>SUM(Q312:Q437)</f>
        <v>4</v>
      </c>
      <c r="S437" s="318">
        <f>R437/$X$2</f>
        <v>0.17391304347826086</v>
      </c>
      <c r="T437" s="318">
        <f>IF(S437&gt;=$X$3,1,0)</f>
        <v>0</v>
      </c>
      <c r="U437" s="318">
        <f>O437*T437+P437*T437</f>
        <v>0</v>
      </c>
    </row>
    <row r="438" spans="1:21" s="318" customFormat="1" x14ac:dyDescent="0.2">
      <c r="A438" s="322">
        <v>37161</v>
      </c>
      <c r="B438" s="321">
        <v>144.679993</v>
      </c>
      <c r="C438" s="320">
        <f>LN(B438/B437)</f>
        <v>6.7269299058981841E-3</v>
      </c>
      <c r="D438" s="320">
        <f>AVERAGE(C418:C438)</f>
        <v>-1.0146633623241733E-2</v>
      </c>
      <c r="E438" s="318">
        <f>_xlfn.STDEV.S(C418:C438)</f>
        <v>2.431760155725797E-2</v>
      </c>
      <c r="F438" s="318">
        <f>E438*(21/(21-1.5))</f>
        <v>2.6188186292431657E-2</v>
      </c>
      <c r="G438" s="318">
        <f>_xlfn.VAR.S(C418:C438)</f>
        <v>5.9134574549755525E-4</v>
      </c>
      <c r="H438" s="318">
        <f>G438*(21/(21-1))</f>
        <v>6.2091303277243305E-4</v>
      </c>
      <c r="I438" s="320">
        <f>(SUM(C375:C395)*1+SUM(C396:C416)*2+SUM(C417:C437)*3)/6</f>
        <v>-0.13429741421903543</v>
      </c>
      <c r="J438" s="318">
        <f>IF(C438*O438&lt;&gt;0,C438,0)</f>
        <v>0</v>
      </c>
      <c r="K438" s="318" t="str">
        <f>IF(C438*O438=0,"",C438)</f>
        <v/>
      </c>
      <c r="O438" s="318">
        <f>IF(ISBLANK(L438),0,1)</f>
        <v>0</v>
      </c>
      <c r="P438" s="318">
        <f>IF(ISBLANK(M438),0,1)</f>
        <v>0</v>
      </c>
      <c r="Q438" s="318">
        <f>O438+P438</f>
        <v>0</v>
      </c>
      <c r="R438" s="318">
        <f>SUM(Q313:Q438)</f>
        <v>4</v>
      </c>
      <c r="S438" s="318">
        <f>R438/$X$2</f>
        <v>0.17391304347826086</v>
      </c>
      <c r="T438" s="318">
        <f>IF(S438&gt;=$X$3,1,0)</f>
        <v>0</v>
      </c>
      <c r="U438" s="318">
        <f>O438*T438+P438*T438</f>
        <v>0</v>
      </c>
    </row>
    <row r="439" spans="1:21" s="318" customFormat="1" x14ac:dyDescent="0.2">
      <c r="A439" s="322">
        <v>37162</v>
      </c>
      <c r="B439" s="321">
        <v>147.08000200000001</v>
      </c>
      <c r="C439" s="320">
        <f>LN(B439/B438)</f>
        <v>1.6452311329854689E-2</v>
      </c>
      <c r="D439" s="320">
        <f>AVERAGE(C419:C439)</f>
        <v>-9.0790855503599579E-3</v>
      </c>
      <c r="E439" s="318">
        <f>_xlfn.STDEV.S(C419:C439)</f>
        <v>2.4993008928098692E-2</v>
      </c>
      <c r="F439" s="318">
        <f>E439*(21/(21-1.5))</f>
        <v>2.6915548076413973E-2</v>
      </c>
      <c r="G439" s="318">
        <f>_xlfn.VAR.S(C419:C439)</f>
        <v>6.2465049528002091E-4</v>
      </c>
      <c r="H439" s="318">
        <f>G439*(21/(21-1))</f>
        <v>6.5588302004402201E-4</v>
      </c>
      <c r="I439" s="320">
        <f>(SUM(C376:C396)*1+SUM(C397:C417)*2+SUM(C418:C438)*3)/6</f>
        <v>-0.13007329228126313</v>
      </c>
      <c r="J439" s="318">
        <f>IF(C439*O439&lt;&gt;0,C439,0)</f>
        <v>0</v>
      </c>
      <c r="K439" s="318" t="str">
        <f>IF(C439*O439=0,"",C439)</f>
        <v/>
      </c>
      <c r="O439" s="318">
        <f>IF(ISBLANK(L439),0,1)</f>
        <v>0</v>
      </c>
      <c r="P439" s="318">
        <f>IF(ISBLANK(M439),0,1)</f>
        <v>0</v>
      </c>
      <c r="Q439" s="318">
        <f>O439+P439</f>
        <v>0</v>
      </c>
      <c r="R439" s="318">
        <f>SUM(Q314:Q439)</f>
        <v>4</v>
      </c>
      <c r="S439" s="318">
        <f>R439/$X$2</f>
        <v>0.17391304347826086</v>
      </c>
      <c r="T439" s="318">
        <f>IF(S439&gt;=$X$3,1,0)</f>
        <v>0</v>
      </c>
      <c r="U439" s="318">
        <f>O439*T439+P439*T439</f>
        <v>0</v>
      </c>
    </row>
    <row r="440" spans="1:21" s="318" customFormat="1" x14ac:dyDescent="0.2">
      <c r="A440" s="322">
        <v>37165</v>
      </c>
      <c r="B440" s="321">
        <v>144.759995</v>
      </c>
      <c r="C440" s="320">
        <f>LN(B440/B439)</f>
        <v>-1.5899505875500194E-2</v>
      </c>
      <c r="D440" s="320">
        <f>AVERAGE(C420:C440)</f>
        <v>-9.4725399797941732E-3</v>
      </c>
      <c r="E440" s="318">
        <f>_xlfn.STDEV.S(C420:C440)</f>
        <v>2.5034174029715393E-2</v>
      </c>
      <c r="F440" s="318">
        <f>E440*(21/(21-1.5))</f>
        <v>2.6959879724308883E-2</v>
      </c>
      <c r="G440" s="318">
        <f>_xlfn.VAR.S(C420:C440)</f>
        <v>6.2670986935007666E-4</v>
      </c>
      <c r="H440" s="318">
        <f>G440*(21/(21-1))</f>
        <v>6.5804536281758056E-4</v>
      </c>
      <c r="I440" s="320">
        <f>(SUM(C377:C397)*1+SUM(C398:C418)*2+SUM(C419:C439)*3)/6</f>
        <v>-0.12106263602572474</v>
      </c>
      <c r="J440" s="318">
        <f>IF(C440*O440&lt;&gt;0,C440,0)</f>
        <v>0</v>
      </c>
      <c r="K440" s="318" t="str">
        <f>IF(C440*O440=0,"",C440)</f>
        <v/>
      </c>
      <c r="O440" s="318">
        <f>IF(ISBLANK(L440),0,1)</f>
        <v>0</v>
      </c>
      <c r="P440" s="318">
        <f>IF(ISBLANK(M440),0,1)</f>
        <v>0</v>
      </c>
      <c r="Q440" s="318">
        <f>O440+P440</f>
        <v>0</v>
      </c>
      <c r="R440" s="318">
        <f>SUM(Q315:Q440)</f>
        <v>4</v>
      </c>
      <c r="S440" s="318">
        <f>R440/$X$2</f>
        <v>0.17391304347826086</v>
      </c>
      <c r="T440" s="318">
        <f>IF(S440&gt;=$X$3,1,0)</f>
        <v>0</v>
      </c>
      <c r="U440" s="318">
        <f>O440*T440+P440*T440</f>
        <v>0</v>
      </c>
    </row>
    <row r="441" spans="1:21" s="318" customFormat="1" x14ac:dyDescent="0.2">
      <c r="A441" s="322">
        <v>37166</v>
      </c>
      <c r="B441" s="321">
        <v>144.970001</v>
      </c>
      <c r="C441" s="320">
        <f>LN(B441/B440)</f>
        <v>1.4496672051720557E-3</v>
      </c>
      <c r="D441" s="320">
        <f>AVERAGE(C421:C441)</f>
        <v>-9.1412625329624492E-3</v>
      </c>
      <c r="E441" s="318">
        <f>_xlfn.STDEV.S(C421:C441)</f>
        <v>2.5135098082372374E-2</v>
      </c>
      <c r="F441" s="318">
        <f>E441*(21/(21-1.5))</f>
        <v>2.7068567165631788E-2</v>
      </c>
      <c r="G441" s="318">
        <f>_xlfn.VAR.S(C421:C441)</f>
        <v>6.3177315561047944E-4</v>
      </c>
      <c r="H441" s="318">
        <f>G441*(21/(21-1))</f>
        <v>6.6336181339100343E-4</v>
      </c>
      <c r="I441" s="320">
        <f>(SUM(C378:C398)*1+SUM(C399:C419)*2+SUM(C420:C440)*3)/6</f>
        <v>-0.12835752158232891</v>
      </c>
      <c r="J441" s="318">
        <f>IF(C441*O441&lt;&gt;0,C441,0)</f>
        <v>0</v>
      </c>
      <c r="K441" s="318" t="str">
        <f>IF(C441*O441=0,"",C441)</f>
        <v/>
      </c>
      <c r="O441" s="318">
        <f>IF(ISBLANK(L441),0,1)</f>
        <v>0</v>
      </c>
      <c r="P441" s="318">
        <f>IF(ISBLANK(M441),0,1)</f>
        <v>0</v>
      </c>
      <c r="Q441" s="318">
        <f>O441+P441</f>
        <v>0</v>
      </c>
      <c r="R441" s="318">
        <f>SUM(Q316:Q441)</f>
        <v>4</v>
      </c>
      <c r="S441" s="318">
        <f>R441/$X$2</f>
        <v>0.17391304347826086</v>
      </c>
      <c r="T441" s="318">
        <f>IF(S441&gt;=$X$3,1,0)</f>
        <v>0</v>
      </c>
      <c r="U441" s="318">
        <f>O441*T441+P441*T441</f>
        <v>0</v>
      </c>
    </row>
    <row r="442" spans="1:21" s="318" customFormat="1" x14ac:dyDescent="0.2">
      <c r="A442" s="322">
        <v>37167</v>
      </c>
      <c r="B442" s="321">
        <v>143.570007</v>
      </c>
      <c r="C442" s="320">
        <f>LN(B442/B441)</f>
        <v>-9.7040614644795433E-3</v>
      </c>
      <c r="D442" s="320">
        <f>AVERAGE(C422:C442)</f>
        <v>-9.9814012193320395E-3</v>
      </c>
      <c r="E442" s="318">
        <f>_xlfn.STDEV.S(C422:C442)</f>
        <v>2.4828639798649393E-2</v>
      </c>
      <c r="F442" s="318">
        <f>E442*(21/(21-1.5))</f>
        <v>2.6738535167776269E-2</v>
      </c>
      <c r="G442" s="318">
        <f>_xlfn.VAR.S(C422:C442)</f>
        <v>6.1646135425107661E-4</v>
      </c>
      <c r="H442" s="318">
        <f>G442*(21/(21-1))</f>
        <v>6.4728442196363052E-4</v>
      </c>
      <c r="I442" s="320">
        <f>(SUM(C379:C399)*1+SUM(C400:C420)*2+SUM(C421:C441)*3)/6</f>
        <v>-0.12510164797709281</v>
      </c>
      <c r="J442" s="318">
        <f>IF(C442*O442&lt;&gt;0,C442,0)</f>
        <v>0</v>
      </c>
      <c r="K442" s="318" t="str">
        <f>IF(C442*O442=0,"",C442)</f>
        <v/>
      </c>
      <c r="O442" s="318">
        <f>IF(ISBLANK(L442),0,1)</f>
        <v>0</v>
      </c>
      <c r="P442" s="318">
        <f>IF(ISBLANK(M442),0,1)</f>
        <v>0</v>
      </c>
      <c r="Q442" s="318">
        <f>O442+P442</f>
        <v>0</v>
      </c>
      <c r="R442" s="318">
        <f>SUM(Q317:Q442)</f>
        <v>4</v>
      </c>
      <c r="S442" s="318">
        <f>R442/$X$2</f>
        <v>0.17391304347826086</v>
      </c>
      <c r="T442" s="318">
        <f>IF(S442&gt;=$X$3,1,0)</f>
        <v>0</v>
      </c>
      <c r="U442" s="318">
        <f>O442*T442+P442*T442</f>
        <v>0</v>
      </c>
    </row>
    <row r="443" spans="1:21" s="318" customFormat="1" x14ac:dyDescent="0.2">
      <c r="A443" s="322">
        <v>37168</v>
      </c>
      <c r="B443" s="321">
        <v>145.229996</v>
      </c>
      <c r="C443" s="320">
        <f>LN(B443/B442)</f>
        <v>1.1495895180888029E-2</v>
      </c>
      <c r="D443" s="320">
        <f>AVERAGE(C423:C443)</f>
        <v>-9.7743363455090569E-3</v>
      </c>
      <c r="E443" s="318">
        <f>_xlfn.STDEV.S(C423:C443)</f>
        <v>2.4996200282138815E-2</v>
      </c>
      <c r="F443" s="318">
        <f>E443*(21/(21-1.5))</f>
        <v>2.6918984919226414E-2</v>
      </c>
      <c r="G443" s="318">
        <f>_xlfn.VAR.S(C423:C443)</f>
        <v>6.2481002854479668E-4</v>
      </c>
      <c r="H443" s="318">
        <f>G443*(21/(21-1))</f>
        <v>6.5605052997203656E-4</v>
      </c>
      <c r="I443" s="320">
        <f>(SUM(C380:C400)*1+SUM(C401:C421)*2+SUM(C422:C442)*3)/6</f>
        <v>-0.12999301874965591</v>
      </c>
      <c r="J443" s="318">
        <f>IF(C443*O443&lt;&gt;0,C443,0)</f>
        <v>0</v>
      </c>
      <c r="K443" s="318" t="str">
        <f>IF(C443*O443=0,"",C443)</f>
        <v/>
      </c>
      <c r="O443" s="318">
        <f>IF(ISBLANK(L443),0,1)</f>
        <v>0</v>
      </c>
      <c r="P443" s="318">
        <f>IF(ISBLANK(M443),0,1)</f>
        <v>0</v>
      </c>
      <c r="Q443" s="318">
        <f>O443+P443</f>
        <v>0</v>
      </c>
      <c r="R443" s="318">
        <f>SUM(Q318:Q443)</f>
        <v>4</v>
      </c>
      <c r="S443" s="318">
        <f>R443/$X$2</f>
        <v>0.17391304347826086</v>
      </c>
      <c r="T443" s="318">
        <f>IF(S443&gt;=$X$3,1,0)</f>
        <v>0</v>
      </c>
      <c r="U443" s="318">
        <f>O443*T443+P443*T443</f>
        <v>0</v>
      </c>
    </row>
    <row r="444" spans="1:21" s="318" customFormat="1" x14ac:dyDescent="0.2">
      <c r="A444" s="322">
        <v>37169</v>
      </c>
      <c r="B444" s="321">
        <v>143.66000399999999</v>
      </c>
      <c r="C444" s="320">
        <f>LN(B444/B443)</f>
        <v>-1.0869240587019005E-2</v>
      </c>
      <c r="D444" s="320">
        <f>AVERAGE(C424:C444)</f>
        <v>-1.0013379687045234E-2</v>
      </c>
      <c r="E444" s="318">
        <f>_xlfn.STDEV.S(C424:C444)</f>
        <v>2.4980786355252908E-2</v>
      </c>
      <c r="F444" s="318">
        <f>E444*(21/(21-1.5))</f>
        <v>2.6902385305656976E-2</v>
      </c>
      <c r="G444" s="318">
        <f>_xlfn.VAR.S(C424:C444)</f>
        <v>6.2403968692678992E-4</v>
      </c>
      <c r="H444" s="318">
        <f>G444*(21/(21-1))</f>
        <v>6.552416712731294E-4</v>
      </c>
      <c r="I444" s="320">
        <f>(SUM(C381:C401)*1+SUM(C402:C422)*2+SUM(C423:C443)*3)/6</f>
        <v>-0.12478591062985973</v>
      </c>
      <c r="J444" s="318">
        <f>IF(C444*O444&lt;&gt;0,C444,0)</f>
        <v>0</v>
      </c>
      <c r="K444" s="318" t="str">
        <f>IF(C444*O444=0,"",C444)</f>
        <v/>
      </c>
      <c r="O444" s="318">
        <f>IF(ISBLANK(L444),0,1)</f>
        <v>0</v>
      </c>
      <c r="P444" s="318">
        <f>IF(ISBLANK(M444),0,1)</f>
        <v>0</v>
      </c>
      <c r="Q444" s="318">
        <f>O444+P444</f>
        <v>0</v>
      </c>
      <c r="R444" s="318">
        <f>SUM(Q319:Q444)</f>
        <v>4</v>
      </c>
      <c r="S444" s="318">
        <f>R444/$X$2</f>
        <v>0.17391304347826086</v>
      </c>
      <c r="T444" s="318">
        <f>IF(S444&gt;=$X$3,1,0)</f>
        <v>0</v>
      </c>
      <c r="U444" s="318">
        <f>O444*T444+P444*T444</f>
        <v>0</v>
      </c>
    </row>
    <row r="445" spans="1:21" s="318" customFormat="1" x14ac:dyDescent="0.2">
      <c r="A445" s="322">
        <v>37172</v>
      </c>
      <c r="B445" s="321">
        <v>142.08000200000001</v>
      </c>
      <c r="C445" s="320">
        <f>LN(B445/B444)</f>
        <v>-1.1059131169738036E-2</v>
      </c>
      <c r="D445" s="320">
        <f>AVERAGE(C425:C445)</f>
        <v>-9.7900821246994976E-3</v>
      </c>
      <c r="E445" s="318">
        <f>_xlfn.STDEV.S(C425:C445)</f>
        <v>2.494789571138447E-2</v>
      </c>
      <c r="F445" s="318">
        <f>E445*(21/(21-1.5))</f>
        <v>2.6866964612260198E-2</v>
      </c>
      <c r="G445" s="318">
        <f>_xlfn.VAR.S(C425:C445)</f>
        <v>6.223975004261156E-4</v>
      </c>
      <c r="H445" s="318">
        <f>G445*(21/(21-1))</f>
        <v>6.5351737544742136E-4</v>
      </c>
      <c r="I445" s="320">
        <f>(SUM(C382:C402)*1+SUM(C403:C423)*2+SUM(C424:C444)*3)/6</f>
        <v>-0.12705944943201161</v>
      </c>
      <c r="J445" s="318">
        <f>IF(C445*O445&lt;&gt;0,C445,0)</f>
        <v>0</v>
      </c>
      <c r="K445" s="318" t="str">
        <f>IF(C445*O445=0,"",C445)</f>
        <v/>
      </c>
      <c r="O445" s="318">
        <f>IF(ISBLANK(L445),0,1)</f>
        <v>0</v>
      </c>
      <c r="P445" s="318">
        <f>IF(ISBLANK(M445),0,1)</f>
        <v>0</v>
      </c>
      <c r="Q445" s="318">
        <f>O445+P445</f>
        <v>0</v>
      </c>
      <c r="R445" s="318">
        <f>SUM(Q320:Q445)</f>
        <v>4</v>
      </c>
      <c r="S445" s="318">
        <f>R445/$X$2</f>
        <v>0.17391304347826086</v>
      </c>
      <c r="T445" s="318">
        <f>IF(S445&gt;=$X$3,1,0)</f>
        <v>0</v>
      </c>
      <c r="U445" s="318">
        <f>O445*T445+P445*T445</f>
        <v>0</v>
      </c>
    </row>
    <row r="446" spans="1:21" s="318" customFormat="1" x14ac:dyDescent="0.2">
      <c r="A446" s="322">
        <v>37173</v>
      </c>
      <c r="B446" s="321">
        <v>142.929993</v>
      </c>
      <c r="C446" s="320">
        <f>LN(B446/B445)</f>
        <v>5.9646576255633918E-3</v>
      </c>
      <c r="D446" s="320">
        <f>AVERAGE(C426:C446)</f>
        <v>-8.298412891629782E-3</v>
      </c>
      <c r="E446" s="318">
        <f>_xlfn.STDEV.S(C426:C446)</f>
        <v>2.4906826906947711E-2</v>
      </c>
      <c r="F446" s="318">
        <f>E446*(21/(21-1.5))</f>
        <v>2.682273666902061E-2</v>
      </c>
      <c r="G446" s="318">
        <f>_xlfn.VAR.S(C426:C446)</f>
        <v>6.2035002657265454E-4</v>
      </c>
      <c r="H446" s="318">
        <f>G446*(21/(21-1))</f>
        <v>6.5136752790128727E-4</v>
      </c>
      <c r="I446" s="320">
        <f>(SUM(C383:C403)*1+SUM(C404:C424)*2+SUM(C425:C445)*3)/6</f>
        <v>-0.12804860656060887</v>
      </c>
      <c r="J446" s="318">
        <f>IF(C446*O446&lt;&gt;0,C446,0)</f>
        <v>0</v>
      </c>
      <c r="K446" s="318" t="str">
        <f>IF(C446*O446=0,"",C446)</f>
        <v/>
      </c>
      <c r="O446" s="318">
        <f>IF(ISBLANK(L446),0,1)</f>
        <v>0</v>
      </c>
      <c r="P446" s="318">
        <f>IF(ISBLANK(M446),0,1)</f>
        <v>0</v>
      </c>
      <c r="Q446" s="318">
        <f>O446+P446</f>
        <v>0</v>
      </c>
      <c r="R446" s="318">
        <f>SUM(Q321:Q446)</f>
        <v>4</v>
      </c>
      <c r="S446" s="318">
        <f>R446/$X$2</f>
        <v>0.17391304347826086</v>
      </c>
      <c r="T446" s="318">
        <f>IF(S446&gt;=$X$3,1,0)</f>
        <v>0</v>
      </c>
      <c r="U446" s="318">
        <f>O446*T446+P446*T446</f>
        <v>0</v>
      </c>
    </row>
    <row r="447" spans="1:21" s="318" customFormat="1" x14ac:dyDescent="0.2">
      <c r="A447" s="322">
        <v>37174</v>
      </c>
      <c r="B447" s="321">
        <v>143.720001</v>
      </c>
      <c r="C447" s="320">
        <f>LN(B447/B446)</f>
        <v>5.512018257291953E-3</v>
      </c>
      <c r="D447" s="320">
        <f>AVERAGE(C427:C447)</f>
        <v>-8.1142379743240969E-3</v>
      </c>
      <c r="E447" s="318">
        <f>_xlfn.STDEV.S(C427:C447)</f>
        <v>2.4998157709318326E-2</v>
      </c>
      <c r="F447" s="318">
        <f>E447*(21/(21-1.5))</f>
        <v>2.6921092917727426E-2</v>
      </c>
      <c r="G447" s="318">
        <f>_xlfn.VAR.S(C427:C447)</f>
        <v>6.2490788885995131E-4</v>
      </c>
      <c r="H447" s="318">
        <f>G447*(21/(21-1))</f>
        <v>6.5615328330294895E-4</v>
      </c>
      <c r="I447" s="320">
        <f>(SUM(C384:C404)*1+SUM(C405:C425)*2+SUM(C426:C446)*3)/6</f>
        <v>-0.12117063405383217</v>
      </c>
      <c r="J447" s="318">
        <f>IF(C447*O447&lt;&gt;0,C447,0)</f>
        <v>0</v>
      </c>
      <c r="K447" s="318" t="str">
        <f>IF(C447*O447=0,"",C447)</f>
        <v/>
      </c>
      <c r="O447" s="318">
        <f>IF(ISBLANK(L447),0,1)</f>
        <v>0</v>
      </c>
      <c r="P447" s="318">
        <f>IF(ISBLANK(M447),0,1)</f>
        <v>0</v>
      </c>
      <c r="Q447" s="318">
        <f>O447+P447</f>
        <v>0</v>
      </c>
      <c r="R447" s="318">
        <f>SUM(Q322:Q447)</f>
        <v>4</v>
      </c>
      <c r="S447" s="318">
        <f>R447/$X$2</f>
        <v>0.17391304347826086</v>
      </c>
      <c r="T447" s="318">
        <f>IF(S447&gt;=$X$3,1,0)</f>
        <v>0</v>
      </c>
      <c r="U447" s="318">
        <f>O447*T447+P447*T447</f>
        <v>0</v>
      </c>
    </row>
    <row r="448" spans="1:21" s="318" customFormat="1" x14ac:dyDescent="0.2">
      <c r="A448" s="322">
        <v>37175</v>
      </c>
      <c r="B448" s="321">
        <v>146.990005</v>
      </c>
      <c r="C448" s="320">
        <f>LN(B448/B447)</f>
        <v>2.2497622066523473E-2</v>
      </c>
      <c r="D448" s="320">
        <f>AVERAGE(C428:C448)</f>
        <v>-5.3014024777470773E-3</v>
      </c>
      <c r="E448" s="318">
        <f>_xlfn.STDEV.S(C428:C448)</f>
        <v>2.4959217716719165E-2</v>
      </c>
      <c r="F448" s="318">
        <f>E448*(21/(21-1.5))</f>
        <v>2.6879157541082176E-2</v>
      </c>
      <c r="G448" s="318">
        <f>_xlfn.VAR.S(C428:C448)</f>
        <v>6.2296254903058794E-4</v>
      </c>
      <c r="H448" s="318">
        <f>G448*(21/(21-1))</f>
        <v>6.5411067648211735E-4</v>
      </c>
      <c r="I448" s="320">
        <f>(SUM(C385:C405)*1+SUM(C406:C426)*2+SUM(C427:C447)*3)/6</f>
        <v>-0.11612235101057955</v>
      </c>
      <c r="J448" s="318">
        <f>IF(C448*O448&lt;&gt;0,C448,0)</f>
        <v>0</v>
      </c>
      <c r="K448" s="318" t="str">
        <f>IF(C448*O448=0,"",C448)</f>
        <v/>
      </c>
      <c r="O448" s="318">
        <f>IF(ISBLANK(L448),0,1)</f>
        <v>0</v>
      </c>
      <c r="P448" s="318">
        <f>IF(ISBLANK(M448),0,1)</f>
        <v>0</v>
      </c>
      <c r="Q448" s="318">
        <f>O448+P448</f>
        <v>0</v>
      </c>
      <c r="R448" s="318">
        <f>SUM(Q323:Q448)</f>
        <v>4</v>
      </c>
      <c r="S448" s="318">
        <f>R448/$X$2</f>
        <v>0.17391304347826086</v>
      </c>
      <c r="T448" s="318">
        <f>IF(S448&gt;=$X$3,1,0)</f>
        <v>0</v>
      </c>
      <c r="U448" s="318">
        <f>O448*T448+P448*T448</f>
        <v>0</v>
      </c>
    </row>
    <row r="449" spans="1:21" s="318" customFormat="1" x14ac:dyDescent="0.2">
      <c r="A449" s="322">
        <v>37176</v>
      </c>
      <c r="B449" s="321">
        <v>145.990005</v>
      </c>
      <c r="C449" s="320">
        <f>LN(B449/B448)</f>
        <v>-6.8264308090060085E-3</v>
      </c>
      <c r="D449" s="320">
        <f>AVERAGE(C429:C449)</f>
        <v>-5.4086005650760792E-3</v>
      </c>
      <c r="E449" s="318">
        <f>_xlfn.STDEV.S(C429:C449)</f>
        <v>2.4960777336688951E-2</v>
      </c>
      <c r="F449" s="318">
        <f>E449*(21/(21-1.5))</f>
        <v>2.6880837131818869E-2</v>
      </c>
      <c r="G449" s="318">
        <f>_xlfn.VAR.S(C429:C449)</f>
        <v>6.2304040525176471E-4</v>
      </c>
      <c r="H449" s="318">
        <f>G449*(21/(21-1))</f>
        <v>6.5419242551435297E-4</v>
      </c>
      <c r="I449" s="320">
        <f>(SUM(C386:C406)*1+SUM(C407:C427)*2+SUM(C428:C448)*3)/6</f>
        <v>-9.7342859268310544E-2</v>
      </c>
      <c r="J449" s="318">
        <f>IF(C449*O449&lt;&gt;0,C449,0)</f>
        <v>0</v>
      </c>
      <c r="K449" s="318" t="str">
        <f>IF(C449*O449=0,"",C449)</f>
        <v/>
      </c>
      <c r="O449" s="318">
        <f>IF(ISBLANK(L449),0,1)</f>
        <v>0</v>
      </c>
      <c r="P449" s="318">
        <f>IF(ISBLANK(M449),0,1)</f>
        <v>0</v>
      </c>
      <c r="Q449" s="318">
        <f>O449+P449</f>
        <v>0</v>
      </c>
      <c r="R449" s="318">
        <f>SUM(Q324:Q449)</f>
        <v>4</v>
      </c>
      <c r="S449" s="318">
        <f>R449/$X$2</f>
        <v>0.17391304347826086</v>
      </c>
      <c r="T449" s="318">
        <f>IF(S449&gt;=$X$3,1,0)</f>
        <v>0</v>
      </c>
      <c r="U449" s="318">
        <f>O449*T449+P449*T449</f>
        <v>0</v>
      </c>
    </row>
    <row r="450" spans="1:21" s="318" customFormat="1" x14ac:dyDescent="0.2">
      <c r="A450" s="322">
        <v>37179</v>
      </c>
      <c r="B450" s="321">
        <v>143.69000199999999</v>
      </c>
      <c r="C450" s="320">
        <f>LN(B450/B449)</f>
        <v>-1.5879945300840859E-2</v>
      </c>
      <c r="D450" s="320">
        <f>AVERAGE(C430:C450)</f>
        <v>-5.3661763706227758E-3</v>
      </c>
      <c r="E450" s="318">
        <f>_xlfn.STDEV.S(C430:C450)</f>
        <v>2.4941249548111472E-2</v>
      </c>
      <c r="F450" s="318">
        <f>E450*(21/(21-1.5))</f>
        <v>2.6859807205658507E-2</v>
      </c>
      <c r="G450" s="318">
        <f>_xlfn.VAR.S(C430:C450)</f>
        <v>6.2206592902117074E-4</v>
      </c>
      <c r="H450" s="318">
        <f>G450*(21/(21-1))</f>
        <v>6.5316922547222931E-4</v>
      </c>
      <c r="I450" s="320">
        <f>(SUM(C387:C407)*1+SUM(C408:C428)*2+SUM(C429:C449)*3)/6</f>
        <v>-9.7302534739725222E-2</v>
      </c>
      <c r="J450" s="318">
        <f>IF(C450*O450&lt;&gt;0,C450,0)</f>
        <v>0</v>
      </c>
      <c r="K450" s="318" t="str">
        <f>IF(C450*O450=0,"",C450)</f>
        <v/>
      </c>
      <c r="O450" s="318">
        <f>IF(ISBLANK(L450),0,1)</f>
        <v>0</v>
      </c>
      <c r="P450" s="318">
        <f>IF(ISBLANK(M450),0,1)</f>
        <v>0</v>
      </c>
      <c r="Q450" s="318">
        <f>O450+P450</f>
        <v>0</v>
      </c>
      <c r="R450" s="318">
        <f>SUM(Q325:Q450)</f>
        <v>4</v>
      </c>
      <c r="S450" s="318">
        <f>R450/$X$2</f>
        <v>0.17391304347826086</v>
      </c>
      <c r="T450" s="318">
        <f>IF(S450&gt;=$X$3,1,0)</f>
        <v>0</v>
      </c>
      <c r="U450" s="318">
        <f>O450*T450+P450*T450</f>
        <v>0</v>
      </c>
    </row>
    <row r="451" spans="1:21" s="318" customFormat="1" x14ac:dyDescent="0.2">
      <c r="A451" s="322">
        <v>37180</v>
      </c>
      <c r="B451" s="321">
        <v>145.08999600000001</v>
      </c>
      <c r="C451" s="320">
        <f>LN(B451/B450)</f>
        <v>9.6959967985302611E-3</v>
      </c>
      <c r="D451" s="320">
        <f>AVERAGE(C431:C451)</f>
        <v>-4.3445455487834753E-3</v>
      </c>
      <c r="E451" s="318">
        <f>_xlfn.STDEV.S(C431:C451)</f>
        <v>2.5105189413323386E-2</v>
      </c>
      <c r="F451" s="318">
        <f>E451*(21/(21-1.5))</f>
        <v>2.7036357829732877E-2</v>
      </c>
      <c r="G451" s="318">
        <f>_xlfn.VAR.S(C431:C451)</f>
        <v>6.3027053547884458E-4</v>
      </c>
      <c r="H451" s="318">
        <f>G451*(21/(21-1))</f>
        <v>6.6178406225278681E-4</v>
      </c>
      <c r="I451" s="320">
        <f>(SUM(C388:C408)*1+SUM(C409:C429)*2+SUM(C430:C450)*3)/6</f>
        <v>-0.10118450675524431</v>
      </c>
      <c r="J451" s="318">
        <f>IF(C451*O451&lt;&gt;0,C451,0)</f>
        <v>0</v>
      </c>
      <c r="K451" s="318" t="str">
        <f>IF(C451*O451=0,"",C451)</f>
        <v/>
      </c>
      <c r="O451" s="318">
        <f>IF(ISBLANK(L451),0,1)</f>
        <v>0</v>
      </c>
      <c r="P451" s="318">
        <f>IF(ISBLANK(M451),0,1)</f>
        <v>0</v>
      </c>
      <c r="Q451" s="318">
        <f>O451+P451</f>
        <v>0</v>
      </c>
      <c r="R451" s="318">
        <f>SUM(Q326:Q451)</f>
        <v>4</v>
      </c>
      <c r="S451" s="318">
        <f>R451/$X$2</f>
        <v>0.17391304347826086</v>
      </c>
      <c r="T451" s="318">
        <f>IF(S451&gt;=$X$3,1,0)</f>
        <v>0</v>
      </c>
      <c r="U451" s="318">
        <f>O451*T451+P451*T451</f>
        <v>0</v>
      </c>
    </row>
    <row r="452" spans="1:21" s="318" customFormat="1" x14ac:dyDescent="0.2">
      <c r="A452" s="322">
        <v>37181</v>
      </c>
      <c r="B452" s="321">
        <v>148.36000100000001</v>
      </c>
      <c r="C452" s="320">
        <f>LN(B452/B451)</f>
        <v>2.2287547403252922E-2</v>
      </c>
      <c r="D452" s="320">
        <f>AVERAGE(C432:C452)</f>
        <v>-2.3484007366513121E-3</v>
      </c>
      <c r="E452" s="318">
        <f>_xlfn.STDEV.S(C432:C452)</f>
        <v>2.5492461460161039E-2</v>
      </c>
      <c r="F452" s="318">
        <f>E452*(21/(21-1.5))</f>
        <v>2.7453420034019578E-2</v>
      </c>
      <c r="G452" s="318">
        <f>_xlfn.VAR.S(C432:C452)</f>
        <v>6.498655912977959E-4</v>
      </c>
      <c r="H452" s="318">
        <f>G452*(21/(21-1))</f>
        <v>6.8235887086268577E-4</v>
      </c>
      <c r="I452" s="320">
        <f>(SUM(C389:C409)*1+SUM(C410:C430)*2+SUM(C431:C451)*3)/6</f>
        <v>-9.5734681012227429E-2</v>
      </c>
      <c r="J452" s="318">
        <f>IF(C452*O452&lt;&gt;0,C452,0)</f>
        <v>0</v>
      </c>
      <c r="K452" s="318" t="str">
        <f>IF(C452*O452=0,"",C452)</f>
        <v/>
      </c>
      <c r="O452" s="318">
        <f>IF(ISBLANK(L452),0,1)</f>
        <v>0</v>
      </c>
      <c r="P452" s="318">
        <f>IF(ISBLANK(M452),0,1)</f>
        <v>0</v>
      </c>
      <c r="Q452" s="318">
        <f>O452+P452</f>
        <v>0</v>
      </c>
      <c r="R452" s="318">
        <f>SUM(Q327:Q452)</f>
        <v>4</v>
      </c>
      <c r="S452" s="318">
        <f>R452/$X$2</f>
        <v>0.17391304347826086</v>
      </c>
      <c r="T452" s="318">
        <f>IF(S452&gt;=$X$3,1,0)</f>
        <v>0</v>
      </c>
      <c r="U452" s="318">
        <f>O452*T452+P452*T452</f>
        <v>0</v>
      </c>
    </row>
    <row r="453" spans="1:21" s="318" customFormat="1" x14ac:dyDescent="0.2">
      <c r="A453" s="322">
        <v>37182</v>
      </c>
      <c r="B453" s="321">
        <v>145.979996</v>
      </c>
      <c r="C453" s="320">
        <f>LN(B453/B452)</f>
        <v>-1.6172160739279334E-2</v>
      </c>
      <c r="D453" s="320">
        <f>AVERAGE(C433:C453)</f>
        <v>-1.4678893443907087E-3</v>
      </c>
      <c r="E453" s="318">
        <f>_xlfn.STDEV.S(C433:C453)</f>
        <v>2.4625088831187785E-2</v>
      </c>
      <c r="F453" s="318">
        <f>E453*(21/(21-1.5))</f>
        <v>2.6519326433586843E-2</v>
      </c>
      <c r="G453" s="318">
        <f>_xlfn.VAR.S(C433:C453)</f>
        <v>6.0639499994388942E-4</v>
      </c>
      <c r="H453" s="318">
        <f>G453*(21/(21-1))</f>
        <v>6.3671474994108387E-4</v>
      </c>
      <c r="I453" s="320">
        <f>(SUM(C390:C410)*1+SUM(C411:C431)*2+SUM(C432:C452)*3)/6</f>
        <v>-7.9150931783884645E-2</v>
      </c>
      <c r="J453" s="318">
        <f>IF(C453*O453&lt;&gt;0,C453,0)</f>
        <v>0</v>
      </c>
      <c r="K453" s="318" t="str">
        <f>IF(C453*O453=0,"",C453)</f>
        <v/>
      </c>
      <c r="O453" s="318">
        <f>IF(ISBLANK(L453),0,1)</f>
        <v>0</v>
      </c>
      <c r="P453" s="318">
        <f>IF(ISBLANK(M453),0,1)</f>
        <v>0</v>
      </c>
      <c r="Q453" s="318">
        <f>O453+P453</f>
        <v>0</v>
      </c>
      <c r="R453" s="318">
        <f>SUM(Q328:Q453)</f>
        <v>4</v>
      </c>
      <c r="S453" s="318">
        <f>R453/$X$2</f>
        <v>0.17391304347826086</v>
      </c>
      <c r="T453" s="318">
        <f>IF(S453&gt;=$X$3,1,0)</f>
        <v>0</v>
      </c>
      <c r="U453" s="318">
        <f>O453*T453+P453*T453</f>
        <v>0</v>
      </c>
    </row>
    <row r="454" spans="1:21" s="318" customFormat="1" x14ac:dyDescent="0.2">
      <c r="A454" s="322">
        <v>37183</v>
      </c>
      <c r="B454" s="321">
        <v>144.449997</v>
      </c>
      <c r="C454" s="320">
        <f>LN(B454/B453)</f>
        <v>-1.0536192478659966E-2</v>
      </c>
      <c r="D454" s="320">
        <f>AVERAGE(C434:C454)</f>
        <v>4.3049602446501958E-4</v>
      </c>
      <c r="E454" s="318">
        <f>_xlfn.STDEV.S(C434:C454)</f>
        <v>2.20679380700445E-2</v>
      </c>
      <c r="F454" s="318">
        <f>E454*(21/(21-1.5))</f>
        <v>2.3765471767740229E-2</v>
      </c>
      <c r="G454" s="318">
        <f>_xlfn.VAR.S(C434:C454)</f>
        <v>4.8699389066331937E-4</v>
      </c>
      <c r="H454" s="318">
        <f>G454*(21/(21-1))</f>
        <v>5.1134358519648539E-4</v>
      </c>
      <c r="I454" s="320">
        <f>(SUM(C391:C411)*1+SUM(C412:C432)*2+SUM(C433:C453)*3)/6</f>
        <v>-8.3782164591587605E-2</v>
      </c>
      <c r="J454" s="318">
        <f>IF(C454*O454&lt;&gt;0,C454,0)</f>
        <v>0</v>
      </c>
      <c r="K454" s="318" t="str">
        <f>IF(C454*O454=0,"",C454)</f>
        <v/>
      </c>
      <c r="O454" s="318">
        <f>IF(ISBLANK(L454),0,1)</f>
        <v>0</v>
      </c>
      <c r="P454" s="318">
        <f>IF(ISBLANK(M454),0,1)</f>
        <v>0</v>
      </c>
      <c r="Q454" s="318">
        <f>O454+P454</f>
        <v>0</v>
      </c>
      <c r="R454" s="318">
        <f>SUM(Q329:Q454)</f>
        <v>4</v>
      </c>
      <c r="S454" s="318">
        <f>R454/$X$2</f>
        <v>0.17391304347826086</v>
      </c>
      <c r="T454" s="318">
        <f>IF(S454&gt;=$X$3,1,0)</f>
        <v>0</v>
      </c>
      <c r="U454" s="318">
        <f>O454*T454+P454*T454</f>
        <v>0</v>
      </c>
    </row>
    <row r="455" spans="1:21" s="318" customFormat="1" x14ac:dyDescent="0.2">
      <c r="A455" s="322">
        <v>37186</v>
      </c>
      <c r="B455" s="321">
        <v>146.279999</v>
      </c>
      <c r="C455" s="320">
        <f>LN(B455/B454)</f>
        <v>1.2589180301163939E-2</v>
      </c>
      <c r="D455" s="320">
        <f>AVERAGE(C435:C455)</f>
        <v>4.1540543063741863E-3</v>
      </c>
      <c r="E455" s="318">
        <f>_xlfn.STDEV.S(C435:C455)</f>
        <v>1.6179910804712008E-2</v>
      </c>
      <c r="F455" s="318">
        <f>E455*(21/(21-1.5))</f>
        <v>1.7424519328151391E-2</v>
      </c>
      <c r="G455" s="318">
        <f>_xlfn.VAR.S(C435:C455)</f>
        <v>2.617895136484364E-4</v>
      </c>
      <c r="H455" s="318">
        <f>G455*(21/(21-1))</f>
        <v>2.7487898933085822E-4</v>
      </c>
      <c r="I455" s="320">
        <f>(SUM(C392:C412)*1+SUM(C413:C433)*2+SUM(C434:C454)*3)/6</f>
        <v>-7.9112402697903039E-2</v>
      </c>
      <c r="J455" s="318">
        <f>IF(C455*O455&lt;&gt;0,C455,0)</f>
        <v>0</v>
      </c>
      <c r="K455" s="318" t="str">
        <f>IF(C455*O455=0,"",C455)</f>
        <v/>
      </c>
      <c r="O455" s="318">
        <f>IF(ISBLANK(L455),0,1)</f>
        <v>0</v>
      </c>
      <c r="P455" s="318">
        <f>IF(ISBLANK(M455),0,1)</f>
        <v>0</v>
      </c>
      <c r="Q455" s="318">
        <f>O455+P455</f>
        <v>0</v>
      </c>
      <c r="R455" s="318">
        <f>SUM(Q330:Q455)</f>
        <v>4</v>
      </c>
      <c r="S455" s="318">
        <f>R455/$X$2</f>
        <v>0.17391304347826086</v>
      </c>
      <c r="T455" s="318">
        <f>IF(S455&gt;=$X$3,1,0)</f>
        <v>0</v>
      </c>
      <c r="U455" s="318">
        <f>O455*T455+P455*T455</f>
        <v>0</v>
      </c>
    </row>
    <row r="456" spans="1:21" s="318" customFormat="1" x14ac:dyDescent="0.2">
      <c r="A456" s="322">
        <v>37187</v>
      </c>
      <c r="B456" s="321">
        <v>148.11999499999999</v>
      </c>
      <c r="C456" s="320">
        <f>LN(B456/B455)</f>
        <v>1.2500135844021565E-2</v>
      </c>
      <c r="D456" s="320">
        <f>AVERAGE(C436:C456)</f>
        <v>2.508231734555865E-3</v>
      </c>
      <c r="E456" s="318">
        <f>_xlfn.STDEV.S(C436:C456)</f>
        <v>1.3052656824681723E-2</v>
      </c>
      <c r="F456" s="318">
        <f>E456*(21/(21-1.5))</f>
        <v>1.4056707349657241E-2</v>
      </c>
      <c r="G456" s="318">
        <f>_xlfn.VAR.S(C436:C456)</f>
        <v>1.7037185018291037E-4</v>
      </c>
      <c r="H456" s="318">
        <f>G456*(21/(21-1))</f>
        <v>1.7889044269205591E-4</v>
      </c>
      <c r="I456" s="320">
        <f>(SUM(C393:C413)*1+SUM(C414:C434)*2+SUM(C435:C455)*3)/6</f>
        <v>-5.9755612079836672E-2</v>
      </c>
      <c r="J456" s="318">
        <f>IF(C456*O456&lt;&gt;0,C456,0)</f>
        <v>0</v>
      </c>
      <c r="K456" s="318" t="str">
        <f>IF(C456*O456=0,"",C456)</f>
        <v/>
      </c>
      <c r="O456" s="318">
        <f>IF(ISBLANK(L456),0,1)</f>
        <v>0</v>
      </c>
      <c r="P456" s="318">
        <f>IF(ISBLANK(M456),0,1)</f>
        <v>0</v>
      </c>
      <c r="Q456" s="318">
        <f>O456+P456</f>
        <v>0</v>
      </c>
      <c r="R456" s="318">
        <f>SUM(Q331:Q456)</f>
        <v>4</v>
      </c>
      <c r="S456" s="318">
        <f>R456/$X$2</f>
        <v>0.17391304347826086</v>
      </c>
      <c r="T456" s="318">
        <f>IF(S456&gt;=$X$3,1,0)</f>
        <v>0</v>
      </c>
      <c r="U456" s="318">
        <f>O456*T456+P456*T456</f>
        <v>0</v>
      </c>
    </row>
    <row r="457" spans="1:21" s="318" customFormat="1" x14ac:dyDescent="0.2">
      <c r="A457" s="322">
        <v>37188</v>
      </c>
      <c r="B457" s="321">
        <v>149.38000500000001</v>
      </c>
      <c r="C457" s="320">
        <f>LN(B457/B456)</f>
        <v>8.470706111605485E-3</v>
      </c>
      <c r="D457" s="320">
        <f>AVERAGE(C437:C457)</f>
        <v>2.038572577898027E-3</v>
      </c>
      <c r="E457" s="318">
        <f>_xlfn.STDEV.S(C437:C457)</f>
        <v>1.262520352817444E-2</v>
      </c>
      <c r="F457" s="318">
        <f>E457*(21/(21-1.5))</f>
        <v>1.3596373030341703E-2</v>
      </c>
      <c r="G457" s="318">
        <f>_xlfn.VAR.S(C437:C457)</f>
        <v>1.5939576412782834E-4</v>
      </c>
      <c r="H457" s="318">
        <f>G457*(21/(21-1))</f>
        <v>1.6736555233421978E-4</v>
      </c>
      <c r="I457" s="320">
        <f>(SUM(C394:C414)*1+SUM(C415:C435)*2+SUM(C436:C456)*3)/6</f>
        <v>-6.3963202702020591E-2</v>
      </c>
      <c r="J457" s="318">
        <f>IF(C457*O457&lt;&gt;0,C457,0)</f>
        <v>0</v>
      </c>
      <c r="K457" s="318" t="str">
        <f>IF(C457*O457=0,"",C457)</f>
        <v/>
      </c>
      <c r="O457" s="318">
        <f>IF(ISBLANK(L457),0,1)</f>
        <v>0</v>
      </c>
      <c r="P457" s="318">
        <f>IF(ISBLANK(M457),0,1)</f>
        <v>0</v>
      </c>
      <c r="Q457" s="318">
        <f>O457+P457</f>
        <v>0</v>
      </c>
      <c r="R457" s="318">
        <f>SUM(Q332:Q457)</f>
        <v>4</v>
      </c>
      <c r="S457" s="318">
        <f>R457/$X$2</f>
        <v>0.17391304347826086</v>
      </c>
      <c r="T457" s="318">
        <f>IF(S457&gt;=$X$3,1,0)</f>
        <v>0</v>
      </c>
      <c r="U457" s="318">
        <f>O457*T457+P457*T457</f>
        <v>0</v>
      </c>
    </row>
    <row r="458" spans="1:21" s="318" customFormat="1" x14ac:dyDescent="0.2">
      <c r="A458" s="322">
        <v>37189</v>
      </c>
      <c r="B458" s="321">
        <v>147.63999899999999</v>
      </c>
      <c r="C458" s="320">
        <f>LN(B458/B457)</f>
        <v>-1.1716557012037535E-2</v>
      </c>
      <c r="D458" s="320">
        <f>AVERAGE(C438:C458)</f>
        <v>1.2847353615812128E-3</v>
      </c>
      <c r="E458" s="318">
        <f>_xlfn.STDEV.S(C438:C458)</f>
        <v>1.2963174168122671E-2</v>
      </c>
      <c r="F458" s="318">
        <f>E458*(21/(21-1.5))</f>
        <v>1.3960341411824414E-2</v>
      </c>
      <c r="G458" s="318">
        <f>_xlfn.VAR.S(C438:C458)</f>
        <v>1.6804388451308291E-4</v>
      </c>
      <c r="H458" s="318">
        <f>G458*(21/(21-1))</f>
        <v>1.7644607873873707E-4</v>
      </c>
      <c r="I458" s="320">
        <f>(SUM(C395:C415)*1+SUM(C416:C436)*2+SUM(C437:C457)*3)/6</f>
        <v>-6.4025246411246045E-2</v>
      </c>
      <c r="J458" s="318">
        <f>IF(C458*O458&lt;&gt;0,C458,0)</f>
        <v>0</v>
      </c>
      <c r="K458" s="318" t="str">
        <f>IF(C458*O458=0,"",C458)</f>
        <v/>
      </c>
      <c r="O458" s="318">
        <f>IF(ISBLANK(L458),0,1)</f>
        <v>0</v>
      </c>
      <c r="P458" s="318">
        <f>IF(ISBLANK(M458),0,1)</f>
        <v>0</v>
      </c>
      <c r="Q458" s="318">
        <f>O458+P458</f>
        <v>0</v>
      </c>
      <c r="R458" s="318">
        <f>SUM(Q333:Q458)</f>
        <v>4</v>
      </c>
      <c r="S458" s="318">
        <f>R458/$X$2</f>
        <v>0.17391304347826086</v>
      </c>
      <c r="T458" s="318">
        <f>IF(S458&gt;=$X$3,1,0)</f>
        <v>0</v>
      </c>
      <c r="U458" s="318">
        <f>O458*T458+P458*T458</f>
        <v>0</v>
      </c>
    </row>
    <row r="459" spans="1:21" s="318" customFormat="1" x14ac:dyDescent="0.2">
      <c r="A459" s="322">
        <v>37190</v>
      </c>
      <c r="B459" s="321">
        <v>150.61999499999999</v>
      </c>
      <c r="C459" s="320">
        <f>LN(B459/B458)</f>
        <v>1.998320408851673E-2</v>
      </c>
      <c r="D459" s="320">
        <f>AVERAGE(C439:C459)</f>
        <v>1.9159865131344765E-3</v>
      </c>
      <c r="E459" s="318">
        <f>_xlfn.STDEV.S(C439:C459)</f>
        <v>1.3550876176824447E-2</v>
      </c>
      <c r="F459" s="318">
        <f>E459*(21/(21-1.5))</f>
        <v>1.4593251267349405E-2</v>
      </c>
      <c r="G459" s="318">
        <f>_xlfn.VAR.S(C439:C459)</f>
        <v>1.8362624515962835E-4</v>
      </c>
      <c r="H459" s="318">
        <f>G459*(21/(21-1))</f>
        <v>1.9280755741760976E-4</v>
      </c>
      <c r="I459" s="320">
        <f>(SUM(C396:C416)*1+SUM(C417:C437)*2+SUM(C438:C458)*3)/6</f>
        <v>-7.0629272192774137E-2</v>
      </c>
      <c r="J459" s="318">
        <f>IF(C459*O459&lt;&gt;0,C459,0)</f>
        <v>0</v>
      </c>
      <c r="K459" s="318" t="str">
        <f>IF(C459*O459=0,"",C459)</f>
        <v/>
      </c>
      <c r="O459" s="318">
        <f>IF(ISBLANK(L459),0,1)</f>
        <v>0</v>
      </c>
      <c r="P459" s="318">
        <f>IF(ISBLANK(M459),0,1)</f>
        <v>0</v>
      </c>
      <c r="Q459" s="318">
        <f>O459+P459</f>
        <v>0</v>
      </c>
      <c r="R459" s="318">
        <f>SUM(Q334:Q459)</f>
        <v>4</v>
      </c>
      <c r="S459" s="318">
        <f>R459/$X$2</f>
        <v>0.17391304347826086</v>
      </c>
      <c r="T459" s="318">
        <f>IF(S459&gt;=$X$3,1,0)</f>
        <v>0</v>
      </c>
      <c r="U459" s="318">
        <f>O459*T459+P459*T459</f>
        <v>0</v>
      </c>
    </row>
    <row r="460" spans="1:21" s="318" customFormat="1" x14ac:dyDescent="0.2">
      <c r="A460" s="322">
        <v>37193</v>
      </c>
      <c r="B460" s="321">
        <v>151.25</v>
      </c>
      <c r="C460" s="320">
        <f>LN(B460/B459)</f>
        <v>4.1740214338685444E-3</v>
      </c>
      <c r="D460" s="320">
        <f>AVERAGE(C440:C460)</f>
        <v>1.3313060418970414E-3</v>
      </c>
      <c r="E460" s="318">
        <f>_xlfn.STDEV.S(C440:C460)</f>
        <v>1.3151311739511482E-2</v>
      </c>
      <c r="F460" s="318">
        <f>E460*(21/(21-1.5))</f>
        <v>1.4162951104089288E-2</v>
      </c>
      <c r="G460" s="318">
        <f>_xlfn.VAR.S(C440:C460)</f>
        <v>1.7295700046981251E-4</v>
      </c>
      <c r="H460" s="318">
        <f>G460*(21/(21-1))</f>
        <v>1.8160485049330315E-4</v>
      </c>
      <c r="I460" s="320">
        <f>(SUM(C397:C417)*1+SUM(C418:C438)*2+SUM(C439:C459)*3)/6</f>
        <v>-5.9971270165955742E-2</v>
      </c>
      <c r="J460" s="318">
        <f>IF(C460*O460&lt;&gt;0,C460,0)</f>
        <v>0</v>
      </c>
      <c r="K460" s="318" t="str">
        <f>IF(C460*O460=0,"",C460)</f>
        <v/>
      </c>
      <c r="O460" s="318">
        <f>IF(ISBLANK(L460),0,1)</f>
        <v>0</v>
      </c>
      <c r="P460" s="318">
        <f>IF(ISBLANK(M460),0,1)</f>
        <v>0</v>
      </c>
      <c r="Q460" s="318">
        <f>O460+P460</f>
        <v>0</v>
      </c>
      <c r="R460" s="318">
        <f>SUM(Q335:Q460)</f>
        <v>4</v>
      </c>
      <c r="S460" s="318">
        <f>R460/$X$2</f>
        <v>0.17391304347826086</v>
      </c>
      <c r="T460" s="318">
        <f>IF(S460&gt;=$X$3,1,0)</f>
        <v>0</v>
      </c>
      <c r="U460" s="318">
        <f>O460*T460+P460*T460</f>
        <v>0</v>
      </c>
    </row>
    <row r="461" spans="1:21" s="318" customFormat="1" x14ac:dyDescent="0.2">
      <c r="A461" s="322">
        <v>37194</v>
      </c>
      <c r="B461" s="321">
        <v>150.13000500000001</v>
      </c>
      <c r="C461" s="320">
        <f>LN(B461/B460)</f>
        <v>-7.4324781822682909E-3</v>
      </c>
      <c r="D461" s="320">
        <f>AVERAGE(C441:C461)</f>
        <v>1.7344978368128464E-3</v>
      </c>
      <c r="E461" s="318">
        <f>_xlfn.STDEV.S(C441:C461)</f>
        <v>1.2719334117590481E-2</v>
      </c>
      <c r="F461" s="318">
        <f>E461*(21/(21-1.5))</f>
        <v>1.369774443432821E-2</v>
      </c>
      <c r="G461" s="318">
        <f>_xlfn.VAR.S(C441:C461)</f>
        <v>1.6178146039490121E-4</v>
      </c>
      <c r="H461" s="318">
        <f>G461*(21/(21-1))</f>
        <v>1.6987053341464627E-4</v>
      </c>
      <c r="I461" s="320">
        <f>(SUM(C398:C418)*1+SUM(C419:C439)*2+SUM(C440:C460)*3)/6</f>
        <v>-5.9765018682176908E-2</v>
      </c>
      <c r="J461" s="318">
        <f>IF(C461*O461&lt;&gt;0,C461,0)</f>
        <v>0</v>
      </c>
      <c r="K461" s="318" t="str">
        <f>IF(C461*O461=0,"",C461)</f>
        <v/>
      </c>
      <c r="O461" s="318">
        <f>IF(ISBLANK(L461),0,1)</f>
        <v>0</v>
      </c>
      <c r="P461" s="318">
        <f>IF(ISBLANK(M461),0,1)</f>
        <v>0</v>
      </c>
      <c r="Q461" s="318">
        <f>O461+P461</f>
        <v>0</v>
      </c>
      <c r="R461" s="318">
        <f>SUM(Q336:Q461)</f>
        <v>4</v>
      </c>
      <c r="S461" s="318">
        <f>R461/$X$2</f>
        <v>0.17391304347826086</v>
      </c>
      <c r="T461" s="318">
        <f>IF(S461&gt;=$X$3,1,0)</f>
        <v>0</v>
      </c>
      <c r="U461" s="318">
        <f>O461*T461+P461*T461</f>
        <v>0</v>
      </c>
    </row>
    <row r="462" spans="1:21" s="318" customFormat="1" x14ac:dyDescent="0.2">
      <c r="A462" s="322">
        <v>37195</v>
      </c>
      <c r="B462" s="321">
        <v>150.36000100000001</v>
      </c>
      <c r="C462" s="320">
        <f>LN(B462/B461)</f>
        <v>1.5308066179996174E-3</v>
      </c>
      <c r="D462" s="320">
        <f>AVERAGE(C442:C462)</f>
        <v>1.7383616183760634E-3</v>
      </c>
      <c r="E462" s="318">
        <f>_xlfn.STDEV.S(C442:C462)</f>
        <v>1.2719255591458482E-2</v>
      </c>
      <c r="F462" s="318">
        <f>E462*(21/(21-1.5))</f>
        <v>1.3697659867724518E-2</v>
      </c>
      <c r="G462" s="318">
        <f>_xlfn.VAR.S(C442:C462)</f>
        <v>1.6177946280084785E-4</v>
      </c>
      <c r="H462" s="318">
        <f>G462*(21/(21-1))</f>
        <v>1.6986843594089026E-4</v>
      </c>
      <c r="I462" s="320">
        <f>(SUM(C399:C419)*1+SUM(C420:C440)*2+SUM(C441:C461)*3)/6</f>
        <v>-6.0051972036709721E-2</v>
      </c>
      <c r="J462" s="318">
        <f>IF(C462*O462&lt;&gt;0,C462,0)</f>
        <v>0</v>
      </c>
      <c r="K462" s="318" t="str">
        <f>IF(C462*O462=0,"",C462)</f>
        <v/>
      </c>
      <c r="O462" s="318">
        <f>IF(ISBLANK(L462),0,1)</f>
        <v>0</v>
      </c>
      <c r="P462" s="318">
        <f>IF(ISBLANK(M462),0,1)</f>
        <v>0</v>
      </c>
      <c r="Q462" s="318">
        <f>O462+P462</f>
        <v>0</v>
      </c>
      <c r="R462" s="318">
        <f>SUM(Q337:Q462)</f>
        <v>4</v>
      </c>
      <c r="S462" s="318">
        <f>R462/$X$2</f>
        <v>0.17391304347826086</v>
      </c>
      <c r="T462" s="318">
        <f>IF(S462&gt;=$X$3,1,0)</f>
        <v>0</v>
      </c>
      <c r="U462" s="318">
        <f>O462*T462+P462*T462</f>
        <v>0</v>
      </c>
    </row>
    <row r="463" spans="1:21" s="318" customFormat="1" x14ac:dyDescent="0.2">
      <c r="A463" s="322">
        <v>37196</v>
      </c>
      <c r="B463" s="321">
        <v>148.69000199999999</v>
      </c>
      <c r="C463" s="320">
        <f>LN(B463/B462)</f>
        <v>-1.1168810186746815E-2</v>
      </c>
      <c r="D463" s="320">
        <f>AVERAGE(C443:C463)</f>
        <v>1.6686116792204795E-3</v>
      </c>
      <c r="E463" s="318">
        <f>_xlfn.STDEV.S(C443:C463)</f>
        <v>1.2788966197239311E-2</v>
      </c>
      <c r="F463" s="318">
        <f>E463*(21/(21-1.5))</f>
        <v>1.377273282779618E-2</v>
      </c>
      <c r="G463" s="318">
        <f>_xlfn.VAR.S(C443:C463)</f>
        <v>1.6355765639412969E-4</v>
      </c>
      <c r="H463" s="318">
        <f>G463*(21/(21-1))</f>
        <v>1.7173553921383619E-4</v>
      </c>
      <c r="I463" s="320">
        <f>(SUM(C400:C420)*1+SUM(C421:C441)*2+SUM(C442:C462)*3)/6</f>
        <v>-5.7983787301687163E-2</v>
      </c>
      <c r="J463" s="318">
        <f>IF(C463*O463&lt;&gt;0,C463,0)</f>
        <v>0</v>
      </c>
      <c r="K463" s="318" t="str">
        <f>IF(C463*O463=0,"",C463)</f>
        <v/>
      </c>
      <c r="O463" s="318">
        <f>IF(ISBLANK(L463),0,1)</f>
        <v>0</v>
      </c>
      <c r="P463" s="318">
        <f>IF(ISBLANK(M463),0,1)</f>
        <v>0</v>
      </c>
      <c r="Q463" s="318">
        <f>O463+P463</f>
        <v>0</v>
      </c>
      <c r="R463" s="318">
        <f>SUM(Q338:Q463)</f>
        <v>4</v>
      </c>
      <c r="S463" s="318">
        <f>R463/$X$2</f>
        <v>0.17391304347826086</v>
      </c>
      <c r="T463" s="318">
        <f>IF(S463&gt;=$X$3,1,0)</f>
        <v>0</v>
      </c>
      <c r="U463" s="318">
        <f>O463*T463+P463*T463</f>
        <v>0</v>
      </c>
    </row>
    <row r="464" spans="1:21" s="318" customFormat="1" x14ac:dyDescent="0.2">
      <c r="A464" s="322">
        <v>37197</v>
      </c>
      <c r="B464" s="321">
        <v>148.11999499999999</v>
      </c>
      <c r="C464" s="320">
        <f>LN(B464/B463)</f>
        <v>-3.8408928709378143E-3</v>
      </c>
      <c r="D464" s="320">
        <f>AVERAGE(C444:C464)</f>
        <v>9.3828843865734397E-4</v>
      </c>
      <c r="E464" s="318">
        <f>_xlfn.STDEV.S(C444:C464)</f>
        <v>1.2636715266434593E-2</v>
      </c>
      <c r="F464" s="318">
        <f>E464*(21/(21-1.5))</f>
        <v>1.3608770286929561E-2</v>
      </c>
      <c r="G464" s="318">
        <f>_xlfn.VAR.S(C444:C464)</f>
        <v>1.5968657272494112E-4</v>
      </c>
      <c r="H464" s="318">
        <f>G464*(21/(21-1))</f>
        <v>1.6767090136118819E-4</v>
      </c>
      <c r="I464" s="320">
        <f>(SUM(C401:C421)*1+SUM(C422:C442)*2+SUM(C443:C463)*3)/6</f>
        <v>-6.2025337647729967E-2</v>
      </c>
      <c r="J464" s="318">
        <f>IF(C464*O464&lt;&gt;0,C464,0)</f>
        <v>0</v>
      </c>
      <c r="K464" s="318" t="str">
        <f>IF(C464*O464=0,"",C464)</f>
        <v/>
      </c>
      <c r="O464" s="318">
        <f>IF(ISBLANK(L464),0,1)</f>
        <v>0</v>
      </c>
      <c r="P464" s="318">
        <f>IF(ISBLANK(M464),0,1)</f>
        <v>0</v>
      </c>
      <c r="Q464" s="318">
        <f>O464+P464</f>
        <v>0</v>
      </c>
      <c r="R464" s="318">
        <f>SUM(Q339:Q464)</f>
        <v>4</v>
      </c>
      <c r="S464" s="318">
        <f>R464/$X$2</f>
        <v>0.17391304347826086</v>
      </c>
      <c r="T464" s="318">
        <f>IF(S464&gt;=$X$3,1,0)</f>
        <v>0</v>
      </c>
      <c r="U464" s="318">
        <f>O464*T464+P464*T464</f>
        <v>0</v>
      </c>
    </row>
    <row r="465" spans="1:21" s="318" customFormat="1" x14ac:dyDescent="0.2">
      <c r="A465" s="322">
        <v>37200</v>
      </c>
      <c r="B465" s="321">
        <v>150.970001</v>
      </c>
      <c r="C465" s="320">
        <f>LN(B465/B464)</f>
        <v>1.9058425914479586E-2</v>
      </c>
      <c r="D465" s="320">
        <f>AVERAGE(C445:C465)</f>
        <v>2.3634154149191817E-3</v>
      </c>
      <c r="E465" s="318">
        <f>_xlfn.STDEV.S(C445:C465)</f>
        <v>1.2922852568379547E-2</v>
      </c>
      <c r="F465" s="318">
        <f>E465*(21/(21-1.5))</f>
        <v>1.3916918150562589E-2</v>
      </c>
      <c r="G465" s="318">
        <f>_xlfn.VAR.S(C445:C465)</f>
        <v>1.6700011850407387E-4</v>
      </c>
      <c r="H465" s="318">
        <f>G465*(21/(21-1))</f>
        <v>1.7535012442927757E-4</v>
      </c>
      <c r="I465" s="320">
        <f>(SUM(C402:C422)*1+SUM(C423:C443)*2+SUM(C444:C464)*3)/6</f>
        <v>-6.6764090328093342E-2</v>
      </c>
      <c r="J465" s="318">
        <f>IF(C465*O465&lt;&gt;0,C465,0)</f>
        <v>0</v>
      </c>
      <c r="K465" s="318" t="str">
        <f>IF(C465*O465=0,"",C465)</f>
        <v/>
      </c>
      <c r="O465" s="318">
        <f>IF(ISBLANK(L465),0,1)</f>
        <v>0</v>
      </c>
      <c r="P465" s="318">
        <f>IF(ISBLANK(M465),0,1)</f>
        <v>0</v>
      </c>
      <c r="Q465" s="318">
        <f>O465+P465</f>
        <v>0</v>
      </c>
      <c r="R465" s="318">
        <f>SUM(Q340:Q465)</f>
        <v>4</v>
      </c>
      <c r="S465" s="318">
        <f>R465/$X$2</f>
        <v>0.17391304347826086</v>
      </c>
      <c r="T465" s="318">
        <f>IF(S465&gt;=$X$3,1,0)</f>
        <v>0</v>
      </c>
      <c r="U465" s="318">
        <f>O465*T465+P465*T465</f>
        <v>0</v>
      </c>
    </row>
    <row r="466" spans="1:21" s="318" customFormat="1" x14ac:dyDescent="0.2">
      <c r="A466" s="322">
        <v>37201</v>
      </c>
      <c r="B466" s="321">
        <v>151.66999799999999</v>
      </c>
      <c r="C466" s="320">
        <f>LN(B466/B465)</f>
        <v>4.6259466733048439E-3</v>
      </c>
      <c r="D466" s="320">
        <f>AVERAGE(C446:C466)</f>
        <v>3.1103238836355093E-3</v>
      </c>
      <c r="E466" s="318">
        <f>_xlfn.STDEV.S(C446:C466)</f>
        <v>1.255635564860663E-2</v>
      </c>
      <c r="F466" s="318">
        <f>E466*(21/(21-1.5))</f>
        <v>1.3522229160037908E-2</v>
      </c>
      <c r="G466" s="318">
        <f>_xlfn.VAR.S(C446:C466)</f>
        <v>1.5766206717429562E-4</v>
      </c>
      <c r="H466" s="318">
        <f>G466*(21/(21-1))</f>
        <v>1.6554517053301042E-4</v>
      </c>
      <c r="I466" s="320">
        <f>(SUM(C403:C423)*1+SUM(C424:C444)*2+SUM(C445:C465)*3)/6</f>
        <v>-5.3432766973133816E-2</v>
      </c>
      <c r="J466" s="318">
        <f>IF(C466*O466&lt;&gt;0,C466,0)</f>
        <v>0</v>
      </c>
      <c r="K466" s="318" t="str">
        <f>IF(C466*O466=0,"",C466)</f>
        <v/>
      </c>
      <c r="O466" s="318">
        <f>IF(ISBLANK(L466),0,1)</f>
        <v>0</v>
      </c>
      <c r="P466" s="318">
        <f>IF(ISBLANK(M466),0,1)</f>
        <v>0</v>
      </c>
      <c r="Q466" s="318">
        <f>O466+P466</f>
        <v>0</v>
      </c>
      <c r="R466" s="318">
        <f>SUM(Q341:Q466)</f>
        <v>4</v>
      </c>
      <c r="S466" s="318">
        <f>R466/$X$2</f>
        <v>0.17391304347826086</v>
      </c>
      <c r="T466" s="318">
        <f>IF(S466&gt;=$X$3,1,0)</f>
        <v>0</v>
      </c>
      <c r="U466" s="318">
        <f>O466*T466+P466*T466</f>
        <v>0</v>
      </c>
    </row>
    <row r="467" spans="1:21" s="318" customFormat="1" x14ac:dyDescent="0.2">
      <c r="A467" s="322">
        <v>37202</v>
      </c>
      <c r="B467" s="321">
        <v>152.86000100000001</v>
      </c>
      <c r="C467" s="320">
        <f>LN(B467/B466)</f>
        <v>7.8153814798899365E-3</v>
      </c>
      <c r="D467" s="320">
        <f>AVERAGE(C447:C467)</f>
        <v>3.1984535909843929E-3</v>
      </c>
      <c r="E467" s="318">
        <f>_xlfn.STDEV.S(C447:C467)</f>
        <v>1.2583855898745841E-2</v>
      </c>
      <c r="F467" s="318">
        <f>E467*(21/(21-1.5))</f>
        <v>1.3551844814033983E-2</v>
      </c>
      <c r="G467" s="318">
        <f>_xlfn.VAR.S(C447:C467)</f>
        <v>1.5835342928040053E-4</v>
      </c>
      <c r="H467" s="318">
        <f>G467*(21/(21-1))</f>
        <v>1.6627110074442057E-4</v>
      </c>
      <c r="I467" s="320">
        <f>(SUM(C404:C424)*1+SUM(C425:C445)*2+SUM(C446:C466)*3)/6</f>
        <v>-4.5510127915926568E-2</v>
      </c>
      <c r="J467" s="318">
        <f>IF(C467*O467&lt;&gt;0,C467,0)</f>
        <v>0</v>
      </c>
      <c r="K467" s="318" t="str">
        <f>IF(C467*O467=0,"",C467)</f>
        <v/>
      </c>
      <c r="O467" s="318">
        <f>IF(ISBLANK(L467),0,1)</f>
        <v>0</v>
      </c>
      <c r="P467" s="318">
        <f>IF(ISBLANK(M467),0,1)</f>
        <v>0</v>
      </c>
      <c r="Q467" s="318">
        <f>O467+P467</f>
        <v>0</v>
      </c>
      <c r="R467" s="318">
        <f>SUM(Q342:Q467)</f>
        <v>4</v>
      </c>
      <c r="S467" s="318">
        <f>R467/$X$2</f>
        <v>0.17391304347826086</v>
      </c>
      <c r="T467" s="318">
        <f>IF(S467&gt;=$X$3,1,0)</f>
        <v>0</v>
      </c>
      <c r="U467" s="318">
        <f>O467*T467+P467*T467</f>
        <v>0</v>
      </c>
    </row>
    <row r="468" spans="1:21" s="318" customFormat="1" x14ac:dyDescent="0.2">
      <c r="A468" s="322">
        <v>37203</v>
      </c>
      <c r="B468" s="321">
        <v>154.19000199999999</v>
      </c>
      <c r="C468" s="320">
        <f>LN(B468/B467)</f>
        <v>8.6631447975990643E-3</v>
      </c>
      <c r="D468" s="320">
        <f>AVERAGE(C448:C468)</f>
        <v>3.3485072357609213E-3</v>
      </c>
      <c r="E468" s="318">
        <f>_xlfn.STDEV.S(C448:C468)</f>
        <v>1.2631520130419675E-2</v>
      </c>
      <c r="F468" s="318">
        <f>E468*(21/(21-1.5))</f>
        <v>1.3603175525067342E-2</v>
      </c>
      <c r="G468" s="318">
        <f>_xlfn.VAR.S(C448:C468)</f>
        <v>1.5955530080519748E-4</v>
      </c>
      <c r="H468" s="318">
        <f>G468*(21/(21-1))</f>
        <v>1.6753306584545735E-4</v>
      </c>
      <c r="I468" s="320">
        <f>(SUM(C405:C425)*1+SUM(C426:C446)*2+SUM(C447:C467)*3)/6</f>
        <v>-3.8540085832315399E-2</v>
      </c>
      <c r="J468" s="318">
        <f>IF(C468*O468&lt;&gt;0,C468,0)</f>
        <v>0</v>
      </c>
      <c r="K468" s="318" t="str">
        <f>IF(C468*O468=0,"",C468)</f>
        <v/>
      </c>
      <c r="O468" s="318">
        <f>IF(ISBLANK(L468),0,1)</f>
        <v>0</v>
      </c>
      <c r="P468" s="318">
        <f>IF(ISBLANK(M468),0,1)</f>
        <v>0</v>
      </c>
      <c r="Q468" s="318">
        <f>O468+P468</f>
        <v>0</v>
      </c>
      <c r="R468" s="318">
        <f>SUM(Q343:Q468)</f>
        <v>4</v>
      </c>
      <c r="S468" s="318">
        <f>R468/$X$2</f>
        <v>0.17391304347826086</v>
      </c>
      <c r="T468" s="318">
        <f>IF(S468&gt;=$X$3,1,0)</f>
        <v>0</v>
      </c>
      <c r="U468" s="318">
        <f>O468*T468+P468*T468</f>
        <v>0</v>
      </c>
    </row>
    <row r="469" spans="1:21" s="318" customFormat="1" x14ac:dyDescent="0.2">
      <c r="A469" s="322">
        <v>37204</v>
      </c>
      <c r="B469" s="321">
        <v>155.61000100000001</v>
      </c>
      <c r="C469" s="320">
        <f>LN(B469/B468)</f>
        <v>9.1672623034698385E-3</v>
      </c>
      <c r="D469" s="320">
        <f>AVERAGE(C449:C469)</f>
        <v>2.7137281994250341E-3</v>
      </c>
      <c r="E469" s="318">
        <f>_xlfn.STDEV.S(C449:C469)</f>
        <v>1.1936945788005837E-2</v>
      </c>
      <c r="F469" s="318">
        <f>E469*(21/(21-1.5))</f>
        <v>1.2855172387083209E-2</v>
      </c>
      <c r="G469" s="318">
        <f>_xlfn.VAR.S(C449:C469)</f>
        <v>1.424906747457903E-4</v>
      </c>
      <c r="H469" s="318">
        <f>G469*(21/(21-1))</f>
        <v>1.4961520848307981E-4</v>
      </c>
      <c r="I469" s="320">
        <f>(SUM(C406:C426)*1+SUM(C427:C447)*2+SUM(C448:C468)*3)/6</f>
        <v>-3.5623518086968807E-2</v>
      </c>
      <c r="J469" s="318">
        <f>IF(C469*O469&lt;&gt;0,C469,0)</f>
        <v>0</v>
      </c>
      <c r="K469" s="318" t="str">
        <f>IF(C469*O469=0,"",C469)</f>
        <v/>
      </c>
      <c r="O469" s="318">
        <f>IF(ISBLANK(L469),0,1)</f>
        <v>0</v>
      </c>
      <c r="P469" s="318">
        <f>IF(ISBLANK(M469),0,1)</f>
        <v>0</v>
      </c>
      <c r="Q469" s="318">
        <f>O469+P469</f>
        <v>0</v>
      </c>
      <c r="R469" s="318">
        <f>SUM(Q344:Q469)</f>
        <v>4</v>
      </c>
      <c r="S469" s="318">
        <f>R469/$X$2</f>
        <v>0.17391304347826086</v>
      </c>
      <c r="T469" s="318">
        <f>IF(S469&gt;=$X$3,1,0)</f>
        <v>0</v>
      </c>
      <c r="U469" s="318">
        <f>O469*T469+P469*T469</f>
        <v>0</v>
      </c>
    </row>
    <row r="470" spans="1:21" s="318" customFormat="1" x14ac:dyDescent="0.2">
      <c r="A470" s="322">
        <v>37207</v>
      </c>
      <c r="B470" s="321">
        <v>151.61000100000001</v>
      </c>
      <c r="C470" s="320">
        <f>LN(B470/B469)</f>
        <v>-2.6041442768379497E-2</v>
      </c>
      <c r="D470" s="320">
        <f>AVERAGE(C450:C470)</f>
        <v>1.7987276299310582E-3</v>
      </c>
      <c r="E470" s="318">
        <f>_xlfn.STDEV.S(C450:C470)</f>
        <v>1.3356790354556863E-2</v>
      </c>
      <c r="F470" s="318">
        <f>E470*(21/(21-1.5))</f>
        <v>1.4384235766445852E-2</v>
      </c>
      <c r="G470" s="318">
        <f>_xlfn.VAR.S(C450:C470)</f>
        <v>1.7840384857558327E-4</v>
      </c>
      <c r="H470" s="318">
        <f>G470*(21/(21-1))</f>
        <v>1.8732404100436245E-4</v>
      </c>
      <c r="I470" s="320">
        <f>(SUM(C407:C427)*1+SUM(C428:C448)*2+SUM(C449:C469)*3)/6</f>
        <v>-2.85403180779072E-2</v>
      </c>
      <c r="J470" s="318">
        <f>IF(C470*O470&lt;&gt;0,C470,0)</f>
        <v>0</v>
      </c>
      <c r="K470" s="318" t="str">
        <f>IF(C470*O470=0,"",C470)</f>
        <v/>
      </c>
      <c r="O470" s="318">
        <f>IF(ISBLANK(L470),0,1)</f>
        <v>0</v>
      </c>
      <c r="P470" s="318">
        <f>IF(ISBLANK(M470),0,1)</f>
        <v>0</v>
      </c>
      <c r="Q470" s="318">
        <f>O470+P470</f>
        <v>0</v>
      </c>
      <c r="R470" s="318">
        <f>SUM(Q345:Q470)</f>
        <v>4</v>
      </c>
      <c r="S470" s="318">
        <f>R470/$X$2</f>
        <v>0.17391304347826086</v>
      </c>
      <c r="T470" s="318">
        <f>IF(S470&gt;=$X$3,1,0)</f>
        <v>0</v>
      </c>
      <c r="U470" s="318">
        <f>O470*T470+P470*T470</f>
        <v>0</v>
      </c>
    </row>
    <row r="471" spans="1:21" s="318" customFormat="1" x14ac:dyDescent="0.2">
      <c r="A471" s="322">
        <v>37208</v>
      </c>
      <c r="B471" s="321">
        <v>155.89999399999999</v>
      </c>
      <c r="C471" s="320">
        <f>LN(B471/B470)</f>
        <v>2.7903296888159658E-2</v>
      </c>
      <c r="D471" s="320">
        <f>AVERAGE(C451:C471)</f>
        <v>3.8836439246453685E-3</v>
      </c>
      <c r="E471" s="318">
        <f>_xlfn.STDEV.S(C451:C471)</f>
        <v>1.3866696859744287E-2</v>
      </c>
      <c r="F471" s="318">
        <f>E471*(21/(21-1.5))</f>
        <v>1.4933365848955386E-2</v>
      </c>
      <c r="G471" s="318">
        <f>_xlfn.VAR.S(C451:C471)</f>
        <v>1.9228528180004206E-4</v>
      </c>
      <c r="H471" s="318">
        <f>G471*(21/(21-1))</f>
        <v>2.0189954589004417E-4</v>
      </c>
      <c r="I471" s="320">
        <f>(SUM(C408:C428)*1+SUM(C429:C449)*2+SUM(C450:C470)*3)/6</f>
        <v>-3.8493740240926597E-2</v>
      </c>
      <c r="J471" s="318">
        <f>IF(C471*O471&lt;&gt;0,C471,0)</f>
        <v>0</v>
      </c>
      <c r="K471" s="318" t="str">
        <f>IF(C471*O471=0,"",C471)</f>
        <v/>
      </c>
      <c r="O471" s="318">
        <f>IF(ISBLANK(L471),0,1)</f>
        <v>0</v>
      </c>
      <c r="P471" s="318">
        <f>IF(ISBLANK(M471),0,1)</f>
        <v>0</v>
      </c>
      <c r="Q471" s="318">
        <f>O471+P471</f>
        <v>0</v>
      </c>
      <c r="R471" s="318">
        <f>SUM(Q346:Q471)</f>
        <v>4</v>
      </c>
      <c r="S471" s="318">
        <f>R471/$X$2</f>
        <v>0.17391304347826086</v>
      </c>
      <c r="T471" s="318">
        <f>IF(S471&gt;=$X$3,1,0)</f>
        <v>0</v>
      </c>
      <c r="U471" s="318">
        <f>O471*T471+P471*T471</f>
        <v>0</v>
      </c>
    </row>
    <row r="472" spans="1:21" s="318" customFormat="1" x14ac:dyDescent="0.2">
      <c r="A472" s="322">
        <v>37209</v>
      </c>
      <c r="B472" s="321">
        <v>157.55999800000001</v>
      </c>
      <c r="C472" s="320">
        <f>LN(B472/B471)</f>
        <v>1.059158783160708E-2</v>
      </c>
      <c r="D472" s="320">
        <f>AVERAGE(C452:C472)</f>
        <v>3.9262911166966456E-3</v>
      </c>
      <c r="E472" s="318">
        <f>_xlfn.STDEV.S(C452:C472)</f>
        <v>1.3886829204477246E-2</v>
      </c>
      <c r="F472" s="318">
        <f>E472*(21/(21-1.5))</f>
        <v>1.4955046835590879E-2</v>
      </c>
      <c r="G472" s="318">
        <f>_xlfn.VAR.S(C452:C472)</f>
        <v>1.9284402535432212E-4</v>
      </c>
      <c r="H472" s="318">
        <f>G472*(21/(21-1))</f>
        <v>2.0248622662203823E-4</v>
      </c>
      <c r="I472" s="320">
        <f>(SUM(C409:C429)*1+SUM(C430:C450)*2+SUM(C451:C471)*3)/6</f>
        <v>-1.8751871630164878E-2</v>
      </c>
      <c r="J472" s="318">
        <f>IF(C472*O472&lt;&gt;0,C472,0)</f>
        <v>0</v>
      </c>
      <c r="K472" s="318" t="str">
        <f>IF(C472*O472=0,"",C472)</f>
        <v/>
      </c>
      <c r="O472" s="318">
        <f>IF(ISBLANK(L472),0,1)</f>
        <v>0</v>
      </c>
      <c r="P472" s="318">
        <f>IF(ISBLANK(M472),0,1)</f>
        <v>0</v>
      </c>
      <c r="Q472" s="318">
        <f>O472+P472</f>
        <v>0</v>
      </c>
      <c r="R472" s="318">
        <f>SUM(Q347:Q472)</f>
        <v>4</v>
      </c>
      <c r="S472" s="318">
        <f>R472/$X$2</f>
        <v>0.17391304347826086</v>
      </c>
      <c r="T472" s="318">
        <f>IF(S472&gt;=$X$3,1,0)</f>
        <v>0</v>
      </c>
      <c r="U472" s="318">
        <f>O472*T472+P472*T472</f>
        <v>0</v>
      </c>
    </row>
    <row r="473" spans="1:21" s="318" customFormat="1" x14ac:dyDescent="0.2">
      <c r="A473" s="322">
        <v>37210</v>
      </c>
      <c r="B473" s="321">
        <v>155.89999399999999</v>
      </c>
      <c r="C473" s="320">
        <f>LN(B473/B472)</f>
        <v>-1.0591587831607054E-2</v>
      </c>
      <c r="D473" s="320">
        <f>AVERAGE(C453:C473)</f>
        <v>2.3606180102747425E-3</v>
      </c>
      <c r="E473" s="318">
        <f>_xlfn.STDEV.S(C453:C473)</f>
        <v>1.3562882448107794E-2</v>
      </c>
      <c r="F473" s="318">
        <f>E473*(21/(21-1.5))</f>
        <v>1.4606181097962238E-2</v>
      </c>
      <c r="G473" s="318">
        <f>_xlfn.VAR.S(C453:C473)</f>
        <v>1.8395178030119048E-4</v>
      </c>
      <c r="H473" s="318">
        <f>G473*(21/(21-1))</f>
        <v>1.9314936931625002E-4</v>
      </c>
      <c r="I473" s="320">
        <f>(SUM(C410:C430)*1+SUM(C431:C451)*2+SUM(C452:C472)*3)/6</f>
        <v>-1.2040731225687593E-2</v>
      </c>
      <c r="J473" s="318">
        <f>IF(C473*O473&lt;&gt;0,C473,0)</f>
        <v>0</v>
      </c>
      <c r="K473" s="318" t="str">
        <f>IF(C473*O473=0,"",C473)</f>
        <v/>
      </c>
      <c r="O473" s="318">
        <f>IF(ISBLANK(L473),0,1)</f>
        <v>0</v>
      </c>
      <c r="P473" s="318">
        <f>IF(ISBLANK(M473),0,1)</f>
        <v>0</v>
      </c>
      <c r="Q473" s="318">
        <f>O473+P473</f>
        <v>0</v>
      </c>
      <c r="R473" s="318">
        <f>SUM(Q348:Q473)</f>
        <v>4</v>
      </c>
      <c r="S473" s="318">
        <f>R473/$X$2</f>
        <v>0.17391304347826086</v>
      </c>
      <c r="T473" s="318">
        <f>IF(S473&gt;=$X$3,1,0)</f>
        <v>0</v>
      </c>
      <c r="U473" s="318">
        <f>O473*T473+P473*T473</f>
        <v>0</v>
      </c>
    </row>
    <row r="474" spans="1:21" s="318" customFormat="1" x14ac:dyDescent="0.2">
      <c r="A474" s="322">
        <v>37211</v>
      </c>
      <c r="B474" s="321">
        <v>156.199997</v>
      </c>
      <c r="C474" s="320">
        <f>LN(B474/B473)</f>
        <v>1.9224806219184317E-3</v>
      </c>
      <c r="D474" s="320">
        <f>AVERAGE(C454:C474)</f>
        <v>3.222267598903207E-3</v>
      </c>
      <c r="E474" s="318">
        <f>_xlfn.STDEV.S(C454:C474)</f>
        <v>1.288443332461639E-2</v>
      </c>
      <c r="F474" s="318">
        <f>E474*(21/(21-1.5))</f>
        <v>1.3875543580356111E-2</v>
      </c>
      <c r="G474" s="318">
        <f>_xlfn.VAR.S(C454:C474)</f>
        <v>1.6600862209648537E-4</v>
      </c>
      <c r="H474" s="318">
        <f>G474*(21/(21-1))</f>
        <v>1.7430905320130964E-4</v>
      </c>
      <c r="I474" s="320">
        <f>(SUM(C411:C431)*1+SUM(C432:C452)*2+SUM(C453:C473)*3)/6</f>
        <v>-1.6049762264102384E-2</v>
      </c>
      <c r="J474" s="318">
        <f>IF(C474*O474&lt;&gt;0,C474,0)</f>
        <v>0</v>
      </c>
      <c r="K474" s="318" t="str">
        <f>IF(C474*O474=0,"",C474)</f>
        <v/>
      </c>
      <c r="O474" s="318">
        <f>IF(ISBLANK(L474),0,1)</f>
        <v>0</v>
      </c>
      <c r="P474" s="318">
        <f>IF(ISBLANK(M474),0,1)</f>
        <v>0</v>
      </c>
      <c r="Q474" s="318">
        <f>O474+P474</f>
        <v>0</v>
      </c>
      <c r="R474" s="318">
        <f>SUM(Q349:Q474)</f>
        <v>4</v>
      </c>
      <c r="S474" s="318">
        <f>R474/$X$2</f>
        <v>0.17391304347826086</v>
      </c>
      <c r="T474" s="318">
        <f>IF(S474&gt;=$X$3,1,0)</f>
        <v>0</v>
      </c>
      <c r="U474" s="318">
        <f>O474*T474+P474*T474</f>
        <v>0</v>
      </c>
    </row>
    <row r="475" spans="1:21" s="318" customFormat="1" x14ac:dyDescent="0.2">
      <c r="A475" s="322">
        <v>37214</v>
      </c>
      <c r="B475" s="321">
        <v>155.929993</v>
      </c>
      <c r="C475" s="320">
        <f>LN(B475/B474)</f>
        <v>-1.7300744945850804E-3</v>
      </c>
      <c r="D475" s="320">
        <f>AVERAGE(C455:C475)</f>
        <v>3.641606550525821E-3</v>
      </c>
      <c r="E475" s="318">
        <f>_xlfn.STDEV.S(C455:C475)</f>
        <v>1.2553306660301572E-2</v>
      </c>
      <c r="F475" s="318">
        <f>E475*(21/(21-1.5))</f>
        <v>1.3518945634170923E-2</v>
      </c>
      <c r="G475" s="318">
        <f>_xlfn.VAR.S(C455:C475)</f>
        <v>1.5758550810757182E-4</v>
      </c>
      <c r="H475" s="318">
        <f>G475*(21/(21-1))</f>
        <v>1.6546478351295042E-4</v>
      </c>
      <c r="I475" s="320">
        <f>(SUM(C412:C432)*1+SUM(C433:C453)*2+SUM(C454:C474)*3)/6</f>
        <v>-7.470109281051851E-3</v>
      </c>
      <c r="J475" s="318">
        <f>IF(C475*O475&lt;&gt;0,C475,0)</f>
        <v>0</v>
      </c>
      <c r="K475" s="318" t="str">
        <f>IF(C475*O475=0,"",C475)</f>
        <v/>
      </c>
      <c r="O475" s="318">
        <f>IF(ISBLANK(L475),0,1)</f>
        <v>0</v>
      </c>
      <c r="P475" s="318">
        <f>IF(ISBLANK(M475),0,1)</f>
        <v>0</v>
      </c>
      <c r="Q475" s="318">
        <f>O475+P475</f>
        <v>0</v>
      </c>
      <c r="R475" s="318">
        <f>SUM(Q350:Q475)</f>
        <v>4</v>
      </c>
      <c r="S475" s="318">
        <f>R475/$X$2</f>
        <v>0.17391304347826086</v>
      </c>
      <c r="T475" s="318">
        <f>IF(S475&gt;=$X$3,1,0)</f>
        <v>0</v>
      </c>
      <c r="U475" s="318">
        <f>O475*T475+P475*T475</f>
        <v>0</v>
      </c>
    </row>
    <row r="476" spans="1:21" s="318" customFormat="1" x14ac:dyDescent="0.2">
      <c r="A476" s="322">
        <v>37215</v>
      </c>
      <c r="B476" s="321">
        <v>156.85000600000001</v>
      </c>
      <c r="C476" s="320">
        <f>LN(B476/B475)</f>
        <v>5.8828291849401405E-3</v>
      </c>
      <c r="D476" s="320">
        <f>AVERAGE(C456:C476)</f>
        <v>3.322256497372307E-3</v>
      </c>
      <c r="E476" s="318">
        <f>_xlfn.STDEV.S(C456:C476)</f>
        <v>1.2398654143575235E-2</v>
      </c>
      <c r="F476" s="318">
        <f>E476*(21/(21-1.5))</f>
        <v>1.3352396770004099E-2</v>
      </c>
      <c r="G476" s="318">
        <f>_xlfn.VAR.S(C456:C476)</f>
        <v>1.5372662457199536E-4</v>
      </c>
      <c r="H476" s="318">
        <f>G476*(21/(21-1))</f>
        <v>1.6141295580059513E-4</v>
      </c>
      <c r="I476" s="320">
        <f>(SUM(C413:C433)*1+SUM(C434:C454)*2+SUM(C455:C475)*3)/6</f>
        <v>1.3504861156572086E-3</v>
      </c>
      <c r="J476" s="318">
        <f>IF(C476*O476&lt;&gt;0,C476,0)</f>
        <v>0</v>
      </c>
      <c r="K476" s="318" t="str">
        <f>IF(C476*O476=0,"",C476)</f>
        <v/>
      </c>
      <c r="O476" s="318">
        <f>IF(ISBLANK(L476),0,1)</f>
        <v>0</v>
      </c>
      <c r="P476" s="318">
        <f>IF(ISBLANK(M476),0,1)</f>
        <v>0</v>
      </c>
      <c r="Q476" s="318">
        <f>O476+P476</f>
        <v>0</v>
      </c>
      <c r="R476" s="318">
        <f>SUM(Q351:Q476)</f>
        <v>4</v>
      </c>
      <c r="S476" s="318">
        <f>R476/$X$2</f>
        <v>0.17391304347826086</v>
      </c>
      <c r="T476" s="318">
        <f>IF(S476&gt;=$X$3,1,0)</f>
        <v>0</v>
      </c>
      <c r="U476" s="318">
        <f>O476*T476+P476*T476</f>
        <v>0</v>
      </c>
    </row>
    <row r="477" spans="1:21" s="318" customFormat="1" x14ac:dyDescent="0.2">
      <c r="A477" s="322">
        <v>37216</v>
      </c>
      <c r="B477" s="321">
        <v>155.39999399999999</v>
      </c>
      <c r="C477" s="320">
        <f>LN(B477/B476)</f>
        <v>-9.2875735662868927E-3</v>
      </c>
      <c r="D477" s="320">
        <f>AVERAGE(C457:C477)</f>
        <v>2.2847465254528564E-3</v>
      </c>
      <c r="E477" s="318">
        <f>_xlfn.STDEV.S(C457:C477)</f>
        <v>1.2503403277896265E-2</v>
      </c>
      <c r="F477" s="318">
        <f>E477*(21/(21-1.5))</f>
        <v>1.346520353004213E-2</v>
      </c>
      <c r="G477" s="318">
        <f>_xlfn.VAR.S(C457:C477)</f>
        <v>1.5633509352970705E-4</v>
      </c>
      <c r="H477" s="318">
        <f>G477*(21/(21-1))</f>
        <v>1.641518482061924E-4</v>
      </c>
      <c r="I477" s="320">
        <f>(SUM(C414:C434)*1+SUM(C435:C455)*2+SUM(C456:C476)*3)/6</f>
        <v>1.3823116950888614E-2</v>
      </c>
      <c r="J477" s="318">
        <f>IF(C477*O477&lt;&gt;0,C477,0)</f>
        <v>0</v>
      </c>
      <c r="K477" s="318" t="str">
        <f>IF(C477*O477=0,"",C477)</f>
        <v/>
      </c>
      <c r="O477" s="318">
        <f>IF(ISBLANK(L477),0,1)</f>
        <v>0</v>
      </c>
      <c r="P477" s="318">
        <f>IF(ISBLANK(M477),0,1)</f>
        <v>0</v>
      </c>
      <c r="Q477" s="318">
        <f>O477+P477</f>
        <v>0</v>
      </c>
      <c r="R477" s="318">
        <f>SUM(Q352:Q477)</f>
        <v>4</v>
      </c>
      <c r="S477" s="318">
        <f>R477/$X$2</f>
        <v>0.17391304347826086</v>
      </c>
      <c r="T477" s="318">
        <f>IF(S477&gt;=$X$3,1,0)</f>
        <v>0</v>
      </c>
      <c r="U477" s="318">
        <f>O477*T477+P477*T477</f>
        <v>0</v>
      </c>
    </row>
    <row r="478" spans="1:21" s="318" customFormat="1" x14ac:dyDescent="0.2">
      <c r="A478" s="322">
        <v>37217</v>
      </c>
      <c r="B478" s="321">
        <v>157.240005</v>
      </c>
      <c r="C478" s="320">
        <f>LN(B478/B477)</f>
        <v>1.1770933028675953E-2</v>
      </c>
      <c r="D478" s="320">
        <f>AVERAGE(C458:C478)</f>
        <v>2.4419001881704973E-3</v>
      </c>
      <c r="E478" s="318">
        <f>_xlfn.STDEV.S(C458:C478)</f>
        <v>1.2605365655582432E-2</v>
      </c>
      <c r="F478" s="318">
        <f>E478*(21/(21-1.5))</f>
        <v>1.3575009167550311E-2</v>
      </c>
      <c r="G478" s="318">
        <f>_xlfn.VAR.S(C458:C478)</f>
        <v>1.5889524331093714E-4</v>
      </c>
      <c r="H478" s="318">
        <f>G478*(21/(21-1))</f>
        <v>1.6684000547648401E-4</v>
      </c>
      <c r="I478" s="320">
        <f>(SUM(C415:C435)*1+SUM(C436:C456)*2+SUM(C457:C477)*3)/6</f>
        <v>-1.9324773741193253E-3</v>
      </c>
      <c r="J478" s="318">
        <f>IF(C478*O478&lt;&gt;0,C478,0)</f>
        <v>0</v>
      </c>
      <c r="K478" s="318" t="str">
        <f>IF(C478*O478=0,"",C478)</f>
        <v/>
      </c>
      <c r="O478" s="318">
        <f>IF(ISBLANK(L478),0,1)</f>
        <v>0</v>
      </c>
      <c r="P478" s="318">
        <f>IF(ISBLANK(M478),0,1)</f>
        <v>0</v>
      </c>
      <c r="Q478" s="318">
        <f>O478+P478</f>
        <v>0</v>
      </c>
      <c r="R478" s="318">
        <f>SUM(Q353:Q478)</f>
        <v>4</v>
      </c>
      <c r="S478" s="318">
        <f>R478/$X$2</f>
        <v>0.17391304347826086</v>
      </c>
      <c r="T478" s="318">
        <f>IF(S478&gt;=$X$3,1,0)</f>
        <v>0</v>
      </c>
      <c r="U478" s="318">
        <f>O478*T478+P478*T478</f>
        <v>0</v>
      </c>
    </row>
    <row r="479" spans="1:21" s="318" customFormat="1" x14ac:dyDescent="0.2">
      <c r="A479" s="322">
        <v>37218</v>
      </c>
      <c r="B479" s="321">
        <v>156.770004</v>
      </c>
      <c r="C479" s="320">
        <f>LN(B479/B478)</f>
        <v>-2.9935437566584572E-3</v>
      </c>
      <c r="D479" s="320">
        <f>AVERAGE(C459:C479)</f>
        <v>2.8572817717599772E-3</v>
      </c>
      <c r="E479" s="318">
        <f>_xlfn.STDEV.S(C459:C479)</f>
        <v>1.225431276683092E-2</v>
      </c>
      <c r="F479" s="318">
        <f>E479*(21/(21-1.5))</f>
        <v>1.3196952210433297E-2</v>
      </c>
      <c r="G479" s="318">
        <f>_xlfn.VAR.S(C459:C479)</f>
        <v>1.5016818138731527E-4</v>
      </c>
      <c r="H479" s="318">
        <f>G479*(21/(21-1))</f>
        <v>1.5767659045668104E-4</v>
      </c>
      <c r="I479" s="320">
        <f>(SUM(C416:C436)*1+SUM(C437:C457)*2+SUM(C458:C478)*3)/6</f>
        <v>-2.2906536159208088E-4</v>
      </c>
      <c r="J479" s="318">
        <f>IF(C479*O479&lt;&gt;0,C479,0)</f>
        <v>0</v>
      </c>
      <c r="K479" s="318" t="str">
        <f>IF(C479*O479=0,"",C479)</f>
        <v/>
      </c>
      <c r="O479" s="318">
        <f>IF(ISBLANK(L479),0,1)</f>
        <v>0</v>
      </c>
      <c r="P479" s="318">
        <f>IF(ISBLANK(M479),0,1)</f>
        <v>0</v>
      </c>
      <c r="Q479" s="318">
        <f>O479+P479</f>
        <v>0</v>
      </c>
      <c r="R479" s="318">
        <f>SUM(Q354:Q479)</f>
        <v>4</v>
      </c>
      <c r="S479" s="318">
        <f>R479/$X$2</f>
        <v>0.17391304347826086</v>
      </c>
      <c r="T479" s="318">
        <f>IF(S479&gt;=$X$3,1,0)</f>
        <v>0</v>
      </c>
      <c r="U479" s="318">
        <f>O479*T479+P479*T479</f>
        <v>0</v>
      </c>
    </row>
    <row r="480" spans="1:21" s="318" customFormat="1" x14ac:dyDescent="0.2">
      <c r="A480" s="322">
        <v>37221</v>
      </c>
      <c r="B480" s="321">
        <v>157.58000200000001</v>
      </c>
      <c r="C480" s="320">
        <f>LN(B480/B479)</f>
        <v>5.1534899139829317E-3</v>
      </c>
      <c r="D480" s="320">
        <f>AVERAGE(C460:C480)</f>
        <v>2.1511049063059869E-3</v>
      </c>
      <c r="E480" s="318">
        <f>_xlfn.STDEV.S(C460:C480)</f>
        <v>1.1629416544495641E-2</v>
      </c>
      <c r="F480" s="318">
        <f>E480*(21/(21-1.5))</f>
        <v>1.2523987047918383E-2</v>
      </c>
      <c r="G480" s="318">
        <f>_xlfn.VAR.S(C460:C480)</f>
        <v>1.3524332916538896E-4</v>
      </c>
      <c r="H480" s="318">
        <f>G480*(21/(21-1))</f>
        <v>1.4200549562365841E-4</v>
      </c>
      <c r="I480" s="320">
        <f>(SUM(C417:C437)*1+SUM(C438:C458)*2+SUM(C459:C479)*3)/6</f>
        <v>2.5763057600299938E-4</v>
      </c>
      <c r="J480" s="318">
        <f>IF(C480*O480&lt;&gt;0,C480,0)</f>
        <v>0</v>
      </c>
      <c r="K480" s="318" t="str">
        <f>IF(C480*O480=0,"",C480)</f>
        <v/>
      </c>
      <c r="O480" s="318">
        <f>IF(ISBLANK(L480),0,1)</f>
        <v>0</v>
      </c>
      <c r="P480" s="318">
        <f>IF(ISBLANK(M480),0,1)</f>
        <v>0</v>
      </c>
      <c r="Q480" s="318">
        <f>O480+P480</f>
        <v>0</v>
      </c>
      <c r="R480" s="318">
        <f>SUM(Q355:Q480)</f>
        <v>4</v>
      </c>
      <c r="S480" s="318">
        <f>R480/$X$2</f>
        <v>0.17391304347826086</v>
      </c>
      <c r="T480" s="318">
        <f>IF(S480&gt;=$X$3,1,0)</f>
        <v>0</v>
      </c>
      <c r="U480" s="318">
        <f>O480*T480+P480*T480</f>
        <v>0</v>
      </c>
    </row>
    <row r="481" spans="1:21" s="318" customFormat="1" x14ac:dyDescent="0.2">
      <c r="A481" s="322">
        <v>37222</v>
      </c>
      <c r="B481" s="321">
        <v>158.13999899999999</v>
      </c>
      <c r="C481" s="320">
        <f>LN(B481/B480)</f>
        <v>3.5474318097620215E-3</v>
      </c>
      <c r="D481" s="320">
        <f>AVERAGE(C461:C481)</f>
        <v>2.1212673051580577E-3</v>
      </c>
      <c r="E481" s="318">
        <f>_xlfn.STDEV.S(C461:C481)</f>
        <v>1.1624769728730805E-2</v>
      </c>
      <c r="F481" s="318">
        <f>E481*(21/(21-1.5))</f>
        <v>1.251898278478702E-2</v>
      </c>
      <c r="G481" s="318">
        <f>_xlfn.VAR.S(C461:C481)</f>
        <v>1.3513527124601606E-4</v>
      </c>
      <c r="H481" s="318">
        <f>G481*(21/(21-1))</f>
        <v>1.4189203480831686E-4</v>
      </c>
      <c r="I481" s="320">
        <f>(SUM(C418:C438)*1+SUM(C439:C459)*2+SUM(C460:C480)*3)/6</f>
        <v>4.8528942680813497E-4</v>
      </c>
      <c r="J481" s="318">
        <f>IF(C481*O481&lt;&gt;0,C481,0)</f>
        <v>0</v>
      </c>
      <c r="K481" s="318" t="str">
        <f>IF(C481*O481=0,"",C481)</f>
        <v/>
      </c>
      <c r="O481" s="318">
        <f>IF(ISBLANK(L481),0,1)</f>
        <v>0</v>
      </c>
      <c r="P481" s="318">
        <f>IF(ISBLANK(M481),0,1)</f>
        <v>0</v>
      </c>
      <c r="Q481" s="318">
        <f>O481+P481</f>
        <v>0</v>
      </c>
      <c r="R481" s="318">
        <f>SUM(Q356:Q481)</f>
        <v>3</v>
      </c>
      <c r="S481" s="318">
        <f>R481/$X$2</f>
        <v>0.13043478260869565</v>
      </c>
      <c r="T481" s="318">
        <f>IF(S481&gt;=$X$3,1,0)</f>
        <v>0</v>
      </c>
      <c r="U481" s="318">
        <f>O481*T481+P481*T481</f>
        <v>0</v>
      </c>
    </row>
    <row r="482" spans="1:21" s="318" customFormat="1" x14ac:dyDescent="0.2">
      <c r="A482" s="322">
        <v>37223</v>
      </c>
      <c r="B482" s="321">
        <v>157.520004</v>
      </c>
      <c r="C482" s="320">
        <f>LN(B482/B481)</f>
        <v>-3.9282505947994392E-3</v>
      </c>
      <c r="D482" s="320">
        <f>AVERAGE(C462:C482)</f>
        <v>2.288135285513717E-3</v>
      </c>
      <c r="E482" s="318">
        <f>_xlfn.STDEV.S(C462:C482)</f>
        <v>1.1505310285958133E-2</v>
      </c>
      <c r="F482" s="318">
        <f>E482*(21/(21-1.5))</f>
        <v>1.2390334154108758E-2</v>
      </c>
      <c r="G482" s="318">
        <f>_xlfn.VAR.S(C462:C482)</f>
        <v>1.3237216477617403E-4</v>
      </c>
      <c r="H482" s="318">
        <f>G482*(21/(21-1))</f>
        <v>1.3899077301498272E-4</v>
      </c>
      <c r="I482" s="320">
        <f>(SUM(C419:C439)*1+SUM(C440:C460)*2+SUM(C461:C481)*3)/6</f>
        <v>-1.8435042882096001E-4</v>
      </c>
      <c r="J482" s="318">
        <f>IF(C482*O482&lt;&gt;0,C482,0)</f>
        <v>0</v>
      </c>
      <c r="K482" s="318" t="str">
        <f>IF(C482*O482=0,"",C482)</f>
        <v/>
      </c>
      <c r="O482" s="318">
        <f>IF(ISBLANK(L482),0,1)</f>
        <v>0</v>
      </c>
      <c r="P482" s="318">
        <f>IF(ISBLANK(M482),0,1)</f>
        <v>0</v>
      </c>
      <c r="Q482" s="318">
        <f>O482+P482</f>
        <v>0</v>
      </c>
      <c r="R482" s="318">
        <f>SUM(Q357:Q482)</f>
        <v>3</v>
      </c>
      <c r="S482" s="318">
        <f>R482/$X$2</f>
        <v>0.13043478260869565</v>
      </c>
      <c r="T482" s="318">
        <f>IF(S482&gt;=$X$3,1,0)</f>
        <v>0</v>
      </c>
      <c r="U482" s="318">
        <f>O482*T482+P482*T482</f>
        <v>0</v>
      </c>
    </row>
    <row r="483" spans="1:21" s="318" customFormat="1" x14ac:dyDescent="0.2">
      <c r="A483" s="322">
        <v>37224</v>
      </c>
      <c r="B483" s="321">
        <v>157.800003</v>
      </c>
      <c r="C483" s="320">
        <f>LN(B483/B482)</f>
        <v>1.7759676987098574E-3</v>
      </c>
      <c r="D483" s="320">
        <f>AVERAGE(C463:C483)</f>
        <v>2.2998096226903952E-3</v>
      </c>
      <c r="E483" s="318">
        <f>_xlfn.STDEV.S(C463:C483)</f>
        <v>1.1504627769634042E-2</v>
      </c>
      <c r="F483" s="318">
        <f>E483*(21/(21-1.5))</f>
        <v>1.2389599136528968E-2</v>
      </c>
      <c r="G483" s="318">
        <f>_xlfn.VAR.S(C463:C483)</f>
        <v>1.3235646011783476E-4</v>
      </c>
      <c r="H483" s="318">
        <f>G483*(21/(21-1))</f>
        <v>1.3897428312372652E-4</v>
      </c>
      <c r="I483" s="320">
        <f>(SUM(C420:C440)*1+SUM(C441:C461)*2+SUM(C462:C482)*3)/6</f>
        <v>3.0130154263043516E-3</v>
      </c>
      <c r="J483" s="318">
        <f>IF(C483*O483&lt;&gt;0,C483,0)</f>
        <v>0</v>
      </c>
      <c r="K483" s="318" t="str">
        <f>IF(C483*O483=0,"",C483)</f>
        <v/>
      </c>
      <c r="O483" s="318">
        <f>IF(ISBLANK(L483),0,1)</f>
        <v>0</v>
      </c>
      <c r="P483" s="318">
        <f>IF(ISBLANK(M483),0,1)</f>
        <v>0</v>
      </c>
      <c r="Q483" s="318">
        <f>O483+P483</f>
        <v>0</v>
      </c>
      <c r="R483" s="318">
        <f>SUM(Q358:Q483)</f>
        <v>3</v>
      </c>
      <c r="S483" s="318">
        <f>R483/$X$2</f>
        <v>0.13043478260869565</v>
      </c>
      <c r="T483" s="318">
        <f>IF(S483&gt;=$X$3,1,0)</f>
        <v>0</v>
      </c>
      <c r="U483" s="318">
        <f>O483*T483+P483*T483</f>
        <v>0</v>
      </c>
    </row>
    <row r="484" spans="1:21" s="318" customFormat="1" x14ac:dyDescent="0.2">
      <c r="A484" s="322">
        <v>37225</v>
      </c>
      <c r="B484" s="321">
        <v>158.88999899999999</v>
      </c>
      <c r="C484" s="320">
        <f>LN(B484/B483)</f>
        <v>6.8837051834327277E-3</v>
      </c>
      <c r="D484" s="320">
        <f>AVERAGE(C464:C484)</f>
        <v>3.1594532117465639E-3</v>
      </c>
      <c r="E484" s="318">
        <f>_xlfn.STDEV.S(C464:C484)</f>
        <v>1.1115796984906239E-2</v>
      </c>
      <c r="F484" s="318">
        <f>E484*(21/(21-1.5))</f>
        <v>1.1970858291437488E-2</v>
      </c>
      <c r="G484" s="318">
        <f>_xlfn.VAR.S(C464:C484)</f>
        <v>1.2356094260965061E-4</v>
      </c>
      <c r="H484" s="318">
        <f>G484*(21/(21-1))</f>
        <v>1.2973898974013315E-4</v>
      </c>
      <c r="I484" s="320">
        <f>(SUM(C421:C441)*1+SUM(C442:C462)*2+SUM(C463:C483)*3)/6</f>
        <v>4.3221135015130167E-3</v>
      </c>
      <c r="J484" s="318">
        <f>IF(C484*O484&lt;&gt;0,C484,0)</f>
        <v>0</v>
      </c>
      <c r="K484" s="318" t="str">
        <f>IF(C484*O484=0,"",C484)</f>
        <v/>
      </c>
      <c r="O484" s="318">
        <f>IF(ISBLANK(L484),0,1)</f>
        <v>0</v>
      </c>
      <c r="P484" s="318">
        <f>IF(ISBLANK(M484),0,1)</f>
        <v>0</v>
      </c>
      <c r="Q484" s="318">
        <f>O484+P484</f>
        <v>0</v>
      </c>
      <c r="R484" s="318">
        <f>SUM(Q359:Q484)</f>
        <v>3</v>
      </c>
      <c r="S484" s="318">
        <f>R484/$X$2</f>
        <v>0.13043478260869565</v>
      </c>
      <c r="T484" s="318">
        <f>IF(S484&gt;=$X$3,1,0)</f>
        <v>0</v>
      </c>
      <c r="U484" s="318">
        <f>O484*T484+P484*T484</f>
        <v>0</v>
      </c>
    </row>
    <row r="485" spans="1:21" s="318" customFormat="1" x14ac:dyDescent="0.2">
      <c r="A485" s="322">
        <v>37228</v>
      </c>
      <c r="B485" s="321">
        <v>157.929993</v>
      </c>
      <c r="C485" s="320">
        <f>LN(B485/B484)</f>
        <v>-6.0602800480854266E-3</v>
      </c>
      <c r="D485" s="320">
        <f>AVERAGE(C465:C485)</f>
        <v>3.0537681080728685E-3</v>
      </c>
      <c r="E485" s="318">
        <f>_xlfn.STDEV.S(C465:C485)</f>
        <v>1.1195943310266895E-2</v>
      </c>
      <c r="F485" s="318">
        <f>E485*(21/(21-1.5))</f>
        <v>1.2057169718748964E-2</v>
      </c>
      <c r="G485" s="318">
        <f>_xlfn.VAR.S(C465:C485)</f>
        <v>1.2534914660671003E-4</v>
      </c>
      <c r="H485" s="318">
        <f>G485*(21/(21-1))</f>
        <v>1.3161660393704554E-4</v>
      </c>
      <c r="I485" s="320">
        <f>(SUM(C422:C442)*1+SUM(C443:C463)*2+SUM(C464:C484)*3)/6</f>
        <v>9.9196362102201372E-3</v>
      </c>
      <c r="J485" s="318">
        <f>IF(C485*O485&lt;&gt;0,C485,0)</f>
        <v>0</v>
      </c>
      <c r="K485" s="318" t="str">
        <f>IF(C485*O485=0,"",C485)</f>
        <v/>
      </c>
      <c r="O485" s="318">
        <f>IF(ISBLANK(L485),0,1)</f>
        <v>0</v>
      </c>
      <c r="P485" s="318">
        <f>IF(ISBLANK(M485),0,1)</f>
        <v>0</v>
      </c>
      <c r="Q485" s="318">
        <f>O485+P485</f>
        <v>0</v>
      </c>
      <c r="R485" s="318">
        <f>SUM(Q360:Q485)</f>
        <v>3</v>
      </c>
      <c r="S485" s="318">
        <f>R485/$X$2</f>
        <v>0.13043478260869565</v>
      </c>
      <c r="T485" s="318">
        <f>IF(S485&gt;=$X$3,1,0)</f>
        <v>0</v>
      </c>
      <c r="U485" s="318">
        <f>O485*T485+P485*T485</f>
        <v>0</v>
      </c>
    </row>
    <row r="486" spans="1:21" s="318" customFormat="1" x14ac:dyDescent="0.2">
      <c r="A486" s="322">
        <v>37229</v>
      </c>
      <c r="B486" s="321">
        <v>159.86999499999999</v>
      </c>
      <c r="C486" s="320">
        <f>LN(B486/B485)</f>
        <v>1.2209101142861006E-2</v>
      </c>
      <c r="D486" s="320">
        <f>AVERAGE(C466:C486)</f>
        <v>2.7276097856148407E-3</v>
      </c>
      <c r="E486" s="318">
        <f>_xlfn.STDEV.S(C466:C486)</f>
        <v>1.0799120379305038E-2</v>
      </c>
      <c r="F486" s="318">
        <f>E486*(21/(21-1.5))</f>
        <v>1.1629821946943886E-2</v>
      </c>
      <c r="G486" s="318">
        <f>_xlfn.VAR.S(C466:C486)</f>
        <v>1.1662100096672137E-4</v>
      </c>
      <c r="H486" s="318">
        <f>G486*(21/(21-1))</f>
        <v>1.2245205101505744E-4</v>
      </c>
      <c r="I486" s="320">
        <f>(SUM(C423:C443)*1+SUM(C444:C464)*2+SUM(C465:C485)*3)/6</f>
        <v>4.4224069960848251E-3</v>
      </c>
      <c r="J486" s="318">
        <f>IF(C486*O486&lt;&gt;0,C486,0)</f>
        <v>0</v>
      </c>
      <c r="K486" s="318" t="str">
        <f>IF(C486*O486=0,"",C486)</f>
        <v/>
      </c>
      <c r="O486" s="318">
        <f>IF(ISBLANK(L486),0,1)</f>
        <v>0</v>
      </c>
      <c r="P486" s="318">
        <f>IF(ISBLANK(M486),0,1)</f>
        <v>0</v>
      </c>
      <c r="Q486" s="318">
        <f>O486+P486</f>
        <v>0</v>
      </c>
      <c r="R486" s="318">
        <f>SUM(Q361:Q486)</f>
        <v>3</v>
      </c>
      <c r="S486" s="318">
        <f>R486/$X$2</f>
        <v>0.13043478260869565</v>
      </c>
      <c r="T486" s="318">
        <f>IF(S486&gt;=$X$3,1,0)</f>
        <v>0</v>
      </c>
      <c r="U486" s="318">
        <f>O486*T486+P486*T486</f>
        <v>0</v>
      </c>
    </row>
    <row r="487" spans="1:21" s="318" customFormat="1" x14ac:dyDescent="0.2">
      <c r="A487" s="322">
        <v>37230</v>
      </c>
      <c r="B487" s="321">
        <v>162.320007</v>
      </c>
      <c r="C487" s="320">
        <f>LN(B487/B486)</f>
        <v>1.5208784940861636E-2</v>
      </c>
      <c r="D487" s="320">
        <f>AVERAGE(C467:C487)</f>
        <v>3.2315544650223064E-3</v>
      </c>
      <c r="E487" s="318">
        <f>_xlfn.STDEV.S(C467:C487)</f>
        <v>1.1133873774686975E-2</v>
      </c>
      <c r="F487" s="318">
        <f>E487*(21/(21-1.5))</f>
        <v>1.199032560350905E-2</v>
      </c>
      <c r="G487" s="318">
        <f>_xlfn.VAR.S(C467:C487)</f>
        <v>1.2396314523066239E-4</v>
      </c>
      <c r="H487" s="318">
        <f>G487*(21/(21-1))</f>
        <v>1.3016130249219552E-4</v>
      </c>
      <c r="I487" s="320">
        <f>(SUM(C424:C444)*1+SUM(C445:C465)*2+SUM(C466:C486)*3)/6</f>
        <v>1.0136981748731776E-2</v>
      </c>
      <c r="J487" s="318">
        <f>IF(C487*O487&lt;&gt;0,C487,0)</f>
        <v>0</v>
      </c>
      <c r="K487" s="318" t="str">
        <f>IF(C487*O487=0,"",C487)</f>
        <v/>
      </c>
      <c r="O487" s="318">
        <f>IF(ISBLANK(L487),0,1)</f>
        <v>0</v>
      </c>
      <c r="P487" s="318">
        <f>IF(ISBLANK(M487),0,1)</f>
        <v>0</v>
      </c>
      <c r="Q487" s="318">
        <f>O487+P487</f>
        <v>0</v>
      </c>
      <c r="R487" s="318">
        <f>SUM(Q362:Q487)</f>
        <v>3</v>
      </c>
      <c r="S487" s="318">
        <f>R487/$X$2</f>
        <v>0.13043478260869565</v>
      </c>
      <c r="T487" s="318">
        <f>IF(S487&gt;=$X$3,1,0)</f>
        <v>0</v>
      </c>
      <c r="U487" s="318">
        <f>O487*T487+P487*T487</f>
        <v>0</v>
      </c>
    </row>
    <row r="488" spans="1:21" s="318" customFormat="1" x14ac:dyDescent="0.2">
      <c r="A488" s="322">
        <v>37231</v>
      </c>
      <c r="B488" s="321">
        <v>162.41999799999999</v>
      </c>
      <c r="C488" s="320">
        <f>LN(B488/B487)</f>
        <v>6.1582189825985019E-4</v>
      </c>
      <c r="D488" s="320">
        <f>AVERAGE(C468:C488)</f>
        <v>2.8887182944684932E-3</v>
      </c>
      <c r="E488" s="318">
        <f>_xlfn.STDEV.S(C468:C488)</f>
        <v>1.1096452635719217E-2</v>
      </c>
      <c r="F488" s="318">
        <f>E488*(21/(21-1.5))</f>
        <v>1.1950025915389925E-2</v>
      </c>
      <c r="G488" s="318">
        <f>_xlfn.VAR.S(C468:C488)</f>
        <v>1.2313126109675995E-4</v>
      </c>
      <c r="H488" s="318">
        <f>G488*(21/(21-1))</f>
        <v>1.2928782415159794E-4</v>
      </c>
      <c r="I488" s="320">
        <f>(SUM(C425:C445)*1+SUM(C446:C466)*2+SUM(C467:C487)*3)/6</f>
        <v>2.1438301631734547E-2</v>
      </c>
      <c r="J488" s="318">
        <f>IF(C488*O488&lt;&gt;0,C488,0)</f>
        <v>0</v>
      </c>
      <c r="K488" s="318" t="str">
        <f>IF(C488*O488=0,"",C488)</f>
        <v/>
      </c>
      <c r="O488" s="318">
        <f>IF(ISBLANK(L488),0,1)</f>
        <v>0</v>
      </c>
      <c r="P488" s="318">
        <f>IF(ISBLANK(M488),0,1)</f>
        <v>0</v>
      </c>
      <c r="Q488" s="318">
        <f>O488+P488</f>
        <v>0</v>
      </c>
      <c r="R488" s="318">
        <f>SUM(Q363:Q488)</f>
        <v>3</v>
      </c>
      <c r="S488" s="318">
        <f>R488/$X$2</f>
        <v>0.13043478260869565</v>
      </c>
      <c r="T488" s="318">
        <f>IF(S488&gt;=$X$3,1,0)</f>
        <v>0</v>
      </c>
      <c r="U488" s="318">
        <f>O488*T488+P488*T488</f>
        <v>0</v>
      </c>
    </row>
    <row r="489" spans="1:21" s="318" customFormat="1" x14ac:dyDescent="0.2">
      <c r="A489" s="322">
        <v>37232</v>
      </c>
      <c r="B489" s="321">
        <v>161.770004</v>
      </c>
      <c r="C489" s="320">
        <f>LN(B489/B488)</f>
        <v>-4.0099624724443447E-3</v>
      </c>
      <c r="D489" s="320">
        <f>AVERAGE(C469:C489)</f>
        <v>2.2852369958949971E-3</v>
      </c>
      <c r="E489" s="318">
        <f>_xlfn.STDEV.S(C469:C489)</f>
        <v>1.1111311879311615E-2</v>
      </c>
      <c r="F489" s="318">
        <f>E489*(21/(21-1.5))</f>
        <v>1.19660281777202E-2</v>
      </c>
      <c r="G489" s="318">
        <f>_xlfn.VAR.S(C469:C489)</f>
        <v>1.234612516793314E-4</v>
      </c>
      <c r="H489" s="318">
        <f>G489*(21/(21-1))</f>
        <v>1.2963431426329797E-4</v>
      </c>
      <c r="I489" s="320">
        <f>(SUM(C426:C446)*1+SUM(C447:C467)*2+SUM(C468:C488)*3)/6</f>
        <v>2.3676272108105693E-2</v>
      </c>
      <c r="J489" s="318">
        <f>IF(C489*O489&lt;&gt;0,C489,0)</f>
        <v>0</v>
      </c>
      <c r="K489" s="318" t="str">
        <f>IF(C489*O489=0,"",C489)</f>
        <v/>
      </c>
      <c r="O489" s="318">
        <f>IF(ISBLANK(L489),0,1)</f>
        <v>0</v>
      </c>
      <c r="P489" s="318">
        <f>IF(ISBLANK(M489),0,1)</f>
        <v>0</v>
      </c>
      <c r="Q489" s="318">
        <f>O489+P489</f>
        <v>0</v>
      </c>
      <c r="R489" s="318">
        <f>SUM(Q364:Q489)</f>
        <v>3</v>
      </c>
      <c r="S489" s="318">
        <f>R489/$X$2</f>
        <v>0.13043478260869565</v>
      </c>
      <c r="T489" s="318">
        <f>IF(S489&gt;=$X$3,1,0)</f>
        <v>0</v>
      </c>
      <c r="U489" s="318">
        <f>O489*T489+P489*T489</f>
        <v>0</v>
      </c>
    </row>
    <row r="490" spans="1:21" s="318" customFormat="1" x14ac:dyDescent="0.2">
      <c r="A490" s="322">
        <v>37235</v>
      </c>
      <c r="B490" s="321">
        <v>161.259995</v>
      </c>
      <c r="C490" s="320">
        <f>LN(B490/B489)</f>
        <v>-3.1576598170193824E-3</v>
      </c>
      <c r="D490" s="320">
        <f>AVERAGE(C470:C490)</f>
        <v>1.6983359425383673E-3</v>
      </c>
      <c r="E490" s="318">
        <f>_xlfn.STDEV.S(C470:C490)</f>
        <v>1.105498615375322E-2</v>
      </c>
      <c r="F490" s="318">
        <f>E490*(21/(21-1.5))</f>
        <v>1.1905369704041928E-2</v>
      </c>
      <c r="G490" s="318">
        <f>_xlfn.VAR.S(C470:C490)</f>
        <v>1.2221271885967541E-4</v>
      </c>
      <c r="H490" s="318">
        <f>G490*(21/(21-1))</f>
        <v>1.2832335480265919E-4</v>
      </c>
      <c r="I490" s="320">
        <f>(SUM(C427:C447)*1+SUM(C448:C468)*2+SUM(C469:C489)*3)/6</f>
        <v>1.9034706197089579E-2</v>
      </c>
      <c r="J490" s="318">
        <f>IF(C490*O490&lt;&gt;0,C490,0)</f>
        <v>0</v>
      </c>
      <c r="K490" s="318" t="str">
        <f>IF(C490*O490=0,"",C490)</f>
        <v/>
      </c>
      <c r="O490" s="318">
        <f>IF(ISBLANK(L490),0,1)</f>
        <v>0</v>
      </c>
      <c r="P490" s="318">
        <f>IF(ISBLANK(M490),0,1)</f>
        <v>0</v>
      </c>
      <c r="Q490" s="318">
        <f>O490+P490</f>
        <v>0</v>
      </c>
      <c r="R490" s="318">
        <f>SUM(Q365:Q490)</f>
        <v>3</v>
      </c>
      <c r="S490" s="318">
        <f>R490/$X$2</f>
        <v>0.13043478260869565</v>
      </c>
      <c r="T490" s="318">
        <f>IF(S490&gt;=$X$3,1,0)</f>
        <v>0</v>
      </c>
      <c r="U490" s="318">
        <f>O490*T490+P490*T490</f>
        <v>0</v>
      </c>
    </row>
    <row r="491" spans="1:21" s="318" customFormat="1" x14ac:dyDescent="0.2">
      <c r="A491" s="322">
        <v>37236</v>
      </c>
      <c r="B491" s="321">
        <v>161.33000200000001</v>
      </c>
      <c r="C491" s="320">
        <f>LN(B491/B490)</f>
        <v>4.3403082395657871E-4</v>
      </c>
      <c r="D491" s="320">
        <f>AVERAGE(C471:C491)</f>
        <v>2.9590727802686571E-3</v>
      </c>
      <c r="E491" s="318">
        <f>_xlfn.STDEV.S(C471:C491)</f>
        <v>9.0636055652303007E-3</v>
      </c>
      <c r="F491" s="318">
        <f>E491*(21/(21-1.5))</f>
        <v>9.7608059933249388E-3</v>
      </c>
      <c r="G491" s="318">
        <f>_xlfn.VAR.S(C471:C491)</f>
        <v>8.2148945842073676E-5</v>
      </c>
      <c r="H491" s="318">
        <f>G491*(21/(21-1))</f>
        <v>8.6256393134177361E-5</v>
      </c>
      <c r="I491" s="320">
        <f>(SUM(C428:C448)*1+SUM(C449:C469)*2+SUM(C470:C490)*3)/6</f>
        <v>1.8273716120513324E-2</v>
      </c>
      <c r="J491" s="318">
        <f>IF(C491*O491&lt;&gt;0,C491,0)</f>
        <v>0</v>
      </c>
      <c r="K491" s="318" t="str">
        <f>IF(C491*O491=0,"",C491)</f>
        <v/>
      </c>
      <c r="O491" s="318">
        <f>IF(ISBLANK(L491),0,1)</f>
        <v>0</v>
      </c>
      <c r="P491" s="318">
        <f>IF(ISBLANK(M491),0,1)</f>
        <v>0</v>
      </c>
      <c r="Q491" s="318">
        <f>O491+P491</f>
        <v>0</v>
      </c>
      <c r="R491" s="318">
        <f>SUM(Q366:Q491)</f>
        <v>2</v>
      </c>
      <c r="S491" s="318">
        <f>R491/$X$2</f>
        <v>8.6956521739130432E-2</v>
      </c>
      <c r="T491" s="318">
        <f>IF(S491&gt;=$X$3,1,0)</f>
        <v>0</v>
      </c>
      <c r="U491" s="318">
        <f>O491*T491+P491*T491</f>
        <v>0</v>
      </c>
    </row>
    <row r="492" spans="1:21" s="318" customFormat="1" x14ac:dyDescent="0.2">
      <c r="A492" s="322">
        <v>37237</v>
      </c>
      <c r="B492" s="321">
        <v>162.13000500000001</v>
      </c>
      <c r="C492" s="320">
        <f>LN(B492/B491)</f>
        <v>4.9465443264243387E-3</v>
      </c>
      <c r="D492" s="320">
        <f>AVERAGE(C472:C492)</f>
        <v>1.865894086852689E-3</v>
      </c>
      <c r="E492" s="318">
        <f>_xlfn.STDEV.S(C472:C492)</f>
        <v>7.0697199763252649E-3</v>
      </c>
      <c r="F492" s="318">
        <f>E492*(21/(21-1.5))</f>
        <v>7.6135445898887462E-3</v>
      </c>
      <c r="G492" s="318">
        <f>_xlfn.VAR.S(C472:C492)</f>
        <v>4.9980940543652502E-5</v>
      </c>
      <c r="H492" s="318">
        <f>G492*(21/(21-1))</f>
        <v>5.2479987570835131E-5</v>
      </c>
      <c r="I492" s="320">
        <f>(SUM(C429:C449)*1+SUM(C450:C470)*2+SUM(C471:C491)*3)/6</f>
        <v>2.473125562457203E-2</v>
      </c>
      <c r="J492" s="318">
        <f>IF(C492*O492&lt;&gt;0,C492,0)</f>
        <v>0</v>
      </c>
      <c r="K492" s="318" t="str">
        <f>IF(C492*O492=0,"",C492)</f>
        <v/>
      </c>
      <c r="O492" s="318">
        <f>IF(ISBLANK(L492),0,1)</f>
        <v>0</v>
      </c>
      <c r="P492" s="318">
        <f>IF(ISBLANK(M492),0,1)</f>
        <v>0</v>
      </c>
      <c r="Q492" s="318">
        <f>O492+P492</f>
        <v>0</v>
      </c>
      <c r="R492" s="318">
        <f>SUM(Q367:Q492)</f>
        <v>2</v>
      </c>
      <c r="S492" s="318">
        <f>R492/$X$2</f>
        <v>8.6956521739130432E-2</v>
      </c>
      <c r="T492" s="318">
        <f>IF(S492&gt;=$X$3,1,0)</f>
        <v>0</v>
      </c>
      <c r="U492" s="318">
        <f>O492*T492+P492*T492</f>
        <v>0</v>
      </c>
    </row>
    <row r="493" spans="1:21" s="318" customFormat="1" x14ac:dyDescent="0.2">
      <c r="A493" s="322">
        <v>37238</v>
      </c>
      <c r="B493" s="321">
        <v>159.61999499999999</v>
      </c>
      <c r="C493" s="320">
        <f>LN(B493/B492)</f>
        <v>-1.5602554277960352E-2</v>
      </c>
      <c r="D493" s="320">
        <f>AVERAGE(C473:C493)</f>
        <v>6.1855398639709734E-4</v>
      </c>
      <c r="E493" s="318">
        <f>_xlfn.STDEV.S(C473:C493)</f>
        <v>7.7328997276883389E-3</v>
      </c>
      <c r="F493" s="318">
        <f>E493*(21/(21-1.5))</f>
        <v>8.327738168279749E-3</v>
      </c>
      <c r="G493" s="318">
        <f>_xlfn.VAR.S(C473:C493)</f>
        <v>5.9797738198482387E-5</v>
      </c>
      <c r="H493" s="318">
        <f>G493*(21/(21-1))</f>
        <v>6.2787625108406506E-5</v>
      </c>
      <c r="I493" s="320">
        <f>(SUM(C430:C450)*1+SUM(C451:C471)*2+SUM(C472:C492)*3)/6</f>
        <v>2.7995778087291093E-2</v>
      </c>
      <c r="J493" s="318">
        <f>IF(C493*O493&lt;&gt;0,C493,0)</f>
        <v>0</v>
      </c>
      <c r="K493" s="318" t="str">
        <f>IF(C493*O493=0,"",C493)</f>
        <v/>
      </c>
      <c r="O493" s="318">
        <f>IF(ISBLANK(L493),0,1)</f>
        <v>0</v>
      </c>
      <c r="P493" s="318">
        <f>IF(ISBLANK(M493),0,1)</f>
        <v>0</v>
      </c>
      <c r="Q493" s="318">
        <f>O493+P493</f>
        <v>0</v>
      </c>
      <c r="R493" s="318">
        <f>SUM(Q368:Q493)</f>
        <v>2</v>
      </c>
      <c r="S493" s="318">
        <f>R493/$X$2</f>
        <v>8.6956521739130432E-2</v>
      </c>
      <c r="T493" s="318">
        <f>IF(S493&gt;=$X$3,1,0)</f>
        <v>0</v>
      </c>
      <c r="U493" s="318">
        <f>O493*T493+P493*T493</f>
        <v>0</v>
      </c>
    </row>
    <row r="494" spans="1:21" s="318" customFormat="1" x14ac:dyDescent="0.2">
      <c r="A494" s="322">
        <v>37239</v>
      </c>
      <c r="B494" s="321">
        <v>159.929993</v>
      </c>
      <c r="C494" s="320">
        <f>LN(B494/B493)</f>
        <v>1.9402166101624473E-3</v>
      </c>
      <c r="D494" s="320">
        <f>AVERAGE(C474:C494)</f>
        <v>1.2153065788623114E-3</v>
      </c>
      <c r="E494" s="318">
        <f>_xlfn.STDEV.S(C474:C494)</f>
        <v>7.2957381041675535E-3</v>
      </c>
      <c r="F494" s="318">
        <f>E494*(21/(21-1.5))</f>
        <v>7.8569487275650576E-3</v>
      </c>
      <c r="G494" s="318">
        <f>_xlfn.VAR.S(C474:C494)</f>
        <v>5.3227794484602371E-5</v>
      </c>
      <c r="H494" s="318">
        <f>G494*(21/(21-1))</f>
        <v>5.5889184208832493E-5</v>
      </c>
      <c r="I494" s="320">
        <f>(SUM(C431:C451)*1+SUM(C452:C472)*2+SUM(C473:C493)*3)/6</f>
        <v>1.8772945253303877E-2</v>
      </c>
      <c r="J494" s="318">
        <f>IF(C494*O494&lt;&gt;0,C494,0)</f>
        <v>0</v>
      </c>
      <c r="K494" s="318" t="str">
        <f>IF(C494*O494=0,"",C494)</f>
        <v/>
      </c>
      <c r="O494" s="318">
        <f>IF(ISBLANK(L494),0,1)</f>
        <v>0</v>
      </c>
      <c r="P494" s="318">
        <f>IF(ISBLANK(M494),0,1)</f>
        <v>0</v>
      </c>
      <c r="Q494" s="318">
        <f>O494+P494</f>
        <v>0</v>
      </c>
      <c r="R494" s="318">
        <f>SUM(Q369:Q494)</f>
        <v>1</v>
      </c>
      <c r="S494" s="318">
        <f>R494/$X$2</f>
        <v>4.3478260869565216E-2</v>
      </c>
      <c r="T494" s="318">
        <f>IF(S494&gt;=$X$3,1,0)</f>
        <v>0</v>
      </c>
      <c r="U494" s="318">
        <f>O494*T494+P494*T494</f>
        <v>0</v>
      </c>
    </row>
    <row r="495" spans="1:21" s="318" customFormat="1" x14ac:dyDescent="0.2">
      <c r="A495" s="322">
        <v>37242</v>
      </c>
      <c r="B495" s="321">
        <v>158.03999300000001</v>
      </c>
      <c r="C495" s="320">
        <f>LN(B495/B494)</f>
        <v>-1.1888054483024445E-2</v>
      </c>
      <c r="D495" s="320">
        <f>AVERAGE(C475:C495)</f>
        <v>5.5766205005550781E-4</v>
      </c>
      <c r="E495" s="318">
        <f>_xlfn.STDEV.S(C475:C495)</f>
        <v>7.8315753294959291E-3</v>
      </c>
      <c r="F495" s="318">
        <f>E495*(21/(21-1.5))</f>
        <v>8.4340042009956161E-3</v>
      </c>
      <c r="G495" s="318">
        <f>_xlfn.VAR.S(C475:C495)</f>
        <v>6.133357214156926E-5</v>
      </c>
      <c r="H495" s="318">
        <f>G495*(21/(21-1))</f>
        <v>6.4400250748647723E-5</v>
      </c>
      <c r="I495" s="320">
        <f>(SUM(C432:C452)*1+SUM(C453:C473)*2+SUM(C474:C494)*3)/6</f>
        <v>2.1065642571697879E-2</v>
      </c>
      <c r="J495" s="318">
        <f>IF(C495*O495&lt;&gt;0,C495,0)</f>
        <v>0</v>
      </c>
      <c r="K495" s="318" t="str">
        <f>IF(C495*O495=0,"",C495)</f>
        <v/>
      </c>
      <c r="O495" s="318">
        <f>IF(ISBLANK(L495),0,1)</f>
        <v>0</v>
      </c>
      <c r="P495" s="318">
        <f>IF(ISBLANK(M495),0,1)</f>
        <v>0</v>
      </c>
      <c r="Q495" s="318">
        <f>O495+P495</f>
        <v>0</v>
      </c>
      <c r="R495" s="318">
        <f>SUM(Q370:Q495)</f>
        <v>1</v>
      </c>
      <c r="S495" s="318">
        <f>R495/$X$2</f>
        <v>4.3478260869565216E-2</v>
      </c>
      <c r="T495" s="318">
        <f>IF(S495&gt;=$X$3,1,0)</f>
        <v>0</v>
      </c>
      <c r="U495" s="318">
        <f>O495*T495+P495*T495</f>
        <v>0</v>
      </c>
    </row>
    <row r="496" spans="1:21" s="318" customFormat="1" x14ac:dyDescent="0.2">
      <c r="A496" s="322">
        <v>37243</v>
      </c>
      <c r="B496" s="321">
        <v>158.38999899999999</v>
      </c>
      <c r="C496" s="320">
        <f>LN(B496/B495)</f>
        <v>2.2122185101940855E-3</v>
      </c>
      <c r="D496" s="320">
        <f>AVERAGE(C476:C496)</f>
        <v>7.453902883783252E-4</v>
      </c>
      <c r="E496" s="318">
        <f>_xlfn.STDEV.S(C476:C496)</f>
        <v>7.8212376951884918E-3</v>
      </c>
      <c r="F496" s="318">
        <f>E496*(21/(21-1.5))</f>
        <v>8.4228713640491452E-3</v>
      </c>
      <c r="G496" s="318">
        <f>_xlfn.VAR.S(C476:C496)</f>
        <v>6.1171759084637379E-5</v>
      </c>
      <c r="H496" s="318">
        <f>G496*(21/(21-1))</f>
        <v>6.4230347038869254E-5</v>
      </c>
      <c r="I496" s="320">
        <f>(SUM(C433:C453)*1+SUM(C454:C474)*2+SUM(C475:C495)*3)/6</f>
        <v>2.3273712012537803E-2</v>
      </c>
      <c r="J496" s="318">
        <f>IF(C496*O496&lt;&gt;0,C496,0)</f>
        <v>0</v>
      </c>
      <c r="K496" s="318" t="str">
        <f>IF(C496*O496=0,"",C496)</f>
        <v/>
      </c>
      <c r="O496" s="318">
        <f>IF(ISBLANK(L496),0,1)</f>
        <v>0</v>
      </c>
      <c r="P496" s="318">
        <f>IF(ISBLANK(M496),0,1)</f>
        <v>0</v>
      </c>
      <c r="Q496" s="318">
        <f>O496+P496</f>
        <v>0</v>
      </c>
      <c r="R496" s="318">
        <f>SUM(Q371:Q496)</f>
        <v>1</v>
      </c>
      <c r="S496" s="318">
        <f>R496/$X$2</f>
        <v>4.3478260869565216E-2</v>
      </c>
      <c r="T496" s="318">
        <f>IF(S496&gt;=$X$3,1,0)</f>
        <v>0</v>
      </c>
      <c r="U496" s="318">
        <f>O496*T496+P496*T496</f>
        <v>0</v>
      </c>
    </row>
    <row r="497" spans="1:21" s="318" customFormat="1" x14ac:dyDescent="0.2">
      <c r="A497" s="322">
        <v>37244</v>
      </c>
      <c r="B497" s="321">
        <v>157.570007</v>
      </c>
      <c r="C497" s="320">
        <f>LN(B497/B496)</f>
        <v>-5.1904913621456019E-3</v>
      </c>
      <c r="D497" s="320">
        <f>AVERAGE(C477:C497)</f>
        <v>2.1808930994567051E-4</v>
      </c>
      <c r="E497" s="318">
        <f>_xlfn.STDEV.S(C477:C497)</f>
        <v>7.8308288880772105E-3</v>
      </c>
      <c r="F497" s="318">
        <f>E497*(21/(21-1.5))</f>
        <v>8.4332003410062268E-3</v>
      </c>
      <c r="G497" s="318">
        <f>_xlfn.VAR.S(C477:C497)</f>
        <v>6.1321881074344564E-5</v>
      </c>
      <c r="H497" s="318">
        <f>G497*(21/(21-1))</f>
        <v>6.4387975128061799E-5</v>
      </c>
      <c r="I497" s="320">
        <f>(SUM(C434:C454)*1+SUM(C455:C475)*2+SUM(C476:C496)*3)/6</f>
        <v>3.4824579967280729E-2</v>
      </c>
      <c r="J497" s="318">
        <f>IF(C497*O497&lt;&gt;0,C497,0)</f>
        <v>0</v>
      </c>
      <c r="K497" s="318" t="str">
        <f>IF(C497*O497=0,"",C497)</f>
        <v/>
      </c>
      <c r="O497" s="318">
        <f>IF(ISBLANK(L497),0,1)</f>
        <v>0</v>
      </c>
      <c r="P497" s="318">
        <f>IF(ISBLANK(M497),0,1)</f>
        <v>0</v>
      </c>
      <c r="Q497" s="318">
        <f>O497+P497</f>
        <v>0</v>
      </c>
      <c r="R497" s="318">
        <f>SUM(Q372:Q497)</f>
        <v>1</v>
      </c>
      <c r="S497" s="318">
        <f>R497/$X$2</f>
        <v>4.3478260869565216E-2</v>
      </c>
      <c r="T497" s="318">
        <f>IF(S497&gt;=$X$3,1,0)</f>
        <v>0</v>
      </c>
      <c r="U497" s="318">
        <f>O497*T497+P497*T497</f>
        <v>0</v>
      </c>
    </row>
    <row r="498" spans="1:21" s="318" customFormat="1" x14ac:dyDescent="0.2">
      <c r="A498" s="322">
        <v>37245</v>
      </c>
      <c r="B498" s="321">
        <v>159.66000399999999</v>
      </c>
      <c r="C498" s="320">
        <f>LN(B498/B497)</f>
        <v>1.3176730872237282E-2</v>
      </c>
      <c r="D498" s="320">
        <f>AVERAGE(C478:C498)</f>
        <v>1.2878180927325361E-3</v>
      </c>
      <c r="E498" s="318">
        <f>_xlfn.STDEV.S(C478:C498)</f>
        <v>7.9999239773484131E-3</v>
      </c>
      <c r="F498" s="318">
        <f>E498*(21/(21-1.5))</f>
        <v>8.6153027448367513E-3</v>
      </c>
      <c r="G498" s="318">
        <f>_xlfn.VAR.S(C478:C498)</f>
        <v>6.3998783643354044E-5</v>
      </c>
      <c r="H498" s="318">
        <f>G498*(21/(21-1))</f>
        <v>6.7198722825521744E-5</v>
      </c>
      <c r="I498" s="320">
        <f>(SUM(C435:C455)*1+SUM(C456:C476)*2+SUM(C477:C497)*3)/6</f>
        <v>4.0084923308345337E-2</v>
      </c>
      <c r="J498" s="318">
        <f>IF(C498*O498&lt;&gt;0,C498,0)</f>
        <v>0</v>
      </c>
      <c r="K498" s="318" t="str">
        <f>IF(C498*O498=0,"",C498)</f>
        <v/>
      </c>
      <c r="O498" s="318">
        <f>IF(ISBLANK(L498),0,1)</f>
        <v>0</v>
      </c>
      <c r="P498" s="318">
        <f>IF(ISBLANK(M498),0,1)</f>
        <v>0</v>
      </c>
      <c r="Q498" s="318">
        <f>O498+P498</f>
        <v>0</v>
      </c>
      <c r="R498" s="318">
        <f>SUM(Q373:Q498)</f>
        <v>1</v>
      </c>
      <c r="S498" s="318">
        <f>R498/$X$2</f>
        <v>4.3478260869565216E-2</v>
      </c>
      <c r="T498" s="318">
        <f>IF(S498&gt;=$X$3,1,0)</f>
        <v>0</v>
      </c>
      <c r="U498" s="318">
        <f>O498*T498+P498*T498</f>
        <v>0</v>
      </c>
    </row>
    <row r="499" spans="1:21" s="318" customFormat="1" x14ac:dyDescent="0.2">
      <c r="A499" s="322">
        <v>37251</v>
      </c>
      <c r="B499" s="321">
        <v>161.449997</v>
      </c>
      <c r="C499" s="320">
        <f>LN(B499/B498)</f>
        <v>1.1148899351789168E-2</v>
      </c>
      <c r="D499" s="320">
        <f>AVERAGE(C479:C499)</f>
        <v>1.2581974414522133E-3</v>
      </c>
      <c r="E499" s="318">
        <f>_xlfn.STDEV.S(C479:C499)</f>
        <v>7.9602213306602578E-3</v>
      </c>
      <c r="F499" s="318">
        <f>E499*(21/(21-1.5))</f>
        <v>8.5725460484033546E-3</v>
      </c>
      <c r="G499" s="318">
        <f>_xlfn.VAR.S(C479:C499)</f>
        <v>6.3365123633098578E-5</v>
      </c>
      <c r="H499" s="318">
        <f>G499*(21/(21-1))</f>
        <v>6.6533379814753509E-5</v>
      </c>
      <c r="I499" s="320">
        <f>(SUM(C436:C456)*1+SUM(C457:C477)*2+SUM(C478:C498)*3)/6</f>
        <v>3.8294126722807152E-2</v>
      </c>
      <c r="J499" s="318">
        <f>IF(C499*O499&lt;&gt;0,C499,0)</f>
        <v>0</v>
      </c>
      <c r="K499" s="318" t="str">
        <f>IF(C499*O499=0,"",C499)</f>
        <v/>
      </c>
      <c r="O499" s="318">
        <f>IF(ISBLANK(L499),0,1)</f>
        <v>0</v>
      </c>
      <c r="P499" s="318">
        <f>IF(ISBLANK(M499),0,1)</f>
        <v>0</v>
      </c>
      <c r="Q499" s="318">
        <f>O499+P499</f>
        <v>0</v>
      </c>
      <c r="R499" s="318">
        <f>SUM(Q374:Q499)</f>
        <v>1</v>
      </c>
      <c r="S499" s="318">
        <f>R499/$X$2</f>
        <v>4.3478260869565216E-2</v>
      </c>
      <c r="T499" s="318">
        <f>IF(S499&gt;=$X$3,1,0)</f>
        <v>0</v>
      </c>
      <c r="U499" s="318">
        <f>O499*T499+P499*T499</f>
        <v>0</v>
      </c>
    </row>
    <row r="500" spans="1:21" s="318" customFormat="1" x14ac:dyDescent="0.2">
      <c r="A500" s="322">
        <v>37252</v>
      </c>
      <c r="B500" s="321">
        <v>166.11999499999999</v>
      </c>
      <c r="C500" s="320">
        <f>LN(B500/B499)</f>
        <v>2.8514910041148551E-2</v>
      </c>
      <c r="D500" s="320">
        <f>AVERAGE(C480:C500)</f>
        <v>2.7586000032525466E-3</v>
      </c>
      <c r="E500" s="318">
        <f>_xlfn.STDEV.S(C480:C500)</f>
        <v>9.8612326470682854E-3</v>
      </c>
      <c r="F500" s="318">
        <f>E500*(21/(21-1.5))</f>
        <v>1.0619789004535076E-2</v>
      </c>
      <c r="G500" s="318">
        <f>_xlfn.VAR.S(C480:C500)</f>
        <v>9.7243909319605376E-5</v>
      </c>
      <c r="H500" s="318">
        <f>G500*(21/(21-1))</f>
        <v>1.0210610478558565E-4</v>
      </c>
      <c r="I500" s="320">
        <f>(SUM(C437:C457)*1+SUM(C458:C478)*2+SUM(C479:C499)*3)/6</f>
        <v>3.7439378475084821E-2</v>
      </c>
      <c r="J500" s="318">
        <f>IF(C500*O500&lt;&gt;0,C500,0)</f>
        <v>0</v>
      </c>
      <c r="K500" s="318" t="str">
        <f>IF(C500*O500=0,"",C500)</f>
        <v/>
      </c>
      <c r="O500" s="318">
        <f>IF(ISBLANK(L500),0,1)</f>
        <v>0</v>
      </c>
      <c r="P500" s="318">
        <f>IF(ISBLANK(M500),0,1)</f>
        <v>0</v>
      </c>
      <c r="Q500" s="318">
        <f>O500+P500</f>
        <v>0</v>
      </c>
      <c r="R500" s="318">
        <f>SUM(Q375:Q500)</f>
        <v>1</v>
      </c>
      <c r="S500" s="318">
        <f>R500/$X$2</f>
        <v>4.3478260869565216E-2</v>
      </c>
      <c r="T500" s="318">
        <f>IF(S500&gt;=$X$3,1,0)</f>
        <v>0</v>
      </c>
      <c r="U500" s="318">
        <f>O500*T500+P500*T500</f>
        <v>0</v>
      </c>
    </row>
    <row r="501" spans="1:21" s="318" customFormat="1" x14ac:dyDescent="0.2">
      <c r="A501" s="322">
        <v>37253</v>
      </c>
      <c r="B501" s="321">
        <v>167.179993</v>
      </c>
      <c r="C501" s="320">
        <f>LN(B501/B500)</f>
        <v>6.3606457361434603E-3</v>
      </c>
      <c r="D501" s="320">
        <f>AVERAGE(C481:C501)</f>
        <v>2.8160836138316201E-3</v>
      </c>
      <c r="E501" s="318">
        <f>_xlfn.STDEV.S(C481:C501)</f>
        <v>9.8793927710518672E-3</v>
      </c>
      <c r="F501" s="318">
        <f>E501*(21/(21-1.5))</f>
        <v>1.063934606113278E-2</v>
      </c>
      <c r="G501" s="318">
        <f>_xlfn.VAR.S(C481:C501)</f>
        <v>9.7602401524711895E-5</v>
      </c>
      <c r="H501" s="318">
        <f>G501*(21/(21-1))</f>
        <v>1.0248252160094749E-4</v>
      </c>
      <c r="I501" s="320">
        <f>(SUM(C438:C458)*1+SUM(C459:C479)*2+SUM(C480:C500)*3)/6</f>
        <v>5.346284620200583E-2</v>
      </c>
      <c r="J501" s="318">
        <f>IF(C501*O501&lt;&gt;0,C501,0)</f>
        <v>0</v>
      </c>
      <c r="K501" s="318" t="str">
        <f>IF(C501*O501=0,"",C501)</f>
        <v/>
      </c>
      <c r="O501" s="318">
        <f>IF(ISBLANK(L501),0,1)</f>
        <v>0</v>
      </c>
      <c r="P501" s="318">
        <f>IF(ISBLANK(M501),0,1)</f>
        <v>0</v>
      </c>
      <c r="Q501" s="318">
        <f>O501+P501</f>
        <v>0</v>
      </c>
      <c r="R501" s="318">
        <f>SUM(Q376:Q501)</f>
        <v>0</v>
      </c>
      <c r="S501" s="318">
        <f>R501/$X$2</f>
        <v>0</v>
      </c>
      <c r="T501" s="318">
        <f>IF(S501&gt;=$X$3,1,0)</f>
        <v>0</v>
      </c>
      <c r="U501" s="318">
        <f>O501*T501+P501*T501</f>
        <v>0</v>
      </c>
    </row>
    <row r="502" spans="1:21" s="318" customFormat="1" x14ac:dyDescent="0.2">
      <c r="A502" s="322">
        <v>37257</v>
      </c>
      <c r="B502" s="321">
        <v>167.179993</v>
      </c>
      <c r="C502" s="320">
        <f>LN(B502/B501)</f>
        <v>0</v>
      </c>
      <c r="D502" s="320">
        <f>AVERAGE(C482:C502)</f>
        <v>2.6471582895572381E-3</v>
      </c>
      <c r="E502" s="318">
        <f>_xlfn.STDEV.S(C482:C502)</f>
        <v>9.8965757617517219E-3</v>
      </c>
      <c r="F502" s="318">
        <f>E502*(21/(21-1.5))</f>
        <v>1.0657850820348008E-2</v>
      </c>
      <c r="G502" s="318">
        <f>_xlfn.VAR.S(C482:C502)</f>
        <v>9.794221180809166E-5</v>
      </c>
      <c r="H502" s="318">
        <f>G502*(21/(21-1))</f>
        <v>1.0283932239849624E-4</v>
      </c>
      <c r="I502" s="320">
        <f>(SUM(C439:C459)*1+SUM(C460:C480)*2+SUM(C481:C501)*3)/6</f>
        <v>5.1332565085344582E-2</v>
      </c>
      <c r="J502" s="318">
        <f>IF(C502*O502&lt;&gt;0,C502,0)</f>
        <v>0</v>
      </c>
      <c r="K502" s="318" t="str">
        <f>IF(C502*O502=0,"",C502)</f>
        <v/>
      </c>
      <c r="O502" s="318">
        <f>IF(ISBLANK(L502),0,1)</f>
        <v>0</v>
      </c>
      <c r="P502" s="318">
        <f>IF(ISBLANK(M502),0,1)</f>
        <v>0</v>
      </c>
      <c r="Q502" s="318">
        <f>O502+P502</f>
        <v>0</v>
      </c>
      <c r="R502" s="318">
        <f>SUM(Q377:Q502)</f>
        <v>0</v>
      </c>
      <c r="S502" s="318">
        <f>R502/$X$2</f>
        <v>0</v>
      </c>
      <c r="T502" s="318">
        <f>IF(S502&gt;=$X$3,1,0)</f>
        <v>0</v>
      </c>
      <c r="U502" s="318">
        <f>O502*T502+P502*T502</f>
        <v>0</v>
      </c>
    </row>
    <row r="503" spans="1:21" s="318" customFormat="1" x14ac:dyDescent="0.2">
      <c r="A503" s="322">
        <v>37258</v>
      </c>
      <c r="B503" s="321">
        <v>167.85000600000001</v>
      </c>
      <c r="C503" s="320">
        <f>LN(B503/B502)</f>
        <v>3.9997247722734402E-3</v>
      </c>
      <c r="D503" s="320">
        <f>AVERAGE(C483:C503)</f>
        <v>3.0246809260845177E-3</v>
      </c>
      <c r="E503" s="318">
        <f>_xlfn.STDEV.S(C483:C503)</f>
        <v>9.7837740164330826E-3</v>
      </c>
      <c r="F503" s="318">
        <f>E503*(21/(21-1.5))</f>
        <v>1.0536372017697165E-2</v>
      </c>
      <c r="G503" s="318">
        <f>_xlfn.VAR.S(C483:C503)</f>
        <v>9.5722234004631132E-5</v>
      </c>
      <c r="H503" s="318">
        <f>G503*(21/(21-1))</f>
        <v>1.0050834570486269E-4</v>
      </c>
      <c r="I503" s="320">
        <f>(SUM(C440:C460)*1+SUM(C461:C481)*2+SUM(C482:C502)*3)/6</f>
        <v>4.7303604323097048E-2</v>
      </c>
      <c r="J503" s="318">
        <f>IF(C503*O503&lt;&gt;0,C503,0)</f>
        <v>0</v>
      </c>
      <c r="K503" s="318" t="str">
        <f>IF(C503*O503=0,"",C503)</f>
        <v/>
      </c>
      <c r="O503" s="318">
        <f>IF(ISBLANK(L503),0,1)</f>
        <v>0</v>
      </c>
      <c r="P503" s="318">
        <f>IF(ISBLANK(M503),0,1)</f>
        <v>0</v>
      </c>
      <c r="Q503" s="318">
        <f>O503+P503</f>
        <v>0</v>
      </c>
      <c r="R503" s="318">
        <f>SUM(Q378:Q503)</f>
        <v>0</v>
      </c>
      <c r="S503" s="318">
        <f>R503/$X$2</f>
        <v>0</v>
      </c>
      <c r="T503" s="318">
        <f>IF(S503&gt;=$X$3,1,0)</f>
        <v>0</v>
      </c>
      <c r="U503" s="318">
        <f>O503*T503+P503*T503</f>
        <v>0</v>
      </c>
    </row>
    <row r="504" spans="1:21" s="318" customFormat="1" x14ac:dyDescent="0.2">
      <c r="A504" s="322">
        <v>37259</v>
      </c>
      <c r="B504" s="321">
        <v>169.78999300000001</v>
      </c>
      <c r="C504" s="320">
        <f>LN(B504/B503)</f>
        <v>1.1491578928275762E-2</v>
      </c>
      <c r="D504" s="320">
        <f>AVERAGE(C484:C504)</f>
        <v>3.4873290798733705E-3</v>
      </c>
      <c r="E504" s="318">
        <f>_xlfn.STDEV.S(C484:C504)</f>
        <v>9.950072481016467E-3</v>
      </c>
      <c r="F504" s="318">
        <f>E504*(21/(21-1.5))</f>
        <v>1.0715462671863888E-2</v>
      </c>
      <c r="G504" s="318">
        <f>_xlfn.VAR.S(C484:C504)</f>
        <v>9.9003942377481199E-5</v>
      </c>
      <c r="H504" s="318">
        <f>G504*(21/(21-1))</f>
        <v>1.0395413949635526E-4</v>
      </c>
      <c r="I504" s="320">
        <f>(SUM(C441:C461)*1+SUM(C462:C482)*2+SUM(C483:C503)*3)/6</f>
        <v>5.3846839151328423E-2</v>
      </c>
      <c r="J504" s="318">
        <f>IF(C504*O504&lt;&gt;0,C504,0)</f>
        <v>0</v>
      </c>
      <c r="K504" s="318" t="str">
        <f>IF(C504*O504=0,"",C504)</f>
        <v/>
      </c>
      <c r="O504" s="318">
        <f>IF(ISBLANK(L504),0,1)</f>
        <v>0</v>
      </c>
      <c r="P504" s="318">
        <f>IF(ISBLANK(M504),0,1)</f>
        <v>0</v>
      </c>
      <c r="Q504" s="318">
        <f>O504+P504</f>
        <v>0</v>
      </c>
      <c r="R504" s="318">
        <f>SUM(Q379:Q504)</f>
        <v>0</v>
      </c>
      <c r="S504" s="318">
        <f>R504/$X$2</f>
        <v>0</v>
      </c>
      <c r="T504" s="318">
        <f>IF(S504&gt;=$X$3,1,0)</f>
        <v>0</v>
      </c>
      <c r="U504" s="318">
        <f>O504*T504+P504*T504</f>
        <v>0</v>
      </c>
    </row>
    <row r="505" spans="1:21" s="318" customFormat="1" x14ac:dyDescent="0.2">
      <c r="A505" s="322">
        <v>37260</v>
      </c>
      <c r="B505" s="321">
        <v>171.33000200000001</v>
      </c>
      <c r="C505" s="320">
        <f>LN(B505/B504)</f>
        <v>9.0291949177390175E-3</v>
      </c>
      <c r="D505" s="320">
        <f>AVERAGE(C485:C505)</f>
        <v>3.5894952576974791E-3</v>
      </c>
      <c r="E505" s="318">
        <f>_xlfn.STDEV.S(C485:C505)</f>
        <v>9.9975911033407996E-3</v>
      </c>
      <c r="F505" s="318">
        <f>E505*(21/(21-1.5))</f>
        <v>1.0766636572828553E-2</v>
      </c>
      <c r="G505" s="318">
        <f>_xlfn.VAR.S(C485:C505)</f>
        <v>9.9951827869599119E-5</v>
      </c>
      <c r="H505" s="318">
        <f>G505*(21/(21-1))</f>
        <v>1.0494941926307908E-4</v>
      </c>
      <c r="I505" s="320">
        <f>(SUM(C442:C462)*1+SUM(C463:C483)*2+SUM(C484:C504)*3)/6</f>
        <v>5.8799888361819375E-2</v>
      </c>
      <c r="J505" s="318">
        <f>IF(C505*O505&lt;&gt;0,C505,0)</f>
        <v>0</v>
      </c>
      <c r="K505" s="318" t="str">
        <f>IF(C505*O505=0,"",C505)</f>
        <v/>
      </c>
      <c r="O505" s="318">
        <f>IF(ISBLANK(L505),0,1)</f>
        <v>0</v>
      </c>
      <c r="P505" s="318">
        <f>IF(ISBLANK(M505),0,1)</f>
        <v>0</v>
      </c>
      <c r="Q505" s="318">
        <f>O505+P505</f>
        <v>0</v>
      </c>
      <c r="R505" s="318">
        <f>SUM(Q380:Q505)</f>
        <v>0</v>
      </c>
      <c r="S505" s="318">
        <f>R505/$X$2</f>
        <v>0</v>
      </c>
      <c r="T505" s="318">
        <f>IF(S505&gt;=$X$3,1,0)</f>
        <v>0</v>
      </c>
      <c r="U505" s="318">
        <f>O505*T505+P505*T505</f>
        <v>0</v>
      </c>
    </row>
    <row r="506" spans="1:21" s="318" customFormat="1" x14ac:dyDescent="0.2">
      <c r="A506" s="322">
        <v>37263</v>
      </c>
      <c r="B506" s="321">
        <v>170.64999399999999</v>
      </c>
      <c r="C506" s="320">
        <f>LN(B506/B505)</f>
        <v>-3.97689282522826E-3</v>
      </c>
      <c r="D506" s="320">
        <f>AVERAGE(C486:C506)</f>
        <v>3.6887041730716301E-3</v>
      </c>
      <c r="E506" s="318">
        <f>_xlfn.STDEV.S(C486:C506)</f>
        <v>9.9069721206195022E-3</v>
      </c>
      <c r="F506" s="318">
        <f>E506*(21/(21-1.5))</f>
        <v>1.0669046899128695E-2</v>
      </c>
      <c r="G506" s="318">
        <f>_xlfn.VAR.S(C486:C506)</f>
        <v>9.8148096598732061E-5</v>
      </c>
      <c r="H506" s="318">
        <f>G506*(21/(21-1))</f>
        <v>1.0305550142866867E-4</v>
      </c>
      <c r="I506" s="320">
        <f>(SUM(C443:C463)*1+SUM(C464:C484)*2+SUM(C485:C505)*3)/6</f>
        <v>6.5646013565321168E-2</v>
      </c>
      <c r="J506" s="318">
        <f>IF(C506*O506&lt;&gt;0,C506,0)</f>
        <v>0</v>
      </c>
      <c r="K506" s="318" t="str">
        <f>IF(C506*O506=0,"",C506)</f>
        <v/>
      </c>
      <c r="O506" s="318">
        <f>IF(ISBLANK(L506),0,1)</f>
        <v>0</v>
      </c>
      <c r="P506" s="318">
        <f>IF(ISBLANK(M506),0,1)</f>
        <v>0</v>
      </c>
      <c r="Q506" s="318">
        <f>O506+P506</f>
        <v>0</v>
      </c>
      <c r="R506" s="318">
        <f>SUM(Q381:Q506)</f>
        <v>0</v>
      </c>
      <c r="S506" s="318">
        <f>R506/$X$2</f>
        <v>0</v>
      </c>
      <c r="T506" s="318">
        <f>IF(S506&gt;=$X$3,1,0)</f>
        <v>0</v>
      </c>
      <c r="U506" s="318">
        <f>O506*T506+P506*T506</f>
        <v>0</v>
      </c>
    </row>
    <row r="507" spans="1:21" s="318" customFormat="1" x14ac:dyDescent="0.2">
      <c r="A507" s="322">
        <v>37264</v>
      </c>
      <c r="B507" s="321">
        <v>168.529999</v>
      </c>
      <c r="C507" s="320">
        <f>LN(B507/B506)</f>
        <v>-1.2500870638764849E-2</v>
      </c>
      <c r="D507" s="320">
        <f>AVERAGE(C487:C507)</f>
        <v>2.5120388501370665E-3</v>
      </c>
      <c r="E507" s="318">
        <f>_xlfn.STDEV.S(C487:C507)</f>
        <v>1.0303862705591929E-2</v>
      </c>
      <c r="F507" s="318">
        <f>E507*(21/(21-1.5))</f>
        <v>1.1096467529098999E-2</v>
      </c>
      <c r="G507" s="318">
        <f>_xlfn.VAR.S(C487:C507)</f>
        <v>1.0616958665568821E-4</v>
      </c>
      <c r="H507" s="318">
        <f>G507*(21/(21-1))</f>
        <v>1.1147806598847263E-4</v>
      </c>
      <c r="I507" s="320">
        <f>(SUM(C444:C464)*1+SUM(C465:C485)*2+SUM(C486:C506)*3)/6</f>
        <v>6.3391780109062892E-2</v>
      </c>
      <c r="J507" s="318">
        <f>IF(C507*O507&lt;&gt;0,C507,0)</f>
        <v>0</v>
      </c>
      <c r="K507" s="318" t="str">
        <f>IF(C507*O507=0,"",C507)</f>
        <v/>
      </c>
      <c r="O507" s="318">
        <f>IF(ISBLANK(L507),0,1)</f>
        <v>0</v>
      </c>
      <c r="P507" s="318">
        <f>IF(ISBLANK(M507),0,1)</f>
        <v>0</v>
      </c>
      <c r="Q507" s="318">
        <f>O507+P507</f>
        <v>0</v>
      </c>
      <c r="R507" s="318">
        <f>SUM(Q382:Q507)</f>
        <v>0</v>
      </c>
      <c r="S507" s="318">
        <f>R507/$X$2</f>
        <v>0</v>
      </c>
      <c r="T507" s="318">
        <f>IF(S507&gt;=$X$3,1,0)</f>
        <v>0</v>
      </c>
      <c r="U507" s="318">
        <f>O507*T507+P507*T507</f>
        <v>0</v>
      </c>
    </row>
    <row r="508" spans="1:21" s="318" customFormat="1" x14ac:dyDescent="0.2">
      <c r="A508" s="322">
        <v>37265</v>
      </c>
      <c r="B508" s="321">
        <v>168.88999899999999</v>
      </c>
      <c r="C508" s="320">
        <f>LN(B508/B507)</f>
        <v>2.133839954549189E-3</v>
      </c>
      <c r="D508" s="320">
        <f>AVERAGE(C488:C508)</f>
        <v>1.8894224222174257E-3</v>
      </c>
      <c r="E508" s="318">
        <f>_xlfn.STDEV.S(C488:C508)</f>
        <v>9.8848033128723263E-3</v>
      </c>
      <c r="F508" s="318">
        <f>E508*(21/(21-1.5))</f>
        <v>1.0645172798477889E-2</v>
      </c>
      <c r="G508" s="318">
        <f>_xlfn.VAR.S(C488:C508)</f>
        <v>9.7709336534171728E-5</v>
      </c>
      <c r="H508" s="318">
        <f>G508*(21/(21-1))</f>
        <v>1.0259480336088032E-4</v>
      </c>
      <c r="I508" s="320">
        <f>(SUM(C445:C465)*1+SUM(C466:C486)*2+SUM(C487:C507)*3)/6</f>
        <v>5.3741630377960224E-2</v>
      </c>
      <c r="J508" s="318">
        <f>IF(C508*O508&lt;&gt;0,C508,0)</f>
        <v>0</v>
      </c>
      <c r="K508" s="318" t="str">
        <f>IF(C508*O508=0,"",C508)</f>
        <v/>
      </c>
      <c r="O508" s="318">
        <f>IF(ISBLANK(L508),0,1)</f>
        <v>0</v>
      </c>
      <c r="P508" s="318">
        <f>IF(ISBLANK(M508),0,1)</f>
        <v>0</v>
      </c>
      <c r="Q508" s="318">
        <f>O508+P508</f>
        <v>0</v>
      </c>
      <c r="R508" s="318">
        <f>SUM(Q383:Q508)</f>
        <v>0</v>
      </c>
      <c r="S508" s="318">
        <f>R508/$X$2</f>
        <v>0</v>
      </c>
      <c r="T508" s="318">
        <f>IF(S508&gt;=$X$3,1,0)</f>
        <v>0</v>
      </c>
      <c r="U508" s="318">
        <f>O508*T508+P508*T508</f>
        <v>0</v>
      </c>
    </row>
    <row r="509" spans="1:21" s="318" customFormat="1" x14ac:dyDescent="0.2">
      <c r="A509" s="322">
        <v>37266</v>
      </c>
      <c r="B509" s="321">
        <v>168.11999499999999</v>
      </c>
      <c r="C509" s="320">
        <f>LN(B509/B508)</f>
        <v>-4.5696291125621145E-3</v>
      </c>
      <c r="D509" s="320">
        <f>AVERAGE(C489:C509)</f>
        <v>1.6424961836068559E-3</v>
      </c>
      <c r="E509" s="318">
        <f>_xlfn.STDEV.S(C489:C509)</f>
        <v>9.9824936644210948E-3</v>
      </c>
      <c r="F509" s="318">
        <f>E509*(21/(21-1.5))</f>
        <v>1.0750377792453487E-2</v>
      </c>
      <c r="G509" s="318">
        <f>_xlfn.VAR.S(C489:C509)</f>
        <v>9.9650179760207299E-5</v>
      </c>
      <c r="H509" s="318">
        <f>G509*(21/(21-1))</f>
        <v>1.0463268874821766E-4</v>
      </c>
      <c r="I509" s="320">
        <f>(SUM(C446:C466)*1+SUM(C467:C487)*2+SUM(C488:C508)*3)/6</f>
        <v>5.3345950281163401E-2</v>
      </c>
      <c r="J509" s="318">
        <f>IF(C509*O509&lt;&gt;0,C509,0)</f>
        <v>0</v>
      </c>
      <c r="K509" s="318" t="str">
        <f>IF(C509*O509=0,"",C509)</f>
        <v/>
      </c>
      <c r="O509" s="318">
        <f>IF(ISBLANK(L509),0,1)</f>
        <v>0</v>
      </c>
      <c r="P509" s="318">
        <f>IF(ISBLANK(M509),0,1)</f>
        <v>0</v>
      </c>
      <c r="Q509" s="318">
        <f>O509+P509</f>
        <v>0</v>
      </c>
      <c r="R509" s="318">
        <f>SUM(Q384:Q509)</f>
        <v>0</v>
      </c>
      <c r="S509" s="318">
        <f>R509/$X$2</f>
        <v>0</v>
      </c>
      <c r="T509" s="318">
        <f>IF(S509&gt;=$X$3,1,0)</f>
        <v>0</v>
      </c>
      <c r="U509" s="318">
        <f>O509*T509+P509*T509</f>
        <v>0</v>
      </c>
    </row>
    <row r="510" spans="1:21" s="318" customFormat="1" x14ac:dyDescent="0.2">
      <c r="A510" s="322">
        <v>37267</v>
      </c>
      <c r="B510" s="321">
        <v>168.10000600000001</v>
      </c>
      <c r="C510" s="320">
        <f>LN(B510/B509)</f>
        <v>-1.1890428864482043E-4</v>
      </c>
      <c r="D510" s="320">
        <f>AVERAGE(C490:C510)</f>
        <v>1.8277846685496907E-3</v>
      </c>
      <c r="E510" s="318">
        <f>_xlfn.STDEV.S(C490:C510)</f>
        <v>9.9081654954227671E-3</v>
      </c>
      <c r="F510" s="318">
        <f>E510*(21/(21-1.5))</f>
        <v>1.0670332071993749E-2</v>
      </c>
      <c r="G510" s="318">
        <f>_xlfn.VAR.S(C490:C510)</f>
        <v>9.8171743484686298E-5</v>
      </c>
      <c r="H510" s="318">
        <f>G510*(21/(21-1))</f>
        <v>1.0308033065892062E-4</v>
      </c>
      <c r="I510" s="320">
        <f>(SUM(C447:C467)*1+SUM(C468:C488)*2+SUM(C489:C509)*3)/6</f>
        <v>4.8661825557596815E-2</v>
      </c>
      <c r="J510" s="318">
        <f>IF(C510*O510&lt;&gt;0,C510,0)</f>
        <v>0</v>
      </c>
      <c r="K510" s="318" t="str">
        <f>IF(C510*O510=0,"",C510)</f>
        <v/>
      </c>
      <c r="O510" s="318">
        <f>IF(ISBLANK(L510),0,1)</f>
        <v>0</v>
      </c>
      <c r="P510" s="318">
        <f>IF(ISBLANK(M510),0,1)</f>
        <v>0</v>
      </c>
      <c r="Q510" s="318">
        <f>O510+P510</f>
        <v>0</v>
      </c>
      <c r="R510" s="318">
        <f>SUM(Q385:Q510)</f>
        <v>0</v>
      </c>
      <c r="S510" s="318">
        <f>R510/$X$2</f>
        <v>0</v>
      </c>
      <c r="T510" s="318">
        <f>IF(S510&gt;=$X$3,1,0)</f>
        <v>0</v>
      </c>
      <c r="U510" s="318">
        <f>O510*T510+P510*T510</f>
        <v>0</v>
      </c>
    </row>
    <row r="511" spans="1:21" s="318" customFormat="1" x14ac:dyDescent="0.2">
      <c r="A511" s="322">
        <v>37270</v>
      </c>
      <c r="B511" s="321">
        <v>167.41000399999999</v>
      </c>
      <c r="C511" s="320">
        <f>LN(B511/B510)</f>
        <v>-4.11315878648086E-3</v>
      </c>
      <c r="D511" s="320">
        <f>AVERAGE(C491:C511)</f>
        <v>1.7822847176229535E-3</v>
      </c>
      <c r="E511" s="318">
        <f>_xlfn.STDEV.S(C491:C511)</f>
        <v>9.9343634596150247E-3</v>
      </c>
      <c r="F511" s="318">
        <f>E511*(21/(21-1.5))</f>
        <v>1.0698545264200795E-2</v>
      </c>
      <c r="G511" s="318">
        <f>_xlfn.VAR.S(C491:C511)</f>
        <v>9.8691577347734217E-5</v>
      </c>
      <c r="H511" s="318">
        <f>G511*(21/(21-1))</f>
        <v>1.0362615621512093E-4</v>
      </c>
      <c r="I511" s="320">
        <f>(SUM(C448:C468)*1+SUM(C469:C489)*2+SUM(C490:C510)*3)/6</f>
        <v>4.6908173316199953E-2</v>
      </c>
      <c r="J511" s="318">
        <f>IF(C511*O511&lt;&gt;0,C511,0)</f>
        <v>0</v>
      </c>
      <c r="K511" s="318" t="str">
        <f>IF(C511*O511=0,"",C511)</f>
        <v/>
      </c>
      <c r="O511" s="318">
        <f>IF(ISBLANK(L511),0,1)</f>
        <v>0</v>
      </c>
      <c r="P511" s="318">
        <f>IF(ISBLANK(M511),0,1)</f>
        <v>0</v>
      </c>
      <c r="Q511" s="318">
        <f>O511+P511</f>
        <v>0</v>
      </c>
      <c r="R511" s="318">
        <f>SUM(Q386:Q511)</f>
        <v>0</v>
      </c>
      <c r="S511" s="318">
        <f>R511/$X$2</f>
        <v>0</v>
      </c>
      <c r="T511" s="318">
        <f>IF(S511&gt;=$X$3,1,0)</f>
        <v>0</v>
      </c>
      <c r="U511" s="318">
        <f>O511*T511+P511*T511</f>
        <v>0</v>
      </c>
    </row>
    <row r="512" spans="1:21" s="318" customFormat="1" x14ac:dyDescent="0.2">
      <c r="A512" s="322">
        <v>37271</v>
      </c>
      <c r="B512" s="321">
        <v>163.61999499999999</v>
      </c>
      <c r="C512" s="320">
        <f>LN(B512/B511)</f>
        <v>-2.2899281794188171E-2</v>
      </c>
      <c r="D512" s="320">
        <f>AVERAGE(C492:C512)</f>
        <v>6.711745929493943E-4</v>
      </c>
      <c r="E512" s="318">
        <f>_xlfn.STDEV.S(C492:C512)</f>
        <v>1.1303246445109608E-2</v>
      </c>
      <c r="F512" s="318">
        <f>E512*(21/(21-1.5))</f>
        <v>1.2172726940887269E-2</v>
      </c>
      <c r="G512" s="318">
        <f>_xlfn.VAR.S(C492:C512)</f>
        <v>1.2776338019888301E-4</v>
      </c>
      <c r="H512" s="318">
        <f>G512*(21/(21-1))</f>
        <v>1.3415154920882718E-4</v>
      </c>
      <c r="I512" s="320">
        <f>(SUM(C449:C469)*1+SUM(C470:C490)*2+SUM(C491:C511)*3)/6</f>
        <v>4.0100389830797202E-2</v>
      </c>
      <c r="J512" s="318">
        <f>IF(C512*O512&lt;&gt;0,C512,0)</f>
        <v>0</v>
      </c>
      <c r="K512" s="318" t="str">
        <f>IF(C512*O512=0,"",C512)</f>
        <v/>
      </c>
      <c r="O512" s="318">
        <f>IF(ISBLANK(L512),0,1)</f>
        <v>0</v>
      </c>
      <c r="P512" s="318">
        <f>IF(ISBLANK(M512),0,1)</f>
        <v>0</v>
      </c>
      <c r="Q512" s="318">
        <f>O512+P512</f>
        <v>0</v>
      </c>
      <c r="R512" s="318">
        <f>SUM(Q387:Q512)</f>
        <v>0</v>
      </c>
      <c r="S512" s="318">
        <f>R512/$X$2</f>
        <v>0</v>
      </c>
      <c r="T512" s="318">
        <f>IF(S512&gt;=$X$3,1,0)</f>
        <v>0</v>
      </c>
      <c r="U512" s="318">
        <f>O512*T512+P512*T512</f>
        <v>0</v>
      </c>
    </row>
    <row r="513" spans="1:21" s="318" customFormat="1" x14ac:dyDescent="0.2">
      <c r="A513" s="322">
        <v>37272</v>
      </c>
      <c r="B513" s="321">
        <v>161.28999300000001</v>
      </c>
      <c r="C513" s="320">
        <f>LN(B513/B512)</f>
        <v>-1.4342691997936747E-2</v>
      </c>
      <c r="D513" s="320">
        <f>AVERAGE(C493:C513)</f>
        <v>-2.4736047011541943E-4</v>
      </c>
      <c r="E513" s="318">
        <f>_xlfn.STDEV.S(C493:C513)</f>
        <v>1.1714706927031944E-2</v>
      </c>
      <c r="F513" s="318">
        <f>E513*(21/(21-1.5))</f>
        <v>1.2615838229111324E-2</v>
      </c>
      <c r="G513" s="318">
        <f>_xlfn.VAR.S(C493:C513)</f>
        <v>1.3723435838625022E-4</v>
      </c>
      <c r="H513" s="318">
        <f>G513*(21/(21-1))</f>
        <v>1.4409607630556275E-4</v>
      </c>
      <c r="I513" s="320">
        <f>(SUM(C450:C470)*1+SUM(C471:C491)*2+SUM(C492:C512)*3)/6</f>
        <v>3.4056389392607946E-2</v>
      </c>
      <c r="J513" s="318">
        <f>IF(C513*O513&lt;&gt;0,C513,0)</f>
        <v>0</v>
      </c>
      <c r="K513" s="318" t="str">
        <f>IF(C513*O513=0,"",C513)</f>
        <v/>
      </c>
      <c r="O513" s="318">
        <f>IF(ISBLANK(L513),0,1)</f>
        <v>0</v>
      </c>
      <c r="P513" s="318">
        <f>IF(ISBLANK(M513),0,1)</f>
        <v>0</v>
      </c>
      <c r="Q513" s="318">
        <f>O513+P513</f>
        <v>0</v>
      </c>
      <c r="R513" s="318">
        <f>SUM(Q388:Q513)</f>
        <v>0</v>
      </c>
      <c r="S513" s="318">
        <f>R513/$X$2</f>
        <v>0</v>
      </c>
      <c r="T513" s="318">
        <f>IF(S513&gt;=$X$3,1,0)</f>
        <v>0</v>
      </c>
      <c r="U513" s="318">
        <f>O513*T513+P513*T513</f>
        <v>0</v>
      </c>
    </row>
    <row r="514" spans="1:21" s="318" customFormat="1" x14ac:dyDescent="0.2">
      <c r="A514" s="322">
        <v>37273</v>
      </c>
      <c r="B514" s="321">
        <v>163.03999300000001</v>
      </c>
      <c r="C514" s="320">
        <f>LN(B514/B513)</f>
        <v>1.0791583011161093E-2</v>
      </c>
      <c r="D514" s="320">
        <f>AVERAGE(C494:C514)</f>
        <v>1.0095032103189351E-3</v>
      </c>
      <c r="E514" s="318">
        <f>_xlfn.STDEV.S(C494:C514)</f>
        <v>1.1396467942955501E-2</v>
      </c>
      <c r="F514" s="318">
        <f>E514*(21/(21-1.5))</f>
        <v>1.2273119323182846E-2</v>
      </c>
      <c r="G514" s="318">
        <f>_xlfn.VAR.S(C494:C514)</f>
        <v>1.2987948157481237E-4</v>
      </c>
      <c r="H514" s="318">
        <f>G514*(21/(21-1))</f>
        <v>1.3637345565355299E-4</v>
      </c>
      <c r="I514" s="320">
        <f>(SUM(C451:C471)*1+SUM(C472:C492)*2+SUM(C493:C513)*3)/6</f>
        <v>2.4056727408015708E-2</v>
      </c>
      <c r="J514" s="318">
        <f>IF(C514*O514&lt;&gt;0,C514,0)</f>
        <v>0</v>
      </c>
      <c r="K514" s="318" t="str">
        <f>IF(C514*O514=0,"",C514)</f>
        <v/>
      </c>
      <c r="O514" s="318">
        <f>IF(ISBLANK(L514),0,1)</f>
        <v>0</v>
      </c>
      <c r="P514" s="318">
        <f>IF(ISBLANK(M514),0,1)</f>
        <v>0</v>
      </c>
      <c r="Q514" s="318">
        <f>O514+P514</f>
        <v>0</v>
      </c>
      <c r="R514" s="318">
        <f>SUM(Q389:Q514)</f>
        <v>0</v>
      </c>
      <c r="S514" s="318">
        <f>R514/$X$2</f>
        <v>0</v>
      </c>
      <c r="T514" s="318">
        <f>IF(S514&gt;=$X$3,1,0)</f>
        <v>0</v>
      </c>
      <c r="U514" s="318">
        <f>O514*T514+P514*T514</f>
        <v>0</v>
      </c>
    </row>
    <row r="515" spans="1:21" s="318" customFormat="1" x14ac:dyDescent="0.2">
      <c r="A515" s="322">
        <v>37274</v>
      </c>
      <c r="B515" s="321">
        <v>161.86000100000001</v>
      </c>
      <c r="C515" s="320">
        <f>LN(B515/B514)</f>
        <v>-7.2637562944300061E-3</v>
      </c>
      <c r="D515" s="320">
        <f>AVERAGE(C495:C515)</f>
        <v>5.7121878629072325E-4</v>
      </c>
      <c r="E515" s="318">
        <f>_xlfn.STDEV.S(C495:C515)</f>
        <v>1.1535025506979291E-2</v>
      </c>
      <c r="F515" s="318">
        <f>E515*(21/(21-1.5))</f>
        <v>1.2422335161362312E-2</v>
      </c>
      <c r="G515" s="318">
        <f>_xlfn.VAR.S(C495:C515)</f>
        <v>1.3305681344666286E-4</v>
      </c>
      <c r="H515" s="318">
        <f>G515*(21/(21-1))</f>
        <v>1.3970965411899602E-4</v>
      </c>
      <c r="I515" s="320">
        <f>(SUM(C452:C472)*1+SUM(C473:C493)*2+SUM(C494:C514)*3)/6</f>
        <v>2.8671680521566757E-2</v>
      </c>
      <c r="J515" s="318">
        <f>IF(C515*O515&lt;&gt;0,C515,0)</f>
        <v>0</v>
      </c>
      <c r="K515" s="318" t="str">
        <f>IF(C515*O515=0,"",C515)</f>
        <v/>
      </c>
      <c r="O515" s="318">
        <f>IF(ISBLANK(L515),0,1)</f>
        <v>0</v>
      </c>
      <c r="P515" s="318">
        <f>IF(ISBLANK(M515),0,1)</f>
        <v>0</v>
      </c>
      <c r="Q515" s="318">
        <f>O515+P515</f>
        <v>0</v>
      </c>
      <c r="R515" s="318">
        <f>SUM(Q390:Q515)</f>
        <v>0</v>
      </c>
      <c r="S515" s="318">
        <f>R515/$X$2</f>
        <v>0</v>
      </c>
      <c r="T515" s="318">
        <f>IF(S515&gt;=$X$3,1,0)</f>
        <v>0</v>
      </c>
      <c r="U515" s="318">
        <f>O515*T515+P515*T515</f>
        <v>0</v>
      </c>
    </row>
    <row r="516" spans="1:21" s="318" customFormat="1" x14ac:dyDescent="0.2">
      <c r="A516" s="322">
        <v>37277</v>
      </c>
      <c r="B516" s="321">
        <v>161.699997</v>
      </c>
      <c r="C516" s="320">
        <f>LN(B516/B515)</f>
        <v>-9.8902221554931385E-4</v>
      </c>
      <c r="D516" s="320">
        <f>AVERAGE(C496:C516)</f>
        <v>1.0902203228371581E-3</v>
      </c>
      <c r="E516" s="318">
        <f>_xlfn.STDEV.S(C496:C516)</f>
        <v>1.118633209775197E-2</v>
      </c>
      <c r="F516" s="318">
        <f>E516*(21/(21-1.5))</f>
        <v>1.2046819182194428E-2</v>
      </c>
      <c r="G516" s="318">
        <f>_xlfn.VAR.S(C496:C516)</f>
        <v>1.25134025801196E-4</v>
      </c>
      <c r="H516" s="318">
        <f>G516*(21/(21-1))</f>
        <v>1.313907270912558E-4</v>
      </c>
      <c r="I516" s="320">
        <f>(SUM(C453:C473)*1+SUM(C474:C494)*2+SUM(C495:C515)*3)/6</f>
        <v>2.276710634405037E-2</v>
      </c>
      <c r="J516" s="318">
        <f>IF(C516*O516&lt;&gt;0,C516,0)</f>
        <v>0</v>
      </c>
      <c r="K516" s="318" t="str">
        <f>IF(C516*O516=0,"",C516)</f>
        <v/>
      </c>
      <c r="O516" s="318">
        <f>IF(ISBLANK(L516),0,1)</f>
        <v>0</v>
      </c>
      <c r="P516" s="318">
        <f>IF(ISBLANK(M516),0,1)</f>
        <v>0</v>
      </c>
      <c r="Q516" s="318">
        <f>O516+P516</f>
        <v>0</v>
      </c>
      <c r="R516" s="318">
        <f>SUM(Q391:Q516)</f>
        <v>0</v>
      </c>
      <c r="S516" s="318">
        <f>R516/$X$2</f>
        <v>0</v>
      </c>
      <c r="T516" s="318">
        <f>IF(S516&gt;=$X$3,1,0)</f>
        <v>0</v>
      </c>
      <c r="U516" s="318">
        <f>O516*T516+P516*T516</f>
        <v>0</v>
      </c>
    </row>
    <row r="517" spans="1:21" s="318" customFormat="1" x14ac:dyDescent="0.2">
      <c r="A517" s="322">
        <v>37279</v>
      </c>
      <c r="B517" s="321">
        <v>161.39999399999999</v>
      </c>
      <c r="C517" s="320">
        <f>LN(B517/B516)</f>
        <v>-1.8570293690587474E-3</v>
      </c>
      <c r="D517" s="320">
        <f>AVERAGE(C497:C517)</f>
        <v>8.9644661430130889E-4</v>
      </c>
      <c r="E517" s="318">
        <f>_xlfn.STDEV.S(C497:C517)</f>
        <v>1.120115932300169E-2</v>
      </c>
      <c r="F517" s="318">
        <f>E517*(21/(21-1.5))</f>
        <v>1.2062786963232588E-2</v>
      </c>
      <c r="G517" s="318">
        <f>_xlfn.VAR.S(C497:C517)</f>
        <v>1.2546597017926769E-4</v>
      </c>
      <c r="H517" s="318">
        <f>G517*(21/(21-1))</f>
        <v>1.3173926868823108E-4</v>
      </c>
      <c r="I517" s="320">
        <f>(SUM(C454:C474)*1+SUM(C475:C495)*2+SUM(C496:C516)*3)/6</f>
        <v>2.6628884336339937E-2</v>
      </c>
      <c r="J517" s="318">
        <f>IF(C517*O517&lt;&gt;0,C517,0)</f>
        <v>0</v>
      </c>
      <c r="K517" s="318" t="str">
        <f>IF(C517*O517=0,"",C517)</f>
        <v/>
      </c>
      <c r="O517" s="318">
        <f>IF(ISBLANK(L517),0,1)</f>
        <v>0</v>
      </c>
      <c r="P517" s="318">
        <f>IF(ISBLANK(M517),0,1)</f>
        <v>0</v>
      </c>
      <c r="Q517" s="318">
        <f>O517+P517</f>
        <v>0</v>
      </c>
      <c r="R517" s="318">
        <f>SUM(Q392:Q517)</f>
        <v>0</v>
      </c>
      <c r="S517" s="318">
        <f>R517/$X$2</f>
        <v>0</v>
      </c>
      <c r="T517" s="318">
        <f>IF(S517&gt;=$X$3,1,0)</f>
        <v>0</v>
      </c>
      <c r="U517" s="318">
        <f>O517*T517+P517*T517</f>
        <v>0</v>
      </c>
    </row>
    <row r="518" spans="1:21" s="318" customFormat="1" x14ac:dyDescent="0.2">
      <c r="A518" s="322">
        <v>37280</v>
      </c>
      <c r="B518" s="321">
        <v>163.66000399999999</v>
      </c>
      <c r="C518" s="320">
        <f>LN(B518/B517)</f>
        <v>1.3905410879022952E-2</v>
      </c>
      <c r="D518" s="320">
        <f>AVERAGE(C498:C518)</f>
        <v>1.8057752924521924E-3</v>
      </c>
      <c r="E518" s="318">
        <f>_xlfn.STDEV.S(C498:C518)</f>
        <v>1.1454556493714602E-2</v>
      </c>
      <c r="F518" s="318">
        <f>E518*(21/(21-1.5))</f>
        <v>1.2335676224000339E-2</v>
      </c>
      <c r="G518" s="318">
        <f>_xlfn.VAR.S(C498:C518)</f>
        <v>1.3120686446769933E-4</v>
      </c>
      <c r="H518" s="318">
        <f>G518*(21/(21-1))</f>
        <v>1.3776720769108431E-4</v>
      </c>
      <c r="I518" s="320">
        <f>(SUM(C455:C475)*1+SUM(C476:C496)*2+SUM(C497:C517)*3)/6</f>
        <v>2.7376044395652398E-2</v>
      </c>
      <c r="J518" s="318">
        <f>IF(C518*O518&lt;&gt;0,C518,0)</f>
        <v>0</v>
      </c>
      <c r="K518" s="318" t="str">
        <f>IF(C518*O518=0,"",C518)</f>
        <v/>
      </c>
      <c r="O518" s="318">
        <f>IF(ISBLANK(L518),0,1)</f>
        <v>0</v>
      </c>
      <c r="P518" s="318">
        <f>IF(ISBLANK(M518),0,1)</f>
        <v>0</v>
      </c>
      <c r="Q518" s="318">
        <f>O518+P518</f>
        <v>0</v>
      </c>
      <c r="R518" s="318">
        <f>SUM(Q393:Q518)</f>
        <v>0</v>
      </c>
      <c r="S518" s="318">
        <f>R518/$X$2</f>
        <v>0</v>
      </c>
      <c r="T518" s="318">
        <f>IF(S518&gt;=$X$3,1,0)</f>
        <v>0</v>
      </c>
      <c r="U518" s="318">
        <f>O518*T518+P518*T518</f>
        <v>0</v>
      </c>
    </row>
    <row r="519" spans="1:21" s="318" customFormat="1" x14ac:dyDescent="0.2">
      <c r="A519" s="322">
        <v>37281</v>
      </c>
      <c r="B519" s="321">
        <v>163.270004</v>
      </c>
      <c r="C519" s="320">
        <f>LN(B519/B518)</f>
        <v>-2.3858329027809429E-3</v>
      </c>
      <c r="D519" s="320">
        <f>AVERAGE(C499:C519)</f>
        <v>1.0647008269751342E-3</v>
      </c>
      <c r="E519" s="318">
        <f>_xlfn.STDEV.S(C499:C519)</f>
        <v>1.1182296765843461E-2</v>
      </c>
      <c r="F519" s="318">
        <f>E519*(21/(21-1.5))</f>
        <v>1.2042473440139111E-2</v>
      </c>
      <c r="G519" s="318">
        <f>_xlfn.VAR.S(C499:C519)</f>
        <v>1.2504376095939313E-4</v>
      </c>
      <c r="H519" s="318">
        <f>G519*(21/(21-1))</f>
        <v>1.3129594900736279E-4</v>
      </c>
      <c r="I519" s="320">
        <f>(SUM(C456:C476)*1+SUM(C477:C497)*2+SUM(C498:C518)*3)/6</f>
        <v>3.2115163481170786E-2</v>
      </c>
      <c r="J519" s="318">
        <f>IF(C519*O519&lt;&gt;0,C519,0)</f>
        <v>0</v>
      </c>
      <c r="K519" s="318" t="str">
        <f>IF(C519*O519=0,"",C519)</f>
        <v/>
      </c>
      <c r="O519" s="318">
        <f>IF(ISBLANK(L519),0,1)</f>
        <v>0</v>
      </c>
      <c r="P519" s="318">
        <f>IF(ISBLANK(M519),0,1)</f>
        <v>0</v>
      </c>
      <c r="Q519" s="318">
        <f>O519+P519</f>
        <v>0</v>
      </c>
      <c r="R519" s="318">
        <f>SUM(Q394:Q519)</f>
        <v>0</v>
      </c>
      <c r="S519" s="318">
        <f>R519/$X$2</f>
        <v>0</v>
      </c>
      <c r="T519" s="318">
        <f>IF(S519&gt;=$X$3,1,0)</f>
        <v>0</v>
      </c>
      <c r="U519" s="318">
        <f>O519*T519+P519*T519</f>
        <v>0</v>
      </c>
    </row>
    <row r="520" spans="1:21" s="318" customFormat="1" x14ac:dyDescent="0.2">
      <c r="A520" s="322">
        <v>37284</v>
      </c>
      <c r="B520" s="321">
        <v>164.83999600000001</v>
      </c>
      <c r="C520" s="320">
        <f>LN(B520/B519)</f>
        <v>9.5699855672931027E-3</v>
      </c>
      <c r="D520" s="320">
        <f>AVERAGE(C500:C520)</f>
        <v>9.8951445628484534E-4</v>
      </c>
      <c r="E520" s="318">
        <f>_xlfn.STDEV.S(C500:C520)</f>
        <v>1.1116216341491375E-2</v>
      </c>
      <c r="F520" s="318">
        <f>E520*(21/(21-1.5))</f>
        <v>1.1971309906221481E-2</v>
      </c>
      <c r="G520" s="318">
        <f>_xlfn.VAR.S(C500:C520)</f>
        <v>1.2357026575083988E-4</v>
      </c>
      <c r="H520" s="318">
        <f>G520*(21/(21-1))</f>
        <v>1.2974877903838188E-4</v>
      </c>
      <c r="I520" s="320">
        <f>(SUM(C457:C477)*1+SUM(C478:C498)*2+SUM(C499:C519)*3)/6</f>
        <v>2.8190698171451659E-2</v>
      </c>
      <c r="J520" s="318">
        <f>IF(C520*O520&lt;&gt;0,C520,0)</f>
        <v>0</v>
      </c>
      <c r="K520" s="318" t="str">
        <f>IF(C520*O520=0,"",C520)</f>
        <v/>
      </c>
      <c r="O520" s="318">
        <f>IF(ISBLANK(L520),0,1)</f>
        <v>0</v>
      </c>
      <c r="P520" s="318">
        <f>IF(ISBLANK(M520),0,1)</f>
        <v>0</v>
      </c>
      <c r="Q520" s="318">
        <f>O520+P520</f>
        <v>0</v>
      </c>
      <c r="R520" s="318">
        <f>SUM(Q395:Q520)</f>
        <v>0</v>
      </c>
      <c r="S520" s="318">
        <f>R520/$X$2</f>
        <v>0</v>
      </c>
      <c r="T520" s="318">
        <f>IF(S520&gt;=$X$3,1,0)</f>
        <v>0</v>
      </c>
      <c r="U520" s="318">
        <f>O520*T520+P520*T520</f>
        <v>0</v>
      </c>
    </row>
    <row r="521" spans="1:21" s="318" customFormat="1" x14ac:dyDescent="0.2">
      <c r="A521" s="322">
        <v>37285</v>
      </c>
      <c r="B521" s="321">
        <v>164.71000699999999</v>
      </c>
      <c r="C521" s="320">
        <f>LN(B521/B520)</f>
        <v>-7.8888791114052669E-4</v>
      </c>
      <c r="D521" s="320">
        <f>AVERAGE(C501:C521)</f>
        <v>-4.0590449382415882E-4</v>
      </c>
      <c r="E521" s="318">
        <f>_xlfn.STDEV.S(C501:C521)</f>
        <v>9.1543147010610167E-3</v>
      </c>
      <c r="F521" s="318">
        <f>E521*(21/(21-1.5))</f>
        <v>9.8584927549887867E-3</v>
      </c>
      <c r="G521" s="318">
        <f>_xlfn.VAR.S(C501:C521)</f>
        <v>8.3801477646061856E-5</v>
      </c>
      <c r="H521" s="318">
        <f>G521*(21/(21-1))</f>
        <v>8.7991551528364948E-5</v>
      </c>
      <c r="I521" s="320">
        <f>(SUM(C458:C478)*1+SUM(C479:C499)*2+SUM(C500:C520)*3)/6</f>
        <v>2.7743934539753112E-2</v>
      </c>
      <c r="J521" s="318">
        <f>IF(C521*O521&lt;&gt;0,C521,0)</f>
        <v>0</v>
      </c>
      <c r="K521" s="318" t="str">
        <f>IF(C521*O521=0,"",C521)</f>
        <v/>
      </c>
      <c r="O521" s="318">
        <f>IF(ISBLANK(L521),0,1)</f>
        <v>0</v>
      </c>
      <c r="P521" s="318">
        <f>IF(ISBLANK(M521),0,1)</f>
        <v>0</v>
      </c>
      <c r="Q521" s="318">
        <f>O521+P521</f>
        <v>0</v>
      </c>
      <c r="R521" s="318">
        <f>SUM(Q396:Q521)</f>
        <v>0</v>
      </c>
      <c r="S521" s="318">
        <f>R521/$X$2</f>
        <v>0</v>
      </c>
      <c r="T521" s="318">
        <f>IF(S521&gt;=$X$3,1,0)</f>
        <v>0</v>
      </c>
      <c r="U521" s="318">
        <f>O521*T521+P521*T521</f>
        <v>0</v>
      </c>
    </row>
    <row r="522" spans="1:21" s="318" customFormat="1" x14ac:dyDescent="0.2">
      <c r="A522" s="322">
        <v>37286</v>
      </c>
      <c r="B522" s="321">
        <v>162.259995</v>
      </c>
      <c r="C522" s="320">
        <f>LN(B522/B521)</f>
        <v>-1.498643814134426E-2</v>
      </c>
      <c r="D522" s="320">
        <f>AVERAGE(C502:C522)</f>
        <v>-1.4224322975140505E-3</v>
      </c>
      <c r="E522" s="318">
        <f>_xlfn.STDEV.S(C502:C522)</f>
        <v>9.5423671278772899E-3</v>
      </c>
      <c r="F522" s="318">
        <f>E522*(21/(21-1.5))</f>
        <v>1.0276395368483234E-2</v>
      </c>
      <c r="G522" s="318">
        <f>_xlfn.VAR.S(C502:C522)</f>
        <v>9.1056770403193094E-5</v>
      </c>
      <c r="H522" s="318">
        <f>G522*(21/(21-1))</f>
        <v>9.5609608923352752E-5</v>
      </c>
      <c r="I522" s="320">
        <f>(SUM(C459:C479)*1+SUM(C480:C500)*2+SUM(C501:C521)*3)/6</f>
        <v>2.504868903877408E-2</v>
      </c>
      <c r="J522" s="318">
        <f>IF(C522*O522&lt;&gt;0,C522,0)</f>
        <v>0</v>
      </c>
      <c r="K522" s="318" t="str">
        <f>IF(C522*O522=0,"",C522)</f>
        <v/>
      </c>
      <c r="O522" s="318">
        <f>IF(ISBLANK(L522),0,1)</f>
        <v>0</v>
      </c>
      <c r="P522" s="318">
        <f>IF(ISBLANK(M522),0,1)</f>
        <v>0</v>
      </c>
      <c r="Q522" s="318">
        <f>O522+P522</f>
        <v>0</v>
      </c>
      <c r="R522" s="318">
        <f>SUM(Q397:Q522)</f>
        <v>0</v>
      </c>
      <c r="S522" s="318">
        <f>R522/$X$2</f>
        <v>0</v>
      </c>
      <c r="T522" s="318">
        <f>IF(S522&gt;=$X$3,1,0)</f>
        <v>0</v>
      </c>
      <c r="U522" s="318">
        <f>O522*T522+P522*T522</f>
        <v>0</v>
      </c>
    </row>
    <row r="523" spans="1:21" s="318" customFormat="1" x14ac:dyDescent="0.2">
      <c r="A523" s="322">
        <v>37287</v>
      </c>
      <c r="B523" s="321">
        <v>163.550003</v>
      </c>
      <c r="C523" s="320">
        <f>LN(B523/B522)</f>
        <v>7.9188161752303688E-3</v>
      </c>
      <c r="D523" s="320">
        <f>AVERAGE(C503:C523)</f>
        <v>-1.045345812979271E-3</v>
      </c>
      <c r="E523" s="318">
        <f>_xlfn.STDEV.S(C503:C523)</f>
        <v>9.755472666404242E-3</v>
      </c>
      <c r="F523" s="318">
        <f>E523*(21/(21-1.5))</f>
        <v>1.0505893640743029E-2</v>
      </c>
      <c r="G523" s="318">
        <f>_xlfn.VAR.S(C503:C523)</f>
        <v>9.5169246944960286E-5</v>
      </c>
      <c r="H523" s="318">
        <f>G523*(21/(21-1))</f>
        <v>9.9927709292208308E-5</v>
      </c>
      <c r="I523" s="320">
        <f>(SUM(C460:C480)*1+SUM(C481:C501)*2+SUM(C502:C522)*3)/6</f>
        <v>1.2305913344994765E-2</v>
      </c>
      <c r="J523" s="318">
        <f>IF(C523*O523&lt;&gt;0,C523,0)</f>
        <v>0</v>
      </c>
      <c r="K523" s="318" t="str">
        <f>IF(C523*O523=0,"",C523)</f>
        <v/>
      </c>
      <c r="O523" s="318">
        <f>IF(ISBLANK(L523),0,1)</f>
        <v>0</v>
      </c>
      <c r="P523" s="318">
        <f>IF(ISBLANK(M523),0,1)</f>
        <v>0</v>
      </c>
      <c r="Q523" s="318">
        <f>O523+P523</f>
        <v>0</v>
      </c>
      <c r="R523" s="318">
        <f>SUM(Q398:Q523)</f>
        <v>0</v>
      </c>
      <c r="S523" s="318">
        <f>R523/$X$2</f>
        <v>0</v>
      </c>
      <c r="T523" s="318">
        <f>IF(S523&gt;=$X$3,1,0)</f>
        <v>0</v>
      </c>
      <c r="U523" s="318">
        <f>O523*T523+P523*T523</f>
        <v>0</v>
      </c>
    </row>
    <row r="524" spans="1:21" s="318" customFormat="1" x14ac:dyDescent="0.2">
      <c r="A524" s="322">
        <v>37288</v>
      </c>
      <c r="B524" s="321">
        <v>163.949997</v>
      </c>
      <c r="C524" s="320">
        <f>LN(B524/B523)</f>
        <v>2.4427126649882859E-3</v>
      </c>
      <c r="D524" s="320">
        <f>AVERAGE(C504:C524)</f>
        <v>-1.1194892466595166E-3</v>
      </c>
      <c r="E524" s="318">
        <f>_xlfn.STDEV.S(C504:C524)</f>
        <v>9.7210681290967951E-3</v>
      </c>
      <c r="F524" s="318">
        <f>E524*(21/(21-1.5))</f>
        <v>1.0468842600565778E-2</v>
      </c>
      <c r="G524" s="318">
        <f>_xlfn.VAR.S(C504:C524)</f>
        <v>9.4499165570541467E-5</v>
      </c>
      <c r="H524" s="318">
        <f>G524*(21/(21-1))</f>
        <v>9.9224123849068544E-5</v>
      </c>
      <c r="I524" s="320">
        <f>(SUM(C461:C481)*1+SUM(C482:C502)*2+SUM(C503:C523)*3)/6</f>
        <v>1.4978412558671524E-2</v>
      </c>
      <c r="J524" s="318">
        <f>IF(C524*O524&lt;&gt;0,C524,0)</f>
        <v>0</v>
      </c>
      <c r="K524" s="318" t="str">
        <f>IF(C524*O524=0,"",C524)</f>
        <v/>
      </c>
      <c r="O524" s="318">
        <f>IF(ISBLANK(L524),0,1)</f>
        <v>0</v>
      </c>
      <c r="P524" s="318">
        <f>IF(ISBLANK(M524),0,1)</f>
        <v>0</v>
      </c>
      <c r="Q524" s="318">
        <f>O524+P524</f>
        <v>0</v>
      </c>
      <c r="R524" s="318">
        <f>SUM(Q399:Q524)</f>
        <v>0</v>
      </c>
      <c r="S524" s="318">
        <f>R524/$X$2</f>
        <v>0</v>
      </c>
      <c r="T524" s="318">
        <f>IF(S524&gt;=$X$3,1,0)</f>
        <v>0</v>
      </c>
      <c r="U524" s="318">
        <f>O524*T524+P524*T524</f>
        <v>0</v>
      </c>
    </row>
    <row r="525" spans="1:21" s="318" customFormat="1" x14ac:dyDescent="0.2">
      <c r="A525" s="322">
        <v>37291</v>
      </c>
      <c r="B525" s="321">
        <v>163.80999800000001</v>
      </c>
      <c r="C525" s="320">
        <f>LN(B525/B524)</f>
        <v>-8.5427758512229065E-4</v>
      </c>
      <c r="D525" s="320">
        <f>AVERAGE(C505:C525)</f>
        <v>-1.7073871758689473E-3</v>
      </c>
      <c r="E525" s="318">
        <f>_xlfn.STDEV.S(C505:C525)</f>
        <v>9.2837398300599627E-3</v>
      </c>
      <c r="F525" s="318">
        <f>E525*(21/(21-1.5))</f>
        <v>9.9978736631414974E-3</v>
      </c>
      <c r="G525" s="318">
        <f>_xlfn.VAR.S(C505:C525)</f>
        <v>8.6187825232241774E-5</v>
      </c>
      <c r="H525" s="318">
        <f>G525*(21/(21-1))</f>
        <v>9.0497216493853861E-5</v>
      </c>
      <c r="I525" s="320">
        <f>(SUM(C462:C482)*1+SUM(C483:C503)*2+SUM(C504:C524)*3)/6</f>
        <v>1.742660289196471E-2</v>
      </c>
      <c r="J525" s="318">
        <f>IF(C525*O525&lt;&gt;0,C525,0)</f>
        <v>0</v>
      </c>
      <c r="K525" s="318" t="str">
        <f>IF(C525*O525=0,"",C525)</f>
        <v/>
      </c>
      <c r="O525" s="318">
        <f>IF(ISBLANK(L525),0,1)</f>
        <v>0</v>
      </c>
      <c r="P525" s="318">
        <f>IF(ISBLANK(M525),0,1)</f>
        <v>0</v>
      </c>
      <c r="Q525" s="318">
        <f>O525+P525</f>
        <v>0</v>
      </c>
      <c r="R525" s="318">
        <f>SUM(Q400:Q525)</f>
        <v>0</v>
      </c>
      <c r="S525" s="318">
        <f>R525/$X$2</f>
        <v>0</v>
      </c>
      <c r="T525" s="318">
        <f>IF(S525&gt;=$X$3,1,0)</f>
        <v>0</v>
      </c>
      <c r="U525" s="318">
        <f>O525*T525+P525*T525</f>
        <v>0</v>
      </c>
    </row>
    <row r="526" spans="1:21" s="318" customFormat="1" x14ac:dyDescent="0.2">
      <c r="A526" s="322">
        <v>37292</v>
      </c>
      <c r="B526" s="321">
        <v>161.63000500000001</v>
      </c>
      <c r="C526" s="320">
        <f>LN(B526/B525)</f>
        <v>-1.3397404050705003E-2</v>
      </c>
      <c r="D526" s="320">
        <f>AVERAGE(C506:C526)</f>
        <v>-2.7753204600805678E-3</v>
      </c>
      <c r="E526" s="318">
        <f>_xlfn.STDEV.S(C506:C526)</f>
        <v>9.2768224426145428E-3</v>
      </c>
      <c r="F526" s="318">
        <f>E526*(21/(21-1.5))</f>
        <v>9.9904241689695063E-3</v>
      </c>
      <c r="G526" s="318">
        <f>_xlfn.VAR.S(C506:C526)</f>
        <v>8.6059434631796845E-5</v>
      </c>
      <c r="H526" s="318">
        <f>G526*(21/(21-1))</f>
        <v>9.0362406363386693E-5</v>
      </c>
      <c r="I526" s="320">
        <f>(SUM(C463:C483)*1+SUM(C484:C504)*2+SUM(C505:C525)*3)/6</f>
        <v>1.453307189190603E-2</v>
      </c>
      <c r="J526" s="318">
        <f>IF(C526*O526&lt;&gt;0,C526,0)</f>
        <v>0</v>
      </c>
      <c r="K526" s="318" t="str">
        <f>IF(C526*O526=0,"",C526)</f>
        <v/>
      </c>
      <c r="O526" s="318">
        <f>IF(ISBLANK(L526),0,1)</f>
        <v>0</v>
      </c>
      <c r="P526" s="318">
        <f>IF(ISBLANK(M526),0,1)</f>
        <v>0</v>
      </c>
      <c r="Q526" s="318">
        <f>O526+P526</f>
        <v>0</v>
      </c>
      <c r="R526" s="318">
        <f>SUM(Q401:Q526)</f>
        <v>0</v>
      </c>
      <c r="S526" s="318">
        <f>R526/$X$2</f>
        <v>0</v>
      </c>
      <c r="T526" s="318">
        <f>IF(S526&gt;=$X$3,1,0)</f>
        <v>0</v>
      </c>
      <c r="U526" s="318">
        <f>O526*T526+P526*T526</f>
        <v>0</v>
      </c>
    </row>
    <row r="527" spans="1:21" s="318" customFormat="1" x14ac:dyDescent="0.2">
      <c r="A527" s="322">
        <v>37293</v>
      </c>
      <c r="B527" s="321">
        <v>161.75</v>
      </c>
      <c r="C527" s="320">
        <f>LN(B527/B526)</f>
        <v>7.4213002444196779E-4</v>
      </c>
      <c r="D527" s="320">
        <f>AVERAGE(C507:C527)</f>
        <v>-2.5506050862867469E-3</v>
      </c>
      <c r="E527" s="318">
        <f>_xlfn.STDEV.S(C507:C527)</f>
        <v>9.3033782504386882E-3</v>
      </c>
      <c r="F527" s="318">
        <f>E527*(21/(21-1.5))</f>
        <v>1.0019022731241663E-2</v>
      </c>
      <c r="G527" s="318">
        <f>_xlfn.VAR.S(C507:C527)</f>
        <v>8.6552846870735614E-5</v>
      </c>
      <c r="H527" s="318">
        <f>G527*(21/(21-1))</f>
        <v>9.0880489214272402E-5</v>
      </c>
      <c r="I527" s="320">
        <f>(SUM(C464:C484)*1+SUM(C485:C505)*2+SUM(C506:C526)*3)/6</f>
        <v>7.0436882141493712E-3</v>
      </c>
      <c r="J527" s="318">
        <f>IF(C527*O527&lt;&gt;0,C527,0)</f>
        <v>0</v>
      </c>
      <c r="K527" s="318" t="str">
        <f>IF(C527*O527=0,"",C527)</f>
        <v/>
      </c>
      <c r="O527" s="318">
        <f>IF(ISBLANK(L527),0,1)</f>
        <v>0</v>
      </c>
      <c r="P527" s="318">
        <f>IF(ISBLANK(M527),0,1)</f>
        <v>0</v>
      </c>
      <c r="Q527" s="318">
        <f>O527+P527</f>
        <v>0</v>
      </c>
      <c r="R527" s="318">
        <f>SUM(Q402:Q527)</f>
        <v>0</v>
      </c>
      <c r="S527" s="318">
        <f>R527/$X$2</f>
        <v>0</v>
      </c>
      <c r="T527" s="318">
        <f>IF(S527&gt;=$X$3,1,0)</f>
        <v>0</v>
      </c>
      <c r="U527" s="318">
        <f>O527*T527+P527*T527</f>
        <v>0</v>
      </c>
    </row>
    <row r="528" spans="1:21" s="318" customFormat="1" x14ac:dyDescent="0.2">
      <c r="A528" s="322">
        <v>37294</v>
      </c>
      <c r="B528" s="321">
        <v>161.279999</v>
      </c>
      <c r="C528" s="320">
        <f>LN(B528/B527)</f>
        <v>-2.9099546984029871E-3</v>
      </c>
      <c r="D528" s="320">
        <f>AVERAGE(C508:C528)</f>
        <v>-2.0938948034123724E-3</v>
      </c>
      <c r="E528" s="318">
        <f>_xlfn.STDEV.S(C508:C528)</f>
        <v>9.0216351485234124E-3</v>
      </c>
      <c r="F528" s="318">
        <f>E528*(21/(21-1.5))</f>
        <v>9.7156070830252128E-3</v>
      </c>
      <c r="G528" s="318">
        <f>_xlfn.VAR.S(C508:C528)</f>
        <v>8.1389900753073058E-5</v>
      </c>
      <c r="H528" s="318">
        <f>G528*(21/(21-1))</f>
        <v>8.5459395790726713E-5</v>
      </c>
      <c r="I528" s="320">
        <f>(SUM(C465:C485)*1+SUM(C486:C506)*2+SUM(C507:C527)*3)/6</f>
        <v>9.7277641837456071E-3</v>
      </c>
      <c r="J528" s="318">
        <f>IF(C528*O528&lt;&gt;0,C528,0)</f>
        <v>0</v>
      </c>
      <c r="K528" s="318" t="str">
        <f>IF(C528*O528=0,"",C528)</f>
        <v/>
      </c>
      <c r="O528" s="318">
        <f>IF(ISBLANK(L528),0,1)</f>
        <v>0</v>
      </c>
      <c r="P528" s="318">
        <f>IF(ISBLANK(M528),0,1)</f>
        <v>0</v>
      </c>
      <c r="Q528" s="318">
        <f>O528+P528</f>
        <v>0</v>
      </c>
      <c r="R528" s="318">
        <f>SUM(Q403:Q528)</f>
        <v>0</v>
      </c>
      <c r="S528" s="318">
        <f>R528/$X$2</f>
        <v>0</v>
      </c>
      <c r="T528" s="318">
        <f>IF(S528&gt;=$X$3,1,0)</f>
        <v>0</v>
      </c>
      <c r="U528" s="318">
        <f>O528*T528+P528*T528</f>
        <v>0</v>
      </c>
    </row>
    <row r="529" spans="1:21" s="318" customFormat="1" x14ac:dyDescent="0.2">
      <c r="A529" s="322">
        <v>37295</v>
      </c>
      <c r="B529" s="321">
        <v>160.10000600000001</v>
      </c>
      <c r="C529" s="320">
        <f>LN(B529/B528)</f>
        <v>-7.3433212033614482E-3</v>
      </c>
      <c r="D529" s="320">
        <f>AVERAGE(C509:C529)</f>
        <v>-2.5451881918843074E-3</v>
      </c>
      <c r="E529" s="318">
        <f>_xlfn.STDEV.S(C509:C529)</f>
        <v>9.036602711290951E-3</v>
      </c>
      <c r="F529" s="318">
        <f>E529*(21/(21-1.5))</f>
        <v>9.7317259967748693E-3</v>
      </c>
      <c r="G529" s="318">
        <f>_xlfn.VAR.S(C509:C529)</f>
        <v>8.1660188561710951E-5</v>
      </c>
      <c r="H529" s="318">
        <f>G529*(21/(21-1))</f>
        <v>8.5743197989796496E-5</v>
      </c>
      <c r="I529" s="320">
        <f>(SUM(C466:C486)*1+SUM(C487:C507)*2+SUM(C508:C528)*3)/6</f>
        <v>5.1450107647814936E-3</v>
      </c>
      <c r="J529" s="318">
        <f>IF(C529*O529&lt;&gt;0,C529,0)</f>
        <v>0</v>
      </c>
      <c r="K529" s="318" t="str">
        <f>IF(C529*O529=0,"",C529)</f>
        <v/>
      </c>
      <c r="O529" s="318">
        <f>IF(ISBLANK(L529),0,1)</f>
        <v>0</v>
      </c>
      <c r="P529" s="318">
        <f>IF(ISBLANK(M529),0,1)</f>
        <v>0</v>
      </c>
      <c r="Q529" s="318">
        <f>O529+P529</f>
        <v>0</v>
      </c>
      <c r="R529" s="318">
        <f>SUM(Q404:Q529)</f>
        <v>0</v>
      </c>
      <c r="S529" s="318">
        <f>R529/$X$2</f>
        <v>0</v>
      </c>
      <c r="T529" s="318">
        <f>IF(S529&gt;=$X$3,1,0)</f>
        <v>0</v>
      </c>
      <c r="U529" s="318">
        <f>O529*T529+P529*T529</f>
        <v>0</v>
      </c>
    </row>
    <row r="530" spans="1:21" s="318" customFormat="1" x14ac:dyDescent="0.2">
      <c r="A530" s="322">
        <v>37298</v>
      </c>
      <c r="B530" s="321">
        <v>161.11999499999999</v>
      </c>
      <c r="C530" s="320">
        <f>LN(B530/B529)</f>
        <v>6.3507404582355516E-3</v>
      </c>
      <c r="D530" s="320">
        <f>AVERAGE(C510:C530)</f>
        <v>-2.0251705932748951E-3</v>
      </c>
      <c r="E530" s="318">
        <f>_xlfn.STDEV.S(C510:C530)</f>
        <v>9.2264949259748541E-3</v>
      </c>
      <c r="F530" s="318">
        <f>E530*(21/(21-1.5))</f>
        <v>9.9362253048959955E-3</v>
      </c>
      <c r="G530" s="318">
        <f>_xlfn.VAR.S(C510:C530)</f>
        <v>8.5128208619039716E-5</v>
      </c>
      <c r="H530" s="318">
        <f>G530*(21/(21-1))</f>
        <v>8.9384619049991712E-5</v>
      </c>
      <c r="I530" s="320">
        <f>(SUM(C467:C487)*1+SUM(C488:C508)*2+SUM(C509:C529)*3)/6</f>
        <v>-2.1880784316851746E-3</v>
      </c>
      <c r="J530" s="318">
        <f>IF(C530*O530&lt;&gt;0,C530,0)</f>
        <v>0</v>
      </c>
      <c r="K530" s="318" t="str">
        <f>IF(C530*O530=0,"",C530)</f>
        <v/>
      </c>
      <c r="O530" s="318">
        <f>IF(ISBLANK(L530),0,1)</f>
        <v>0</v>
      </c>
      <c r="P530" s="318">
        <f>IF(ISBLANK(M530),0,1)</f>
        <v>0</v>
      </c>
      <c r="Q530" s="318">
        <f>O530+P530</f>
        <v>0</v>
      </c>
      <c r="R530" s="318">
        <f>SUM(Q405:Q530)</f>
        <v>0</v>
      </c>
      <c r="S530" s="318">
        <f>R530/$X$2</f>
        <v>0</v>
      </c>
      <c r="T530" s="318">
        <f>IF(S530&gt;=$X$3,1,0)</f>
        <v>0</v>
      </c>
      <c r="U530" s="318">
        <f>O530*T530+P530*T530</f>
        <v>0</v>
      </c>
    </row>
    <row r="531" spans="1:21" s="318" customFormat="1" x14ac:dyDescent="0.2">
      <c r="A531" s="322">
        <v>37299</v>
      </c>
      <c r="B531" s="321">
        <v>161.11000100000001</v>
      </c>
      <c r="C531" s="320">
        <f>LN(B531/B530)</f>
        <v>-6.2030227646315333E-5</v>
      </c>
      <c r="D531" s="320">
        <f>AVERAGE(C511:C531)</f>
        <v>-2.0224623046559186E-3</v>
      </c>
      <c r="E531" s="318">
        <f>_xlfn.STDEV.S(C511:C531)</f>
        <v>9.2270907853461981E-3</v>
      </c>
      <c r="F531" s="318">
        <f>E531*(21/(21-1.5))</f>
        <v>9.9368669996035969E-3</v>
      </c>
      <c r="G531" s="318">
        <f>_xlfn.VAR.S(C511:C531)</f>
        <v>8.5139204361020727E-5</v>
      </c>
      <c r="H531" s="318">
        <f>G531*(21/(21-1))</f>
        <v>8.9396164579071762E-5</v>
      </c>
      <c r="I531" s="320">
        <f>(SUM(C468:C488)*1+SUM(C489:C509)*2+SUM(C510:C530)*3)/6</f>
        <v>3.4369608650131983E-4</v>
      </c>
      <c r="J531" s="318">
        <f>IF(C531*O531&lt;&gt;0,C531,0)</f>
        <v>0</v>
      </c>
      <c r="K531" s="318" t="str">
        <f>IF(C531*O531=0,"",C531)</f>
        <v/>
      </c>
      <c r="O531" s="318">
        <f>IF(ISBLANK(L531),0,1)</f>
        <v>0</v>
      </c>
      <c r="P531" s="318">
        <f>IF(ISBLANK(M531),0,1)</f>
        <v>0</v>
      </c>
      <c r="Q531" s="318">
        <f>O531+P531</f>
        <v>0</v>
      </c>
      <c r="R531" s="318">
        <f>SUM(Q406:Q531)</f>
        <v>0</v>
      </c>
      <c r="S531" s="318">
        <f>R531/$X$2</f>
        <v>0</v>
      </c>
      <c r="T531" s="318">
        <f>IF(S531&gt;=$X$3,1,0)</f>
        <v>0</v>
      </c>
      <c r="U531" s="318">
        <f>O531*T531+P531*T531</f>
        <v>0</v>
      </c>
    </row>
    <row r="532" spans="1:21" s="318" customFormat="1" x14ac:dyDescent="0.2">
      <c r="A532" s="322">
        <v>37300</v>
      </c>
      <c r="B532" s="321">
        <v>162.30999800000001</v>
      </c>
      <c r="C532" s="320">
        <f>LN(B532/B531)</f>
        <v>7.4207068850448039E-3</v>
      </c>
      <c r="D532" s="320">
        <f>AVERAGE(C512:C532)</f>
        <v>-1.4732306060118393E-3</v>
      </c>
      <c r="E532" s="318">
        <f>_xlfn.STDEV.S(C512:C532)</f>
        <v>9.4372976935982785E-3</v>
      </c>
      <c r="F532" s="318">
        <f>E532*(21/(21-1.5))</f>
        <v>1.0163243670028915E-2</v>
      </c>
      <c r="G532" s="318">
        <f>_xlfn.VAR.S(C512:C532)</f>
        <v>8.9062587757595383E-5</v>
      </c>
      <c r="H532" s="318">
        <f>G532*(21/(21-1))</f>
        <v>9.3515717145475154E-5</v>
      </c>
      <c r="I532" s="320">
        <f>(SUM(C469:C489)*1+SUM(C490:C510)*2+SUM(C511:C531)*3)/6</f>
        <v>-4.4303203340681957E-4</v>
      </c>
      <c r="J532" s="318">
        <f>IF(C532*O532&lt;&gt;0,C532,0)</f>
        <v>0</v>
      </c>
      <c r="K532" s="318" t="str">
        <f>IF(C532*O532=0,"",C532)</f>
        <v/>
      </c>
      <c r="O532" s="318">
        <f>IF(ISBLANK(L532),0,1)</f>
        <v>0</v>
      </c>
      <c r="P532" s="318">
        <f>IF(ISBLANK(M532),0,1)</f>
        <v>0</v>
      </c>
      <c r="Q532" s="318">
        <f>O532+P532</f>
        <v>0</v>
      </c>
      <c r="R532" s="318">
        <f>SUM(Q407:Q532)</f>
        <v>0</v>
      </c>
      <c r="S532" s="318">
        <f>R532/$X$2</f>
        <v>0</v>
      </c>
      <c r="T532" s="318">
        <f>IF(S532&gt;=$X$3,1,0)</f>
        <v>0</v>
      </c>
      <c r="U532" s="318">
        <f>O532*T532+P532*T532</f>
        <v>0</v>
      </c>
    </row>
    <row r="533" spans="1:21" s="318" customFormat="1" x14ac:dyDescent="0.2">
      <c r="A533" s="322">
        <v>37301</v>
      </c>
      <c r="B533" s="321">
        <v>162.91999799999999</v>
      </c>
      <c r="C533" s="320">
        <f>LN(B533/B532)</f>
        <v>3.7511959093685194E-3</v>
      </c>
      <c r="D533" s="320">
        <f>AVERAGE(C513:C533)</f>
        <v>-2.0416023917580687E-4</v>
      </c>
      <c r="E533" s="318">
        <f>_xlfn.STDEV.S(C513:C533)</f>
        <v>8.1106392674454349E-3</v>
      </c>
      <c r="F533" s="318">
        <f>E533*(21/(21-1.5))</f>
        <v>8.7345345957104675E-3</v>
      </c>
      <c r="G533" s="318">
        <f>_xlfn.VAR.S(C513:C533)</f>
        <v>6.5782469326627815E-5</v>
      </c>
      <c r="H533" s="318">
        <f>G533*(21/(21-1))</f>
        <v>6.9071592792959214E-5</v>
      </c>
      <c r="I533" s="320">
        <f>(SUM(C470:C490)*1+SUM(C491:C511)*2+SUM(C512:C532)*3)/6</f>
        <v>2.9512474591206462E-3</v>
      </c>
      <c r="J533" s="318">
        <f>IF(C533*O533&lt;&gt;0,C533,0)</f>
        <v>0</v>
      </c>
      <c r="K533" s="318" t="str">
        <f>IF(C533*O533=0,"",C533)</f>
        <v/>
      </c>
      <c r="O533" s="318">
        <f>IF(ISBLANK(L533),0,1)</f>
        <v>0</v>
      </c>
      <c r="P533" s="318">
        <f>IF(ISBLANK(M533),0,1)</f>
        <v>0</v>
      </c>
      <c r="Q533" s="318">
        <f>O533+P533</f>
        <v>0</v>
      </c>
      <c r="R533" s="318">
        <f>SUM(Q408:Q533)</f>
        <v>0</v>
      </c>
      <c r="S533" s="318">
        <f>R533/$X$2</f>
        <v>0</v>
      </c>
      <c r="T533" s="318">
        <f>IF(S533&gt;=$X$3,1,0)</f>
        <v>0</v>
      </c>
      <c r="U533" s="318">
        <f>O533*T533+P533*T533</f>
        <v>0</v>
      </c>
    </row>
    <row r="534" spans="1:21" s="318" customFormat="1" x14ac:dyDescent="0.2">
      <c r="A534" s="322">
        <v>37302</v>
      </c>
      <c r="B534" s="321">
        <v>162.36000100000001</v>
      </c>
      <c r="C534" s="320">
        <f>LN(B534/B533)</f>
        <v>-3.4431723743984892E-3</v>
      </c>
      <c r="D534" s="320">
        <f>AVERAGE(C514:C534)</f>
        <v>3.1486450480220545E-4</v>
      </c>
      <c r="E534" s="318">
        <f>_xlfn.STDEV.S(C514:C534)</f>
        <v>7.4852701536721258E-3</v>
      </c>
      <c r="F534" s="318">
        <f>E534*(21/(21-1.5))</f>
        <v>8.0610601654930586E-3</v>
      </c>
      <c r="G534" s="318">
        <f>_xlfn.VAR.S(C514:C534)</f>
        <v>5.6029269273454725E-5</v>
      </c>
      <c r="H534" s="318">
        <f>G534*(21/(21-1))</f>
        <v>5.8830732737127461E-5</v>
      </c>
      <c r="I534" s="320">
        <f>(SUM(C471:C491)*1+SUM(C492:C512)*2+SUM(C513:C533)*3)/6</f>
        <v>1.2911294370240087E-2</v>
      </c>
      <c r="J534" s="318">
        <f>IF(C534*O534&lt;&gt;0,C534,0)</f>
        <v>0</v>
      </c>
      <c r="K534" s="318" t="str">
        <f>IF(C534*O534=0,"",C534)</f>
        <v/>
      </c>
      <c r="O534" s="318">
        <f>IF(ISBLANK(L534),0,1)</f>
        <v>0</v>
      </c>
      <c r="P534" s="318">
        <f>IF(ISBLANK(M534),0,1)</f>
        <v>0</v>
      </c>
      <c r="Q534" s="318">
        <f>O534+P534</f>
        <v>0</v>
      </c>
      <c r="R534" s="318">
        <f>SUM(Q409:Q534)</f>
        <v>0</v>
      </c>
      <c r="S534" s="318">
        <f>R534/$X$2</f>
        <v>0</v>
      </c>
      <c r="T534" s="318">
        <f>IF(S534&gt;=$X$3,1,0)</f>
        <v>0</v>
      </c>
      <c r="U534" s="318">
        <f>O534*T534+P534*T534</f>
        <v>0</v>
      </c>
    </row>
    <row r="535" spans="1:21" s="318" customFormat="1" x14ac:dyDescent="0.2">
      <c r="A535" s="322">
        <v>37305</v>
      </c>
      <c r="B535" s="321">
        <v>161.61999499999999</v>
      </c>
      <c r="C535" s="320">
        <f>LN(B535/B534)</f>
        <v>-4.5682282613137741E-3</v>
      </c>
      <c r="D535" s="320">
        <f>AVERAGE(C515:C535)</f>
        <v>-4.1655507960135967E-4</v>
      </c>
      <c r="E535" s="318">
        <f>_xlfn.STDEV.S(C515:C535)</f>
        <v>7.1534393231251891E-3</v>
      </c>
      <c r="F535" s="318">
        <f>E535*(21/(21-1.5))</f>
        <v>7.7037038864425107E-3</v>
      </c>
      <c r="G535" s="318">
        <f>_xlfn.VAR.S(C515:C535)</f>
        <v>5.1171694149633758E-5</v>
      </c>
      <c r="H535" s="318">
        <f>G535*(21/(21-1))</f>
        <v>5.3730278857115447E-5</v>
      </c>
      <c r="I535" s="320">
        <f>(SUM(C472:C492)*1+SUM(C493:C513)*2+SUM(C514:C534)*3)/6</f>
        <v>8.1051833135996326E-3</v>
      </c>
      <c r="J535" s="318">
        <f>IF(C535*O535&lt;&gt;0,C535,0)</f>
        <v>0</v>
      </c>
      <c r="K535" s="318" t="str">
        <f>IF(C535*O535=0,"",C535)</f>
        <v/>
      </c>
      <c r="O535" s="318">
        <f>IF(ISBLANK(L535),0,1)</f>
        <v>0</v>
      </c>
      <c r="P535" s="318">
        <f>IF(ISBLANK(M535),0,1)</f>
        <v>0</v>
      </c>
      <c r="Q535" s="318">
        <f>O535+P535</f>
        <v>0</v>
      </c>
      <c r="R535" s="318">
        <f>SUM(Q410:Q535)</f>
        <v>0</v>
      </c>
      <c r="S535" s="318">
        <f>R535/$X$2</f>
        <v>0</v>
      </c>
      <c r="T535" s="318">
        <f>IF(S535&gt;=$X$3,1,0)</f>
        <v>0</v>
      </c>
      <c r="U535" s="318">
        <f>O535*T535+P535*T535</f>
        <v>0</v>
      </c>
    </row>
    <row r="536" spans="1:21" s="318" customFormat="1" x14ac:dyDescent="0.2">
      <c r="A536" s="322">
        <v>37306</v>
      </c>
      <c r="B536" s="321">
        <v>160.39999399999999</v>
      </c>
      <c r="C536" s="320">
        <f>LN(B536/B535)</f>
        <v>-7.577211842606171E-3</v>
      </c>
      <c r="D536" s="320">
        <f>AVERAGE(C516:C536)</f>
        <v>-4.314815342764151E-4</v>
      </c>
      <c r="E536" s="318">
        <f>_xlfn.STDEV.S(C516:C536)</f>
        <v>7.1687517916784443E-3</v>
      </c>
      <c r="F536" s="318">
        <f>E536*(21/(21-1.5))</f>
        <v>7.7201942371921701E-3</v>
      </c>
      <c r="G536" s="318">
        <f>_xlfn.VAR.S(C516:C536)</f>
        <v>5.1391002250692908E-5</v>
      </c>
      <c r="H536" s="318">
        <f>G536*(21/(21-1))</f>
        <v>5.3960552363227557E-5</v>
      </c>
      <c r="I536" s="320">
        <f>(SUM(C473:C493)*1+SUM(C494:C514)*2+SUM(C515:C535)*3)/6</f>
        <v>4.8576330888081103E-3</v>
      </c>
      <c r="J536" s="318">
        <f>IF(C536*O536&lt;&gt;0,C536,0)</f>
        <v>0</v>
      </c>
      <c r="K536" s="318" t="str">
        <f>IF(C536*O536=0,"",C536)</f>
        <v/>
      </c>
      <c r="O536" s="318">
        <f>IF(ISBLANK(L536),0,1)</f>
        <v>0</v>
      </c>
      <c r="P536" s="318">
        <f>IF(ISBLANK(M536),0,1)</f>
        <v>0</v>
      </c>
      <c r="Q536" s="318">
        <f>O536+P536</f>
        <v>0</v>
      </c>
      <c r="R536" s="318">
        <f>SUM(Q411:Q536)</f>
        <v>0</v>
      </c>
      <c r="S536" s="318">
        <f>R536/$X$2</f>
        <v>0</v>
      </c>
      <c r="T536" s="318">
        <f>IF(S536&gt;=$X$3,1,0)</f>
        <v>0</v>
      </c>
      <c r="U536" s="318">
        <f>O536*T536+P536*T536</f>
        <v>0</v>
      </c>
    </row>
    <row r="537" spans="1:21" s="318" customFormat="1" x14ac:dyDescent="0.2">
      <c r="A537" s="322">
        <v>37307</v>
      </c>
      <c r="B537" s="321">
        <v>160.029999</v>
      </c>
      <c r="C537" s="320">
        <f>LN(B537/B536)</f>
        <v>-2.309366616859051E-3</v>
      </c>
      <c r="D537" s="320">
        <f>AVERAGE(C517:C537)</f>
        <v>-4.9435507719592633E-4</v>
      </c>
      <c r="E537" s="318">
        <f>_xlfn.STDEV.S(C517:C537)</f>
        <v>7.1796679277512055E-3</v>
      </c>
      <c r="F537" s="318">
        <f>E537*(21/(21-1.5))</f>
        <v>7.7319500760397591E-3</v>
      </c>
      <c r="G537" s="318">
        <f>_xlfn.VAR.S(C517:C537)</f>
        <v>5.1547631552779284E-5</v>
      </c>
      <c r="H537" s="318">
        <f>G537*(21/(21-1))</f>
        <v>5.4125013130418249E-5</v>
      </c>
      <c r="I537" s="320">
        <f>(SUM(C474:C494)*1+SUM(C495:C515)*2+SUM(C516:C536)*3)/6</f>
        <v>3.7215484201507942E-3</v>
      </c>
      <c r="J537" s="318">
        <f>IF(C537*O537&lt;&gt;0,C537,0)</f>
        <v>0</v>
      </c>
      <c r="K537" s="318" t="str">
        <f>IF(C537*O537=0,"",C537)</f>
        <v/>
      </c>
      <c r="O537" s="318">
        <f>IF(ISBLANK(L537),0,1)</f>
        <v>0</v>
      </c>
      <c r="P537" s="318">
        <f>IF(ISBLANK(M537),0,1)</f>
        <v>0</v>
      </c>
      <c r="Q537" s="318">
        <f>O537+P537</f>
        <v>0</v>
      </c>
      <c r="R537" s="318">
        <f>SUM(Q412:Q537)</f>
        <v>0</v>
      </c>
      <c r="S537" s="318">
        <f>R537/$X$2</f>
        <v>0</v>
      </c>
      <c r="T537" s="318">
        <f>IF(S537&gt;=$X$3,1,0)</f>
        <v>0</v>
      </c>
      <c r="U537" s="318">
        <f>O537*T537+P537*T537</f>
        <v>0</v>
      </c>
    </row>
    <row r="538" spans="1:21" s="318" customFormat="1" x14ac:dyDescent="0.2">
      <c r="A538" s="322">
        <v>37308</v>
      </c>
      <c r="B538" s="321">
        <v>160.61999499999999</v>
      </c>
      <c r="C538" s="320">
        <f>LN(B538/B537)</f>
        <v>3.6800042218713917E-3</v>
      </c>
      <c r="D538" s="320">
        <f>AVERAGE(C518:C538)</f>
        <v>-2.3068681096115806E-4</v>
      </c>
      <c r="E538" s="318">
        <f>_xlfn.STDEV.S(C518:C538)</f>
        <v>7.2286274123812312E-3</v>
      </c>
      <c r="F538" s="318">
        <f>E538*(21/(21-1.5))</f>
        <v>7.7846756748720944E-3</v>
      </c>
      <c r="G538" s="318">
        <f>_xlfn.VAR.S(C518:C538)</f>
        <v>5.225305426702937E-5</v>
      </c>
      <c r="H538" s="318">
        <f>G538*(21/(21-1))</f>
        <v>5.4865706980380838E-5</v>
      </c>
      <c r="I538" s="320">
        <f>(SUM(C475:C495)*1+SUM(C496:C516)*2+SUM(C517:C537)*3)/6</f>
        <v>4.3926311244971575E-3</v>
      </c>
      <c r="J538" s="318">
        <f>IF(C538*O538&lt;&gt;0,C538,0)</f>
        <v>0</v>
      </c>
      <c r="K538" s="318" t="str">
        <f>IF(C538*O538=0,"",C538)</f>
        <v/>
      </c>
      <c r="O538" s="318">
        <f>IF(ISBLANK(L538),0,1)</f>
        <v>0</v>
      </c>
      <c r="P538" s="318">
        <f>IF(ISBLANK(M538),0,1)</f>
        <v>0</v>
      </c>
      <c r="Q538" s="318">
        <f>O538+P538</f>
        <v>0</v>
      </c>
      <c r="R538" s="318">
        <f>SUM(Q413:Q538)</f>
        <v>0</v>
      </c>
      <c r="S538" s="318">
        <f>R538/$X$2</f>
        <v>0</v>
      </c>
      <c r="T538" s="318">
        <f>IF(S538&gt;=$X$3,1,0)</f>
        <v>0</v>
      </c>
      <c r="U538" s="318">
        <f>O538*T538+P538*T538</f>
        <v>0</v>
      </c>
    </row>
    <row r="539" spans="1:21" s="318" customFormat="1" x14ac:dyDescent="0.2">
      <c r="A539" s="322">
        <v>37309</v>
      </c>
      <c r="B539" s="321">
        <v>161.94000199999999</v>
      </c>
      <c r="C539" s="320">
        <f>LN(B539/B538)</f>
        <v>8.1846129772794821E-3</v>
      </c>
      <c r="D539" s="320">
        <f>AVERAGE(C519:C539)</f>
        <v>-5.0310575866322773E-4</v>
      </c>
      <c r="E539" s="318">
        <f>_xlfn.STDEV.S(C519:C539)</f>
        <v>6.7619917340283973E-3</v>
      </c>
      <c r="F539" s="318">
        <f>E539*(21/(21-1.5))</f>
        <v>7.2821449443382733E-3</v>
      </c>
      <c r="G539" s="318">
        <f>_xlfn.VAR.S(C519:C539)</f>
        <v>4.5724532211068372E-5</v>
      </c>
      <c r="H539" s="318">
        <f>G539*(21/(21-1))</f>
        <v>4.8010758821621792E-5</v>
      </c>
      <c r="I539" s="320">
        <f>(SUM(C476:C496)*1+SUM(C497:C517)*2+SUM(C518:C538)*3)/6</f>
        <v>6.4617807943411418E-3</v>
      </c>
      <c r="J539" s="318">
        <f>IF(C539*O539&lt;&gt;0,C539,0)</f>
        <v>0</v>
      </c>
      <c r="K539" s="318" t="str">
        <f>IF(C539*O539=0,"",C539)</f>
        <v/>
      </c>
      <c r="O539" s="318">
        <f>IF(ISBLANK(L539),0,1)</f>
        <v>0</v>
      </c>
      <c r="P539" s="318">
        <f>IF(ISBLANK(M539),0,1)</f>
        <v>0</v>
      </c>
      <c r="Q539" s="318">
        <f>O539+P539</f>
        <v>0</v>
      </c>
      <c r="R539" s="318">
        <f>SUM(Q414:Q539)</f>
        <v>0</v>
      </c>
      <c r="S539" s="318">
        <f>R539/$X$2</f>
        <v>0</v>
      </c>
      <c r="T539" s="318">
        <f>IF(S539&gt;=$X$3,1,0)</f>
        <v>0</v>
      </c>
      <c r="U539" s="318">
        <f>O539*T539+P539*T539</f>
        <v>0</v>
      </c>
    </row>
    <row r="540" spans="1:21" s="318" customFormat="1" x14ac:dyDescent="0.2">
      <c r="A540" s="322">
        <v>37312</v>
      </c>
      <c r="B540" s="321">
        <v>162.33999600000001</v>
      </c>
      <c r="C540" s="320">
        <f>LN(B540/B539)</f>
        <v>2.4669680851628246E-3</v>
      </c>
      <c r="D540" s="320">
        <f>AVERAGE(C520:C540)</f>
        <v>-2.7201999733257208E-4</v>
      </c>
      <c r="E540" s="318">
        <f>_xlfn.STDEV.S(C520:C540)</f>
        <v>6.7773368964109499E-3</v>
      </c>
      <c r="F540" s="318">
        <f>E540*(21/(21-1.5))</f>
        <v>7.2986705038271763E-3</v>
      </c>
      <c r="G540" s="318">
        <f>_xlfn.VAR.S(C520:C540)</f>
        <v>4.5932295407453212E-5</v>
      </c>
      <c r="H540" s="318">
        <f>G540*(21/(21-1))</f>
        <v>4.8228910177825876E-5</v>
      </c>
      <c r="I540" s="320">
        <f>(SUM(C477:C497)*1+SUM(C498:C518)*2+SUM(C519:C539)*3)/6</f>
        <v>8.1211291660113014E-3</v>
      </c>
      <c r="J540" s="318">
        <f>IF(C540*O540&lt;&gt;0,C540,0)</f>
        <v>0</v>
      </c>
      <c r="K540" s="318" t="str">
        <f>IF(C540*O540=0,"",C540)</f>
        <v/>
      </c>
      <c r="O540" s="318">
        <f>IF(ISBLANK(L540),0,1)</f>
        <v>0</v>
      </c>
      <c r="P540" s="318">
        <f>IF(ISBLANK(M540),0,1)</f>
        <v>0</v>
      </c>
      <c r="Q540" s="318">
        <f>O540+P540</f>
        <v>0</v>
      </c>
      <c r="R540" s="318">
        <f>SUM(Q415:Q540)</f>
        <v>0</v>
      </c>
      <c r="S540" s="318">
        <f>R540/$X$2</f>
        <v>0</v>
      </c>
      <c r="T540" s="318">
        <f>IF(S540&gt;=$X$3,1,0)</f>
        <v>0</v>
      </c>
      <c r="U540" s="318">
        <f>O540*T540+P540*T540</f>
        <v>0</v>
      </c>
    </row>
    <row r="541" spans="1:21" s="318" customFormat="1" x14ac:dyDescent="0.2">
      <c r="A541" s="322">
        <v>37313</v>
      </c>
      <c r="B541" s="321">
        <v>163.929993</v>
      </c>
      <c r="C541" s="320">
        <f>LN(B541/B540)</f>
        <v>9.7465880438267691E-3</v>
      </c>
      <c r="D541" s="320">
        <f>AVERAGE(C521:C541)</f>
        <v>-2.6361035559287422E-4</v>
      </c>
      <c r="E541" s="318">
        <f>_xlfn.STDEV.S(C521:C541)</f>
        <v>6.7902571988613441E-3</v>
      </c>
      <c r="F541" s="318">
        <f>E541*(21/(21-1.5))</f>
        <v>7.3125846756968314E-3</v>
      </c>
      <c r="G541" s="318">
        <f>_xlfn.VAR.S(C521:C541)</f>
        <v>4.6107592826688311E-5</v>
      </c>
      <c r="H541" s="318">
        <f>G541*(21/(21-1))</f>
        <v>4.8412972468022731E-5</v>
      </c>
      <c r="I541" s="320">
        <f>(SUM(C478:C498)*1+SUM(C499:C519)*2+SUM(C520:C540)*3)/6</f>
        <v>9.1040591413978095E-3</v>
      </c>
      <c r="J541" s="318">
        <f>IF(C541*O541&lt;&gt;0,C541,0)</f>
        <v>0</v>
      </c>
      <c r="K541" s="318" t="str">
        <f>IF(C541*O541=0,"",C541)</f>
        <v/>
      </c>
      <c r="O541" s="318">
        <f>IF(ISBLANK(L541),0,1)</f>
        <v>0</v>
      </c>
      <c r="P541" s="318">
        <f>IF(ISBLANK(M541),0,1)</f>
        <v>0</v>
      </c>
      <c r="Q541" s="318">
        <f>O541+P541</f>
        <v>0</v>
      </c>
      <c r="R541" s="318">
        <f>SUM(Q416:Q541)</f>
        <v>0</v>
      </c>
      <c r="S541" s="318">
        <f>R541/$X$2</f>
        <v>0</v>
      </c>
      <c r="T541" s="318">
        <f>IF(S541&gt;=$X$3,1,0)</f>
        <v>0</v>
      </c>
      <c r="U541" s="318">
        <f>O541*T541+P541*T541</f>
        <v>0</v>
      </c>
    </row>
    <row r="542" spans="1:21" s="318" customFormat="1" x14ac:dyDescent="0.2">
      <c r="A542" s="322">
        <v>37314</v>
      </c>
      <c r="B542" s="321">
        <v>166.03999300000001</v>
      </c>
      <c r="C542" s="320">
        <f>LN(B542/B541)</f>
        <v>1.2789216289110162E-2</v>
      </c>
      <c r="D542" s="320">
        <f>AVERAGE(C522:C542)</f>
        <v>3.8296603489525383E-4</v>
      </c>
      <c r="E542" s="318">
        <f>_xlfn.STDEV.S(C522:C542)</f>
        <v>7.3602749331686101E-3</v>
      </c>
      <c r="F542" s="318">
        <f>E542*(21/(21-1.5))</f>
        <v>7.9264499280277331E-3</v>
      </c>
      <c r="G542" s="318">
        <f>_xlfn.VAR.S(C522:C542)</f>
        <v>5.417364709183019E-5</v>
      </c>
      <c r="H542" s="318">
        <f>G542*(21/(21-1))</f>
        <v>5.6882329446421703E-5</v>
      </c>
      <c r="I542" s="320">
        <f>(SUM(C479:C499)*1+SUM(C500:C520)*2+SUM(C521:C541)*3)/6</f>
        <v>8.5623835053514827E-3</v>
      </c>
      <c r="J542" s="318">
        <f>IF(C542*O542&lt;&gt;0,C542,0)</f>
        <v>0</v>
      </c>
      <c r="K542" s="318" t="str">
        <f>IF(C542*O542=0,"",C542)</f>
        <v/>
      </c>
      <c r="O542" s="318">
        <f>IF(ISBLANK(L542),0,1)</f>
        <v>0</v>
      </c>
      <c r="P542" s="318">
        <f>IF(ISBLANK(M542),0,1)</f>
        <v>0</v>
      </c>
      <c r="Q542" s="318">
        <f>O542+P542</f>
        <v>0</v>
      </c>
      <c r="R542" s="318">
        <f>SUM(Q417:Q542)</f>
        <v>0</v>
      </c>
      <c r="S542" s="318">
        <f>R542/$X$2</f>
        <v>0</v>
      </c>
      <c r="T542" s="318">
        <f>IF(S542&gt;=$X$3,1,0)</f>
        <v>0</v>
      </c>
      <c r="U542" s="318">
        <f>O542*T542+P542*T542</f>
        <v>0</v>
      </c>
    </row>
    <row r="543" spans="1:21" s="318" customFormat="1" x14ac:dyDescent="0.2">
      <c r="A543" s="322">
        <v>37315</v>
      </c>
      <c r="B543" s="321">
        <v>165.46000699999999</v>
      </c>
      <c r="C543" s="320">
        <f>LN(B543/B542)</f>
        <v>-3.4991649579876969E-3</v>
      </c>
      <c r="D543" s="320">
        <f>AVERAGE(C523:C543)</f>
        <v>9.2997904362651911E-4</v>
      </c>
      <c r="E543" s="318">
        <f>_xlfn.STDEV.S(C523:C543)</f>
        <v>6.5423298995226156E-3</v>
      </c>
      <c r="F543" s="318">
        <f>E543*(21/(21-1.5))</f>
        <v>7.0455860456397398E-3</v>
      </c>
      <c r="G543" s="318">
        <f>_xlfn.VAR.S(C523:C543)</f>
        <v>4.2802080514187597E-5</v>
      </c>
      <c r="H543" s="318">
        <f>G543*(21/(21-1))</f>
        <v>4.4942184539896979E-5</v>
      </c>
      <c r="I543" s="320">
        <f>(SUM(C480:C500)*1+SUM(C501:C521)*2+SUM(C522:C542)*3)/6</f>
        <v>1.0834911921014967E-2</v>
      </c>
      <c r="J543" s="318">
        <f>IF(C543*O543&lt;&gt;0,C543,0)</f>
        <v>-3.4991649579876969E-3</v>
      </c>
      <c r="K543" s="318">
        <f>IF(C543*O543=0,"",C543)</f>
        <v>-3.4991649579876969E-3</v>
      </c>
      <c r="L543" s="323" t="s">
        <v>573</v>
      </c>
      <c r="M543" s="323"/>
      <c r="O543" s="318">
        <f>IF(ISBLANK(L543),0,1)</f>
        <v>1</v>
      </c>
      <c r="P543" s="318">
        <f>IF(ISBLANK(M543),0,1)</f>
        <v>0</v>
      </c>
      <c r="Q543" s="318">
        <f>O543+P543</f>
        <v>1</v>
      </c>
      <c r="R543" s="318">
        <f>SUM(Q418:Q543)</f>
        <v>1</v>
      </c>
      <c r="S543" s="318">
        <f>R543/$X$2</f>
        <v>4.3478260869565216E-2</v>
      </c>
      <c r="T543" s="318">
        <f>IF(S543&gt;=$X$3,1,0)</f>
        <v>0</v>
      </c>
      <c r="U543" s="318">
        <f>O543*T543+P543*T543</f>
        <v>0</v>
      </c>
    </row>
    <row r="544" spans="1:21" s="318" customFormat="1" x14ac:dyDescent="0.2">
      <c r="A544" s="322">
        <v>37316</v>
      </c>
      <c r="B544" s="321">
        <v>165.509995</v>
      </c>
      <c r="C544" s="320">
        <f>LN(B544/B543)</f>
        <v>3.0206967446009755E-4</v>
      </c>
      <c r="D544" s="320">
        <f>AVERAGE(C524:C544)</f>
        <v>5.6727682930412507E-4</v>
      </c>
      <c r="E544" s="318">
        <f>_xlfn.STDEV.S(C524:C544)</f>
        <v>6.3436165756837488E-3</v>
      </c>
      <c r="F544" s="318">
        <f>E544*(21/(21-1.5))</f>
        <v>6.8315870815055749E-3</v>
      </c>
      <c r="G544" s="318">
        <f>_xlfn.VAR.S(C524:C544)</f>
        <v>4.0241471259289611E-5</v>
      </c>
      <c r="H544" s="318">
        <f>G544*(21/(21-1))</f>
        <v>4.2253544822254094E-5</v>
      </c>
      <c r="I544" s="320">
        <f>(SUM(C481:C501)*1+SUM(C502:C522)*2+SUM(C523:C543)*3)/6</f>
        <v>9.6640465238907684E-3</v>
      </c>
      <c r="J544" s="318">
        <f>IF(C544*O544&lt;&gt;0,C544,0)</f>
        <v>0</v>
      </c>
      <c r="K544" s="318" t="str">
        <f>IF(C544*O544=0,"",C544)</f>
        <v/>
      </c>
      <c r="O544" s="318">
        <f>IF(ISBLANK(L544),0,1)</f>
        <v>0</v>
      </c>
      <c r="P544" s="318">
        <f>IF(ISBLANK(M544),0,1)</f>
        <v>0</v>
      </c>
      <c r="Q544" s="318">
        <f>O544+P544</f>
        <v>0</v>
      </c>
      <c r="R544" s="318">
        <f>SUM(Q419:Q544)</f>
        <v>1</v>
      </c>
      <c r="S544" s="318">
        <f>R544/$X$2</f>
        <v>4.3478260869565216E-2</v>
      </c>
      <c r="T544" s="318">
        <f>IF(S544&gt;=$X$3,1,0)</f>
        <v>0</v>
      </c>
      <c r="U544" s="318">
        <f>O544*T544+P544*T544</f>
        <v>0</v>
      </c>
    </row>
    <row r="545" spans="1:21" s="318" customFormat="1" x14ac:dyDescent="0.2">
      <c r="A545" s="322">
        <v>37319</v>
      </c>
      <c r="B545" s="321">
        <v>166.89999399999999</v>
      </c>
      <c r="C545" s="320">
        <f>LN(B545/B544)</f>
        <v>8.3632089753244657E-3</v>
      </c>
      <c r="D545" s="320">
        <f>AVERAGE(C525:C545)</f>
        <v>8.4920522503441939E-4</v>
      </c>
      <c r="E545" s="318">
        <f>_xlfn.STDEV.S(C525:C545)</f>
        <v>6.559037915771935E-3</v>
      </c>
      <c r="F545" s="318">
        <f>E545*(21/(21-1.5))</f>
        <v>7.0635792939082375E-3</v>
      </c>
      <c r="G545" s="318">
        <f>_xlfn.VAR.S(C525:C545)</f>
        <v>4.3020978380533855E-5</v>
      </c>
      <c r="H545" s="318">
        <f>G545*(21/(21-1))</f>
        <v>4.5172027299560548E-5</v>
      </c>
      <c r="I545" s="320">
        <f>(SUM(C482:C502)*1+SUM(C503:C523)*2+SUM(C524:C544)*3)/6</f>
        <v>7.90404003028875E-3</v>
      </c>
      <c r="J545" s="318">
        <f>IF(C545*O545&lt;&gt;0,C545,0)</f>
        <v>0</v>
      </c>
      <c r="K545" s="318" t="str">
        <f>IF(C545*O545=0,"",C545)</f>
        <v/>
      </c>
      <c r="O545" s="318">
        <f>IF(ISBLANK(L545),0,1)</f>
        <v>0</v>
      </c>
      <c r="P545" s="318">
        <f>IF(ISBLANK(M545),0,1)</f>
        <v>0</v>
      </c>
      <c r="Q545" s="318">
        <f>O545+P545</f>
        <v>0</v>
      </c>
      <c r="R545" s="318">
        <f>SUM(Q420:Q545)</f>
        <v>1</v>
      </c>
      <c r="S545" s="318">
        <f>R545/$X$2</f>
        <v>4.3478260869565216E-2</v>
      </c>
      <c r="T545" s="318">
        <f>IF(S545&gt;=$X$3,1,0)</f>
        <v>0</v>
      </c>
      <c r="U545" s="318">
        <f>O545*T545+P545*T545</f>
        <v>0</v>
      </c>
    </row>
    <row r="546" spans="1:21" s="318" customFormat="1" x14ac:dyDescent="0.2">
      <c r="A546" s="322">
        <v>37320</v>
      </c>
      <c r="B546" s="321">
        <v>168.720001</v>
      </c>
      <c r="C546" s="320">
        <f>LN(B546/B545)</f>
        <v>1.0845747379380525E-2</v>
      </c>
      <c r="D546" s="320">
        <f>AVERAGE(C526:C546)</f>
        <v>1.4063492709631249E-3</v>
      </c>
      <c r="E546" s="318">
        <f>_xlfn.STDEV.S(C526:C546)</f>
        <v>6.8953969056306198E-3</v>
      </c>
      <c r="F546" s="318">
        <f>E546*(21/(21-1.5))</f>
        <v>7.42581205221759E-3</v>
      </c>
      <c r="G546" s="318">
        <f>_xlfn.VAR.S(C526:C546)</f>
        <v>4.7546498486180321E-5</v>
      </c>
      <c r="H546" s="318">
        <f>G546*(21/(21-1))</f>
        <v>4.9923823410489338E-5</v>
      </c>
      <c r="I546" s="320">
        <f>(SUM(C483:C503)*1+SUM(C504:C524)*2+SUM(C525:C545)*3)/6</f>
        <v>1.1666613377540601E-2</v>
      </c>
      <c r="J546" s="318">
        <f>IF(C546*O546&lt;&gt;0,C546,0)</f>
        <v>0</v>
      </c>
      <c r="K546" s="318" t="str">
        <f>IF(C546*O546=0,"",C546)</f>
        <v/>
      </c>
      <c r="O546" s="318">
        <f>IF(ISBLANK(L546),0,1)</f>
        <v>0</v>
      </c>
      <c r="P546" s="318">
        <f>IF(ISBLANK(M546),0,1)</f>
        <v>0</v>
      </c>
      <c r="Q546" s="318">
        <f>O546+P546</f>
        <v>0</v>
      </c>
      <c r="R546" s="318">
        <f>SUM(Q421:Q546)</f>
        <v>1</v>
      </c>
      <c r="S546" s="318">
        <f>R546/$X$2</f>
        <v>4.3478260869565216E-2</v>
      </c>
      <c r="T546" s="318">
        <f>IF(S546&gt;=$X$3,1,0)</f>
        <v>0</v>
      </c>
      <c r="U546" s="318">
        <f>O546*T546+P546*T546</f>
        <v>0</v>
      </c>
    </row>
    <row r="547" spans="1:21" s="318" customFormat="1" x14ac:dyDescent="0.2">
      <c r="A547" s="322">
        <v>37321</v>
      </c>
      <c r="B547" s="321">
        <v>168.78999300000001</v>
      </c>
      <c r="C547" s="320">
        <f>LN(B547/B546)</f>
        <v>4.1475513168573675E-4</v>
      </c>
      <c r="D547" s="320">
        <f>AVERAGE(C527:C547)</f>
        <v>2.0640711367912552E-3</v>
      </c>
      <c r="E547" s="318">
        <f>_xlfn.STDEV.S(C527:C547)</f>
        <v>6.0153036379857749E-3</v>
      </c>
      <c r="F547" s="318">
        <f>E547*(21/(21-1.5))</f>
        <v>6.4780193024462189E-3</v>
      </c>
      <c r="G547" s="318">
        <f>_xlfn.VAR.S(C527:C547)</f>
        <v>3.6183877857164899E-5</v>
      </c>
      <c r="H547" s="318">
        <f>G547*(21/(21-1))</f>
        <v>3.7993071750023146E-5</v>
      </c>
      <c r="I547" s="320">
        <f>(SUM(C484:C504)*1+SUM(C505:C525)*2+SUM(C526:C546)*3)/6</f>
        <v>1.5020608893586975E-2</v>
      </c>
      <c r="J547" s="318">
        <f>IF(C547*O547&lt;&gt;0,C547,0)</f>
        <v>0</v>
      </c>
      <c r="K547" s="318" t="str">
        <f>IF(C547*O547=0,"",C547)</f>
        <v/>
      </c>
      <c r="O547" s="318">
        <f>IF(ISBLANK(L547),0,1)</f>
        <v>0</v>
      </c>
      <c r="P547" s="318">
        <f>IF(ISBLANK(M547),0,1)</f>
        <v>0</v>
      </c>
      <c r="Q547" s="318">
        <f>O547+P547</f>
        <v>0</v>
      </c>
      <c r="R547" s="318">
        <f>SUM(Q422:Q547)</f>
        <v>1</v>
      </c>
      <c r="S547" s="318">
        <f>R547/$X$2</f>
        <v>4.3478260869565216E-2</v>
      </c>
      <c r="T547" s="318">
        <f>IF(S547&gt;=$X$3,1,0)</f>
        <v>0</v>
      </c>
      <c r="U547" s="318">
        <f>O547*T547+P547*T547</f>
        <v>0</v>
      </c>
    </row>
    <row r="548" spans="1:21" s="318" customFormat="1" x14ac:dyDescent="0.2">
      <c r="A548" s="322">
        <v>37322</v>
      </c>
      <c r="B548" s="321">
        <v>171.89999399999999</v>
      </c>
      <c r="C548" s="320">
        <f>LN(B548/B547)</f>
        <v>1.8257580255604422E-2</v>
      </c>
      <c r="D548" s="320">
        <f>AVERAGE(C528:C548)</f>
        <v>2.898140195418039E-3</v>
      </c>
      <c r="E548" s="318">
        <f>_xlfn.STDEV.S(C528:C548)</f>
        <v>6.9625809558458065E-3</v>
      </c>
      <c r="F548" s="318">
        <f>E548*(21/(21-1.5))</f>
        <v>7.4981641062954836E-3</v>
      </c>
      <c r="G548" s="318">
        <f>_xlfn.VAR.S(C528:C548)</f>
        <v>4.8477533566706704E-5</v>
      </c>
      <c r="H548" s="318">
        <f>G548*(21/(21-1))</f>
        <v>5.0901410245042038E-5</v>
      </c>
      <c r="I548" s="320">
        <f>(SUM(C485:C505)*1+SUM(C506:C526)*2+SUM(C527:C547)*3)/6</f>
        <v>1.4808737117685385E-2</v>
      </c>
      <c r="J548" s="318">
        <f>IF(C548*O548&lt;&gt;0,C548,0)</f>
        <v>0</v>
      </c>
      <c r="K548" s="318" t="str">
        <f>IF(C548*O548=0,"",C548)</f>
        <v/>
      </c>
      <c r="O548" s="318">
        <f>IF(ISBLANK(L548),0,1)</f>
        <v>0</v>
      </c>
      <c r="P548" s="318">
        <f>IF(ISBLANK(M548),0,1)</f>
        <v>0</v>
      </c>
      <c r="Q548" s="318">
        <f>O548+P548</f>
        <v>0</v>
      </c>
      <c r="R548" s="318">
        <f>SUM(Q423:Q548)</f>
        <v>1</v>
      </c>
      <c r="S548" s="318">
        <f>R548/$X$2</f>
        <v>4.3478260869565216E-2</v>
      </c>
      <c r="T548" s="318">
        <f>IF(S548&gt;=$X$3,1,0)</f>
        <v>0</v>
      </c>
      <c r="U548" s="318">
        <f>O548*T548+P548*T548</f>
        <v>0</v>
      </c>
    </row>
    <row r="549" spans="1:21" s="318" customFormat="1" x14ac:dyDescent="0.2">
      <c r="A549" s="322">
        <v>37323</v>
      </c>
      <c r="B549" s="321">
        <v>175.28999300000001</v>
      </c>
      <c r="C549" s="320">
        <f>LN(B549/B548)</f>
        <v>1.9528827815841785E-2</v>
      </c>
      <c r="D549" s="320">
        <f>AVERAGE(C529:C549)</f>
        <v>3.9666536484773132E-3</v>
      </c>
      <c r="E549" s="318">
        <f>_xlfn.STDEV.S(C529:C549)</f>
        <v>7.7085028857096435E-3</v>
      </c>
      <c r="F549" s="318">
        <f>E549*(21/(21-1.5))</f>
        <v>8.301464646148846E-3</v>
      </c>
      <c r="G549" s="318">
        <f>_xlfn.VAR.S(C529:C549)</f>
        <v>5.9421016738993898E-5</v>
      </c>
      <c r="H549" s="318">
        <f>G549*(21/(21-1))</f>
        <v>6.2392067575943601E-5</v>
      </c>
      <c r="I549" s="320">
        <f>(SUM(C486:C506)*1+SUM(C507:C527)*2+SUM(C528:C548)*3)/6</f>
        <v>2.5486701053632887E-2</v>
      </c>
      <c r="J549" s="318">
        <f>IF(C549*O549&lt;&gt;0,C549,0)</f>
        <v>0</v>
      </c>
      <c r="K549" s="318" t="str">
        <f>IF(C549*O549=0,"",C549)</f>
        <v/>
      </c>
      <c r="O549" s="318">
        <f>IF(ISBLANK(L549),0,1)</f>
        <v>0</v>
      </c>
      <c r="P549" s="318">
        <f>IF(ISBLANK(M549),0,1)</f>
        <v>0</v>
      </c>
      <c r="Q549" s="318">
        <f>O549+P549</f>
        <v>0</v>
      </c>
      <c r="R549" s="318">
        <f>SUM(Q424:Q549)</f>
        <v>1</v>
      </c>
      <c r="S549" s="318">
        <f>R549/$X$2</f>
        <v>4.3478260869565216E-2</v>
      </c>
      <c r="T549" s="318">
        <f>IF(S549&gt;=$X$3,1,0)</f>
        <v>0</v>
      </c>
      <c r="U549" s="318">
        <f>O549*T549+P549*T549</f>
        <v>0</v>
      </c>
    </row>
    <row r="550" spans="1:21" s="318" customFormat="1" x14ac:dyDescent="0.2">
      <c r="A550" s="322">
        <v>37326</v>
      </c>
      <c r="B550" s="321">
        <v>174.66999799999999</v>
      </c>
      <c r="C550" s="320">
        <f>LN(B550/B549)</f>
        <v>-3.5432373104924116E-3</v>
      </c>
      <c r="D550" s="320">
        <f>AVERAGE(C530:C550)</f>
        <v>4.1476100243282204E-3</v>
      </c>
      <c r="E550" s="318">
        <f>_xlfn.STDEV.S(C530:C550)</f>
        <v>7.4706613376497163E-3</v>
      </c>
      <c r="F550" s="318">
        <f>E550*(21/(21-1.5))</f>
        <v>8.0453275943920023E-3</v>
      </c>
      <c r="G550" s="318">
        <f>_xlfn.VAR.S(C530:C550)</f>
        <v>5.5810780821854252E-5</v>
      </c>
      <c r="H550" s="318">
        <f>G550*(21/(21-1))</f>
        <v>5.8601319862946964E-5</v>
      </c>
      <c r="I550" s="320">
        <f>(SUM(C487:C507)*1+SUM(C508:C528)*2+SUM(C529:C549)*3)/6</f>
        <v>3.5784735660604909E-2</v>
      </c>
      <c r="J550" s="318">
        <f>IF(C550*O550&lt;&gt;0,C550,0)</f>
        <v>0</v>
      </c>
      <c r="K550" s="318" t="str">
        <f>IF(C550*O550=0,"",C550)</f>
        <v/>
      </c>
      <c r="O550" s="318">
        <f>IF(ISBLANK(L550),0,1)</f>
        <v>0</v>
      </c>
      <c r="P550" s="318">
        <f>IF(ISBLANK(M550),0,1)</f>
        <v>0</v>
      </c>
      <c r="Q550" s="318">
        <f>O550+P550</f>
        <v>0</v>
      </c>
      <c r="R550" s="318">
        <f>SUM(Q425:Q550)</f>
        <v>1</v>
      </c>
      <c r="S550" s="318">
        <f>R550/$X$2</f>
        <v>4.3478260869565216E-2</v>
      </c>
      <c r="T550" s="318">
        <f>IF(S550&gt;=$X$3,1,0)</f>
        <v>0</v>
      </c>
      <c r="U550" s="318">
        <f>O550*T550+P550*T550</f>
        <v>0</v>
      </c>
    </row>
    <row r="551" spans="1:21" s="318" customFormat="1" x14ac:dyDescent="0.2">
      <c r="A551" s="322">
        <v>37328</v>
      </c>
      <c r="B551" s="321">
        <v>174.35000600000001</v>
      </c>
      <c r="C551" s="320">
        <f>LN(B551/B550)</f>
        <v>-1.8336604549426046E-3</v>
      </c>
      <c r="D551" s="320">
        <f>AVERAGE(C531:C551)</f>
        <v>3.7578766475102128E-3</v>
      </c>
      <c r="E551" s="318">
        <f>_xlfn.STDEV.S(C531:C551)</f>
        <v>7.5628952626270972E-3</v>
      </c>
      <c r="F551" s="318">
        <f>E551*(21/(21-1.5))</f>
        <v>8.1446564366753349E-3</v>
      </c>
      <c r="G551" s="318">
        <f>_xlfn.VAR.S(C531:C551)</f>
        <v>5.7197384753467389E-5</v>
      </c>
      <c r="H551" s="318">
        <f>G551*(21/(21-1))</f>
        <v>6.005725399114076E-5</v>
      </c>
      <c r="I551" s="320">
        <f>(SUM(C488:C508)*1+SUM(C509:C529)*2+SUM(C530:C550)*3)/6</f>
        <v>3.2346566390017151E-2</v>
      </c>
      <c r="J551" s="318">
        <f>IF(C551*O551&lt;&gt;0,C551,0)</f>
        <v>0</v>
      </c>
      <c r="K551" s="318" t="str">
        <f>IF(C551*O551=0,"",C551)</f>
        <v/>
      </c>
      <c r="O551" s="318">
        <f>IF(ISBLANK(L551),0,1)</f>
        <v>0</v>
      </c>
      <c r="P551" s="318">
        <f>IF(ISBLANK(M551),0,1)</f>
        <v>0</v>
      </c>
      <c r="Q551" s="318">
        <f>O551+P551</f>
        <v>0</v>
      </c>
      <c r="R551" s="318">
        <f>SUM(Q426:Q551)</f>
        <v>1</v>
      </c>
      <c r="S551" s="318">
        <f>R551/$X$2</f>
        <v>4.3478260869565216E-2</v>
      </c>
      <c r="T551" s="318">
        <f>IF(S551&gt;=$X$3,1,0)</f>
        <v>0</v>
      </c>
      <c r="U551" s="318">
        <f>O551*T551+P551*T551</f>
        <v>0</v>
      </c>
    </row>
    <row r="552" spans="1:21" s="318" customFormat="1" x14ac:dyDescent="0.2">
      <c r="A552" s="322">
        <v>37329</v>
      </c>
      <c r="B552" s="321">
        <v>174.479996</v>
      </c>
      <c r="C552" s="320">
        <f>LN(B552/B551)</f>
        <v>7.4529143291406346E-4</v>
      </c>
      <c r="D552" s="320">
        <f>AVERAGE(C532:C552)</f>
        <v>3.7963205361083263E-3</v>
      </c>
      <c r="E552" s="318">
        <f>_xlfn.STDEV.S(C532:C552)</f>
        <v>7.544536565043944E-3</v>
      </c>
      <c r="F552" s="318">
        <f>E552*(21/(21-1.5))</f>
        <v>8.1248855315857859E-3</v>
      </c>
      <c r="G552" s="318">
        <f>_xlfn.VAR.S(C532:C552)</f>
        <v>5.6920031981285076E-5</v>
      </c>
      <c r="H552" s="318">
        <f>G552*(21/(21-1))</f>
        <v>5.9766033580349334E-5</v>
      </c>
      <c r="I552" s="320">
        <f>(SUM(C489:C509)*1+SUM(C510:C530)*2+SUM(C531:C551)*3)/6</f>
        <v>3.1030247288556963E-2</v>
      </c>
      <c r="J552" s="318">
        <f>IF(C552*O552&lt;&gt;0,C552,0)</f>
        <v>0</v>
      </c>
      <c r="K552" s="318" t="str">
        <f>IF(C552*O552=0,"",C552)</f>
        <v/>
      </c>
      <c r="O552" s="318">
        <f>IF(ISBLANK(L552),0,1)</f>
        <v>0</v>
      </c>
      <c r="P552" s="318">
        <f>IF(ISBLANK(M552),0,1)</f>
        <v>0</v>
      </c>
      <c r="Q552" s="318">
        <f>O552+P552</f>
        <v>0</v>
      </c>
      <c r="R552" s="318">
        <f>SUM(Q427:Q552)</f>
        <v>1</v>
      </c>
      <c r="S552" s="318">
        <f>R552/$X$2</f>
        <v>4.3478260869565216E-2</v>
      </c>
      <c r="T552" s="318">
        <f>IF(S552&gt;=$X$3,1,0)</f>
        <v>0</v>
      </c>
      <c r="U552" s="318">
        <f>O552*T552+P552*T552</f>
        <v>0</v>
      </c>
    </row>
    <row r="553" spans="1:21" s="318" customFormat="1" x14ac:dyDescent="0.2">
      <c r="A553" s="322">
        <v>37330</v>
      </c>
      <c r="B553" s="321">
        <v>175.470001</v>
      </c>
      <c r="C553" s="320">
        <f>LN(B553/B552)</f>
        <v>5.6579948539141542E-3</v>
      </c>
      <c r="D553" s="320">
        <f>AVERAGE(C533:C553)</f>
        <v>3.7123818679592482E-3</v>
      </c>
      <c r="E553" s="318">
        <f>_xlfn.STDEV.S(C533:C553)</f>
        <v>7.5119316250372601E-3</v>
      </c>
      <c r="F553" s="318">
        <f>E553*(21/(21-1.5))</f>
        <v>8.0897725192708957E-3</v>
      </c>
      <c r="G553" s="318">
        <f>_xlfn.VAR.S(C533:C553)</f>
        <v>5.6429116739234929E-5</v>
      </c>
      <c r="H553" s="318">
        <f>G553*(21/(21-1))</f>
        <v>5.9250572576196678E-5</v>
      </c>
      <c r="I553" s="320">
        <f>(SUM(C490:C510)*1+SUM(C511:C531)*2+SUM(C532:C552)*3)/6</f>
        <v>3.2101375836469916E-2</v>
      </c>
      <c r="J553" s="318">
        <f>IF(C553*O553&lt;&gt;0,C553,0)</f>
        <v>0</v>
      </c>
      <c r="K553" s="318" t="str">
        <f>IF(C553*O553=0,"",C553)</f>
        <v/>
      </c>
      <c r="O553" s="318">
        <f>IF(ISBLANK(L553),0,1)</f>
        <v>0</v>
      </c>
      <c r="P553" s="318">
        <f>IF(ISBLANK(M553),0,1)</f>
        <v>0</v>
      </c>
      <c r="Q553" s="318">
        <f>O553+P553</f>
        <v>0</v>
      </c>
      <c r="R553" s="318">
        <f>SUM(Q428:Q553)</f>
        <v>1</v>
      </c>
      <c r="S553" s="318">
        <f>R553/$X$2</f>
        <v>4.3478260869565216E-2</v>
      </c>
      <c r="T553" s="318">
        <f>IF(S553&gt;=$X$3,1,0)</f>
        <v>0</v>
      </c>
      <c r="U553" s="318">
        <f>O553*T553+P553*T553</f>
        <v>0</v>
      </c>
    </row>
    <row r="554" spans="1:21" s="318" customFormat="1" x14ac:dyDescent="0.2">
      <c r="A554" s="322">
        <v>37333</v>
      </c>
      <c r="B554" s="321">
        <v>176.679993</v>
      </c>
      <c r="C554" s="320">
        <f>LN(B554/B553)</f>
        <v>6.8720532866496141E-3</v>
      </c>
      <c r="D554" s="320">
        <f>AVERAGE(C534:C554)</f>
        <v>3.8609941240202515E-3</v>
      </c>
      <c r="E554" s="318">
        <f>_xlfn.STDEV.S(C534:C554)</f>
        <v>7.5435421191682051E-3</v>
      </c>
      <c r="F554" s="318">
        <f>E554*(21/(21-1.5))</f>
        <v>8.1238145898734505E-3</v>
      </c>
      <c r="G554" s="318">
        <f>_xlfn.VAR.S(C534:C554)</f>
        <v>5.6905027703664739E-5</v>
      </c>
      <c r="H554" s="318">
        <f>G554*(21/(21-1))</f>
        <v>5.9750279088847981E-5</v>
      </c>
      <c r="I554" s="320">
        <f>(SUM(C491:C511)*1+SUM(C512:C532)*2+SUM(C533:C553)*3)/6</f>
        <v>3.4905391883169566E-2</v>
      </c>
      <c r="J554" s="318">
        <f>IF(C554*O554&lt;&gt;0,C554,0)</f>
        <v>0</v>
      </c>
      <c r="K554" s="318" t="str">
        <f>IF(C554*O554=0,"",C554)</f>
        <v/>
      </c>
      <c r="O554" s="318">
        <f>IF(ISBLANK(L554),0,1)</f>
        <v>0</v>
      </c>
      <c r="P554" s="318">
        <f>IF(ISBLANK(M554),0,1)</f>
        <v>0</v>
      </c>
      <c r="Q554" s="318">
        <f>O554+P554</f>
        <v>0</v>
      </c>
      <c r="R554" s="318">
        <f>SUM(Q429:Q554)</f>
        <v>1</v>
      </c>
      <c r="S554" s="318">
        <f>R554/$X$2</f>
        <v>4.3478260869565216E-2</v>
      </c>
      <c r="T554" s="318">
        <f>IF(S554&gt;=$X$3,1,0)</f>
        <v>0</v>
      </c>
      <c r="U554" s="318">
        <f>O554*T554+P554*T554</f>
        <v>0</v>
      </c>
    </row>
    <row r="555" spans="1:21" s="318" customFormat="1" x14ac:dyDescent="0.2">
      <c r="A555" s="322">
        <v>37334</v>
      </c>
      <c r="B555" s="321">
        <v>178.35000600000001</v>
      </c>
      <c r="C555" s="320">
        <f>LN(B555/B554)</f>
        <v>9.4077983379421068E-3</v>
      </c>
      <c r="D555" s="320">
        <f>AVERAGE(C535:C555)</f>
        <v>4.4729451103221862E-3</v>
      </c>
      <c r="E555" s="318">
        <f>_xlfn.STDEV.S(C535:C555)</f>
        <v>7.4419506133200693E-3</v>
      </c>
      <c r="F555" s="318">
        <f>E555*(21/(21-1.5))</f>
        <v>8.0144083528062276E-3</v>
      </c>
      <c r="G555" s="318">
        <f>_xlfn.VAR.S(C535:C555)</f>
        <v>5.5382628931094954E-5</v>
      </c>
      <c r="H555" s="318">
        <f>G555*(21/(21-1))</f>
        <v>5.8151760377649706E-5</v>
      </c>
      <c r="I555" s="320">
        <f>(SUM(C492:C512)*1+SUM(C513:C533)*2+SUM(C534:C554)*3)/6</f>
        <v>4.1460427703304874E-2</v>
      </c>
      <c r="J555" s="318">
        <f>IF(C555*O555&lt;&gt;0,C555,0)</f>
        <v>0</v>
      </c>
      <c r="K555" s="318" t="str">
        <f>IF(C555*O555=0,"",C555)</f>
        <v/>
      </c>
      <c r="O555" s="318">
        <f>IF(ISBLANK(L555),0,1)</f>
        <v>0</v>
      </c>
      <c r="P555" s="318">
        <f>IF(ISBLANK(M555),0,1)</f>
        <v>0</v>
      </c>
      <c r="Q555" s="318">
        <f>O555+P555</f>
        <v>0</v>
      </c>
      <c r="R555" s="318">
        <f>SUM(Q430:Q555)</f>
        <v>1</v>
      </c>
      <c r="S555" s="318">
        <f>R555/$X$2</f>
        <v>4.3478260869565216E-2</v>
      </c>
      <c r="T555" s="318">
        <f>IF(S555&gt;=$X$3,1,0)</f>
        <v>0</v>
      </c>
      <c r="U555" s="318">
        <f>O555*T555+P555*T555</f>
        <v>0</v>
      </c>
    </row>
    <row r="556" spans="1:21" s="318" customFormat="1" x14ac:dyDescent="0.2">
      <c r="A556" s="322">
        <v>37335</v>
      </c>
      <c r="B556" s="321">
        <v>176.220001</v>
      </c>
      <c r="C556" s="320">
        <f>LN(B556/B555)</f>
        <v>-1.201472533330724E-2</v>
      </c>
      <c r="D556" s="320">
        <f>AVERAGE(C536:C556)</f>
        <v>4.1183500116558289E-3</v>
      </c>
      <c r="E556" s="318">
        <f>_xlfn.STDEV.S(C536:C556)</f>
        <v>8.0470881316774736E-3</v>
      </c>
      <c r="F556" s="318">
        <f>E556*(21/(21-1.5))</f>
        <v>8.6660949110372795E-3</v>
      </c>
      <c r="G556" s="318">
        <f>_xlfn.VAR.S(C536:C556)</f>
        <v>6.4755627398984463E-5</v>
      </c>
      <c r="H556" s="318">
        <f>G556*(21/(21-1))</f>
        <v>6.7993408768933684E-5</v>
      </c>
      <c r="I556" s="320">
        <f>(SUM(C493:C513)*1+SUM(C514:C534)*2+SUM(C535:C555)*3)/6</f>
        <v>4.8304213546594421E-2</v>
      </c>
      <c r="J556" s="318">
        <f>IF(C556*O556&lt;&gt;0,C556,0)</f>
        <v>0</v>
      </c>
      <c r="K556" s="318" t="str">
        <f>IF(C556*O556=0,"",C556)</f>
        <v/>
      </c>
      <c r="O556" s="318">
        <f>IF(ISBLANK(L556),0,1)</f>
        <v>0</v>
      </c>
      <c r="P556" s="318">
        <f>IF(ISBLANK(M556),0,1)</f>
        <v>0</v>
      </c>
      <c r="Q556" s="318">
        <f>O556+P556</f>
        <v>0</v>
      </c>
      <c r="R556" s="318">
        <f>SUM(Q431:Q556)</f>
        <v>1</v>
      </c>
      <c r="S556" s="318">
        <f>R556/$X$2</f>
        <v>4.3478260869565216E-2</v>
      </c>
      <c r="T556" s="318">
        <f>IF(S556&gt;=$X$3,1,0)</f>
        <v>0</v>
      </c>
      <c r="U556" s="318">
        <f>O556*T556+P556*T556</f>
        <v>0</v>
      </c>
    </row>
    <row r="557" spans="1:21" s="318" customFormat="1" x14ac:dyDescent="0.2">
      <c r="A557" s="322">
        <v>37336</v>
      </c>
      <c r="B557" s="321">
        <v>177.979996</v>
      </c>
      <c r="C557" s="320">
        <f>LN(B557/B556)</f>
        <v>9.937941840972157E-3</v>
      </c>
      <c r="D557" s="320">
        <f>AVERAGE(C537:C557)</f>
        <v>4.9524049489690835E-3</v>
      </c>
      <c r="E557" s="318">
        <f>_xlfn.STDEV.S(C537:C557)</f>
        <v>7.6732829660617792E-3</v>
      </c>
      <c r="F557" s="318">
        <f>E557*(21/(21-1.5))</f>
        <v>8.2635355019126857E-3</v>
      </c>
      <c r="G557" s="318">
        <f>_xlfn.VAR.S(C537:C557)</f>
        <v>5.8879271477253854E-5</v>
      </c>
      <c r="H557" s="318">
        <f>G557*(21/(21-1))</f>
        <v>6.1823235051116545E-5</v>
      </c>
      <c r="I557" s="320">
        <f>(SUM(C494:C514)*1+SUM(C515:C535)*2+SUM(C536:C556)*3)/6</f>
        <v>4.386005080129296E-2</v>
      </c>
      <c r="J557" s="318">
        <f>IF(C557*O557&lt;&gt;0,C557,0)</f>
        <v>0</v>
      </c>
      <c r="K557" s="318" t="str">
        <f>IF(C557*O557=0,"",C557)</f>
        <v/>
      </c>
      <c r="O557" s="318">
        <f>IF(ISBLANK(L557),0,1)</f>
        <v>0</v>
      </c>
      <c r="P557" s="318">
        <f>IF(ISBLANK(M557),0,1)</f>
        <v>0</v>
      </c>
      <c r="Q557" s="318">
        <f>O557+P557</f>
        <v>0</v>
      </c>
      <c r="R557" s="318">
        <f>SUM(Q432:Q557)</f>
        <v>1</v>
      </c>
      <c r="S557" s="318">
        <f>R557/$X$2</f>
        <v>4.3478260869565216E-2</v>
      </c>
      <c r="T557" s="318">
        <f>IF(S557&gt;=$X$3,1,0)</f>
        <v>0</v>
      </c>
      <c r="U557" s="318">
        <f>O557*T557+P557*T557</f>
        <v>0</v>
      </c>
    </row>
    <row r="558" spans="1:21" s="318" customFormat="1" x14ac:dyDescent="0.2">
      <c r="A558" s="322">
        <v>37337</v>
      </c>
      <c r="B558" s="321">
        <v>177.929993</v>
      </c>
      <c r="C558" s="320">
        <f>LN(B558/B557)</f>
        <v>-2.8098677685042546E-4</v>
      </c>
      <c r="D558" s="320">
        <f>AVERAGE(C538:C558)</f>
        <v>5.0489944651599698E-3</v>
      </c>
      <c r="E558" s="318">
        <f>_xlfn.STDEV.S(C538:C558)</f>
        <v>7.5896132048981447E-3</v>
      </c>
      <c r="F558" s="318">
        <f>E558*(21/(21-1.5))</f>
        <v>8.1734296052749251E-3</v>
      </c>
      <c r="G558" s="318">
        <f>_xlfn.VAR.S(C538:C558)</f>
        <v>5.7602228599964284E-5</v>
      </c>
      <c r="H558" s="318">
        <f>G558*(21/(21-1))</f>
        <v>6.0482340029962501E-5</v>
      </c>
      <c r="I558" s="320">
        <f>(SUM(C495:C515)*1+SUM(C516:C536)*2+SUM(C537:C557)*3)/6</f>
        <v>5.0979146976258001E-2</v>
      </c>
      <c r="J558" s="318">
        <f>IF(C558*O558&lt;&gt;0,C558,0)</f>
        <v>0</v>
      </c>
      <c r="K558" s="318" t="str">
        <f>IF(C558*O558=0,"",C558)</f>
        <v/>
      </c>
      <c r="O558" s="318">
        <f>IF(ISBLANK(L558),0,1)</f>
        <v>0</v>
      </c>
      <c r="P558" s="318">
        <f>IF(ISBLANK(M558),0,1)</f>
        <v>0</v>
      </c>
      <c r="Q558" s="318">
        <f>O558+P558</f>
        <v>0</v>
      </c>
      <c r="R558" s="318">
        <f>SUM(Q433:Q558)</f>
        <v>1</v>
      </c>
      <c r="S558" s="318">
        <f>R558/$X$2</f>
        <v>4.3478260869565216E-2</v>
      </c>
      <c r="T558" s="318">
        <f>IF(S558&gt;=$X$3,1,0)</f>
        <v>0</v>
      </c>
      <c r="U558" s="318">
        <f>O558*T558+P558*T558</f>
        <v>0</v>
      </c>
    </row>
    <row r="559" spans="1:21" s="318" customFormat="1" x14ac:dyDescent="0.2">
      <c r="A559" s="322">
        <v>37340</v>
      </c>
      <c r="B559" s="321">
        <v>177.69000199999999</v>
      </c>
      <c r="C559" s="320">
        <f>LN(B559/B558)</f>
        <v>-1.3497049648893331E-3</v>
      </c>
      <c r="D559" s="320">
        <f>AVERAGE(C539:C559)</f>
        <v>4.8094845038856495E-3</v>
      </c>
      <c r="E559" s="318">
        <f>_xlfn.STDEV.S(C539:C559)</f>
        <v>7.7133297824501105E-3</v>
      </c>
      <c r="F559" s="318">
        <f>E559*(21/(21-1.5))</f>
        <v>8.3066628426385798E-3</v>
      </c>
      <c r="G559" s="318">
        <f>_xlfn.VAR.S(C539:C559)</f>
        <v>5.9495456332831865E-5</v>
      </c>
      <c r="H559" s="318">
        <f>G559*(21/(21-1))</f>
        <v>6.2470229149473461E-5</v>
      </c>
      <c r="I559" s="320">
        <f>(SUM(C496:C516)*1+SUM(C517:C537)*2+SUM(C538:C558)*3)/6</f>
        <v>5.3369727473738249E-2</v>
      </c>
      <c r="J559" s="318">
        <f>IF(C559*O559&lt;&gt;0,C559,0)</f>
        <v>0</v>
      </c>
      <c r="K559" s="318" t="str">
        <f>IF(C559*O559=0,"",C559)</f>
        <v/>
      </c>
      <c r="O559" s="318">
        <f>IF(ISBLANK(L559),0,1)</f>
        <v>0</v>
      </c>
      <c r="P559" s="318">
        <f>IF(ISBLANK(M559),0,1)</f>
        <v>0</v>
      </c>
      <c r="Q559" s="318">
        <f>O559+P559</f>
        <v>0</v>
      </c>
      <c r="R559" s="318">
        <f>SUM(Q434:Q559)</f>
        <v>1</v>
      </c>
      <c r="S559" s="318">
        <f>R559/$X$2</f>
        <v>4.3478260869565216E-2</v>
      </c>
      <c r="T559" s="318">
        <f>IF(S559&gt;=$X$3,1,0)</f>
        <v>0</v>
      </c>
      <c r="U559" s="318">
        <f>O559*T559+P559*T559</f>
        <v>0</v>
      </c>
    </row>
    <row r="560" spans="1:21" s="318" customFormat="1" x14ac:dyDescent="0.2">
      <c r="A560" s="322">
        <v>37342</v>
      </c>
      <c r="B560" s="321">
        <v>179.05999800000001</v>
      </c>
      <c r="C560" s="320">
        <f>LN(B560/B559)</f>
        <v>7.6804638240286424E-3</v>
      </c>
      <c r="D560" s="320">
        <f>AVERAGE(C540:C560)</f>
        <v>4.7854774013498958E-3</v>
      </c>
      <c r="E560" s="318">
        <f>_xlfn.STDEV.S(C540:C560)</f>
        <v>7.7030774809195473E-3</v>
      </c>
      <c r="F560" s="318">
        <f>E560*(21/(21-1.5))</f>
        <v>8.2956219025287423E-3</v>
      </c>
      <c r="G560" s="318">
        <f>_xlfn.VAR.S(C540:C560)</f>
        <v>5.9337402677049838E-5</v>
      </c>
      <c r="H560" s="318">
        <f>G560*(21/(21-1))</f>
        <v>6.2304272810902333E-5</v>
      </c>
      <c r="I560" s="320">
        <f>(SUM(C497:C517)*1+SUM(C518:C538)*2+SUM(C539:C559)*3)/6</f>
        <v>5.2022342764125797E-2</v>
      </c>
      <c r="J560" s="318">
        <f>IF(C560*O560&lt;&gt;0,C560,0)</f>
        <v>0</v>
      </c>
      <c r="K560" s="318" t="str">
        <f>IF(C560*O560=0,"",C560)</f>
        <v/>
      </c>
      <c r="O560" s="318">
        <f>IF(ISBLANK(L560),0,1)</f>
        <v>0</v>
      </c>
      <c r="P560" s="318">
        <f>IF(ISBLANK(M560),0,1)</f>
        <v>0</v>
      </c>
      <c r="Q560" s="318">
        <f>O560+P560</f>
        <v>0</v>
      </c>
      <c r="R560" s="318">
        <f>SUM(Q435:Q560)</f>
        <v>1</v>
      </c>
      <c r="S560" s="318">
        <f>R560/$X$2</f>
        <v>4.3478260869565216E-2</v>
      </c>
      <c r="T560" s="318">
        <f>IF(S560&gt;=$X$3,1,0)</f>
        <v>0</v>
      </c>
      <c r="U560" s="318">
        <f>O560*T560+P560*T560</f>
        <v>0</v>
      </c>
    </row>
    <row r="561" spans="1:21" s="318" customFormat="1" x14ac:dyDescent="0.2">
      <c r="A561" s="322">
        <v>37343</v>
      </c>
      <c r="B561" s="321">
        <v>179.05999800000001</v>
      </c>
      <c r="C561" s="320">
        <f>LN(B561/B560)</f>
        <v>0</v>
      </c>
      <c r="D561" s="320">
        <f>AVERAGE(C541:C561)</f>
        <v>4.668002730627856E-3</v>
      </c>
      <c r="E561" s="318">
        <f>_xlfn.STDEV.S(C541:C561)</f>
        <v>7.7588129110937286E-3</v>
      </c>
      <c r="F561" s="318">
        <f>E561*(21/(21-1.5))</f>
        <v>8.3556446734855527E-3</v>
      </c>
      <c r="G561" s="318">
        <f>_xlfn.VAR.S(C541:C561)</f>
        <v>6.0199177789354742E-5</v>
      </c>
      <c r="H561" s="318">
        <f>G561*(21/(21-1))</f>
        <v>6.3209136678822486E-5</v>
      </c>
      <c r="I561" s="320">
        <f>(SUM(C498:C518)*1+SUM(C519:C539)*2+SUM(C540:C560)*3)/6</f>
        <v>5.3045985927113987E-2</v>
      </c>
      <c r="J561" s="318">
        <f>IF(C561*O561&lt;&gt;0,C561,0)</f>
        <v>0</v>
      </c>
      <c r="K561" s="318" t="str">
        <f>IF(C561*O561=0,"",C561)</f>
        <v/>
      </c>
      <c r="O561" s="318">
        <f>IF(ISBLANK(L561),0,1)</f>
        <v>0</v>
      </c>
      <c r="P561" s="318">
        <f>IF(ISBLANK(M561),0,1)</f>
        <v>0</v>
      </c>
      <c r="Q561" s="318">
        <f>O561+P561</f>
        <v>0</v>
      </c>
      <c r="R561" s="318">
        <f>SUM(Q436:Q561)</f>
        <v>1</v>
      </c>
      <c r="S561" s="318">
        <f>R561/$X$2</f>
        <v>4.3478260869565216E-2</v>
      </c>
      <c r="T561" s="318">
        <f>IF(S561&gt;=$X$3,1,0)</f>
        <v>0</v>
      </c>
      <c r="U561" s="318">
        <f>O561*T561+P561*T561</f>
        <v>0</v>
      </c>
    </row>
    <row r="562" spans="1:21" s="318" customFormat="1" x14ac:dyDescent="0.2">
      <c r="A562" s="322">
        <v>37348</v>
      </c>
      <c r="B562" s="321">
        <v>180.05999800000001</v>
      </c>
      <c r="C562" s="320">
        <f>LN(B562/B561)</f>
        <v>5.5691835363524816E-3</v>
      </c>
      <c r="D562" s="320">
        <f>AVERAGE(C542:C562)</f>
        <v>4.4690787064624133E-3</v>
      </c>
      <c r="E562" s="318">
        <f>_xlfn.STDEV.S(C542:C562)</f>
        <v>7.6751959835989463E-3</v>
      </c>
      <c r="F562" s="318">
        <f>E562*(21/(21-1.5))</f>
        <v>8.2655956746450193E-3</v>
      </c>
      <c r="G562" s="318">
        <f>_xlfn.VAR.S(C542:C562)</f>
        <v>5.8908633386653401E-5</v>
      </c>
      <c r="H562" s="318">
        <f>G562*(21/(21-1))</f>
        <v>6.1854065055986078E-5</v>
      </c>
      <c r="I562" s="320">
        <f>(SUM(C499:C519)*1+SUM(C520:C540)*2+SUM(C541:C561)*3)/6</f>
        <v>5.0836341584677452E-2</v>
      </c>
      <c r="J562" s="318">
        <f>IF(C562*O562&lt;&gt;0,C562,0)</f>
        <v>0</v>
      </c>
      <c r="K562" s="318" t="str">
        <f>IF(C562*O562=0,"",C562)</f>
        <v/>
      </c>
      <c r="O562" s="318">
        <f>IF(ISBLANK(L562),0,1)</f>
        <v>0</v>
      </c>
      <c r="P562" s="318">
        <f>IF(ISBLANK(M562),0,1)</f>
        <v>0</v>
      </c>
      <c r="Q562" s="318">
        <f>O562+P562</f>
        <v>0</v>
      </c>
      <c r="R562" s="318">
        <f>SUM(Q437:Q562)</f>
        <v>1</v>
      </c>
      <c r="S562" s="318">
        <f>R562/$X$2</f>
        <v>4.3478260869565216E-2</v>
      </c>
      <c r="T562" s="318">
        <f>IF(S562&gt;=$X$3,1,0)</f>
        <v>0</v>
      </c>
      <c r="U562" s="318">
        <f>O562*T562+P562*T562</f>
        <v>0</v>
      </c>
    </row>
    <row r="563" spans="1:21" s="318" customFormat="1" x14ac:dyDescent="0.2">
      <c r="A563" s="322">
        <v>37349</v>
      </c>
      <c r="B563" s="321">
        <v>180.550003</v>
      </c>
      <c r="C563" s="320">
        <f>LN(B563/B562)</f>
        <v>2.7176467664404591E-3</v>
      </c>
      <c r="D563" s="320">
        <f>AVERAGE(C543:C563)</f>
        <v>3.9894801577638568E-3</v>
      </c>
      <c r="E563" s="318">
        <f>_xlfn.STDEV.S(C543:C563)</f>
        <v>7.4403803063190941E-3</v>
      </c>
      <c r="F563" s="318">
        <f>E563*(21/(21-1.5))</f>
        <v>8.0127172529590243E-3</v>
      </c>
      <c r="G563" s="318">
        <f>_xlfn.VAR.S(C543:C563)</f>
        <v>5.5359259102661015E-5</v>
      </c>
      <c r="H563" s="318">
        <f>G563*(21/(21-1))</f>
        <v>5.8127222057794069E-5</v>
      </c>
      <c r="I563" s="320">
        <f>(SUM(C500:C520)*1+SUM(C521:C541)*2+SUM(C542:C562)*3)/6</f>
        <v>4.854335452570218E-2</v>
      </c>
      <c r="J563" s="318">
        <f>IF(C563*O563&lt;&gt;0,C563,0)</f>
        <v>0</v>
      </c>
      <c r="K563" s="318" t="str">
        <f>IF(C563*O563=0,"",C563)</f>
        <v/>
      </c>
      <c r="O563" s="318">
        <f>IF(ISBLANK(L563),0,1)</f>
        <v>0</v>
      </c>
      <c r="P563" s="318">
        <f>IF(ISBLANK(M563),0,1)</f>
        <v>0</v>
      </c>
      <c r="Q563" s="318">
        <f>O563+P563</f>
        <v>0</v>
      </c>
      <c r="R563" s="318">
        <f>SUM(Q438:Q563)</f>
        <v>1</v>
      </c>
      <c r="S563" s="318">
        <f>R563/$X$2</f>
        <v>4.3478260869565216E-2</v>
      </c>
      <c r="T563" s="318">
        <f>IF(S563&gt;=$X$3,1,0)</f>
        <v>0</v>
      </c>
      <c r="U563" s="318">
        <f>O563*T563+P563*T563</f>
        <v>0</v>
      </c>
    </row>
    <row r="564" spans="1:21" s="318" customFormat="1" x14ac:dyDescent="0.2">
      <c r="A564" s="322">
        <v>37350</v>
      </c>
      <c r="B564" s="321">
        <v>176.929993</v>
      </c>
      <c r="C564" s="320">
        <f>LN(B564/B563)</f>
        <v>-2.0253629778121097E-2</v>
      </c>
      <c r="D564" s="320">
        <f>AVERAGE(C544:C564)</f>
        <v>3.1916484996622647E-3</v>
      </c>
      <c r="E564" s="318">
        <f>_xlfn.STDEV.S(C544:C564)</f>
        <v>9.0151719709024494E-3</v>
      </c>
      <c r="F564" s="318">
        <f>E564*(21/(21-1.5))</f>
        <v>9.7086467378949444E-3</v>
      </c>
      <c r="G564" s="318">
        <f>_xlfn.VAR.S(C544:C564)</f>
        <v>8.1273325664945158E-5</v>
      </c>
      <c r="H564" s="318">
        <f>G564*(21/(21-1))</f>
        <v>8.533699194819242E-5</v>
      </c>
      <c r="I564" s="320">
        <f>(SUM(C501:C521)*1+SUM(C522:C542)*2+SUM(C543:C563)*3)/6</f>
        <v>4.3149638172402721E-2</v>
      </c>
      <c r="J564" s="318">
        <f>IF(C564*O564&lt;&gt;0,C564,0)</f>
        <v>0</v>
      </c>
      <c r="K564" s="318" t="str">
        <f>IF(C564*O564=0,"",C564)</f>
        <v/>
      </c>
      <c r="O564" s="318">
        <f>IF(ISBLANK(L564),0,1)</f>
        <v>0</v>
      </c>
      <c r="P564" s="318">
        <f>IF(ISBLANK(M564),0,1)</f>
        <v>0</v>
      </c>
      <c r="Q564" s="318">
        <f>O564+P564</f>
        <v>0</v>
      </c>
      <c r="R564" s="318">
        <f>SUM(Q439:Q564)</f>
        <v>1</v>
      </c>
      <c r="S564" s="318">
        <f>R564/$X$2</f>
        <v>4.3478260869565216E-2</v>
      </c>
      <c r="T564" s="318">
        <f>IF(S564&gt;=$X$3,1,0)</f>
        <v>0</v>
      </c>
      <c r="U564" s="318">
        <f>O564*T564+P564*T564</f>
        <v>0</v>
      </c>
    </row>
    <row r="565" spans="1:21" s="318" customFormat="1" x14ac:dyDescent="0.2">
      <c r="A565" s="322">
        <v>37351</v>
      </c>
      <c r="B565" s="321">
        <v>177.5</v>
      </c>
      <c r="C565" s="320">
        <f>LN(B565/B564)</f>
        <v>3.2164743542289946E-3</v>
      </c>
      <c r="D565" s="320">
        <f>AVERAGE(C545:C565)</f>
        <v>3.3304296748893551E-3</v>
      </c>
      <c r="E565" s="318">
        <f>_xlfn.STDEV.S(C545:C565)</f>
        <v>8.9908648063697291E-3</v>
      </c>
      <c r="F565" s="318">
        <f>E565*(21/(21-1.5))</f>
        <v>9.6824697914750929E-3</v>
      </c>
      <c r="G565" s="318">
        <f>_xlfn.VAR.S(C545:C565)</f>
        <v>8.0835649966417786E-5</v>
      </c>
      <c r="H565" s="318">
        <f>G565*(21/(21-1))</f>
        <v>8.4877432464738683E-5</v>
      </c>
      <c r="I565" s="320">
        <f>(SUM(C502:C522)*1+SUM(C523:C543)*2+SUM(C544:C564)*3)/6</f>
        <v>3.5043649510540238E-2</v>
      </c>
      <c r="J565" s="318">
        <f>IF(C565*O565&lt;&gt;0,C565,0)</f>
        <v>0</v>
      </c>
      <c r="K565" s="318" t="str">
        <f>IF(C565*O565=0,"",C565)</f>
        <v/>
      </c>
      <c r="O565" s="318">
        <f>IF(ISBLANK(L565),0,1)</f>
        <v>0</v>
      </c>
      <c r="P565" s="318">
        <f>IF(ISBLANK(M565),0,1)</f>
        <v>0</v>
      </c>
      <c r="Q565" s="318">
        <f>O565+P565</f>
        <v>0</v>
      </c>
      <c r="R565" s="318">
        <f>SUM(Q440:Q565)</f>
        <v>1</v>
      </c>
      <c r="S565" s="318">
        <f>R565/$X$2</f>
        <v>4.3478260869565216E-2</v>
      </c>
      <c r="T565" s="318">
        <f>IF(S565&gt;=$X$3,1,0)</f>
        <v>0</v>
      </c>
      <c r="U565" s="318">
        <f>O565*T565+P565*T565</f>
        <v>0</v>
      </c>
    </row>
    <row r="566" spans="1:21" s="318" customFormat="1" x14ac:dyDescent="0.2">
      <c r="A566" s="322">
        <v>37354</v>
      </c>
      <c r="B566" s="321">
        <v>176.36999499999999</v>
      </c>
      <c r="C566" s="320">
        <f>LN(B566/B565)</f>
        <v>-6.3865761826902264E-3</v>
      </c>
      <c r="D566" s="320">
        <f>AVERAGE(C546:C566)</f>
        <v>2.6280589530791334E-3</v>
      </c>
      <c r="E566" s="318">
        <f>_xlfn.STDEV.S(C546:C566)</f>
        <v>9.1527168573864517E-3</v>
      </c>
      <c r="F566" s="318">
        <f>E566*(21/(21-1.5))</f>
        <v>9.8567720002623316E-3</v>
      </c>
      <c r="G566" s="318">
        <f>_xlfn.VAR.S(C546:C566)</f>
        <v>8.377222587148613E-5</v>
      </c>
      <c r="H566" s="318">
        <f>G566*(21/(21-1))</f>
        <v>8.7960837165060437E-5</v>
      </c>
      <c r="I566" s="320">
        <f>(SUM(C503:C523)*1+SUM(C524:C544)*2+SUM(C545:C565)*3)/6</f>
        <v>3.5281739046039658E-2</v>
      </c>
      <c r="J566" s="318">
        <f>IF(C566*O566&lt;&gt;0,C566,0)</f>
        <v>0</v>
      </c>
      <c r="K566" s="318" t="str">
        <f>IF(C566*O566=0,"",C566)</f>
        <v/>
      </c>
      <c r="O566" s="318">
        <f>IF(ISBLANK(L566),0,1)</f>
        <v>0</v>
      </c>
      <c r="P566" s="318">
        <f>IF(ISBLANK(M566),0,1)</f>
        <v>0</v>
      </c>
      <c r="Q566" s="318">
        <f>O566+P566</f>
        <v>0</v>
      </c>
      <c r="R566" s="318">
        <f>SUM(Q441:Q566)</f>
        <v>1</v>
      </c>
      <c r="S566" s="318">
        <f>R566/$X$2</f>
        <v>4.3478260869565216E-2</v>
      </c>
      <c r="T566" s="318">
        <f>IF(S566&gt;=$X$3,1,0)</f>
        <v>0</v>
      </c>
      <c r="U566" s="318">
        <f>O566*T566+P566*T566</f>
        <v>0</v>
      </c>
    </row>
    <row r="567" spans="1:21" s="318" customFormat="1" x14ac:dyDescent="0.2">
      <c r="A567" s="322">
        <v>37355</v>
      </c>
      <c r="B567" s="321">
        <v>176.320007</v>
      </c>
      <c r="C567" s="320">
        <f>LN(B567/B566)</f>
        <v>-2.8346706768686298E-4</v>
      </c>
      <c r="D567" s="320">
        <f>AVERAGE(C547:C567)</f>
        <v>2.0980963603616383E-3</v>
      </c>
      <c r="E567" s="318">
        <f>_xlfn.STDEV.S(C547:C567)</f>
        <v>8.9735528938773047E-3</v>
      </c>
      <c r="F567" s="318">
        <f>E567*(21/(21-1.5))</f>
        <v>9.6638261934063278E-3</v>
      </c>
      <c r="G567" s="318">
        <f>_xlfn.VAR.S(C547:C567)</f>
        <v>8.0524651539213765E-5</v>
      </c>
      <c r="H567" s="318">
        <f>G567*(21/(21-1))</f>
        <v>8.4550884116174458E-5</v>
      </c>
      <c r="I567" s="320">
        <f>(SUM(C504:C524)*1+SUM(C525:C545)*2+SUM(C546:C566)*3)/6</f>
        <v>2.9620843219263528E-2</v>
      </c>
      <c r="J567" s="318">
        <f>IF(C567*O567&lt;&gt;0,C567,0)</f>
        <v>0</v>
      </c>
      <c r="K567" s="318" t="str">
        <f>IF(C567*O567=0,"",C567)</f>
        <v/>
      </c>
      <c r="O567" s="318">
        <f>IF(ISBLANK(L567),0,1)</f>
        <v>0</v>
      </c>
      <c r="P567" s="318">
        <f>IF(ISBLANK(M567),0,1)</f>
        <v>0</v>
      </c>
      <c r="Q567" s="318">
        <f>O567+P567</f>
        <v>0</v>
      </c>
      <c r="R567" s="318">
        <f>SUM(Q442:Q567)</f>
        <v>1</v>
      </c>
      <c r="S567" s="318">
        <f>R567/$X$2</f>
        <v>4.3478260869565216E-2</v>
      </c>
      <c r="T567" s="318">
        <f>IF(S567&gt;=$X$3,1,0)</f>
        <v>0</v>
      </c>
      <c r="U567" s="318">
        <f>O567*T567+P567*T567</f>
        <v>0</v>
      </c>
    </row>
    <row r="568" spans="1:21" s="318" customFormat="1" x14ac:dyDescent="0.2">
      <c r="A568" s="322">
        <v>37356</v>
      </c>
      <c r="B568" s="321">
        <v>175.050003</v>
      </c>
      <c r="C568" s="320">
        <f>LN(B568/B567)</f>
        <v>-7.2289011264582304E-3</v>
      </c>
      <c r="D568" s="320">
        <f>AVERAGE(C548:C568)</f>
        <v>1.7341127290214497E-3</v>
      </c>
      <c r="E568" s="318">
        <f>_xlfn.STDEV.S(C548:C568)</f>
        <v>9.1974727763927192E-3</v>
      </c>
      <c r="F568" s="318">
        <f>E568*(21/(21-1.5))</f>
        <v>9.9049706822690823E-3</v>
      </c>
      <c r="G568" s="318">
        <f>_xlfn.VAR.S(C548:C568)</f>
        <v>8.4593505472485206E-5</v>
      </c>
      <c r="H568" s="318">
        <f>G568*(21/(21-1))</f>
        <v>8.8823180746109472E-5</v>
      </c>
      <c r="I568" s="320">
        <f>(SUM(C505:C525)*1+SUM(C526:C546)*2+SUM(C547:C567)*3)/6</f>
        <v>2.5898601564997761E-2</v>
      </c>
      <c r="J568" s="318">
        <f>IF(C568*O568&lt;&gt;0,C568,0)</f>
        <v>0</v>
      </c>
      <c r="K568" s="318" t="str">
        <f>IF(C568*O568=0,"",C568)</f>
        <v/>
      </c>
      <c r="O568" s="318">
        <f>IF(ISBLANK(L568),0,1)</f>
        <v>0</v>
      </c>
      <c r="P568" s="318">
        <f>IF(ISBLANK(M568),0,1)</f>
        <v>0</v>
      </c>
      <c r="Q568" s="318">
        <f>O568+P568</f>
        <v>0</v>
      </c>
      <c r="R568" s="318">
        <f>SUM(Q443:Q568)</f>
        <v>1</v>
      </c>
      <c r="S568" s="318">
        <f>R568/$X$2</f>
        <v>4.3478260869565216E-2</v>
      </c>
      <c r="T568" s="318">
        <f>IF(S568&gt;=$X$3,1,0)</f>
        <v>0</v>
      </c>
      <c r="U568" s="318">
        <f>O568*T568+P568*T568</f>
        <v>0</v>
      </c>
    </row>
    <row r="569" spans="1:21" s="318" customFormat="1" x14ac:dyDescent="0.2">
      <c r="A569" s="322">
        <v>37357</v>
      </c>
      <c r="B569" s="321">
        <v>175.35000600000001</v>
      </c>
      <c r="C569" s="320">
        <f>LN(B569/B568)</f>
        <v>1.712346264831116E-3</v>
      </c>
      <c r="D569" s="320">
        <f>AVERAGE(C549:C569)</f>
        <v>9.4624444374653057E-4</v>
      </c>
      <c r="E569" s="318">
        <f>_xlfn.STDEV.S(C549:C569)</f>
        <v>8.3839434009087953E-3</v>
      </c>
      <c r="F569" s="318">
        <f>E569*(21/(21-1.5))</f>
        <v>9.0288621240556255E-3</v>
      </c>
      <c r="G569" s="318">
        <f>_xlfn.VAR.S(C549:C569)</f>
        <v>7.0290506949642143E-5</v>
      </c>
      <c r="H569" s="318">
        <f>G569*(21/(21-1))</f>
        <v>7.3805032297124247E-5</v>
      </c>
      <c r="I569" s="320">
        <f>(SUM(C506:C526)*1+SUM(C527:C547)*2+SUM(C548:C568)*3)/6</f>
        <v>2.2943060001982023E-2</v>
      </c>
      <c r="J569" s="318">
        <f>IF(C569*O569&lt;&gt;0,C569,0)</f>
        <v>0</v>
      </c>
      <c r="K569" s="318" t="str">
        <f>IF(C569*O569=0,"",C569)</f>
        <v/>
      </c>
      <c r="O569" s="318">
        <f>IF(ISBLANK(L569),0,1)</f>
        <v>0</v>
      </c>
      <c r="P569" s="318">
        <f>IF(ISBLANK(M569),0,1)</f>
        <v>0</v>
      </c>
      <c r="Q569" s="318">
        <f>O569+P569</f>
        <v>0</v>
      </c>
      <c r="R569" s="318">
        <f>SUM(Q444:Q569)</f>
        <v>1</v>
      </c>
      <c r="S569" s="318">
        <f>R569/$X$2</f>
        <v>4.3478260869565216E-2</v>
      </c>
      <c r="T569" s="318">
        <f>IF(S569&gt;=$X$3,1,0)</f>
        <v>0</v>
      </c>
      <c r="U569" s="318">
        <f>O569*T569+P569*T569</f>
        <v>0</v>
      </c>
    </row>
    <row r="570" spans="1:21" s="318" customFormat="1" x14ac:dyDescent="0.2">
      <c r="A570" s="322">
        <v>37358</v>
      </c>
      <c r="B570" s="321">
        <v>175.13000500000001</v>
      </c>
      <c r="C570" s="320">
        <f>LN(B570/B569)</f>
        <v>-1.2554269686737643E-3</v>
      </c>
      <c r="D570" s="320">
        <f>AVERAGE(C550:C570)</f>
        <v>-4.3481974563733613E-5</v>
      </c>
      <c r="E570" s="318">
        <f>_xlfn.STDEV.S(C550:C570)</f>
        <v>7.2276357309119903E-3</v>
      </c>
      <c r="F570" s="318">
        <f>E570*(21/(21-1.5))</f>
        <v>7.7836077102129125E-3</v>
      </c>
      <c r="G570" s="318">
        <f>_xlfn.VAR.S(C550:C570)</f>
        <v>5.2238718258755698E-5</v>
      </c>
      <c r="H570" s="318">
        <f>G570*(21/(21-1))</f>
        <v>5.4850654171693484E-5</v>
      </c>
      <c r="I570" s="320">
        <f>(SUM(C507:C527)*1+SUM(C528:C548)*2+SUM(C549:C569)*3)/6</f>
        <v>2.129543022526123E-2</v>
      </c>
      <c r="J570" s="318">
        <f>IF(C570*O570&lt;&gt;0,C570,0)</f>
        <v>0</v>
      </c>
      <c r="K570" s="318" t="str">
        <f>IF(C570*O570=0,"",C570)</f>
        <v/>
      </c>
      <c r="O570" s="318">
        <f>IF(ISBLANK(L570),0,1)</f>
        <v>0</v>
      </c>
      <c r="P570" s="318">
        <f>IF(ISBLANK(M570),0,1)</f>
        <v>0</v>
      </c>
      <c r="Q570" s="318">
        <f>O570+P570</f>
        <v>0</v>
      </c>
      <c r="R570" s="318">
        <f>SUM(Q445:Q570)</f>
        <v>1</v>
      </c>
      <c r="S570" s="318">
        <f>R570/$X$2</f>
        <v>4.3478260869565216E-2</v>
      </c>
      <c r="T570" s="318">
        <f>IF(S570&gt;=$X$3,1,0)</f>
        <v>0</v>
      </c>
      <c r="U570" s="318">
        <f>O570*T570+P570*T570</f>
        <v>0</v>
      </c>
    </row>
    <row r="571" spans="1:21" s="318" customFormat="1" x14ac:dyDescent="0.2">
      <c r="A571" s="322">
        <v>37361</v>
      </c>
      <c r="B571" s="321">
        <v>174.88000500000001</v>
      </c>
      <c r="C571" s="320">
        <f>LN(B571/B570)</f>
        <v>-1.4285308155305688E-3</v>
      </c>
      <c r="D571" s="320">
        <f>AVERAGE(C551:C571)</f>
        <v>5.7218334720163729E-5</v>
      </c>
      <c r="E571" s="318">
        <f>_xlfn.STDEV.S(C551:C571)</f>
        <v>7.1910760198232102E-3</v>
      </c>
      <c r="F571" s="318">
        <f>E571*(21/(21-1.5))</f>
        <v>7.7442357136557642E-3</v>
      </c>
      <c r="G571" s="318">
        <f>_xlfn.VAR.S(C551:C571)</f>
        <v>5.1711574322876427E-5</v>
      </c>
      <c r="H571" s="318">
        <f>G571*(21/(21-1))</f>
        <v>5.429715303902025E-5</v>
      </c>
      <c r="I571" s="320">
        <f>(SUM(C508:C528)*1+SUM(C529:C549)*2+SUM(C550:C570)*3)/6</f>
        <v>1.9981382994478686E-2</v>
      </c>
      <c r="J571" s="318">
        <f>IF(C571*O571&lt;&gt;0,C571,0)</f>
        <v>0</v>
      </c>
      <c r="K571" s="318" t="str">
        <f>IF(C571*O571=0,"",C571)</f>
        <v/>
      </c>
      <c r="O571" s="318">
        <f>IF(ISBLANK(L571),0,1)</f>
        <v>0</v>
      </c>
      <c r="P571" s="318">
        <f>IF(ISBLANK(M571),0,1)</f>
        <v>0</v>
      </c>
      <c r="Q571" s="318">
        <f>O571+P571</f>
        <v>0</v>
      </c>
      <c r="R571" s="318">
        <f>SUM(Q446:Q571)</f>
        <v>1</v>
      </c>
      <c r="S571" s="318">
        <f>R571/$X$2</f>
        <v>4.3478260869565216E-2</v>
      </c>
      <c r="T571" s="318">
        <f>IF(S571&gt;=$X$3,1,0)</f>
        <v>0</v>
      </c>
      <c r="U571" s="318">
        <f>O571*T571+P571*T571</f>
        <v>0</v>
      </c>
    </row>
    <row r="572" spans="1:21" s="318" customFormat="1" x14ac:dyDescent="0.2">
      <c r="A572" s="322">
        <v>37362</v>
      </c>
      <c r="B572" s="321">
        <v>176.55999800000001</v>
      </c>
      <c r="C572" s="320">
        <f>LN(B572/B571)</f>
        <v>9.5606976016250223E-3</v>
      </c>
      <c r="D572" s="320">
        <f>AVERAGE(C552:C572)</f>
        <v>5.998068136043365E-4</v>
      </c>
      <c r="E572" s="318">
        <f>_xlfn.STDEV.S(C552:C572)</f>
        <v>7.4658882078124109E-3</v>
      </c>
      <c r="F572" s="318">
        <f>E572*(21/(21-1.5))</f>
        <v>8.0401873007210582E-3</v>
      </c>
      <c r="G572" s="318">
        <f>_xlfn.VAR.S(C552:C572)</f>
        <v>5.5739486731552418E-5</v>
      </c>
      <c r="H572" s="318">
        <f>G572*(21/(21-1))</f>
        <v>5.8526461068130041E-5</v>
      </c>
      <c r="I572" s="320">
        <f>(SUM(C509:C529)*1+SUM(C530:C550)*2+SUM(C551:C571)*3)/6</f>
        <v>2.0725904013264185E-2</v>
      </c>
      <c r="J572" s="318">
        <f>IF(C572*O572&lt;&gt;0,C572,0)</f>
        <v>0</v>
      </c>
      <c r="K572" s="318" t="str">
        <f>IF(C572*O572=0,"",C572)</f>
        <v/>
      </c>
      <c r="O572" s="318">
        <f>IF(ISBLANK(L572),0,1)</f>
        <v>0</v>
      </c>
      <c r="P572" s="318">
        <f>IF(ISBLANK(M572),0,1)</f>
        <v>0</v>
      </c>
      <c r="Q572" s="318">
        <f>O572+P572</f>
        <v>0</v>
      </c>
      <c r="R572" s="318">
        <f>SUM(Q447:Q572)</f>
        <v>1</v>
      </c>
      <c r="S572" s="318">
        <f>R572/$X$2</f>
        <v>4.3478260869565216E-2</v>
      </c>
      <c r="T572" s="318">
        <f>IF(S572&gt;=$X$3,1,0)</f>
        <v>0</v>
      </c>
      <c r="U572" s="318">
        <f>O572*T572+P572*T572</f>
        <v>0</v>
      </c>
    </row>
    <row r="573" spans="1:21" s="318" customFormat="1" x14ac:dyDescent="0.2">
      <c r="A573" s="322">
        <v>37363</v>
      </c>
      <c r="B573" s="321">
        <v>177.009995</v>
      </c>
      <c r="C573" s="320">
        <f>LN(B573/B572)</f>
        <v>2.5454492851861941E-3</v>
      </c>
      <c r="D573" s="320">
        <f>AVERAGE(C553:C573)</f>
        <v>6.8552861609348528E-4</v>
      </c>
      <c r="E573" s="318">
        <f>_xlfn.STDEV.S(C553:C573)</f>
        <v>7.4779669052087742E-3</v>
      </c>
      <c r="F573" s="318">
        <f>E573*(21/(21-1.5))</f>
        <v>8.0531951286863714E-3</v>
      </c>
      <c r="G573" s="318">
        <f>_xlfn.VAR.S(C553:C573)</f>
        <v>5.5919989035397686E-5</v>
      </c>
      <c r="H573" s="318">
        <f>G573*(21/(21-1))</f>
        <v>5.8715988487167576E-5</v>
      </c>
      <c r="I573" s="320">
        <f>(SUM(C510:C530)*1+SUM(C531:C551)*2+SUM(C552:C572)*3)/6</f>
        <v>2.5515010998954892E-2</v>
      </c>
      <c r="J573" s="318">
        <f>IF(C573*O573&lt;&gt;0,C573,0)</f>
        <v>0</v>
      </c>
      <c r="K573" s="318" t="str">
        <f>IF(C573*O573=0,"",C573)</f>
        <v/>
      </c>
      <c r="O573" s="318">
        <f>IF(ISBLANK(L573),0,1)</f>
        <v>0</v>
      </c>
      <c r="P573" s="318">
        <f>IF(ISBLANK(M573),0,1)</f>
        <v>0</v>
      </c>
      <c r="Q573" s="318">
        <f>O573+P573</f>
        <v>0</v>
      </c>
      <c r="R573" s="318">
        <f>SUM(Q448:Q573)</f>
        <v>1</v>
      </c>
      <c r="S573" s="318">
        <f>R573/$X$2</f>
        <v>4.3478260869565216E-2</v>
      </c>
      <c r="T573" s="318">
        <f>IF(S573&gt;=$X$3,1,0)</f>
        <v>0</v>
      </c>
      <c r="U573" s="318">
        <f>O573*T573+P573*T573</f>
        <v>0</v>
      </c>
    </row>
    <row r="574" spans="1:21" s="318" customFormat="1" x14ac:dyDescent="0.2">
      <c r="A574" s="322">
        <v>37364</v>
      </c>
      <c r="B574" s="321">
        <v>177.85000600000001</v>
      </c>
      <c r="C574" s="320">
        <f>LN(B574/B573)</f>
        <v>4.7343322246853311E-3</v>
      </c>
      <c r="D574" s="320">
        <f>AVERAGE(C554:C574)</f>
        <v>6.4154468136830344E-4</v>
      </c>
      <c r="E574" s="318">
        <f>_xlfn.STDEV.S(C554:C574)</f>
        <v>7.4499212900736127E-3</v>
      </c>
      <c r="F574" s="318">
        <f>E574*(21/(21-1.5))</f>
        <v>8.0229921585408138E-3</v>
      </c>
      <c r="G574" s="318">
        <f>_xlfn.VAR.S(C554:C574)</f>
        <v>5.5501327228292087E-5</v>
      </c>
      <c r="H574" s="318">
        <f>G574*(21/(21-1))</f>
        <v>5.8276393589706693E-5</v>
      </c>
      <c r="I574" s="320">
        <f>(SUM(C511:C531)*1+SUM(C532:C552)*2+SUM(C553:C573)*3)/6</f>
        <v>2.6693676155444167E-2</v>
      </c>
      <c r="J574" s="318">
        <f>IF(C574*O574&lt;&gt;0,C574,0)</f>
        <v>0</v>
      </c>
      <c r="K574" s="318" t="str">
        <f>IF(C574*O574=0,"",C574)</f>
        <v/>
      </c>
      <c r="O574" s="318">
        <f>IF(ISBLANK(L574),0,1)</f>
        <v>0</v>
      </c>
      <c r="P574" s="318">
        <f>IF(ISBLANK(M574),0,1)</f>
        <v>0</v>
      </c>
      <c r="Q574" s="318">
        <f>O574+P574</f>
        <v>0</v>
      </c>
      <c r="R574" s="318">
        <f>SUM(Q449:Q574)</f>
        <v>1</v>
      </c>
      <c r="S574" s="318">
        <f>R574/$X$2</f>
        <v>4.3478260869565216E-2</v>
      </c>
      <c r="T574" s="318">
        <f>IF(S574&gt;=$X$3,1,0)</f>
        <v>0</v>
      </c>
      <c r="U574" s="318">
        <f>O574*T574+P574*T574</f>
        <v>0</v>
      </c>
    </row>
    <row r="575" spans="1:21" s="318" customFormat="1" x14ac:dyDescent="0.2">
      <c r="A575" s="322">
        <v>37365</v>
      </c>
      <c r="B575" s="321">
        <v>176.63999899999999</v>
      </c>
      <c r="C575" s="320">
        <f>LN(B575/B574)</f>
        <v>-6.8267747032597593E-3</v>
      </c>
      <c r="D575" s="320">
        <f>AVERAGE(C555:C575)</f>
        <v>-1.0780461008333442E-5</v>
      </c>
      <c r="E575" s="318">
        <f>_xlfn.STDEV.S(C555:C575)</f>
        <v>7.4767874504938873E-3</v>
      </c>
      <c r="F575" s="318">
        <f>E575*(21/(21-1.5))</f>
        <v>8.0519249466857248E-3</v>
      </c>
      <c r="G575" s="318">
        <f>_xlfn.VAR.S(C555:C575)</f>
        <v>5.5902350579862884E-5</v>
      </c>
      <c r="H575" s="318">
        <f>G575*(21/(21-1))</f>
        <v>5.869746810885603E-5</v>
      </c>
      <c r="I575" s="320">
        <f>(SUM(C512:C532)*1+SUM(C533:C553)*2+SUM(C554:C574)*3)/6</f>
        <v>2.7566585109040486E-2</v>
      </c>
      <c r="J575" s="318">
        <f>IF(C575*O575&lt;&gt;0,C575,0)</f>
        <v>0</v>
      </c>
      <c r="K575" s="318" t="str">
        <f>IF(C575*O575=0,"",C575)</f>
        <v/>
      </c>
      <c r="O575" s="318">
        <f>IF(ISBLANK(L575),0,1)</f>
        <v>0</v>
      </c>
      <c r="P575" s="318">
        <f>IF(ISBLANK(M575),0,1)</f>
        <v>0</v>
      </c>
      <c r="Q575" s="318">
        <f>O575+P575</f>
        <v>0</v>
      </c>
      <c r="R575" s="318">
        <f>SUM(Q450:Q575)</f>
        <v>1</v>
      </c>
      <c r="S575" s="318">
        <f>R575/$X$2</f>
        <v>4.3478260869565216E-2</v>
      </c>
      <c r="T575" s="318">
        <f>IF(S575&gt;=$X$3,1,0)</f>
        <v>0</v>
      </c>
      <c r="U575" s="318">
        <f>O575*T575+P575*T575</f>
        <v>0</v>
      </c>
    </row>
    <row r="576" spans="1:21" s="318" customFormat="1" x14ac:dyDescent="0.2">
      <c r="A576" s="322">
        <v>37368</v>
      </c>
      <c r="B576" s="321">
        <v>175.470001</v>
      </c>
      <c r="C576" s="320">
        <f>LN(B576/B575)</f>
        <v>-6.6456636054745841E-3</v>
      </c>
      <c r="D576" s="320">
        <f>AVERAGE(C556:C576)</f>
        <v>-7.7523102974246156E-4</v>
      </c>
      <c r="E576" s="318">
        <f>_xlfn.STDEV.S(C556:C576)</f>
        <v>7.2838416417202014E-3</v>
      </c>
      <c r="F576" s="318">
        <f>E576*(21/(21-1.5))</f>
        <v>7.8441371526217548E-3</v>
      </c>
      <c r="G576" s="318">
        <f>_xlfn.VAR.S(C556:C576)</f>
        <v>5.3054349061657241E-5</v>
      </c>
      <c r="H576" s="318">
        <f>G576*(21/(21-1))</f>
        <v>5.5707066514740107E-5</v>
      </c>
      <c r="I576" s="320">
        <f>(SUM(C513:C533)*1+SUM(C534:C554)*2+SUM(C555:C575)*3)/6</f>
        <v>2.6199203190438936E-2</v>
      </c>
      <c r="J576" s="318">
        <f>IF(C576*O576&lt;&gt;0,C576,0)</f>
        <v>0</v>
      </c>
      <c r="K576" s="318" t="str">
        <f>IF(C576*O576=0,"",C576)</f>
        <v/>
      </c>
      <c r="O576" s="318">
        <f>IF(ISBLANK(L576),0,1)</f>
        <v>0</v>
      </c>
      <c r="P576" s="318">
        <f>IF(ISBLANK(M576),0,1)</f>
        <v>0</v>
      </c>
      <c r="Q576" s="318">
        <f>O576+P576</f>
        <v>0</v>
      </c>
      <c r="R576" s="318">
        <f>SUM(Q451:Q576)</f>
        <v>1</v>
      </c>
      <c r="S576" s="318">
        <f>R576/$X$2</f>
        <v>4.3478260869565216E-2</v>
      </c>
      <c r="T576" s="318">
        <f>IF(S576&gt;=$X$3,1,0)</f>
        <v>0</v>
      </c>
      <c r="U576" s="318">
        <f>O576*T576+P576*T576</f>
        <v>0</v>
      </c>
    </row>
    <row r="577" spans="1:21" s="318" customFormat="1" x14ac:dyDescent="0.2">
      <c r="A577" s="322">
        <v>37369</v>
      </c>
      <c r="B577" s="321">
        <v>174.41999799999999</v>
      </c>
      <c r="C577" s="320">
        <f>LN(B577/B576)</f>
        <v>-6.0019214897593948E-3</v>
      </c>
      <c r="D577" s="320">
        <f>AVERAGE(C557:C577)</f>
        <v>-4.8890703719256415E-4</v>
      </c>
      <c r="E577" s="318">
        <f>_xlfn.STDEV.S(C557:C577)</f>
        <v>6.9294928825824184E-3</v>
      </c>
      <c r="F577" s="318">
        <f>E577*(21/(21-1.5))</f>
        <v>7.4625307966272193E-3</v>
      </c>
      <c r="G577" s="318">
        <f>_xlfn.VAR.S(C557:C577)</f>
        <v>4.8017871609760398E-5</v>
      </c>
      <c r="H577" s="318">
        <f>G577*(21/(21-1))</f>
        <v>5.0418765190248421E-5</v>
      </c>
      <c r="I577" s="320">
        <f>(SUM(C514:C534)*1+SUM(C535:C555)*2+SUM(C556:C576)*3)/6</f>
        <v>2.4272715726767174E-2</v>
      </c>
      <c r="J577" s="318">
        <f>IF(C577*O577&lt;&gt;0,C577,0)</f>
        <v>0</v>
      </c>
      <c r="K577" s="318" t="str">
        <f>IF(C577*O577=0,"",C577)</f>
        <v/>
      </c>
      <c r="O577" s="318">
        <f>IF(ISBLANK(L577),0,1)</f>
        <v>0</v>
      </c>
      <c r="P577" s="318">
        <f>IF(ISBLANK(M577),0,1)</f>
        <v>0</v>
      </c>
      <c r="Q577" s="318">
        <f>O577+P577</f>
        <v>0</v>
      </c>
      <c r="R577" s="318">
        <f>SUM(Q452:Q577)</f>
        <v>1</v>
      </c>
      <c r="S577" s="318">
        <f>R577/$X$2</f>
        <v>4.3478260869565216E-2</v>
      </c>
      <c r="T577" s="318">
        <f>IF(S577&gt;=$X$3,1,0)</f>
        <v>0</v>
      </c>
      <c r="U577" s="318">
        <f>O577*T577+P577*T577</f>
        <v>0</v>
      </c>
    </row>
    <row r="578" spans="1:21" s="318" customFormat="1" x14ac:dyDescent="0.2">
      <c r="A578" s="322">
        <v>37370</v>
      </c>
      <c r="B578" s="321">
        <v>174.78999300000001</v>
      </c>
      <c r="C578" s="320">
        <f>LN(B578/B577)</f>
        <v>2.1190409666722197E-3</v>
      </c>
      <c r="D578" s="320">
        <f>AVERAGE(C558:C578)</f>
        <v>-8.6123565025446607E-4</v>
      </c>
      <c r="E578" s="318">
        <f>_xlfn.STDEV.S(C558:C578)</f>
        <v>6.5403686705712118E-3</v>
      </c>
      <c r="F578" s="318">
        <f>E578*(21/(21-1.5))</f>
        <v>7.0434739529228428E-3</v>
      </c>
      <c r="G578" s="318">
        <f>_xlfn.VAR.S(C558:C578)</f>
        <v>4.2776422346989438E-5</v>
      </c>
      <c r="H578" s="318">
        <f>G578*(21/(21-1))</f>
        <v>4.4915243464338912E-5</v>
      </c>
      <c r="I578" s="320">
        <f>(SUM(C515:C535)*1+SUM(C536:C556)*2+SUM(C557:C577)*3)/6</f>
        <v>2.2236983412464124E-2</v>
      </c>
      <c r="J578" s="318">
        <f>IF(C578*O578&lt;&gt;0,C578,0)</f>
        <v>0</v>
      </c>
      <c r="K578" s="318" t="str">
        <f>IF(C578*O578=0,"",C578)</f>
        <v/>
      </c>
      <c r="O578" s="318">
        <f>IF(ISBLANK(L578),0,1)</f>
        <v>0</v>
      </c>
      <c r="P578" s="318">
        <f>IF(ISBLANK(M578),0,1)</f>
        <v>0</v>
      </c>
      <c r="Q578" s="318">
        <f>O578+P578</f>
        <v>0</v>
      </c>
      <c r="R578" s="318">
        <f>SUM(Q453:Q578)</f>
        <v>1</v>
      </c>
      <c r="S578" s="318">
        <f>R578/$X$2</f>
        <v>4.3478260869565216E-2</v>
      </c>
      <c r="T578" s="318">
        <f>IF(S578&gt;=$X$3,1,0)</f>
        <v>0</v>
      </c>
      <c r="U578" s="318">
        <f>O578*T578+P578*T578</f>
        <v>0</v>
      </c>
    </row>
    <row r="579" spans="1:21" s="318" customFormat="1" x14ac:dyDescent="0.2">
      <c r="A579" s="322">
        <v>37371</v>
      </c>
      <c r="B579" s="321">
        <v>171.80999800000001</v>
      </c>
      <c r="C579" s="320">
        <f>LN(B579/B578)</f>
        <v>-1.7196009865827151E-2</v>
      </c>
      <c r="D579" s="320">
        <f>AVERAGE(C559:C579)</f>
        <v>-1.6667129402057387E-3</v>
      </c>
      <c r="E579" s="318">
        <f>_xlfn.STDEV.S(C559:C579)</f>
        <v>7.4444339606892481E-3</v>
      </c>
      <c r="F579" s="318">
        <f>E579*(21/(21-1.5))</f>
        <v>8.0170827268961128E-3</v>
      </c>
      <c r="G579" s="318">
        <f>_xlfn.VAR.S(C559:C579)</f>
        <v>5.541959699506341E-5</v>
      </c>
      <c r="H579" s="318">
        <f>G579*(21/(21-1))</f>
        <v>5.819057684481658E-5</v>
      </c>
      <c r="I579" s="320">
        <f>(SUM(C516:C536)*1+SUM(C537:C557)*2+SUM(C558:C578)*3)/6</f>
        <v>2.4113674945144239E-2</v>
      </c>
      <c r="J579" s="318">
        <f>IF(C579*O579&lt;&gt;0,C579,0)</f>
        <v>0</v>
      </c>
      <c r="K579" s="318" t="str">
        <f>IF(C579*O579=0,"",C579)</f>
        <v/>
      </c>
      <c r="O579" s="318">
        <f>IF(ISBLANK(L579),0,1)</f>
        <v>0</v>
      </c>
      <c r="P579" s="318">
        <f>IF(ISBLANK(M579),0,1)</f>
        <v>0</v>
      </c>
      <c r="Q579" s="318">
        <f>O579+P579</f>
        <v>0</v>
      </c>
      <c r="R579" s="318">
        <f>SUM(Q454:Q579)</f>
        <v>1</v>
      </c>
      <c r="S579" s="318">
        <f>R579/$X$2</f>
        <v>4.3478260869565216E-2</v>
      </c>
      <c r="T579" s="318">
        <f>IF(S579&gt;=$X$3,1,0)</f>
        <v>0</v>
      </c>
      <c r="U579" s="318">
        <f>O579*T579+P579*T579</f>
        <v>0</v>
      </c>
    </row>
    <row r="580" spans="1:21" s="318" customFormat="1" x14ac:dyDescent="0.2">
      <c r="A580" s="322">
        <v>37372</v>
      </c>
      <c r="B580" s="321">
        <v>171.33999600000001</v>
      </c>
      <c r="C580" s="320">
        <f>LN(B580/B579)</f>
        <v>-2.7393402426070254E-3</v>
      </c>
      <c r="D580" s="320">
        <f>AVERAGE(C560:C580)</f>
        <v>-1.7328860486684862E-3</v>
      </c>
      <c r="E580" s="318">
        <f>_xlfn.STDEV.S(C560:C580)</f>
        <v>7.4476506990082273E-3</v>
      </c>
      <c r="F580" s="318">
        <f>E580*(21/(21-1.5))</f>
        <v>8.0205469066242444E-3</v>
      </c>
      <c r="G580" s="318">
        <f>_xlfn.VAR.S(C560:C580)</f>
        <v>5.5467500934437732E-5</v>
      </c>
      <c r="H580" s="318">
        <f>G580*(21/(21-1))</f>
        <v>5.8240875981159623E-5</v>
      </c>
      <c r="I580" s="320">
        <f>(SUM(C517:C537)*1+SUM(C538:C558)*2+SUM(C559:C579)*3)/6</f>
        <v>1.6112232613773789E-2</v>
      </c>
      <c r="J580" s="318">
        <f>IF(C580*O580&lt;&gt;0,C580,0)</f>
        <v>0</v>
      </c>
      <c r="K580" s="318" t="str">
        <f>IF(C580*O580=0,"",C580)</f>
        <v/>
      </c>
      <c r="O580" s="318">
        <f>IF(ISBLANK(L580),0,1)</f>
        <v>0</v>
      </c>
      <c r="P580" s="318">
        <f>IF(ISBLANK(M580),0,1)</f>
        <v>0</v>
      </c>
      <c r="Q580" s="318">
        <f>O580+P580</f>
        <v>0</v>
      </c>
      <c r="R580" s="318">
        <f>SUM(Q455:Q580)</f>
        <v>1</v>
      </c>
      <c r="S580" s="318">
        <f>R580/$X$2</f>
        <v>4.3478260869565216E-2</v>
      </c>
      <c r="T580" s="318">
        <f>IF(S580&gt;=$X$3,1,0)</f>
        <v>0</v>
      </c>
      <c r="U580" s="318">
        <f>O580*T580+P580*T580</f>
        <v>0</v>
      </c>
    </row>
    <row r="581" spans="1:21" s="318" customFormat="1" x14ac:dyDescent="0.2">
      <c r="A581" s="322">
        <v>37375</v>
      </c>
      <c r="B581" s="321">
        <v>169.63999899999999</v>
      </c>
      <c r="C581" s="320">
        <f>LN(B581/B580)</f>
        <v>-9.971324478948794E-3</v>
      </c>
      <c r="D581" s="320">
        <f>AVERAGE(C561:C581)</f>
        <v>-2.573447396429316E-3</v>
      </c>
      <c r="E581" s="318">
        <f>_xlfn.STDEV.S(C561:C581)</f>
        <v>7.3272550101184794E-3</v>
      </c>
      <c r="F581" s="318">
        <f>E581*(21/(21-1.5))</f>
        <v>7.8908900108968227E-3</v>
      </c>
      <c r="G581" s="318">
        <f>_xlfn.VAR.S(C561:C581)</f>
        <v>5.3688665983306363E-5</v>
      </c>
      <c r="H581" s="318">
        <f>G581*(21/(21-1))</f>
        <v>5.6373099282471686E-5</v>
      </c>
      <c r="I581" s="320">
        <f>(SUM(C518:C538)*1+SUM(C539:C559)*2+SUM(C560:C580)*3)/6</f>
        <v>1.466368417781639E-2</v>
      </c>
      <c r="J581" s="318">
        <f>IF(C581*O581&lt;&gt;0,C581,0)</f>
        <v>0</v>
      </c>
      <c r="K581" s="318" t="str">
        <f>IF(C581*O581=0,"",C581)</f>
        <v/>
      </c>
      <c r="O581" s="318">
        <f>IF(ISBLANK(L581),0,1)</f>
        <v>0</v>
      </c>
      <c r="P581" s="318">
        <f>IF(ISBLANK(M581),0,1)</f>
        <v>0</v>
      </c>
      <c r="Q581" s="318">
        <f>O581+P581</f>
        <v>0</v>
      </c>
      <c r="R581" s="318">
        <f>SUM(Q456:Q581)</f>
        <v>1</v>
      </c>
      <c r="S581" s="318">
        <f>R581/$X$2</f>
        <v>4.3478260869565216E-2</v>
      </c>
      <c r="T581" s="318">
        <f>IF(S581&gt;=$X$3,1,0)</f>
        <v>0</v>
      </c>
      <c r="U581" s="318">
        <f>O581*T581+P581*T581</f>
        <v>0</v>
      </c>
    </row>
    <row r="582" spans="1:21" s="318" customFormat="1" x14ac:dyDescent="0.2">
      <c r="A582" s="322">
        <v>37376</v>
      </c>
      <c r="B582" s="321">
        <v>170.509995</v>
      </c>
      <c r="C582" s="320">
        <f>LN(B582/B581)</f>
        <v>5.1153779947127886E-3</v>
      </c>
      <c r="D582" s="320">
        <f>AVERAGE(C562:C582)</f>
        <v>-2.3298579681096596E-3</v>
      </c>
      <c r="E582" s="318">
        <f>_xlfn.STDEV.S(C562:C582)</f>
        <v>7.5000755731460429E-3</v>
      </c>
      <c r="F582" s="318">
        <f>E582*(21/(21-1.5))</f>
        <v>8.0770044633880454E-3</v>
      </c>
      <c r="G582" s="318">
        <f>_xlfn.VAR.S(C562:C582)</f>
        <v>5.6251133602901949E-5</v>
      </c>
      <c r="H582" s="318">
        <f>G582*(21/(21-1))</f>
        <v>5.9063690283047051E-5</v>
      </c>
      <c r="I582" s="320">
        <f>(SUM(C519:C539)*1+SUM(C540:C560)*2+SUM(C561:C581)*3)/6</f>
        <v>4.7162739916201584E-3</v>
      </c>
      <c r="J582" s="318">
        <f>IF(C582*O582&lt;&gt;0,C582,0)</f>
        <v>0</v>
      </c>
      <c r="K582" s="318" t="str">
        <f>IF(C582*O582=0,"",C582)</f>
        <v/>
      </c>
      <c r="O582" s="318">
        <f>IF(ISBLANK(L582),0,1)</f>
        <v>0</v>
      </c>
      <c r="P582" s="318">
        <f>IF(ISBLANK(M582),0,1)</f>
        <v>0</v>
      </c>
      <c r="Q582" s="318">
        <f>O582+P582</f>
        <v>0</v>
      </c>
      <c r="R582" s="318">
        <f>SUM(Q457:Q582)</f>
        <v>1</v>
      </c>
      <c r="S582" s="318">
        <f>R582/$X$2</f>
        <v>4.3478260869565216E-2</v>
      </c>
      <c r="T582" s="318">
        <f>IF(S582&gt;=$X$3,1,0)</f>
        <v>0</v>
      </c>
      <c r="U582" s="318">
        <f>O582*T582+P582*T582</f>
        <v>0</v>
      </c>
    </row>
    <row r="583" spans="1:21" s="318" customFormat="1" x14ac:dyDescent="0.2">
      <c r="A583" s="322">
        <v>37378</v>
      </c>
      <c r="B583" s="321">
        <v>175.03999300000001</v>
      </c>
      <c r="C583" s="320">
        <f>LN(B583/B582)</f>
        <v>2.6220562536489963E-2</v>
      </c>
      <c r="D583" s="320">
        <f>AVERAGE(C563:C583)</f>
        <v>-1.3464589681031129E-3</v>
      </c>
      <c r="E583" s="318">
        <f>_xlfn.STDEV.S(C563:C583)</f>
        <v>9.637026981649463E-3</v>
      </c>
      <c r="F583" s="318">
        <f>E583*(21/(21-1.5))</f>
        <v>1.0378336749468652E-2</v>
      </c>
      <c r="G583" s="318">
        <f>_xlfn.VAR.S(C563:C583)</f>
        <v>9.2872289045039749E-5</v>
      </c>
      <c r="H583" s="318">
        <f>G583*(21/(21-1))</f>
        <v>9.7515903497291743E-5</v>
      </c>
      <c r="I583" s="320">
        <f>(SUM(C520:C540)*1+SUM(C541:C561)*2+SUM(C562:C582)*3)/6</f>
        <v>7.2604404585795658E-3</v>
      </c>
      <c r="J583" s="318">
        <f>IF(C583*O583&lt;&gt;0,C583,0)</f>
        <v>0</v>
      </c>
      <c r="K583" s="318" t="str">
        <f>IF(C583*O583=0,"",C583)</f>
        <v/>
      </c>
      <c r="O583" s="318">
        <f>IF(ISBLANK(L583),0,1)</f>
        <v>0</v>
      </c>
      <c r="P583" s="318">
        <f>IF(ISBLANK(M583),0,1)</f>
        <v>0</v>
      </c>
      <c r="Q583" s="318">
        <f>O583+P583</f>
        <v>0</v>
      </c>
      <c r="R583" s="318">
        <f>SUM(Q458:Q583)</f>
        <v>1</v>
      </c>
      <c r="S583" s="318">
        <f>R583/$X$2</f>
        <v>4.3478260869565216E-2</v>
      </c>
      <c r="T583" s="318">
        <f>IF(S583&gt;=$X$3,1,0)</f>
        <v>0</v>
      </c>
      <c r="U583" s="318">
        <f>O583*T583+P583*T583</f>
        <v>0</v>
      </c>
    </row>
    <row r="584" spans="1:21" s="318" customFormat="1" x14ac:dyDescent="0.2">
      <c r="A584" s="322">
        <v>37379</v>
      </c>
      <c r="B584" s="321">
        <v>174.44000199999999</v>
      </c>
      <c r="C584" s="320">
        <f>LN(B584/B583)</f>
        <v>-3.4336248029305998E-3</v>
      </c>
      <c r="D584" s="320">
        <f>AVERAGE(C564:C584)</f>
        <v>-1.6393766618826872E-3</v>
      </c>
      <c r="E584" s="318">
        <f>_xlfn.STDEV.S(C564:C584)</f>
        <v>9.6007376550435019E-3</v>
      </c>
      <c r="F584" s="318">
        <f>E584*(21/(21-1.5))</f>
        <v>1.0339255936200694E-2</v>
      </c>
      <c r="G584" s="318">
        <f>_xlfn.VAR.S(C564:C584)</f>
        <v>9.2174163520970191E-5</v>
      </c>
      <c r="H584" s="318">
        <f>G584*(21/(21-1))</f>
        <v>9.6782871697018708E-5</v>
      </c>
      <c r="I584" s="320">
        <f>(SUM(C521:C541)*1+SUM(C542:C562)*2+SUM(C563:C583)*3)/6</f>
        <v>1.6223095535579154E-2</v>
      </c>
      <c r="J584" s="318">
        <f>IF(C584*O584&lt;&gt;0,C584,0)</f>
        <v>0</v>
      </c>
      <c r="K584" s="318" t="str">
        <f>IF(C584*O584=0,"",C584)</f>
        <v/>
      </c>
      <c r="O584" s="318">
        <f>IF(ISBLANK(L584),0,1)</f>
        <v>0</v>
      </c>
      <c r="P584" s="318">
        <f>IF(ISBLANK(M584),0,1)</f>
        <v>0</v>
      </c>
      <c r="Q584" s="318">
        <f>O584+P584</f>
        <v>0</v>
      </c>
      <c r="R584" s="318">
        <f>SUM(Q459:Q584)</f>
        <v>1</v>
      </c>
      <c r="S584" s="318">
        <f>R584/$X$2</f>
        <v>4.3478260869565216E-2</v>
      </c>
      <c r="T584" s="318">
        <f>IF(S584&gt;=$X$3,1,0)</f>
        <v>0</v>
      </c>
      <c r="U584" s="318">
        <f>O584*T584+P584*T584</f>
        <v>0</v>
      </c>
    </row>
    <row r="585" spans="1:21" s="318" customFormat="1" x14ac:dyDescent="0.2">
      <c r="A585" s="322">
        <v>37382</v>
      </c>
      <c r="B585" s="321">
        <v>173.11000100000001</v>
      </c>
      <c r="C585" s="320">
        <f>LN(B585/B584)</f>
        <v>-7.6536180745138309E-3</v>
      </c>
      <c r="D585" s="320">
        <f>AVERAGE(C565:C585)</f>
        <v>-1.0393761045680554E-3</v>
      </c>
      <c r="E585" s="318">
        <f>_xlfn.STDEV.S(C565:C585)</f>
        <v>8.7338534939311995E-3</v>
      </c>
      <c r="F585" s="318">
        <f>E585*(21/(21-1.5))</f>
        <v>9.4056883780797521E-3</v>
      </c>
      <c r="G585" s="318">
        <f>_xlfn.VAR.S(C565:C585)</f>
        <v>7.6280196853454227E-5</v>
      </c>
      <c r="H585" s="318">
        <f>G585*(21/(21-1))</f>
        <v>8.0094206696126939E-5</v>
      </c>
      <c r="I585" s="320">
        <f>(SUM(C522:C542)*1+SUM(C543:C563)*2+SUM(C564:C584)*3)/6</f>
        <v>1.2053287276712172E-2</v>
      </c>
      <c r="J585" s="318">
        <f>IF(C585*O585&lt;&gt;0,C585,0)</f>
        <v>0</v>
      </c>
      <c r="K585" s="318" t="str">
        <f>IF(C585*O585=0,"",C585)</f>
        <v/>
      </c>
      <c r="O585" s="318">
        <f>IF(ISBLANK(L585),0,1)</f>
        <v>0</v>
      </c>
      <c r="P585" s="318">
        <f>IF(ISBLANK(M585),0,1)</f>
        <v>0</v>
      </c>
      <c r="Q585" s="318">
        <f>O585+P585</f>
        <v>0</v>
      </c>
      <c r="R585" s="318">
        <f>SUM(Q460:Q585)</f>
        <v>1</v>
      </c>
      <c r="S585" s="318">
        <f>R585/$X$2</f>
        <v>4.3478260869565216E-2</v>
      </c>
      <c r="T585" s="318">
        <f>IF(S585&gt;=$X$3,1,0)</f>
        <v>0</v>
      </c>
      <c r="U585" s="318">
        <f>O585*T585+P585*T585</f>
        <v>0</v>
      </c>
    </row>
    <row r="586" spans="1:21" s="318" customFormat="1" x14ac:dyDescent="0.2">
      <c r="A586" s="322">
        <v>37383</v>
      </c>
      <c r="B586" s="321">
        <v>171.759995</v>
      </c>
      <c r="C586" s="320">
        <f>LN(B586/B585)</f>
        <v>-7.8291119051733318E-3</v>
      </c>
      <c r="D586" s="320">
        <f>AVERAGE(C566:C586)</f>
        <v>-1.5653564026348328E-3</v>
      </c>
      <c r="E586" s="318">
        <f>_xlfn.STDEV.S(C566:C586)</f>
        <v>8.7971086881725516E-3</v>
      </c>
      <c r="F586" s="318">
        <f>E586*(21/(21-1.5))</f>
        <v>9.4738093564935167E-3</v>
      </c>
      <c r="G586" s="318">
        <f>_xlfn.VAR.S(C566:C586)</f>
        <v>7.7389121271520983E-5</v>
      </c>
      <c r="H586" s="318">
        <f>G586*(21/(21-1))</f>
        <v>8.1258577335097034E-5</v>
      </c>
      <c r="I586" s="320">
        <f>(SUM(C523:C543)*1+SUM(C544:C564)*2+SUM(C565:C585)*3)/6</f>
        <v>1.4683017052364087E-2</v>
      </c>
      <c r="J586" s="318">
        <f>IF(C586*O586&lt;&gt;0,C586,0)</f>
        <v>0</v>
      </c>
      <c r="K586" s="318" t="str">
        <f>IF(C586*O586=0,"",C586)</f>
        <v/>
      </c>
      <c r="O586" s="318">
        <f>IF(ISBLANK(L586),0,1)</f>
        <v>0</v>
      </c>
      <c r="P586" s="318">
        <f>IF(ISBLANK(M586),0,1)</f>
        <v>0</v>
      </c>
      <c r="Q586" s="318">
        <f>O586+P586</f>
        <v>0</v>
      </c>
      <c r="R586" s="318">
        <f>SUM(Q461:Q586)</f>
        <v>1</v>
      </c>
      <c r="S586" s="318">
        <f>R586/$X$2</f>
        <v>4.3478260869565216E-2</v>
      </c>
      <c r="T586" s="318">
        <f>IF(S586&gt;=$X$3,1,0)</f>
        <v>0</v>
      </c>
      <c r="U586" s="318">
        <f>O586*T586+P586*T586</f>
        <v>0</v>
      </c>
    </row>
    <row r="587" spans="1:21" s="318" customFormat="1" x14ac:dyDescent="0.2">
      <c r="A587" s="322">
        <v>37384</v>
      </c>
      <c r="B587" s="321">
        <v>174.83999600000001</v>
      </c>
      <c r="C587" s="320">
        <f>LN(B587/B586)</f>
        <v>1.7773122656915115E-2</v>
      </c>
      <c r="D587" s="320">
        <f>AVERAGE(C567:C587)</f>
        <v>-4.148945531298167E-4</v>
      </c>
      <c r="E587" s="318">
        <f>_xlfn.STDEV.S(C567:C587)</f>
        <v>9.6714017230931353E-3</v>
      </c>
      <c r="F587" s="318">
        <f>E587*(21/(21-1.5))</f>
        <v>1.0415355701792606E-2</v>
      </c>
      <c r="G587" s="318">
        <f>_xlfn.VAR.S(C567:C587)</f>
        <v>9.3536011289448875E-5</v>
      </c>
      <c r="H587" s="318">
        <f>G587*(21/(21-1))</f>
        <v>9.8212811853921317E-5</v>
      </c>
      <c r="I587" s="320">
        <f>(SUM(C524:C544)*1+SUM(C545:C565)*2+SUM(C566:C586)*3)/6</f>
        <v>8.8622343991241817E-3</v>
      </c>
      <c r="J587" s="318">
        <f>IF(C587*O587&lt;&gt;0,C587,0)</f>
        <v>0</v>
      </c>
      <c r="K587" s="318" t="str">
        <f>IF(C587*O587=0,"",C587)</f>
        <v/>
      </c>
      <c r="O587" s="318">
        <f>IF(ISBLANK(L587),0,1)</f>
        <v>0</v>
      </c>
      <c r="P587" s="318">
        <f>IF(ISBLANK(M587),0,1)</f>
        <v>0</v>
      </c>
      <c r="Q587" s="318">
        <f>O587+P587</f>
        <v>0</v>
      </c>
      <c r="R587" s="318">
        <f>SUM(Q462:Q587)</f>
        <v>1</v>
      </c>
      <c r="S587" s="318">
        <f>R587/$X$2</f>
        <v>4.3478260869565216E-2</v>
      </c>
      <c r="T587" s="318">
        <f>IF(S587&gt;=$X$3,1,0)</f>
        <v>0</v>
      </c>
      <c r="U587" s="318">
        <f>O587*T587+P587*T587</f>
        <v>0</v>
      </c>
    </row>
    <row r="588" spans="1:21" s="318" customFormat="1" x14ac:dyDescent="0.2">
      <c r="A588" s="322">
        <v>37386</v>
      </c>
      <c r="B588" s="321">
        <v>175.929993</v>
      </c>
      <c r="C588" s="320">
        <f>LN(B588/B587)</f>
        <v>6.2149017453480447E-3</v>
      </c>
      <c r="D588" s="320">
        <f>AVERAGE(C568:C588)</f>
        <v>-1.0544841917577338E-4</v>
      </c>
      <c r="E588" s="318">
        <f>_xlfn.STDEV.S(C568:C588)</f>
        <v>9.7791775125982798E-3</v>
      </c>
      <c r="F588" s="318">
        <f>E588*(21/(21-1.5))</f>
        <v>1.0531421936644301E-2</v>
      </c>
      <c r="G588" s="318">
        <f>_xlfn.VAR.S(C568:C588)</f>
        <v>9.5632312822907872E-5</v>
      </c>
      <c r="H588" s="318">
        <f>G588*(21/(21-1))</f>
        <v>1.0041392846405327E-4</v>
      </c>
      <c r="I588" s="320">
        <f>(SUM(C525:C545)*1+SUM(C546:C566)*2+SUM(C567:C587)*3)/6</f>
        <v>1.7012238151311327E-2</v>
      </c>
      <c r="J588" s="318">
        <f>IF(C588*O588&lt;&gt;0,C588,0)</f>
        <v>0</v>
      </c>
      <c r="K588" s="318" t="str">
        <f>IF(C588*O588=0,"",C588)</f>
        <v/>
      </c>
      <c r="O588" s="318">
        <f>IF(ISBLANK(L588),0,1)</f>
        <v>0</v>
      </c>
      <c r="P588" s="318">
        <f>IF(ISBLANK(M588),0,1)</f>
        <v>0</v>
      </c>
      <c r="Q588" s="318">
        <f>O588+P588</f>
        <v>0</v>
      </c>
      <c r="R588" s="318">
        <f>SUM(Q463:Q588)</f>
        <v>1</v>
      </c>
      <c r="S588" s="318">
        <f>R588/$X$2</f>
        <v>4.3478260869565216E-2</v>
      </c>
      <c r="T588" s="318">
        <f>IF(S588&gt;=$X$3,1,0)</f>
        <v>0</v>
      </c>
      <c r="U588" s="318">
        <f>O588*T588+P588*T588</f>
        <v>0</v>
      </c>
    </row>
    <row r="589" spans="1:21" s="318" customFormat="1" x14ac:dyDescent="0.2">
      <c r="A589" s="322">
        <v>37389</v>
      </c>
      <c r="B589" s="321">
        <v>175.28999300000001</v>
      </c>
      <c r="C589" s="320">
        <f>LN(B589/B588)</f>
        <v>-3.6444435617709846E-3</v>
      </c>
      <c r="D589" s="320">
        <f>AVERAGE(C569:C589)</f>
        <v>6.5240036285523962E-5</v>
      </c>
      <c r="E589" s="318">
        <f>_xlfn.STDEV.S(C569:C589)</f>
        <v>9.6793991008719063E-3</v>
      </c>
      <c r="F589" s="318">
        <f>E589*(21/(21-1.5))</f>
        <v>1.0423968262477438E-2</v>
      </c>
      <c r="G589" s="318">
        <f>_xlfn.VAR.S(C569:C589)</f>
        <v>9.369076695395986E-5</v>
      </c>
      <c r="H589" s="318">
        <f>G589*(21/(21-1))</f>
        <v>9.8375305301657862E-5</v>
      </c>
      <c r="I589" s="320">
        <f>(SUM(C526:C546)*1+SUM(C547:C567)*2+SUM(C568:C588)*3)/6</f>
        <v>1.8501688569556786E-2</v>
      </c>
      <c r="J589" s="318">
        <f>IF(C589*O589&lt;&gt;0,C589,0)</f>
        <v>0</v>
      </c>
      <c r="K589" s="318" t="str">
        <f>IF(C589*O589=0,"",C589)</f>
        <v/>
      </c>
      <c r="O589" s="318">
        <f>IF(ISBLANK(L589),0,1)</f>
        <v>0</v>
      </c>
      <c r="P589" s="318">
        <f>IF(ISBLANK(M589),0,1)</f>
        <v>0</v>
      </c>
      <c r="Q589" s="318">
        <f>O589+P589</f>
        <v>0</v>
      </c>
      <c r="R589" s="318">
        <f>SUM(Q464:Q589)</f>
        <v>1</v>
      </c>
      <c r="S589" s="318">
        <f>R589/$X$2</f>
        <v>4.3478260869565216E-2</v>
      </c>
      <c r="T589" s="318">
        <f>IF(S589&gt;=$X$3,1,0)</f>
        <v>0</v>
      </c>
      <c r="U589" s="318">
        <f>O589*T589+P589*T589</f>
        <v>0</v>
      </c>
    </row>
    <row r="590" spans="1:21" s="318" customFormat="1" x14ac:dyDescent="0.2">
      <c r="A590" s="322">
        <v>37390</v>
      </c>
      <c r="B590" s="321">
        <v>177.86000100000001</v>
      </c>
      <c r="C590" s="320">
        <f>LN(B590/B589)</f>
        <v>1.4555024293263098E-2</v>
      </c>
      <c r="D590" s="320">
        <f>AVERAGE(C570:C590)</f>
        <v>6.7679613287752302E-4</v>
      </c>
      <c r="E590" s="318">
        <f>_xlfn.STDEV.S(C570:C590)</f>
        <v>1.0181360935356291E-2</v>
      </c>
      <c r="F590" s="318">
        <f>E590*(21/(21-1.5))</f>
        <v>1.0964542545768313E-2</v>
      </c>
      <c r="G590" s="318">
        <f>_xlfn.VAR.S(C570:C590)</f>
        <v>1.0366011049599914E-4</v>
      </c>
      <c r="H590" s="318">
        <f>G590*(21/(21-1))</f>
        <v>1.088431160207991E-4</v>
      </c>
      <c r="I590" s="320">
        <f>(SUM(C527:C547)*1+SUM(C548:C568)*2+SUM(C569:C589)*3)/6</f>
        <v>2.0048058462917542E-2</v>
      </c>
      <c r="J590" s="318">
        <f>IF(C590*O590&lt;&gt;0,C590,0)</f>
        <v>0</v>
      </c>
      <c r="K590" s="318" t="str">
        <f>IF(C590*O590=0,"",C590)</f>
        <v/>
      </c>
      <c r="O590" s="318">
        <f>IF(ISBLANK(L590),0,1)</f>
        <v>0</v>
      </c>
      <c r="P590" s="318">
        <f>IF(ISBLANK(M590),0,1)</f>
        <v>0</v>
      </c>
      <c r="Q590" s="318">
        <f>O590+P590</f>
        <v>0</v>
      </c>
      <c r="R590" s="318">
        <f>SUM(Q465:Q590)</f>
        <v>1</v>
      </c>
      <c r="S590" s="318">
        <f>R590/$X$2</f>
        <v>4.3478260869565216E-2</v>
      </c>
      <c r="T590" s="318">
        <f>IF(S590&gt;=$X$3,1,0)</f>
        <v>0</v>
      </c>
      <c r="U590" s="318">
        <f>O590*T590+P590*T590</f>
        <v>0</v>
      </c>
    </row>
    <row r="591" spans="1:21" s="318" customFormat="1" x14ac:dyDescent="0.2">
      <c r="A591" s="322">
        <v>37391</v>
      </c>
      <c r="B591" s="321">
        <v>176.970001</v>
      </c>
      <c r="C591" s="320">
        <f>LN(B591/B590)</f>
        <v>-5.0164972601248557E-3</v>
      </c>
      <c r="D591" s="320">
        <f>AVERAGE(C571:C591)</f>
        <v>4.9769754757032845E-4</v>
      </c>
      <c r="E591" s="318">
        <f>_xlfn.STDEV.S(C571:C591)</f>
        <v>1.0249899294861826E-2</v>
      </c>
      <c r="F591" s="318">
        <f>E591*(21/(21-1.5))</f>
        <v>1.1038353086774273E-2</v>
      </c>
      <c r="G591" s="318">
        <f>_xlfn.VAR.S(C571:C591)</f>
        <v>1.0506043555480896E-4</v>
      </c>
      <c r="H591" s="318">
        <f>G591*(21/(21-1))</f>
        <v>1.1031345733254942E-4</v>
      </c>
      <c r="I591" s="320">
        <f>(SUM(C528:C548)*1+SUM(C549:C569)*2+SUM(C570:C590)*3)/6</f>
        <v>2.3873561185402837E-2</v>
      </c>
      <c r="J591" s="318">
        <f>IF(C591*O591&lt;&gt;0,C591,0)</f>
        <v>0</v>
      </c>
      <c r="K591" s="318" t="str">
        <f>IF(C591*O591=0,"",C591)</f>
        <v/>
      </c>
      <c r="O591" s="318">
        <f>IF(ISBLANK(L591),0,1)</f>
        <v>0</v>
      </c>
      <c r="P591" s="318">
        <f>IF(ISBLANK(M591),0,1)</f>
        <v>0</v>
      </c>
      <c r="Q591" s="318">
        <f>O591+P591</f>
        <v>0</v>
      </c>
      <c r="R591" s="318">
        <f>SUM(Q466:Q591)</f>
        <v>1</v>
      </c>
      <c r="S591" s="318">
        <f>R591/$X$2</f>
        <v>4.3478260869565216E-2</v>
      </c>
      <c r="T591" s="318">
        <f>IF(S591&gt;=$X$3,1,0)</f>
        <v>0</v>
      </c>
      <c r="U591" s="318">
        <f>O591*T591+P591*T591</f>
        <v>0</v>
      </c>
    </row>
    <row r="592" spans="1:21" s="318" customFormat="1" x14ac:dyDescent="0.2">
      <c r="A592" s="322">
        <v>37392</v>
      </c>
      <c r="B592" s="321">
        <v>178.179993</v>
      </c>
      <c r="C592" s="320">
        <f>LN(B592/B591)</f>
        <v>6.8140036726129201E-3</v>
      </c>
      <c r="D592" s="320">
        <f>AVERAGE(C572:C592)</f>
        <v>8.9019918986287547E-4</v>
      </c>
      <c r="E592" s="318">
        <f>_xlfn.STDEV.S(C572:C592)</f>
        <v>1.0329953703021534E-2</v>
      </c>
      <c r="F592" s="318">
        <f>E592*(21/(21-1.5))</f>
        <v>1.1124565526330883E-2</v>
      </c>
      <c r="G592" s="318">
        <f>_xlfn.VAR.S(C572:C592)</f>
        <v>1.0670794350656832E-4</v>
      </c>
      <c r="H592" s="318">
        <f>G592*(21/(21-1))</f>
        <v>1.1204334068189674E-4</v>
      </c>
      <c r="I592" s="320">
        <f>(SUM(C529:C549)*1+SUM(C550:C570)*2+SUM(C571:C591)*3)/6</f>
        <v>1.8804738197212911E-2</v>
      </c>
      <c r="J592" s="318">
        <f>IF(C592*O592&lt;&gt;0,C592,0)</f>
        <v>0</v>
      </c>
      <c r="K592" s="318" t="str">
        <f>IF(C592*O592=0,"",C592)</f>
        <v/>
      </c>
      <c r="O592" s="318">
        <f>IF(ISBLANK(L592),0,1)</f>
        <v>0</v>
      </c>
      <c r="P592" s="318">
        <f>IF(ISBLANK(M592),0,1)</f>
        <v>0</v>
      </c>
      <c r="Q592" s="318">
        <f>O592+P592</f>
        <v>0</v>
      </c>
      <c r="R592" s="318">
        <f>SUM(Q467:Q592)</f>
        <v>1</v>
      </c>
      <c r="S592" s="318">
        <f>R592/$X$2</f>
        <v>4.3478260869565216E-2</v>
      </c>
      <c r="T592" s="318">
        <f>IF(S592&gt;=$X$3,1,0)</f>
        <v>0</v>
      </c>
      <c r="U592" s="318">
        <f>O592*T592+P592*T592</f>
        <v>0</v>
      </c>
    </row>
    <row r="593" spans="1:21" s="318" customFormat="1" x14ac:dyDescent="0.2">
      <c r="A593" s="322">
        <v>37397</v>
      </c>
      <c r="B593" s="321">
        <v>177.05999800000001</v>
      </c>
      <c r="C593" s="320">
        <f>LN(B593/B592)</f>
        <v>-6.3055891190847528E-3</v>
      </c>
      <c r="D593" s="320">
        <f>AVERAGE(C573:C593)</f>
        <v>1.3466172697193399E-4</v>
      </c>
      <c r="E593" s="318">
        <f>_xlfn.STDEV.S(C573:C593)</f>
        <v>1.0243957054760916E-2</v>
      </c>
      <c r="F593" s="318">
        <f>E593*(21/(21-1.5))</f>
        <v>1.1031953751280986E-2</v>
      </c>
      <c r="G593" s="318">
        <f>_xlfn.VAR.S(C573:C593)</f>
        <v>1.0493865613978593E-4</v>
      </c>
      <c r="H593" s="318">
        <f>G593*(21/(21-1))</f>
        <v>1.1018558894677522E-4</v>
      </c>
      <c r="I593" s="320">
        <f>(SUM(C530:C550)*1+SUM(C551:C571)*2+SUM(C572:C592)*3)/6</f>
        <v>2.4264254921750106E-2</v>
      </c>
      <c r="J593" s="318">
        <f>IF(C593*O593&lt;&gt;0,C593,0)</f>
        <v>0</v>
      </c>
      <c r="K593" s="318" t="str">
        <f>IF(C593*O593=0,"",C593)</f>
        <v/>
      </c>
      <c r="O593" s="318">
        <f>IF(ISBLANK(L593),0,1)</f>
        <v>0</v>
      </c>
      <c r="P593" s="318">
        <f>IF(ISBLANK(M593),0,1)</f>
        <v>0</v>
      </c>
      <c r="Q593" s="318">
        <f>O593+P593</f>
        <v>0</v>
      </c>
      <c r="R593" s="318">
        <f>SUM(Q468:Q593)</f>
        <v>1</v>
      </c>
      <c r="S593" s="318">
        <f>R593/$X$2</f>
        <v>4.3478260869565216E-2</v>
      </c>
      <c r="T593" s="318">
        <f>IF(S593&gt;=$X$3,1,0)</f>
        <v>0</v>
      </c>
      <c r="U593" s="318">
        <f>O593*T593+P593*T593</f>
        <v>0</v>
      </c>
    </row>
    <row r="594" spans="1:21" s="318" customFormat="1" x14ac:dyDescent="0.2">
      <c r="A594" s="322">
        <v>37398</v>
      </c>
      <c r="B594" s="321">
        <v>174.10000600000001</v>
      </c>
      <c r="C594" s="320">
        <f>LN(B594/B593)</f>
        <v>-1.6858765650201907E-2</v>
      </c>
      <c r="D594" s="320">
        <f>AVERAGE(C574:C594)</f>
        <v>-7.8934850804654715E-4</v>
      </c>
      <c r="E594" s="318">
        <f>_xlfn.STDEV.S(C574:C594)</f>
        <v>1.0871541075131351E-2</v>
      </c>
      <c r="F594" s="318">
        <f>E594*(21/(21-1.5))</f>
        <v>1.170781346552607E-2</v>
      </c>
      <c r="G594" s="318">
        <f>_xlfn.VAR.S(C574:C594)</f>
        <v>1.1819040534826811E-4</v>
      </c>
      <c r="H594" s="318">
        <f>G594*(21/(21-1))</f>
        <v>1.2409992561568153E-4</v>
      </c>
      <c r="I594" s="320">
        <f>(SUM(C531:C551)*1+SUM(C552:C572)*2+SUM(C573:C593)*3)/6</f>
        <v>1.8765164094721405E-2</v>
      </c>
      <c r="J594" s="318">
        <f>IF(C594*O594&lt;&gt;0,C594,0)</f>
        <v>0</v>
      </c>
      <c r="K594" s="318" t="str">
        <f>IF(C594*O594=0,"",C594)</f>
        <v/>
      </c>
      <c r="O594" s="318">
        <f>IF(ISBLANK(L594),0,1)</f>
        <v>0</v>
      </c>
      <c r="P594" s="318">
        <f>IF(ISBLANK(M594),0,1)</f>
        <v>0</v>
      </c>
      <c r="Q594" s="318">
        <f>O594+P594</f>
        <v>0</v>
      </c>
      <c r="R594" s="318">
        <f>SUM(Q469:Q594)</f>
        <v>1</v>
      </c>
      <c r="S594" s="318">
        <f>R594/$X$2</f>
        <v>4.3478260869565216E-2</v>
      </c>
      <c r="T594" s="318">
        <f>IF(S594&gt;=$X$3,1,0)</f>
        <v>0</v>
      </c>
      <c r="U594" s="318">
        <f>O594*T594+P594*T594</f>
        <v>0</v>
      </c>
    </row>
    <row r="595" spans="1:21" s="318" customFormat="1" x14ac:dyDescent="0.2">
      <c r="A595" s="322">
        <v>37399</v>
      </c>
      <c r="B595" s="321">
        <v>173.75</v>
      </c>
      <c r="C595" s="320">
        <f>LN(B595/B594)</f>
        <v>-2.012396792193592E-3</v>
      </c>
      <c r="D595" s="320">
        <f>AVERAGE(C575:C595)</f>
        <v>-1.1106213183741148E-3</v>
      </c>
      <c r="E595" s="318">
        <f>_xlfn.STDEV.S(C575:C595)</f>
        <v>1.0799595743919753E-2</v>
      </c>
      <c r="F595" s="318">
        <f>E595*(21/(21-1.5))</f>
        <v>1.1630333878067426E-2</v>
      </c>
      <c r="G595" s="318">
        <f>_xlfn.VAR.S(C575:C595)</f>
        <v>1.1663126823208963E-4</v>
      </c>
      <c r="H595" s="318">
        <f>G595*(21/(21-1))</f>
        <v>1.2246283164369412E-4</v>
      </c>
      <c r="I595" s="320">
        <f>(SUM(C532:C552)*1+SUM(C553:C573)*2+SUM(C574:C594)*3)/6</f>
        <v>9.7976628545447947E-3</v>
      </c>
      <c r="J595" s="318">
        <f>IF(C595*O595&lt;&gt;0,C595,0)</f>
        <v>0</v>
      </c>
      <c r="K595" s="318" t="str">
        <f>IF(C595*O595=0,"",C595)</f>
        <v/>
      </c>
      <c r="O595" s="318">
        <f>IF(ISBLANK(L595),0,1)</f>
        <v>0</v>
      </c>
      <c r="P595" s="318">
        <f>IF(ISBLANK(M595),0,1)</f>
        <v>0</v>
      </c>
      <c r="Q595" s="318">
        <f>O595+P595</f>
        <v>0</v>
      </c>
      <c r="R595" s="318">
        <f>SUM(Q470:Q595)</f>
        <v>1</v>
      </c>
      <c r="S595" s="318">
        <f>R595/$X$2</f>
        <v>4.3478260869565216E-2</v>
      </c>
      <c r="T595" s="318">
        <f>IF(S595&gt;=$X$3,1,0)</f>
        <v>0</v>
      </c>
      <c r="U595" s="318">
        <f>O595*T595+P595*T595</f>
        <v>0</v>
      </c>
    </row>
    <row r="596" spans="1:21" s="318" customFormat="1" x14ac:dyDescent="0.2">
      <c r="A596" s="322">
        <v>37400</v>
      </c>
      <c r="B596" s="321">
        <v>172.71000699999999</v>
      </c>
      <c r="C596" s="320">
        <f>LN(B596/B595)</f>
        <v>-6.00355655870568E-3</v>
      </c>
      <c r="D596" s="320">
        <f>AVERAGE(C576:C596)</f>
        <v>-1.0714204543477302E-3</v>
      </c>
      <c r="E596" s="318">
        <f>_xlfn.STDEV.S(C576:C596)</f>
        <v>1.0779284529888297E-2</v>
      </c>
      <c r="F596" s="318">
        <f>E596*(21/(21-1.5))</f>
        <v>1.1608460262956626E-2</v>
      </c>
      <c r="G596" s="318">
        <f>_xlfn.VAR.S(C576:C596)</f>
        <v>1.1619297497628917E-4</v>
      </c>
      <c r="H596" s="318">
        <f>G596*(21/(21-1))</f>
        <v>1.2200262372510363E-4</v>
      </c>
      <c r="I596" s="320">
        <f>(SUM(C533:C553)*1+SUM(C554:C574)*2+SUM(C575:C595)*3)/6</f>
        <v>5.8226254645072891E-3</v>
      </c>
      <c r="J596" s="318">
        <f>IF(C596*O596&lt;&gt;0,C596,0)</f>
        <v>0</v>
      </c>
      <c r="K596" s="318" t="str">
        <f>IF(C596*O596=0,"",C596)</f>
        <v/>
      </c>
      <c r="O596" s="318">
        <f>IF(ISBLANK(L596),0,1)</f>
        <v>0</v>
      </c>
      <c r="P596" s="318">
        <f>IF(ISBLANK(M596),0,1)</f>
        <v>0</v>
      </c>
      <c r="Q596" s="318">
        <f>O596+P596</f>
        <v>0</v>
      </c>
      <c r="R596" s="318">
        <f>SUM(Q471:Q596)</f>
        <v>1</v>
      </c>
      <c r="S596" s="318">
        <f>R596/$X$2</f>
        <v>4.3478260869565216E-2</v>
      </c>
      <c r="T596" s="318">
        <f>IF(S596&gt;=$X$3,1,0)</f>
        <v>0</v>
      </c>
      <c r="U596" s="318">
        <f>O596*T596+P596*T596</f>
        <v>0</v>
      </c>
    </row>
    <row r="597" spans="1:21" s="318" customFormat="1" x14ac:dyDescent="0.2">
      <c r="A597" s="322">
        <v>37403</v>
      </c>
      <c r="B597" s="321">
        <v>172.13999899999999</v>
      </c>
      <c r="C597" s="320">
        <f>LN(B597/B596)</f>
        <v>-3.3058344740926203E-3</v>
      </c>
      <c r="D597" s="320">
        <f>AVERAGE(C577:C597)</f>
        <v>-9.1238097190096993E-4</v>
      </c>
      <c r="E597" s="318">
        <f>_xlfn.STDEV.S(C577:C597)</f>
        <v>1.0717389500557062E-2</v>
      </c>
      <c r="F597" s="318">
        <f>E597*(21/(21-1.5))</f>
        <v>1.1541804077522989E-2</v>
      </c>
      <c r="G597" s="318">
        <f>_xlfn.VAR.S(C577:C597)</f>
        <v>1.1486243770665076E-4</v>
      </c>
      <c r="H597" s="318">
        <f>G597*(21/(21-1))</f>
        <v>1.2060555959198331E-4</v>
      </c>
      <c r="I597" s="320">
        <f>(SUM(C534:C554)*1+SUM(C555:C575)*2+SUM(C576:C596)*3)/6</f>
        <v>2.1881014363613802E-3</v>
      </c>
      <c r="J597" s="318">
        <f>IF(C597*O597&lt;&gt;0,C597,0)</f>
        <v>0</v>
      </c>
      <c r="K597" s="318" t="str">
        <f>IF(C597*O597=0,"",C597)</f>
        <v/>
      </c>
      <c r="O597" s="318">
        <f>IF(ISBLANK(L597),0,1)</f>
        <v>0</v>
      </c>
      <c r="P597" s="318">
        <f>IF(ISBLANK(M597),0,1)</f>
        <v>0</v>
      </c>
      <c r="Q597" s="318">
        <f>O597+P597</f>
        <v>0</v>
      </c>
      <c r="R597" s="318">
        <f>SUM(Q472:Q597)</f>
        <v>1</v>
      </c>
      <c r="S597" s="318">
        <f>R597/$X$2</f>
        <v>4.3478260869565216E-2</v>
      </c>
      <c r="T597" s="318">
        <f>IF(S597&gt;=$X$3,1,0)</f>
        <v>0</v>
      </c>
      <c r="U597" s="318">
        <f>O597*T597+P597*T597</f>
        <v>0</v>
      </c>
    </row>
    <row r="598" spans="1:21" s="318" customFormat="1" x14ac:dyDescent="0.2">
      <c r="A598" s="322">
        <v>37404</v>
      </c>
      <c r="B598" s="321">
        <v>170.759995</v>
      </c>
      <c r="C598" s="320">
        <f>LN(B598/B597)</f>
        <v>-8.0490608032044563E-3</v>
      </c>
      <c r="D598" s="320">
        <f>AVERAGE(C578:C598)</f>
        <v>-1.0098637963507347E-3</v>
      </c>
      <c r="E598" s="318">
        <f>_xlfn.STDEV.S(C578:C598)</f>
        <v>1.0775151900419572E-2</v>
      </c>
      <c r="F598" s="318">
        <f>E598*(21/(21-1.5))</f>
        <v>1.1604009738913386E-2</v>
      </c>
      <c r="G598" s="318">
        <f>_xlfn.VAR.S(C578:C598)</f>
        <v>1.1610389847711551E-4</v>
      </c>
      <c r="H598" s="318">
        <f>G598*(21/(21-1))</f>
        <v>1.219090934009713E-4</v>
      </c>
      <c r="I598" s="320">
        <f>(SUM(C535:C555)*1+SUM(C556:C576)*2+SUM(C577:C597)*3)/6</f>
        <v>6.4869047297023627E-4</v>
      </c>
      <c r="J598" s="318">
        <f>IF(C598*O598&lt;&gt;0,C598,0)</f>
        <v>0</v>
      </c>
      <c r="K598" s="318" t="str">
        <f>IF(C598*O598=0,"",C598)</f>
        <v/>
      </c>
      <c r="O598" s="318">
        <f>IF(ISBLANK(L598),0,1)</f>
        <v>0</v>
      </c>
      <c r="P598" s="318">
        <f>IF(ISBLANK(M598),0,1)</f>
        <v>0</v>
      </c>
      <c r="Q598" s="318">
        <f>O598+P598</f>
        <v>0</v>
      </c>
      <c r="R598" s="318">
        <f>SUM(Q473:Q598)</f>
        <v>1</v>
      </c>
      <c r="S598" s="318">
        <f>R598/$X$2</f>
        <v>4.3478260869565216E-2</v>
      </c>
      <c r="T598" s="318">
        <f>IF(S598&gt;=$X$3,1,0)</f>
        <v>0</v>
      </c>
      <c r="U598" s="318">
        <f>O598*T598+P598*T598</f>
        <v>0</v>
      </c>
    </row>
    <row r="599" spans="1:21" s="318" customFormat="1" x14ac:dyDescent="0.2">
      <c r="A599" s="322">
        <v>37405</v>
      </c>
      <c r="B599" s="321">
        <v>166.779999</v>
      </c>
      <c r="C599" s="320">
        <f>LN(B599/B598)</f>
        <v>-2.3583459945982328E-2</v>
      </c>
      <c r="D599" s="320">
        <f>AVERAGE(C579:C599)</f>
        <v>-2.2337924112390464E-3</v>
      </c>
      <c r="E599" s="318">
        <f>_xlfn.STDEV.S(C579:C599)</f>
        <v>1.1811852397722625E-2</v>
      </c>
      <c r="F599" s="318">
        <f>E599*(21/(21-1.5))</f>
        <v>1.2720456428316672E-2</v>
      </c>
      <c r="G599" s="318">
        <f>_xlfn.VAR.S(C579:C599)</f>
        <v>1.3951985706558571E-4</v>
      </c>
      <c r="H599" s="318">
        <f>G599*(21/(21-1))</f>
        <v>1.4649584991886501E-4</v>
      </c>
      <c r="I599" s="320">
        <f>(SUM(C536:C556)*1+SUM(C557:C577)*2+SUM(C578:C598)*3)/6</f>
        <v>3.8830591876473874E-4</v>
      </c>
      <c r="J599" s="318">
        <f>IF(C599*O599&lt;&gt;0,C599,0)</f>
        <v>0</v>
      </c>
      <c r="K599" s="318" t="str">
        <f>IF(C599*O599=0,"",C599)</f>
        <v/>
      </c>
      <c r="O599" s="318">
        <f>IF(ISBLANK(L599),0,1)</f>
        <v>0</v>
      </c>
      <c r="P599" s="318">
        <f>IF(ISBLANK(M599),0,1)</f>
        <v>0</v>
      </c>
      <c r="Q599" s="318">
        <f>O599+P599</f>
        <v>0</v>
      </c>
      <c r="R599" s="318">
        <f>SUM(Q474:Q599)</f>
        <v>1</v>
      </c>
      <c r="S599" s="318">
        <f>R599/$X$2</f>
        <v>4.3478260869565216E-2</v>
      </c>
      <c r="T599" s="318">
        <f>IF(S599&gt;=$X$3,1,0)</f>
        <v>0</v>
      </c>
      <c r="U599" s="318">
        <f>O599*T599+P599*T599</f>
        <v>0</v>
      </c>
    </row>
    <row r="600" spans="1:21" s="318" customFormat="1" x14ac:dyDescent="0.2">
      <c r="A600" s="322">
        <v>37406</v>
      </c>
      <c r="B600" s="321">
        <v>165.759995</v>
      </c>
      <c r="C600" s="320">
        <f>LN(B600/B599)</f>
        <v>-6.1346437558913568E-3</v>
      </c>
      <c r="D600" s="320">
        <f>AVERAGE(C580:C600)</f>
        <v>-1.7070606917182944E-3</v>
      </c>
      <c r="E600" s="318">
        <f>_xlfn.STDEV.S(C580:C600)</f>
        <v>1.1348831347268919E-2</v>
      </c>
      <c r="F600" s="318">
        <f>E600*(21/(21-1.5))</f>
        <v>1.2221818373981912E-2</v>
      </c>
      <c r="G600" s="318">
        <f>_xlfn.VAR.S(C580:C600)</f>
        <v>1.2879597294875367E-4</v>
      </c>
      <c r="H600" s="318">
        <f>G600*(21/(21-1))</f>
        <v>1.3523577159619136E-4</v>
      </c>
      <c r="I600" s="320">
        <f>(SUM(C537:C557)*1+SUM(C558:C578)*2+SUM(C579:C599)*3)/6</f>
        <v>-1.2150052548399454E-2</v>
      </c>
      <c r="J600" s="318">
        <f>IF(C600*O600&lt;&gt;0,C600,0)</f>
        <v>0</v>
      </c>
      <c r="K600" s="318" t="str">
        <f>IF(C600*O600=0,"",C600)</f>
        <v/>
      </c>
      <c r="O600" s="318">
        <f>IF(ISBLANK(L600),0,1)</f>
        <v>0</v>
      </c>
      <c r="P600" s="318">
        <f>IF(ISBLANK(M600),0,1)</f>
        <v>0</v>
      </c>
      <c r="Q600" s="318">
        <f>O600+P600</f>
        <v>0</v>
      </c>
      <c r="R600" s="318">
        <f>SUM(Q475:Q600)</f>
        <v>1</v>
      </c>
      <c r="S600" s="318">
        <f>R600/$X$2</f>
        <v>4.3478260869565216E-2</v>
      </c>
      <c r="T600" s="318">
        <f>IF(S600&gt;=$X$3,1,0)</f>
        <v>0</v>
      </c>
      <c r="U600" s="318">
        <f>O600*T600+P600*T600</f>
        <v>0</v>
      </c>
    </row>
    <row r="601" spans="1:21" s="318" customFormat="1" x14ac:dyDescent="0.2">
      <c r="A601" s="322">
        <v>37407</v>
      </c>
      <c r="B601" s="321">
        <v>165.91999799999999</v>
      </c>
      <c r="C601" s="320">
        <f>LN(B601/B600)</f>
        <v>9.6480352019006623E-4</v>
      </c>
      <c r="D601" s="320">
        <f>AVERAGE(C581:C601)</f>
        <v>-1.5306728934898616E-3</v>
      </c>
      <c r="E601" s="318">
        <f>_xlfn.STDEV.S(C581:C601)</f>
        <v>1.1360764390013829E-2</v>
      </c>
      <c r="F601" s="318">
        <f>E601*(21/(21-1.5))</f>
        <v>1.2234669343091815E-2</v>
      </c>
      <c r="G601" s="318">
        <f>_xlfn.VAR.S(C581:C601)</f>
        <v>1.2906696752540628E-4</v>
      </c>
      <c r="H601" s="318">
        <f>G601*(21/(21-1))</f>
        <v>1.3552031590167659E-4</v>
      </c>
      <c r="I601" s="320">
        <f>(SUM(C538:C558)*1+SUM(C559:C579)*2+SUM(C580:C600)*3)/6</f>
        <v>-1.1919647216422366E-2</v>
      </c>
      <c r="J601" s="318">
        <f>IF(C601*O601&lt;&gt;0,C601,0)</f>
        <v>0</v>
      </c>
      <c r="K601" s="318" t="str">
        <f>IF(C601*O601=0,"",C601)</f>
        <v/>
      </c>
      <c r="O601" s="318">
        <f>IF(ISBLANK(L601),0,1)</f>
        <v>0</v>
      </c>
      <c r="P601" s="318">
        <f>IF(ISBLANK(M601),0,1)</f>
        <v>0</v>
      </c>
      <c r="Q601" s="318">
        <f>O601+P601</f>
        <v>0</v>
      </c>
      <c r="R601" s="318">
        <f>SUM(Q476:Q601)</f>
        <v>1</v>
      </c>
      <c r="S601" s="318">
        <f>R601/$X$2</f>
        <v>4.3478260869565216E-2</v>
      </c>
      <c r="T601" s="318">
        <f>IF(S601&gt;=$X$3,1,0)</f>
        <v>0</v>
      </c>
      <c r="U601" s="318">
        <f>O601*T601+P601*T601</f>
        <v>0</v>
      </c>
    </row>
    <row r="602" spans="1:21" s="318" customFormat="1" x14ac:dyDescent="0.2">
      <c r="A602" s="322">
        <v>37410</v>
      </c>
      <c r="B602" s="321">
        <v>164.990005</v>
      </c>
      <c r="C602" s="320">
        <f>LN(B602/B601)</f>
        <v>-5.6208361189956186E-3</v>
      </c>
      <c r="D602" s="320">
        <f>AVERAGE(C582:C602)</f>
        <v>-1.3235067811111386E-3</v>
      </c>
      <c r="E602" s="318">
        <f>_xlfn.STDEV.S(C582:C602)</f>
        <v>1.1238155793482786E-2</v>
      </c>
      <c r="F602" s="318">
        <f>E602*(21/(21-1.5))</f>
        <v>1.2102629316058384E-2</v>
      </c>
      <c r="G602" s="318">
        <f>_xlfn.VAR.S(C582:C602)</f>
        <v>1.262961456385907E-4</v>
      </c>
      <c r="H602" s="318">
        <f>G602*(21/(21-1))</f>
        <v>1.3261095292052023E-4</v>
      </c>
      <c r="I602" s="320">
        <f>(SUM(C539:C559)*1+SUM(C560:C580)*2+SUM(C581:C601)*3)/6</f>
        <v>-1.1369071958723177E-2</v>
      </c>
      <c r="J602" s="318">
        <f>IF(C602*O602&lt;&gt;0,C602,0)</f>
        <v>0</v>
      </c>
      <c r="K602" s="318" t="str">
        <f>IF(C602*O602=0,"",C602)</f>
        <v/>
      </c>
      <c r="O602" s="318">
        <f>IF(ISBLANK(L602),0,1)</f>
        <v>0</v>
      </c>
      <c r="P602" s="318">
        <f>IF(ISBLANK(M602),0,1)</f>
        <v>0</v>
      </c>
      <c r="Q602" s="318">
        <f>O602+P602</f>
        <v>0</v>
      </c>
      <c r="R602" s="318">
        <f>SUM(Q477:Q602)</f>
        <v>1</v>
      </c>
      <c r="S602" s="318">
        <f>R602/$X$2</f>
        <v>4.3478260869565216E-2</v>
      </c>
      <c r="T602" s="318">
        <f>IF(S602&gt;=$X$3,1,0)</f>
        <v>0</v>
      </c>
      <c r="U602" s="318">
        <f>O602*T602+P602*T602</f>
        <v>0</v>
      </c>
    </row>
    <row r="603" spans="1:21" s="318" customFormat="1" x14ac:dyDescent="0.2">
      <c r="A603" s="322">
        <v>37411</v>
      </c>
      <c r="B603" s="321">
        <v>160.41000399999999</v>
      </c>
      <c r="C603" s="320">
        <f>LN(B603/B602)</f>
        <v>-2.815183374336875E-2</v>
      </c>
      <c r="D603" s="320">
        <f>AVERAGE(C583:C603)</f>
        <v>-2.9076597210197837E-3</v>
      </c>
      <c r="E603" s="318">
        <f>_xlfn.STDEV.S(C583:C603)</f>
        <v>1.2552932828490383E-2</v>
      </c>
      <c r="F603" s="318">
        <f>E603*(21/(21-1.5))</f>
        <v>1.3518543046066566E-2</v>
      </c>
      <c r="G603" s="318">
        <f>_xlfn.VAR.S(C583:C603)</f>
        <v>1.5757612259659155E-4</v>
      </c>
      <c r="H603" s="318">
        <f>G603*(21/(21-1))</f>
        <v>1.6545492872642114E-4</v>
      </c>
      <c r="I603" s="320">
        <f>(SUM(C540:C560)*1+SUM(C561:C581)*2+SUM(C582:C602)*3)/6</f>
        <v>-1.5161782071947532E-2</v>
      </c>
      <c r="J603" s="318">
        <f>IF(C603*O603&lt;&gt;0,C603,0)</f>
        <v>0</v>
      </c>
      <c r="K603" s="318" t="str">
        <f>IF(C603*O603=0,"",C603)</f>
        <v/>
      </c>
      <c r="O603" s="318">
        <f>IF(ISBLANK(L603),0,1)</f>
        <v>0</v>
      </c>
      <c r="P603" s="318">
        <f>IF(ISBLANK(M603),0,1)</f>
        <v>0</v>
      </c>
      <c r="Q603" s="318">
        <f>O603+P603</f>
        <v>0</v>
      </c>
      <c r="R603" s="318">
        <f>SUM(Q478:Q603)</f>
        <v>1</v>
      </c>
      <c r="S603" s="318">
        <f>R603/$X$2</f>
        <v>4.3478260869565216E-2</v>
      </c>
      <c r="T603" s="318">
        <f>IF(S603&gt;=$X$3,1,0)</f>
        <v>0</v>
      </c>
      <c r="U603" s="318">
        <f>O603*T603+P603*T603</f>
        <v>0</v>
      </c>
    </row>
    <row r="604" spans="1:21" s="318" customFormat="1" x14ac:dyDescent="0.2">
      <c r="A604" s="322">
        <v>37412</v>
      </c>
      <c r="B604" s="321">
        <v>159.529999</v>
      </c>
      <c r="C604" s="320">
        <f>LN(B604/B603)</f>
        <v>-5.5010765203580472E-3</v>
      </c>
      <c r="D604" s="320">
        <f>AVERAGE(C584:C604)</f>
        <v>-4.4182139618220697E-3</v>
      </c>
      <c r="E604" s="318">
        <f>_xlfn.STDEV.S(C584:C604)</f>
        <v>1.0634560814489503E-2</v>
      </c>
      <c r="F604" s="318">
        <f>E604*(21/(21-1.5))</f>
        <v>1.1452603954065619E-2</v>
      </c>
      <c r="G604" s="318">
        <f>_xlfn.VAR.S(C584:C604)</f>
        <v>1.1309388371707563E-4</v>
      </c>
      <c r="H604" s="318">
        <f>G604*(21/(21-1))</f>
        <v>1.1874857790292942E-4</v>
      </c>
      <c r="I604" s="320">
        <f>(SUM(C541:C561)*1+SUM(C562:C582)*2+SUM(C583:C603)*3)/6</f>
        <v>-3.0501423290277847E-2</v>
      </c>
      <c r="J604" s="318">
        <f>IF(C604*O604&lt;&gt;0,C604,0)</f>
        <v>0</v>
      </c>
      <c r="K604" s="318" t="str">
        <f>IF(C604*O604=0,"",C604)</f>
        <v/>
      </c>
      <c r="O604" s="318">
        <f>IF(ISBLANK(L604),0,1)</f>
        <v>0</v>
      </c>
      <c r="P604" s="318">
        <f>IF(ISBLANK(M604),0,1)</f>
        <v>0</v>
      </c>
      <c r="Q604" s="318">
        <f>O604+P604</f>
        <v>0</v>
      </c>
      <c r="R604" s="318">
        <f>SUM(Q479:Q604)</f>
        <v>1</v>
      </c>
      <c r="S604" s="318">
        <f>R604/$X$2</f>
        <v>4.3478260869565216E-2</v>
      </c>
      <c r="T604" s="318">
        <f>IF(S604&gt;=$X$3,1,0)</f>
        <v>0</v>
      </c>
      <c r="U604" s="318">
        <f>O604*T604+P604*T604</f>
        <v>0</v>
      </c>
    </row>
    <row r="605" spans="1:21" s="318" customFormat="1" x14ac:dyDescent="0.2">
      <c r="A605" s="322">
        <v>37413</v>
      </c>
      <c r="B605" s="321">
        <v>160.75</v>
      </c>
      <c r="C605" s="320">
        <f>LN(B605/B604)</f>
        <v>7.6183770732359537E-3</v>
      </c>
      <c r="D605" s="320">
        <f>AVERAGE(C585:C605)</f>
        <v>-3.8919281581950909E-3</v>
      </c>
      <c r="E605" s="318">
        <f>_xlfn.STDEV.S(C585:C605)</f>
        <v>1.0954385584289655E-2</v>
      </c>
      <c r="F605" s="318">
        <f>E605*(21/(21-1.5))</f>
        <v>1.1797030629235013E-2</v>
      </c>
      <c r="G605" s="318">
        <f>_xlfn.VAR.S(C585:C605)</f>
        <v>1.19998563529293E-4</v>
      </c>
      <c r="H605" s="318">
        <f>G605*(21/(21-1))</f>
        <v>1.2599849170575765E-4</v>
      </c>
      <c r="I605" s="320">
        <f>(SUM(C542:C562)*1+SUM(C563:C583)*2+SUM(C584:C604)*3)/6</f>
        <v>-4.0174683903235073E-2</v>
      </c>
      <c r="J605" s="318">
        <f>IF(C605*O605&lt;&gt;0,C605,0)</f>
        <v>0</v>
      </c>
      <c r="K605" s="318" t="str">
        <f>IF(C605*O605=0,"",C605)</f>
        <v/>
      </c>
      <c r="O605" s="318">
        <f>IF(ISBLANK(L605),0,1)</f>
        <v>0</v>
      </c>
      <c r="P605" s="318">
        <f>IF(ISBLANK(M605),0,1)</f>
        <v>0</v>
      </c>
      <c r="Q605" s="318">
        <f>O605+P605</f>
        <v>0</v>
      </c>
      <c r="R605" s="318">
        <f>SUM(Q480:Q605)</f>
        <v>1</v>
      </c>
      <c r="S605" s="318">
        <f>R605/$X$2</f>
        <v>4.3478260869565216E-2</v>
      </c>
      <c r="T605" s="318">
        <f>IF(S605&gt;=$X$3,1,0)</f>
        <v>0</v>
      </c>
      <c r="U605" s="318">
        <f>O605*T605+P605*T605</f>
        <v>0</v>
      </c>
    </row>
    <row r="606" spans="1:21" s="318" customFormat="1" x14ac:dyDescent="0.2">
      <c r="A606" s="322">
        <v>37414</v>
      </c>
      <c r="B606" s="321">
        <v>156.91999799999999</v>
      </c>
      <c r="C606" s="320">
        <f>LN(B606/B605)</f>
        <v>-2.4114254521725064E-2</v>
      </c>
      <c r="D606" s="320">
        <f>AVERAGE(C586:C606)</f>
        <v>-4.6757679890146739E-3</v>
      </c>
      <c r="E606" s="318">
        <f>_xlfn.STDEV.S(C586:C606)</f>
        <v>1.1793771535485331E-2</v>
      </c>
      <c r="F606" s="318">
        <f>E606*(21/(21-1.5))</f>
        <v>1.2700984730522663E-2</v>
      </c>
      <c r="G606" s="318">
        <f>_xlfn.VAR.S(C586:C606)</f>
        <v>1.3909304703122401E-4</v>
      </c>
      <c r="H606" s="318">
        <f>G606*(21/(21-1))</f>
        <v>1.4604769938278523E-4</v>
      </c>
      <c r="I606" s="320">
        <f>(SUM(C543:C563)*1+SUM(C564:C584)*2+SUM(C585:C605)*3)/6</f>
        <v>-3.8377701742053759E-2</v>
      </c>
      <c r="J606" s="318">
        <f>IF(C606*O606&lt;&gt;0,C606,0)</f>
        <v>0</v>
      </c>
      <c r="K606" s="318" t="str">
        <f>IF(C606*O606=0,"",C606)</f>
        <v/>
      </c>
      <c r="O606" s="318">
        <f>IF(ISBLANK(L606),0,1)</f>
        <v>0</v>
      </c>
      <c r="P606" s="318">
        <f>IF(ISBLANK(M606),0,1)</f>
        <v>0</v>
      </c>
      <c r="Q606" s="318">
        <f>O606+P606</f>
        <v>0</v>
      </c>
      <c r="R606" s="318">
        <f>SUM(Q481:Q606)</f>
        <v>1</v>
      </c>
      <c r="S606" s="318">
        <f>R606/$X$2</f>
        <v>4.3478260869565216E-2</v>
      </c>
      <c r="T606" s="318">
        <f>IF(S606&gt;=$X$3,1,0)</f>
        <v>0</v>
      </c>
      <c r="U606" s="318">
        <f>O606*T606+P606*T606</f>
        <v>0</v>
      </c>
    </row>
    <row r="607" spans="1:21" s="318" customFormat="1" x14ac:dyDescent="0.2">
      <c r="A607" s="322">
        <v>37417</v>
      </c>
      <c r="B607" s="321">
        <v>157.979996</v>
      </c>
      <c r="C607" s="320">
        <f>LN(B607/B606)</f>
        <v>6.73230882060825E-3</v>
      </c>
      <c r="D607" s="320">
        <f>AVERAGE(C587:C607)</f>
        <v>-3.9823670020726933E-3</v>
      </c>
      <c r="E607" s="318">
        <f>_xlfn.STDEV.S(C587:C607)</f>
        <v>1.2024900572900028E-2</v>
      </c>
      <c r="F607" s="318">
        <f>E607*(21/(21-1.5))</f>
        <v>1.2949892924661567E-2</v>
      </c>
      <c r="G607" s="318">
        <f>_xlfn.VAR.S(C587:C607)</f>
        <v>1.4459823378813139E-4</v>
      </c>
      <c r="H607" s="318">
        <f>G607*(21/(21-1))</f>
        <v>1.5182814547753796E-4</v>
      </c>
      <c r="I607" s="320">
        <f>(SUM(C544:C564)*1+SUM(C565:C585)*2+SUM(C586:C606)*3)/6</f>
        <v>-4.5200426867812532E-2</v>
      </c>
      <c r="J607" s="318">
        <f>IF(C607*O607&lt;&gt;0,C607,0)</f>
        <v>0</v>
      </c>
      <c r="K607" s="318" t="str">
        <f>IF(C607*O607=0,"",C607)</f>
        <v/>
      </c>
      <c r="O607" s="318">
        <f>IF(ISBLANK(L607),0,1)</f>
        <v>0</v>
      </c>
      <c r="P607" s="318">
        <f>IF(ISBLANK(M607),0,1)</f>
        <v>0</v>
      </c>
      <c r="Q607" s="318">
        <f>O607+P607</f>
        <v>0</v>
      </c>
      <c r="R607" s="318">
        <f>SUM(Q482:Q607)</f>
        <v>1</v>
      </c>
      <c r="S607" s="318">
        <f>R607/$X$2</f>
        <v>4.3478260869565216E-2</v>
      </c>
      <c r="T607" s="318">
        <f>IF(S607&gt;=$X$3,1,0)</f>
        <v>0</v>
      </c>
      <c r="U607" s="318">
        <f>O607*T607+P607*T607</f>
        <v>0</v>
      </c>
    </row>
    <row r="608" spans="1:21" s="318" customFormat="1" x14ac:dyDescent="0.2">
      <c r="A608" s="322">
        <v>37418</v>
      </c>
      <c r="B608" s="321">
        <v>160.759995</v>
      </c>
      <c r="C608" s="320">
        <f>LN(B608/B607)</f>
        <v>1.7444121062123716E-2</v>
      </c>
      <c r="D608" s="320">
        <f>AVERAGE(C588:C608)</f>
        <v>-3.9980337446818073E-3</v>
      </c>
      <c r="E608" s="318">
        <f>_xlfn.STDEV.S(C588:C608)</f>
        <v>1.1995316965053801E-2</v>
      </c>
      <c r="F608" s="318">
        <f>E608*(21/(21-1.5))</f>
        <v>1.2918033654673323E-2</v>
      </c>
      <c r="G608" s="318">
        <f>_xlfn.VAR.S(C588:C608)</f>
        <v>1.4388762909210752E-4</v>
      </c>
      <c r="H608" s="318">
        <f>G608*(21/(21-1))</f>
        <v>1.5108201054671289E-4</v>
      </c>
      <c r="I608" s="320">
        <f>(SUM(C545:C565)*1+SUM(C566:C586)*2+SUM(C587:C607)*3)/6</f>
        <v>-4.1115844478094361E-2</v>
      </c>
      <c r="J608" s="318">
        <f>IF(C608*O608&lt;&gt;0,C608,0)</f>
        <v>0</v>
      </c>
      <c r="K608" s="318" t="str">
        <f>IF(C608*O608=0,"",C608)</f>
        <v/>
      </c>
      <c r="O608" s="318">
        <f>IF(ISBLANK(L608),0,1)</f>
        <v>0</v>
      </c>
      <c r="P608" s="318">
        <f>IF(ISBLANK(M608),0,1)</f>
        <v>0</v>
      </c>
      <c r="Q608" s="318">
        <f>O608+P608</f>
        <v>0</v>
      </c>
      <c r="R608" s="318">
        <f>SUM(Q483:Q608)</f>
        <v>1</v>
      </c>
      <c r="S608" s="318">
        <f>R608/$X$2</f>
        <v>4.3478260869565216E-2</v>
      </c>
      <c r="T608" s="318">
        <f>IF(S608&gt;=$X$3,1,0)</f>
        <v>0</v>
      </c>
      <c r="U608" s="318">
        <f>O608*T608+P608*T608</f>
        <v>0</v>
      </c>
    </row>
    <row r="609" spans="1:21" s="318" customFormat="1" x14ac:dyDescent="0.2">
      <c r="A609" s="322">
        <v>37419</v>
      </c>
      <c r="B609" s="321">
        <v>160.41000399999999</v>
      </c>
      <c r="C609" s="320">
        <f>LN(B609/B608)</f>
        <v>-2.1794759138849011E-3</v>
      </c>
      <c r="D609" s="320">
        <f>AVERAGE(C589:C609)</f>
        <v>-4.3977660141690904E-3</v>
      </c>
      <c r="E609" s="318">
        <f>_xlfn.STDEV.S(C589:C609)</f>
        <v>1.1775823069896076E-2</v>
      </c>
      <c r="F609" s="318">
        <f>E609*(21/(21-1.5))</f>
        <v>1.2681655613734235E-2</v>
      </c>
      <c r="G609" s="318">
        <f>_xlfn.VAR.S(C589:C609)</f>
        <v>1.3867000897349664E-4</v>
      </c>
      <c r="H609" s="318">
        <f>G609*(21/(21-1))</f>
        <v>1.4560350942217147E-4</v>
      </c>
      <c r="I609" s="320">
        <f>(SUM(C546:C566)*1+SUM(C567:C587)*2+SUM(C588:C608)*3)/6</f>
        <v>-3.5685409855290721E-2</v>
      </c>
      <c r="J609" s="318">
        <f>IF(C609*O609&lt;&gt;0,C609,0)</f>
        <v>0</v>
      </c>
      <c r="K609" s="318" t="str">
        <f>IF(C609*O609=0,"",C609)</f>
        <v/>
      </c>
      <c r="O609" s="318">
        <f>IF(ISBLANK(L609),0,1)</f>
        <v>0</v>
      </c>
      <c r="P609" s="318">
        <f>IF(ISBLANK(M609),0,1)</f>
        <v>0</v>
      </c>
      <c r="Q609" s="318">
        <f>O609+P609</f>
        <v>0</v>
      </c>
      <c r="R609" s="318">
        <f>SUM(Q484:Q609)</f>
        <v>1</v>
      </c>
      <c r="S609" s="318">
        <f>R609/$X$2</f>
        <v>4.3478260869565216E-2</v>
      </c>
      <c r="T609" s="318">
        <f>IF(S609&gt;=$X$3,1,0)</f>
        <v>0</v>
      </c>
      <c r="U609" s="318">
        <f>O609*T609+P609*T609</f>
        <v>0</v>
      </c>
    </row>
    <row r="610" spans="1:21" s="318" customFormat="1" x14ac:dyDescent="0.2">
      <c r="A610" s="322">
        <v>37420</v>
      </c>
      <c r="B610" s="321">
        <v>160.550003</v>
      </c>
      <c r="C610" s="320">
        <f>LN(B610/B609)</f>
        <v>8.7237665643980563E-4</v>
      </c>
      <c r="D610" s="320">
        <f>AVERAGE(C590:C610)</f>
        <v>-4.1826793371114342E-3</v>
      </c>
      <c r="E610" s="318">
        <f>_xlfn.STDEV.S(C590:C610)</f>
        <v>1.1831389564775596E-2</v>
      </c>
      <c r="F610" s="318">
        <f>E610*(21/(21-1.5))</f>
        <v>1.2741496454373717E-2</v>
      </c>
      <c r="G610" s="318">
        <f>_xlfn.VAR.S(C590:C610)</f>
        <v>1.3998177903348086E-4</v>
      </c>
      <c r="H610" s="318">
        <f>G610*(21/(21-1))</f>
        <v>1.4698086798515492E-4</v>
      </c>
      <c r="I610" s="320">
        <f>(SUM(C547:C567)*1+SUM(C568:C588)*2+SUM(C589:C609)*3)/6</f>
        <v>-3.9571344821740129E-2</v>
      </c>
      <c r="J610" s="318">
        <f>IF(C610*O610&lt;&gt;0,C610,0)</f>
        <v>0</v>
      </c>
      <c r="K610" s="318" t="str">
        <f>IF(C610*O610=0,"",C610)</f>
        <v/>
      </c>
      <c r="O610" s="318">
        <f>IF(ISBLANK(L610),0,1)</f>
        <v>0</v>
      </c>
      <c r="P610" s="318">
        <f>IF(ISBLANK(M610),0,1)</f>
        <v>0</v>
      </c>
      <c r="Q610" s="318">
        <f>O610+P610</f>
        <v>0</v>
      </c>
      <c r="R610" s="318">
        <f>SUM(Q485:Q610)</f>
        <v>1</v>
      </c>
      <c r="S610" s="318">
        <f>R610/$X$2</f>
        <v>4.3478260869565216E-2</v>
      </c>
      <c r="T610" s="318">
        <f>IF(S610&gt;=$X$3,1,0)</f>
        <v>0</v>
      </c>
      <c r="U610" s="318">
        <f>O610*T610+P610*T610</f>
        <v>0</v>
      </c>
    </row>
    <row r="611" spans="1:21" s="318" customFormat="1" x14ac:dyDescent="0.2">
      <c r="A611" s="322">
        <v>37424</v>
      </c>
      <c r="B611" s="321">
        <v>159.58999600000001</v>
      </c>
      <c r="C611" s="320">
        <f>LN(B611/B610)</f>
        <v>-5.9974378744227638E-3</v>
      </c>
      <c r="D611" s="320">
        <f>AVERAGE(C591:C611)</f>
        <v>-5.1613680117631421E-3</v>
      </c>
      <c r="E611" s="318">
        <f>_xlfn.STDEV.S(C591:C611)</f>
        <v>1.1026588162071912E-2</v>
      </c>
      <c r="F611" s="318">
        <f>E611*(21/(21-1.5))</f>
        <v>1.1874787251462059E-2</v>
      </c>
      <c r="G611" s="318">
        <f>_xlfn.VAR.S(C591:C611)</f>
        <v>1.2158564649594442E-4</v>
      </c>
      <c r="H611" s="318">
        <f>G611*(21/(21-1))</f>
        <v>1.2766492882074164E-4</v>
      </c>
      <c r="I611" s="320">
        <f>(SUM(C548:C568)*1+SUM(C569:C589)*2+SUM(C590:C610)*3)/6</f>
        <v>-3.7392058234096311E-2</v>
      </c>
      <c r="J611" s="318">
        <f>IF(C611*O611&lt;&gt;0,C611,0)</f>
        <v>0</v>
      </c>
      <c r="K611" s="318" t="str">
        <f>IF(C611*O611=0,"",C611)</f>
        <v/>
      </c>
      <c r="O611" s="318">
        <f>IF(ISBLANK(L611),0,1)</f>
        <v>0</v>
      </c>
      <c r="P611" s="318">
        <f>IF(ISBLANK(M611),0,1)</f>
        <v>0</v>
      </c>
      <c r="Q611" s="318">
        <f>O611+P611</f>
        <v>0</v>
      </c>
      <c r="R611" s="318">
        <f>SUM(Q486:Q611)</f>
        <v>1</v>
      </c>
      <c r="S611" s="318">
        <f>R611/$X$2</f>
        <v>4.3478260869565216E-2</v>
      </c>
      <c r="T611" s="318">
        <f>IF(S611&gt;=$X$3,1,0)</f>
        <v>0</v>
      </c>
      <c r="U611" s="318">
        <f>O611*T611+P611*T611</f>
        <v>0</v>
      </c>
    </row>
    <row r="612" spans="1:21" s="318" customFormat="1" x14ac:dyDescent="0.2">
      <c r="A612" s="322">
        <v>37425</v>
      </c>
      <c r="B612" s="321">
        <v>159.699997</v>
      </c>
      <c r="C612" s="320">
        <f>LN(B612/B611)</f>
        <v>6.8903508887655895E-4</v>
      </c>
      <c r="D612" s="320">
        <f>AVERAGE(C592:C612)</f>
        <v>-4.8896759951440258E-3</v>
      </c>
      <c r="E612" s="318">
        <f>_xlfn.STDEV.S(C592:C612)</f>
        <v>1.1100380649406572E-2</v>
      </c>
      <c r="F612" s="318">
        <f>E612*(21/(21-1.5))</f>
        <v>1.1954256083976308E-2</v>
      </c>
      <c r="G612" s="318">
        <f>_xlfn.VAR.S(C592:C612)</f>
        <v>1.2321845056171988E-4</v>
      </c>
      <c r="H612" s="318">
        <f>G612*(21/(21-1))</f>
        <v>1.2937937308980587E-4</v>
      </c>
      <c r="I612" s="320">
        <f>(SUM(C549:C569)*1+SUM(C570:C590)*2+SUM(C591:C611)*3)/6</f>
        <v>-4.6144935640257477E-2</v>
      </c>
      <c r="J612" s="318">
        <f>IF(C612*O612&lt;&gt;0,C612,0)</f>
        <v>0</v>
      </c>
      <c r="K612" s="318" t="str">
        <f>IF(C612*O612=0,"",C612)</f>
        <v/>
      </c>
      <c r="O612" s="318">
        <f>IF(ISBLANK(L612),0,1)</f>
        <v>0</v>
      </c>
      <c r="P612" s="318">
        <f>IF(ISBLANK(M612),0,1)</f>
        <v>0</v>
      </c>
      <c r="Q612" s="318">
        <f>O612+P612</f>
        <v>0</v>
      </c>
      <c r="R612" s="318">
        <f>SUM(Q487:Q612)</f>
        <v>1</v>
      </c>
      <c r="S612" s="318">
        <f>R612/$X$2</f>
        <v>4.3478260869565216E-2</v>
      </c>
      <c r="T612" s="318">
        <f>IF(S612&gt;=$X$3,1,0)</f>
        <v>0</v>
      </c>
      <c r="U612" s="318">
        <f>O612*T612+P612*T612</f>
        <v>0</v>
      </c>
    </row>
    <row r="613" spans="1:21" s="318" customFormat="1" x14ac:dyDescent="0.2">
      <c r="A613" s="322">
        <v>37426</v>
      </c>
      <c r="B613" s="321">
        <v>158.05999800000001</v>
      </c>
      <c r="C613" s="320">
        <f>LN(B613/B612)</f>
        <v>-1.0322341312337757E-2</v>
      </c>
      <c r="D613" s="320">
        <f>AVERAGE(C593:C613)</f>
        <v>-5.7056924229988201E-3</v>
      </c>
      <c r="E613" s="318">
        <f>_xlfn.STDEV.S(C593:C613)</f>
        <v>1.0823407982000084E-2</v>
      </c>
      <c r="F613" s="318">
        <f>E613*(21/(21-1.5))</f>
        <v>1.1655977826769321E-2</v>
      </c>
      <c r="G613" s="318">
        <f>_xlfn.VAR.S(C593:C613)</f>
        <v>1.1714616034482315E-4</v>
      </c>
      <c r="H613" s="318">
        <f>G613*(21/(21-1))</f>
        <v>1.230034683620643E-4</v>
      </c>
      <c r="I613" s="320">
        <f>(SUM(C550:C570)*1+SUM(C571:C591)*2+SUM(C592:C612)*3)/6</f>
        <v>-4.800990202699304E-2</v>
      </c>
      <c r="J613" s="318">
        <f>IF(C613*O613&lt;&gt;0,C613,0)</f>
        <v>0</v>
      </c>
      <c r="K613" s="318" t="str">
        <f>IF(C613*O613=0,"",C613)</f>
        <v/>
      </c>
      <c r="O613" s="318">
        <f>IF(ISBLANK(L613),0,1)</f>
        <v>0</v>
      </c>
      <c r="P613" s="318">
        <f>IF(ISBLANK(M613),0,1)</f>
        <v>0</v>
      </c>
      <c r="Q613" s="318">
        <f>O613+P613</f>
        <v>0</v>
      </c>
      <c r="R613" s="318">
        <f>SUM(Q488:Q613)</f>
        <v>1</v>
      </c>
      <c r="S613" s="318">
        <f>R613/$X$2</f>
        <v>4.3478260869565216E-2</v>
      </c>
      <c r="T613" s="318">
        <f>IF(S613&gt;=$X$3,1,0)</f>
        <v>0</v>
      </c>
      <c r="U613" s="318">
        <f>O613*T613+P613*T613</f>
        <v>0</v>
      </c>
    </row>
    <row r="614" spans="1:21" s="318" customFormat="1" x14ac:dyDescent="0.2">
      <c r="A614" s="322">
        <v>37427</v>
      </c>
      <c r="B614" s="321">
        <v>153.61999499999999</v>
      </c>
      <c r="C614" s="320">
        <f>LN(B614/B613)</f>
        <v>-2.8492707100716514E-2</v>
      </c>
      <c r="D614" s="320">
        <f>AVERAGE(C594:C614)</f>
        <v>-6.7622218506955718E-3</v>
      </c>
      <c r="E614" s="318">
        <f>_xlfn.STDEV.S(C594:C614)</f>
        <v>1.1912955186916544E-2</v>
      </c>
      <c r="F614" s="318">
        <f>E614*(21/(21-1.5))</f>
        <v>1.2829336355140893E-2</v>
      </c>
      <c r="G614" s="318">
        <f>_xlfn.VAR.S(C594:C614)</f>
        <v>1.4191850128548181E-4</v>
      </c>
      <c r="H614" s="318">
        <f>G614*(21/(21-1))</f>
        <v>1.4901442634975592E-4</v>
      </c>
      <c r="I614" s="320">
        <f>(SUM(C551:C571)*1+SUM(C572:C592)*2+SUM(C593:C613)*3)/6</f>
        <v>-5.3478111940926915E-2</v>
      </c>
      <c r="J614" s="318">
        <f>IF(C614*O614&lt;&gt;0,C614,0)</f>
        <v>0</v>
      </c>
      <c r="K614" s="318" t="str">
        <f>IF(C614*O614=0,"",C614)</f>
        <v/>
      </c>
      <c r="O614" s="318">
        <f>IF(ISBLANK(L614),0,1)</f>
        <v>0</v>
      </c>
      <c r="P614" s="318">
        <f>IF(ISBLANK(M614),0,1)</f>
        <v>0</v>
      </c>
      <c r="Q614" s="318">
        <f>O614+P614</f>
        <v>0</v>
      </c>
      <c r="R614" s="318">
        <f>SUM(Q489:Q614)</f>
        <v>1</v>
      </c>
      <c r="S614" s="318">
        <f>R614/$X$2</f>
        <v>4.3478260869565216E-2</v>
      </c>
      <c r="T614" s="318">
        <f>IF(S614&gt;=$X$3,1,0)</f>
        <v>0</v>
      </c>
      <c r="U614" s="318">
        <f>O614*T614+P614*T614</f>
        <v>0</v>
      </c>
    </row>
    <row r="615" spans="1:21" s="318" customFormat="1" x14ac:dyDescent="0.2">
      <c r="A615" s="322">
        <v>37428</v>
      </c>
      <c r="B615" s="321">
        <v>152.699997</v>
      </c>
      <c r="C615" s="320">
        <f>LN(B615/B614)</f>
        <v>-6.0067954444688642E-3</v>
      </c>
      <c r="D615" s="320">
        <f>AVERAGE(C595:C615)</f>
        <v>-6.2454613647082834E-3</v>
      </c>
      <c r="E615" s="318">
        <f>_xlfn.STDEV.S(C595:C615)</f>
        <v>1.1686301015873406E-2</v>
      </c>
      <c r="F615" s="318">
        <f>E615*(21/(21-1.5))</f>
        <v>1.2585247247863668E-2</v>
      </c>
      <c r="G615" s="318">
        <f>_xlfn.VAR.S(C595:C615)</f>
        <v>1.3656963143360382E-4</v>
      </c>
      <c r="H615" s="318">
        <f>G615*(21/(21-1))</f>
        <v>1.4339811300528402E-4</v>
      </c>
      <c r="I615" s="320">
        <f>(SUM(C552:C572)*1+SUM(C573:C593)*2+SUM(C594:C614)*3)/6</f>
        <v>-6.7961373495884783E-2</v>
      </c>
      <c r="J615" s="318">
        <f>IF(C615*O615&lt;&gt;0,C615,0)</f>
        <v>0</v>
      </c>
      <c r="K615" s="318" t="str">
        <f>IF(C615*O615=0,"",C615)</f>
        <v/>
      </c>
      <c r="O615" s="318">
        <f>IF(ISBLANK(L615),0,1)</f>
        <v>0</v>
      </c>
      <c r="P615" s="318">
        <f>IF(ISBLANK(M615),0,1)</f>
        <v>0</v>
      </c>
      <c r="Q615" s="318">
        <f>O615+P615</f>
        <v>0</v>
      </c>
      <c r="R615" s="318">
        <f>SUM(Q490:Q615)</f>
        <v>1</v>
      </c>
      <c r="S615" s="318">
        <f>R615/$X$2</f>
        <v>4.3478260869565216E-2</v>
      </c>
      <c r="T615" s="318">
        <f>IF(S615&gt;=$X$3,1,0)</f>
        <v>0</v>
      </c>
      <c r="U615" s="318">
        <f>O615*T615+P615*T615</f>
        <v>0</v>
      </c>
    </row>
    <row r="616" spans="1:21" s="318" customFormat="1" x14ac:dyDescent="0.2">
      <c r="A616" s="322">
        <v>37431</v>
      </c>
      <c r="B616" s="321">
        <v>149.05999800000001</v>
      </c>
      <c r="C616" s="320">
        <f>LN(B616/B615)</f>
        <v>-2.412629654208916E-2</v>
      </c>
      <c r="D616" s="320">
        <f>AVERAGE(C596:C616)</f>
        <v>-7.2985042099414062E-3</v>
      </c>
      <c r="E616" s="318">
        <f>_xlfn.STDEV.S(C596:C616)</f>
        <v>1.2267663134692419E-2</v>
      </c>
      <c r="F616" s="318">
        <f>E616*(21/(21-1.5))</f>
        <v>1.3211329529668758E-2</v>
      </c>
      <c r="G616" s="318">
        <f>_xlfn.VAR.S(C596:C616)</f>
        <v>1.5049555878629144E-4</v>
      </c>
      <c r="H616" s="318">
        <f>G616*(21/(21-1))</f>
        <v>1.5802033672560601E-4</v>
      </c>
      <c r="I616" s="320">
        <f>(SUM(C553:C573)*1+SUM(C574:C594)*2+SUM(C595:C615)*3)/6</f>
        <v>-6.8703433729435617E-2</v>
      </c>
      <c r="J616" s="318">
        <f>IF(C616*O616&lt;&gt;0,C616,0)</f>
        <v>0</v>
      </c>
      <c r="K616" s="318" t="str">
        <f>IF(C616*O616=0,"",C616)</f>
        <v/>
      </c>
      <c r="O616" s="318">
        <f>IF(ISBLANK(L616),0,1)</f>
        <v>0</v>
      </c>
      <c r="P616" s="318">
        <f>IF(ISBLANK(M616),0,1)</f>
        <v>0</v>
      </c>
      <c r="Q616" s="318">
        <f>O616+P616</f>
        <v>0</v>
      </c>
      <c r="R616" s="318">
        <f>SUM(Q491:Q616)</f>
        <v>1</v>
      </c>
      <c r="S616" s="318">
        <f>R616/$X$2</f>
        <v>4.3478260869565216E-2</v>
      </c>
      <c r="T616" s="318">
        <f>IF(S616&gt;=$X$3,1,0)</f>
        <v>0</v>
      </c>
      <c r="U616" s="318">
        <f>O616*T616+P616*T616</f>
        <v>0</v>
      </c>
    </row>
    <row r="617" spans="1:21" s="318" customFormat="1" x14ac:dyDescent="0.2">
      <c r="A617" s="322">
        <v>37432</v>
      </c>
      <c r="B617" s="321">
        <v>149.80999800000001</v>
      </c>
      <c r="C617" s="320">
        <f>LN(B617/B616)</f>
        <v>5.018915142914959E-3</v>
      </c>
      <c r="D617" s="320">
        <f>AVERAGE(C597:C617)</f>
        <v>-6.7736246051023274E-3</v>
      </c>
      <c r="E617" s="318">
        <f>_xlfn.STDEV.S(C597:C617)</f>
        <v>1.2558199781874415E-2</v>
      </c>
      <c r="F617" s="318">
        <f>E617*(21/(21-1.5))</f>
        <v>1.3524215149710908E-2</v>
      </c>
      <c r="G617" s="318">
        <f>_xlfn.VAR.S(C597:C617)</f>
        <v>1.5770838176147061E-4</v>
      </c>
      <c r="H617" s="318">
        <f>G617*(21/(21-1))</f>
        <v>1.6559380084954414E-4</v>
      </c>
      <c r="I617" s="320">
        <f>(SUM(C554:C574)*1+SUM(C575:C595)*2+SUM(C596:C616)*3)/6</f>
        <v>-8.2163237048214502E-2</v>
      </c>
      <c r="J617" s="318">
        <f>IF(C617*O617&lt;&gt;0,C617,0)</f>
        <v>0</v>
      </c>
      <c r="K617" s="318" t="str">
        <f>IF(C617*O617=0,"",C617)</f>
        <v/>
      </c>
      <c r="O617" s="318">
        <f>IF(ISBLANK(L617),0,1)</f>
        <v>0</v>
      </c>
      <c r="P617" s="318">
        <f>IF(ISBLANK(M617),0,1)</f>
        <v>0</v>
      </c>
      <c r="Q617" s="318">
        <f>O617+P617</f>
        <v>0</v>
      </c>
      <c r="R617" s="318">
        <f>SUM(Q492:Q617)</f>
        <v>1</v>
      </c>
      <c r="S617" s="318">
        <f>R617/$X$2</f>
        <v>4.3478260869565216E-2</v>
      </c>
      <c r="T617" s="318">
        <f>IF(S617&gt;=$X$3,1,0)</f>
        <v>0</v>
      </c>
      <c r="U617" s="318">
        <f>O617*T617+P617*T617</f>
        <v>0</v>
      </c>
    </row>
    <row r="618" spans="1:21" s="318" customFormat="1" x14ac:dyDescent="0.2">
      <c r="A618" s="322">
        <v>37433</v>
      </c>
      <c r="B618" s="321">
        <v>142.58999600000001</v>
      </c>
      <c r="C618" s="320">
        <f>LN(B618/B617)</f>
        <v>-4.9394459937477514E-2</v>
      </c>
      <c r="D618" s="320">
        <f>AVERAGE(C598:C618)</f>
        <v>-8.9683210557397024E-3</v>
      </c>
      <c r="E618" s="318">
        <f>_xlfn.STDEV.S(C598:C618)</f>
        <v>1.5584490894069783E-2</v>
      </c>
      <c r="F618" s="318">
        <f>E618*(21/(21-1.5))</f>
        <v>1.6783297885921304E-2</v>
      </c>
      <c r="G618" s="318">
        <f>_xlfn.VAR.S(C598:C618)</f>
        <v>2.4287635642734396E-4</v>
      </c>
      <c r="H618" s="318">
        <f>G618*(21/(21-1))</f>
        <v>2.5502017424871117E-4</v>
      </c>
      <c r="I618" s="320">
        <f>(SUM(C555:C575)*1+SUM(C576:C596)*2+SUM(C597:C617)*3)/6</f>
        <v>-7.8660733147537715E-2</v>
      </c>
      <c r="J618" s="318">
        <f>IF(C618*O618&lt;&gt;0,C618,0)</f>
        <v>0</v>
      </c>
      <c r="K618" s="318" t="str">
        <f>IF(C618*O618=0,"",C618)</f>
        <v/>
      </c>
      <c r="O618" s="318">
        <f>IF(ISBLANK(L618),0,1)</f>
        <v>0</v>
      </c>
      <c r="P618" s="318">
        <f>IF(ISBLANK(M618),0,1)</f>
        <v>0</v>
      </c>
      <c r="Q618" s="318">
        <f>O618+P618</f>
        <v>0</v>
      </c>
      <c r="R618" s="318">
        <f>SUM(Q493:Q618)</f>
        <v>1</v>
      </c>
      <c r="S618" s="318">
        <f>R618/$X$2</f>
        <v>4.3478260869565216E-2</v>
      </c>
      <c r="T618" s="318">
        <f>IF(S618&gt;=$X$3,1,0)</f>
        <v>0</v>
      </c>
      <c r="U618" s="318">
        <f>O618*T618+P618*T618</f>
        <v>0</v>
      </c>
    </row>
    <row r="619" spans="1:21" s="318" customFormat="1" x14ac:dyDescent="0.2">
      <c r="A619" s="322">
        <v>37434</v>
      </c>
      <c r="B619" s="321">
        <v>147.679993</v>
      </c>
      <c r="C619" s="320">
        <f>LN(B619/B618)</f>
        <v>3.5074372113188111E-2</v>
      </c>
      <c r="D619" s="320">
        <f>AVERAGE(C599:C619)</f>
        <v>-6.914824250197198E-3</v>
      </c>
      <c r="E619" s="318">
        <f>_xlfn.STDEV.S(C599:C619)</f>
        <v>1.831377497809978E-2</v>
      </c>
      <c r="F619" s="318">
        <f>E619*(21/(21-1.5))</f>
        <v>1.9722526899492068E-2</v>
      </c>
      <c r="G619" s="318">
        <f>_xlfn.VAR.S(C599:C619)</f>
        <v>3.3539435394847354E-4</v>
      </c>
      <c r="H619" s="318">
        <f>G619*(21/(21-1))</f>
        <v>3.5216407164589725E-4</v>
      </c>
      <c r="I619" s="320">
        <f>(SUM(C556:C576)*1+SUM(C577:C597)*2+SUM(C598:C618)*3)/6</f>
        <v>-0.10326734649267229</v>
      </c>
      <c r="J619" s="318">
        <f>IF(C619*O619&lt;&gt;0,C619,0)</f>
        <v>0</v>
      </c>
      <c r="K619" s="318" t="str">
        <f>IF(C619*O619=0,"",C619)</f>
        <v/>
      </c>
      <c r="O619" s="318">
        <f>IF(ISBLANK(L619),0,1)</f>
        <v>0</v>
      </c>
      <c r="P619" s="318">
        <f>IF(ISBLANK(M619),0,1)</f>
        <v>0</v>
      </c>
      <c r="Q619" s="318">
        <f>O619+P619</f>
        <v>0</v>
      </c>
      <c r="R619" s="318">
        <f>SUM(Q494:Q619)</f>
        <v>1</v>
      </c>
      <c r="S619" s="318">
        <f>R619/$X$2</f>
        <v>4.3478260869565216E-2</v>
      </c>
      <c r="T619" s="318">
        <f>IF(S619&gt;=$X$3,1,0)</f>
        <v>0</v>
      </c>
      <c r="U619" s="318">
        <f>O619*T619+P619*T619</f>
        <v>0</v>
      </c>
    </row>
    <row r="620" spans="1:21" s="318" customFormat="1" x14ac:dyDescent="0.2">
      <c r="A620" s="322">
        <v>37435</v>
      </c>
      <c r="B620" s="321">
        <v>148.449997</v>
      </c>
      <c r="C620" s="320">
        <f>LN(B620/B619)</f>
        <v>5.2004576461865265E-3</v>
      </c>
      <c r="D620" s="320">
        <f>AVERAGE(C600:C620)</f>
        <v>-5.5441615077129686E-3</v>
      </c>
      <c r="E620" s="318">
        <f>_xlfn.STDEV.S(C600:C620)</f>
        <v>1.8079505904494718E-2</v>
      </c>
      <c r="F620" s="318">
        <f>E620*(21/(21-1.5))</f>
        <v>1.9470237127917386E-2</v>
      </c>
      <c r="G620" s="318">
        <f>_xlfn.VAR.S(C600:C620)</f>
        <v>3.2686853375065941E-4</v>
      </c>
      <c r="H620" s="318">
        <f>G620*(21/(21-1))</f>
        <v>3.4321196043819241E-4</v>
      </c>
      <c r="I620" s="320">
        <f>(SUM(C557:C577)*1+SUM(C578:C598)*2+SUM(C599:C619)*3)/6</f>
        <v>-8.1385875831699692E-2</v>
      </c>
      <c r="J620" s="318">
        <f>IF(C620*O620&lt;&gt;0,C620,0)</f>
        <v>0</v>
      </c>
      <c r="K620" s="318" t="str">
        <f>IF(C620*O620=0,"",C620)</f>
        <v/>
      </c>
      <c r="O620" s="318">
        <f>IF(ISBLANK(L620),0,1)</f>
        <v>0</v>
      </c>
      <c r="P620" s="318">
        <f>IF(ISBLANK(M620),0,1)</f>
        <v>0</v>
      </c>
      <c r="Q620" s="318">
        <f>O620+P620</f>
        <v>0</v>
      </c>
      <c r="R620" s="318">
        <f>SUM(Q495:Q620)</f>
        <v>1</v>
      </c>
      <c r="S620" s="318">
        <f>R620/$X$2</f>
        <v>4.3478260869565216E-2</v>
      </c>
      <c r="T620" s="318">
        <f>IF(S620&gt;=$X$3,1,0)</f>
        <v>0</v>
      </c>
      <c r="U620" s="318">
        <f>O620*T620+P620*T620</f>
        <v>0</v>
      </c>
    </row>
    <row r="621" spans="1:21" s="318" customFormat="1" x14ac:dyDescent="0.2">
      <c r="A621" s="322">
        <v>37438</v>
      </c>
      <c r="B621" s="321">
        <v>149.770004</v>
      </c>
      <c r="C621" s="320">
        <f>LN(B621/B620)</f>
        <v>8.8526297109780619E-3</v>
      </c>
      <c r="D621" s="320">
        <f>AVERAGE(C601:C621)</f>
        <v>-4.8304818188144253E-3</v>
      </c>
      <c r="E621" s="318">
        <f>_xlfn.STDEV.S(C601:C621)</f>
        <v>1.8348833056160658E-2</v>
      </c>
      <c r="F621" s="318">
        <f>E621*(21/(21-1.5))</f>
        <v>1.9760281752788399E-2</v>
      </c>
      <c r="G621" s="318">
        <f>_xlfn.VAR.S(C601:C621)</f>
        <v>3.3667967452285407E-4</v>
      </c>
      <c r="H621" s="318">
        <f>G621*(21/(21-1))</f>
        <v>3.5351365824899677E-4</v>
      </c>
      <c r="I621" s="320">
        <f>(SUM(C558:C578)*1+SUM(C579:C599)*2+SUM(C600:C620)*3)/6</f>
        <v>-7.6864567485550123E-2</v>
      </c>
      <c r="J621" s="318">
        <f>IF(C621*O621&lt;&gt;0,C621,0)</f>
        <v>0</v>
      </c>
      <c r="K621" s="318" t="str">
        <f>IF(C621*O621=0,"",C621)</f>
        <v/>
      </c>
      <c r="O621" s="318">
        <f>IF(ISBLANK(L621),0,1)</f>
        <v>0</v>
      </c>
      <c r="P621" s="318">
        <f>IF(ISBLANK(M621),0,1)</f>
        <v>0</v>
      </c>
      <c r="Q621" s="318">
        <f>O621+P621</f>
        <v>0</v>
      </c>
      <c r="R621" s="318">
        <f>SUM(Q496:Q621)</f>
        <v>1</v>
      </c>
      <c r="S621" s="318">
        <f>R621/$X$2</f>
        <v>4.3478260869565216E-2</v>
      </c>
      <c r="T621" s="318">
        <f>IF(S621&gt;=$X$3,1,0)</f>
        <v>0</v>
      </c>
      <c r="U621" s="318">
        <f>O621*T621+P621*T621</f>
        <v>0</v>
      </c>
    </row>
    <row r="622" spans="1:21" s="318" customFormat="1" x14ac:dyDescent="0.2">
      <c r="A622" s="322">
        <v>37439</v>
      </c>
      <c r="B622" s="321">
        <v>148.64999399999999</v>
      </c>
      <c r="C622" s="320">
        <f>LN(B622/B621)</f>
        <v>-7.5063016310858597E-3</v>
      </c>
      <c r="D622" s="320">
        <f>AVERAGE(C602:C622)</f>
        <v>-5.2338677783989934E-3</v>
      </c>
      <c r="E622" s="318">
        <f>_xlfn.STDEV.S(C602:C622)</f>
        <v>1.8308128037956471E-2</v>
      </c>
      <c r="F622" s="318">
        <f>E622*(21/(21-1.5))</f>
        <v>1.9716445579337737E-2</v>
      </c>
      <c r="G622" s="318">
        <f>_xlfn.VAR.S(C602:C622)</f>
        <v>3.3518755225420783E-4</v>
      </c>
      <c r="H622" s="318">
        <f>G622*(21/(21-1))</f>
        <v>3.5194692986691823E-4</v>
      </c>
      <c r="I622" s="320">
        <f>(SUM(C559:C579)*1+SUM(C580:C600)*2+SUM(C601:C621)*3)/6</f>
        <v>-6.8502979230299618E-2</v>
      </c>
      <c r="J622" s="318">
        <f>IF(C622*O622&lt;&gt;0,C622,0)</f>
        <v>0</v>
      </c>
      <c r="K622" s="318" t="str">
        <f>IF(C622*O622=0,"",C622)</f>
        <v/>
      </c>
      <c r="O622" s="318">
        <f>IF(ISBLANK(L622),0,1)</f>
        <v>0</v>
      </c>
      <c r="P622" s="318">
        <f>IF(ISBLANK(M622),0,1)</f>
        <v>0</v>
      </c>
      <c r="Q622" s="318">
        <f>O622+P622</f>
        <v>0</v>
      </c>
      <c r="R622" s="318">
        <f>SUM(Q497:Q622)</f>
        <v>1</v>
      </c>
      <c r="S622" s="318">
        <f>R622/$X$2</f>
        <v>4.3478260869565216E-2</v>
      </c>
      <c r="T622" s="318">
        <f>IF(S622&gt;=$X$3,1,0)</f>
        <v>0</v>
      </c>
      <c r="U622" s="318">
        <f>O622*T622+P622*T622</f>
        <v>0</v>
      </c>
    </row>
    <row r="623" spans="1:21" s="318" customFormat="1" x14ac:dyDescent="0.2">
      <c r="A623" s="322">
        <v>37440</v>
      </c>
      <c r="B623" s="321">
        <v>146.05999800000001</v>
      </c>
      <c r="C623" s="320">
        <f>LN(B623/B622)</f>
        <v>-1.7577026581875658E-2</v>
      </c>
      <c r="D623" s="320">
        <f>AVERAGE(C603:C623)</f>
        <v>-5.8032101813932811E-3</v>
      </c>
      <c r="E623" s="318">
        <f>_xlfn.STDEV.S(C603:C623)</f>
        <v>1.8505604156074697E-2</v>
      </c>
      <c r="F623" s="318">
        <f>E623*(21/(21-1.5))</f>
        <v>1.9929112168080441E-2</v>
      </c>
      <c r="G623" s="318">
        <f>_xlfn.VAR.S(C603:C623)</f>
        <v>3.4245738518132911E-4</v>
      </c>
      <c r="H623" s="318">
        <f>G623*(21/(21-1))</f>
        <v>3.5958025444039559E-4</v>
      </c>
      <c r="I623" s="320">
        <f>(SUM(C560:C580)*1+SUM(C581:C601)*2+SUM(C602:C622)*3)/6</f>
        <v>-7.1735423097958162E-2</v>
      </c>
      <c r="J623" s="318">
        <f>IF(C623*O623&lt;&gt;0,C623,0)</f>
        <v>0</v>
      </c>
      <c r="K623" s="318" t="str">
        <f>IF(C623*O623=0,"",C623)</f>
        <v/>
      </c>
      <c r="O623" s="318">
        <f>IF(ISBLANK(L623),0,1)</f>
        <v>0</v>
      </c>
      <c r="P623" s="318">
        <f>IF(ISBLANK(M623),0,1)</f>
        <v>0</v>
      </c>
      <c r="Q623" s="318">
        <f>O623+P623</f>
        <v>0</v>
      </c>
      <c r="R623" s="318">
        <f>SUM(Q498:Q623)</f>
        <v>1</v>
      </c>
      <c r="S623" s="318">
        <f>R623/$X$2</f>
        <v>4.3478260869565216E-2</v>
      </c>
      <c r="T623" s="318">
        <f>IF(S623&gt;=$X$3,1,0)</f>
        <v>0</v>
      </c>
      <c r="U623" s="318">
        <f>O623*T623+P623*T623</f>
        <v>0</v>
      </c>
    </row>
    <row r="624" spans="1:21" s="318" customFormat="1" x14ac:dyDescent="0.2">
      <c r="A624" s="322">
        <v>37441</v>
      </c>
      <c r="B624" s="321">
        <v>145.929993</v>
      </c>
      <c r="C624" s="320">
        <f>LN(B624/B623)</f>
        <v>-8.9047578751146972E-4</v>
      </c>
      <c r="D624" s="320">
        <f>AVERAGE(C604:C624)</f>
        <v>-4.5050502787334114E-3</v>
      </c>
      <c r="E624" s="318">
        <f>_xlfn.STDEV.S(C604:C624)</f>
        <v>1.7802292107964884E-2</v>
      </c>
      <c r="F624" s="318">
        <f>E624*(21/(21-1.5))</f>
        <v>1.9171699193192952E-2</v>
      </c>
      <c r="G624" s="318">
        <f>_xlfn.VAR.S(C604:C624)</f>
        <v>3.1692160429730876E-4</v>
      </c>
      <c r="H624" s="318">
        <f>G624*(21/(21-1))</f>
        <v>3.3276768451217419E-4</v>
      </c>
      <c r="I624" s="320">
        <f>(SUM(C561:C581)*1+SUM(C582:C602)*2+SUM(C603:C623)*3)/6</f>
        <v>-7.920532025991002E-2</v>
      </c>
      <c r="J624" s="318">
        <f>IF(C624*O624&lt;&gt;0,C624,0)</f>
        <v>0</v>
      </c>
      <c r="K624" s="318" t="str">
        <f>IF(C624*O624=0,"",C624)</f>
        <v/>
      </c>
      <c r="O624" s="318">
        <f>IF(ISBLANK(L624),0,1)</f>
        <v>0</v>
      </c>
      <c r="P624" s="318">
        <f>IF(ISBLANK(M624),0,1)</f>
        <v>0</v>
      </c>
      <c r="Q624" s="318">
        <f>O624+P624</f>
        <v>0</v>
      </c>
      <c r="R624" s="318">
        <f>SUM(Q499:Q624)</f>
        <v>1</v>
      </c>
      <c r="S624" s="318">
        <f>R624/$X$2</f>
        <v>4.3478260869565216E-2</v>
      </c>
      <c r="T624" s="318">
        <f>IF(S624&gt;=$X$3,1,0)</f>
        <v>0</v>
      </c>
      <c r="U624" s="318">
        <f>O624*T624+P624*T624</f>
        <v>0</v>
      </c>
    </row>
    <row r="625" spans="1:21" s="318" customFormat="1" x14ac:dyDescent="0.2">
      <c r="A625" s="322">
        <v>37442</v>
      </c>
      <c r="B625" s="321">
        <v>148.800003</v>
      </c>
      <c r="C625" s="320">
        <f>LN(B625/B624)</f>
        <v>1.9476135848832371E-2</v>
      </c>
      <c r="D625" s="320">
        <f>AVERAGE(C605:C625)</f>
        <v>-3.3156592135338671E-3</v>
      </c>
      <c r="E625" s="318">
        <f>_xlfn.STDEV.S(C605:C625)</f>
        <v>1.8551050687941665E-2</v>
      </c>
      <c r="F625" s="318">
        <f>E625*(21/(21-1.5))</f>
        <v>1.9978054587014099E-2</v>
      </c>
      <c r="G625" s="318">
        <f>_xlfn.VAR.S(C605:C625)</f>
        <v>3.4414148162658086E-4</v>
      </c>
      <c r="H625" s="318">
        <f>G625*(21/(21-1))</f>
        <v>3.6134855570790992E-4</v>
      </c>
      <c r="I625" s="320">
        <f>(SUM(C562:C582)*1+SUM(C583:C603)*2+SUM(C604:C624)*3)/6</f>
        <v>-7.5811148862223107E-2</v>
      </c>
      <c r="J625" s="318">
        <f>IF(C625*O625&lt;&gt;0,C625,0)</f>
        <v>0</v>
      </c>
      <c r="K625" s="318" t="str">
        <f>IF(C625*O625=0,"",C625)</f>
        <v/>
      </c>
      <c r="O625" s="318">
        <f>IF(ISBLANK(L625),0,1)</f>
        <v>0</v>
      </c>
      <c r="P625" s="318">
        <f>IF(ISBLANK(M625),0,1)</f>
        <v>0</v>
      </c>
      <c r="Q625" s="318">
        <f>O625+P625</f>
        <v>0</v>
      </c>
      <c r="R625" s="318">
        <f>SUM(Q500:Q625)</f>
        <v>1</v>
      </c>
      <c r="S625" s="318">
        <f>R625/$X$2</f>
        <v>4.3478260869565216E-2</v>
      </c>
      <c r="T625" s="318">
        <f>IF(S625&gt;=$X$3,1,0)</f>
        <v>0</v>
      </c>
      <c r="U625" s="318">
        <f>O625*T625+P625*T625</f>
        <v>0</v>
      </c>
    </row>
    <row r="626" spans="1:21" s="318" customFormat="1" x14ac:dyDescent="0.2">
      <c r="A626" s="322">
        <v>37445</v>
      </c>
      <c r="B626" s="321">
        <v>149.520004</v>
      </c>
      <c r="C626" s="320">
        <f>LN(B626/B625)</f>
        <v>4.8270473392994255E-3</v>
      </c>
      <c r="D626" s="320">
        <f>AVERAGE(C606:C626)</f>
        <v>-3.4485796770546543E-3</v>
      </c>
      <c r="E626" s="318">
        <f>_xlfn.STDEV.S(C606:C626)</f>
        <v>1.8478648662949758E-2</v>
      </c>
      <c r="F626" s="318">
        <f>E626*(21/(21-1.5))</f>
        <v>1.9900083175484355E-2</v>
      </c>
      <c r="G626" s="318">
        <f>_xlfn.VAR.S(C606:C626)</f>
        <v>3.4146045640873489E-4</v>
      </c>
      <c r="H626" s="318">
        <f>G626*(21/(21-1))</f>
        <v>3.5853347922917166E-4</v>
      </c>
      <c r="I626" s="320">
        <f>(SUM(C563:C583)*1+SUM(C584:C604)*2+SUM(C605:C625)*3)/6</f>
        <v>-7.0454525863220985E-2</v>
      </c>
      <c r="J626" s="318">
        <f>IF(C626*O626&lt;&gt;0,C626,0)</f>
        <v>0</v>
      </c>
      <c r="K626" s="318" t="str">
        <f>IF(C626*O626=0,"",C626)</f>
        <v/>
      </c>
      <c r="O626" s="318">
        <f>IF(ISBLANK(L626),0,1)</f>
        <v>0</v>
      </c>
      <c r="P626" s="318">
        <f>IF(ISBLANK(M626),0,1)</f>
        <v>0</v>
      </c>
      <c r="Q626" s="318">
        <f>O626+P626</f>
        <v>0</v>
      </c>
      <c r="R626" s="318">
        <f>SUM(Q501:Q626)</f>
        <v>1</v>
      </c>
      <c r="S626" s="318">
        <f>R626/$X$2</f>
        <v>4.3478260869565216E-2</v>
      </c>
      <c r="T626" s="318">
        <f>IF(S626&gt;=$X$3,1,0)</f>
        <v>0</v>
      </c>
      <c r="U626" s="318">
        <f>O626*T626+P626*T626</f>
        <v>0</v>
      </c>
    </row>
    <row r="627" spans="1:21" s="318" customFormat="1" x14ac:dyDescent="0.2">
      <c r="A627" s="322">
        <v>37446</v>
      </c>
      <c r="B627" s="321">
        <v>148.96000699999999</v>
      </c>
      <c r="C627" s="320">
        <f>LN(B627/B626)</f>
        <v>-3.7523293783440583E-3</v>
      </c>
      <c r="D627" s="320">
        <f>AVERAGE(C607:C627)</f>
        <v>-2.478964194036511E-3</v>
      </c>
      <c r="E627" s="318">
        <f>_xlfn.STDEV.S(C607:C627)</f>
        <v>1.7864053343778125E-2</v>
      </c>
      <c r="F627" s="318">
        <f>E627*(21/(21-1.5))</f>
        <v>1.9238211293299518E-2</v>
      </c>
      <c r="G627" s="318">
        <f>_xlfn.VAR.S(C607:C627)</f>
        <v>3.1912440186935046E-4</v>
      </c>
      <c r="H627" s="318">
        <f>G627*(21/(21-1))</f>
        <v>3.3508062196281802E-4</v>
      </c>
      <c r="I627" s="320">
        <f>(SUM(C564:C584)*1+SUM(C585:C605)*2+SUM(C606:C626)*3)/6</f>
        <v>-6.9191402033028912E-2</v>
      </c>
      <c r="J627" s="318">
        <f>IF(C627*O627&lt;&gt;0,C627,0)</f>
        <v>0</v>
      </c>
      <c r="K627" s="318" t="str">
        <f>IF(C627*O627=0,"",C627)</f>
        <v/>
      </c>
      <c r="O627" s="318">
        <f>IF(ISBLANK(L627),0,1)</f>
        <v>0</v>
      </c>
      <c r="P627" s="318">
        <f>IF(ISBLANK(M627),0,1)</f>
        <v>0</v>
      </c>
      <c r="Q627" s="318">
        <f>O627+P627</f>
        <v>0</v>
      </c>
      <c r="R627" s="318">
        <f>SUM(Q502:Q627)</f>
        <v>1</v>
      </c>
      <c r="S627" s="318">
        <f>R627/$X$2</f>
        <v>4.3478260869565216E-2</v>
      </c>
      <c r="T627" s="318">
        <f>IF(S627&gt;=$X$3,1,0)</f>
        <v>0</v>
      </c>
      <c r="U627" s="318">
        <f>O627*T627+P627*T627</f>
        <v>0</v>
      </c>
    </row>
    <row r="628" spans="1:21" s="318" customFormat="1" x14ac:dyDescent="0.2">
      <c r="A628" s="322">
        <v>37447</v>
      </c>
      <c r="B628" s="321">
        <v>147.25</v>
      </c>
      <c r="C628" s="320">
        <f>LN(B628/B627)</f>
        <v>-1.1546037989540917E-2</v>
      </c>
      <c r="D628" s="320">
        <f>AVERAGE(C608:C628)</f>
        <v>-3.3493616611864722E-3</v>
      </c>
      <c r="E628" s="318">
        <f>_xlfn.STDEV.S(C608:C628)</f>
        <v>1.783808129716109E-2</v>
      </c>
      <c r="F628" s="318">
        <f>E628*(21/(21-1.5))</f>
        <v>1.9210241396942711E-2</v>
      </c>
      <c r="G628" s="318">
        <f>_xlfn.VAR.S(C608:C628)</f>
        <v>3.1819714436412828E-4</v>
      </c>
      <c r="H628" s="318">
        <f>G628*(21/(21-1))</f>
        <v>3.3410700158233473E-4</v>
      </c>
      <c r="I628" s="320">
        <f>(SUM(C565:C585)*1+SUM(C586:C606)*2+SUM(C607:C627)*3)/6</f>
        <v>-6.2397316326474273E-2</v>
      </c>
      <c r="J628" s="318">
        <f>IF(C628*O628&lt;&gt;0,C628,0)</f>
        <v>0</v>
      </c>
      <c r="K628" s="318" t="str">
        <f>IF(C628*O628=0,"",C628)</f>
        <v/>
      </c>
      <c r="O628" s="318">
        <f>IF(ISBLANK(L628),0,1)</f>
        <v>0</v>
      </c>
      <c r="P628" s="318">
        <f>IF(ISBLANK(M628),0,1)</f>
        <v>0</v>
      </c>
      <c r="Q628" s="318">
        <f>O628+P628</f>
        <v>0</v>
      </c>
      <c r="R628" s="318">
        <f>SUM(Q503:Q628)</f>
        <v>1</v>
      </c>
      <c r="S628" s="318">
        <f>R628/$X$2</f>
        <v>4.3478260869565216E-2</v>
      </c>
      <c r="T628" s="318">
        <f>IF(S628&gt;=$X$3,1,0)</f>
        <v>0</v>
      </c>
      <c r="U628" s="318">
        <f>O628*T628+P628*T628</f>
        <v>0</v>
      </c>
    </row>
    <row r="629" spans="1:21" s="318" customFormat="1" x14ac:dyDescent="0.2">
      <c r="A629" s="322">
        <v>37448</v>
      </c>
      <c r="B629" s="321">
        <v>145.279999</v>
      </c>
      <c r="C629" s="320">
        <f>LN(B629/B628)</f>
        <v>-1.3468914561972817E-2</v>
      </c>
      <c r="D629" s="320">
        <f>AVERAGE(C609:C629)</f>
        <v>-4.8214109766196401E-3</v>
      </c>
      <c r="E629" s="318">
        <f>_xlfn.STDEV.S(C609:C629)</f>
        <v>1.7303863443609013E-2</v>
      </c>
      <c r="F629" s="318">
        <f>E629*(21/(21-1.5))</f>
        <v>1.8634929862348167E-2</v>
      </c>
      <c r="G629" s="318">
        <f>_xlfn.VAR.S(C609:C629)</f>
        <v>2.9942369007506843E-4</v>
      </c>
      <c r="H629" s="318">
        <f>G629*(21/(21-1))</f>
        <v>3.1439487457882186E-4</v>
      </c>
      <c r="I629" s="320">
        <f>(SUM(C566:C586)*1+SUM(C587:C607)*2+SUM(C608:C628)*3)/6</f>
        <v>-6.8523613866188729E-2</v>
      </c>
      <c r="J629" s="318">
        <f>IF(C629*O629&lt;&gt;0,C629,0)</f>
        <v>0</v>
      </c>
      <c r="K629" s="318" t="str">
        <f>IF(C629*O629=0,"",C629)</f>
        <v/>
      </c>
      <c r="O629" s="318">
        <f>IF(ISBLANK(L629),0,1)</f>
        <v>0</v>
      </c>
      <c r="P629" s="318">
        <f>IF(ISBLANK(M629),0,1)</f>
        <v>0</v>
      </c>
      <c r="Q629" s="318">
        <f>O629+P629</f>
        <v>0</v>
      </c>
      <c r="R629" s="318">
        <f>SUM(Q504:Q629)</f>
        <v>1</v>
      </c>
      <c r="S629" s="318">
        <f>R629/$X$2</f>
        <v>4.3478260869565216E-2</v>
      </c>
      <c r="T629" s="318">
        <f>IF(S629&gt;=$X$3,1,0)</f>
        <v>0</v>
      </c>
      <c r="U629" s="318">
        <f>O629*T629+P629*T629</f>
        <v>0</v>
      </c>
    </row>
    <row r="630" spans="1:21" s="318" customFormat="1" x14ac:dyDescent="0.2">
      <c r="A630" s="322">
        <v>37452</v>
      </c>
      <c r="B630" s="321">
        <v>143.71000699999999</v>
      </c>
      <c r="C630" s="320">
        <f>LN(B630/B629)</f>
        <v>-1.0865479174362988E-2</v>
      </c>
      <c r="D630" s="320">
        <f>AVERAGE(C610:C630)</f>
        <v>-5.2350301794995488E-3</v>
      </c>
      <c r="E630" s="318">
        <f>_xlfn.STDEV.S(C610:C630)</f>
        <v>1.7341326424555624E-2</v>
      </c>
      <c r="F630" s="318">
        <f>E630*(21/(21-1.5))</f>
        <v>1.8675274611059903E-2</v>
      </c>
      <c r="G630" s="318">
        <f>_xlfn.VAR.S(C610:C630)</f>
        <v>3.0072160216299112E-4</v>
      </c>
      <c r="H630" s="318">
        <f>G630*(21/(21-1))</f>
        <v>3.1575768227114069E-4</v>
      </c>
      <c r="I630" s="320">
        <f>(SUM(C567:C587)*1+SUM(C588:C608)*2+SUM(C609:C629)*3)/6</f>
        <v>-8.0063182403233221E-2</v>
      </c>
      <c r="J630" s="318">
        <f>IF(C630*O630&lt;&gt;0,C630,0)</f>
        <v>0</v>
      </c>
      <c r="K630" s="318" t="str">
        <f>IF(C630*O630=0,"",C630)</f>
        <v/>
      </c>
      <c r="O630" s="318">
        <f>IF(ISBLANK(L630),0,1)</f>
        <v>0</v>
      </c>
      <c r="P630" s="318">
        <f>IF(ISBLANK(M630),0,1)</f>
        <v>0</v>
      </c>
      <c r="Q630" s="318">
        <f>O630+P630</f>
        <v>0</v>
      </c>
      <c r="R630" s="318">
        <f>SUM(Q505:Q630)</f>
        <v>1</v>
      </c>
      <c r="S630" s="318">
        <f>R630/$X$2</f>
        <v>4.3478260869565216E-2</v>
      </c>
      <c r="T630" s="318">
        <f>IF(S630&gt;=$X$3,1,0)</f>
        <v>0</v>
      </c>
      <c r="U630" s="318">
        <f>O630*T630+P630*T630</f>
        <v>0</v>
      </c>
    </row>
    <row r="631" spans="1:21" s="318" customFormat="1" x14ac:dyDescent="0.2">
      <c r="A631" s="322">
        <v>37453</v>
      </c>
      <c r="B631" s="321">
        <v>142.46000699999999</v>
      </c>
      <c r="C631" s="320">
        <f>LN(B631/B630)</f>
        <v>-8.7361211085540229E-3</v>
      </c>
      <c r="D631" s="320">
        <f>AVERAGE(C611:C631)</f>
        <v>-5.6925776921183035E-3</v>
      </c>
      <c r="E631" s="318">
        <f>_xlfn.STDEV.S(C611:C631)</f>
        <v>1.7298833657852879E-2</v>
      </c>
      <c r="F631" s="318">
        <f>E631*(21/(21-1.5))</f>
        <v>1.8629513169995407E-2</v>
      </c>
      <c r="G631" s="318">
        <f>_xlfn.VAR.S(C611:C631)</f>
        <v>2.9924964592206369E-4</v>
      </c>
      <c r="H631" s="318">
        <f>G631*(21/(21-1))</f>
        <v>3.142121282181669E-4</v>
      </c>
      <c r="I631" s="320">
        <f>(SUM(C568:C588)*1+SUM(C589:C609)*2+SUM(C610:C630)*3)/6</f>
        <v>-8.6121248451044116E-2</v>
      </c>
      <c r="J631" s="318">
        <f>IF(C631*O631&lt;&gt;0,C631,0)</f>
        <v>0</v>
      </c>
      <c r="K631" s="318" t="str">
        <f>IF(C631*O631=0,"",C631)</f>
        <v/>
      </c>
      <c r="O631" s="318">
        <f>IF(ISBLANK(L631),0,1)</f>
        <v>0</v>
      </c>
      <c r="P631" s="318">
        <f>IF(ISBLANK(M631),0,1)</f>
        <v>0</v>
      </c>
      <c r="Q631" s="318">
        <f>O631+P631</f>
        <v>0</v>
      </c>
      <c r="R631" s="318">
        <f>SUM(Q506:Q631)</f>
        <v>1</v>
      </c>
      <c r="S631" s="318">
        <f>R631/$X$2</f>
        <v>4.3478260869565216E-2</v>
      </c>
      <c r="T631" s="318">
        <f>IF(S631&gt;=$X$3,1,0)</f>
        <v>0</v>
      </c>
      <c r="U631" s="318">
        <f>O631*T631+P631*T631</f>
        <v>0</v>
      </c>
    </row>
    <row r="632" spans="1:21" s="318" customFormat="1" x14ac:dyDescent="0.2">
      <c r="A632" s="322">
        <v>37455</v>
      </c>
      <c r="B632" s="321">
        <v>145.479996</v>
      </c>
      <c r="C632" s="320">
        <f>LN(B632/B631)</f>
        <v>2.0977284936793291E-2</v>
      </c>
      <c r="D632" s="320">
        <f>AVERAGE(C612:C632)</f>
        <v>-4.4080670820603948E-3</v>
      </c>
      <c r="E632" s="318">
        <f>_xlfn.STDEV.S(C612:C632)</f>
        <v>1.8250386617413281E-2</v>
      </c>
      <c r="F632" s="318">
        <f>E632*(21/(21-1.5))</f>
        <v>1.9654262511060457E-2</v>
      </c>
      <c r="G632" s="318">
        <f>_xlfn.VAR.S(C612:C632)</f>
        <v>3.3307661168505782E-4</v>
      </c>
      <c r="H632" s="318">
        <f>G632*(21/(21-1))</f>
        <v>3.4973044226931072E-4</v>
      </c>
      <c r="I632" s="320">
        <f>(SUM(C569:C589)*1+SUM(C590:C610)*2+SUM(C611:C631)*3)/6</f>
        <v>-8.8822481000022879E-2</v>
      </c>
      <c r="J632" s="318">
        <f>IF(C632*O632&lt;&gt;0,C632,0)</f>
        <v>0</v>
      </c>
      <c r="K632" s="318" t="str">
        <f>IF(C632*O632=0,"",C632)</f>
        <v/>
      </c>
      <c r="O632" s="318">
        <f>IF(ISBLANK(L632),0,1)</f>
        <v>0</v>
      </c>
      <c r="P632" s="318">
        <f>IF(ISBLANK(M632),0,1)</f>
        <v>0</v>
      </c>
      <c r="Q632" s="318">
        <f>O632+P632</f>
        <v>0</v>
      </c>
      <c r="R632" s="318">
        <f>SUM(Q507:Q632)</f>
        <v>1</v>
      </c>
      <c r="S632" s="318">
        <f>R632/$X$2</f>
        <v>4.3478260869565216E-2</v>
      </c>
      <c r="T632" s="318">
        <f>IF(S632&gt;=$X$3,1,0)</f>
        <v>0</v>
      </c>
      <c r="U632" s="318">
        <f>O632*T632+P632*T632</f>
        <v>0</v>
      </c>
    </row>
    <row r="633" spans="1:21" s="318" customFormat="1" x14ac:dyDescent="0.2">
      <c r="A633" s="322">
        <v>37456</v>
      </c>
      <c r="B633" s="321">
        <v>142.33000200000001</v>
      </c>
      <c r="C633" s="320">
        <f>LN(B633/B632)</f>
        <v>-2.1890273489214285E-2</v>
      </c>
      <c r="D633" s="320">
        <f>AVERAGE(C613:C633)</f>
        <v>-5.4832722524456728E-3</v>
      </c>
      <c r="E633" s="318">
        <f>_xlfn.STDEV.S(C613:C633)</f>
        <v>1.8596910946035675E-2</v>
      </c>
      <c r="F633" s="318">
        <f>E633*(21/(21-1.5))</f>
        <v>2.0027442557269189E-2</v>
      </c>
      <c r="G633" s="318">
        <f>_xlfn.VAR.S(C613:C633)</f>
        <v>3.4584509673478154E-4</v>
      </c>
      <c r="H633" s="318">
        <f>G633*(21/(21-1))</f>
        <v>3.6313735157152062E-4</v>
      </c>
      <c r="I633" s="320">
        <f>(SUM(C570:C590)*1+SUM(C591:C611)*2+SUM(C612:C632)*3)/6</f>
        <v>-8.0045493978904814E-2</v>
      </c>
      <c r="J633" s="318">
        <f>IF(C633*O633&lt;&gt;0,C633,0)</f>
        <v>0</v>
      </c>
      <c r="K633" s="318" t="str">
        <f>IF(C633*O633=0,"",C633)</f>
        <v/>
      </c>
      <c r="O633" s="318">
        <f>IF(ISBLANK(L633),0,1)</f>
        <v>0</v>
      </c>
      <c r="P633" s="318">
        <f>IF(ISBLANK(M633),0,1)</f>
        <v>0</v>
      </c>
      <c r="Q633" s="318">
        <f>O633+P633</f>
        <v>0</v>
      </c>
      <c r="R633" s="318">
        <f>SUM(Q508:Q633)</f>
        <v>1</v>
      </c>
      <c r="S633" s="318">
        <f>R633/$X$2</f>
        <v>4.3478260869565216E-2</v>
      </c>
      <c r="T633" s="318">
        <f>IF(S633&gt;=$X$3,1,0)</f>
        <v>0</v>
      </c>
      <c r="U633" s="318">
        <f>O633*T633+P633*T633</f>
        <v>0</v>
      </c>
    </row>
    <row r="634" spans="1:21" s="318" customFormat="1" x14ac:dyDescent="0.2">
      <c r="A634" s="322">
        <v>37459</v>
      </c>
      <c r="B634" s="321">
        <v>137.509995</v>
      </c>
      <c r="C634" s="320">
        <f>LN(B634/B633)</f>
        <v>-3.4451713760524375E-2</v>
      </c>
      <c r="D634" s="320">
        <f>AVERAGE(C614:C634)</f>
        <v>-6.6322899880736069E-3</v>
      </c>
      <c r="E634" s="318">
        <f>_xlfn.STDEV.S(C614:C634)</f>
        <v>1.9627698377348863E-2</v>
      </c>
      <c r="F634" s="318">
        <f>E634*(21/(21-1.5))</f>
        <v>2.1137521329452621E-2</v>
      </c>
      <c r="G634" s="318">
        <f>_xlfn.VAR.S(C614:C634)</f>
        <v>3.8524654359218321E-4</v>
      </c>
      <c r="H634" s="318">
        <f>G634*(21/(21-1))</f>
        <v>4.0450887077179238E-4</v>
      </c>
      <c r="I634" s="320">
        <f>(SUM(C571:C591)*1+SUM(C592:C612)*2+SUM(C613:C633)*3)/6</f>
        <v>-9.0060149200191605E-2</v>
      </c>
      <c r="J634" s="318">
        <f>IF(C634*O634&lt;&gt;0,C634,0)</f>
        <v>0</v>
      </c>
      <c r="K634" s="318" t="str">
        <f>IF(C634*O634=0,"",C634)</f>
        <v/>
      </c>
      <c r="O634" s="318">
        <f>IF(ISBLANK(L634),0,1)</f>
        <v>0</v>
      </c>
      <c r="P634" s="318">
        <f>IF(ISBLANK(M634),0,1)</f>
        <v>0</v>
      </c>
      <c r="Q634" s="318">
        <f>O634+P634</f>
        <v>0</v>
      </c>
      <c r="R634" s="318">
        <f>SUM(Q509:Q634)</f>
        <v>1</v>
      </c>
      <c r="S634" s="318">
        <f>R634/$X$2</f>
        <v>4.3478260869565216E-2</v>
      </c>
      <c r="T634" s="318">
        <f>IF(S634&gt;=$X$3,1,0)</f>
        <v>0</v>
      </c>
      <c r="U634" s="318">
        <f>O634*T634+P634*T634</f>
        <v>0</v>
      </c>
    </row>
    <row r="635" spans="1:21" s="318" customFormat="1" x14ac:dyDescent="0.2">
      <c r="A635" s="322">
        <v>37460</v>
      </c>
      <c r="B635" s="321">
        <v>133.41000399999999</v>
      </c>
      <c r="C635" s="320">
        <f>LN(B635/B634)</f>
        <v>-3.0269482200386642E-2</v>
      </c>
      <c r="D635" s="320">
        <f>AVERAGE(C615:C635)</f>
        <v>-6.7168983261531364E-3</v>
      </c>
      <c r="E635" s="318">
        <f>_xlfn.STDEV.S(C615:C635)</f>
        <v>1.973020471409058E-2</v>
      </c>
      <c r="F635" s="318">
        <f>E635*(21/(21-1.5))</f>
        <v>2.1247912769020622E-2</v>
      </c>
      <c r="G635" s="318">
        <f>_xlfn.VAR.S(C615:C635)</f>
        <v>3.892809780599221E-4</v>
      </c>
      <c r="H635" s="318">
        <f>G635*(21/(21-1))</f>
        <v>4.0874502696291824E-4</v>
      </c>
      <c r="I635" s="320">
        <f>(SUM(C572:C592)*1+SUM(C593:C613)*2+SUM(C614:C634)*3)/6</f>
        <v>-0.10646319467124454</v>
      </c>
      <c r="J635" s="318">
        <f>IF(C635*O635&lt;&gt;0,C635,0)</f>
        <v>0</v>
      </c>
      <c r="K635" s="318" t="str">
        <f>IF(C635*O635=0,"",C635)</f>
        <v/>
      </c>
      <c r="O635" s="318">
        <f>IF(ISBLANK(L635),0,1)</f>
        <v>0</v>
      </c>
      <c r="P635" s="318">
        <f>IF(ISBLANK(M635),0,1)</f>
        <v>0</v>
      </c>
      <c r="Q635" s="318">
        <f>O635+P635</f>
        <v>0</v>
      </c>
      <c r="R635" s="318">
        <f>SUM(Q510:Q635)</f>
        <v>1</v>
      </c>
      <c r="S635" s="318">
        <f>R635/$X$2</f>
        <v>4.3478260869565216E-2</v>
      </c>
      <c r="T635" s="318">
        <f>IF(S635&gt;=$X$3,1,0)</f>
        <v>0</v>
      </c>
      <c r="U635" s="318">
        <f>O635*T635+P635*T635</f>
        <v>0</v>
      </c>
    </row>
    <row r="636" spans="1:21" s="318" customFormat="1" x14ac:dyDescent="0.2">
      <c r="A636" s="322">
        <v>37461</v>
      </c>
      <c r="B636" s="321">
        <v>126.08000199999999</v>
      </c>
      <c r="C636" s="320">
        <f>LN(B636/B635)</f>
        <v>-5.6510481200961145E-2</v>
      </c>
      <c r="D636" s="320">
        <f>AVERAGE(C616:C636)</f>
        <v>-9.1218357431289594E-3</v>
      </c>
      <c r="E636" s="318">
        <f>_xlfn.STDEV.S(C616:C636)</f>
        <v>2.2520055513958286E-2</v>
      </c>
      <c r="F636" s="318">
        <f>E636*(21/(21-1.5))</f>
        <v>2.4252367476570461E-2</v>
      </c>
      <c r="G636" s="318">
        <f>_xlfn.VAR.S(C616:C636)</f>
        <v>5.0715290035176306E-4</v>
      </c>
      <c r="H636" s="318">
        <f>G636*(21/(21-1))</f>
        <v>5.3251054536935128E-4</v>
      </c>
      <c r="I636" s="320">
        <f>(SUM(C573:C593)*1+SUM(C594:C614)*2+SUM(C615:C635)*3)/6</f>
        <v>-0.11739166933507517</v>
      </c>
      <c r="J636" s="318">
        <f>IF(C636*O636&lt;&gt;0,C636,0)</f>
        <v>0</v>
      </c>
      <c r="K636" s="318" t="str">
        <f>IF(C636*O636=0,"",C636)</f>
        <v/>
      </c>
      <c r="O636" s="318">
        <f>IF(ISBLANK(L636),0,1)</f>
        <v>0</v>
      </c>
      <c r="P636" s="318">
        <f>IF(ISBLANK(M636),0,1)</f>
        <v>0</v>
      </c>
      <c r="Q636" s="318">
        <f>O636+P636</f>
        <v>0</v>
      </c>
      <c r="R636" s="318">
        <f>SUM(Q511:Q636)</f>
        <v>1</v>
      </c>
      <c r="S636" s="318">
        <f>R636/$X$2</f>
        <v>4.3478260869565216E-2</v>
      </c>
      <c r="T636" s="318">
        <f>IF(S636&gt;=$X$3,1,0)</f>
        <v>0</v>
      </c>
      <c r="U636" s="318">
        <f>O636*T636+P636*T636</f>
        <v>0</v>
      </c>
    </row>
    <row r="637" spans="1:21" s="318" customFormat="1" x14ac:dyDescent="0.2">
      <c r="A637" s="322">
        <v>37462</v>
      </c>
      <c r="B637" s="321">
        <v>131.08000200000001</v>
      </c>
      <c r="C637" s="320">
        <f>LN(B637/B636)</f>
        <v>3.8891197115958509E-2</v>
      </c>
      <c r="D637" s="320">
        <f>AVERAGE(C617:C637)</f>
        <v>-6.1210027117933564E-3</v>
      </c>
      <c r="E637" s="318">
        <f>_xlfn.STDEV.S(C617:C637)</f>
        <v>2.4529645850454598E-2</v>
      </c>
      <c r="F637" s="318">
        <f>E637*(21/(21-1.5))</f>
        <v>2.641654168510495E-2</v>
      </c>
      <c r="G637" s="318">
        <f>_xlfn.VAR.S(C617:C637)</f>
        <v>6.0170352554872442E-4</v>
      </c>
      <c r="H637" s="318">
        <f>G637*(21/(21-1))</f>
        <v>6.3178870182616065E-4</v>
      </c>
      <c r="I637" s="320">
        <f>(SUM(C574:C594)*1+SUM(C595:C615)*2+SUM(C616:C636)*3)/6</f>
        <v>-0.14226022463397497</v>
      </c>
      <c r="J637" s="318">
        <f>IF(C637*O637&lt;&gt;0,C637,0)</f>
        <v>0</v>
      </c>
      <c r="K637" s="318" t="str">
        <f>IF(C637*O637=0,"",C637)</f>
        <v/>
      </c>
      <c r="O637" s="318">
        <f>IF(ISBLANK(L637),0,1)</f>
        <v>0</v>
      </c>
      <c r="P637" s="318">
        <f>IF(ISBLANK(M637),0,1)</f>
        <v>0</v>
      </c>
      <c r="Q637" s="318">
        <f>O637+P637</f>
        <v>0</v>
      </c>
      <c r="R637" s="318">
        <f>SUM(Q512:Q637)</f>
        <v>1</v>
      </c>
      <c r="S637" s="318">
        <f>R637/$X$2</f>
        <v>4.3478260869565216E-2</v>
      </c>
      <c r="T637" s="318">
        <f>IF(S637&gt;=$X$3,1,0)</f>
        <v>0</v>
      </c>
      <c r="U637" s="318">
        <f>O637*T637+P637*T637</f>
        <v>0</v>
      </c>
    </row>
    <row r="638" spans="1:21" s="318" customFormat="1" x14ac:dyDescent="0.2">
      <c r="A638" s="322">
        <v>37463</v>
      </c>
      <c r="B638" s="321">
        <v>131.83000200000001</v>
      </c>
      <c r="C638" s="320">
        <f>LN(B638/B637)</f>
        <v>5.7053898524605223E-3</v>
      </c>
      <c r="D638" s="320">
        <f>AVERAGE(C618:C638)</f>
        <v>-6.0883134399102338E-3</v>
      </c>
      <c r="E638" s="318">
        <f>_xlfn.STDEV.S(C618:C638)</f>
        <v>2.4545685834673939E-2</v>
      </c>
      <c r="F638" s="318">
        <f>E638*(21/(21-1.5))</f>
        <v>2.6433815514264242E-2</v>
      </c>
      <c r="G638" s="318">
        <f>_xlfn.VAR.S(C618:C638)</f>
        <v>6.0249069309451289E-4</v>
      </c>
      <c r="H638" s="318">
        <f>G638*(21/(21-1))</f>
        <v>6.3261522774923852E-4</v>
      </c>
      <c r="I638" s="320">
        <f>(SUM(C575:C595)*1+SUM(C596:C616)*2+SUM(C617:C637)*3)/6</f>
        <v>-0.1192472325577295</v>
      </c>
      <c r="J638" s="318">
        <f>IF(C638*O638&lt;&gt;0,C638,0)</f>
        <v>0</v>
      </c>
      <c r="K638" s="318" t="str">
        <f>IF(C638*O638=0,"",C638)</f>
        <v/>
      </c>
      <c r="O638" s="318">
        <f>IF(ISBLANK(L638),0,1)</f>
        <v>0</v>
      </c>
      <c r="P638" s="318">
        <f>IF(ISBLANK(M638),0,1)</f>
        <v>0</v>
      </c>
      <c r="Q638" s="318">
        <f>O638+P638</f>
        <v>0</v>
      </c>
      <c r="R638" s="318">
        <f>SUM(Q513:Q638)</f>
        <v>1</v>
      </c>
      <c r="S638" s="318">
        <f>R638/$X$2</f>
        <v>4.3478260869565216E-2</v>
      </c>
      <c r="T638" s="318">
        <f>IF(S638&gt;=$X$3,1,0)</f>
        <v>0</v>
      </c>
      <c r="U638" s="318">
        <f>O638*T638+P638*T638</f>
        <v>0</v>
      </c>
    </row>
    <row r="639" spans="1:21" s="318" customFormat="1" x14ac:dyDescent="0.2">
      <c r="A639" s="322">
        <v>37466</v>
      </c>
      <c r="B639" s="321">
        <v>134.36000100000001</v>
      </c>
      <c r="C639" s="320">
        <f>LN(B639/B638)</f>
        <v>1.9009543245851246E-2</v>
      </c>
      <c r="D639" s="320">
        <f>AVERAGE(C619:C639)</f>
        <v>-2.8309799549898181E-3</v>
      </c>
      <c r="E639" s="318">
        <f>_xlfn.STDEV.S(C619:C639)</f>
        <v>2.3001607875938655E-2</v>
      </c>
      <c r="F639" s="318">
        <f>E639*(21/(21-1.5))</f>
        <v>2.4770962327933934E-2</v>
      </c>
      <c r="G639" s="318">
        <f>_xlfn.VAR.S(C619:C639)</f>
        <v>5.2907396487844312E-4</v>
      </c>
      <c r="H639" s="318">
        <f>G639*(21/(21-1))</f>
        <v>5.5552766312236528E-4</v>
      </c>
      <c r="I639" s="320">
        <f>(SUM(C576:C596)*1+SUM(C597:C617)*2+SUM(C618:C638)*3)/6</f>
        <v>-0.11509263494499082</v>
      </c>
      <c r="J639" s="318">
        <f>IF(C639*O639&lt;&gt;0,C639,0)</f>
        <v>0</v>
      </c>
      <c r="K639" s="318" t="str">
        <f>IF(C639*O639=0,"",C639)</f>
        <v/>
      </c>
      <c r="O639" s="318">
        <f>IF(ISBLANK(L639),0,1)</f>
        <v>0</v>
      </c>
      <c r="P639" s="318">
        <f>IF(ISBLANK(M639),0,1)</f>
        <v>0</v>
      </c>
      <c r="Q639" s="318">
        <f>O639+P639</f>
        <v>0</v>
      </c>
      <c r="R639" s="318">
        <f>SUM(Q514:Q639)</f>
        <v>1</v>
      </c>
      <c r="S639" s="318">
        <f>R639/$X$2</f>
        <v>4.3478260869565216E-2</v>
      </c>
      <c r="T639" s="318">
        <f>IF(S639&gt;=$X$3,1,0)</f>
        <v>0</v>
      </c>
      <c r="U639" s="318">
        <f>O639*T639+P639*T639</f>
        <v>0</v>
      </c>
    </row>
    <row r="640" spans="1:21" s="318" customFormat="1" x14ac:dyDescent="0.2">
      <c r="A640" s="322">
        <v>37467</v>
      </c>
      <c r="B640" s="321">
        <v>134.60000600000001</v>
      </c>
      <c r="C640" s="320">
        <f>LN(B640/B639)</f>
        <v>1.7846896003662889E-3</v>
      </c>
      <c r="D640" s="320">
        <f>AVERAGE(C620:C640)</f>
        <v>-4.4162029317908564E-3</v>
      </c>
      <c r="E640" s="318">
        <f>_xlfn.STDEV.S(C620:C640)</f>
        <v>2.1346189845017832E-2</v>
      </c>
      <c r="F640" s="318">
        <f>E640*(21/(21-1.5))</f>
        <v>2.298820444848074E-2</v>
      </c>
      <c r="G640" s="318">
        <f>_xlfn.VAR.S(C620:C640)</f>
        <v>4.5565982089954238E-4</v>
      </c>
      <c r="H640" s="318">
        <f>G640*(21/(21-1))</f>
        <v>4.7844281194451952E-4</v>
      </c>
      <c r="I640" s="320">
        <f>(SUM(C577:C597)*1+SUM(C598:C618)*2+SUM(C619:C639)*3)/6</f>
        <v>-9.56968703192244E-2</v>
      </c>
      <c r="J640" s="318">
        <f>IF(C640*O640&lt;&gt;0,C640,0)</f>
        <v>0</v>
      </c>
      <c r="K640" s="318" t="str">
        <f>IF(C640*O640=0,"",C640)</f>
        <v/>
      </c>
      <c r="O640" s="318">
        <f>IF(ISBLANK(L640),0,1)</f>
        <v>0</v>
      </c>
      <c r="P640" s="318">
        <f>IF(ISBLANK(M640),0,1)</f>
        <v>0</v>
      </c>
      <c r="Q640" s="318">
        <f>O640+P640</f>
        <v>0</v>
      </c>
      <c r="R640" s="318">
        <f>SUM(Q515:Q640)</f>
        <v>1</v>
      </c>
      <c r="S640" s="318">
        <f>R640/$X$2</f>
        <v>4.3478260869565216E-2</v>
      </c>
      <c r="T640" s="318">
        <f>IF(S640&gt;=$X$3,1,0)</f>
        <v>0</v>
      </c>
      <c r="U640" s="318">
        <f>O640*T640+P640*T640</f>
        <v>0</v>
      </c>
    </row>
    <row r="641" spans="1:21" s="318" customFormat="1" x14ac:dyDescent="0.2">
      <c r="A641" s="322">
        <v>37468</v>
      </c>
      <c r="B641" s="321">
        <v>136.58000200000001</v>
      </c>
      <c r="C641" s="320">
        <f>LN(B641/B640)</f>
        <v>1.460307638922612E-2</v>
      </c>
      <c r="D641" s="320">
        <f>AVERAGE(C621:C641)</f>
        <v>-3.9684591821223048E-3</v>
      </c>
      <c r="E641" s="318">
        <f>_xlfn.STDEV.S(C621:C641)</f>
        <v>2.1654375169278119E-2</v>
      </c>
      <c r="F641" s="318">
        <f>E641*(21/(21-1.5))</f>
        <v>2.3320096336145665E-2</v>
      </c>
      <c r="G641" s="318">
        <f>_xlfn.VAR.S(C621:C641)</f>
        <v>4.6891196397184877E-4</v>
      </c>
      <c r="H641" s="318">
        <f>G641*(21/(21-1))</f>
        <v>4.9235756217044118E-4</v>
      </c>
      <c r="I641" s="320">
        <f>(SUM(C578:C598)*1+SUM(C599:C619)*2+SUM(C620:C640)*3)/6</f>
        <v>-9.830842382241195E-2</v>
      </c>
      <c r="J641" s="318">
        <f>IF(C641*O641&lt;&gt;0,C641,0)</f>
        <v>0</v>
      </c>
      <c r="K641" s="318" t="str">
        <f>IF(C641*O641=0,"",C641)</f>
        <v/>
      </c>
      <c r="O641" s="318">
        <f>IF(ISBLANK(L641),0,1)</f>
        <v>0</v>
      </c>
      <c r="P641" s="318">
        <f>IF(ISBLANK(M641),0,1)</f>
        <v>0</v>
      </c>
      <c r="Q641" s="318">
        <f>O641+P641</f>
        <v>0</v>
      </c>
      <c r="R641" s="318">
        <f>SUM(Q516:Q641)</f>
        <v>1</v>
      </c>
      <c r="S641" s="318">
        <f>R641/$X$2</f>
        <v>4.3478260869565216E-2</v>
      </c>
      <c r="T641" s="318">
        <f>IF(S641&gt;=$X$3,1,0)</f>
        <v>0</v>
      </c>
      <c r="U641" s="318">
        <f>O641*T641+P641*T641</f>
        <v>0</v>
      </c>
    </row>
    <row r="642" spans="1:21" s="318" customFormat="1" x14ac:dyDescent="0.2">
      <c r="A642" s="322">
        <v>37469</v>
      </c>
      <c r="B642" s="321">
        <v>136.71000699999999</v>
      </c>
      <c r="C642" s="320">
        <f>LN(B642/B641)</f>
        <v>9.5140697080100351E-4</v>
      </c>
      <c r="D642" s="320">
        <f>AVERAGE(C622:C642)</f>
        <v>-4.3447078840354982E-3</v>
      </c>
      <c r="E642" s="318">
        <f>_xlfn.STDEV.S(C622:C642)</f>
        <v>2.1488475070599304E-2</v>
      </c>
      <c r="F642" s="318">
        <f>E642*(21/(21-1.5))</f>
        <v>2.3141434691414633E-2</v>
      </c>
      <c r="G642" s="318">
        <f>_xlfn.VAR.S(C622:C642)</f>
        <v>4.6175456085976779E-4</v>
      </c>
      <c r="H642" s="318">
        <f>G642*(21/(21-1))</f>
        <v>4.8484228890275619E-4</v>
      </c>
      <c r="I642" s="320">
        <f>(SUM(C579:C599)*1+SUM(C600:C620)*2+SUM(C621:C641)*3)/6</f>
        <v>-8.8296225405611647E-2</v>
      </c>
      <c r="J642" s="318">
        <f>IF(C642*O642&lt;&gt;0,C642,0)</f>
        <v>0</v>
      </c>
      <c r="K642" s="318" t="str">
        <f>IF(C642*O642=0,"",C642)</f>
        <v/>
      </c>
      <c r="O642" s="318">
        <f>IF(ISBLANK(L642),0,1)</f>
        <v>0</v>
      </c>
      <c r="P642" s="318">
        <f>IF(ISBLANK(M642),0,1)</f>
        <v>0</v>
      </c>
      <c r="Q642" s="318">
        <f>O642+P642</f>
        <v>0</v>
      </c>
      <c r="R642" s="318">
        <f>SUM(Q517:Q642)</f>
        <v>1</v>
      </c>
      <c r="S642" s="318">
        <f>R642/$X$2</f>
        <v>4.3478260869565216E-2</v>
      </c>
      <c r="T642" s="318">
        <f>IF(S642&gt;=$X$3,1,0)</f>
        <v>0</v>
      </c>
      <c r="U642" s="318">
        <f>O642*T642+P642*T642</f>
        <v>0</v>
      </c>
    </row>
    <row r="643" spans="1:21" s="318" customFormat="1" x14ac:dyDescent="0.2">
      <c r="A643" s="322">
        <v>37470</v>
      </c>
      <c r="B643" s="321">
        <v>134.86000100000001</v>
      </c>
      <c r="C643" s="320">
        <f>LN(B643/B642)</f>
        <v>-1.3624734425643435E-2</v>
      </c>
      <c r="D643" s="320">
        <f>AVERAGE(C623:C643)</f>
        <v>-4.6360618266334773E-3</v>
      </c>
      <c r="E643" s="318">
        <f>_xlfn.STDEV.S(C623:C643)</f>
        <v>2.1574790619226993E-2</v>
      </c>
      <c r="F643" s="318">
        <f>E643*(21/(21-1.5))</f>
        <v>2.3234389897629069E-2</v>
      </c>
      <c r="G643" s="318">
        <f>_xlfn.VAR.S(C623:C643)</f>
        <v>4.6547159026348508E-4</v>
      </c>
      <c r="H643" s="318">
        <f>G643*(21/(21-1))</f>
        <v>4.8874516977665938E-4</v>
      </c>
      <c r="I643" s="320">
        <f>(SUM(C580:C600)*1+SUM(C601:C621)*2+SUM(C622:C642)*3)/6</f>
        <v>-8.5407517935087732E-2</v>
      </c>
      <c r="J643" s="318">
        <f>IF(C643*O643&lt;&gt;0,C643,0)</f>
        <v>0</v>
      </c>
      <c r="K643" s="318" t="str">
        <f>IF(C643*O643=0,"",C643)</f>
        <v/>
      </c>
      <c r="O643" s="318">
        <f>IF(ISBLANK(L643),0,1)</f>
        <v>0</v>
      </c>
      <c r="P643" s="318">
        <f>IF(ISBLANK(M643),0,1)</f>
        <v>0</v>
      </c>
      <c r="Q643" s="318">
        <f>O643+P643</f>
        <v>0</v>
      </c>
      <c r="R643" s="318">
        <f>SUM(Q518:Q643)</f>
        <v>1</v>
      </c>
      <c r="S643" s="318">
        <f>R643/$X$2</f>
        <v>4.3478260869565216E-2</v>
      </c>
      <c r="T643" s="318">
        <f>IF(S643&gt;=$X$3,1,0)</f>
        <v>0</v>
      </c>
      <c r="U643" s="318">
        <f>O643*T643+P643*T643</f>
        <v>0</v>
      </c>
    </row>
    <row r="644" spans="1:21" s="318" customFormat="1" x14ac:dyDescent="0.2">
      <c r="A644" s="322">
        <v>37473</v>
      </c>
      <c r="B644" s="321">
        <v>130.55999800000001</v>
      </c>
      <c r="C644" s="320">
        <f>LN(B644/B643)</f>
        <v>-3.2404334824363681E-2</v>
      </c>
      <c r="D644" s="320">
        <f>AVERAGE(C624:C644)</f>
        <v>-5.3421241238948121E-3</v>
      </c>
      <c r="E644" s="318">
        <f>_xlfn.STDEV.S(C624:C644)</f>
        <v>2.2251484465569772E-2</v>
      </c>
      <c r="F644" s="318">
        <f>E644*(21/(21-1.5))</f>
        <v>2.3963137116767445E-2</v>
      </c>
      <c r="G644" s="318">
        <f>_xlfn.VAR.S(C624:C644)</f>
        <v>4.9512856092149291E-4</v>
      </c>
      <c r="H644" s="318">
        <f>G644*(21/(21-1))</f>
        <v>5.1988498896756753E-4</v>
      </c>
      <c r="I644" s="320">
        <f>(SUM(C581:C601)*1+SUM(C602:C622)*2+SUM(C623:C643)*3)/6</f>
        <v>-9.0673078755658984E-2</v>
      </c>
      <c r="J644" s="318">
        <f>IF(C644*O644&lt;&gt;0,C644,0)</f>
        <v>0</v>
      </c>
      <c r="K644" s="318" t="str">
        <f>IF(C644*O644=0,"",C644)</f>
        <v/>
      </c>
      <c r="O644" s="318">
        <f>IF(ISBLANK(L644),0,1)</f>
        <v>0</v>
      </c>
      <c r="P644" s="318">
        <f>IF(ISBLANK(M644),0,1)</f>
        <v>0</v>
      </c>
      <c r="Q644" s="318">
        <f>O644+P644</f>
        <v>0</v>
      </c>
      <c r="R644" s="318">
        <f>SUM(Q519:Q644)</f>
        <v>1</v>
      </c>
      <c r="S644" s="318">
        <f>R644/$X$2</f>
        <v>4.3478260869565216E-2</v>
      </c>
      <c r="T644" s="318">
        <f>IF(S644&gt;=$X$3,1,0)</f>
        <v>0</v>
      </c>
      <c r="U644" s="318">
        <f>O644*T644+P644*T644</f>
        <v>0</v>
      </c>
    </row>
    <row r="645" spans="1:21" s="318" customFormat="1" x14ac:dyDescent="0.2">
      <c r="A645" s="322">
        <v>37474</v>
      </c>
      <c r="B645" s="321">
        <v>131.66999799999999</v>
      </c>
      <c r="C645" s="320">
        <f>LN(B645/B644)</f>
        <v>8.4659012815938364E-3</v>
      </c>
      <c r="D645" s="320">
        <f>AVERAGE(C625:C645)</f>
        <v>-4.8965823586993229E-3</v>
      </c>
      <c r="E645" s="318">
        <f>_xlfn.STDEV.S(C625:C645)</f>
        <v>2.243796665738949E-2</v>
      </c>
      <c r="F645" s="318">
        <f>E645*(21/(21-1.5))</f>
        <v>2.4163964092573296E-2</v>
      </c>
      <c r="G645" s="318">
        <f>_xlfn.VAR.S(C625:C645)</f>
        <v>5.0346234771812251E-4</v>
      </c>
      <c r="H645" s="318">
        <f>G645*(21/(21-1))</f>
        <v>5.2863546510402871E-4</v>
      </c>
      <c r="I645" s="320">
        <f>(SUM(C582:C602)*1+SUM(C603:C623)*2+SUM(C624:C644)*3)/6</f>
        <v>-0.10134704830453749</v>
      </c>
      <c r="J645" s="318">
        <f>IF(C645*O645&lt;&gt;0,C645,0)</f>
        <v>0</v>
      </c>
      <c r="K645" s="318" t="str">
        <f>IF(C645*O645=0,"",C645)</f>
        <v/>
      </c>
      <c r="O645" s="318">
        <f>IF(ISBLANK(L645),0,1)</f>
        <v>0</v>
      </c>
      <c r="P645" s="318">
        <f>IF(ISBLANK(M645),0,1)</f>
        <v>0</v>
      </c>
      <c r="Q645" s="318">
        <f>O645+P645</f>
        <v>0</v>
      </c>
      <c r="R645" s="318">
        <f>SUM(Q520:Q645)</f>
        <v>1</v>
      </c>
      <c r="S645" s="318">
        <f>R645/$X$2</f>
        <v>4.3478260869565216E-2</v>
      </c>
      <c r="T645" s="318">
        <f>IF(S645&gt;=$X$3,1,0)</f>
        <v>0</v>
      </c>
      <c r="U645" s="318">
        <f>O645*T645+P645*T645</f>
        <v>0</v>
      </c>
    </row>
    <row r="646" spans="1:21" s="318" customFormat="1" x14ac:dyDescent="0.2">
      <c r="A646" s="322">
        <v>37475</v>
      </c>
      <c r="B646" s="321">
        <v>132.91000399999999</v>
      </c>
      <c r="C646" s="320">
        <f>LN(B646/B645)</f>
        <v>9.3734603500309609E-3</v>
      </c>
      <c r="D646" s="320">
        <f>AVERAGE(C626:C646)</f>
        <v>-5.3776621443565311E-3</v>
      </c>
      <c r="E646" s="318">
        <f>_xlfn.STDEV.S(C626:C646)</f>
        <v>2.1993171085002913E-2</v>
      </c>
      <c r="F646" s="318">
        <f>E646*(21/(21-1.5))</f>
        <v>2.3684953476156984E-2</v>
      </c>
      <c r="G646" s="318">
        <f>_xlfn.VAR.S(C626:C646)</f>
        <v>4.8369957437420822E-4</v>
      </c>
      <c r="H646" s="318">
        <f>G646*(21/(21-1))</f>
        <v>5.0788455309291869E-4</v>
      </c>
      <c r="I646" s="320">
        <f>(SUM(C583:C603)*1+SUM(C604:C624)*2+SUM(C625:C645)*3)/6</f>
        <v>-9.3126275741045997E-2</v>
      </c>
      <c r="J646" s="318">
        <f>IF(C646*O646&lt;&gt;0,C646,0)</f>
        <v>0</v>
      </c>
      <c r="K646" s="318" t="str">
        <f>IF(C646*O646=0,"",C646)</f>
        <v/>
      </c>
      <c r="O646" s="318">
        <f>IF(ISBLANK(L646),0,1)</f>
        <v>0</v>
      </c>
      <c r="P646" s="318">
        <f>IF(ISBLANK(M646),0,1)</f>
        <v>0</v>
      </c>
      <c r="Q646" s="318">
        <f>O646+P646</f>
        <v>0</v>
      </c>
      <c r="R646" s="318">
        <f>SUM(Q521:Q646)</f>
        <v>1</v>
      </c>
      <c r="S646" s="318">
        <f>R646/$X$2</f>
        <v>4.3478260869565216E-2</v>
      </c>
      <c r="T646" s="318">
        <f>IF(S646&gt;=$X$3,1,0)</f>
        <v>0</v>
      </c>
      <c r="U646" s="318">
        <f>O646*T646+P646*T646</f>
        <v>0</v>
      </c>
    </row>
    <row r="647" spans="1:21" s="318" customFormat="1" x14ac:dyDescent="0.2">
      <c r="A647" s="322">
        <v>37476</v>
      </c>
      <c r="B647" s="321">
        <v>134.220001</v>
      </c>
      <c r="C647" s="320">
        <f>LN(B647/B646)</f>
        <v>9.8080146517535091E-3</v>
      </c>
      <c r="D647" s="320">
        <f>AVERAGE(C627:C647)</f>
        <v>-5.1404732247158609E-3</v>
      </c>
      <c r="E647" s="318">
        <f>_xlfn.STDEV.S(C627:C647)</f>
        <v>2.2135129027564593E-2</v>
      </c>
      <c r="F647" s="318">
        <f>E647*(21/(21-1.5))</f>
        <v>2.3837831260454176E-2</v>
      </c>
      <c r="G647" s="318">
        <f>_xlfn.VAR.S(C627:C647)</f>
        <v>4.8996393706693267E-4</v>
      </c>
      <c r="H647" s="318">
        <f>G647*(21/(21-1))</f>
        <v>5.1446213392027931E-4</v>
      </c>
      <c r="I647" s="320">
        <f>(SUM(C584:C604)*1+SUM(C605:C625)*2+SUM(C626:C646)*3)/6</f>
        <v>-9.5138815876857893E-2</v>
      </c>
      <c r="J647" s="318">
        <f>IF(C647*O647&lt;&gt;0,C647,0)</f>
        <v>0</v>
      </c>
      <c r="K647" s="318" t="str">
        <f>IF(C647*O647=0,"",C647)</f>
        <v/>
      </c>
      <c r="O647" s="318">
        <f>IF(ISBLANK(L647),0,1)</f>
        <v>0</v>
      </c>
      <c r="P647" s="318">
        <f>IF(ISBLANK(M647),0,1)</f>
        <v>0</v>
      </c>
      <c r="Q647" s="318">
        <f>O647+P647</f>
        <v>0</v>
      </c>
      <c r="R647" s="318">
        <f>SUM(Q522:Q647)</f>
        <v>1</v>
      </c>
      <c r="S647" s="318">
        <f>R647/$X$2</f>
        <v>4.3478260869565216E-2</v>
      </c>
      <c r="T647" s="318">
        <f>IF(S647&gt;=$X$3,1,0)</f>
        <v>0</v>
      </c>
      <c r="U647" s="318">
        <f>O647*T647+P647*T647</f>
        <v>0</v>
      </c>
    </row>
    <row r="648" spans="1:21" s="318" customFormat="1" x14ac:dyDescent="0.2">
      <c r="A648" s="322">
        <v>37477</v>
      </c>
      <c r="B648" s="321">
        <v>134.89999399999999</v>
      </c>
      <c r="C648" s="320">
        <f>LN(B648/B647)</f>
        <v>5.0534665557707492E-3</v>
      </c>
      <c r="D648" s="320">
        <f>AVERAGE(C628:C648)</f>
        <v>-4.7211496088056318E-3</v>
      </c>
      <c r="E648" s="318">
        <f>_xlfn.STDEV.S(C628:C648)</f>
        <v>2.2245871221483506E-2</v>
      </c>
      <c r="F648" s="318">
        <f>E648*(21/(21-1.5))</f>
        <v>2.3957092084674544E-2</v>
      </c>
      <c r="G648" s="318">
        <f>_xlfn.VAR.S(C628:C648)</f>
        <v>4.9487878640282798E-4</v>
      </c>
      <c r="H648" s="318">
        <f>G648*(21/(21-1))</f>
        <v>5.1962272572296942E-4</v>
      </c>
      <c r="I648" s="320">
        <f>(SUM(C585:C605)*1+SUM(C606:C626)*2+SUM(C627:C647)*3)/6</f>
        <v>-9.173677515258194E-2</v>
      </c>
      <c r="J648" s="318">
        <f>IF(C648*O648&lt;&gt;0,C648,0)</f>
        <v>0</v>
      </c>
      <c r="K648" s="318" t="str">
        <f>IF(C648*O648=0,"",C648)</f>
        <v/>
      </c>
      <c r="O648" s="318">
        <f>IF(ISBLANK(L648),0,1)</f>
        <v>0</v>
      </c>
      <c r="P648" s="318">
        <f>IF(ISBLANK(M648),0,1)</f>
        <v>0</v>
      </c>
      <c r="Q648" s="318">
        <f>O648+P648</f>
        <v>0</v>
      </c>
      <c r="R648" s="318">
        <f>SUM(Q523:Q648)</f>
        <v>1</v>
      </c>
      <c r="S648" s="318">
        <f>R648/$X$2</f>
        <v>4.3478260869565216E-2</v>
      </c>
      <c r="T648" s="318">
        <f>IF(S648&gt;=$X$3,1,0)</f>
        <v>0</v>
      </c>
      <c r="U648" s="318">
        <f>O648*T648+P648*T648</f>
        <v>0</v>
      </c>
    </row>
    <row r="649" spans="1:21" s="318" customFormat="1" x14ac:dyDescent="0.2">
      <c r="A649" s="322">
        <v>37480</v>
      </c>
      <c r="B649" s="321">
        <v>132.86999499999999</v>
      </c>
      <c r="C649" s="320">
        <f>LN(B649/B648)</f>
        <v>-1.5162549763869637E-2</v>
      </c>
      <c r="D649" s="320">
        <f>AVERAGE(C629:C649)</f>
        <v>-4.8933644552022386E-3</v>
      </c>
      <c r="E649" s="318">
        <f>_xlfn.STDEV.S(C629:C649)</f>
        <v>2.2315237671628695E-2</v>
      </c>
      <c r="F649" s="318">
        <f>E649*(21/(21-1.5))</f>
        <v>2.4031794415600133E-2</v>
      </c>
      <c r="G649" s="318">
        <f>_xlfn.VAR.S(C629:C649)</f>
        <v>4.9796983234127643E-4</v>
      </c>
      <c r="H649" s="318">
        <f>G649*(21/(21-1))</f>
        <v>5.2286832395834031E-4</v>
      </c>
      <c r="I649" s="320">
        <f>(SUM(C586:C606)*1+SUM(C607:C627)*2+SUM(C628:C648)*3)/6</f>
        <v>-8.3290008212266078E-2</v>
      </c>
      <c r="J649" s="318">
        <f>IF(C649*O649&lt;&gt;0,C649,0)</f>
        <v>0</v>
      </c>
      <c r="K649" s="318" t="str">
        <f>IF(C649*O649=0,"",C649)</f>
        <v/>
      </c>
      <c r="O649" s="318">
        <f>IF(ISBLANK(L649),0,1)</f>
        <v>0</v>
      </c>
      <c r="P649" s="318">
        <f>IF(ISBLANK(M649),0,1)</f>
        <v>0</v>
      </c>
      <c r="Q649" s="318">
        <f>O649+P649</f>
        <v>0</v>
      </c>
      <c r="R649" s="318">
        <f>SUM(Q524:Q649)</f>
        <v>1</v>
      </c>
      <c r="S649" s="318">
        <f>R649/$X$2</f>
        <v>4.3478260869565216E-2</v>
      </c>
      <c r="T649" s="318">
        <f>IF(S649&gt;=$X$3,1,0)</f>
        <v>0</v>
      </c>
      <c r="U649" s="318">
        <f>O649*T649+P649*T649</f>
        <v>0</v>
      </c>
    </row>
    <row r="650" spans="1:21" s="318" customFormat="1" x14ac:dyDescent="0.2">
      <c r="A650" s="322">
        <v>37481</v>
      </c>
      <c r="B650" s="321">
        <v>133.88999899999999</v>
      </c>
      <c r="C650" s="320">
        <f>LN(B650/B649)</f>
        <v>7.6473908680215466E-3</v>
      </c>
      <c r="D650" s="320">
        <f>AVERAGE(C630:C650)</f>
        <v>-3.8878261013929809E-3</v>
      </c>
      <c r="E650" s="318">
        <f>_xlfn.STDEV.S(C630:C650)</f>
        <v>2.2385144489446739E-2</v>
      </c>
      <c r="F650" s="318">
        <f>E650*(21/(21-1.5))</f>
        <v>2.410707868094264E-2</v>
      </c>
      <c r="G650" s="318">
        <f>_xlfn.VAR.S(C630:C650)</f>
        <v>5.0109469381340766E-4</v>
      </c>
      <c r="H650" s="318">
        <f>G650*(21/(21-1))</f>
        <v>5.2614942850407809E-4</v>
      </c>
      <c r="I650" s="320">
        <f>(SUM(C587:C607)*1+SUM(C608:C628)*2+SUM(C629:C649)*3)/6</f>
        <v>-8.8764142915183239E-2</v>
      </c>
      <c r="J650" s="318">
        <f>IF(C650*O650&lt;&gt;0,C650,0)</f>
        <v>0</v>
      </c>
      <c r="K650" s="318" t="str">
        <f>IF(C650*O650=0,"",C650)</f>
        <v/>
      </c>
      <c r="O650" s="318">
        <f>IF(ISBLANK(L650),0,1)</f>
        <v>0</v>
      </c>
      <c r="P650" s="318">
        <f>IF(ISBLANK(M650),0,1)</f>
        <v>0</v>
      </c>
      <c r="Q650" s="318">
        <f>O650+P650</f>
        <v>0</v>
      </c>
      <c r="R650" s="318">
        <f>SUM(Q525:Q650)</f>
        <v>1</v>
      </c>
      <c r="S650" s="318">
        <f>R650/$X$2</f>
        <v>4.3478260869565216E-2</v>
      </c>
      <c r="T650" s="318">
        <f>IF(S650&gt;=$X$3,1,0)</f>
        <v>0</v>
      </c>
      <c r="U650" s="318">
        <f>O650*T650+P650*T650</f>
        <v>0</v>
      </c>
    </row>
    <row r="651" spans="1:21" s="318" customFormat="1" x14ac:dyDescent="0.2">
      <c r="A651" s="322">
        <v>37482</v>
      </c>
      <c r="B651" s="321">
        <v>132.55999800000001</v>
      </c>
      <c r="C651" s="320">
        <f>LN(B651/B650)</f>
        <v>-9.9832018096705395E-3</v>
      </c>
      <c r="D651" s="320">
        <f>AVERAGE(C631:C651)</f>
        <v>-3.8458128935504837E-3</v>
      </c>
      <c r="E651" s="318">
        <f>_xlfn.STDEV.S(C631:C651)</f>
        <v>2.2372218007591677E-2</v>
      </c>
      <c r="F651" s="318">
        <f>E651*(21/(21-1.5))</f>
        <v>2.4093157854329496E-2</v>
      </c>
      <c r="G651" s="318">
        <f>_xlfn.VAR.S(C631:C651)</f>
        <v>5.0051613857920931E-4</v>
      </c>
      <c r="H651" s="318">
        <f>G651*(21/(21-1))</f>
        <v>5.2554194550816983E-4</v>
      </c>
      <c r="I651" s="320">
        <f>(SUM(C588:C608)*1+SUM(C609:C629)*2+SUM(C630:C650)*3)/6</f>
        <v>-8.856516900735012E-2</v>
      </c>
      <c r="J651" s="318">
        <f>IF(C651*O651&lt;&gt;0,C651,0)</f>
        <v>0</v>
      </c>
      <c r="K651" s="318" t="str">
        <f>IF(C651*O651=0,"",C651)</f>
        <v/>
      </c>
      <c r="O651" s="318">
        <f>IF(ISBLANK(L651),0,1)</f>
        <v>0</v>
      </c>
      <c r="P651" s="318">
        <f>IF(ISBLANK(M651),0,1)</f>
        <v>0</v>
      </c>
      <c r="Q651" s="318">
        <f>O651+P651</f>
        <v>0</v>
      </c>
      <c r="R651" s="318">
        <f>SUM(Q526:Q651)</f>
        <v>1</v>
      </c>
      <c r="S651" s="318">
        <f>R651/$X$2</f>
        <v>4.3478260869565216E-2</v>
      </c>
      <c r="T651" s="318">
        <f>IF(S651&gt;=$X$3,1,0)</f>
        <v>0</v>
      </c>
      <c r="U651" s="318">
        <f>O651*T651+P651*T651</f>
        <v>0</v>
      </c>
    </row>
    <row r="652" spans="1:21" s="318" customFormat="1" x14ac:dyDescent="0.2">
      <c r="A652" s="322">
        <v>37483</v>
      </c>
      <c r="B652" s="321">
        <v>134.61000100000001</v>
      </c>
      <c r="C652" s="320">
        <f>LN(B652/B651)</f>
        <v>1.5346358054070378E-2</v>
      </c>
      <c r="D652" s="320">
        <f>AVERAGE(C632:C652)</f>
        <v>-2.699028171520752E-3</v>
      </c>
      <c r="E652" s="318">
        <f>_xlfn.STDEV.S(C632:C652)</f>
        <v>2.2723478676972921E-2</v>
      </c>
      <c r="F652" s="318">
        <f>E652*(21/(21-1.5))</f>
        <v>2.4471438575201607E-2</v>
      </c>
      <c r="G652" s="318">
        <f>_xlfn.VAR.S(C632:C652)</f>
        <v>5.1635648318284295E-4</v>
      </c>
      <c r="H652" s="318">
        <f>G652*(21/(21-1))</f>
        <v>5.4217430734198517E-4</v>
      </c>
      <c r="I652" s="320">
        <f>(SUM(C589:C609)*1+SUM(C610:C630)*2+SUM(C631:C651)*3)/6</f>
        <v>-9.2418427688368721E-2</v>
      </c>
      <c r="J652" s="318">
        <f>IF(C652*O652&lt;&gt;0,C652,0)</f>
        <v>0</v>
      </c>
      <c r="K652" s="318" t="str">
        <f>IF(C652*O652=0,"",C652)</f>
        <v/>
      </c>
      <c r="O652" s="318">
        <f>IF(ISBLANK(L652),0,1)</f>
        <v>0</v>
      </c>
      <c r="P652" s="318">
        <f>IF(ISBLANK(M652),0,1)</f>
        <v>0</v>
      </c>
      <c r="Q652" s="318">
        <f>O652+P652</f>
        <v>0</v>
      </c>
      <c r="R652" s="318">
        <f>SUM(Q527:Q652)</f>
        <v>1</v>
      </c>
      <c r="S652" s="318">
        <f>R652/$X$2</f>
        <v>4.3478260869565216E-2</v>
      </c>
      <c r="T652" s="318">
        <f>IF(S652&gt;=$X$3,1,0)</f>
        <v>0</v>
      </c>
      <c r="U652" s="318">
        <f>O652*T652+P652*T652</f>
        <v>0</v>
      </c>
    </row>
    <row r="653" spans="1:21" s="318" customFormat="1" x14ac:dyDescent="0.2">
      <c r="A653" s="322">
        <v>37484</v>
      </c>
      <c r="B653" s="321">
        <v>133.479996</v>
      </c>
      <c r="C653" s="320">
        <f>LN(B653/B652)</f>
        <v>-8.4300921687337632E-3</v>
      </c>
      <c r="D653" s="320">
        <f>AVERAGE(C633:C653)</f>
        <v>-4.0993794622601332E-3</v>
      </c>
      <c r="E653" s="318">
        <f>_xlfn.STDEV.S(C633:C653)</f>
        <v>2.2088714649461955E-2</v>
      </c>
      <c r="F653" s="318">
        <f>E653*(21/(21-1.5))</f>
        <v>2.3787846545574413E-2</v>
      </c>
      <c r="G653" s="318">
        <f>_xlfn.VAR.S(C633:C653)</f>
        <v>4.879113148653552E-4</v>
      </c>
      <c r="H653" s="318">
        <f>G653*(21/(21-1))</f>
        <v>5.1230688060862294E-4</v>
      </c>
      <c r="I653" s="320">
        <f>(SUM(C590:C610)*1+SUM(C611:C631)*2+SUM(C632:C652)*3)/6</f>
        <v>-8.2827217325686028E-2</v>
      </c>
      <c r="J653" s="318">
        <f>IF(C653*O653&lt;&gt;0,C653,0)</f>
        <v>0</v>
      </c>
      <c r="K653" s="318" t="str">
        <f>IF(C653*O653=0,"",C653)</f>
        <v/>
      </c>
      <c r="O653" s="318">
        <f>IF(ISBLANK(L653),0,1)</f>
        <v>0</v>
      </c>
      <c r="P653" s="318">
        <f>IF(ISBLANK(M653),0,1)</f>
        <v>0</v>
      </c>
      <c r="Q653" s="318">
        <f>O653+P653</f>
        <v>0</v>
      </c>
      <c r="R653" s="318">
        <f>SUM(Q528:Q653)</f>
        <v>1</v>
      </c>
      <c r="S653" s="318">
        <f>R653/$X$2</f>
        <v>4.3478260869565216E-2</v>
      </c>
      <c r="T653" s="318">
        <f>IF(S653&gt;=$X$3,1,0)</f>
        <v>0</v>
      </c>
      <c r="U653" s="318">
        <f>O653*T653+P653*T653</f>
        <v>0</v>
      </c>
    </row>
    <row r="654" spans="1:21" s="318" customFormat="1" x14ac:dyDescent="0.2">
      <c r="A654" s="322">
        <v>37487</v>
      </c>
      <c r="B654" s="321">
        <v>133.05999800000001</v>
      </c>
      <c r="C654" s="320">
        <f>LN(B654/B653)</f>
        <v>-3.1514846332083356E-3</v>
      </c>
      <c r="D654" s="320">
        <f>AVERAGE(C634:C654)</f>
        <v>-3.2070561834027086E-3</v>
      </c>
      <c r="E654" s="318">
        <f>_xlfn.STDEV.S(C634:C654)</f>
        <v>2.1709315781620022E-2</v>
      </c>
      <c r="F654" s="318">
        <f>E654*(21/(21-1.5))</f>
        <v>2.3379263149436946E-2</v>
      </c>
      <c r="G654" s="318">
        <f>_xlfn.VAR.S(C634:C654)</f>
        <v>4.7129439170609619E-4</v>
      </c>
      <c r="H654" s="318">
        <f>G654*(21/(21-1))</f>
        <v>4.9485911129140106E-4</v>
      </c>
      <c r="I654" s="320">
        <f>(SUM(C591:C611)*1+SUM(C612:C632)*2+SUM(C633:C653)*3)/6</f>
        <v>-9.1964741969325178E-2</v>
      </c>
      <c r="J654" s="318">
        <f>IF(C654*O654&lt;&gt;0,C654,0)</f>
        <v>0</v>
      </c>
      <c r="K654" s="318" t="str">
        <f>IF(C654*O654=0,"",C654)</f>
        <v/>
      </c>
      <c r="O654" s="318">
        <f>IF(ISBLANK(L654),0,1)</f>
        <v>0</v>
      </c>
      <c r="P654" s="318">
        <f>IF(ISBLANK(M654),0,1)</f>
        <v>0</v>
      </c>
      <c r="Q654" s="318">
        <f>O654+P654</f>
        <v>0</v>
      </c>
      <c r="R654" s="318">
        <f>SUM(Q529:Q654)</f>
        <v>1</v>
      </c>
      <c r="S654" s="318">
        <f>R654/$X$2</f>
        <v>4.3478260869565216E-2</v>
      </c>
      <c r="T654" s="318">
        <f>IF(S654&gt;=$X$3,1,0)</f>
        <v>0</v>
      </c>
      <c r="U654" s="318">
        <f>O654*T654+P654*T654</f>
        <v>0</v>
      </c>
    </row>
    <row r="655" spans="1:21" s="318" customFormat="1" x14ac:dyDescent="0.2">
      <c r="A655" s="322">
        <v>37488</v>
      </c>
      <c r="B655" s="321">
        <v>133.36999499999999</v>
      </c>
      <c r="C655" s="320">
        <f>LN(B655/B654)</f>
        <v>2.327043861683802E-3</v>
      </c>
      <c r="D655" s="320">
        <f>AVERAGE(C635:C655)</f>
        <v>-1.4556867728213667E-3</v>
      </c>
      <c r="E655" s="318">
        <f>_xlfn.STDEV.S(C635:C655)</f>
        <v>2.0513254592166307E-2</v>
      </c>
      <c r="F655" s="318">
        <f>E655*(21/(21-1.5))</f>
        <v>2.2091197253102175E-2</v>
      </c>
      <c r="G655" s="318">
        <f>_xlfn.VAR.S(C635:C655)</f>
        <v>4.2079361396303209E-4</v>
      </c>
      <c r="H655" s="318">
        <f>G655*(21/(21-1))</f>
        <v>4.4183329466118373E-4</v>
      </c>
      <c r="I655" s="320">
        <f>(SUM(C592:C612)*1+SUM(C613:C633)*2+SUM(C634:C654)*3)/6</f>
        <v>-8.9170861675852239E-2</v>
      </c>
      <c r="J655" s="318">
        <f>IF(C655*O655&lt;&gt;0,C655,0)</f>
        <v>0</v>
      </c>
      <c r="K655" s="318" t="str">
        <f>IF(C655*O655=0,"",C655)</f>
        <v/>
      </c>
      <c r="O655" s="318">
        <f>IF(ISBLANK(L655),0,1)</f>
        <v>0</v>
      </c>
      <c r="P655" s="318">
        <f>IF(ISBLANK(M655),0,1)</f>
        <v>0</v>
      </c>
      <c r="Q655" s="318">
        <f>O655+P655</f>
        <v>0</v>
      </c>
      <c r="R655" s="318">
        <f>SUM(Q530:Q655)</f>
        <v>1</v>
      </c>
      <c r="S655" s="318">
        <f>R655/$X$2</f>
        <v>4.3478260869565216E-2</v>
      </c>
      <c r="T655" s="318">
        <f>IF(S655&gt;=$X$3,1,0)</f>
        <v>0</v>
      </c>
      <c r="U655" s="318">
        <f>O655*T655+P655*T655</f>
        <v>0</v>
      </c>
    </row>
    <row r="656" spans="1:21" s="318" customFormat="1" x14ac:dyDescent="0.2">
      <c r="A656" s="322">
        <v>37489</v>
      </c>
      <c r="B656" s="321">
        <v>134.46000699999999</v>
      </c>
      <c r="C656" s="320">
        <f>LN(B656/B655)</f>
        <v>8.1396259563693459E-3</v>
      </c>
      <c r="D656" s="320">
        <f>AVERAGE(C636:C656)</f>
        <v>3.7331837750034661E-4</v>
      </c>
      <c r="E656" s="318">
        <f>_xlfn.STDEV.S(C636:C656)</f>
        <v>1.9503149799522206E-2</v>
      </c>
      <c r="F656" s="318">
        <f>E656*(21/(21-1.5))</f>
        <v>2.1003392091793145E-2</v>
      </c>
      <c r="G656" s="318">
        <f>_xlfn.VAR.S(C636:C656)</f>
        <v>3.8037285210260302E-4</v>
      </c>
      <c r="H656" s="318">
        <f>G656*(21/(21-1))</f>
        <v>3.9939149470773319E-4</v>
      </c>
      <c r="I656" s="320">
        <f>(SUM(C593:C613)*1+SUM(C614:C634)*2+SUM(C635:C655)*3)/6</f>
        <v>-8.168066451163547E-2</v>
      </c>
      <c r="J656" s="318">
        <f>IF(C656*O656&lt;&gt;0,C656,0)</f>
        <v>0</v>
      </c>
      <c r="K656" s="318" t="str">
        <f>IF(C656*O656=0,"",C656)</f>
        <v/>
      </c>
      <c r="O656" s="318">
        <f>IF(ISBLANK(L656),0,1)</f>
        <v>0</v>
      </c>
      <c r="P656" s="318">
        <f>IF(ISBLANK(M656),0,1)</f>
        <v>0</v>
      </c>
      <c r="Q656" s="318">
        <f>O656+P656</f>
        <v>0</v>
      </c>
      <c r="R656" s="318">
        <f>SUM(Q531:Q656)</f>
        <v>1</v>
      </c>
      <c r="S656" s="318">
        <f>R656/$X$2</f>
        <v>4.3478260869565216E-2</v>
      </c>
      <c r="T656" s="318">
        <f>IF(S656&gt;=$X$3,1,0)</f>
        <v>0</v>
      </c>
      <c r="U656" s="318">
        <f>O656*T656+P656*T656</f>
        <v>0</v>
      </c>
    </row>
    <row r="657" spans="1:21" s="318" customFormat="1" x14ac:dyDescent="0.2">
      <c r="A657" s="322">
        <v>37490</v>
      </c>
      <c r="B657" s="321">
        <v>136.63999899999999</v>
      </c>
      <c r="C657" s="320">
        <f>LN(B657/B656)</f>
        <v>1.6082913620777069E-2</v>
      </c>
      <c r="D657" s="320">
        <f>AVERAGE(C637:C657)</f>
        <v>3.8301467023450233E-3</v>
      </c>
      <c r="E657" s="318">
        <f>_xlfn.STDEV.S(C637:C657)</f>
        <v>1.4777582459354862E-2</v>
      </c>
      <c r="F657" s="318">
        <f>E657*(21/(21-1.5))</f>
        <v>1.5914319571612927E-2</v>
      </c>
      <c r="G657" s="318">
        <f>_xlfn.VAR.S(C637:C657)</f>
        <v>2.1837694334303248E-4</v>
      </c>
      <c r="H657" s="318">
        <f>G657*(21/(21-1))</f>
        <v>2.2929579051018411E-4</v>
      </c>
      <c r="I657" s="320">
        <f>(SUM(C594:C614)*1+SUM(C615:C635)*2+SUM(C636:C656)*3)/6</f>
        <v>-6.6766221796752817E-2</v>
      </c>
      <c r="J657" s="318">
        <f>IF(C657*O657&lt;&gt;0,C657,0)</f>
        <v>1.6082913620777069E-2</v>
      </c>
      <c r="K657" s="318">
        <f>IF(C657*O657=0,"",C657)</f>
        <v>1.6082913620777069E-2</v>
      </c>
      <c r="L657" s="325" t="s">
        <v>73</v>
      </c>
      <c r="M657" s="325"/>
      <c r="O657" s="318">
        <f>IF(ISBLANK(L657),0,1)</f>
        <v>1</v>
      </c>
      <c r="P657" s="318">
        <f>IF(ISBLANK(M657),0,1)</f>
        <v>0</v>
      </c>
      <c r="Q657" s="318">
        <f>O657+P657</f>
        <v>1</v>
      </c>
      <c r="R657" s="318">
        <f>SUM(Q532:Q657)</f>
        <v>2</v>
      </c>
      <c r="S657" s="318">
        <f>R657/$X$2</f>
        <v>8.6956521739130432E-2</v>
      </c>
      <c r="T657" s="318">
        <f>IF(S657&gt;=$X$3,1,0)</f>
        <v>0</v>
      </c>
      <c r="U657" s="318">
        <f>O657*T657+P657*T657</f>
        <v>0</v>
      </c>
    </row>
    <row r="658" spans="1:21" s="318" customFormat="1" x14ac:dyDescent="0.2">
      <c r="A658" s="322">
        <v>37491</v>
      </c>
      <c r="B658" s="321">
        <v>136.13000500000001</v>
      </c>
      <c r="C658" s="320">
        <f>LN(B658/B657)</f>
        <v>-3.7393744677806321E-3</v>
      </c>
      <c r="D658" s="320">
        <f>AVERAGE(C638:C658)</f>
        <v>1.800119484071731E-3</v>
      </c>
      <c r="E658" s="318">
        <f>_xlfn.STDEV.S(C638:C658)</f>
        <v>1.246799510918685E-2</v>
      </c>
      <c r="F658" s="318">
        <f>E658*(21/(21-1.5))</f>
        <v>1.3427071656047377E-2</v>
      </c>
      <c r="G658" s="318">
        <f>_xlfn.VAR.S(C638:C658)</f>
        <v>1.554509020427072E-4</v>
      </c>
      <c r="H658" s="318">
        <f>G658*(21/(21-1))</f>
        <v>1.6322344714484257E-4</v>
      </c>
      <c r="I658" s="320">
        <f>(SUM(C595:C615)*1+SUM(C616:C636)*2+SUM(C637:C657)*3)/6</f>
        <v>-4.5495424603758959E-2</v>
      </c>
      <c r="J658" s="318">
        <f>IF(C658*O658&lt;&gt;0,C658,0)</f>
        <v>0</v>
      </c>
      <c r="K658" s="318" t="str">
        <f>IF(C658*O658=0,"",C658)</f>
        <v/>
      </c>
      <c r="O658" s="318">
        <f>IF(ISBLANK(L658),0,1)</f>
        <v>0</v>
      </c>
      <c r="P658" s="318">
        <f>IF(ISBLANK(M658),0,1)</f>
        <v>0</v>
      </c>
      <c r="Q658" s="318">
        <f>O658+P658</f>
        <v>0</v>
      </c>
      <c r="R658" s="318">
        <f>SUM(Q533:Q658)</f>
        <v>2</v>
      </c>
      <c r="S658" s="318">
        <f>R658/$X$2</f>
        <v>8.6956521739130432E-2</v>
      </c>
      <c r="T658" s="318">
        <f>IF(S658&gt;=$X$3,1,0)</f>
        <v>0</v>
      </c>
      <c r="U658" s="318">
        <f>O658*T658+P658*T658</f>
        <v>0</v>
      </c>
    </row>
    <row r="659" spans="1:21" s="318" customFormat="1" x14ac:dyDescent="0.2">
      <c r="A659" s="322">
        <v>37494</v>
      </c>
      <c r="B659" s="321">
        <v>134.94000199999999</v>
      </c>
      <c r="C659" s="320">
        <f>LN(B659/B658)</f>
        <v>-8.7800982332966356E-3</v>
      </c>
      <c r="D659" s="320">
        <f>AVERAGE(C639:C659)</f>
        <v>1.1103343371309138E-3</v>
      </c>
      <c r="E659" s="318">
        <f>_xlfn.STDEV.S(C639:C659)</f>
        <v>1.2640640878972674E-2</v>
      </c>
      <c r="F659" s="318">
        <f>E659*(21/(21-1.5))</f>
        <v>1.361299786966288E-2</v>
      </c>
      <c r="G659" s="318">
        <f>_xlfn.VAR.S(C639:C659)</f>
        <v>1.5978580183115504E-4</v>
      </c>
      <c r="H659" s="318">
        <f>G659*(21/(21-1))</f>
        <v>1.6777509192271279E-4</v>
      </c>
      <c r="I659" s="320">
        <f>(SUM(C596:C616)*1+SUM(C617:C637)*2+SUM(C638:C658)*3)/6</f>
        <v>-4.949052913459525E-2</v>
      </c>
      <c r="J659" s="318">
        <f>IF(C659*O659&lt;&gt;0,C659,0)</f>
        <v>0</v>
      </c>
      <c r="K659" s="318" t="str">
        <f>IF(C659*O659=0,"",C659)</f>
        <v/>
      </c>
      <c r="O659" s="318">
        <f>IF(ISBLANK(L659),0,1)</f>
        <v>0</v>
      </c>
      <c r="P659" s="318">
        <f>IF(ISBLANK(M659),0,1)</f>
        <v>0</v>
      </c>
      <c r="Q659" s="318">
        <f>O659+P659</f>
        <v>0</v>
      </c>
      <c r="R659" s="318">
        <f>SUM(Q534:Q659)</f>
        <v>2</v>
      </c>
      <c r="S659" s="318">
        <f>R659/$X$2</f>
        <v>8.6956521739130432E-2</v>
      </c>
      <c r="T659" s="318">
        <f>IF(S659&gt;=$X$3,1,0)</f>
        <v>0</v>
      </c>
      <c r="U659" s="318">
        <f>O659*T659+P659*T659</f>
        <v>0</v>
      </c>
    </row>
    <row r="660" spans="1:21" s="318" customFormat="1" x14ac:dyDescent="0.2">
      <c r="A660" s="322">
        <v>37495</v>
      </c>
      <c r="B660" s="321">
        <v>135.21000699999999</v>
      </c>
      <c r="C660" s="320">
        <f>LN(B660/B659)</f>
        <v>1.9989271213026231E-3</v>
      </c>
      <c r="D660" s="320">
        <f>AVERAGE(C640:C660)</f>
        <v>3.003049978666941E-4</v>
      </c>
      <c r="E660" s="318">
        <f>_xlfn.STDEV.S(C640:C660)</f>
        <v>1.196316190658081E-2</v>
      </c>
      <c r="F660" s="318">
        <f>E660*(21/(21-1.5))</f>
        <v>1.288340513016395E-2</v>
      </c>
      <c r="G660" s="318">
        <f>_xlfn.VAR.S(C640:C660)</f>
        <v>1.4311724280306621E-4</v>
      </c>
      <c r="H660" s="318">
        <f>G660*(21/(21-1))</f>
        <v>1.5027310494321951E-4</v>
      </c>
      <c r="I660" s="320">
        <f>(SUM(C597:C617)*1+SUM(C618:C638)*2+SUM(C639:C659)*3)/6</f>
        <v>-5.4667369657355191E-2</v>
      </c>
      <c r="J660" s="318">
        <f>IF(C660*O660&lt;&gt;0,C660,0)</f>
        <v>0</v>
      </c>
      <c r="K660" s="318" t="str">
        <f>IF(C660*O660=0,"",C660)</f>
        <v/>
      </c>
      <c r="O660" s="318">
        <f>IF(ISBLANK(L660),0,1)</f>
        <v>0</v>
      </c>
      <c r="P660" s="318">
        <f>IF(ISBLANK(M660),0,1)</f>
        <v>0</v>
      </c>
      <c r="Q660" s="318">
        <f>O660+P660</f>
        <v>0</v>
      </c>
      <c r="R660" s="318">
        <f>SUM(Q535:Q660)</f>
        <v>2</v>
      </c>
      <c r="S660" s="318">
        <f>R660/$X$2</f>
        <v>8.6956521739130432E-2</v>
      </c>
      <c r="T660" s="318">
        <f>IF(S660&gt;=$X$3,1,0)</f>
        <v>0</v>
      </c>
      <c r="U660" s="318">
        <f>O660*T660+P660*T660</f>
        <v>0</v>
      </c>
    </row>
    <row r="661" spans="1:21" s="318" customFormat="1" x14ac:dyDescent="0.2">
      <c r="A661" s="322">
        <v>37496</v>
      </c>
      <c r="B661" s="321">
        <v>132.63000500000001</v>
      </c>
      <c r="C661" s="320">
        <f>LN(B661/B660)</f>
        <v>-1.92658429368615E-2</v>
      </c>
      <c r="D661" s="320">
        <f>AVERAGE(C641:C661)</f>
        <v>-7.0210131342986735E-4</v>
      </c>
      <c r="E661" s="318">
        <f>_xlfn.STDEV.S(C641:C661)</f>
        <v>1.2692270121505814E-2</v>
      </c>
      <c r="F661" s="318">
        <f>E661*(21/(21-1.5))</f>
        <v>1.3668598592390876E-2</v>
      </c>
      <c r="G661" s="318">
        <f>_xlfn.VAR.S(C641:C661)</f>
        <v>1.610937208372692E-4</v>
      </c>
      <c r="H661" s="318">
        <f>G661*(21/(21-1))</f>
        <v>1.6914840687913267E-4</v>
      </c>
      <c r="I661" s="320">
        <f>(SUM(C598:C618)*1+SUM(C619:C639)*2+SUM(C640:C660)*3)/6</f>
        <v>-4.8052780902417401E-2</v>
      </c>
      <c r="J661" s="318">
        <f>IF(C661*O661&lt;&gt;0,C661,0)</f>
        <v>0</v>
      </c>
      <c r="K661" s="318" t="str">
        <f>IF(C661*O661=0,"",C661)</f>
        <v/>
      </c>
      <c r="O661" s="318">
        <f>IF(ISBLANK(L661),0,1)</f>
        <v>0</v>
      </c>
      <c r="P661" s="318">
        <f>IF(ISBLANK(M661),0,1)</f>
        <v>0</v>
      </c>
      <c r="Q661" s="318">
        <f>O661+P661</f>
        <v>0</v>
      </c>
      <c r="R661" s="318">
        <f>SUM(Q536:Q661)</f>
        <v>2</v>
      </c>
      <c r="S661" s="318">
        <f>R661/$X$2</f>
        <v>8.6956521739130432E-2</v>
      </c>
      <c r="T661" s="318">
        <f>IF(S661&gt;=$X$3,1,0)</f>
        <v>0</v>
      </c>
      <c r="U661" s="318">
        <f>O661*T661+P661*T661</f>
        <v>0</v>
      </c>
    </row>
    <row r="662" spans="1:21" s="318" customFormat="1" x14ac:dyDescent="0.2">
      <c r="A662" s="322">
        <v>37497</v>
      </c>
      <c r="B662" s="321">
        <v>129.85000600000001</v>
      </c>
      <c r="C662" s="320">
        <f>LN(B662/B661)</f>
        <v>-2.1183349889203836E-2</v>
      </c>
      <c r="D662" s="320">
        <f>AVERAGE(C642:C662)</f>
        <v>-2.4062168504979603E-3</v>
      </c>
      <c r="E662" s="318">
        <f>_xlfn.STDEV.S(C642:C662)</f>
        <v>1.2934688419944513E-2</v>
      </c>
      <c r="F662" s="318">
        <f>E662*(21/(21-1.5))</f>
        <v>1.3929664452247937E-2</v>
      </c>
      <c r="G662" s="318">
        <f>_xlfn.VAR.S(C642:C662)</f>
        <v>1.6730616452104668E-4</v>
      </c>
      <c r="H662" s="318">
        <f>G662*(21/(21-1))</f>
        <v>1.7567147274709903E-4</v>
      </c>
      <c r="I662" s="320">
        <f>(SUM(C599:C619)*1+SUM(C620:C640)*2+SUM(C641:C661)*3)/6</f>
        <v>-6.2487369189239798E-2</v>
      </c>
      <c r="J662" s="318">
        <f>IF(C662*O662&lt;&gt;0,C662,0)</f>
        <v>0</v>
      </c>
      <c r="K662" s="318" t="str">
        <f>IF(C662*O662=0,"",C662)</f>
        <v/>
      </c>
      <c r="O662" s="318">
        <f>IF(ISBLANK(L662),0,1)</f>
        <v>0</v>
      </c>
      <c r="P662" s="318">
        <f>IF(ISBLANK(M662),0,1)</f>
        <v>0</v>
      </c>
      <c r="Q662" s="318">
        <f>O662+P662</f>
        <v>0</v>
      </c>
      <c r="R662" s="318">
        <f>SUM(Q537:Q662)</f>
        <v>2</v>
      </c>
      <c r="S662" s="318">
        <f>R662/$X$2</f>
        <v>8.6956521739130432E-2</v>
      </c>
      <c r="T662" s="318">
        <f>IF(S662&gt;=$X$3,1,0)</f>
        <v>0</v>
      </c>
      <c r="U662" s="318">
        <f>O662*T662+P662*T662</f>
        <v>0</v>
      </c>
    </row>
    <row r="663" spans="1:21" s="318" customFormat="1" x14ac:dyDescent="0.2">
      <c r="A663" s="322">
        <v>37498</v>
      </c>
      <c r="B663" s="321">
        <v>131.41999799999999</v>
      </c>
      <c r="C663" s="320">
        <f>LN(B663/B662)</f>
        <v>1.2018301935419317E-2</v>
      </c>
      <c r="D663" s="320">
        <f>AVERAGE(C643:C663)</f>
        <v>-1.8792218521828028E-3</v>
      </c>
      <c r="E663" s="318">
        <f>_xlfn.STDEV.S(C643:C663)</f>
        <v>1.3298654436836133E-2</v>
      </c>
      <c r="F663" s="318">
        <f>E663*(21/(21-1.5))</f>
        <v>1.4321627855054296E-2</v>
      </c>
      <c r="G663" s="318">
        <f>_xlfn.VAR.S(C643:C663)</f>
        <v>1.7685420983038137E-4</v>
      </c>
      <c r="H663" s="318">
        <f>G663*(21/(21-1))</f>
        <v>1.8569692032190045E-4</v>
      </c>
      <c r="I663" s="320">
        <f>(SUM(C600:C620)*1+SUM(C621:C641)*2+SUM(C642:C662)*3)/6</f>
        <v>-7.244905648208011E-2</v>
      </c>
      <c r="J663" s="318">
        <f>IF(C663*O663&lt;&gt;0,C663,0)</f>
        <v>0</v>
      </c>
      <c r="K663" s="318" t="str">
        <f>IF(C663*O663=0,"",C663)</f>
        <v/>
      </c>
      <c r="O663" s="318">
        <f>IF(ISBLANK(L663),0,1)</f>
        <v>0</v>
      </c>
      <c r="P663" s="318">
        <f>IF(ISBLANK(M663),0,1)</f>
        <v>0</v>
      </c>
      <c r="Q663" s="318">
        <f>O663+P663</f>
        <v>0</v>
      </c>
      <c r="R663" s="318">
        <f>SUM(Q538:Q663)</f>
        <v>2</v>
      </c>
      <c r="S663" s="318">
        <f>R663/$X$2</f>
        <v>8.6956521739130432E-2</v>
      </c>
      <c r="T663" s="318">
        <f>IF(S663&gt;=$X$3,1,0)</f>
        <v>0</v>
      </c>
      <c r="U663" s="318">
        <f>O663*T663+P663*T663</f>
        <v>0</v>
      </c>
    </row>
    <row r="664" spans="1:21" s="318" customFormat="1" x14ac:dyDescent="0.2">
      <c r="A664" s="322">
        <v>37501</v>
      </c>
      <c r="B664" s="321">
        <v>130.5</v>
      </c>
      <c r="C664" s="320">
        <f>LN(B664/B663)</f>
        <v>-7.0250594885896741E-3</v>
      </c>
      <c r="D664" s="320">
        <f>AVERAGE(C644:C664)</f>
        <v>-1.5649516170850048E-3</v>
      </c>
      <c r="E664" s="318">
        <f>_xlfn.STDEV.S(C644:C664)</f>
        <v>1.3083448885100079E-2</v>
      </c>
      <c r="F664" s="318">
        <f>E664*(21/(21-1.5))</f>
        <v>1.4089868030107778E-2</v>
      </c>
      <c r="G664" s="318">
        <f>_xlfn.VAR.S(C644:C664)</f>
        <v>1.7117663472902649E-4</v>
      </c>
      <c r="H664" s="318">
        <f>G664*(21/(21-1))</f>
        <v>1.7973546646547783E-4</v>
      </c>
      <c r="I664" s="320">
        <f>(SUM(C601:C621)*1+SUM(C622:C642)*2+SUM(C643:C663)*3)/6</f>
        <v>-6.7051471002018401E-2</v>
      </c>
      <c r="J664" s="318">
        <f>IF(C664*O664&lt;&gt;0,C664,0)</f>
        <v>0</v>
      </c>
      <c r="K664" s="318" t="str">
        <f>IF(C664*O664=0,"",C664)</f>
        <v/>
      </c>
      <c r="O664" s="318">
        <f>IF(ISBLANK(L664),0,1)</f>
        <v>0</v>
      </c>
      <c r="P664" s="318">
        <f>IF(ISBLANK(M664),0,1)</f>
        <v>0</v>
      </c>
      <c r="Q664" s="318">
        <f>O664+P664</f>
        <v>0</v>
      </c>
      <c r="R664" s="318">
        <f>SUM(Q539:Q664)</f>
        <v>2</v>
      </c>
      <c r="S664" s="318">
        <f>R664/$X$2</f>
        <v>8.6956521739130432E-2</v>
      </c>
      <c r="T664" s="318">
        <f>IF(S664&gt;=$X$3,1,0)</f>
        <v>0</v>
      </c>
      <c r="U664" s="318">
        <f>O664*T664+P664*T664</f>
        <v>0</v>
      </c>
    </row>
    <row r="665" spans="1:21" s="318" customFormat="1" x14ac:dyDescent="0.2">
      <c r="A665" s="322">
        <v>37502</v>
      </c>
      <c r="B665" s="321">
        <v>126.860001</v>
      </c>
      <c r="C665" s="320">
        <f>LN(B665/B664)</f>
        <v>-2.8289102674291758E-2</v>
      </c>
      <c r="D665" s="320">
        <f>AVERAGE(C645:C665)</f>
        <v>-1.3689881813672938E-3</v>
      </c>
      <c r="E665" s="318">
        <f>_xlfn.STDEV.S(C645:C665)</f>
        <v>1.2621091380448542E-2</v>
      </c>
      <c r="F665" s="318">
        <f>E665*(21/(21-1.5))</f>
        <v>1.3591944563559968E-2</v>
      </c>
      <c r="G665" s="318">
        <f>_xlfn.VAR.S(C645:C665)</f>
        <v>1.592919476336325E-4</v>
      </c>
      <c r="H665" s="318">
        <f>G665*(21/(21-1))</f>
        <v>1.6725654501531414E-4</v>
      </c>
      <c r="I665" s="320">
        <f>(SUM(C602:C622)*1+SUM(C623:C643)*2+SUM(C644:C664)*3)/6</f>
        <v>-6.7202961990223367E-2</v>
      </c>
      <c r="J665" s="318">
        <f>IF(C665*O665&lt;&gt;0,C665,0)</f>
        <v>0</v>
      </c>
      <c r="K665" s="318" t="str">
        <f>IF(C665*O665=0,"",C665)</f>
        <v/>
      </c>
      <c r="O665" s="318">
        <f>IF(ISBLANK(L665),0,1)</f>
        <v>0</v>
      </c>
      <c r="P665" s="318">
        <f>IF(ISBLANK(M665),0,1)</f>
        <v>0</v>
      </c>
      <c r="Q665" s="318">
        <f>O665+P665</f>
        <v>0</v>
      </c>
      <c r="R665" s="318">
        <f>SUM(Q540:Q665)</f>
        <v>2</v>
      </c>
      <c r="S665" s="318">
        <f>R665/$X$2</f>
        <v>8.6956521739130432E-2</v>
      </c>
      <c r="T665" s="318">
        <f>IF(S665&gt;=$X$3,1,0)</f>
        <v>0</v>
      </c>
      <c r="U665" s="318">
        <f>O665*T665+P665*T665</f>
        <v>0</v>
      </c>
    </row>
    <row r="666" spans="1:21" s="318" customFormat="1" x14ac:dyDescent="0.2">
      <c r="A666" s="322">
        <v>37503</v>
      </c>
      <c r="B666" s="321">
        <v>125.290001</v>
      </c>
      <c r="C666" s="320">
        <f>LN(B666/B665)</f>
        <v>-1.2453065849512125E-2</v>
      </c>
      <c r="D666" s="320">
        <f>AVERAGE(C646:C666)</f>
        <v>-2.3651294733247211E-3</v>
      </c>
      <c r="E666" s="318">
        <f>_xlfn.STDEV.S(C646:C666)</f>
        <v>1.2631572413466697E-2</v>
      </c>
      <c r="F666" s="318">
        <f>E666*(21/(21-1.5))</f>
        <v>1.3603231829887211E-2</v>
      </c>
      <c r="G666" s="318">
        <f>_xlfn.VAR.S(C646:C666)</f>
        <v>1.5955662163665287E-4</v>
      </c>
      <c r="H666" s="318">
        <f>G666*(21/(21-1))</f>
        <v>1.6753445271848553E-4</v>
      </c>
      <c r="I666" s="320">
        <f>(SUM(C603:C623)*1+SUM(C624:C644)*2+SUM(C645:C665)*3)/6</f>
        <v>-7.2080480406496755E-2</v>
      </c>
      <c r="J666" s="318">
        <f>IF(C666*O666&lt;&gt;0,C666,0)</f>
        <v>0</v>
      </c>
      <c r="K666" s="318" t="str">
        <f>IF(C666*O666=0,"",C666)</f>
        <v/>
      </c>
      <c r="O666" s="318">
        <f>IF(ISBLANK(L666),0,1)</f>
        <v>0</v>
      </c>
      <c r="P666" s="318">
        <f>IF(ISBLANK(M666),0,1)</f>
        <v>0</v>
      </c>
      <c r="Q666" s="318">
        <f>O666+P666</f>
        <v>0</v>
      </c>
      <c r="R666" s="318">
        <f>SUM(Q541:Q666)</f>
        <v>2</v>
      </c>
      <c r="S666" s="318">
        <f>R666/$X$2</f>
        <v>8.6956521739130432E-2</v>
      </c>
      <c r="T666" s="318">
        <f>IF(S666&gt;=$X$3,1,0)</f>
        <v>0</v>
      </c>
      <c r="U666" s="318">
        <f>O666*T666+P666*T666</f>
        <v>0</v>
      </c>
    </row>
    <row r="667" spans="1:21" s="318" customFormat="1" x14ac:dyDescent="0.2">
      <c r="A667" s="322">
        <v>37504</v>
      </c>
      <c r="B667" s="321">
        <v>122.33000199999999</v>
      </c>
      <c r="C667" s="320">
        <f>LN(B667/B666)</f>
        <v>-2.390873083090015E-2</v>
      </c>
      <c r="D667" s="320">
        <f>AVERAGE(C647:C667)</f>
        <v>-3.9499957200357268E-3</v>
      </c>
      <c r="E667" s="318">
        <f>_xlfn.STDEV.S(C647:C667)</f>
        <v>1.3161908827611125E-2</v>
      </c>
      <c r="F667" s="318">
        <f>E667*(21/(21-1.5))</f>
        <v>1.417436335281198E-2</v>
      </c>
      <c r="G667" s="318">
        <f>_xlfn.VAR.S(C647:C667)</f>
        <v>1.7323584398634768E-4</v>
      </c>
      <c r="H667" s="318">
        <f>G667*(21/(21-1))</f>
        <v>1.8189763618566506E-4</v>
      </c>
      <c r="I667" s="320">
        <f>(SUM(C604:C624)*1+SUM(C625:C645)*2+SUM(C646:C666)*3)/6</f>
        <v>-7.487761195637177E-2</v>
      </c>
      <c r="J667" s="318">
        <f>IF(C667*O667&lt;&gt;0,C667,0)</f>
        <v>0</v>
      </c>
      <c r="K667" s="318" t="str">
        <f>IF(C667*O667=0,"",C667)</f>
        <v/>
      </c>
      <c r="O667" s="318">
        <f>IF(ISBLANK(L667),0,1)</f>
        <v>0</v>
      </c>
      <c r="P667" s="318">
        <f>IF(ISBLANK(M667),0,1)</f>
        <v>0</v>
      </c>
      <c r="Q667" s="318">
        <f>O667+P667</f>
        <v>0</v>
      </c>
      <c r="R667" s="318">
        <f>SUM(Q542:Q667)</f>
        <v>2</v>
      </c>
      <c r="S667" s="318">
        <f>R667/$X$2</f>
        <v>8.6956521739130432E-2</v>
      </c>
      <c r="T667" s="318">
        <f>IF(S667&gt;=$X$3,1,0)</f>
        <v>0</v>
      </c>
      <c r="U667" s="318">
        <f>O667*T667+P667*T667</f>
        <v>0</v>
      </c>
    </row>
    <row r="668" spans="1:21" s="318" customFormat="1" x14ac:dyDescent="0.2">
      <c r="A668" s="322">
        <v>37505</v>
      </c>
      <c r="B668" s="321">
        <v>124.620003</v>
      </c>
      <c r="C668" s="320">
        <f>LN(B668/B667)</f>
        <v>1.8546803781213955E-2</v>
      </c>
      <c r="D668" s="320">
        <f>AVERAGE(C648:C668)</f>
        <v>-3.5338629043471328E-3</v>
      </c>
      <c r="E668" s="318">
        <f>_xlfn.STDEV.S(C648:C668)</f>
        <v>1.3743914146286658E-2</v>
      </c>
      <c r="F668" s="318">
        <f>E668*(21/(21-1.5))</f>
        <v>1.4801138311385631E-2</v>
      </c>
      <c r="G668" s="318">
        <f>_xlfn.VAR.S(C648:C668)</f>
        <v>1.8889517606049852E-4</v>
      </c>
      <c r="H668" s="318">
        <f>G668*(21/(21-1))</f>
        <v>1.9833993486352347E-4</v>
      </c>
      <c r="I668" s="320">
        <f>(SUM(C605:C625)*1+SUM(C626:C646)*2+SUM(C647:C667)*3)/6</f>
        <v>-9.0723397318239377E-2</v>
      </c>
      <c r="J668" s="318">
        <f>IF(C668*O668&lt;&gt;0,C668,0)</f>
        <v>0</v>
      </c>
      <c r="K668" s="318" t="str">
        <f>IF(C668*O668=0,"",C668)</f>
        <v/>
      </c>
      <c r="O668" s="318">
        <f>IF(ISBLANK(L668),0,1)</f>
        <v>0</v>
      </c>
      <c r="P668" s="318">
        <f>IF(ISBLANK(M668),0,1)</f>
        <v>0</v>
      </c>
      <c r="Q668" s="318">
        <f>O668+P668</f>
        <v>0</v>
      </c>
      <c r="R668" s="318">
        <f>SUM(Q543:Q668)</f>
        <v>2</v>
      </c>
      <c r="S668" s="318">
        <f>R668/$X$2</f>
        <v>8.6956521739130432E-2</v>
      </c>
      <c r="T668" s="318">
        <f>IF(S668&gt;=$X$3,1,0)</f>
        <v>0</v>
      </c>
      <c r="U668" s="318">
        <f>O668*T668+P668*T668</f>
        <v>0</v>
      </c>
    </row>
    <row r="669" spans="1:21" s="318" customFormat="1" x14ac:dyDescent="0.2">
      <c r="A669" s="322">
        <v>37508</v>
      </c>
      <c r="B669" s="321">
        <v>123.089996</v>
      </c>
      <c r="C669" s="320">
        <f>LN(B669/B668)</f>
        <v>-1.2353368563601438E-2</v>
      </c>
      <c r="D669" s="320">
        <f>AVERAGE(C649:C669)</f>
        <v>-4.3627598147934271E-3</v>
      </c>
      <c r="E669" s="318">
        <f>_xlfn.STDEV.S(C649:C669)</f>
        <v>1.3725007289935923E-2</v>
      </c>
      <c r="F669" s="318">
        <f>E669*(21/(21-1.5))</f>
        <v>1.4780777081469455E-2</v>
      </c>
      <c r="G669" s="318">
        <f>_xlfn.VAR.S(C649:C669)</f>
        <v>1.8837582510879423E-4</v>
      </c>
      <c r="H669" s="318">
        <f>G669*(21/(21-1))</f>
        <v>1.9779461636423395E-4</v>
      </c>
      <c r="I669" s="320">
        <f>(SUM(C606:C626)*1+SUM(C627:C647)*2+SUM(C648:C668)*3)/6</f>
        <v>-8.5158901938347228E-2</v>
      </c>
      <c r="J669" s="318">
        <f>IF(C669*O669&lt;&gt;0,C669,0)</f>
        <v>0</v>
      </c>
      <c r="K669" s="318" t="str">
        <f>IF(C669*O669=0,"",C669)</f>
        <v/>
      </c>
      <c r="O669" s="318">
        <f>IF(ISBLANK(L669),0,1)</f>
        <v>0</v>
      </c>
      <c r="P669" s="318">
        <f>IF(ISBLANK(M669),0,1)</f>
        <v>0</v>
      </c>
      <c r="Q669" s="318">
        <f>O669+P669</f>
        <v>0</v>
      </c>
      <c r="R669" s="318">
        <f>SUM(Q544:Q669)</f>
        <v>1</v>
      </c>
      <c r="S669" s="318">
        <f>R669/$X$2</f>
        <v>4.3478260869565216E-2</v>
      </c>
      <c r="T669" s="318">
        <f>IF(S669&gt;=$X$3,1,0)</f>
        <v>0</v>
      </c>
      <c r="U669" s="318">
        <f>O669*T669+P669*T669</f>
        <v>0</v>
      </c>
    </row>
    <row r="670" spans="1:21" s="318" customFormat="1" x14ac:dyDescent="0.2">
      <c r="A670" s="322">
        <v>37509</v>
      </c>
      <c r="B670" s="321">
        <v>124.339996</v>
      </c>
      <c r="C670" s="320">
        <f>LN(B670/B669)</f>
        <v>1.0103954045677458E-2</v>
      </c>
      <c r="D670" s="320">
        <f>AVERAGE(C650:C670)</f>
        <v>-3.1595929667197565E-3</v>
      </c>
      <c r="E670" s="318">
        <f>_xlfn.STDEV.S(C650:C670)</f>
        <v>1.3837931618204515E-2</v>
      </c>
      <c r="F670" s="318">
        <f>E670*(21/(21-1.5))</f>
        <v>1.4902387896527938E-2</v>
      </c>
      <c r="G670" s="318">
        <f>_xlfn.VAR.S(C650:C670)</f>
        <v>1.9148835147010421E-4</v>
      </c>
      <c r="H670" s="318">
        <f>G670*(21/(21-1))</f>
        <v>2.0106276904360943E-4</v>
      </c>
      <c r="I670" s="320">
        <f>(SUM(C607:C627)*1+SUM(C628:C648)*2+SUM(C649:C669)*3)/6</f>
        <v>-8.7533399996098202E-2</v>
      </c>
      <c r="J670" s="318">
        <f>IF(C670*O670&lt;&gt;0,C670,0)</f>
        <v>0</v>
      </c>
      <c r="K670" s="318" t="str">
        <f>IF(C670*O670=0,"",C670)</f>
        <v/>
      </c>
      <c r="O670" s="318">
        <f>IF(ISBLANK(L670),0,1)</f>
        <v>0</v>
      </c>
      <c r="P670" s="318">
        <f>IF(ISBLANK(M670),0,1)</f>
        <v>0</v>
      </c>
      <c r="Q670" s="318">
        <f>O670+P670</f>
        <v>0</v>
      </c>
      <c r="R670" s="318">
        <f>SUM(Q545:Q670)</f>
        <v>1</v>
      </c>
      <c r="S670" s="318">
        <f>R670/$X$2</f>
        <v>4.3478260869565216E-2</v>
      </c>
      <c r="T670" s="318">
        <f>IF(S670&gt;=$X$3,1,0)</f>
        <v>0</v>
      </c>
      <c r="U670" s="318">
        <f>O670*T670+P670*T670</f>
        <v>0</v>
      </c>
    </row>
    <row r="671" spans="1:21" s="318" customFormat="1" x14ac:dyDescent="0.2">
      <c r="A671" s="322">
        <v>37510</v>
      </c>
      <c r="B671" s="321">
        <v>125.760002</v>
      </c>
      <c r="C671" s="320">
        <f>LN(B671/B670)</f>
        <v>1.1355627912870063E-2</v>
      </c>
      <c r="D671" s="320">
        <f>AVERAGE(C651:C671)</f>
        <v>-2.9830102502983978E-3</v>
      </c>
      <c r="E671" s="318">
        <f>_xlfn.STDEV.S(C651:C671)</f>
        <v>1.400537924586566E-2</v>
      </c>
      <c r="F671" s="318">
        <f>E671*(21/(21-1.5))</f>
        <v>1.5082716110932247E-2</v>
      </c>
      <c r="G671" s="318">
        <f>_xlfn.VAR.S(C651:C671)</f>
        <v>1.9615064782052454E-4</v>
      </c>
      <c r="H671" s="318">
        <f>G671*(21/(21-1))</f>
        <v>2.0595818021155077E-4</v>
      </c>
      <c r="I671" s="320">
        <f>(SUM(C608:C628)*1+SUM(C629:C649)*2+SUM(C650:C670)*3)/6</f>
        <v>-7.915204315112577E-2</v>
      </c>
      <c r="J671" s="318">
        <f>IF(C671*O671&lt;&gt;0,C671,0)</f>
        <v>0</v>
      </c>
      <c r="K671" s="318" t="str">
        <f>IF(C671*O671=0,"",C671)</f>
        <v/>
      </c>
      <c r="O671" s="318">
        <f>IF(ISBLANK(L671),0,1)</f>
        <v>0</v>
      </c>
      <c r="P671" s="318">
        <f>IF(ISBLANK(M671),0,1)</f>
        <v>0</v>
      </c>
      <c r="Q671" s="318">
        <f>O671+P671</f>
        <v>0</v>
      </c>
      <c r="R671" s="318">
        <f>SUM(Q546:Q671)</f>
        <v>1</v>
      </c>
      <c r="S671" s="318">
        <f>R671/$X$2</f>
        <v>4.3478260869565216E-2</v>
      </c>
      <c r="T671" s="318">
        <f>IF(S671&gt;=$X$3,1,0)</f>
        <v>0</v>
      </c>
      <c r="U671" s="318">
        <f>O671*T671+P671*T671</f>
        <v>0</v>
      </c>
    </row>
    <row r="672" spans="1:21" s="318" customFormat="1" x14ac:dyDescent="0.2">
      <c r="A672" s="322">
        <v>37511</v>
      </c>
      <c r="B672" s="321">
        <v>123.910004</v>
      </c>
      <c r="C672" s="320">
        <f>LN(B672/B671)</f>
        <v>-1.4819816674308511E-2</v>
      </c>
      <c r="D672" s="320">
        <f>AVERAGE(C652:C672)</f>
        <v>-3.2133252438525878E-3</v>
      </c>
      <c r="E672" s="318">
        <f>_xlfn.STDEV.S(C652:C672)</f>
        <v>1.4165109099369301E-2</v>
      </c>
      <c r="F672" s="318">
        <f>E672*(21/(21-1.5))</f>
        <v>1.5254732876243862E-2</v>
      </c>
      <c r="G672" s="318">
        <f>_xlfn.VAR.S(C652:C672)</f>
        <v>2.0065031579703498E-4</v>
      </c>
      <c r="H672" s="318">
        <f>G672*(21/(21-1))</f>
        <v>2.1068283158688674E-4</v>
      </c>
      <c r="I672" s="320">
        <f>(SUM(C609:C629)*1+SUM(C630:C650)*2+SUM(C651:C671)*3)/6</f>
        <v>-7.541132875605279E-2</v>
      </c>
      <c r="J672" s="318">
        <f>IF(C672*O672&lt;&gt;0,C672,0)</f>
        <v>0</v>
      </c>
      <c r="K672" s="318" t="str">
        <f>IF(C672*O672=0,"",C672)</f>
        <v/>
      </c>
      <c r="O672" s="318">
        <f>IF(ISBLANK(L672),0,1)</f>
        <v>0</v>
      </c>
      <c r="P672" s="318">
        <f>IF(ISBLANK(M672),0,1)</f>
        <v>0</v>
      </c>
      <c r="Q672" s="318">
        <f>O672+P672</f>
        <v>0</v>
      </c>
      <c r="R672" s="318">
        <f>SUM(Q547:Q672)</f>
        <v>1</v>
      </c>
      <c r="S672" s="318">
        <f>R672/$X$2</f>
        <v>4.3478260869565216E-2</v>
      </c>
      <c r="T672" s="318">
        <f>IF(S672&gt;=$X$3,1,0)</f>
        <v>0</v>
      </c>
      <c r="U672" s="318">
        <f>O672*T672+P672*T672</f>
        <v>0</v>
      </c>
    </row>
    <row r="673" spans="1:21" s="318" customFormat="1" x14ac:dyDescent="0.2">
      <c r="A673" s="322">
        <v>37512</v>
      </c>
      <c r="B673" s="321">
        <v>121.33000199999999</v>
      </c>
      <c r="C673" s="320">
        <f>LN(B673/B672)</f>
        <v>-2.1041405362144903E-2</v>
      </c>
      <c r="D673" s="320">
        <f>AVERAGE(C653:C673)</f>
        <v>-4.9460758827199816E-3</v>
      </c>
      <c r="E673" s="318">
        <f>_xlfn.STDEV.S(C653:C673)</f>
        <v>1.4005952292185181E-2</v>
      </c>
      <c r="F673" s="318">
        <f>E673*(21/(21-1.5))</f>
        <v>1.5083333237737886E-2</v>
      </c>
      <c r="G673" s="318">
        <f>_xlfn.VAR.S(C653:C673)</f>
        <v>1.9616669961096734E-4</v>
      </c>
      <c r="H673" s="318">
        <f>G673*(21/(21-1))</f>
        <v>2.0597503459151572E-4</v>
      </c>
      <c r="I673" s="320">
        <f>(SUM(C610:C630)*1+SUM(C631:C651)*2+SUM(C652:C672)*3)/6</f>
        <v>-7.8983210943553969E-2</v>
      </c>
      <c r="J673" s="318">
        <f>IF(C673*O673&lt;&gt;0,C673,0)</f>
        <v>0</v>
      </c>
      <c r="K673" s="318" t="str">
        <f>IF(C673*O673=0,"",C673)</f>
        <v/>
      </c>
      <c r="O673" s="318">
        <f>IF(ISBLANK(L673),0,1)</f>
        <v>0</v>
      </c>
      <c r="P673" s="318">
        <f>IF(ISBLANK(M673),0,1)</f>
        <v>0</v>
      </c>
      <c r="Q673" s="318">
        <f>O673+P673</f>
        <v>0</v>
      </c>
      <c r="R673" s="318">
        <f>SUM(Q548:Q673)</f>
        <v>1</v>
      </c>
      <c r="S673" s="318">
        <f>R673/$X$2</f>
        <v>4.3478260869565216E-2</v>
      </c>
      <c r="T673" s="318">
        <f>IF(S673&gt;=$X$3,1,0)</f>
        <v>0</v>
      </c>
      <c r="U673" s="318">
        <f>O673*T673+P673*T673</f>
        <v>0</v>
      </c>
    </row>
    <row r="674" spans="1:21" s="318" customFormat="1" x14ac:dyDescent="0.2">
      <c r="A674" s="322">
        <v>37515</v>
      </c>
      <c r="B674" s="321">
        <v>120.629997</v>
      </c>
      <c r="C674" s="320">
        <f>LN(B674/B673)</f>
        <v>-5.7861378398941848E-3</v>
      </c>
      <c r="D674" s="320">
        <f>AVERAGE(C654:C674)</f>
        <v>-4.8201732956323828E-3</v>
      </c>
      <c r="E674" s="318">
        <f>_xlfn.STDEV.S(C654:C674)</f>
        <v>1.3984935548903838E-2</v>
      </c>
      <c r="F674" s="318">
        <f>E674*(21/(21-1.5))</f>
        <v>1.506069982189644E-2</v>
      </c>
      <c r="G674" s="318">
        <f>_xlfn.VAR.S(C654:C674)</f>
        <v>1.9557842230699427E-4</v>
      </c>
      <c r="H674" s="318">
        <f>G674*(21/(21-1))</f>
        <v>2.0535734342234398E-4</v>
      </c>
      <c r="I674" s="320">
        <f>(SUM(C611:C631)*1+SUM(C632:C652)*2+SUM(C653:C673)*3)/6</f>
        <v>-9.0751015891619116E-2</v>
      </c>
      <c r="J674" s="318">
        <f>IF(C674*O674&lt;&gt;0,C674,0)</f>
        <v>0</v>
      </c>
      <c r="K674" s="318" t="str">
        <f>IF(C674*O674=0,"",C674)</f>
        <v/>
      </c>
      <c r="O674" s="318">
        <f>IF(ISBLANK(L674),0,1)</f>
        <v>0</v>
      </c>
      <c r="P674" s="318">
        <f>IF(ISBLANK(M674),0,1)</f>
        <v>0</v>
      </c>
      <c r="Q674" s="318">
        <f>O674+P674</f>
        <v>0</v>
      </c>
      <c r="R674" s="318">
        <f>SUM(Q549:Q674)</f>
        <v>1</v>
      </c>
      <c r="S674" s="318">
        <f>R674/$X$2</f>
        <v>4.3478260869565216E-2</v>
      </c>
      <c r="T674" s="318">
        <f>IF(S674&gt;=$X$3,1,0)</f>
        <v>0</v>
      </c>
      <c r="U674" s="318">
        <f>O674*T674+P674*T674</f>
        <v>0</v>
      </c>
    </row>
    <row r="675" spans="1:21" s="318" customFormat="1" x14ac:dyDescent="0.2">
      <c r="A675" s="322">
        <v>37516</v>
      </c>
      <c r="B675" s="321">
        <v>120.80999799999999</v>
      </c>
      <c r="C675" s="320">
        <f>LN(B675/B674)</f>
        <v>1.4910622686948258E-3</v>
      </c>
      <c r="D675" s="320">
        <f>AVERAGE(C655:C675)</f>
        <v>-4.5990996336369942E-3</v>
      </c>
      <c r="E675" s="318">
        <f>_xlfn.STDEV.S(C655:C675)</f>
        <v>1.4049180178557793E-2</v>
      </c>
      <c r="F675" s="318">
        <f>E675*(21/(21-1.5))</f>
        <v>1.5129886346139161E-2</v>
      </c>
      <c r="G675" s="318">
        <f>_xlfn.VAR.S(C655:C675)</f>
        <v>1.9737946368958117E-4</v>
      </c>
      <c r="H675" s="318">
        <f>G675*(21/(21-1))</f>
        <v>2.0724843687406022E-4</v>
      </c>
      <c r="I675" s="320">
        <f>(SUM(C612:C632)*1+SUM(C633:C653)*2+SUM(C654:C674)*3)/6</f>
        <v>-9.4735710627172343E-2</v>
      </c>
      <c r="J675" s="318">
        <f>IF(C675*O675&lt;&gt;0,C675,0)</f>
        <v>0</v>
      </c>
      <c r="K675" s="318" t="str">
        <f>IF(C675*O675=0,"",C675)</f>
        <v/>
      </c>
      <c r="O675" s="318">
        <f>IF(ISBLANK(L675),0,1)</f>
        <v>0</v>
      </c>
      <c r="P675" s="318">
        <f>IF(ISBLANK(M675),0,1)</f>
        <v>0</v>
      </c>
      <c r="Q675" s="318">
        <f>O675+P675</f>
        <v>0</v>
      </c>
      <c r="R675" s="318">
        <f>SUM(Q550:Q675)</f>
        <v>1</v>
      </c>
      <c r="S675" s="318">
        <f>R675/$X$2</f>
        <v>4.3478260869565216E-2</v>
      </c>
      <c r="T675" s="318">
        <f>IF(S675&gt;=$X$3,1,0)</f>
        <v>0</v>
      </c>
      <c r="U675" s="318">
        <f>O675*T675+P675*T675</f>
        <v>0</v>
      </c>
    </row>
    <row r="676" spans="1:21" s="318" customFormat="1" x14ac:dyDescent="0.2">
      <c r="A676" s="322">
        <v>37517</v>
      </c>
      <c r="B676" s="321">
        <v>117.43</v>
      </c>
      <c r="C676" s="320">
        <f>LN(B676/B675)</f>
        <v>-2.8376635599561488E-2</v>
      </c>
      <c r="D676" s="320">
        <f>AVERAGE(C656:C676)</f>
        <v>-6.0611796079820075E-3</v>
      </c>
      <c r="E676" s="318">
        <f>_xlfn.STDEV.S(C656:C676)</f>
        <v>1.4866233201126783E-2</v>
      </c>
      <c r="F676" s="318">
        <f>E676*(21/(21-1.5))</f>
        <v>1.6009789601213457E-2</v>
      </c>
      <c r="G676" s="318">
        <f>_xlfn.VAR.S(C656:C676)</f>
        <v>2.2100488959028429E-4</v>
      </c>
      <c r="H676" s="318">
        <f>G676*(21/(21-1))</f>
        <v>2.320551340697985E-4</v>
      </c>
      <c r="I676" s="320">
        <f>(SUM(C613:C633)*1+SUM(C634:C654)*2+SUM(C655:C675)*3)/6</f>
        <v>-8.9931392320567238E-2</v>
      </c>
      <c r="J676" s="318">
        <f>IF(C676*O676&lt;&gt;0,C676,0)</f>
        <v>0</v>
      </c>
      <c r="K676" s="318" t="str">
        <f>IF(C676*O676=0,"",C676)</f>
        <v/>
      </c>
      <c r="O676" s="318">
        <f>IF(ISBLANK(L676),0,1)</f>
        <v>0</v>
      </c>
      <c r="P676" s="318">
        <f>IF(ISBLANK(M676),0,1)</f>
        <v>0</v>
      </c>
      <c r="Q676" s="318">
        <f>O676+P676</f>
        <v>0</v>
      </c>
      <c r="R676" s="318">
        <f>SUM(Q551:Q676)</f>
        <v>1</v>
      </c>
      <c r="S676" s="318">
        <f>R676/$X$2</f>
        <v>4.3478260869565216E-2</v>
      </c>
      <c r="T676" s="318">
        <f>IF(S676&gt;=$X$3,1,0)</f>
        <v>0</v>
      </c>
      <c r="U676" s="318">
        <f>O676*T676+P676*T676</f>
        <v>0</v>
      </c>
    </row>
    <row r="677" spans="1:21" s="318" customFormat="1" x14ac:dyDescent="0.2">
      <c r="A677" s="322">
        <v>37518</v>
      </c>
      <c r="B677" s="321">
        <v>113.41999800000001</v>
      </c>
      <c r="C677" s="320">
        <f>LN(B677/B676)</f>
        <v>-3.4744686424682265E-2</v>
      </c>
      <c r="D677" s="320">
        <f>AVERAGE(C657:C677)</f>
        <v>-8.1032897213654167E-3</v>
      </c>
      <c r="E677" s="318">
        <f>_xlfn.STDEV.S(C657:C677)</f>
        <v>1.5737858794025991E-2</v>
      </c>
      <c r="F677" s="318">
        <f>E677*(21/(21-1.5))</f>
        <v>1.6948463316643375E-2</v>
      </c>
      <c r="G677" s="318">
        <f>_xlfn.VAR.S(C657:C677)</f>
        <v>2.4768019942070121E-4</v>
      </c>
      <c r="H677" s="318">
        <f>G677*(21/(21-1))</f>
        <v>2.6006420939173627E-4</v>
      </c>
      <c r="I677" s="320">
        <f>(SUM(C614:C634)*1+SUM(C635:C655)*2+SUM(C656:C676)*3)/6</f>
        <v>-9.7045208251818268E-2</v>
      </c>
      <c r="J677" s="318">
        <f>IF(C677*O677&lt;&gt;0,C677,0)</f>
        <v>0</v>
      </c>
      <c r="K677" s="318" t="str">
        <f>IF(C677*O677=0,"",C677)</f>
        <v/>
      </c>
      <c r="O677" s="318">
        <f>IF(ISBLANK(L677),0,1)</f>
        <v>0</v>
      </c>
      <c r="P677" s="318">
        <f>IF(ISBLANK(M677),0,1)</f>
        <v>0</v>
      </c>
      <c r="Q677" s="318">
        <f>O677+P677</f>
        <v>0</v>
      </c>
      <c r="R677" s="318">
        <f>SUM(Q552:Q677)</f>
        <v>1</v>
      </c>
      <c r="S677" s="318">
        <f>R677/$X$2</f>
        <v>4.3478260869565216E-2</v>
      </c>
      <c r="T677" s="318">
        <f>IF(S677&gt;=$X$3,1,0)</f>
        <v>0</v>
      </c>
      <c r="U677" s="318">
        <f>O677*T677+P677*T677</f>
        <v>0</v>
      </c>
    </row>
    <row r="678" spans="1:21" s="318" customFormat="1" x14ac:dyDescent="0.2">
      <c r="A678" s="322">
        <v>37519</v>
      </c>
      <c r="B678" s="321">
        <v>114.05999799999999</v>
      </c>
      <c r="C678" s="320">
        <f>LN(B678/B677)</f>
        <v>5.6268832414540738E-3</v>
      </c>
      <c r="D678" s="320">
        <f>AVERAGE(C658:C678)</f>
        <v>-8.6011959299046072E-3</v>
      </c>
      <c r="E678" s="318">
        <f>_xlfn.STDEV.S(C658:C678)</f>
        <v>1.5086323414690803E-2</v>
      </c>
      <c r="F678" s="318">
        <f>E678*(21/(21-1.5))</f>
        <v>1.624680983120548E-2</v>
      </c>
      <c r="G678" s="318">
        <f>_xlfn.VAR.S(C658:C678)</f>
        <v>2.2759715417264799E-4</v>
      </c>
      <c r="H678" s="318">
        <f>G678*(21/(21-1))</f>
        <v>2.3897701188128041E-4</v>
      </c>
      <c r="I678" s="320">
        <f>(SUM(C615:C635)*1+SUM(C636:C656)*2+SUM(C657:C677)*3)/6</f>
        <v>-0.10598045757337042</v>
      </c>
      <c r="J678" s="318">
        <f>IF(C678*O678&lt;&gt;0,C678,0)</f>
        <v>0</v>
      </c>
      <c r="K678" s="318" t="str">
        <f>IF(C678*O678=0,"",C678)</f>
        <v/>
      </c>
      <c r="O678" s="318">
        <f>IF(ISBLANK(L678),0,1)</f>
        <v>0</v>
      </c>
      <c r="P678" s="318">
        <f>IF(ISBLANK(M678),0,1)</f>
        <v>0</v>
      </c>
      <c r="Q678" s="318">
        <f>O678+P678</f>
        <v>0</v>
      </c>
      <c r="R678" s="318">
        <f>SUM(Q553:Q678)</f>
        <v>1</v>
      </c>
      <c r="S678" s="318">
        <f>R678/$X$2</f>
        <v>4.3478260869565216E-2</v>
      </c>
      <c r="T678" s="318">
        <f>IF(S678&gt;=$X$3,1,0)</f>
        <v>0</v>
      </c>
      <c r="U678" s="318">
        <f>O678*T678+P678*T678</f>
        <v>0</v>
      </c>
    </row>
    <row r="679" spans="1:21" s="318" customFormat="1" x14ac:dyDescent="0.2">
      <c r="A679" s="322">
        <v>37522</v>
      </c>
      <c r="B679" s="321">
        <v>112.720001</v>
      </c>
      <c r="C679" s="320">
        <f>LN(B679/B678)</f>
        <v>-1.1817731731796914E-2</v>
      </c>
      <c r="D679" s="320">
        <f>AVERAGE(C659:C679)</f>
        <v>-8.9858796091434791E-3</v>
      </c>
      <c r="E679" s="318">
        <f>_xlfn.STDEV.S(C659:C679)</f>
        <v>1.5059123921884897E-2</v>
      </c>
      <c r="F679" s="318">
        <f>E679*(21/(21-1.5))</f>
        <v>1.6217518069722197E-2</v>
      </c>
      <c r="G679" s="318">
        <f>_xlfn.VAR.S(C659:C679)</f>
        <v>2.2677721329468595E-4</v>
      </c>
      <c r="H679" s="318">
        <f>G679*(21/(21-1))</f>
        <v>2.3811607395942026E-4</v>
      </c>
      <c r="I679" s="320">
        <f>(SUM(C616:C636)*1+SUM(C637:C657)*2+SUM(C658:C678)*3)/6</f>
        <v>-9.5427955448534565E-2</v>
      </c>
      <c r="J679" s="318">
        <f>IF(C679*O679&lt;&gt;0,C679,0)</f>
        <v>0</v>
      </c>
      <c r="K679" s="318" t="str">
        <f>IF(C679*O679=0,"",C679)</f>
        <v/>
      </c>
      <c r="O679" s="318">
        <f>IF(ISBLANK(L679),0,1)</f>
        <v>0</v>
      </c>
      <c r="P679" s="318">
        <f>IF(ISBLANK(M679),0,1)</f>
        <v>0</v>
      </c>
      <c r="Q679" s="318">
        <f>O679+P679</f>
        <v>0</v>
      </c>
      <c r="R679" s="318">
        <f>SUM(Q554:Q679)</f>
        <v>1</v>
      </c>
      <c r="S679" s="318">
        <f>R679/$X$2</f>
        <v>4.3478260869565216E-2</v>
      </c>
      <c r="T679" s="318">
        <f>IF(S679&gt;=$X$3,1,0)</f>
        <v>0</v>
      </c>
      <c r="U679" s="318">
        <f>O679*T679+P679*T679</f>
        <v>0</v>
      </c>
    </row>
    <row r="680" spans="1:21" s="318" customFormat="1" x14ac:dyDescent="0.2">
      <c r="A680" s="322">
        <v>37524</v>
      </c>
      <c r="B680" s="321">
        <v>110.33000199999999</v>
      </c>
      <c r="C680" s="320">
        <f>LN(B680/B679)</f>
        <v>-2.1430983562314408E-2</v>
      </c>
      <c r="D680" s="320">
        <f>AVERAGE(C660:C680)</f>
        <v>-9.5883027200490863E-3</v>
      </c>
      <c r="E680" s="318">
        <f>_xlfn.STDEV.S(C660:C680)</f>
        <v>1.5301570747195672E-2</v>
      </c>
      <c r="F680" s="318">
        <f>E680*(21/(21-1.5))</f>
        <v>1.6478614650826107E-2</v>
      </c>
      <c r="G680" s="318">
        <f>_xlfn.VAR.S(C660:C680)</f>
        <v>2.3413806733143432E-4</v>
      </c>
      <c r="H680" s="318">
        <f>G680*(21/(21-1))</f>
        <v>2.4584497069800602E-4</v>
      </c>
      <c r="I680" s="320">
        <f>(SUM(C617:C637)*1+SUM(C638:C658)*2+SUM(C659:C679)*3)/6</f>
        <v>-0.10317440899878115</v>
      </c>
      <c r="J680" s="318">
        <f>IF(C680*O680&lt;&gt;0,C680,0)</f>
        <v>0</v>
      </c>
      <c r="K680" s="318" t="str">
        <f>IF(C680*O680=0,"",C680)</f>
        <v/>
      </c>
      <c r="O680" s="318">
        <f>IF(ISBLANK(L680),0,1)</f>
        <v>0</v>
      </c>
      <c r="P680" s="318">
        <f>IF(ISBLANK(M680),0,1)</f>
        <v>0</v>
      </c>
      <c r="Q680" s="318">
        <f>O680+P680</f>
        <v>0</v>
      </c>
      <c r="R680" s="318">
        <f>SUM(Q555:Q680)</f>
        <v>1</v>
      </c>
      <c r="S680" s="318">
        <f>R680/$X$2</f>
        <v>4.3478260869565216E-2</v>
      </c>
      <c r="T680" s="318">
        <f>IF(S680&gt;=$X$3,1,0)</f>
        <v>0</v>
      </c>
      <c r="U680" s="318">
        <f>O680*T680+P680*T680</f>
        <v>0</v>
      </c>
    </row>
    <row r="681" spans="1:21" s="318" customFormat="1" x14ac:dyDescent="0.2">
      <c r="A681" s="322">
        <v>37525</v>
      </c>
      <c r="B681" s="321">
        <v>113.360001</v>
      </c>
      <c r="C681" s="320">
        <f>LN(B681/B680)</f>
        <v>2.7092711304228394E-2</v>
      </c>
      <c r="D681" s="320">
        <f>AVERAGE(C661:C681)</f>
        <v>-8.393360616100241E-3</v>
      </c>
      <c r="E681" s="318">
        <f>_xlfn.STDEV.S(C661:C681)</f>
        <v>1.7123096422396903E-2</v>
      </c>
      <c r="F681" s="318">
        <f>E681*(21/(21-1.5))</f>
        <v>1.8440257685658202E-2</v>
      </c>
      <c r="G681" s="318">
        <f>_xlfn.VAR.S(C661:C681)</f>
        <v>2.9320043109070163E-4</v>
      </c>
      <c r="H681" s="318">
        <f>G681*(21/(21-1))</f>
        <v>3.0786045264523675E-4</v>
      </c>
      <c r="I681" s="320">
        <f>(SUM(C618:C638)*1+SUM(C639:C659)*2+SUM(C660:C680)*3)/6</f>
        <v>-0.11421393524028484</v>
      </c>
      <c r="J681" s="318">
        <f>IF(C681*O681&lt;&gt;0,C681,0)</f>
        <v>0</v>
      </c>
      <c r="K681" s="318" t="str">
        <f>IF(C681*O681=0,"",C681)</f>
        <v/>
      </c>
      <c r="O681" s="318">
        <f>IF(ISBLANK(L681),0,1)</f>
        <v>0</v>
      </c>
      <c r="P681" s="318">
        <f>IF(ISBLANK(M681),0,1)</f>
        <v>0</v>
      </c>
      <c r="Q681" s="318">
        <f>O681+P681</f>
        <v>0</v>
      </c>
      <c r="R681" s="318">
        <f>SUM(Q556:Q681)</f>
        <v>1</v>
      </c>
      <c r="S681" s="318">
        <f>R681/$X$2</f>
        <v>4.3478260869565216E-2</v>
      </c>
      <c r="T681" s="318">
        <f>IF(S681&gt;=$X$3,1,0)</f>
        <v>0</v>
      </c>
      <c r="U681" s="318">
        <f>O681*T681+P681*T681</f>
        <v>0</v>
      </c>
    </row>
    <row r="682" spans="1:21" s="318" customFormat="1" x14ac:dyDescent="0.2">
      <c r="A682" s="322">
        <v>37526</v>
      </c>
      <c r="B682" s="321">
        <v>113.029999</v>
      </c>
      <c r="C682" s="320">
        <f>LN(B682/B681)</f>
        <v>-2.9153428484476867E-3</v>
      </c>
      <c r="D682" s="320">
        <f>AVERAGE(C662:C682)</f>
        <v>-7.6147653737948214E-3</v>
      </c>
      <c r="E682" s="318">
        <f>_xlfn.STDEV.S(C662:C682)</f>
        <v>1.6975093530056513E-2</v>
      </c>
      <c r="F682" s="318">
        <f>E682*(21/(21-1.5))</f>
        <v>1.8280869955445474E-2</v>
      </c>
      <c r="G682" s="318">
        <f>_xlfn.VAR.S(C662:C682)</f>
        <v>2.8815380035416649E-4</v>
      </c>
      <c r="H682" s="318">
        <f>G682*(21/(21-1))</f>
        <v>3.0256149037187485E-4</v>
      </c>
      <c r="I682" s="320">
        <f>(SUM(C619:C639)*1+SUM(C640:C660)*2+SUM(C661:C681)*3)/6</f>
        <v>-9.5936581326450041E-2</v>
      </c>
      <c r="J682" s="318">
        <f>IF(C682*O682&lt;&gt;0,C682,0)</f>
        <v>0</v>
      </c>
      <c r="K682" s="318" t="str">
        <f>IF(C682*O682=0,"",C682)</f>
        <v/>
      </c>
      <c r="O682" s="318">
        <f>IF(ISBLANK(L682),0,1)</f>
        <v>0</v>
      </c>
      <c r="P682" s="318">
        <f>IF(ISBLANK(M682),0,1)</f>
        <v>0</v>
      </c>
      <c r="Q682" s="318">
        <f>O682+P682</f>
        <v>0</v>
      </c>
      <c r="R682" s="318">
        <f>SUM(Q557:Q682)</f>
        <v>1</v>
      </c>
      <c r="S682" s="318">
        <f>R682/$X$2</f>
        <v>4.3478260869565216E-2</v>
      </c>
      <c r="T682" s="318">
        <f>IF(S682&gt;=$X$3,1,0)</f>
        <v>0</v>
      </c>
      <c r="U682" s="318">
        <f>O682*T682+P682*T682</f>
        <v>0</v>
      </c>
    </row>
    <row r="683" spans="1:21" s="318" customFormat="1" x14ac:dyDescent="0.2">
      <c r="A683" s="322">
        <v>37529</v>
      </c>
      <c r="B683" s="321">
        <v>111.010002</v>
      </c>
      <c r="C683" s="320">
        <f>LN(B683/B682)</f>
        <v>-1.8032955994480442E-2</v>
      </c>
      <c r="D683" s="320">
        <f>AVERAGE(C663:C683)</f>
        <v>-7.4647466169032303E-3</v>
      </c>
      <c r="E683" s="318">
        <f>_xlfn.STDEV.S(C663:C683)</f>
        <v>1.6862733466085311E-2</v>
      </c>
      <c r="F683" s="318">
        <f>E683*(21/(21-1.5))</f>
        <v>1.8159866809630335E-2</v>
      </c>
      <c r="G683" s="318">
        <f>_xlfn.VAR.S(C663:C683)</f>
        <v>2.8435177994823346E-4</v>
      </c>
      <c r="H683" s="318">
        <f>G683*(21/(21-1))</f>
        <v>2.9856936894564513E-4</v>
      </c>
      <c r="I683" s="320">
        <f>(SUM(C620:C640)*1+SUM(C641:C661)*2+SUM(C662:C682)*3)/6</f>
        <v>-0.10032645588012268</v>
      </c>
      <c r="J683" s="318">
        <f>IF(C683*O683&lt;&gt;0,C683,0)</f>
        <v>0</v>
      </c>
      <c r="K683" s="318" t="str">
        <f>IF(C683*O683=0,"",C683)</f>
        <v/>
      </c>
      <c r="O683" s="318">
        <f>IF(ISBLANK(L683),0,1)</f>
        <v>0</v>
      </c>
      <c r="P683" s="318">
        <f>IF(ISBLANK(M683),0,1)</f>
        <v>0</v>
      </c>
      <c r="Q683" s="318">
        <f>O683+P683</f>
        <v>0</v>
      </c>
      <c r="R683" s="318">
        <f>SUM(Q558:Q683)</f>
        <v>1</v>
      </c>
      <c r="S683" s="318">
        <f>R683/$X$2</f>
        <v>4.3478260869565216E-2</v>
      </c>
      <c r="T683" s="318">
        <f>IF(S683&gt;=$X$3,1,0)</f>
        <v>0</v>
      </c>
      <c r="U683" s="318">
        <f>O683*T683+P683*T683</f>
        <v>0</v>
      </c>
    </row>
    <row r="684" spans="1:21" s="318" customFormat="1" x14ac:dyDescent="0.2">
      <c r="A684" s="322">
        <v>37530</v>
      </c>
      <c r="B684" s="321">
        <v>111.19000200000001</v>
      </c>
      <c r="C684" s="320">
        <f>LN(B684/B683)</f>
        <v>1.6201623414363315E-3</v>
      </c>
      <c r="D684" s="320">
        <f>AVERAGE(C664:C684)</f>
        <v>-7.9598961213786113E-3</v>
      </c>
      <c r="E684" s="318">
        <f>_xlfn.STDEV.S(C664:C684)</f>
        <v>1.6408585184570917E-2</v>
      </c>
      <c r="F684" s="318">
        <f>E684*(21/(21-1.5))</f>
        <v>1.7670784044922526E-2</v>
      </c>
      <c r="G684" s="318">
        <f>_xlfn.VAR.S(C664:C684)</f>
        <v>2.692416677593202E-4</v>
      </c>
      <c r="H684" s="318">
        <f>G684*(21/(21-1))</f>
        <v>2.8270375114728622E-4</v>
      </c>
      <c r="I684" s="320">
        <f>(SUM(C621:C641)*1+SUM(C642:C662)*2+SUM(C663:C683)*3)/6</f>
        <v>-0.10911296456839771</v>
      </c>
      <c r="J684" s="318">
        <f>IF(C684*O684&lt;&gt;0,C684,0)</f>
        <v>0</v>
      </c>
      <c r="K684" s="318" t="str">
        <f>IF(C684*O684=0,"",C684)</f>
        <v/>
      </c>
      <c r="O684" s="318">
        <f>IF(ISBLANK(L684),0,1)</f>
        <v>0</v>
      </c>
      <c r="P684" s="318">
        <f>IF(ISBLANK(M684),0,1)</f>
        <v>0</v>
      </c>
      <c r="Q684" s="318">
        <f>O684+P684</f>
        <v>0</v>
      </c>
      <c r="R684" s="318">
        <f>SUM(Q559:Q684)</f>
        <v>1</v>
      </c>
      <c r="S684" s="318">
        <f>R684/$X$2</f>
        <v>4.3478260869565216E-2</v>
      </c>
      <c r="T684" s="318">
        <f>IF(S684&gt;=$X$3,1,0)</f>
        <v>0</v>
      </c>
      <c r="U684" s="318">
        <f>O684*T684+P684*T684</f>
        <v>0</v>
      </c>
    </row>
    <row r="685" spans="1:21" s="318" customFormat="1" x14ac:dyDescent="0.2">
      <c r="A685" s="322">
        <v>37531</v>
      </c>
      <c r="B685" s="321">
        <v>112.660004</v>
      </c>
      <c r="C685" s="320">
        <f>LN(B685/B684)</f>
        <v>1.3134001269240043E-2</v>
      </c>
      <c r="D685" s="320">
        <f>AVERAGE(C665:C685)</f>
        <v>-6.9999408471962425E-3</v>
      </c>
      <c r="E685" s="318">
        <f>_xlfn.STDEV.S(C665:C685)</f>
        <v>1.7043415365010188E-2</v>
      </c>
      <c r="F685" s="318">
        <f>E685*(21/(21-1.5))</f>
        <v>1.8354447316164816E-2</v>
      </c>
      <c r="G685" s="318">
        <f>_xlfn.VAR.S(C665:C685)</f>
        <v>2.9047800730426537E-4</v>
      </c>
      <c r="H685" s="318">
        <f>G685*(21/(21-1))</f>
        <v>3.0500190766947864E-4</v>
      </c>
      <c r="I685" s="320">
        <f>(SUM(C622:C642)*1+SUM(C643:C663)*2+SUM(C664:C684)*3)/6</f>
        <v>-0.11193993983387929</v>
      </c>
      <c r="J685" s="318">
        <f>IF(C685*O685&lt;&gt;0,C685,0)</f>
        <v>0</v>
      </c>
      <c r="K685" s="318" t="str">
        <f>IF(C685*O685=0,"",C685)</f>
        <v/>
      </c>
      <c r="O685" s="318">
        <f>IF(ISBLANK(L685),0,1)</f>
        <v>0</v>
      </c>
      <c r="P685" s="318">
        <f>IF(ISBLANK(M685),0,1)</f>
        <v>0</v>
      </c>
      <c r="Q685" s="318">
        <f>O685+P685</f>
        <v>0</v>
      </c>
      <c r="R685" s="318">
        <f>SUM(Q560:Q685)</f>
        <v>1</v>
      </c>
      <c r="S685" s="318">
        <f>R685/$X$2</f>
        <v>4.3478260869565216E-2</v>
      </c>
      <c r="T685" s="318">
        <f>IF(S685&gt;=$X$3,1,0)</f>
        <v>0</v>
      </c>
      <c r="U685" s="318">
        <f>O685*T685+P685*T685</f>
        <v>0</v>
      </c>
    </row>
    <row r="686" spans="1:21" s="318" customFormat="1" x14ac:dyDescent="0.2">
      <c r="A686" s="322">
        <v>37532</v>
      </c>
      <c r="B686" s="321">
        <v>113.800003</v>
      </c>
      <c r="C686" s="320">
        <f>LN(B686/B685)</f>
        <v>1.0068079082642211E-2</v>
      </c>
      <c r="D686" s="320">
        <f>AVERAGE(C666:C686)</f>
        <v>-5.1734083825803424E-3</v>
      </c>
      <c r="E686" s="318">
        <f>_xlfn.STDEV.S(C666:C686)</f>
        <v>1.6699683232594856E-2</v>
      </c>
      <c r="F686" s="318">
        <f>E686*(21/(21-1.5))</f>
        <v>1.7984274250486768E-2</v>
      </c>
      <c r="G686" s="318">
        <f>_xlfn.VAR.S(C666:C686)</f>
        <v>2.7887942006900974E-4</v>
      </c>
      <c r="H686" s="318">
        <f>G686*(21/(21-1))</f>
        <v>2.9282339107246022E-4</v>
      </c>
      <c r="I686" s="320">
        <f>(SUM(C623:C643)*1+SUM(C644:C664)*2+SUM(C665:C685)*3)/6</f>
        <v>-0.10068025660837275</v>
      </c>
      <c r="J686" s="318">
        <f>IF(C686*O686&lt;&gt;0,C686,0)</f>
        <v>0</v>
      </c>
      <c r="K686" s="318" t="str">
        <f>IF(C686*O686=0,"",C686)</f>
        <v/>
      </c>
      <c r="O686" s="318">
        <f>IF(ISBLANK(L686),0,1)</f>
        <v>0</v>
      </c>
      <c r="P686" s="318">
        <f>IF(ISBLANK(M686),0,1)</f>
        <v>0</v>
      </c>
      <c r="Q686" s="318">
        <f>O686+P686</f>
        <v>0</v>
      </c>
      <c r="R686" s="318">
        <f>SUM(Q561:Q686)</f>
        <v>1</v>
      </c>
      <c r="S686" s="318">
        <f>R686/$X$2</f>
        <v>4.3478260869565216E-2</v>
      </c>
      <c r="T686" s="318">
        <f>IF(S686&gt;=$X$3,1,0)</f>
        <v>0</v>
      </c>
      <c r="U686" s="318">
        <f>O686*T686+P686*T686</f>
        <v>0</v>
      </c>
    </row>
    <row r="687" spans="1:21" s="318" customFormat="1" x14ac:dyDescent="0.2">
      <c r="A687" s="322">
        <v>37533</v>
      </c>
      <c r="B687" s="321">
        <v>113.68</v>
      </c>
      <c r="C687" s="320">
        <f>LN(B687/B686)</f>
        <v>-1.0550642654236712E-3</v>
      </c>
      <c r="D687" s="320">
        <f>AVERAGE(C667:C687)</f>
        <v>-4.630646402385653E-3</v>
      </c>
      <c r="E687" s="318">
        <f>_xlfn.STDEV.S(C667:C687)</f>
        <v>1.6636359795492547E-2</v>
      </c>
      <c r="F687" s="318">
        <f>E687*(21/(21-1.5))</f>
        <v>1.7916079779761205E-2</v>
      </c>
      <c r="G687" s="318">
        <f>_xlfn.VAR.S(C667:C687)</f>
        <v>2.7676846724508078E-4</v>
      </c>
      <c r="H687" s="318">
        <f>G687*(21/(21-1))</f>
        <v>2.9060689060733484E-4</v>
      </c>
      <c r="I687" s="320">
        <f>(SUM(C624:C644)*1+SUM(C645:C665)*2+SUM(C666:C686)*3)/6</f>
        <v>-8.2601139720296493E-2</v>
      </c>
      <c r="J687" s="318">
        <f>IF(C687*O687&lt;&gt;0,C687,0)</f>
        <v>0</v>
      </c>
      <c r="K687" s="318" t="str">
        <f>IF(C687*O687=0,"",C687)</f>
        <v/>
      </c>
      <c r="O687" s="318">
        <f>IF(ISBLANK(L687),0,1)</f>
        <v>0</v>
      </c>
      <c r="P687" s="318">
        <f>IF(ISBLANK(M687),0,1)</f>
        <v>0</v>
      </c>
      <c r="Q687" s="318">
        <f>O687+P687</f>
        <v>0</v>
      </c>
      <c r="R687" s="318">
        <f>SUM(Q562:Q687)</f>
        <v>1</v>
      </c>
      <c r="S687" s="318">
        <f>R687/$X$2</f>
        <v>4.3478260869565216E-2</v>
      </c>
      <c r="T687" s="318">
        <f>IF(S687&gt;=$X$3,1,0)</f>
        <v>0</v>
      </c>
      <c r="U687" s="318">
        <f>O687*T687+P687*T687</f>
        <v>0</v>
      </c>
    </row>
    <row r="688" spans="1:21" s="318" customFormat="1" x14ac:dyDescent="0.2">
      <c r="A688" s="322">
        <v>37536</v>
      </c>
      <c r="B688" s="321">
        <v>112.220001</v>
      </c>
      <c r="C688" s="320">
        <f>LN(B688/B687)</f>
        <v>-1.292624455495189E-2</v>
      </c>
      <c r="D688" s="320">
        <f>AVERAGE(C668:C688)</f>
        <v>-4.107670865435736E-3</v>
      </c>
      <c r="E688" s="318">
        <f>_xlfn.STDEV.S(C668:C688)</f>
        <v>1.6166010922179185E-2</v>
      </c>
      <c r="F688" s="318">
        <f>E688*(21/(21-1.5))</f>
        <v>1.7409550223885274E-2</v>
      </c>
      <c r="G688" s="318">
        <f>_xlfn.VAR.S(C668:C688)</f>
        <v>2.6133990913601666E-4</v>
      </c>
      <c r="H688" s="318">
        <f>G688*(21/(21-1))</f>
        <v>2.7440690459281752E-4</v>
      </c>
      <c r="I688" s="320">
        <f>(SUM(C625:C645)*1+SUM(C646:C666)*2+SUM(C667:C687)*3)/6</f>
        <v>-8.2315731793770039E-2</v>
      </c>
      <c r="J688" s="318">
        <f>IF(C688*O688&lt;&gt;0,C688,0)</f>
        <v>0</v>
      </c>
      <c r="K688" s="318" t="str">
        <f>IF(C688*O688=0,"",C688)</f>
        <v/>
      </c>
      <c r="O688" s="318">
        <f>IF(ISBLANK(L688),0,1)</f>
        <v>0</v>
      </c>
      <c r="P688" s="318">
        <f>IF(ISBLANK(M688),0,1)</f>
        <v>0</v>
      </c>
      <c r="Q688" s="318">
        <f>O688+P688</f>
        <v>0</v>
      </c>
      <c r="R688" s="318">
        <f>SUM(Q563:Q688)</f>
        <v>1</v>
      </c>
      <c r="S688" s="318">
        <f>R688/$X$2</f>
        <v>4.3478260869565216E-2</v>
      </c>
      <c r="T688" s="318">
        <f>IF(S688&gt;=$X$3,1,0)</f>
        <v>0</v>
      </c>
      <c r="U688" s="318">
        <f>O688*T688+P688*T688</f>
        <v>0</v>
      </c>
    </row>
    <row r="689" spans="1:21" s="318" customFormat="1" x14ac:dyDescent="0.2">
      <c r="A689" s="322">
        <v>37537</v>
      </c>
      <c r="B689" s="321">
        <v>111.82</v>
      </c>
      <c r="C689" s="320">
        <f>LN(B689/B688)</f>
        <v>-3.570803635394196E-3</v>
      </c>
      <c r="D689" s="320">
        <f>AVERAGE(C669:C689)</f>
        <v>-5.1608902662266002E-3</v>
      </c>
      <c r="E689" s="318">
        <f>_xlfn.STDEV.S(C669:C689)</f>
        <v>1.5314317638074974E-2</v>
      </c>
      <c r="F689" s="318">
        <f>E689*(21/(21-1.5))</f>
        <v>1.6492342071773049E-2</v>
      </c>
      <c r="G689" s="318">
        <f>_xlfn.VAR.S(C669:C689)</f>
        <v>2.3452832471985426E-4</v>
      </c>
      <c r="H689" s="318">
        <f>G689*(21/(21-1))</f>
        <v>2.4625474095584698E-4</v>
      </c>
      <c r="I689" s="320">
        <f>(SUM(C626:C646)*1+SUM(C647:C667)*2+SUM(C668:C688)*3)/6</f>
        <v>-8.9602331632573182E-2</v>
      </c>
      <c r="J689" s="318">
        <f>IF(C689*O689&lt;&gt;0,C689,0)</f>
        <v>0</v>
      </c>
      <c r="K689" s="318" t="str">
        <f>IF(C689*O689=0,"",C689)</f>
        <v/>
      </c>
      <c r="O689" s="318">
        <f>IF(ISBLANK(L689),0,1)</f>
        <v>0</v>
      </c>
      <c r="P689" s="318">
        <f>IF(ISBLANK(M689),0,1)</f>
        <v>0</v>
      </c>
      <c r="Q689" s="318">
        <f>O689+P689</f>
        <v>0</v>
      </c>
      <c r="R689" s="318">
        <f>SUM(Q564:Q689)</f>
        <v>1</v>
      </c>
      <c r="S689" s="318">
        <f>R689/$X$2</f>
        <v>4.3478260869565216E-2</v>
      </c>
      <c r="T689" s="318">
        <f>IF(S689&gt;=$X$3,1,0)</f>
        <v>0</v>
      </c>
      <c r="U689" s="318">
        <f>O689*T689+P689*T689</f>
        <v>0</v>
      </c>
    </row>
    <row r="690" spans="1:21" s="318" customFormat="1" x14ac:dyDescent="0.2">
      <c r="A690" s="322">
        <v>37538</v>
      </c>
      <c r="B690" s="321">
        <v>111.160004</v>
      </c>
      <c r="C690" s="320">
        <f>LN(B690/B689)</f>
        <v>-5.9197947400298498E-3</v>
      </c>
      <c r="D690" s="320">
        <f>AVERAGE(C670:C690)</f>
        <v>-4.8545296079612861E-3</v>
      </c>
      <c r="E690" s="318">
        <f>_xlfn.STDEV.S(C670:C690)</f>
        <v>1.522734332118976E-2</v>
      </c>
      <c r="F690" s="318">
        <f>E690*(21/(21-1.5))</f>
        <v>1.6398677422819741E-2</v>
      </c>
      <c r="G690" s="318">
        <f>_xlfn.VAR.S(C670:C690)</f>
        <v>2.3187198462138237E-4</v>
      </c>
      <c r="H690" s="318">
        <f>G690*(21/(21-1))</f>
        <v>2.4346558385245149E-4</v>
      </c>
      <c r="I690" s="320">
        <f>(SUM(C627:C647)*1+SUM(C648:C668)*2+SUM(C669:C689)*3)/6</f>
        <v>-9.6918044412314733E-2</v>
      </c>
      <c r="J690" s="318">
        <f>IF(C690*O690&lt;&gt;0,C690,0)</f>
        <v>0</v>
      </c>
      <c r="K690" s="318" t="str">
        <f>IF(C690*O690=0,"",C690)</f>
        <v/>
      </c>
      <c r="O690" s="318">
        <f>IF(ISBLANK(L690),0,1)</f>
        <v>0</v>
      </c>
      <c r="P690" s="318">
        <f>IF(ISBLANK(M690),0,1)</f>
        <v>0</v>
      </c>
      <c r="Q690" s="318">
        <f>O690+P690</f>
        <v>0</v>
      </c>
      <c r="R690" s="318">
        <f>SUM(Q565:Q690)</f>
        <v>1</v>
      </c>
      <c r="S690" s="318">
        <f>R690/$X$2</f>
        <v>4.3478260869565216E-2</v>
      </c>
      <c r="T690" s="318">
        <f>IF(S690&gt;=$X$3,1,0)</f>
        <v>0</v>
      </c>
      <c r="U690" s="318">
        <f>O690*T690+P690*T690</f>
        <v>0</v>
      </c>
    </row>
    <row r="691" spans="1:21" s="318" customFormat="1" x14ac:dyDescent="0.2">
      <c r="A691" s="322">
        <v>37539</v>
      </c>
      <c r="B691" s="321">
        <v>111.349998</v>
      </c>
      <c r="C691" s="320">
        <f>LN(B691/B690)</f>
        <v>1.7077348835240599E-3</v>
      </c>
      <c r="D691" s="320">
        <f>AVERAGE(C671:C691)</f>
        <v>-5.2543495680638288E-3</v>
      </c>
      <c r="E691" s="318">
        <f>_xlfn.STDEV.S(C671:C691)</f>
        <v>1.4922114123771563E-2</v>
      </c>
      <c r="F691" s="318">
        <f>E691*(21/(21-1.5))</f>
        <v>1.6069969056369374E-2</v>
      </c>
      <c r="G691" s="318">
        <f>_xlfn.VAR.S(C671:C691)</f>
        <v>2.2266948992286277E-4</v>
      </c>
      <c r="H691" s="318">
        <f>G691*(21/(21-1))</f>
        <v>2.3380296441900591E-4</v>
      </c>
      <c r="I691" s="320">
        <f>(SUM(C628:C648)*1+SUM(C649:C669)*2+SUM(C670:C690)*3)/6</f>
        <v>-9.8035903217967221E-2</v>
      </c>
      <c r="J691" s="318">
        <f>IF(C691*O691&lt;&gt;0,C691,0)</f>
        <v>0</v>
      </c>
      <c r="K691" s="318" t="str">
        <f>IF(C691*O691=0,"",C691)</f>
        <v/>
      </c>
      <c r="O691" s="318">
        <f>IF(ISBLANK(L691),0,1)</f>
        <v>0</v>
      </c>
      <c r="P691" s="318">
        <f>IF(ISBLANK(M691),0,1)</f>
        <v>0</v>
      </c>
      <c r="Q691" s="318">
        <f>O691+P691</f>
        <v>0</v>
      </c>
      <c r="R691" s="318">
        <f>SUM(Q566:Q691)</f>
        <v>1</v>
      </c>
      <c r="S691" s="318">
        <f>R691/$X$2</f>
        <v>4.3478260869565216E-2</v>
      </c>
      <c r="T691" s="318">
        <f>IF(S691&gt;=$X$3,1,0)</f>
        <v>0</v>
      </c>
      <c r="U691" s="318">
        <f>O691*T691+P691*T691</f>
        <v>0</v>
      </c>
    </row>
    <row r="692" spans="1:21" s="318" customFormat="1" x14ac:dyDescent="0.2">
      <c r="A692" s="322">
        <v>37540</v>
      </c>
      <c r="B692" s="321">
        <v>116.80999799999999</v>
      </c>
      <c r="C692" s="320">
        <f>LN(B692/B691)</f>
        <v>4.7870290303789267E-2</v>
      </c>
      <c r="D692" s="320">
        <f>AVERAGE(C672:C692)</f>
        <v>-3.515556120877201E-3</v>
      </c>
      <c r="E692" s="318">
        <f>_xlfn.STDEV.S(C672:C692)</f>
        <v>1.8622881560546218E-2</v>
      </c>
      <c r="F692" s="318">
        <f>E692*(21/(21-1.5))</f>
        <v>2.0055410911357464E-2</v>
      </c>
      <c r="G692" s="318">
        <f>_xlfn.VAR.S(C672:C692)</f>
        <v>3.4681171761813227E-4</v>
      </c>
      <c r="H692" s="318">
        <f>G692*(21/(21-1))</f>
        <v>3.6415230349903891E-4</v>
      </c>
      <c r="I692" s="320">
        <f>(SUM(C629:C649)*1+SUM(C650:C670)*2+SUM(C671:C691)*3)/6</f>
        <v>-9.4414596824916333E-2</v>
      </c>
      <c r="J692" s="318">
        <f>IF(C692*O692&lt;&gt;0,C692,0)</f>
        <v>0</v>
      </c>
      <c r="K692" s="318" t="str">
        <f>IF(C692*O692=0,"",C692)</f>
        <v/>
      </c>
      <c r="O692" s="318">
        <f>IF(ISBLANK(L692),0,1)</f>
        <v>0</v>
      </c>
      <c r="P692" s="318">
        <f>IF(ISBLANK(M692),0,1)</f>
        <v>0</v>
      </c>
      <c r="Q692" s="318">
        <f>O692+P692</f>
        <v>0</v>
      </c>
      <c r="R692" s="318">
        <f>SUM(Q567:Q692)</f>
        <v>1</v>
      </c>
      <c r="S692" s="318">
        <f>R692/$X$2</f>
        <v>4.3478260869565216E-2</v>
      </c>
      <c r="T692" s="318">
        <f>IF(S692&gt;=$X$3,1,0)</f>
        <v>0</v>
      </c>
      <c r="U692" s="318">
        <f>O692*T692+P692*T692</f>
        <v>0</v>
      </c>
    </row>
    <row r="693" spans="1:21" s="318" customFormat="1" x14ac:dyDescent="0.2">
      <c r="A693" s="322">
        <v>37543</v>
      </c>
      <c r="B693" s="321">
        <v>117.110001</v>
      </c>
      <c r="C693" s="320">
        <f>LN(B693/B692)</f>
        <v>2.5650065472434145E-3</v>
      </c>
      <c r="D693" s="320">
        <f>AVERAGE(C673:C693)</f>
        <v>-2.6877073960413942E-3</v>
      </c>
      <c r="E693" s="318">
        <f>_xlfn.STDEV.S(C673:C693)</f>
        <v>1.8481111011419561E-2</v>
      </c>
      <c r="F693" s="318">
        <f>E693*(21/(21-1.5))</f>
        <v>1.9902734935374911E-2</v>
      </c>
      <c r="G693" s="318">
        <f>_xlfn.VAR.S(C673:C693)</f>
        <v>3.4155146421641335E-4</v>
      </c>
      <c r="H693" s="318">
        <f>G693*(21/(21-1))</f>
        <v>3.5862903742723401E-4</v>
      </c>
      <c r="I693" s="320">
        <f>(SUM(C630:C650)*1+SUM(C651:C671)*2+SUM(C672:C692)*3)/6</f>
        <v>-7.1401802376174828E-2</v>
      </c>
      <c r="J693" s="318">
        <f>IF(C693*O693&lt;&gt;0,C693,0)</f>
        <v>0</v>
      </c>
      <c r="K693" s="318" t="str">
        <f>IF(C693*O693=0,"",C693)</f>
        <v/>
      </c>
      <c r="O693" s="318">
        <f>IF(ISBLANK(L693),0,1)</f>
        <v>0</v>
      </c>
      <c r="P693" s="318">
        <f>IF(ISBLANK(M693),0,1)</f>
        <v>0</v>
      </c>
      <c r="Q693" s="318">
        <f>O693+P693</f>
        <v>0</v>
      </c>
      <c r="R693" s="318">
        <f>SUM(Q568:Q693)</f>
        <v>1</v>
      </c>
      <c r="S693" s="318">
        <f>R693/$X$2</f>
        <v>4.3478260869565216E-2</v>
      </c>
      <c r="T693" s="318">
        <f>IF(S693&gt;=$X$3,1,0)</f>
        <v>0</v>
      </c>
      <c r="U693" s="318">
        <f>O693*T693+P693*T693</f>
        <v>0</v>
      </c>
    </row>
    <row r="694" spans="1:21" s="318" customFormat="1" x14ac:dyDescent="0.2">
      <c r="A694" s="322">
        <v>37544</v>
      </c>
      <c r="B694" s="321">
        <v>120.480003</v>
      </c>
      <c r="C694" s="320">
        <f>LN(B694/B693)</f>
        <v>2.8370116358955266E-2</v>
      </c>
      <c r="D694" s="320">
        <f>AVERAGE(C674:C694)</f>
        <v>-3.3477779027472058E-4</v>
      </c>
      <c r="E694" s="318">
        <f>_xlfn.STDEV.S(C674:C694)</f>
        <v>1.916050317628714E-2</v>
      </c>
      <c r="F694" s="318">
        <f>E694*(21/(21-1.5))</f>
        <v>2.0634388036001535E-2</v>
      </c>
      <c r="G694" s="318">
        <f>_xlfn.VAR.S(C674:C694)</f>
        <v>3.6712488196850954E-4</v>
      </c>
      <c r="H694" s="318">
        <f>G694*(21/(21-1))</f>
        <v>3.8548112606693501E-4</v>
      </c>
      <c r="I694" s="320">
        <f>(SUM(C631:C651)*1+SUM(C652:C672)*2+SUM(C673:C693)*3)/6</f>
        <v>-6.4174549492829455E-2</v>
      </c>
      <c r="J694" s="318">
        <f>IF(C694*O694&lt;&gt;0,C694,0)</f>
        <v>0</v>
      </c>
      <c r="K694" s="318" t="str">
        <f>IF(C694*O694=0,"",C694)</f>
        <v/>
      </c>
      <c r="O694" s="318">
        <f>IF(ISBLANK(L694),0,1)</f>
        <v>0</v>
      </c>
      <c r="P694" s="318">
        <f>IF(ISBLANK(M694),0,1)</f>
        <v>0</v>
      </c>
      <c r="Q694" s="318">
        <f>O694+P694</f>
        <v>0</v>
      </c>
      <c r="R694" s="318">
        <f>SUM(Q569:Q694)</f>
        <v>1</v>
      </c>
      <c r="S694" s="318">
        <f>R694/$X$2</f>
        <v>4.3478260869565216E-2</v>
      </c>
      <c r="T694" s="318">
        <f>IF(S694&gt;=$X$3,1,0)</f>
        <v>0</v>
      </c>
      <c r="U694" s="318">
        <f>O694*T694+P694*T694</f>
        <v>0</v>
      </c>
    </row>
    <row r="695" spans="1:21" s="318" customFormat="1" x14ac:dyDescent="0.2">
      <c r="A695" s="322">
        <v>37545</v>
      </c>
      <c r="B695" s="321">
        <v>119.18</v>
      </c>
      <c r="C695" s="320">
        <f>LN(B695/B694)</f>
        <v>-1.0848833633148605E-2</v>
      </c>
      <c r="D695" s="320">
        <f>AVERAGE(C675:C695)</f>
        <v>-5.7585854233445366E-4</v>
      </c>
      <c r="E695" s="318">
        <f>_xlfn.STDEV.S(C675:C695)</f>
        <v>1.9264092458168625E-2</v>
      </c>
      <c r="F695" s="318">
        <f>E695*(21/(21-1.5))</f>
        <v>2.0745945724181595E-2</v>
      </c>
      <c r="G695" s="318">
        <f>_xlfn.VAR.S(C675:C695)</f>
        <v>3.7110525823686933E-4</v>
      </c>
      <c r="H695" s="318">
        <f>G695*(21/(21-1))</f>
        <v>3.8966052114871279E-4</v>
      </c>
      <c r="I695" s="320">
        <f>(SUM(C632:C652)*1+SUM(C653:C673)*2+SUM(C674:C694)*3)/6</f>
        <v>-4.7584296577247075E-2</v>
      </c>
      <c r="J695" s="318">
        <f>IF(C695*O695&lt;&gt;0,C695,0)</f>
        <v>0</v>
      </c>
      <c r="K695" s="318" t="str">
        <f>IF(C695*O695=0,"",C695)</f>
        <v/>
      </c>
      <c r="O695" s="318">
        <f>IF(ISBLANK(L695),0,1)</f>
        <v>0</v>
      </c>
      <c r="P695" s="318">
        <f>IF(ISBLANK(M695),0,1)</f>
        <v>0</v>
      </c>
      <c r="Q695" s="318">
        <f>O695+P695</f>
        <v>0</v>
      </c>
      <c r="R695" s="318">
        <f>SUM(Q570:Q695)</f>
        <v>1</v>
      </c>
      <c r="S695" s="318">
        <f>R695/$X$2</f>
        <v>4.3478260869565216E-2</v>
      </c>
      <c r="T695" s="318">
        <f>IF(S695&gt;=$X$3,1,0)</f>
        <v>0</v>
      </c>
      <c r="U695" s="318">
        <f>O695*T695+P695*T695</f>
        <v>0</v>
      </c>
    </row>
    <row r="696" spans="1:21" s="318" customFormat="1" x14ac:dyDescent="0.2">
      <c r="A696" s="322">
        <v>37546</v>
      </c>
      <c r="B696" s="321">
        <v>121.379997</v>
      </c>
      <c r="C696" s="320">
        <f>LN(B696/B695)</f>
        <v>1.8291140373107292E-2</v>
      </c>
      <c r="D696" s="320">
        <f>AVERAGE(C676:C696)</f>
        <v>2.2414517692328256E-4</v>
      </c>
      <c r="E696" s="318">
        <f>_xlfn.STDEV.S(C676:C696)</f>
        <v>1.9698168095290295E-2</v>
      </c>
      <c r="F696" s="318">
        <f>E696*(21/(21-1.5))</f>
        <v>2.121341179492801E-2</v>
      </c>
      <c r="G696" s="318">
        <f>_xlfn.VAR.S(C676:C696)</f>
        <v>3.8801782631031254E-4</v>
      </c>
      <c r="H696" s="318">
        <f>G696*(21/(21-1))</f>
        <v>4.0741871762582817E-4</v>
      </c>
      <c r="I696" s="320">
        <f>(SUM(C633:C653)*1+SUM(C654:C674)*2+SUM(C675:C695)*3)/6</f>
        <v>-5.4135555881848908E-2</v>
      </c>
      <c r="J696" s="318">
        <f>IF(C696*O696&lt;&gt;0,C696,0)</f>
        <v>0</v>
      </c>
      <c r="K696" s="318" t="str">
        <f>IF(C696*O696=0,"",C696)</f>
        <v/>
      </c>
      <c r="O696" s="318">
        <f>IF(ISBLANK(L696),0,1)</f>
        <v>0</v>
      </c>
      <c r="P696" s="318">
        <f>IF(ISBLANK(M696),0,1)</f>
        <v>0</v>
      </c>
      <c r="Q696" s="318">
        <f>O696+P696</f>
        <v>0</v>
      </c>
      <c r="R696" s="318">
        <f>SUM(Q571:Q696)</f>
        <v>1</v>
      </c>
      <c r="S696" s="318">
        <f>R696/$X$2</f>
        <v>4.3478260869565216E-2</v>
      </c>
      <c r="T696" s="318">
        <f>IF(S696&gt;=$X$3,1,0)</f>
        <v>0</v>
      </c>
      <c r="U696" s="318">
        <f>O696*T696+P696*T696</f>
        <v>0</v>
      </c>
    </row>
    <row r="697" spans="1:21" s="318" customFormat="1" x14ac:dyDescent="0.2">
      <c r="A697" s="322">
        <v>37547</v>
      </c>
      <c r="B697" s="321">
        <v>119.43</v>
      </c>
      <c r="C697" s="320">
        <f>LN(B697/B696)</f>
        <v>-1.6195670011604612E-2</v>
      </c>
      <c r="D697" s="320">
        <f>AVERAGE(C677:C697)</f>
        <v>8.041911573021818E-4</v>
      </c>
      <c r="E697" s="318">
        <f>_xlfn.STDEV.S(C677:C697)</f>
        <v>1.8980116801380193E-2</v>
      </c>
      <c r="F697" s="318">
        <f>E697*(21/(21-1.5))</f>
        <v>2.0440125786101746E-2</v>
      </c>
      <c r="G697" s="318">
        <f>_xlfn.VAR.S(C677:C697)</f>
        <v>3.6024483379403465E-4</v>
      </c>
      <c r="H697" s="318">
        <f>G697*(21/(21-1))</f>
        <v>3.782570754837364E-4</v>
      </c>
      <c r="I697" s="320">
        <f>(SUM(C634:C654)*1+SUM(C655:C675)*2+SUM(C676:C696)*3)/6</f>
        <v>-4.106486971967397E-2</v>
      </c>
      <c r="J697" s="318">
        <f>IF(C697*O697&lt;&gt;0,C697,0)</f>
        <v>0</v>
      </c>
      <c r="K697" s="318" t="str">
        <f>IF(C697*O697=0,"",C697)</f>
        <v/>
      </c>
      <c r="O697" s="318">
        <f>IF(ISBLANK(L697),0,1)</f>
        <v>0</v>
      </c>
      <c r="P697" s="318">
        <f>IF(ISBLANK(M697),0,1)</f>
        <v>0</v>
      </c>
      <c r="Q697" s="318">
        <f>O697+P697</f>
        <v>0</v>
      </c>
      <c r="R697" s="318">
        <f>SUM(Q572:Q697)</f>
        <v>1</v>
      </c>
      <c r="S697" s="318">
        <f>R697/$X$2</f>
        <v>4.3478260869565216E-2</v>
      </c>
      <c r="T697" s="318">
        <f>IF(S697&gt;=$X$3,1,0)</f>
        <v>0</v>
      </c>
      <c r="U697" s="318">
        <f>O697*T697+P697*T697</f>
        <v>0</v>
      </c>
    </row>
    <row r="698" spans="1:21" s="318" customFormat="1" x14ac:dyDescent="0.2">
      <c r="A698" s="322">
        <v>37550</v>
      </c>
      <c r="B698" s="321">
        <v>119.94000200000001</v>
      </c>
      <c r="C698" s="320">
        <f>LN(B698/B697)</f>
        <v>4.2612087350321114E-3</v>
      </c>
      <c r="D698" s="320">
        <f>AVERAGE(C678:C698)</f>
        <v>2.6616147363361991E-3</v>
      </c>
      <c r="E698" s="318">
        <f>_xlfn.STDEV.S(C678:C698)</f>
        <v>1.7147411582631833E-2</v>
      </c>
      <c r="F698" s="318">
        <f>E698*(21/(21-1.5))</f>
        <v>1.846644324283428E-2</v>
      </c>
      <c r="G698" s="318">
        <f>_xlfn.VAR.S(C678:C698)</f>
        <v>2.940337239841764E-4</v>
      </c>
      <c r="H698" s="318">
        <f>G698*(21/(21-1))</f>
        <v>3.0873541018338523E-4</v>
      </c>
      <c r="I698" s="320">
        <f>(SUM(C635:C655)*1+SUM(C656:C676)*2+SUM(C677:C697)*3)/6</f>
        <v>-3.9079153809075923E-2</v>
      </c>
      <c r="J698" s="318">
        <f>IF(C698*O698&lt;&gt;0,C698,0)</f>
        <v>0</v>
      </c>
      <c r="K698" s="318" t="str">
        <f>IF(C698*O698=0,"",C698)</f>
        <v/>
      </c>
      <c r="O698" s="318">
        <f>IF(ISBLANK(L698),0,1)</f>
        <v>0</v>
      </c>
      <c r="P698" s="318">
        <f>IF(ISBLANK(M698),0,1)</f>
        <v>0</v>
      </c>
      <c r="Q698" s="318">
        <f>O698+P698</f>
        <v>0</v>
      </c>
      <c r="R698" s="318">
        <f>SUM(Q573:Q698)</f>
        <v>1</v>
      </c>
      <c r="S698" s="318">
        <f>R698/$X$2</f>
        <v>4.3478260869565216E-2</v>
      </c>
      <c r="T698" s="318">
        <f>IF(S698&gt;=$X$3,1,0)</f>
        <v>0</v>
      </c>
      <c r="U698" s="318">
        <f>O698*T698+P698*T698</f>
        <v>0</v>
      </c>
    </row>
    <row r="699" spans="1:21" s="318" customFormat="1" x14ac:dyDescent="0.2">
      <c r="A699" s="322">
        <v>37551</v>
      </c>
      <c r="B699" s="321">
        <v>119.050003</v>
      </c>
      <c r="C699" s="320">
        <f>LN(B699/B698)</f>
        <v>-7.4480362830003036E-3</v>
      </c>
      <c r="D699" s="320">
        <f>AVERAGE(C679:C699)</f>
        <v>2.0389995208859907E-3</v>
      </c>
      <c r="E699" s="318">
        <f>_xlfn.STDEV.S(C679:C699)</f>
        <v>1.7271285508427194E-2</v>
      </c>
      <c r="F699" s="318">
        <f>E699*(21/(21-1.5))</f>
        <v>1.8599845932152363E-2</v>
      </c>
      <c r="G699" s="318">
        <f>_xlfn.VAR.S(C679:C699)</f>
        <v>2.9829730311360712E-4</v>
      </c>
      <c r="H699" s="318">
        <f>G699*(21/(21-1))</f>
        <v>3.132121682692875E-4</v>
      </c>
      <c r="I699" s="320">
        <f>(SUM(C636:C656)*1+SUM(C657:C677)*2+SUM(C678:C698)*3)/6</f>
        <v>-2.7469458996776618E-2</v>
      </c>
      <c r="J699" s="318">
        <f>IF(C699*O699&lt;&gt;0,C699,0)</f>
        <v>0</v>
      </c>
      <c r="K699" s="318" t="str">
        <f>IF(C699*O699=0,"",C699)</f>
        <v/>
      </c>
      <c r="O699" s="318">
        <f>IF(ISBLANK(L699),0,1)</f>
        <v>0</v>
      </c>
      <c r="P699" s="318">
        <f>IF(ISBLANK(M699),0,1)</f>
        <v>0</v>
      </c>
      <c r="Q699" s="318">
        <f>O699+P699</f>
        <v>0</v>
      </c>
      <c r="R699" s="318">
        <f>SUM(Q574:Q699)</f>
        <v>1</v>
      </c>
      <c r="S699" s="318">
        <f>R699/$X$2</f>
        <v>4.3478260869565216E-2</v>
      </c>
      <c r="T699" s="318">
        <f>IF(S699&gt;=$X$3,1,0)</f>
        <v>0</v>
      </c>
      <c r="U699" s="318">
        <f>O699*T699+P699*T699</f>
        <v>0</v>
      </c>
    </row>
    <row r="700" spans="1:21" s="318" customFormat="1" x14ac:dyDescent="0.2">
      <c r="A700" s="322">
        <v>37552</v>
      </c>
      <c r="B700" s="321">
        <v>117.75</v>
      </c>
      <c r="C700" s="320">
        <f>LN(B700/B699)</f>
        <v>-1.0979865235840339E-2</v>
      </c>
      <c r="D700" s="320">
        <f>AVERAGE(C680:C700)</f>
        <v>2.0788979254553522E-3</v>
      </c>
      <c r="E700" s="318">
        <f>_xlfn.STDEV.S(C680:C700)</f>
        <v>1.7238611416353355E-2</v>
      </c>
      <c r="F700" s="318">
        <f>E700*(21/(21-1.5))</f>
        <v>1.8564658448380535E-2</v>
      </c>
      <c r="G700" s="318">
        <f>_xlfn.VAR.S(C680:C700)</f>
        <v>2.9716972356402821E-4</v>
      </c>
      <c r="H700" s="318">
        <f>G700*(21/(21-1))</f>
        <v>3.1202820974222961E-4</v>
      </c>
      <c r="I700" s="320">
        <f>(SUM(C637:C657)*1+SUM(C658:C678)*2+SUM(C679:C699)*3)/6</f>
        <v>-2.539336308182177E-2</v>
      </c>
      <c r="J700" s="318">
        <f>IF(C700*O700&lt;&gt;0,C700,0)</f>
        <v>0</v>
      </c>
      <c r="K700" s="318" t="str">
        <f>IF(C700*O700=0,"",C700)</f>
        <v/>
      </c>
      <c r="O700" s="318">
        <f>IF(ISBLANK(L700),0,1)</f>
        <v>0</v>
      </c>
      <c r="P700" s="318">
        <f>IF(ISBLANK(M700),0,1)</f>
        <v>0</v>
      </c>
      <c r="Q700" s="318">
        <f>O700+P700</f>
        <v>0</v>
      </c>
      <c r="R700" s="318">
        <f>SUM(Q575:Q700)</f>
        <v>1</v>
      </c>
      <c r="S700" s="318">
        <f>R700/$X$2</f>
        <v>4.3478260869565216E-2</v>
      </c>
      <c r="T700" s="318">
        <f>IF(S700&gt;=$X$3,1,0)</f>
        <v>0</v>
      </c>
      <c r="U700" s="318">
        <f>O700*T700+P700*T700</f>
        <v>0</v>
      </c>
    </row>
    <row r="701" spans="1:21" s="318" customFormat="1" x14ac:dyDescent="0.2">
      <c r="A701" s="322">
        <v>37553</v>
      </c>
      <c r="B701" s="321">
        <v>118.5</v>
      </c>
      <c r="C701" s="320">
        <f>LN(B701/B700)</f>
        <v>6.3492276786587445E-3</v>
      </c>
      <c r="D701" s="320">
        <f>AVERAGE(C681:C701)</f>
        <v>3.4017651274064536E-3</v>
      </c>
      <c r="E701" s="318">
        <f>_xlfn.STDEV.S(C681:C701)</f>
        <v>1.638927412913507E-2</v>
      </c>
      <c r="F701" s="318">
        <f>E701*(21/(21-1.5))</f>
        <v>1.7649987523683922E-2</v>
      </c>
      <c r="G701" s="318">
        <f>_xlfn.VAR.S(C681:C701)</f>
        <v>2.6860830647993614E-4</v>
      </c>
      <c r="H701" s="318">
        <f>G701*(21/(21-1))</f>
        <v>2.8203872180393295E-4</v>
      </c>
      <c r="I701" s="320">
        <f>(SUM(C638:C658)*1+SUM(C659:C679)*2+SUM(C680:C700)*3)/6</f>
        <v>-3.4772310852472094E-2</v>
      </c>
      <c r="J701" s="318">
        <f>IF(C701*O701&lt;&gt;0,C701,0)</f>
        <v>0</v>
      </c>
      <c r="K701" s="318" t="str">
        <f>IF(C701*O701=0,"",C701)</f>
        <v/>
      </c>
      <c r="O701" s="318">
        <f>IF(ISBLANK(L701),0,1)</f>
        <v>0</v>
      </c>
      <c r="P701" s="318">
        <f>IF(ISBLANK(M701),0,1)</f>
        <v>0</v>
      </c>
      <c r="Q701" s="318">
        <f>O701+P701</f>
        <v>0</v>
      </c>
      <c r="R701" s="318">
        <f>SUM(Q576:Q701)</f>
        <v>1</v>
      </c>
      <c r="S701" s="318">
        <f>R701/$X$2</f>
        <v>4.3478260869565216E-2</v>
      </c>
      <c r="T701" s="318">
        <f>IF(S701&gt;=$X$3,1,0)</f>
        <v>0</v>
      </c>
      <c r="U701" s="318">
        <f>O701*T701+P701*T701</f>
        <v>0</v>
      </c>
    </row>
    <row r="702" spans="1:21" s="318" customFormat="1" x14ac:dyDescent="0.2">
      <c r="A702" s="322">
        <v>37554</v>
      </c>
      <c r="B702" s="321">
        <v>117.209999</v>
      </c>
      <c r="C702" s="320">
        <f>LN(B702/B701)</f>
        <v>-1.0945771371792323E-2</v>
      </c>
      <c r="D702" s="320">
        <f>AVERAGE(C682:C702)</f>
        <v>1.590408809500706E-3</v>
      </c>
      <c r="E702" s="318">
        <f>_xlfn.STDEV.S(C682:C702)</f>
        <v>1.5728724926901624E-2</v>
      </c>
      <c r="F702" s="318">
        <f>E702*(21/(21-1.5))</f>
        <v>1.6938626844355594E-2</v>
      </c>
      <c r="G702" s="318">
        <f>_xlfn.VAR.S(C682:C702)</f>
        <v>2.4739278782613655E-4</v>
      </c>
      <c r="H702" s="318">
        <f>G702*(21/(21-1))</f>
        <v>2.5976242721744341E-4</v>
      </c>
      <c r="I702" s="320">
        <f>(SUM(C639:C659)*1+SUM(C660:C680)*2+SUM(C681:C701)*3)/6</f>
        <v>-2.7513415022617643E-2</v>
      </c>
      <c r="J702" s="318">
        <f>IF(C702*O702&lt;&gt;0,C702,0)</f>
        <v>0</v>
      </c>
      <c r="K702" s="318" t="str">
        <f>IF(C702*O702=0,"",C702)</f>
        <v/>
      </c>
      <c r="O702" s="318">
        <f>IF(ISBLANK(L702),0,1)</f>
        <v>0</v>
      </c>
      <c r="P702" s="318">
        <f>IF(ISBLANK(M702),0,1)</f>
        <v>0</v>
      </c>
      <c r="Q702" s="318">
        <f>O702+P702</f>
        <v>0</v>
      </c>
      <c r="R702" s="318">
        <f>SUM(Q577:Q702)</f>
        <v>1</v>
      </c>
      <c r="S702" s="318">
        <f>R702/$X$2</f>
        <v>4.3478260869565216E-2</v>
      </c>
      <c r="T702" s="318">
        <f>IF(S702&gt;=$X$3,1,0)</f>
        <v>0</v>
      </c>
      <c r="U702" s="318">
        <f>O702*T702+P702*T702</f>
        <v>0</v>
      </c>
    </row>
    <row r="703" spans="1:21" s="318" customFormat="1" x14ac:dyDescent="0.2">
      <c r="A703" s="322">
        <v>37557</v>
      </c>
      <c r="B703" s="321">
        <v>117.389999</v>
      </c>
      <c r="C703" s="320">
        <f>LN(B703/B702)</f>
        <v>1.5345271684240611E-3</v>
      </c>
      <c r="D703" s="320">
        <f>AVERAGE(C683:C703)</f>
        <v>1.802307381732694E-3</v>
      </c>
      <c r="E703" s="318">
        <f>_xlfn.STDEV.S(C683:C703)</f>
        <v>1.5694926186787632E-2</v>
      </c>
      <c r="F703" s="318">
        <f>E703*(21/(21-1.5))</f>
        <v>1.690222820115591E-2</v>
      </c>
      <c r="G703" s="318">
        <f>_xlfn.VAR.S(C683:C703)</f>
        <v>2.4633070800871216E-4</v>
      </c>
      <c r="H703" s="318">
        <f>G703*(21/(21-1))</f>
        <v>2.586472434091478E-4</v>
      </c>
      <c r="I703" s="320">
        <f>(SUM(C640:C660)*1+SUM(C661:C681)*2+SUM(C682:C702)*3)/6</f>
        <v>-4.1003164320410845E-2</v>
      </c>
      <c r="J703" s="318">
        <f>IF(C703*O703&lt;&gt;0,C703,0)</f>
        <v>0</v>
      </c>
      <c r="K703" s="318" t="str">
        <f>IF(C703*O703=0,"",C703)</f>
        <v/>
      </c>
      <c r="O703" s="318">
        <f>IF(ISBLANK(L703),0,1)</f>
        <v>0</v>
      </c>
      <c r="P703" s="318">
        <f>IF(ISBLANK(M703),0,1)</f>
        <v>0</v>
      </c>
      <c r="Q703" s="318">
        <f>O703+P703</f>
        <v>0</v>
      </c>
      <c r="R703" s="318">
        <f>SUM(Q578:Q703)</f>
        <v>1</v>
      </c>
      <c r="S703" s="318">
        <f>R703/$X$2</f>
        <v>4.3478260869565216E-2</v>
      </c>
      <c r="T703" s="318">
        <f>IF(S703&gt;=$X$3,1,0)</f>
        <v>0</v>
      </c>
      <c r="U703" s="318">
        <f>O703*T703+P703*T703</f>
        <v>0</v>
      </c>
    </row>
    <row r="704" spans="1:21" s="318" customFormat="1" x14ac:dyDescent="0.2">
      <c r="A704" s="322">
        <v>37558</v>
      </c>
      <c r="B704" s="321">
        <v>115.279999</v>
      </c>
      <c r="C704" s="320">
        <f>LN(B704/B703)</f>
        <v>-1.8137773355082595E-2</v>
      </c>
      <c r="D704" s="320">
        <f>AVERAGE(C684:C704)</f>
        <v>1.7973160788468761E-3</v>
      </c>
      <c r="E704" s="318">
        <f>_xlfn.STDEV.S(C684:C704)</f>
        <v>1.5701564864028707E-2</v>
      </c>
      <c r="F704" s="318">
        <f>E704*(21/(21-1.5))</f>
        <v>1.6909377545877069E-2</v>
      </c>
      <c r="G704" s="318">
        <f>_xlfn.VAR.S(C684:C704)</f>
        <v>2.4653913917930089E-4</v>
      </c>
      <c r="H704" s="318">
        <f>G704*(21/(21-1))</f>
        <v>2.5886609613826593E-4</v>
      </c>
      <c r="I704" s="320">
        <f>(SUM(C641:C661)*1+SUM(C662:C682)*2+SUM(C683:C703)*3)/6</f>
        <v>-3.683648470537499E-2</v>
      </c>
      <c r="J704" s="318">
        <f>IF(C704*O704&lt;&gt;0,C704,0)</f>
        <v>0</v>
      </c>
      <c r="K704" s="318" t="str">
        <f>IF(C704*O704=0,"",C704)</f>
        <v/>
      </c>
      <c r="O704" s="318">
        <f>IF(ISBLANK(L704),0,1)</f>
        <v>0</v>
      </c>
      <c r="P704" s="318">
        <f>IF(ISBLANK(M704),0,1)</f>
        <v>0</v>
      </c>
      <c r="Q704" s="318">
        <f>O704+P704</f>
        <v>0</v>
      </c>
      <c r="R704" s="318">
        <f>SUM(Q579:Q704)</f>
        <v>1</v>
      </c>
      <c r="S704" s="318">
        <f>R704/$X$2</f>
        <v>4.3478260869565216E-2</v>
      </c>
      <c r="T704" s="318">
        <f>IF(S704&gt;=$X$3,1,0)</f>
        <v>0</v>
      </c>
      <c r="U704" s="318">
        <f>O704*T704+P704*T704</f>
        <v>0</v>
      </c>
    </row>
    <row r="705" spans="1:21" s="318" customFormat="1" x14ac:dyDescent="0.2">
      <c r="A705" s="322">
        <v>37559</v>
      </c>
      <c r="B705" s="321">
        <v>115.589996</v>
      </c>
      <c r="C705" s="320">
        <f>LN(B705/B704)</f>
        <v>2.6854696843705492E-3</v>
      </c>
      <c r="D705" s="320">
        <f>AVERAGE(C685:C705)</f>
        <v>1.8480449999389815E-3</v>
      </c>
      <c r="E705" s="318">
        <f>_xlfn.STDEV.S(C685:C705)</f>
        <v>1.5702684762603825E-2</v>
      </c>
      <c r="F705" s="318">
        <f>E705*(21/(21-1.5))</f>
        <v>1.6910583590496426E-2</v>
      </c>
      <c r="G705" s="318">
        <f>_xlfn.VAR.S(C685:C705)</f>
        <v>2.4657430875371032E-4</v>
      </c>
      <c r="H705" s="318">
        <f>G705*(21/(21-1))</f>
        <v>2.5890302419139585E-4</v>
      </c>
      <c r="I705" s="320">
        <f>(SUM(C642:C662)*1+SUM(C663:C683)*2+SUM(C684:C704)*3)/6</f>
        <v>-4.1803166467173282E-2</v>
      </c>
      <c r="J705" s="318">
        <f>IF(C705*O705&lt;&gt;0,C705,0)</f>
        <v>0</v>
      </c>
      <c r="K705" s="318" t="str">
        <f>IF(C705*O705=0,"",C705)</f>
        <v/>
      </c>
      <c r="O705" s="318">
        <f>IF(ISBLANK(L705),0,1)</f>
        <v>0</v>
      </c>
      <c r="P705" s="318">
        <f>IF(ISBLANK(M705),0,1)</f>
        <v>0</v>
      </c>
      <c r="Q705" s="318">
        <f>O705+P705</f>
        <v>0</v>
      </c>
      <c r="R705" s="318">
        <f>SUM(Q580:Q705)</f>
        <v>1</v>
      </c>
      <c r="S705" s="318">
        <f>R705/$X$2</f>
        <v>4.3478260869565216E-2</v>
      </c>
      <c r="T705" s="318">
        <f>IF(S705&gt;=$X$3,1,0)</f>
        <v>0</v>
      </c>
      <c r="U705" s="318">
        <f>O705*T705+P705*T705</f>
        <v>0</v>
      </c>
    </row>
    <row r="706" spans="1:21" s="318" customFormat="1" x14ac:dyDescent="0.2">
      <c r="A706" s="322">
        <v>37560</v>
      </c>
      <c r="B706" s="321">
        <v>117.480003</v>
      </c>
      <c r="C706" s="320">
        <f>LN(B706/B705)</f>
        <v>1.6218719165574769E-2</v>
      </c>
      <c r="D706" s="320">
        <f>AVERAGE(C686:C706)</f>
        <v>1.9949363283358738E-3</v>
      </c>
      <c r="E706" s="318">
        <f>_xlfn.STDEV.S(C686:C706)</f>
        <v>1.5827470618874923E-2</v>
      </c>
      <c r="F706" s="318">
        <f>E706*(21/(21-1.5))</f>
        <v>1.7044968358788378E-2</v>
      </c>
      <c r="G706" s="318">
        <f>_xlfn.VAR.S(C686:C706)</f>
        <v>2.5050882619134899E-4</v>
      </c>
      <c r="H706" s="318">
        <f>G706*(21/(21-1))</f>
        <v>2.6303426750091643E-4</v>
      </c>
      <c r="I706" s="320">
        <f>(SUM(C643:C663)*1+SUM(C664:C684)*2+SUM(C685:C705)*3)/6</f>
        <v>-4.2892076832930781E-2</v>
      </c>
      <c r="J706" s="318">
        <f>IF(C706*O706&lt;&gt;0,C706,0)</f>
        <v>0</v>
      </c>
      <c r="K706" s="318" t="str">
        <f>IF(C706*O706=0,"",C706)</f>
        <v/>
      </c>
      <c r="O706" s="318">
        <f>IF(ISBLANK(L706),0,1)</f>
        <v>0</v>
      </c>
      <c r="P706" s="318">
        <f>IF(ISBLANK(M706),0,1)</f>
        <v>0</v>
      </c>
      <c r="Q706" s="318">
        <f>O706+P706</f>
        <v>0</v>
      </c>
      <c r="R706" s="318">
        <f>SUM(Q581:Q706)</f>
        <v>1</v>
      </c>
      <c r="S706" s="318">
        <f>R706/$X$2</f>
        <v>4.3478260869565216E-2</v>
      </c>
      <c r="T706" s="318">
        <f>IF(S706&gt;=$X$3,1,0)</f>
        <v>0</v>
      </c>
      <c r="U706" s="318">
        <f>O706*T706+P706*T706</f>
        <v>0</v>
      </c>
    </row>
    <row r="707" spans="1:21" s="318" customFormat="1" x14ac:dyDescent="0.2">
      <c r="A707" s="322">
        <v>37561</v>
      </c>
      <c r="B707" s="321">
        <v>116.519997</v>
      </c>
      <c r="C707" s="320">
        <f>LN(B707/B706)</f>
        <v>-8.2052255220998217E-3</v>
      </c>
      <c r="D707" s="320">
        <f>AVERAGE(C687:C707)</f>
        <v>1.1247789662053014E-3</v>
      </c>
      <c r="E707" s="318">
        <f>_xlfn.STDEV.S(C687:C707)</f>
        <v>1.5863706283744641E-2</v>
      </c>
      <c r="F707" s="318">
        <f>E707*(21/(21-1.5))</f>
        <v>1.7083991382494227E-2</v>
      </c>
      <c r="G707" s="318">
        <f>_xlfn.VAR.S(C687:C707)</f>
        <v>2.5165717705691922E-4</v>
      </c>
      <c r="H707" s="318">
        <f>G707*(21/(21-1))</f>
        <v>2.6424003590976518E-4</v>
      </c>
      <c r="I707" s="320">
        <f>(SUM(C644:C664)*1+SUM(C665:C685)*2+SUM(C686:C706)*3)/6</f>
        <v>-3.3530085142644543E-2</v>
      </c>
      <c r="J707" s="318">
        <f>IF(C707*O707&lt;&gt;0,C707,0)</f>
        <v>0</v>
      </c>
      <c r="K707" s="318" t="str">
        <f>IF(C707*O707=0,"",C707)</f>
        <v/>
      </c>
      <c r="O707" s="318">
        <f>IF(ISBLANK(L707),0,1)</f>
        <v>0</v>
      </c>
      <c r="P707" s="318">
        <f>IF(ISBLANK(M707),0,1)</f>
        <v>0</v>
      </c>
      <c r="Q707" s="318">
        <f>O707+P707</f>
        <v>0</v>
      </c>
      <c r="R707" s="318">
        <f>SUM(Q582:Q707)</f>
        <v>1</v>
      </c>
      <c r="S707" s="318">
        <f>R707/$X$2</f>
        <v>4.3478260869565216E-2</v>
      </c>
      <c r="T707" s="318">
        <f>IF(S707&gt;=$X$3,1,0)</f>
        <v>0</v>
      </c>
      <c r="U707" s="318">
        <f>O707*T707+P707*T707</f>
        <v>0</v>
      </c>
    </row>
    <row r="708" spans="1:21" s="318" customFormat="1" x14ac:dyDescent="0.2">
      <c r="A708" s="322">
        <v>37564</v>
      </c>
      <c r="B708" s="321">
        <v>120.32</v>
      </c>
      <c r="C708" s="320">
        <f>LN(B708/B707)</f>
        <v>3.2091953856948977E-2</v>
      </c>
      <c r="D708" s="320">
        <f>AVERAGE(C688:C708)</f>
        <v>2.7032084006039995E-3</v>
      </c>
      <c r="E708" s="318">
        <f>_xlfn.STDEV.S(C688:C708)</f>
        <v>1.722648762265673E-2</v>
      </c>
      <c r="F708" s="318">
        <f>E708*(21/(21-1.5))</f>
        <v>1.8551602055168787E-2</v>
      </c>
      <c r="G708" s="318">
        <f>_xlfn.VAR.S(C688:C708)</f>
        <v>2.9675187581354554E-4</v>
      </c>
      <c r="H708" s="318">
        <f>G708*(21/(21-1))</f>
        <v>3.1158946960422283E-4</v>
      </c>
      <c r="I708" s="320">
        <f>(SUM(C645:C665)*1+SUM(C666:C686)*2+SUM(C687:C707)*3)/6</f>
        <v>-2.9195138167692258E-2</v>
      </c>
      <c r="J708" s="318">
        <f>IF(C708*O708&lt;&gt;0,C708,0)</f>
        <v>0</v>
      </c>
      <c r="K708" s="318" t="str">
        <f>IF(C708*O708=0,"",C708)</f>
        <v/>
      </c>
      <c r="O708" s="318">
        <f>IF(ISBLANK(L708),0,1)</f>
        <v>0</v>
      </c>
      <c r="P708" s="318">
        <f>IF(ISBLANK(M708),0,1)</f>
        <v>0</v>
      </c>
      <c r="Q708" s="318">
        <f>O708+P708</f>
        <v>0</v>
      </c>
      <c r="R708" s="318">
        <f>SUM(Q583:Q708)</f>
        <v>1</v>
      </c>
      <c r="S708" s="318">
        <f>R708/$X$2</f>
        <v>4.3478260869565216E-2</v>
      </c>
      <c r="T708" s="318">
        <f>IF(S708&gt;=$X$3,1,0)</f>
        <v>0</v>
      </c>
      <c r="U708" s="318">
        <f>O708*T708+P708*T708</f>
        <v>0</v>
      </c>
    </row>
    <row r="709" spans="1:21" s="318" customFormat="1" x14ac:dyDescent="0.2">
      <c r="A709" s="322">
        <v>37565</v>
      </c>
      <c r="B709" s="321">
        <v>119.699997</v>
      </c>
      <c r="C709" s="320">
        <f>LN(B709/B708)</f>
        <v>-5.1662727002591748E-3</v>
      </c>
      <c r="D709" s="320">
        <f>AVERAGE(C689:C709)</f>
        <v>3.0727308698750805E-3</v>
      </c>
      <c r="E709" s="318">
        <f>_xlfn.STDEV.S(C689:C709)</f>
        <v>1.6955558034781101E-2</v>
      </c>
      <c r="F709" s="318">
        <f>E709*(21/(21-1.5))</f>
        <v>1.825983172976426E-2</v>
      </c>
      <c r="G709" s="318">
        <f>_xlfn.VAR.S(C689:C709)</f>
        <v>2.8749094827082991E-4</v>
      </c>
      <c r="H709" s="318">
        <f>G709*(21/(21-1))</f>
        <v>3.0186549568437144E-4</v>
      </c>
      <c r="I709" s="320">
        <f>(SUM(C646:C666)*1+SUM(C667:C687)*2+SUM(C688:C708)*3)/6</f>
        <v>-1.2308789766994099E-2</v>
      </c>
      <c r="J709" s="318">
        <f>IF(C709*O709&lt;&gt;0,C709,0)</f>
        <v>0</v>
      </c>
      <c r="K709" s="318" t="str">
        <f>IF(C709*O709=0,"",C709)</f>
        <v/>
      </c>
      <c r="O709" s="318">
        <f>IF(ISBLANK(L709),0,1)</f>
        <v>0</v>
      </c>
      <c r="P709" s="318">
        <f>IF(ISBLANK(M709),0,1)</f>
        <v>0</v>
      </c>
      <c r="Q709" s="318">
        <f>O709+P709</f>
        <v>0</v>
      </c>
      <c r="R709" s="318">
        <f>SUM(Q584:Q709)</f>
        <v>1</v>
      </c>
      <c r="S709" s="318">
        <f>R709/$X$2</f>
        <v>4.3478260869565216E-2</v>
      </c>
      <c r="T709" s="318">
        <f>IF(S709&gt;=$X$3,1,0)</f>
        <v>0</v>
      </c>
      <c r="U709" s="318">
        <f>O709*T709+P709*T709</f>
        <v>0</v>
      </c>
    </row>
    <row r="710" spans="1:21" s="318" customFormat="1" x14ac:dyDescent="0.2">
      <c r="A710" s="322">
        <v>37566</v>
      </c>
      <c r="B710" s="321">
        <v>120.489998</v>
      </c>
      <c r="C710" s="320">
        <f>LN(B710/B709)</f>
        <v>6.5781578350265421E-3</v>
      </c>
      <c r="D710" s="320">
        <f>AVERAGE(C690:C710)</f>
        <v>3.5560147494189251E-3</v>
      </c>
      <c r="E710" s="318">
        <f>_xlfn.STDEV.S(C690:C710)</f>
        <v>1.6901280429939533E-2</v>
      </c>
      <c r="F710" s="318">
        <f>E710*(21/(21-1.5))</f>
        <v>1.8201378924550267E-2</v>
      </c>
      <c r="G710" s="318">
        <f>_xlfn.VAR.S(C690:C710)</f>
        <v>2.8565328017145702E-4</v>
      </c>
      <c r="H710" s="318">
        <f>G710*(21/(21-1))</f>
        <v>2.9993594418002988E-4</v>
      </c>
      <c r="I710" s="320">
        <f>(SUM(C647:C667)*1+SUM(C668:C688)*2+SUM(C689:C709)*3)/6</f>
        <v>-1.0315006944486851E-2</v>
      </c>
      <c r="J710" s="318">
        <f>IF(C710*O710&lt;&gt;0,C710,0)</f>
        <v>0</v>
      </c>
      <c r="K710" s="318" t="str">
        <f>IF(C710*O710=0,"",C710)</f>
        <v/>
      </c>
      <c r="O710" s="318">
        <f>IF(ISBLANK(L710),0,1)</f>
        <v>0</v>
      </c>
      <c r="P710" s="318">
        <f>IF(ISBLANK(M710),0,1)</f>
        <v>0</v>
      </c>
      <c r="Q710" s="318">
        <f>O710+P710</f>
        <v>0</v>
      </c>
      <c r="R710" s="318">
        <f>SUM(Q585:Q710)</f>
        <v>1</v>
      </c>
      <c r="S710" s="318">
        <f>R710/$X$2</f>
        <v>4.3478260869565216E-2</v>
      </c>
      <c r="T710" s="318">
        <f>IF(S710&gt;=$X$3,1,0)</f>
        <v>0</v>
      </c>
      <c r="U710" s="318">
        <f>O710*T710+P710*T710</f>
        <v>0</v>
      </c>
    </row>
    <row r="711" spans="1:21" s="318" customFormat="1" x14ac:dyDescent="0.2">
      <c r="A711" s="322">
        <v>37567</v>
      </c>
      <c r="B711" s="321">
        <v>119.769997</v>
      </c>
      <c r="C711" s="320">
        <f>LN(B711/B710)</f>
        <v>-5.9935334248906492E-3</v>
      </c>
      <c r="D711" s="320">
        <f>AVERAGE(C691:C711)</f>
        <v>3.5525033834731719E-3</v>
      </c>
      <c r="E711" s="318">
        <f>_xlfn.STDEV.S(C691:C711)</f>
        <v>1.6903355065428231E-2</v>
      </c>
      <c r="F711" s="318">
        <f>E711*(21/(21-1.5))</f>
        <v>1.8203613147384248E-2</v>
      </c>
      <c r="G711" s="318">
        <f>_xlfn.VAR.S(C691:C711)</f>
        <v>2.8572341246793826E-4</v>
      </c>
      <c r="H711" s="318">
        <f>G711*(21/(21-1))</f>
        <v>3.0000958309133521E-4</v>
      </c>
      <c r="I711" s="320">
        <f>(SUM(C648:C668)*1+SUM(C669:C689)*2+SUM(C690:C710)*3)/6</f>
        <v>-1.1156597159902451E-2</v>
      </c>
      <c r="J711" s="318">
        <f>IF(C711*O711&lt;&gt;0,C711,0)</f>
        <v>0</v>
      </c>
      <c r="K711" s="318" t="str">
        <f>IF(C711*O711=0,"",C711)</f>
        <v/>
      </c>
      <c r="O711" s="318">
        <f>IF(ISBLANK(L711),0,1)</f>
        <v>0</v>
      </c>
      <c r="P711" s="318">
        <f>IF(ISBLANK(M711),0,1)</f>
        <v>0</v>
      </c>
      <c r="Q711" s="318">
        <f>O711+P711</f>
        <v>0</v>
      </c>
      <c r="R711" s="318">
        <f>SUM(Q586:Q711)</f>
        <v>1</v>
      </c>
      <c r="S711" s="318">
        <f>R711/$X$2</f>
        <v>4.3478260869565216E-2</v>
      </c>
      <c r="T711" s="318">
        <f>IF(S711&gt;=$X$3,1,0)</f>
        <v>0</v>
      </c>
      <c r="U711" s="318">
        <f>O711*T711+P711*T711</f>
        <v>0</v>
      </c>
    </row>
    <row r="712" spans="1:21" s="318" customFormat="1" x14ac:dyDescent="0.2">
      <c r="A712" s="322">
        <v>37568</v>
      </c>
      <c r="B712" s="321">
        <v>117.910004</v>
      </c>
      <c r="C712" s="320">
        <f>LN(B712/B711)</f>
        <v>-1.5651556398645562E-2</v>
      </c>
      <c r="D712" s="320">
        <f>AVERAGE(C692:C712)</f>
        <v>2.7258704652746192E-3</v>
      </c>
      <c r="E712" s="318">
        <f>_xlfn.STDEV.S(C692:C712)</f>
        <v>1.7414808682619964E-2</v>
      </c>
      <c r="F712" s="318">
        <f>E712*(21/(21-1.5))</f>
        <v>1.8754409350513809E-2</v>
      </c>
      <c r="G712" s="318">
        <f>_xlfn.VAR.S(C692:C712)</f>
        <v>3.0327556145225566E-4</v>
      </c>
      <c r="H712" s="318">
        <f>G712*(21/(21-1))</f>
        <v>3.1843933952486846E-4</v>
      </c>
      <c r="I712" s="320">
        <f>(SUM(C649:C669)*1+SUM(C670:C690)*2+SUM(C691:C711)*3)/6</f>
        <v>-1.1950081081037697E-2</v>
      </c>
      <c r="J712" s="318">
        <f>IF(C712*O712&lt;&gt;0,C712,0)</f>
        <v>0</v>
      </c>
      <c r="K712" s="318" t="str">
        <f>IF(C712*O712=0,"",C712)</f>
        <v/>
      </c>
      <c r="O712" s="318">
        <f>IF(ISBLANK(L712),0,1)</f>
        <v>0</v>
      </c>
      <c r="P712" s="318">
        <f>IF(ISBLANK(M712),0,1)</f>
        <v>0</v>
      </c>
      <c r="Q712" s="318">
        <f>O712+P712</f>
        <v>0</v>
      </c>
      <c r="R712" s="318">
        <f>SUM(Q587:Q712)</f>
        <v>1</v>
      </c>
      <c r="S712" s="318">
        <f>R712/$X$2</f>
        <v>4.3478260869565216E-2</v>
      </c>
      <c r="T712" s="318">
        <f>IF(S712&gt;=$X$3,1,0)</f>
        <v>0</v>
      </c>
      <c r="U712" s="318">
        <f>O712*T712+P712*T712</f>
        <v>0</v>
      </c>
    </row>
    <row r="713" spans="1:21" s="318" customFormat="1" x14ac:dyDescent="0.2">
      <c r="A713" s="322">
        <v>37572</v>
      </c>
      <c r="B713" s="321">
        <v>116.790001</v>
      </c>
      <c r="C713" s="320">
        <f>LN(B713/B712)</f>
        <v>-9.5441966599099093E-3</v>
      </c>
      <c r="D713" s="320">
        <f>AVERAGE(C693:C713)</f>
        <v>-8.1527234729601384E-6</v>
      </c>
      <c r="E713" s="318">
        <f>_xlfn.STDEV.S(C693:C713)</f>
        <v>1.417934165435189E-2</v>
      </c>
      <c r="F713" s="318">
        <f>E713*(21/(21-1.5))</f>
        <v>1.5270060243148189E-2</v>
      </c>
      <c r="G713" s="318">
        <f>_xlfn.VAR.S(C693:C713)</f>
        <v>2.0105372975083862E-4</v>
      </c>
      <c r="H713" s="318">
        <f>G713*(21/(21-1))</f>
        <v>2.1110641623838056E-4</v>
      </c>
      <c r="I713" s="320">
        <f>(SUM(C650:C670)*1+SUM(C671:C691)*2+SUM(C692:C712)*3)/6</f>
        <v>-1.9217382474582451E-2</v>
      </c>
      <c r="J713" s="318">
        <f>IF(C713*O713&lt;&gt;0,C713,0)</f>
        <v>0</v>
      </c>
      <c r="K713" s="318" t="str">
        <f>IF(C713*O713=0,"",C713)</f>
        <v/>
      </c>
      <c r="O713" s="318">
        <f>IF(ISBLANK(L713),0,1)</f>
        <v>0</v>
      </c>
      <c r="P713" s="318">
        <f>IF(ISBLANK(M713),0,1)</f>
        <v>0</v>
      </c>
      <c r="Q713" s="318">
        <f>O713+P713</f>
        <v>0</v>
      </c>
      <c r="R713" s="318">
        <f>SUM(Q588:Q713)</f>
        <v>1</v>
      </c>
      <c r="S713" s="318">
        <f>R713/$X$2</f>
        <v>4.3478260869565216E-2</v>
      </c>
      <c r="T713" s="318">
        <f>IF(S713&gt;=$X$3,1,0)</f>
        <v>0</v>
      </c>
      <c r="U713" s="318">
        <f>O713*T713+P713*T713</f>
        <v>0</v>
      </c>
    </row>
    <row r="714" spans="1:21" s="318" customFormat="1" x14ac:dyDescent="0.2">
      <c r="A714" s="322">
        <v>37573</v>
      </c>
      <c r="B714" s="321">
        <v>117.25</v>
      </c>
      <c r="C714" s="320">
        <f>LN(B714/B713)</f>
        <v>3.9309484735378132E-3</v>
      </c>
      <c r="D714" s="320">
        <f>AVERAGE(C694:C714)</f>
        <v>5.6892130160106587E-5</v>
      </c>
      <c r="E714" s="318">
        <f>_xlfn.STDEV.S(C694:C714)</f>
        <v>1.4194860191512849E-2</v>
      </c>
      <c r="F714" s="318">
        <f>E714*(21/(21-1.5))</f>
        <v>1.5286772513936914E-2</v>
      </c>
      <c r="G714" s="318">
        <f>_xlfn.VAR.S(C694:C714)</f>
        <v>2.0149405585659618E-4</v>
      </c>
      <c r="H714" s="318">
        <f>G714*(21/(21-1))</f>
        <v>2.11568758649426E-4</v>
      </c>
      <c r="I714" s="320">
        <f>(SUM(C651:C671)*1+SUM(C672:C692)*2+SUM(C693:C713)*3)/6</f>
        <v>-3.5135032318650873E-2</v>
      </c>
      <c r="J714" s="318">
        <f>IF(C714*O714&lt;&gt;0,C714,0)</f>
        <v>0</v>
      </c>
      <c r="K714" s="318" t="str">
        <f>IF(C714*O714=0,"",C714)</f>
        <v/>
      </c>
      <c r="O714" s="318">
        <f>IF(ISBLANK(L714),0,1)</f>
        <v>0</v>
      </c>
      <c r="P714" s="318">
        <f>IF(ISBLANK(M714),0,1)</f>
        <v>0</v>
      </c>
      <c r="Q714" s="318">
        <f>O714+P714</f>
        <v>0</v>
      </c>
      <c r="R714" s="318">
        <f>SUM(Q589:Q714)</f>
        <v>1</v>
      </c>
      <c r="S714" s="318">
        <f>R714/$X$2</f>
        <v>4.3478260869565216E-2</v>
      </c>
      <c r="T714" s="318">
        <f>IF(S714&gt;=$X$3,1,0)</f>
        <v>0</v>
      </c>
      <c r="U714" s="318">
        <f>O714*T714+P714*T714</f>
        <v>0</v>
      </c>
    </row>
    <row r="715" spans="1:21" s="318" customFormat="1" x14ac:dyDescent="0.2">
      <c r="A715" s="322">
        <v>37574</v>
      </c>
      <c r="B715" s="321">
        <v>117.540001</v>
      </c>
      <c r="C715" s="320">
        <f>LN(B715/B714)</f>
        <v>2.4703023658577232E-3</v>
      </c>
      <c r="D715" s="320">
        <f>AVERAGE(C695:C715)</f>
        <v>-1.1764323457016817E-3</v>
      </c>
      <c r="E715" s="318">
        <f>_xlfn.STDEV.S(C695:C715)</f>
        <v>1.2653308115567455E-2</v>
      </c>
      <c r="F715" s="318">
        <f>E715*(21/(21-1.5))</f>
        <v>1.3626639509072643E-2</v>
      </c>
      <c r="G715" s="318">
        <f>_xlfn.VAR.S(C695:C715)</f>
        <v>1.6010620626748524E-4</v>
      </c>
      <c r="H715" s="318">
        <f>G715*(21/(21-1))</f>
        <v>1.6811151658085953E-4</v>
      </c>
      <c r="I715" s="320">
        <f>(SUM(C652:C672)*1+SUM(C673:C693)*2+SUM(C694:C714)*3)/6</f>
        <v>-2.9463222759092699E-2</v>
      </c>
      <c r="J715" s="318">
        <f>IF(C715*O715&lt;&gt;0,C715,0)</f>
        <v>0</v>
      </c>
      <c r="K715" s="318" t="str">
        <f>IF(C715*O715=0,"",C715)</f>
        <v/>
      </c>
      <c r="O715" s="318">
        <f>IF(ISBLANK(L715),0,1)</f>
        <v>0</v>
      </c>
      <c r="P715" s="318">
        <f>IF(ISBLANK(M715),0,1)</f>
        <v>0</v>
      </c>
      <c r="Q715" s="318">
        <f>O715+P715</f>
        <v>0</v>
      </c>
      <c r="R715" s="318">
        <f>SUM(Q590:Q715)</f>
        <v>1</v>
      </c>
      <c r="S715" s="318">
        <f>R715/$X$2</f>
        <v>4.3478260869565216E-2</v>
      </c>
      <c r="T715" s="318">
        <f>IF(S715&gt;=$X$3,1,0)</f>
        <v>0</v>
      </c>
      <c r="U715" s="318">
        <f>O715*T715+P715*T715</f>
        <v>0</v>
      </c>
    </row>
    <row r="716" spans="1:21" s="318" customFormat="1" x14ac:dyDescent="0.2">
      <c r="A716" s="322">
        <v>37575</v>
      </c>
      <c r="B716" s="321">
        <v>118.18</v>
      </c>
      <c r="C716" s="320">
        <f>LN(B716/B715)</f>
        <v>5.4301762252821177E-3</v>
      </c>
      <c r="D716" s="320">
        <f>AVERAGE(C696:C716)</f>
        <v>-4.0124140006212307E-4</v>
      </c>
      <c r="E716" s="318">
        <f>_xlfn.STDEV.S(C696:C716)</f>
        <v>1.2529159418030135E-2</v>
      </c>
      <c r="F716" s="318">
        <f>E716*(21/(21-1.5))</f>
        <v>1.349294091172476E-2</v>
      </c>
      <c r="G716" s="318">
        <f>_xlfn.VAR.S(C696:C716)</f>
        <v>1.5697983572241322E-4</v>
      </c>
      <c r="H716" s="318">
        <f>G716*(21/(21-1))</f>
        <v>1.6482882750853389E-4</v>
      </c>
      <c r="I716" s="320">
        <f>(SUM(C653:C673)*1+SUM(C674:C694)*2+SUM(C695:C715)*3)/6</f>
        <v>-3.2007249751310633E-2</v>
      </c>
      <c r="J716" s="318">
        <f>IF(C716*O716&lt;&gt;0,C716,0)</f>
        <v>0</v>
      </c>
      <c r="K716" s="318" t="str">
        <f>IF(C716*O716=0,"",C716)</f>
        <v/>
      </c>
      <c r="O716" s="318">
        <f>IF(ISBLANK(L716),0,1)</f>
        <v>0</v>
      </c>
      <c r="P716" s="318">
        <f>IF(ISBLANK(M716),0,1)</f>
        <v>0</v>
      </c>
      <c r="Q716" s="318">
        <f>O716+P716</f>
        <v>0</v>
      </c>
      <c r="R716" s="318">
        <f>SUM(Q591:Q716)</f>
        <v>1</v>
      </c>
      <c r="S716" s="318">
        <f>R716/$X$2</f>
        <v>4.3478260869565216E-2</v>
      </c>
      <c r="T716" s="318">
        <f>IF(S716&gt;=$X$3,1,0)</f>
        <v>0</v>
      </c>
      <c r="U716" s="318">
        <f>O716*T716+P716*T716</f>
        <v>0</v>
      </c>
    </row>
    <row r="717" spans="1:21" s="318" customFormat="1" x14ac:dyDescent="0.2">
      <c r="A717" s="322">
        <v>37578</v>
      </c>
      <c r="B717" s="321">
        <v>119.129997</v>
      </c>
      <c r="C717" s="320">
        <f>LN(B717/B716)</f>
        <v>8.006422711167133E-3</v>
      </c>
      <c r="D717" s="320">
        <f>AVERAGE(C697:C717)</f>
        <v>-8.9098986015451154E-4</v>
      </c>
      <c r="E717" s="318">
        <f>_xlfn.STDEV.S(C697:C717)</f>
        <v>1.1949567919519476E-2</v>
      </c>
      <c r="F717" s="318">
        <f>E717*(21/(21-1.5))</f>
        <v>1.2868765451790203E-2</v>
      </c>
      <c r="G717" s="318">
        <f>_xlfn.VAR.S(C697:C717)</f>
        <v>1.42792173463209E-4</v>
      </c>
      <c r="H717" s="318">
        <f>G717*(21/(21-1))</f>
        <v>1.4993178213636946E-4</v>
      </c>
      <c r="I717" s="320">
        <f>(SUM(C654:C674)*1+SUM(C675:C695)*2+SUM(C696:C716)*3)/6</f>
        <v>-2.5114651031706806E-2</v>
      </c>
      <c r="J717" s="318">
        <f>IF(C717*O717&lt;&gt;0,C717,0)</f>
        <v>0</v>
      </c>
      <c r="K717" s="318" t="str">
        <f>IF(C717*O717=0,"",C717)</f>
        <v/>
      </c>
      <c r="O717" s="318">
        <f>IF(ISBLANK(L717),0,1)</f>
        <v>0</v>
      </c>
      <c r="P717" s="318">
        <f>IF(ISBLANK(M717),0,1)</f>
        <v>0</v>
      </c>
      <c r="Q717" s="318">
        <f>O717+P717</f>
        <v>0</v>
      </c>
      <c r="R717" s="318">
        <f>SUM(Q592:Q717)</f>
        <v>1</v>
      </c>
      <c r="S717" s="318">
        <f>R717/$X$2</f>
        <v>4.3478260869565216E-2</v>
      </c>
      <c r="T717" s="318">
        <f>IF(S717&gt;=$X$3,1,0)</f>
        <v>0</v>
      </c>
      <c r="U717" s="318">
        <f>O717*T717+P717*T717</f>
        <v>0</v>
      </c>
    </row>
    <row r="718" spans="1:21" s="318" customFormat="1" x14ac:dyDescent="0.2">
      <c r="A718" s="322">
        <v>37579</v>
      </c>
      <c r="B718" s="321">
        <v>117.790001</v>
      </c>
      <c r="C718" s="320">
        <f>LN(B718/B717)</f>
        <v>-1.1311922168317718E-2</v>
      </c>
      <c r="D718" s="320">
        <f>AVERAGE(C698:C718)</f>
        <v>-6.5843043904561171E-4</v>
      </c>
      <c r="E718" s="318">
        <f>_xlfn.STDEV.S(C698:C718)</f>
        <v>1.1681331908917821E-2</v>
      </c>
      <c r="F718" s="318">
        <f>E718*(21/(21-1.5))</f>
        <v>1.2579895901911499E-2</v>
      </c>
      <c r="G718" s="318">
        <f>_xlfn.VAR.S(C698:C718)</f>
        <v>1.3645351516630166E-4</v>
      </c>
      <c r="H718" s="318">
        <f>G718*(21/(21-1))</f>
        <v>1.4327619092461674E-4</v>
      </c>
      <c r="I718" s="320">
        <f>(SUM(C655:C675)*1+SUM(C676:C696)*2+SUM(C697:C717)*3)/6</f>
        <v>-2.388322601088887E-2</v>
      </c>
      <c r="J718" s="318">
        <f>IF(C718*O718&lt;&gt;0,C718,0)</f>
        <v>0</v>
      </c>
      <c r="K718" s="318" t="str">
        <f>IF(C718*O718=0,"",C718)</f>
        <v/>
      </c>
      <c r="O718" s="318">
        <f>IF(ISBLANK(L718),0,1)</f>
        <v>0</v>
      </c>
      <c r="P718" s="318">
        <f>IF(ISBLANK(M718),0,1)</f>
        <v>0</v>
      </c>
      <c r="Q718" s="318">
        <f>O718+P718</f>
        <v>0</v>
      </c>
      <c r="R718" s="318">
        <f>SUM(Q593:Q718)</f>
        <v>1</v>
      </c>
      <c r="S718" s="318">
        <f>R718/$X$2</f>
        <v>4.3478260869565216E-2</v>
      </c>
      <c r="T718" s="318">
        <f>IF(S718&gt;=$X$3,1,0)</f>
        <v>0</v>
      </c>
      <c r="U718" s="318">
        <f>O718*T718+P718*T718</f>
        <v>0</v>
      </c>
    </row>
    <row r="719" spans="1:21" s="318" customFormat="1" x14ac:dyDescent="0.2">
      <c r="A719" s="322">
        <v>37580</v>
      </c>
      <c r="B719" s="321">
        <v>117.019997</v>
      </c>
      <c r="C719" s="320">
        <f>LN(B719/B718)</f>
        <v>-6.558551736931725E-3</v>
      </c>
      <c r="D719" s="320">
        <f>AVERAGE(C699:C719)</f>
        <v>-1.1736571281867471E-3</v>
      </c>
      <c r="E719" s="318">
        <f>_xlfn.STDEV.S(C699:C719)</f>
        <v>1.1692100443648721E-2</v>
      </c>
      <c r="F719" s="318">
        <f>E719*(21/(21-1.5))</f>
        <v>1.2591492785467853E-2</v>
      </c>
      <c r="G719" s="318">
        <f>_xlfn.VAR.S(C699:C719)</f>
        <v>1.3670521278437059E-4</v>
      </c>
      <c r="H719" s="318">
        <f>G719*(21/(21-1))</f>
        <v>1.4354047342358912E-4</v>
      </c>
      <c r="I719" s="320">
        <f>(SUM(C656:C676)*1+SUM(C677:C697)*2+SUM(C698:C718)*3)/6</f>
        <v>-2.2498310136800675E-2</v>
      </c>
      <c r="J719" s="318">
        <f>IF(C719*O719&lt;&gt;0,C719,0)</f>
        <v>0</v>
      </c>
      <c r="K719" s="318" t="str">
        <f>IF(C719*O719=0,"",C719)</f>
        <v/>
      </c>
      <c r="O719" s="318">
        <f>IF(ISBLANK(L719),0,1)</f>
        <v>0</v>
      </c>
      <c r="P719" s="318">
        <f>IF(ISBLANK(M719),0,1)</f>
        <v>0</v>
      </c>
      <c r="Q719" s="318">
        <f>O719+P719</f>
        <v>0</v>
      </c>
      <c r="R719" s="318">
        <f>SUM(Q594:Q719)</f>
        <v>1</v>
      </c>
      <c r="S719" s="318">
        <f>R719/$X$2</f>
        <v>4.3478260869565216E-2</v>
      </c>
      <c r="T719" s="318">
        <f>IF(S719&gt;=$X$3,1,0)</f>
        <v>0</v>
      </c>
      <c r="U719" s="318">
        <f>O719*T719+P719*T719</f>
        <v>0</v>
      </c>
    </row>
    <row r="720" spans="1:21" s="318" customFormat="1" x14ac:dyDescent="0.2">
      <c r="A720" s="322">
        <v>37581</v>
      </c>
      <c r="B720" s="321">
        <v>119.629997</v>
      </c>
      <c r="C720" s="320">
        <f>LN(B720/B719)</f>
        <v>2.2058786382044358E-2</v>
      </c>
      <c r="D720" s="320">
        <f>AVERAGE(C700:C720)</f>
        <v>2.3142966538680841E-4</v>
      </c>
      <c r="E720" s="318">
        <f>_xlfn.STDEV.S(C700:C720)</f>
        <v>1.263531401770087E-2</v>
      </c>
      <c r="F720" s="318">
        <f>E720*(21/(21-1.5))</f>
        <v>1.3607261249831706E-2</v>
      </c>
      <c r="G720" s="318">
        <f>_xlfn.VAR.S(C700:C720)</f>
        <v>1.5965116032590809E-4</v>
      </c>
      <c r="H720" s="318">
        <f>G720*(21/(21-1))</f>
        <v>1.676337183422035E-4</v>
      </c>
      <c r="I720" s="320">
        <f>(SUM(C657:C677)*1+SUM(C678:C698)*2+SUM(C699:C719)*3)/6</f>
        <v>-2.2053610716386413E-2</v>
      </c>
      <c r="J720" s="318">
        <f>IF(C720*O720&lt;&gt;0,C720,0)</f>
        <v>0</v>
      </c>
      <c r="K720" s="318" t="str">
        <f>IF(C720*O720=0,"",C720)</f>
        <v/>
      </c>
      <c r="O720" s="318">
        <f>IF(ISBLANK(L720),0,1)</f>
        <v>0</v>
      </c>
      <c r="P720" s="318">
        <f>IF(ISBLANK(M720),0,1)</f>
        <v>0</v>
      </c>
      <c r="Q720" s="318">
        <f>O720+P720</f>
        <v>0</v>
      </c>
      <c r="R720" s="318">
        <f>SUM(Q595:Q720)</f>
        <v>1</v>
      </c>
      <c r="S720" s="318">
        <f>R720/$X$2</f>
        <v>4.3478260869565216E-2</v>
      </c>
      <c r="T720" s="318">
        <f>IF(S720&gt;=$X$3,1,0)</f>
        <v>0</v>
      </c>
      <c r="U720" s="318">
        <f>O720*T720+P720*T720</f>
        <v>0</v>
      </c>
    </row>
    <row r="721" spans="1:21" s="318" customFormat="1" x14ac:dyDescent="0.2">
      <c r="A721" s="322">
        <v>37582</v>
      </c>
      <c r="B721" s="321">
        <v>120.07</v>
      </c>
      <c r="C721" s="320">
        <f>LN(B721/B720)</f>
        <v>3.671284937135832E-3</v>
      </c>
      <c r="D721" s="320">
        <f>AVERAGE(C701:C721)</f>
        <v>9.2910348314757839E-4</v>
      </c>
      <c r="E721" s="318">
        <f>_xlfn.STDEV.S(C701:C721)</f>
        <v>1.2387374527256962E-2</v>
      </c>
      <c r="F721" s="318">
        <f>E721*(21/(21-1.5))</f>
        <v>1.3340249490892112E-2</v>
      </c>
      <c r="G721" s="318">
        <f>_xlfn.VAR.S(C701:C721)</f>
        <v>1.5344704767853462E-4</v>
      </c>
      <c r="H721" s="318">
        <f>G721*(21/(21-1))</f>
        <v>1.6111940006246136E-4</v>
      </c>
      <c r="I721" s="320">
        <f>(SUM(C658:C678)*1+SUM(C679:C699)*2+SUM(C700:C720)*3)/6</f>
        <v>-1.3401177621902703E-2</v>
      </c>
      <c r="J721" s="318">
        <f>IF(C721*O721&lt;&gt;0,C721,0)</f>
        <v>0</v>
      </c>
      <c r="K721" s="318" t="str">
        <f>IF(C721*O721=0,"",C721)</f>
        <v/>
      </c>
      <c r="O721" s="318">
        <f>IF(ISBLANK(L721),0,1)</f>
        <v>0</v>
      </c>
      <c r="P721" s="318">
        <f>IF(ISBLANK(M721),0,1)</f>
        <v>0</v>
      </c>
      <c r="Q721" s="318">
        <f>O721+P721</f>
        <v>0</v>
      </c>
      <c r="R721" s="318">
        <f>SUM(Q596:Q721)</f>
        <v>1</v>
      </c>
      <c r="S721" s="318">
        <f>R721/$X$2</f>
        <v>4.3478260869565216E-2</v>
      </c>
      <c r="T721" s="318">
        <f>IF(S721&gt;=$X$3,1,0)</f>
        <v>0</v>
      </c>
      <c r="U721" s="318">
        <f>O721*T721+P721*T721</f>
        <v>0</v>
      </c>
    </row>
    <row r="722" spans="1:21" s="318" customFormat="1" x14ac:dyDescent="0.2">
      <c r="A722" s="322">
        <v>37586</v>
      </c>
      <c r="B722" s="321">
        <v>119.779999</v>
      </c>
      <c r="C722" s="320">
        <f>LN(B722/B721)</f>
        <v>-2.4181875549493794E-3</v>
      </c>
      <c r="D722" s="320">
        <f>AVERAGE(C702:C722)</f>
        <v>5.1160751964242953E-4</v>
      </c>
      <c r="E722" s="318">
        <f>_xlfn.STDEV.S(C702:C722)</f>
        <v>1.2343231351836613E-2</v>
      </c>
      <c r="F722" s="318">
        <f>E722*(21/(21-1.5))</f>
        <v>1.3292710686593275E-2</v>
      </c>
      <c r="G722" s="318">
        <f>_xlfn.VAR.S(C702:C722)</f>
        <v>1.5235536020496231E-4</v>
      </c>
      <c r="H722" s="318">
        <f>G722*(21/(21-1))</f>
        <v>1.5997312821521042E-4</v>
      </c>
      <c r="I722" s="320">
        <f>(SUM(C659:C679)*1+SUM(C680:C700)*2+SUM(C701:C721)*3)/6</f>
        <v>-7.1427065807651369E-3</v>
      </c>
      <c r="J722" s="318">
        <f>IF(C722*O722&lt;&gt;0,C722,0)</f>
        <v>0</v>
      </c>
      <c r="K722" s="318" t="str">
        <f>IF(C722*O722=0,"",C722)</f>
        <v/>
      </c>
      <c r="O722" s="318">
        <f>IF(ISBLANK(L722),0,1)</f>
        <v>0</v>
      </c>
      <c r="P722" s="318">
        <f>IF(ISBLANK(M722),0,1)</f>
        <v>0</v>
      </c>
      <c r="Q722" s="318">
        <f>O722+P722</f>
        <v>0</v>
      </c>
      <c r="R722" s="318">
        <f>SUM(Q597:Q722)</f>
        <v>1</v>
      </c>
      <c r="S722" s="318">
        <f>R722/$X$2</f>
        <v>4.3478260869565216E-2</v>
      </c>
      <c r="T722" s="318">
        <f>IF(S722&gt;=$X$3,1,0)</f>
        <v>0</v>
      </c>
      <c r="U722" s="318">
        <f>O722*T722+P722*T722</f>
        <v>0</v>
      </c>
    </row>
    <row r="723" spans="1:21" s="318" customFormat="1" x14ac:dyDescent="0.2">
      <c r="A723" s="322">
        <v>37587</v>
      </c>
      <c r="B723" s="321">
        <v>121.510002</v>
      </c>
      <c r="C723" s="320">
        <f>LN(B723/B722)</f>
        <v>1.4339861892393753E-2</v>
      </c>
      <c r="D723" s="320">
        <f>AVERAGE(C703:C723)</f>
        <v>1.7156852941274804E-3</v>
      </c>
      <c r="E723" s="318">
        <f>_xlfn.STDEV.S(C703:C723)</f>
        <v>1.2402843268798652E-2</v>
      </c>
      <c r="F723" s="318">
        <f>E723*(21/(21-1.5))</f>
        <v>1.3356908135629317E-2</v>
      </c>
      <c r="G723" s="318">
        <f>_xlfn.VAR.S(C703:C723)</f>
        <v>1.5383052115038403E-4</v>
      </c>
      <c r="H723" s="318">
        <f>G723*(21/(21-1))</f>
        <v>1.6152204720790324E-4</v>
      </c>
      <c r="I723" s="320">
        <f>(SUM(C660:C680)*1+SUM(C681:C701)*2+SUM(C702:C722)*3)/6</f>
        <v>-4.3748246720811167E-3</v>
      </c>
      <c r="J723" s="318">
        <f>IF(C723*O723&lt;&gt;0,C723,0)</f>
        <v>0</v>
      </c>
      <c r="K723" s="318" t="str">
        <f>IF(C723*O723=0,"",C723)</f>
        <v/>
      </c>
      <c r="O723" s="318">
        <f>IF(ISBLANK(L723),0,1)</f>
        <v>0</v>
      </c>
      <c r="P723" s="318">
        <f>IF(ISBLANK(M723),0,1)</f>
        <v>0</v>
      </c>
      <c r="Q723" s="318">
        <f>O723+P723</f>
        <v>0</v>
      </c>
      <c r="R723" s="318">
        <f>SUM(Q598:Q723)</f>
        <v>1</v>
      </c>
      <c r="S723" s="318">
        <f>R723/$X$2</f>
        <v>4.3478260869565216E-2</v>
      </c>
      <c r="T723" s="318">
        <f>IF(S723&gt;=$X$3,1,0)</f>
        <v>0</v>
      </c>
      <c r="U723" s="318">
        <f>O723*T723+P723*T723</f>
        <v>0</v>
      </c>
    </row>
    <row r="724" spans="1:21" s="318" customFormat="1" x14ac:dyDescent="0.2">
      <c r="A724" s="322">
        <v>37588</v>
      </c>
      <c r="B724" s="321">
        <v>123.949997</v>
      </c>
      <c r="C724" s="320">
        <f>LN(B724/B723)</f>
        <v>1.9881653897820439E-2</v>
      </c>
      <c r="D724" s="320">
        <f>AVERAGE(C704:C724)</f>
        <v>2.5893579955273078E-3</v>
      </c>
      <c r="E724" s="318">
        <f>_xlfn.STDEV.S(C704:C724)</f>
        <v>1.302027387630332E-2</v>
      </c>
      <c r="F724" s="318">
        <f>E724*(21/(21-1.5))</f>
        <v>1.4021833405249729E-2</v>
      </c>
      <c r="G724" s="318">
        <f>_xlfn.VAR.S(C704:C724)</f>
        <v>1.6952753181394671E-4</v>
      </c>
      <c r="H724" s="318">
        <f>G724*(21/(21-1))</f>
        <v>1.7800390840464405E-4</v>
      </c>
      <c r="I724" s="320">
        <f>(SUM(C661:C681)*1+SUM(C682:C702)*2+SUM(C703:C723)*3)/6</f>
        <v>-2.2920490150735626E-4</v>
      </c>
      <c r="J724" s="318">
        <f>IF(C724*O724&lt;&gt;0,C724,0)</f>
        <v>0</v>
      </c>
      <c r="K724" s="318" t="str">
        <f>IF(C724*O724=0,"",C724)</f>
        <v/>
      </c>
      <c r="O724" s="318">
        <f>IF(ISBLANK(L724),0,1)</f>
        <v>0</v>
      </c>
      <c r="P724" s="318">
        <f>IF(ISBLANK(M724),0,1)</f>
        <v>0</v>
      </c>
      <c r="Q724" s="318">
        <f>O724+P724</f>
        <v>0</v>
      </c>
      <c r="R724" s="318">
        <f>SUM(Q599:Q724)</f>
        <v>1</v>
      </c>
      <c r="S724" s="318">
        <f>R724/$X$2</f>
        <v>4.3478260869565216E-2</v>
      </c>
      <c r="T724" s="318">
        <f>IF(S724&gt;=$X$3,1,0)</f>
        <v>0</v>
      </c>
      <c r="U724" s="318">
        <f>O724*T724+P724*T724</f>
        <v>0</v>
      </c>
    </row>
    <row r="725" spans="1:21" s="318" customFormat="1" x14ac:dyDescent="0.2">
      <c r="A725" s="322">
        <v>37589</v>
      </c>
      <c r="B725" s="321">
        <v>123.949997</v>
      </c>
      <c r="C725" s="320">
        <f>LN(B725/B724)</f>
        <v>0</v>
      </c>
      <c r="D725" s="320">
        <f>AVERAGE(C705:C725)</f>
        <v>3.453061488626479E-3</v>
      </c>
      <c r="E725" s="318">
        <f>_xlfn.STDEV.S(C705:C725)</f>
        <v>1.2149024197191051E-2</v>
      </c>
      <c r="F725" s="318">
        <f>E725*(21/(21-1.5))</f>
        <v>1.3083564520051902E-2</v>
      </c>
      <c r="G725" s="318">
        <f>_xlfn.VAR.S(C705:C725)</f>
        <v>1.4759878894393365E-4</v>
      </c>
      <c r="H725" s="318">
        <f>G725*(21/(21-1))</f>
        <v>1.5497872839113035E-4</v>
      </c>
      <c r="I725" s="320">
        <f>(SUM(C662:C682)*1+SUM(C683:C703)*2+SUM(C704:C724)*3)/6</f>
        <v>1.3152731816883719E-2</v>
      </c>
      <c r="J725" s="318">
        <f>IF(C725*O725&lt;&gt;0,C725,0)</f>
        <v>0</v>
      </c>
      <c r="K725" s="318" t="str">
        <f>IF(C725*O725=0,"",C725)</f>
        <v/>
      </c>
      <c r="O725" s="318">
        <f>IF(ISBLANK(L725),0,1)</f>
        <v>0</v>
      </c>
      <c r="P725" s="318">
        <f>IF(ISBLANK(M725),0,1)</f>
        <v>0</v>
      </c>
      <c r="Q725" s="318">
        <f>O725+P725</f>
        <v>0</v>
      </c>
      <c r="R725" s="318">
        <f>SUM(Q600:Q725)</f>
        <v>1</v>
      </c>
      <c r="S725" s="318">
        <f>R725/$X$2</f>
        <v>4.3478260869565216E-2</v>
      </c>
      <c r="T725" s="318">
        <f>IF(S725&gt;=$X$3,1,0)</f>
        <v>0</v>
      </c>
      <c r="U725" s="318">
        <f>O725*T725+P725*T725</f>
        <v>0</v>
      </c>
    </row>
    <row r="726" spans="1:21" s="318" customFormat="1" x14ac:dyDescent="0.2">
      <c r="A726" s="322">
        <v>37592</v>
      </c>
      <c r="B726" s="321">
        <v>127.989998</v>
      </c>
      <c r="C726" s="320">
        <f>LN(B726/B725)</f>
        <v>3.2073885963588171E-2</v>
      </c>
      <c r="D726" s="320">
        <f>AVERAGE(C706:C726)</f>
        <v>4.8525098828749377E-3</v>
      </c>
      <c r="E726" s="318">
        <f>_xlfn.STDEV.S(C706:C726)</f>
        <v>1.3655421273904043E-2</v>
      </c>
      <c r="F726" s="318">
        <f>E726*(21/(21-1.5))</f>
        <v>1.4705838294973584E-2</v>
      </c>
      <c r="G726" s="318">
        <f>_xlfn.VAR.S(C706:C726)</f>
        <v>1.8647053016779109E-4</v>
      </c>
      <c r="H726" s="318">
        <f>G726*(21/(21-1))</f>
        <v>1.9579405667618065E-4</v>
      </c>
      <c r="I726" s="320">
        <f>(SUM(C663:C683)*1+SUM(C684:C704)*2+SUM(C705:C725)*3)/6</f>
        <v>2.2711745023344859E-2</v>
      </c>
      <c r="J726" s="318">
        <f>IF(C726*O726&lt;&gt;0,C726,0)</f>
        <v>0</v>
      </c>
      <c r="K726" s="318" t="str">
        <f>IF(C726*O726=0,"",C726)</f>
        <v/>
      </c>
      <c r="O726" s="318">
        <f>IF(ISBLANK(L726),0,1)</f>
        <v>0</v>
      </c>
      <c r="P726" s="318">
        <f>IF(ISBLANK(M726),0,1)</f>
        <v>0</v>
      </c>
      <c r="Q726" s="318">
        <f>O726+P726</f>
        <v>0</v>
      </c>
      <c r="R726" s="318">
        <f>SUM(Q601:Q726)</f>
        <v>1</v>
      </c>
      <c r="S726" s="318">
        <f>R726/$X$2</f>
        <v>4.3478260869565216E-2</v>
      </c>
      <c r="T726" s="318">
        <f>IF(S726&gt;=$X$3,1,0)</f>
        <v>0</v>
      </c>
      <c r="U726" s="318">
        <f>O726*T726+P726*T726</f>
        <v>0</v>
      </c>
    </row>
    <row r="727" spans="1:21" s="318" customFormat="1" x14ac:dyDescent="0.2">
      <c r="A727" s="322">
        <v>37593</v>
      </c>
      <c r="B727" s="321">
        <v>124.66999800000001</v>
      </c>
      <c r="C727" s="320">
        <f>LN(B727/B726)</f>
        <v>-2.6281889926947802E-2</v>
      </c>
      <c r="D727" s="320">
        <f>AVERAGE(C707:C727)</f>
        <v>2.8286713546595778E-3</v>
      </c>
      <c r="E727" s="318">
        <f>_xlfn.STDEV.S(C707:C727)</f>
        <v>1.4972568869872518E-2</v>
      </c>
      <c r="F727" s="318">
        <f>E727*(21/(21-1.5))</f>
        <v>1.6124304936785787E-2</v>
      </c>
      <c r="G727" s="318">
        <f>_xlfn.VAR.S(C707:C727)</f>
        <v>2.2417781856307563E-4</v>
      </c>
      <c r="H727" s="318">
        <f>G727*(21/(21-1))</f>
        <v>2.3538670949122941E-4</v>
      </c>
      <c r="I727" s="320">
        <f>(SUM(C664:C684)*1+SUM(C685:C705)*2+SUM(C706:C726)*3)/6</f>
        <v>3.6028032344934589E-2</v>
      </c>
      <c r="J727" s="318">
        <f>IF(C727*O727&lt;&gt;0,C727,0)</f>
        <v>0</v>
      </c>
      <c r="K727" s="318" t="str">
        <f>IF(C727*O727=0,"",C727)</f>
        <v/>
      </c>
      <c r="O727" s="318">
        <f>IF(ISBLANK(L727),0,1)</f>
        <v>0</v>
      </c>
      <c r="P727" s="318">
        <f>IF(ISBLANK(M727),0,1)</f>
        <v>0</v>
      </c>
      <c r="Q727" s="318">
        <f>O727+P727</f>
        <v>0</v>
      </c>
      <c r="R727" s="318">
        <f>SUM(Q602:Q727)</f>
        <v>1</v>
      </c>
      <c r="S727" s="318">
        <f>R727/$X$2</f>
        <v>4.3478260869565216E-2</v>
      </c>
      <c r="T727" s="318">
        <f>IF(S727&gt;=$X$3,1,0)</f>
        <v>0</v>
      </c>
      <c r="U727" s="318">
        <f>O727*T727+P727*T727</f>
        <v>0</v>
      </c>
    </row>
    <row r="728" spans="1:21" s="318" customFormat="1" x14ac:dyDescent="0.2">
      <c r="A728" s="322">
        <v>37594</v>
      </c>
      <c r="B728" s="321">
        <v>124.790001</v>
      </c>
      <c r="C728" s="320">
        <f>LN(B728/B727)</f>
        <v>9.6210221869390462E-4</v>
      </c>
      <c r="D728" s="320">
        <f>AVERAGE(C708:C728)</f>
        <v>3.2652107708878502E-3</v>
      </c>
      <c r="E728" s="318">
        <f>_xlfn.STDEV.S(C708:C728)</f>
        <v>1.4767009973947929E-2</v>
      </c>
      <c r="F728" s="318">
        <f>E728*(21/(21-1.5))</f>
        <v>1.5902933818097768E-2</v>
      </c>
      <c r="G728" s="318">
        <f>_xlfn.VAR.S(C708:C728)</f>
        <v>2.1806458357067761E-4</v>
      </c>
      <c r="H728" s="318">
        <f>G728*(21/(21-1))</f>
        <v>2.289678127492115E-4</v>
      </c>
      <c r="I728" s="320">
        <f>(SUM(C665:C685)*1+SUM(C686:C706)*2+SUM(C707:C727)*3)/6</f>
        <v>1.9165810557089834E-2</v>
      </c>
      <c r="J728" s="318">
        <f>IF(C728*O728&lt;&gt;0,C728,0)</f>
        <v>0</v>
      </c>
      <c r="K728" s="318" t="str">
        <f>IF(C728*O728=0,"",C728)</f>
        <v/>
      </c>
      <c r="O728" s="318">
        <f>IF(ISBLANK(L728),0,1)</f>
        <v>0</v>
      </c>
      <c r="P728" s="318">
        <f>IF(ISBLANK(M728),0,1)</f>
        <v>0</v>
      </c>
      <c r="Q728" s="318">
        <f>O728+P728</f>
        <v>0</v>
      </c>
      <c r="R728" s="318">
        <f>SUM(Q603:Q728)</f>
        <v>1</v>
      </c>
      <c r="S728" s="318">
        <f>R728/$X$2</f>
        <v>4.3478260869565216E-2</v>
      </c>
      <c r="T728" s="318">
        <f>IF(S728&gt;=$X$3,1,0)</f>
        <v>0</v>
      </c>
      <c r="U728" s="318">
        <f>O728*T728+P728*T728</f>
        <v>0</v>
      </c>
    </row>
    <row r="729" spans="1:21" s="318" customFormat="1" x14ac:dyDescent="0.2">
      <c r="A729" s="322">
        <v>37595</v>
      </c>
      <c r="B729" s="321">
        <v>122.879997</v>
      </c>
      <c r="C729" s="320">
        <f>LN(B729/B728)</f>
        <v>-1.5424087547926284E-2</v>
      </c>
      <c r="D729" s="320">
        <f>AVERAGE(C709:C729)</f>
        <v>1.002542132560456E-3</v>
      </c>
      <c r="E729" s="318">
        <f>_xlfn.STDEV.S(C709:C729)</f>
        <v>1.3733330567289806E-2</v>
      </c>
      <c r="F729" s="318">
        <f>E729*(21/(21-1.5))</f>
        <v>1.4789740610927483E-2</v>
      </c>
      <c r="G729" s="318">
        <f>_xlfn.VAR.S(C709:C729)</f>
        <v>1.8860436847045655E-4</v>
      </c>
      <c r="H729" s="318">
        <f>G729*(21/(21-1))</f>
        <v>1.9803458689397939E-4</v>
      </c>
      <c r="I729" s="320">
        <f>(SUM(C666:C686)*1+SUM(C687:C707)*2+SUM(C708:C728)*3)/6</f>
        <v>2.4051236518728338E-2</v>
      </c>
      <c r="J729" s="318">
        <f>IF(C729*O729&lt;&gt;0,C729,0)</f>
        <v>0</v>
      </c>
      <c r="K729" s="318" t="str">
        <f>IF(C729*O729=0,"",C729)</f>
        <v/>
      </c>
      <c r="O729" s="318">
        <f>IF(ISBLANK(L729),0,1)</f>
        <v>0</v>
      </c>
      <c r="P729" s="318">
        <f>IF(ISBLANK(M729),0,1)</f>
        <v>0</v>
      </c>
      <c r="Q729" s="318">
        <f>O729+P729</f>
        <v>0</v>
      </c>
      <c r="R729" s="318">
        <f>SUM(Q604:Q729)</f>
        <v>1</v>
      </c>
      <c r="S729" s="318">
        <f>R729/$X$2</f>
        <v>4.3478260869565216E-2</v>
      </c>
      <c r="T729" s="318">
        <f>IF(S729&gt;=$X$3,1,0)</f>
        <v>0</v>
      </c>
      <c r="U729" s="318">
        <f>O729*T729+P729*T729</f>
        <v>0</v>
      </c>
    </row>
    <row r="730" spans="1:21" s="318" customFormat="1" x14ac:dyDescent="0.2">
      <c r="A730" s="322">
        <v>37596</v>
      </c>
      <c r="B730" s="321">
        <v>117.029999</v>
      </c>
      <c r="C730" s="320">
        <f>LN(B730/B729)</f>
        <v>-4.8777941343442002E-2</v>
      </c>
      <c r="D730" s="320">
        <f>AVERAGE(C710:C730)</f>
        <v>-1.0742039933053925E-3</v>
      </c>
      <c r="E730" s="318">
        <f>_xlfn.STDEV.S(C710:C730)</f>
        <v>1.7495083972611843E-2</v>
      </c>
      <c r="F730" s="318">
        <f>E730*(21/(21-1.5))</f>
        <v>1.8840859662812754E-2</v>
      </c>
      <c r="G730" s="318">
        <f>_xlfn.VAR.S(C710:C730)</f>
        <v>3.0607796320873974E-4</v>
      </c>
      <c r="H730" s="318">
        <f>G730*(21/(21-1))</f>
        <v>3.2138186136917676E-4</v>
      </c>
      <c r="I730" s="320">
        <f>(SUM(C667:C687)*1+SUM(C688:C708)*2+SUM(C709:C729)*3)/6</f>
        <v>1.3241888787762999E-2</v>
      </c>
      <c r="J730" s="318">
        <f>IF(C730*O730&lt;&gt;0,C730,0)</f>
        <v>0</v>
      </c>
      <c r="K730" s="318" t="str">
        <f>IF(C730*O730=0,"",C730)</f>
        <v/>
      </c>
      <c r="O730" s="318">
        <f>IF(ISBLANK(L730),0,1)</f>
        <v>0</v>
      </c>
      <c r="P730" s="318">
        <f>IF(ISBLANK(M730),0,1)</f>
        <v>0</v>
      </c>
      <c r="Q730" s="318">
        <f>O730+P730</f>
        <v>0</v>
      </c>
      <c r="R730" s="318">
        <f>SUM(Q605:Q730)</f>
        <v>1</v>
      </c>
      <c r="S730" s="318">
        <f>R730/$X$2</f>
        <v>4.3478260869565216E-2</v>
      </c>
      <c r="T730" s="318">
        <f>IF(S730&gt;=$X$3,1,0)</f>
        <v>0</v>
      </c>
      <c r="U730" s="318">
        <f>O730*T730+P730*T730</f>
        <v>0</v>
      </c>
    </row>
    <row r="731" spans="1:21" s="318" customFormat="1" x14ac:dyDescent="0.2">
      <c r="A731" s="322">
        <v>37599</v>
      </c>
      <c r="B731" s="321">
        <v>117.349998</v>
      </c>
      <c r="C731" s="320">
        <f>LN(B731/B730)</f>
        <v>2.7306016121413949E-3</v>
      </c>
      <c r="D731" s="320">
        <f>AVERAGE(C711:C731)</f>
        <v>-1.2574209562999236E-3</v>
      </c>
      <c r="E731" s="318">
        <f>_xlfn.STDEV.S(C711:C731)</f>
        <v>1.7430967028183225E-2</v>
      </c>
      <c r="F731" s="318">
        <f>E731*(21/(21-1.5))</f>
        <v>1.8771810645735781E-2</v>
      </c>
      <c r="G731" s="318">
        <f>_xlfn.VAR.S(C711:C731)</f>
        <v>3.0383861153761071E-4</v>
      </c>
      <c r="H731" s="318">
        <f>G731*(21/(21-1))</f>
        <v>3.1903054211449125E-4</v>
      </c>
      <c r="I731" s="320">
        <f>(SUM(C668:C688)*1+SUM(C689:C709)*2+SUM(C710:C730)*3)/6</f>
        <v>-4.1468738696061325E-3</v>
      </c>
      <c r="J731" s="318">
        <f>IF(C731*O731&lt;&gt;0,C731,0)</f>
        <v>0</v>
      </c>
      <c r="K731" s="318" t="str">
        <f>IF(C731*O731=0,"",C731)</f>
        <v/>
      </c>
      <c r="O731" s="318">
        <f>IF(ISBLANK(L731),0,1)</f>
        <v>0</v>
      </c>
      <c r="P731" s="318">
        <f>IF(ISBLANK(M731),0,1)</f>
        <v>0</v>
      </c>
      <c r="Q731" s="318">
        <f>O731+P731</f>
        <v>0</v>
      </c>
      <c r="R731" s="318">
        <f>SUM(Q606:Q731)</f>
        <v>1</v>
      </c>
      <c r="S731" s="318">
        <f>R731/$X$2</f>
        <v>4.3478260869565216E-2</v>
      </c>
      <c r="T731" s="318">
        <f>IF(S731&gt;=$X$3,1,0)</f>
        <v>0</v>
      </c>
      <c r="U731" s="318">
        <f>O731*T731+P731*T731</f>
        <v>0</v>
      </c>
    </row>
    <row r="732" spans="1:21" s="318" customFormat="1" x14ac:dyDescent="0.2">
      <c r="A732" s="322">
        <v>37600</v>
      </c>
      <c r="B732" s="321">
        <v>118.050003</v>
      </c>
      <c r="C732" s="320">
        <f>LN(B732/B731)</f>
        <v>5.9473836904835303E-3</v>
      </c>
      <c r="D732" s="320">
        <f>AVERAGE(C712:C732)</f>
        <v>-6.8880585556781984E-4</v>
      </c>
      <c r="E732" s="318">
        <f>_xlfn.STDEV.S(C712:C732)</f>
        <v>1.7463477451021881E-2</v>
      </c>
      <c r="F732" s="318">
        <f>E732*(21/(21-1.5))</f>
        <v>1.8806821870331256E-2</v>
      </c>
      <c r="G732" s="318">
        <f>_xlfn.VAR.S(C712:C732)</f>
        <v>3.0497304468234967E-4</v>
      </c>
      <c r="H732" s="318">
        <f>G732*(21/(21-1))</f>
        <v>3.2022169691646717E-4</v>
      </c>
      <c r="I732" s="320">
        <f>(SUM(C669:C689)*1+SUM(C690:C710)*2+SUM(C711:C731)*3)/6</f>
        <v>-6.3739327270098218E-3</v>
      </c>
      <c r="J732" s="318">
        <f>IF(C732*O732&lt;&gt;0,C732,0)</f>
        <v>0</v>
      </c>
      <c r="K732" s="318" t="str">
        <f>IF(C732*O732=0,"",C732)</f>
        <v/>
      </c>
      <c r="O732" s="318">
        <f>IF(ISBLANK(L732),0,1)</f>
        <v>0</v>
      </c>
      <c r="P732" s="318">
        <f>IF(ISBLANK(M732),0,1)</f>
        <v>0</v>
      </c>
      <c r="Q732" s="318">
        <f>O732+P732</f>
        <v>0</v>
      </c>
      <c r="R732" s="318">
        <f>SUM(Q607:Q732)</f>
        <v>1</v>
      </c>
      <c r="S732" s="318">
        <f>R732/$X$2</f>
        <v>4.3478260869565216E-2</v>
      </c>
      <c r="T732" s="318">
        <f>IF(S732&gt;=$X$3,1,0)</f>
        <v>0</v>
      </c>
      <c r="U732" s="318">
        <f>O732*T732+P732*T732</f>
        <v>0</v>
      </c>
    </row>
    <row r="733" spans="1:21" s="318" customFormat="1" x14ac:dyDescent="0.2">
      <c r="A733" s="322">
        <v>37601</v>
      </c>
      <c r="B733" s="321">
        <v>118.730003</v>
      </c>
      <c r="C733" s="320">
        <f>LN(B733/B732)</f>
        <v>5.7437440006317614E-3</v>
      </c>
      <c r="D733" s="320">
        <f>AVERAGE(C713:C733)</f>
        <v>3.3001797296919593E-4</v>
      </c>
      <c r="E733" s="318">
        <f>_xlfn.STDEV.S(C713:C733)</f>
        <v>1.7168512815062962E-2</v>
      </c>
      <c r="F733" s="318">
        <f>E733*(21/(21-1.5))</f>
        <v>1.8489167646990882E-2</v>
      </c>
      <c r="G733" s="318">
        <f>_xlfn.VAR.S(C713:C733)</f>
        <v>2.947578322809811E-4</v>
      </c>
      <c r="H733" s="318">
        <f>G733*(21/(21-1))</f>
        <v>3.0949572389503015E-4</v>
      </c>
      <c r="I733" s="320">
        <f>(SUM(C670:C690)*1+SUM(C691:C711)*2+SUM(C712:C732)*3)/6</f>
        <v>6.4420857298559209E-4</v>
      </c>
      <c r="J733" s="318">
        <f>IF(C733*O733&lt;&gt;0,C733,0)</f>
        <v>0</v>
      </c>
      <c r="K733" s="318" t="str">
        <f>IF(C733*O733=0,"",C733)</f>
        <v/>
      </c>
      <c r="O733" s="318">
        <f>IF(ISBLANK(L733),0,1)</f>
        <v>0</v>
      </c>
      <c r="P733" s="318">
        <f>IF(ISBLANK(M733),0,1)</f>
        <v>0</v>
      </c>
      <c r="Q733" s="318">
        <f>O733+P733</f>
        <v>0</v>
      </c>
      <c r="R733" s="318">
        <f>SUM(Q608:Q733)</f>
        <v>1</v>
      </c>
      <c r="S733" s="318">
        <f>R733/$X$2</f>
        <v>4.3478260869565216E-2</v>
      </c>
      <c r="T733" s="318">
        <f>IF(S733&gt;=$X$3,1,0)</f>
        <v>0</v>
      </c>
      <c r="U733" s="318">
        <f>O733*T733+P733*T733</f>
        <v>0</v>
      </c>
    </row>
    <row r="734" spans="1:21" s="318" customFormat="1" x14ac:dyDescent="0.2">
      <c r="A734" s="322">
        <v>37602</v>
      </c>
      <c r="B734" s="321">
        <v>118.25</v>
      </c>
      <c r="C734" s="320">
        <f>LN(B734/B733)</f>
        <v>-4.0510055730715797E-3</v>
      </c>
      <c r="D734" s="320">
        <f>AVERAGE(C714:C734)</f>
        <v>5.9159850091387823E-4</v>
      </c>
      <c r="E734" s="318">
        <f>_xlfn.STDEV.S(C714:C734)</f>
        <v>1.7051998396800633E-2</v>
      </c>
      <c r="F734" s="318">
        <f>E734*(21/(21-1.5))</f>
        <v>1.8363690581169913E-2</v>
      </c>
      <c r="G734" s="318">
        <f>_xlfn.VAR.S(C714:C734)</f>
        <v>2.9077064932449129E-4</v>
      </c>
      <c r="H734" s="318">
        <f>G734*(21/(21-1))</f>
        <v>3.0530918179071586E-4</v>
      </c>
      <c r="I734" s="320">
        <f>(SUM(C671:C691)*1+SUM(C692:C712)*2+SUM(C713:C733)*3)/6</f>
        <v>4.1560584848754903E-3</v>
      </c>
      <c r="J734" s="318">
        <f>IF(C734*O734&lt;&gt;0,C734,0)</f>
        <v>0</v>
      </c>
      <c r="K734" s="318" t="str">
        <f>IF(C734*O734=0,"",C734)</f>
        <v/>
      </c>
      <c r="O734" s="318">
        <f>IF(ISBLANK(L734),0,1)</f>
        <v>0</v>
      </c>
      <c r="P734" s="318">
        <f>IF(ISBLANK(M734),0,1)</f>
        <v>0</v>
      </c>
      <c r="Q734" s="318">
        <f>O734+P734</f>
        <v>0</v>
      </c>
      <c r="R734" s="318">
        <f>SUM(Q609:Q734)</f>
        <v>1</v>
      </c>
      <c r="S734" s="318">
        <f>R734/$X$2</f>
        <v>4.3478260869565216E-2</v>
      </c>
      <c r="T734" s="318">
        <f>IF(S734&gt;=$X$3,1,0)</f>
        <v>0</v>
      </c>
      <c r="U734" s="318">
        <f>O734*T734+P734*T734</f>
        <v>0</v>
      </c>
    </row>
    <row r="735" spans="1:21" s="318" customFormat="1" x14ac:dyDescent="0.2">
      <c r="A735" s="322">
        <v>37603</v>
      </c>
      <c r="B735" s="321">
        <v>117.44000200000001</v>
      </c>
      <c r="C735" s="320">
        <f>LN(B735/B734)</f>
        <v>-6.8734454758642262E-3</v>
      </c>
      <c r="D735" s="320">
        <f>AVERAGE(C715:C735)</f>
        <v>7.7103550942352785E-5</v>
      </c>
      <c r="E735" s="318">
        <f>_xlfn.STDEV.S(C715:C735)</f>
        <v>1.7109105475887575E-2</v>
      </c>
      <c r="F735" s="318">
        <f>E735*(21/(21-1.5))</f>
        <v>1.8425190512494312E-2</v>
      </c>
      <c r="G735" s="318">
        <f>_xlfn.VAR.S(C715:C735)</f>
        <v>2.9272149018504622E-4</v>
      </c>
      <c r="H735" s="318">
        <f>G735*(21/(21-1))</f>
        <v>3.0735756469429856E-4</v>
      </c>
      <c r="I735" s="320">
        <f>(SUM(C672:C692)*1+SUM(C693:C713)*2+SUM(C714:C734)*3)/6</f>
        <v>-6.1497312277852025E-3</v>
      </c>
      <c r="J735" s="318">
        <f>IF(C735*O735&lt;&gt;0,C735,0)</f>
        <v>0</v>
      </c>
      <c r="K735" s="318" t="str">
        <f>IF(C735*O735=0,"",C735)</f>
        <v/>
      </c>
      <c r="O735" s="318">
        <f>IF(ISBLANK(L735),0,1)</f>
        <v>0</v>
      </c>
      <c r="P735" s="318">
        <f>IF(ISBLANK(M735),0,1)</f>
        <v>0</v>
      </c>
      <c r="Q735" s="318">
        <f>O735+P735</f>
        <v>0</v>
      </c>
      <c r="R735" s="318">
        <f>SUM(Q610:Q735)</f>
        <v>1</v>
      </c>
      <c r="S735" s="318">
        <f>R735/$X$2</f>
        <v>4.3478260869565216E-2</v>
      </c>
      <c r="T735" s="318">
        <f>IF(S735&gt;=$X$3,1,0)</f>
        <v>0</v>
      </c>
      <c r="U735" s="318">
        <f>O735*T735+P735*T735</f>
        <v>0</v>
      </c>
    </row>
    <row r="736" spans="1:21" s="318" customFormat="1" x14ac:dyDescent="0.2">
      <c r="A736" s="322">
        <v>37607</v>
      </c>
      <c r="B736" s="321">
        <v>116.529999</v>
      </c>
      <c r="C736" s="320">
        <f>LN(B736/B735)</f>
        <v>-7.7788398924873723E-3</v>
      </c>
      <c r="D736" s="320">
        <f>AVERAGE(C716:C736)</f>
        <v>-4.1095084231217638E-4</v>
      </c>
      <c r="E736" s="318">
        <f>_xlfn.STDEV.S(C716:C736)</f>
        <v>1.7183445684165476E-2</v>
      </c>
      <c r="F736" s="318">
        <f>E736*(21/(21-1.5))</f>
        <v>1.850524919833205E-2</v>
      </c>
      <c r="G736" s="318">
        <f>_xlfn.VAR.S(C716:C736)</f>
        <v>2.9527080558066515E-4</v>
      </c>
      <c r="H736" s="318">
        <f>G736*(21/(21-1))</f>
        <v>3.100343458596984E-4</v>
      </c>
      <c r="I736" s="320">
        <f>(SUM(C673:C693)*1+SUM(C694:C714)*2+SUM(C715:C735)*3)/6</f>
        <v>-8.19914369012943E-3</v>
      </c>
      <c r="J736" s="318">
        <f>IF(C736*O736&lt;&gt;0,C736,0)</f>
        <v>0</v>
      </c>
      <c r="K736" s="318" t="str">
        <f>IF(C736*O736=0,"",C736)</f>
        <v/>
      </c>
      <c r="O736" s="318">
        <f>IF(ISBLANK(L736),0,1)</f>
        <v>0</v>
      </c>
      <c r="P736" s="318">
        <f>IF(ISBLANK(M736),0,1)</f>
        <v>0</v>
      </c>
      <c r="Q736" s="318">
        <f>O736+P736</f>
        <v>0</v>
      </c>
      <c r="R736" s="318">
        <f>SUM(Q611:Q736)</f>
        <v>1</v>
      </c>
      <c r="S736" s="318">
        <f>R736/$X$2</f>
        <v>4.3478260869565216E-2</v>
      </c>
      <c r="T736" s="318">
        <f>IF(S736&gt;=$X$3,1,0)</f>
        <v>0</v>
      </c>
      <c r="U736" s="318">
        <f>O736*T736+P736*T736</f>
        <v>0</v>
      </c>
    </row>
    <row r="737" spans="1:21" s="318" customFormat="1" x14ac:dyDescent="0.2">
      <c r="A737" s="322">
        <v>37608</v>
      </c>
      <c r="B737" s="321">
        <v>117</v>
      </c>
      <c r="C737" s="320">
        <f>LN(B737/B736)</f>
        <v>4.0251927940654084E-3</v>
      </c>
      <c r="D737" s="320">
        <f>AVERAGE(C717:C737)</f>
        <v>-4.7785481522725733E-4</v>
      </c>
      <c r="E737" s="318">
        <f>_xlfn.STDEV.S(C717:C737)</f>
        <v>1.7162288188908064E-2</v>
      </c>
      <c r="F737" s="318">
        <f>E737*(21/(21-1.5))</f>
        <v>1.8482464203439453E-2</v>
      </c>
      <c r="G737" s="318">
        <f>_xlfn.VAR.S(C717:C737)</f>
        <v>2.9454413587913324E-4</v>
      </c>
      <c r="H737" s="318">
        <f>G737*(21/(21-1))</f>
        <v>3.092713426730899E-4</v>
      </c>
      <c r="I737" s="320">
        <f>(SUM(C674:C694)*1+SUM(C695:C715)*2+SUM(C716:C736)*3)/6</f>
        <v>-1.3721732530151146E-2</v>
      </c>
      <c r="J737" s="318">
        <f>IF(C737*O737&lt;&gt;0,C737,0)</f>
        <v>0</v>
      </c>
      <c r="K737" s="318" t="str">
        <f>IF(C737*O737=0,"",C737)</f>
        <v/>
      </c>
      <c r="O737" s="318">
        <f>IF(ISBLANK(L737),0,1)</f>
        <v>0</v>
      </c>
      <c r="P737" s="318">
        <f>IF(ISBLANK(M737),0,1)</f>
        <v>0</v>
      </c>
      <c r="Q737" s="318">
        <f>O737+P737</f>
        <v>0</v>
      </c>
      <c r="R737" s="318">
        <f>SUM(Q612:Q737)</f>
        <v>1</v>
      </c>
      <c r="S737" s="318">
        <f>R737/$X$2</f>
        <v>4.3478260869565216E-2</v>
      </c>
      <c r="T737" s="318">
        <f>IF(S737&gt;=$X$3,1,0)</f>
        <v>0</v>
      </c>
      <c r="U737" s="318">
        <f>O737*T737+P737*T737</f>
        <v>0</v>
      </c>
    </row>
    <row r="738" spans="1:21" s="318" customFormat="1" x14ac:dyDescent="0.2">
      <c r="A738" s="322">
        <v>37609</v>
      </c>
      <c r="B738" s="321">
        <v>117.610001</v>
      </c>
      <c r="C738" s="320">
        <f>LN(B738/B737)</f>
        <v>5.2001395678673845E-3</v>
      </c>
      <c r="D738" s="320">
        <f>AVERAGE(C718:C738)</f>
        <v>-6.1148734586057897E-4</v>
      </c>
      <c r="E738" s="318">
        <f>_xlfn.STDEV.S(C718:C738)</f>
        <v>1.7103748656265568E-2</v>
      </c>
      <c r="F738" s="318">
        <f>E738*(21/(21-1.5))</f>
        <v>1.8419421629824458E-2</v>
      </c>
      <c r="G738" s="318">
        <f>_xlfn.VAR.S(C718:C738)</f>
        <v>2.9253821809670623E-4</v>
      </c>
      <c r="H738" s="318">
        <f>G738*(21/(21-1))</f>
        <v>3.0716512900154158E-4</v>
      </c>
      <c r="I738" s="320">
        <f>(SUM(C675:C695)*1+SUM(C696:C716)*2+SUM(C717:C737)*3)/6</f>
        <v>-9.8416702584916502E-3</v>
      </c>
      <c r="J738" s="318">
        <f>IF(C738*O738&lt;&gt;0,C738,0)</f>
        <v>0</v>
      </c>
      <c r="K738" s="318" t="str">
        <f>IF(C738*O738=0,"",C738)</f>
        <v/>
      </c>
      <c r="O738" s="318">
        <f>IF(ISBLANK(L738),0,1)</f>
        <v>0</v>
      </c>
      <c r="P738" s="318">
        <f>IF(ISBLANK(M738),0,1)</f>
        <v>0</v>
      </c>
      <c r="Q738" s="318">
        <f>O738+P738</f>
        <v>0</v>
      </c>
      <c r="R738" s="318">
        <f>SUM(Q613:Q738)</f>
        <v>1</v>
      </c>
      <c r="S738" s="318">
        <f>R738/$X$2</f>
        <v>4.3478260869565216E-2</v>
      </c>
      <c r="T738" s="318">
        <f>IF(S738&gt;=$X$3,1,0)</f>
        <v>0</v>
      </c>
      <c r="U738" s="318">
        <f>O738*T738+P738*T738</f>
        <v>0</v>
      </c>
    </row>
    <row r="739" spans="1:21" s="318" customFormat="1" x14ac:dyDescent="0.2">
      <c r="A739" s="322">
        <v>37610</v>
      </c>
      <c r="B739" s="321">
        <v>117.650002</v>
      </c>
      <c r="C739" s="320">
        <f>LN(B739/B738)</f>
        <v>3.4005780732291777E-4</v>
      </c>
      <c r="D739" s="320">
        <f>AVERAGE(C719:C739)</f>
        <v>-5.6631156544357921E-5</v>
      </c>
      <c r="E739" s="318">
        <f>_xlfn.STDEV.S(C719:C739)</f>
        <v>1.6927352600917465E-2</v>
      </c>
      <c r="F739" s="318">
        <f>E739*(21/(21-1.5))</f>
        <v>1.8229456647141883E-2</v>
      </c>
      <c r="G739" s="318">
        <f>_xlfn.VAR.S(C719:C739)</f>
        <v>2.8653526607578731E-4</v>
      </c>
      <c r="H739" s="318">
        <f>G739*(21/(21-1))</f>
        <v>3.0086202937957667E-4</v>
      </c>
      <c r="I739" s="320">
        <f>(SUM(C676:C696)*1+SUM(C697:C717)*2+SUM(C718:C738)*3)/6</f>
        <v>-1.1873038033386171E-2</v>
      </c>
      <c r="J739" s="318">
        <f>IF(C739*O739&lt;&gt;0,C739,0)</f>
        <v>0</v>
      </c>
      <c r="K739" s="318" t="str">
        <f>IF(C739*O739=0,"",C739)</f>
        <v/>
      </c>
      <c r="O739" s="318">
        <f>IF(ISBLANK(L739),0,1)</f>
        <v>0</v>
      </c>
      <c r="P739" s="318">
        <f>IF(ISBLANK(M739),0,1)</f>
        <v>0</v>
      </c>
      <c r="Q739" s="318">
        <f>O739+P739</f>
        <v>0</v>
      </c>
      <c r="R739" s="318">
        <f>SUM(Q614:Q739)</f>
        <v>1</v>
      </c>
      <c r="S739" s="318">
        <f>R739/$X$2</f>
        <v>4.3478260869565216E-2</v>
      </c>
      <c r="T739" s="318">
        <f>IF(S739&gt;=$X$3,1,0)</f>
        <v>0</v>
      </c>
      <c r="U739" s="318">
        <f>O739*T739+P739*T739</f>
        <v>0</v>
      </c>
    </row>
    <row r="740" spans="1:21" s="318" customFormat="1" x14ac:dyDescent="0.2">
      <c r="A740" s="322">
        <v>37613</v>
      </c>
      <c r="B740" s="321">
        <v>116.389999</v>
      </c>
      <c r="C740" s="320">
        <f>LN(B740/B739)</f>
        <v>-1.0767519810864795E-2</v>
      </c>
      <c r="D740" s="320">
        <f>AVERAGE(C720:C740)</f>
        <v>-2.5705820768402759E-4</v>
      </c>
      <c r="E740" s="318">
        <f>_xlfn.STDEV.S(C720:C740)</f>
        <v>1.7032777070971034E-2</v>
      </c>
      <c r="F740" s="318">
        <f>E740*(21/(21-1.5))</f>
        <v>1.8342990691814959E-2</v>
      </c>
      <c r="G740" s="318">
        <f>_xlfn.VAR.S(C720:C740)</f>
        <v>2.9011549474939659E-4</v>
      </c>
      <c r="H740" s="318">
        <f>G740*(21/(21-1))</f>
        <v>3.0462126948686645E-4</v>
      </c>
      <c r="I740" s="320">
        <f>(SUM(C677:C697)*1+SUM(C698:C718)*2+SUM(C719:C739)*3)/6</f>
        <v>-2.3889711664774041E-3</v>
      </c>
      <c r="J740" s="318">
        <f>IF(C740*O740&lt;&gt;0,C740,0)</f>
        <v>0</v>
      </c>
      <c r="K740" s="318" t="str">
        <f>IF(C740*O740=0,"",C740)</f>
        <v/>
      </c>
      <c r="O740" s="318">
        <f>IF(ISBLANK(L740),0,1)</f>
        <v>0</v>
      </c>
      <c r="P740" s="318">
        <f>IF(ISBLANK(M740),0,1)</f>
        <v>0</v>
      </c>
      <c r="Q740" s="318">
        <f>O740+P740</f>
        <v>0</v>
      </c>
      <c r="R740" s="318">
        <f>SUM(Q615:Q740)</f>
        <v>1</v>
      </c>
      <c r="S740" s="318">
        <f>R740/$X$2</f>
        <v>4.3478260869565216E-2</v>
      </c>
      <c r="T740" s="318">
        <f>IF(S740&gt;=$X$3,1,0)</f>
        <v>0</v>
      </c>
      <c r="U740" s="318">
        <f>O740*T740+P740*T740</f>
        <v>0</v>
      </c>
    </row>
    <row r="741" spans="1:21" s="318" customFormat="1" x14ac:dyDescent="0.2">
      <c r="A741" s="322">
        <v>37617</v>
      </c>
      <c r="B741" s="321">
        <v>116.30999799999999</v>
      </c>
      <c r="C741" s="320">
        <f>LN(B741/B740)</f>
        <v>-6.875892065602722E-4</v>
      </c>
      <c r="D741" s="320">
        <f>AVERAGE(C721:C741)</f>
        <v>-1.3402189499985338E-3</v>
      </c>
      <c r="E741" s="318">
        <f>_xlfn.STDEV.S(C721:C741)</f>
        <v>1.6247861937972789E-2</v>
      </c>
      <c r="F741" s="318">
        <f>E741*(21/(21-1.5))</f>
        <v>1.7497697471663003E-2</v>
      </c>
      <c r="G741" s="318">
        <f>_xlfn.VAR.S(C721:C741)</f>
        <v>2.6399301755542485E-4</v>
      </c>
      <c r="H741" s="318">
        <f>G741*(21/(21-1))</f>
        <v>2.7719266843319611E-4</v>
      </c>
      <c r="I741" s="320">
        <f>(SUM(C678:C698)*1+SUM(C699:C719)*2+SUM(C720:C740)*3)/6</f>
        <v>-1.5990595008128223E-3</v>
      </c>
      <c r="J741" s="318">
        <f>IF(C741*O741&lt;&gt;0,C741,0)</f>
        <v>0</v>
      </c>
      <c r="K741" s="318" t="str">
        <f>IF(C741*O741=0,"",C741)</f>
        <v/>
      </c>
      <c r="O741" s="318">
        <f>IF(ISBLANK(L741),0,1)</f>
        <v>0</v>
      </c>
      <c r="P741" s="318">
        <f>IF(ISBLANK(M741),0,1)</f>
        <v>0</v>
      </c>
      <c r="Q741" s="318">
        <f>O741+P741</f>
        <v>0</v>
      </c>
      <c r="R741" s="318">
        <f>SUM(Q616:Q741)</f>
        <v>1</v>
      </c>
      <c r="S741" s="318">
        <f>R741/$X$2</f>
        <v>4.3478260869565216E-2</v>
      </c>
      <c r="T741" s="318">
        <f>IF(S741&gt;=$X$3,1,0)</f>
        <v>0</v>
      </c>
      <c r="U741" s="318">
        <f>O741*T741+P741*T741</f>
        <v>0</v>
      </c>
    </row>
    <row r="742" spans="1:21" s="318" customFormat="1" x14ac:dyDescent="0.2">
      <c r="A742" s="322">
        <v>37620</v>
      </c>
      <c r="B742" s="321">
        <v>115.209999</v>
      </c>
      <c r="C742" s="320">
        <f>LN(B742/B741)</f>
        <v>-9.5024817853612189E-3</v>
      </c>
      <c r="D742" s="320">
        <f>AVERAGE(C722:C742)</f>
        <v>-1.9675411748793464E-3</v>
      </c>
      <c r="E742" s="318">
        <f>_xlfn.STDEV.S(C722:C742)</f>
        <v>1.6298931740824089E-2</v>
      </c>
      <c r="F742" s="318">
        <f>E742*(21/(21-1.5))</f>
        <v>1.7552695720887478E-2</v>
      </c>
      <c r="G742" s="318">
        <f>_xlfn.VAR.S(C722:C742)</f>
        <v>2.6565517589204296E-4</v>
      </c>
      <c r="H742" s="318">
        <f>G742*(21/(21-1))</f>
        <v>2.7893793468664513E-4</v>
      </c>
      <c r="I742" s="320">
        <f>(SUM(C679:C699)*1+SUM(C700:C720)*2+SUM(C721:C741)*3)/6</f>
        <v>-5.31579299417598E-3</v>
      </c>
      <c r="J742" s="318">
        <f>IF(C742*O742&lt;&gt;0,C742,0)</f>
        <v>0</v>
      </c>
      <c r="K742" s="318" t="str">
        <f>IF(C742*O742=0,"",C742)</f>
        <v/>
      </c>
      <c r="O742" s="318">
        <f>IF(ISBLANK(L742),0,1)</f>
        <v>0</v>
      </c>
      <c r="P742" s="318">
        <f>IF(ISBLANK(M742),0,1)</f>
        <v>0</v>
      </c>
      <c r="Q742" s="318">
        <f>O742+P742</f>
        <v>0</v>
      </c>
      <c r="R742" s="318">
        <f>SUM(Q617:Q742)</f>
        <v>1</v>
      </c>
      <c r="S742" s="318">
        <f>R742/$X$2</f>
        <v>4.3478260869565216E-2</v>
      </c>
      <c r="T742" s="318">
        <f>IF(S742&gt;=$X$3,1,0)</f>
        <v>0</v>
      </c>
      <c r="U742" s="318">
        <f>O742*T742+P742*T742</f>
        <v>0</v>
      </c>
    </row>
    <row r="743" spans="1:21" s="318" customFormat="1" x14ac:dyDescent="0.2">
      <c r="A743" s="322">
        <v>37621</v>
      </c>
      <c r="B743" s="321">
        <v>115.209999</v>
      </c>
      <c r="C743" s="320">
        <f>LN(B743/B742)</f>
        <v>0</v>
      </c>
      <c r="D743" s="320">
        <f>AVERAGE(C723:C743)</f>
        <v>-1.8523893865484231E-3</v>
      </c>
      <c r="E743" s="318">
        <f>_xlfn.STDEV.S(C723:C743)</f>
        <v>1.6304130144436352E-2</v>
      </c>
      <c r="F743" s="318">
        <f>E743*(21/(21-1.5))</f>
        <v>1.7558294001700687E-2</v>
      </c>
      <c r="G743" s="318">
        <f>_xlfn.VAR.S(C723:C743)</f>
        <v>2.6582465976671815E-4</v>
      </c>
      <c r="H743" s="318">
        <f>G743*(21/(21-1))</f>
        <v>2.791158927550541E-4</v>
      </c>
      <c r="I743" s="320">
        <f>(SUM(C680:C700)*1+SUM(C701:C721)*2+SUM(C722:C742)*3)/6</f>
        <v>-6.8793152151063559E-3</v>
      </c>
      <c r="J743" s="318">
        <f>IF(C743*O743&lt;&gt;0,C743,0)</f>
        <v>0</v>
      </c>
      <c r="K743" s="318" t="str">
        <f>IF(C743*O743=0,"",C743)</f>
        <v/>
      </c>
      <c r="O743" s="318">
        <f>IF(ISBLANK(L743),0,1)</f>
        <v>0</v>
      </c>
      <c r="P743" s="318">
        <f>IF(ISBLANK(M743),0,1)</f>
        <v>0</v>
      </c>
      <c r="Q743" s="318">
        <f>O743+P743</f>
        <v>0</v>
      </c>
      <c r="R743" s="318">
        <f>SUM(Q618:Q743)</f>
        <v>1</v>
      </c>
      <c r="S743" s="318">
        <f>R743/$X$2</f>
        <v>4.3478260869565216E-2</v>
      </c>
      <c r="T743" s="318">
        <f>IF(S743&gt;=$X$3,1,0)</f>
        <v>0</v>
      </c>
      <c r="U743" s="318">
        <f>O743*T743+P743*T743</f>
        <v>0</v>
      </c>
    </row>
    <row r="744" spans="1:21" s="318" customFormat="1" x14ac:dyDescent="0.2">
      <c r="A744" s="322">
        <v>37623</v>
      </c>
      <c r="B744" s="321">
        <v>117.480003</v>
      </c>
      <c r="C744" s="320">
        <f>LN(B744/B743)</f>
        <v>1.9511590496520473E-2</v>
      </c>
      <c r="D744" s="320">
        <f>AVERAGE(C724:C744)</f>
        <v>-1.6061165958757228E-3</v>
      </c>
      <c r="E744" s="318">
        <f>_xlfn.STDEV.S(C724:C744)</f>
        <v>1.6597364511063483E-2</v>
      </c>
      <c r="F744" s="318">
        <f>E744*(21/(21-1.5))</f>
        <v>1.7874084858068365E-2</v>
      </c>
      <c r="G744" s="318">
        <f>_xlfn.VAR.S(C724:C744)</f>
        <v>2.7547250871310958E-4</v>
      </c>
      <c r="H744" s="318">
        <f>G744*(21/(21-1))</f>
        <v>2.8924613414876507E-4</v>
      </c>
      <c r="I744" s="320">
        <f>(SUM(C681:C701)*1+SUM(C702:C722)*2+SUM(C723:C743)*3)/6</f>
        <v>-3.9626579753388484E-3</v>
      </c>
      <c r="J744" s="318">
        <f>IF(C744*O744&lt;&gt;0,C744,0)</f>
        <v>0</v>
      </c>
      <c r="K744" s="318" t="str">
        <f>IF(C744*O744=0,"",C744)</f>
        <v/>
      </c>
      <c r="O744" s="318">
        <f>IF(ISBLANK(L744),0,1)</f>
        <v>0</v>
      </c>
      <c r="P744" s="318">
        <f>IF(ISBLANK(M744),0,1)</f>
        <v>0</v>
      </c>
      <c r="Q744" s="318">
        <f>O744+P744</f>
        <v>0</v>
      </c>
      <c r="R744" s="318">
        <f>SUM(Q619:Q744)</f>
        <v>1</v>
      </c>
      <c r="S744" s="318">
        <f>R744/$X$2</f>
        <v>4.3478260869565216E-2</v>
      </c>
      <c r="T744" s="318">
        <f>IF(S744&gt;=$X$3,1,0)</f>
        <v>0</v>
      </c>
      <c r="U744" s="318">
        <f>O744*T744+P744*T744</f>
        <v>0</v>
      </c>
    </row>
    <row r="745" spans="1:21" s="318" customFormat="1" x14ac:dyDescent="0.2">
      <c r="A745" s="322">
        <v>37624</v>
      </c>
      <c r="B745" s="321">
        <v>119</v>
      </c>
      <c r="C745" s="320">
        <f>LN(B745/B744)</f>
        <v>1.2855361244848989E-2</v>
      </c>
      <c r="D745" s="320">
        <f>AVERAGE(C725:C745)</f>
        <v>-1.9407019603029337E-3</v>
      </c>
      <c r="E745" s="318">
        <f>_xlfn.STDEV.S(C725:C745)</f>
        <v>1.6208808315422724E-2</v>
      </c>
      <c r="F745" s="318">
        <f>E745*(21/(21-1.5))</f>
        <v>1.7455639724301395E-2</v>
      </c>
      <c r="G745" s="318">
        <f>_xlfn.VAR.S(C725:C745)</f>
        <v>2.6272546700611689E-4</v>
      </c>
      <c r="H745" s="318">
        <f>G745*(21/(21-1))</f>
        <v>2.7586174035642273E-4</v>
      </c>
      <c r="I745" s="320">
        <f>(SUM(C682:C702)*1+SUM(C703:C723)*2+SUM(C724:C744)*3)/6</f>
        <v>7.1200363544974643E-4</v>
      </c>
      <c r="J745" s="318">
        <f>IF(C745*O745&lt;&gt;0,C745,0)</f>
        <v>0</v>
      </c>
      <c r="K745" s="318" t="str">
        <f>IF(C745*O745=0,"",C745)</f>
        <v/>
      </c>
      <c r="O745" s="318">
        <f>IF(ISBLANK(L745),0,1)</f>
        <v>0</v>
      </c>
      <c r="P745" s="318">
        <f>IF(ISBLANK(M745),0,1)</f>
        <v>0</v>
      </c>
      <c r="Q745" s="318">
        <f>O745+P745</f>
        <v>0</v>
      </c>
      <c r="R745" s="318">
        <f>SUM(Q620:Q745)</f>
        <v>1</v>
      </c>
      <c r="S745" s="318">
        <f>R745/$X$2</f>
        <v>4.3478260869565216E-2</v>
      </c>
      <c r="T745" s="318">
        <f>IF(S745&gt;=$X$3,1,0)</f>
        <v>0</v>
      </c>
      <c r="U745" s="318">
        <f>O745*T745+P745*T745</f>
        <v>0</v>
      </c>
    </row>
    <row r="746" spans="1:21" s="318" customFormat="1" x14ac:dyDescent="0.2">
      <c r="A746" s="322">
        <v>37627</v>
      </c>
      <c r="B746" s="321">
        <v>118.139999</v>
      </c>
      <c r="C746" s="320">
        <f>LN(B746/B745)</f>
        <v>-7.2531396969737769E-3</v>
      </c>
      <c r="D746" s="320">
        <f>AVERAGE(C726:C746)</f>
        <v>-2.2860895649207324E-3</v>
      </c>
      <c r="E746" s="318">
        <f>_xlfn.STDEV.S(C726:C746)</f>
        <v>1.6242628891567586E-2</v>
      </c>
      <c r="F746" s="318">
        <f>E746*(21/(21-1.5))</f>
        <v>1.749206188322663E-2</v>
      </c>
      <c r="G746" s="318">
        <f>_xlfn.VAR.S(C726:C746)</f>
        <v>2.6382299330918608E-4</v>
      </c>
      <c r="H746" s="318">
        <f>G746*(21/(21-1))</f>
        <v>2.7701414297464538E-4</v>
      </c>
      <c r="I746" s="320">
        <f>(SUM(C683:C703)*1+SUM(C704:C724)*2+SUM(C725:C745)*3)/6</f>
        <v>4.0562112215747808E-3</v>
      </c>
      <c r="J746" s="318">
        <f>IF(C746*O746&lt;&gt;0,C746,0)</f>
        <v>0</v>
      </c>
      <c r="K746" s="318" t="str">
        <f>IF(C746*O746=0,"",C746)</f>
        <v/>
      </c>
      <c r="O746" s="318">
        <f>IF(ISBLANK(L746),0,1)</f>
        <v>0</v>
      </c>
      <c r="P746" s="318">
        <f>IF(ISBLANK(M746),0,1)</f>
        <v>0</v>
      </c>
      <c r="Q746" s="318">
        <f>O746+P746</f>
        <v>0</v>
      </c>
      <c r="R746" s="318">
        <f>SUM(Q621:Q746)</f>
        <v>1</v>
      </c>
      <c r="S746" s="318">
        <f>R746/$X$2</f>
        <v>4.3478260869565216E-2</v>
      </c>
      <c r="T746" s="318">
        <f>IF(S746&gt;=$X$3,1,0)</f>
        <v>0</v>
      </c>
      <c r="U746" s="318">
        <f>O746*T746+P746*T746</f>
        <v>0</v>
      </c>
    </row>
    <row r="747" spans="1:21" s="318" customFormat="1" x14ac:dyDescent="0.2">
      <c r="A747" s="322">
        <v>37628</v>
      </c>
      <c r="B747" s="321">
        <v>118.389999</v>
      </c>
      <c r="C747" s="320">
        <f>LN(B747/B746)</f>
        <v>2.1138975623299252E-3</v>
      </c>
      <c r="D747" s="320">
        <f>AVERAGE(C727:C747)</f>
        <v>-3.7127556792663644E-3</v>
      </c>
      <c r="E747" s="318">
        <f>_xlfn.STDEV.S(C727:C747)</f>
        <v>1.4269668766908536E-2</v>
      </c>
      <c r="F747" s="318">
        <f>E747*(21/(21-1.5))</f>
        <v>1.5367335595132269E-2</v>
      </c>
      <c r="G747" s="318">
        <f>_xlfn.VAR.S(C727:C747)</f>
        <v>2.0362344671728496E-4</v>
      </c>
      <c r="H747" s="318">
        <f>G747*(21/(21-1))</f>
        <v>2.1380461905314921E-4</v>
      </c>
      <c r="I747" s="320">
        <f>(SUM(C684:C704)*1+SUM(C705:C725)*2+SUM(C726:C746)*3)/6</f>
        <v>6.458096264681727E-3</v>
      </c>
      <c r="J747" s="318">
        <f>IF(C747*O747&lt;&gt;0,C747,0)</f>
        <v>0</v>
      </c>
      <c r="K747" s="318" t="str">
        <f>IF(C747*O747=0,"",C747)</f>
        <v/>
      </c>
      <c r="O747" s="318">
        <f>IF(ISBLANK(L747),0,1)</f>
        <v>0</v>
      </c>
      <c r="P747" s="318">
        <f>IF(ISBLANK(M747),0,1)</f>
        <v>0</v>
      </c>
      <c r="Q747" s="318">
        <f>O747+P747</f>
        <v>0</v>
      </c>
      <c r="R747" s="318">
        <f>SUM(Q622:Q747)</f>
        <v>1</v>
      </c>
      <c r="S747" s="318">
        <f>R747/$X$2</f>
        <v>4.3478260869565216E-2</v>
      </c>
      <c r="T747" s="318">
        <f>IF(S747&gt;=$X$3,1,0)</f>
        <v>0</v>
      </c>
      <c r="U747" s="318">
        <f>O747*T747+P747*T747</f>
        <v>0</v>
      </c>
    </row>
    <row r="748" spans="1:21" s="318" customFormat="1" x14ac:dyDescent="0.2">
      <c r="A748" s="322">
        <v>37629</v>
      </c>
      <c r="B748" s="321">
        <v>116.30999799999999</v>
      </c>
      <c r="C748" s="320">
        <f>LN(B748/B747)</f>
        <v>-1.772522782136431E-2</v>
      </c>
      <c r="D748" s="320">
        <f>AVERAGE(C728:C748)</f>
        <v>-3.3052955790004836E-3</v>
      </c>
      <c r="E748" s="318">
        <f>_xlfn.STDEV.S(C728:C748)</f>
        <v>1.3703951967935054E-2</v>
      </c>
      <c r="F748" s="318">
        <f>E748*(21/(21-1.5))</f>
        <v>1.4758102119314673E-2</v>
      </c>
      <c r="G748" s="318">
        <f>_xlfn.VAR.S(C728:C748)</f>
        <v>1.8779829953947106E-4</v>
      </c>
      <c r="H748" s="318">
        <f>G748*(21/(21-1))</f>
        <v>1.9718821451644462E-4</v>
      </c>
      <c r="I748" s="320">
        <f>(SUM(C685:C705)*1+SUM(C706:C726)*2+SUM(C727:C747)*3)/6</f>
        <v>1.4517920476141792E-3</v>
      </c>
      <c r="J748" s="318">
        <f>IF(C748*O748&lt;&gt;0,C748,0)</f>
        <v>0</v>
      </c>
      <c r="K748" s="318" t="str">
        <f>IF(C748*O748=0,"",C748)</f>
        <v/>
      </c>
      <c r="O748" s="318">
        <f>IF(ISBLANK(L748),0,1)</f>
        <v>0</v>
      </c>
      <c r="P748" s="318">
        <f>IF(ISBLANK(M748),0,1)</f>
        <v>0</v>
      </c>
      <c r="Q748" s="318">
        <f>O748+P748</f>
        <v>0</v>
      </c>
      <c r="R748" s="318">
        <f>SUM(Q623:Q748)</f>
        <v>1</v>
      </c>
      <c r="S748" s="318">
        <f>R748/$X$2</f>
        <v>4.3478260869565216E-2</v>
      </c>
      <c r="T748" s="318">
        <f>IF(S748&gt;=$X$3,1,0)</f>
        <v>0</v>
      </c>
      <c r="U748" s="318">
        <f>O748*T748+P748*T748</f>
        <v>0</v>
      </c>
    </row>
    <row r="749" spans="1:21" s="318" customFormat="1" x14ac:dyDescent="0.2">
      <c r="A749" s="322">
        <v>37630</v>
      </c>
      <c r="B749" s="321">
        <v>116.360001</v>
      </c>
      <c r="C749" s="320">
        <f>LN(B749/B748)</f>
        <v>4.2981906549810446E-4</v>
      </c>
      <c r="D749" s="320">
        <f>AVERAGE(C729:C749)</f>
        <v>-3.3306423958193304E-3</v>
      </c>
      <c r="E749" s="318">
        <f>_xlfn.STDEV.S(C729:C749)</f>
        <v>1.3696154380974285E-2</v>
      </c>
      <c r="F749" s="318">
        <f>E749*(21/(21-1.5))</f>
        <v>1.4749704717972307E-2</v>
      </c>
      <c r="G749" s="318">
        <f>_xlfn.VAR.S(C729:C749)</f>
        <v>1.8758464482748112E-4</v>
      </c>
      <c r="H749" s="318">
        <f>G749*(21/(21-1))</f>
        <v>1.9696387706885518E-4</v>
      </c>
      <c r="I749" s="320">
        <f>(SUM(C686:C706)*1+SUM(C707:C727)*2+SUM(C728:C748)*3)/6</f>
        <v>-7.9226269477124713E-3</v>
      </c>
      <c r="J749" s="318">
        <f>IF(C749*O749&lt;&gt;0,C749,0)</f>
        <v>0</v>
      </c>
      <c r="K749" s="318" t="str">
        <f>IF(C749*O749=0,"",C749)</f>
        <v/>
      </c>
      <c r="O749" s="318">
        <f>IF(ISBLANK(L749),0,1)</f>
        <v>0</v>
      </c>
      <c r="P749" s="318">
        <f>IF(ISBLANK(M749),0,1)</f>
        <v>0</v>
      </c>
      <c r="Q749" s="318">
        <f>O749+P749</f>
        <v>0</v>
      </c>
      <c r="R749" s="318">
        <f>SUM(Q624:Q749)</f>
        <v>1</v>
      </c>
      <c r="S749" s="318">
        <f>R749/$X$2</f>
        <v>4.3478260869565216E-2</v>
      </c>
      <c r="T749" s="318">
        <f>IF(S749&gt;=$X$3,1,0)</f>
        <v>0</v>
      </c>
      <c r="U749" s="318">
        <f>O749*T749+P749*T749</f>
        <v>0</v>
      </c>
    </row>
    <row r="750" spans="1:21" s="318" customFormat="1" x14ac:dyDescent="0.2">
      <c r="A750" s="322">
        <v>37631</v>
      </c>
      <c r="B750" s="321">
        <v>117.029999</v>
      </c>
      <c r="C750" s="320">
        <f>LN(B750/B749)</f>
        <v>5.7414614208379528E-3</v>
      </c>
      <c r="D750" s="320">
        <f>AVERAGE(C730:C750)</f>
        <v>-2.3227591115924629E-3</v>
      </c>
      <c r="E750" s="318">
        <f>_xlfn.STDEV.S(C730:C750)</f>
        <v>1.3539594058825597E-2</v>
      </c>
      <c r="F750" s="318">
        <f>E750*(21/(21-1.5))</f>
        <v>1.4581101294119873E-2</v>
      </c>
      <c r="G750" s="318">
        <f>_xlfn.VAR.S(C730:C750)</f>
        <v>1.833206072777854E-4</v>
      </c>
      <c r="H750" s="318">
        <f>G750*(21/(21-1))</f>
        <v>1.9248663764167469E-4</v>
      </c>
      <c r="I750" s="320">
        <f>(SUM(C687:C707)*1+SUM(C708:C728)*2+SUM(C729:C749)*3)/6</f>
        <v>-8.1785433781694644E-3</v>
      </c>
      <c r="J750" s="318">
        <f>IF(C750*O750&lt;&gt;0,C750,0)</f>
        <v>0</v>
      </c>
      <c r="K750" s="318" t="str">
        <f>IF(C750*O750=0,"",C750)</f>
        <v/>
      </c>
      <c r="O750" s="318">
        <f>IF(ISBLANK(L750),0,1)</f>
        <v>0</v>
      </c>
      <c r="P750" s="318">
        <f>IF(ISBLANK(M750),0,1)</f>
        <v>0</v>
      </c>
      <c r="Q750" s="318">
        <f>O750+P750</f>
        <v>0</v>
      </c>
      <c r="R750" s="318">
        <f>SUM(Q625:Q750)</f>
        <v>1</v>
      </c>
      <c r="S750" s="318">
        <f>R750/$X$2</f>
        <v>4.3478260869565216E-2</v>
      </c>
      <c r="T750" s="318">
        <f>IF(S750&gt;=$X$3,1,0)</f>
        <v>0</v>
      </c>
      <c r="U750" s="318">
        <f>O750*T750+P750*T750</f>
        <v>0</v>
      </c>
    </row>
    <row r="751" spans="1:21" s="318" customFormat="1" x14ac:dyDescent="0.2">
      <c r="A751" s="322">
        <v>37634</v>
      </c>
      <c r="B751" s="321">
        <v>119.349998</v>
      </c>
      <c r="C751" s="320">
        <f>LN(B751/B750)</f>
        <v>1.9630032385545643E-2</v>
      </c>
      <c r="D751" s="320">
        <f>AVERAGE(C731:C751)</f>
        <v>9.3476344693075881E-4</v>
      </c>
      <c r="E751" s="318">
        <f>_xlfn.STDEV.S(C731:C751)</f>
        <v>9.4005657443399036E-3</v>
      </c>
      <c r="F751" s="318">
        <f>E751*(21/(21-1.5))</f>
        <v>1.0123686186212203E-2</v>
      </c>
      <c r="G751" s="318">
        <f>_xlfn.VAR.S(C731:C751)</f>
        <v>8.8370636313656845E-5</v>
      </c>
      <c r="H751" s="318">
        <f>G751*(21/(21-1))</f>
        <v>9.2789168129339697E-5</v>
      </c>
      <c r="I751" s="320">
        <f>(SUM(C688:C708)*1+SUM(C709:C729)*2+SUM(C730:C750)*3)/6</f>
        <v>-7.9099463416836737E-3</v>
      </c>
      <c r="J751" s="318">
        <f>IF(C751*O751&lt;&gt;0,C751,0)</f>
        <v>0</v>
      </c>
      <c r="K751" s="318" t="str">
        <f>IF(C751*O751=0,"",C751)</f>
        <v/>
      </c>
      <c r="O751" s="318">
        <f>IF(ISBLANK(L751),0,1)</f>
        <v>0</v>
      </c>
      <c r="P751" s="318">
        <f>IF(ISBLANK(M751),0,1)</f>
        <v>0</v>
      </c>
      <c r="Q751" s="318">
        <f>O751+P751</f>
        <v>0</v>
      </c>
      <c r="R751" s="318">
        <f>SUM(Q626:Q751)</f>
        <v>1</v>
      </c>
      <c r="S751" s="318">
        <f>R751/$X$2</f>
        <v>4.3478260869565216E-2</v>
      </c>
      <c r="T751" s="318">
        <f>IF(S751&gt;=$X$3,1,0)</f>
        <v>0</v>
      </c>
      <c r="U751" s="318">
        <f>O751*T751+P751*T751</f>
        <v>0</v>
      </c>
    </row>
    <row r="752" spans="1:21" s="318" customFormat="1" x14ac:dyDescent="0.2">
      <c r="A752" s="322">
        <v>37635</v>
      </c>
      <c r="B752" s="321">
        <v>118.900002</v>
      </c>
      <c r="C752" s="320">
        <f>LN(B752/B751)</f>
        <v>-3.7775155098089888E-3</v>
      </c>
      <c r="D752" s="320">
        <f>AVERAGE(C732:C752)</f>
        <v>6.2485310779026443E-4</v>
      </c>
      <c r="E752" s="318">
        <f>_xlfn.STDEV.S(C732:C752)</f>
        <v>9.4455712684284269E-3</v>
      </c>
      <c r="F752" s="318">
        <f>E752*(21/(21-1.5))</f>
        <v>1.0172153673692152E-2</v>
      </c>
      <c r="G752" s="318">
        <f>_xlfn.VAR.S(C732:C752)</f>
        <v>8.9218816586960606E-5</v>
      </c>
      <c r="H752" s="318">
        <f>G752*(21/(21-1))</f>
        <v>9.3679757416308636E-5</v>
      </c>
      <c r="I752" s="320">
        <f>(SUM(C689:C709)*1+SUM(C710:C730)*2+SUM(C731:C751)*3)/6</f>
        <v>1.3050146284198002E-2</v>
      </c>
      <c r="J752" s="318">
        <f>IF(C752*O752&lt;&gt;0,C752,0)</f>
        <v>0</v>
      </c>
      <c r="K752" s="318" t="str">
        <f>IF(C752*O752=0,"",C752)</f>
        <v/>
      </c>
      <c r="O752" s="318">
        <f>IF(ISBLANK(L752),0,1)</f>
        <v>0</v>
      </c>
      <c r="P752" s="318">
        <f>IF(ISBLANK(M752),0,1)</f>
        <v>0</v>
      </c>
      <c r="Q752" s="318">
        <f>O752+P752</f>
        <v>0</v>
      </c>
      <c r="R752" s="318">
        <f>SUM(Q627:Q752)</f>
        <v>1</v>
      </c>
      <c r="S752" s="318">
        <f>R752/$X$2</f>
        <v>4.3478260869565216E-2</v>
      </c>
      <c r="T752" s="318">
        <f>IF(S752&gt;=$X$3,1,0)</f>
        <v>0</v>
      </c>
      <c r="U752" s="318">
        <f>O752*T752+P752*T752</f>
        <v>0</v>
      </c>
    </row>
    <row r="753" spans="1:21" s="318" customFormat="1" x14ac:dyDescent="0.2">
      <c r="A753" s="322">
        <v>37636</v>
      </c>
      <c r="B753" s="321">
        <v>119.19000200000001</v>
      </c>
      <c r="C753" s="320">
        <f>LN(B753/B752)</f>
        <v>2.4360547569544267E-3</v>
      </c>
      <c r="D753" s="320">
        <f>AVERAGE(C733:C753)</f>
        <v>4.5764696809840215E-4</v>
      </c>
      <c r="E753" s="318">
        <f>_xlfn.STDEV.S(C733:C753)</f>
        <v>9.3774739018385941E-3</v>
      </c>
      <c r="F753" s="318">
        <f>E753*(21/(21-1.5))</f>
        <v>1.0098818048133871E-2</v>
      </c>
      <c r="G753" s="318">
        <f>_xlfn.VAR.S(C733:C753)</f>
        <v>8.7937016779663944E-5</v>
      </c>
      <c r="H753" s="318">
        <f>G753*(21/(21-1))</f>
        <v>9.2333867618647145E-5</v>
      </c>
      <c r="I753" s="320">
        <f>(SUM(C690:C710)*1+SUM(C711:C731)*2+SUM(C732:C752)*3)/6</f>
        <v>1.020506256066455E-2</v>
      </c>
      <c r="J753" s="318">
        <f>IF(C753*O753&lt;&gt;0,C753,0)</f>
        <v>0</v>
      </c>
      <c r="K753" s="318" t="str">
        <f>IF(C753*O753=0,"",C753)</f>
        <v/>
      </c>
      <c r="O753" s="318">
        <f>IF(ISBLANK(L753),0,1)</f>
        <v>0</v>
      </c>
      <c r="P753" s="318">
        <f>IF(ISBLANK(M753),0,1)</f>
        <v>0</v>
      </c>
      <c r="Q753" s="318">
        <f>O753+P753</f>
        <v>0</v>
      </c>
      <c r="R753" s="318">
        <f>SUM(Q628:Q753)</f>
        <v>1</v>
      </c>
      <c r="S753" s="318">
        <f>R753/$X$2</f>
        <v>4.3478260869565216E-2</v>
      </c>
      <c r="T753" s="318">
        <f>IF(S753&gt;=$X$3,1,0)</f>
        <v>0</v>
      </c>
      <c r="U753" s="318">
        <f>O753*T753+P753*T753</f>
        <v>0</v>
      </c>
    </row>
    <row r="754" spans="1:21" s="318" customFormat="1" x14ac:dyDescent="0.2">
      <c r="A754" s="322">
        <v>37637</v>
      </c>
      <c r="B754" s="321">
        <v>119.760002</v>
      </c>
      <c r="C754" s="320">
        <f>LN(B754/B753)</f>
        <v>4.770881536891214E-3</v>
      </c>
      <c r="D754" s="320">
        <f>AVERAGE(C734:C754)</f>
        <v>4.1132018411075714E-4</v>
      </c>
      <c r="E754" s="318">
        <f>_xlfn.STDEV.S(C734:C754)</f>
        <v>9.3524233132705834E-3</v>
      </c>
      <c r="F754" s="318">
        <f>E754*(21/(21-1.5))</f>
        <v>1.0071840491214474E-2</v>
      </c>
      <c r="G754" s="318">
        <f>_xlfn.VAR.S(C734:C754)</f>
        <v>8.7467821830607129E-5</v>
      </c>
      <c r="H754" s="318">
        <f>G754*(21/(21-1))</f>
        <v>9.1841212922137485E-5</v>
      </c>
      <c r="I754" s="320">
        <f>(SUM(C691:C711)*1+SUM(C712:C732)*2+SUM(C733:C753)*3)/6</f>
        <v>1.2417414018214584E-2</v>
      </c>
      <c r="J754" s="318">
        <f>IF(C754*O754&lt;&gt;0,C754,0)</f>
        <v>0</v>
      </c>
      <c r="K754" s="318" t="str">
        <f>IF(C754*O754=0,"",C754)</f>
        <v/>
      </c>
      <c r="O754" s="318">
        <f>IF(ISBLANK(L754),0,1)</f>
        <v>0</v>
      </c>
      <c r="P754" s="318">
        <f>IF(ISBLANK(M754),0,1)</f>
        <v>0</v>
      </c>
      <c r="Q754" s="318">
        <f>O754+P754</f>
        <v>0</v>
      </c>
      <c r="R754" s="318">
        <f>SUM(Q629:Q754)</f>
        <v>1</v>
      </c>
      <c r="S754" s="318">
        <f>R754/$X$2</f>
        <v>4.3478260869565216E-2</v>
      </c>
      <c r="T754" s="318">
        <f>IF(S754&gt;=$X$3,1,0)</f>
        <v>0</v>
      </c>
      <c r="U754" s="318">
        <f>O754*T754+P754*T754</f>
        <v>0</v>
      </c>
    </row>
    <row r="755" spans="1:21" s="318" customFormat="1" x14ac:dyDescent="0.2">
      <c r="A755" s="322">
        <v>37638</v>
      </c>
      <c r="B755" s="321">
        <v>118.480003</v>
      </c>
      <c r="C755" s="320">
        <f>LN(B755/B754)</f>
        <v>-1.0745561531167321E-2</v>
      </c>
      <c r="D755" s="320">
        <f>AVERAGE(C735:C755)</f>
        <v>9.2531805153817071E-5</v>
      </c>
      <c r="E755" s="318">
        <f>_xlfn.STDEV.S(C735:C755)</f>
        <v>9.6223332628212321E-3</v>
      </c>
      <c r="F755" s="318">
        <f>E755*(21/(21-1.5))</f>
        <v>1.036251274457671E-2</v>
      </c>
      <c r="G755" s="318">
        <f>_xlfn.VAR.S(C735:C755)</f>
        <v>9.2589297420795882E-5</v>
      </c>
      <c r="H755" s="318">
        <f>G755*(21/(21-1))</f>
        <v>9.7218762291835682E-5</v>
      </c>
      <c r="I755" s="320">
        <f>(SUM(C692:C712)*1+SUM(C713:C733)*2+SUM(C734:C754)*3)/6</f>
        <v>1.6169534372408489E-2</v>
      </c>
      <c r="J755" s="318">
        <f>IF(C755*O755&lt;&gt;0,C755,0)</f>
        <v>0</v>
      </c>
      <c r="K755" s="318" t="str">
        <f>IF(C755*O755=0,"",C755)</f>
        <v/>
      </c>
      <c r="O755" s="318">
        <f>IF(ISBLANK(L755),0,1)</f>
        <v>0</v>
      </c>
      <c r="P755" s="318">
        <f>IF(ISBLANK(M755),0,1)</f>
        <v>0</v>
      </c>
      <c r="Q755" s="318">
        <f>O755+P755</f>
        <v>0</v>
      </c>
      <c r="R755" s="318">
        <f>SUM(Q630:Q755)</f>
        <v>1</v>
      </c>
      <c r="S755" s="318">
        <f>R755/$X$2</f>
        <v>4.3478260869565216E-2</v>
      </c>
      <c r="T755" s="318">
        <f>IF(S755&gt;=$X$3,1,0)</f>
        <v>0</v>
      </c>
      <c r="U755" s="318">
        <f>O755*T755+P755*T755</f>
        <v>0</v>
      </c>
    </row>
    <row r="756" spans="1:21" s="318" customFormat="1" x14ac:dyDescent="0.2">
      <c r="A756" s="322">
        <v>37641</v>
      </c>
      <c r="B756" s="321">
        <v>119.010002</v>
      </c>
      <c r="C756" s="320">
        <f>LN(B756/B755)</f>
        <v>4.4633447193865531E-3</v>
      </c>
      <c r="D756" s="320">
        <f>AVERAGE(C736:C756)</f>
        <v>6.3237895730861591E-4</v>
      </c>
      <c r="E756" s="318">
        <f>_xlfn.STDEV.S(C736:C756)</f>
        <v>9.5295461081994857E-3</v>
      </c>
      <c r="F756" s="318">
        <f>E756*(21/(21-1.5))</f>
        <v>1.0262588116522522E-2</v>
      </c>
      <c r="G756" s="318">
        <f>_xlfn.VAR.S(C736:C756)</f>
        <v>9.0812249028299972E-5</v>
      </c>
      <c r="H756" s="318">
        <f>G756*(21/(21-1))</f>
        <v>9.5352861479714975E-5</v>
      </c>
      <c r="I756" s="320">
        <f>(SUM(C693:C713)*1+SUM(C714:C734)*2+SUM(C735:C755)*3)/6</f>
        <v>5.0842389283568658E-3</v>
      </c>
      <c r="J756" s="318">
        <f>IF(C756*O756&lt;&gt;0,C756,0)</f>
        <v>0</v>
      </c>
      <c r="K756" s="318" t="str">
        <f>IF(C756*O756=0,"",C756)</f>
        <v/>
      </c>
      <c r="O756" s="318">
        <f>IF(ISBLANK(L756),0,1)</f>
        <v>0</v>
      </c>
      <c r="P756" s="318">
        <f>IF(ISBLANK(M756),0,1)</f>
        <v>0</v>
      </c>
      <c r="Q756" s="318">
        <f>O756+P756</f>
        <v>0</v>
      </c>
      <c r="R756" s="318">
        <f>SUM(Q631:Q756)</f>
        <v>1</v>
      </c>
      <c r="S756" s="318">
        <f>R756/$X$2</f>
        <v>4.3478260869565216E-2</v>
      </c>
      <c r="T756" s="318">
        <f>IF(S756&gt;=$X$3,1,0)</f>
        <v>0</v>
      </c>
      <c r="U756" s="318">
        <f>O756*T756+P756*T756</f>
        <v>0</v>
      </c>
    </row>
    <row r="757" spans="1:21" s="318" customFormat="1" x14ac:dyDescent="0.2">
      <c r="A757" s="322">
        <v>37642</v>
      </c>
      <c r="B757" s="321">
        <v>118.519997</v>
      </c>
      <c r="C757" s="320">
        <f>LN(B757/B756)</f>
        <v>-4.1258426064781735E-3</v>
      </c>
      <c r="D757" s="320">
        <f>AVERAGE(C737:C757)</f>
        <v>8.0633120902333952E-4</v>
      </c>
      <c r="E757" s="318">
        <f>_xlfn.STDEV.S(C737:C757)</f>
        <v>9.4008021024099657E-3</v>
      </c>
      <c r="F757" s="318">
        <f>E757*(21/(21-1.5))</f>
        <v>1.012394072567227E-2</v>
      </c>
      <c r="G757" s="318">
        <f>_xlfn.VAR.S(C737:C757)</f>
        <v>8.8375080168675633E-5</v>
      </c>
      <c r="H757" s="318">
        <f>G757*(21/(21-1))</f>
        <v>9.2793834177109418E-5</v>
      </c>
      <c r="I757" s="320">
        <f>(SUM(C694:C714)*1+SUM(C715:C735)*2+SUM(C736:C756)*3)/6</f>
        <v>7.3788263638973096E-3</v>
      </c>
      <c r="J757" s="318">
        <f>IF(C757*O757&lt;&gt;0,C757,0)</f>
        <v>0</v>
      </c>
      <c r="K757" s="318" t="str">
        <f>IF(C757*O757=0,"",C757)</f>
        <v/>
      </c>
      <c r="O757" s="318">
        <f>IF(ISBLANK(L757),0,1)</f>
        <v>0</v>
      </c>
      <c r="P757" s="318">
        <f>IF(ISBLANK(M757),0,1)</f>
        <v>0</v>
      </c>
      <c r="Q757" s="318">
        <f>O757+P757</f>
        <v>0</v>
      </c>
      <c r="R757" s="318">
        <f>SUM(Q632:Q757)</f>
        <v>1</v>
      </c>
      <c r="S757" s="318">
        <f>R757/$X$2</f>
        <v>4.3478260869565216E-2</v>
      </c>
      <c r="T757" s="318">
        <f>IF(S757&gt;=$X$3,1,0)</f>
        <v>0</v>
      </c>
      <c r="U757" s="318">
        <f>O757*T757+P757*T757</f>
        <v>0</v>
      </c>
    </row>
    <row r="758" spans="1:21" s="318" customFormat="1" x14ac:dyDescent="0.2">
      <c r="A758" s="322">
        <v>37643</v>
      </c>
      <c r="B758" s="321">
        <v>116.470001</v>
      </c>
      <c r="C758" s="320">
        <f>LN(B758/B757)</f>
        <v>-1.7447959692718278E-2</v>
      </c>
      <c r="D758" s="320">
        <f>AVERAGE(C738:C758)</f>
        <v>-2.1619986177588355E-4</v>
      </c>
      <c r="E758" s="318">
        <f>_xlfn.STDEV.S(C738:C758)</f>
        <v>1.0169569076882054E-2</v>
      </c>
      <c r="F758" s="318">
        <f>E758*(21/(21-1.5))</f>
        <v>1.0951843621257597E-2</v>
      </c>
      <c r="G758" s="318">
        <f>_xlfn.VAR.S(C738:C758)</f>
        <v>1.0342013520947572E-4</v>
      </c>
      <c r="H758" s="318">
        <f>G758*(21/(21-1))</f>
        <v>1.0859114196994951E-4</v>
      </c>
      <c r="I758" s="320">
        <f>(SUM(C695:C715)*1+SUM(C716:C736)*2+SUM(C737:C757)*3)/6</f>
        <v>1.4723085886039443E-3</v>
      </c>
      <c r="J758" s="318">
        <f>IF(C758*O758&lt;&gt;0,C758,0)</f>
        <v>0</v>
      </c>
      <c r="K758" s="318" t="str">
        <f>IF(C758*O758=0,"",C758)</f>
        <v/>
      </c>
      <c r="O758" s="318">
        <f>IF(ISBLANK(L758),0,1)</f>
        <v>0</v>
      </c>
      <c r="P758" s="318">
        <f>IF(ISBLANK(M758),0,1)</f>
        <v>0</v>
      </c>
      <c r="Q758" s="318">
        <f>O758+P758</f>
        <v>0</v>
      </c>
      <c r="R758" s="318">
        <f>SUM(Q633:Q758)</f>
        <v>1</v>
      </c>
      <c r="S758" s="318">
        <f>R758/$X$2</f>
        <v>4.3478260869565216E-2</v>
      </c>
      <c r="T758" s="318">
        <f>IF(S758&gt;=$X$3,1,0)</f>
        <v>0</v>
      </c>
      <c r="U758" s="318">
        <f>O758*T758+P758*T758</f>
        <v>0</v>
      </c>
    </row>
    <row r="759" spans="1:21" s="318" customFormat="1" x14ac:dyDescent="0.2">
      <c r="A759" s="322">
        <v>37644</v>
      </c>
      <c r="B759" s="321">
        <v>116.449997</v>
      </c>
      <c r="C759" s="320">
        <f>LN(B759/B758)</f>
        <v>-1.7176713224237143E-4</v>
      </c>
      <c r="D759" s="320">
        <f>AVERAGE(C739:C759)</f>
        <v>-4.7200494273349082E-4</v>
      </c>
      <c r="E759" s="318">
        <f>_xlfn.STDEV.S(C739:C759)</f>
        <v>1.0093794590270653E-2</v>
      </c>
      <c r="F759" s="318">
        <f>E759*(21/(21-1.5))</f>
        <v>1.0870240327983781E-2</v>
      </c>
      <c r="G759" s="318">
        <f>_xlfn.VAR.S(C739:C759)</f>
        <v>1.0188468923057709E-4</v>
      </c>
      <c r="H759" s="318">
        <f>G759*(21/(21-1))</f>
        <v>1.0697892369210595E-4</v>
      </c>
      <c r="I759" s="320">
        <f>(SUM(C696:C716)*1+SUM(C717:C737)*2+SUM(C738:C758)*3)/6</f>
        <v>-7.0194271554550091E-3</v>
      </c>
      <c r="J759" s="318">
        <f>IF(C759*O759&lt;&gt;0,C759,0)</f>
        <v>0</v>
      </c>
      <c r="K759" s="318" t="str">
        <f>IF(C759*O759=0,"",C759)</f>
        <v/>
      </c>
      <c r="O759" s="318">
        <f>IF(ISBLANK(L759),0,1)</f>
        <v>0</v>
      </c>
      <c r="P759" s="318">
        <f>IF(ISBLANK(M759),0,1)</f>
        <v>0</v>
      </c>
      <c r="Q759" s="318">
        <f>O759+P759</f>
        <v>0</v>
      </c>
      <c r="R759" s="318">
        <f>SUM(Q634:Q759)</f>
        <v>1</v>
      </c>
      <c r="S759" s="318">
        <f>R759/$X$2</f>
        <v>4.3478260869565216E-2</v>
      </c>
      <c r="T759" s="318">
        <f>IF(S759&gt;=$X$3,1,0)</f>
        <v>0</v>
      </c>
      <c r="U759" s="318">
        <f>O759*T759+P759*T759</f>
        <v>0</v>
      </c>
    </row>
    <row r="760" spans="1:21" s="318" customFormat="1" x14ac:dyDescent="0.2">
      <c r="A760" s="322">
        <v>37645</v>
      </c>
      <c r="B760" s="321">
        <v>116.239998</v>
      </c>
      <c r="C760" s="320">
        <f>LN(B760/B759)</f>
        <v>-1.8049685119738068E-3</v>
      </c>
      <c r="D760" s="320">
        <f>AVERAGE(C740:C760)</f>
        <v>-5.7414905317619189E-4</v>
      </c>
      <c r="E760" s="318">
        <f>_xlfn.STDEV.S(C740:C760)</f>
        <v>1.0096019088663545E-2</v>
      </c>
      <c r="F760" s="318">
        <f>E760*(21/(21-1.5))</f>
        <v>1.0872635941637662E-2</v>
      </c>
      <c r="G760" s="318">
        <f>_xlfn.VAR.S(C740:C760)</f>
        <v>1.0192960143865868E-4</v>
      </c>
      <c r="H760" s="318">
        <f>G760*(21/(21-1))</f>
        <v>1.0702608151059161E-4</v>
      </c>
      <c r="I760" s="320">
        <f>(SUM(C697:C717)*1+SUM(C718:C738)*2+SUM(C739:C759)*3)/6</f>
        <v>-1.2354927830266496E-2</v>
      </c>
      <c r="J760" s="318">
        <f>IF(C760*O760&lt;&gt;0,C760,0)</f>
        <v>0</v>
      </c>
      <c r="K760" s="318" t="str">
        <f>IF(C760*O760=0,"",C760)</f>
        <v/>
      </c>
      <c r="O760" s="318">
        <f>IF(ISBLANK(L760),0,1)</f>
        <v>0</v>
      </c>
      <c r="P760" s="318">
        <f>IF(ISBLANK(M760),0,1)</f>
        <v>0</v>
      </c>
      <c r="Q760" s="318">
        <f>O760+P760</f>
        <v>0</v>
      </c>
      <c r="R760" s="318">
        <f>SUM(Q635:Q760)</f>
        <v>1</v>
      </c>
      <c r="S760" s="318">
        <f>R760/$X$2</f>
        <v>4.3478260869565216E-2</v>
      </c>
      <c r="T760" s="318">
        <f>IF(S760&gt;=$X$3,1,0)</f>
        <v>0</v>
      </c>
      <c r="U760" s="318">
        <f>O760*T760+P760*T760</f>
        <v>0</v>
      </c>
    </row>
    <row r="761" spans="1:21" s="318" customFormat="1" x14ac:dyDescent="0.2">
      <c r="A761" s="322">
        <v>37648</v>
      </c>
      <c r="B761" s="321">
        <v>111.620003</v>
      </c>
      <c r="C761" s="320">
        <f>LN(B761/B760)</f>
        <v>-4.0556729819055282E-2</v>
      </c>
      <c r="D761" s="320">
        <f>AVERAGE(C741:C761)</f>
        <v>-1.9926828630900248E-3</v>
      </c>
      <c r="E761" s="318">
        <f>_xlfn.STDEV.S(C741:C761)</f>
        <v>1.3211807189976462E-2</v>
      </c>
      <c r="F761" s="318">
        <f>E761*(21/(21-1.5))</f>
        <v>1.4228100050743882E-2</v>
      </c>
      <c r="G761" s="318">
        <f>_xlfn.VAR.S(C741:C761)</f>
        <v>1.7455184922511374E-4</v>
      </c>
      <c r="H761" s="318">
        <f>G761*(21/(21-1))</f>
        <v>1.8327944168636942E-4</v>
      </c>
      <c r="I761" s="320">
        <f>(SUM(C698:C718)*1+SUM(C719:C739)*2+SUM(C740:C760)*3)/6</f>
        <v>-8.7294896908201632E-3</v>
      </c>
      <c r="J761" s="318">
        <f>IF(C761*O761&lt;&gt;0,C761,0)</f>
        <v>0</v>
      </c>
      <c r="K761" s="318" t="str">
        <f>IF(C761*O761=0,"",C761)</f>
        <v/>
      </c>
      <c r="O761" s="318">
        <f>IF(ISBLANK(L761),0,1)</f>
        <v>0</v>
      </c>
      <c r="P761" s="318">
        <f>IF(ISBLANK(M761),0,1)</f>
        <v>0</v>
      </c>
      <c r="Q761" s="318">
        <f>O761+P761</f>
        <v>0</v>
      </c>
      <c r="R761" s="318">
        <f>SUM(Q636:Q761)</f>
        <v>1</v>
      </c>
      <c r="S761" s="318">
        <f>R761/$X$2</f>
        <v>4.3478260869565216E-2</v>
      </c>
      <c r="T761" s="318">
        <f>IF(S761&gt;=$X$3,1,0)</f>
        <v>0</v>
      </c>
      <c r="U761" s="318">
        <f>O761*T761+P761*T761</f>
        <v>0</v>
      </c>
    </row>
    <row r="762" spans="1:21" s="318" customFormat="1" x14ac:dyDescent="0.2">
      <c r="A762" s="322">
        <v>37649</v>
      </c>
      <c r="B762" s="321">
        <v>110.07</v>
      </c>
      <c r="C762" s="320">
        <f>LN(B762/B761)</f>
        <v>-1.3983745201890633E-2</v>
      </c>
      <c r="D762" s="320">
        <f>AVERAGE(C742:C762)</f>
        <v>-2.6258331485819468E-3</v>
      </c>
      <c r="E762" s="318">
        <f>_xlfn.STDEV.S(C742:C762)</f>
        <v>1.3462356454385269E-2</v>
      </c>
      <c r="F762" s="318">
        <f>E762*(21/(21-1.5))</f>
        <v>1.4497922335491827E-2</v>
      </c>
      <c r="G762" s="318">
        <f>_xlfn.VAR.S(C742:C762)</f>
        <v>1.8123504130492871E-4</v>
      </c>
      <c r="H762" s="318">
        <f>G762*(21/(21-1))</f>
        <v>1.9029679337017515E-4</v>
      </c>
      <c r="I762" s="320">
        <f>(SUM(C699:C719)*1+SUM(C720:C740)*2+SUM(C741:C761)*3)/6</f>
        <v>-2.6830377464887065E-2</v>
      </c>
      <c r="J762" s="318">
        <f>IF(C762*O762&lt;&gt;0,C762,0)</f>
        <v>0</v>
      </c>
      <c r="K762" s="318" t="str">
        <f>IF(C762*O762=0,"",C762)</f>
        <v/>
      </c>
      <c r="O762" s="318">
        <f>IF(ISBLANK(L762),0,1)</f>
        <v>0</v>
      </c>
      <c r="P762" s="318">
        <f>IF(ISBLANK(M762),0,1)</f>
        <v>0</v>
      </c>
      <c r="Q762" s="318">
        <f>O762+P762</f>
        <v>0</v>
      </c>
      <c r="R762" s="318">
        <f>SUM(Q637:Q762)</f>
        <v>1</v>
      </c>
      <c r="S762" s="318">
        <f>R762/$X$2</f>
        <v>4.3478260869565216E-2</v>
      </c>
      <c r="T762" s="318">
        <f>IF(S762&gt;=$X$3,1,0)</f>
        <v>0</v>
      </c>
      <c r="U762" s="318">
        <f>O762*T762+P762*T762</f>
        <v>0</v>
      </c>
    </row>
    <row r="763" spans="1:21" s="318" customFormat="1" x14ac:dyDescent="0.2">
      <c r="A763" s="322">
        <v>37650</v>
      </c>
      <c r="B763" s="321">
        <v>108.05999799999999</v>
      </c>
      <c r="C763" s="320">
        <f>LN(B763/B762)</f>
        <v>-1.8429917127617008E-2</v>
      </c>
      <c r="D763" s="320">
        <f>AVERAGE(C743:C763)</f>
        <v>-3.0509491172607934E-3</v>
      </c>
      <c r="E763" s="318">
        <f>_xlfn.STDEV.S(C743:C763)</f>
        <v>1.3826399395211155E-2</v>
      </c>
      <c r="F763" s="318">
        <f>E763*(21/(21-1.5))</f>
        <v>1.4889968579458167E-2</v>
      </c>
      <c r="G763" s="318">
        <f>_xlfn.VAR.S(C743:C763)</f>
        <v>1.911693202358954E-4</v>
      </c>
      <c r="H763" s="318">
        <f>G763*(21/(21-1))</f>
        <v>2.0072778624769018E-4</v>
      </c>
      <c r="I763" s="320">
        <f>(SUM(C700:C720)*1+SUM(C721:C741)*2+SUM(C742:C762)*3)/6</f>
        <v>-3.6142776881246348E-2</v>
      </c>
      <c r="J763" s="318">
        <f>IF(C763*O763&lt;&gt;0,C763,0)</f>
        <v>0</v>
      </c>
      <c r="K763" s="318" t="str">
        <f>IF(C763*O763=0,"",C763)</f>
        <v/>
      </c>
      <c r="O763" s="318">
        <f>IF(ISBLANK(L763),0,1)</f>
        <v>0</v>
      </c>
      <c r="P763" s="318">
        <f>IF(ISBLANK(M763),0,1)</f>
        <v>0</v>
      </c>
      <c r="Q763" s="318">
        <f>O763+P763</f>
        <v>0</v>
      </c>
      <c r="R763" s="318">
        <f>SUM(Q638:Q763)</f>
        <v>1</v>
      </c>
      <c r="S763" s="318">
        <f>R763/$X$2</f>
        <v>4.3478260869565216E-2</v>
      </c>
      <c r="T763" s="318">
        <f>IF(S763&gt;=$X$3,1,0)</f>
        <v>0</v>
      </c>
      <c r="U763" s="318">
        <f>O763*T763+P763*T763</f>
        <v>0</v>
      </c>
    </row>
    <row r="764" spans="1:21" s="318" customFormat="1" x14ac:dyDescent="0.2">
      <c r="A764" s="322">
        <v>37651</v>
      </c>
      <c r="B764" s="321">
        <v>109.32</v>
      </c>
      <c r="C764" s="320">
        <f>LN(B764/B763)</f>
        <v>1.1592751152183929E-2</v>
      </c>
      <c r="D764" s="320">
        <f>AVERAGE(C744:C764)</f>
        <v>-2.4989133481091779E-3</v>
      </c>
      <c r="E764" s="318">
        <f>_xlfn.STDEV.S(C744:C764)</f>
        <v>1.4181178474450299E-2</v>
      </c>
      <c r="F764" s="318">
        <f>E764*(21/(21-1.5))</f>
        <v>1.5272038357100321E-2</v>
      </c>
      <c r="G764" s="318">
        <f>_xlfn.VAR.S(C744:C764)</f>
        <v>2.0110582292421253E-4</v>
      </c>
      <c r="H764" s="318">
        <f>G764*(21/(21-1))</f>
        <v>2.1116111407042316E-4</v>
      </c>
      <c r="I764" s="320">
        <f>(SUM(C701:C721)*1+SUM(C722:C742)*2+SUM(C743:C763)*3)/6</f>
        <v>-4.2555891764377234E-2</v>
      </c>
      <c r="J764" s="318">
        <f>IF(C764*O764&lt;&gt;0,C764,0)</f>
        <v>0</v>
      </c>
      <c r="K764" s="318" t="str">
        <f>IF(C764*O764=0,"",C764)</f>
        <v/>
      </c>
      <c r="O764" s="318">
        <f>IF(ISBLANK(L764),0,1)</f>
        <v>0</v>
      </c>
      <c r="P764" s="318">
        <f>IF(ISBLANK(M764),0,1)</f>
        <v>0</v>
      </c>
      <c r="Q764" s="318">
        <f>O764+P764</f>
        <v>0</v>
      </c>
      <c r="R764" s="318">
        <f>SUM(Q639:Q764)</f>
        <v>1</v>
      </c>
      <c r="S764" s="318">
        <f>R764/$X$2</f>
        <v>4.3478260869565216E-2</v>
      </c>
      <c r="T764" s="318">
        <f>IF(S764&gt;=$X$3,1,0)</f>
        <v>0</v>
      </c>
      <c r="U764" s="318">
        <f>O764*T764+P764*T764</f>
        <v>0</v>
      </c>
    </row>
    <row r="765" spans="1:21" s="318" customFormat="1" x14ac:dyDescent="0.2">
      <c r="A765" s="322">
        <v>37652</v>
      </c>
      <c r="B765" s="321">
        <v>109.720001</v>
      </c>
      <c r="C765" s="320">
        <f>LN(B765/B764)</f>
        <v>3.6523141236438727E-3</v>
      </c>
      <c r="D765" s="320">
        <f>AVERAGE(C745:C765)</f>
        <v>-3.2541169849128254E-3</v>
      </c>
      <c r="E765" s="318">
        <f>_xlfn.STDEV.S(C745:C765)</f>
        <v>1.3348248565270972E-2</v>
      </c>
      <c r="F765" s="318">
        <f>E765*(21/(21-1.5))</f>
        <v>1.4375036916445661E-2</v>
      </c>
      <c r="G765" s="318">
        <f>_xlfn.VAR.S(C745:C765)</f>
        <v>1.7817573976025859E-4</v>
      </c>
      <c r="H765" s="318">
        <f>G765*(21/(21-1))</f>
        <v>1.8708452674827153E-4</v>
      </c>
      <c r="I765" s="320">
        <f>(SUM(C702:C722)*1+SUM(C723:C743)*2+SUM(C744:C764)*3)/6</f>
        <v>-3.7414689542236819E-2</v>
      </c>
      <c r="J765" s="318">
        <f>IF(C765*O765&lt;&gt;0,C765,0)</f>
        <v>0</v>
      </c>
      <c r="K765" s="318" t="str">
        <f>IF(C765*O765=0,"",C765)</f>
        <v/>
      </c>
      <c r="O765" s="318">
        <f>IF(ISBLANK(L765),0,1)</f>
        <v>0</v>
      </c>
      <c r="P765" s="318">
        <f>IF(ISBLANK(M765),0,1)</f>
        <v>0</v>
      </c>
      <c r="Q765" s="318">
        <f>O765+P765</f>
        <v>0</v>
      </c>
      <c r="R765" s="318">
        <f>SUM(Q640:Q765)</f>
        <v>1</v>
      </c>
      <c r="S765" s="318">
        <f>R765/$X$2</f>
        <v>4.3478260869565216E-2</v>
      </c>
      <c r="T765" s="318">
        <f>IF(S765&gt;=$X$3,1,0)</f>
        <v>0</v>
      </c>
      <c r="U765" s="318">
        <f>O765*T765+P765*T765</f>
        <v>0</v>
      </c>
    </row>
    <row r="766" spans="1:21" s="318" customFormat="1" x14ac:dyDescent="0.2">
      <c r="A766" s="322">
        <v>37655</v>
      </c>
      <c r="B766" s="321">
        <v>109.69000200000001</v>
      </c>
      <c r="C766" s="320">
        <f>LN(B766/B765)</f>
        <v>-2.7345152706575917E-4</v>
      </c>
      <c r="D766" s="320">
        <f>AVERAGE(C746:C766)</f>
        <v>-3.8792985454801942E-3</v>
      </c>
      <c r="E766" s="318">
        <f>_xlfn.STDEV.S(C746:C766)</f>
        <v>1.2854329973367851E-2</v>
      </c>
      <c r="F766" s="318">
        <f>E766*(21/(21-1.5))</f>
        <v>1.3843124586703838E-2</v>
      </c>
      <c r="G766" s="318">
        <f>_xlfn.VAR.S(C746:C766)</f>
        <v>1.6523379906422314E-4</v>
      </c>
      <c r="H766" s="318">
        <f>G766*(21/(21-1))</f>
        <v>1.7349548901743431E-4</v>
      </c>
      <c r="I766" s="320">
        <f>(SUM(C703:C723)*1+SUM(C724:C744)*2+SUM(C745:C765)*3)/6</f>
        <v>-3.940614598326854E-2</v>
      </c>
      <c r="J766" s="318">
        <f>IF(C766*O766&lt;&gt;0,C766,0)</f>
        <v>0</v>
      </c>
      <c r="K766" s="318" t="str">
        <f>IF(C766*O766=0,"",C766)</f>
        <v/>
      </c>
      <c r="O766" s="318">
        <f>IF(ISBLANK(L766),0,1)</f>
        <v>0</v>
      </c>
      <c r="P766" s="318">
        <f>IF(ISBLANK(M766),0,1)</f>
        <v>0</v>
      </c>
      <c r="Q766" s="318">
        <f>O766+P766</f>
        <v>0</v>
      </c>
      <c r="R766" s="318">
        <f>SUM(Q641:Q766)</f>
        <v>1</v>
      </c>
      <c r="S766" s="318">
        <f>R766/$X$2</f>
        <v>4.3478260869565216E-2</v>
      </c>
      <c r="T766" s="318">
        <f>IF(S766&gt;=$X$3,1,0)</f>
        <v>0</v>
      </c>
      <c r="U766" s="318">
        <f>O766*T766+P766*T766</f>
        <v>0</v>
      </c>
    </row>
    <row r="767" spans="1:21" s="318" customFormat="1" x14ac:dyDescent="0.2">
      <c r="A767" s="322">
        <v>37656</v>
      </c>
      <c r="B767" s="321">
        <v>108.510002</v>
      </c>
      <c r="C767" s="320">
        <f>LN(B767/B766)</f>
        <v>-1.0815870592848227E-2</v>
      </c>
      <c r="D767" s="320">
        <f>AVERAGE(C747:C767)</f>
        <v>-4.0489523976646917E-3</v>
      </c>
      <c r="E767" s="318">
        <f>_xlfn.STDEV.S(C747:C767)</f>
        <v>1.2924404779169708E-2</v>
      </c>
      <c r="F767" s="318">
        <f>E767*(21/(21-1.5))</f>
        <v>1.3918589762182762E-2</v>
      </c>
      <c r="G767" s="318">
        <f>_xlfn.VAR.S(C747:C767)</f>
        <v>1.6704023889582481E-4</v>
      </c>
      <c r="H767" s="318">
        <f>G767*(21/(21-1))</f>
        <v>1.7539225084061606E-4</v>
      </c>
      <c r="I767" s="320">
        <f>(SUM(C704:C724)*1+SUM(C725:C745)*2+SUM(C746:C766)*3)/6</f>
        <v>-4.5254795465316994E-2</v>
      </c>
      <c r="J767" s="318">
        <f>IF(C767*O767&lt;&gt;0,C767,0)</f>
        <v>0</v>
      </c>
      <c r="K767" s="318" t="str">
        <f>IF(C767*O767=0,"",C767)</f>
        <v/>
      </c>
      <c r="O767" s="318">
        <f>IF(ISBLANK(L767),0,1)</f>
        <v>0</v>
      </c>
      <c r="P767" s="318">
        <f>IF(ISBLANK(M767),0,1)</f>
        <v>0</v>
      </c>
      <c r="Q767" s="318">
        <f>O767+P767</f>
        <v>0</v>
      </c>
      <c r="R767" s="318">
        <f>SUM(Q642:Q767)</f>
        <v>1</v>
      </c>
      <c r="S767" s="318">
        <f>R767/$X$2</f>
        <v>4.3478260869565216E-2</v>
      </c>
      <c r="T767" s="318">
        <f>IF(S767&gt;=$X$3,1,0)</f>
        <v>0</v>
      </c>
      <c r="U767" s="318">
        <f>O767*T767+P767*T767</f>
        <v>0</v>
      </c>
    </row>
    <row r="768" spans="1:21" s="318" customFormat="1" x14ac:dyDescent="0.2">
      <c r="A768" s="322">
        <v>37657</v>
      </c>
      <c r="B768" s="321">
        <v>108.790001</v>
      </c>
      <c r="C768" s="320">
        <f>LN(B768/B767)</f>
        <v>2.5770745614155008E-3</v>
      </c>
      <c r="D768" s="320">
        <f>AVERAGE(C748:C768)</f>
        <v>-4.0268963500891888E-3</v>
      </c>
      <c r="E768" s="318">
        <f>_xlfn.STDEV.S(C748:C768)</f>
        <v>1.29358379622188E-2</v>
      </c>
      <c r="F768" s="318">
        <f>E768*(21/(21-1.5))</f>
        <v>1.3930902420851014E-2</v>
      </c>
      <c r="G768" s="318">
        <f>_xlfn.VAR.S(C748:C768)</f>
        <v>1.6733590378478102E-4</v>
      </c>
      <c r="H768" s="318">
        <f>G768*(21/(21-1))</f>
        <v>1.7570269897402007E-4</v>
      </c>
      <c r="I768" s="320">
        <f>(SUM(C705:C725)*1+SUM(C726:C746)*2+SUM(C747:C767)*3)/6</f>
        <v>-4.643091191973172E-2</v>
      </c>
      <c r="J768" s="318">
        <f>IF(C768*O768&lt;&gt;0,C768,0)</f>
        <v>0</v>
      </c>
      <c r="K768" s="318" t="str">
        <f>IF(C768*O768=0,"",C768)</f>
        <v/>
      </c>
      <c r="O768" s="318">
        <f>IF(ISBLANK(L768),0,1)</f>
        <v>0</v>
      </c>
      <c r="P768" s="318">
        <f>IF(ISBLANK(M768),0,1)</f>
        <v>0</v>
      </c>
      <c r="Q768" s="318">
        <f>O768+P768</f>
        <v>0</v>
      </c>
      <c r="R768" s="318">
        <f>SUM(Q643:Q768)</f>
        <v>1</v>
      </c>
      <c r="S768" s="318">
        <f>R768/$X$2</f>
        <v>4.3478260869565216E-2</v>
      </c>
      <c r="T768" s="318">
        <f>IF(S768&gt;=$X$3,1,0)</f>
        <v>0</v>
      </c>
      <c r="U768" s="318">
        <f>O768*T768+P768*T768</f>
        <v>0</v>
      </c>
    </row>
    <row r="769" spans="1:21" s="318" customFormat="1" x14ac:dyDescent="0.2">
      <c r="A769" s="322">
        <v>37658</v>
      </c>
      <c r="B769" s="321">
        <v>107.300003</v>
      </c>
      <c r="C769" s="320">
        <f>LN(B769/B768)</f>
        <v>-1.3790750029366656E-2</v>
      </c>
      <c r="D769" s="320">
        <f>AVERAGE(C749:C769)</f>
        <v>-3.8395402647559674E-3</v>
      </c>
      <c r="E769" s="318">
        <f>_xlfn.STDEV.S(C749:C769)</f>
        <v>1.2754743197948157E-2</v>
      </c>
      <c r="F769" s="318">
        <f>E769*(21/(21-1.5))</f>
        <v>1.3735877290098014E-2</v>
      </c>
      <c r="G769" s="318">
        <f>_xlfn.VAR.S(C749:C769)</f>
        <v>1.6268347404560477E-4</v>
      </c>
      <c r="H769" s="318">
        <f>G769*(21/(21-1))</f>
        <v>1.7081764774788501E-4</v>
      </c>
      <c r="I769" s="320">
        <f>(SUM(C706:C726)*1+SUM(C727:C747)*2+SUM(C748:C768)*3)/6</f>
        <v>-5.1287916840738745E-2</v>
      </c>
      <c r="J769" s="318">
        <f>IF(C769*O769&lt;&gt;0,C769,0)</f>
        <v>0</v>
      </c>
      <c r="K769" s="318" t="str">
        <f>IF(C769*O769=0,"",C769)</f>
        <v/>
      </c>
      <c r="O769" s="318">
        <f>IF(ISBLANK(L769),0,1)</f>
        <v>0</v>
      </c>
      <c r="P769" s="318">
        <f>IF(ISBLANK(M769),0,1)</f>
        <v>0</v>
      </c>
      <c r="Q769" s="318">
        <f>O769+P769</f>
        <v>0</v>
      </c>
      <c r="R769" s="318">
        <f>SUM(Q644:Q769)</f>
        <v>1</v>
      </c>
      <c r="S769" s="318">
        <f>R769/$X$2</f>
        <v>4.3478260869565216E-2</v>
      </c>
      <c r="T769" s="318">
        <f>IF(S769&gt;=$X$3,1,0)</f>
        <v>0</v>
      </c>
      <c r="U769" s="318">
        <f>O769*T769+P769*T769</f>
        <v>0</v>
      </c>
    </row>
    <row r="770" spans="1:21" s="318" customFormat="1" x14ac:dyDescent="0.2">
      <c r="A770" s="322">
        <v>37659</v>
      </c>
      <c r="B770" s="321">
        <v>107.43</v>
      </c>
      <c r="C770" s="320">
        <f>LN(B770/B769)</f>
        <v>1.2107950828051761E-3</v>
      </c>
      <c r="D770" s="320">
        <f>AVERAGE(C750:C770)</f>
        <v>-3.8023509305984879E-3</v>
      </c>
      <c r="E770" s="318">
        <f>_xlfn.STDEV.S(C750:C770)</f>
        <v>1.2768944543238523E-2</v>
      </c>
      <c r="F770" s="318">
        <f>E770*(21/(21-1.5))</f>
        <v>1.3751171046564563E-2</v>
      </c>
      <c r="G770" s="318">
        <f>_xlfn.VAR.S(C750:C770)</f>
        <v>1.6304594474830084E-4</v>
      </c>
      <c r="H770" s="318">
        <f>G770*(21/(21-1))</f>
        <v>1.711982419857159E-4</v>
      </c>
      <c r="I770" s="320">
        <f>(SUM(C707:C727)*1+SUM(C728:C748)*2+SUM(C749:C769)*3)/6</f>
        <v>-5.3551892091632525E-2</v>
      </c>
      <c r="J770" s="318">
        <f>IF(C770*O770&lt;&gt;0,C770,0)</f>
        <v>0</v>
      </c>
      <c r="K770" s="318" t="str">
        <f>IF(C770*O770=0,"",C770)</f>
        <v/>
      </c>
      <c r="O770" s="318">
        <f>IF(ISBLANK(L770),0,1)</f>
        <v>0</v>
      </c>
      <c r="P770" s="318">
        <f>IF(ISBLANK(M770),0,1)</f>
        <v>0</v>
      </c>
      <c r="Q770" s="318">
        <f>O770+P770</f>
        <v>0</v>
      </c>
      <c r="R770" s="318">
        <f>SUM(Q645:Q770)</f>
        <v>1</v>
      </c>
      <c r="S770" s="318">
        <f>R770/$X$2</f>
        <v>4.3478260869565216E-2</v>
      </c>
      <c r="T770" s="318">
        <f>IF(S770&gt;=$X$3,1,0)</f>
        <v>0</v>
      </c>
      <c r="U770" s="318">
        <f>O770*T770+P770*T770</f>
        <v>0</v>
      </c>
    </row>
    <row r="771" spans="1:21" s="318" customFormat="1" x14ac:dyDescent="0.2">
      <c r="A771" s="322">
        <v>37662</v>
      </c>
      <c r="B771" s="321">
        <v>105.80999799999999</v>
      </c>
      <c r="C771" s="320">
        <f>LN(B771/B770)</f>
        <v>-1.5194458664186178E-2</v>
      </c>
      <c r="D771" s="320">
        <f>AVERAGE(C751:C771)</f>
        <v>-4.7992995060758261E-3</v>
      </c>
      <c r="E771" s="318">
        <f>_xlfn.STDEV.S(C751:C771)</f>
        <v>1.2803793624694172E-2</v>
      </c>
      <c r="F771" s="318">
        <f>E771*(21/(21-1.5))</f>
        <v>1.3788700826593723E-2</v>
      </c>
      <c r="G771" s="318">
        <f>_xlfn.VAR.S(C751:C771)</f>
        <v>1.6393713118375913E-4</v>
      </c>
      <c r="H771" s="318">
        <f>G771*(21/(21-1))</f>
        <v>1.721339877429471E-4</v>
      </c>
      <c r="I771" s="320">
        <f>(SUM(C708:C728)*1+SUM(C729:C749)*2+SUM(C750:C770)*3)/6</f>
        <v>-5.1810943843911959E-2</v>
      </c>
      <c r="J771" s="318">
        <f>IF(C771*O771&lt;&gt;0,C771,0)</f>
        <v>0</v>
      </c>
      <c r="K771" s="318" t="str">
        <f>IF(C771*O771=0,"",C771)</f>
        <v/>
      </c>
      <c r="O771" s="318">
        <f>IF(ISBLANK(L771),0,1)</f>
        <v>0</v>
      </c>
      <c r="P771" s="318">
        <f>IF(ISBLANK(M771),0,1)</f>
        <v>0</v>
      </c>
      <c r="Q771" s="318">
        <f>O771+P771</f>
        <v>0</v>
      </c>
      <c r="R771" s="318">
        <f>SUM(Q646:Q771)</f>
        <v>1</v>
      </c>
      <c r="S771" s="318">
        <f>R771/$X$2</f>
        <v>4.3478260869565216E-2</v>
      </c>
      <c r="T771" s="318">
        <f>IF(S771&gt;=$X$3,1,0)</f>
        <v>0</v>
      </c>
      <c r="U771" s="318">
        <f>O771*T771+P771*T771</f>
        <v>0</v>
      </c>
    </row>
    <row r="772" spans="1:21" s="318" customFormat="1" x14ac:dyDescent="0.2">
      <c r="A772" s="322">
        <v>37663</v>
      </c>
      <c r="B772" s="321">
        <v>106.949997</v>
      </c>
      <c r="C772" s="320">
        <f>LN(B772/B771)</f>
        <v>1.071639346365833E-2</v>
      </c>
      <c r="D772" s="320">
        <f>AVERAGE(C752:C772)</f>
        <v>-5.2237585023561751E-3</v>
      </c>
      <c r="E772" s="318">
        <f>_xlfn.STDEV.S(C752:C772)</f>
        <v>1.2080777336548458E-2</v>
      </c>
      <c r="F772" s="318">
        <f>E772*(21/(21-1.5))</f>
        <v>1.3010067900898339E-2</v>
      </c>
      <c r="G772" s="318">
        <f>_xlfn.VAR.S(C752:C772)</f>
        <v>1.4594518105526285E-4</v>
      </c>
      <c r="H772" s="318">
        <f>G772*(21/(21-1))</f>
        <v>1.53242440108026E-4</v>
      </c>
      <c r="I772" s="320">
        <f>(SUM(C709:C729)*1+SUM(C730:C750)*2+SUM(C751:C771)*3)/6</f>
        <v>-6.3143061130981823E-2</v>
      </c>
      <c r="J772" s="318">
        <f>IF(C772*O772&lt;&gt;0,C772,0)</f>
        <v>0</v>
      </c>
      <c r="K772" s="318" t="str">
        <f>IF(C772*O772=0,"",C772)</f>
        <v/>
      </c>
      <c r="O772" s="318">
        <f>IF(ISBLANK(L772),0,1)</f>
        <v>0</v>
      </c>
      <c r="P772" s="318">
        <f>IF(ISBLANK(M772),0,1)</f>
        <v>0</v>
      </c>
      <c r="Q772" s="318">
        <f>O772+P772</f>
        <v>0</v>
      </c>
      <c r="R772" s="318">
        <f>SUM(Q647:Q772)</f>
        <v>1</v>
      </c>
      <c r="S772" s="318">
        <f>R772/$X$2</f>
        <v>4.3478260869565216E-2</v>
      </c>
      <c r="T772" s="318">
        <f>IF(S772&gt;=$X$3,1,0)</f>
        <v>0</v>
      </c>
      <c r="U772" s="318">
        <f>O772*T772+P772*T772</f>
        <v>0</v>
      </c>
    </row>
    <row r="773" spans="1:21" s="318" customFormat="1" x14ac:dyDescent="0.2">
      <c r="A773" s="322">
        <v>37664</v>
      </c>
      <c r="B773" s="321">
        <v>106.220001</v>
      </c>
      <c r="C773" s="320">
        <f>LN(B773/B772)</f>
        <v>-6.8489830692473972E-3</v>
      </c>
      <c r="D773" s="320">
        <f>AVERAGE(C753:C773)</f>
        <v>-5.3700188623294325E-3</v>
      </c>
      <c r="E773" s="318">
        <f>_xlfn.STDEV.S(C753:C773)</f>
        <v>1.2080985314231827E-2</v>
      </c>
      <c r="F773" s="318">
        <f>E773*(21/(21-1.5))</f>
        <v>1.3010291876865044E-2</v>
      </c>
      <c r="G773" s="318">
        <f>_xlfn.VAR.S(C753:C773)</f>
        <v>1.4595020616268509E-4</v>
      </c>
      <c r="H773" s="318">
        <f>G773*(21/(21-1))</f>
        <v>1.5324771647081935E-4</v>
      </c>
      <c r="I773" s="320">
        <f>(SUM(C710:C730)*1+SUM(C731:C751)*2+SUM(C752:C772)*3)/6</f>
        <v>-5.2065834122793399E-2</v>
      </c>
      <c r="J773" s="318">
        <f>IF(C773*O773&lt;&gt;0,C773,0)</f>
        <v>0</v>
      </c>
      <c r="K773" s="318" t="str">
        <f>IF(C773*O773=0,"",C773)</f>
        <v/>
      </c>
      <c r="O773" s="318">
        <f>IF(ISBLANK(L773),0,1)</f>
        <v>0</v>
      </c>
      <c r="P773" s="318">
        <f>IF(ISBLANK(M773),0,1)</f>
        <v>0</v>
      </c>
      <c r="Q773" s="318">
        <f>O773+P773</f>
        <v>0</v>
      </c>
      <c r="R773" s="318">
        <f>SUM(Q648:Q773)</f>
        <v>1</v>
      </c>
      <c r="S773" s="318">
        <f>R773/$X$2</f>
        <v>4.3478260869565216E-2</v>
      </c>
      <c r="T773" s="318">
        <f>IF(S773&gt;=$X$3,1,0)</f>
        <v>0</v>
      </c>
      <c r="U773" s="318">
        <f>O773*T773+P773*T773</f>
        <v>0</v>
      </c>
    </row>
    <row r="774" spans="1:21" s="318" customFormat="1" x14ac:dyDescent="0.2">
      <c r="A774" s="322">
        <v>37665</v>
      </c>
      <c r="B774" s="321">
        <v>104.05999799999999</v>
      </c>
      <c r="C774" s="320">
        <f>LN(B774/B773)</f>
        <v>-2.0544787766199675E-2</v>
      </c>
      <c r="D774" s="320">
        <f>AVERAGE(C754:C774)</f>
        <v>-6.4643446967653428E-3</v>
      </c>
      <c r="E774" s="318">
        <f>_xlfn.STDEV.S(C754:C774)</f>
        <v>1.2375771530534365E-2</v>
      </c>
      <c r="F774" s="318">
        <f>E774*(21/(21-1.5))</f>
        <v>1.3327753955960085E-2</v>
      </c>
      <c r="G774" s="318">
        <f>_xlfn.VAR.S(C754:C774)</f>
        <v>1.5315972097598493E-4</v>
      </c>
      <c r="H774" s="318">
        <f>G774*(21/(21-1))</f>
        <v>1.6081770702478418E-4</v>
      </c>
      <c r="I774" s="320">
        <f>(SUM(C711:C731)*1+SUM(C732:C752)*2+SUM(C753:C773)*3)/6</f>
        <v>-5.6412199646976934E-2</v>
      </c>
      <c r="J774" s="318">
        <f>IF(C774*O774&lt;&gt;0,C774,0)</f>
        <v>0</v>
      </c>
      <c r="K774" s="318" t="str">
        <f>IF(C774*O774=0,"",C774)</f>
        <v/>
      </c>
      <c r="O774" s="318">
        <f>IF(ISBLANK(L774),0,1)</f>
        <v>0</v>
      </c>
      <c r="P774" s="318">
        <f>IF(ISBLANK(M774),0,1)</f>
        <v>0</v>
      </c>
      <c r="Q774" s="318">
        <f>O774+P774</f>
        <v>0</v>
      </c>
      <c r="R774" s="318">
        <f>SUM(Q649:Q774)</f>
        <v>1</v>
      </c>
      <c r="S774" s="318">
        <f>R774/$X$2</f>
        <v>4.3478260869565216E-2</v>
      </c>
      <c r="T774" s="318">
        <f>IF(S774&gt;=$X$3,1,0)</f>
        <v>0</v>
      </c>
      <c r="U774" s="318">
        <f>O774*T774+P774*T774</f>
        <v>0</v>
      </c>
    </row>
    <row r="775" spans="1:21" s="318" customFormat="1" x14ac:dyDescent="0.2">
      <c r="A775" s="322">
        <v>37666</v>
      </c>
      <c r="B775" s="321">
        <v>103.80999799999999</v>
      </c>
      <c r="C775" s="320">
        <f>LN(B775/B774)</f>
        <v>-2.4053507032891159E-3</v>
      </c>
      <c r="D775" s="320">
        <f>AVERAGE(C755:C775)</f>
        <v>-6.8060700415358347E-3</v>
      </c>
      <c r="E775" s="318">
        <f>_xlfn.STDEV.S(C755:C775)</f>
        <v>1.2146989838640893E-2</v>
      </c>
      <c r="F775" s="318">
        <f>E775*(21/(21-1.5))</f>
        <v>1.3081373672382499E-2</v>
      </c>
      <c r="G775" s="318">
        <f>_xlfn.VAR.S(C755:C775)</f>
        <v>1.475493621400451E-4</v>
      </c>
      <c r="H775" s="318">
        <f>G775*(21/(21-1))</f>
        <v>1.5492683024704735E-4</v>
      </c>
      <c r="I775" s="320">
        <f>(SUM(C712:C732)*1+SUM(C733:C753)*2+SUM(C754:C774)*3)/6</f>
        <v>-6.7082911033834666E-2</v>
      </c>
      <c r="J775" s="318">
        <f>IF(C775*O775&lt;&gt;0,C775,0)</f>
        <v>0</v>
      </c>
      <c r="K775" s="318" t="str">
        <f>IF(C775*O775=0,"",C775)</f>
        <v/>
      </c>
      <c r="O775" s="318">
        <f>IF(ISBLANK(L775),0,1)</f>
        <v>0</v>
      </c>
      <c r="P775" s="318">
        <f>IF(ISBLANK(M775),0,1)</f>
        <v>0</v>
      </c>
      <c r="Q775" s="318">
        <f>O775+P775</f>
        <v>0</v>
      </c>
      <c r="R775" s="318">
        <f>SUM(Q650:Q775)</f>
        <v>1</v>
      </c>
      <c r="S775" s="318">
        <f>R775/$X$2</f>
        <v>4.3478260869565216E-2</v>
      </c>
      <c r="T775" s="318">
        <f>IF(S775&gt;=$X$3,1,0)</f>
        <v>0</v>
      </c>
      <c r="U775" s="318">
        <f>O775*T775+P775*T775</f>
        <v>0</v>
      </c>
    </row>
    <row r="776" spans="1:21" s="318" customFormat="1" x14ac:dyDescent="0.2">
      <c r="A776" s="322">
        <v>37669</v>
      </c>
      <c r="B776" s="321">
        <v>104.449997</v>
      </c>
      <c r="C776" s="320">
        <f>LN(B776/B775)</f>
        <v>6.1461733415107021E-3</v>
      </c>
      <c r="D776" s="320">
        <f>AVERAGE(C756:C776)</f>
        <v>-6.0017017142654523E-3</v>
      </c>
      <c r="E776" s="318">
        <f>_xlfn.STDEV.S(C756:C776)</f>
        <v>1.2429080983189114E-2</v>
      </c>
      <c r="F776" s="318">
        <f>E776*(21/(21-1.5))</f>
        <v>1.3385164135742122E-2</v>
      </c>
      <c r="G776" s="318">
        <f>_xlfn.VAR.S(C756:C776)</f>
        <v>1.5448205408667327E-4</v>
      </c>
      <c r="H776" s="318">
        <f>G776*(21/(21-1))</f>
        <v>1.6220615679100693E-4</v>
      </c>
      <c r="I776" s="320">
        <f>(SUM(C713:C733)*1+SUM(C734:C754)*2+SUM(C755:C775)*3)/6</f>
        <v>-6.742943124195877E-2</v>
      </c>
      <c r="J776" s="318">
        <f>IF(C776*O776&lt;&gt;0,C776,0)</f>
        <v>0</v>
      </c>
      <c r="K776" s="318" t="str">
        <f>IF(C776*O776=0,"",C776)</f>
        <v/>
      </c>
      <c r="O776" s="318">
        <f>IF(ISBLANK(L776),0,1)</f>
        <v>0</v>
      </c>
      <c r="P776" s="318">
        <f>IF(ISBLANK(M776),0,1)</f>
        <v>0</v>
      </c>
      <c r="Q776" s="318">
        <f>O776+P776</f>
        <v>0</v>
      </c>
      <c r="R776" s="318">
        <f>SUM(Q651:Q776)</f>
        <v>1</v>
      </c>
      <c r="S776" s="318">
        <f>R776/$X$2</f>
        <v>4.3478260869565216E-2</v>
      </c>
      <c r="T776" s="318">
        <f>IF(S776&gt;=$X$3,1,0)</f>
        <v>0</v>
      </c>
      <c r="U776" s="318">
        <f>O776*T776+P776*T776</f>
        <v>0</v>
      </c>
    </row>
    <row r="777" spans="1:21" s="318" customFormat="1" x14ac:dyDescent="0.2">
      <c r="A777" s="322">
        <v>37670</v>
      </c>
      <c r="B777" s="321">
        <v>105.07</v>
      </c>
      <c r="C777" s="320">
        <f>LN(B777/B776)</f>
        <v>5.9183354199860002E-3</v>
      </c>
      <c r="D777" s="320">
        <f>AVERAGE(C757:C777)</f>
        <v>-5.9324164428083354E-3</v>
      </c>
      <c r="E777" s="318">
        <f>_xlfn.STDEV.S(C757:C777)</f>
        <v>1.2494219384842029E-2</v>
      </c>
      <c r="F777" s="318">
        <f>E777*(21/(21-1.5))</f>
        <v>1.3455313183676031E-2</v>
      </c>
      <c r="G777" s="318">
        <f>_xlfn.VAR.S(C757:C777)</f>
        <v>1.5610551803656235E-4</v>
      </c>
      <c r="H777" s="318">
        <f>G777*(21/(21-1))</f>
        <v>1.6391079393839048E-4</v>
      </c>
      <c r="I777" s="320">
        <f>(SUM(C714:C734)*1+SUM(C735:C755)*2+SUM(C756:C776)*3)/6</f>
        <v>-6.0299550610511947E-2</v>
      </c>
      <c r="J777" s="318">
        <f>IF(C777*O777&lt;&gt;0,C777,0)</f>
        <v>0</v>
      </c>
      <c r="K777" s="318" t="str">
        <f>IF(C777*O777=0,"",C777)</f>
        <v/>
      </c>
      <c r="O777" s="318">
        <f>IF(ISBLANK(L777),0,1)</f>
        <v>0</v>
      </c>
      <c r="P777" s="318">
        <f>IF(ISBLANK(M777),0,1)</f>
        <v>0</v>
      </c>
      <c r="Q777" s="318">
        <f>O777+P777</f>
        <v>0</v>
      </c>
      <c r="R777" s="318">
        <f>SUM(Q652:Q777)</f>
        <v>1</v>
      </c>
      <c r="S777" s="318">
        <f>R777/$X$2</f>
        <v>4.3478260869565216E-2</v>
      </c>
      <c r="T777" s="318">
        <f>IF(S777&gt;=$X$3,1,0)</f>
        <v>0</v>
      </c>
      <c r="U777" s="318">
        <f>O777*T777+P777*T777</f>
        <v>0</v>
      </c>
    </row>
    <row r="778" spans="1:21" s="318" customFormat="1" x14ac:dyDescent="0.2">
      <c r="A778" s="322">
        <v>37671</v>
      </c>
      <c r="B778" s="321">
        <v>103.83000199999999</v>
      </c>
      <c r="C778" s="320">
        <f>LN(B778/B777)</f>
        <v>-1.1871829123065862E-2</v>
      </c>
      <c r="D778" s="320">
        <f>AVERAGE(C758:C778)</f>
        <v>-6.301272943598224E-3</v>
      </c>
      <c r="E778" s="318">
        <f>_xlfn.STDEV.S(C758:C778)</f>
        <v>1.255242231047431E-2</v>
      </c>
      <c r="F778" s="318">
        <f>E778*(21/(21-1.5))</f>
        <v>1.3517993257433872E-2</v>
      </c>
      <c r="G778" s="318">
        <f>_xlfn.VAR.S(C758:C778)</f>
        <v>1.5756330586049323E-4</v>
      </c>
      <c r="H778" s="318">
        <f>G778*(21/(21-1))</f>
        <v>1.654414711535179E-4</v>
      </c>
      <c r="I778" s="320">
        <f>(SUM(C715:C735)*1+SUM(C736:C756)*2+SUM(C757:C777)*3)/6</f>
        <v>-5.759385752002897E-2</v>
      </c>
      <c r="J778" s="318">
        <f>IF(C778*O778&lt;&gt;0,C778,0)</f>
        <v>0</v>
      </c>
      <c r="K778" s="318" t="str">
        <f>IF(C778*O778=0,"",C778)</f>
        <v/>
      </c>
      <c r="O778" s="318">
        <f>IF(ISBLANK(L778),0,1)</f>
        <v>0</v>
      </c>
      <c r="P778" s="318">
        <f>IF(ISBLANK(M778),0,1)</f>
        <v>0</v>
      </c>
      <c r="Q778" s="318">
        <f>O778+P778</f>
        <v>0</v>
      </c>
      <c r="R778" s="318">
        <f>SUM(Q653:Q778)</f>
        <v>1</v>
      </c>
      <c r="S778" s="318">
        <f>R778/$X$2</f>
        <v>4.3478260869565216E-2</v>
      </c>
      <c r="T778" s="318">
        <f>IF(S778&gt;=$X$3,1,0)</f>
        <v>0</v>
      </c>
      <c r="U778" s="318">
        <f>O778*T778+P778*T778</f>
        <v>0</v>
      </c>
    </row>
    <row r="779" spans="1:21" s="318" customFormat="1" x14ac:dyDescent="0.2">
      <c r="A779" s="322">
        <v>37672</v>
      </c>
      <c r="B779" s="321">
        <v>101.470001</v>
      </c>
      <c r="C779" s="320">
        <f>LN(B779/B778)</f>
        <v>-2.2991767431496907E-2</v>
      </c>
      <c r="D779" s="320">
        <f>AVERAGE(C759:C779)</f>
        <v>-6.5652637883019714E-3</v>
      </c>
      <c r="E779" s="318">
        <f>_xlfn.STDEV.S(C759:C779)</f>
        <v>1.2853261421696823E-2</v>
      </c>
      <c r="F779" s="318">
        <f>E779*(21/(21-1.5))</f>
        <v>1.3841973838750424E-2</v>
      </c>
      <c r="G779" s="318">
        <f>_xlfn.VAR.S(C759:C779)</f>
        <v>1.6520632917447982E-4</v>
      </c>
      <c r="H779" s="318">
        <f>G779*(21/(21-1))</f>
        <v>1.7346664563320382E-4</v>
      </c>
      <c r="I779" s="320">
        <f>(SUM(C716:C736)*1+SUM(C737:C757)*2+SUM(C758:C778)*3)/6</f>
        <v>-6.1957375392710595E-2</v>
      </c>
      <c r="J779" s="318">
        <f>IF(C779*O779&lt;&gt;0,C779,0)</f>
        <v>0</v>
      </c>
      <c r="K779" s="318" t="str">
        <f>IF(C779*O779=0,"",C779)</f>
        <v/>
      </c>
      <c r="O779" s="318">
        <f>IF(ISBLANK(L779),0,1)</f>
        <v>0</v>
      </c>
      <c r="P779" s="318">
        <f>IF(ISBLANK(M779),0,1)</f>
        <v>0</v>
      </c>
      <c r="Q779" s="318">
        <f>O779+P779</f>
        <v>0</v>
      </c>
      <c r="R779" s="318">
        <f>SUM(Q654:Q779)</f>
        <v>1</v>
      </c>
      <c r="S779" s="318">
        <f>R779/$X$2</f>
        <v>4.3478260869565216E-2</v>
      </c>
      <c r="T779" s="318">
        <f>IF(S779&gt;=$X$3,1,0)</f>
        <v>0</v>
      </c>
      <c r="U779" s="318">
        <f>O779*T779+P779*T779</f>
        <v>0</v>
      </c>
    </row>
    <row r="780" spans="1:21" s="318" customFormat="1" x14ac:dyDescent="0.2">
      <c r="A780" s="322">
        <v>37673</v>
      </c>
      <c r="B780" s="321">
        <v>101.82</v>
      </c>
      <c r="C780" s="320">
        <f>LN(B780/B779)</f>
        <v>3.4433503280689465E-3</v>
      </c>
      <c r="D780" s="320">
        <f>AVERAGE(C760:C780)</f>
        <v>-6.3931153378109559E-3</v>
      </c>
      <c r="E780" s="318">
        <f>_xlfn.STDEV.S(C760:C780)</f>
        <v>1.2966880510862731E-2</v>
      </c>
      <c r="F780" s="318">
        <f>E780*(21/(21-1.5))</f>
        <v>1.3964332857852171E-2</v>
      </c>
      <c r="G780" s="318">
        <f>_xlfn.VAR.S(C760:C780)</f>
        <v>1.6813999018299171E-4</v>
      </c>
      <c r="H780" s="318">
        <f>G780*(21/(21-1))</f>
        <v>1.7654698969214131E-4</v>
      </c>
      <c r="I780" s="320">
        <f>(SUM(C717:C737)*1+SUM(C738:C758)*2+SUM(C759:C779)*3)/6</f>
        <v>-7.2121160662897282E-2</v>
      </c>
      <c r="J780" s="318">
        <f>IF(C780*O780&lt;&gt;0,C780,0)</f>
        <v>0</v>
      </c>
      <c r="K780" s="318" t="str">
        <f>IF(C780*O780=0,"",C780)</f>
        <v/>
      </c>
      <c r="O780" s="318">
        <f>IF(ISBLANK(L780),0,1)</f>
        <v>0</v>
      </c>
      <c r="P780" s="318">
        <f>IF(ISBLANK(M780),0,1)</f>
        <v>0</v>
      </c>
      <c r="Q780" s="318">
        <f>O780+P780</f>
        <v>0</v>
      </c>
      <c r="R780" s="318">
        <f>SUM(Q655:Q780)</f>
        <v>1</v>
      </c>
      <c r="S780" s="318">
        <f>R780/$X$2</f>
        <v>4.3478260869565216E-2</v>
      </c>
      <c r="T780" s="318">
        <f>IF(S780&gt;=$X$3,1,0)</f>
        <v>0</v>
      </c>
      <c r="U780" s="318">
        <f>O780*T780+P780*T780</f>
        <v>0</v>
      </c>
    </row>
    <row r="781" spans="1:21" s="318" customFormat="1" x14ac:dyDescent="0.2">
      <c r="A781" s="322">
        <v>37676</v>
      </c>
      <c r="B781" s="321">
        <v>100.970001</v>
      </c>
      <c r="C781" s="320">
        <f>LN(B781/B780)</f>
        <v>-8.3830955540284639E-3</v>
      </c>
      <c r="D781" s="320">
        <f>AVERAGE(C761:C781)</f>
        <v>-6.7063594826707014E-3</v>
      </c>
      <c r="E781" s="318">
        <f>_xlfn.STDEV.S(C761:C781)</f>
        <v>1.2929903661368217E-2</v>
      </c>
      <c r="F781" s="318">
        <f>E781*(21/(21-1.5))</f>
        <v>1.3924511635319617E-2</v>
      </c>
      <c r="G781" s="318">
        <f>_xlfn.VAR.S(C761:C781)</f>
        <v>1.6718240869226323E-4</v>
      </c>
      <c r="H781" s="318">
        <f>G781*(21/(21-1))</f>
        <v>1.7554152912687641E-4</v>
      </c>
      <c r="I781" s="320">
        <f>(SUM(C718:C738)*1+SUM(C739:C759)*2+SUM(C760:C780)*3)/6</f>
        <v>-7.2571951356661502E-2</v>
      </c>
      <c r="J781" s="318">
        <f>IF(C781*O781&lt;&gt;0,C781,0)</f>
        <v>0</v>
      </c>
      <c r="K781" s="318" t="str">
        <f>IF(C781*O781=0,"",C781)</f>
        <v/>
      </c>
      <c r="O781" s="318">
        <f>IF(ISBLANK(L781),0,1)</f>
        <v>0</v>
      </c>
      <c r="P781" s="318">
        <f>IF(ISBLANK(M781),0,1)</f>
        <v>0</v>
      </c>
      <c r="Q781" s="318">
        <f>O781+P781</f>
        <v>0</v>
      </c>
      <c r="R781" s="318">
        <f>SUM(Q656:Q781)</f>
        <v>1</v>
      </c>
      <c r="S781" s="318">
        <f>R781/$X$2</f>
        <v>4.3478260869565216E-2</v>
      </c>
      <c r="T781" s="318">
        <f>IF(S781&gt;=$X$3,1,0)</f>
        <v>0</v>
      </c>
      <c r="U781" s="318">
        <f>O781*T781+P781*T781</f>
        <v>0</v>
      </c>
    </row>
    <row r="782" spans="1:21" s="318" customFormat="1" x14ac:dyDescent="0.2">
      <c r="A782" s="322">
        <v>37677</v>
      </c>
      <c r="B782" s="321">
        <v>98.57</v>
      </c>
      <c r="C782" s="320">
        <f>LN(B782/B781)</f>
        <v>-2.4056497242813918E-2</v>
      </c>
      <c r="D782" s="320">
        <f>AVERAGE(C762:C782)</f>
        <v>-5.9206341218973023E-3</v>
      </c>
      <c r="E782" s="318">
        <f>_xlfn.STDEV.S(C762:C782)</f>
        <v>1.114868429689579E-2</v>
      </c>
      <c r="F782" s="318">
        <f>E782*(21/(21-1.5))</f>
        <v>1.2006275396657004E-2</v>
      </c>
      <c r="G782" s="318">
        <f>_xlfn.VAR.S(C762:C782)</f>
        <v>1.2429316155185077E-4</v>
      </c>
      <c r="H782" s="318">
        <f>G782*(21/(21-1))</f>
        <v>1.3050781962944331E-4</v>
      </c>
      <c r="I782" s="320">
        <f>(SUM(C719:C739)*1+SUM(C740:C760)*2+SUM(C761:C781)*3)/6</f>
        <v>-7.463402698818096E-2</v>
      </c>
      <c r="J782" s="318">
        <f>IF(C782*O782&lt;&gt;0,C782,0)</f>
        <v>0</v>
      </c>
      <c r="K782" s="318" t="str">
        <f>IF(C782*O782=0,"",C782)</f>
        <v/>
      </c>
      <c r="O782" s="318">
        <f>IF(ISBLANK(L782),0,1)</f>
        <v>0</v>
      </c>
      <c r="P782" s="318">
        <f>IF(ISBLANK(M782),0,1)</f>
        <v>0</v>
      </c>
      <c r="Q782" s="318">
        <f>O782+P782</f>
        <v>0</v>
      </c>
      <c r="R782" s="318">
        <f>SUM(Q657:Q782)</f>
        <v>1</v>
      </c>
      <c r="S782" s="318">
        <f>R782/$X$2</f>
        <v>4.3478260869565216E-2</v>
      </c>
      <c r="T782" s="318">
        <f>IF(S782&gt;=$X$3,1,0)</f>
        <v>0</v>
      </c>
      <c r="U782" s="318">
        <f>O782*T782+P782*T782</f>
        <v>0</v>
      </c>
    </row>
    <row r="783" spans="1:21" s="318" customFormat="1" x14ac:dyDescent="0.2">
      <c r="A783" s="322">
        <v>37678</v>
      </c>
      <c r="B783" s="321">
        <v>98.650002000000001</v>
      </c>
      <c r="C783" s="320">
        <f>LN(B783/B782)</f>
        <v>8.1129706497139263E-4</v>
      </c>
      <c r="D783" s="320">
        <f>AVERAGE(C763:C783)</f>
        <v>-5.2161082996657771E-3</v>
      </c>
      <c r="E783" s="318">
        <f>_xlfn.STDEV.S(C763:C783)</f>
        <v>1.1080940571394264E-2</v>
      </c>
      <c r="F783" s="318">
        <f>E783*(21/(21-1.5))</f>
        <v>1.1933320615347669E-2</v>
      </c>
      <c r="G783" s="318">
        <f>_xlfn.VAR.S(C763:C783)</f>
        <v>1.2278724394677144E-4</v>
      </c>
      <c r="H783" s="318">
        <f>G783*(21/(21-1))</f>
        <v>1.2892660614411002E-4</v>
      </c>
      <c r="I783" s="320">
        <f>(SUM(C720:C740)*1+SUM(C741:C761)*2+SUM(C762:C782)*3)/6</f>
        <v>-7.7015142048445936E-2</v>
      </c>
      <c r="J783" s="318">
        <f>IF(C783*O783&lt;&gt;0,C783,0)</f>
        <v>0</v>
      </c>
      <c r="K783" s="318" t="str">
        <f>IF(C783*O783=0,"",C783)</f>
        <v/>
      </c>
      <c r="O783" s="318">
        <f>IF(ISBLANK(L783),0,1)</f>
        <v>0</v>
      </c>
      <c r="P783" s="318">
        <f>IF(ISBLANK(M783),0,1)</f>
        <v>0</v>
      </c>
      <c r="Q783" s="318">
        <f>O783+P783</f>
        <v>0</v>
      </c>
      <c r="R783" s="318">
        <f>SUM(Q658:Q783)</f>
        <v>0</v>
      </c>
      <c r="S783" s="318">
        <f>R783/$X$2</f>
        <v>0</v>
      </c>
      <c r="T783" s="318">
        <f>IF(S783&gt;=$X$3,1,0)</f>
        <v>0</v>
      </c>
      <c r="U783" s="318">
        <f>O783*T783+P783*T783</f>
        <v>0</v>
      </c>
    </row>
    <row r="784" spans="1:21" s="318" customFormat="1" x14ac:dyDescent="0.2">
      <c r="A784" s="322">
        <v>37679</v>
      </c>
      <c r="B784" s="321">
        <v>99.400002000000001</v>
      </c>
      <c r="C784" s="320">
        <f>LN(B784/B783)</f>
        <v>7.5738810409335606E-3</v>
      </c>
      <c r="D784" s="320">
        <f>AVERAGE(C764:C784)</f>
        <v>-3.9778321964014643E-3</v>
      </c>
      <c r="E784" s="318">
        <f>_xlfn.STDEV.S(C764:C784)</f>
        <v>1.0982996131885433E-2</v>
      </c>
      <c r="F784" s="318">
        <f>E784*(21/(21-1.5))</f>
        <v>1.1827841988184313E-2</v>
      </c>
      <c r="G784" s="318">
        <f>_xlfn.VAR.S(C764:C784)</f>
        <v>1.2062620403301038E-4</v>
      </c>
      <c r="H784" s="318">
        <f>G784*(21/(21-1))</f>
        <v>1.2665751423466092E-4</v>
      </c>
      <c r="I784" s="320">
        <f>(SUM(C721:C741)*1+SUM(C742:C762)*2+SUM(C763:C783)*3)/6</f>
        <v>-7.7840735511559164E-2</v>
      </c>
      <c r="J784" s="318">
        <f>IF(C784*O784&lt;&gt;0,C784,0)</f>
        <v>0</v>
      </c>
      <c r="K784" s="318" t="str">
        <f>IF(C784*O784=0,"",C784)</f>
        <v/>
      </c>
      <c r="O784" s="318">
        <f>IF(ISBLANK(L784),0,1)</f>
        <v>0</v>
      </c>
      <c r="P784" s="318">
        <f>IF(ISBLANK(M784),0,1)</f>
        <v>0</v>
      </c>
      <c r="Q784" s="318">
        <f>O784+P784</f>
        <v>0</v>
      </c>
      <c r="R784" s="318">
        <f>SUM(Q659:Q784)</f>
        <v>0</v>
      </c>
      <c r="S784" s="318">
        <f>R784/$X$2</f>
        <v>0</v>
      </c>
      <c r="T784" s="318">
        <f>IF(S784&gt;=$X$3,1,0)</f>
        <v>0</v>
      </c>
      <c r="U784" s="318">
        <f>O784*T784+P784*T784</f>
        <v>0</v>
      </c>
    </row>
    <row r="785" spans="1:21" s="318" customFormat="1" x14ac:dyDescent="0.2">
      <c r="A785" s="322">
        <v>37680</v>
      </c>
      <c r="B785" s="321">
        <v>101.629997</v>
      </c>
      <c r="C785" s="320">
        <f>LN(B785/B784)</f>
        <v>2.2186603847579367E-2</v>
      </c>
      <c r="D785" s="320">
        <f>AVERAGE(C765:C785)</f>
        <v>-3.4733630204302527E-3</v>
      </c>
      <c r="E785" s="318">
        <f>_xlfn.STDEV.S(C765:C785)</f>
        <v>1.1935900586476327E-2</v>
      </c>
      <c r="F785" s="318">
        <f>E785*(21/(21-1.5))</f>
        <v>1.2854046785436044E-2</v>
      </c>
      <c r="G785" s="318">
        <f>_xlfn.VAR.S(C765:C785)</f>
        <v>1.4246572281024594E-4</v>
      </c>
      <c r="H785" s="318">
        <f>G785*(21/(21-1))</f>
        <v>1.4958900895075823E-4</v>
      </c>
      <c r="I785" s="320">
        <f>(SUM(C722:C742)*1+SUM(C743:C763)*2+SUM(C764:C784)*3)/6</f>
        <v>-7.0010275995118651E-2</v>
      </c>
      <c r="J785" s="318">
        <f>IF(C785*O785&lt;&gt;0,C785,0)</f>
        <v>0</v>
      </c>
      <c r="K785" s="318" t="str">
        <f>IF(C785*O785=0,"",C785)</f>
        <v/>
      </c>
      <c r="O785" s="318">
        <f>IF(ISBLANK(L785),0,1)</f>
        <v>0</v>
      </c>
      <c r="P785" s="318">
        <f>IF(ISBLANK(M785),0,1)</f>
        <v>0</v>
      </c>
      <c r="Q785" s="318">
        <f>O785+P785</f>
        <v>0</v>
      </c>
      <c r="R785" s="318">
        <f>SUM(Q660:Q785)</f>
        <v>0</v>
      </c>
      <c r="S785" s="318">
        <f>R785/$X$2</f>
        <v>0</v>
      </c>
      <c r="T785" s="318">
        <f>IF(S785&gt;=$X$3,1,0)</f>
        <v>0</v>
      </c>
      <c r="U785" s="318">
        <f>O785*T785+P785*T785</f>
        <v>0</v>
      </c>
    </row>
    <row r="786" spans="1:21" s="318" customFormat="1" x14ac:dyDescent="0.2">
      <c r="A786" s="322">
        <v>37683</v>
      </c>
      <c r="B786" s="321">
        <v>103.83000199999999</v>
      </c>
      <c r="C786" s="320">
        <f>LN(B786/B785)</f>
        <v>2.1416227946786225E-2</v>
      </c>
      <c r="D786" s="320">
        <f>AVERAGE(C766:C786)</f>
        <v>-2.6274623621853786E-3</v>
      </c>
      <c r="E786" s="318">
        <f>_xlfn.STDEV.S(C766:C786)</f>
        <v>1.3044164238391592E-2</v>
      </c>
      <c r="F786" s="318">
        <f>E786*(21/(21-1.5))</f>
        <v>1.4047561487498637E-2</v>
      </c>
      <c r="G786" s="318">
        <f>_xlfn.VAR.S(C766:C786)</f>
        <v>1.7015022067813409E-4</v>
      </c>
      <c r="H786" s="318">
        <f>G786*(21/(21-1))</f>
        <v>1.7865773171204082E-4</v>
      </c>
      <c r="I786" s="320">
        <f>(SUM(C723:C743)*1+SUM(C744:C764)*2+SUM(C765:C785)*3)/6</f>
        <v>-6.0446068004201381E-2</v>
      </c>
      <c r="J786" s="318">
        <f>IF(C786*O786&lt;&gt;0,C786,0)</f>
        <v>0</v>
      </c>
      <c r="K786" s="318" t="str">
        <f>IF(C786*O786=0,"",C786)</f>
        <v/>
      </c>
      <c r="O786" s="318">
        <f>IF(ISBLANK(L786),0,1)</f>
        <v>0</v>
      </c>
      <c r="P786" s="318">
        <f>IF(ISBLANK(M786),0,1)</f>
        <v>0</v>
      </c>
      <c r="Q786" s="318">
        <f>O786+P786</f>
        <v>0</v>
      </c>
      <c r="R786" s="318">
        <f>SUM(Q661:Q786)</f>
        <v>0</v>
      </c>
      <c r="S786" s="318">
        <f>R786/$X$2</f>
        <v>0</v>
      </c>
      <c r="T786" s="318">
        <f>IF(S786&gt;=$X$3,1,0)</f>
        <v>0</v>
      </c>
      <c r="U786" s="318">
        <f>O786*T786+P786*T786</f>
        <v>0</v>
      </c>
    </row>
    <row r="787" spans="1:21" s="318" customFormat="1" x14ac:dyDescent="0.2">
      <c r="A787" s="322">
        <v>37684</v>
      </c>
      <c r="B787" s="321">
        <v>102.449997</v>
      </c>
      <c r="C787" s="320">
        <f>LN(B787/B786)</f>
        <v>-1.3380120175286546E-2</v>
      </c>
      <c r="D787" s="320">
        <f>AVERAGE(C767:C787)</f>
        <v>-3.2515894406720826E-3</v>
      </c>
      <c r="E787" s="318">
        <f>_xlfn.STDEV.S(C767:C787)</f>
        <v>1.3238018110322177E-2</v>
      </c>
      <c r="F787" s="318">
        <f>E787*(21/(21-1.5))</f>
        <v>1.4256327195731574E-2</v>
      </c>
      <c r="G787" s="318">
        <f>_xlfn.VAR.S(C767:C787)</f>
        <v>1.7524512348921796E-4</v>
      </c>
      <c r="H787" s="318">
        <f>G787*(21/(21-1))</f>
        <v>1.8400737966367886E-4</v>
      </c>
      <c r="I787" s="320">
        <f>(SUM(C724:C744)*1+SUM(C745:C765)*2+SUM(C766:C786)*3)/6</f>
        <v>-5.5988581782901281E-2</v>
      </c>
      <c r="J787" s="318">
        <f>IF(C787*O787&lt;&gt;0,C787,0)</f>
        <v>0</v>
      </c>
      <c r="K787" s="318" t="str">
        <f>IF(C787*O787=0,"",C787)</f>
        <v/>
      </c>
      <c r="O787" s="318">
        <f>IF(ISBLANK(L787),0,1)</f>
        <v>0</v>
      </c>
      <c r="P787" s="318">
        <f>IF(ISBLANK(M787),0,1)</f>
        <v>0</v>
      </c>
      <c r="Q787" s="318">
        <f>O787+P787</f>
        <v>0</v>
      </c>
      <c r="R787" s="318">
        <f>SUM(Q662:Q787)</f>
        <v>0</v>
      </c>
      <c r="S787" s="318">
        <f>R787/$X$2</f>
        <v>0</v>
      </c>
      <c r="T787" s="318">
        <f>IF(S787&gt;=$X$3,1,0)</f>
        <v>0</v>
      </c>
      <c r="U787" s="318">
        <f>O787*T787+P787*T787</f>
        <v>0</v>
      </c>
    </row>
    <row r="788" spans="1:21" s="318" customFormat="1" x14ac:dyDescent="0.2">
      <c r="A788" s="322">
        <v>37685</v>
      </c>
      <c r="B788" s="321">
        <v>101.83000199999999</v>
      </c>
      <c r="C788" s="320">
        <f>LN(B788/B787)</f>
        <v>-6.0700695781802302E-3</v>
      </c>
      <c r="D788" s="320">
        <f>AVERAGE(C768:C788)</f>
        <v>-3.0255989161640834E-3</v>
      </c>
      <c r="E788" s="318">
        <f>_xlfn.STDEV.S(C768:C788)</f>
        <v>1.3142593816785567E-2</v>
      </c>
      <c r="F788" s="318">
        <f>E788*(21/(21-1.5))</f>
        <v>1.4153562571922918E-2</v>
      </c>
      <c r="G788" s="318">
        <f>_xlfn.VAR.S(C768:C788)</f>
        <v>1.7272777223301025E-4</v>
      </c>
      <c r="H788" s="318">
        <f>G788*(21/(21-1))</f>
        <v>1.8136416084466077E-4</v>
      </c>
      <c r="I788" s="320">
        <f>(SUM(C725:C745)*1+SUM(C746:C766)*2+SUM(C767:C787)*3)/6</f>
        <v>-6.8089235806478493E-2</v>
      </c>
      <c r="J788" s="318">
        <f>IF(C788*O788&lt;&gt;0,C788,0)</f>
        <v>0</v>
      </c>
      <c r="K788" s="318" t="str">
        <f>IF(C788*O788=0,"",C788)</f>
        <v/>
      </c>
      <c r="O788" s="318">
        <f>IF(ISBLANK(L788),0,1)</f>
        <v>0</v>
      </c>
      <c r="P788" s="318">
        <f>IF(ISBLANK(M788),0,1)</f>
        <v>0</v>
      </c>
      <c r="Q788" s="318">
        <f>O788+P788</f>
        <v>0</v>
      </c>
      <c r="R788" s="318">
        <f>SUM(Q663:Q788)</f>
        <v>0</v>
      </c>
      <c r="S788" s="318">
        <f>R788/$X$2</f>
        <v>0</v>
      </c>
      <c r="T788" s="318">
        <f>IF(S788&gt;=$X$3,1,0)</f>
        <v>0</v>
      </c>
      <c r="U788" s="318">
        <f>O788*T788+P788*T788</f>
        <v>0</v>
      </c>
    </row>
    <row r="789" spans="1:21" s="318" customFormat="1" x14ac:dyDescent="0.2">
      <c r="A789" s="322">
        <v>37686</v>
      </c>
      <c r="B789" s="321">
        <v>101.540001</v>
      </c>
      <c r="C789" s="320">
        <f>LN(B789/B788)</f>
        <v>-2.8519564565673951E-3</v>
      </c>
      <c r="D789" s="320">
        <f>AVERAGE(C769:C789)</f>
        <v>-3.2841242027346969E-3</v>
      </c>
      <c r="E789" s="318">
        <f>_xlfn.STDEV.S(C769:C789)</f>
        <v>1.3080122523256197E-2</v>
      </c>
      <c r="F789" s="318">
        <f>E789*(21/(21-1.5))</f>
        <v>1.4086285794275904E-2</v>
      </c>
      <c r="G789" s="318">
        <f>_xlfn.VAR.S(C769:C789)</f>
        <v>1.7108960522339405E-4</v>
      </c>
      <c r="H789" s="318">
        <f>G789*(21/(21-1))</f>
        <v>1.7964408548456375E-4</v>
      </c>
      <c r="I789" s="320">
        <f>(SUM(C726:C746)*1+SUM(C747:C767)*2+SUM(C768:C788)*3)/6</f>
        <v>-6.8112768880598293E-2</v>
      </c>
      <c r="J789" s="318">
        <f>IF(C789*O789&lt;&gt;0,C789,0)</f>
        <v>0</v>
      </c>
      <c r="K789" s="318" t="str">
        <f>IF(C789*O789=0,"",C789)</f>
        <v/>
      </c>
      <c r="O789" s="318">
        <f>IF(ISBLANK(L789),0,1)</f>
        <v>0</v>
      </c>
      <c r="P789" s="318">
        <f>IF(ISBLANK(M789),0,1)</f>
        <v>0</v>
      </c>
      <c r="Q789" s="318">
        <f>O789+P789</f>
        <v>0</v>
      </c>
      <c r="R789" s="318">
        <f>SUM(Q664:Q789)</f>
        <v>0</v>
      </c>
      <c r="S789" s="318">
        <f>R789/$X$2</f>
        <v>0</v>
      </c>
      <c r="T789" s="318">
        <f>IF(S789&gt;=$X$3,1,0)</f>
        <v>0</v>
      </c>
      <c r="U789" s="318">
        <f>O789*T789+P789*T789</f>
        <v>0</v>
      </c>
    </row>
    <row r="790" spans="1:21" s="318" customFormat="1" x14ac:dyDescent="0.2">
      <c r="A790" s="322">
        <v>37687</v>
      </c>
      <c r="B790" s="321">
        <v>100.739998</v>
      </c>
      <c r="C790" s="320">
        <f>LN(B790/B789)</f>
        <v>-7.9098989031668367E-3</v>
      </c>
      <c r="D790" s="320">
        <f>AVERAGE(C770:C790)</f>
        <v>-3.0040836729156575E-3</v>
      </c>
      <c r="E790" s="318">
        <f>_xlfn.STDEV.S(C770:C790)</f>
        <v>1.2905723213212466E-2</v>
      </c>
      <c r="F790" s="318">
        <f>E790*(21/(21-1.5))</f>
        <v>1.3898471152690347E-2</v>
      </c>
      <c r="G790" s="318">
        <f>_xlfn.VAR.S(C770:C790)</f>
        <v>1.6655769165605107E-4</v>
      </c>
      <c r="H790" s="318">
        <f>G790*(21/(21-1))</f>
        <v>1.7488557623885365E-4</v>
      </c>
      <c r="I790" s="320">
        <f>(SUM(C727:C747)*1+SUM(C748:C768)*2+SUM(C769:C789)*3)/6</f>
        <v>-7.5666223456770917E-2</v>
      </c>
      <c r="J790" s="318">
        <f>IF(C790*O790&lt;&gt;0,C790,0)</f>
        <v>0</v>
      </c>
      <c r="K790" s="318" t="str">
        <f>IF(C790*O790=0,"",C790)</f>
        <v/>
      </c>
      <c r="O790" s="318">
        <f>IF(ISBLANK(L790),0,1)</f>
        <v>0</v>
      </c>
      <c r="P790" s="318">
        <f>IF(ISBLANK(M790),0,1)</f>
        <v>0</v>
      </c>
      <c r="Q790" s="318">
        <f>O790+P790</f>
        <v>0</v>
      </c>
      <c r="R790" s="318">
        <f>SUM(Q665:Q790)</f>
        <v>0</v>
      </c>
      <c r="S790" s="318">
        <f>R790/$X$2</f>
        <v>0</v>
      </c>
      <c r="T790" s="318">
        <f>IF(S790&gt;=$X$3,1,0)</f>
        <v>0</v>
      </c>
      <c r="U790" s="318">
        <f>O790*T790+P790*T790</f>
        <v>0</v>
      </c>
    </row>
    <row r="791" spans="1:21" s="318" customFormat="1" x14ac:dyDescent="0.2">
      <c r="A791" s="322">
        <v>37690</v>
      </c>
      <c r="B791" s="321">
        <v>100.129997</v>
      </c>
      <c r="C791" s="320">
        <f>LN(B791/B790)</f>
        <v>-6.0736087057567407E-3</v>
      </c>
      <c r="D791" s="320">
        <f>AVERAGE(C771:C791)</f>
        <v>-3.3509600437995578E-3</v>
      </c>
      <c r="E791" s="318">
        <f>_xlfn.STDEV.S(C771:C791)</f>
        <v>1.2884649445313994E-2</v>
      </c>
      <c r="F791" s="318">
        <f>E791*(21/(21-1.5))</f>
        <v>1.3875776325722762E-2</v>
      </c>
      <c r="G791" s="318">
        <f>_xlfn.VAR.S(C771:C791)</f>
        <v>1.6601419132863019E-4</v>
      </c>
      <c r="H791" s="318">
        <f>G791*(21/(21-1))</f>
        <v>1.7431490089506171E-4</v>
      </c>
      <c r="I791" s="320">
        <f>(SUM(C728:C748)*1+SUM(C749:C769)*2+SUM(C770:C790)*3)/6</f>
        <v>-6.9988194945407867E-2</v>
      </c>
      <c r="J791" s="318">
        <f>IF(C791*O791&lt;&gt;0,C791,0)</f>
        <v>0</v>
      </c>
      <c r="K791" s="318" t="str">
        <f>IF(C791*O791=0,"",C791)</f>
        <v/>
      </c>
      <c r="O791" s="318">
        <f>IF(ISBLANK(L791),0,1)</f>
        <v>0</v>
      </c>
      <c r="P791" s="318">
        <f>IF(ISBLANK(M791),0,1)</f>
        <v>0</v>
      </c>
      <c r="Q791" s="318">
        <f>O791+P791</f>
        <v>0</v>
      </c>
      <c r="R791" s="318">
        <f>SUM(Q666:Q791)</f>
        <v>0</v>
      </c>
      <c r="S791" s="318">
        <f>R791/$X$2</f>
        <v>0</v>
      </c>
      <c r="T791" s="318">
        <f>IF(S791&gt;=$X$3,1,0)</f>
        <v>0</v>
      </c>
      <c r="U791" s="318">
        <f>O791*T791+P791*T791</f>
        <v>0</v>
      </c>
    </row>
    <row r="792" spans="1:21" s="318" customFormat="1" x14ac:dyDescent="0.2">
      <c r="A792" s="322">
        <v>37691</v>
      </c>
      <c r="B792" s="321">
        <v>100.66999800000001</v>
      </c>
      <c r="C792" s="320">
        <f>LN(B792/B791)</f>
        <v>5.3785091157795622E-3</v>
      </c>
      <c r="D792" s="320">
        <f>AVERAGE(C772:C792)</f>
        <v>-2.3712949114202378E-3</v>
      </c>
      <c r="E792" s="318">
        <f>_xlfn.STDEV.S(C772:C792)</f>
        <v>1.2720189423915729E-2</v>
      </c>
      <c r="F792" s="318">
        <f>E792*(21/(21-1.5))</f>
        <v>1.3698665533447707E-2</v>
      </c>
      <c r="G792" s="318">
        <f>_xlfn.VAR.S(C772:C792)</f>
        <v>1.6180321898029757E-4</v>
      </c>
      <c r="H792" s="318">
        <f>G792*(21/(21-1))</f>
        <v>1.6989337992931247E-4</v>
      </c>
      <c r="I792" s="320">
        <f>(SUM(C729:C749)*1+SUM(C750:C770)*2+SUM(C771:C791)*3)/6</f>
        <v>-7.3458785359452425E-2</v>
      </c>
      <c r="J792" s="318">
        <f>IF(C792*O792&lt;&gt;0,C792,0)</f>
        <v>0</v>
      </c>
      <c r="K792" s="318" t="str">
        <f>IF(C792*O792=0,"",C792)</f>
        <v/>
      </c>
      <c r="O792" s="318">
        <f>IF(ISBLANK(L792),0,1)</f>
        <v>0</v>
      </c>
      <c r="P792" s="318">
        <f>IF(ISBLANK(M792),0,1)</f>
        <v>0</v>
      </c>
      <c r="Q792" s="318">
        <f>O792+P792</f>
        <v>0</v>
      </c>
      <c r="R792" s="318">
        <f>SUM(Q667:Q792)</f>
        <v>0</v>
      </c>
      <c r="S792" s="318">
        <f>R792/$X$2</f>
        <v>0</v>
      </c>
      <c r="T792" s="318">
        <f>IF(S792&gt;=$X$3,1,0)</f>
        <v>0</v>
      </c>
      <c r="U792" s="318">
        <f>O792*T792+P792*T792</f>
        <v>0</v>
      </c>
    </row>
    <row r="793" spans="1:21" s="318" customFormat="1" x14ac:dyDescent="0.2">
      <c r="A793" s="322">
        <v>37692</v>
      </c>
      <c r="B793" s="321">
        <v>101.089996</v>
      </c>
      <c r="C793" s="320">
        <f>LN(B793/B792)</f>
        <v>4.1633487228243081E-3</v>
      </c>
      <c r="D793" s="320">
        <f>AVERAGE(C773:C793)</f>
        <v>-2.6833446609837628E-3</v>
      </c>
      <c r="E793" s="318">
        <f>_xlfn.STDEV.S(C773:C793)</f>
        <v>1.2460805519827162E-2</v>
      </c>
      <c r="F793" s="318">
        <f>E793*(21/(21-1.5))</f>
        <v>1.3419329021352329E-2</v>
      </c>
      <c r="G793" s="318">
        <f>_xlfn.VAR.S(C773:C793)</f>
        <v>1.5527167420295509E-4</v>
      </c>
      <c r="H793" s="318">
        <f>G793*(21/(21-1))</f>
        <v>1.6303525791310283E-4</v>
      </c>
      <c r="I793" s="320">
        <f>(SUM(C730:C750)*1+SUM(C751:C771)*2+SUM(C772:C792)*3)/6</f>
        <v>-6.6623350003016904E-2</v>
      </c>
      <c r="J793" s="318">
        <f>IF(C793*O793&lt;&gt;0,C793,0)</f>
        <v>0</v>
      </c>
      <c r="K793" s="318" t="str">
        <f>IF(C793*O793=0,"",C793)</f>
        <v/>
      </c>
      <c r="O793" s="318">
        <f>IF(ISBLANK(L793),0,1)</f>
        <v>0</v>
      </c>
      <c r="P793" s="318">
        <f>IF(ISBLANK(M793),0,1)</f>
        <v>0</v>
      </c>
      <c r="Q793" s="318">
        <f>O793+P793</f>
        <v>0</v>
      </c>
      <c r="R793" s="318">
        <f>SUM(Q668:Q793)</f>
        <v>0</v>
      </c>
      <c r="S793" s="318">
        <f>R793/$X$2</f>
        <v>0</v>
      </c>
      <c r="T793" s="318">
        <f>IF(S793&gt;=$X$3,1,0)</f>
        <v>0</v>
      </c>
      <c r="U793" s="318">
        <f>O793*T793+P793*T793</f>
        <v>0</v>
      </c>
    </row>
    <row r="794" spans="1:21" s="318" customFormat="1" x14ac:dyDescent="0.2">
      <c r="A794" s="322">
        <v>37694</v>
      </c>
      <c r="B794" s="321">
        <v>104.18</v>
      </c>
      <c r="C794" s="320">
        <f>LN(B794/B793)</f>
        <v>3.0109002719781369E-2</v>
      </c>
      <c r="D794" s="320">
        <f>AVERAGE(C774:C794)</f>
        <v>-9.2344057579191641E-4</v>
      </c>
      <c r="E794" s="318">
        <f>_xlfn.STDEV.S(C774:C794)</f>
        <v>1.4314985988957342E-2</v>
      </c>
      <c r="F794" s="318">
        <f>E794*(21/(21-1.5))</f>
        <v>1.5416138757338676E-2</v>
      </c>
      <c r="G794" s="318">
        <f>_xlfn.VAR.S(C774:C794)</f>
        <v>2.0491882386404502E-4</v>
      </c>
      <c r="H794" s="318">
        <f>G794*(21/(21-1))</f>
        <v>2.1516476505724729E-4</v>
      </c>
      <c r="I794" s="320">
        <f>(SUM(C731:C751)*1+SUM(C752:C772)*2+SUM(C773:C793)*3)/6</f>
        <v>-6.1469756392565078E-2</v>
      </c>
      <c r="J794" s="318">
        <f>IF(C794*O794&lt;&gt;0,C794,0)</f>
        <v>0</v>
      </c>
      <c r="K794" s="318" t="str">
        <f>IF(C794*O794=0,"",C794)</f>
        <v/>
      </c>
      <c r="O794" s="318">
        <f>IF(ISBLANK(L794),0,1)</f>
        <v>0</v>
      </c>
      <c r="P794" s="318">
        <f>IF(ISBLANK(M794),0,1)</f>
        <v>0</v>
      </c>
      <c r="Q794" s="318">
        <f>O794+P794</f>
        <v>0</v>
      </c>
      <c r="R794" s="318">
        <f>SUM(Q669:Q794)</f>
        <v>0</v>
      </c>
      <c r="S794" s="318">
        <f>R794/$X$2</f>
        <v>0</v>
      </c>
      <c r="T794" s="318">
        <f>IF(S794&gt;=$X$3,1,0)</f>
        <v>0</v>
      </c>
      <c r="U794" s="318">
        <f>O794*T794+P794*T794</f>
        <v>0</v>
      </c>
    </row>
    <row r="795" spans="1:21" s="318" customFormat="1" x14ac:dyDescent="0.2">
      <c r="A795" s="322">
        <v>37697</v>
      </c>
      <c r="B795" s="321">
        <v>103.389999</v>
      </c>
      <c r="C795" s="320">
        <f>LN(B795/B794)</f>
        <v>-7.611936390559129E-3</v>
      </c>
      <c r="D795" s="320">
        <f>AVERAGE(C775:C795)</f>
        <v>-3.0759051028522418E-4</v>
      </c>
      <c r="E795" s="318">
        <f>_xlfn.STDEV.S(C775:C795)</f>
        <v>1.3693338691881647E-2</v>
      </c>
      <c r="F795" s="318">
        <f>E795*(21/(21-1.5))</f>
        <v>1.4746672437411004E-2</v>
      </c>
      <c r="G795" s="318">
        <f>_xlfn.VAR.S(C775:C795)</f>
        <v>1.8750752453058298E-4</v>
      </c>
      <c r="H795" s="318">
        <f>G795*(21/(21-1))</f>
        <v>1.9688290075711213E-4</v>
      </c>
      <c r="I795" s="320">
        <f>(SUM(C732:C752)*1+SUM(C753:C773)*2+SUM(C774:C794)*3)/6</f>
        <v>-4.5099272204855233E-2</v>
      </c>
      <c r="J795" s="318">
        <f>IF(C795*O795&lt;&gt;0,C795,0)</f>
        <v>0</v>
      </c>
      <c r="K795" s="318" t="str">
        <f>IF(C795*O795=0,"",C795)</f>
        <v/>
      </c>
      <c r="O795" s="318">
        <f>IF(ISBLANK(L795),0,1)</f>
        <v>0</v>
      </c>
      <c r="P795" s="318">
        <f>IF(ISBLANK(M795),0,1)</f>
        <v>0</v>
      </c>
      <c r="Q795" s="318">
        <f>O795+P795</f>
        <v>0</v>
      </c>
      <c r="R795" s="318">
        <f>SUM(Q670:Q795)</f>
        <v>0</v>
      </c>
      <c r="S795" s="318">
        <f>R795/$X$2</f>
        <v>0</v>
      </c>
      <c r="T795" s="318">
        <f>IF(S795&gt;=$X$3,1,0)</f>
        <v>0</v>
      </c>
      <c r="U795" s="318">
        <f>O795*T795+P795*T795</f>
        <v>0</v>
      </c>
    </row>
    <row r="796" spans="1:21" s="318" customFormat="1" x14ac:dyDescent="0.2">
      <c r="A796" s="322">
        <v>37698</v>
      </c>
      <c r="B796" s="321">
        <v>104.660004</v>
      </c>
      <c r="C796" s="320">
        <f>LN(B796/B795)</f>
        <v>1.2208803236569419E-2</v>
      </c>
      <c r="D796" s="320">
        <f>AVERAGE(C776:C796)</f>
        <v>3.8832158208899176E-4</v>
      </c>
      <c r="E796" s="318">
        <f>_xlfn.STDEV.S(C776:C796)</f>
        <v>1.3950340208690333E-2</v>
      </c>
      <c r="F796" s="318">
        <f>E796*(21/(21-1.5))</f>
        <v>1.5023443301666512E-2</v>
      </c>
      <c r="G796" s="318">
        <f>_xlfn.VAR.S(C776:C796)</f>
        <v>1.9461199193820223E-4</v>
      </c>
      <c r="H796" s="318">
        <f>G796*(21/(21-1))</f>
        <v>2.0434259153511236E-4</v>
      </c>
      <c r="I796" s="320">
        <f>(SUM(C733:C753)*1+SUM(C754:C774)*2+SUM(C775:C795)*3)/6</f>
        <v>-4.6878348847007846E-2</v>
      </c>
      <c r="J796" s="318">
        <f>IF(C796*O796&lt;&gt;0,C796,0)</f>
        <v>0</v>
      </c>
      <c r="K796" s="318" t="str">
        <f>IF(C796*O796=0,"",C796)</f>
        <v/>
      </c>
      <c r="O796" s="318">
        <f>IF(ISBLANK(L796),0,1)</f>
        <v>0</v>
      </c>
      <c r="P796" s="318">
        <f>IF(ISBLANK(M796),0,1)</f>
        <v>0</v>
      </c>
      <c r="Q796" s="318">
        <f>O796+P796</f>
        <v>0</v>
      </c>
      <c r="R796" s="318">
        <f>SUM(Q671:Q796)</f>
        <v>0</v>
      </c>
      <c r="S796" s="318">
        <f>R796/$X$2</f>
        <v>0</v>
      </c>
      <c r="T796" s="318">
        <f>IF(S796&gt;=$X$3,1,0)</f>
        <v>0</v>
      </c>
      <c r="U796" s="318">
        <f>O796*T796+P796*T796</f>
        <v>0</v>
      </c>
    </row>
    <row r="797" spans="1:21" s="318" customFormat="1" x14ac:dyDescent="0.2">
      <c r="A797" s="322">
        <v>37699</v>
      </c>
      <c r="B797" s="321">
        <v>106.849998</v>
      </c>
      <c r="C797" s="320">
        <f>LN(B797/B796)</f>
        <v>2.0708923884271851E-2</v>
      </c>
      <c r="D797" s="320">
        <f>AVERAGE(C777:C797)</f>
        <v>1.0817858936490465E-3</v>
      </c>
      <c r="E797" s="318">
        <f>_xlfn.STDEV.S(C777:C797)</f>
        <v>1.4597799683555894E-2</v>
      </c>
      <c r="F797" s="318">
        <f>E797*(21/(21-1.5))</f>
        <v>1.5720707351521732E-2</v>
      </c>
      <c r="G797" s="318">
        <f>_xlfn.VAR.S(C777:C797)</f>
        <v>2.1309575560122455E-4</v>
      </c>
      <c r="H797" s="318">
        <f>G797*(21/(21-1))</f>
        <v>2.2375054338128579E-4</v>
      </c>
      <c r="I797" s="320">
        <f>(SUM(C734:C754)*1+SUM(C755:C775)*2+SUM(C776:C796)*3)/6</f>
        <v>-4.2125493034428779E-2</v>
      </c>
      <c r="J797" s="318">
        <f>IF(C797*O797&lt;&gt;0,C797,0)</f>
        <v>0</v>
      </c>
      <c r="K797" s="318" t="str">
        <f>IF(C797*O797=0,"",C797)</f>
        <v/>
      </c>
      <c r="O797" s="318">
        <f>IF(ISBLANK(L797),0,1)</f>
        <v>0</v>
      </c>
      <c r="P797" s="318">
        <f>IF(ISBLANK(M797),0,1)</f>
        <v>0</v>
      </c>
      <c r="Q797" s="318">
        <f>O797+P797</f>
        <v>0</v>
      </c>
      <c r="R797" s="318">
        <f>SUM(Q672:Q797)</f>
        <v>0</v>
      </c>
      <c r="S797" s="318">
        <f>R797/$X$2</f>
        <v>0</v>
      </c>
      <c r="T797" s="318">
        <f>IF(S797&gt;=$X$3,1,0)</f>
        <v>0</v>
      </c>
      <c r="U797" s="318">
        <f>O797*T797+P797*T797</f>
        <v>0</v>
      </c>
    </row>
    <row r="798" spans="1:21" s="318" customFormat="1" x14ac:dyDescent="0.2">
      <c r="A798" s="322">
        <v>37700</v>
      </c>
      <c r="B798" s="321">
        <v>106.209999</v>
      </c>
      <c r="C798" s="320">
        <f>LN(B798/B797)</f>
        <v>-6.0077061291888842E-3</v>
      </c>
      <c r="D798" s="320">
        <f>AVERAGE(C778:C798)</f>
        <v>5.1387915321214714E-4</v>
      </c>
      <c r="E798" s="318">
        <f>_xlfn.STDEV.S(C778:C798)</f>
        <v>1.4632175023664725E-2</v>
      </c>
      <c r="F798" s="318">
        <f>E798*(21/(21-1.5))</f>
        <v>1.575772694856201E-2</v>
      </c>
      <c r="G798" s="318">
        <f>_xlfn.VAR.S(C778:C798)</f>
        <v>2.1410054592315781E-4</v>
      </c>
      <c r="H798" s="318">
        <f>G798*(21/(21-1))</f>
        <v>2.248055732193157E-4</v>
      </c>
      <c r="I798" s="320">
        <f>(SUM(C735:C755)*1+SUM(C756:C776)*2+SUM(C777:C797)*3)/6</f>
        <v>-3.0329298798504812E-2</v>
      </c>
      <c r="J798" s="318">
        <f>IF(C798*O798&lt;&gt;0,C798,0)</f>
        <v>0</v>
      </c>
      <c r="K798" s="318" t="str">
        <f>IF(C798*O798=0,"",C798)</f>
        <v/>
      </c>
      <c r="O798" s="318">
        <f>IF(ISBLANK(L798),0,1)</f>
        <v>0</v>
      </c>
      <c r="P798" s="318">
        <f>IF(ISBLANK(M798),0,1)</f>
        <v>0</v>
      </c>
      <c r="Q798" s="318">
        <f>O798+P798</f>
        <v>0</v>
      </c>
      <c r="R798" s="318">
        <f>SUM(Q673:Q798)</f>
        <v>0</v>
      </c>
      <c r="S798" s="318">
        <f>R798/$X$2</f>
        <v>0</v>
      </c>
      <c r="T798" s="318">
        <f>IF(S798&gt;=$X$3,1,0)</f>
        <v>0</v>
      </c>
      <c r="U798" s="318">
        <f>O798*T798+P798*T798</f>
        <v>0</v>
      </c>
    </row>
    <row r="799" spans="1:21" s="318" customFormat="1" x14ac:dyDescent="0.2">
      <c r="A799" s="322">
        <v>37701</v>
      </c>
      <c r="B799" s="321">
        <v>107.889999</v>
      </c>
      <c r="C799" s="320">
        <f>LN(B799/B798)</f>
        <v>1.5693923376410276E-2</v>
      </c>
      <c r="D799" s="320">
        <f>AVERAGE(C779:C799)</f>
        <v>1.8265340341395828E-3</v>
      </c>
      <c r="E799" s="318">
        <f>_xlfn.STDEV.S(C779:C799)</f>
        <v>1.4701793380420415E-2</v>
      </c>
      <c r="F799" s="318">
        <f>E799*(21/(21-1.5))</f>
        <v>1.5832700563529676E-2</v>
      </c>
      <c r="G799" s="318">
        <f>_xlfn.VAR.S(C779:C799)</f>
        <v>2.1614272860057352E-4</v>
      </c>
      <c r="H799" s="318">
        <f>G799*(21/(21-1))</f>
        <v>2.2694986503060221E-4</v>
      </c>
      <c r="I799" s="320">
        <f>(SUM(C736:C756)*1+SUM(C757:C777)*2+SUM(C778:C798)*3)/6</f>
        <v>-3.391785764035065E-2</v>
      </c>
      <c r="J799" s="318">
        <f>IF(C799*O799&lt;&gt;0,C799,0)</f>
        <v>0</v>
      </c>
      <c r="K799" s="318" t="str">
        <f>IF(C799*O799=0,"",C799)</f>
        <v/>
      </c>
      <c r="O799" s="318">
        <f>IF(ISBLANK(L799),0,1)</f>
        <v>0</v>
      </c>
      <c r="P799" s="318">
        <f>IF(ISBLANK(M799),0,1)</f>
        <v>0</v>
      </c>
      <c r="Q799" s="318">
        <f>O799+P799</f>
        <v>0</v>
      </c>
      <c r="R799" s="318">
        <f>SUM(Q674:Q799)</f>
        <v>0</v>
      </c>
      <c r="S799" s="318">
        <f>R799/$X$2</f>
        <v>0</v>
      </c>
      <c r="T799" s="318">
        <f>IF(S799&gt;=$X$3,1,0)</f>
        <v>0</v>
      </c>
      <c r="U799" s="318">
        <f>O799*T799+P799*T799</f>
        <v>0</v>
      </c>
    </row>
    <row r="800" spans="1:21" s="318" customFormat="1" x14ac:dyDescent="0.2">
      <c r="A800" s="322">
        <v>37704</v>
      </c>
      <c r="B800" s="321">
        <v>105.230003</v>
      </c>
      <c r="C800" s="320">
        <f>LN(B800/B799)</f>
        <v>-2.496372103284842E-2</v>
      </c>
      <c r="D800" s="320">
        <f>AVERAGE(C780:C800)</f>
        <v>1.7326314816942718E-3</v>
      </c>
      <c r="E800" s="318">
        <f>_xlfn.STDEV.S(C780:C800)</f>
        <v>1.4873531993864238E-2</v>
      </c>
      <c r="F800" s="318">
        <f>E800*(21/(21-1.5))</f>
        <v>1.6017649839546101E-2</v>
      </c>
      <c r="G800" s="318">
        <f>_xlfn.VAR.S(C780:C800)</f>
        <v>2.2122195397250311E-4</v>
      </c>
      <c r="H800" s="318">
        <f>G800*(21/(21-1))</f>
        <v>2.3228305167112827E-4</v>
      </c>
      <c r="I800" s="320">
        <f>(SUM(C737:C757)*1+SUM(C758:C778)*2+SUM(C779:C799)*3)/6</f>
        <v>-2.210814401514026E-2</v>
      </c>
      <c r="J800" s="318">
        <f>IF(C800*O800&lt;&gt;0,C800,0)</f>
        <v>0</v>
      </c>
      <c r="K800" s="318" t="str">
        <f>IF(C800*O800=0,"",C800)</f>
        <v/>
      </c>
      <c r="O800" s="318">
        <f>IF(ISBLANK(L800),0,1)</f>
        <v>0</v>
      </c>
      <c r="P800" s="318">
        <f>IF(ISBLANK(M800),0,1)</f>
        <v>0</v>
      </c>
      <c r="Q800" s="318">
        <f>O800+P800</f>
        <v>0</v>
      </c>
      <c r="R800" s="318">
        <f>SUM(Q675:Q800)</f>
        <v>0</v>
      </c>
      <c r="S800" s="318">
        <f>R800/$X$2</f>
        <v>0</v>
      </c>
      <c r="T800" s="318">
        <f>IF(S800&gt;=$X$3,1,0)</f>
        <v>0</v>
      </c>
      <c r="U800" s="318">
        <f>O800*T800+P800*T800</f>
        <v>0</v>
      </c>
    </row>
    <row r="801" spans="1:21" s="318" customFormat="1" x14ac:dyDescent="0.2">
      <c r="A801" s="322">
        <v>37705</v>
      </c>
      <c r="B801" s="321">
        <v>105.889999</v>
      </c>
      <c r="C801" s="320">
        <f>LN(B801/B800)</f>
        <v>6.2523507368999493E-3</v>
      </c>
      <c r="D801" s="320">
        <f>AVERAGE(C781:C801)</f>
        <v>1.8663934059243202E-3</v>
      </c>
      <c r="E801" s="318">
        <f>_xlfn.STDEV.S(C781:C801)</f>
        <v>1.490228949746439E-2</v>
      </c>
      <c r="F801" s="318">
        <f>E801*(21/(21-1.5))</f>
        <v>1.6048619458807804E-2</v>
      </c>
      <c r="G801" s="318">
        <f>_xlfn.VAR.S(C781:C801)</f>
        <v>2.2207823226623748E-4</v>
      </c>
      <c r="H801" s="318">
        <f>G801*(21/(21-1))</f>
        <v>2.3318214387954935E-4</v>
      </c>
      <c r="I801" s="320">
        <f>(SUM(C738:C758)*1+SUM(C759:C779)*2+SUM(C780:C800)*3)/6</f>
        <v>-2.8520915476539534E-2</v>
      </c>
      <c r="J801" s="318">
        <f>IF(C801*O801&lt;&gt;0,C801,0)</f>
        <v>0</v>
      </c>
      <c r="K801" s="318" t="str">
        <f>IF(C801*O801=0,"",C801)</f>
        <v/>
      </c>
      <c r="O801" s="318">
        <f>IF(ISBLANK(L801),0,1)</f>
        <v>0</v>
      </c>
      <c r="P801" s="318">
        <f>IF(ISBLANK(M801),0,1)</f>
        <v>0</v>
      </c>
      <c r="Q801" s="318">
        <f>O801+P801</f>
        <v>0</v>
      </c>
      <c r="R801" s="318">
        <f>SUM(Q676:Q801)</f>
        <v>0</v>
      </c>
      <c r="S801" s="318">
        <f>R801/$X$2</f>
        <v>0</v>
      </c>
      <c r="T801" s="318">
        <f>IF(S801&gt;=$X$3,1,0)</f>
        <v>0</v>
      </c>
      <c r="U801" s="318">
        <f>O801*T801+P801*T801</f>
        <v>0</v>
      </c>
    </row>
    <row r="802" spans="1:21" s="318" customFormat="1" x14ac:dyDescent="0.2">
      <c r="A802" s="322">
        <v>37706</v>
      </c>
      <c r="B802" s="321">
        <v>106.139999</v>
      </c>
      <c r="C802" s="320">
        <f>LN(B802/B801)</f>
        <v>2.3581579796295416E-3</v>
      </c>
      <c r="D802" s="320">
        <f>AVERAGE(C782:C802)</f>
        <v>2.3778816694318438E-3</v>
      </c>
      <c r="E802" s="318">
        <f>_xlfn.STDEV.S(C782:C802)</f>
        <v>1.4716080369212927E-2</v>
      </c>
      <c r="F802" s="318">
        <f>E802*(21/(21-1.5))</f>
        <v>1.5848086551460073E-2</v>
      </c>
      <c r="G802" s="318">
        <f>_xlfn.VAR.S(C782:C802)</f>
        <v>2.165630214331341E-4</v>
      </c>
      <c r="H802" s="318">
        <f>G802*(21/(21-1))</f>
        <v>2.273911725047908E-4</v>
      </c>
      <c r="I802" s="320">
        <f>(SUM(C739:C759)*1+SUM(C760:C780)*2+SUM(C781:C801)*3)/6</f>
        <v>-2.6806693902038548E-2</v>
      </c>
      <c r="J802" s="318">
        <f>IF(C802*O802&lt;&gt;0,C802,0)</f>
        <v>0</v>
      </c>
      <c r="K802" s="318" t="str">
        <f>IF(C802*O802=0,"",C802)</f>
        <v/>
      </c>
      <c r="O802" s="318">
        <f>IF(ISBLANK(L802),0,1)</f>
        <v>0</v>
      </c>
      <c r="P802" s="318">
        <f>IF(ISBLANK(M802),0,1)</f>
        <v>0</v>
      </c>
      <c r="Q802" s="318">
        <f>O802+P802</f>
        <v>0</v>
      </c>
      <c r="R802" s="318">
        <f>SUM(Q677:Q802)</f>
        <v>0</v>
      </c>
      <c r="S802" s="318">
        <f>R802/$X$2</f>
        <v>0</v>
      </c>
      <c r="T802" s="318">
        <f>IF(S802&gt;=$X$3,1,0)</f>
        <v>0</v>
      </c>
      <c r="U802" s="318">
        <f>O802*T802+P802*T802</f>
        <v>0</v>
      </c>
    </row>
    <row r="803" spans="1:21" s="318" customFormat="1" x14ac:dyDescent="0.2">
      <c r="A803" s="322">
        <v>37707</v>
      </c>
      <c r="B803" s="321">
        <v>105.349998</v>
      </c>
      <c r="C803" s="320">
        <f>LN(B803/B802)</f>
        <v>-7.4708467123701956E-3</v>
      </c>
      <c r="D803" s="320">
        <f>AVERAGE(C783:C803)</f>
        <v>3.1676745518339263E-3</v>
      </c>
      <c r="E803" s="318">
        <f>_xlfn.STDEV.S(C783:C803)</f>
        <v>1.3631548448701743E-2</v>
      </c>
      <c r="F803" s="318">
        <f>E803*(21/(21-1.5))</f>
        <v>1.4680129098601877E-2</v>
      </c>
      <c r="G803" s="318">
        <f>_xlfn.VAR.S(C783:C803)</f>
        <v>1.8581911310930289E-4</v>
      </c>
      <c r="H803" s="318">
        <f>G803*(21/(21-1))</f>
        <v>1.9511006876476804E-4</v>
      </c>
      <c r="I803" s="320">
        <f>(SUM(C740:C760)*1+SUM(C761:C781)*2+SUM(C782:C802)*3)/6</f>
        <v>-2.3986280535777216E-2</v>
      </c>
      <c r="J803" s="318">
        <f>IF(C803*O803&lt;&gt;0,C803,0)</f>
        <v>0</v>
      </c>
      <c r="K803" s="318" t="str">
        <f>IF(C803*O803=0,"",C803)</f>
        <v/>
      </c>
      <c r="O803" s="318">
        <f>IF(ISBLANK(L803),0,1)</f>
        <v>0</v>
      </c>
      <c r="P803" s="318">
        <f>IF(ISBLANK(M803),0,1)</f>
        <v>0</v>
      </c>
      <c r="Q803" s="318">
        <f>O803+P803</f>
        <v>0</v>
      </c>
      <c r="R803" s="318">
        <f>SUM(Q678:Q803)</f>
        <v>0</v>
      </c>
      <c r="S803" s="318">
        <f>R803/$X$2</f>
        <v>0</v>
      </c>
      <c r="T803" s="318">
        <f>IF(S803&gt;=$X$3,1,0)</f>
        <v>0</v>
      </c>
      <c r="U803" s="318">
        <f>O803*T803+P803*T803</f>
        <v>0</v>
      </c>
    </row>
    <row r="804" spans="1:21" s="318" customFormat="1" x14ac:dyDescent="0.2">
      <c r="A804" s="322">
        <v>37708</v>
      </c>
      <c r="B804" s="321">
        <v>105.339996</v>
      </c>
      <c r="C804" s="320">
        <f>LN(B804/B803)</f>
        <v>-9.4945182897568083E-5</v>
      </c>
      <c r="D804" s="320">
        <f>AVERAGE(C784:C804)</f>
        <v>3.124520159078261E-3</v>
      </c>
      <c r="E804" s="318">
        <f>_xlfn.STDEV.S(C784:C804)</f>
        <v>1.3640812524415524E-2</v>
      </c>
      <c r="F804" s="318">
        <f>E804*(21/(21-1.5))</f>
        <v>1.4690105795524409E-2</v>
      </c>
      <c r="G804" s="318">
        <f>_xlfn.VAR.S(C784:C804)</f>
        <v>1.8607176632625143E-4</v>
      </c>
      <c r="H804" s="318">
        <f>G804*(21/(21-1))</f>
        <v>1.9537535464256401E-4</v>
      </c>
      <c r="I804" s="320">
        <f>(SUM(C741:C761)*1+SUM(C762:C782)*2+SUM(C783:C803)*3)/6</f>
        <v>-1.5158246079839973E-2</v>
      </c>
      <c r="J804" s="318">
        <f>IF(C804*O804&lt;&gt;0,C804,0)</f>
        <v>0</v>
      </c>
      <c r="K804" s="318" t="str">
        <f>IF(C804*O804=0,"",C804)</f>
        <v/>
      </c>
      <c r="O804" s="318">
        <f>IF(ISBLANK(L804),0,1)</f>
        <v>0</v>
      </c>
      <c r="P804" s="318">
        <f>IF(ISBLANK(M804),0,1)</f>
        <v>0</v>
      </c>
      <c r="Q804" s="318">
        <f>O804+P804</f>
        <v>0</v>
      </c>
      <c r="R804" s="318">
        <f>SUM(Q679:Q804)</f>
        <v>0</v>
      </c>
      <c r="S804" s="318">
        <f>R804/$X$2</f>
        <v>0</v>
      </c>
      <c r="T804" s="318">
        <f>IF(S804&gt;=$X$3,1,0)</f>
        <v>0</v>
      </c>
      <c r="U804" s="318">
        <f>O804*T804+P804*T804</f>
        <v>0</v>
      </c>
    </row>
    <row r="805" spans="1:21" s="318" customFormat="1" x14ac:dyDescent="0.2">
      <c r="A805" s="322">
        <v>37711</v>
      </c>
      <c r="B805" s="321">
        <v>104.029999</v>
      </c>
      <c r="C805" s="320">
        <f>LN(B805/B804)</f>
        <v>-1.2513866612770265E-2</v>
      </c>
      <c r="D805" s="320">
        <f>AVERAGE(C785:C805)</f>
        <v>2.1679607469971274E-3</v>
      </c>
      <c r="E805" s="318">
        <f>_xlfn.STDEV.S(C785:C805)</f>
        <v>1.4012463257772187E-2</v>
      </c>
      <c r="F805" s="318">
        <f>E805*(21/(21-1.5))</f>
        <v>1.5090345046831585E-2</v>
      </c>
      <c r="G805" s="318">
        <f>_xlfn.VAR.S(C785:C805)</f>
        <v>1.9634912655041551E-4</v>
      </c>
      <c r="H805" s="318">
        <f>G805*(21/(21-1))</f>
        <v>2.061665828779363E-4</v>
      </c>
      <c r="I805" s="320">
        <f>(SUM(C742:C762)*1+SUM(C763:C783)*2+SUM(C784:C804)*3)/6</f>
        <v>-1.2895712447375515E-2</v>
      </c>
      <c r="J805" s="318">
        <f>IF(C805*O805&lt;&gt;0,C805,0)</f>
        <v>0</v>
      </c>
      <c r="K805" s="318" t="str">
        <f>IF(C805*O805=0,"",C805)</f>
        <v/>
      </c>
      <c r="O805" s="318">
        <f>IF(ISBLANK(L805),0,1)</f>
        <v>0</v>
      </c>
      <c r="P805" s="318">
        <f>IF(ISBLANK(M805),0,1)</f>
        <v>0</v>
      </c>
      <c r="Q805" s="318">
        <f>O805+P805</f>
        <v>0</v>
      </c>
      <c r="R805" s="318">
        <f>SUM(Q680:Q805)</f>
        <v>0</v>
      </c>
      <c r="S805" s="318">
        <f>R805/$X$2</f>
        <v>0</v>
      </c>
      <c r="T805" s="318">
        <f>IF(S805&gt;=$X$3,1,0)</f>
        <v>0</v>
      </c>
      <c r="U805" s="318">
        <f>O805*T805+P805*T805</f>
        <v>0</v>
      </c>
    </row>
    <row r="806" spans="1:21" s="318" customFormat="1" x14ac:dyDescent="0.2">
      <c r="A806" s="322">
        <v>37712</v>
      </c>
      <c r="B806" s="321">
        <v>103.589996</v>
      </c>
      <c r="C806" s="320">
        <f>LN(B806/B805)</f>
        <v>-4.2385480139479764E-3</v>
      </c>
      <c r="D806" s="320">
        <f>AVERAGE(C786:C806)</f>
        <v>9.0962018216249102E-4</v>
      </c>
      <c r="E806" s="318">
        <f>_xlfn.STDEV.S(C786:C806)</f>
        <v>1.329290783351147E-2</v>
      </c>
      <c r="F806" s="318">
        <f>E806*(21/(21-1.5))</f>
        <v>1.4315439205320043E-2</v>
      </c>
      <c r="G806" s="318">
        <f>_xlfn.VAR.S(C786:C806)</f>
        <v>1.7670139867023059E-4</v>
      </c>
      <c r="H806" s="318">
        <f>G806*(21/(21-1))</f>
        <v>1.8553646860374213E-4</v>
      </c>
      <c r="I806" s="320">
        <f>(SUM(C743:C763)*1+SUM(C764:C784)*2+SUM(C785:C805)*3)/6</f>
        <v>-1.5759559441753192E-2</v>
      </c>
      <c r="J806" s="318">
        <f>IF(C806*O806&lt;&gt;0,C806,0)</f>
        <v>0</v>
      </c>
      <c r="K806" s="318" t="str">
        <f>IF(C806*O806=0,"",C806)</f>
        <v/>
      </c>
      <c r="O806" s="318">
        <f>IF(ISBLANK(L806),0,1)</f>
        <v>0</v>
      </c>
      <c r="P806" s="318">
        <f>IF(ISBLANK(M806),0,1)</f>
        <v>0</v>
      </c>
      <c r="Q806" s="318">
        <f>O806+P806</f>
        <v>0</v>
      </c>
      <c r="R806" s="318">
        <f>SUM(Q681:Q806)</f>
        <v>0</v>
      </c>
      <c r="S806" s="318">
        <f>R806/$X$2</f>
        <v>0</v>
      </c>
      <c r="T806" s="318">
        <f>IF(S806&gt;=$X$3,1,0)</f>
        <v>0</v>
      </c>
      <c r="U806" s="318">
        <f>O806*T806+P806*T806</f>
        <v>0</v>
      </c>
    </row>
    <row r="807" spans="1:21" s="318" customFormat="1" x14ac:dyDescent="0.2">
      <c r="A807" s="322">
        <v>37713</v>
      </c>
      <c r="B807" s="321">
        <v>105.129997</v>
      </c>
      <c r="C807" s="320">
        <f>LN(B807/B806)</f>
        <v>1.4756889595396932E-2</v>
      </c>
      <c r="D807" s="320">
        <f>AVERAGE(C787:C807)</f>
        <v>5.9250883209633449E-4</v>
      </c>
      <c r="E807" s="318">
        <f>_xlfn.STDEV.S(C787:C807)</f>
        <v>1.285134648552444E-2</v>
      </c>
      <c r="F807" s="318">
        <f>E807*(21/(21-1.5))</f>
        <v>1.383991159979555E-2</v>
      </c>
      <c r="G807" s="318">
        <f>_xlfn.VAR.S(C787:C807)</f>
        <v>1.6515710649100138E-4</v>
      </c>
      <c r="H807" s="318">
        <f>G807*(21/(21-1))</f>
        <v>1.7341496181555146E-4</v>
      </c>
      <c r="I807" s="320">
        <f>(SUM(C744:C764)*1+SUM(C765:C785)*2+SUM(C786:C806)*3)/6</f>
        <v>-2.3508725948687734E-2</v>
      </c>
      <c r="J807" s="318">
        <f>IF(C807*O807&lt;&gt;0,C807,0)</f>
        <v>0</v>
      </c>
      <c r="K807" s="318" t="str">
        <f>IF(C807*O807=0,"",C807)</f>
        <v/>
      </c>
      <c r="O807" s="318">
        <f>IF(ISBLANK(L807),0,1)</f>
        <v>0</v>
      </c>
      <c r="P807" s="318">
        <f>IF(ISBLANK(M807),0,1)</f>
        <v>0</v>
      </c>
      <c r="Q807" s="318">
        <f>O807+P807</f>
        <v>0</v>
      </c>
      <c r="R807" s="318">
        <f>SUM(Q682:Q807)</f>
        <v>0</v>
      </c>
      <c r="S807" s="318">
        <f>R807/$X$2</f>
        <v>0</v>
      </c>
      <c r="T807" s="318">
        <f>IF(S807&gt;=$X$3,1,0)</f>
        <v>0</v>
      </c>
      <c r="U807" s="318">
        <f>O807*T807+P807*T807</f>
        <v>0</v>
      </c>
    </row>
    <row r="808" spans="1:21" s="318" customFormat="1" x14ac:dyDescent="0.2">
      <c r="A808" s="322">
        <v>37714</v>
      </c>
      <c r="B808" s="321">
        <v>106.410004</v>
      </c>
      <c r="C808" s="320">
        <f>LN(B808/B807)</f>
        <v>1.2101943992450548E-2</v>
      </c>
      <c r="D808" s="320">
        <f>AVERAGE(C788:C808)</f>
        <v>1.8059404591314345E-3</v>
      </c>
      <c r="E808" s="318">
        <f>_xlfn.STDEV.S(C788:C808)</f>
        <v>1.2667782212307721E-2</v>
      </c>
      <c r="F808" s="318">
        <f>E808*(21/(21-1.5))</f>
        <v>1.3642226997869853E-2</v>
      </c>
      <c r="G808" s="318">
        <f>_xlfn.VAR.S(C788:C808)</f>
        <v>1.6047270617845991E-4</v>
      </c>
      <c r="H808" s="318">
        <f>G808*(21/(21-1))</f>
        <v>1.6849634148738291E-4</v>
      </c>
      <c r="I808" s="320">
        <f>(SUM(C745:C765)*1+SUM(C766:C786)*2+SUM(C787:C807)*3)/6</f>
        <v>-2.3560303245481026E-2</v>
      </c>
      <c r="J808" s="318">
        <f>IF(C808*O808&lt;&gt;0,C808,0)</f>
        <v>0</v>
      </c>
      <c r="K808" s="318" t="str">
        <f>IF(C808*O808=0,"",C808)</f>
        <v/>
      </c>
      <c r="O808" s="318">
        <f>IF(ISBLANK(L808),0,1)</f>
        <v>0</v>
      </c>
      <c r="P808" s="318">
        <f>IF(ISBLANK(M808),0,1)</f>
        <v>0</v>
      </c>
      <c r="Q808" s="318">
        <f>O808+P808</f>
        <v>0</v>
      </c>
      <c r="R808" s="318">
        <f>SUM(Q683:Q808)</f>
        <v>0</v>
      </c>
      <c r="S808" s="318">
        <f>R808/$X$2</f>
        <v>0</v>
      </c>
      <c r="T808" s="318">
        <f>IF(S808&gt;=$X$3,1,0)</f>
        <v>0</v>
      </c>
      <c r="U808" s="318">
        <f>O808*T808+P808*T808</f>
        <v>0</v>
      </c>
    </row>
    <row r="809" spans="1:21" s="318" customFormat="1" x14ac:dyDescent="0.2">
      <c r="A809" s="322">
        <v>37715</v>
      </c>
      <c r="B809" s="321">
        <v>107.199997</v>
      </c>
      <c r="C809" s="320">
        <f>LN(B809/B808)</f>
        <v>7.3966256075351173E-3</v>
      </c>
      <c r="D809" s="320">
        <f>AVERAGE(C789:C809)</f>
        <v>2.4472116584512123E-3</v>
      </c>
      <c r="E809" s="318">
        <f>_xlfn.STDEV.S(C789:C809)</f>
        <v>1.2589762797839616E-2</v>
      </c>
      <c r="F809" s="318">
        <f>E809*(21/(21-1.5))</f>
        <v>1.3558206089981125E-2</v>
      </c>
      <c r="G809" s="318">
        <f>_xlfn.VAR.S(C789:C809)</f>
        <v>1.585021273058664E-4</v>
      </c>
      <c r="H809" s="318">
        <f>G809*(21/(21-1))</f>
        <v>1.6642723367115973E-4</v>
      </c>
      <c r="I809" s="320">
        <f>(SUM(C746:C766)*1+SUM(C767:C787)*2+SUM(C788:C808)*3)/6</f>
        <v>-1.7376296173005196E-2</v>
      </c>
      <c r="J809" s="318">
        <f>IF(C809*O809&lt;&gt;0,C809,0)</f>
        <v>0</v>
      </c>
      <c r="K809" s="318" t="str">
        <f>IF(C809*O809=0,"",C809)</f>
        <v/>
      </c>
      <c r="O809" s="318">
        <f>IF(ISBLANK(L809),0,1)</f>
        <v>0</v>
      </c>
      <c r="P809" s="318">
        <f>IF(ISBLANK(M809),0,1)</f>
        <v>0</v>
      </c>
      <c r="Q809" s="318">
        <f>O809+P809</f>
        <v>0</v>
      </c>
      <c r="R809" s="318">
        <f>SUM(Q684:Q809)</f>
        <v>0</v>
      </c>
      <c r="S809" s="318">
        <f>R809/$X$2</f>
        <v>0</v>
      </c>
      <c r="T809" s="318">
        <f>IF(S809&gt;=$X$3,1,0)</f>
        <v>0</v>
      </c>
      <c r="U809" s="318">
        <f>O809*T809+P809*T809</f>
        <v>0</v>
      </c>
    </row>
    <row r="810" spans="1:21" s="318" customFormat="1" x14ac:dyDescent="0.2">
      <c r="A810" s="322">
        <v>37718</v>
      </c>
      <c r="B810" s="321">
        <v>111.339996</v>
      </c>
      <c r="C810" s="320">
        <f>LN(B810/B809)</f>
        <v>3.7892326177742054E-2</v>
      </c>
      <c r="D810" s="320">
        <f>AVERAGE(C790:C810)</f>
        <v>4.3874155934183296E-3</v>
      </c>
      <c r="E810" s="318">
        <f>_xlfn.STDEV.S(C790:C810)</f>
        <v>1.4695688635101864E-2</v>
      </c>
      <c r="F810" s="318">
        <f>E810*(21/(21-1.5))</f>
        <v>1.5826126222417389E-2</v>
      </c>
      <c r="G810" s="318">
        <f>_xlfn.VAR.S(C790:C810)</f>
        <v>2.1596326445986206E-4</v>
      </c>
      <c r="H810" s="318">
        <f>G810*(21/(21-1))</f>
        <v>2.2676142768285516E-4</v>
      </c>
      <c r="I810" s="320">
        <f>(SUM(C747:C767)*1+SUM(C768:C788)*2+SUM(C789:C809)*3)/6</f>
        <v>-9.6548033912372769E-3</v>
      </c>
      <c r="J810" s="318">
        <f>IF(C810*O810&lt;&gt;0,C810,0)</f>
        <v>0</v>
      </c>
      <c r="K810" s="318" t="str">
        <f>IF(C810*O810=0,"",C810)</f>
        <v/>
      </c>
      <c r="O810" s="318">
        <f>IF(ISBLANK(L810),0,1)</f>
        <v>0</v>
      </c>
      <c r="P810" s="318">
        <f>IF(ISBLANK(M810),0,1)</f>
        <v>0</v>
      </c>
      <c r="Q810" s="318">
        <f>O810+P810</f>
        <v>0</v>
      </c>
      <c r="R810" s="318">
        <f>SUM(Q685:Q810)</f>
        <v>0</v>
      </c>
      <c r="S810" s="318">
        <f>R810/$X$2</f>
        <v>0</v>
      </c>
      <c r="T810" s="318">
        <f>IF(S810&gt;=$X$3,1,0)</f>
        <v>0</v>
      </c>
      <c r="U810" s="318">
        <f>O810*T810+P810*T810</f>
        <v>0</v>
      </c>
    </row>
    <row r="811" spans="1:21" s="318" customFormat="1" x14ac:dyDescent="0.2">
      <c r="A811" s="322">
        <v>37719</v>
      </c>
      <c r="B811" s="321">
        <v>110.400002</v>
      </c>
      <c r="C811" s="320">
        <f>LN(B811/B810)</f>
        <v>-8.4783948704318431E-3</v>
      </c>
      <c r="D811" s="320">
        <f>AVERAGE(C791:C811)</f>
        <v>4.3603443568818994E-3</v>
      </c>
      <c r="E811" s="318">
        <f>_xlfn.STDEV.S(C791:C811)</f>
        <v>1.4719977979555939E-2</v>
      </c>
      <c r="F811" s="318">
        <f>E811*(21/(21-1.5))</f>
        <v>1.5852283977983318E-2</v>
      </c>
      <c r="G811" s="318">
        <f>_xlfn.VAR.S(C791:C811)</f>
        <v>2.1667775171861173E-4</v>
      </c>
      <c r="H811" s="318">
        <f>G811*(21/(21-1))</f>
        <v>2.2751163930454231E-4</v>
      </c>
      <c r="I811" s="320">
        <f>(SUM(C748:C768)*1+SUM(C769:C789)*2+SUM(C790:C810)*3)/6</f>
        <v>8.9848570864374255E-3</v>
      </c>
      <c r="J811" s="318">
        <f>IF(C811*O811&lt;&gt;0,C811,0)</f>
        <v>0</v>
      </c>
      <c r="K811" s="318" t="str">
        <f>IF(C811*O811=0,"",C811)</f>
        <v/>
      </c>
      <c r="O811" s="318">
        <f>IF(ISBLANK(L811),0,1)</f>
        <v>0</v>
      </c>
      <c r="P811" s="318">
        <f>IF(ISBLANK(M811),0,1)</f>
        <v>0</v>
      </c>
      <c r="Q811" s="318">
        <f>O811+P811</f>
        <v>0</v>
      </c>
      <c r="R811" s="318">
        <f>SUM(Q686:Q811)</f>
        <v>0</v>
      </c>
      <c r="S811" s="318">
        <f>R811/$X$2</f>
        <v>0</v>
      </c>
      <c r="T811" s="318">
        <f>IF(S811&gt;=$X$3,1,0)</f>
        <v>0</v>
      </c>
      <c r="U811" s="318">
        <f>O811*T811+P811*T811</f>
        <v>0</v>
      </c>
    </row>
    <row r="812" spans="1:21" s="318" customFormat="1" x14ac:dyDescent="0.2">
      <c r="A812" s="322">
        <v>37720</v>
      </c>
      <c r="B812" s="321">
        <v>111.099998</v>
      </c>
      <c r="C812" s="320">
        <f>LN(B812/B811)</f>
        <v>6.3205266848470601E-3</v>
      </c>
      <c r="D812" s="320">
        <f>AVERAGE(C792:C812)</f>
        <v>4.950541280243987E-3</v>
      </c>
      <c r="E812" s="318">
        <f>_xlfn.STDEV.S(C792:C812)</f>
        <v>1.452792998338457E-2</v>
      </c>
      <c r="F812" s="318">
        <f>E812*(21/(21-1.5))</f>
        <v>1.5645463059029537E-2</v>
      </c>
      <c r="G812" s="318">
        <f>_xlfn.VAR.S(C792:C812)</f>
        <v>2.1106074960212441E-4</v>
      </c>
      <c r="H812" s="318">
        <f>G812*(21/(21-1))</f>
        <v>2.2161378708223064E-4</v>
      </c>
      <c r="I812" s="320">
        <f>(SUM(C749:C769)*1+SUM(C770:C790)*2+SUM(C791:C811)*3)/6</f>
        <v>1.1316639110204455E-2</v>
      </c>
      <c r="J812" s="318">
        <f>IF(C812*O812&lt;&gt;0,C812,0)</f>
        <v>0</v>
      </c>
      <c r="K812" s="318" t="str">
        <f>IF(C812*O812=0,"",C812)</f>
        <v/>
      </c>
      <c r="O812" s="318">
        <f>IF(ISBLANK(L812),0,1)</f>
        <v>0</v>
      </c>
      <c r="P812" s="318">
        <f>IF(ISBLANK(M812),0,1)</f>
        <v>0</v>
      </c>
      <c r="Q812" s="318">
        <f>O812+P812</f>
        <v>0</v>
      </c>
      <c r="R812" s="318">
        <f>SUM(Q687:Q812)</f>
        <v>0</v>
      </c>
      <c r="S812" s="318">
        <f>R812/$X$2</f>
        <v>0</v>
      </c>
      <c r="T812" s="318">
        <f>IF(S812&gt;=$X$3,1,0)</f>
        <v>0</v>
      </c>
      <c r="U812" s="318">
        <f>O812*T812+P812*T812</f>
        <v>0</v>
      </c>
    </row>
    <row r="813" spans="1:21" s="318" customFormat="1" x14ac:dyDescent="0.2">
      <c r="A813" s="322">
        <v>37721</v>
      </c>
      <c r="B813" s="321">
        <v>110.660004</v>
      </c>
      <c r="C813" s="320">
        <f>LN(B813/B812)</f>
        <v>-3.9682050270650662E-3</v>
      </c>
      <c r="D813" s="320">
        <f>AVERAGE(C793:C813)</f>
        <v>4.5054596543942418E-3</v>
      </c>
      <c r="E813" s="318">
        <f>_xlfn.STDEV.S(C793:C813)</f>
        <v>1.4656766049407561E-2</v>
      </c>
      <c r="F813" s="318">
        <f>E813*(21/(21-1.5))</f>
        <v>1.5784209591669679E-2</v>
      </c>
      <c r="G813" s="318">
        <f>_xlfn.VAR.S(C793:C813)</f>
        <v>2.1482079102706615E-4</v>
      </c>
      <c r="H813" s="318">
        <f>G813*(21/(21-1))</f>
        <v>2.2556183057841945E-4</v>
      </c>
      <c r="I813" s="320">
        <f>(SUM(C750:C770)*1+SUM(C771:C791)*2+SUM(C792:C812)*3)/6</f>
        <v>1.5215734878870254E-2</v>
      </c>
      <c r="J813" s="318">
        <f>IF(C813*O813&lt;&gt;0,C813,0)</f>
        <v>0</v>
      </c>
      <c r="K813" s="318" t="str">
        <f>IF(C813*O813=0,"",C813)</f>
        <v/>
      </c>
      <c r="O813" s="318">
        <f>IF(ISBLANK(L813),0,1)</f>
        <v>0</v>
      </c>
      <c r="P813" s="318">
        <f>IF(ISBLANK(M813),0,1)</f>
        <v>0</v>
      </c>
      <c r="Q813" s="318">
        <f>O813+P813</f>
        <v>0</v>
      </c>
      <c r="R813" s="318">
        <f>SUM(Q688:Q813)</f>
        <v>0</v>
      </c>
      <c r="S813" s="318">
        <f>R813/$X$2</f>
        <v>0</v>
      </c>
      <c r="T813" s="318">
        <f>IF(S813&gt;=$X$3,1,0)</f>
        <v>0</v>
      </c>
      <c r="U813" s="318">
        <f>O813*T813+P813*T813</f>
        <v>0</v>
      </c>
    </row>
    <row r="814" spans="1:21" s="318" customFormat="1" x14ac:dyDescent="0.2">
      <c r="A814" s="322">
        <v>37722</v>
      </c>
      <c r="B814" s="321">
        <v>110.730003</v>
      </c>
      <c r="C814" s="320">
        <f>LN(B814/B813)</f>
        <v>6.3235918622634205E-4</v>
      </c>
      <c r="D814" s="320">
        <f>AVERAGE(C794:C814)</f>
        <v>4.3373172955086239E-3</v>
      </c>
      <c r="E814" s="318">
        <f>_xlfn.STDEV.S(C794:C814)</f>
        <v>1.4681120493644997E-2</v>
      </c>
      <c r="F814" s="318">
        <f>E814*(21/(21-1.5))</f>
        <v>1.5810437454694612E-2</v>
      </c>
      <c r="G814" s="318">
        <f>_xlfn.VAR.S(C794:C814)</f>
        <v>2.1553529894892311E-4</v>
      </c>
      <c r="H814" s="318">
        <f>G814*(21/(21-1))</f>
        <v>2.2631206389636929E-4</v>
      </c>
      <c r="I814" s="320">
        <f>(SUM(C751:C771)*1+SUM(C772:C792)*2+SUM(C793:C813)*3)/6</f>
        <v>1.391071371993248E-2</v>
      </c>
      <c r="J814" s="318">
        <f>IF(C814*O814&lt;&gt;0,C814,0)</f>
        <v>0</v>
      </c>
      <c r="K814" s="318" t="str">
        <f>IF(C814*O814=0,"",C814)</f>
        <v/>
      </c>
      <c r="O814" s="318">
        <f>IF(ISBLANK(L814),0,1)</f>
        <v>0</v>
      </c>
      <c r="P814" s="318">
        <f>IF(ISBLANK(M814),0,1)</f>
        <v>0</v>
      </c>
      <c r="Q814" s="318">
        <f>O814+P814</f>
        <v>0</v>
      </c>
      <c r="R814" s="318">
        <f>SUM(Q689:Q814)</f>
        <v>0</v>
      </c>
      <c r="S814" s="318">
        <f>R814/$X$2</f>
        <v>0</v>
      </c>
      <c r="T814" s="318">
        <f>IF(S814&gt;=$X$3,1,0)</f>
        <v>0</v>
      </c>
      <c r="U814" s="318">
        <f>O814*T814+P814*T814</f>
        <v>0</v>
      </c>
    </row>
    <row r="815" spans="1:21" s="318" customFormat="1" x14ac:dyDescent="0.2">
      <c r="A815" s="322">
        <v>37725</v>
      </c>
      <c r="B815" s="321">
        <v>110.879997</v>
      </c>
      <c r="C815" s="320">
        <f>LN(B815/B814)</f>
        <v>1.3536755823705695E-3</v>
      </c>
      <c r="D815" s="320">
        <f>AVERAGE(C795:C815)</f>
        <v>2.9680160032509667E-3</v>
      </c>
      <c r="E815" s="318">
        <f>_xlfn.STDEV.S(C795:C815)</f>
        <v>1.3446288745662536E-2</v>
      </c>
      <c r="F815" s="318">
        <f>E815*(21/(21-1.5))</f>
        <v>1.4480618649175037E-2</v>
      </c>
      <c r="G815" s="318">
        <f>_xlfn.VAR.S(C795:C815)</f>
        <v>1.8080268103173096E-4</v>
      </c>
      <c r="H815" s="318">
        <f>G815*(21/(21-1))</f>
        <v>1.8984281508331751E-4</v>
      </c>
      <c r="I815" s="320">
        <f>(SUM(C752:C772)*1+SUM(C773:C793)*2+SUM(C794:C814)*3)/6</f>
        <v>8.4752642177076034E-3</v>
      </c>
      <c r="J815" s="318">
        <f>IF(C815*O815&lt;&gt;0,C815,0)</f>
        <v>0</v>
      </c>
      <c r="K815" s="318" t="str">
        <f>IF(C815*O815=0,"",C815)</f>
        <v/>
      </c>
      <c r="O815" s="318">
        <f>IF(ISBLANK(L815),0,1)</f>
        <v>0</v>
      </c>
      <c r="P815" s="318">
        <f>IF(ISBLANK(M815),0,1)</f>
        <v>0</v>
      </c>
      <c r="Q815" s="318">
        <f>O815+P815</f>
        <v>0</v>
      </c>
      <c r="R815" s="318">
        <f>SUM(Q690:Q815)</f>
        <v>0</v>
      </c>
      <c r="S815" s="318">
        <f>R815/$X$2</f>
        <v>0</v>
      </c>
      <c r="T815" s="318">
        <f>IF(S815&gt;=$X$3,1,0)</f>
        <v>0</v>
      </c>
      <c r="U815" s="318">
        <f>O815*T815+P815*T815</f>
        <v>0</v>
      </c>
    </row>
    <row r="816" spans="1:21" s="318" customFormat="1" x14ac:dyDescent="0.2">
      <c r="A816" s="322">
        <v>37726</v>
      </c>
      <c r="B816" s="321">
        <v>112.150002</v>
      </c>
      <c r="C816" s="320">
        <f>LN(B816/B815)</f>
        <v>1.1388770414160535E-2</v>
      </c>
      <c r="D816" s="320">
        <f>AVERAGE(C796:C816)</f>
        <v>3.872811565380475E-3</v>
      </c>
      <c r="E816" s="318">
        <f>_xlfn.STDEV.S(C796:C816)</f>
        <v>1.3337607689600767E-2</v>
      </c>
      <c r="F816" s="318">
        <f>E816*(21/(21-1.5))</f>
        <v>1.4363577511877747E-2</v>
      </c>
      <c r="G816" s="318">
        <f>_xlfn.VAR.S(C796:C816)</f>
        <v>1.7789177888169748E-4</v>
      </c>
      <c r="H816" s="318">
        <f>G816*(21/(21-1))</f>
        <v>1.8678636782578238E-4</v>
      </c>
      <c r="I816" s="320">
        <f>(SUM(C753:C773)*1+SUM(C774:C794)*2+SUM(C795:C815)*3)/6</f>
        <v>5.9050179854387196E-3</v>
      </c>
      <c r="J816" s="318">
        <f>IF(C816*O816&lt;&gt;0,C816,0)</f>
        <v>0</v>
      </c>
      <c r="K816" s="318" t="str">
        <f>IF(C816*O816=0,"",C816)</f>
        <v/>
      </c>
      <c r="O816" s="318">
        <f>IF(ISBLANK(L816),0,1)</f>
        <v>0</v>
      </c>
      <c r="P816" s="318">
        <f>IF(ISBLANK(M816),0,1)</f>
        <v>0</v>
      </c>
      <c r="Q816" s="318">
        <f>O816+P816</f>
        <v>0</v>
      </c>
      <c r="R816" s="318">
        <f>SUM(Q691:Q816)</f>
        <v>0</v>
      </c>
      <c r="S816" s="318">
        <f>R816/$X$2</f>
        <v>0</v>
      </c>
      <c r="T816" s="318">
        <f>IF(S816&gt;=$X$3,1,0)</f>
        <v>0</v>
      </c>
      <c r="U816" s="318">
        <f>O816*T816+P816*T816</f>
        <v>0</v>
      </c>
    </row>
    <row r="817" spans="1:21" s="318" customFormat="1" x14ac:dyDescent="0.2">
      <c r="A817" s="322">
        <v>37727</v>
      </c>
      <c r="B817" s="321">
        <v>113.44000200000001</v>
      </c>
      <c r="C817" s="320">
        <f>LN(B817/B816)</f>
        <v>1.1436801614806565E-2</v>
      </c>
      <c r="D817" s="320">
        <f>AVERAGE(C797:C817)</f>
        <v>3.8360495833917674E-3</v>
      </c>
      <c r="E817" s="318">
        <f>_xlfn.STDEV.S(C797:C817)</f>
        <v>1.3314526626301669E-2</v>
      </c>
      <c r="F817" s="318">
        <f>E817*(21/(21-1.5))</f>
        <v>1.4338720982171028E-2</v>
      </c>
      <c r="G817" s="318">
        <f>_xlfn.VAR.S(C797:C817)</f>
        <v>1.7727661928249608E-4</v>
      </c>
      <c r="H817" s="318">
        <f>G817*(21/(21-1))</f>
        <v>1.8614045024662089E-4</v>
      </c>
      <c r="I817" s="320">
        <f>(SUM(C754:C774)*1+SUM(C775:C795)*2+SUM(C796:C816)*3)/6</f>
        <v>1.5886181425819722E-2</v>
      </c>
      <c r="J817" s="318">
        <f>IF(C817*O817&lt;&gt;0,C817,0)</f>
        <v>0</v>
      </c>
      <c r="K817" s="318" t="str">
        <f>IF(C817*O817=0,"",C817)</f>
        <v/>
      </c>
      <c r="O817" s="318">
        <f>IF(ISBLANK(L817),0,1)</f>
        <v>0</v>
      </c>
      <c r="P817" s="318">
        <f>IF(ISBLANK(M817),0,1)</f>
        <v>0</v>
      </c>
      <c r="Q817" s="318">
        <f>O817+P817</f>
        <v>0</v>
      </c>
      <c r="R817" s="318">
        <f>SUM(Q692:Q817)</f>
        <v>0</v>
      </c>
      <c r="S817" s="318">
        <f>R817/$X$2</f>
        <v>0</v>
      </c>
      <c r="T817" s="318">
        <f>IF(S817&gt;=$X$3,1,0)</f>
        <v>0</v>
      </c>
      <c r="U817" s="318">
        <f>O817*T817+P817*T817</f>
        <v>0</v>
      </c>
    </row>
    <row r="818" spans="1:21" s="318" customFormat="1" x14ac:dyDescent="0.2">
      <c r="A818" s="322">
        <v>37733</v>
      </c>
      <c r="B818" s="321">
        <v>112.629997</v>
      </c>
      <c r="C818" s="320">
        <f>LN(B818/B817)</f>
        <v>-7.1659969905652791E-3</v>
      </c>
      <c r="D818" s="320">
        <f>AVERAGE(C798:C818)</f>
        <v>2.5086723988757137E-3</v>
      </c>
      <c r="E818" s="318">
        <f>_xlfn.STDEV.S(C798:C818)</f>
        <v>1.2932290967386042E-2</v>
      </c>
      <c r="F818" s="318">
        <f>E818*(21/(21-1.5))</f>
        <v>1.3927082580261891E-2</v>
      </c>
      <c r="G818" s="318">
        <f>_xlfn.VAR.S(C798:C818)</f>
        <v>1.672441496651346E-4</v>
      </c>
      <c r="H818" s="318">
        <f>G818*(21/(21-1))</f>
        <v>1.7560635714839135E-4</v>
      </c>
      <c r="I818" s="320">
        <f>(SUM(C755:C775)*1+SUM(C776:C796)*2+SUM(C797:C817)*3)/6</f>
        <v>1.9175526554861082E-2</v>
      </c>
      <c r="J818" s="318">
        <f>IF(C818*O818&lt;&gt;0,C818,0)</f>
        <v>0</v>
      </c>
      <c r="K818" s="318" t="str">
        <f>IF(C818*O818=0,"",C818)</f>
        <v/>
      </c>
      <c r="O818" s="318">
        <f>IF(ISBLANK(L818),0,1)</f>
        <v>0</v>
      </c>
      <c r="P818" s="318">
        <f>IF(ISBLANK(M818),0,1)</f>
        <v>0</v>
      </c>
      <c r="Q818" s="318">
        <f>O818+P818</f>
        <v>0</v>
      </c>
      <c r="R818" s="318">
        <f>SUM(Q693:Q818)</f>
        <v>0</v>
      </c>
      <c r="S818" s="318">
        <f>R818/$X$2</f>
        <v>0</v>
      </c>
      <c r="T818" s="318">
        <f>IF(S818&gt;=$X$3,1,0)</f>
        <v>0</v>
      </c>
      <c r="U818" s="318">
        <f>O818*T818+P818*T818</f>
        <v>0</v>
      </c>
    </row>
    <row r="819" spans="1:21" s="318" customFormat="1" x14ac:dyDescent="0.2">
      <c r="A819" s="322">
        <v>37734</v>
      </c>
      <c r="B819" s="321">
        <v>114.639999</v>
      </c>
      <c r="C819" s="320">
        <f>LN(B819/B818)</f>
        <v>1.768869137324024E-2</v>
      </c>
      <c r="D819" s="320">
        <f>AVERAGE(C799:C819)</f>
        <v>3.6370722799437668E-3</v>
      </c>
      <c r="E819" s="318">
        <f>_xlfn.STDEV.S(C799:C819)</f>
        <v>1.3183414303601319E-2</v>
      </c>
      <c r="F819" s="318">
        <f>E819*(21/(21-1.5))</f>
        <v>1.4197523096186035E-2</v>
      </c>
      <c r="G819" s="318">
        <f>_xlfn.VAR.S(C799:C819)</f>
        <v>1.7380241270039984E-4</v>
      </c>
      <c r="H819" s="318">
        <f>G819*(21/(21-1))</f>
        <v>1.8249253333541985E-4</v>
      </c>
      <c r="I819" s="320">
        <f>(SUM(C756:C776)*1+SUM(C777:C797)*2+SUM(C798:C818)*3)/6</f>
        <v>1.290760544380924E-2</v>
      </c>
      <c r="J819" s="318">
        <f>IF(C819*O819&lt;&gt;0,C819,0)</f>
        <v>0</v>
      </c>
      <c r="K819" s="318" t="str">
        <f>IF(C819*O819=0,"",C819)</f>
        <v/>
      </c>
      <c r="O819" s="318">
        <f>IF(ISBLANK(L819),0,1)</f>
        <v>0</v>
      </c>
      <c r="P819" s="318">
        <f>IF(ISBLANK(M819),0,1)</f>
        <v>0</v>
      </c>
      <c r="Q819" s="318">
        <f>O819+P819</f>
        <v>0</v>
      </c>
      <c r="R819" s="318">
        <f>SUM(Q694:Q819)</f>
        <v>0</v>
      </c>
      <c r="S819" s="318">
        <f>R819/$X$2</f>
        <v>0</v>
      </c>
      <c r="T819" s="318">
        <f>IF(S819&gt;=$X$3,1,0)</f>
        <v>0</v>
      </c>
      <c r="U819" s="318">
        <f>O819*T819+P819*T819</f>
        <v>0</v>
      </c>
    </row>
    <row r="820" spans="1:21" s="318" customFormat="1" x14ac:dyDescent="0.2">
      <c r="A820" s="322">
        <v>37735</v>
      </c>
      <c r="B820" s="321">
        <v>114.05999799999999</v>
      </c>
      <c r="C820" s="320">
        <f>LN(B820/B819)</f>
        <v>-5.0721666031959094E-3</v>
      </c>
      <c r="D820" s="320">
        <f>AVERAGE(C800:C820)</f>
        <v>2.6482108523434725E-3</v>
      </c>
      <c r="E820" s="318">
        <f>_xlfn.STDEV.S(C800:C820)</f>
        <v>1.3011526913061192E-2</v>
      </c>
      <c r="F820" s="318">
        <f>E820*(21/(21-1.5))</f>
        <v>1.4012413598681283E-2</v>
      </c>
      <c r="G820" s="318">
        <f>_xlfn.VAR.S(C800:C820)</f>
        <v>1.692998326093157E-4</v>
      </c>
      <c r="H820" s="318">
        <f>G820*(21/(21-1))</f>
        <v>1.777648242397815E-4</v>
      </c>
      <c r="I820" s="320">
        <f>(SUM(C757:C777)*1+SUM(C778:C798)*2+SUM(C799:C819)*3)/6</f>
        <v>2.102295546206541E-2</v>
      </c>
      <c r="J820" s="318">
        <f>IF(C820*O820&lt;&gt;0,C820,0)</f>
        <v>0</v>
      </c>
      <c r="K820" s="318" t="str">
        <f>IF(C820*O820=0,"",C820)</f>
        <v/>
      </c>
      <c r="O820" s="318">
        <f>IF(ISBLANK(L820),0,1)</f>
        <v>0</v>
      </c>
      <c r="P820" s="318">
        <f>IF(ISBLANK(M820),0,1)</f>
        <v>0</v>
      </c>
      <c r="Q820" s="318">
        <f>O820+P820</f>
        <v>0</v>
      </c>
      <c r="R820" s="318">
        <f>SUM(Q695:Q820)</f>
        <v>0</v>
      </c>
      <c r="S820" s="318">
        <f>R820/$X$2</f>
        <v>0</v>
      </c>
      <c r="T820" s="318">
        <f>IF(S820&gt;=$X$3,1,0)</f>
        <v>0</v>
      </c>
      <c r="U820" s="318">
        <f>O820*T820+P820*T820</f>
        <v>0</v>
      </c>
    </row>
    <row r="821" spans="1:21" s="318" customFormat="1" x14ac:dyDescent="0.2">
      <c r="A821" s="322">
        <v>37736</v>
      </c>
      <c r="B821" s="321">
        <v>114.05999799999999</v>
      </c>
      <c r="C821" s="320">
        <f>LN(B821/B820)</f>
        <v>0</v>
      </c>
      <c r="D821" s="320">
        <f>AVERAGE(C801:C821)</f>
        <v>3.8369594729553017E-3</v>
      </c>
      <c r="E821" s="318">
        <f>_xlfn.STDEV.S(C801:C821)</f>
        <v>1.1403761005758517E-2</v>
      </c>
      <c r="F821" s="318">
        <f>E821*(21/(21-1.5))</f>
        <v>1.2280973390816864E-2</v>
      </c>
      <c r="G821" s="318">
        <f>_xlfn.VAR.S(C801:C821)</f>
        <v>1.300457650764585E-4</v>
      </c>
      <c r="H821" s="318">
        <f>G821*(21/(21-1))</f>
        <v>1.3654805333028144E-4</v>
      </c>
      <c r="I821" s="320">
        <f>(SUM(C758:C778)*1+SUM(C779:C799)*2+SUM(C800:C820)*3)/6</f>
        <v>1.8537496885989754E-2</v>
      </c>
      <c r="J821" s="318">
        <f>IF(C821*O821&lt;&gt;0,C821,0)</f>
        <v>0</v>
      </c>
      <c r="K821" s="318" t="str">
        <f>IF(C821*O821=0,"",C821)</f>
        <v/>
      </c>
      <c r="O821" s="318">
        <f>IF(ISBLANK(L821),0,1)</f>
        <v>0</v>
      </c>
      <c r="P821" s="318">
        <f>IF(ISBLANK(M821),0,1)</f>
        <v>0</v>
      </c>
      <c r="Q821" s="318">
        <f>O821+P821</f>
        <v>0</v>
      </c>
      <c r="R821" s="318">
        <f>SUM(Q696:Q821)</f>
        <v>0</v>
      </c>
      <c r="S821" s="318">
        <f>R821/$X$2</f>
        <v>0</v>
      </c>
      <c r="T821" s="318">
        <f>IF(S821&gt;=$X$3,1,0)</f>
        <v>0</v>
      </c>
      <c r="U821" s="318">
        <f>O821*T821+P821*T821</f>
        <v>0</v>
      </c>
    </row>
    <row r="822" spans="1:21" s="318" customFormat="1" x14ac:dyDescent="0.2">
      <c r="A822" s="322">
        <v>37739</v>
      </c>
      <c r="B822" s="321">
        <v>113.739998</v>
      </c>
      <c r="C822" s="320">
        <f>LN(B822/B821)</f>
        <v>-2.809483899071694E-3</v>
      </c>
      <c r="D822" s="320">
        <f>AVERAGE(C802:C822)</f>
        <v>3.405443537909033E-3</v>
      </c>
      <c r="E822" s="318">
        <f>_xlfn.STDEV.S(C802:C822)</f>
        <v>1.1478994010850027E-2</v>
      </c>
      <c r="F822" s="318">
        <f>E822*(21/(21-1.5))</f>
        <v>1.2361993550146182E-2</v>
      </c>
      <c r="G822" s="318">
        <f>_xlfn.VAR.S(C802:C822)</f>
        <v>1.3176730350113078E-4</v>
      </c>
      <c r="H822" s="318">
        <f>G822*(21/(21-1))</f>
        <v>1.3835566867618731E-4</v>
      </c>
      <c r="I822" s="320">
        <f>(SUM(C759:C779)*1+SUM(C780:C800)*2+SUM(C801:C821)*3)/6</f>
        <v>2.9438071578833668E-2</v>
      </c>
      <c r="J822" s="318">
        <f>IF(C822*O822&lt;&gt;0,C822,0)</f>
        <v>0</v>
      </c>
      <c r="K822" s="318" t="str">
        <f>IF(C822*O822=0,"",C822)</f>
        <v/>
      </c>
      <c r="O822" s="318">
        <f>IF(ISBLANK(L822),0,1)</f>
        <v>0</v>
      </c>
      <c r="P822" s="318">
        <f>IF(ISBLANK(M822),0,1)</f>
        <v>0</v>
      </c>
      <c r="Q822" s="318">
        <f>O822+P822</f>
        <v>0</v>
      </c>
      <c r="R822" s="318">
        <f>SUM(Q697:Q822)</f>
        <v>0</v>
      </c>
      <c r="S822" s="318">
        <f>R822/$X$2</f>
        <v>0</v>
      </c>
      <c r="T822" s="318">
        <f>IF(S822&gt;=$X$3,1,0)</f>
        <v>0</v>
      </c>
      <c r="U822" s="318">
        <f>O822*T822+P822*T822</f>
        <v>0</v>
      </c>
    </row>
    <row r="823" spans="1:21" s="318" customFormat="1" x14ac:dyDescent="0.2">
      <c r="A823" s="322">
        <v>37740</v>
      </c>
      <c r="B823" s="321">
        <v>117.66999800000001</v>
      </c>
      <c r="C823" s="320">
        <f>LN(B823/B822)</f>
        <v>3.396895518446167E-2</v>
      </c>
      <c r="D823" s="320">
        <f>AVERAGE(C803:C823)</f>
        <v>4.9107195952819913E-3</v>
      </c>
      <c r="E823" s="318">
        <f>_xlfn.STDEV.S(C803:C823)</f>
        <v>1.3267996327562214E-2</v>
      </c>
      <c r="F823" s="318">
        <f>E823*(21/(21-1.5))</f>
        <v>1.4288611429682383E-2</v>
      </c>
      <c r="G823" s="318">
        <f>_xlfn.VAR.S(C803:C823)</f>
        <v>1.760397265482044E-4</v>
      </c>
      <c r="H823" s="318">
        <f>G823*(21/(21-1))</f>
        <v>1.8484171287561462E-4</v>
      </c>
      <c r="I823" s="320">
        <f>(SUM(C760:C780)*1+SUM(C781:C801)*2+SUM(C802:C822)*3)/6</f>
        <v>2.6446007307176739E-2</v>
      </c>
      <c r="J823" s="318">
        <f>IF(C823*O823&lt;&gt;0,C823,0)</f>
        <v>0</v>
      </c>
      <c r="K823" s="318" t="str">
        <f>IF(C823*O823=0,"",C823)</f>
        <v/>
      </c>
      <c r="O823" s="318">
        <f>IF(ISBLANK(L823),0,1)</f>
        <v>0</v>
      </c>
      <c r="P823" s="318">
        <f>IF(ISBLANK(M823),0,1)</f>
        <v>0</v>
      </c>
      <c r="Q823" s="318">
        <f>O823+P823</f>
        <v>0</v>
      </c>
      <c r="R823" s="318">
        <f>SUM(Q698:Q823)</f>
        <v>0</v>
      </c>
      <c r="S823" s="318">
        <f>R823/$X$2</f>
        <v>0</v>
      </c>
      <c r="T823" s="318">
        <f>IF(S823&gt;=$X$3,1,0)</f>
        <v>0</v>
      </c>
      <c r="U823" s="318">
        <f>O823*T823+P823*T823</f>
        <v>0</v>
      </c>
    </row>
    <row r="824" spans="1:21" s="318" customFormat="1" x14ac:dyDescent="0.2">
      <c r="A824" s="322">
        <v>37741</v>
      </c>
      <c r="B824" s="321">
        <v>117.57</v>
      </c>
      <c r="C824" s="320">
        <f>LN(B824/B823)</f>
        <v>-8.5017859950208777E-4</v>
      </c>
      <c r="D824" s="320">
        <f>AVERAGE(C804:C824)</f>
        <v>5.2259895054185676E-3</v>
      </c>
      <c r="E824" s="318">
        <f>_xlfn.STDEV.S(C804:C824)</f>
        <v>1.3035704808914203E-2</v>
      </c>
      <c r="F824" s="318">
        <f>E824*(21/(21-1.5))</f>
        <v>1.4038451332676834E-2</v>
      </c>
      <c r="G824" s="318">
        <f>_xlfn.VAR.S(C804:C824)</f>
        <v>1.6992959986514891E-4</v>
      </c>
      <c r="H824" s="318">
        <f>G824*(21/(21-1))</f>
        <v>1.7842607985840635E-4</v>
      </c>
      <c r="I824" s="320">
        <f>(SUM(C761:C781)*1+SUM(C782:C802)*2+SUM(C803:C823)*3)/6</f>
        <v>4.473546924713636E-2</v>
      </c>
      <c r="J824" s="318">
        <f>IF(C824*O824&lt;&gt;0,C824,0)</f>
        <v>0</v>
      </c>
      <c r="K824" s="318" t="str">
        <f>IF(C824*O824=0,"",C824)</f>
        <v/>
      </c>
      <c r="O824" s="318">
        <f>IF(ISBLANK(L824),0,1)</f>
        <v>0</v>
      </c>
      <c r="P824" s="318">
        <f>IF(ISBLANK(M824),0,1)</f>
        <v>0</v>
      </c>
      <c r="Q824" s="318">
        <f>O824+P824</f>
        <v>0</v>
      </c>
      <c r="R824" s="318">
        <f>SUM(Q699:Q824)</f>
        <v>0</v>
      </c>
      <c r="S824" s="318">
        <f>R824/$X$2</f>
        <v>0</v>
      </c>
      <c r="T824" s="318">
        <f>IF(S824&gt;=$X$3,1,0)</f>
        <v>0</v>
      </c>
      <c r="U824" s="318">
        <f>O824*T824+P824*T824</f>
        <v>0</v>
      </c>
    </row>
    <row r="825" spans="1:21" s="318" customFormat="1" x14ac:dyDescent="0.2">
      <c r="A825" s="322">
        <v>37743</v>
      </c>
      <c r="B825" s="321">
        <v>117.610001</v>
      </c>
      <c r="C825" s="320">
        <f>LN(B825/B824)</f>
        <v>3.4017348597373249E-4</v>
      </c>
      <c r="D825" s="320">
        <f>AVERAGE(C805:C825)</f>
        <v>5.2467094420314874E-3</v>
      </c>
      <c r="E825" s="318">
        <f>_xlfn.STDEV.S(C805:C825)</f>
        <v>1.3027167447089712E-2</v>
      </c>
      <c r="F825" s="318">
        <f>E825*(21/(21-1.5))</f>
        <v>1.4029257250711996E-2</v>
      </c>
      <c r="G825" s="318">
        <f>_xlfn.VAR.S(C805:C825)</f>
        <v>1.6970709169451386E-4</v>
      </c>
      <c r="H825" s="318">
        <f>G825*(21/(21-1))</f>
        <v>1.7819244627923956E-4</v>
      </c>
      <c r="I825" s="320">
        <f>(SUM(C762:C782)*1+SUM(C783:C803)*2+SUM(C804:C824)*3)/6</f>
        <v>5.6324392243091881E-2</v>
      </c>
      <c r="J825" s="318">
        <f>IF(C825*O825&lt;&gt;0,C825,0)</f>
        <v>0</v>
      </c>
      <c r="K825" s="318" t="str">
        <f>IF(C825*O825=0,"",C825)</f>
        <v/>
      </c>
      <c r="O825" s="318">
        <f>IF(ISBLANK(L825),0,1)</f>
        <v>0</v>
      </c>
      <c r="P825" s="318">
        <f>IF(ISBLANK(M825),0,1)</f>
        <v>0</v>
      </c>
      <c r="Q825" s="318">
        <f>O825+P825</f>
        <v>0</v>
      </c>
      <c r="R825" s="318">
        <f>SUM(Q700:Q825)</f>
        <v>0</v>
      </c>
      <c r="S825" s="318">
        <f>R825/$X$2</f>
        <v>0</v>
      </c>
      <c r="T825" s="318">
        <f>IF(S825&gt;=$X$3,1,0)</f>
        <v>0</v>
      </c>
      <c r="U825" s="318">
        <f>O825*T825+P825*T825</f>
        <v>0</v>
      </c>
    </row>
    <row r="826" spans="1:21" s="318" customFormat="1" x14ac:dyDescent="0.2">
      <c r="A826" s="322">
        <v>37746</v>
      </c>
      <c r="B826" s="321">
        <v>118.639999</v>
      </c>
      <c r="C826" s="320">
        <f>LN(B826/B825)</f>
        <v>8.7196150351927983E-3</v>
      </c>
      <c r="D826" s="320">
        <f>AVERAGE(C806:C826)</f>
        <v>6.2578276157440145E-3</v>
      </c>
      <c r="E826" s="318">
        <f>_xlfn.STDEV.S(C806:C826)</f>
        <v>1.2388089614959694E-2</v>
      </c>
      <c r="F826" s="318">
        <f>E826*(21/(21-1.5))</f>
        <v>1.3341019585341209E-2</v>
      </c>
      <c r="G826" s="318">
        <f>_xlfn.VAR.S(C806:C826)</f>
        <v>1.5346476430827221E-4</v>
      </c>
      <c r="H826" s="318">
        <f>G826*(21/(21-1))</f>
        <v>1.6113800252368584E-4</v>
      </c>
      <c r="I826" s="320">
        <f>(SUM(C763:C783)*1+SUM(C784:C804)*2+SUM(C805:C825)*3)/6</f>
        <v>5.8705711206048228E-2</v>
      </c>
      <c r="J826" s="318">
        <f>IF(C826*O826&lt;&gt;0,C826,0)</f>
        <v>0</v>
      </c>
      <c r="K826" s="318" t="str">
        <f>IF(C826*O826=0,"",C826)</f>
        <v/>
      </c>
      <c r="O826" s="318">
        <f>IF(ISBLANK(L826),0,1)</f>
        <v>0</v>
      </c>
      <c r="P826" s="318">
        <f>IF(ISBLANK(M826),0,1)</f>
        <v>0</v>
      </c>
      <c r="Q826" s="318">
        <f>O826+P826</f>
        <v>0</v>
      </c>
      <c r="R826" s="318">
        <f>SUM(Q701:Q826)</f>
        <v>0</v>
      </c>
      <c r="S826" s="318">
        <f>R826/$X$2</f>
        <v>0</v>
      </c>
      <c r="T826" s="318">
        <f>IF(S826&gt;=$X$3,1,0)</f>
        <v>0</v>
      </c>
      <c r="U826" s="318">
        <f>O826*T826+P826*T826</f>
        <v>0</v>
      </c>
    </row>
    <row r="827" spans="1:21" s="318" customFormat="1" x14ac:dyDescent="0.2">
      <c r="A827" s="322">
        <v>37747</v>
      </c>
      <c r="B827" s="321">
        <v>120.07</v>
      </c>
      <c r="C827" s="320">
        <f>LN(B827/B826)</f>
        <v>1.1981216641810276E-2</v>
      </c>
      <c r="D827" s="320">
        <f>AVERAGE(C807:C827)</f>
        <v>7.0301973612563132E-3</v>
      </c>
      <c r="E827" s="318">
        <f>_xlfn.STDEV.S(C807:C827)</f>
        <v>1.2205226157777886E-2</v>
      </c>
      <c r="F827" s="318">
        <f>E827*(21/(21-1.5))</f>
        <v>1.3144089708376184E-2</v>
      </c>
      <c r="G827" s="318">
        <f>_xlfn.VAR.S(C807:C827)</f>
        <v>1.4896754556250553E-4</v>
      </c>
      <c r="H827" s="318">
        <f>G827*(21/(21-1))</f>
        <v>1.5641592284063082E-4</v>
      </c>
      <c r="I827" s="320">
        <f>(SUM(C764:C784)*1+SUM(C785:C805)*2+SUM(C806:C826)*3)/6</f>
        <v>6.6960502506886913E-2</v>
      </c>
      <c r="J827" s="318">
        <f>IF(C827*O827&lt;&gt;0,C827,0)</f>
        <v>0</v>
      </c>
      <c r="K827" s="318" t="str">
        <f>IF(C827*O827=0,"",C827)</f>
        <v/>
      </c>
      <c r="O827" s="318">
        <f>IF(ISBLANK(L827),0,1)</f>
        <v>0</v>
      </c>
      <c r="P827" s="318">
        <f>IF(ISBLANK(M827),0,1)</f>
        <v>0</v>
      </c>
      <c r="Q827" s="318">
        <f>O827+P827</f>
        <v>0</v>
      </c>
      <c r="R827" s="318">
        <f>SUM(Q702:Q827)</f>
        <v>0</v>
      </c>
      <c r="S827" s="318">
        <f>R827/$X$2</f>
        <v>0</v>
      </c>
      <c r="T827" s="318">
        <f>IF(S827&gt;=$X$3,1,0)</f>
        <v>0</v>
      </c>
      <c r="U827" s="318">
        <f>O827*T827+P827*T827</f>
        <v>0</v>
      </c>
    </row>
    <row r="828" spans="1:21" s="318" customFormat="1" x14ac:dyDescent="0.2">
      <c r="A828" s="322">
        <v>37748</v>
      </c>
      <c r="B828" s="321">
        <v>120.57</v>
      </c>
      <c r="C828" s="320">
        <f>LN(B828/B827)</f>
        <v>4.155591086592773E-3</v>
      </c>
      <c r="D828" s="320">
        <f>AVERAGE(C808:C828)</f>
        <v>6.525373622741827E-3</v>
      </c>
      <c r="E828" s="318">
        <f>_xlfn.STDEV.S(C808:C828)</f>
        <v>1.2088342964312757E-2</v>
      </c>
      <c r="F828" s="318">
        <f>E828*(21/(21-1.5))</f>
        <v>1.3018215500029122E-2</v>
      </c>
      <c r="G828" s="318">
        <f>_xlfn.VAR.S(C808:C828)</f>
        <v>1.461280356228497E-4</v>
      </c>
      <c r="H828" s="318">
        <f>G828*(21/(21-1))</f>
        <v>1.5343443740399219E-4</v>
      </c>
      <c r="I828" s="320">
        <f>(SUM(C765:C785)*1+SUM(C786:C806)*2+SUM(C807:C827)*3)/6</f>
        <v>6.8027642996822846E-2</v>
      </c>
      <c r="J828" s="318">
        <f>IF(C828*O828&lt;&gt;0,C828,0)</f>
        <v>0</v>
      </c>
      <c r="K828" s="318" t="str">
        <f>IF(C828*O828=0,"",C828)</f>
        <v/>
      </c>
      <c r="O828" s="318">
        <f>IF(ISBLANK(L828),0,1)</f>
        <v>0</v>
      </c>
      <c r="P828" s="318">
        <f>IF(ISBLANK(M828),0,1)</f>
        <v>0</v>
      </c>
      <c r="Q828" s="318">
        <f>O828+P828</f>
        <v>0</v>
      </c>
      <c r="R828" s="318">
        <f>SUM(Q703:Q828)</f>
        <v>0</v>
      </c>
      <c r="S828" s="318">
        <f>R828/$X$2</f>
        <v>0</v>
      </c>
      <c r="T828" s="318">
        <f>IF(S828&gt;=$X$3,1,0)</f>
        <v>0</v>
      </c>
      <c r="U828" s="318">
        <f>O828*T828+P828*T828</f>
        <v>0</v>
      </c>
    </row>
    <row r="829" spans="1:21" s="318" customFormat="1" x14ac:dyDescent="0.2">
      <c r="A829" s="322">
        <v>37749</v>
      </c>
      <c r="B829" s="321">
        <v>119.220001</v>
      </c>
      <c r="C829" s="320">
        <f>LN(B829/B828)</f>
        <v>-1.1259962949584612E-2</v>
      </c>
      <c r="D829" s="320">
        <f>AVERAGE(C809:C829)</f>
        <v>5.4129018635972956E-3</v>
      </c>
      <c r="E829" s="318">
        <f>_xlfn.STDEV.S(C809:C829)</f>
        <v>1.2613071217286527E-2</v>
      </c>
      <c r="F829" s="318">
        <f>E829*(21/(21-1.5))</f>
        <v>1.3583307464770105E-2</v>
      </c>
      <c r="G829" s="318">
        <f>_xlfn.VAR.S(C809:C829)</f>
        <v>1.5908956553234186E-4</v>
      </c>
      <c r="H829" s="318">
        <f>G829*(21/(21-1))</f>
        <v>1.6704404380895896E-4</v>
      </c>
      <c r="I829" s="320">
        <f>(SUM(C766:C786)*1+SUM(C787:C807)*2+SUM(C808:C828)*3)/6</f>
        <v>6.3467866595814701E-2</v>
      </c>
      <c r="J829" s="318">
        <f>IF(C829*O829&lt;&gt;0,C829,0)</f>
        <v>0</v>
      </c>
      <c r="K829" s="318" t="str">
        <f>IF(C829*O829=0,"",C829)</f>
        <v/>
      </c>
      <c r="O829" s="318">
        <f>IF(ISBLANK(L829),0,1)</f>
        <v>0</v>
      </c>
      <c r="P829" s="318">
        <f>IF(ISBLANK(M829),0,1)</f>
        <v>0</v>
      </c>
      <c r="Q829" s="318">
        <f>O829+P829</f>
        <v>0</v>
      </c>
      <c r="R829" s="318">
        <f>SUM(Q704:Q829)</f>
        <v>0</v>
      </c>
      <c r="S829" s="318">
        <f>R829/$X$2</f>
        <v>0</v>
      </c>
      <c r="T829" s="318">
        <f>IF(S829&gt;=$X$3,1,0)</f>
        <v>0</v>
      </c>
      <c r="U829" s="318">
        <f>O829*T829+P829*T829</f>
        <v>0</v>
      </c>
    </row>
    <row r="830" spans="1:21" s="318" customFormat="1" x14ac:dyDescent="0.2">
      <c r="A830" s="322">
        <v>37750</v>
      </c>
      <c r="B830" s="321">
        <v>120.879997</v>
      </c>
      <c r="C830" s="320">
        <f>LN(B830/B829)</f>
        <v>1.382775896684778E-2</v>
      </c>
      <c r="D830" s="320">
        <f>AVERAGE(C810:C830)</f>
        <v>5.7191463092788513E-3</v>
      </c>
      <c r="E830" s="318">
        <f>_xlfn.STDEV.S(C810:C830)</f>
        <v>1.2741068385249278E-2</v>
      </c>
      <c r="F830" s="318">
        <f>E830*(21/(21-1.5))</f>
        <v>1.3721150568729992E-2</v>
      </c>
      <c r="G830" s="318">
        <f>_xlfn.VAR.S(C810:C830)</f>
        <v>1.6233482359759863E-4</v>
      </c>
      <c r="H830" s="318">
        <f>G830*(21/(21-1))</f>
        <v>1.7045156477747857E-4</v>
      </c>
      <c r="I830" s="320">
        <f>(SUM(C767:C787)*1+SUM(C788:C808)*2+SUM(C809:C829)*3)/6</f>
        <v>5.8096489739339362E-2</v>
      </c>
      <c r="J830" s="318">
        <f>IF(C830*O830&lt;&gt;0,C830,0)</f>
        <v>0</v>
      </c>
      <c r="K830" s="318" t="str">
        <f>IF(C830*O830=0,"",C830)</f>
        <v/>
      </c>
      <c r="O830" s="318">
        <f>IF(ISBLANK(L830),0,1)</f>
        <v>0</v>
      </c>
      <c r="P830" s="318">
        <f>IF(ISBLANK(M830),0,1)</f>
        <v>0</v>
      </c>
      <c r="Q830" s="318">
        <f>O830+P830</f>
        <v>0</v>
      </c>
      <c r="R830" s="318">
        <f>SUM(Q705:Q830)</f>
        <v>0</v>
      </c>
      <c r="S830" s="318">
        <f>R830/$X$2</f>
        <v>0</v>
      </c>
      <c r="T830" s="318">
        <f>IF(S830&gt;=$X$3,1,0)</f>
        <v>0</v>
      </c>
      <c r="U830" s="318">
        <f>O830*T830+P830*T830</f>
        <v>0</v>
      </c>
    </row>
    <row r="831" spans="1:21" s="318" customFormat="1" x14ac:dyDescent="0.2">
      <c r="A831" s="322">
        <v>37753</v>
      </c>
      <c r="B831" s="321">
        <v>120.910004</v>
      </c>
      <c r="C831" s="320">
        <f>LN(B831/B830)</f>
        <v>2.4820712213039376E-4</v>
      </c>
      <c r="D831" s="320">
        <f>AVERAGE(C811:C831)</f>
        <v>3.9265692113925827E-3</v>
      </c>
      <c r="E831" s="318">
        <f>_xlfn.STDEV.S(C811:C831)</f>
        <v>1.0426011123636329E-2</v>
      </c>
      <c r="F831" s="318">
        <f>E831*(21/(21-1.5))</f>
        <v>1.1228011979300661E-2</v>
      </c>
      <c r="G831" s="318">
        <f>_xlfn.VAR.S(C811:C831)</f>
        <v>1.0870170795018846E-4</v>
      </c>
      <c r="H831" s="318">
        <f>G831*(21/(21-1))</f>
        <v>1.1413679334769789E-4</v>
      </c>
      <c r="I831" s="320">
        <f>(SUM(C768:C788)*1+SUM(C789:C809)*2+SUM(C810:C830)*3)/6</f>
        <v>6.6591921650012126E-2</v>
      </c>
      <c r="J831" s="318">
        <f>IF(C831*O831&lt;&gt;0,C831,0)</f>
        <v>0</v>
      </c>
      <c r="K831" s="318" t="str">
        <f>IF(C831*O831=0,"",C831)</f>
        <v/>
      </c>
      <c r="O831" s="318">
        <f>IF(ISBLANK(L831),0,1)</f>
        <v>0</v>
      </c>
      <c r="P831" s="318">
        <f>IF(ISBLANK(M831),0,1)</f>
        <v>0</v>
      </c>
      <c r="Q831" s="318">
        <f>O831+P831</f>
        <v>0</v>
      </c>
      <c r="R831" s="318">
        <f>SUM(Q706:Q831)</f>
        <v>0</v>
      </c>
      <c r="S831" s="318">
        <f>R831/$X$2</f>
        <v>0</v>
      </c>
      <c r="T831" s="318">
        <f>IF(S831&gt;=$X$3,1,0)</f>
        <v>0</v>
      </c>
      <c r="U831" s="318">
        <f>O831*T831+P831*T831</f>
        <v>0</v>
      </c>
    </row>
    <row r="832" spans="1:21" s="318" customFormat="1" x14ac:dyDescent="0.2">
      <c r="A832" s="322">
        <v>37754</v>
      </c>
      <c r="B832" s="321">
        <v>121.160004</v>
      </c>
      <c r="C832" s="320">
        <f>LN(B832/B831)</f>
        <v>2.0655189046191878E-3</v>
      </c>
      <c r="D832" s="320">
        <f>AVERAGE(C812:C832)</f>
        <v>4.4286603435378701E-3</v>
      </c>
      <c r="E832" s="318">
        <f>_xlfn.STDEV.S(C812:C832)</f>
        <v>1.0045696909055636E-2</v>
      </c>
      <c r="F832" s="318">
        <f>E832*(21/(21-1.5))</f>
        <v>1.0818442825136838E-2</v>
      </c>
      <c r="G832" s="318">
        <f>_xlfn.VAR.S(C812:C832)</f>
        <v>1.0091602638860995E-4</v>
      </c>
      <c r="H832" s="318">
        <f>G832*(21/(21-1))</f>
        <v>1.0596182770804045E-4</v>
      </c>
      <c r="I832" s="320">
        <f>(SUM(C769:C789)*1+SUM(C790:C810)*2+SUM(C811:C831)*3)/6</f>
        <v>6.0446451163978988E-2</v>
      </c>
      <c r="J832" s="318">
        <f>IF(C832*O832&lt;&gt;0,C832,0)</f>
        <v>0</v>
      </c>
      <c r="K832" s="318" t="str">
        <f>IF(C832*O832=0,"",C832)</f>
        <v/>
      </c>
      <c r="O832" s="318">
        <f>IF(ISBLANK(L832),0,1)</f>
        <v>0</v>
      </c>
      <c r="P832" s="318">
        <f>IF(ISBLANK(M832),0,1)</f>
        <v>0</v>
      </c>
      <c r="Q832" s="318">
        <f>O832+P832</f>
        <v>0</v>
      </c>
      <c r="R832" s="318">
        <f>SUM(Q707:Q832)</f>
        <v>0</v>
      </c>
      <c r="S832" s="318">
        <f>R832/$X$2</f>
        <v>0</v>
      </c>
      <c r="T832" s="318">
        <f>IF(S832&gt;=$X$3,1,0)</f>
        <v>0</v>
      </c>
      <c r="U832" s="318">
        <f>O832*T832+P832*T832</f>
        <v>0</v>
      </c>
    </row>
    <row r="833" spans="1:21" s="318" customFormat="1" x14ac:dyDescent="0.2">
      <c r="A833" s="322">
        <v>37755</v>
      </c>
      <c r="B833" s="321">
        <v>122.339996</v>
      </c>
      <c r="C833" s="320">
        <f>LN(B833/B832)</f>
        <v>9.6920019454203362E-3</v>
      </c>
      <c r="D833" s="320">
        <f>AVERAGE(C813:C833)</f>
        <v>4.5892067845175492E-3</v>
      </c>
      <c r="E833" s="318">
        <f>_xlfn.STDEV.S(C813:C833)</f>
        <v>1.0104214110911822E-2</v>
      </c>
      <c r="F833" s="318">
        <f>E833*(21/(21-1.5))</f>
        <v>1.0881461350212731E-2</v>
      </c>
      <c r="G833" s="318">
        <f>_xlfn.VAR.S(C813:C833)</f>
        <v>1.0209514279914956E-4</v>
      </c>
      <c r="H833" s="318">
        <f>G833*(21/(21-1))</f>
        <v>1.0719989993910704E-4</v>
      </c>
      <c r="I833" s="320">
        <f>(SUM(C770:C790)*1+SUM(C791:C811)*2+SUM(C812:C832)*3)/6</f>
        <v>6.6509051250116122E-2</v>
      </c>
      <c r="J833" s="318">
        <f>IF(C833*O833&lt;&gt;0,C833,0)</f>
        <v>0</v>
      </c>
      <c r="K833" s="318" t="str">
        <f>IF(C833*O833=0,"",C833)</f>
        <v/>
      </c>
      <c r="O833" s="318">
        <f>IF(ISBLANK(L833),0,1)</f>
        <v>0</v>
      </c>
      <c r="P833" s="318">
        <f>IF(ISBLANK(M833),0,1)</f>
        <v>0</v>
      </c>
      <c r="Q833" s="318">
        <f>O833+P833</f>
        <v>0</v>
      </c>
      <c r="R833" s="318">
        <f>SUM(Q708:Q833)</f>
        <v>0</v>
      </c>
      <c r="S833" s="318">
        <f>R833/$X$2</f>
        <v>0</v>
      </c>
      <c r="T833" s="318">
        <f>IF(S833&gt;=$X$3,1,0)</f>
        <v>0</v>
      </c>
      <c r="U833" s="318">
        <f>O833*T833+P833*T833</f>
        <v>0</v>
      </c>
    </row>
    <row r="834" spans="1:21" s="318" customFormat="1" x14ac:dyDescent="0.2">
      <c r="A834" s="322">
        <v>37756</v>
      </c>
      <c r="B834" s="321">
        <v>123.410004</v>
      </c>
      <c r="C834" s="320">
        <f>LN(B834/B833)</f>
        <v>8.7081567587236133E-3</v>
      </c>
      <c r="D834" s="320">
        <f>AVERAGE(C814:C834)</f>
        <v>5.1928430600312958E-3</v>
      </c>
      <c r="E834" s="318">
        <f>_xlfn.STDEV.S(C814:C834)</f>
        <v>9.9448162279263657E-3</v>
      </c>
      <c r="F834" s="318">
        <f>E834*(21/(21-1.5))</f>
        <v>1.0709802091613008E-2</v>
      </c>
      <c r="G834" s="318">
        <f>_xlfn.VAR.S(C814:C834)</f>
        <v>9.8899369807227582E-5</v>
      </c>
      <c r="H834" s="318">
        <f>G834*(21/(21-1))</f>
        <v>1.0384433829758896E-4</v>
      </c>
      <c r="I834" s="320">
        <f>(SUM(C771:C791)*1+SUM(C792:C812)*2+SUM(C813:C833)*3)/6</f>
        <v>7.1112100045843729E-2</v>
      </c>
      <c r="J834" s="318">
        <f>IF(C834*O834&lt;&gt;0,C834,0)</f>
        <v>0</v>
      </c>
      <c r="K834" s="318" t="str">
        <f>IF(C834*O834=0,"",C834)</f>
        <v/>
      </c>
      <c r="O834" s="318">
        <f>IF(ISBLANK(L834),0,1)</f>
        <v>0</v>
      </c>
      <c r="P834" s="318">
        <f>IF(ISBLANK(M834),0,1)</f>
        <v>0</v>
      </c>
      <c r="Q834" s="318">
        <f>O834+P834</f>
        <v>0</v>
      </c>
      <c r="R834" s="318">
        <f>SUM(Q709:Q834)</f>
        <v>0</v>
      </c>
      <c r="S834" s="318">
        <f>R834/$X$2</f>
        <v>0</v>
      </c>
      <c r="T834" s="318">
        <f>IF(S834&gt;=$X$3,1,0)</f>
        <v>0</v>
      </c>
      <c r="U834" s="318">
        <f>O834*T834+P834*T834</f>
        <v>0</v>
      </c>
    </row>
    <row r="835" spans="1:21" s="318" customFormat="1" x14ac:dyDescent="0.2">
      <c r="A835" s="322">
        <v>37757</v>
      </c>
      <c r="B835" s="321">
        <v>125.07</v>
      </c>
      <c r="C835" s="320">
        <f>LN(B835/B834)</f>
        <v>1.336140268343936E-2</v>
      </c>
      <c r="D835" s="320">
        <f>AVERAGE(C815:C835)</f>
        <v>5.7989879884700109E-3</v>
      </c>
      <c r="E835" s="318">
        <f>_xlfn.STDEV.S(C815:C835)</f>
        <v>1.0040416087351105E-2</v>
      </c>
      <c r="F835" s="318">
        <f>E835*(21/(21-1.5))</f>
        <v>1.0812755786378112E-2</v>
      </c>
      <c r="G835" s="318">
        <f>_xlfn.VAR.S(C815:C835)</f>
        <v>1.0080995520713888E-4</v>
      </c>
      <c r="H835" s="318">
        <f>G835*(21/(21-1))</f>
        <v>1.0585045296749583E-4</v>
      </c>
      <c r="I835" s="320">
        <f>(SUM(C772:C792)*1+SUM(C793:C813)*2+SUM(C814:C834)*3)/6</f>
        <v>7.7763537521117476E-2</v>
      </c>
      <c r="J835" s="318">
        <f>IF(C835*O835&lt;&gt;0,C835,0)</f>
        <v>0</v>
      </c>
      <c r="K835" s="318" t="str">
        <f>IF(C835*O835=0,"",C835)</f>
        <v/>
      </c>
      <c r="O835" s="318">
        <f>IF(ISBLANK(L835),0,1)</f>
        <v>0</v>
      </c>
      <c r="P835" s="318">
        <f>IF(ISBLANK(M835),0,1)</f>
        <v>0</v>
      </c>
      <c r="Q835" s="318">
        <f>O835+P835</f>
        <v>0</v>
      </c>
      <c r="R835" s="318">
        <f>SUM(Q710:Q835)</f>
        <v>0</v>
      </c>
      <c r="S835" s="318">
        <f>R835/$X$2</f>
        <v>0</v>
      </c>
      <c r="T835" s="318">
        <f>IF(S835&gt;=$X$3,1,0)</f>
        <v>0</v>
      </c>
      <c r="U835" s="318">
        <f>O835*T835+P835*T835</f>
        <v>0</v>
      </c>
    </row>
    <row r="836" spans="1:21" s="318" customFormat="1" x14ac:dyDescent="0.2">
      <c r="A836" s="322">
        <v>37760</v>
      </c>
      <c r="B836" s="321">
        <v>123.300003</v>
      </c>
      <c r="C836" s="320">
        <f>LN(B836/B835)</f>
        <v>-1.4253146059616551E-2</v>
      </c>
      <c r="D836" s="320">
        <f>AVERAGE(C816:C836)</f>
        <v>5.0558060055182433E-3</v>
      </c>
      <c r="E836" s="318">
        <f>_xlfn.STDEV.S(C816:C836)</f>
        <v>1.0924577046691376E-2</v>
      </c>
      <c r="F836" s="318">
        <f>E836*(21/(21-1.5))</f>
        <v>1.1764929127206097E-2</v>
      </c>
      <c r="G836" s="318">
        <f>_xlfn.VAR.S(C816:C836)</f>
        <v>1.1934638364909606E-4</v>
      </c>
      <c r="H836" s="318">
        <f>G836*(21/(21-1))</f>
        <v>1.2531370283155088E-4</v>
      </c>
      <c r="I836" s="320">
        <f>(SUM(C773:C793)*1+SUM(C794:C814)*2+SUM(C815:C835)*3)/6</f>
        <v>8.1858888634052315E-2</v>
      </c>
      <c r="J836" s="318">
        <f>IF(C836*O836&lt;&gt;0,C836,0)</f>
        <v>0</v>
      </c>
      <c r="K836" s="318" t="str">
        <f>IF(C836*O836=0,"",C836)</f>
        <v/>
      </c>
      <c r="O836" s="318">
        <f>IF(ISBLANK(L836),0,1)</f>
        <v>0</v>
      </c>
      <c r="P836" s="318">
        <f>IF(ISBLANK(M836),0,1)</f>
        <v>0</v>
      </c>
      <c r="Q836" s="318">
        <f>O836+P836</f>
        <v>0</v>
      </c>
      <c r="R836" s="318">
        <f>SUM(Q711:Q836)</f>
        <v>0</v>
      </c>
      <c r="S836" s="318">
        <f>R836/$X$2</f>
        <v>0</v>
      </c>
      <c r="T836" s="318">
        <f>IF(S836&gt;=$X$3,1,0)</f>
        <v>0</v>
      </c>
      <c r="U836" s="318">
        <f>O836*T836+P836*T836</f>
        <v>0</v>
      </c>
    </row>
    <row r="837" spans="1:21" s="318" customFormat="1" x14ac:dyDescent="0.2">
      <c r="A837" s="322">
        <v>37761</v>
      </c>
      <c r="B837" s="321">
        <v>122.800003</v>
      </c>
      <c r="C837" s="320">
        <f>LN(B837/B836)</f>
        <v>-4.0633943581893425E-3</v>
      </c>
      <c r="D837" s="320">
        <f>AVERAGE(C817:C837)</f>
        <v>4.319988635406345E-3</v>
      </c>
      <c r="E837" s="318">
        <f>_xlfn.STDEV.S(C817:C837)</f>
        <v>1.0996842907873401E-2</v>
      </c>
      <c r="F837" s="318">
        <f>E837*(21/(21-1.5))</f>
        <v>1.184275390078674E-2</v>
      </c>
      <c r="G837" s="318">
        <f>_xlfn.VAR.S(C817:C837)</f>
        <v>1.2093055394044551E-4</v>
      </c>
      <c r="H837" s="318">
        <f>G837*(21/(21-1))</f>
        <v>1.269770816374678E-4</v>
      </c>
      <c r="I837" s="320">
        <f>(SUM(C774:C794)*1+SUM(C795:C815)*2+SUM(C816:C836)*3)/6</f>
        <v>7.0630033065426603E-2</v>
      </c>
      <c r="J837" s="318">
        <f>IF(C837*O837&lt;&gt;0,C837,0)</f>
        <v>0</v>
      </c>
      <c r="K837" s="318" t="str">
        <f>IF(C837*O837=0,"",C837)</f>
        <v/>
      </c>
      <c r="O837" s="318">
        <f>IF(ISBLANK(L837),0,1)</f>
        <v>0</v>
      </c>
      <c r="P837" s="318">
        <f>IF(ISBLANK(M837),0,1)</f>
        <v>0</v>
      </c>
      <c r="Q837" s="318">
        <f>O837+P837</f>
        <v>0</v>
      </c>
      <c r="R837" s="318">
        <f>SUM(Q712:Q837)</f>
        <v>0</v>
      </c>
      <c r="S837" s="318">
        <f>R837/$X$2</f>
        <v>0</v>
      </c>
      <c r="T837" s="318">
        <f>IF(S837&gt;=$X$3,1,0)</f>
        <v>0</v>
      </c>
      <c r="U837" s="318">
        <f>O837*T837+P837*T837</f>
        <v>0</v>
      </c>
    </row>
    <row r="838" spans="1:21" s="318" customFormat="1" x14ac:dyDescent="0.2">
      <c r="A838" s="322">
        <v>37762</v>
      </c>
      <c r="B838" s="321">
        <v>120.44000200000001</v>
      </c>
      <c r="C838" s="320">
        <f>LN(B838/B837)</f>
        <v>-1.9405319923697407E-2</v>
      </c>
      <c r="D838" s="320">
        <f>AVERAGE(C818:C838)</f>
        <v>2.8513161811918701E-3</v>
      </c>
      <c r="E838" s="318">
        <f>_xlfn.STDEV.S(C818:C838)</f>
        <v>1.2011568056912255E-2</v>
      </c>
      <c r="F838" s="318">
        <f>E838*(21/(21-1.5))</f>
        <v>1.2935534830520888E-2</v>
      </c>
      <c r="G838" s="318">
        <f>_xlfn.VAR.S(C818:C838)</f>
        <v>1.4427776718583483E-4</v>
      </c>
      <c r="H838" s="318">
        <f>G838*(21/(21-1))</f>
        <v>1.5149165554512658E-4</v>
      </c>
      <c r="I838" s="320">
        <f>(SUM(C775:C795)*1+SUM(C796:C816)*2+SUM(C817:C837)*3)/6</f>
        <v>7.1392994843431659E-2</v>
      </c>
      <c r="J838" s="318">
        <f>IF(C838*O838&lt;&gt;0,C838,0)</f>
        <v>0</v>
      </c>
      <c r="K838" s="318" t="str">
        <f>IF(C838*O838=0,"",C838)</f>
        <v/>
      </c>
      <c r="O838" s="318">
        <f>IF(ISBLANK(L838),0,1)</f>
        <v>0</v>
      </c>
      <c r="P838" s="318">
        <f>IF(ISBLANK(M838),0,1)</f>
        <v>0</v>
      </c>
      <c r="Q838" s="318">
        <f>O838+P838</f>
        <v>0</v>
      </c>
      <c r="R838" s="318">
        <f>SUM(Q713:Q838)</f>
        <v>0</v>
      </c>
      <c r="S838" s="318">
        <f>R838/$X$2</f>
        <v>0</v>
      </c>
      <c r="T838" s="318">
        <f>IF(S838&gt;=$X$3,1,0)</f>
        <v>0</v>
      </c>
      <c r="U838" s="318">
        <f>O838*T838+P838*T838</f>
        <v>0</v>
      </c>
    </row>
    <row r="839" spans="1:21" s="318" customFormat="1" x14ac:dyDescent="0.2">
      <c r="A839" s="322">
        <v>37763</v>
      </c>
      <c r="B839" s="321">
        <v>122.25</v>
      </c>
      <c r="C839" s="320">
        <f>LN(B839/B838)</f>
        <v>1.491640813566966E-2</v>
      </c>
      <c r="D839" s="320">
        <f>AVERAGE(C819:C839)</f>
        <v>3.9028592824411532E-3</v>
      </c>
      <c r="E839" s="318">
        <f>_xlfn.STDEV.S(C819:C839)</f>
        <v>1.2057268811045388E-2</v>
      </c>
      <c r="F839" s="318">
        <f>E839*(21/(21-1.5))</f>
        <v>1.2984751027279648E-2</v>
      </c>
      <c r="G839" s="318">
        <f>_xlfn.VAR.S(C819:C839)</f>
        <v>1.4537773118180789E-4</v>
      </c>
      <c r="H839" s="318">
        <f>G839*(21/(21-1))</f>
        <v>1.526466177408983E-4</v>
      </c>
      <c r="I839" s="320">
        <f>(SUM(C776:C796)*1+SUM(C797:C817)*2+SUM(C818:C838)*3)/6</f>
        <v>5.8150292523568479E-2</v>
      </c>
      <c r="J839" s="318">
        <f>IF(C839*O839&lt;&gt;0,C839,0)</f>
        <v>0</v>
      </c>
      <c r="K839" s="318" t="str">
        <f>IF(C839*O839=0,"",C839)</f>
        <v/>
      </c>
      <c r="O839" s="318">
        <f>IF(ISBLANK(L839),0,1)</f>
        <v>0</v>
      </c>
      <c r="P839" s="318">
        <f>IF(ISBLANK(M839),0,1)</f>
        <v>0</v>
      </c>
      <c r="Q839" s="318">
        <f>O839+P839</f>
        <v>0</v>
      </c>
      <c r="R839" s="318">
        <f>SUM(Q714:Q839)</f>
        <v>0</v>
      </c>
      <c r="S839" s="318">
        <f>R839/$X$2</f>
        <v>0</v>
      </c>
      <c r="T839" s="318">
        <f>IF(S839&gt;=$X$3,1,0)</f>
        <v>0</v>
      </c>
      <c r="U839" s="318">
        <f>O839*T839+P839*T839</f>
        <v>0</v>
      </c>
    </row>
    <row r="840" spans="1:21" s="318" customFormat="1" x14ac:dyDescent="0.2">
      <c r="A840" s="322">
        <v>37764</v>
      </c>
      <c r="B840" s="321">
        <v>122.58000199999999</v>
      </c>
      <c r="C840" s="320">
        <f>LN(B840/B839)</f>
        <v>2.6957660184794576E-3</v>
      </c>
      <c r="D840" s="320">
        <f>AVERAGE(C820:C840)</f>
        <v>3.188910456023973E-3</v>
      </c>
      <c r="E840" s="318">
        <f>_xlfn.STDEV.S(C820:C840)</f>
        <v>1.1636705611741585E-2</v>
      </c>
      <c r="F840" s="318">
        <f>E840*(21/(21-1.5))</f>
        <v>1.2531836812644784E-2</v>
      </c>
      <c r="G840" s="318">
        <f>_xlfn.VAR.S(C820:C840)</f>
        <v>1.3541291749433808E-4</v>
      </c>
      <c r="H840" s="318">
        <f>G840*(21/(21-1))</f>
        <v>1.4218356336905498E-4</v>
      </c>
      <c r="I840" s="320">
        <f>(SUM(C777:C797)*1+SUM(C798:C818)*2+SUM(C819:C839)*3)/6</f>
        <v>6.2326979885533762E-2</v>
      </c>
      <c r="J840" s="318">
        <f>IF(C840*O840&lt;&gt;0,C840,0)</f>
        <v>0</v>
      </c>
      <c r="K840" s="318" t="str">
        <f>IF(C840*O840=0,"",C840)</f>
        <v/>
      </c>
      <c r="O840" s="318">
        <f>IF(ISBLANK(L840),0,1)</f>
        <v>0</v>
      </c>
      <c r="P840" s="318">
        <f>IF(ISBLANK(M840),0,1)</f>
        <v>0</v>
      </c>
      <c r="Q840" s="318">
        <f>O840+P840</f>
        <v>0</v>
      </c>
      <c r="R840" s="318">
        <f>SUM(Q715:Q840)</f>
        <v>0</v>
      </c>
      <c r="S840" s="318">
        <f>R840/$X$2</f>
        <v>0</v>
      </c>
      <c r="T840" s="318">
        <f>IF(S840&gt;=$X$3,1,0)</f>
        <v>0</v>
      </c>
      <c r="U840" s="318">
        <f>O840*T840+P840*T840</f>
        <v>0</v>
      </c>
    </row>
    <row r="841" spans="1:21" s="318" customFormat="1" x14ac:dyDescent="0.2">
      <c r="A841" s="322">
        <v>37767</v>
      </c>
      <c r="B841" s="321">
        <v>121.66999800000001</v>
      </c>
      <c r="C841" s="320">
        <f>LN(B841/B840)</f>
        <v>-7.451449012009022E-3</v>
      </c>
      <c r="D841" s="320">
        <f>AVERAGE(C821:C841)</f>
        <v>3.0756112936995389E-3</v>
      </c>
      <c r="E841" s="318">
        <f>_xlfn.STDEV.S(C821:C841)</f>
        <v>1.1732349795785798E-2</v>
      </c>
      <c r="F841" s="318">
        <f>E841*(21/(21-1.5))</f>
        <v>1.2634838241615475E-2</v>
      </c>
      <c r="G841" s="318">
        <f>_xlfn.VAR.S(C821:C841)</f>
        <v>1.3764803173067503E-4</v>
      </c>
      <c r="H841" s="318">
        <f>G841*(21/(21-1))</f>
        <v>1.445304333172088E-4</v>
      </c>
      <c r="I841" s="320">
        <f>(SUM(C778:C798)*1+SUM(C799:C819)*2+SUM(C820:C840)*3)/6</f>
        <v>6.0741642784100602E-2</v>
      </c>
      <c r="J841" s="318">
        <f>IF(C841*O841&lt;&gt;0,C841,0)</f>
        <v>0</v>
      </c>
      <c r="K841" s="318" t="str">
        <f>IF(C841*O841=0,"",C841)</f>
        <v/>
      </c>
      <c r="O841" s="318">
        <f>IF(ISBLANK(L841),0,1)</f>
        <v>0</v>
      </c>
      <c r="P841" s="318">
        <f>IF(ISBLANK(M841),0,1)</f>
        <v>0</v>
      </c>
      <c r="Q841" s="318">
        <f>O841+P841</f>
        <v>0</v>
      </c>
      <c r="R841" s="318">
        <f>SUM(Q716:Q841)</f>
        <v>0</v>
      </c>
      <c r="S841" s="318">
        <f>R841/$X$2</f>
        <v>0</v>
      </c>
      <c r="T841" s="318">
        <f>IF(S841&gt;=$X$3,1,0)</f>
        <v>0</v>
      </c>
      <c r="U841" s="318">
        <f>O841*T841+P841*T841</f>
        <v>0</v>
      </c>
    </row>
    <row r="842" spans="1:21" s="318" customFormat="1" x14ac:dyDescent="0.2">
      <c r="A842" s="322">
        <v>37768</v>
      </c>
      <c r="B842" s="321">
        <v>120.300003</v>
      </c>
      <c r="C842" s="320">
        <f>LN(B842/B841)</f>
        <v>-1.1323797443163057E-2</v>
      </c>
      <c r="D842" s="320">
        <f>AVERAGE(C822:C842)</f>
        <v>2.5363828440251074E-3</v>
      </c>
      <c r="E842" s="318">
        <f>_xlfn.STDEV.S(C822:C842)</f>
        <v>1.2134121533953539E-2</v>
      </c>
      <c r="F842" s="318">
        <f>E842*(21/(21-1.5))</f>
        <v>1.306751549810381E-2</v>
      </c>
      <c r="G842" s="318">
        <f>_xlfn.VAR.S(C822:C842)</f>
        <v>1.4723690540075496E-4</v>
      </c>
      <c r="H842" s="318">
        <f>G842*(21/(21-1))</f>
        <v>1.5459875067079271E-4</v>
      </c>
      <c r="I842" s="320">
        <f>(SUM(C779:C799)*1+SUM(C800:C820)*2+SUM(C821:C841)*3)/6</f>
        <v>5.7224263669738006E-2</v>
      </c>
      <c r="J842" s="318">
        <f>IF(C842*O842&lt;&gt;0,C842,0)</f>
        <v>0</v>
      </c>
      <c r="K842" s="318" t="str">
        <f>IF(C842*O842=0,"",C842)</f>
        <v/>
      </c>
      <c r="O842" s="318">
        <f>IF(ISBLANK(L842),0,1)</f>
        <v>0</v>
      </c>
      <c r="P842" s="318">
        <f>IF(ISBLANK(M842),0,1)</f>
        <v>0</v>
      </c>
      <c r="Q842" s="318">
        <f>O842+P842</f>
        <v>0</v>
      </c>
      <c r="R842" s="318">
        <f>SUM(Q717:Q842)</f>
        <v>0</v>
      </c>
      <c r="S842" s="318">
        <f>R842/$X$2</f>
        <v>0</v>
      </c>
      <c r="T842" s="318">
        <f>IF(S842&gt;=$X$3,1,0)</f>
        <v>0</v>
      </c>
      <c r="U842" s="318">
        <f>O842*T842+P842*T842</f>
        <v>0</v>
      </c>
    </row>
    <row r="843" spans="1:21" s="318" customFormat="1" x14ac:dyDescent="0.2">
      <c r="A843" s="322">
        <v>37769</v>
      </c>
      <c r="B843" s="321">
        <v>123.83000199999999</v>
      </c>
      <c r="C843" s="320">
        <f>LN(B843/B842)</f>
        <v>2.8921025459893179E-2</v>
      </c>
      <c r="D843" s="320">
        <f>AVERAGE(C823:C843)</f>
        <v>4.0473594801662925E-3</v>
      </c>
      <c r="E843" s="318">
        <f>_xlfn.STDEV.S(C823:C843)</f>
        <v>1.3349841056081861E-2</v>
      </c>
      <c r="F843" s="318">
        <f>E843*(21/(21-1.5))</f>
        <v>1.4376751906549695E-2</v>
      </c>
      <c r="G843" s="318">
        <f>_xlfn.VAR.S(C823:C843)</f>
        <v>1.7821825622264884E-4</v>
      </c>
      <c r="H843" s="318">
        <f>G843*(21/(21-1))</f>
        <v>1.8712916903378129E-4</v>
      </c>
      <c r="I843" s="320">
        <f>(SUM(C780:C800)*1+SUM(C801:C821)*2+SUM(C822:C842)*3)/6</f>
        <v>5.9554946358880693E-2</v>
      </c>
      <c r="J843" s="318">
        <f>IF(C843*O843&lt;&gt;0,C843,0)</f>
        <v>0</v>
      </c>
      <c r="K843" s="318" t="str">
        <f>IF(C843*O843=0,"",C843)</f>
        <v/>
      </c>
      <c r="O843" s="318">
        <f>IF(ISBLANK(L843),0,1)</f>
        <v>0</v>
      </c>
      <c r="P843" s="318">
        <f>IF(ISBLANK(M843),0,1)</f>
        <v>0</v>
      </c>
      <c r="Q843" s="318">
        <f>O843+P843</f>
        <v>0</v>
      </c>
      <c r="R843" s="318">
        <f>SUM(Q718:Q843)</f>
        <v>0</v>
      </c>
      <c r="S843" s="318">
        <f>R843/$X$2</f>
        <v>0</v>
      </c>
      <c r="T843" s="318">
        <f>IF(S843&gt;=$X$3,1,0)</f>
        <v>0</v>
      </c>
      <c r="U843" s="318">
        <f>O843*T843+P843*T843</f>
        <v>0</v>
      </c>
    </row>
    <row r="844" spans="1:21" s="318" customFormat="1" x14ac:dyDescent="0.2">
      <c r="A844" s="322">
        <v>37771</v>
      </c>
      <c r="B844" s="321">
        <v>124.32</v>
      </c>
      <c r="C844" s="320">
        <f>LN(B844/B843)</f>
        <v>3.9492132411552087E-3</v>
      </c>
      <c r="D844" s="320">
        <f>AVERAGE(C824:C844)</f>
        <v>2.617847959056461E-3</v>
      </c>
      <c r="E844" s="318">
        <f>_xlfn.STDEV.S(C824:C844)</f>
        <v>1.14589687596162E-2</v>
      </c>
      <c r="F844" s="318">
        <f>E844*(21/(21-1.5))</f>
        <v>1.2340427894971291E-2</v>
      </c>
      <c r="G844" s="318">
        <f>_xlfn.VAR.S(C824:C844)</f>
        <v>1.3130796503386003E-4</v>
      </c>
      <c r="H844" s="318">
        <f>G844*(21/(21-1))</f>
        <v>1.3787336328555303E-4</v>
      </c>
      <c r="I844" s="320">
        <f>(SUM(C781:C801)*1+SUM(C802:C822)*2+SUM(C823:C843)*3)/6</f>
        <v>7.286775622784443E-2</v>
      </c>
      <c r="J844" s="318">
        <f>IF(C844*O844&lt;&gt;0,C844,0)</f>
        <v>0</v>
      </c>
      <c r="K844" s="318" t="str">
        <f>IF(C844*O844=0,"",C844)</f>
        <v/>
      </c>
      <c r="O844" s="318">
        <f>IF(ISBLANK(L844),0,1)</f>
        <v>0</v>
      </c>
      <c r="P844" s="318">
        <f>IF(ISBLANK(M844),0,1)</f>
        <v>0</v>
      </c>
      <c r="Q844" s="318">
        <f>O844+P844</f>
        <v>0</v>
      </c>
      <c r="R844" s="318">
        <f>SUM(Q719:Q844)</f>
        <v>0</v>
      </c>
      <c r="S844" s="318">
        <f>R844/$X$2</f>
        <v>0</v>
      </c>
      <c r="T844" s="318">
        <f>IF(S844&gt;=$X$3,1,0)</f>
        <v>0</v>
      </c>
      <c r="U844" s="318">
        <f>O844*T844+P844*T844</f>
        <v>0</v>
      </c>
    </row>
    <row r="845" spans="1:21" s="318" customFormat="1" x14ac:dyDescent="0.2">
      <c r="A845" s="322">
        <v>37774</v>
      </c>
      <c r="B845" s="321">
        <v>127.41999800000001</v>
      </c>
      <c r="C845" s="320">
        <f>LN(B845/B844)</f>
        <v>2.4629814372881701E-2</v>
      </c>
      <c r="D845" s="320">
        <f>AVERAGE(C825:C845)</f>
        <v>3.8311809577414027E-3</v>
      </c>
      <c r="E845" s="318">
        <f>_xlfn.STDEV.S(C825:C845)</f>
        <v>1.2384956684603404E-2</v>
      </c>
      <c r="F845" s="318">
        <f>E845*(21/(21-1.5))</f>
        <v>1.3337645660342127E-2</v>
      </c>
      <c r="G845" s="318">
        <f>_xlfn.VAR.S(C825:C845)</f>
        <v>1.5338715207950253E-4</v>
      </c>
      <c r="H845" s="318">
        <f>G845*(21/(21-1))</f>
        <v>1.6105650968347766E-4</v>
      </c>
      <c r="I845" s="320">
        <f>(SUM(C782:C802)*1+SUM(C803:C823)*2+SUM(C824:C844)*3)/6</f>
        <v>7.0185026580078233E-2</v>
      </c>
      <c r="J845" s="318">
        <f>IF(C845*O845&lt;&gt;0,C845,0)</f>
        <v>0</v>
      </c>
      <c r="K845" s="318" t="str">
        <f>IF(C845*O845=0,"",C845)</f>
        <v/>
      </c>
      <c r="O845" s="318">
        <f>IF(ISBLANK(L845),0,1)</f>
        <v>0</v>
      </c>
      <c r="P845" s="318">
        <f>IF(ISBLANK(M845),0,1)</f>
        <v>0</v>
      </c>
      <c r="Q845" s="318">
        <f>O845+P845</f>
        <v>0</v>
      </c>
      <c r="R845" s="318">
        <f>SUM(Q720:Q845)</f>
        <v>0</v>
      </c>
      <c r="S845" s="318">
        <f>R845/$X$2</f>
        <v>0</v>
      </c>
      <c r="T845" s="318">
        <f>IF(S845&gt;=$X$3,1,0)</f>
        <v>0</v>
      </c>
      <c r="U845" s="318">
        <f>O845*T845+P845*T845</f>
        <v>0</v>
      </c>
    </row>
    <row r="846" spans="1:21" s="318" customFormat="1" x14ac:dyDescent="0.2">
      <c r="A846" s="322">
        <v>37775</v>
      </c>
      <c r="B846" s="321">
        <v>128.320007</v>
      </c>
      <c r="C846" s="320">
        <f>LN(B846/B845)</f>
        <v>7.0384976771060617E-3</v>
      </c>
      <c r="D846" s="320">
        <f>AVERAGE(C826:C846)</f>
        <v>4.1501487763667515E-3</v>
      </c>
      <c r="E846" s="318">
        <f>_xlfn.STDEV.S(C826:C846)</f>
        <v>1.237680540184893E-2</v>
      </c>
      <c r="F846" s="318">
        <f>E846*(21/(21-1.5))</f>
        <v>1.3328867355837309E-2</v>
      </c>
      <c r="G846" s="318">
        <f>_xlfn.VAR.S(C826:C846)</f>
        <v>1.5318531195523686E-4</v>
      </c>
      <c r="H846" s="318">
        <f>G846*(21/(21-1))</f>
        <v>1.6084457755299872E-4</v>
      </c>
      <c r="I846" s="320">
        <f>(SUM(C783:C803)*1+SUM(C804:C824)*2+SUM(C825:C845)*3)/6</f>
        <v>8.789618752563344E-2</v>
      </c>
      <c r="J846" s="318">
        <f>IF(C846*O846&lt;&gt;0,C846,0)</f>
        <v>0</v>
      </c>
      <c r="K846" s="318" t="str">
        <f>IF(C846*O846=0,"",C846)</f>
        <v/>
      </c>
      <c r="O846" s="318">
        <f>IF(ISBLANK(L846),0,1)</f>
        <v>0</v>
      </c>
      <c r="P846" s="318">
        <f>IF(ISBLANK(M846),0,1)</f>
        <v>0</v>
      </c>
      <c r="Q846" s="318">
        <f>O846+P846</f>
        <v>0</v>
      </c>
      <c r="R846" s="318">
        <f>SUM(Q721:Q846)</f>
        <v>0</v>
      </c>
      <c r="S846" s="318">
        <f>R846/$X$2</f>
        <v>0</v>
      </c>
      <c r="T846" s="318">
        <f>IF(S846&gt;=$X$3,1,0)</f>
        <v>0</v>
      </c>
      <c r="U846" s="318">
        <f>O846*T846+P846*T846</f>
        <v>0</v>
      </c>
    </row>
    <row r="847" spans="1:21" s="318" customFormat="1" x14ac:dyDescent="0.2">
      <c r="A847" s="322">
        <v>37776</v>
      </c>
      <c r="B847" s="321">
        <v>130.89999399999999</v>
      </c>
      <c r="C847" s="320">
        <f>LN(B847/B846)</f>
        <v>1.9906428410011522E-2</v>
      </c>
      <c r="D847" s="320">
        <f>AVERAGE(C827:C847)</f>
        <v>4.6828541751676427E-3</v>
      </c>
      <c r="E847" s="318">
        <f>_xlfn.STDEV.S(C827:C847)</f>
        <v>1.2816253916858179E-2</v>
      </c>
      <c r="F847" s="318">
        <f>E847*(21/(21-1.5))</f>
        <v>1.3802119602770346E-2</v>
      </c>
      <c r="G847" s="318">
        <f>_xlfn.VAR.S(C827:C847)</f>
        <v>1.6425636446138264E-4</v>
      </c>
      <c r="H847" s="318">
        <f>G847*(21/(21-1))</f>
        <v>1.7246918268445179E-4</v>
      </c>
      <c r="I847" s="320">
        <f>(SUM(C784:C804)*1+SUM(C805:C825)*2+SUM(C826:C846)*3)/6</f>
        <v>9.1239348802845219E-2</v>
      </c>
      <c r="J847" s="318">
        <f>IF(C847*O847&lt;&gt;0,C847,0)</f>
        <v>0</v>
      </c>
      <c r="K847" s="318" t="str">
        <f>IF(C847*O847=0,"",C847)</f>
        <v/>
      </c>
      <c r="O847" s="318">
        <f>IF(ISBLANK(L847),0,1)</f>
        <v>0</v>
      </c>
      <c r="P847" s="318">
        <f>IF(ISBLANK(M847),0,1)</f>
        <v>0</v>
      </c>
      <c r="Q847" s="318">
        <f>O847+P847</f>
        <v>0</v>
      </c>
      <c r="R847" s="318">
        <f>SUM(Q722:Q847)</f>
        <v>0</v>
      </c>
      <c r="S847" s="318">
        <f>R847/$X$2</f>
        <v>0</v>
      </c>
      <c r="T847" s="318">
        <f>IF(S847&gt;=$X$3,1,0)</f>
        <v>0</v>
      </c>
      <c r="U847" s="318">
        <f>O847*T847+P847*T847</f>
        <v>0</v>
      </c>
    </row>
    <row r="848" spans="1:21" s="318" customFormat="1" x14ac:dyDescent="0.2">
      <c r="A848" s="322">
        <v>37778</v>
      </c>
      <c r="B848" s="321">
        <v>133.21000699999999</v>
      </c>
      <c r="C848" s="320">
        <f>LN(B848/B847)</f>
        <v>1.7493255832640688E-2</v>
      </c>
      <c r="D848" s="320">
        <f>AVERAGE(C828:C848)</f>
        <v>4.9453322318738545E-3</v>
      </c>
      <c r="E848" s="318">
        <f>_xlfn.STDEV.S(C828:C848)</f>
        <v>1.3027894679923623E-2</v>
      </c>
      <c r="F848" s="318">
        <f>E848*(21/(21-1.5))</f>
        <v>1.4030040424533131E-2</v>
      </c>
      <c r="G848" s="318">
        <f>_xlfn.VAR.S(C828:C848)</f>
        <v>1.6972603979118224E-4</v>
      </c>
      <c r="H848" s="318">
        <f>G848*(21/(21-1))</f>
        <v>1.7821234178074137E-4</v>
      </c>
      <c r="I848" s="320">
        <f>(SUM(C785:C805)*1+SUM(C806:C826)*2+SUM(C827:C847)*3)/6</f>
        <v>0.10056262476395832</v>
      </c>
      <c r="J848" s="318">
        <f>IF(C848*O848&lt;&gt;0,C848,0)</f>
        <v>0</v>
      </c>
      <c r="K848" s="318" t="str">
        <f>IF(C848*O848=0,"",C848)</f>
        <v/>
      </c>
      <c r="O848" s="318">
        <f>IF(ISBLANK(L848),0,1)</f>
        <v>0</v>
      </c>
      <c r="P848" s="318">
        <f>IF(ISBLANK(M848),0,1)</f>
        <v>0</v>
      </c>
      <c r="Q848" s="318">
        <f>O848+P848</f>
        <v>0</v>
      </c>
      <c r="R848" s="318">
        <f>SUM(Q723:Q848)</f>
        <v>0</v>
      </c>
      <c r="S848" s="318">
        <f>R848/$X$2</f>
        <v>0</v>
      </c>
      <c r="T848" s="318">
        <f>IF(S848&gt;=$X$3,1,0)</f>
        <v>0</v>
      </c>
      <c r="U848" s="318">
        <f>O848*T848+P848*T848</f>
        <v>0</v>
      </c>
    </row>
    <row r="849" spans="1:21" s="318" customFormat="1" x14ac:dyDescent="0.2">
      <c r="A849" s="322">
        <v>37782</v>
      </c>
      <c r="B849" s="321">
        <v>132.03999300000001</v>
      </c>
      <c r="C849" s="320">
        <f>LN(B849/B848)</f>
        <v>-8.8220289412246286E-3</v>
      </c>
      <c r="D849" s="320">
        <f>AVERAGE(C829:C849)</f>
        <v>4.327350325787311E-3</v>
      </c>
      <c r="E849" s="318">
        <f>_xlfn.STDEV.S(C829:C849)</f>
        <v>1.3370522435672393E-2</v>
      </c>
      <c r="F849" s="318">
        <f>E849*(21/(21-1.5))</f>
        <v>1.4399024161493346E-2</v>
      </c>
      <c r="G849" s="318">
        <f>_xlfn.VAR.S(C829:C849)</f>
        <v>1.7877087020281885E-4</v>
      </c>
      <c r="H849" s="318">
        <f>G849*(21/(21-1))</f>
        <v>1.8770941371295979E-4</v>
      </c>
      <c r="I849" s="320">
        <f>(SUM(C786:C806)*1+SUM(C807:C827)*2+SUM(C828:C848)*3)/6</f>
        <v>0.10432104060103838</v>
      </c>
      <c r="J849" s="318">
        <f>IF(C849*O849&lt;&gt;0,C849,0)</f>
        <v>0</v>
      </c>
      <c r="K849" s="318" t="str">
        <f>IF(C849*O849=0,"",C849)</f>
        <v/>
      </c>
      <c r="O849" s="318">
        <f>IF(ISBLANK(L849),0,1)</f>
        <v>0</v>
      </c>
      <c r="P849" s="318">
        <f>IF(ISBLANK(M849),0,1)</f>
        <v>0</v>
      </c>
      <c r="Q849" s="318">
        <f>O849+P849</f>
        <v>0</v>
      </c>
      <c r="R849" s="318">
        <f>SUM(Q724:Q849)</f>
        <v>0</v>
      </c>
      <c r="S849" s="318">
        <f>R849/$X$2</f>
        <v>0</v>
      </c>
      <c r="T849" s="318">
        <f>IF(S849&gt;=$X$3,1,0)</f>
        <v>0</v>
      </c>
      <c r="U849" s="318">
        <f>O849*T849+P849*T849</f>
        <v>0</v>
      </c>
    </row>
    <row r="850" spans="1:21" s="318" customFormat="1" x14ac:dyDescent="0.2">
      <c r="A850" s="322">
        <v>37783</v>
      </c>
      <c r="B850" s="321">
        <v>133.39999399999999</v>
      </c>
      <c r="C850" s="320">
        <f>LN(B850/B849)</f>
        <v>1.0247234533258182E-2</v>
      </c>
      <c r="D850" s="320">
        <f>AVERAGE(C830:C850)</f>
        <v>5.3515025868750635E-3</v>
      </c>
      <c r="E850" s="318">
        <f>_xlfn.STDEV.S(C830:C850)</f>
        <v>1.2933428495588361E-2</v>
      </c>
      <c r="F850" s="318">
        <f>E850*(21/(21-1.5))</f>
        <v>1.3928307610633619E-2</v>
      </c>
      <c r="G850" s="318">
        <f>_xlfn.VAR.S(C830:C850)</f>
        <v>1.6727357265049702E-4</v>
      </c>
      <c r="H850" s="318">
        <f>G850*(21/(21-1))</f>
        <v>1.7563725128302187E-4</v>
      </c>
      <c r="I850" s="320">
        <f>(SUM(C787:C807)*1+SUM(C808:C828)*2+SUM(C829:C849)*3)/6</f>
        <v>9.318857469229673E-2</v>
      </c>
      <c r="J850" s="318">
        <f>IF(C850*O850&lt;&gt;0,C850,0)</f>
        <v>0</v>
      </c>
      <c r="K850" s="318" t="str">
        <f>IF(C850*O850=0,"",C850)</f>
        <v/>
      </c>
      <c r="O850" s="318">
        <f>IF(ISBLANK(L850),0,1)</f>
        <v>0</v>
      </c>
      <c r="P850" s="318">
        <f>IF(ISBLANK(M850),0,1)</f>
        <v>0</v>
      </c>
      <c r="Q850" s="318">
        <f>O850+P850</f>
        <v>0</v>
      </c>
      <c r="R850" s="318">
        <f>SUM(Q725:Q850)</f>
        <v>0</v>
      </c>
      <c r="S850" s="318">
        <f>R850/$X$2</f>
        <v>0</v>
      </c>
      <c r="T850" s="318">
        <f>IF(S850&gt;=$X$3,1,0)</f>
        <v>0</v>
      </c>
      <c r="U850" s="318">
        <f>O850*T850+P850*T850</f>
        <v>0</v>
      </c>
    </row>
    <row r="851" spans="1:21" s="318" customFormat="1" x14ac:dyDescent="0.2">
      <c r="A851" s="322">
        <v>37784</v>
      </c>
      <c r="B851" s="321">
        <v>132</v>
      </c>
      <c r="C851" s="320">
        <f>LN(B851/B850)</f>
        <v>-1.0550165917640214E-2</v>
      </c>
      <c r="D851" s="320">
        <f>AVERAGE(C831:C851)</f>
        <v>4.1906490209470629E-3</v>
      </c>
      <c r="E851" s="318">
        <f>_xlfn.STDEV.S(C831:C851)</f>
        <v>1.3225332492958963E-2</v>
      </c>
      <c r="F851" s="318">
        <f>E851*(21/(21-1.5))</f>
        <v>1.4242665761648112E-2</v>
      </c>
      <c r="G851" s="318">
        <f>_xlfn.VAR.S(C831:C851)</f>
        <v>1.7490941954931613E-4</v>
      </c>
      <c r="H851" s="318">
        <f>G851*(21/(21-1))</f>
        <v>1.8365489052678195E-4</v>
      </c>
      <c r="I851" s="320">
        <f>(SUM(C788:C808)*1+SUM(C809:C829)*2+SUM(C830:C850)*3)/6</f>
        <v>0.10040188181432926</v>
      </c>
      <c r="J851" s="318">
        <f>IF(C851*O851&lt;&gt;0,C851,0)</f>
        <v>0</v>
      </c>
      <c r="K851" s="318" t="str">
        <f>IF(C851*O851=0,"",C851)</f>
        <v/>
      </c>
      <c r="O851" s="318">
        <f>IF(ISBLANK(L851),0,1)</f>
        <v>0</v>
      </c>
      <c r="P851" s="318">
        <f>IF(ISBLANK(M851),0,1)</f>
        <v>0</v>
      </c>
      <c r="Q851" s="318">
        <f>O851+P851</f>
        <v>0</v>
      </c>
      <c r="R851" s="318">
        <f>SUM(Q726:Q851)</f>
        <v>0</v>
      </c>
      <c r="S851" s="318">
        <f>R851/$X$2</f>
        <v>0</v>
      </c>
      <c r="T851" s="318">
        <f>IF(S851&gt;=$X$3,1,0)</f>
        <v>0</v>
      </c>
      <c r="U851" s="318">
        <f>O851*T851+P851*T851</f>
        <v>0</v>
      </c>
    </row>
    <row r="852" spans="1:21" s="318" customFormat="1" x14ac:dyDescent="0.2">
      <c r="A852" s="322">
        <v>37785</v>
      </c>
      <c r="B852" s="321">
        <v>130.470001</v>
      </c>
      <c r="C852" s="320">
        <f>LN(B852/B851)</f>
        <v>-1.1658599644116939E-2</v>
      </c>
      <c r="D852" s="320">
        <f>AVERAGE(C832:C852)</f>
        <v>3.623658222554334E-3</v>
      </c>
      <c r="E852" s="318">
        <f>_xlfn.STDEV.S(C832:C852)</f>
        <v>1.3651177927624245E-2</v>
      </c>
      <c r="F852" s="318">
        <f>E852*(21/(21-1.5))</f>
        <v>1.4701268537441494E-2</v>
      </c>
      <c r="G852" s="318">
        <f>_xlfn.VAR.S(C832:C852)</f>
        <v>1.8635465881165539E-4</v>
      </c>
      <c r="H852" s="318">
        <f>G852*(21/(21-1))</f>
        <v>1.9567239175223816E-4</v>
      </c>
      <c r="I852" s="320">
        <f>(SUM(C789:C809)*1+SUM(C810:C830)*2+SUM(C831:C851)*3)/6</f>
        <v>9.2601079689475355E-2</v>
      </c>
      <c r="J852" s="318">
        <f>IF(C852*O852&lt;&gt;0,C852,0)</f>
        <v>0</v>
      </c>
      <c r="K852" s="318" t="str">
        <f>IF(C852*O852=0,"",C852)</f>
        <v/>
      </c>
      <c r="O852" s="318">
        <f>IF(ISBLANK(L852),0,1)</f>
        <v>0</v>
      </c>
      <c r="P852" s="318">
        <f>IF(ISBLANK(M852),0,1)</f>
        <v>0</v>
      </c>
      <c r="Q852" s="318">
        <f>O852+P852</f>
        <v>0</v>
      </c>
      <c r="R852" s="318">
        <f>SUM(Q727:Q852)</f>
        <v>0</v>
      </c>
      <c r="S852" s="318">
        <f>R852/$X$2</f>
        <v>0</v>
      </c>
      <c r="T852" s="318">
        <f>IF(S852&gt;=$X$3,1,0)</f>
        <v>0</v>
      </c>
      <c r="U852" s="318">
        <f>O852*T852+P852*T852</f>
        <v>0</v>
      </c>
    </row>
    <row r="853" spans="1:21" s="318" customFormat="1" x14ac:dyDescent="0.2">
      <c r="A853" s="322">
        <v>37788</v>
      </c>
      <c r="B853" s="321">
        <v>131.14999399999999</v>
      </c>
      <c r="C853" s="320">
        <f>LN(B853/B852)</f>
        <v>5.1983376214854151E-3</v>
      </c>
      <c r="D853" s="320">
        <f>AVERAGE(C833:C853)</f>
        <v>3.7728400662146297E-3</v>
      </c>
      <c r="E853" s="318">
        <f>_xlfn.STDEV.S(C833:C853)</f>
        <v>1.3650416905055307E-2</v>
      </c>
      <c r="F853" s="318">
        <f>E853*(21/(21-1.5))</f>
        <v>1.4700448974674945E-2</v>
      </c>
      <c r="G853" s="318">
        <f>_xlfn.VAR.S(C833:C853)</f>
        <v>1.8633388168181971E-4</v>
      </c>
      <c r="H853" s="318">
        <f>G853*(21/(21-1))</f>
        <v>1.9565057576591071E-4</v>
      </c>
      <c r="I853" s="320">
        <f>(SUM(C790:C810)*1+SUM(C811:C831)*2+SUM(C832:C852)*3)/6</f>
        <v>8.0890350393532748E-2</v>
      </c>
      <c r="J853" s="318">
        <f>IF(C853*O853&lt;&gt;0,C853,0)</f>
        <v>0</v>
      </c>
      <c r="K853" s="318" t="str">
        <f>IF(C853*O853=0,"",C853)</f>
        <v/>
      </c>
      <c r="O853" s="318">
        <f>IF(ISBLANK(L853),0,1)</f>
        <v>0</v>
      </c>
      <c r="P853" s="318">
        <f>IF(ISBLANK(M853),0,1)</f>
        <v>0</v>
      </c>
      <c r="Q853" s="318">
        <f>O853+P853</f>
        <v>0</v>
      </c>
      <c r="R853" s="318">
        <f>SUM(Q728:Q853)</f>
        <v>0</v>
      </c>
      <c r="S853" s="318">
        <f>R853/$X$2</f>
        <v>0</v>
      </c>
      <c r="T853" s="318">
        <f>IF(S853&gt;=$X$3,1,0)</f>
        <v>0</v>
      </c>
      <c r="U853" s="318">
        <f>O853*T853+P853*T853</f>
        <v>0</v>
      </c>
    </row>
    <row r="854" spans="1:21" s="318" customFormat="1" x14ac:dyDescent="0.2">
      <c r="A854" s="322">
        <v>37789</v>
      </c>
      <c r="B854" s="321">
        <v>132.779999</v>
      </c>
      <c r="C854" s="320">
        <f>LN(B854/B853)</f>
        <v>1.2351955196019306E-2</v>
      </c>
      <c r="D854" s="320">
        <f>AVERAGE(C834:C854)</f>
        <v>3.899504506719343E-3</v>
      </c>
      <c r="E854" s="318">
        <f>_xlfn.STDEV.S(C834:C854)</f>
        <v>1.3720250455447855E-2</v>
      </c>
      <c r="F854" s="318">
        <f>E854*(21/(21-1.5))</f>
        <v>1.477565433663615E-2</v>
      </c>
      <c r="G854" s="318">
        <f>_xlfn.VAR.S(C834:C854)</f>
        <v>1.8824527256021704E-4</v>
      </c>
      <c r="H854" s="318">
        <f>G854*(21/(21-1))</f>
        <v>1.9765753618822791E-4</v>
      </c>
      <c r="I854" s="320">
        <f>(SUM(C791:C811)*1+SUM(C812:C832)*2+SUM(C833:C853)*3)/6</f>
        <v>8.5876648349105356E-2</v>
      </c>
      <c r="J854" s="318">
        <f>IF(C854*O854&lt;&gt;0,C854,0)</f>
        <v>0</v>
      </c>
      <c r="K854" s="318" t="str">
        <f>IF(C854*O854=0,"",C854)</f>
        <v/>
      </c>
      <c r="O854" s="318">
        <f>IF(ISBLANK(L854),0,1)</f>
        <v>0</v>
      </c>
      <c r="P854" s="318">
        <f>IF(ISBLANK(M854),0,1)</f>
        <v>0</v>
      </c>
      <c r="Q854" s="318">
        <f>O854+P854</f>
        <v>0</v>
      </c>
      <c r="R854" s="318">
        <f>SUM(Q729:Q854)</f>
        <v>0</v>
      </c>
      <c r="S854" s="318">
        <f>R854/$X$2</f>
        <v>0</v>
      </c>
      <c r="T854" s="318">
        <f>IF(S854&gt;=$X$3,1,0)</f>
        <v>0</v>
      </c>
      <c r="U854" s="318">
        <f>O854*T854+P854*T854</f>
        <v>0</v>
      </c>
    </row>
    <row r="855" spans="1:21" s="318" customFormat="1" x14ac:dyDescent="0.2">
      <c r="A855" s="322">
        <v>37790</v>
      </c>
      <c r="B855" s="321">
        <v>132.520004</v>
      </c>
      <c r="C855" s="320">
        <f>LN(B855/B854)</f>
        <v>-1.9600081439408155E-3</v>
      </c>
      <c r="D855" s="320">
        <f>AVERAGE(C835:C855)</f>
        <v>3.3914966542115121E-3</v>
      </c>
      <c r="E855" s="318">
        <f>_xlfn.STDEV.S(C835:C855)</f>
        <v>1.3730798759876426E-2</v>
      </c>
      <c r="F855" s="318">
        <f>E855*(21/(21-1.5))</f>
        <v>1.4787014049097689E-2</v>
      </c>
      <c r="G855" s="318">
        <f>_xlfn.VAR.S(C835:C855)</f>
        <v>1.8853483458422399E-4</v>
      </c>
      <c r="H855" s="318">
        <f>G855*(21/(21-1))</f>
        <v>1.979615763134352E-4</v>
      </c>
      <c r="I855" s="320">
        <f>(SUM(C792:C812)*1+SUM(C813:C833)*2+SUM(C834:C854)*3)/6</f>
        <v>9.0396139293029906E-2</v>
      </c>
      <c r="J855" s="318">
        <f>IF(C855*O855&lt;&gt;0,C855,0)</f>
        <v>0</v>
      </c>
      <c r="K855" s="318" t="str">
        <f>IF(C855*O855=0,"",C855)</f>
        <v/>
      </c>
      <c r="O855" s="318">
        <f>IF(ISBLANK(L855),0,1)</f>
        <v>0</v>
      </c>
      <c r="P855" s="318">
        <f>IF(ISBLANK(M855),0,1)</f>
        <v>0</v>
      </c>
      <c r="Q855" s="318">
        <f>O855+P855</f>
        <v>0</v>
      </c>
      <c r="R855" s="318">
        <f>SUM(Q730:Q855)</f>
        <v>0</v>
      </c>
      <c r="S855" s="318">
        <f>R855/$X$2</f>
        <v>0</v>
      </c>
      <c r="T855" s="318">
        <f>IF(S855&gt;=$X$3,1,0)</f>
        <v>0</v>
      </c>
      <c r="U855" s="318">
        <f>O855*T855+P855*T855</f>
        <v>0</v>
      </c>
    </row>
    <row r="856" spans="1:21" s="318" customFormat="1" x14ac:dyDescent="0.2">
      <c r="A856" s="322">
        <v>37791</v>
      </c>
      <c r="B856" s="321">
        <v>135.550003</v>
      </c>
      <c r="C856" s="320">
        <f>LN(B856/B855)</f>
        <v>2.2606990460911146E-2</v>
      </c>
      <c r="D856" s="320">
        <f>AVERAGE(C836:C856)</f>
        <v>3.8317627388530263E-3</v>
      </c>
      <c r="E856" s="318">
        <f>_xlfn.STDEV.S(C836:C856)</f>
        <v>1.4206446334247632E-2</v>
      </c>
      <c r="F856" s="318">
        <f>E856*(21/(21-1.5))</f>
        <v>1.5299249898420526E-2</v>
      </c>
      <c r="G856" s="318">
        <f>_xlfn.VAR.S(C836:C856)</f>
        <v>2.0182311744785801E-4</v>
      </c>
      <c r="H856" s="318">
        <f>G856*(21/(21-1))</f>
        <v>2.119142733202509E-4</v>
      </c>
      <c r="I856" s="320">
        <f>(SUM(C793:C813)*1+SUM(C814:C834)*2+SUM(C835:C855)*3)/6</f>
        <v>8.7729725079819798E-2</v>
      </c>
      <c r="J856" s="318">
        <f>IF(C856*O856&lt;&gt;0,C856,0)</f>
        <v>0</v>
      </c>
      <c r="K856" s="318" t="str">
        <f>IF(C856*O856=0,"",C856)</f>
        <v/>
      </c>
      <c r="O856" s="318">
        <f>IF(ISBLANK(L856),0,1)</f>
        <v>0</v>
      </c>
      <c r="P856" s="318">
        <f>IF(ISBLANK(M856),0,1)</f>
        <v>0</v>
      </c>
      <c r="Q856" s="318">
        <f>O856+P856</f>
        <v>0</v>
      </c>
      <c r="R856" s="318">
        <f>SUM(Q731:Q856)</f>
        <v>0</v>
      </c>
      <c r="S856" s="318">
        <f>R856/$X$2</f>
        <v>0</v>
      </c>
      <c r="T856" s="318">
        <f>IF(S856&gt;=$X$3,1,0)</f>
        <v>0</v>
      </c>
      <c r="U856" s="318">
        <f>O856*T856+P856*T856</f>
        <v>0</v>
      </c>
    </row>
    <row r="857" spans="1:21" s="318" customFormat="1" x14ac:dyDescent="0.2">
      <c r="A857" s="322">
        <v>37792</v>
      </c>
      <c r="B857" s="321">
        <v>134.529999</v>
      </c>
      <c r="C857" s="320">
        <f>LN(B857/B856)</f>
        <v>-7.5533830125636709E-3</v>
      </c>
      <c r="D857" s="320">
        <f>AVERAGE(C837:C857)</f>
        <v>4.1507990744269734E-3</v>
      </c>
      <c r="E857" s="318">
        <f>_xlfn.STDEV.S(C837:C857)</f>
        <v>1.3850780661459944E-2</v>
      </c>
      <c r="F857" s="318">
        <f>E857*(21/(21-1.5))</f>
        <v>1.4916225327726093E-2</v>
      </c>
      <c r="G857" s="318">
        <f>_xlfn.VAR.S(C837:C857)</f>
        <v>1.9184412493187278E-4</v>
      </c>
      <c r="H857" s="318">
        <f>G857*(21/(21-1))</f>
        <v>2.0143633117846642E-4</v>
      </c>
      <c r="I857" s="320">
        <f>(SUM(C794:C814)*1+SUM(C815:C835)*2+SUM(C836:C856)*3)/6</f>
        <v>9.6007035211527036E-2</v>
      </c>
      <c r="J857" s="318">
        <f>IF(C857*O857&lt;&gt;0,C857,0)</f>
        <v>0</v>
      </c>
      <c r="K857" s="318" t="str">
        <f>IF(C857*O857=0,"",C857)</f>
        <v/>
      </c>
      <c r="O857" s="318">
        <f>IF(ISBLANK(L857),0,1)</f>
        <v>0</v>
      </c>
      <c r="P857" s="318">
        <f>IF(ISBLANK(M857),0,1)</f>
        <v>0</v>
      </c>
      <c r="Q857" s="318">
        <f>O857+P857</f>
        <v>0</v>
      </c>
      <c r="R857" s="318">
        <f>SUM(Q732:Q857)</f>
        <v>0</v>
      </c>
      <c r="S857" s="318">
        <f>R857/$X$2</f>
        <v>0</v>
      </c>
      <c r="T857" s="318">
        <f>IF(S857&gt;=$X$3,1,0)</f>
        <v>0</v>
      </c>
      <c r="U857" s="318">
        <f>O857*T857+P857*T857</f>
        <v>0</v>
      </c>
    </row>
    <row r="858" spans="1:21" s="318" customFormat="1" x14ac:dyDescent="0.2">
      <c r="A858" s="322">
        <v>37795</v>
      </c>
      <c r="B858" s="321">
        <v>134.679993</v>
      </c>
      <c r="C858" s="320">
        <f>LN(B858/B857)</f>
        <v>1.1143272536550523E-3</v>
      </c>
      <c r="D858" s="320">
        <f>AVERAGE(C838:C858)</f>
        <v>4.3973572464195629E-3</v>
      </c>
      <c r="E858" s="318">
        <f>_xlfn.STDEV.S(C838:C858)</f>
        <v>1.3742912857963658E-2</v>
      </c>
      <c r="F858" s="318">
        <f>E858*(21/(21-1.5))</f>
        <v>1.4800060000883939E-2</v>
      </c>
      <c r="G858" s="318">
        <f>_xlfn.VAR.S(C838:C858)</f>
        <v>1.8886765382158285E-4</v>
      </c>
      <c r="H858" s="318">
        <f>G858*(21/(21-1))</f>
        <v>1.9831103651266199E-4</v>
      </c>
      <c r="I858" s="320">
        <f>(SUM(C795:C815)*1+SUM(C816:C836)*2+SUM(C837:C857)*3)/6</f>
        <v>8.9362088331489301E-2</v>
      </c>
      <c r="J858" s="318">
        <f>IF(C858*O858&lt;&gt;0,C858,0)</f>
        <v>0</v>
      </c>
      <c r="K858" s="318" t="str">
        <f>IF(C858*O858=0,"",C858)</f>
        <v/>
      </c>
      <c r="O858" s="318">
        <f>IF(ISBLANK(L858),0,1)</f>
        <v>0</v>
      </c>
      <c r="P858" s="318">
        <f>IF(ISBLANK(M858),0,1)</f>
        <v>0</v>
      </c>
      <c r="Q858" s="318">
        <f>O858+P858</f>
        <v>0</v>
      </c>
      <c r="R858" s="318">
        <f>SUM(Q733:Q858)</f>
        <v>0</v>
      </c>
      <c r="S858" s="318">
        <f>R858/$X$2</f>
        <v>0</v>
      </c>
      <c r="T858" s="318">
        <f>IF(S858&gt;=$X$3,1,0)</f>
        <v>0</v>
      </c>
      <c r="U858" s="318">
        <f>O858*T858+P858*T858</f>
        <v>0</v>
      </c>
    </row>
    <row r="859" spans="1:21" s="318" customFormat="1" x14ac:dyDescent="0.2">
      <c r="A859" s="322">
        <v>37796</v>
      </c>
      <c r="B859" s="321">
        <v>133.970001</v>
      </c>
      <c r="C859" s="320">
        <f>LN(B859/B858)</f>
        <v>-5.2856405645682865E-3</v>
      </c>
      <c r="D859" s="320">
        <f>AVERAGE(C839:C859)</f>
        <v>5.0697229301876158E-3</v>
      </c>
      <c r="E859" s="318">
        <f>_xlfn.STDEV.S(C839:C859)</f>
        <v>1.2835599897760055E-2</v>
      </c>
      <c r="F859" s="318">
        <f>E859*(21/(21-1.5))</f>
        <v>1.382295373604929E-2</v>
      </c>
      <c r="G859" s="318">
        <f>_xlfn.VAR.S(C839:C859)</f>
        <v>1.6475262473537793E-4</v>
      </c>
      <c r="H859" s="318">
        <f>G859*(21/(21-1))</f>
        <v>1.7299025597214684E-4</v>
      </c>
      <c r="I859" s="320">
        <f>(SUM(C796:C816)*1+SUM(C817:C837)*2+SUM(C838:C858)*3)/6</f>
        <v>8.9967012014081485E-2</v>
      </c>
      <c r="J859" s="318">
        <f>IF(C859*O859&lt;&gt;0,C859,0)</f>
        <v>0</v>
      </c>
      <c r="K859" s="318" t="str">
        <f>IF(C859*O859=0,"",C859)</f>
        <v/>
      </c>
      <c r="O859" s="318">
        <f>IF(ISBLANK(L859),0,1)</f>
        <v>0</v>
      </c>
      <c r="P859" s="318">
        <f>IF(ISBLANK(M859),0,1)</f>
        <v>0</v>
      </c>
      <c r="Q859" s="318">
        <f>O859+P859</f>
        <v>0</v>
      </c>
      <c r="R859" s="318">
        <f>SUM(Q734:Q859)</f>
        <v>0</v>
      </c>
      <c r="S859" s="318">
        <f>R859/$X$2</f>
        <v>0</v>
      </c>
      <c r="T859" s="318">
        <f>IF(S859&gt;=$X$3,1,0)</f>
        <v>0</v>
      </c>
      <c r="U859" s="318">
        <f>O859*T859+P859*T859</f>
        <v>0</v>
      </c>
    </row>
    <row r="860" spans="1:21" s="318" customFormat="1" x14ac:dyDescent="0.2">
      <c r="A860" s="322">
        <v>37797</v>
      </c>
      <c r="B860" s="321">
        <v>133.490005</v>
      </c>
      <c r="C860" s="320">
        <f>LN(B860/B859)</f>
        <v>-3.5892956296226458E-3</v>
      </c>
      <c r="D860" s="320">
        <f>AVERAGE(C840:C860)</f>
        <v>4.1884989413641738E-3</v>
      </c>
      <c r="E860" s="318">
        <f>_xlfn.STDEV.S(C840:C860)</f>
        <v>1.2760811528862111E-2</v>
      </c>
      <c r="F860" s="318">
        <f>E860*(21/(21-1.5))</f>
        <v>1.3742412415697658E-2</v>
      </c>
      <c r="G860" s="318">
        <f>_xlfn.VAR.S(C840:C860)</f>
        <v>1.6283831087514014E-4</v>
      </c>
      <c r="H860" s="318">
        <f>G860*(21/(21-1))</f>
        <v>1.7098022641889716E-4</v>
      </c>
      <c r="I860" s="320">
        <f>(SUM(C797:C817)*1+SUM(C818:C838)*2+SUM(C839:C859)*3)/6</f>
        <v>8.6617477577184243E-2</v>
      </c>
      <c r="J860" s="318">
        <f>IF(C860*O860&lt;&gt;0,C860,0)</f>
        <v>0</v>
      </c>
      <c r="K860" s="318" t="str">
        <f>IF(C860*O860=0,"",C860)</f>
        <v/>
      </c>
      <c r="O860" s="318">
        <f>IF(ISBLANK(L860),0,1)</f>
        <v>0</v>
      </c>
      <c r="P860" s="318">
        <f>IF(ISBLANK(M860),0,1)</f>
        <v>0</v>
      </c>
      <c r="Q860" s="318">
        <f>O860+P860</f>
        <v>0</v>
      </c>
      <c r="R860" s="318">
        <f>SUM(Q735:Q860)</f>
        <v>0</v>
      </c>
      <c r="S860" s="318">
        <f>R860/$X$2</f>
        <v>0</v>
      </c>
      <c r="T860" s="318">
        <f>IF(S860&gt;=$X$3,1,0)</f>
        <v>0</v>
      </c>
      <c r="U860" s="318">
        <f>O860*T860+P860*T860</f>
        <v>0</v>
      </c>
    </row>
    <row r="861" spans="1:21" s="318" customFormat="1" x14ac:dyDescent="0.2">
      <c r="A861" s="322">
        <v>37799</v>
      </c>
      <c r="B861" s="321">
        <v>135.529999</v>
      </c>
      <c r="C861" s="320">
        <f>LN(B861/B860)</f>
        <v>1.5166404525854873E-2</v>
      </c>
      <c r="D861" s="320">
        <f>AVERAGE(C841:C861)</f>
        <v>4.7823388702868111E-3</v>
      </c>
      <c r="E861" s="318">
        <f>_xlfn.STDEV.S(C841:C861)</f>
        <v>1.2976222127146426E-2</v>
      </c>
      <c r="F861" s="318">
        <f>E861*(21/(21-1.5))</f>
        <v>1.3974393060003842E-2</v>
      </c>
      <c r="G861" s="318">
        <f>_xlfn.VAR.S(C841:C861)</f>
        <v>1.6838234069304451E-4</v>
      </c>
      <c r="H861" s="318">
        <f>G861*(21/(21-1))</f>
        <v>1.7680145772769673E-4</v>
      </c>
      <c r="I861" s="320">
        <f>(SUM(C798:C818)*1+SUM(C819:C839)*2+SUM(C840:C860)*3)/6</f>
        <v>8.0079607257476898E-2</v>
      </c>
      <c r="J861" s="318">
        <f>IF(C861*O861&lt;&gt;0,C861,0)</f>
        <v>0</v>
      </c>
      <c r="K861" s="318" t="str">
        <f>IF(C861*O861=0,"",C861)</f>
        <v/>
      </c>
      <c r="O861" s="318">
        <f>IF(ISBLANK(L861),0,1)</f>
        <v>0</v>
      </c>
      <c r="P861" s="318">
        <f>IF(ISBLANK(M861),0,1)</f>
        <v>0</v>
      </c>
      <c r="Q861" s="318">
        <f>O861+P861</f>
        <v>0</v>
      </c>
      <c r="R861" s="318">
        <f>SUM(Q736:Q861)</f>
        <v>0</v>
      </c>
      <c r="S861" s="318">
        <f>R861/$X$2</f>
        <v>0</v>
      </c>
      <c r="T861" s="318">
        <f>IF(S861&gt;=$X$3,1,0)</f>
        <v>0</v>
      </c>
      <c r="U861" s="318">
        <f>O861*T861+P861*T861</f>
        <v>0</v>
      </c>
    </row>
    <row r="862" spans="1:21" s="318" customFormat="1" x14ac:dyDescent="0.2">
      <c r="A862" s="322">
        <v>37802</v>
      </c>
      <c r="B862" s="321">
        <v>135.529999</v>
      </c>
      <c r="C862" s="320">
        <f>LN(B862/B861)</f>
        <v>0</v>
      </c>
      <c r="D862" s="320">
        <f>AVERAGE(C842:C862)</f>
        <v>5.1371697756205743E-3</v>
      </c>
      <c r="E862" s="318">
        <f>_xlfn.STDEV.S(C842:C862)</f>
        <v>1.2724401770973674E-2</v>
      </c>
      <c r="F862" s="318">
        <f>E862*(21/(21-1.5))</f>
        <v>1.3703201907202417E-2</v>
      </c>
      <c r="G862" s="318">
        <f>_xlfn.VAR.S(C842:C862)</f>
        <v>1.6191040042915796E-4</v>
      </c>
      <c r="H862" s="318">
        <f>G862*(21/(21-1))</f>
        <v>1.7000592045061586E-4</v>
      </c>
      <c r="I862" s="320">
        <f>(SUM(C799:C819)*1+SUM(C820:C840)*2+SUM(C841:C861)*3)/6</f>
        <v>8.5266684309982521E-2</v>
      </c>
      <c r="J862" s="318">
        <f>IF(C862*O862&lt;&gt;0,C862,0)</f>
        <v>0</v>
      </c>
      <c r="K862" s="318" t="str">
        <f>IF(C862*O862=0,"",C862)</f>
        <v/>
      </c>
      <c r="O862" s="318">
        <f>IF(ISBLANK(L862),0,1)</f>
        <v>0</v>
      </c>
      <c r="P862" s="318">
        <f>IF(ISBLANK(M862),0,1)</f>
        <v>0</v>
      </c>
      <c r="Q862" s="318">
        <f>O862+P862</f>
        <v>0</v>
      </c>
      <c r="R862" s="318">
        <f>SUM(Q737:Q862)</f>
        <v>0</v>
      </c>
      <c r="S862" s="318">
        <f>R862/$X$2</f>
        <v>0</v>
      </c>
      <c r="T862" s="318">
        <f>IF(S862&gt;=$X$3,1,0)</f>
        <v>0</v>
      </c>
      <c r="U862" s="318">
        <f>O862*T862+P862*T862</f>
        <v>0</v>
      </c>
    </row>
    <row r="863" spans="1:21" s="318" customFormat="1" x14ac:dyDescent="0.2">
      <c r="A863" s="322">
        <v>37803</v>
      </c>
      <c r="B863" s="321">
        <v>133.029999</v>
      </c>
      <c r="C863" s="320">
        <f>LN(B863/B862)</f>
        <v>-1.8618351470771417E-2</v>
      </c>
      <c r="D863" s="320">
        <f>AVERAGE(C843:C863)</f>
        <v>4.7898100600201766E-3</v>
      </c>
      <c r="E863" s="318">
        <f>_xlfn.STDEV.S(C843:C863)</f>
        <v>1.3283515201708862E-2</v>
      </c>
      <c r="F863" s="318">
        <f>E863*(21/(21-1.5))</f>
        <v>1.4305324063378774E-2</v>
      </c>
      <c r="G863" s="318">
        <f>_xlfn.VAR.S(C843:C863)</f>
        <v>1.7645177611403046E-4</v>
      </c>
      <c r="H863" s="318">
        <f>G863*(21/(21-1))</f>
        <v>1.8527436491973199E-4</v>
      </c>
      <c r="I863" s="320">
        <f>(SUM(C800:C820)*1+SUM(C821:C841)*2+SUM(C842:C862)*3)/6</f>
        <v>8.4738299683114957E-2</v>
      </c>
      <c r="J863" s="318">
        <f>IF(C863*O863&lt;&gt;0,C863,0)</f>
        <v>0</v>
      </c>
      <c r="K863" s="318" t="str">
        <f>IF(C863*O863=0,"",C863)</f>
        <v/>
      </c>
      <c r="O863" s="318">
        <f>IF(ISBLANK(L863),0,1)</f>
        <v>0</v>
      </c>
      <c r="P863" s="318">
        <f>IF(ISBLANK(M863),0,1)</f>
        <v>0</v>
      </c>
      <c r="Q863" s="318">
        <f>O863+P863</f>
        <v>0</v>
      </c>
      <c r="R863" s="318">
        <f>SUM(Q738:Q863)</f>
        <v>0</v>
      </c>
      <c r="S863" s="318">
        <f>R863/$X$2</f>
        <v>0</v>
      </c>
      <c r="T863" s="318">
        <f>IF(S863&gt;=$X$3,1,0)</f>
        <v>0</v>
      </c>
      <c r="U863" s="318">
        <f>O863*T863+P863*T863</f>
        <v>0</v>
      </c>
    </row>
    <row r="864" spans="1:21" s="318" customFormat="1" x14ac:dyDescent="0.2">
      <c r="A864" s="322">
        <v>37804</v>
      </c>
      <c r="B864" s="321">
        <v>135.03999300000001</v>
      </c>
      <c r="C864" s="320">
        <f>LN(B864/B863)</f>
        <v>1.49963198324398E-2</v>
      </c>
      <c r="D864" s="320">
        <f>AVERAGE(C844:C864)</f>
        <v>4.1267288396652545E-3</v>
      </c>
      <c r="E864" s="318">
        <f>_xlfn.STDEV.S(C844:C864)</f>
        <v>1.2332192823134705E-2</v>
      </c>
      <c r="F864" s="318">
        <f>E864*(21/(21-1.5))</f>
        <v>1.3280823040298912E-2</v>
      </c>
      <c r="G864" s="318">
        <f>_xlfn.VAR.S(C844:C864)</f>
        <v>1.5208297982697514E-4</v>
      </c>
      <c r="H864" s="318">
        <f>G864*(21/(21-1))</f>
        <v>1.5968712881832392E-4</v>
      </c>
      <c r="I864" s="320">
        <f>(SUM(C801:C821)*1+SUM(C822:C842)*2+SUM(C843:C863)*3)/6</f>
        <v>8.1477043693731169E-2</v>
      </c>
      <c r="J864" s="318">
        <f>IF(C864*O864&lt;&gt;0,C864,0)</f>
        <v>0</v>
      </c>
      <c r="K864" s="318" t="str">
        <f>IF(C864*O864=0,"",C864)</f>
        <v/>
      </c>
      <c r="O864" s="318">
        <f>IF(ISBLANK(L864),0,1)</f>
        <v>0</v>
      </c>
      <c r="P864" s="318">
        <f>IF(ISBLANK(M864),0,1)</f>
        <v>0</v>
      </c>
      <c r="Q864" s="318">
        <f>O864+P864</f>
        <v>0</v>
      </c>
      <c r="R864" s="318">
        <f>SUM(Q739:Q864)</f>
        <v>0</v>
      </c>
      <c r="S864" s="318">
        <f>R864/$X$2</f>
        <v>0</v>
      </c>
      <c r="T864" s="318">
        <f>IF(S864&gt;=$X$3,1,0)</f>
        <v>0</v>
      </c>
      <c r="U864" s="318">
        <f>O864*T864+P864*T864</f>
        <v>0</v>
      </c>
    </row>
    <row r="865" spans="1:21" s="318" customFormat="1" x14ac:dyDescent="0.2">
      <c r="A865" s="322">
        <v>37805</v>
      </c>
      <c r="B865" s="321">
        <v>135.570007</v>
      </c>
      <c r="C865" s="320">
        <f>LN(B865/B864)</f>
        <v>3.9171847139861035E-3</v>
      </c>
      <c r="D865" s="320">
        <f>AVERAGE(C845:C865)</f>
        <v>4.1252036717048203E-3</v>
      </c>
      <c r="E865" s="318">
        <f>_xlfn.STDEV.S(C845:C865)</f>
        <v>1.2332217855364687E-2</v>
      </c>
      <c r="F865" s="318">
        <f>E865*(21/(21-1.5))</f>
        <v>1.3280849998085046E-2</v>
      </c>
      <c r="G865" s="318">
        <f>_xlfn.VAR.S(C845:C865)</f>
        <v>1.5208359723217559E-4</v>
      </c>
      <c r="H865" s="318">
        <f>G865*(21/(21-1))</f>
        <v>1.5968777709378439E-4</v>
      </c>
      <c r="I865" s="320">
        <f>(SUM(C802:C822)*1+SUM(C823:C843)*2+SUM(C844:C864)*3)/6</f>
        <v>8.3581221560330834E-2</v>
      </c>
      <c r="J865" s="318">
        <f>IF(C865*O865&lt;&gt;0,C865,0)</f>
        <v>0</v>
      </c>
      <c r="K865" s="318" t="str">
        <f>IF(C865*O865=0,"",C865)</f>
        <v/>
      </c>
      <c r="O865" s="318">
        <f>IF(ISBLANK(L865),0,1)</f>
        <v>0</v>
      </c>
      <c r="P865" s="318">
        <f>IF(ISBLANK(M865),0,1)</f>
        <v>0</v>
      </c>
      <c r="Q865" s="318">
        <f>O865+P865</f>
        <v>0</v>
      </c>
      <c r="R865" s="318">
        <f>SUM(Q740:Q865)</f>
        <v>0</v>
      </c>
      <c r="S865" s="318">
        <f>R865/$X$2</f>
        <v>0</v>
      </c>
      <c r="T865" s="318">
        <f>IF(S865&gt;=$X$3,1,0)</f>
        <v>0</v>
      </c>
      <c r="U865" s="318">
        <f>O865*T865+P865*T865</f>
        <v>0</v>
      </c>
    </row>
    <row r="866" spans="1:21" s="318" customFormat="1" x14ac:dyDescent="0.2">
      <c r="A866" s="322">
        <v>37806</v>
      </c>
      <c r="B866" s="321">
        <v>135.64999399999999</v>
      </c>
      <c r="C866" s="320">
        <f>LN(B866/B865)</f>
        <v>5.898311483226947E-4</v>
      </c>
      <c r="D866" s="320">
        <f>AVERAGE(C846:C866)</f>
        <v>2.9804425657734405E-3</v>
      </c>
      <c r="E866" s="318">
        <f>_xlfn.STDEV.S(C846:C866)</f>
        <v>1.1415366191526801E-2</v>
      </c>
      <c r="F866" s="318">
        <f>E866*(21/(21-1.5))</f>
        <v>1.2293471283182708E-2</v>
      </c>
      <c r="G866" s="318">
        <f>_xlfn.VAR.S(C846:C866)</f>
        <v>1.3031058528665309E-4</v>
      </c>
      <c r="H866" s="318">
        <f>G866*(21/(21-1))</f>
        <v>1.3682611455098574E-4</v>
      </c>
      <c r="I866" s="320">
        <f>(SUM(C803:C823)*1+SUM(C824:C844)*2+SUM(C845:C865)*3)/6</f>
        <v>7.8827092849782801E-2</v>
      </c>
      <c r="J866" s="318">
        <f>IF(C866*O866&lt;&gt;0,C866,0)</f>
        <v>0</v>
      </c>
      <c r="K866" s="318" t="str">
        <f>IF(C866*O866=0,"",C866)</f>
        <v/>
      </c>
      <c r="O866" s="318">
        <f>IF(ISBLANK(L866),0,1)</f>
        <v>0</v>
      </c>
      <c r="P866" s="318">
        <f>IF(ISBLANK(M866),0,1)</f>
        <v>0</v>
      </c>
      <c r="Q866" s="318">
        <f>O866+P866</f>
        <v>0</v>
      </c>
      <c r="R866" s="318">
        <f>SUM(Q741:Q866)</f>
        <v>0</v>
      </c>
      <c r="S866" s="318">
        <f>R866/$X$2</f>
        <v>0</v>
      </c>
      <c r="T866" s="318">
        <f>IF(S866&gt;=$X$3,1,0)</f>
        <v>0</v>
      </c>
      <c r="U866" s="318">
        <f>O866*T866+P866*T866</f>
        <v>0</v>
      </c>
    </row>
    <row r="867" spans="1:21" s="318" customFormat="1" x14ac:dyDescent="0.2">
      <c r="A867" s="322">
        <v>37809</v>
      </c>
      <c r="B867" s="321">
        <v>138.199997</v>
      </c>
      <c r="C867" s="320">
        <f>LN(B867/B866)</f>
        <v>1.8623894752437507E-2</v>
      </c>
      <c r="D867" s="320">
        <f>AVERAGE(C847:C867)</f>
        <v>3.532128140789223E-3</v>
      </c>
      <c r="E867" s="318">
        <f>_xlfn.STDEV.S(C847:C867)</f>
        <v>1.1891320352079503E-2</v>
      </c>
      <c r="F867" s="318">
        <f>E867*(21/(21-1.5))</f>
        <v>1.2806037302239464E-2</v>
      </c>
      <c r="G867" s="318">
        <f>_xlfn.VAR.S(C847:C867)</f>
        <v>1.4140349971578019E-4</v>
      </c>
      <c r="H867" s="318">
        <f>G867*(21/(21-1))</f>
        <v>1.484736747015692E-4</v>
      </c>
      <c r="I867" s="320">
        <f>(SUM(C804:C824)*1+SUM(C825:C845)*2+SUM(C846:C866)*3)/6</f>
        <v>7.6403876913775939E-2</v>
      </c>
      <c r="J867" s="318">
        <f>IF(C867*O867&lt;&gt;0,C867,0)</f>
        <v>0</v>
      </c>
      <c r="K867" s="318" t="str">
        <f>IF(C867*O867=0,"",C867)</f>
        <v/>
      </c>
      <c r="O867" s="318">
        <f>IF(ISBLANK(L867),0,1)</f>
        <v>0</v>
      </c>
      <c r="P867" s="318">
        <f>IF(ISBLANK(M867),0,1)</f>
        <v>0</v>
      </c>
      <c r="Q867" s="318">
        <f>O867+P867</f>
        <v>0</v>
      </c>
      <c r="R867" s="318">
        <f>SUM(Q742:Q867)</f>
        <v>0</v>
      </c>
      <c r="S867" s="318">
        <f>R867/$X$2</f>
        <v>0</v>
      </c>
      <c r="T867" s="318">
        <f>IF(S867&gt;=$X$3,1,0)</f>
        <v>0</v>
      </c>
      <c r="U867" s="318">
        <f>O867*T867+P867*T867</f>
        <v>0</v>
      </c>
    </row>
    <row r="868" spans="1:21" s="318" customFormat="1" x14ac:dyDescent="0.2">
      <c r="A868" s="322">
        <v>37810</v>
      </c>
      <c r="B868" s="321">
        <v>136.820007</v>
      </c>
      <c r="C868" s="320">
        <f>LN(B868/B867)</f>
        <v>-1.0035645130937762E-2</v>
      </c>
      <c r="D868" s="320">
        <f>AVERAGE(C848:C868)</f>
        <v>2.1063151150297328E-3</v>
      </c>
      <c r="E868" s="318">
        <f>_xlfn.STDEV.S(C848:C868)</f>
        <v>1.1621843567371327E-2</v>
      </c>
      <c r="F868" s="318">
        <f>E868*(21/(21-1.5))</f>
        <v>1.2515831534092197E-2</v>
      </c>
      <c r="G868" s="318">
        <f>_xlfn.VAR.S(C848:C868)</f>
        <v>1.3506724790445028E-4</v>
      </c>
      <c r="H868" s="318">
        <f>G868*(21/(21-1))</f>
        <v>1.418206102996728E-4</v>
      </c>
      <c r="I868" s="320">
        <f>(SUM(C805:C825)*1+SUM(C826:C846)*2+SUM(C847:C867)*3)/6</f>
        <v>8.4501869959964296E-2</v>
      </c>
      <c r="J868" s="318">
        <f>IF(C868*O868&lt;&gt;0,C868,0)</f>
        <v>0</v>
      </c>
      <c r="K868" s="318" t="str">
        <f>IF(C868*O868=0,"",C868)</f>
        <v/>
      </c>
      <c r="O868" s="318">
        <f>IF(ISBLANK(L868),0,1)</f>
        <v>0</v>
      </c>
      <c r="P868" s="318">
        <f>IF(ISBLANK(M868),0,1)</f>
        <v>0</v>
      </c>
      <c r="Q868" s="318">
        <f>O868+P868</f>
        <v>0</v>
      </c>
      <c r="R868" s="318">
        <f>SUM(Q743:Q868)</f>
        <v>0</v>
      </c>
      <c r="S868" s="318">
        <f>R868/$X$2</f>
        <v>0</v>
      </c>
      <c r="T868" s="318">
        <f>IF(S868&gt;=$X$3,1,0)</f>
        <v>0</v>
      </c>
      <c r="U868" s="318">
        <f>O868*T868+P868*T868</f>
        <v>0</v>
      </c>
    </row>
    <row r="869" spans="1:21" s="318" customFormat="1" x14ac:dyDescent="0.2">
      <c r="A869" s="322">
        <v>37811</v>
      </c>
      <c r="B869" s="321">
        <v>135.929993</v>
      </c>
      <c r="C869" s="320">
        <f>LN(B869/B868)</f>
        <v>-6.5262486449004075E-3</v>
      </c>
      <c r="D869" s="320">
        <f>AVERAGE(C849:C869)</f>
        <v>9.625291875277757E-4</v>
      </c>
      <c r="E869" s="318">
        <f>_xlfn.STDEV.S(C849:C869)</f>
        <v>1.1206326336726075E-2</v>
      </c>
      <c r="F869" s="318">
        <f>E869*(21/(21-1.5))</f>
        <v>1.2068351439551157E-2</v>
      </c>
      <c r="G869" s="318">
        <f>_xlfn.VAR.S(C849:C869)</f>
        <v>1.2558174996520045E-4</v>
      </c>
      <c r="H869" s="318">
        <f>G869*(21/(21-1))</f>
        <v>1.3186083746346048E-4</v>
      </c>
      <c r="I869" s="320">
        <f>(SUM(C806:C826)*1+SUM(C827:C847)*2+SUM(C848:C868)*3)/6</f>
        <v>7.6798684589089741E-2</v>
      </c>
      <c r="J869" s="318">
        <f>IF(C869*O869&lt;&gt;0,C869,0)</f>
        <v>0</v>
      </c>
      <c r="K869" s="318" t="str">
        <f>IF(C869*O869=0,"",C869)</f>
        <v/>
      </c>
      <c r="O869" s="318">
        <f>IF(ISBLANK(L869),0,1)</f>
        <v>0</v>
      </c>
      <c r="P869" s="318">
        <f>IF(ISBLANK(M869),0,1)</f>
        <v>0</v>
      </c>
      <c r="Q869" s="318">
        <f>O869+P869</f>
        <v>0</v>
      </c>
      <c r="R869" s="318">
        <f>SUM(Q744:Q869)</f>
        <v>0</v>
      </c>
      <c r="S869" s="318">
        <f>R869/$X$2</f>
        <v>0</v>
      </c>
      <c r="T869" s="318">
        <f>IF(S869&gt;=$X$3,1,0)</f>
        <v>0</v>
      </c>
      <c r="U869" s="318">
        <f>O869*T869+P869*T869</f>
        <v>0</v>
      </c>
    </row>
    <row r="870" spans="1:21" s="318" customFormat="1" x14ac:dyDescent="0.2">
      <c r="A870" s="322">
        <v>37812</v>
      </c>
      <c r="B870" s="321">
        <v>134.46000699999999</v>
      </c>
      <c r="C870" s="320">
        <f>LN(B870/B869)</f>
        <v>-1.0873186749079701E-2</v>
      </c>
      <c r="D870" s="320">
        <f>AVERAGE(C850:C870)</f>
        <v>8.64855006201344E-4</v>
      </c>
      <c r="E870" s="318">
        <f>_xlfn.STDEV.S(C850:C870)</f>
        <v>1.1304382442445682E-2</v>
      </c>
      <c r="F870" s="318">
        <f>E870*(21/(21-1.5))</f>
        <v>1.2173950322633811E-2</v>
      </c>
      <c r="G870" s="318">
        <f>_xlfn.VAR.S(C850:C870)</f>
        <v>1.2778906240507422E-4</v>
      </c>
      <c r="H870" s="318">
        <f>G870*(21/(21-1))</f>
        <v>1.3417851552532795E-4</v>
      </c>
      <c r="I870" s="320">
        <f>(SUM(C807:C827)*1+SUM(C828:C848)*2+SUM(C849:C869)*3)/6</f>
        <v>6.9329572856555721E-2</v>
      </c>
      <c r="J870" s="318">
        <f>IF(C870*O870&lt;&gt;0,C870,0)</f>
        <v>0</v>
      </c>
      <c r="K870" s="318" t="str">
        <f>IF(C870*O870=0,"",C870)</f>
        <v/>
      </c>
      <c r="O870" s="318">
        <f>IF(ISBLANK(L870),0,1)</f>
        <v>0</v>
      </c>
      <c r="P870" s="318">
        <f>IF(ISBLANK(M870),0,1)</f>
        <v>0</v>
      </c>
      <c r="Q870" s="318">
        <f>O870+P870</f>
        <v>0</v>
      </c>
      <c r="R870" s="318">
        <f>SUM(Q745:Q870)</f>
        <v>0</v>
      </c>
      <c r="S870" s="318">
        <f>R870/$X$2</f>
        <v>0</v>
      </c>
      <c r="T870" s="318">
        <f>IF(S870&gt;=$X$3,1,0)</f>
        <v>0</v>
      </c>
      <c r="U870" s="318">
        <f>O870*T870+P870*T870</f>
        <v>0</v>
      </c>
    </row>
    <row r="871" spans="1:21" s="318" customFormat="1" x14ac:dyDescent="0.2">
      <c r="A871" s="322">
        <v>37813</v>
      </c>
      <c r="B871" s="321">
        <v>136.88000500000001</v>
      </c>
      <c r="C871" s="320">
        <f>LN(B871/B870)</f>
        <v>1.78378570113021E-2</v>
      </c>
      <c r="D871" s="320">
        <f>AVERAGE(C851:C871)</f>
        <v>1.22631321944153E-3</v>
      </c>
      <c r="E871" s="318">
        <f>_xlfn.STDEV.S(C851:C871)</f>
        <v>1.1732628236543184E-2</v>
      </c>
      <c r="F871" s="318">
        <f>E871*(21/(21-1.5))</f>
        <v>1.2635138100892659E-2</v>
      </c>
      <c r="G871" s="318">
        <f>_xlfn.VAR.S(C851:C871)</f>
        <v>1.3765456533693045E-4</v>
      </c>
      <c r="H871" s="318">
        <f>G871*(21/(21-1))</f>
        <v>1.4453729360377698E-4</v>
      </c>
      <c r="I871" s="320">
        <f>(SUM(C808:C828)*1+SUM(C829:C849)*2+SUM(C850:C870)*3)/6</f>
        <v>6.2211237525221681E-2</v>
      </c>
      <c r="J871" s="318">
        <f>IF(C871*O871&lt;&gt;0,C871,0)</f>
        <v>0</v>
      </c>
      <c r="K871" s="318" t="str">
        <f>IF(C871*O871=0,"",C871)</f>
        <v/>
      </c>
      <c r="O871" s="318">
        <f>IF(ISBLANK(L871),0,1)</f>
        <v>0</v>
      </c>
      <c r="P871" s="318">
        <f>IF(ISBLANK(M871),0,1)</f>
        <v>0</v>
      </c>
      <c r="Q871" s="318">
        <f>O871+P871</f>
        <v>0</v>
      </c>
      <c r="R871" s="318">
        <f>SUM(Q746:Q871)</f>
        <v>0</v>
      </c>
      <c r="S871" s="318">
        <f>R871/$X$2</f>
        <v>0</v>
      </c>
      <c r="T871" s="318">
        <f>IF(S871&gt;=$X$3,1,0)</f>
        <v>0</v>
      </c>
      <c r="U871" s="318">
        <f>O871*T871+P871*T871</f>
        <v>0</v>
      </c>
    </row>
    <row r="872" spans="1:21" s="318" customFormat="1" x14ac:dyDescent="0.2">
      <c r="A872" s="322">
        <v>37816</v>
      </c>
      <c r="B872" s="321">
        <v>139.16000399999999</v>
      </c>
      <c r="C872" s="320">
        <f>LN(B872/B871)</f>
        <v>1.6519712915349354E-2</v>
      </c>
      <c r="D872" s="320">
        <f>AVERAGE(C852:C872)</f>
        <v>2.5153550686315101E-3</v>
      </c>
      <c r="E872" s="318">
        <f>_xlfn.STDEV.S(C852:C872)</f>
        <v>1.186043783648617E-2</v>
      </c>
      <c r="F872" s="318">
        <f>E872*(21/(21-1.5))</f>
        <v>1.2772779208523566E-2</v>
      </c>
      <c r="G872" s="318">
        <f>_xlfn.VAR.S(C852:C872)</f>
        <v>1.4066998567315275E-4</v>
      </c>
      <c r="H872" s="318">
        <f>G872*(21/(21-1))</f>
        <v>1.4770348495681039E-4</v>
      </c>
      <c r="I872" s="320">
        <f>(SUM(C809:C829)*1+SUM(C830:C850)*2+SUM(C851:C871)*3)/6</f>
        <v>6.9281963434852045E-2</v>
      </c>
      <c r="J872" s="318">
        <f>IF(C872*O872&lt;&gt;0,C872,0)</f>
        <v>0</v>
      </c>
      <c r="K872" s="318" t="str">
        <f>IF(C872*O872=0,"",C872)</f>
        <v/>
      </c>
      <c r="O872" s="318">
        <f>IF(ISBLANK(L872),0,1)</f>
        <v>0</v>
      </c>
      <c r="P872" s="318">
        <f>IF(ISBLANK(M872),0,1)</f>
        <v>0</v>
      </c>
      <c r="Q872" s="318">
        <f>O872+P872</f>
        <v>0</v>
      </c>
      <c r="R872" s="318">
        <f>SUM(Q747:Q872)</f>
        <v>0</v>
      </c>
      <c r="S872" s="318">
        <f>R872/$X$2</f>
        <v>0</v>
      </c>
      <c r="T872" s="318">
        <f>IF(S872&gt;=$X$3,1,0)</f>
        <v>0</v>
      </c>
      <c r="U872" s="318">
        <f>O872*T872+P872*T872</f>
        <v>0</v>
      </c>
    </row>
    <row r="873" spans="1:21" s="318" customFormat="1" x14ac:dyDescent="0.2">
      <c r="A873" s="322">
        <v>37817</v>
      </c>
      <c r="B873" s="321">
        <v>140.199997</v>
      </c>
      <c r="C873" s="320">
        <f>LN(B873/B872)</f>
        <v>7.4455741748538085E-3</v>
      </c>
      <c r="D873" s="320">
        <f>AVERAGE(C853:C873)</f>
        <v>3.4250776314396405E-3</v>
      </c>
      <c r="E873" s="318">
        <f>_xlfn.STDEV.S(C853:C873)</f>
        <v>1.1444269928074147E-2</v>
      </c>
      <c r="F873" s="318">
        <f>E873*(21/(21-1.5))</f>
        <v>1.232459838407985E-2</v>
      </c>
      <c r="G873" s="318">
        <f>_xlfn.VAR.S(C853:C873)</f>
        <v>1.3097131418662224E-4</v>
      </c>
      <c r="H873" s="318">
        <f>G873*(21/(21-1))</f>
        <v>1.3751987989595336E-4</v>
      </c>
      <c r="I873" s="320">
        <f>(SUM(C810:C830)*1+SUM(C831:C851)*2+SUM(C852:C872)*3)/6</f>
        <v>7.5762783449736276E-2</v>
      </c>
      <c r="J873" s="318">
        <f>IF(C873*O873&lt;&gt;0,C873,0)</f>
        <v>0</v>
      </c>
      <c r="K873" s="318" t="str">
        <f>IF(C873*O873=0,"",C873)</f>
        <v/>
      </c>
      <c r="O873" s="318">
        <f>IF(ISBLANK(L873),0,1)</f>
        <v>0</v>
      </c>
      <c r="P873" s="318">
        <f>IF(ISBLANK(M873),0,1)</f>
        <v>0</v>
      </c>
      <c r="Q873" s="318">
        <f>O873+P873</f>
        <v>0</v>
      </c>
      <c r="R873" s="318">
        <f>SUM(Q748:Q873)</f>
        <v>0</v>
      </c>
      <c r="S873" s="318">
        <f>R873/$X$2</f>
        <v>0</v>
      </c>
      <c r="T873" s="318">
        <f>IF(S873&gt;=$X$3,1,0)</f>
        <v>0</v>
      </c>
      <c r="U873" s="318">
        <f>O873*T873+P873*T873</f>
        <v>0</v>
      </c>
    </row>
    <row r="874" spans="1:21" s="318" customFormat="1" x14ac:dyDescent="0.2">
      <c r="A874" s="322">
        <v>37818</v>
      </c>
      <c r="B874" s="321">
        <v>141.60000600000001</v>
      </c>
      <c r="C874" s="320">
        <f>LN(B874/B873)</f>
        <v>9.9362704300133241E-3</v>
      </c>
      <c r="D874" s="320">
        <f>AVERAGE(C854:C874)</f>
        <v>3.6506934794647791E-3</v>
      </c>
      <c r="E874" s="318">
        <f>_xlfn.STDEV.S(C854:C874)</f>
        <v>1.1527377220495266E-2</v>
      </c>
      <c r="F874" s="318">
        <f>E874*(21/(21-1.5))</f>
        <v>1.2414098545148747E-2</v>
      </c>
      <c r="G874" s="318">
        <f>_xlfn.VAR.S(C854:C874)</f>
        <v>1.3288042558359318E-4</v>
      </c>
      <c r="H874" s="318">
        <f>G874*(21/(21-1))</f>
        <v>1.3952444686277283E-4</v>
      </c>
      <c r="I874" s="320">
        <f>(SUM(C811:C831)*1+SUM(C832:C852)*2+SUM(C853:C873)*3)/6</f>
        <v>7.5071914927870603E-2</v>
      </c>
      <c r="J874" s="318">
        <f>IF(C874*O874&lt;&gt;0,C874,0)</f>
        <v>0</v>
      </c>
      <c r="K874" s="318" t="str">
        <f>IF(C874*O874=0,"",C874)</f>
        <v/>
      </c>
      <c r="O874" s="318">
        <f>IF(ISBLANK(L874),0,1)</f>
        <v>0</v>
      </c>
      <c r="P874" s="318">
        <f>IF(ISBLANK(M874),0,1)</f>
        <v>0</v>
      </c>
      <c r="Q874" s="318">
        <f>O874+P874</f>
        <v>0</v>
      </c>
      <c r="R874" s="318">
        <f>SUM(Q749:Q874)</f>
        <v>0</v>
      </c>
      <c r="S874" s="318">
        <f>R874/$X$2</f>
        <v>0</v>
      </c>
      <c r="T874" s="318">
        <f>IF(S874&gt;=$X$3,1,0)</f>
        <v>0</v>
      </c>
      <c r="U874" s="318">
        <f>O874*T874+P874*T874</f>
        <v>0</v>
      </c>
    </row>
    <row r="875" spans="1:21" s="318" customFormat="1" x14ac:dyDescent="0.2">
      <c r="A875" s="322">
        <v>37819</v>
      </c>
      <c r="B875" s="321">
        <v>140.479996</v>
      </c>
      <c r="C875" s="320">
        <f>LN(B875/B874)</f>
        <v>-7.9411222194978818E-3</v>
      </c>
      <c r="D875" s="320">
        <f>AVERAGE(C855:C875)</f>
        <v>2.6843564596782466E-3</v>
      </c>
      <c r="E875" s="318">
        <f>_xlfn.STDEV.S(C855:C875)</f>
        <v>1.1611754379633153E-2</v>
      </c>
      <c r="F875" s="318">
        <f>E875*(21/(21-1.5))</f>
        <v>1.250496625498955E-2</v>
      </c>
      <c r="G875" s="318">
        <f>_xlfn.VAR.S(C855:C875)</f>
        <v>1.3483283977292973E-4</v>
      </c>
      <c r="H875" s="318">
        <f>G875*(21/(21-1))</f>
        <v>1.4157448176157621E-4</v>
      </c>
      <c r="I875" s="320">
        <f>(SUM(C812:C832)*1+SUM(C833:C853)*2+SUM(C854:C874)*3)/6</f>
        <v>8.0242473200265133E-2</v>
      </c>
      <c r="J875" s="318">
        <f>IF(C875*O875&lt;&gt;0,C875,0)</f>
        <v>0</v>
      </c>
      <c r="K875" s="318" t="str">
        <f>IF(C875*O875=0,"",C875)</f>
        <v/>
      </c>
      <c r="O875" s="318">
        <f>IF(ISBLANK(L875),0,1)</f>
        <v>0</v>
      </c>
      <c r="P875" s="318">
        <f>IF(ISBLANK(M875),0,1)</f>
        <v>0</v>
      </c>
      <c r="Q875" s="318">
        <f>O875+P875</f>
        <v>0</v>
      </c>
      <c r="R875" s="318">
        <f>SUM(Q750:Q875)</f>
        <v>0</v>
      </c>
      <c r="S875" s="318">
        <f>R875/$X$2</f>
        <v>0</v>
      </c>
      <c r="T875" s="318">
        <f>IF(S875&gt;=$X$3,1,0)</f>
        <v>0</v>
      </c>
      <c r="U875" s="318">
        <f>O875*T875+P875*T875</f>
        <v>0</v>
      </c>
    </row>
    <row r="876" spans="1:21" s="318" customFormat="1" x14ac:dyDescent="0.2">
      <c r="A876" s="322">
        <v>37820</v>
      </c>
      <c r="B876" s="321">
        <v>139.449997</v>
      </c>
      <c r="C876" s="320">
        <f>LN(B876/B875)</f>
        <v>-7.3590088525915028E-3</v>
      </c>
      <c r="D876" s="320">
        <f>AVERAGE(C856:C876)</f>
        <v>2.4272611878377376E-3</v>
      </c>
      <c r="E876" s="318">
        <f>_xlfn.STDEV.S(C856:C876)</f>
        <v>1.177830166477343E-2</v>
      </c>
      <c r="F876" s="318">
        <f>E876*(21/(21-1.5))</f>
        <v>1.2684324869756002E-2</v>
      </c>
      <c r="G876" s="318">
        <f>_xlfn.VAR.S(C856:C876)</f>
        <v>1.3872839010640455E-4</v>
      </c>
      <c r="H876" s="318">
        <f>G876*(21/(21-1))</f>
        <v>1.456648096117248E-4</v>
      </c>
      <c r="I876" s="320">
        <f>(SUM(C813:C833)*1+SUM(C834:C854)*2+SUM(C855:C875)*3)/6</f>
        <v>7.1544498119468405E-2</v>
      </c>
      <c r="J876" s="318">
        <f>IF(C876*O876&lt;&gt;0,C876,0)</f>
        <v>0</v>
      </c>
      <c r="K876" s="318" t="str">
        <f>IF(C876*O876=0,"",C876)</f>
        <v/>
      </c>
      <c r="O876" s="318">
        <f>IF(ISBLANK(L876),0,1)</f>
        <v>0</v>
      </c>
      <c r="P876" s="318">
        <f>IF(ISBLANK(M876),0,1)</f>
        <v>0</v>
      </c>
      <c r="Q876" s="318">
        <f>O876+P876</f>
        <v>0</v>
      </c>
      <c r="R876" s="318">
        <f>SUM(Q751:Q876)</f>
        <v>0</v>
      </c>
      <c r="S876" s="318">
        <f>R876/$X$2</f>
        <v>0</v>
      </c>
      <c r="T876" s="318">
        <f>IF(S876&gt;=$X$3,1,0)</f>
        <v>0</v>
      </c>
      <c r="U876" s="318">
        <f>O876*T876+P876*T876</f>
        <v>0</v>
      </c>
    </row>
    <row r="877" spans="1:21" s="318" customFormat="1" x14ac:dyDescent="0.2">
      <c r="A877" s="322">
        <v>37823</v>
      </c>
      <c r="B877" s="321">
        <v>139.33999600000001</v>
      </c>
      <c r="C877" s="320">
        <f>LN(B877/B876)</f>
        <v>-7.8913166519851009E-4</v>
      </c>
      <c r="D877" s="320">
        <f>AVERAGE(C857:C877)</f>
        <v>1.3131601342134685E-3</v>
      </c>
      <c r="E877" s="318">
        <f>_xlfn.STDEV.S(C857:C877)</f>
        <v>1.0843490829219151E-2</v>
      </c>
      <c r="F877" s="318">
        <f>E877*(21/(21-1.5))</f>
        <v>1.1677605508389853E-2</v>
      </c>
      <c r="G877" s="318">
        <f>_xlfn.VAR.S(C857:C877)</f>
        <v>1.1758129336335982E-4</v>
      </c>
      <c r="H877" s="318">
        <f>G877*(21/(21-1))</f>
        <v>1.2346035803152781E-4</v>
      </c>
      <c r="I877" s="320">
        <f>(SUM(C814:C834)*1+SUM(C835:C855)*2+SUM(C856:C876)*3)/6</f>
        <v>6.7401669761886357E-2</v>
      </c>
      <c r="J877" s="318">
        <f>IF(C877*O877&lt;&gt;0,C877,0)</f>
        <v>0</v>
      </c>
      <c r="K877" s="318" t="str">
        <f>IF(C877*O877=0,"",C877)</f>
        <v/>
      </c>
      <c r="O877" s="318">
        <f>IF(ISBLANK(L877),0,1)</f>
        <v>0</v>
      </c>
      <c r="P877" s="318">
        <f>IF(ISBLANK(M877),0,1)</f>
        <v>0</v>
      </c>
      <c r="Q877" s="318">
        <f>O877+P877</f>
        <v>0</v>
      </c>
      <c r="R877" s="318">
        <f>SUM(Q752:Q877)</f>
        <v>0</v>
      </c>
      <c r="S877" s="318">
        <f>R877/$X$2</f>
        <v>0</v>
      </c>
      <c r="T877" s="318">
        <f>IF(S877&gt;=$X$3,1,0)</f>
        <v>0</v>
      </c>
      <c r="U877" s="318">
        <f>O877*T877+P877*T877</f>
        <v>0</v>
      </c>
    </row>
    <row r="878" spans="1:21" s="318" customFormat="1" x14ac:dyDescent="0.2">
      <c r="A878" s="322">
        <v>37824</v>
      </c>
      <c r="B878" s="321">
        <v>139.020004</v>
      </c>
      <c r="C878" s="320">
        <f>LN(B878/B877)</f>
        <v>-2.2991244500342439E-3</v>
      </c>
      <c r="D878" s="320">
        <f>AVERAGE(C858:C878)</f>
        <v>1.5633629229053457E-3</v>
      </c>
      <c r="E878" s="318">
        <f>_xlfn.STDEV.S(C858:C878)</f>
        <v>1.068818097167679E-2</v>
      </c>
      <c r="F878" s="318">
        <f>E878*(21/(21-1.5))</f>
        <v>1.1510348738728849E-2</v>
      </c>
      <c r="G878" s="318">
        <f>_xlfn.VAR.S(C858:C878)</f>
        <v>1.1423721248331382E-4</v>
      </c>
      <c r="H878" s="318">
        <f>G878*(21/(21-1))</f>
        <v>1.1994907310747952E-4</v>
      </c>
      <c r="I878" s="320">
        <f>(SUM(C815:C835)*1+SUM(C836:C856)*2+SUM(C857:C877)*3)/6</f>
        <v>6.0906978540857644E-2</v>
      </c>
      <c r="J878" s="318">
        <f>IF(C878*O878&lt;&gt;0,C878,0)</f>
        <v>0</v>
      </c>
      <c r="K878" s="318" t="str">
        <f>IF(C878*O878=0,"",C878)</f>
        <v/>
      </c>
      <c r="O878" s="318">
        <f>IF(ISBLANK(L878),0,1)</f>
        <v>0</v>
      </c>
      <c r="P878" s="318">
        <f>IF(ISBLANK(M878),0,1)</f>
        <v>0</v>
      </c>
      <c r="Q878" s="318">
        <f>O878+P878</f>
        <v>0</v>
      </c>
      <c r="R878" s="318">
        <f>SUM(Q753:Q878)</f>
        <v>0</v>
      </c>
      <c r="S878" s="318">
        <f>R878/$X$2</f>
        <v>0</v>
      </c>
      <c r="T878" s="318">
        <f>IF(S878&gt;=$X$3,1,0)</f>
        <v>0</v>
      </c>
      <c r="U878" s="318">
        <f>O878*T878+P878*T878</f>
        <v>0</v>
      </c>
    </row>
    <row r="879" spans="1:21" s="318" customFormat="1" x14ac:dyDescent="0.2">
      <c r="A879" s="322">
        <v>37825</v>
      </c>
      <c r="B879" s="321">
        <v>140.029999</v>
      </c>
      <c r="C879" s="320">
        <f>LN(B879/B878)</f>
        <v>7.2388417811810627E-3</v>
      </c>
      <c r="D879" s="320">
        <f>AVERAGE(C859:C879)</f>
        <v>1.8550064718351556E-3</v>
      </c>
      <c r="E879" s="318">
        <f>_xlfn.STDEV.S(C859:C879)</f>
        <v>1.0758641879327688E-2</v>
      </c>
      <c r="F879" s="318">
        <f>E879*(21/(21-1.5))</f>
        <v>1.1586229716199048E-2</v>
      </c>
      <c r="G879" s="318">
        <f>_xlfn.VAR.S(C859:C879)</f>
        <v>1.1574837508762362E-4</v>
      </c>
      <c r="H879" s="318">
        <f>G879*(21/(21-1))</f>
        <v>1.2153579384200481E-4</v>
      </c>
      <c r="I879" s="320">
        <f>(SUM(C816:C836)*1+SUM(C837:C857)*2+SUM(C858:C878)*3)/6</f>
        <v>6.3166225230808795E-2</v>
      </c>
      <c r="J879" s="318">
        <f>IF(C879*O879&lt;&gt;0,C879,0)</f>
        <v>0</v>
      </c>
      <c r="K879" s="318" t="str">
        <f>IF(C879*O879=0,"",C879)</f>
        <v/>
      </c>
      <c r="O879" s="318">
        <f>IF(ISBLANK(L879),0,1)</f>
        <v>0</v>
      </c>
      <c r="P879" s="318">
        <f>IF(ISBLANK(M879),0,1)</f>
        <v>0</v>
      </c>
      <c r="Q879" s="318">
        <f>O879+P879</f>
        <v>0</v>
      </c>
      <c r="R879" s="318">
        <f>SUM(Q754:Q879)</f>
        <v>0</v>
      </c>
      <c r="S879" s="318">
        <f>R879/$X$2</f>
        <v>0</v>
      </c>
      <c r="T879" s="318">
        <f>IF(S879&gt;=$X$3,1,0)</f>
        <v>0</v>
      </c>
      <c r="U879" s="318">
        <f>O879*T879+P879*T879</f>
        <v>0</v>
      </c>
    </row>
    <row r="880" spans="1:21" s="318" customFormat="1" x14ac:dyDescent="0.2">
      <c r="A880" s="322">
        <v>37826</v>
      </c>
      <c r="B880" s="321">
        <v>141.96000699999999</v>
      </c>
      <c r="C880" s="320">
        <f>LN(B880/B879)</f>
        <v>1.368869886160019E-2</v>
      </c>
      <c r="D880" s="320">
        <f>AVERAGE(C860:C880)</f>
        <v>2.7585464445098449E-3</v>
      </c>
      <c r="E880" s="318">
        <f>_xlfn.STDEV.S(C860:C880)</f>
        <v>1.0924447041161666E-2</v>
      </c>
      <c r="F880" s="318">
        <f>E880*(21/(21-1.5))</f>
        <v>1.1764789121251024E-2</v>
      </c>
      <c r="G880" s="318">
        <f>_xlfn.VAR.S(C860:C880)</f>
        <v>1.1934354315514589E-4</v>
      </c>
      <c r="H880" s="318">
        <f>G880*(21/(21-1))</f>
        <v>1.2531072031290319E-4</v>
      </c>
      <c r="I880" s="320">
        <f>(SUM(C817:C837)*1+SUM(C838:C858)*2+SUM(C859:C879)*3)/6</f>
        <v>6.5379028903128286E-2</v>
      </c>
      <c r="J880" s="318">
        <f>IF(C880*O880&lt;&gt;0,C880,0)</f>
        <v>0</v>
      </c>
      <c r="K880" s="318" t="str">
        <f>IF(C880*O880=0,"",C880)</f>
        <v/>
      </c>
      <c r="O880" s="318">
        <f>IF(ISBLANK(L880),0,1)</f>
        <v>0</v>
      </c>
      <c r="P880" s="318">
        <f>IF(ISBLANK(M880),0,1)</f>
        <v>0</v>
      </c>
      <c r="Q880" s="318">
        <f>O880+P880</f>
        <v>0</v>
      </c>
      <c r="R880" s="318">
        <f>SUM(Q755:Q880)</f>
        <v>0</v>
      </c>
      <c r="S880" s="318">
        <f>R880/$X$2</f>
        <v>0</v>
      </c>
      <c r="T880" s="318">
        <f>IF(S880&gt;=$X$3,1,0)</f>
        <v>0</v>
      </c>
      <c r="U880" s="318">
        <f>O880*T880+P880*T880</f>
        <v>0</v>
      </c>
    </row>
    <row r="881" spans="1:21" s="318" customFormat="1" x14ac:dyDescent="0.2">
      <c r="A881" s="322">
        <v>37827</v>
      </c>
      <c r="B881" s="321">
        <v>142.11000100000001</v>
      </c>
      <c r="C881" s="320">
        <f>LN(B881/B880)</f>
        <v>1.0560355526134796E-3</v>
      </c>
      <c r="D881" s="320">
        <f>AVERAGE(C861:C881)</f>
        <v>2.9797526912829935E-3</v>
      </c>
      <c r="E881" s="318">
        <f>_xlfn.STDEV.S(C861:C881)</f>
        <v>1.0836158754757092E-2</v>
      </c>
      <c r="F881" s="318">
        <f>E881*(21/(21-1.5))</f>
        <v>1.1669709428199945E-2</v>
      </c>
      <c r="G881" s="318">
        <f>_xlfn.VAR.S(C861:C881)</f>
        <v>1.1742233655829878E-4</v>
      </c>
      <c r="H881" s="318">
        <f>G881*(21/(21-1))</f>
        <v>1.2329345338621373E-4</v>
      </c>
      <c r="I881" s="320">
        <f>(SUM(C818:C838)*1+SUM(C839:C859)*2+SUM(C860:C880)*3)/6</f>
        <v>7.4432404812838235E-2</v>
      </c>
      <c r="J881" s="318">
        <f>IF(C881*O881&lt;&gt;0,C881,0)</f>
        <v>0</v>
      </c>
      <c r="K881" s="318" t="str">
        <f>IF(C881*O881=0,"",C881)</f>
        <v/>
      </c>
      <c r="O881" s="318">
        <f>IF(ISBLANK(L881),0,1)</f>
        <v>0</v>
      </c>
      <c r="P881" s="318">
        <f>IF(ISBLANK(M881),0,1)</f>
        <v>0</v>
      </c>
      <c r="Q881" s="318">
        <f>O881+P881</f>
        <v>0</v>
      </c>
      <c r="R881" s="318">
        <f>SUM(Q756:Q881)</f>
        <v>0</v>
      </c>
      <c r="S881" s="318">
        <f>R881/$X$2</f>
        <v>0</v>
      </c>
      <c r="T881" s="318">
        <f>IF(S881&gt;=$X$3,1,0)</f>
        <v>0</v>
      </c>
      <c r="U881" s="318">
        <f>O881*T881+P881*T881</f>
        <v>0</v>
      </c>
    </row>
    <row r="882" spans="1:21" s="318" customFormat="1" x14ac:dyDescent="0.2">
      <c r="A882" s="322">
        <v>37830</v>
      </c>
      <c r="B882" s="321">
        <v>143.320007</v>
      </c>
      <c r="C882" s="320">
        <f>LN(B882/B881)</f>
        <v>8.4785286379319251E-3</v>
      </c>
      <c r="D882" s="320">
        <f>AVERAGE(C862:C882)</f>
        <v>2.661282410905711E-3</v>
      </c>
      <c r="E882" s="318">
        <f>_xlfn.STDEV.S(C862:C882)</f>
        <v>1.0554711970089925E-2</v>
      </c>
      <c r="F882" s="318">
        <f>E882*(21/(21-1.5))</f>
        <v>1.1366612890866072E-2</v>
      </c>
      <c r="G882" s="318">
        <f>_xlfn.VAR.S(C862:C882)</f>
        <v>1.1140194477155954E-4</v>
      </c>
      <c r="H882" s="318">
        <f>G882*(21/(21-1))</f>
        <v>1.1697204201013752E-4</v>
      </c>
      <c r="I882" s="320">
        <f>(SUM(C819:C839)*1+SUM(C840:C860)*2+SUM(C861:C881)*3)/6</f>
        <v>7.4266903336564688E-2</v>
      </c>
      <c r="J882" s="318">
        <f>IF(C882*O882&lt;&gt;0,C882,0)</f>
        <v>0</v>
      </c>
      <c r="K882" s="318" t="str">
        <f>IF(C882*O882=0,"",C882)</f>
        <v/>
      </c>
      <c r="O882" s="318">
        <f>IF(ISBLANK(L882),0,1)</f>
        <v>0</v>
      </c>
      <c r="P882" s="318">
        <f>IF(ISBLANK(M882),0,1)</f>
        <v>0</v>
      </c>
      <c r="Q882" s="318">
        <f>O882+P882</f>
        <v>0</v>
      </c>
      <c r="R882" s="318">
        <f>SUM(Q757:Q882)</f>
        <v>0</v>
      </c>
      <c r="S882" s="318">
        <f>R882/$X$2</f>
        <v>0</v>
      </c>
      <c r="T882" s="318">
        <f>IF(S882&gt;=$X$3,1,0)</f>
        <v>0</v>
      </c>
      <c r="U882" s="318">
        <f>O882*T882+P882*T882</f>
        <v>0</v>
      </c>
    </row>
    <row r="883" spans="1:21" s="318" customFormat="1" x14ac:dyDescent="0.2">
      <c r="A883" s="322">
        <v>37831</v>
      </c>
      <c r="B883" s="321">
        <v>144.490005</v>
      </c>
      <c r="C883" s="320">
        <f>LN(B883/B882)</f>
        <v>8.1303943314855864E-3</v>
      </c>
      <c r="D883" s="320">
        <f>AVERAGE(C863:C883)</f>
        <v>3.0484440457383584E-3</v>
      </c>
      <c r="E883" s="318">
        <f>_xlfn.STDEV.S(C863:C883)</f>
        <v>1.0601226060695083E-2</v>
      </c>
      <c r="F883" s="318">
        <f>E883*(21/(21-1.5))</f>
        <v>1.1416704988440858E-2</v>
      </c>
      <c r="G883" s="318">
        <f>_xlfn.VAR.S(C863:C883)</f>
        <v>1.1238599398996057E-4</v>
      </c>
      <c r="H883" s="318">
        <f>G883*(21/(21-1))</f>
        <v>1.1800529368945861E-4</v>
      </c>
      <c r="I883" s="320">
        <f>(SUM(C820:C840)*1+SUM(C841:C861)*2+SUM(C862:C882)*3)/6</f>
        <v>7.2581024002601552E-2</v>
      </c>
      <c r="J883" s="318">
        <f>IF(C883*O883&lt;&gt;0,C883,0)</f>
        <v>0</v>
      </c>
      <c r="K883" s="318" t="str">
        <f>IF(C883*O883=0,"",C883)</f>
        <v/>
      </c>
      <c r="O883" s="318">
        <f>IF(ISBLANK(L883),0,1)</f>
        <v>0</v>
      </c>
      <c r="P883" s="318">
        <f>IF(ISBLANK(M883),0,1)</f>
        <v>0</v>
      </c>
      <c r="Q883" s="318">
        <f>O883+P883</f>
        <v>0</v>
      </c>
      <c r="R883" s="318">
        <f>SUM(Q758:Q883)</f>
        <v>0</v>
      </c>
      <c r="S883" s="318">
        <f>R883/$X$2</f>
        <v>0</v>
      </c>
      <c r="T883" s="318">
        <f>IF(S883&gt;=$X$3,1,0)</f>
        <v>0</v>
      </c>
      <c r="U883" s="318">
        <f>O883*T883+P883*T883</f>
        <v>0</v>
      </c>
    </row>
    <row r="884" spans="1:21" s="318" customFormat="1" x14ac:dyDescent="0.2">
      <c r="A884" s="322">
        <v>37832</v>
      </c>
      <c r="B884" s="321">
        <v>143.86999499999999</v>
      </c>
      <c r="C884" s="320">
        <f>LN(B884/B883)</f>
        <v>-4.300256314646124E-3</v>
      </c>
      <c r="D884" s="320">
        <f>AVERAGE(C864:C884)</f>
        <v>3.7302581007919431E-3</v>
      </c>
      <c r="E884" s="318">
        <f>_xlfn.STDEV.S(C864:C884)</f>
        <v>9.5459702762805566E-3</v>
      </c>
      <c r="F884" s="318">
        <f>E884*(21/(21-1.5))</f>
        <v>1.0280275682148291E-2</v>
      </c>
      <c r="G884" s="318">
        <f>_xlfn.VAR.S(C864:C884)</f>
        <v>9.1125548515631874E-5</v>
      </c>
      <c r="H884" s="318">
        <f>G884*(21/(21-1))</f>
        <v>9.5681825941413469E-5</v>
      </c>
      <c r="I884" s="320">
        <f>(SUM(C821:C841)*1+SUM(C842:C862)*2+SUM(C863:C883)*3)/6</f>
        <v>7.873349043754517E-2</v>
      </c>
      <c r="J884" s="318">
        <f>IF(C884*O884&lt;&gt;0,C884,0)</f>
        <v>0</v>
      </c>
      <c r="K884" s="318" t="str">
        <f>IF(C884*O884=0,"",C884)</f>
        <v/>
      </c>
      <c r="O884" s="318">
        <f>IF(ISBLANK(L884),0,1)</f>
        <v>0</v>
      </c>
      <c r="P884" s="318">
        <f>IF(ISBLANK(M884),0,1)</f>
        <v>0</v>
      </c>
      <c r="Q884" s="318">
        <f>O884+P884</f>
        <v>0</v>
      </c>
      <c r="R884" s="318">
        <f>SUM(Q759:Q884)</f>
        <v>0</v>
      </c>
      <c r="S884" s="318">
        <f>R884/$X$2</f>
        <v>0</v>
      </c>
      <c r="T884" s="318">
        <f>IF(S884&gt;=$X$3,1,0)</f>
        <v>0</v>
      </c>
      <c r="U884" s="318">
        <f>O884*T884+P884*T884</f>
        <v>0</v>
      </c>
    </row>
    <row r="885" spans="1:21" s="318" customFormat="1" x14ac:dyDescent="0.2">
      <c r="A885" s="322">
        <v>37833</v>
      </c>
      <c r="B885" s="321">
        <v>145.33000200000001</v>
      </c>
      <c r="C885" s="320">
        <f>LN(B885/B884)</f>
        <v>1.0096953104518544E-2</v>
      </c>
      <c r="D885" s="320">
        <f>AVERAGE(C865:C885)</f>
        <v>3.4969549232718835E-3</v>
      </c>
      <c r="E885" s="318">
        <f>_xlfn.STDEV.S(C865:C885)</f>
        <v>9.3139105396615064E-3</v>
      </c>
      <c r="F885" s="318">
        <f>E885*(21/(21-1.5))</f>
        <v>1.0030365196558545E-2</v>
      </c>
      <c r="G885" s="318">
        <f>_xlfn.VAR.S(C865:C885)</f>
        <v>8.6748929540817707E-5</v>
      </c>
      <c r="H885" s="318">
        <f>G885*(21/(21-1))</f>
        <v>9.1086376017858602E-5</v>
      </c>
      <c r="I885" s="320">
        <f>(SUM(C822:C842)*1+SUM(C843:C863)*2+SUM(C864:C884)*3)/6</f>
        <v>8.1573720432544516E-2</v>
      </c>
      <c r="J885" s="318">
        <f>IF(C885*O885&lt;&gt;0,C885,0)</f>
        <v>0</v>
      </c>
      <c r="K885" s="318" t="str">
        <f>IF(C885*O885=0,"",C885)</f>
        <v/>
      </c>
      <c r="O885" s="318">
        <f>IF(ISBLANK(L885),0,1)</f>
        <v>0</v>
      </c>
      <c r="P885" s="318">
        <f>IF(ISBLANK(M885),0,1)</f>
        <v>0</v>
      </c>
      <c r="Q885" s="318">
        <f>O885+P885</f>
        <v>0</v>
      </c>
      <c r="R885" s="318">
        <f>SUM(Q760:Q885)</f>
        <v>0</v>
      </c>
      <c r="S885" s="318">
        <f>R885/$X$2</f>
        <v>0</v>
      </c>
      <c r="T885" s="318">
        <f>IF(S885&gt;=$X$3,1,0)</f>
        <v>0</v>
      </c>
      <c r="U885" s="318">
        <f>O885*T885+P885*T885</f>
        <v>0</v>
      </c>
    </row>
    <row r="886" spans="1:21" s="318" customFormat="1" x14ac:dyDescent="0.2">
      <c r="A886" s="322">
        <v>37834</v>
      </c>
      <c r="B886" s="321">
        <v>146.46000699999999</v>
      </c>
      <c r="C886" s="320">
        <f>LN(B886/B885)</f>
        <v>7.7453690276796522E-3</v>
      </c>
      <c r="D886" s="320">
        <f>AVERAGE(C866:C886)</f>
        <v>3.6792494144001478E-3</v>
      </c>
      <c r="E886" s="318">
        <f>_xlfn.STDEV.S(C866:C886)</f>
        <v>9.3598962687373617E-3</v>
      </c>
      <c r="F886" s="318">
        <f>E886*(21/(21-1.5))</f>
        <v>1.0079888289409466E-2</v>
      </c>
      <c r="G886" s="318">
        <f>_xlfn.VAR.S(C866:C886)</f>
        <v>8.7607658161523576E-5</v>
      </c>
      <c r="H886" s="318">
        <f>G886*(21/(21-1))</f>
        <v>9.1988041069599762E-5</v>
      </c>
      <c r="I886" s="320">
        <f>(SUM(C823:C843)*1+SUM(C844:C864)*2+SUM(C865:C885)*3)/6</f>
        <v>7.9770886752593584E-2</v>
      </c>
      <c r="J886" s="318">
        <f>IF(C886*O886&lt;&gt;0,C886,0)</f>
        <v>0</v>
      </c>
      <c r="K886" s="318" t="str">
        <f>IF(C886*O886=0,"",C886)</f>
        <v/>
      </c>
      <c r="O886" s="318">
        <f>IF(ISBLANK(L886),0,1)</f>
        <v>0</v>
      </c>
      <c r="P886" s="318">
        <f>IF(ISBLANK(M886),0,1)</f>
        <v>0</v>
      </c>
      <c r="Q886" s="318">
        <f>O886+P886</f>
        <v>0</v>
      </c>
      <c r="R886" s="318">
        <f>SUM(Q761:Q886)</f>
        <v>0</v>
      </c>
      <c r="S886" s="318">
        <f>R886/$X$2</f>
        <v>0</v>
      </c>
      <c r="T886" s="318">
        <f>IF(S886&gt;=$X$3,1,0)</f>
        <v>0</v>
      </c>
      <c r="U886" s="318">
        <f>O886*T886+P886*T886</f>
        <v>0</v>
      </c>
    </row>
    <row r="887" spans="1:21" s="318" customFormat="1" x14ac:dyDescent="0.2">
      <c r="A887" s="322">
        <v>37837</v>
      </c>
      <c r="B887" s="321">
        <v>145.770004</v>
      </c>
      <c r="C887" s="320">
        <f>LN(B887/B886)</f>
        <v>-4.7223369011328391E-3</v>
      </c>
      <c r="D887" s="320">
        <f>AVERAGE(C867:C887)</f>
        <v>3.4262890310927411E-3</v>
      </c>
      <c r="E887" s="318">
        <f>_xlfn.STDEV.S(C867:C887)</f>
        <v>9.5180132973196295E-3</v>
      </c>
      <c r="F887" s="318">
        <f>E887*(21/(21-1.5))</f>
        <v>1.0250168166344217E-2</v>
      </c>
      <c r="G887" s="318">
        <f>_xlfn.VAR.S(C867:C887)</f>
        <v>9.05925771279533E-5</v>
      </c>
      <c r="H887" s="318">
        <f>G887*(21/(21-1))</f>
        <v>9.512220598435097E-5</v>
      </c>
      <c r="I887" s="320">
        <f>(SUM(C824:C844)*1+SUM(C845:C865)*2+SUM(C866:C886)*3)/6</f>
        <v>7.6671012409832914E-2</v>
      </c>
      <c r="J887" s="318">
        <f>IF(C887*O887&lt;&gt;0,C887,0)</f>
        <v>0</v>
      </c>
      <c r="K887" s="318" t="str">
        <f>IF(C887*O887=0,"",C887)</f>
        <v/>
      </c>
      <c r="O887" s="318">
        <f>IF(ISBLANK(L887),0,1)</f>
        <v>0</v>
      </c>
      <c r="P887" s="318">
        <f>IF(ISBLANK(M887),0,1)</f>
        <v>0</v>
      </c>
      <c r="Q887" s="318">
        <f>O887+P887</f>
        <v>0</v>
      </c>
      <c r="R887" s="318">
        <f>SUM(Q762:Q887)</f>
        <v>0</v>
      </c>
      <c r="S887" s="318">
        <f>R887/$X$2</f>
        <v>0</v>
      </c>
      <c r="T887" s="318">
        <f>IF(S887&gt;=$X$3,1,0)</f>
        <v>0</v>
      </c>
      <c r="U887" s="318">
        <f>O887*T887+P887*T887</f>
        <v>0</v>
      </c>
    </row>
    <row r="888" spans="1:21" s="318" customFormat="1" x14ac:dyDescent="0.2">
      <c r="A888" s="322">
        <v>37838</v>
      </c>
      <c r="B888" s="321">
        <v>146.740005</v>
      </c>
      <c r="C888" s="320">
        <f>LN(B888/B887)</f>
        <v>6.6322828333103233E-3</v>
      </c>
      <c r="D888" s="320">
        <f>AVERAGE(C868:C888)</f>
        <v>2.8552598920866851E-3</v>
      </c>
      <c r="E888" s="318">
        <f>_xlfn.STDEV.S(C868:C888)</f>
        <v>8.9003234753799766E-3</v>
      </c>
      <c r="F888" s="318">
        <f>E888*(21/(21-1.5))</f>
        <v>9.5849637427168968E-3</v>
      </c>
      <c r="G888" s="318">
        <f>_xlfn.VAR.S(C868:C888)</f>
        <v>7.921575796639991E-5</v>
      </c>
      <c r="H888" s="318">
        <f>G888*(21/(21-1))</f>
        <v>8.3176545864719912E-5</v>
      </c>
      <c r="I888" s="320">
        <f>(SUM(C825:C845)*1+SUM(C846:C866)*2+SUM(C867:C887)*3)/6</f>
        <v>7.0248266138982773E-2</v>
      </c>
      <c r="J888" s="318">
        <f>IF(C888*O888&lt;&gt;0,C888,0)</f>
        <v>0</v>
      </c>
      <c r="K888" s="318" t="str">
        <f>IF(C888*O888=0,"",C888)</f>
        <v/>
      </c>
      <c r="O888" s="318">
        <f>IF(ISBLANK(L888),0,1)</f>
        <v>0</v>
      </c>
      <c r="P888" s="318">
        <f>IF(ISBLANK(M888),0,1)</f>
        <v>0</v>
      </c>
      <c r="Q888" s="318">
        <f>O888+P888</f>
        <v>0</v>
      </c>
      <c r="R888" s="318">
        <f>SUM(Q763:Q888)</f>
        <v>0</v>
      </c>
      <c r="S888" s="318">
        <f>R888/$X$2</f>
        <v>0</v>
      </c>
      <c r="T888" s="318">
        <f>IF(S888&gt;=$X$3,1,0)</f>
        <v>0</v>
      </c>
      <c r="U888" s="318">
        <f>O888*T888+P888*T888</f>
        <v>0</v>
      </c>
    </row>
    <row r="889" spans="1:21" s="318" customFormat="1" x14ac:dyDescent="0.2">
      <c r="A889" s="322">
        <v>37839</v>
      </c>
      <c r="B889" s="321">
        <v>145.320007</v>
      </c>
      <c r="C889" s="320">
        <f>LN(B889/B888)</f>
        <v>-9.7240918371628744E-3</v>
      </c>
      <c r="D889" s="320">
        <f>AVERAGE(C869:C889)</f>
        <v>2.8700957632188224E-3</v>
      </c>
      <c r="E889" s="318">
        <f>_xlfn.STDEV.S(C869:C889)</f>
        <v>8.8779930017403655E-3</v>
      </c>
      <c r="F889" s="318">
        <f>E889*(21/(21-1.5))</f>
        <v>9.5609155403357775E-3</v>
      </c>
      <c r="G889" s="318">
        <f>_xlfn.VAR.S(C869:C889)</f>
        <v>7.8818759738950899E-5</v>
      </c>
      <c r="H889" s="318">
        <f>G889*(21/(21-1))</f>
        <v>8.2759697725898445E-5</v>
      </c>
      <c r="I889" s="320">
        <f>(SUM(C826:C846)*1+SUM(C847:C867)*2+SUM(C868:C888)*3)/6</f>
        <v>6.923064656971839E-2</v>
      </c>
      <c r="J889" s="318">
        <f>IF(C889*O889&lt;&gt;0,C889,0)</f>
        <v>0</v>
      </c>
      <c r="K889" s="318" t="str">
        <f>IF(C889*O889=0,"",C889)</f>
        <v/>
      </c>
      <c r="O889" s="318">
        <f>IF(ISBLANK(L889),0,1)</f>
        <v>0</v>
      </c>
      <c r="P889" s="318">
        <f>IF(ISBLANK(M889),0,1)</f>
        <v>0</v>
      </c>
      <c r="Q889" s="318">
        <f>O889+P889</f>
        <v>0</v>
      </c>
      <c r="R889" s="318">
        <f>SUM(Q764:Q889)</f>
        <v>0</v>
      </c>
      <c r="S889" s="318">
        <f>R889/$X$2</f>
        <v>0</v>
      </c>
      <c r="T889" s="318">
        <f>IF(S889&gt;=$X$3,1,0)</f>
        <v>0</v>
      </c>
      <c r="U889" s="318">
        <f>O889*T889+P889*T889</f>
        <v>0</v>
      </c>
    </row>
    <row r="890" spans="1:21" s="318" customFormat="1" x14ac:dyDescent="0.2">
      <c r="A890" s="322">
        <v>37840</v>
      </c>
      <c r="B890" s="321">
        <v>144.720001</v>
      </c>
      <c r="C890" s="320">
        <f>LN(B890/B889)</f>
        <v>-4.1374075256223226E-3</v>
      </c>
      <c r="D890" s="320">
        <f>AVERAGE(C870:C890)</f>
        <v>2.983850102232065E-3</v>
      </c>
      <c r="E890" s="318">
        <f>_xlfn.STDEV.S(C870:C890)</f>
        <v>8.7661772393775282E-3</v>
      </c>
      <c r="F890" s="318">
        <f>E890*(21/(21-1.5))</f>
        <v>9.4404985654834919E-3</v>
      </c>
      <c r="G890" s="318">
        <f>_xlfn.VAR.S(C870:C890)</f>
        <v>7.6845863392180626E-5</v>
      </c>
      <c r="H890" s="318">
        <f>G890*(21/(21-1))</f>
        <v>8.0688156561789666E-5</v>
      </c>
      <c r="I890" s="320">
        <f>(SUM(C827:C847)*1+SUM(C848:C868)*2+SUM(C869:C889)*3)/6</f>
        <v>6.1270200932092518E-2</v>
      </c>
      <c r="J890" s="318">
        <f>IF(C890*O890&lt;&gt;0,C890,0)</f>
        <v>0</v>
      </c>
      <c r="K890" s="318" t="str">
        <f>IF(C890*O890=0,"",C890)</f>
        <v/>
      </c>
      <c r="O890" s="318">
        <f>IF(ISBLANK(L890),0,1)</f>
        <v>0</v>
      </c>
      <c r="P890" s="318">
        <f>IF(ISBLANK(M890),0,1)</f>
        <v>0</v>
      </c>
      <c r="Q890" s="318">
        <f>O890+P890</f>
        <v>0</v>
      </c>
      <c r="R890" s="318">
        <f>SUM(Q765:Q890)</f>
        <v>0</v>
      </c>
      <c r="S890" s="318">
        <f>R890/$X$2</f>
        <v>0</v>
      </c>
      <c r="T890" s="318">
        <f>IF(S890&gt;=$X$3,1,0)</f>
        <v>0</v>
      </c>
      <c r="U890" s="318">
        <f>O890*T890+P890*T890</f>
        <v>0</v>
      </c>
    </row>
    <row r="891" spans="1:21" s="318" customFormat="1" x14ac:dyDescent="0.2">
      <c r="A891" s="322">
        <v>37841</v>
      </c>
      <c r="B891" s="321">
        <v>147.199997</v>
      </c>
      <c r="C891" s="320">
        <f>LN(B891/B890)</f>
        <v>1.6991337917406181E-2</v>
      </c>
      <c r="D891" s="320">
        <f>AVERAGE(C871:C891)</f>
        <v>4.3107322292075829E-3</v>
      </c>
      <c r="E891" s="318">
        <f>_xlfn.STDEV.S(C871:C891)</f>
        <v>8.6721870732838317E-3</v>
      </c>
      <c r="F891" s="318">
        <f>E891*(21/(21-1.5))</f>
        <v>9.3392783866133571E-3</v>
      </c>
      <c r="G891" s="318">
        <f>_xlfn.VAR.S(C871:C891)</f>
        <v>7.5206828634031181E-5</v>
      </c>
      <c r="H891" s="318">
        <f>G891*(21/(21-1))</f>
        <v>7.8967170065732741E-5</v>
      </c>
      <c r="I891" s="320">
        <f>(SUM(C828:C848)*1+SUM(C849:C869)*2+SUM(C870:C890)*3)/6</f>
        <v>5.5376793197689601E-2</v>
      </c>
      <c r="J891" s="318">
        <f>IF(C891*O891&lt;&gt;0,C891,0)</f>
        <v>0</v>
      </c>
      <c r="K891" s="318" t="str">
        <f>IF(C891*O891=0,"",C891)</f>
        <v/>
      </c>
      <c r="O891" s="318">
        <f>IF(ISBLANK(L891),0,1)</f>
        <v>0</v>
      </c>
      <c r="P891" s="318">
        <f>IF(ISBLANK(M891),0,1)</f>
        <v>0</v>
      </c>
      <c r="Q891" s="318">
        <f>O891+P891</f>
        <v>0</v>
      </c>
      <c r="R891" s="318">
        <f>SUM(Q766:Q891)</f>
        <v>0</v>
      </c>
      <c r="S891" s="318">
        <f>R891/$X$2</f>
        <v>0</v>
      </c>
      <c r="T891" s="318">
        <f>IF(S891&gt;=$X$3,1,0)</f>
        <v>0</v>
      </c>
      <c r="U891" s="318">
        <f>O891*T891+P891*T891</f>
        <v>0</v>
      </c>
    </row>
    <row r="892" spans="1:21" s="318" customFormat="1" x14ac:dyDescent="0.2">
      <c r="A892" s="322">
        <v>37844</v>
      </c>
      <c r="B892" s="321">
        <v>146.740005</v>
      </c>
      <c r="C892" s="320">
        <f>LN(B892/B891)</f>
        <v>-3.1298385546210676E-3</v>
      </c>
      <c r="D892" s="320">
        <f>AVERAGE(C872:C892)</f>
        <v>3.3122705355921943E-3</v>
      </c>
      <c r="E892" s="318">
        <f>_xlfn.STDEV.S(C872:C892)</f>
        <v>8.2328006187854103E-3</v>
      </c>
      <c r="F892" s="318">
        <f>E892*(21/(21-1.5))</f>
        <v>8.8660929740765945E-3</v>
      </c>
      <c r="G892" s="318">
        <f>_xlfn.VAR.S(C872:C892)</f>
        <v>6.7779006028673426E-5</v>
      </c>
      <c r="H892" s="318">
        <f>G892*(21/(21-1))</f>
        <v>7.1167956330107096E-5</v>
      </c>
      <c r="I892" s="320">
        <f>(SUM(C829:C849)*1+SUM(C850:C870)*2+SUM(C871:C891)*3)/6</f>
        <v>6.6462399590344612E-2</v>
      </c>
      <c r="J892" s="318">
        <f>IF(C892*O892&lt;&gt;0,C892,0)</f>
        <v>0</v>
      </c>
      <c r="K892" s="318" t="str">
        <f>IF(C892*O892=0,"",C892)</f>
        <v/>
      </c>
      <c r="O892" s="318">
        <f>IF(ISBLANK(L892),0,1)</f>
        <v>0</v>
      </c>
      <c r="P892" s="318">
        <f>IF(ISBLANK(M892),0,1)</f>
        <v>0</v>
      </c>
      <c r="Q892" s="318">
        <f>O892+P892</f>
        <v>0</v>
      </c>
      <c r="R892" s="318">
        <f>SUM(Q767:Q892)</f>
        <v>0</v>
      </c>
      <c r="S892" s="318">
        <f>R892/$X$2</f>
        <v>0</v>
      </c>
      <c r="T892" s="318">
        <f>IF(S892&gt;=$X$3,1,0)</f>
        <v>0</v>
      </c>
      <c r="U892" s="318">
        <f>O892*T892+P892*T892</f>
        <v>0</v>
      </c>
    </row>
    <row r="893" spans="1:21" s="318" customFormat="1" x14ac:dyDescent="0.2">
      <c r="A893" s="322">
        <v>37845</v>
      </c>
      <c r="B893" s="321">
        <v>147.86999499999999</v>
      </c>
      <c r="C893" s="320">
        <f>LN(B893/B892)</f>
        <v>7.6711282121907868E-3</v>
      </c>
      <c r="D893" s="320">
        <f>AVERAGE(C873:C893)</f>
        <v>2.8909093592513098E-3</v>
      </c>
      <c r="E893" s="318">
        <f>_xlfn.STDEV.S(C873:C893)</f>
        <v>7.7343867777097597E-3</v>
      </c>
      <c r="F893" s="318">
        <f>E893*(21/(21-1.5))</f>
        <v>8.3293396067643556E-3</v>
      </c>
      <c r="G893" s="318">
        <f>_xlfn.VAR.S(C873:C893)</f>
        <v>5.9820738827211555E-5</v>
      </c>
      <c r="H893" s="318">
        <f>G893*(21/(21-1))</f>
        <v>6.2811775768572135E-5</v>
      </c>
      <c r="I893" s="320">
        <f>(SUM(C830:C850)*1+SUM(C851:C871)*2+SUM(C872:C892)*3)/6</f>
        <v>6.209329221387147E-2</v>
      </c>
      <c r="J893" s="318">
        <f>IF(C893*O893&lt;&gt;0,C893,0)</f>
        <v>0</v>
      </c>
      <c r="K893" s="318" t="str">
        <f>IF(C893*O893=0,"",C893)</f>
        <v/>
      </c>
      <c r="O893" s="318">
        <f>IF(ISBLANK(L893),0,1)</f>
        <v>0</v>
      </c>
      <c r="P893" s="318">
        <f>IF(ISBLANK(M893),0,1)</f>
        <v>0</v>
      </c>
      <c r="Q893" s="318">
        <f>O893+P893</f>
        <v>0</v>
      </c>
      <c r="R893" s="318">
        <f>SUM(Q768:Q893)</f>
        <v>0</v>
      </c>
      <c r="S893" s="318">
        <f>R893/$X$2</f>
        <v>0</v>
      </c>
      <c r="T893" s="318">
        <f>IF(S893&gt;=$X$3,1,0)</f>
        <v>0</v>
      </c>
      <c r="U893" s="318">
        <f>O893*T893+P893*T893</f>
        <v>0</v>
      </c>
    </row>
    <row r="894" spans="1:21" s="318" customFormat="1" x14ac:dyDescent="0.2">
      <c r="A894" s="322">
        <v>37846</v>
      </c>
      <c r="B894" s="321">
        <v>148.779999</v>
      </c>
      <c r="C894" s="320">
        <f>LN(B894/B893)</f>
        <v>6.1352224699512455E-3</v>
      </c>
      <c r="D894" s="320">
        <f>AVERAGE(C874:C894)</f>
        <v>2.8285116590178543E-3</v>
      </c>
      <c r="E894" s="318">
        <f>_xlfn.STDEV.S(C874:C894)</f>
        <v>7.7010181456386665E-3</v>
      </c>
      <c r="F894" s="318">
        <f>E894*(21/(21-1.5))</f>
        <v>8.2934041568416411E-3</v>
      </c>
      <c r="G894" s="318">
        <f>_xlfn.VAR.S(C874:C894)</f>
        <v>5.9305680479456009E-5</v>
      </c>
      <c r="H894" s="318">
        <f>G894*(21/(21-1))</f>
        <v>6.227096450342881E-5</v>
      </c>
      <c r="I894" s="320">
        <f>(SUM(C831:C851)*1+SUM(C852:C872)*2+SUM(C873:C893)*3)/6</f>
        <v>6.2629305325874032E-2</v>
      </c>
      <c r="J894" s="318">
        <f>IF(C894*O894&lt;&gt;0,C894,0)</f>
        <v>0</v>
      </c>
      <c r="K894" s="318" t="str">
        <f>IF(C894*O894=0,"",C894)</f>
        <v/>
      </c>
      <c r="O894" s="318">
        <f>IF(ISBLANK(L894),0,1)</f>
        <v>0</v>
      </c>
      <c r="P894" s="318">
        <f>IF(ISBLANK(M894),0,1)</f>
        <v>0</v>
      </c>
      <c r="Q894" s="318">
        <f>O894+P894</f>
        <v>0</v>
      </c>
      <c r="R894" s="318">
        <f>SUM(Q769:Q894)</f>
        <v>0</v>
      </c>
      <c r="S894" s="318">
        <f>R894/$X$2</f>
        <v>0</v>
      </c>
      <c r="T894" s="318">
        <f>IF(S894&gt;=$X$3,1,0)</f>
        <v>0</v>
      </c>
      <c r="U894" s="318">
        <f>O894*T894+P894*T894</f>
        <v>0</v>
      </c>
    </row>
    <row r="895" spans="1:21" s="318" customFormat="1" x14ac:dyDescent="0.2">
      <c r="A895" s="322">
        <v>37847</v>
      </c>
      <c r="B895" s="321">
        <v>149.08000200000001</v>
      </c>
      <c r="C895" s="320">
        <f>LN(B895/B894)</f>
        <v>2.0143899848115371E-3</v>
      </c>
      <c r="D895" s="320">
        <f>AVERAGE(C875:C895)</f>
        <v>2.4512792568653881E-3</v>
      </c>
      <c r="E895" s="318">
        <f>_xlfn.STDEV.S(C875:C895)</f>
        <v>7.5275088141860099E-3</v>
      </c>
      <c r="F895" s="318">
        <f>E895*(21/(21-1.5))</f>
        <v>8.1065479537387793E-3</v>
      </c>
      <c r="G895" s="318">
        <f>_xlfn.VAR.S(C875:C895)</f>
        <v>5.6663388947648072E-5</v>
      </c>
      <c r="H895" s="318">
        <f>G895*(21/(21-1))</f>
        <v>5.9496558395030478E-5</v>
      </c>
      <c r="I895" s="320">
        <f>(SUM(C832:C852)*1+SUM(C853:C873)*2+SUM(C874:C894)*3)/6</f>
        <v>6.6357719618705124E-2</v>
      </c>
      <c r="J895" s="318">
        <f>IF(C895*O895&lt;&gt;0,C895,0)</f>
        <v>0</v>
      </c>
      <c r="K895" s="318" t="str">
        <f>IF(C895*O895=0,"",C895)</f>
        <v/>
      </c>
      <c r="O895" s="318">
        <f>IF(ISBLANK(L895),0,1)</f>
        <v>0</v>
      </c>
      <c r="P895" s="318">
        <f>IF(ISBLANK(M895),0,1)</f>
        <v>0</v>
      </c>
      <c r="Q895" s="318">
        <f>O895+P895</f>
        <v>0</v>
      </c>
      <c r="R895" s="318">
        <f>SUM(Q770:Q895)</f>
        <v>0</v>
      </c>
      <c r="S895" s="318">
        <f>R895/$X$2</f>
        <v>0</v>
      </c>
      <c r="T895" s="318">
        <f>IF(S895&gt;=$X$3,1,0)</f>
        <v>0</v>
      </c>
      <c r="U895" s="318">
        <f>O895*T895+P895*T895</f>
        <v>0</v>
      </c>
    </row>
    <row r="896" spans="1:21" s="318" customFormat="1" x14ac:dyDescent="0.2">
      <c r="A896" s="322">
        <v>37848</v>
      </c>
      <c r="B896" s="321">
        <v>150.33000200000001</v>
      </c>
      <c r="C896" s="320">
        <f>LN(B896/B895)</f>
        <v>8.3498029171339538E-3</v>
      </c>
      <c r="D896" s="320">
        <f>AVERAGE(C876:C896)</f>
        <v>3.2270375967049991E-3</v>
      </c>
      <c r="E896" s="318">
        <f>_xlfn.STDEV.S(C876:C896)</f>
        <v>7.2367828861979386E-3</v>
      </c>
      <c r="F896" s="318">
        <f>E896*(21/(21-1.5))</f>
        <v>7.7934584928285484E-3</v>
      </c>
      <c r="G896" s="318">
        <f>_xlfn.VAR.S(C876:C896)</f>
        <v>5.2371026541967372E-5</v>
      </c>
      <c r="H896" s="318">
        <f>G896*(21/(21-1))</f>
        <v>5.4989577869065741E-5</v>
      </c>
      <c r="I896" s="320">
        <f>(SUM(C833:C853)*1+SUM(C854:C874)*2+SUM(C875:C895)*3)/6</f>
        <v>6.4498226785091234E-2</v>
      </c>
      <c r="J896" s="318">
        <f>IF(C896*O896&lt;&gt;0,C896,0)</f>
        <v>0</v>
      </c>
      <c r="K896" s="318" t="str">
        <f>IF(C896*O896=0,"",C896)</f>
        <v/>
      </c>
      <c r="O896" s="318">
        <f>IF(ISBLANK(L896),0,1)</f>
        <v>0</v>
      </c>
      <c r="P896" s="318">
        <f>IF(ISBLANK(M896),0,1)</f>
        <v>0</v>
      </c>
      <c r="Q896" s="318">
        <f>O896+P896</f>
        <v>0</v>
      </c>
      <c r="R896" s="318">
        <f>SUM(Q771:Q896)</f>
        <v>0</v>
      </c>
      <c r="S896" s="318">
        <f>R896/$X$2</f>
        <v>0</v>
      </c>
      <c r="T896" s="318">
        <f>IF(S896&gt;=$X$3,1,0)</f>
        <v>0</v>
      </c>
      <c r="U896" s="318">
        <f>O896*T896+P896*T896</f>
        <v>0</v>
      </c>
    </row>
    <row r="897" spans="1:21" s="318" customFormat="1" x14ac:dyDescent="0.2">
      <c r="A897" s="322">
        <v>37851</v>
      </c>
      <c r="B897" s="321">
        <v>151.13999899999999</v>
      </c>
      <c r="C897" s="320">
        <f>LN(B897/B896)</f>
        <v>5.3736620323842849E-3</v>
      </c>
      <c r="D897" s="320">
        <f>AVERAGE(C877:C897)</f>
        <v>3.8333552578943236E-3</v>
      </c>
      <c r="E897" s="318">
        <f>_xlfn.STDEV.S(C877:C897)</f>
        <v>6.8273131781428752E-3</v>
      </c>
      <c r="F897" s="318">
        <f>E897*(21/(21-1.5))</f>
        <v>7.3524911149230963E-3</v>
      </c>
      <c r="G897" s="318">
        <f>_xlfn.VAR.S(C877:C897)</f>
        <v>4.6612205232443372E-5</v>
      </c>
      <c r="H897" s="318">
        <f>G897*(21/(21-1))</f>
        <v>4.8942815494065546E-5</v>
      </c>
      <c r="I897" s="320">
        <f>(SUM(C834:C854)*1+SUM(C855:C875)*2+SUM(C876:C896)*3)/6</f>
        <v>6.6322655756667917E-2</v>
      </c>
      <c r="J897" s="318">
        <f>IF(C897*O897&lt;&gt;0,C897,0)</f>
        <v>0</v>
      </c>
      <c r="K897" s="318" t="str">
        <f>IF(C897*O897=0,"",C897)</f>
        <v/>
      </c>
      <c r="O897" s="318">
        <f>IF(ISBLANK(L897),0,1)</f>
        <v>0</v>
      </c>
      <c r="P897" s="318">
        <f>IF(ISBLANK(M897),0,1)</f>
        <v>0</v>
      </c>
      <c r="Q897" s="318">
        <f>O897+P897</f>
        <v>0</v>
      </c>
      <c r="R897" s="318">
        <f>SUM(Q772:Q897)</f>
        <v>0</v>
      </c>
      <c r="S897" s="318">
        <f>R897/$X$2</f>
        <v>0</v>
      </c>
      <c r="T897" s="318">
        <f>IF(S897&gt;=$X$3,1,0)</f>
        <v>0</v>
      </c>
      <c r="U897" s="318">
        <f>O897*T897+P897*T897</f>
        <v>0</v>
      </c>
    </row>
    <row r="898" spans="1:21" s="318" customFormat="1" x14ac:dyDescent="0.2">
      <c r="A898" s="322">
        <v>37852</v>
      </c>
      <c r="B898" s="321">
        <v>151</v>
      </c>
      <c r="C898" s="320">
        <f>LN(B898/B897)</f>
        <v>-9.2671616126719476E-4</v>
      </c>
      <c r="D898" s="320">
        <f>AVERAGE(C878:C898)</f>
        <v>3.8268036152243863E-3</v>
      </c>
      <c r="E898" s="318">
        <f>_xlfn.STDEV.S(C878:C898)</f>
        <v>6.8320351938707339E-3</v>
      </c>
      <c r="F898" s="318">
        <f>E898*(21/(21-1.5))</f>
        <v>7.3575763626300208E-3</v>
      </c>
      <c r="G898" s="318">
        <f>_xlfn.VAR.S(C878:C898)</f>
        <v>4.6676704890288322E-5</v>
      </c>
      <c r="H898" s="318">
        <f>G898*(21/(21-1))</f>
        <v>4.9010540134802743E-5</v>
      </c>
      <c r="I898" s="320">
        <f>(SUM(C835:C855)*1+SUM(C856:C876)*2+SUM(C877:C897)*3)/6</f>
        <v>6.9111296812494852E-2</v>
      </c>
      <c r="J898" s="318">
        <f>IF(C898*O898&lt;&gt;0,C898,0)</f>
        <v>0</v>
      </c>
      <c r="K898" s="318" t="str">
        <f>IF(C898*O898=0,"",C898)</f>
        <v/>
      </c>
      <c r="O898" s="318">
        <f>IF(ISBLANK(L898),0,1)</f>
        <v>0</v>
      </c>
      <c r="P898" s="318">
        <f>IF(ISBLANK(M898),0,1)</f>
        <v>0</v>
      </c>
      <c r="Q898" s="318">
        <f>O898+P898</f>
        <v>0</v>
      </c>
      <c r="R898" s="318">
        <f>SUM(Q773:Q898)</f>
        <v>0</v>
      </c>
      <c r="S898" s="318">
        <f>R898/$X$2</f>
        <v>0</v>
      </c>
      <c r="T898" s="318">
        <f>IF(S898&gt;=$X$3,1,0)</f>
        <v>0</v>
      </c>
      <c r="U898" s="318">
        <f>O898*T898+P898*T898</f>
        <v>0</v>
      </c>
    </row>
    <row r="899" spans="1:21" s="318" customFormat="1" x14ac:dyDescent="0.2">
      <c r="A899" s="322">
        <v>37853</v>
      </c>
      <c r="B899" s="321">
        <v>149.86999499999999</v>
      </c>
      <c r="C899" s="320">
        <f>LN(B899/B898)</f>
        <v>-7.511618520267483E-3</v>
      </c>
      <c r="D899" s="320">
        <f>AVERAGE(C879:C899)</f>
        <v>3.5785896118799465E-3</v>
      </c>
      <c r="E899" s="318">
        <f>_xlfn.STDEV.S(C879:C899)</f>
        <v>7.1528774127866662E-3</v>
      </c>
      <c r="F899" s="318">
        <f>E899*(21/(21-1.5))</f>
        <v>7.7030987522317936E-3</v>
      </c>
      <c r="G899" s="318">
        <f>_xlfn.VAR.S(C879:C899)</f>
        <v>5.1163655282353672E-5</v>
      </c>
      <c r="H899" s="318">
        <f>G899*(21/(21-1))</f>
        <v>5.372183804647136E-5</v>
      </c>
      <c r="I899" s="320">
        <f>(SUM(C836:C856)*1+SUM(C857:C877)*2+SUM(C878:C898)*3)/6</f>
        <v>6.2784728485335936E-2</v>
      </c>
      <c r="J899" s="318">
        <f>IF(C899*O899&lt;&gt;0,C899,0)</f>
        <v>0</v>
      </c>
      <c r="K899" s="318" t="str">
        <f>IF(C899*O899=0,"",C899)</f>
        <v/>
      </c>
      <c r="O899" s="318">
        <f>IF(ISBLANK(L899),0,1)</f>
        <v>0</v>
      </c>
      <c r="P899" s="318">
        <f>IF(ISBLANK(M899),0,1)</f>
        <v>0</v>
      </c>
      <c r="Q899" s="318">
        <f>O899+P899</f>
        <v>0</v>
      </c>
      <c r="R899" s="318">
        <f>SUM(Q774:Q899)</f>
        <v>0</v>
      </c>
      <c r="S899" s="318">
        <f>R899/$X$2</f>
        <v>0</v>
      </c>
      <c r="T899" s="318">
        <f>IF(S899&gt;=$X$3,1,0)</f>
        <v>0</v>
      </c>
      <c r="U899" s="318">
        <f>O899*T899+P899*T899</f>
        <v>0</v>
      </c>
    </row>
    <row r="900" spans="1:21" s="318" customFormat="1" x14ac:dyDescent="0.2">
      <c r="A900" s="322">
        <v>37854</v>
      </c>
      <c r="B900" s="321">
        <v>151.979996</v>
      </c>
      <c r="C900" s="320">
        <f>LN(B900/B899)</f>
        <v>1.3980688627729217E-2</v>
      </c>
      <c r="D900" s="320">
        <f>AVERAGE(C880:C900)</f>
        <v>3.8996299379060496E-3</v>
      </c>
      <c r="E900" s="318">
        <f>_xlfn.STDEV.S(C880:C900)</f>
        <v>7.4696550085331858E-3</v>
      </c>
      <c r="F900" s="318">
        <f>E900*(21/(21-1.5))</f>
        <v>8.044243855343431E-3</v>
      </c>
      <c r="G900" s="318">
        <f>_xlfn.VAR.S(C880:C900)</f>
        <v>5.5795745946504914E-5</v>
      </c>
      <c r="H900" s="318">
        <f>G900*(21/(21-1))</f>
        <v>5.8585533243830164E-5</v>
      </c>
      <c r="I900" s="320">
        <f>(SUM(C837:C857)*1+SUM(C858:C878)*2+SUM(C879:C899)*3)/6</f>
        <v>6.3046528145571268E-2</v>
      </c>
      <c r="J900" s="318">
        <f>IF(C900*O900&lt;&gt;0,C900,0)</f>
        <v>0</v>
      </c>
      <c r="K900" s="318" t="str">
        <f>IF(C900*O900=0,"",C900)</f>
        <v/>
      </c>
      <c r="O900" s="318">
        <f>IF(ISBLANK(L900),0,1)</f>
        <v>0</v>
      </c>
      <c r="P900" s="318">
        <f>IF(ISBLANK(M900),0,1)</f>
        <v>0</v>
      </c>
      <c r="Q900" s="318">
        <f>O900+P900</f>
        <v>0</v>
      </c>
      <c r="R900" s="318">
        <f>SUM(Q775:Q900)</f>
        <v>0</v>
      </c>
      <c r="S900" s="318">
        <f>R900/$X$2</f>
        <v>0</v>
      </c>
      <c r="T900" s="318">
        <f>IF(S900&gt;=$X$3,1,0)</f>
        <v>0</v>
      </c>
      <c r="U900" s="318">
        <f>O900*T900+P900*T900</f>
        <v>0</v>
      </c>
    </row>
    <row r="901" spans="1:21" s="318" customFormat="1" x14ac:dyDescent="0.2">
      <c r="A901" s="322">
        <v>37855</v>
      </c>
      <c r="B901" s="321">
        <v>152.91999799999999</v>
      </c>
      <c r="C901" s="320">
        <f>LN(B901/B900)</f>
        <v>6.1659888270919599E-3</v>
      </c>
      <c r="D901" s="320">
        <f>AVERAGE(C881:C901)</f>
        <v>3.5414056505485131E-3</v>
      </c>
      <c r="E901" s="318">
        <f>_xlfn.STDEV.S(C881:C901)</f>
        <v>7.1502818605658726E-3</v>
      </c>
      <c r="F901" s="318">
        <f>E901*(21/(21-1.5))</f>
        <v>7.7003035421478625E-3</v>
      </c>
      <c r="G901" s="318">
        <f>_xlfn.VAR.S(C881:C901)</f>
        <v>5.1126530685537355E-5</v>
      </c>
      <c r="H901" s="318">
        <f>G901*(21/(21-1))</f>
        <v>5.3682857219814228E-5</v>
      </c>
      <c r="I901" s="320">
        <f>(SUM(C838:C858)*1+SUM(C859:C879)*2+SUM(C880:C900)*3)/6</f>
        <v>6.9321910013328089E-2</v>
      </c>
      <c r="J901" s="318">
        <f>IF(C901*O901&lt;&gt;0,C901,0)</f>
        <v>0</v>
      </c>
      <c r="K901" s="318" t="str">
        <f>IF(C901*O901=0,"",C901)</f>
        <v/>
      </c>
      <c r="O901" s="318">
        <f>IF(ISBLANK(L901),0,1)</f>
        <v>0</v>
      </c>
      <c r="P901" s="318">
        <f>IF(ISBLANK(M901),0,1)</f>
        <v>0</v>
      </c>
      <c r="Q901" s="318">
        <f>O901+P901</f>
        <v>0</v>
      </c>
      <c r="R901" s="318">
        <f>SUM(Q776:Q901)</f>
        <v>0</v>
      </c>
      <c r="S901" s="318">
        <f>R901/$X$2</f>
        <v>0</v>
      </c>
      <c r="T901" s="318">
        <f>IF(S901&gt;=$X$3,1,0)</f>
        <v>0</v>
      </c>
      <c r="U901" s="318">
        <f>O901*T901+P901*T901</f>
        <v>0</v>
      </c>
    </row>
    <row r="902" spans="1:21" s="318" customFormat="1" x14ac:dyDescent="0.2">
      <c r="A902" s="322">
        <v>37858</v>
      </c>
      <c r="B902" s="321">
        <v>151.470001</v>
      </c>
      <c r="C902" s="320">
        <f>LN(B902/B901)</f>
        <v>-9.5273036085765771E-3</v>
      </c>
      <c r="D902" s="320">
        <f>AVERAGE(C882:C902)</f>
        <v>3.0374371190632723E-3</v>
      </c>
      <c r="E902" s="318">
        <f>_xlfn.STDEV.S(C882:C902)</f>
        <v>7.6870379242960163E-3</v>
      </c>
      <c r="F902" s="318">
        <f>E902*(21/(21-1.5))</f>
        <v>8.2783485338572479E-3</v>
      </c>
      <c r="G902" s="318">
        <f>_xlfn.VAR.S(C882:C902)</f>
        <v>5.9090552049565205E-5</v>
      </c>
      <c r="H902" s="318">
        <f>G902*(21/(21-1))</f>
        <v>6.2045079652043472E-5</v>
      </c>
      <c r="I902" s="320">
        <f>(SUM(C839:C859)*1+SUM(C860:C880)*2+SUM(C881:C901)*3)/6</f>
        <v>7.423861469798497E-2</v>
      </c>
      <c r="J902" s="318">
        <f>IF(C902*O902&lt;&gt;0,C902,0)</f>
        <v>0</v>
      </c>
      <c r="K902" s="318" t="str">
        <f>IF(C902*O902=0,"",C902)</f>
        <v/>
      </c>
      <c r="O902" s="318">
        <f>IF(ISBLANK(L902),0,1)</f>
        <v>0</v>
      </c>
      <c r="P902" s="318">
        <f>IF(ISBLANK(M902),0,1)</f>
        <v>0</v>
      </c>
      <c r="Q902" s="318">
        <f>O902+P902</f>
        <v>0</v>
      </c>
      <c r="R902" s="318">
        <f>SUM(Q777:Q902)</f>
        <v>0</v>
      </c>
      <c r="S902" s="318">
        <f>R902/$X$2</f>
        <v>0</v>
      </c>
      <c r="T902" s="318">
        <f>IF(S902&gt;=$X$3,1,0)</f>
        <v>0</v>
      </c>
      <c r="U902" s="318">
        <f>O902*T902+P902*T902</f>
        <v>0</v>
      </c>
    </row>
    <row r="903" spans="1:21" s="318" customFormat="1" x14ac:dyDescent="0.2">
      <c r="A903" s="322">
        <v>37859</v>
      </c>
      <c r="B903" s="321">
        <v>150.5</v>
      </c>
      <c r="C903" s="320">
        <f>LN(B903/B902)</f>
        <v>-6.4245079519709772E-3</v>
      </c>
      <c r="D903" s="320">
        <f>AVERAGE(C883:C903)</f>
        <v>2.327768710020277E-3</v>
      </c>
      <c r="E903" s="318">
        <f>_xlfn.STDEV.S(C883:C903)</f>
        <v>7.8458834886047189E-3</v>
      </c>
      <c r="F903" s="318">
        <f>E903*(21/(21-1.5))</f>
        <v>8.4494129877281578E-3</v>
      </c>
      <c r="G903" s="318">
        <f>_xlfn.VAR.S(C883:C903)</f>
        <v>6.1557887716760161E-5</v>
      </c>
      <c r="H903" s="318">
        <f>G903*(21/(21-1))</f>
        <v>6.4635782102598173E-5</v>
      </c>
      <c r="I903" s="320">
        <f>(SUM(C840:C860)*1+SUM(C861:C881)*2+SUM(C882:C902)*3)/6</f>
        <v>6.7411104883919923E-2</v>
      </c>
      <c r="J903" s="318">
        <f>IF(C903*O903&lt;&gt;0,C903,0)</f>
        <v>0</v>
      </c>
      <c r="K903" s="318" t="str">
        <f>IF(C903*O903=0,"",C903)</f>
        <v/>
      </c>
      <c r="O903" s="318">
        <f>IF(ISBLANK(L903),0,1)</f>
        <v>0</v>
      </c>
      <c r="P903" s="318">
        <f>IF(ISBLANK(M903),0,1)</f>
        <v>0</v>
      </c>
      <c r="Q903" s="318">
        <f>O903+P903</f>
        <v>0</v>
      </c>
      <c r="R903" s="318">
        <f>SUM(Q778:Q903)</f>
        <v>0</v>
      </c>
      <c r="S903" s="318">
        <f>R903/$X$2</f>
        <v>0</v>
      </c>
      <c r="T903" s="318">
        <f>IF(S903&gt;=$X$3,1,0)</f>
        <v>0</v>
      </c>
      <c r="U903" s="318">
        <f>O903*T903+P903*T903</f>
        <v>0</v>
      </c>
    </row>
    <row r="904" spans="1:21" s="318" customFormat="1" x14ac:dyDescent="0.2">
      <c r="A904" s="322">
        <v>37860</v>
      </c>
      <c r="B904" s="321">
        <v>150.979996</v>
      </c>
      <c r="C904" s="320">
        <f>LN(B904/B903)</f>
        <v>3.1842670289726374E-3</v>
      </c>
      <c r="D904" s="320">
        <f>AVERAGE(C884:C904)</f>
        <v>2.0922388384720411E-3</v>
      </c>
      <c r="E904" s="318">
        <f>_xlfn.STDEV.S(C884:C904)</f>
        <v>7.7364588762380932E-3</v>
      </c>
      <c r="F904" s="318">
        <f>E904*(21/(21-1.5))</f>
        <v>8.3315710974871775E-3</v>
      </c>
      <c r="G904" s="318">
        <f>_xlfn.VAR.S(C884:C904)</f>
        <v>5.9852795943723178E-5</v>
      </c>
      <c r="H904" s="318">
        <f>G904*(21/(21-1))</f>
        <v>6.2845435740909337E-5</v>
      </c>
      <c r="I904" s="320">
        <f>(SUM(C841:C861)*1+SUM(C862:C882)*2+SUM(C883:C903)*3)/6</f>
        <v>5.9808734377556731E-2</v>
      </c>
      <c r="J904" s="318">
        <f>IF(C904*O904&lt;&gt;0,C904,0)</f>
        <v>0</v>
      </c>
      <c r="K904" s="318" t="str">
        <f>IF(C904*O904=0,"",C904)</f>
        <v/>
      </c>
      <c r="O904" s="318">
        <f>IF(ISBLANK(L904),0,1)</f>
        <v>0</v>
      </c>
      <c r="P904" s="318">
        <f>IF(ISBLANK(M904),0,1)</f>
        <v>0</v>
      </c>
      <c r="Q904" s="318">
        <f>O904+P904</f>
        <v>0</v>
      </c>
      <c r="R904" s="318">
        <f>SUM(Q779:Q904)</f>
        <v>0</v>
      </c>
      <c r="S904" s="318">
        <f>R904/$X$2</f>
        <v>0</v>
      </c>
      <c r="T904" s="318">
        <f>IF(S904&gt;=$X$3,1,0)</f>
        <v>0</v>
      </c>
      <c r="U904" s="318">
        <f>O904*T904+P904*T904</f>
        <v>0</v>
      </c>
    </row>
    <row r="905" spans="1:21" s="318" customFormat="1" x14ac:dyDescent="0.2">
      <c r="A905" s="322">
        <v>37861</v>
      </c>
      <c r="B905" s="321">
        <v>152.020004</v>
      </c>
      <c r="C905" s="320">
        <f>LN(B905/B904)</f>
        <v>6.8647662323181521E-3</v>
      </c>
      <c r="D905" s="320">
        <f>AVERAGE(C885:C905)</f>
        <v>2.6239065788036735E-3</v>
      </c>
      <c r="E905" s="318">
        <f>_xlfn.STDEV.S(C885:C905)</f>
        <v>7.6584360675288647E-3</v>
      </c>
      <c r="F905" s="318">
        <f>E905*(21/(21-1.5))</f>
        <v>8.2475465342618532E-3</v>
      </c>
      <c r="G905" s="318">
        <f>_xlfn.VAR.S(C885:C905)</f>
        <v>5.8651643000426983E-5</v>
      </c>
      <c r="H905" s="318">
        <f>G905*(21/(21-1))</f>
        <v>6.1584225150448333E-5</v>
      </c>
      <c r="I905" s="320">
        <f>(SUM(C842:C862)*1+SUM(C863:C883)*2+SUM(C884:C904)*3)/6</f>
        <v>6.1287710338796951E-2</v>
      </c>
      <c r="J905" s="318">
        <f>IF(C905*O905&lt;&gt;0,C905,0)</f>
        <v>0</v>
      </c>
      <c r="K905" s="318" t="str">
        <f>IF(C905*O905=0,"",C905)</f>
        <v/>
      </c>
      <c r="O905" s="318">
        <f>IF(ISBLANK(L905),0,1)</f>
        <v>0</v>
      </c>
      <c r="P905" s="318">
        <f>IF(ISBLANK(M905),0,1)</f>
        <v>0</v>
      </c>
      <c r="Q905" s="318">
        <f>O905+P905</f>
        <v>0</v>
      </c>
      <c r="R905" s="318">
        <f>SUM(Q780:Q905)</f>
        <v>0</v>
      </c>
      <c r="S905" s="318">
        <f>R905/$X$2</f>
        <v>0</v>
      </c>
      <c r="T905" s="318">
        <f>IF(S905&gt;=$X$3,1,0)</f>
        <v>0</v>
      </c>
      <c r="U905" s="318">
        <f>O905*T905+P905*T905</f>
        <v>0</v>
      </c>
    </row>
    <row r="906" spans="1:21" s="318" customFormat="1" x14ac:dyDescent="0.2">
      <c r="A906" s="322">
        <v>37862</v>
      </c>
      <c r="B906" s="321">
        <v>152.91000399999999</v>
      </c>
      <c r="C906" s="320">
        <f>LN(B906/B905)</f>
        <v>5.8374217290169403E-3</v>
      </c>
      <c r="D906" s="320">
        <f>AVERAGE(C886:C906)</f>
        <v>2.421071751398835E-3</v>
      </c>
      <c r="E906" s="318">
        <f>_xlfn.STDEV.S(C886:C906)</f>
        <v>7.5054951000660692E-3</v>
      </c>
      <c r="F906" s="318">
        <f>E906*(21/(21-1.5))</f>
        <v>8.0828408769942281E-3</v>
      </c>
      <c r="G906" s="318">
        <f>_xlfn.VAR.S(C886:C906)</f>
        <v>5.6332456697115776E-5</v>
      </c>
      <c r="H906" s="318">
        <f>G906*(21/(21-1))</f>
        <v>5.914907953197157E-5</v>
      </c>
      <c r="I906" s="320">
        <f>(SUM(C843:C863)*1+SUM(C864:C884)*2+SUM(C885:C905)*3)/6</f>
        <v>7.0427160993052795E-2</v>
      </c>
      <c r="J906" s="318">
        <f>IF(C906*O906&lt;&gt;0,C906,0)</f>
        <v>0</v>
      </c>
      <c r="K906" s="318" t="str">
        <f>IF(C906*O906=0,"",C906)</f>
        <v/>
      </c>
      <c r="O906" s="318">
        <f>IF(ISBLANK(L906),0,1)</f>
        <v>0</v>
      </c>
      <c r="P906" s="318">
        <f>IF(ISBLANK(M906),0,1)</f>
        <v>0</v>
      </c>
      <c r="Q906" s="318">
        <f>O906+P906</f>
        <v>0</v>
      </c>
      <c r="R906" s="318">
        <f>SUM(Q781:Q906)</f>
        <v>0</v>
      </c>
      <c r="S906" s="318">
        <f>R906/$X$2</f>
        <v>0</v>
      </c>
      <c r="T906" s="318">
        <f>IF(S906&gt;=$X$3,1,0)</f>
        <v>0</v>
      </c>
      <c r="U906" s="318">
        <f>O906*T906+P906*T906</f>
        <v>0</v>
      </c>
    </row>
    <row r="907" spans="1:21" s="318" customFormat="1" x14ac:dyDescent="0.2">
      <c r="A907" s="322">
        <v>37865</v>
      </c>
      <c r="B907" s="321">
        <v>154.94000199999999</v>
      </c>
      <c r="C907" s="320">
        <f>LN(B907/B906)</f>
        <v>1.3188418932740593E-2</v>
      </c>
      <c r="D907" s="320">
        <f>AVERAGE(C887:C907)</f>
        <v>2.6802646040207843E-3</v>
      </c>
      <c r="E907" s="318">
        <f>_xlfn.STDEV.S(C887:C907)</f>
        <v>7.7872522694073425E-3</v>
      </c>
      <c r="F907" s="318">
        <f>E907*(21/(21-1.5))</f>
        <v>8.3862716747463689E-3</v>
      </c>
      <c r="G907" s="318">
        <f>_xlfn.VAR.S(C887:C907)</f>
        <v>6.0641297907389808E-5</v>
      </c>
      <c r="H907" s="318">
        <f>G907*(21/(21-1))</f>
        <v>6.3673362802759296E-5</v>
      </c>
      <c r="I907" s="320">
        <f>(SUM(C844:C864)*1+SUM(C865:C885)*2+SUM(C886:C906)*3)/6</f>
        <v>6.4343488791419337E-2</v>
      </c>
      <c r="J907" s="318">
        <f>IF(C907*O907&lt;&gt;0,C907,0)</f>
        <v>0</v>
      </c>
      <c r="K907" s="318" t="str">
        <f>IF(C907*O907=0,"",C907)</f>
        <v/>
      </c>
      <c r="O907" s="318">
        <f>IF(ISBLANK(L907),0,1)</f>
        <v>0</v>
      </c>
      <c r="P907" s="318">
        <f>IF(ISBLANK(M907),0,1)</f>
        <v>0</v>
      </c>
      <c r="Q907" s="318">
        <f>O907+P907</f>
        <v>0</v>
      </c>
      <c r="R907" s="318">
        <f>SUM(Q782:Q907)</f>
        <v>0</v>
      </c>
      <c r="S907" s="318">
        <f>R907/$X$2</f>
        <v>0</v>
      </c>
      <c r="T907" s="318">
        <f>IF(S907&gt;=$X$3,1,0)</f>
        <v>0</v>
      </c>
      <c r="U907" s="318">
        <f>O907*T907+P907*T907</f>
        <v>0</v>
      </c>
    </row>
    <row r="908" spans="1:21" s="318" customFormat="1" x14ac:dyDescent="0.2">
      <c r="A908" s="322">
        <v>37866</v>
      </c>
      <c r="B908" s="321">
        <v>154.61000100000001</v>
      </c>
      <c r="C908" s="320">
        <f>LN(B908/B907)</f>
        <v>-2.132134529588668E-3</v>
      </c>
      <c r="D908" s="320">
        <f>AVERAGE(C888:C908)</f>
        <v>2.8036075740943164E-3</v>
      </c>
      <c r="E908" s="318">
        <f>_xlfn.STDEV.S(C888:C908)</f>
        <v>7.6839675665350791E-3</v>
      </c>
      <c r="F908" s="318">
        <f>E908*(21/(21-1.5))</f>
        <v>8.2750419947300851E-3</v>
      </c>
      <c r="G908" s="318">
        <f>_xlfn.VAR.S(C888:C908)</f>
        <v>5.9043357563563031E-5</v>
      </c>
      <c r="H908" s="318">
        <f>G908*(21/(21-1))</f>
        <v>6.1995525441741188E-5</v>
      </c>
      <c r="I908" s="320">
        <f>(SUM(C845:C865)*1+SUM(C866:C886)*2+SUM(C887:C907)*3)/6</f>
        <v>6.8335737093986146E-2</v>
      </c>
      <c r="J908" s="318">
        <f>IF(C908*O908&lt;&gt;0,C908,0)</f>
        <v>0</v>
      </c>
      <c r="K908" s="318" t="str">
        <f>IF(C908*O908=0,"",C908)</f>
        <v/>
      </c>
      <c r="O908" s="318">
        <f>IF(ISBLANK(L908),0,1)</f>
        <v>0</v>
      </c>
      <c r="P908" s="318">
        <f>IF(ISBLANK(M908),0,1)</f>
        <v>0</v>
      </c>
      <c r="Q908" s="318">
        <f>O908+P908</f>
        <v>0</v>
      </c>
      <c r="R908" s="318">
        <f>SUM(Q783:Q908)</f>
        <v>0</v>
      </c>
      <c r="S908" s="318">
        <f>R908/$X$2</f>
        <v>0</v>
      </c>
      <c r="T908" s="318">
        <f>IF(S908&gt;=$X$3,1,0)</f>
        <v>0</v>
      </c>
      <c r="U908" s="318">
        <f>O908*T908+P908*T908</f>
        <v>0</v>
      </c>
    </row>
    <row r="909" spans="1:21" s="318" customFormat="1" x14ac:dyDescent="0.2">
      <c r="A909" s="322">
        <v>37867</v>
      </c>
      <c r="B909" s="321">
        <v>155.91999799999999</v>
      </c>
      <c r="C909" s="320">
        <f>LN(B909/B908)</f>
        <v>8.4372187898241087E-3</v>
      </c>
      <c r="D909" s="320">
        <f>AVERAGE(C889:C909)</f>
        <v>2.8895569053568777E-3</v>
      </c>
      <c r="E909" s="318">
        <f>_xlfn.STDEV.S(C889:C909)</f>
        <v>7.7388333724221327E-3</v>
      </c>
      <c r="F909" s="318">
        <f>E909*(21/(21-1.5))</f>
        <v>8.3341282472238348E-3</v>
      </c>
      <c r="G909" s="318">
        <f>_xlfn.VAR.S(C889:C909)</f>
        <v>5.9889541966114526E-5</v>
      </c>
      <c r="H909" s="318">
        <f>G909*(21/(21-1))</f>
        <v>6.2884019064420252E-5</v>
      </c>
      <c r="I909" s="320">
        <f>(SUM(C846:C866)*1+SUM(C867:C887)*2+SUM(C888:C908)*3)/6</f>
        <v>6.3853451725846555E-2</v>
      </c>
      <c r="J909" s="318">
        <f>IF(C909*O909&lt;&gt;0,C909,0)</f>
        <v>0</v>
      </c>
      <c r="K909" s="318" t="str">
        <f>IF(C909*O909=0,"",C909)</f>
        <v/>
      </c>
      <c r="O909" s="318">
        <f>IF(ISBLANK(L909),0,1)</f>
        <v>0</v>
      </c>
      <c r="P909" s="318">
        <f>IF(ISBLANK(M909),0,1)</f>
        <v>0</v>
      </c>
      <c r="Q909" s="318">
        <f>O909+P909</f>
        <v>0</v>
      </c>
      <c r="R909" s="318">
        <f>SUM(Q784:Q909)</f>
        <v>0</v>
      </c>
      <c r="S909" s="318">
        <f>R909/$X$2</f>
        <v>0</v>
      </c>
      <c r="T909" s="318">
        <f>IF(S909&gt;=$X$3,1,0)</f>
        <v>0</v>
      </c>
      <c r="U909" s="318">
        <f>O909*T909+P909*T909</f>
        <v>0</v>
      </c>
    </row>
    <row r="910" spans="1:21" s="318" customFormat="1" x14ac:dyDescent="0.2">
      <c r="A910" s="322">
        <v>37868</v>
      </c>
      <c r="B910" s="321">
        <v>156.550003</v>
      </c>
      <c r="C910" s="320">
        <f>LN(B910/B909)</f>
        <v>4.0324245634066717E-3</v>
      </c>
      <c r="D910" s="320">
        <f>AVERAGE(C890:C910)</f>
        <v>3.5446291149078091E-3</v>
      </c>
      <c r="E910" s="318">
        <f>_xlfn.STDEV.S(C890:C910)</f>
        <v>7.1797678918339393E-3</v>
      </c>
      <c r="F910" s="318">
        <f>E910*(21/(21-1.5))</f>
        <v>7.7320577296673184E-3</v>
      </c>
      <c r="G910" s="318">
        <f>_xlfn.VAR.S(C890:C910)</f>
        <v>5.1549066980609573E-5</v>
      </c>
      <c r="H910" s="318">
        <f>G910*(21/(21-1))</f>
        <v>5.4126520329640055E-5</v>
      </c>
      <c r="I910" s="320">
        <f>(SUM(C847:C867)*1+SUM(C868:C888)*2+SUM(C889:C909)*3)/6</f>
        <v>6.2689615243616284E-2</v>
      </c>
      <c r="J910" s="318">
        <f>IF(C910*O910&lt;&gt;0,C910,0)</f>
        <v>0</v>
      </c>
      <c r="K910" s="318" t="str">
        <f>IF(C910*O910=0,"",C910)</f>
        <v/>
      </c>
      <c r="O910" s="318">
        <f>IF(ISBLANK(L910),0,1)</f>
        <v>0</v>
      </c>
      <c r="P910" s="318">
        <f>IF(ISBLANK(M910),0,1)</f>
        <v>0</v>
      </c>
      <c r="Q910" s="318">
        <f>O910+P910</f>
        <v>0</v>
      </c>
      <c r="R910" s="318">
        <f>SUM(Q785:Q910)</f>
        <v>0</v>
      </c>
      <c r="S910" s="318">
        <f>R910/$X$2</f>
        <v>0</v>
      </c>
      <c r="T910" s="318">
        <f>IF(S910&gt;=$X$3,1,0)</f>
        <v>0</v>
      </c>
      <c r="U910" s="318">
        <f>O910*T910+P910*T910</f>
        <v>0</v>
      </c>
    </row>
    <row r="911" spans="1:21" s="318" customFormat="1" x14ac:dyDescent="0.2">
      <c r="A911" s="322">
        <v>37869</v>
      </c>
      <c r="B911" s="321">
        <v>155.21000699999999</v>
      </c>
      <c r="C911" s="320">
        <f>LN(B911/B910)</f>
        <v>-8.5963831723421986E-3</v>
      </c>
      <c r="D911" s="320">
        <f>AVERAGE(C891:C911)</f>
        <v>3.3322969412544808E-3</v>
      </c>
      <c r="E911" s="318">
        <f>_xlfn.STDEV.S(C891:C911)</f>
        <v>7.4780513773093473E-3</v>
      </c>
      <c r="F911" s="318">
        <f>E911*(21/(21-1.5))</f>
        <v>8.0532860986408349E-3</v>
      </c>
      <c r="G911" s="318">
        <f>_xlfn.VAR.S(C891:C911)</f>
        <v>5.5921252401678221E-5</v>
      </c>
      <c r="H911" s="318">
        <f>G911*(21/(21-1))</f>
        <v>5.8717315021762135E-5</v>
      </c>
      <c r="I911" s="320">
        <f>(SUM(C848:C868)*1+SUM(C869:C889)*2+SUM(C890:C910)*3)/6</f>
        <v>6.4681378951667826E-2</v>
      </c>
      <c r="J911" s="318">
        <f>IF(C911*O911&lt;&gt;0,C911,0)</f>
        <v>0</v>
      </c>
      <c r="K911" s="318" t="str">
        <f>IF(C911*O911=0,"",C911)</f>
        <v/>
      </c>
      <c r="O911" s="318">
        <f>IF(ISBLANK(L911),0,1)</f>
        <v>0</v>
      </c>
      <c r="P911" s="318">
        <f>IF(ISBLANK(M911),0,1)</f>
        <v>0</v>
      </c>
      <c r="Q911" s="318">
        <f>O911+P911</f>
        <v>0</v>
      </c>
      <c r="R911" s="318">
        <f>SUM(Q786:Q911)</f>
        <v>0</v>
      </c>
      <c r="S911" s="318">
        <f>R911/$X$2</f>
        <v>0</v>
      </c>
      <c r="T911" s="318">
        <f>IF(S911&gt;=$X$3,1,0)</f>
        <v>0</v>
      </c>
      <c r="U911" s="318">
        <f>O911*T911+P911*T911</f>
        <v>0</v>
      </c>
    </row>
    <row r="912" spans="1:21" s="318" customFormat="1" x14ac:dyDescent="0.2">
      <c r="A912" s="322">
        <v>37872</v>
      </c>
      <c r="B912" s="321">
        <v>156.08999600000001</v>
      </c>
      <c r="C912" s="320">
        <f>LN(B912/B911)</f>
        <v>5.6536545808014323E-3</v>
      </c>
      <c r="D912" s="320">
        <f>AVERAGE(C892:C912)</f>
        <v>2.7924072585590169E-3</v>
      </c>
      <c r="E912" s="318">
        <f>_xlfn.STDEV.S(C892:C912)</f>
        <v>6.8232076425862754E-3</v>
      </c>
      <c r="F912" s="318">
        <f>E912*(21/(21-1.5))</f>
        <v>7.3480697689390657E-3</v>
      </c>
      <c r="G912" s="318">
        <f>_xlfn.VAR.S(C892:C912)</f>
        <v>4.6556162533847756E-5</v>
      </c>
      <c r="H912" s="318">
        <f>G912*(21/(21-1))</f>
        <v>4.8883970660540144E-5</v>
      </c>
      <c r="I912" s="320">
        <f>(SUM(C849:C869)*1+SUM(C870:C890)*2+SUM(C891:C911)*3)/6</f>
        <v>5.9244920755143725E-2</v>
      </c>
      <c r="J912" s="318">
        <f>IF(C912*O912&lt;&gt;0,C912,0)</f>
        <v>0</v>
      </c>
      <c r="K912" s="318" t="str">
        <f>IF(C912*O912=0,"",C912)</f>
        <v/>
      </c>
      <c r="O912" s="318">
        <f>IF(ISBLANK(L912),0,1)</f>
        <v>0</v>
      </c>
      <c r="P912" s="318">
        <f>IF(ISBLANK(M912),0,1)</f>
        <v>0</v>
      </c>
      <c r="Q912" s="318">
        <f>O912+P912</f>
        <v>0</v>
      </c>
      <c r="R912" s="318">
        <f>SUM(Q787:Q912)</f>
        <v>0</v>
      </c>
      <c r="S912" s="318">
        <f>R912/$X$2</f>
        <v>0</v>
      </c>
      <c r="T912" s="318">
        <f>IF(S912&gt;=$X$3,1,0)</f>
        <v>0</v>
      </c>
      <c r="U912" s="318">
        <f>O912*T912+P912*T912</f>
        <v>0</v>
      </c>
    </row>
    <row r="913" spans="1:21" s="318" customFormat="1" x14ac:dyDescent="0.2">
      <c r="A913" s="322">
        <v>37873</v>
      </c>
      <c r="B913" s="321">
        <v>155.66999799999999</v>
      </c>
      <c r="C913" s="320">
        <f>LN(B913/B912)</f>
        <v>-2.6943691440131229E-3</v>
      </c>
      <c r="D913" s="320">
        <f>AVERAGE(C893:C913)</f>
        <v>2.8131438971593951E-3</v>
      </c>
      <c r="E913" s="318">
        <f>_xlfn.STDEV.S(C893:C913)</f>
        <v>6.8049465109038853E-3</v>
      </c>
      <c r="F913" s="318">
        <f>E913*(21/(21-1.5))</f>
        <v>7.3284039348195688E-3</v>
      </c>
      <c r="G913" s="318">
        <f>_xlfn.VAR.S(C893:C913)</f>
        <v>4.6307297016262959E-5</v>
      </c>
      <c r="H913" s="318">
        <f>G913*(21/(21-1))</f>
        <v>4.8622661867076109E-5</v>
      </c>
      <c r="I913" s="320">
        <f>(SUM(C850:C870)*1+SUM(C871:C891)*2+SUM(C892:C912)*3)/6</f>
        <v>6.2522394341027451E-2</v>
      </c>
      <c r="J913" s="318">
        <f>IF(C913*O913&lt;&gt;0,C913,0)</f>
        <v>0</v>
      </c>
      <c r="K913" s="318" t="str">
        <f>IF(C913*O913=0,"",C913)</f>
        <v/>
      </c>
      <c r="O913" s="318">
        <f>IF(ISBLANK(L913),0,1)</f>
        <v>0</v>
      </c>
      <c r="P913" s="318">
        <f>IF(ISBLANK(M913),0,1)</f>
        <v>0</v>
      </c>
      <c r="Q913" s="318">
        <f>O913+P913</f>
        <v>0</v>
      </c>
      <c r="R913" s="318">
        <f>SUM(Q788:Q913)</f>
        <v>0</v>
      </c>
      <c r="S913" s="318">
        <f>R913/$X$2</f>
        <v>0</v>
      </c>
      <c r="T913" s="318">
        <f>IF(S913&gt;=$X$3,1,0)</f>
        <v>0</v>
      </c>
      <c r="U913" s="318">
        <f>O913*T913+P913*T913</f>
        <v>0</v>
      </c>
    </row>
    <row r="914" spans="1:21" s="318" customFormat="1" x14ac:dyDescent="0.2">
      <c r="A914" s="322">
        <v>37874</v>
      </c>
      <c r="B914" s="321">
        <v>153.470001</v>
      </c>
      <c r="C914" s="320">
        <f>LN(B914/B913)</f>
        <v>-1.4233254497132194E-2</v>
      </c>
      <c r="D914" s="320">
        <f>AVERAGE(C894:C914)</f>
        <v>1.7700780538583011E-3</v>
      </c>
      <c r="E914" s="318">
        <f>_xlfn.STDEV.S(C894:C914)</f>
        <v>7.6494376051915898E-3</v>
      </c>
      <c r="F914" s="318">
        <f>E914*(21/(21-1.5))</f>
        <v>8.237855882514019E-3</v>
      </c>
      <c r="G914" s="318">
        <f>_xlfn.VAR.S(C894:C914)</f>
        <v>5.8513895675719248E-5</v>
      </c>
      <c r="H914" s="318">
        <f>G914*(21/(21-1))</f>
        <v>6.1439590459505216E-5</v>
      </c>
      <c r="I914" s="320">
        <f>(SUM(C851:C871)*1+SUM(C872:C892)*2+SUM(C893:C913)*3)/6</f>
        <v>5.7016000937364364E-2</v>
      </c>
      <c r="J914" s="318">
        <f>IF(C914*O914&lt;&gt;0,C914,0)</f>
        <v>0</v>
      </c>
      <c r="K914" s="318" t="str">
        <f>IF(C914*O914=0,"",C914)</f>
        <v/>
      </c>
      <c r="O914" s="318">
        <f>IF(ISBLANK(L914),0,1)</f>
        <v>0</v>
      </c>
      <c r="P914" s="318">
        <f>IF(ISBLANK(M914),0,1)</f>
        <v>0</v>
      </c>
      <c r="Q914" s="318">
        <f>O914+P914</f>
        <v>0</v>
      </c>
      <c r="R914" s="318">
        <f>SUM(Q789:Q914)</f>
        <v>0</v>
      </c>
      <c r="S914" s="318">
        <f>R914/$X$2</f>
        <v>0</v>
      </c>
      <c r="T914" s="318">
        <f>IF(S914&gt;=$X$3,1,0)</f>
        <v>0</v>
      </c>
      <c r="U914" s="318">
        <f>O914*T914+P914*T914</f>
        <v>0</v>
      </c>
    </row>
    <row r="915" spans="1:21" s="318" customFormat="1" x14ac:dyDescent="0.2">
      <c r="A915" s="322">
        <v>37875</v>
      </c>
      <c r="B915" s="321">
        <v>152.529999</v>
      </c>
      <c r="C915" s="320">
        <f>LN(B915/B914)</f>
        <v>-6.143823247180445E-3</v>
      </c>
      <c r="D915" s="320">
        <f>AVERAGE(C895:C915)</f>
        <v>1.1853615911377447E-3</v>
      </c>
      <c r="E915" s="318">
        <f>_xlfn.STDEV.S(C895:C915)</f>
        <v>7.7674754630005591E-3</v>
      </c>
      <c r="F915" s="318">
        <f>E915*(21/(21-1.5))</f>
        <v>8.3649735755390638E-3</v>
      </c>
      <c r="G915" s="318">
        <f>_xlfn.VAR.S(C895:C915)</f>
        <v>6.0333675068315748E-5</v>
      </c>
      <c r="H915" s="318">
        <f>G915*(21/(21-1))</f>
        <v>6.3350358821731532E-5</v>
      </c>
      <c r="I915" s="320">
        <f>(SUM(C852:C872)*1+SUM(C873:C893)*2+SUM(C894:C914)*3)/6</f>
        <v>4.7625927820481612E-2</v>
      </c>
      <c r="J915" s="318">
        <f>IF(C915*O915&lt;&gt;0,C915,0)</f>
        <v>0</v>
      </c>
      <c r="K915" s="318" t="str">
        <f>IF(C915*O915=0,"",C915)</f>
        <v/>
      </c>
      <c r="O915" s="318">
        <f>IF(ISBLANK(L915),0,1)</f>
        <v>0</v>
      </c>
      <c r="P915" s="318">
        <f>IF(ISBLANK(M915),0,1)</f>
        <v>0</v>
      </c>
      <c r="Q915" s="318">
        <f>O915+P915</f>
        <v>0</v>
      </c>
      <c r="R915" s="318">
        <f>SUM(Q790:Q915)</f>
        <v>0</v>
      </c>
      <c r="S915" s="318">
        <f>R915/$X$2</f>
        <v>0</v>
      </c>
      <c r="T915" s="318">
        <f>IF(S915&gt;=$X$3,1,0)</f>
        <v>0</v>
      </c>
      <c r="U915" s="318">
        <f>O915*T915+P915*T915</f>
        <v>0</v>
      </c>
    </row>
    <row r="916" spans="1:21" s="318" customFormat="1" x14ac:dyDescent="0.2">
      <c r="A916" s="322">
        <v>37876</v>
      </c>
      <c r="B916" s="321">
        <v>151.11999499999999</v>
      </c>
      <c r="C916" s="320">
        <f>LN(B916/B915)</f>
        <v>-9.287101348790093E-3</v>
      </c>
      <c r="D916" s="320">
        <f>AVERAGE(C896:C916)</f>
        <v>6.4719533715671448E-4</v>
      </c>
      <c r="E916" s="318">
        <f>_xlfn.STDEV.S(C896:C916)</f>
        <v>8.0918990727194447E-3</v>
      </c>
      <c r="F916" s="318">
        <f>E916*(21/(21-1.5))</f>
        <v>8.7143528475440175E-3</v>
      </c>
      <c r="G916" s="318">
        <f>_xlfn.VAR.S(C896:C916)</f>
        <v>6.5478830603077812E-5</v>
      </c>
      <c r="H916" s="318">
        <f>G916*(21/(21-1))</f>
        <v>6.875277213323171E-5</v>
      </c>
      <c r="I916" s="320">
        <f>(SUM(C853:C873)*1+SUM(C874:C894)*2+SUM(C895:C915)*3)/6</f>
        <v>4.4233650030110039E-2</v>
      </c>
      <c r="J916" s="318">
        <f>IF(C916*O916&lt;&gt;0,C916,0)</f>
        <v>0</v>
      </c>
      <c r="K916" s="318" t="str">
        <f>IF(C916*O916=0,"",C916)</f>
        <v/>
      </c>
      <c r="O916" s="318">
        <f>IF(ISBLANK(L916),0,1)</f>
        <v>0</v>
      </c>
      <c r="P916" s="318">
        <f>IF(ISBLANK(M916),0,1)</f>
        <v>0</v>
      </c>
      <c r="Q916" s="318">
        <f>O916+P916</f>
        <v>0</v>
      </c>
      <c r="R916" s="318">
        <f>SUM(Q791:Q916)</f>
        <v>0</v>
      </c>
      <c r="S916" s="318">
        <f>R916/$X$2</f>
        <v>0</v>
      </c>
      <c r="T916" s="318">
        <f>IF(S916&gt;=$X$3,1,0)</f>
        <v>0</v>
      </c>
      <c r="U916" s="318">
        <f>O916*T916+P916*T916</f>
        <v>0</v>
      </c>
    </row>
    <row r="917" spans="1:21" s="318" customFormat="1" x14ac:dyDescent="0.2">
      <c r="A917" s="322">
        <v>37879</v>
      </c>
      <c r="B917" s="321">
        <v>152.679993</v>
      </c>
      <c r="C917" s="320">
        <f>LN(B917/B916)</f>
        <v>1.0269991922539301E-2</v>
      </c>
      <c r="D917" s="320">
        <f>AVERAGE(C897:C917)</f>
        <v>7.3863290884268332E-4</v>
      </c>
      <c r="E917" s="318">
        <f>_xlfn.STDEV.S(C897:C917)</f>
        <v>8.1935007330025053E-3</v>
      </c>
      <c r="F917" s="318">
        <f>E917*(21/(21-1.5))</f>
        <v>8.823770020156543E-3</v>
      </c>
      <c r="G917" s="318">
        <f>_xlfn.VAR.S(C897:C917)</f>
        <v>6.7133454261712592E-5</v>
      </c>
      <c r="H917" s="318">
        <f>G917*(21/(21-1))</f>
        <v>7.0490126974798227E-5</v>
      </c>
      <c r="I917" s="320">
        <f>(SUM(C854:C874)*1+SUM(C875:C895)*2+SUM(C896:C916)*3)/6</f>
        <v>3.6731933016329939E-2</v>
      </c>
      <c r="J917" s="318">
        <f>IF(C917*O917&lt;&gt;0,C917,0)</f>
        <v>0</v>
      </c>
      <c r="K917" s="318" t="str">
        <f>IF(C917*O917=0,"",C917)</f>
        <v/>
      </c>
      <c r="O917" s="318">
        <f>IF(ISBLANK(L917),0,1)</f>
        <v>0</v>
      </c>
      <c r="P917" s="318">
        <f>IF(ISBLANK(M917),0,1)</f>
        <v>0</v>
      </c>
      <c r="Q917" s="318">
        <f>O917+P917</f>
        <v>0</v>
      </c>
      <c r="R917" s="318">
        <f>SUM(Q792:Q917)</f>
        <v>0</v>
      </c>
      <c r="S917" s="318">
        <f>R917/$X$2</f>
        <v>0</v>
      </c>
      <c r="T917" s="318">
        <f>IF(S917&gt;=$X$3,1,0)</f>
        <v>0</v>
      </c>
      <c r="U917" s="318">
        <f>O917*T917+P917*T917</f>
        <v>0</v>
      </c>
    </row>
    <row r="918" spans="1:21" s="318" customFormat="1" x14ac:dyDescent="0.2">
      <c r="A918" s="322">
        <v>37880</v>
      </c>
      <c r="B918" s="321">
        <v>153.470001</v>
      </c>
      <c r="C918" s="320">
        <f>LN(B918/B917)</f>
        <v>5.1609326734311902E-3</v>
      </c>
      <c r="D918" s="320">
        <f>AVERAGE(C898:C918)</f>
        <v>7.2850293936872605E-4</v>
      </c>
      <c r="E918" s="318">
        <f>_xlfn.STDEV.S(C898:C918)</f>
        <v>8.1876131153228674E-3</v>
      </c>
      <c r="F918" s="318">
        <f>E918*(21/(21-1.5))</f>
        <v>8.8174295088092412E-3</v>
      </c>
      <c r="G918" s="318">
        <f>_xlfn.VAR.S(C898:C918)</f>
        <v>6.7037008526207018E-5</v>
      </c>
      <c r="H918" s="318">
        <f>G918*(21/(21-1))</f>
        <v>7.0388858952517367E-5</v>
      </c>
      <c r="I918" s="320">
        <f>(SUM(C855:C875)*1+SUM(C876:C896)*2+SUM(C897:C917)*3)/6</f>
        <v>3.9740156328657031E-2</v>
      </c>
      <c r="J918" s="318">
        <f>IF(C918*O918&lt;&gt;0,C918,0)</f>
        <v>0</v>
      </c>
      <c r="K918" s="318" t="str">
        <f>IF(C918*O918=0,"",C918)</f>
        <v/>
      </c>
      <c r="O918" s="318">
        <f>IF(ISBLANK(L918),0,1)</f>
        <v>0</v>
      </c>
      <c r="P918" s="318">
        <f>IF(ISBLANK(M918),0,1)</f>
        <v>0</v>
      </c>
      <c r="Q918" s="318">
        <f>O918+P918</f>
        <v>0</v>
      </c>
      <c r="R918" s="318">
        <f>SUM(Q793:Q918)</f>
        <v>0</v>
      </c>
      <c r="S918" s="318">
        <f>R918/$X$2</f>
        <v>0</v>
      </c>
      <c r="T918" s="318">
        <f>IF(S918&gt;=$X$3,1,0)</f>
        <v>0</v>
      </c>
      <c r="U918" s="318">
        <f>O918*T918+P918*T918</f>
        <v>0</v>
      </c>
    </row>
    <row r="919" spans="1:21" s="318" customFormat="1" x14ac:dyDescent="0.2">
      <c r="A919" s="322">
        <v>37881</v>
      </c>
      <c r="B919" s="321">
        <v>153.83999600000001</v>
      </c>
      <c r="C919" s="320">
        <f>LN(B919/B918)</f>
        <v>2.4079605765490284E-3</v>
      </c>
      <c r="D919" s="320">
        <f>AVERAGE(C899:C919)</f>
        <v>8.8729706974092755E-4</v>
      </c>
      <c r="E919" s="318">
        <f>_xlfn.STDEV.S(C899:C919)</f>
        <v>8.1862429450739477E-3</v>
      </c>
      <c r="F919" s="318">
        <f>E919*(21/(21-1.5))</f>
        <v>8.8159539408488672E-3</v>
      </c>
      <c r="G919" s="318">
        <f>_xlfn.VAR.S(C899:C919)</f>
        <v>6.7014573555772977E-5</v>
      </c>
      <c r="H919" s="318">
        <f>G919*(21/(21-1))</f>
        <v>7.0365302233561631E-5</v>
      </c>
      <c r="I919" s="320">
        <f>(SUM(C856:C876)*1+SUM(C877:C897)*2+SUM(C898:C918)*3)/6</f>
        <v>4.2978181826063971E-2</v>
      </c>
      <c r="J919" s="318">
        <f>IF(C919*O919&lt;&gt;0,C919,0)</f>
        <v>0</v>
      </c>
      <c r="K919" s="318" t="str">
        <f>IF(C919*O919=0,"",C919)</f>
        <v/>
      </c>
      <c r="O919" s="318">
        <f>IF(ISBLANK(L919),0,1)</f>
        <v>0</v>
      </c>
      <c r="P919" s="318">
        <f>IF(ISBLANK(M919),0,1)</f>
        <v>0</v>
      </c>
      <c r="Q919" s="318">
        <f>O919+P919</f>
        <v>0</v>
      </c>
      <c r="R919" s="318">
        <f>SUM(Q794:Q919)</f>
        <v>0</v>
      </c>
      <c r="S919" s="318">
        <f>R919/$X$2</f>
        <v>0</v>
      </c>
      <c r="T919" s="318">
        <f>IF(S919&gt;=$X$3,1,0)</f>
        <v>0</v>
      </c>
      <c r="U919" s="318">
        <f>O919*T919+P919*T919</f>
        <v>0</v>
      </c>
    </row>
    <row r="920" spans="1:21" s="318" customFormat="1" x14ac:dyDescent="0.2">
      <c r="A920" s="322">
        <v>37882</v>
      </c>
      <c r="B920" s="321">
        <v>152.270004</v>
      </c>
      <c r="C920" s="320">
        <f>LN(B920/B919)</f>
        <v>-1.0257788157716037E-2</v>
      </c>
      <c r="D920" s="320">
        <f>AVERAGE(C900:C920)</f>
        <v>7.5652708700528189E-4</v>
      </c>
      <c r="E920" s="318">
        <f>_xlfn.STDEV.S(C900:C920)</f>
        <v>8.3474651727293066E-3</v>
      </c>
      <c r="F920" s="318">
        <f>E920*(21/(21-1.5))</f>
        <v>8.9895778783238688E-3</v>
      </c>
      <c r="G920" s="318">
        <f>_xlfn.VAR.S(C900:C920)</f>
        <v>6.9680174809928723E-5</v>
      </c>
      <c r="H920" s="318">
        <f>G920*(21/(21-1))</f>
        <v>7.3164183550425164E-5</v>
      </c>
      <c r="I920" s="320">
        <f>(SUM(C857:C877)*1+SUM(C878:C898)*2+SUM(C899:C919)*3)/6</f>
        <v>4.070030500859758E-2</v>
      </c>
      <c r="J920" s="318">
        <f>IF(C920*O920&lt;&gt;0,C920,0)</f>
        <v>0</v>
      </c>
      <c r="K920" s="318" t="str">
        <f>IF(C920*O920=0,"",C920)</f>
        <v/>
      </c>
      <c r="O920" s="318">
        <f>IF(ISBLANK(L920),0,1)</f>
        <v>0</v>
      </c>
      <c r="P920" s="318">
        <f>IF(ISBLANK(M920),0,1)</f>
        <v>0</v>
      </c>
      <c r="Q920" s="318">
        <f>O920+P920</f>
        <v>0</v>
      </c>
      <c r="R920" s="318">
        <f>SUM(Q795:Q920)</f>
        <v>0</v>
      </c>
      <c r="S920" s="318">
        <f>R920/$X$2</f>
        <v>0</v>
      </c>
      <c r="T920" s="318">
        <f>IF(S920&gt;=$X$3,1,0)</f>
        <v>0</v>
      </c>
      <c r="U920" s="318">
        <f>O920*T920+P920*T920</f>
        <v>0</v>
      </c>
    </row>
    <row r="921" spans="1:21" s="318" customFormat="1" x14ac:dyDescent="0.2">
      <c r="A921" s="322">
        <v>37883</v>
      </c>
      <c r="B921" s="321">
        <v>152.08999600000001</v>
      </c>
      <c r="C921" s="320">
        <f>LN(B921/B920)</f>
        <v>-1.1828625377078674E-3</v>
      </c>
      <c r="D921" s="320">
        <f>AVERAGE(C901:C921)</f>
        <v>3.445322198446828E-5</v>
      </c>
      <c r="E921" s="318">
        <f>_xlfn.STDEV.S(C901:C921)</f>
        <v>7.7831133740373761E-3</v>
      </c>
      <c r="F921" s="318">
        <f>E921*(21/(21-1.5))</f>
        <v>8.3818144028094815E-3</v>
      </c>
      <c r="G921" s="318">
        <f>_xlfn.VAR.S(C901:C921)</f>
        <v>6.0576853793119474E-5</v>
      </c>
      <c r="H921" s="318">
        <f>G921*(21/(21-1))</f>
        <v>6.360569648277545E-5</v>
      </c>
      <c r="I921" s="320">
        <f>(SUM(C858:C878)*1+SUM(C879:C899)*2+SUM(C900:C920)*3)/6</f>
        <v>3.8465431926883793E-2</v>
      </c>
      <c r="J921" s="318">
        <f>IF(C921*O921&lt;&gt;0,C921,0)</f>
        <v>0</v>
      </c>
      <c r="K921" s="318" t="str">
        <f>IF(C921*O921=0,"",C921)</f>
        <v/>
      </c>
      <c r="O921" s="318">
        <f>IF(ISBLANK(L921),0,1)</f>
        <v>0</v>
      </c>
      <c r="P921" s="318">
        <f>IF(ISBLANK(M921),0,1)</f>
        <v>0</v>
      </c>
      <c r="Q921" s="318">
        <f>O921+P921</f>
        <v>0</v>
      </c>
      <c r="R921" s="318">
        <f>SUM(Q796:Q921)</f>
        <v>0</v>
      </c>
      <c r="S921" s="318">
        <f>R921/$X$2</f>
        <v>0</v>
      </c>
      <c r="T921" s="318">
        <f>IF(S921&gt;=$X$3,1,0)</f>
        <v>0</v>
      </c>
      <c r="U921" s="318">
        <f>O921*T921+P921*T921</f>
        <v>0</v>
      </c>
    </row>
    <row r="922" spans="1:21" s="318" customFormat="1" x14ac:dyDescent="0.2">
      <c r="A922" s="322">
        <v>37886</v>
      </c>
      <c r="B922" s="321">
        <v>148.16000399999999</v>
      </c>
      <c r="C922" s="320">
        <f>LN(B922/B921)</f>
        <v>-2.6179626688351196E-2</v>
      </c>
      <c r="D922" s="320">
        <f>AVERAGE(C902:C922)</f>
        <v>-1.5058141835128248E-3</v>
      </c>
      <c r="E922" s="318">
        <f>_xlfn.STDEV.S(C902:C922)</f>
        <v>9.516560395547248E-3</v>
      </c>
      <c r="F922" s="318">
        <f>E922*(21/(21-1.5))</f>
        <v>1.0248603502897035E-2</v>
      </c>
      <c r="G922" s="318">
        <f>_xlfn.VAR.S(C902:C922)</f>
        <v>9.0564921762098394E-5</v>
      </c>
      <c r="H922" s="318">
        <f>G922*(21/(21-1))</f>
        <v>9.509316785020332E-5</v>
      </c>
      <c r="I922" s="320">
        <f>(SUM(C859:C879)*1+SUM(C880:C900)*2+SUM(C901:C921)*3)/6</f>
        <v>3.4151691047602309E-2</v>
      </c>
      <c r="J922" s="318">
        <f>IF(C922*O922&lt;&gt;0,C922,0)</f>
        <v>0</v>
      </c>
      <c r="K922" s="318" t="str">
        <f>IF(C922*O922=0,"",C922)</f>
        <v/>
      </c>
      <c r="O922" s="318">
        <f>IF(ISBLANK(L922),0,1)</f>
        <v>0</v>
      </c>
      <c r="P922" s="318">
        <f>IF(ISBLANK(M922),0,1)</f>
        <v>0</v>
      </c>
      <c r="Q922" s="318">
        <f>O922+P922</f>
        <v>0</v>
      </c>
      <c r="R922" s="318">
        <f>SUM(Q797:Q922)</f>
        <v>0</v>
      </c>
      <c r="S922" s="318">
        <f>R922/$X$2</f>
        <v>0</v>
      </c>
      <c r="T922" s="318">
        <f>IF(S922&gt;=$X$3,1,0)</f>
        <v>0</v>
      </c>
      <c r="U922" s="318">
        <f>O922*T922+P922*T922</f>
        <v>0</v>
      </c>
    </row>
    <row r="923" spans="1:21" s="318" customFormat="1" x14ac:dyDescent="0.2">
      <c r="A923" s="322">
        <v>37887</v>
      </c>
      <c r="B923" s="321">
        <v>148.11999499999999</v>
      </c>
      <c r="C923" s="320">
        <f>LN(B923/B922)</f>
        <v>-2.7007560671142876E-4</v>
      </c>
      <c r="D923" s="320">
        <f>AVERAGE(C903:C923)</f>
        <v>-1.0649938024716275E-3</v>
      </c>
      <c r="E923" s="318">
        <f>_xlfn.STDEV.S(C903:C923)</f>
        <v>9.3391659630306014E-3</v>
      </c>
      <c r="F923" s="318">
        <f>E923*(21/(21-1.5))</f>
        <v>1.0057563344802185E-2</v>
      </c>
      <c r="G923" s="318">
        <f>_xlfn.VAR.S(C903:C923)</f>
        <v>8.7220020885029297E-5</v>
      </c>
      <c r="H923" s="318">
        <f>G923*(21/(21-1))</f>
        <v>9.1581021929280768E-5</v>
      </c>
      <c r="I923" s="320">
        <f>(SUM(C860:C880)*1+SUM(C881:C901)*2+SUM(C902:C922)*3)/6</f>
        <v>1.8633703182739391E-2</v>
      </c>
      <c r="J923" s="318">
        <f>IF(C923*O923&lt;&gt;0,C923,0)</f>
        <v>0</v>
      </c>
      <c r="K923" s="318" t="str">
        <f>IF(C923*O923=0,"",C923)</f>
        <v/>
      </c>
      <c r="O923" s="318">
        <f>IF(ISBLANK(L923),0,1)</f>
        <v>0</v>
      </c>
      <c r="P923" s="318">
        <f>IF(ISBLANK(M923),0,1)</f>
        <v>0</v>
      </c>
      <c r="Q923" s="318">
        <f>O923+P923</f>
        <v>0</v>
      </c>
      <c r="R923" s="318">
        <f>SUM(Q798:Q923)</f>
        <v>0</v>
      </c>
      <c r="S923" s="318">
        <f>R923/$X$2</f>
        <v>0</v>
      </c>
      <c r="T923" s="318">
        <f>IF(S923&gt;=$X$3,1,0)</f>
        <v>0</v>
      </c>
      <c r="U923" s="318">
        <f>O923*T923+P923*T923</f>
        <v>0</v>
      </c>
    </row>
    <row r="924" spans="1:21" s="318" customFormat="1" x14ac:dyDescent="0.2">
      <c r="A924" s="322">
        <v>37888</v>
      </c>
      <c r="B924" s="321">
        <v>148.429993</v>
      </c>
      <c r="C924" s="320">
        <f>LN(B924/B923)</f>
        <v>2.0906971873973792E-3</v>
      </c>
      <c r="D924" s="320">
        <f>AVERAGE(C904:C924)</f>
        <v>-6.5950784345408645E-4</v>
      </c>
      <c r="E924" s="318">
        <f>_xlfn.STDEV.S(C904:C924)</f>
        <v>9.2794978724154969E-3</v>
      </c>
      <c r="F924" s="318">
        <f>E924*(21/(21-1.5))</f>
        <v>9.9933054010628419E-3</v>
      </c>
      <c r="G924" s="318">
        <f>_xlfn.VAR.S(C904:C924)</f>
        <v>8.6109080764163734E-5</v>
      </c>
      <c r="H924" s="318">
        <f>G924*(21/(21-1))</f>
        <v>9.0414534802371922E-5</v>
      </c>
      <c r="I924" s="320">
        <f>(SUM(C861:C881)*1+SUM(C882:C902)*2+SUM(C903:C923)*3)/6</f>
        <v>2.0508759326981294E-2</v>
      </c>
      <c r="J924" s="318">
        <f>IF(C924*O924&lt;&gt;0,C924,0)</f>
        <v>0</v>
      </c>
      <c r="K924" s="318" t="str">
        <f>IF(C924*O924=0,"",C924)</f>
        <v/>
      </c>
      <c r="O924" s="318">
        <f>IF(ISBLANK(L924),0,1)</f>
        <v>0</v>
      </c>
      <c r="P924" s="318">
        <f>IF(ISBLANK(M924),0,1)</f>
        <v>0</v>
      </c>
      <c r="Q924" s="318">
        <f>O924+P924</f>
        <v>0</v>
      </c>
      <c r="R924" s="318">
        <f>SUM(Q799:Q924)</f>
        <v>0</v>
      </c>
      <c r="S924" s="318">
        <f>R924/$X$2</f>
        <v>0</v>
      </c>
      <c r="T924" s="318">
        <f>IF(S924&gt;=$X$3,1,0)</f>
        <v>0</v>
      </c>
      <c r="U924" s="318">
        <f>O924*T924+P924*T924</f>
        <v>0</v>
      </c>
    </row>
    <row r="925" spans="1:21" s="318" customFormat="1" x14ac:dyDescent="0.2">
      <c r="A925" s="322">
        <v>37889</v>
      </c>
      <c r="B925" s="321">
        <v>145.949997</v>
      </c>
      <c r="C925" s="320">
        <f>LN(B925/B924)</f>
        <v>-1.6849342731255965E-2</v>
      </c>
      <c r="D925" s="320">
        <f>AVERAGE(C905:C925)</f>
        <v>-1.6134892606078301E-3</v>
      </c>
      <c r="E925" s="318">
        <f>_xlfn.STDEV.S(C905:C925)</f>
        <v>9.875236889001434E-3</v>
      </c>
      <c r="F925" s="318">
        <f>E925*(21/(21-1.5))</f>
        <v>1.0634870495847697E-2</v>
      </c>
      <c r="G925" s="318">
        <f>_xlfn.VAR.S(C905:C925)</f>
        <v>9.7520303613894715E-5</v>
      </c>
      <c r="H925" s="318">
        <f>G925*(21/(21-1))</f>
        <v>1.0239631879458945E-4</v>
      </c>
      <c r="I925" s="320">
        <f>(SUM(C862:C882)*1+SUM(C883:C903)*2+SUM(C904:C924)*3)/6</f>
        <v>1.8684037052044019E-2</v>
      </c>
      <c r="J925" s="318">
        <f>IF(C925*O925&lt;&gt;0,C925,0)</f>
        <v>0</v>
      </c>
      <c r="K925" s="318" t="str">
        <f>IF(C925*O925=0,"",C925)</f>
        <v/>
      </c>
      <c r="O925" s="318">
        <f>IF(ISBLANK(L925),0,1)</f>
        <v>0</v>
      </c>
      <c r="P925" s="318">
        <f>IF(ISBLANK(M925),0,1)</f>
        <v>0</v>
      </c>
      <c r="Q925" s="318">
        <f>O925+P925</f>
        <v>0</v>
      </c>
      <c r="R925" s="318">
        <f>SUM(Q800:Q925)</f>
        <v>0</v>
      </c>
      <c r="S925" s="318">
        <f>R925/$X$2</f>
        <v>0</v>
      </c>
      <c r="T925" s="318">
        <f>IF(S925&gt;=$X$3,1,0)</f>
        <v>0</v>
      </c>
      <c r="U925" s="318">
        <f>O925*T925+P925*T925</f>
        <v>0</v>
      </c>
    </row>
    <row r="926" spans="1:21" s="318" customFormat="1" x14ac:dyDescent="0.2">
      <c r="A926" s="322">
        <v>37890</v>
      </c>
      <c r="B926" s="321">
        <v>143.19000199999999</v>
      </c>
      <c r="C926" s="320">
        <f>LN(B926/B925)</f>
        <v>-1.9091643091768418E-2</v>
      </c>
      <c r="D926" s="320">
        <f>AVERAGE(C906:C926)</f>
        <v>-2.8495087522309994E-3</v>
      </c>
      <c r="E926" s="318">
        <f>_xlfn.STDEV.S(C906:C926)</f>
        <v>1.0372869635648466E-2</v>
      </c>
      <c r="F926" s="318">
        <f>E926*(21/(21-1.5))</f>
        <v>1.1170782684544502E-2</v>
      </c>
      <c r="G926" s="318">
        <f>_xlfn.VAR.S(C906:C926)</f>
        <v>1.0759642447815794E-4</v>
      </c>
      <c r="H926" s="318">
        <f>G926*(21/(21-1))</f>
        <v>1.1297624570206584E-4</v>
      </c>
      <c r="I926" s="320">
        <f>(SUM(C863:C883)*1+SUM(C884:C904)*2+SUM(C905:C925)*3)/6</f>
        <v>8.3735887930063285E-3</v>
      </c>
      <c r="J926" s="318">
        <f>IF(C926*O926&lt;&gt;0,C926,0)</f>
        <v>0</v>
      </c>
      <c r="K926" s="318" t="str">
        <f>IF(C926*O926=0,"",C926)</f>
        <v/>
      </c>
      <c r="O926" s="318">
        <f>IF(ISBLANK(L926),0,1)</f>
        <v>0</v>
      </c>
      <c r="P926" s="318">
        <f>IF(ISBLANK(M926),0,1)</f>
        <v>0</v>
      </c>
      <c r="Q926" s="318">
        <f>O926+P926</f>
        <v>0</v>
      </c>
      <c r="R926" s="318">
        <f>SUM(Q801:Q926)</f>
        <v>0</v>
      </c>
      <c r="S926" s="318">
        <f>R926/$X$2</f>
        <v>0</v>
      </c>
      <c r="T926" s="318">
        <f>IF(S926&gt;=$X$3,1,0)</f>
        <v>0</v>
      </c>
      <c r="U926" s="318">
        <f>O926*T926+P926*T926</f>
        <v>0</v>
      </c>
    </row>
    <row r="927" spans="1:21" s="318" customFormat="1" x14ac:dyDescent="0.2">
      <c r="A927" s="322">
        <v>37893</v>
      </c>
      <c r="B927" s="321">
        <v>144.36999499999999</v>
      </c>
      <c r="C927" s="320">
        <f>LN(B927/B926)</f>
        <v>8.2069803551179203E-3</v>
      </c>
      <c r="D927" s="320">
        <f>AVERAGE(C907:C927)</f>
        <v>-2.736672627178572E-3</v>
      </c>
      <c r="E927" s="318">
        <f>_xlfn.STDEV.S(C907:C927)</f>
        <v>1.0484379590477912E-2</v>
      </c>
      <c r="F927" s="318">
        <f>E927*(21/(21-1.5))</f>
        <v>1.129087032820698E-2</v>
      </c>
      <c r="G927" s="318">
        <f>_xlfn.VAR.S(C907:C927)</f>
        <v>1.0992221539722978E-4</v>
      </c>
      <c r="H927" s="318">
        <f>G927*(21/(21-1))</f>
        <v>1.1541832616709127E-4</v>
      </c>
      <c r="I927" s="320">
        <f>(SUM(C864:C884)*1+SUM(C885:C905)*2+SUM(C906:C926)*3)/6</f>
        <v>1.5034075059720219E-3</v>
      </c>
      <c r="J927" s="318">
        <f>IF(C927*O927&lt;&gt;0,C927,0)</f>
        <v>0</v>
      </c>
      <c r="K927" s="318" t="str">
        <f>IF(C927*O927=0,"",C927)</f>
        <v/>
      </c>
      <c r="O927" s="318">
        <f>IF(ISBLANK(L927),0,1)</f>
        <v>0</v>
      </c>
      <c r="P927" s="318">
        <f>IF(ISBLANK(M927),0,1)</f>
        <v>0</v>
      </c>
      <c r="Q927" s="318">
        <f>O927+P927</f>
        <v>0</v>
      </c>
      <c r="R927" s="318">
        <f>SUM(Q802:Q927)</f>
        <v>0</v>
      </c>
      <c r="S927" s="318">
        <f>R927/$X$2</f>
        <v>0</v>
      </c>
      <c r="T927" s="318">
        <f>IF(S927&gt;=$X$3,1,0)</f>
        <v>0</v>
      </c>
      <c r="U927" s="318">
        <f>O927*T927+P927*T927</f>
        <v>0</v>
      </c>
    </row>
    <row r="928" spans="1:21" s="318" customFormat="1" x14ac:dyDescent="0.2">
      <c r="A928" s="322">
        <v>37894</v>
      </c>
      <c r="B928" s="321">
        <v>142.64999399999999</v>
      </c>
      <c r="C928" s="320">
        <f>LN(B928/B927)</f>
        <v>-1.1985378409968814E-2</v>
      </c>
      <c r="D928" s="320">
        <f>AVERAGE(C908:C928)</f>
        <v>-3.9354248815933052E-3</v>
      </c>
      <c r="E928" s="318">
        <f>_xlfn.STDEV.S(C908:C928)</f>
        <v>1.0000492935582356E-2</v>
      </c>
      <c r="F928" s="318">
        <f>E928*(21/(21-1.5))</f>
        <v>1.0769761622934845E-2</v>
      </c>
      <c r="G928" s="318">
        <f>_xlfn.VAR.S(C908:C928)</f>
        <v>1.0000985895463261E-4</v>
      </c>
      <c r="H928" s="318">
        <f>G928*(21/(21-1))</f>
        <v>1.0501035190236425E-4</v>
      </c>
      <c r="I928" s="320">
        <f>(SUM(C865:C885)*1+SUM(C886:C906)*2+SUM(C907:C927)*3)/6</f>
        <v>4.5178190586842953E-4</v>
      </c>
      <c r="J928" s="318">
        <f>IF(C928*O928&lt;&gt;0,C928,0)</f>
        <v>0</v>
      </c>
      <c r="K928" s="318" t="str">
        <f>IF(C928*O928=0,"",C928)</f>
        <v/>
      </c>
      <c r="O928" s="318">
        <f>IF(ISBLANK(L928),0,1)</f>
        <v>0</v>
      </c>
      <c r="P928" s="318">
        <f>IF(ISBLANK(M928),0,1)</f>
        <v>0</v>
      </c>
      <c r="Q928" s="318">
        <f>O928+P928</f>
        <v>0</v>
      </c>
      <c r="R928" s="318">
        <f>SUM(Q803:Q928)</f>
        <v>0</v>
      </c>
      <c r="S928" s="318">
        <f>R928/$X$2</f>
        <v>0</v>
      </c>
      <c r="T928" s="318">
        <f>IF(S928&gt;=$X$3,1,0)</f>
        <v>0</v>
      </c>
      <c r="U928" s="318">
        <f>O928*T928+P928*T928</f>
        <v>0</v>
      </c>
    </row>
    <row r="929" spans="1:21" s="318" customFormat="1" x14ac:dyDescent="0.2">
      <c r="A929" s="322">
        <v>37895</v>
      </c>
      <c r="B929" s="321">
        <v>144.779999</v>
      </c>
      <c r="C929" s="320">
        <f>LN(B929/B928)</f>
        <v>1.48213063594443E-2</v>
      </c>
      <c r="D929" s="320">
        <f>AVERAGE(C909:C929)</f>
        <v>-3.1281181725917352E-3</v>
      </c>
      <c r="E929" s="318">
        <f>_xlfn.STDEV.S(C909:C929)</f>
        <v>1.0805261827640173E-2</v>
      </c>
      <c r="F929" s="318">
        <f>E929*(21/(21-1.5))</f>
        <v>1.1636435814381724E-2</v>
      </c>
      <c r="G929" s="318">
        <f>_xlfn.VAR.S(C909:C929)</f>
        <v>1.1675368316385785E-4</v>
      </c>
      <c r="H929" s="318">
        <f>G929*(21/(21-1))</f>
        <v>1.2259136732205075E-4</v>
      </c>
      <c r="I929" s="320">
        <f>(SUM(C866:C886)*1+SUM(C887:C907)*2+SUM(C908:C928)*3)/6</f>
        <v>-9.682736078183693E-3</v>
      </c>
      <c r="J929" s="318">
        <f>IF(C929*O929&lt;&gt;0,C929,0)</f>
        <v>0</v>
      </c>
      <c r="K929" s="318" t="str">
        <f>IF(C929*O929=0,"",C929)</f>
        <v/>
      </c>
      <c r="O929" s="318">
        <f>IF(ISBLANK(L929),0,1)</f>
        <v>0</v>
      </c>
      <c r="P929" s="318">
        <f>IF(ISBLANK(M929),0,1)</f>
        <v>0</v>
      </c>
      <c r="Q929" s="318">
        <f>O929+P929</f>
        <v>0</v>
      </c>
      <c r="R929" s="318">
        <f>SUM(Q804:Q929)</f>
        <v>0</v>
      </c>
      <c r="S929" s="318">
        <f>R929/$X$2</f>
        <v>0</v>
      </c>
      <c r="T929" s="318">
        <f>IF(S929&gt;=$X$3,1,0)</f>
        <v>0</v>
      </c>
      <c r="U929" s="318">
        <f>O929*T929+P929*T929</f>
        <v>0</v>
      </c>
    </row>
    <row r="930" spans="1:21" s="318" customFormat="1" x14ac:dyDescent="0.2">
      <c r="A930" s="322">
        <v>37896</v>
      </c>
      <c r="B930" s="321">
        <v>145.729996</v>
      </c>
      <c r="C930" s="320">
        <f>LN(B930/B929)</f>
        <v>6.5402251396205081E-3</v>
      </c>
      <c r="D930" s="320">
        <f>AVERAGE(C910:C930)</f>
        <v>-3.218451203553812E-3</v>
      </c>
      <c r="E930" s="318">
        <f>_xlfn.STDEV.S(C910:C930)</f>
        <v>1.0711260769488331E-2</v>
      </c>
      <c r="F930" s="318">
        <f>E930*(21/(21-1.5))</f>
        <v>1.1535203905602818E-2</v>
      </c>
      <c r="G930" s="318">
        <f>_xlfn.VAR.S(C910:C930)</f>
        <v>1.1473110727197976E-4</v>
      </c>
      <c r="H930" s="318">
        <f>G930*(21/(21-1))</f>
        <v>1.2046766263557876E-4</v>
      </c>
      <c r="I930" s="320">
        <f>(SUM(C867:C887)*1+SUM(C888:C908)*2+SUM(C909:C929)*3)/6</f>
        <v>-1.2279761847284094E-3</v>
      </c>
      <c r="J930" s="318">
        <f>IF(C930*O930&lt;&gt;0,C930,0)</f>
        <v>0</v>
      </c>
      <c r="K930" s="318" t="str">
        <f>IF(C930*O930=0,"",C930)</f>
        <v/>
      </c>
      <c r="O930" s="318">
        <f>IF(ISBLANK(L930),0,1)</f>
        <v>0</v>
      </c>
      <c r="P930" s="318">
        <f>IF(ISBLANK(M930),0,1)</f>
        <v>0</v>
      </c>
      <c r="Q930" s="318">
        <f>O930+P930</f>
        <v>0</v>
      </c>
      <c r="R930" s="318">
        <f>SUM(Q805:Q930)</f>
        <v>0</v>
      </c>
      <c r="S930" s="318">
        <f>R930/$X$2</f>
        <v>0</v>
      </c>
      <c r="T930" s="318">
        <f>IF(S930&gt;=$X$3,1,0)</f>
        <v>0</v>
      </c>
      <c r="U930" s="318">
        <f>O930*T930+P930*T930</f>
        <v>0</v>
      </c>
    </row>
    <row r="931" spans="1:21" s="318" customFormat="1" x14ac:dyDescent="0.2">
      <c r="A931" s="322">
        <v>37897</v>
      </c>
      <c r="B931" s="321">
        <v>147.490005</v>
      </c>
      <c r="C931" s="320">
        <f>LN(B931/B930)</f>
        <v>1.2004843674429113E-2</v>
      </c>
      <c r="D931" s="320">
        <f>AVERAGE(C911:C931)</f>
        <v>-2.8388121982670291E-3</v>
      </c>
      <c r="E931" s="318">
        <f>_xlfn.STDEV.S(C911:C931)</f>
        <v>1.1114785224494182E-2</v>
      </c>
      <c r="F931" s="318">
        <f>E931*(21/(21-1.5))</f>
        <v>1.1969768703301426E-2</v>
      </c>
      <c r="G931" s="318">
        <f>_xlfn.VAR.S(C911:C931)</f>
        <v>1.2353845058663419E-4</v>
      </c>
      <c r="H931" s="318">
        <f>G931*(21/(21-1))</f>
        <v>1.2971537311596591E-4</v>
      </c>
      <c r="I931" s="320">
        <f>(SUM(C868:C888)*1+SUM(C889:C909)*2+SUM(C910:C930)*3)/6</f>
        <v>-3.5734296775134836E-3</v>
      </c>
      <c r="J931" s="318">
        <f>IF(C931*O931&lt;&gt;0,C931,0)</f>
        <v>0</v>
      </c>
      <c r="K931" s="318" t="str">
        <f>IF(C931*O931=0,"",C931)</f>
        <v/>
      </c>
      <c r="O931" s="318">
        <f>IF(ISBLANK(L931),0,1)</f>
        <v>0</v>
      </c>
      <c r="P931" s="318">
        <f>IF(ISBLANK(M931),0,1)</f>
        <v>0</v>
      </c>
      <c r="Q931" s="318">
        <f>O931+P931</f>
        <v>0</v>
      </c>
      <c r="R931" s="318">
        <f>SUM(Q806:Q931)</f>
        <v>0</v>
      </c>
      <c r="S931" s="318">
        <f>R931/$X$2</f>
        <v>0</v>
      </c>
      <c r="T931" s="318">
        <f>IF(S931&gt;=$X$3,1,0)</f>
        <v>0</v>
      </c>
      <c r="U931" s="318">
        <f>O931*T931+P931*T931</f>
        <v>0</v>
      </c>
    </row>
    <row r="932" spans="1:21" s="318" customFormat="1" x14ac:dyDescent="0.2">
      <c r="A932" s="322">
        <v>37900</v>
      </c>
      <c r="B932" s="321">
        <v>148.16999799999999</v>
      </c>
      <c r="C932" s="320">
        <f>LN(B932/B931)</f>
        <v>4.5998389506202641E-3</v>
      </c>
      <c r="D932" s="320">
        <f>AVERAGE(C912:C932)</f>
        <v>-2.2104206686021496E-3</v>
      </c>
      <c r="E932" s="318">
        <f>_xlfn.STDEV.S(C912:C932)</f>
        <v>1.1145987001877329E-2</v>
      </c>
      <c r="F932" s="318">
        <f>E932*(21/(21-1.5))</f>
        <v>1.2003370617406355E-2</v>
      </c>
      <c r="G932" s="318">
        <f>_xlfn.VAR.S(C912:C932)</f>
        <v>1.2423302624601837E-4</v>
      </c>
      <c r="H932" s="318">
        <f>G932*(21/(21-1))</f>
        <v>1.3044467755831928E-4</v>
      </c>
      <c r="I932" s="320">
        <f>(SUM(C869:C889)*1+SUM(C890:C910)*2+SUM(C911:C931)*3)/6</f>
        <v>5.0502108938167379E-3</v>
      </c>
      <c r="J932" s="318">
        <f>IF(C932*O932&lt;&gt;0,C932,0)</f>
        <v>0</v>
      </c>
      <c r="K932" s="318" t="str">
        <f>IF(C932*O932=0,"",C932)</f>
        <v/>
      </c>
      <c r="O932" s="318">
        <f>IF(ISBLANK(L932),0,1)</f>
        <v>0</v>
      </c>
      <c r="P932" s="318">
        <f>IF(ISBLANK(M932),0,1)</f>
        <v>0</v>
      </c>
      <c r="Q932" s="318">
        <f>O932+P932</f>
        <v>0</v>
      </c>
      <c r="R932" s="318">
        <f>SUM(Q807:Q932)</f>
        <v>0</v>
      </c>
      <c r="S932" s="318">
        <f>R932/$X$2</f>
        <v>0</v>
      </c>
      <c r="T932" s="318">
        <f>IF(S932&gt;=$X$3,1,0)</f>
        <v>0</v>
      </c>
      <c r="U932" s="318">
        <f>O932*T932+P932*T932</f>
        <v>0</v>
      </c>
    </row>
    <row r="933" spans="1:21" s="318" customFormat="1" x14ac:dyDescent="0.2">
      <c r="A933" s="322">
        <v>37902</v>
      </c>
      <c r="B933" s="321">
        <v>148.91999799999999</v>
      </c>
      <c r="C933" s="320">
        <f>LN(B933/B932)</f>
        <v>5.0489858518525154E-3</v>
      </c>
      <c r="D933" s="320">
        <f>AVERAGE(C913:C933)</f>
        <v>-2.2392144175997172E-3</v>
      </c>
      <c r="E933" s="318">
        <f>_xlfn.STDEV.S(C913:C933)</f>
        <v>1.1125417784833289E-2</v>
      </c>
      <c r="F933" s="318">
        <f>E933*(21/(21-1.5))</f>
        <v>1.1981219152897387E-2</v>
      </c>
      <c r="G933" s="318">
        <f>_xlfn.VAR.S(C913:C933)</f>
        <v>1.2377492088708485E-4</v>
      </c>
      <c r="H933" s="318">
        <f>G933*(21/(21-1))</f>
        <v>1.2996366693143909E-4</v>
      </c>
      <c r="I933" s="320">
        <f>(SUM(C870:C890)*1+SUM(C891:C911)*2+SUM(C912:C932)*3)/6</f>
        <v>1.0560136926271025E-2</v>
      </c>
      <c r="J933" s="318">
        <f>IF(C933*O933&lt;&gt;0,C933,0)</f>
        <v>0</v>
      </c>
      <c r="K933" s="318" t="str">
        <f>IF(C933*O933=0,"",C933)</f>
        <v/>
      </c>
      <c r="O933" s="318">
        <f>IF(ISBLANK(L933),0,1)</f>
        <v>0</v>
      </c>
      <c r="P933" s="318">
        <f>IF(ISBLANK(M933),0,1)</f>
        <v>0</v>
      </c>
      <c r="Q933" s="318">
        <f>O933+P933</f>
        <v>0</v>
      </c>
      <c r="R933" s="318">
        <f>SUM(Q808:Q933)</f>
        <v>0</v>
      </c>
      <c r="S933" s="318">
        <f>R933/$X$2</f>
        <v>0</v>
      </c>
      <c r="T933" s="318">
        <f>IF(S933&gt;=$X$3,1,0)</f>
        <v>0</v>
      </c>
      <c r="U933" s="318">
        <f>O933*T933+P933*T933</f>
        <v>0</v>
      </c>
    </row>
    <row r="934" spans="1:21" s="318" customFormat="1" x14ac:dyDescent="0.2">
      <c r="A934" s="322">
        <v>37903</v>
      </c>
      <c r="B934" s="321">
        <v>150.61999499999999</v>
      </c>
      <c r="C934" s="320">
        <f>LN(B934/B933)</f>
        <v>1.1350839902595798E-2</v>
      </c>
      <c r="D934" s="320">
        <f>AVERAGE(C914:C934)</f>
        <v>-1.5703949391897686E-3</v>
      </c>
      <c r="E934" s="318">
        <f>_xlfn.STDEV.S(C914:C934)</f>
        <v>1.1512139503484731E-2</v>
      </c>
      <c r="F934" s="318">
        <f>E934*(21/(21-1.5))</f>
        <v>1.2397688696060479E-2</v>
      </c>
      <c r="G934" s="318">
        <f>_xlfn.VAR.S(C914:C934)</f>
        <v>1.3252935594769367E-4</v>
      </c>
      <c r="H934" s="318">
        <f>G934*(21/(21-1))</f>
        <v>1.3915582374507835E-4</v>
      </c>
      <c r="I934" s="320">
        <f>(SUM(C871:C891)*1+SUM(C892:C912)*2+SUM(C913:C933)*3)/6</f>
        <v>1.1122662227342622E-2</v>
      </c>
      <c r="J934" s="318">
        <f>IF(C934*O934&lt;&gt;0,C934,0)</f>
        <v>0</v>
      </c>
      <c r="K934" s="318" t="str">
        <f>IF(C934*O934=0,"",C934)</f>
        <v/>
      </c>
      <c r="O934" s="318">
        <f>IF(ISBLANK(L934),0,1)</f>
        <v>0</v>
      </c>
      <c r="P934" s="318">
        <f>IF(ISBLANK(M934),0,1)</f>
        <v>0</v>
      </c>
      <c r="Q934" s="318">
        <f>O934+P934</f>
        <v>0</v>
      </c>
      <c r="R934" s="318">
        <f>SUM(Q809:Q934)</f>
        <v>0</v>
      </c>
      <c r="S934" s="318">
        <f>R934/$X$2</f>
        <v>0</v>
      </c>
      <c r="T934" s="318">
        <f>IF(S934&gt;=$X$3,1,0)</f>
        <v>0</v>
      </c>
      <c r="U934" s="318">
        <f>O934*T934+P934*T934</f>
        <v>0</v>
      </c>
    </row>
    <row r="935" spans="1:21" s="318" customFormat="1" x14ac:dyDescent="0.2">
      <c r="A935" s="322">
        <v>37904</v>
      </c>
      <c r="B935" s="321">
        <v>152.13999899999999</v>
      </c>
      <c r="C935" s="320">
        <f>LN(B935/B934)</f>
        <v>1.0041067519179209E-2</v>
      </c>
      <c r="D935" s="320">
        <f>AVERAGE(C915:C935)</f>
        <v>-4.1447484317493999E-4</v>
      </c>
      <c r="E935" s="318">
        <f>_xlfn.STDEV.S(C915:C935)</f>
        <v>1.1395187560009757E-2</v>
      </c>
      <c r="F935" s="318">
        <f>E935*(21/(21-1.5))</f>
        <v>1.2271740449241276E-2</v>
      </c>
      <c r="G935" s="318">
        <f>_xlfn.VAR.S(C915:C935)</f>
        <v>1.2985029952780112E-4</v>
      </c>
      <c r="H935" s="318">
        <f>G935*(21/(21-1))</f>
        <v>1.3634281450419119E-4</v>
      </c>
      <c r="I935" s="320">
        <f>(SUM(C872:C892)*1+SUM(C893:C913)*2+SUM(C914:C934)*3)/6</f>
        <v>1.4795807293195873E-2</v>
      </c>
      <c r="J935" s="318">
        <f>IF(C935*O935&lt;&gt;0,C935,0)</f>
        <v>0</v>
      </c>
      <c r="K935" s="318" t="str">
        <f>IF(C935*O935=0,"",C935)</f>
        <v/>
      </c>
      <c r="O935" s="318">
        <f>IF(ISBLANK(L935),0,1)</f>
        <v>0</v>
      </c>
      <c r="P935" s="318">
        <f>IF(ISBLANK(M935),0,1)</f>
        <v>0</v>
      </c>
      <c r="Q935" s="318">
        <f>O935+P935</f>
        <v>0</v>
      </c>
      <c r="R935" s="318">
        <f>SUM(Q810:Q935)</f>
        <v>0</v>
      </c>
      <c r="S935" s="318">
        <f>R935/$X$2</f>
        <v>0</v>
      </c>
      <c r="T935" s="318">
        <f>IF(S935&gt;=$X$3,1,0)</f>
        <v>0</v>
      </c>
      <c r="U935" s="318">
        <f>O935*T935+P935*T935</f>
        <v>0</v>
      </c>
    </row>
    <row r="936" spans="1:21" s="318" customFormat="1" x14ac:dyDescent="0.2">
      <c r="A936" s="322">
        <v>37907</v>
      </c>
      <c r="B936" s="321">
        <v>154.020004</v>
      </c>
      <c r="C936" s="320">
        <f>LN(B936/B935)</f>
        <v>1.2281347085495326E-2</v>
      </c>
      <c r="D936" s="320">
        <f>AVERAGE(C916:C936)</f>
        <v>4.6291422028581122E-4</v>
      </c>
      <c r="E936" s="318">
        <f>_xlfn.STDEV.S(C916:C936)</f>
        <v>1.1638725035251403E-2</v>
      </c>
      <c r="F936" s="318">
        <f>E936*(21/(21-1.5))</f>
        <v>1.2534011576424588E-2</v>
      </c>
      <c r="G936" s="318">
        <f>_xlfn.VAR.S(C916:C936)</f>
        <v>1.3545992044618777E-4</v>
      </c>
      <c r="H936" s="318">
        <f>G936*(21/(21-1))</f>
        <v>1.4223291646849715E-4</v>
      </c>
      <c r="I936" s="320">
        <f>(SUM(C873:C893)*1+SUM(C894:C914)*2+SUM(C915:C935)*3)/6</f>
        <v>1.8156743281050821E-2</v>
      </c>
      <c r="J936" s="318">
        <f>IF(C936*O936&lt;&gt;0,C936,0)</f>
        <v>0</v>
      </c>
      <c r="K936" s="318" t="str">
        <f>IF(C936*O936=0,"",C936)</f>
        <v/>
      </c>
      <c r="O936" s="318">
        <f>IF(ISBLANK(L936),0,1)</f>
        <v>0</v>
      </c>
      <c r="P936" s="318">
        <f>IF(ISBLANK(M936),0,1)</f>
        <v>0</v>
      </c>
      <c r="Q936" s="318">
        <f>O936+P936</f>
        <v>0</v>
      </c>
      <c r="R936" s="318">
        <f>SUM(Q811:Q936)</f>
        <v>0</v>
      </c>
      <c r="S936" s="318">
        <f>R936/$X$2</f>
        <v>0</v>
      </c>
      <c r="T936" s="318">
        <f>IF(S936&gt;=$X$3,1,0)</f>
        <v>0</v>
      </c>
      <c r="U936" s="318">
        <f>O936*T936+P936*T936</f>
        <v>0</v>
      </c>
    </row>
    <row r="937" spans="1:21" s="318" customFormat="1" x14ac:dyDescent="0.2">
      <c r="A937" s="322">
        <v>37908</v>
      </c>
      <c r="B937" s="321">
        <v>154.36999499999999</v>
      </c>
      <c r="C937" s="320">
        <f>LN(B937/B936)</f>
        <v>2.2697957222793624E-3</v>
      </c>
      <c r="D937" s="320">
        <f>AVERAGE(C917:C937)</f>
        <v>1.0132426522414992E-3</v>
      </c>
      <c r="E937" s="318">
        <f>_xlfn.STDEV.S(C917:C937)</f>
        <v>1.1425936147741646E-2</v>
      </c>
      <c r="F937" s="318">
        <f>E937*(21/(21-1.5))</f>
        <v>1.2304854312952541E-2</v>
      </c>
      <c r="G937" s="318">
        <f>_xlfn.VAR.S(C917:C937)</f>
        <v>1.3055201685226923E-4</v>
      </c>
      <c r="H937" s="318">
        <f>G937*(21/(21-1))</f>
        <v>1.370796176948827E-4</v>
      </c>
      <c r="I937" s="320">
        <f>(SUM(C874:C894)*1+SUM(C895:C915)*2+SUM(C916:C936)*3)/6</f>
        <v>2.305792125752772E-2</v>
      </c>
      <c r="J937" s="318">
        <f>IF(C937*O937&lt;&gt;0,C937,0)</f>
        <v>0</v>
      </c>
      <c r="K937" s="318" t="str">
        <f>IF(C937*O937=0,"",C937)</f>
        <v/>
      </c>
      <c r="O937" s="318">
        <f>IF(ISBLANK(L937),0,1)</f>
        <v>0</v>
      </c>
      <c r="P937" s="318">
        <f>IF(ISBLANK(M937),0,1)</f>
        <v>0</v>
      </c>
      <c r="Q937" s="318">
        <f>O937+P937</f>
        <v>0</v>
      </c>
      <c r="R937" s="318">
        <f>SUM(Q812:Q937)</f>
        <v>0</v>
      </c>
      <c r="S937" s="318">
        <f>R937/$X$2</f>
        <v>0</v>
      </c>
      <c r="T937" s="318">
        <f>IF(S937&gt;=$X$3,1,0)</f>
        <v>0</v>
      </c>
      <c r="U937" s="318">
        <f>O937*T937+P937*T937</f>
        <v>0</v>
      </c>
    </row>
    <row r="938" spans="1:21" s="318" customFormat="1" x14ac:dyDescent="0.2">
      <c r="A938" s="322">
        <v>37909</v>
      </c>
      <c r="B938" s="321">
        <v>156.240005</v>
      </c>
      <c r="C938" s="320">
        <f>LN(B938/B937)</f>
        <v>1.2041032766434883E-2</v>
      </c>
      <c r="D938" s="320">
        <f>AVERAGE(C918:C938)</f>
        <v>1.0975779305222413E-3</v>
      </c>
      <c r="E938" s="318">
        <f>_xlfn.STDEV.S(C918:C938)</f>
        <v>1.1503946547973244E-2</v>
      </c>
      <c r="F938" s="318">
        <f>E938*(21/(21-1.5))</f>
        <v>1.2388865513201956E-2</v>
      </c>
      <c r="G938" s="318">
        <f>_xlfn.VAR.S(C918:C938)</f>
        <v>1.3234078617862553E-4</v>
      </c>
      <c r="H938" s="318">
        <f>G938*(21/(21-1))</f>
        <v>1.3895782548755683E-4</v>
      </c>
      <c r="I938" s="320">
        <f>(SUM(C875:C895)*1+SUM(C896:C916)*2+SUM(C917:C937)*3)/6</f>
        <v>2.3748892607661599E-2</v>
      </c>
      <c r="J938" s="318">
        <f>IF(C938*O938&lt;&gt;0,C938,0)</f>
        <v>0</v>
      </c>
      <c r="K938" s="318" t="str">
        <f>IF(C938*O938=0,"",C938)</f>
        <v/>
      </c>
      <c r="O938" s="318">
        <f>IF(ISBLANK(L938),0,1)</f>
        <v>0</v>
      </c>
      <c r="P938" s="318">
        <f>IF(ISBLANK(M938),0,1)</f>
        <v>0</v>
      </c>
      <c r="Q938" s="318">
        <f>O938+P938</f>
        <v>0</v>
      </c>
      <c r="R938" s="318">
        <f>SUM(Q813:Q938)</f>
        <v>0</v>
      </c>
      <c r="S938" s="318">
        <f>R938/$X$2</f>
        <v>0</v>
      </c>
      <c r="T938" s="318">
        <f>IF(S938&gt;=$X$3,1,0)</f>
        <v>0</v>
      </c>
      <c r="U938" s="318">
        <f>O938*T938+P938*T938</f>
        <v>0</v>
      </c>
    </row>
    <row r="939" spans="1:21" s="318" customFormat="1" x14ac:dyDescent="0.2">
      <c r="A939" s="322">
        <v>37910</v>
      </c>
      <c r="B939" s="321">
        <v>155.63999899999999</v>
      </c>
      <c r="C939" s="320">
        <f>LN(B939/B938)</f>
        <v>-3.8476768792018528E-3</v>
      </c>
      <c r="D939" s="320">
        <f>AVERAGE(C919:C939)</f>
        <v>6.6859652325400169E-4</v>
      </c>
      <c r="E939" s="318">
        <f>_xlfn.STDEV.S(C919:C939)</f>
        <v>1.1512810019572698E-2</v>
      </c>
      <c r="F939" s="318">
        <f>E939*(21/(21-1.5))</f>
        <v>1.2398410790309058E-2</v>
      </c>
      <c r="G939" s="318">
        <f>_xlfn.VAR.S(C919:C939)</f>
        <v>1.3254479454677352E-4</v>
      </c>
      <c r="H939" s="318">
        <f>G939*(21/(21-1))</f>
        <v>1.3917203427411221E-4</v>
      </c>
      <c r="I939" s="320">
        <f>(SUM(C876:C896)*1+SUM(C897:C917)*2+SUM(C918:C938)*3)/6</f>
        <v>2.7989630220849812E-2</v>
      </c>
      <c r="J939" s="318">
        <f>IF(C939*O939&lt;&gt;0,C939,0)</f>
        <v>0</v>
      </c>
      <c r="K939" s="318" t="str">
        <f>IF(C939*O939=0,"",C939)</f>
        <v/>
      </c>
      <c r="O939" s="318">
        <f>IF(ISBLANK(L939),0,1)</f>
        <v>0</v>
      </c>
      <c r="P939" s="318">
        <f>IF(ISBLANK(M939),0,1)</f>
        <v>0</v>
      </c>
      <c r="Q939" s="318">
        <f>O939+P939</f>
        <v>0</v>
      </c>
      <c r="R939" s="318">
        <f>SUM(Q814:Q939)</f>
        <v>0</v>
      </c>
      <c r="S939" s="318">
        <f>R939/$X$2</f>
        <v>0</v>
      </c>
      <c r="T939" s="318">
        <f>IF(S939&gt;=$X$3,1,0)</f>
        <v>0</v>
      </c>
      <c r="U939" s="318">
        <f>O939*T939+P939*T939</f>
        <v>0</v>
      </c>
    </row>
    <row r="940" spans="1:21" s="318" customFormat="1" x14ac:dyDescent="0.2">
      <c r="A940" s="322">
        <v>37911</v>
      </c>
      <c r="B940" s="321">
        <v>156.41000399999999</v>
      </c>
      <c r="C940" s="320">
        <f>LN(B940/B939)</f>
        <v>4.9351485686930305E-3</v>
      </c>
      <c r="D940" s="320">
        <f>AVERAGE(C920:C940)</f>
        <v>7.8893880859419224E-4</v>
      </c>
      <c r="E940" s="318">
        <f>_xlfn.STDEV.S(C920:C940)</f>
        <v>1.1545063539027312E-2</v>
      </c>
      <c r="F940" s="318">
        <f>E940*(21/(21-1.5))</f>
        <v>1.243314534972172E-2</v>
      </c>
      <c r="G940" s="318">
        <f>_xlfn.VAR.S(C920:C940)</f>
        <v>1.3328849212017785E-4</v>
      </c>
      <c r="H940" s="318">
        <f>G940*(21/(21-1))</f>
        <v>1.3995291672618676E-4</v>
      </c>
      <c r="I940" s="320">
        <f>(SUM(C877:C897)*1+SUM(C898:C918)*2+SUM(C919:C939)*3)/6</f>
        <v>2.5536527472378234E-2</v>
      </c>
      <c r="J940" s="318">
        <f>IF(C940*O940&lt;&gt;0,C940,0)</f>
        <v>0</v>
      </c>
      <c r="K940" s="318" t="str">
        <f>IF(C940*O940=0,"",C940)</f>
        <v/>
      </c>
      <c r="O940" s="318">
        <f>IF(ISBLANK(L940),0,1)</f>
        <v>0</v>
      </c>
      <c r="P940" s="318">
        <f>IF(ISBLANK(M940),0,1)</f>
        <v>0</v>
      </c>
      <c r="Q940" s="318">
        <f>O940+P940</f>
        <v>0</v>
      </c>
      <c r="R940" s="318">
        <f>SUM(Q815:Q940)</f>
        <v>0</v>
      </c>
      <c r="S940" s="318">
        <f>R940/$X$2</f>
        <v>0</v>
      </c>
      <c r="T940" s="318">
        <f>IF(S940&gt;=$X$3,1,0)</f>
        <v>0</v>
      </c>
      <c r="U940" s="318">
        <f>O940*T940+P940*T940</f>
        <v>0</v>
      </c>
    </row>
    <row r="941" spans="1:21" s="318" customFormat="1" x14ac:dyDescent="0.2">
      <c r="A941" s="322">
        <v>37914</v>
      </c>
      <c r="B941" s="321">
        <v>155.11999499999999</v>
      </c>
      <c r="C941" s="320">
        <f>LN(B941/B940)</f>
        <v>-8.2818115586762407E-3</v>
      </c>
      <c r="D941" s="320">
        <f>AVERAGE(C921:C941)</f>
        <v>8.8303293235799144E-4</v>
      </c>
      <c r="E941" s="318">
        <f>_xlfn.STDEV.S(C921:C941)</f>
        <v>1.145825521223459E-2</v>
      </c>
      <c r="F941" s="318">
        <f>E941*(21/(21-1.5))</f>
        <v>1.2339659459329558E-2</v>
      </c>
      <c r="G941" s="318">
        <f>_xlfn.VAR.S(C921:C941)</f>
        <v>1.3129161250870116E-4</v>
      </c>
      <c r="H941" s="318">
        <f>G941*(21/(21-1))</f>
        <v>1.3785619313413624E-4</v>
      </c>
      <c r="I941" s="320">
        <f>(SUM(C878:C898)*1+SUM(C899:C919)*2+SUM(C920:C940)*3)/6</f>
        <v>2.7888749631710865E-2</v>
      </c>
      <c r="J941" s="318">
        <f>IF(C941*O941&lt;&gt;0,C941,0)</f>
        <v>0</v>
      </c>
      <c r="K941" s="318" t="str">
        <f>IF(C941*O941=0,"",C941)</f>
        <v/>
      </c>
      <c r="O941" s="318">
        <f>IF(ISBLANK(L941),0,1)</f>
        <v>0</v>
      </c>
      <c r="P941" s="318">
        <f>IF(ISBLANK(M941),0,1)</f>
        <v>0</v>
      </c>
      <c r="Q941" s="318">
        <f>O941+P941</f>
        <v>0</v>
      </c>
      <c r="R941" s="318">
        <f>SUM(Q816:Q941)</f>
        <v>0</v>
      </c>
      <c r="S941" s="318">
        <f>R941/$X$2</f>
        <v>0</v>
      </c>
      <c r="T941" s="318">
        <f>IF(S941&gt;=$X$3,1,0)</f>
        <v>0</v>
      </c>
      <c r="U941" s="318">
        <f>O941*T941+P941*T941</f>
        <v>0</v>
      </c>
    </row>
    <row r="942" spans="1:21" s="318" customFormat="1" x14ac:dyDescent="0.2">
      <c r="A942" s="322">
        <v>37915</v>
      </c>
      <c r="B942" s="321">
        <v>155.28999300000001</v>
      </c>
      <c r="C942" s="320">
        <f>LN(B942/B941)</f>
        <v>1.0953128028581595E-3</v>
      </c>
      <c r="D942" s="320">
        <f>AVERAGE(C922:C942)</f>
        <v>9.9151747238494532E-4</v>
      </c>
      <c r="E942" s="318">
        <f>_xlfn.STDEV.S(C922:C942)</f>
        <v>1.144849824653933E-2</v>
      </c>
      <c r="F942" s="318">
        <f>E942*(21/(21-1.5))</f>
        <v>1.2329151957811585E-2</v>
      </c>
      <c r="G942" s="318">
        <f>_xlfn.VAR.S(C922:C942)</f>
        <v>1.3106811210101413E-4</v>
      </c>
      <c r="H942" s="318">
        <f>G942*(21/(21-1))</f>
        <v>1.3762151770606483E-4</v>
      </c>
      <c r="I942" s="320">
        <f>(SUM(C879:C899)*1+SUM(C900:C920)*2+SUM(C921:C941)*3)/6</f>
        <v>2.7092599040375698E-2</v>
      </c>
      <c r="J942" s="318">
        <f>IF(C942*O942&lt;&gt;0,C942,0)</f>
        <v>0</v>
      </c>
      <c r="K942" s="318" t="str">
        <f>IF(C942*O942=0,"",C942)</f>
        <v/>
      </c>
      <c r="O942" s="318">
        <f>IF(ISBLANK(L942),0,1)</f>
        <v>0</v>
      </c>
      <c r="P942" s="318">
        <f>IF(ISBLANK(M942),0,1)</f>
        <v>0</v>
      </c>
      <c r="Q942" s="318">
        <f>O942+P942</f>
        <v>0</v>
      </c>
      <c r="R942" s="318">
        <f>SUM(Q817:Q942)</f>
        <v>0</v>
      </c>
      <c r="S942" s="318">
        <f>R942/$X$2</f>
        <v>0</v>
      </c>
      <c r="T942" s="318">
        <f>IF(S942&gt;=$X$3,1,0)</f>
        <v>0</v>
      </c>
      <c r="U942" s="318">
        <f>O942*T942+P942*T942</f>
        <v>0</v>
      </c>
    </row>
    <row r="943" spans="1:21" s="318" customFormat="1" x14ac:dyDescent="0.2">
      <c r="A943" s="322">
        <v>37916</v>
      </c>
      <c r="B943" s="321">
        <v>154.30999800000001</v>
      </c>
      <c r="C943" s="320">
        <f>LN(B943/B942)</f>
        <v>-6.3307383819534678E-3</v>
      </c>
      <c r="D943" s="320">
        <f>AVERAGE(C923:C943)</f>
        <v>1.9367026298324551E-3</v>
      </c>
      <c r="E943" s="318">
        <f>_xlfn.STDEV.S(C923:C943)</f>
        <v>9.7927159746265726E-3</v>
      </c>
      <c r="F943" s="318">
        <f>E943*(21/(21-1.5))</f>
        <v>1.0546001818828615E-2</v>
      </c>
      <c r="G943" s="318">
        <f>_xlfn.VAR.S(C923:C943)</f>
        <v>9.5897286159706466E-5</v>
      </c>
      <c r="H943" s="318">
        <f>G943*(21/(21-1))</f>
        <v>1.0069215046769179E-4</v>
      </c>
      <c r="I943" s="320">
        <f>(SUM(C880:C900)*1+SUM(C901:C921)*2+SUM(C922:C942)*3)/6</f>
        <v>2.4300810796604375E-2</v>
      </c>
      <c r="J943" s="318">
        <f>IF(C943*O943&lt;&gt;0,C943,0)</f>
        <v>0</v>
      </c>
      <c r="K943" s="318" t="str">
        <f>IF(C943*O943=0,"",C943)</f>
        <v/>
      </c>
      <c r="O943" s="318">
        <f>IF(ISBLANK(L943),0,1)</f>
        <v>0</v>
      </c>
      <c r="P943" s="318">
        <f>IF(ISBLANK(M943),0,1)</f>
        <v>0</v>
      </c>
      <c r="Q943" s="318">
        <f>O943+P943</f>
        <v>0</v>
      </c>
      <c r="R943" s="318">
        <f>SUM(Q818:Q943)</f>
        <v>0</v>
      </c>
      <c r="S943" s="318">
        <f>R943/$X$2</f>
        <v>0</v>
      </c>
      <c r="T943" s="318">
        <f>IF(S943&gt;=$X$3,1,0)</f>
        <v>0</v>
      </c>
      <c r="U943" s="318">
        <f>O943*T943+P943*T943</f>
        <v>0</v>
      </c>
    </row>
    <row r="944" spans="1:21" s="318" customFormat="1" x14ac:dyDescent="0.2">
      <c r="A944" s="322">
        <v>37917</v>
      </c>
      <c r="B944" s="321">
        <v>153.16999799999999</v>
      </c>
      <c r="C944" s="320">
        <f>LN(B944/B943)</f>
        <v>-7.4151505031152592E-3</v>
      </c>
      <c r="D944" s="320">
        <f>AVERAGE(C924:C944)</f>
        <v>1.5964609680989398E-3</v>
      </c>
      <c r="E944" s="318">
        <f>_xlfn.STDEV.S(C924:C944)</f>
        <v>9.9952537683470222E-3</v>
      </c>
      <c r="F944" s="318">
        <f>E944*(21/(21-1.5))</f>
        <v>1.0764119442835254E-2</v>
      </c>
      <c r="G944" s="318">
        <f>_xlfn.VAR.S(C924:C944)</f>
        <v>9.990509789365534E-5</v>
      </c>
      <c r="H944" s="318">
        <f>G944*(21/(21-1))</f>
        <v>1.0490035278833811E-4</v>
      </c>
      <c r="I944" s="320">
        <f>(SUM(C881:C901)*1+SUM(C902:C922)*2+SUM(C923:C943)*3)/6</f>
        <v>2.2189598105570803E-2</v>
      </c>
      <c r="J944" s="318">
        <f>IF(C944*O944&lt;&gt;0,C944,0)</f>
        <v>0</v>
      </c>
      <c r="K944" s="318" t="str">
        <f>IF(C944*O944=0,"",C944)</f>
        <v/>
      </c>
      <c r="O944" s="318">
        <f>IF(ISBLANK(L944),0,1)</f>
        <v>0</v>
      </c>
      <c r="P944" s="318">
        <f>IF(ISBLANK(M944),0,1)</f>
        <v>0</v>
      </c>
      <c r="Q944" s="318">
        <f>O944+P944</f>
        <v>0</v>
      </c>
      <c r="R944" s="318">
        <f>SUM(Q819:Q944)</f>
        <v>0</v>
      </c>
      <c r="S944" s="318">
        <f>R944/$X$2</f>
        <v>0</v>
      </c>
      <c r="T944" s="318">
        <f>IF(S944&gt;=$X$3,1,0)</f>
        <v>0</v>
      </c>
      <c r="U944" s="318">
        <f>O944*T944+P944*T944</f>
        <v>0</v>
      </c>
    </row>
    <row r="945" spans="1:21" s="318" customFormat="1" x14ac:dyDescent="0.2">
      <c r="A945" s="322">
        <v>37918</v>
      </c>
      <c r="B945" s="321">
        <v>153.80999800000001</v>
      </c>
      <c r="C945" s="320">
        <f>LN(B945/B944)</f>
        <v>4.1696588415878625E-3</v>
      </c>
      <c r="D945" s="320">
        <f>AVERAGE(C925:C945)</f>
        <v>1.6954591421080105E-3</v>
      </c>
      <c r="E945" s="318">
        <f>_xlfn.STDEV.S(C925:C945)</f>
        <v>1.001067735550689E-2</v>
      </c>
      <c r="F945" s="318">
        <f>E945*(21/(21-1.5))</f>
        <v>1.078072945977665E-2</v>
      </c>
      <c r="G945" s="318">
        <f>_xlfn.VAR.S(C925:C945)</f>
        <v>1.0021366111605842E-4</v>
      </c>
      <c r="H945" s="318">
        <f>G945*(21/(21-1))</f>
        <v>1.0522434417186135E-4</v>
      </c>
      <c r="I945" s="320">
        <f>(SUM(C882:C902)*1+SUM(C903:C923)*2+SUM(C924:C944)*3)/6</f>
        <v>1.9938913464458929E-2</v>
      </c>
      <c r="J945" s="318">
        <f>IF(C945*O945&lt;&gt;0,C945,0)</f>
        <v>0</v>
      </c>
      <c r="K945" s="318" t="str">
        <f>IF(C945*O945=0,"",C945)</f>
        <v/>
      </c>
      <c r="O945" s="318">
        <f>IF(ISBLANK(L945),0,1)</f>
        <v>0</v>
      </c>
      <c r="P945" s="318">
        <f>IF(ISBLANK(M945),0,1)</f>
        <v>0</v>
      </c>
      <c r="Q945" s="318">
        <f>O945+P945</f>
        <v>0</v>
      </c>
      <c r="R945" s="318">
        <f>SUM(Q820:Q945)</f>
        <v>0</v>
      </c>
      <c r="S945" s="318">
        <f>R945/$X$2</f>
        <v>0</v>
      </c>
      <c r="T945" s="318">
        <f>IF(S945&gt;=$X$3,1,0)</f>
        <v>0</v>
      </c>
      <c r="U945" s="318">
        <f>O945*T945+P945*T945</f>
        <v>0</v>
      </c>
    </row>
    <row r="946" spans="1:21" s="318" customFormat="1" x14ac:dyDescent="0.2">
      <c r="A946" s="322">
        <v>37921</v>
      </c>
      <c r="B946" s="321">
        <v>155.33999600000001</v>
      </c>
      <c r="C946" s="320">
        <f>LN(B946/B945)</f>
        <v>9.8981757808700513E-3</v>
      </c>
      <c r="D946" s="320">
        <f>AVERAGE(C926:C946)</f>
        <v>2.9691504998282971E-3</v>
      </c>
      <c r="E946" s="318">
        <f>_xlfn.STDEV.S(C926:C946)</f>
        <v>9.2021193832869542E-3</v>
      </c>
      <c r="F946" s="318">
        <f>E946*(21/(21-1.5))</f>
        <v>9.9099747204628736E-3</v>
      </c>
      <c r="G946" s="318">
        <f>_xlfn.VAR.S(C926:C946)</f>
        <v>8.4679001144265462E-5</v>
      </c>
      <c r="H946" s="318">
        <f>G946*(21/(21-1))</f>
        <v>8.891295120147874E-5</v>
      </c>
      <c r="I946" s="320">
        <f>(SUM(C883:C903)*1+SUM(C904:C924)*2+SUM(C925:C945)*3)/6</f>
        <v>2.1332956573026477E-2</v>
      </c>
      <c r="J946" s="318">
        <f>IF(C946*O946&lt;&gt;0,C946,0)</f>
        <v>0</v>
      </c>
      <c r="K946" s="318" t="str">
        <f>IF(C946*O946=0,"",C946)</f>
        <v/>
      </c>
      <c r="O946" s="318">
        <f>IF(ISBLANK(L946),0,1)</f>
        <v>0</v>
      </c>
      <c r="P946" s="318">
        <f>IF(ISBLANK(M946),0,1)</f>
        <v>0</v>
      </c>
      <c r="Q946" s="318">
        <f>O946+P946</f>
        <v>0</v>
      </c>
      <c r="R946" s="318">
        <f>SUM(Q821:Q946)</f>
        <v>0</v>
      </c>
      <c r="S946" s="318">
        <f>R946/$X$2</f>
        <v>0</v>
      </c>
      <c r="T946" s="318">
        <f>IF(S946&gt;=$X$3,1,0)</f>
        <v>0</v>
      </c>
      <c r="U946" s="318">
        <f>O946*T946+P946*T946</f>
        <v>0</v>
      </c>
    </row>
    <row r="947" spans="1:21" s="318" customFormat="1" x14ac:dyDescent="0.2">
      <c r="A947" s="322">
        <v>37922</v>
      </c>
      <c r="B947" s="321">
        <v>156.259995</v>
      </c>
      <c r="C947" s="320">
        <f>LN(B947/B946)</f>
        <v>5.9050173291124251E-3</v>
      </c>
      <c r="D947" s="320">
        <f>AVERAGE(C927:C947)</f>
        <v>4.1594676627273851E-3</v>
      </c>
      <c r="E947" s="318">
        <f>_xlfn.STDEV.S(C927:C947)</f>
        <v>7.6998921067747122E-3</v>
      </c>
      <c r="F947" s="318">
        <f>E947*(21/(21-1.5))</f>
        <v>8.2921914996035365E-3</v>
      </c>
      <c r="G947" s="318">
        <f>_xlfn.VAR.S(C927:C947)</f>
        <v>5.928833845597152E-5</v>
      </c>
      <c r="H947" s="318">
        <f>G947*(21/(21-1))</f>
        <v>6.22527553787701E-5</v>
      </c>
      <c r="I947" s="320">
        <f>(SUM(C884:C904)*1+SUM(C905:C925)*2+SUM(C926:C946)*3)/6</f>
        <v>2.7204491358594447E-2</v>
      </c>
      <c r="J947" s="318">
        <f>IF(C947*O947&lt;&gt;0,C947,0)</f>
        <v>0</v>
      </c>
      <c r="K947" s="318" t="str">
        <f>IF(C947*O947=0,"",C947)</f>
        <v/>
      </c>
      <c r="O947" s="318">
        <f>IF(ISBLANK(L947),0,1)</f>
        <v>0</v>
      </c>
      <c r="P947" s="318">
        <f>IF(ISBLANK(M947),0,1)</f>
        <v>0</v>
      </c>
      <c r="Q947" s="318">
        <f>O947+P947</f>
        <v>0</v>
      </c>
      <c r="R947" s="318">
        <f>SUM(Q822:Q947)</f>
        <v>0</v>
      </c>
      <c r="S947" s="318">
        <f>R947/$X$2</f>
        <v>0</v>
      </c>
      <c r="T947" s="318">
        <f>IF(S947&gt;=$X$3,1,0)</f>
        <v>0</v>
      </c>
      <c r="U947" s="318">
        <f>O947*T947+P947*T947</f>
        <v>0</v>
      </c>
    </row>
    <row r="948" spans="1:21" s="318" customFormat="1" x14ac:dyDescent="0.2">
      <c r="A948" s="322">
        <v>37923</v>
      </c>
      <c r="B948" s="321">
        <v>157.020004</v>
      </c>
      <c r="C948" s="320">
        <f>LN(B948/B947)</f>
        <v>4.8519566739253766E-3</v>
      </c>
      <c r="D948" s="320">
        <f>AVERAGE(C928:C948)</f>
        <v>3.9997046302896458E-3</v>
      </c>
      <c r="E948" s="318">
        <f>_xlfn.STDEV.S(C928:C948)</f>
        <v>7.6463322658572386E-3</v>
      </c>
      <c r="F948" s="318">
        <f>E948*(21/(21-1.5))</f>
        <v>8.2345116709231798E-3</v>
      </c>
      <c r="G948" s="318">
        <f>_xlfn.VAR.S(C928:C948)</f>
        <v>5.8466397119889496E-5</v>
      </c>
      <c r="H948" s="318">
        <f>G948*(21/(21-1))</f>
        <v>6.1389716975883968E-5</v>
      </c>
      <c r="I948" s="320">
        <f>(SUM(C885:C905)*1+SUM(C906:C926)*2+SUM(C927:C947)*3)/6</f>
        <v>3.2911522218833415E-2</v>
      </c>
      <c r="J948" s="318">
        <f>IF(C948*O948&lt;&gt;0,C948,0)</f>
        <v>0</v>
      </c>
      <c r="K948" s="318" t="str">
        <f>IF(C948*O948=0,"",C948)</f>
        <v/>
      </c>
      <c r="O948" s="318">
        <f>IF(ISBLANK(L948),0,1)</f>
        <v>0</v>
      </c>
      <c r="P948" s="318">
        <f>IF(ISBLANK(M948),0,1)</f>
        <v>0</v>
      </c>
      <c r="Q948" s="318">
        <f>O948+P948</f>
        <v>0</v>
      </c>
      <c r="R948" s="318">
        <f>SUM(Q823:Q948)</f>
        <v>0</v>
      </c>
      <c r="S948" s="318">
        <f>R948/$X$2</f>
        <v>0</v>
      </c>
      <c r="T948" s="318">
        <f>IF(S948&gt;=$X$3,1,0)</f>
        <v>0</v>
      </c>
      <c r="U948" s="318">
        <f>O948*T948+P948*T948</f>
        <v>0</v>
      </c>
    </row>
    <row r="949" spans="1:21" s="318" customFormat="1" x14ac:dyDescent="0.2">
      <c r="A949" s="322">
        <v>37924</v>
      </c>
      <c r="B949" s="321">
        <v>160.449997</v>
      </c>
      <c r="C949" s="320">
        <f>LN(B949/B948)</f>
        <v>2.1609137613881061E-2</v>
      </c>
      <c r="D949" s="320">
        <f>AVERAGE(C929:C949)</f>
        <v>5.599443488568211E-3</v>
      </c>
      <c r="E949" s="318">
        <f>_xlfn.STDEV.S(C929:C949)</f>
        <v>7.6490350368167825E-3</v>
      </c>
      <c r="F949" s="318">
        <f>E949*(21/(21-1.5))</f>
        <v>8.2374223473411501E-3</v>
      </c>
      <c r="G949" s="318">
        <f>_xlfn.VAR.S(C929:C949)</f>
        <v>5.8507736994450711E-5</v>
      </c>
      <c r="H949" s="318">
        <f>G949*(21/(21-1))</f>
        <v>6.1433123844173245E-5</v>
      </c>
      <c r="I949" s="320">
        <f>(SUM(C886:C906)*1+SUM(C907:C927)*2+SUM(C928:C948)*3)/6</f>
        <v>3.1313941357687197E-2</v>
      </c>
      <c r="J949" s="318">
        <f>IF(C949*O949&lt;&gt;0,C949,0)</f>
        <v>0</v>
      </c>
      <c r="K949" s="318" t="str">
        <f>IF(C949*O949=0,"",C949)</f>
        <v/>
      </c>
      <c r="O949" s="318">
        <f>IF(ISBLANK(L949),0,1)</f>
        <v>0</v>
      </c>
      <c r="P949" s="318">
        <f>IF(ISBLANK(M949),0,1)</f>
        <v>0</v>
      </c>
      <c r="Q949" s="318">
        <f>O949+P949</f>
        <v>0</v>
      </c>
      <c r="R949" s="318">
        <f>SUM(Q824:Q949)</f>
        <v>0</v>
      </c>
      <c r="S949" s="318">
        <f>R949/$X$2</f>
        <v>0</v>
      </c>
      <c r="T949" s="318">
        <f>IF(S949&gt;=$X$3,1,0)</f>
        <v>0</v>
      </c>
      <c r="U949" s="318">
        <f>O949*T949+P949*T949</f>
        <v>0</v>
      </c>
    </row>
    <row r="950" spans="1:21" s="318" customFormat="1" x14ac:dyDescent="0.2">
      <c r="A950" s="322">
        <v>37925</v>
      </c>
      <c r="B950" s="321">
        <v>160.949997</v>
      </c>
      <c r="C950" s="320">
        <f>LN(B950/B949)</f>
        <v>3.1113902470358591E-3</v>
      </c>
      <c r="D950" s="320">
        <f>AVERAGE(C930:C950)</f>
        <v>5.0418284355963783E-3</v>
      </c>
      <c r="E950" s="318">
        <f>_xlfn.STDEV.S(C930:C950)</f>
        <v>7.3646886170399472E-3</v>
      </c>
      <c r="F950" s="318">
        <f>E950*(21/(21-1.5))</f>
        <v>7.9312031260430193E-3</v>
      </c>
      <c r="G950" s="318">
        <f>_xlfn.VAR.S(C930:C950)</f>
        <v>5.4238638425957768E-5</v>
      </c>
      <c r="H950" s="318">
        <f>G950*(21/(21-1))</f>
        <v>5.6950570347255659E-5</v>
      </c>
      <c r="I950" s="320">
        <f>(SUM(C887:C907)*1+SUM(C908:C928)*2+SUM(C929:C949)*3)/6</f>
        <v>4.0627108572885824E-2</v>
      </c>
      <c r="J950" s="318">
        <f>IF(C950*O950&lt;&gt;0,C950,0)</f>
        <v>0</v>
      </c>
      <c r="K950" s="318" t="str">
        <f>IF(C950*O950=0,"",C950)</f>
        <v/>
      </c>
      <c r="O950" s="318">
        <f>IF(ISBLANK(L950),0,1)</f>
        <v>0</v>
      </c>
      <c r="P950" s="318">
        <f>IF(ISBLANK(M950),0,1)</f>
        <v>0</v>
      </c>
      <c r="Q950" s="318">
        <f>O950+P950</f>
        <v>0</v>
      </c>
      <c r="R950" s="318">
        <f>SUM(Q825:Q950)</f>
        <v>0</v>
      </c>
      <c r="S950" s="318">
        <f>R950/$X$2</f>
        <v>0</v>
      </c>
      <c r="T950" s="318">
        <f>IF(S950&gt;=$X$3,1,0)</f>
        <v>0</v>
      </c>
      <c r="U950" s="318">
        <f>O950*T950+P950*T950</f>
        <v>0</v>
      </c>
    </row>
    <row r="951" spans="1:21" s="318" customFormat="1" x14ac:dyDescent="0.2">
      <c r="A951" s="322">
        <v>37928</v>
      </c>
      <c r="B951" s="321">
        <v>162.699997</v>
      </c>
      <c r="C951" s="320">
        <f>LN(B951/B950)</f>
        <v>1.0814256680659468E-2</v>
      </c>
      <c r="D951" s="320">
        <f>AVERAGE(C931:C951)</f>
        <v>5.2453537470744252E-3</v>
      </c>
      <c r="E951" s="318">
        <f>_xlfn.STDEV.S(C931:C951)</f>
        <v>7.4665207094076619E-3</v>
      </c>
      <c r="F951" s="318">
        <f>E951*(21/(21-1.5))</f>
        <v>8.0408684562851742E-3</v>
      </c>
      <c r="G951" s="318">
        <f>_xlfn.VAR.S(C931:C951)</f>
        <v>5.57489315040135E-5</v>
      </c>
      <c r="H951" s="318">
        <f>G951*(21/(21-1))</f>
        <v>5.853637807921418E-5</v>
      </c>
      <c r="I951" s="320">
        <f>(SUM(C888:C908)*1+SUM(C909:C929)*2+SUM(C930:C950)*3)/6</f>
        <v>4.0854997874949936E-2</v>
      </c>
      <c r="J951" s="318">
        <f>IF(C951*O951&lt;&gt;0,C951,0)</f>
        <v>0</v>
      </c>
      <c r="K951" s="318" t="str">
        <f>IF(C951*O951=0,"",C951)</f>
        <v/>
      </c>
      <c r="O951" s="318">
        <f>IF(ISBLANK(L951),0,1)</f>
        <v>0</v>
      </c>
      <c r="P951" s="318">
        <f>IF(ISBLANK(M951),0,1)</f>
        <v>0</v>
      </c>
      <c r="Q951" s="318">
        <f>O951+P951</f>
        <v>0</v>
      </c>
      <c r="R951" s="318">
        <f>SUM(Q826:Q951)</f>
        <v>0</v>
      </c>
      <c r="S951" s="318">
        <f>R951/$X$2</f>
        <v>0</v>
      </c>
      <c r="T951" s="318">
        <f>IF(S951&gt;=$X$3,1,0)</f>
        <v>0</v>
      </c>
      <c r="U951" s="318">
        <f>O951*T951+P951*T951</f>
        <v>0</v>
      </c>
    </row>
    <row r="952" spans="1:21" s="318" customFormat="1" x14ac:dyDescent="0.2">
      <c r="A952" s="322">
        <v>37929</v>
      </c>
      <c r="B952" s="321">
        <v>163.08999600000001</v>
      </c>
      <c r="C952" s="320">
        <f>LN(B952/B951)</f>
        <v>2.3941753563435108E-3</v>
      </c>
      <c r="D952" s="320">
        <f>AVERAGE(C932:C952)</f>
        <v>4.7877028747846341E-3</v>
      </c>
      <c r="E952" s="318">
        <f>_xlfn.STDEV.S(C932:C952)</f>
        <v>7.3246802438023586E-3</v>
      </c>
      <c r="F952" s="318">
        <f>E952*(21/(21-1.5))</f>
        <v>7.8881171856333091E-3</v>
      </c>
      <c r="G952" s="318">
        <f>_xlfn.VAR.S(C932:C952)</f>
        <v>5.3650940673948576E-5</v>
      </c>
      <c r="H952" s="318">
        <f>G952*(21/(21-1))</f>
        <v>5.6333487707646008E-5</v>
      </c>
      <c r="I952" s="320">
        <f>(SUM(C889:C909)*1+SUM(C910:C930)*2+SUM(C931:C951)*3)/6</f>
        <v>4.2660505088153854E-2</v>
      </c>
      <c r="J952" s="318">
        <f>IF(C952*O952&lt;&gt;0,C952,0)</f>
        <v>0</v>
      </c>
      <c r="K952" s="318" t="str">
        <f>IF(C952*O952=0,"",C952)</f>
        <v/>
      </c>
      <c r="O952" s="318">
        <f>IF(ISBLANK(L952),0,1)</f>
        <v>0</v>
      </c>
      <c r="P952" s="318">
        <f>IF(ISBLANK(M952),0,1)</f>
        <v>0</v>
      </c>
      <c r="Q952" s="318">
        <f>O952+P952</f>
        <v>0</v>
      </c>
      <c r="R952" s="318">
        <f>SUM(Q827:Q952)</f>
        <v>0</v>
      </c>
      <c r="S952" s="318">
        <f>R952/$X$2</f>
        <v>0</v>
      </c>
      <c r="T952" s="318">
        <f>IF(S952&gt;=$X$3,1,0)</f>
        <v>0</v>
      </c>
      <c r="U952" s="318">
        <f>O952*T952+P952*T952</f>
        <v>0</v>
      </c>
    </row>
    <row r="953" spans="1:21" s="318" customFormat="1" x14ac:dyDescent="0.2">
      <c r="A953" s="322">
        <v>37930</v>
      </c>
      <c r="B953" s="321">
        <v>161.820007</v>
      </c>
      <c r="C953" s="320">
        <f>LN(B953/B952)</f>
        <v>-7.8175215048573825E-3</v>
      </c>
      <c r="D953" s="320">
        <f>AVERAGE(C933:C953)</f>
        <v>4.1963999959523657E-3</v>
      </c>
      <c r="E953" s="318">
        <f>_xlfn.STDEV.S(C933:C953)</f>
        <v>7.8247453035267187E-3</v>
      </c>
      <c r="F953" s="318">
        <f>E953*(21/(21-1.5))</f>
        <v>8.4266487884133885E-3</v>
      </c>
      <c r="G953" s="318">
        <f>_xlfn.VAR.S(C933:C953)</f>
        <v>6.1226639065063427E-5</v>
      </c>
      <c r="H953" s="318">
        <f>G953*(21/(21-1))</f>
        <v>6.4287971018316605E-5</v>
      </c>
      <c r="I953" s="320">
        <f>(SUM(C890:C910)*1+SUM(C911:C931)*2+SUM(C932:C952)*3)/6</f>
        <v>4.2805396699546784E-2</v>
      </c>
      <c r="J953" s="318">
        <f>IF(C953*O953&lt;&gt;0,C953,0)</f>
        <v>0</v>
      </c>
      <c r="K953" s="318" t="str">
        <f>IF(C953*O953=0,"",C953)</f>
        <v/>
      </c>
      <c r="O953" s="318">
        <f>IF(ISBLANK(L953),0,1)</f>
        <v>0</v>
      </c>
      <c r="P953" s="318">
        <f>IF(ISBLANK(M953),0,1)</f>
        <v>0</v>
      </c>
      <c r="Q953" s="318">
        <f>O953+P953</f>
        <v>0</v>
      </c>
      <c r="R953" s="318">
        <f>SUM(Q828:Q953)</f>
        <v>0</v>
      </c>
      <c r="S953" s="318">
        <f>R953/$X$2</f>
        <v>0</v>
      </c>
      <c r="T953" s="318">
        <f>IF(S953&gt;=$X$3,1,0)</f>
        <v>0</v>
      </c>
      <c r="U953" s="318">
        <f>O953*T953+P953*T953</f>
        <v>0</v>
      </c>
    </row>
    <row r="954" spans="1:21" s="318" customFormat="1" x14ac:dyDescent="0.2">
      <c r="A954" s="322">
        <v>37931</v>
      </c>
      <c r="B954" s="321">
        <v>163.509995</v>
      </c>
      <c r="C954" s="320">
        <f>LN(B954/B953)</f>
        <v>1.0389470329691647E-2</v>
      </c>
      <c r="D954" s="320">
        <f>AVERAGE(C934:C954)</f>
        <v>4.4507087806113718E-3</v>
      </c>
      <c r="E954" s="318">
        <f>_xlfn.STDEV.S(C934:C954)</f>
        <v>7.939779174199935E-3</v>
      </c>
      <c r="F954" s="318">
        <f>E954*(21/(21-1.5))</f>
        <v>8.5505314183691606E-3</v>
      </c>
      <c r="G954" s="318">
        <f>_xlfn.VAR.S(C934:C954)</f>
        <v>6.3040093335058994E-5</v>
      </c>
      <c r="H954" s="318">
        <f>G954*(21/(21-1))</f>
        <v>6.6192098001811953E-5</v>
      </c>
      <c r="I954" s="320">
        <f>(SUM(C891:C911)*1+SUM(C912:C932)*2+SUM(C933:C953)*3)/6</f>
        <v>4.0252294571675479E-2</v>
      </c>
      <c r="J954" s="318">
        <f>IF(C954*O954&lt;&gt;0,C954,0)</f>
        <v>0</v>
      </c>
      <c r="K954" s="318" t="str">
        <f>IF(C954*O954=0,"",C954)</f>
        <v/>
      </c>
      <c r="O954" s="318">
        <f>IF(ISBLANK(L954),0,1)</f>
        <v>0</v>
      </c>
      <c r="P954" s="318">
        <f>IF(ISBLANK(M954),0,1)</f>
        <v>0</v>
      </c>
      <c r="Q954" s="318">
        <f>O954+P954</f>
        <v>0</v>
      </c>
      <c r="R954" s="318">
        <f>SUM(Q829:Q954)</f>
        <v>0</v>
      </c>
      <c r="S954" s="318">
        <f>R954/$X$2</f>
        <v>0</v>
      </c>
      <c r="T954" s="318">
        <f>IF(S954&gt;=$X$3,1,0)</f>
        <v>0</v>
      </c>
      <c r="U954" s="318">
        <f>O954*T954+P954*T954</f>
        <v>0</v>
      </c>
    </row>
    <row r="955" spans="1:21" s="318" customFormat="1" x14ac:dyDescent="0.2">
      <c r="A955" s="322">
        <v>37932</v>
      </c>
      <c r="B955" s="321">
        <v>165.490005</v>
      </c>
      <c r="C955" s="320">
        <f>LN(B955/B954)</f>
        <v>1.2036680276832176E-2</v>
      </c>
      <c r="D955" s="320">
        <f>AVERAGE(C935:C955)</f>
        <v>4.4833678460511998E-3</v>
      </c>
      <c r="E955" s="318">
        <f>_xlfn.STDEV.S(C935:C955)</f>
        <v>7.9709303780562905E-3</v>
      </c>
      <c r="F955" s="318">
        <f>E955*(21/(21-1.5))</f>
        <v>8.5840788686760046E-3</v>
      </c>
      <c r="G955" s="318">
        <f>_xlfn.VAR.S(C935:C955)</f>
        <v>6.3535731091820608E-5</v>
      </c>
      <c r="H955" s="318">
        <f>G955*(21/(21-1))</f>
        <v>6.6712517646411637E-5</v>
      </c>
      <c r="I955" s="320">
        <f>(SUM(C892:C912)*1+SUM(C913:C933)*2+SUM(C934:C954)*3)/6</f>
        <v>4.0831366678177938E-2</v>
      </c>
      <c r="J955" s="318">
        <f>IF(C955*O955&lt;&gt;0,C955,0)</f>
        <v>0</v>
      </c>
      <c r="K955" s="318" t="str">
        <f>IF(C955*O955=0,"",C955)</f>
        <v/>
      </c>
      <c r="O955" s="318">
        <f>IF(ISBLANK(L955),0,1)</f>
        <v>0</v>
      </c>
      <c r="P955" s="318">
        <f>IF(ISBLANK(M955),0,1)</f>
        <v>0</v>
      </c>
      <c r="Q955" s="318">
        <f>O955+P955</f>
        <v>0</v>
      </c>
      <c r="R955" s="318">
        <f>SUM(Q830:Q955)</f>
        <v>0</v>
      </c>
      <c r="S955" s="318">
        <f>R955/$X$2</f>
        <v>0</v>
      </c>
      <c r="T955" s="318">
        <f>IF(S955&gt;=$X$3,1,0)</f>
        <v>0</v>
      </c>
      <c r="U955" s="318">
        <f>O955*T955+P955*T955</f>
        <v>0</v>
      </c>
    </row>
    <row r="956" spans="1:21" s="318" customFormat="1" x14ac:dyDescent="0.2">
      <c r="A956" s="322">
        <v>37935</v>
      </c>
      <c r="B956" s="321">
        <v>164.41000399999999</v>
      </c>
      <c r="C956" s="320">
        <f>LN(B956/B955)</f>
        <v>-6.547467891951742E-3</v>
      </c>
      <c r="D956" s="320">
        <f>AVERAGE(C936:C956)</f>
        <v>3.6934375883782974E-3</v>
      </c>
      <c r="E956" s="318">
        <f>_xlfn.STDEV.S(C936:C956)</f>
        <v>8.2109748118198416E-3</v>
      </c>
      <c r="F956" s="318">
        <f>E956*(21/(21-1.5))</f>
        <v>8.8425882588829066E-3</v>
      </c>
      <c r="G956" s="318">
        <f>_xlfn.VAR.S(C936:C956)</f>
        <v>6.7420107360339872E-5</v>
      </c>
      <c r="H956" s="318">
        <f>G956*(21/(21-1))</f>
        <v>7.0791112728356862E-5</v>
      </c>
      <c r="I956" s="320">
        <f>(SUM(C893:C913)*1+SUM(C914:C934)*2+SUM(C935:C955)*3)/6</f>
        <v>4.5928601449267102E-2</v>
      </c>
      <c r="J956" s="318">
        <f>IF(C956*O956&lt;&gt;0,C956,0)</f>
        <v>0</v>
      </c>
      <c r="K956" s="318" t="str">
        <f>IF(C956*O956=0,"",C956)</f>
        <v/>
      </c>
      <c r="O956" s="318">
        <f>IF(ISBLANK(L956),0,1)</f>
        <v>0</v>
      </c>
      <c r="P956" s="318">
        <f>IF(ISBLANK(M956),0,1)</f>
        <v>0</v>
      </c>
      <c r="Q956" s="318">
        <f>O956+P956</f>
        <v>0</v>
      </c>
      <c r="R956" s="318">
        <f>SUM(Q831:Q956)</f>
        <v>0</v>
      </c>
      <c r="S956" s="318">
        <f>R956/$X$2</f>
        <v>0</v>
      </c>
      <c r="T956" s="318">
        <f>IF(S956&gt;=$X$3,1,0)</f>
        <v>0</v>
      </c>
      <c r="U956" s="318">
        <f>O956*T956+P956*T956</f>
        <v>0</v>
      </c>
    </row>
    <row r="957" spans="1:21" s="318" customFormat="1" x14ac:dyDescent="0.2">
      <c r="A957" s="322">
        <v>37936</v>
      </c>
      <c r="B957" s="321">
        <v>162.990005</v>
      </c>
      <c r="C957" s="320">
        <f>LN(B957/B956)</f>
        <v>-8.6744524439360676E-3</v>
      </c>
      <c r="D957" s="320">
        <f>AVERAGE(C937:C957)</f>
        <v>2.6955423726910881E-3</v>
      </c>
      <c r="E957" s="318">
        <f>_xlfn.STDEV.S(C937:C957)</f>
        <v>8.3866053008241227E-3</v>
      </c>
      <c r="F957" s="318">
        <f>E957*(21/(21-1.5))</f>
        <v>9.0317287855029016E-3</v>
      </c>
      <c r="G957" s="318">
        <f>_xlfn.VAR.S(C937:C957)</f>
        <v>7.0335148471811285E-5</v>
      </c>
      <c r="H957" s="318">
        <f>G957*(21/(21-1))</f>
        <v>7.3851905895401846E-5</v>
      </c>
      <c r="I957" s="320">
        <f>(SUM(C894:C914)*1+SUM(C915:C935)*2+SUM(C936:C956)*3)/6</f>
        <v>4.2075043964251602E-2</v>
      </c>
      <c r="J957" s="318">
        <f>IF(C957*O957&lt;&gt;0,C957,0)</f>
        <v>0</v>
      </c>
      <c r="K957" s="318" t="str">
        <f>IF(C957*O957=0,"",C957)</f>
        <v/>
      </c>
      <c r="O957" s="318">
        <f>IF(ISBLANK(L957),0,1)</f>
        <v>0</v>
      </c>
      <c r="P957" s="318">
        <f>IF(ISBLANK(M957),0,1)</f>
        <v>0</v>
      </c>
      <c r="Q957" s="318">
        <f>O957+P957</f>
        <v>0</v>
      </c>
      <c r="R957" s="318">
        <f>SUM(Q832:Q957)</f>
        <v>0</v>
      </c>
      <c r="S957" s="318">
        <f>R957/$X$2</f>
        <v>0</v>
      </c>
      <c r="T957" s="318">
        <f>IF(S957&gt;=$X$3,1,0)</f>
        <v>0</v>
      </c>
      <c r="U957" s="318">
        <f>O957*T957+P957*T957</f>
        <v>0</v>
      </c>
    </row>
    <row r="958" spans="1:21" s="318" customFormat="1" x14ac:dyDescent="0.2">
      <c r="A958" s="322">
        <v>37937</v>
      </c>
      <c r="B958" s="321">
        <v>163.58999600000001</v>
      </c>
      <c r="C958" s="320">
        <f>LN(B958/B957)</f>
        <v>3.6743932464378959E-3</v>
      </c>
      <c r="D958" s="320">
        <f>AVERAGE(C938:C958)</f>
        <v>2.76242796907959E-3</v>
      </c>
      <c r="E958" s="318">
        <f>_xlfn.STDEV.S(C938:C958)</f>
        <v>8.3886408640370183E-3</v>
      </c>
      <c r="F958" s="318">
        <f>E958*(21/(21-1.5))</f>
        <v>9.0339209305014042E-3</v>
      </c>
      <c r="G958" s="318">
        <f>_xlfn.VAR.S(C938:C958)</f>
        <v>7.0369295545791728E-5</v>
      </c>
      <c r="H958" s="318">
        <f>G958*(21/(21-1))</f>
        <v>7.3887760323081315E-5</v>
      </c>
      <c r="I958" s="320">
        <f>(SUM(C895:C915)*1+SUM(C916:C936)*2+SUM(C937:C957)*3)/6</f>
        <v>3.5692360024239214E-2</v>
      </c>
      <c r="J958" s="318">
        <f>IF(C958*O958&lt;&gt;0,C958,0)</f>
        <v>0</v>
      </c>
      <c r="K958" s="318" t="str">
        <f>IF(C958*O958=0,"",C958)</f>
        <v/>
      </c>
      <c r="O958" s="318">
        <f>IF(ISBLANK(L958),0,1)</f>
        <v>0</v>
      </c>
      <c r="P958" s="318">
        <f>IF(ISBLANK(M958),0,1)</f>
        <v>0</v>
      </c>
      <c r="Q958" s="318">
        <f>O958+P958</f>
        <v>0</v>
      </c>
      <c r="R958" s="318">
        <f>SUM(Q833:Q958)</f>
        <v>0</v>
      </c>
      <c r="S958" s="318">
        <f>R958/$X$2</f>
        <v>0</v>
      </c>
      <c r="T958" s="318">
        <f>IF(S958&gt;=$X$3,1,0)</f>
        <v>0</v>
      </c>
      <c r="U958" s="318">
        <f>O958*T958+P958*T958</f>
        <v>0</v>
      </c>
    </row>
    <row r="959" spans="1:21" s="318" customFormat="1" x14ac:dyDescent="0.2">
      <c r="A959" s="322">
        <v>37938</v>
      </c>
      <c r="B959" s="321">
        <v>163.550003</v>
      </c>
      <c r="C959" s="320">
        <f>LN(B959/B958)</f>
        <v>-2.4450082730017935E-4</v>
      </c>
      <c r="D959" s="320">
        <f>AVERAGE(C939:C959)</f>
        <v>2.1774025598541107E-3</v>
      </c>
      <c r="E959" s="318">
        <f>_xlfn.STDEV.S(C939:C959)</f>
        <v>8.1337189384641257E-3</v>
      </c>
      <c r="F959" s="318">
        <f>E959*(21/(21-1.5))</f>
        <v>8.7593896260382883E-3</v>
      </c>
      <c r="G959" s="318">
        <f>_xlfn.VAR.S(C939:C959)</f>
        <v>6.6157383769929989E-5</v>
      </c>
      <c r="H959" s="318">
        <f>G959*(21/(21-1))</f>
        <v>6.946525295842649E-5</v>
      </c>
      <c r="I959" s="320">
        <f>(SUM(C896:C916)*1+SUM(C917:C937)*2+SUM(C938:C958)*3)/6</f>
        <v>3.8363375921074694E-2</v>
      </c>
      <c r="J959" s="318">
        <f>IF(C959*O959&lt;&gt;0,C959,0)</f>
        <v>0</v>
      </c>
      <c r="K959" s="318" t="str">
        <f>IF(C959*O959=0,"",C959)</f>
        <v/>
      </c>
      <c r="O959" s="318">
        <f>IF(ISBLANK(L959),0,1)</f>
        <v>0</v>
      </c>
      <c r="P959" s="318">
        <f>IF(ISBLANK(M959),0,1)</f>
        <v>0</v>
      </c>
      <c r="Q959" s="318">
        <f>O959+P959</f>
        <v>0</v>
      </c>
      <c r="R959" s="318">
        <f>SUM(Q834:Q959)</f>
        <v>0</v>
      </c>
      <c r="S959" s="318">
        <f>R959/$X$2</f>
        <v>0</v>
      </c>
      <c r="T959" s="318">
        <f>IF(S959&gt;=$X$3,1,0)</f>
        <v>0</v>
      </c>
      <c r="U959" s="318">
        <f>O959*T959+P959*T959</f>
        <v>0</v>
      </c>
    </row>
    <row r="960" spans="1:21" s="318" customFormat="1" x14ac:dyDescent="0.2">
      <c r="A960" s="322">
        <v>37939</v>
      </c>
      <c r="B960" s="321">
        <v>163.720001</v>
      </c>
      <c r="C960" s="320">
        <f>LN(B960/B959)</f>
        <v>1.038885404784371E-3</v>
      </c>
      <c r="D960" s="320">
        <f>AVERAGE(C940:C960)</f>
        <v>2.4100960019486925E-3</v>
      </c>
      <c r="E960" s="318">
        <f>_xlfn.STDEV.S(C940:C960)</f>
        <v>8.0218615154656683E-3</v>
      </c>
      <c r="F960" s="318">
        <f>E960*(21/(21-1.5))</f>
        <v>8.6389277858861038E-3</v>
      </c>
      <c r="G960" s="318">
        <f>_xlfn.VAR.S(C940:C960)</f>
        <v>6.4350262173309137E-5</v>
      </c>
      <c r="H960" s="318">
        <f>G960*(21/(21-1))</f>
        <v>6.756777528197459E-5</v>
      </c>
      <c r="I960" s="320">
        <f>(SUM(C897:C917)*1+SUM(C918:C938)*2+SUM(C939:C959)*3)/6</f>
        <v>3.3130987573073249E-2</v>
      </c>
      <c r="J960" s="318">
        <f>IF(C960*O960&lt;&gt;0,C960,0)</f>
        <v>0</v>
      </c>
      <c r="K960" s="318" t="str">
        <f>IF(C960*O960=0,"",C960)</f>
        <v/>
      </c>
      <c r="O960" s="318">
        <f>IF(ISBLANK(L960),0,1)</f>
        <v>0</v>
      </c>
      <c r="P960" s="318">
        <f>IF(ISBLANK(M960),0,1)</f>
        <v>0</v>
      </c>
      <c r="Q960" s="318">
        <f>O960+P960</f>
        <v>0</v>
      </c>
      <c r="R960" s="318">
        <f>SUM(Q835:Q960)</f>
        <v>0</v>
      </c>
      <c r="S960" s="318">
        <f>R960/$X$2</f>
        <v>0</v>
      </c>
      <c r="T960" s="318">
        <f>IF(S960&gt;=$X$3,1,0)</f>
        <v>0</v>
      </c>
      <c r="U960" s="318">
        <f>O960*T960+P960*T960</f>
        <v>0</v>
      </c>
    </row>
    <row r="961" spans="1:21" s="318" customFormat="1" x14ac:dyDescent="0.2">
      <c r="A961" s="322">
        <v>37942</v>
      </c>
      <c r="B961" s="321">
        <v>161.08999600000001</v>
      </c>
      <c r="C961" s="320">
        <f>LN(B961/B960)</f>
        <v>-1.6194467553157323E-2</v>
      </c>
      <c r="D961" s="320">
        <f>AVERAGE(C941:C961)</f>
        <v>1.4039238056701045E-3</v>
      </c>
      <c r="E961" s="318">
        <f>_xlfn.STDEV.S(C941:C961)</f>
        <v>8.959629193826868E-3</v>
      </c>
      <c r="F961" s="318">
        <f>E961*(21/(21-1.5))</f>
        <v>9.6488314395058571E-3</v>
      </c>
      <c r="G961" s="318">
        <f>_xlfn.VAR.S(C941:C961)</f>
        <v>8.0274955290874695E-5</v>
      </c>
      <c r="H961" s="318">
        <f>G961*(21/(21-1))</f>
        <v>8.4288703055418438E-5</v>
      </c>
      <c r="I961" s="320">
        <f>(SUM(C898:C918)*1+SUM(C919:C939)*2+SUM(C940:C960)*3)/6</f>
        <v>3.2535943971029824E-2</v>
      </c>
      <c r="J961" s="318">
        <f>IF(C961*O961&lt;&gt;0,C961,0)</f>
        <v>0</v>
      </c>
      <c r="K961" s="318" t="str">
        <f>IF(C961*O961=0,"",C961)</f>
        <v/>
      </c>
      <c r="O961" s="318">
        <f>IF(ISBLANK(L961),0,1)</f>
        <v>0</v>
      </c>
      <c r="P961" s="318">
        <f>IF(ISBLANK(M961),0,1)</f>
        <v>0</v>
      </c>
      <c r="Q961" s="318">
        <f>O961+P961</f>
        <v>0</v>
      </c>
      <c r="R961" s="318">
        <f>SUM(Q836:Q961)</f>
        <v>0</v>
      </c>
      <c r="S961" s="318">
        <f>R961/$X$2</f>
        <v>0</v>
      </c>
      <c r="T961" s="318">
        <f>IF(S961&gt;=$X$3,1,0)</f>
        <v>0</v>
      </c>
      <c r="U961" s="318">
        <f>O961*T961+P961*T961</f>
        <v>0</v>
      </c>
    </row>
    <row r="962" spans="1:21" s="318" customFormat="1" x14ac:dyDescent="0.2">
      <c r="A962" s="322">
        <v>37943</v>
      </c>
      <c r="B962" s="321">
        <v>160.36000100000001</v>
      </c>
      <c r="C962" s="320">
        <f>LN(B962/B961)</f>
        <v>-4.541896168758764E-3</v>
      </c>
      <c r="D962" s="320">
        <f>AVERAGE(C942:C962)</f>
        <v>1.5820150147137931E-3</v>
      </c>
      <c r="E962" s="318">
        <f>_xlfn.STDEV.S(C942:C962)</f>
        <v>8.7931006061120181E-3</v>
      </c>
      <c r="F962" s="318">
        <f>E962*(21/(21-1.5))</f>
        <v>9.4694929604283266E-3</v>
      </c>
      <c r="G962" s="318">
        <f>_xlfn.VAR.S(C942:C962)</f>
        <v>7.7318618269207526E-5</v>
      </c>
      <c r="H962" s="318">
        <f>G962*(21/(21-1))</f>
        <v>8.1184549182667902E-5</v>
      </c>
      <c r="I962" s="320">
        <f>(SUM(C899:C919)*1+SUM(C920:C940)*2+SUM(C941:C961)*3)/6</f>
        <v>2.3369311363788687E-2</v>
      </c>
      <c r="J962" s="318">
        <f>IF(C962*O962&lt;&gt;0,C962,0)</f>
        <v>0</v>
      </c>
      <c r="K962" s="318" t="str">
        <f>IF(C962*O962=0,"",C962)</f>
        <v/>
      </c>
      <c r="O962" s="318">
        <f>IF(ISBLANK(L962),0,1)</f>
        <v>0</v>
      </c>
      <c r="P962" s="318">
        <f>IF(ISBLANK(M962),0,1)</f>
        <v>0</v>
      </c>
      <c r="Q962" s="318">
        <f>O962+P962</f>
        <v>0</v>
      </c>
      <c r="R962" s="318">
        <f>SUM(Q837:Q962)</f>
        <v>0</v>
      </c>
      <c r="S962" s="318">
        <f>R962/$X$2</f>
        <v>0</v>
      </c>
      <c r="T962" s="318">
        <f>IF(S962&gt;=$X$3,1,0)</f>
        <v>0</v>
      </c>
      <c r="U962" s="318">
        <f>O962*T962+P962*T962</f>
        <v>0</v>
      </c>
    </row>
    <row r="963" spans="1:21" s="318" customFormat="1" x14ac:dyDescent="0.2">
      <c r="A963" s="322">
        <v>37944</v>
      </c>
      <c r="B963" s="321">
        <v>158.279999</v>
      </c>
      <c r="C963" s="320">
        <f>LN(B963/B962)</f>
        <v>-1.3055683810969441E-2</v>
      </c>
      <c r="D963" s="320">
        <f>AVERAGE(C943:C963)</f>
        <v>9.0815803310295511E-4</v>
      </c>
      <c r="E963" s="318">
        <f>_xlfn.STDEV.S(C943:C963)</f>
        <v>9.3564468827315918E-3</v>
      </c>
      <c r="F963" s="318">
        <f>E963*(21/(21-1.5))</f>
        <v>1.0076173566018637E-2</v>
      </c>
      <c r="G963" s="318">
        <f>_xlfn.VAR.S(C943:C963)</f>
        <v>8.7543098269377728E-5</v>
      </c>
      <c r="H963" s="318">
        <f>G963*(21/(21-1))</f>
        <v>9.1920253182846623E-5</v>
      </c>
      <c r="I963" s="320">
        <f>(SUM(C900:C920)*1+SUM(C921:C941)*2+SUM(C942:C962)*3)/6</f>
        <v>2.5440232985519257E-2</v>
      </c>
      <c r="J963" s="318">
        <f>IF(C963*O963&lt;&gt;0,C963,0)</f>
        <v>0</v>
      </c>
      <c r="K963" s="318" t="str">
        <f>IF(C963*O963=0,"",C963)</f>
        <v/>
      </c>
      <c r="O963" s="318">
        <f>IF(ISBLANK(L963),0,1)</f>
        <v>0</v>
      </c>
      <c r="P963" s="318">
        <f>IF(ISBLANK(M963),0,1)</f>
        <v>0</v>
      </c>
      <c r="Q963" s="318">
        <f>O963+P963</f>
        <v>0</v>
      </c>
      <c r="R963" s="318">
        <f>SUM(Q838:Q963)</f>
        <v>0</v>
      </c>
      <c r="S963" s="318">
        <f>R963/$X$2</f>
        <v>0</v>
      </c>
      <c r="T963" s="318">
        <f>IF(S963&gt;=$X$3,1,0)</f>
        <v>0</v>
      </c>
      <c r="U963" s="318">
        <f>O963*T963+P963*T963</f>
        <v>0</v>
      </c>
    </row>
    <row r="964" spans="1:21" s="318" customFormat="1" x14ac:dyDescent="0.2">
      <c r="A964" s="322">
        <v>37945</v>
      </c>
      <c r="B964" s="321">
        <v>158.58000200000001</v>
      </c>
      <c r="C964" s="320">
        <f>LN(B964/B963)</f>
        <v>1.8936002568778073E-3</v>
      </c>
      <c r="D964" s="320">
        <f>AVERAGE(C944:C964)</f>
        <v>1.2997932063806357E-3</v>
      </c>
      <c r="E964" s="318">
        <f>_xlfn.STDEV.S(C944:C964)</f>
        <v>9.2092630002843408E-3</v>
      </c>
      <c r="F964" s="318">
        <f>E964*(21/(21-1.5))</f>
        <v>9.9176678464600581E-3</v>
      </c>
      <c r="G964" s="318">
        <f>_xlfn.VAR.S(C944:C964)</f>
        <v>8.4810525008406144E-5</v>
      </c>
      <c r="H964" s="318">
        <f>G964*(21/(21-1))</f>
        <v>8.905105125882646E-5</v>
      </c>
      <c r="I964" s="320">
        <f>(SUM(C901:C921)*1+SUM(C922:C942)*2+SUM(C943:C963)*3)/6</f>
        <v>1.6596867931221285E-2</v>
      </c>
      <c r="J964" s="318">
        <f>IF(C964*O964&lt;&gt;0,C964,0)</f>
        <v>0</v>
      </c>
      <c r="K964" s="318" t="str">
        <f>IF(C964*O964=0,"",C964)</f>
        <v/>
      </c>
      <c r="O964" s="318">
        <f>IF(ISBLANK(L964),0,1)</f>
        <v>0</v>
      </c>
      <c r="P964" s="318">
        <f>IF(ISBLANK(M964),0,1)</f>
        <v>0</v>
      </c>
      <c r="Q964" s="318">
        <f>O964+P964</f>
        <v>0</v>
      </c>
      <c r="R964" s="318">
        <f>SUM(Q839:Q964)</f>
        <v>0</v>
      </c>
      <c r="S964" s="318">
        <f>R964/$X$2</f>
        <v>0</v>
      </c>
      <c r="T964" s="318">
        <f>IF(S964&gt;=$X$3,1,0)</f>
        <v>0</v>
      </c>
      <c r="U964" s="318">
        <f>O964*T964+P964*T964</f>
        <v>0</v>
      </c>
    </row>
    <row r="965" spans="1:21" s="318" customFormat="1" x14ac:dyDescent="0.2">
      <c r="A965" s="322">
        <v>37946</v>
      </c>
      <c r="B965" s="321">
        <v>159.91000399999999</v>
      </c>
      <c r="C965" s="320">
        <f>LN(B965/B964)</f>
        <v>8.3519715292370827E-3</v>
      </c>
      <c r="D965" s="320">
        <f>AVERAGE(C945:C965)</f>
        <v>2.0506085412545566E-3</v>
      </c>
      <c r="E965" s="318">
        <f>_xlfn.STDEV.S(C945:C965)</f>
        <v>9.1053700594678991E-3</v>
      </c>
      <c r="F965" s="318">
        <f>E965*(21/(21-1.5))</f>
        <v>9.8057831409654288E-3</v>
      </c>
      <c r="G965" s="318">
        <f>_xlfn.VAR.S(C945:C965)</f>
        <v>8.2907763919854441E-5</v>
      </c>
      <c r="H965" s="318">
        <f>G965*(21/(21-1))</f>
        <v>8.7053152115847162E-5</v>
      </c>
      <c r="I965" s="320">
        <f>(SUM(C902:C922)*1+SUM(C923:C943)*2+SUM(C944:C964)*3)/6</f>
        <v>2.1934397433528974E-2</v>
      </c>
      <c r="J965" s="318">
        <f>IF(C965*O965&lt;&gt;0,C965,0)</f>
        <v>0</v>
      </c>
      <c r="K965" s="318" t="str">
        <f>IF(C965*O965=0,"",C965)</f>
        <v/>
      </c>
      <c r="O965" s="318">
        <f>IF(ISBLANK(L965),0,1)</f>
        <v>0</v>
      </c>
      <c r="P965" s="318">
        <f>IF(ISBLANK(M965),0,1)</f>
        <v>0</v>
      </c>
      <c r="Q965" s="318">
        <f>O965+P965</f>
        <v>0</v>
      </c>
      <c r="R965" s="318">
        <f>SUM(Q840:Q965)</f>
        <v>0</v>
      </c>
      <c r="S965" s="318">
        <f>R965/$X$2</f>
        <v>0</v>
      </c>
      <c r="T965" s="318">
        <f>IF(S965&gt;=$X$3,1,0)</f>
        <v>0</v>
      </c>
      <c r="U965" s="318">
        <f>O965*T965+P965*T965</f>
        <v>0</v>
      </c>
    </row>
    <row r="966" spans="1:21" s="318" customFormat="1" x14ac:dyDescent="0.2">
      <c r="A966" s="322">
        <v>37949</v>
      </c>
      <c r="B966" s="321">
        <v>162.25</v>
      </c>
      <c r="C966" s="320">
        <f>LN(B966/B965)</f>
        <v>1.4527173598778642E-2</v>
      </c>
      <c r="D966" s="320">
        <f>AVERAGE(C946:C966)</f>
        <v>2.5438235296922126E-3</v>
      </c>
      <c r="E966" s="318">
        <f>_xlfn.STDEV.S(C946:C966)</f>
        <v>9.4979500376006568E-3</v>
      </c>
      <c r="F966" s="318">
        <f>E966*(21/(21-1.5))</f>
        <v>1.0228561578954553E-2</v>
      </c>
      <c r="G966" s="318">
        <f>_xlfn.VAR.S(C946:C966)</f>
        <v>9.0211054916758323E-5</v>
      </c>
      <c r="H966" s="318">
        <f>G966*(21/(21-1))</f>
        <v>9.4721607662596243E-5</v>
      </c>
      <c r="I966" s="320">
        <f>(SUM(C903:C923)*1+SUM(C924:C944)*2+SUM(C945:C965)*3)/6</f>
        <v>2.8979138151214726E-2</v>
      </c>
      <c r="J966" s="318">
        <f>IF(C966*O966&lt;&gt;0,C966,0)</f>
        <v>0</v>
      </c>
      <c r="K966" s="318" t="str">
        <f>IF(C966*O966=0,"",C966)</f>
        <v/>
      </c>
      <c r="O966" s="318">
        <f>IF(ISBLANK(L966),0,1)</f>
        <v>0</v>
      </c>
      <c r="P966" s="318">
        <f>IF(ISBLANK(M966),0,1)</f>
        <v>0</v>
      </c>
      <c r="Q966" s="318">
        <f>O966+P966</f>
        <v>0</v>
      </c>
      <c r="R966" s="318">
        <f>SUM(Q841:Q966)</f>
        <v>0</v>
      </c>
      <c r="S966" s="318">
        <f>R966/$X$2</f>
        <v>0</v>
      </c>
      <c r="T966" s="318">
        <f>IF(S966&gt;=$X$3,1,0)</f>
        <v>0</v>
      </c>
      <c r="U966" s="318">
        <f>O966*T966+P966*T966</f>
        <v>0</v>
      </c>
    </row>
    <row r="967" spans="1:21" s="318" customFormat="1" x14ac:dyDescent="0.2">
      <c r="A967" s="322">
        <v>37950</v>
      </c>
      <c r="B967" s="321">
        <v>162.46000699999999</v>
      </c>
      <c r="C967" s="320">
        <f>LN(B967/B966)</f>
        <v>1.2935051261366874E-3</v>
      </c>
      <c r="D967" s="320">
        <f>AVERAGE(C947:C967)</f>
        <v>2.1340773080382423E-3</v>
      </c>
      <c r="E967" s="318">
        <f>_xlfn.STDEV.S(C947:C967)</f>
        <v>9.3492570991541291E-3</v>
      </c>
      <c r="F967" s="318">
        <f>E967*(21/(21-1.5))</f>
        <v>1.0068430722165985E-2</v>
      </c>
      <c r="G967" s="318">
        <f>_xlfn.VAR.S(C947:C967)</f>
        <v>8.7408608306083877E-5</v>
      </c>
      <c r="H967" s="318">
        <f>G967*(21/(21-1))</f>
        <v>9.1779038721388078E-5</v>
      </c>
      <c r="I967" s="320">
        <f>(SUM(C904:C924)*1+SUM(C925:C945)*2+SUM(C946:C966)*3)/6</f>
        <v>3.6270083604435004E-2</v>
      </c>
      <c r="J967" s="318">
        <f>IF(C967*O967&lt;&gt;0,C967,0)</f>
        <v>0</v>
      </c>
      <c r="K967" s="318" t="str">
        <f>IF(C967*O967=0,"",C967)</f>
        <v/>
      </c>
      <c r="O967" s="318">
        <f>IF(ISBLANK(L967),0,1)</f>
        <v>0</v>
      </c>
      <c r="P967" s="318">
        <f>IF(ISBLANK(M967),0,1)</f>
        <v>0</v>
      </c>
      <c r="Q967" s="318">
        <f>O967+P967</f>
        <v>0</v>
      </c>
      <c r="R967" s="318">
        <f>SUM(Q842:Q967)</f>
        <v>0</v>
      </c>
      <c r="S967" s="318">
        <f>R967/$X$2</f>
        <v>0</v>
      </c>
      <c r="T967" s="318">
        <f>IF(S967&gt;=$X$3,1,0)</f>
        <v>0</v>
      </c>
      <c r="U967" s="318">
        <f>O967*T967+P967*T967</f>
        <v>0</v>
      </c>
    </row>
    <row r="968" spans="1:21" s="318" customFormat="1" x14ac:dyDescent="0.2">
      <c r="A968" s="322">
        <v>37951</v>
      </c>
      <c r="B968" s="321">
        <v>161.820007</v>
      </c>
      <c r="C968" s="320">
        <f>LN(B968/B967)</f>
        <v>-3.9472110727024144E-3</v>
      </c>
      <c r="D968" s="320">
        <f>AVERAGE(C948:C968)</f>
        <v>1.6649235746184884E-3</v>
      </c>
      <c r="E968" s="318">
        <f>_xlfn.STDEV.S(C948:C968)</f>
        <v>9.3976380971807338E-3</v>
      </c>
      <c r="F968" s="318">
        <f>E968*(21/(21-1.5))</f>
        <v>1.0120533335425405E-2</v>
      </c>
      <c r="G968" s="318">
        <f>_xlfn.VAR.S(C948:C968)</f>
        <v>8.8315601805582727E-5</v>
      </c>
      <c r="H968" s="318">
        <f>G968*(21/(21-1))</f>
        <v>9.2731381895861862E-5</v>
      </c>
      <c r="I968" s="320">
        <f>(SUM(C905:C925)*1+SUM(C926:C946)*2+SUM(C947:C967)*3)/6</f>
        <v>3.7544652821072222E-2</v>
      </c>
      <c r="J968" s="318">
        <f>IF(C968*O968&lt;&gt;0,C968,0)</f>
        <v>0</v>
      </c>
      <c r="K968" s="318" t="str">
        <f>IF(C968*O968=0,"",C968)</f>
        <v/>
      </c>
      <c r="O968" s="318">
        <f>IF(ISBLANK(L968),0,1)</f>
        <v>0</v>
      </c>
      <c r="P968" s="318">
        <f>IF(ISBLANK(M968),0,1)</f>
        <v>0</v>
      </c>
      <c r="Q968" s="318">
        <f>O968+P968</f>
        <v>0</v>
      </c>
      <c r="R968" s="318">
        <f>SUM(Q843:Q968)</f>
        <v>0</v>
      </c>
      <c r="S968" s="318">
        <f>R968/$X$2</f>
        <v>0</v>
      </c>
      <c r="T968" s="318">
        <f>IF(S968&gt;=$X$3,1,0)</f>
        <v>0</v>
      </c>
      <c r="U968" s="318">
        <f>O968*T968+P968*T968</f>
        <v>0</v>
      </c>
    </row>
    <row r="969" spans="1:21" s="318" customFormat="1" x14ac:dyDescent="0.2">
      <c r="A969" s="322">
        <v>37952</v>
      </c>
      <c r="B969" s="321">
        <v>162.470001</v>
      </c>
      <c r="C969" s="320">
        <f>LN(B969/B968)</f>
        <v>4.0087258590077437E-3</v>
      </c>
      <c r="D969" s="320">
        <f>AVERAGE(C949:C969)</f>
        <v>1.624769726289078E-3</v>
      </c>
      <c r="E969" s="318">
        <f>_xlfn.STDEV.S(C949:C969)</f>
        <v>9.385132940778293E-3</v>
      </c>
      <c r="F969" s="318">
        <f>E969*(21/(21-1.5))</f>
        <v>1.0107066243915084E-2</v>
      </c>
      <c r="G969" s="318">
        <f>_xlfn.VAR.S(C949:C969)</f>
        <v>8.8080720316081803E-5</v>
      </c>
      <c r="H969" s="318">
        <f>G969*(21/(21-1))</f>
        <v>9.2484756331885892E-5</v>
      </c>
      <c r="I969" s="320">
        <f>(SUM(C906:C926)*1+SUM(C927:C947)*2+SUM(C948:C968)*3)/6</f>
        <v>3.6624690539777328E-2</v>
      </c>
      <c r="J969" s="318">
        <f>IF(C969*O969&lt;&gt;0,C969,0)</f>
        <v>0</v>
      </c>
      <c r="K969" s="318" t="str">
        <f>IF(C969*O969=0,"",C969)</f>
        <v/>
      </c>
      <c r="O969" s="318">
        <f>IF(ISBLANK(L969),0,1)</f>
        <v>0</v>
      </c>
      <c r="P969" s="318">
        <f>IF(ISBLANK(M969),0,1)</f>
        <v>0</v>
      </c>
      <c r="Q969" s="318">
        <f>O969+P969</f>
        <v>0</v>
      </c>
      <c r="R969" s="318">
        <f>SUM(Q844:Q969)</f>
        <v>0</v>
      </c>
      <c r="S969" s="318">
        <f>R969/$X$2</f>
        <v>0</v>
      </c>
      <c r="T969" s="318">
        <f>IF(S969&gt;=$X$3,1,0)</f>
        <v>0</v>
      </c>
      <c r="U969" s="318">
        <f>O969*T969+P969*T969</f>
        <v>0</v>
      </c>
    </row>
    <row r="970" spans="1:21" s="318" customFormat="1" x14ac:dyDescent="0.2">
      <c r="A970" s="322">
        <v>37953</v>
      </c>
      <c r="B970" s="321">
        <v>162.270004</v>
      </c>
      <c r="C970" s="320">
        <f>LN(B970/B969)</f>
        <v>-1.2317362949221889E-3</v>
      </c>
      <c r="D970" s="320">
        <f>AVERAGE(C950:C970)</f>
        <v>5.3710906396511383E-4</v>
      </c>
      <c r="E970" s="318">
        <f>_xlfn.STDEV.S(C950:C970)</f>
        <v>8.2023044111411997E-3</v>
      </c>
      <c r="F970" s="318">
        <f>E970*(21/(21-1.5))</f>
        <v>8.833250904305907E-3</v>
      </c>
      <c r="G970" s="318">
        <f>_xlfn.VAR.S(C950:C970)</f>
        <v>6.727779765302638E-5</v>
      </c>
      <c r="H970" s="318">
        <f>G970*(21/(21-1))</f>
        <v>7.0641687535677699E-5</v>
      </c>
      <c r="I970" s="320">
        <f>(SUM(C907:C927)*1+SUM(C928:C948)*2+SUM(C949:C969)*3)/6</f>
        <v>3.5479660342937841E-2</v>
      </c>
      <c r="J970" s="318">
        <f>IF(C970*O970&lt;&gt;0,C970,0)</f>
        <v>0</v>
      </c>
      <c r="K970" s="318" t="str">
        <f>IF(C970*O970=0,"",C970)</f>
        <v/>
      </c>
      <c r="O970" s="318">
        <f>IF(ISBLANK(L970),0,1)</f>
        <v>0</v>
      </c>
      <c r="P970" s="318">
        <f>IF(ISBLANK(M970),0,1)</f>
        <v>0</v>
      </c>
      <c r="Q970" s="318">
        <f>O970+P970</f>
        <v>0</v>
      </c>
      <c r="R970" s="318">
        <f>SUM(Q845:Q970)</f>
        <v>0</v>
      </c>
      <c r="S970" s="318">
        <f>R970/$X$2</f>
        <v>0</v>
      </c>
      <c r="T970" s="318">
        <f>IF(S970&gt;=$X$3,1,0)</f>
        <v>0</v>
      </c>
      <c r="U970" s="318">
        <f>O970*T970+P970*T970</f>
        <v>0</v>
      </c>
    </row>
    <row r="971" spans="1:21" s="318" customFormat="1" x14ac:dyDescent="0.2">
      <c r="A971" s="322">
        <v>37956</v>
      </c>
      <c r="B971" s="321">
        <v>163.270004</v>
      </c>
      <c r="C971" s="320">
        <f>LN(B971/B970)</f>
        <v>6.1436574356491377E-3</v>
      </c>
      <c r="D971" s="320">
        <f>AVERAGE(C951:C971)</f>
        <v>6.8150273961336541E-4</v>
      </c>
      <c r="E971" s="318">
        <f>_xlfn.STDEV.S(C951:C971)</f>
        <v>8.2762448425905601E-3</v>
      </c>
      <c r="F971" s="318">
        <f>E971*(21/(21-1.5))</f>
        <v>8.9128790612513723E-3</v>
      </c>
      <c r="G971" s="318">
        <f>_xlfn.VAR.S(C951:C971)</f>
        <v>6.8496228694506843E-5</v>
      </c>
      <c r="H971" s="318">
        <f>G971*(21/(21-1))</f>
        <v>7.192104012923219E-5</v>
      </c>
      <c r="I971" s="320">
        <f>(SUM(C908:C928)*1+SUM(C929:C949)*2+SUM(C950:C970)*3)/6</f>
        <v>3.1061762506034606E-2</v>
      </c>
      <c r="J971" s="318">
        <f>IF(C971*O971&lt;&gt;0,C971,0)</f>
        <v>0</v>
      </c>
      <c r="K971" s="318" t="str">
        <f>IF(C971*O971=0,"",C971)</f>
        <v/>
      </c>
      <c r="O971" s="318">
        <f>IF(ISBLANK(L971),0,1)</f>
        <v>0</v>
      </c>
      <c r="P971" s="318">
        <f>IF(ISBLANK(M971),0,1)</f>
        <v>0</v>
      </c>
      <c r="Q971" s="318">
        <f>O971+P971</f>
        <v>0</v>
      </c>
      <c r="R971" s="318">
        <f>SUM(Q846:Q971)</f>
        <v>0</v>
      </c>
      <c r="S971" s="318">
        <f>R971/$X$2</f>
        <v>0</v>
      </c>
      <c r="T971" s="318">
        <f>IF(S971&gt;=$X$3,1,0)</f>
        <v>0</v>
      </c>
      <c r="U971" s="318">
        <f>O971*T971+P971*T971</f>
        <v>0</v>
      </c>
    </row>
    <row r="972" spans="1:21" s="318" customFormat="1" x14ac:dyDescent="0.2">
      <c r="A972" s="322">
        <v>37957</v>
      </c>
      <c r="B972" s="321">
        <v>164.21000699999999</v>
      </c>
      <c r="C972" s="320">
        <f>LN(B972/B971)</f>
        <v>5.7408424947183222E-3</v>
      </c>
      <c r="D972" s="320">
        <f>AVERAGE(C952:C972)</f>
        <v>4.3991158790188193E-4</v>
      </c>
      <c r="E972" s="318">
        <f>_xlfn.STDEV.S(C952:C972)</f>
        <v>8.0362400979613769E-3</v>
      </c>
      <c r="F972" s="318">
        <f>E972*(21/(21-1.5))</f>
        <v>8.6544124131891741E-3</v>
      </c>
      <c r="G972" s="318">
        <f>_xlfn.VAR.S(C952:C972)</f>
        <v>6.4581154912082291E-5</v>
      </c>
      <c r="H972" s="318">
        <f>G972*(21/(21-1))</f>
        <v>6.7810212657686412E-5</v>
      </c>
      <c r="I972" s="320">
        <f>(SUM(C909:C929)*1+SUM(C930:C950)*2+SUM(C951:C971)*3)/6</f>
        <v>3.1500164211043916E-2</v>
      </c>
      <c r="J972" s="318">
        <f>IF(C972*O972&lt;&gt;0,C972,0)</f>
        <v>0</v>
      </c>
      <c r="K972" s="318" t="str">
        <f>IF(C972*O972=0,"",C972)</f>
        <v/>
      </c>
      <c r="O972" s="318">
        <f>IF(ISBLANK(L972),0,1)</f>
        <v>0</v>
      </c>
      <c r="P972" s="318">
        <f>IF(ISBLANK(M972),0,1)</f>
        <v>0</v>
      </c>
      <c r="Q972" s="318">
        <f>O972+P972</f>
        <v>0</v>
      </c>
      <c r="R972" s="318">
        <f>SUM(Q847:Q972)</f>
        <v>0</v>
      </c>
      <c r="S972" s="318">
        <f>R972/$X$2</f>
        <v>0</v>
      </c>
      <c r="T972" s="318">
        <f>IF(S972&gt;=$X$3,1,0)</f>
        <v>0</v>
      </c>
      <c r="U972" s="318">
        <f>O972*T972+P972*T972</f>
        <v>0</v>
      </c>
    </row>
    <row r="973" spans="1:21" s="318" customFormat="1" x14ac:dyDescent="0.2">
      <c r="A973" s="322">
        <v>37958</v>
      </c>
      <c r="B973" s="321">
        <v>164.36999499999999</v>
      </c>
      <c r="C973" s="320">
        <f>LN(B973/B972)</f>
        <v>9.7381466717051755E-4</v>
      </c>
      <c r="D973" s="320">
        <f>AVERAGE(C953:C973)</f>
        <v>3.7227536460792993E-4</v>
      </c>
      <c r="E973" s="318">
        <f>_xlfn.STDEV.S(C953:C973)</f>
        <v>8.0249390528225328E-3</v>
      </c>
      <c r="F973" s="318">
        <f>E973*(21/(21-1.5))</f>
        <v>8.6422420568858047E-3</v>
      </c>
      <c r="G973" s="318">
        <f>_xlfn.VAR.S(C953:C973)</f>
        <v>6.4399646801516214E-5</v>
      </c>
      <c r="H973" s="318">
        <f>G973*(21/(21-1))</f>
        <v>6.7619629141592031E-5</v>
      </c>
      <c r="I973" s="320">
        <f>(SUM(C910:C930)*1+SUM(C931:C951)*2+SUM(C952:C972)*3)/6</f>
        <v>3.0071968690052395E-2</v>
      </c>
      <c r="J973" s="318">
        <f>IF(C973*O973&lt;&gt;0,C973,0)</f>
        <v>0</v>
      </c>
      <c r="K973" s="318" t="str">
        <f>IF(C973*O973=0,"",C973)</f>
        <v/>
      </c>
      <c r="O973" s="318">
        <f>IF(ISBLANK(L973),0,1)</f>
        <v>0</v>
      </c>
      <c r="P973" s="318">
        <f>IF(ISBLANK(M973),0,1)</f>
        <v>0</v>
      </c>
      <c r="Q973" s="318">
        <f>O973+P973</f>
        <v>0</v>
      </c>
      <c r="R973" s="318">
        <f>SUM(Q848:Q973)</f>
        <v>0</v>
      </c>
      <c r="S973" s="318">
        <f>R973/$X$2</f>
        <v>0</v>
      </c>
      <c r="T973" s="318">
        <f>IF(S973&gt;=$X$3,1,0)</f>
        <v>0</v>
      </c>
      <c r="U973" s="318">
        <f>O973*T973+P973*T973</f>
        <v>0</v>
      </c>
    </row>
    <row r="974" spans="1:21" s="318" customFormat="1" x14ac:dyDescent="0.2">
      <c r="A974" s="322">
        <v>37959</v>
      </c>
      <c r="B974" s="321">
        <v>163.449997</v>
      </c>
      <c r="C974" s="320">
        <f>LN(B974/B973)</f>
        <v>-5.6128389832746381E-3</v>
      </c>
      <c r="D974" s="320">
        <f>AVERAGE(C954:C974)</f>
        <v>4.7726024658806032E-4</v>
      </c>
      <c r="E974" s="318">
        <f>_xlfn.STDEV.S(C954:C974)</f>
        <v>7.9262547861209901E-3</v>
      </c>
      <c r="F974" s="318">
        <f>E974*(21/(21-1.5))</f>
        <v>8.535966692745681E-3</v>
      </c>
      <c r="G974" s="318">
        <f>_xlfn.VAR.S(C954:C974)</f>
        <v>6.2825514934505906E-5</v>
      </c>
      <c r="H974" s="318">
        <f>G974*(21/(21-1))</f>
        <v>6.5966790681231207E-5</v>
      </c>
      <c r="I974" s="320">
        <f>(SUM(C911:C931)*1+SUM(C932:C952)*2+SUM(C953:C973)*3)/6</f>
        <v>2.7486968757941099E-2</v>
      </c>
      <c r="J974" s="318">
        <f>IF(C974*O974&lt;&gt;0,C974,0)</f>
        <v>0</v>
      </c>
      <c r="K974" s="318" t="str">
        <f>IF(C974*O974=0,"",C974)</f>
        <v/>
      </c>
      <c r="O974" s="318">
        <f>IF(ISBLANK(L974),0,1)</f>
        <v>0</v>
      </c>
      <c r="P974" s="318">
        <f>IF(ISBLANK(M974),0,1)</f>
        <v>0</v>
      </c>
      <c r="Q974" s="318">
        <f>O974+P974</f>
        <v>0</v>
      </c>
      <c r="R974" s="318">
        <f>SUM(Q849:Q974)</f>
        <v>0</v>
      </c>
      <c r="S974" s="318">
        <f>R974/$X$2</f>
        <v>0</v>
      </c>
      <c r="T974" s="318">
        <f>IF(S974&gt;=$X$3,1,0)</f>
        <v>0</v>
      </c>
      <c r="U974" s="318">
        <f>O974*T974+P974*T974</f>
        <v>0</v>
      </c>
    </row>
    <row r="975" spans="1:21" s="318" customFormat="1" x14ac:dyDescent="0.2">
      <c r="A975" s="322">
        <v>37960</v>
      </c>
      <c r="B975" s="321">
        <v>163.759995</v>
      </c>
      <c r="C975" s="320">
        <f>LN(B975/B974)</f>
        <v>1.8947960045644953E-3</v>
      </c>
      <c r="D975" s="320">
        <f>AVERAGE(C955:C975)</f>
        <v>7.2751945391529393E-5</v>
      </c>
      <c r="E975" s="318">
        <f>_xlfn.STDEV.S(C955:C975)</f>
        <v>7.605365314379069E-3</v>
      </c>
      <c r="F975" s="318">
        <f>E975*(21/(21-1.5))</f>
        <v>8.1903934154851504E-3</v>
      </c>
      <c r="G975" s="318">
        <f>_xlfn.VAR.S(C955:C975)</f>
        <v>5.7841581565160237E-5</v>
      </c>
      <c r="H975" s="318">
        <f>G975*(21/(21-1))</f>
        <v>6.0733660643418249E-5</v>
      </c>
      <c r="I975" s="320">
        <f>(SUM(C912:C932)*1+SUM(C933:C953)*2+SUM(C954:C974)*3)/6</f>
        <v>2.664956022073367E-2</v>
      </c>
      <c r="J975" s="318">
        <f>IF(C975*O975&lt;&gt;0,C975,0)</f>
        <v>0</v>
      </c>
      <c r="K975" s="318" t="str">
        <f>IF(C975*O975=0,"",C975)</f>
        <v/>
      </c>
      <c r="O975" s="318">
        <f>IF(ISBLANK(L975),0,1)</f>
        <v>0</v>
      </c>
      <c r="P975" s="318">
        <f>IF(ISBLANK(M975),0,1)</f>
        <v>0</v>
      </c>
      <c r="Q975" s="318">
        <f>O975+P975</f>
        <v>0</v>
      </c>
      <c r="R975" s="318">
        <f>SUM(Q850:Q975)</f>
        <v>0</v>
      </c>
      <c r="S975" s="318">
        <f>R975/$X$2</f>
        <v>0</v>
      </c>
      <c r="T975" s="318">
        <f>IF(S975&gt;=$X$3,1,0)</f>
        <v>0</v>
      </c>
      <c r="U975" s="318">
        <f>O975*T975+P975*T975</f>
        <v>0</v>
      </c>
    </row>
    <row r="976" spans="1:21" s="318" customFormat="1" x14ac:dyDescent="0.2">
      <c r="A976" s="322">
        <v>37963</v>
      </c>
      <c r="B976" s="321">
        <v>163.679993</v>
      </c>
      <c r="C976" s="320">
        <f>LN(B976/B975)</f>
        <v>-4.8865138360507641E-4</v>
      </c>
      <c r="D976" s="320">
        <f>AVERAGE(C956:C976)</f>
        <v>-5.2369241939119687E-4</v>
      </c>
      <c r="E976" s="318">
        <f>_xlfn.STDEV.S(C956:C976)</f>
        <v>7.0941544964684211E-3</v>
      </c>
      <c r="F976" s="318">
        <f>E976*(21/(21-1.5))</f>
        <v>7.6398586885044533E-3</v>
      </c>
      <c r="G976" s="318">
        <f>_xlfn.VAR.S(C956:C976)</f>
        <v>5.0327028019763113E-5</v>
      </c>
      <c r="H976" s="318">
        <f>G976*(21/(21-1))</f>
        <v>5.2843379420751269E-5</v>
      </c>
      <c r="I976" s="320">
        <f>(SUM(C913:C933)*1+SUM(C934:C954)*2+SUM(C955:C975)*3)/6</f>
        <v>2.4081606429291646E-2</v>
      </c>
      <c r="J976" s="318">
        <f>IF(C976*O976&lt;&gt;0,C976,0)</f>
        <v>0</v>
      </c>
      <c r="K976" s="318" t="str">
        <f>IF(C976*O976=0,"",C976)</f>
        <v/>
      </c>
      <c r="O976" s="318">
        <f>IF(ISBLANK(L976),0,1)</f>
        <v>0</v>
      </c>
      <c r="P976" s="318">
        <f>IF(ISBLANK(M976),0,1)</f>
        <v>0</v>
      </c>
      <c r="Q976" s="318">
        <f>O976+P976</f>
        <v>0</v>
      </c>
      <c r="R976" s="318">
        <f>SUM(Q851:Q976)</f>
        <v>0</v>
      </c>
      <c r="S976" s="318">
        <f>R976/$X$2</f>
        <v>0</v>
      </c>
      <c r="T976" s="318">
        <f>IF(S976&gt;=$X$3,1,0)</f>
        <v>0</v>
      </c>
      <c r="U976" s="318">
        <f>O976*T976+P976*T976</f>
        <v>0</v>
      </c>
    </row>
    <row r="977" spans="1:21" s="318" customFormat="1" x14ac:dyDescent="0.2">
      <c r="A977" s="322">
        <v>37964</v>
      </c>
      <c r="B977" s="321">
        <v>166.38999899999999</v>
      </c>
      <c r="C977" s="320">
        <f>LN(B977/B976)</f>
        <v>1.6421164980497262E-2</v>
      </c>
      <c r="D977" s="320">
        <f>AVERAGE(C957:C977)</f>
        <v>5.7005200310637479E-4</v>
      </c>
      <c r="E977" s="318">
        <f>_xlfn.STDEV.S(C957:C977)</f>
        <v>7.8493982815798016E-3</v>
      </c>
      <c r="F977" s="318">
        <f>E977*(21/(21-1.5))</f>
        <v>8.4531981493936315E-3</v>
      </c>
      <c r="G977" s="318">
        <f>_xlfn.VAR.S(C957:C977)</f>
        <v>6.1613053382867945E-5</v>
      </c>
      <c r="H977" s="318">
        <f>G977*(21/(21-1))</f>
        <v>6.4693706052011343E-5</v>
      </c>
      <c r="I977" s="320">
        <f>(SUM(C914:C934)*1+SUM(C935:C955)*2+SUM(C956:C976)*3)/6</f>
        <v>2.0388422231586645E-2</v>
      </c>
      <c r="J977" s="318">
        <f>IF(C977*O977&lt;&gt;0,C977,0)</f>
        <v>0</v>
      </c>
      <c r="K977" s="318" t="str">
        <f>IF(C977*O977=0,"",C977)</f>
        <v/>
      </c>
      <c r="O977" s="318">
        <f>IF(ISBLANK(L977),0,1)</f>
        <v>0</v>
      </c>
      <c r="P977" s="318">
        <f>IF(ISBLANK(M977),0,1)</f>
        <v>0</v>
      </c>
      <c r="Q977" s="318">
        <f>O977+P977</f>
        <v>0</v>
      </c>
      <c r="R977" s="318">
        <f>SUM(Q852:Q977)</f>
        <v>0</v>
      </c>
      <c r="S977" s="318">
        <f>R977/$X$2</f>
        <v>0</v>
      </c>
      <c r="T977" s="318">
        <f>IF(S977&gt;=$X$3,1,0)</f>
        <v>0</v>
      </c>
      <c r="U977" s="318">
        <f>O977*T977+P977*T977</f>
        <v>0</v>
      </c>
    </row>
    <row r="978" spans="1:21" s="318" customFormat="1" x14ac:dyDescent="0.2">
      <c r="A978" s="322">
        <v>37965</v>
      </c>
      <c r="B978" s="321">
        <v>165.490005</v>
      </c>
      <c r="C978" s="320">
        <f>LN(B978/B977)</f>
        <v>-5.4236241732818821E-3</v>
      </c>
      <c r="D978" s="320">
        <f>AVERAGE(C958:C978)</f>
        <v>7.2485334932800263E-4</v>
      </c>
      <c r="E978" s="318">
        <f>_xlfn.STDEV.S(C958:C978)</f>
        <v>7.6883715008470525E-3</v>
      </c>
      <c r="F978" s="318">
        <f>E978*(21/(21-1.5))</f>
        <v>8.2797846932199017E-3</v>
      </c>
      <c r="G978" s="318">
        <f>_xlfn.VAR.S(C958:C978)</f>
        <v>5.9111056335037164E-5</v>
      </c>
      <c r="H978" s="318">
        <f>G978*(21/(21-1))</f>
        <v>6.2066609151789027E-5</v>
      </c>
      <c r="I978" s="320">
        <f>(SUM(C915:C935)*1+SUM(C936:C956)*2+SUM(C957:C977)*3)/6</f>
        <v>3.0388947200152727E-2</v>
      </c>
      <c r="J978" s="318">
        <f>IF(C978*O978&lt;&gt;0,C978,0)</f>
        <v>0</v>
      </c>
      <c r="K978" s="318" t="str">
        <f>IF(C978*O978=0,"",C978)</f>
        <v/>
      </c>
      <c r="O978" s="318">
        <f>IF(ISBLANK(L978),0,1)</f>
        <v>0</v>
      </c>
      <c r="P978" s="318">
        <f>IF(ISBLANK(M978),0,1)</f>
        <v>0</v>
      </c>
      <c r="Q978" s="318">
        <f>O978+P978</f>
        <v>0</v>
      </c>
      <c r="R978" s="318">
        <f>SUM(Q853:Q978)</f>
        <v>0</v>
      </c>
      <c r="S978" s="318">
        <f>R978/$X$2</f>
        <v>0</v>
      </c>
      <c r="T978" s="318">
        <f>IF(S978&gt;=$X$3,1,0)</f>
        <v>0</v>
      </c>
      <c r="U978" s="318">
        <f>O978*T978+P978*T978</f>
        <v>0</v>
      </c>
    </row>
    <row r="979" spans="1:21" s="318" customFormat="1" x14ac:dyDescent="0.2">
      <c r="A979" s="322">
        <v>37966</v>
      </c>
      <c r="B979" s="321">
        <v>166.13000500000001</v>
      </c>
      <c r="C979" s="320">
        <f>LN(B979/B978)</f>
        <v>3.8598442511417505E-3</v>
      </c>
      <c r="D979" s="320">
        <f>AVERAGE(C959:C979)</f>
        <v>7.3368434955199571E-4</v>
      </c>
      <c r="E979" s="318">
        <f>_xlfn.STDEV.S(C959:C979)</f>
        <v>7.6920344231311494E-3</v>
      </c>
      <c r="F979" s="318">
        <f>E979*(21/(21-1.5))</f>
        <v>8.2837293787566216E-3</v>
      </c>
      <c r="G979" s="318">
        <f>_xlfn.VAR.S(C959:C979)</f>
        <v>5.9167393566634555E-5</v>
      </c>
      <c r="H979" s="318">
        <f>G979*(21/(21-1))</f>
        <v>6.2125763244966285E-5</v>
      </c>
      <c r="I979" s="320">
        <f>(SUM(C916:C936)*1+SUM(C937:C957)*2+SUM(C958:C978)*3)/6</f>
        <v>2.8099956547781985E-2</v>
      </c>
      <c r="J979" s="318">
        <f>IF(C979*O979&lt;&gt;0,C979,0)</f>
        <v>0</v>
      </c>
      <c r="K979" s="318" t="str">
        <f>IF(C979*O979=0,"",C979)</f>
        <v/>
      </c>
      <c r="O979" s="318">
        <f>IF(ISBLANK(L979),0,1)</f>
        <v>0</v>
      </c>
      <c r="P979" s="318">
        <f>IF(ISBLANK(M979),0,1)</f>
        <v>0</v>
      </c>
      <c r="Q979" s="318">
        <f>O979+P979</f>
        <v>0</v>
      </c>
      <c r="R979" s="318">
        <f>SUM(Q854:Q979)</f>
        <v>0</v>
      </c>
      <c r="S979" s="318">
        <f>R979/$X$2</f>
        <v>0</v>
      </c>
      <c r="T979" s="318">
        <f>IF(S979&gt;=$X$3,1,0)</f>
        <v>0</v>
      </c>
      <c r="U979" s="318">
        <f>O979*T979+P979*T979</f>
        <v>0</v>
      </c>
    </row>
    <row r="980" spans="1:21" s="318" customFormat="1" x14ac:dyDescent="0.2">
      <c r="A980" s="322">
        <v>37967</v>
      </c>
      <c r="B980" s="321">
        <v>165.69000199999999</v>
      </c>
      <c r="C980" s="320">
        <f>LN(B980/B979)</f>
        <v>-2.6520598433587474E-3</v>
      </c>
      <c r="D980" s="320">
        <f>AVERAGE(C960:C980)</f>
        <v>6.190386821206354E-4</v>
      </c>
      <c r="E980" s="318">
        <f>_xlfn.STDEV.S(C960:C980)</f>
        <v>7.7252128534495094E-3</v>
      </c>
      <c r="F980" s="318">
        <f>E980*(21/(21-1.5))</f>
        <v>8.3194599960225487E-3</v>
      </c>
      <c r="G980" s="318">
        <f>_xlfn.VAR.S(C960:C980)</f>
        <v>5.9678913631101512E-5</v>
      </c>
      <c r="H980" s="318">
        <f>G980*(21/(21-1))</f>
        <v>6.2662859312656585E-5</v>
      </c>
      <c r="I980" s="320">
        <f>(SUM(C917:C937)*1+SUM(C938:C958)*2+SUM(C959:C979)*3)/6</f>
        <v>3.0587030736698332E-2</v>
      </c>
      <c r="J980" s="318">
        <f>IF(C980*O980&lt;&gt;0,C980,0)</f>
        <v>0</v>
      </c>
      <c r="K980" s="318" t="str">
        <f>IF(C980*O980=0,"",C980)</f>
        <v/>
      </c>
      <c r="O980" s="318">
        <f>IF(ISBLANK(L980),0,1)</f>
        <v>0</v>
      </c>
      <c r="P980" s="318">
        <f>IF(ISBLANK(M980),0,1)</f>
        <v>0</v>
      </c>
      <c r="Q980" s="318">
        <f>O980+P980</f>
        <v>0</v>
      </c>
      <c r="R980" s="318">
        <f>SUM(Q855:Q980)</f>
        <v>0</v>
      </c>
      <c r="S980" s="318">
        <f>R980/$X$2</f>
        <v>0</v>
      </c>
      <c r="T980" s="318">
        <f>IF(S980&gt;=$X$3,1,0)</f>
        <v>0</v>
      </c>
      <c r="U980" s="318">
        <f>O980*T980+P980*T980</f>
        <v>0</v>
      </c>
    </row>
    <row r="981" spans="1:21" s="318" customFormat="1" x14ac:dyDescent="0.2">
      <c r="A981" s="322">
        <v>37970</v>
      </c>
      <c r="B981" s="321">
        <v>167.5</v>
      </c>
      <c r="C981" s="320">
        <f>LN(B981/B980)</f>
        <v>1.0864766613180924E-2</v>
      </c>
      <c r="D981" s="320">
        <f>AVERAGE(C961:C981)</f>
        <v>1.0869377872823761E-3</v>
      </c>
      <c r="E981" s="318">
        <f>_xlfn.STDEV.S(C961:C981)</f>
        <v>8.0429454218090193E-3</v>
      </c>
      <c r="F981" s="318">
        <f>E981*(21/(21-1.5))</f>
        <v>8.661633531178943E-3</v>
      </c>
      <c r="G981" s="318">
        <f>_xlfn.VAR.S(C961:C981)</f>
        <v>6.4688971058198655E-5</v>
      </c>
      <c r="H981" s="318">
        <f>G981*(21/(21-1))</f>
        <v>6.7923419611108589E-5</v>
      </c>
      <c r="I981" s="320">
        <f>(SUM(C918:C938)*1+SUM(C939:C959)*2+SUM(C960:C980)*3)/6</f>
        <v>2.5583246838073292E-2</v>
      </c>
      <c r="J981" s="318">
        <f>IF(C981*O981&lt;&gt;0,C981,0)</f>
        <v>0</v>
      </c>
      <c r="K981" s="318" t="str">
        <f>IF(C981*O981=0,"",C981)</f>
        <v/>
      </c>
      <c r="O981" s="318">
        <f>IF(ISBLANK(L981),0,1)</f>
        <v>0</v>
      </c>
      <c r="P981" s="318">
        <f>IF(ISBLANK(M981),0,1)</f>
        <v>0</v>
      </c>
      <c r="Q981" s="318">
        <f>O981+P981</f>
        <v>0</v>
      </c>
      <c r="R981" s="318">
        <f>SUM(Q856:Q981)</f>
        <v>0</v>
      </c>
      <c r="S981" s="318">
        <f>R981/$X$2</f>
        <v>0</v>
      </c>
      <c r="T981" s="318">
        <f>IF(S981&gt;=$X$3,1,0)</f>
        <v>0</v>
      </c>
      <c r="U981" s="318">
        <f>O981*T981+P981*T981</f>
        <v>0</v>
      </c>
    </row>
    <row r="982" spans="1:21" s="318" customFormat="1" x14ac:dyDescent="0.2">
      <c r="A982" s="322">
        <v>37971</v>
      </c>
      <c r="B982" s="321">
        <v>166.64999399999999</v>
      </c>
      <c r="C982" s="320">
        <f>LN(B982/B981)</f>
        <v>-5.0875825149734755E-3</v>
      </c>
      <c r="D982" s="320">
        <f>AVERAGE(C962:C982)</f>
        <v>1.6158370748149402E-3</v>
      </c>
      <c r="E982" s="318">
        <f>_xlfn.STDEV.S(C962:C982)</f>
        <v>7.1672265486831229E-3</v>
      </c>
      <c r="F982" s="318">
        <f>E982*(21/(21-1.5))</f>
        <v>7.7185516678125931E-3</v>
      </c>
      <c r="G982" s="318">
        <f>_xlfn.VAR.S(C962:C982)</f>
        <v>5.1369136400148191E-5</v>
      </c>
      <c r="H982" s="318">
        <f>G982*(21/(21-1))</f>
        <v>5.3937593220155604E-5</v>
      </c>
      <c r="I982" s="320">
        <f>(SUM(C919:C939)*1+SUM(C940:C960)*2+SUM(C961:C981)*3)/6</f>
        <v>3.06236066114948E-2</v>
      </c>
      <c r="J982" s="318">
        <f>IF(C982*O982&lt;&gt;0,C982,0)</f>
        <v>0</v>
      </c>
      <c r="K982" s="318" t="str">
        <f>IF(C982*O982=0,"",C982)</f>
        <v/>
      </c>
      <c r="O982" s="318">
        <f>IF(ISBLANK(L982),0,1)</f>
        <v>0</v>
      </c>
      <c r="P982" s="318">
        <f>IF(ISBLANK(M982),0,1)</f>
        <v>0</v>
      </c>
      <c r="Q982" s="318">
        <f>O982+P982</f>
        <v>0</v>
      </c>
      <c r="R982" s="318">
        <f>SUM(Q857:Q982)</f>
        <v>0</v>
      </c>
      <c r="S982" s="318">
        <f>R982/$X$2</f>
        <v>0</v>
      </c>
      <c r="T982" s="318">
        <f>IF(S982&gt;=$X$3,1,0)</f>
        <v>0</v>
      </c>
      <c r="U982" s="318">
        <f>O982*T982+P982*T982</f>
        <v>0</v>
      </c>
    </row>
    <row r="983" spans="1:21" s="318" customFormat="1" x14ac:dyDescent="0.2">
      <c r="A983" s="322">
        <v>37972</v>
      </c>
      <c r="B983" s="321">
        <v>166.39999399999999</v>
      </c>
      <c r="C983" s="320">
        <f>LN(B983/B982)</f>
        <v>-1.5012764207323946E-3</v>
      </c>
      <c r="D983" s="320">
        <f>AVERAGE(C963:C983)</f>
        <v>1.7606284913876241E-3</v>
      </c>
      <c r="E983" s="318">
        <f>_xlfn.STDEV.S(C963:C983)</f>
        <v>7.0666158456771195E-3</v>
      </c>
      <c r="F983" s="318">
        <f>E983*(21/(21-1.5))</f>
        <v>7.6102016799599742E-3</v>
      </c>
      <c r="G983" s="318">
        <f>_xlfn.VAR.S(C963:C983)</f>
        <v>4.9937059510374947E-5</v>
      </c>
      <c r="H983" s="318">
        <f>G983*(21/(21-1))</f>
        <v>5.2433912485893693E-5</v>
      </c>
      <c r="I983" s="320">
        <f>(SUM(C920:C940)*1+SUM(C941:C961)*2+SUM(C962:C982)*3)/6</f>
        <v>2.9555041755327277E-2</v>
      </c>
      <c r="J983" s="318">
        <f>IF(C983*O983&lt;&gt;0,C983,0)</f>
        <v>-1.5012764207323946E-3</v>
      </c>
      <c r="K983" s="318">
        <f>IF(C983*O983=0,"",C983)</f>
        <v>-1.5012764207323946E-3</v>
      </c>
      <c r="L983" s="325" t="s">
        <v>179</v>
      </c>
      <c r="M983" s="325"/>
      <c r="O983" s="318">
        <f>IF(ISBLANK(L983),0,1)</f>
        <v>1</v>
      </c>
      <c r="P983" s="318">
        <f>IF(ISBLANK(M983),0,1)</f>
        <v>0</v>
      </c>
      <c r="Q983" s="318">
        <f>O983+P983</f>
        <v>1</v>
      </c>
      <c r="R983" s="318">
        <f>SUM(Q858:Q983)</f>
        <v>1</v>
      </c>
      <c r="S983" s="318">
        <f>R983/$X$2</f>
        <v>4.3478260869565216E-2</v>
      </c>
      <c r="T983" s="318">
        <f>IF(S983&gt;=$X$3,1,0)</f>
        <v>0</v>
      </c>
      <c r="U983" s="318">
        <f>O983*T983+P983*T983</f>
        <v>0</v>
      </c>
    </row>
    <row r="984" spans="1:21" s="318" customFormat="1" x14ac:dyDescent="0.2">
      <c r="A984" s="322">
        <v>37973</v>
      </c>
      <c r="B984" s="321">
        <v>168.60000600000001</v>
      </c>
      <c r="C984" s="320">
        <f>LN(B984/B983)</f>
        <v>1.3134588825527822E-2</v>
      </c>
      <c r="D984" s="320">
        <f>AVERAGE(C964:C984)</f>
        <v>3.0077843312208271E-3</v>
      </c>
      <c r="E984" s="318">
        <f>_xlfn.STDEV.S(C964:C984)</f>
        <v>6.6178610675341511E-3</v>
      </c>
      <c r="F984" s="318">
        <f>E984*(21/(21-1.5))</f>
        <v>7.1269273034983158E-3</v>
      </c>
      <c r="G984" s="318">
        <f>_xlfn.VAR.S(C964:C984)</f>
        <v>4.3796085109184252E-5</v>
      </c>
      <c r="H984" s="318">
        <f>G984*(21/(21-1))</f>
        <v>4.5985889364643468E-5</v>
      </c>
      <c r="I984" s="320">
        <f>(SUM(C921:C941)*1+SUM(C942:C962)*2+SUM(C963:C983)*3)/6</f>
        <v>3.2651319525819573E-2</v>
      </c>
      <c r="J984" s="318">
        <f>IF(C984*O984&lt;&gt;0,C984,0)</f>
        <v>0</v>
      </c>
      <c r="K984" s="318" t="str">
        <f>IF(C984*O984=0,"",C984)</f>
        <v/>
      </c>
      <c r="O984" s="318">
        <f>IF(ISBLANK(L984),0,1)</f>
        <v>0</v>
      </c>
      <c r="P984" s="318">
        <f>IF(ISBLANK(M984),0,1)</f>
        <v>0</v>
      </c>
      <c r="Q984" s="318">
        <f>O984+P984</f>
        <v>0</v>
      </c>
      <c r="R984" s="318">
        <f>SUM(Q859:Q984)</f>
        <v>1</v>
      </c>
      <c r="S984" s="318">
        <f>R984/$X$2</f>
        <v>4.3478260869565216E-2</v>
      </c>
      <c r="T984" s="318">
        <f>IF(S984&gt;=$X$3,1,0)</f>
        <v>0</v>
      </c>
      <c r="U984" s="318">
        <f>O984*T984+P984*T984</f>
        <v>0</v>
      </c>
    </row>
    <row r="985" spans="1:21" s="318" customFormat="1" x14ac:dyDescent="0.2">
      <c r="A985" s="322">
        <v>37974</v>
      </c>
      <c r="B985" s="321">
        <v>168.83000200000001</v>
      </c>
      <c r="C985" s="320">
        <f>LN(B985/B984)</f>
        <v>1.3632221803949541E-3</v>
      </c>
      <c r="D985" s="320">
        <f>AVERAGE(C965:C985)</f>
        <v>2.9825282323406917E-3</v>
      </c>
      <c r="E985" s="318">
        <f>_xlfn.STDEV.S(C965:C985)</f>
        <v>6.6233355849562347E-3</v>
      </c>
      <c r="F985" s="318">
        <f>E985*(21/(21-1.5))</f>
        <v>7.1328229376451755E-3</v>
      </c>
      <c r="G985" s="318">
        <f>_xlfn.VAR.S(C965:C985)</f>
        <v>4.3868574270947541E-5</v>
      </c>
      <c r="H985" s="318">
        <f>G985*(21/(21-1))</f>
        <v>4.6062002984494922E-5</v>
      </c>
      <c r="I985" s="320">
        <f>(SUM(C922:C942)*1+SUM(C943:C963)*2+SUM(C964:C984)*3)/6</f>
        <v>4.1409152862886683E-2</v>
      </c>
      <c r="J985" s="318">
        <f>IF(C985*O985&lt;&gt;0,C985,0)</f>
        <v>0</v>
      </c>
      <c r="K985" s="318" t="str">
        <f>IF(C985*O985=0,"",C985)</f>
        <v/>
      </c>
      <c r="O985" s="318">
        <f>IF(ISBLANK(L985),0,1)</f>
        <v>0</v>
      </c>
      <c r="P985" s="318">
        <f>IF(ISBLANK(M985),0,1)</f>
        <v>0</v>
      </c>
      <c r="Q985" s="318">
        <f>O985+P985</f>
        <v>0</v>
      </c>
      <c r="R985" s="318">
        <f>SUM(Q860:Q985)</f>
        <v>1</v>
      </c>
      <c r="S985" s="318">
        <f>R985/$X$2</f>
        <v>4.3478260869565216E-2</v>
      </c>
      <c r="T985" s="318">
        <f>IF(S985&gt;=$X$3,1,0)</f>
        <v>0</v>
      </c>
      <c r="U985" s="318">
        <f>O985*T985+P985*T985</f>
        <v>0</v>
      </c>
    </row>
    <row r="986" spans="1:21" s="318" customFormat="1" x14ac:dyDescent="0.2">
      <c r="A986" s="322">
        <v>37977</v>
      </c>
      <c r="B986" s="321">
        <v>169.10000600000001</v>
      </c>
      <c r="C986" s="320">
        <f>LN(B986/B985)</f>
        <v>1.5979880511592427E-3</v>
      </c>
      <c r="D986" s="320">
        <f>AVERAGE(C966:C986)</f>
        <v>2.6609099714798418E-3</v>
      </c>
      <c r="E986" s="318">
        <f>_xlfn.STDEV.S(C966:C986)</f>
        <v>6.5126235542735337E-3</v>
      </c>
      <c r="F986" s="318">
        <f>E986*(21/(21-1.5))</f>
        <v>7.0135945969099587E-3</v>
      </c>
      <c r="G986" s="318">
        <f>_xlfn.VAR.S(C966:C986)</f>
        <v>4.2414265559678439E-5</v>
      </c>
      <c r="H986" s="318">
        <f>G986*(21/(21-1))</f>
        <v>4.4534978837662364E-5</v>
      </c>
      <c r="I986" s="320">
        <f>(SUM(C923:C943)*1+SUM(C944:C964)*2+SUM(C965:C985)*3)/6</f>
        <v>4.7193558088655309E-2</v>
      </c>
      <c r="J986" s="318">
        <f>IF(C986*O986&lt;&gt;0,C986,0)</f>
        <v>0</v>
      </c>
      <c r="K986" s="318" t="str">
        <f>IF(C986*O986=0,"",C986)</f>
        <v/>
      </c>
      <c r="O986" s="318">
        <f>IF(ISBLANK(L986),0,1)</f>
        <v>0</v>
      </c>
      <c r="P986" s="318">
        <f>IF(ISBLANK(M986),0,1)</f>
        <v>0</v>
      </c>
      <c r="Q986" s="318">
        <f>O986+P986</f>
        <v>0</v>
      </c>
      <c r="R986" s="318">
        <f>SUM(Q861:Q986)</f>
        <v>1</v>
      </c>
      <c r="S986" s="318">
        <f>R986/$X$2</f>
        <v>4.3478260869565216E-2</v>
      </c>
      <c r="T986" s="318">
        <f>IF(S986&gt;=$X$3,1,0)</f>
        <v>0</v>
      </c>
      <c r="U986" s="318">
        <f>O986*T986+P986*T986</f>
        <v>0</v>
      </c>
    </row>
    <row r="987" spans="1:21" s="318" customFormat="1" x14ac:dyDescent="0.2">
      <c r="A987" s="322">
        <v>37978</v>
      </c>
      <c r="B987" s="321">
        <v>170.03999300000001</v>
      </c>
      <c r="C987" s="320">
        <f>LN(B987/B986)</f>
        <v>5.5433709373068863E-3</v>
      </c>
      <c r="D987" s="320">
        <f>AVERAGE(C967:C987)</f>
        <v>2.2331098447430915E-3</v>
      </c>
      <c r="E987" s="318">
        <f>_xlfn.STDEV.S(C967:C987)</f>
        <v>5.9663322402602392E-3</v>
      </c>
      <c r="F987" s="318">
        <f>E987*(21/(21-1.5))</f>
        <v>6.4252808741264112E-3</v>
      </c>
      <c r="G987" s="318">
        <f>_xlfn.VAR.S(C967:C987)</f>
        <v>3.5597120401168763E-5</v>
      </c>
      <c r="H987" s="318">
        <f>G987*(21/(21-1))</f>
        <v>3.73769764212272E-5</v>
      </c>
      <c r="I987" s="320">
        <f>(SUM(C924:C944)*1+SUM(C945:C965)*2+SUM(C966:C986)*3)/6</f>
        <v>4.7881427877666527E-2</v>
      </c>
      <c r="J987" s="318">
        <f>IF(C987*O987&lt;&gt;0,C987,0)</f>
        <v>0</v>
      </c>
      <c r="K987" s="318" t="str">
        <f>IF(C987*O987=0,"",C987)</f>
        <v/>
      </c>
      <c r="O987" s="318">
        <f>IF(ISBLANK(L987),0,1)</f>
        <v>0</v>
      </c>
      <c r="P987" s="318">
        <f>IF(ISBLANK(M987),0,1)</f>
        <v>0</v>
      </c>
      <c r="Q987" s="318">
        <f>O987+P987</f>
        <v>0</v>
      </c>
      <c r="R987" s="318">
        <f>SUM(Q862:Q987)</f>
        <v>1</v>
      </c>
      <c r="S987" s="318">
        <f>R987/$X$2</f>
        <v>4.3478260869565216E-2</v>
      </c>
      <c r="T987" s="318">
        <f>IF(S987&gt;=$X$3,1,0)</f>
        <v>0</v>
      </c>
      <c r="U987" s="318">
        <f>O987*T987+P987*T987</f>
        <v>0</v>
      </c>
    </row>
    <row r="988" spans="1:21" s="318" customFormat="1" x14ac:dyDescent="0.2">
      <c r="A988" s="322">
        <v>37984</v>
      </c>
      <c r="B988" s="321">
        <v>171.14999399999999</v>
      </c>
      <c r="C988" s="320">
        <f>LN(B988/B987)</f>
        <v>6.5066675954218271E-3</v>
      </c>
      <c r="D988" s="320">
        <f>AVERAGE(C968:C988)</f>
        <v>2.4813556766138125E-3</v>
      </c>
      <c r="E988" s="318">
        <f>_xlfn.STDEV.S(C968:C988)</f>
        <v>6.0333601789992171E-3</v>
      </c>
      <c r="F988" s="318">
        <f>E988*(21/(21-1.5))</f>
        <v>6.4974648081530025E-3</v>
      </c>
      <c r="G988" s="318">
        <f>_xlfn.VAR.S(C968:C988)</f>
        <v>3.6401435049533466E-5</v>
      </c>
      <c r="H988" s="318">
        <f>G988*(21/(21-1))</f>
        <v>3.822150680201014E-5</v>
      </c>
      <c r="I988" s="320">
        <f>(SUM(C925:C945)*1+SUM(C946:C966)*2+SUM(C967:C987)*3)/6</f>
        <v>4.7188525075025987E-2</v>
      </c>
      <c r="J988" s="318">
        <f>IF(C988*O988&lt;&gt;0,C988,0)</f>
        <v>0</v>
      </c>
      <c r="K988" s="318" t="str">
        <f>IF(C988*O988=0,"",C988)</f>
        <v/>
      </c>
      <c r="O988" s="318">
        <f>IF(ISBLANK(L988),0,1)</f>
        <v>0</v>
      </c>
      <c r="P988" s="318">
        <f>IF(ISBLANK(M988),0,1)</f>
        <v>0</v>
      </c>
      <c r="Q988" s="318">
        <f>O988+P988</f>
        <v>0</v>
      </c>
      <c r="R988" s="318">
        <f>SUM(Q863:Q988)</f>
        <v>1</v>
      </c>
      <c r="S988" s="318">
        <f>R988/$X$2</f>
        <v>4.3478260869565216E-2</v>
      </c>
      <c r="T988" s="318">
        <f>IF(S988&gt;=$X$3,1,0)</f>
        <v>0</v>
      </c>
      <c r="U988" s="318">
        <f>O988*T988+P988*T988</f>
        <v>0</v>
      </c>
    </row>
    <row r="989" spans="1:21" s="318" customFormat="1" x14ac:dyDescent="0.2">
      <c r="A989" s="322">
        <v>37985</v>
      </c>
      <c r="B989" s="321">
        <v>170.970001</v>
      </c>
      <c r="C989" s="320">
        <f>LN(B989/B988)</f>
        <v>-1.0522215552289432E-3</v>
      </c>
      <c r="D989" s="320">
        <f>AVERAGE(C969:C989)</f>
        <v>2.6192123203030255E-3</v>
      </c>
      <c r="E989" s="318">
        <f>_xlfn.STDEV.S(C969:C989)</f>
        <v>5.9109614491013986E-3</v>
      </c>
      <c r="F989" s="318">
        <f>E989*(21/(21-1.5))</f>
        <v>6.3656507913399671E-3</v>
      </c>
      <c r="G989" s="318">
        <f>_xlfn.VAR.S(C969:C989)</f>
        <v>3.4939465252762909E-5</v>
      </c>
      <c r="H989" s="318">
        <f>G989*(21/(21-1))</f>
        <v>3.6686438515401055E-5</v>
      </c>
      <c r="I989" s="320">
        <f>(SUM(C926:C946)*1+SUM(C947:C967)*2+SUM(C968:C988)*3)/6</f>
        <v>5.1384802510111766E-2</v>
      </c>
      <c r="J989" s="318">
        <f>IF(C989*O989&lt;&gt;0,C989,0)</f>
        <v>0</v>
      </c>
      <c r="K989" s="318" t="str">
        <f>IF(C989*O989=0,"",C989)</f>
        <v/>
      </c>
      <c r="O989" s="318">
        <f>IF(ISBLANK(L989),0,1)</f>
        <v>0</v>
      </c>
      <c r="P989" s="318">
        <f>IF(ISBLANK(M989),0,1)</f>
        <v>0</v>
      </c>
      <c r="Q989" s="318">
        <f>O989+P989</f>
        <v>0</v>
      </c>
      <c r="R989" s="318">
        <f>SUM(Q864:Q989)</f>
        <v>1</v>
      </c>
      <c r="S989" s="318">
        <f>R989/$X$2</f>
        <v>4.3478260869565216E-2</v>
      </c>
      <c r="T989" s="318">
        <f>IF(S989&gt;=$X$3,1,0)</f>
        <v>0</v>
      </c>
      <c r="U989" s="318">
        <f>O989*T989+P989*T989</f>
        <v>0</v>
      </c>
    </row>
    <row r="990" spans="1:21" s="318" customFormat="1" x14ac:dyDescent="0.2">
      <c r="A990" s="322">
        <v>37986</v>
      </c>
      <c r="B990" s="321">
        <v>170.970001</v>
      </c>
      <c r="C990" s="320">
        <f>LN(B990/B989)</f>
        <v>0</v>
      </c>
      <c r="D990" s="320">
        <f>AVERAGE(C970:C990)</f>
        <v>2.428320612731228E-3</v>
      </c>
      <c r="E990" s="318">
        <f>_xlfn.STDEV.S(C970:C990)</f>
        <v>5.9285478737859084E-3</v>
      </c>
      <c r="F990" s="318">
        <f>E990*(21/(21-1.5))</f>
        <v>6.384590017923286E-3</v>
      </c>
      <c r="G990" s="318">
        <f>_xlfn.VAR.S(C970:C990)</f>
        <v>3.5147679891771416E-5</v>
      </c>
      <c r="H990" s="318">
        <f>G990*(21/(21-1))</f>
        <v>3.6905063886359988E-5</v>
      </c>
      <c r="I990" s="320">
        <f>(SUM(C927:C947)*1+SUM(C948:C968)*2+SUM(C969:C989)*3)/6</f>
        <v>5.3714331205057031E-2</v>
      </c>
      <c r="J990" s="318">
        <f>IF(C990*O990&lt;&gt;0,C990,0)</f>
        <v>0</v>
      </c>
      <c r="K990" s="318" t="str">
        <f>IF(C990*O990=0,"",C990)</f>
        <v/>
      </c>
      <c r="O990" s="318">
        <f>IF(ISBLANK(L990),0,1)</f>
        <v>0</v>
      </c>
      <c r="P990" s="318">
        <f>IF(ISBLANK(M990),0,1)</f>
        <v>0</v>
      </c>
      <c r="Q990" s="318">
        <f>O990+P990</f>
        <v>0</v>
      </c>
      <c r="R990" s="318">
        <f>SUM(Q865:Q990)</f>
        <v>1</v>
      </c>
      <c r="S990" s="318">
        <f>R990/$X$2</f>
        <v>4.3478260869565216E-2</v>
      </c>
      <c r="T990" s="318">
        <f>IF(S990&gt;=$X$3,1,0)</f>
        <v>0</v>
      </c>
      <c r="U990" s="318">
        <f>O990*T990+P990*T990</f>
        <v>0</v>
      </c>
    </row>
    <row r="991" spans="1:21" s="318" customFormat="1" x14ac:dyDescent="0.2">
      <c r="A991" s="322">
        <v>37988</v>
      </c>
      <c r="B991" s="321">
        <v>173.46000699999999</v>
      </c>
      <c r="C991" s="320">
        <f>LN(B991/B990)</f>
        <v>1.4458957247436783E-2</v>
      </c>
      <c r="D991" s="320">
        <f>AVERAGE(C971:C991)</f>
        <v>3.1754964957007026E-3</v>
      </c>
      <c r="E991" s="318">
        <f>_xlfn.STDEV.S(C971:C991)</f>
        <v>6.4131509077152201E-3</v>
      </c>
      <c r="F991" s="318">
        <f>E991*(21/(21-1.5))</f>
        <v>6.906470208308698E-3</v>
      </c>
      <c r="G991" s="318">
        <f>_xlfn.VAR.S(C971:C991)</f>
        <v>4.1128504565128553E-5</v>
      </c>
      <c r="H991" s="318">
        <f>G991*(21/(21-1))</f>
        <v>4.3184929793384984E-5</v>
      </c>
      <c r="I991" s="320">
        <f>(SUM(C928:C948)*1+SUM(C949:C969)*2+SUM(C970:C990)*3)/6</f>
        <v>5.0869720723715206E-2</v>
      </c>
      <c r="J991" s="318">
        <f>IF(C991*O991&lt;&gt;0,C991,0)</f>
        <v>0</v>
      </c>
      <c r="K991" s="318" t="str">
        <f>IF(C991*O991=0,"",C991)</f>
        <v/>
      </c>
      <c r="O991" s="318">
        <f>IF(ISBLANK(L991),0,1)</f>
        <v>0</v>
      </c>
      <c r="P991" s="318">
        <f>IF(ISBLANK(M991),0,1)</f>
        <v>0</v>
      </c>
      <c r="Q991" s="318">
        <f>O991+P991</f>
        <v>0</v>
      </c>
      <c r="R991" s="318">
        <f>SUM(Q866:Q991)</f>
        <v>1</v>
      </c>
      <c r="S991" s="318">
        <f>R991/$X$2</f>
        <v>4.3478260869565216E-2</v>
      </c>
      <c r="T991" s="318">
        <f>IF(S991&gt;=$X$3,1,0)</f>
        <v>0</v>
      </c>
      <c r="U991" s="318">
        <f>O991*T991+P991*T991</f>
        <v>0</v>
      </c>
    </row>
    <row r="992" spans="1:21" s="318" customFormat="1" x14ac:dyDescent="0.2">
      <c r="A992" s="322">
        <v>37991</v>
      </c>
      <c r="B992" s="321">
        <v>175.61999499999999</v>
      </c>
      <c r="C992" s="320">
        <f>LN(B992/B991)</f>
        <v>1.2375475849853724E-2</v>
      </c>
      <c r="D992" s="320">
        <f>AVERAGE(C972:C992)</f>
        <v>3.4722497535199692E-3</v>
      </c>
      <c r="E992" s="318">
        <f>_xlfn.STDEV.S(C972:C992)</f>
        <v>6.6953357631915067E-3</v>
      </c>
      <c r="F992" s="318">
        <f>E992*(21/(21-1.5))</f>
        <v>7.210361591129315E-3</v>
      </c>
      <c r="G992" s="318">
        <f>_xlfn.VAR.S(C972:C992)</f>
        <v>4.4827520981871199E-5</v>
      </c>
      <c r="H992" s="318">
        <f>G992*(21/(21-1))</f>
        <v>4.7068897030964764E-5</v>
      </c>
      <c r="I992" s="320">
        <f>(SUM(C929:C949)*1+SUM(C950:C970)*2+SUM(C971:C991)*3)/6</f>
        <v>5.6700528862601907E-2</v>
      </c>
      <c r="J992" s="318">
        <f>IF(C992*O992&lt;&gt;0,C992,0)</f>
        <v>0</v>
      </c>
      <c r="K992" s="318" t="str">
        <f>IF(C992*O992=0,"",C992)</f>
        <v/>
      </c>
      <c r="O992" s="318">
        <f>IF(ISBLANK(L992),0,1)</f>
        <v>0</v>
      </c>
      <c r="P992" s="318">
        <f>IF(ISBLANK(M992),0,1)</f>
        <v>0</v>
      </c>
      <c r="Q992" s="318">
        <f>O992+P992</f>
        <v>0</v>
      </c>
      <c r="R992" s="318">
        <f>SUM(Q867:Q992)</f>
        <v>1</v>
      </c>
      <c r="S992" s="318">
        <f>R992/$X$2</f>
        <v>4.3478260869565216E-2</v>
      </c>
      <c r="T992" s="318">
        <f>IF(S992&gt;=$X$3,1,0)</f>
        <v>0</v>
      </c>
      <c r="U992" s="318">
        <f>O992*T992+P992*T992</f>
        <v>0</v>
      </c>
    </row>
    <row r="993" spans="1:21" s="318" customFormat="1" x14ac:dyDescent="0.2">
      <c r="A993" s="322">
        <v>37992</v>
      </c>
      <c r="B993" s="321">
        <v>177.570007</v>
      </c>
      <c r="C993" s="320">
        <f>LN(B993/B992)</f>
        <v>1.1042395330528384E-2</v>
      </c>
      <c r="D993" s="320">
        <f>AVERAGE(C973:C993)</f>
        <v>3.7247046504633049E-3</v>
      </c>
      <c r="E993" s="318">
        <f>_xlfn.STDEV.S(C973:C993)</f>
        <v>6.8824872237233459E-3</v>
      </c>
      <c r="F993" s="318">
        <f>E993*(21/(21-1.5))</f>
        <v>7.4119093178559104E-3</v>
      </c>
      <c r="G993" s="318">
        <f>_xlfn.VAR.S(C973:C993)</f>
        <v>4.7368630384715095E-5</v>
      </c>
      <c r="H993" s="318">
        <f>G993*(21/(21-1))</f>
        <v>4.9737061903950853E-5</v>
      </c>
      <c r="I993" s="320">
        <f>(SUM(C930:C950)*1+SUM(C951:C971)*2+SUM(C972:C992)*3)/6</f>
        <v>5.8875541113840558E-2</v>
      </c>
      <c r="J993" s="318">
        <f>IF(C993*O993&lt;&gt;0,C993,0)</f>
        <v>0</v>
      </c>
      <c r="K993" s="318" t="str">
        <f>IF(C993*O993=0,"",C993)</f>
        <v/>
      </c>
      <c r="O993" s="318">
        <f>IF(ISBLANK(L993),0,1)</f>
        <v>0</v>
      </c>
      <c r="P993" s="318">
        <f>IF(ISBLANK(M993),0,1)</f>
        <v>0</v>
      </c>
      <c r="Q993" s="318">
        <f>O993+P993</f>
        <v>0</v>
      </c>
      <c r="R993" s="318">
        <f>SUM(Q868:Q993)</f>
        <v>1</v>
      </c>
      <c r="S993" s="318">
        <f>R993/$X$2</f>
        <v>4.3478260869565216E-2</v>
      </c>
      <c r="T993" s="318">
        <f>IF(S993&gt;=$X$3,1,0)</f>
        <v>0</v>
      </c>
      <c r="U993" s="318">
        <f>O993*T993+P993*T993</f>
        <v>0</v>
      </c>
    </row>
    <row r="994" spans="1:21" s="318" customFormat="1" x14ac:dyDescent="0.2">
      <c r="A994" s="322">
        <v>37993</v>
      </c>
      <c r="B994" s="321">
        <v>177.25</v>
      </c>
      <c r="C994" s="320">
        <f>LN(B994/B993)</f>
        <v>-1.803771379579059E-3</v>
      </c>
      <c r="D994" s="320">
        <f>AVERAGE(C974:C994)</f>
        <v>3.5924386482371349E-3</v>
      </c>
      <c r="E994" s="318">
        <f>_xlfn.STDEV.S(C974:C994)</f>
        <v>6.9642008838294994E-3</v>
      </c>
      <c r="F994" s="318">
        <f>E994*(21/(21-1.5))</f>
        <v>7.4999086441240757E-3</v>
      </c>
      <c r="G994" s="318">
        <f>_xlfn.VAR.S(C974:C994)</f>
        <v>4.8500093950331584E-5</v>
      </c>
      <c r="H994" s="318">
        <f>G994*(21/(21-1))</f>
        <v>5.0925098647848168E-5</v>
      </c>
      <c r="I994" s="320">
        <f>(SUM(C931:C951)*1+SUM(C952:C972)*2+SUM(C973:C993)*3)/6</f>
        <v>6.0547518059938361E-2</v>
      </c>
      <c r="J994" s="318">
        <f>IF(C994*O994&lt;&gt;0,C994,0)</f>
        <v>0</v>
      </c>
      <c r="K994" s="318" t="str">
        <f>IF(C994*O994=0,"",C994)</f>
        <v/>
      </c>
      <c r="O994" s="318">
        <f>IF(ISBLANK(L994),0,1)</f>
        <v>0</v>
      </c>
      <c r="P994" s="318">
        <f>IF(ISBLANK(M994),0,1)</f>
        <v>0</v>
      </c>
      <c r="Q994" s="318">
        <f>O994+P994</f>
        <v>0</v>
      </c>
      <c r="R994" s="318">
        <f>SUM(Q869:Q994)</f>
        <v>1</v>
      </c>
      <c r="S994" s="318">
        <f>R994/$X$2</f>
        <v>4.3478260869565216E-2</v>
      </c>
      <c r="T994" s="318">
        <f>IF(S994&gt;=$X$3,1,0)</f>
        <v>0</v>
      </c>
      <c r="U994" s="318">
        <f>O994*T994+P994*T994</f>
        <v>0</v>
      </c>
    </row>
    <row r="995" spans="1:21" s="318" customFormat="1" x14ac:dyDescent="0.2">
      <c r="A995" s="322">
        <v>37994</v>
      </c>
      <c r="B995" s="321">
        <v>177.800003</v>
      </c>
      <c r="C995" s="320">
        <f>LN(B995/B994)</f>
        <v>3.0981745404581752E-3</v>
      </c>
      <c r="D995" s="320">
        <f>AVERAGE(C975:C995)</f>
        <v>4.0072488160339354E-3</v>
      </c>
      <c r="E995" s="318">
        <f>_xlfn.STDEV.S(C975:C995)</f>
        <v>6.6403901344732731E-3</v>
      </c>
      <c r="F995" s="318">
        <f>E995*(21/(21-1.5))</f>
        <v>7.1511893755866014E-3</v>
      </c>
      <c r="G995" s="318">
        <f>_xlfn.VAR.S(C975:C995)</f>
        <v>4.4094781138009976E-5</v>
      </c>
      <c r="H995" s="318">
        <f>G995*(21/(21-1))</f>
        <v>4.6299520194910475E-5</v>
      </c>
      <c r="I995" s="320">
        <f>(SUM(C932:C952)*1+SUM(C953:C973)*2+SUM(C974:C994)*3)/6</f>
        <v>5.7083493420491647E-2</v>
      </c>
      <c r="J995" s="318">
        <f>IF(C995*O995&lt;&gt;0,C995,0)</f>
        <v>0</v>
      </c>
      <c r="K995" s="318" t="str">
        <f>IF(C995*O995=0,"",C995)</f>
        <v/>
      </c>
      <c r="O995" s="318">
        <f>IF(ISBLANK(L995),0,1)</f>
        <v>0</v>
      </c>
      <c r="P995" s="318">
        <f>IF(ISBLANK(M995),0,1)</f>
        <v>0</v>
      </c>
      <c r="Q995" s="318">
        <f>O995+P995</f>
        <v>0</v>
      </c>
      <c r="R995" s="318">
        <f>SUM(Q870:Q995)</f>
        <v>1</v>
      </c>
      <c r="S995" s="318">
        <f>R995/$X$2</f>
        <v>4.3478260869565216E-2</v>
      </c>
      <c r="T995" s="318">
        <f>IF(S995&gt;=$X$3,1,0)</f>
        <v>0</v>
      </c>
      <c r="U995" s="318">
        <f>O995*T995+P995*T995</f>
        <v>0</v>
      </c>
    </row>
    <row r="996" spans="1:21" s="318" customFormat="1" x14ac:dyDescent="0.2">
      <c r="A996" s="322">
        <v>37995</v>
      </c>
      <c r="B996" s="321">
        <v>178.13000500000001</v>
      </c>
      <c r="C996" s="320">
        <f>LN(B996/B995)</f>
        <v>1.8543089210857084E-3</v>
      </c>
      <c r="D996" s="320">
        <f>AVERAGE(C976:C996)</f>
        <v>4.0053208596778026E-3</v>
      </c>
      <c r="E996" s="318">
        <f>_xlfn.STDEV.S(C976:C996)</f>
        <v>6.6410399713201698E-3</v>
      </c>
      <c r="F996" s="318">
        <f>E996*(21/(21-1.5))</f>
        <v>7.1518891998832591E-3</v>
      </c>
      <c r="G996" s="318">
        <f>_xlfn.VAR.S(C976:C996)</f>
        <v>4.4103411900672202E-5</v>
      </c>
      <c r="H996" s="318">
        <f>G996*(21/(21-1))</f>
        <v>4.6308582495705815E-5</v>
      </c>
      <c r="I996" s="320">
        <f>(SUM(C933:C953)*1+SUM(C954:C974)*2+SUM(C975:C995)*3)/6</f>
        <v>6.0104334280306031E-2</v>
      </c>
      <c r="J996" s="318">
        <f>IF(C996*O996&lt;&gt;0,C996,0)</f>
        <v>0</v>
      </c>
      <c r="K996" s="318" t="str">
        <f>IF(C996*O996=0,"",C996)</f>
        <v/>
      </c>
      <c r="O996" s="318">
        <f>IF(ISBLANK(L996),0,1)</f>
        <v>0</v>
      </c>
      <c r="P996" s="318">
        <f>IF(ISBLANK(M996),0,1)</f>
        <v>0</v>
      </c>
      <c r="Q996" s="318">
        <f>O996+P996</f>
        <v>0</v>
      </c>
      <c r="R996" s="318">
        <f>SUM(Q871:Q996)</f>
        <v>1</v>
      </c>
      <c r="S996" s="318">
        <f>R996/$X$2</f>
        <v>4.3478260869565216E-2</v>
      </c>
      <c r="T996" s="318">
        <f>IF(S996&gt;=$X$3,1,0)</f>
        <v>0</v>
      </c>
      <c r="U996" s="318">
        <f>O996*T996+P996*T996</f>
        <v>0</v>
      </c>
    </row>
    <row r="997" spans="1:21" s="318" customFormat="1" x14ac:dyDescent="0.2">
      <c r="A997" s="322">
        <v>37998</v>
      </c>
      <c r="B997" s="321">
        <v>179.60000600000001</v>
      </c>
      <c r="C997" s="320">
        <f>LN(B997/B996)</f>
        <v>8.2185404018902675E-3</v>
      </c>
      <c r="D997" s="320">
        <f>AVERAGE(C977:C997)</f>
        <v>4.4199490399394852E-3</v>
      </c>
      <c r="E997" s="318">
        <f>_xlfn.STDEV.S(C977:C997)</f>
        <v>6.6182075493131766E-3</v>
      </c>
      <c r="F997" s="318">
        <f>E997*(21/(21-1.5))</f>
        <v>7.1273004377218818E-3</v>
      </c>
      <c r="G997" s="318">
        <f>_xlfn.VAR.S(C977:C997)</f>
        <v>4.3800671165785926E-5</v>
      </c>
      <c r="H997" s="318">
        <f>G997*(21/(21-1))</f>
        <v>4.5990704724075223E-5</v>
      </c>
      <c r="I997" s="320">
        <f>(SUM(C934:C954)*1+SUM(C955:C975)*2+SUM(C976:C996)*3)/6</f>
        <v>5.8142613376497433E-2</v>
      </c>
      <c r="J997" s="318">
        <f>IF(C997*O997&lt;&gt;0,C997,0)</f>
        <v>0</v>
      </c>
      <c r="K997" s="318" t="str">
        <f>IF(C997*O997=0,"",C997)</f>
        <v/>
      </c>
      <c r="O997" s="318">
        <f>IF(ISBLANK(L997),0,1)</f>
        <v>0</v>
      </c>
      <c r="P997" s="318">
        <f>IF(ISBLANK(M997),0,1)</f>
        <v>0</v>
      </c>
      <c r="Q997" s="318">
        <f>O997+P997</f>
        <v>0</v>
      </c>
      <c r="R997" s="318">
        <f>SUM(Q872:Q997)</f>
        <v>1</v>
      </c>
      <c r="S997" s="318">
        <f>R997/$X$2</f>
        <v>4.3478260869565216E-2</v>
      </c>
      <c r="T997" s="318">
        <f>IF(S997&gt;=$X$3,1,0)</f>
        <v>0</v>
      </c>
      <c r="U997" s="318">
        <f>O997*T997+P997*T997</f>
        <v>0</v>
      </c>
    </row>
    <row r="998" spans="1:21" s="318" customFormat="1" x14ac:dyDescent="0.2">
      <c r="A998" s="322">
        <v>37999</v>
      </c>
      <c r="B998" s="321">
        <v>180.279999</v>
      </c>
      <c r="C998" s="320">
        <f>LN(B998/B997)</f>
        <v>3.7790029998495027E-3</v>
      </c>
      <c r="D998" s="320">
        <f>AVERAGE(C978:C998)</f>
        <v>3.8179413265753072E-3</v>
      </c>
      <c r="E998" s="318">
        <f>_xlfn.STDEV.S(C978:C998)</f>
        <v>6.0199018765432471E-3</v>
      </c>
      <c r="F998" s="318">
        <f>E998*(21/(21-1.5))</f>
        <v>6.4829712516619583E-3</v>
      </c>
      <c r="G998" s="318">
        <f>_xlfn.VAR.S(C978:C998)</f>
        <v>3.6239218603208909E-5</v>
      </c>
      <c r="H998" s="318">
        <f>G998*(21/(21-1))</f>
        <v>3.8051179533369357E-5</v>
      </c>
      <c r="I998" s="320">
        <f>(SUM(C935:C955)*1+SUM(C956:C976)*2+SUM(C977:C997)*3)/6</f>
        <v>5.8435405444805417E-2</v>
      </c>
      <c r="J998" s="318">
        <f>IF(C998*O998&lt;&gt;0,C998,0)</f>
        <v>0</v>
      </c>
      <c r="K998" s="318" t="str">
        <f>IF(C998*O998=0,"",C998)</f>
        <v/>
      </c>
      <c r="O998" s="318">
        <f>IF(ISBLANK(L998),0,1)</f>
        <v>0</v>
      </c>
      <c r="P998" s="318">
        <f>IF(ISBLANK(M998),0,1)</f>
        <v>0</v>
      </c>
      <c r="Q998" s="318">
        <f>O998+P998</f>
        <v>0</v>
      </c>
      <c r="R998" s="318">
        <f>SUM(Q873:Q998)</f>
        <v>1</v>
      </c>
      <c r="S998" s="318">
        <f>R998/$X$2</f>
        <v>4.3478260869565216E-2</v>
      </c>
      <c r="T998" s="318">
        <f>IF(S998&gt;=$X$3,1,0)</f>
        <v>0</v>
      </c>
      <c r="U998" s="318">
        <f>O998*T998+P998*T998</f>
        <v>0</v>
      </c>
    </row>
    <row r="999" spans="1:21" s="318" customFormat="1" x14ac:dyDescent="0.2">
      <c r="A999" s="322">
        <v>38000</v>
      </c>
      <c r="B999" s="321">
        <v>181.80999800000001</v>
      </c>
      <c r="C999" s="320">
        <f>LN(B999/B998)</f>
        <v>8.4509824551658019E-3</v>
      </c>
      <c r="D999" s="320">
        <f>AVERAGE(C979:C999)</f>
        <v>4.4786368803109104E-3</v>
      </c>
      <c r="E999" s="318">
        <f>_xlfn.STDEV.S(C979:C999)</f>
        <v>5.7082222204728195E-3</v>
      </c>
      <c r="F999" s="318">
        <f>E999*(21/(21-1.5))</f>
        <v>6.1473162374322664E-3</v>
      </c>
      <c r="G999" s="318">
        <f>_xlfn.VAR.S(C979:C999)</f>
        <v>3.2583800918299641E-5</v>
      </c>
      <c r="H999" s="318">
        <f>G999*(21/(21-1))</f>
        <v>3.4212990964214628E-5</v>
      </c>
      <c r="I999" s="320">
        <f>(SUM(C936:C956)*1+SUM(C957:C977)*2+SUM(C978:C998)*3)/6</f>
        <v>5.7005779510109385E-2</v>
      </c>
      <c r="J999" s="318">
        <f>IF(C999*O999&lt;&gt;0,C999,0)</f>
        <v>0</v>
      </c>
      <c r="K999" s="318" t="str">
        <f>IF(C999*O999=0,"",C999)</f>
        <v/>
      </c>
      <c r="O999" s="318">
        <f>IF(ISBLANK(L999),0,1)</f>
        <v>0</v>
      </c>
      <c r="P999" s="318">
        <f>IF(ISBLANK(M999),0,1)</f>
        <v>0</v>
      </c>
      <c r="Q999" s="318">
        <f>O999+P999</f>
        <v>0</v>
      </c>
      <c r="R999" s="318">
        <f>SUM(Q874:Q999)</f>
        <v>1</v>
      </c>
      <c r="S999" s="318">
        <f>R999/$X$2</f>
        <v>4.3478260869565216E-2</v>
      </c>
      <c r="T999" s="318">
        <f>IF(S999&gt;=$X$3,1,0)</f>
        <v>0</v>
      </c>
      <c r="U999" s="318">
        <f>O999*T999+P999*T999</f>
        <v>0</v>
      </c>
    </row>
    <row r="1000" spans="1:21" s="318" customFormat="1" x14ac:dyDescent="0.2">
      <c r="A1000" s="322">
        <v>38001</v>
      </c>
      <c r="B1000" s="321">
        <v>180.800003</v>
      </c>
      <c r="C1000" s="320">
        <f>LN(B1000/B999)</f>
        <v>-5.5707101796900593E-3</v>
      </c>
      <c r="D1000" s="320">
        <f>AVERAGE(C980:C1000)</f>
        <v>4.0295628597951105E-3</v>
      </c>
      <c r="E1000" s="318">
        <f>_xlfn.STDEV.S(C980:C1000)</f>
        <v>6.1157480057082228E-3</v>
      </c>
      <c r="F1000" s="318">
        <f>E1000*(21/(21-1.5))</f>
        <v>6.5861901599934703E-3</v>
      </c>
      <c r="G1000" s="318">
        <f>_xlfn.VAR.S(C980:C1000)</f>
        <v>3.7402373669324106E-5</v>
      </c>
      <c r="H1000" s="318">
        <f>G1000*(21/(21-1))</f>
        <v>3.9272492352790312E-5</v>
      </c>
      <c r="I1000" s="320">
        <f>(SUM(C937:C957)*1+SUM(C958:C978)*2+SUM(C979:C999)*3)/6</f>
        <v>6.1534058992979389E-2</v>
      </c>
      <c r="J1000" s="318">
        <f>IF(C1000*O1000&lt;&gt;0,C1000,0)</f>
        <v>0</v>
      </c>
      <c r="K1000" s="318" t="str">
        <f>IF(C1000*O1000=0,"",C1000)</f>
        <v/>
      </c>
      <c r="O1000" s="318">
        <f>IF(ISBLANK(L1000),0,1)</f>
        <v>0</v>
      </c>
      <c r="P1000" s="318">
        <f>IF(ISBLANK(M1000),0,1)</f>
        <v>0</v>
      </c>
      <c r="Q1000" s="318">
        <f>O1000+P1000</f>
        <v>0</v>
      </c>
      <c r="R1000" s="318">
        <f>SUM(Q875:Q1000)</f>
        <v>1</v>
      </c>
      <c r="S1000" s="318">
        <f>R1000/$X$2</f>
        <v>4.3478260869565216E-2</v>
      </c>
      <c r="T1000" s="318">
        <f>IF(S1000&gt;=$X$3,1,0)</f>
        <v>0</v>
      </c>
      <c r="U1000" s="318">
        <f>O1000*T1000+P1000*T1000</f>
        <v>0</v>
      </c>
    </row>
    <row r="1001" spans="1:21" s="318" customFormat="1" x14ac:dyDescent="0.2">
      <c r="A1001" s="322">
        <v>38002</v>
      </c>
      <c r="B1001" s="321">
        <v>183.13999899999999</v>
      </c>
      <c r="C1001" s="320">
        <f>LN(B1001/B1000)</f>
        <v>1.285941766828598E-2</v>
      </c>
      <c r="D1001" s="320">
        <f>AVERAGE(C981:C1001)</f>
        <v>4.7682046460639071E-3</v>
      </c>
      <c r="E1001" s="318">
        <f>_xlfn.STDEV.S(C981:C1001)</f>
        <v>6.204483467305481E-3</v>
      </c>
      <c r="F1001" s="318">
        <f>E1001*(21/(21-1.5))</f>
        <v>6.6817514263289796E-3</v>
      </c>
      <c r="G1001" s="318">
        <f>_xlfn.VAR.S(C981:C1001)</f>
        <v>3.8495615096067047E-5</v>
      </c>
      <c r="H1001" s="318">
        <f>G1001*(21/(21-1))</f>
        <v>4.0420395850870403E-5</v>
      </c>
      <c r="I1001" s="320">
        <f>(SUM(C938:C958)*1+SUM(C959:C979)*2+SUM(C980:C1000)*3)/6</f>
        <v>5.7114698366491197E-2</v>
      </c>
      <c r="J1001" s="318">
        <f>IF(C1001*O1001&lt;&gt;0,C1001,0)</f>
        <v>0</v>
      </c>
      <c r="K1001" s="318" t="str">
        <f>IF(C1001*O1001=0,"",C1001)</f>
        <v/>
      </c>
      <c r="O1001" s="318">
        <f>IF(ISBLANK(L1001),0,1)</f>
        <v>0</v>
      </c>
      <c r="P1001" s="318">
        <f>IF(ISBLANK(M1001),0,1)</f>
        <v>0</v>
      </c>
      <c r="Q1001" s="318">
        <f>O1001+P1001</f>
        <v>0</v>
      </c>
      <c r="R1001" s="318">
        <f>SUM(Q876:Q1001)</f>
        <v>1</v>
      </c>
      <c r="S1001" s="318">
        <f>R1001/$X$2</f>
        <v>4.3478260869565216E-2</v>
      </c>
      <c r="T1001" s="318">
        <f>IF(S1001&gt;=$X$3,1,0)</f>
        <v>0</v>
      </c>
      <c r="U1001" s="318">
        <f>O1001*T1001+P1001*T1001</f>
        <v>0</v>
      </c>
    </row>
    <row r="1002" spans="1:21" s="318" customFormat="1" x14ac:dyDescent="0.2">
      <c r="A1002" s="322">
        <v>38005</v>
      </c>
      <c r="B1002" s="321">
        <v>184.300003</v>
      </c>
      <c r="C1002" s="320">
        <f>LN(B1002/B1001)</f>
        <v>6.3139987343030068E-3</v>
      </c>
      <c r="D1002" s="320">
        <f>AVERAGE(C982:C1002)</f>
        <v>4.5515014137363875E-3</v>
      </c>
      <c r="E1002" s="318">
        <f>_xlfn.STDEV.S(C982:C1002)</f>
        <v>6.058661351143307E-3</v>
      </c>
      <c r="F1002" s="318">
        <f>E1002*(21/(21-1.5))</f>
        <v>6.5247122243081764E-3</v>
      </c>
      <c r="G1002" s="318">
        <f>_xlfn.VAR.S(C982:C1002)</f>
        <v>3.6707377367837648E-5</v>
      </c>
      <c r="H1002" s="318">
        <f>G1002*(21/(21-1))</f>
        <v>3.8542746236229532E-5</v>
      </c>
      <c r="I1002" s="320">
        <f>(SUM(C939:C959)*1+SUM(C960:C980)*2+SUM(C981:C1001)*3)/6</f>
        <v>6.2020328518004854E-2</v>
      </c>
      <c r="J1002" s="318">
        <f>IF(C1002*O1002&lt;&gt;0,C1002,0)</f>
        <v>0</v>
      </c>
      <c r="K1002" s="318" t="str">
        <f>IF(C1002*O1002=0,"",C1002)</f>
        <v/>
      </c>
      <c r="O1002" s="318">
        <f>IF(ISBLANK(L1002),0,1)</f>
        <v>0</v>
      </c>
      <c r="P1002" s="318">
        <f>IF(ISBLANK(M1002),0,1)</f>
        <v>0</v>
      </c>
      <c r="Q1002" s="318">
        <f>O1002+P1002</f>
        <v>0</v>
      </c>
      <c r="R1002" s="318">
        <f>SUM(Q877:Q1002)</f>
        <v>1</v>
      </c>
      <c r="S1002" s="318">
        <f>R1002/$X$2</f>
        <v>4.3478260869565216E-2</v>
      </c>
      <c r="T1002" s="318">
        <f>IF(S1002&gt;=$X$3,1,0)</f>
        <v>0</v>
      </c>
      <c r="U1002" s="318">
        <f>O1002*T1002+P1002*T1002</f>
        <v>0</v>
      </c>
    </row>
    <row r="1003" spans="1:21" s="318" customFormat="1" x14ac:dyDescent="0.2">
      <c r="A1003" s="322">
        <v>38006</v>
      </c>
      <c r="B1003" s="321">
        <v>185.490005</v>
      </c>
      <c r="C1003" s="320">
        <f>LN(B1003/B1002)</f>
        <v>6.4361182406322383E-3</v>
      </c>
      <c r="D1003" s="320">
        <f>AVERAGE(C983:C1003)</f>
        <v>5.1002490687652308E-3</v>
      </c>
      <c r="E1003" s="318">
        <f>_xlfn.STDEV.S(C983:C1003)</f>
        <v>5.6500609960838761E-3</v>
      </c>
      <c r="F1003" s="318">
        <f>E1003*(21/(21-1.5))</f>
        <v>6.0846810727057127E-3</v>
      </c>
      <c r="G1003" s="318">
        <f>_xlfn.VAR.S(C983:C1003)</f>
        <v>3.1923189259468319E-5</v>
      </c>
      <c r="H1003" s="318">
        <f>G1003*(21/(21-1))</f>
        <v>3.3519348722441733E-5</v>
      </c>
      <c r="I1003" s="320">
        <f>(SUM(C940:C960)*1+SUM(C961:C981)*2+SUM(C982:C1002)*3)/6</f>
        <v>6.3834665362029128E-2</v>
      </c>
      <c r="J1003" s="318">
        <f>IF(C1003*O1003&lt;&gt;0,C1003,0)</f>
        <v>0</v>
      </c>
      <c r="K1003" s="318" t="str">
        <f>IF(C1003*O1003=0,"",C1003)</f>
        <v/>
      </c>
      <c r="O1003" s="318">
        <f>IF(ISBLANK(L1003),0,1)</f>
        <v>0</v>
      </c>
      <c r="P1003" s="318">
        <f>IF(ISBLANK(M1003),0,1)</f>
        <v>0</v>
      </c>
      <c r="Q1003" s="318">
        <f>O1003+P1003</f>
        <v>0</v>
      </c>
      <c r="R1003" s="318">
        <f>SUM(Q878:Q1003)</f>
        <v>1</v>
      </c>
      <c r="S1003" s="318">
        <f>R1003/$X$2</f>
        <v>4.3478260869565216E-2</v>
      </c>
      <c r="T1003" s="318">
        <f>IF(S1003&gt;=$X$3,1,0)</f>
        <v>0</v>
      </c>
      <c r="U1003" s="318">
        <f>O1003*T1003+P1003*T1003</f>
        <v>0</v>
      </c>
    </row>
    <row r="1004" spans="1:21" s="318" customFormat="1" x14ac:dyDescent="0.2">
      <c r="A1004" s="322">
        <v>38007</v>
      </c>
      <c r="B1004" s="321">
        <v>185.55999800000001</v>
      </c>
      <c r="C1004" s="320">
        <f>LN(B1004/B1003)</f>
        <v>3.7726991114024974E-4</v>
      </c>
      <c r="D1004" s="320">
        <f>AVERAGE(C984:C1004)</f>
        <v>5.1897036559972612E-3</v>
      </c>
      <c r="E1004" s="318">
        <f>_xlfn.STDEV.S(C984:C1004)</f>
        <v>5.5543772555414605E-3</v>
      </c>
      <c r="F1004" s="318">
        <f>E1004*(21/(21-1.5))</f>
        <v>5.9816370444292647E-3</v>
      </c>
      <c r="G1004" s="318">
        <f>_xlfn.VAR.S(C984:C1004)</f>
        <v>3.0851106696876289E-5</v>
      </c>
      <c r="H1004" s="318">
        <f>G1004*(21/(21-1))</f>
        <v>3.2393662031720107E-5</v>
      </c>
      <c r="I1004" s="320">
        <f>(SUM(C941:C961)*1+SUM(C962:C982)*2+SUM(C983:C1003)*3)/6</f>
        <v>6.9777208065584864E-2</v>
      </c>
      <c r="J1004" s="318">
        <f>IF(C1004*O1004&lt;&gt;0,C1004,0)</f>
        <v>0</v>
      </c>
      <c r="K1004" s="318" t="str">
        <f>IF(C1004*O1004=0,"",C1004)</f>
        <v/>
      </c>
      <c r="O1004" s="318">
        <f>IF(ISBLANK(L1004),0,1)</f>
        <v>0</v>
      </c>
      <c r="P1004" s="318">
        <f>IF(ISBLANK(M1004),0,1)</f>
        <v>0</v>
      </c>
      <c r="Q1004" s="318">
        <f>O1004+P1004</f>
        <v>0</v>
      </c>
      <c r="R1004" s="318">
        <f>SUM(Q879:Q1004)</f>
        <v>1</v>
      </c>
      <c r="S1004" s="318">
        <f>R1004/$X$2</f>
        <v>4.3478260869565216E-2</v>
      </c>
      <c r="T1004" s="318">
        <f>IF(S1004&gt;=$X$3,1,0)</f>
        <v>0</v>
      </c>
      <c r="U1004" s="318">
        <f>O1004*T1004+P1004*T1004</f>
        <v>0</v>
      </c>
    </row>
    <row r="1005" spans="1:21" s="318" customFormat="1" x14ac:dyDescent="0.2">
      <c r="A1005" s="322">
        <v>38008</v>
      </c>
      <c r="B1005" s="321">
        <v>187.85000600000001</v>
      </c>
      <c r="C1005" s="320">
        <f>LN(B1005/B1004)</f>
        <v>1.2265534854997352E-2</v>
      </c>
      <c r="D1005" s="320">
        <f>AVERAGE(C985:C1005)</f>
        <v>5.1483201335910484E-3</v>
      </c>
      <c r="E1005" s="318">
        <f>_xlfn.STDEV.S(C985:C1005)</f>
        <v>5.4951449308584237E-3</v>
      </c>
      <c r="F1005" s="318">
        <f>E1005*(21/(21-1.5))</f>
        <v>5.9178483870783024E-3</v>
      </c>
      <c r="G1005" s="318">
        <f>_xlfn.VAR.S(C985:C1005)</f>
        <v>3.0196617811139026E-5</v>
      </c>
      <c r="H1005" s="318">
        <f>G1005*(21/(21-1))</f>
        <v>3.1706448701695981E-5</v>
      </c>
      <c r="I1005" s="320">
        <f>(SUM(C942:C962)*1+SUM(C963:C983)*2+SUM(C984:C1004)*3)/6</f>
        <v>7.2353340379182882E-2</v>
      </c>
      <c r="J1005" s="318">
        <f>IF(C1005*O1005&lt;&gt;0,C1005,0)</f>
        <v>0</v>
      </c>
      <c r="K1005" s="318" t="str">
        <f>IF(C1005*O1005=0,"",C1005)</f>
        <v/>
      </c>
      <c r="O1005" s="318">
        <f>IF(ISBLANK(L1005),0,1)</f>
        <v>0</v>
      </c>
      <c r="P1005" s="318">
        <f>IF(ISBLANK(M1005),0,1)</f>
        <v>0</v>
      </c>
      <c r="Q1005" s="318">
        <f>O1005+P1005</f>
        <v>0</v>
      </c>
      <c r="R1005" s="318">
        <f>SUM(Q880:Q1005)</f>
        <v>1</v>
      </c>
      <c r="S1005" s="318">
        <f>R1005/$X$2</f>
        <v>4.3478260869565216E-2</v>
      </c>
      <c r="T1005" s="318">
        <f>IF(S1005&gt;=$X$3,1,0)</f>
        <v>0</v>
      </c>
      <c r="U1005" s="318">
        <f>O1005*T1005+P1005*T1005</f>
        <v>0</v>
      </c>
    </row>
    <row r="1006" spans="1:21" s="318" customFormat="1" x14ac:dyDescent="0.2">
      <c r="A1006" s="322">
        <v>38009</v>
      </c>
      <c r="B1006" s="321">
        <v>185.66000399999999</v>
      </c>
      <c r="C1006" s="320">
        <f>LN(B1006/B1005)</f>
        <v>-1.1726738443809998E-2</v>
      </c>
      <c r="D1006" s="320">
        <f>AVERAGE(C986:C1006)</f>
        <v>4.5249886752955744E-3</v>
      </c>
      <c r="E1006" s="318">
        <f>_xlfn.STDEV.S(C986:C1006)</f>
        <v>6.5810850452387099E-3</v>
      </c>
      <c r="F1006" s="318">
        <f>E1006*(21/(21-1.5))</f>
        <v>7.0873223564109182E-3</v>
      </c>
      <c r="G1006" s="318">
        <f>_xlfn.VAR.S(C986:C1006)</f>
        <v>4.331068037266459E-5</v>
      </c>
      <c r="H1006" s="318">
        <f>G1006*(21/(21-1))</f>
        <v>4.5476214391297822E-5</v>
      </c>
      <c r="I1006" s="320">
        <f>(SUM(C943:C963)*1+SUM(C964:C984)*2+SUM(C985:C1005)*3)/6</f>
        <v>7.8290404837112137E-2</v>
      </c>
      <c r="J1006" s="318">
        <f>IF(C1006*O1006&lt;&gt;0,C1006,0)</f>
        <v>0</v>
      </c>
      <c r="K1006" s="318" t="str">
        <f>IF(C1006*O1006=0,"",C1006)</f>
        <v/>
      </c>
      <c r="O1006" s="318">
        <f>IF(ISBLANK(L1006),0,1)</f>
        <v>0</v>
      </c>
      <c r="P1006" s="318">
        <f>IF(ISBLANK(M1006),0,1)</f>
        <v>0</v>
      </c>
      <c r="Q1006" s="318">
        <f>O1006+P1006</f>
        <v>0</v>
      </c>
      <c r="R1006" s="318">
        <f>SUM(Q881:Q1006)</f>
        <v>1</v>
      </c>
      <c r="S1006" s="318">
        <f>R1006/$X$2</f>
        <v>4.3478260869565216E-2</v>
      </c>
      <c r="T1006" s="318">
        <f>IF(S1006&gt;=$X$3,1,0)</f>
        <v>0</v>
      </c>
      <c r="U1006" s="318">
        <f>O1006*T1006+P1006*T1006</f>
        <v>0</v>
      </c>
    </row>
    <row r="1007" spans="1:21" s="318" customFormat="1" x14ac:dyDescent="0.2">
      <c r="A1007" s="322">
        <v>38012</v>
      </c>
      <c r="B1007" s="321">
        <v>185.03999300000001</v>
      </c>
      <c r="C1007" s="320">
        <f>LN(B1007/B1006)</f>
        <v>-3.345085423020784E-3</v>
      </c>
      <c r="D1007" s="320">
        <f>AVERAGE(C987:C1007)</f>
        <v>4.2896042241441449E-3</v>
      </c>
      <c r="E1007" s="318">
        <f>_xlfn.STDEV.S(C987:C1007)</f>
        <v>6.7765065427396525E-3</v>
      </c>
      <c r="F1007" s="318">
        <f>E1007*(21/(21-1.5))</f>
        <v>7.297776276796549E-3</v>
      </c>
      <c r="G1007" s="318">
        <f>_xlfn.VAR.S(C987:C1007)</f>
        <v>4.5921040923793315E-5</v>
      </c>
      <c r="H1007" s="318">
        <f>G1007*(21/(21-1))</f>
        <v>4.8217092969982986E-5</v>
      </c>
      <c r="I1007" s="320">
        <f>(SUM(C944:C964)*1+SUM(C965:C985)*2+SUM(C986:C1006)*3)/6</f>
        <v>7.2939354939320605E-2</v>
      </c>
      <c r="J1007" s="318">
        <f>IF(C1007*O1007&lt;&gt;0,C1007,0)</f>
        <v>0</v>
      </c>
      <c r="K1007" s="318" t="str">
        <f>IF(C1007*O1007=0,"",C1007)</f>
        <v/>
      </c>
      <c r="O1007" s="318">
        <f>IF(ISBLANK(L1007),0,1)</f>
        <v>0</v>
      </c>
      <c r="P1007" s="318">
        <f>IF(ISBLANK(M1007),0,1)</f>
        <v>0</v>
      </c>
      <c r="Q1007" s="318">
        <f>O1007+P1007</f>
        <v>0</v>
      </c>
      <c r="R1007" s="318">
        <f>SUM(Q882:Q1007)</f>
        <v>1</v>
      </c>
      <c r="S1007" s="318">
        <f>R1007/$X$2</f>
        <v>4.3478260869565216E-2</v>
      </c>
      <c r="T1007" s="318">
        <f>IF(S1007&gt;=$X$3,1,0)</f>
        <v>0</v>
      </c>
      <c r="U1007" s="318">
        <f>O1007*T1007+P1007*T1007</f>
        <v>0</v>
      </c>
    </row>
    <row r="1008" spans="1:21" s="318" customFormat="1" x14ac:dyDescent="0.2">
      <c r="A1008" s="322">
        <v>38013</v>
      </c>
      <c r="B1008" s="321">
        <v>185.509995</v>
      </c>
      <c r="C1008" s="320">
        <f>LN(B1008/B1007)</f>
        <v>2.5367819040319111E-3</v>
      </c>
      <c r="D1008" s="320">
        <f>AVERAGE(C988:C1008)</f>
        <v>4.1464333177977167E-3</v>
      </c>
      <c r="E1008" s="318">
        <f>_xlfn.STDEV.S(C988:C1008)</f>
        <v>6.7804528518153181E-3</v>
      </c>
      <c r="F1008" s="318">
        <f>E1008*(21/(21-1.5))</f>
        <v>7.3020261481088035E-3</v>
      </c>
      <c r="G1008" s="318">
        <f>_xlfn.VAR.S(C988:C1008)</f>
        <v>4.5974540875690485E-5</v>
      </c>
      <c r="H1008" s="318">
        <f>G1008*(21/(21-1))</f>
        <v>4.8273267919475014E-5</v>
      </c>
      <c r="I1008" s="320">
        <f>(SUM(C945:C965)*1+SUM(C966:C986)*2+SUM(C987:C1007)*3)/6</f>
        <v>7.0844344048263355E-2</v>
      </c>
      <c r="J1008" s="318">
        <f>IF(C1008*O1008&lt;&gt;0,C1008,0)</f>
        <v>0</v>
      </c>
      <c r="K1008" s="318" t="str">
        <f>IF(C1008*O1008=0,"",C1008)</f>
        <v/>
      </c>
      <c r="O1008" s="318">
        <f>IF(ISBLANK(L1008),0,1)</f>
        <v>0</v>
      </c>
      <c r="P1008" s="318">
        <f>IF(ISBLANK(M1008),0,1)</f>
        <v>0</v>
      </c>
      <c r="Q1008" s="318">
        <f>O1008+P1008</f>
        <v>0</v>
      </c>
      <c r="R1008" s="318">
        <f>SUM(Q883:Q1008)</f>
        <v>1</v>
      </c>
      <c r="S1008" s="318">
        <f>R1008/$X$2</f>
        <v>4.3478260869565216E-2</v>
      </c>
      <c r="T1008" s="318">
        <f>IF(S1008&gt;=$X$3,1,0)</f>
        <v>0</v>
      </c>
      <c r="U1008" s="318">
        <f>O1008*T1008+P1008*T1008</f>
        <v>0</v>
      </c>
    </row>
    <row r="1009" spans="1:21" s="318" customFormat="1" x14ac:dyDescent="0.2">
      <c r="A1009" s="322">
        <v>38014</v>
      </c>
      <c r="B1009" s="321">
        <v>183</v>
      </c>
      <c r="C1009" s="320">
        <f>LN(B1009/B1008)</f>
        <v>-1.3622609156135628E-2</v>
      </c>
      <c r="D1009" s="320">
        <f>AVERAGE(C989:C1009)</f>
        <v>3.1878963296283151E-3</v>
      </c>
      <c r="E1009" s="318">
        <f>_xlfn.STDEV.S(C989:C1009)</f>
        <v>7.7793454923840441E-3</v>
      </c>
      <c r="F1009" s="318">
        <f>E1009*(21/(21-1.5))</f>
        <v>8.3777566841058936E-3</v>
      </c>
      <c r="G1009" s="318">
        <f>_xlfn.VAR.S(C989:C1009)</f>
        <v>6.0518216289875948E-5</v>
      </c>
      <c r="H1009" s="318">
        <f>G1009*(21/(21-1))</f>
        <v>6.3544127104369754E-5</v>
      </c>
      <c r="I1009" s="320">
        <f>(SUM(C946:C966)*1+SUM(C967:C987)*2+SUM(C988:C1008)*3)/6</f>
        <v>6.8072701104000419E-2</v>
      </c>
      <c r="J1009" s="318">
        <f>IF(C1009*O1009&lt;&gt;0,C1009,0)</f>
        <v>0</v>
      </c>
      <c r="K1009" s="318" t="str">
        <f>IF(C1009*O1009=0,"",C1009)</f>
        <v/>
      </c>
      <c r="O1009" s="318">
        <f>IF(ISBLANK(L1009),0,1)</f>
        <v>0</v>
      </c>
      <c r="P1009" s="318">
        <f>IF(ISBLANK(M1009),0,1)</f>
        <v>0</v>
      </c>
      <c r="Q1009" s="318">
        <f>O1009+P1009</f>
        <v>0</v>
      </c>
      <c r="R1009" s="318">
        <f>SUM(Q884:Q1009)</f>
        <v>1</v>
      </c>
      <c r="S1009" s="318">
        <f>R1009/$X$2</f>
        <v>4.3478260869565216E-2</v>
      </c>
      <c r="T1009" s="318">
        <f>IF(S1009&gt;=$X$3,1,0)</f>
        <v>0</v>
      </c>
      <c r="U1009" s="318">
        <f>O1009*T1009+P1009*T1009</f>
        <v>0</v>
      </c>
    </row>
    <row r="1010" spans="1:21" s="318" customFormat="1" x14ac:dyDescent="0.2">
      <c r="A1010" s="322">
        <v>38015</v>
      </c>
      <c r="B1010" s="321">
        <v>183.740005</v>
      </c>
      <c r="C1010" s="320">
        <f>LN(B1010/B1009)</f>
        <v>4.0355892142643988E-3</v>
      </c>
      <c r="D1010" s="320">
        <f>AVERAGE(C990:C1010)</f>
        <v>3.4301730329375215E-3</v>
      </c>
      <c r="E1010" s="318">
        <f>_xlfn.STDEV.S(C990:C1010)</f>
        <v>7.7196879837413152E-3</v>
      </c>
      <c r="F1010" s="318">
        <f>E1010*(21/(21-1.5))</f>
        <v>8.3135101363368009E-3</v>
      </c>
      <c r="G1010" s="318">
        <f>_xlfn.VAR.S(C990:C1010)</f>
        <v>5.9593582566320051E-5</v>
      </c>
      <c r="H1010" s="318">
        <f>G1010*(21/(21-1))</f>
        <v>6.2573261694636053E-5</v>
      </c>
      <c r="I1010" s="320">
        <f>(SUM(C947:C967)*1+SUM(C968:C988)*2+SUM(C989:C1009)*3)/6</f>
        <v>5.8311671775527839E-2</v>
      </c>
      <c r="J1010" s="318">
        <f>IF(C1010*O1010&lt;&gt;0,C1010,0)</f>
        <v>0</v>
      </c>
      <c r="K1010" s="318" t="str">
        <f>IF(C1010*O1010=0,"",C1010)</f>
        <v/>
      </c>
      <c r="O1010" s="318">
        <f>IF(ISBLANK(L1010),0,1)</f>
        <v>0</v>
      </c>
      <c r="P1010" s="318">
        <f>IF(ISBLANK(M1010),0,1)</f>
        <v>0</v>
      </c>
      <c r="Q1010" s="318">
        <f>O1010+P1010</f>
        <v>0</v>
      </c>
      <c r="R1010" s="318">
        <f>SUM(Q885:Q1010)</f>
        <v>1</v>
      </c>
      <c r="S1010" s="318">
        <f>R1010/$X$2</f>
        <v>4.3478260869565216E-2</v>
      </c>
      <c r="T1010" s="318">
        <f>IF(S1010&gt;=$X$3,1,0)</f>
        <v>0</v>
      </c>
      <c r="U1010" s="318">
        <f>O1010*T1010+P1010*T1010</f>
        <v>0</v>
      </c>
    </row>
    <row r="1011" spans="1:21" s="318" customFormat="1" x14ac:dyDescent="0.2">
      <c r="A1011" s="322">
        <v>38016</v>
      </c>
      <c r="B1011" s="321">
        <v>183.949997</v>
      </c>
      <c r="C1011" s="320">
        <f>LN(B1011/B1010)</f>
        <v>1.1422231863184302E-3</v>
      </c>
      <c r="D1011" s="320">
        <f>AVERAGE(C991:C1011)</f>
        <v>3.4845646132383992E-3</v>
      </c>
      <c r="E1011" s="318">
        <f>_xlfn.STDEV.S(C991:C1011)</f>
        <v>7.6983055001311595E-3</v>
      </c>
      <c r="F1011" s="318">
        <f>E1011*(21/(21-1.5))</f>
        <v>8.2904828462950948E-3</v>
      </c>
      <c r="G1011" s="318">
        <f>_xlfn.VAR.S(C991:C1011)</f>
        <v>5.9263907573349656E-5</v>
      </c>
      <c r="H1011" s="318">
        <f>G1011*(21/(21-1))</f>
        <v>6.2227102952017136E-5</v>
      </c>
      <c r="I1011" s="320">
        <f>(SUM(C948:C968)*1+SUM(C969:C989)*2+SUM(C990:C1010)*3)/6</f>
        <v>6.0178535599129862E-2</v>
      </c>
      <c r="J1011" s="318">
        <f>IF(C1011*O1011&lt;&gt;0,C1011,0)</f>
        <v>0</v>
      </c>
      <c r="K1011" s="318" t="str">
        <f>IF(C1011*O1011=0,"",C1011)</f>
        <v/>
      </c>
      <c r="O1011" s="318">
        <f>IF(ISBLANK(L1011),0,1)</f>
        <v>0</v>
      </c>
      <c r="P1011" s="318">
        <f>IF(ISBLANK(M1011),0,1)</f>
        <v>0</v>
      </c>
      <c r="Q1011" s="318">
        <f>O1011+P1011</f>
        <v>0</v>
      </c>
      <c r="R1011" s="318">
        <f>SUM(Q886:Q1011)</f>
        <v>1</v>
      </c>
      <c r="S1011" s="318">
        <f>R1011/$X$2</f>
        <v>4.3478260869565216E-2</v>
      </c>
      <c r="T1011" s="318">
        <f>IF(S1011&gt;=$X$3,1,0)</f>
        <v>0</v>
      </c>
      <c r="U1011" s="318">
        <f>O1011*T1011+P1011*T1011</f>
        <v>0</v>
      </c>
    </row>
    <row r="1012" spans="1:21" s="318" customFormat="1" x14ac:dyDescent="0.2">
      <c r="A1012" s="322">
        <v>38019</v>
      </c>
      <c r="B1012" s="321">
        <v>183.550003</v>
      </c>
      <c r="C1012" s="320">
        <f>LN(B1012/B1011)</f>
        <v>-2.1768389548401544E-3</v>
      </c>
      <c r="D1012" s="320">
        <f>AVERAGE(C992:C1012)</f>
        <v>2.6923838417014017E-3</v>
      </c>
      <c r="E1012" s="318">
        <f>_xlfn.STDEV.S(C992:C1012)</f>
        <v>7.3610929564414769E-3</v>
      </c>
      <c r="F1012" s="318">
        <f>E1012*(21/(21-1.5))</f>
        <v>7.9273308761677441E-3</v>
      </c>
      <c r="G1012" s="318">
        <f>_xlfn.VAR.S(C992:C1012)</f>
        <v>5.4185689513372319E-5</v>
      </c>
      <c r="H1012" s="318">
        <f>G1012*(21/(21-1))</f>
        <v>5.6894973989040937E-5</v>
      </c>
      <c r="I1012" s="320">
        <f>(SUM(C949:C969)*1+SUM(C970:C990)*2+SUM(C991:C1011)*3)/6</f>
        <v>5.9272866770133568E-2</v>
      </c>
      <c r="J1012" s="318">
        <f>IF(C1012*O1012&lt;&gt;0,C1012,0)</f>
        <v>0</v>
      </c>
      <c r="K1012" s="318" t="str">
        <f>IF(C1012*O1012=0,"",C1012)</f>
        <v/>
      </c>
      <c r="O1012" s="318">
        <f>IF(ISBLANK(L1012),0,1)</f>
        <v>0</v>
      </c>
      <c r="P1012" s="318">
        <f>IF(ISBLANK(M1012),0,1)</f>
        <v>0</v>
      </c>
      <c r="Q1012" s="318">
        <f>O1012+P1012</f>
        <v>0</v>
      </c>
      <c r="R1012" s="318">
        <f>SUM(Q887:Q1012)</f>
        <v>1</v>
      </c>
      <c r="S1012" s="318">
        <f>R1012/$X$2</f>
        <v>4.3478260869565216E-2</v>
      </c>
      <c r="T1012" s="318">
        <f>IF(S1012&gt;=$X$3,1,0)</f>
        <v>0</v>
      </c>
      <c r="U1012" s="318">
        <f>O1012*T1012+P1012*T1012</f>
        <v>0</v>
      </c>
    </row>
    <row r="1013" spans="1:21" s="318" customFormat="1" x14ac:dyDescent="0.2">
      <c r="A1013" s="322">
        <v>38020</v>
      </c>
      <c r="B1013" s="321">
        <v>182.979996</v>
      </c>
      <c r="C1013" s="320">
        <f>LN(B1013/B1012)</f>
        <v>-3.110290896087223E-3</v>
      </c>
      <c r="D1013" s="320">
        <f>AVERAGE(C993:C1013)</f>
        <v>1.9549663776089773E-3</v>
      </c>
      <c r="E1013" s="318">
        <f>_xlfn.STDEV.S(C993:C1013)</f>
        <v>7.114081383771044E-3</v>
      </c>
      <c r="F1013" s="318">
        <f>E1013*(21/(21-1.5))</f>
        <v>7.6613184132918932E-3</v>
      </c>
      <c r="G1013" s="318">
        <f>_xlfn.VAR.S(C993:C1013)</f>
        <v>5.0610153934917728E-5</v>
      </c>
      <c r="H1013" s="318">
        <f>G1013*(21/(21-1))</f>
        <v>5.3140661631663617E-5</v>
      </c>
      <c r="I1013" s="320">
        <f>(SUM(C950:C970)*1+SUM(C971:C991)*2+SUM(C992:C1012)*3)/6</f>
        <v>5.237838753164753E-2</v>
      </c>
      <c r="J1013" s="318">
        <f>IF(C1013*O1013&lt;&gt;0,C1013,0)</f>
        <v>0</v>
      </c>
      <c r="K1013" s="318" t="str">
        <f>IF(C1013*O1013=0,"",C1013)</f>
        <v/>
      </c>
      <c r="O1013" s="318">
        <f>IF(ISBLANK(L1013),0,1)</f>
        <v>0</v>
      </c>
      <c r="P1013" s="318">
        <f>IF(ISBLANK(M1013),0,1)</f>
        <v>0</v>
      </c>
      <c r="Q1013" s="318">
        <f>O1013+P1013</f>
        <v>0</v>
      </c>
      <c r="R1013" s="318">
        <f>SUM(Q888:Q1013)</f>
        <v>1</v>
      </c>
      <c r="S1013" s="318">
        <f>R1013/$X$2</f>
        <v>4.3478260869565216E-2</v>
      </c>
      <c r="T1013" s="318">
        <f>IF(S1013&gt;=$X$3,1,0)</f>
        <v>0</v>
      </c>
      <c r="U1013" s="318">
        <f>O1013*T1013+P1013*T1013</f>
        <v>0</v>
      </c>
    </row>
    <row r="1014" spans="1:21" s="318" customFormat="1" x14ac:dyDescent="0.2">
      <c r="A1014" s="322">
        <v>38021</v>
      </c>
      <c r="B1014" s="321">
        <v>184.58999600000001</v>
      </c>
      <c r="C1014" s="320">
        <f>LN(B1014/B1013)</f>
        <v>8.7602923597857891E-3</v>
      </c>
      <c r="D1014" s="320">
        <f>AVERAGE(C994:C1014)</f>
        <v>1.8462948075736155E-3</v>
      </c>
      <c r="E1014" s="318">
        <f>_xlfn.STDEV.S(C994:C1014)</f>
        <v>6.9845764930125676E-3</v>
      </c>
      <c r="F1014" s="318">
        <f>E1014*(21/(21-1.5))</f>
        <v>7.5218516078596875E-3</v>
      </c>
      <c r="G1014" s="318">
        <f>_xlfn.VAR.S(C994:C1014)</f>
        <v>4.8784308786743732E-5</v>
      </c>
      <c r="H1014" s="318">
        <f>G1014*(21/(21-1))</f>
        <v>5.1223524226080921E-5</v>
      </c>
      <c r="I1014" s="320">
        <f>(SUM(C951:C971)*1+SUM(C972:C992)*2+SUM(C993:C1013)*3)/6</f>
        <v>4.7218154828180835E-2</v>
      </c>
      <c r="J1014" s="318">
        <f>IF(C1014*O1014&lt;&gt;0,C1014,0)</f>
        <v>0</v>
      </c>
      <c r="K1014" s="318" t="str">
        <f>IF(C1014*O1014=0,"",C1014)</f>
        <v/>
      </c>
      <c r="O1014" s="318">
        <f>IF(ISBLANK(L1014),0,1)</f>
        <v>0</v>
      </c>
      <c r="P1014" s="318">
        <f>IF(ISBLANK(M1014),0,1)</f>
        <v>0</v>
      </c>
      <c r="Q1014" s="318">
        <f>O1014+P1014</f>
        <v>0</v>
      </c>
      <c r="R1014" s="318">
        <f>SUM(Q889:Q1014)</f>
        <v>1</v>
      </c>
      <c r="S1014" s="318">
        <f>R1014/$X$2</f>
        <v>4.3478260869565216E-2</v>
      </c>
      <c r="T1014" s="318">
        <f>IF(S1014&gt;=$X$3,1,0)</f>
        <v>0</v>
      </c>
      <c r="U1014" s="318">
        <f>O1014*T1014+P1014*T1014</f>
        <v>0</v>
      </c>
    </row>
    <row r="1015" spans="1:21" s="318" customFormat="1" x14ac:dyDescent="0.2">
      <c r="A1015" s="322">
        <v>38022</v>
      </c>
      <c r="B1015" s="321">
        <v>184.520004</v>
      </c>
      <c r="C1015" s="320">
        <f>LN(B1015/B1014)</f>
        <v>-3.7924738337577696E-4</v>
      </c>
      <c r="D1015" s="320">
        <f>AVERAGE(C995:C1015)</f>
        <v>1.9141292835832956E-3</v>
      </c>
      <c r="E1015" s="318">
        <f>_xlfn.STDEV.S(C995:C1015)</f>
        <v>6.9542059171738991E-3</v>
      </c>
      <c r="F1015" s="318">
        <f>E1015*(21/(21-1.5))</f>
        <v>7.4891448338795831E-3</v>
      </c>
      <c r="G1015" s="318">
        <f>_xlfn.VAR.S(C995:C1015)</f>
        <v>4.8360979938456475E-5</v>
      </c>
      <c r="H1015" s="318">
        <f>G1015*(21/(21-1))</f>
        <v>5.0779028935379303E-5</v>
      </c>
      <c r="I1015" s="320">
        <f>(SUM(C952:C972)*1+SUM(C973:C993)*2+SUM(C994:C1014)*3)/6</f>
        <v>4.6998718590422685E-2</v>
      </c>
      <c r="J1015" s="318">
        <f>IF(C1015*O1015&lt;&gt;0,C1015,0)</f>
        <v>0</v>
      </c>
      <c r="K1015" s="318" t="str">
        <f>IF(C1015*O1015=0,"",C1015)</f>
        <v/>
      </c>
      <c r="O1015" s="318">
        <f>IF(ISBLANK(L1015),0,1)</f>
        <v>0</v>
      </c>
      <c r="P1015" s="318">
        <f>IF(ISBLANK(M1015),0,1)</f>
        <v>0</v>
      </c>
      <c r="Q1015" s="318">
        <f>O1015+P1015</f>
        <v>0</v>
      </c>
      <c r="R1015" s="318">
        <f>SUM(Q890:Q1015)</f>
        <v>1</v>
      </c>
      <c r="S1015" s="318">
        <f>R1015/$X$2</f>
        <v>4.3478260869565216E-2</v>
      </c>
      <c r="T1015" s="318">
        <f>IF(S1015&gt;=$X$3,1,0)</f>
        <v>0</v>
      </c>
      <c r="U1015" s="318">
        <f>O1015*T1015+P1015*T1015</f>
        <v>0</v>
      </c>
    </row>
    <row r="1016" spans="1:21" s="318" customFormat="1" x14ac:dyDescent="0.2">
      <c r="A1016" s="322">
        <v>38023</v>
      </c>
      <c r="B1016" s="321">
        <v>184.28999300000001</v>
      </c>
      <c r="C1016" s="320">
        <f>LN(B1016/B1015)</f>
        <v>-1.2473145071541828E-3</v>
      </c>
      <c r="D1016" s="320">
        <f>AVERAGE(C996:C1016)</f>
        <v>1.7072012336969927E-3</v>
      </c>
      <c r="E1016" s="318">
        <f>_xlfn.STDEV.S(C996:C1016)</f>
        <v>6.9818090738230929E-3</v>
      </c>
      <c r="F1016" s="318">
        <f>E1016*(21/(21-1.5))</f>
        <v>7.5188713102710232E-3</v>
      </c>
      <c r="G1016" s="318">
        <f>_xlfn.VAR.S(C996:C1016)</f>
        <v>4.8745657943318475E-5</v>
      </c>
      <c r="H1016" s="318">
        <f>G1016*(21/(21-1))</f>
        <v>5.1182940840484404E-5</v>
      </c>
      <c r="I1016" s="320">
        <f>(SUM(C953:C973)*1+SUM(C974:C994)*2+SUM(C995:C1015)*3)/6</f>
        <v>4.6548391791412298E-2</v>
      </c>
      <c r="J1016" s="318">
        <f>IF(C1016*O1016&lt;&gt;0,C1016,0)</f>
        <v>0</v>
      </c>
      <c r="K1016" s="318" t="str">
        <f>IF(C1016*O1016=0,"",C1016)</f>
        <v/>
      </c>
      <c r="O1016" s="318">
        <f>IF(ISBLANK(L1016),0,1)</f>
        <v>0</v>
      </c>
      <c r="P1016" s="318">
        <f>IF(ISBLANK(M1016),0,1)</f>
        <v>0</v>
      </c>
      <c r="Q1016" s="318">
        <f>O1016+P1016</f>
        <v>0</v>
      </c>
      <c r="R1016" s="318">
        <f>SUM(Q891:Q1016)</f>
        <v>1</v>
      </c>
      <c r="S1016" s="318">
        <f>R1016/$X$2</f>
        <v>4.3478260869565216E-2</v>
      </c>
      <c r="T1016" s="318">
        <f>IF(S1016&gt;=$X$3,1,0)</f>
        <v>0</v>
      </c>
      <c r="U1016" s="318">
        <f>O1016*T1016+P1016*T1016</f>
        <v>0</v>
      </c>
    </row>
    <row r="1017" spans="1:21" s="318" customFormat="1" x14ac:dyDescent="0.2">
      <c r="A1017" s="322">
        <v>38026</v>
      </c>
      <c r="B1017" s="321">
        <v>186.550003</v>
      </c>
      <c r="C1017" s="320">
        <f>LN(B1017/B1016)</f>
        <v>1.2188749888314056E-2</v>
      </c>
      <c r="D1017" s="320">
        <f>AVERAGE(C997:C1017)</f>
        <v>2.1993174702316753E-3</v>
      </c>
      <c r="E1017" s="318">
        <f>_xlfn.STDEV.S(C997:C1017)</f>
        <v>7.3473418125139071E-3</v>
      </c>
      <c r="F1017" s="318">
        <f>E1017*(21/(21-1.5))</f>
        <v>7.9125219519380532E-3</v>
      </c>
      <c r="G1017" s="318">
        <f>_xlfn.VAR.S(C997:C1017)</f>
        <v>5.3983431709915152E-5</v>
      </c>
      <c r="H1017" s="318">
        <f>G1017*(21/(21-1))</f>
        <v>5.6682603295410912E-5</v>
      </c>
      <c r="I1017" s="320">
        <f>(SUM(C954:C974)*1+SUM(C975:C995)*2+SUM(C996:C1016)*3)/6</f>
        <v>4.7646765529114177E-2</v>
      </c>
      <c r="J1017" s="318">
        <f>IF(C1017*O1017&lt;&gt;0,C1017,0)</f>
        <v>0</v>
      </c>
      <c r="K1017" s="318" t="str">
        <f>IF(C1017*O1017=0,"",C1017)</f>
        <v/>
      </c>
      <c r="O1017" s="318">
        <f>IF(ISBLANK(L1017),0,1)</f>
        <v>0</v>
      </c>
      <c r="P1017" s="318">
        <f>IF(ISBLANK(M1017),0,1)</f>
        <v>0</v>
      </c>
      <c r="Q1017" s="318">
        <f>O1017+P1017</f>
        <v>0</v>
      </c>
      <c r="R1017" s="318">
        <f>SUM(Q892:Q1017)</f>
        <v>1</v>
      </c>
      <c r="S1017" s="318">
        <f>R1017/$X$2</f>
        <v>4.3478260869565216E-2</v>
      </c>
      <c r="T1017" s="318">
        <f>IF(S1017&gt;=$X$3,1,0)</f>
        <v>0</v>
      </c>
      <c r="U1017" s="318">
        <f>O1017*T1017+P1017*T1017</f>
        <v>0</v>
      </c>
    </row>
    <row r="1018" spans="1:21" s="318" customFormat="1" x14ac:dyDescent="0.2">
      <c r="A1018" s="322">
        <v>38027</v>
      </c>
      <c r="B1018" s="321">
        <v>187.009995</v>
      </c>
      <c r="C1018" s="320">
        <f>LN(B1018/B1017)</f>
        <v>2.4627488754438943E-3</v>
      </c>
      <c r="D1018" s="320">
        <f>AVERAGE(C998:C1018)</f>
        <v>1.9252321594485152E-3</v>
      </c>
      <c r="E1018" s="318">
        <f>_xlfn.STDEV.S(C998:C1018)</f>
        <v>7.2177884690991789E-3</v>
      </c>
      <c r="F1018" s="318">
        <f>E1018*(21/(21-1.5))</f>
        <v>7.7730029667221921E-3</v>
      </c>
      <c r="G1018" s="318">
        <f>_xlfn.VAR.S(C998:C1018)</f>
        <v>5.209647038466107E-5</v>
      </c>
      <c r="H1018" s="318">
        <f>G1018*(21/(21-1))</f>
        <v>5.4701293903894125E-5</v>
      </c>
      <c r="I1018" s="320">
        <f>(SUM(C955:C975)*1+SUM(C976:C996)*2+SUM(C997:C1017)*3)/6</f>
        <v>5.1384711264047554E-2</v>
      </c>
      <c r="J1018" s="318">
        <f>IF(C1018*O1018&lt;&gt;0,C1018,0)</f>
        <v>0</v>
      </c>
      <c r="K1018" s="318" t="str">
        <f>IF(C1018*O1018=0,"",C1018)</f>
        <v/>
      </c>
      <c r="O1018" s="318">
        <f>IF(ISBLANK(L1018),0,1)</f>
        <v>0</v>
      </c>
      <c r="P1018" s="318">
        <f>IF(ISBLANK(M1018),0,1)</f>
        <v>0</v>
      </c>
      <c r="Q1018" s="318">
        <f>O1018+P1018</f>
        <v>0</v>
      </c>
      <c r="R1018" s="318">
        <f>SUM(Q893:Q1018)</f>
        <v>1</v>
      </c>
      <c r="S1018" s="318">
        <f>R1018/$X$2</f>
        <v>4.3478260869565216E-2</v>
      </c>
      <c r="T1018" s="318">
        <f>IF(S1018&gt;=$X$3,1,0)</f>
        <v>0</v>
      </c>
      <c r="U1018" s="318">
        <f>O1018*T1018+P1018*T1018</f>
        <v>0</v>
      </c>
    </row>
    <row r="1019" spans="1:21" s="318" customFormat="1" x14ac:dyDescent="0.2">
      <c r="A1019" s="322">
        <v>38028</v>
      </c>
      <c r="B1019" s="321">
        <v>188.94000199999999</v>
      </c>
      <c r="C1019" s="320">
        <f>LN(B1019/B1018)</f>
        <v>1.0267450302269152E-2</v>
      </c>
      <c r="D1019" s="320">
        <f>AVERAGE(C999:C1019)</f>
        <v>2.2342058405161172E-3</v>
      </c>
      <c r="E1019" s="318">
        <f>_xlfn.STDEV.S(C999:C1019)</f>
        <v>7.436668560113005E-3</v>
      </c>
      <c r="F1019" s="318">
        <f>E1019*(21/(21-1.5))</f>
        <v>8.0087199878140052E-3</v>
      </c>
      <c r="G1019" s="318">
        <f>_xlfn.VAR.S(C999:C1019)</f>
        <v>5.5304039272973231E-5</v>
      </c>
      <c r="H1019" s="318">
        <f>G1019*(21/(21-1))</f>
        <v>5.8069241236621895E-5</v>
      </c>
      <c r="I1019" s="320">
        <f>(SUM(C956:C976)*1+SUM(C977:C997)*2+SUM(C998:C1018)*3)/6</f>
        <v>4.9321657485916624E-2</v>
      </c>
      <c r="J1019" s="318">
        <f>IF(C1019*O1019&lt;&gt;0,C1019,0)</f>
        <v>0</v>
      </c>
      <c r="K1019" s="318" t="str">
        <f>IF(C1019*O1019=0,"",C1019)</f>
        <v/>
      </c>
      <c r="O1019" s="318">
        <f>IF(ISBLANK(L1019),0,1)</f>
        <v>0</v>
      </c>
      <c r="P1019" s="318">
        <f>IF(ISBLANK(M1019),0,1)</f>
        <v>0</v>
      </c>
      <c r="Q1019" s="318">
        <f>O1019+P1019</f>
        <v>0</v>
      </c>
      <c r="R1019" s="318">
        <f>SUM(Q894:Q1019)</f>
        <v>1</v>
      </c>
      <c r="S1019" s="318">
        <f>R1019/$X$2</f>
        <v>4.3478260869565216E-2</v>
      </c>
      <c r="T1019" s="318">
        <f>IF(S1019&gt;=$X$3,1,0)</f>
        <v>0</v>
      </c>
      <c r="U1019" s="318">
        <f>O1019*T1019+P1019*T1019</f>
        <v>0</v>
      </c>
    </row>
    <row r="1020" spans="1:21" s="318" customFormat="1" x14ac:dyDescent="0.2">
      <c r="A1020" s="322">
        <v>38029</v>
      </c>
      <c r="B1020" s="321">
        <v>190.83000200000001</v>
      </c>
      <c r="C1020" s="320">
        <f>LN(B1020/B1019)</f>
        <v>9.95347491299578E-3</v>
      </c>
      <c r="D1020" s="320">
        <f>AVERAGE(C1000:C1020)</f>
        <v>2.3057531004127825E-3</v>
      </c>
      <c r="E1020" s="318">
        <f>_xlfn.STDEV.S(C1000:C1020)</f>
        <v>7.5063709266794745E-3</v>
      </c>
      <c r="F1020" s="318">
        <f>E1020*(21/(21-1.5))</f>
        <v>8.0837840748855874E-3</v>
      </c>
      <c r="G1020" s="318">
        <f>_xlfn.VAR.S(C1000:C1020)</f>
        <v>5.6345604488898875E-5</v>
      </c>
      <c r="H1020" s="318">
        <f>G1020*(21/(21-1))</f>
        <v>5.9162884713343818E-5</v>
      </c>
      <c r="I1020" s="320">
        <f>(SUM(C957:C977)*1+SUM(C978:C998)*2+SUM(C999:C1019)*3)/6</f>
        <v>5.2179932622318688E-2</v>
      </c>
      <c r="J1020" s="318">
        <f>IF(C1020*O1020&lt;&gt;0,C1020,0)</f>
        <v>0</v>
      </c>
      <c r="K1020" s="318" t="str">
        <f>IF(C1020*O1020=0,"",C1020)</f>
        <v/>
      </c>
      <c r="O1020" s="318">
        <f>IF(ISBLANK(L1020),0,1)</f>
        <v>0</v>
      </c>
      <c r="P1020" s="318">
        <f>IF(ISBLANK(M1020),0,1)</f>
        <v>0</v>
      </c>
      <c r="Q1020" s="318">
        <f>O1020+P1020</f>
        <v>0</v>
      </c>
      <c r="R1020" s="318">
        <f>SUM(Q895:Q1020)</f>
        <v>1</v>
      </c>
      <c r="S1020" s="318">
        <f>R1020/$X$2</f>
        <v>4.3478260869565216E-2</v>
      </c>
      <c r="T1020" s="318">
        <f>IF(S1020&gt;=$X$3,1,0)</f>
        <v>0</v>
      </c>
      <c r="U1020" s="318">
        <f>O1020*T1020+P1020*T1020</f>
        <v>0</v>
      </c>
    </row>
    <row r="1021" spans="1:21" s="318" customFormat="1" x14ac:dyDescent="0.2">
      <c r="A1021" s="322">
        <v>38030</v>
      </c>
      <c r="B1021" s="321">
        <v>188.86999499999999</v>
      </c>
      <c r="C1021" s="320">
        <f>LN(B1021/B1020)</f>
        <v>-1.0324068604836182E-2</v>
      </c>
      <c r="D1021" s="320">
        <f>AVERAGE(C1001:C1021)</f>
        <v>2.0794026992153485E-3</v>
      </c>
      <c r="E1021" s="318">
        <f>_xlfn.STDEV.S(C1001:C1021)</f>
        <v>7.8208371920625592E-3</v>
      </c>
      <c r="F1021" s="318">
        <f>E1021*(21/(21-1.5))</f>
        <v>8.4224400529904486E-3</v>
      </c>
      <c r="G1021" s="318">
        <f>_xlfn.VAR.S(C1001:C1021)</f>
        <v>6.1165494384748988E-5</v>
      </c>
      <c r="H1021" s="318">
        <f>G1021*(21/(21-1))</f>
        <v>6.4223769103986442E-5</v>
      </c>
      <c r="I1021" s="320">
        <f>(SUM(C958:C978)*1+SUM(C979:C999)*2+SUM(C1000:C1020)*3)/6</f>
        <v>5.8097852439158604E-2</v>
      </c>
      <c r="J1021" s="318">
        <f>IF(C1021*O1021&lt;&gt;0,C1021,0)</f>
        <v>0</v>
      </c>
      <c r="K1021" s="318" t="str">
        <f>IF(C1021*O1021=0,"",C1021)</f>
        <v/>
      </c>
      <c r="O1021" s="318">
        <f>IF(ISBLANK(L1021),0,1)</f>
        <v>0</v>
      </c>
      <c r="P1021" s="318">
        <f>IF(ISBLANK(M1021),0,1)</f>
        <v>0</v>
      </c>
      <c r="Q1021" s="318">
        <f>O1021+P1021</f>
        <v>0</v>
      </c>
      <c r="R1021" s="318">
        <f>SUM(Q896:Q1021)</f>
        <v>1</v>
      </c>
      <c r="S1021" s="318">
        <f>R1021/$X$2</f>
        <v>4.3478260869565216E-2</v>
      </c>
      <c r="T1021" s="318">
        <f>IF(S1021&gt;=$X$3,1,0)</f>
        <v>0</v>
      </c>
      <c r="U1021" s="318">
        <f>O1021*T1021+P1021*T1021</f>
        <v>0</v>
      </c>
    </row>
    <row r="1022" spans="1:21" s="318" customFormat="1" x14ac:dyDescent="0.2">
      <c r="A1022" s="322">
        <v>38033</v>
      </c>
      <c r="B1022" s="321">
        <v>189.320007</v>
      </c>
      <c r="C1022" s="320">
        <f>LN(B1022/B1021)</f>
        <v>2.3798207779627224E-3</v>
      </c>
      <c r="D1022" s="320">
        <f>AVERAGE(C1002:C1022)</f>
        <v>1.5803742758666213E-3</v>
      </c>
      <c r="E1022" s="318">
        <f>_xlfn.STDEV.S(C1002:C1022)</f>
        <v>7.4228087651175651E-3</v>
      </c>
      <c r="F1022" s="318">
        <f>E1022*(21/(21-1.5))</f>
        <v>7.9937940547419924E-3</v>
      </c>
      <c r="G1022" s="318">
        <f>_xlfn.VAR.S(C1002:C1022)</f>
        <v>5.5098089963506147E-5</v>
      </c>
      <c r="H1022" s="318">
        <f>G1022*(21/(21-1))</f>
        <v>5.7852994461681454E-5</v>
      </c>
      <c r="I1022" s="320">
        <f>(SUM(C959:C979)*1+SUM(C980:C1000)*2+SUM(C1001:C1021)*3)/6</f>
        <v>5.260856358375892E-2</v>
      </c>
      <c r="J1022" s="318">
        <f>IF(C1022*O1022&lt;&gt;0,C1022,0)</f>
        <v>0</v>
      </c>
      <c r="K1022" s="318" t="str">
        <f>IF(C1022*O1022=0,"",C1022)</f>
        <v/>
      </c>
      <c r="O1022" s="318">
        <f>IF(ISBLANK(L1022),0,1)</f>
        <v>0</v>
      </c>
      <c r="P1022" s="318">
        <f>IF(ISBLANK(M1022),0,1)</f>
        <v>0</v>
      </c>
      <c r="Q1022" s="318">
        <f>O1022+P1022</f>
        <v>0</v>
      </c>
      <c r="R1022" s="318">
        <f>SUM(Q897:Q1022)</f>
        <v>1</v>
      </c>
      <c r="S1022" s="318">
        <f>R1022/$X$2</f>
        <v>4.3478260869565216E-2</v>
      </c>
      <c r="T1022" s="318">
        <f>IF(S1022&gt;=$X$3,1,0)</f>
        <v>0</v>
      </c>
      <c r="U1022" s="318">
        <f>O1022*T1022+P1022*T1022</f>
        <v>0</v>
      </c>
    </row>
    <row r="1023" spans="1:21" s="318" customFormat="1" x14ac:dyDescent="0.2">
      <c r="A1023" s="322">
        <v>38034</v>
      </c>
      <c r="B1023" s="321">
        <v>190.33999600000001</v>
      </c>
      <c r="C1023" s="320">
        <f>LN(B1023/B1022)</f>
        <v>5.3731836166901374E-3</v>
      </c>
      <c r="D1023" s="320">
        <f>AVERAGE(C1003:C1023)</f>
        <v>1.5355735559802943E-3</v>
      </c>
      <c r="E1023" s="318">
        <f>_xlfn.STDEV.S(C1003:C1023)</f>
        <v>7.3955995438433012E-3</v>
      </c>
      <c r="F1023" s="318">
        <f>E1023*(21/(21-1.5))</f>
        <v>7.9644918164466314E-3</v>
      </c>
      <c r="G1023" s="318">
        <f>_xlfn.VAR.S(C1003:C1023)</f>
        <v>5.4694892612895248E-5</v>
      </c>
      <c r="H1023" s="318">
        <f>G1023*(21/(21-1))</f>
        <v>5.7429637243540015E-5</v>
      </c>
      <c r="I1023" s="320">
        <f>(SUM(C960:C980)*1+SUM(C981:C1001)*2+SUM(C1002:C1022)*3)/6</f>
        <v>5.2137997806469098E-2</v>
      </c>
      <c r="J1023" s="318">
        <f>IF(C1023*O1023&lt;&gt;0,C1023,0)</f>
        <v>0</v>
      </c>
      <c r="K1023" s="318" t="str">
        <f>IF(C1023*O1023=0,"",C1023)</f>
        <v/>
      </c>
      <c r="O1023" s="318">
        <f>IF(ISBLANK(L1023),0,1)</f>
        <v>0</v>
      </c>
      <c r="P1023" s="318">
        <f>IF(ISBLANK(M1023),0,1)</f>
        <v>0</v>
      </c>
      <c r="Q1023" s="318">
        <f>O1023+P1023</f>
        <v>0</v>
      </c>
      <c r="R1023" s="318">
        <f>SUM(Q898:Q1023)</f>
        <v>1</v>
      </c>
      <c r="S1023" s="318">
        <f>R1023/$X$2</f>
        <v>4.3478260869565216E-2</v>
      </c>
      <c r="T1023" s="318">
        <f>IF(S1023&gt;=$X$3,1,0)</f>
        <v>0</v>
      </c>
      <c r="U1023" s="318">
        <f>O1023*T1023+P1023*T1023</f>
        <v>0</v>
      </c>
    </row>
    <row r="1024" spans="1:21" s="318" customFormat="1" x14ac:dyDescent="0.2">
      <c r="A1024" s="322">
        <v>38035</v>
      </c>
      <c r="B1024" s="321">
        <v>192.550003</v>
      </c>
      <c r="C1024" s="320">
        <f>LN(B1024/B1023)</f>
        <v>1.1543950212115094E-2</v>
      </c>
      <c r="D1024" s="320">
        <f>AVERAGE(C1004:C1024)</f>
        <v>1.7788036498604305E-3</v>
      </c>
      <c r="E1024" s="318">
        <f>_xlfn.STDEV.S(C1004:C1024)</f>
        <v>7.6446312497489071E-3</v>
      </c>
      <c r="F1024" s="318">
        <f>E1024*(21/(21-1.5))</f>
        <v>8.2326798074218999E-3</v>
      </c>
      <c r="G1024" s="318">
        <f>_xlfn.VAR.S(C1004:C1024)</f>
        <v>5.8440386944637542E-5</v>
      </c>
      <c r="H1024" s="318">
        <f>G1024*(21/(21-1))</f>
        <v>6.1362406291869424E-5</v>
      </c>
      <c r="I1024" s="320">
        <f>(SUM(C961:C981)*1+SUM(C982:C1002)*2+SUM(C1003:C1023)*3)/6</f>
        <v>5.1788314489436126E-2</v>
      </c>
      <c r="J1024" s="318">
        <f>IF(C1024*O1024&lt;&gt;0,C1024,0)</f>
        <v>0</v>
      </c>
      <c r="K1024" s="318" t="str">
        <f>IF(C1024*O1024=0,"",C1024)</f>
        <v/>
      </c>
      <c r="O1024" s="318">
        <f>IF(ISBLANK(L1024),0,1)</f>
        <v>0</v>
      </c>
      <c r="P1024" s="318">
        <f>IF(ISBLANK(M1024),0,1)</f>
        <v>0</v>
      </c>
      <c r="Q1024" s="318">
        <f>O1024+P1024</f>
        <v>0</v>
      </c>
      <c r="R1024" s="318">
        <f>SUM(Q899:Q1024)</f>
        <v>1</v>
      </c>
      <c r="S1024" s="318">
        <f>R1024/$X$2</f>
        <v>4.3478260869565216E-2</v>
      </c>
      <c r="T1024" s="318">
        <f>IF(S1024&gt;=$X$3,1,0)</f>
        <v>0</v>
      </c>
      <c r="U1024" s="318">
        <f>O1024*T1024+P1024*T1024</f>
        <v>0</v>
      </c>
    </row>
    <row r="1025" spans="1:21" s="318" customFormat="1" x14ac:dyDescent="0.2">
      <c r="A1025" s="322">
        <v>38036</v>
      </c>
      <c r="B1025" s="321">
        <v>197.83000200000001</v>
      </c>
      <c r="C1025" s="320">
        <f>LN(B1025/B1024)</f>
        <v>2.7052210308404261E-2</v>
      </c>
      <c r="D1025" s="320">
        <f>AVERAGE(C1005:C1025)</f>
        <v>3.0490389068730025E-3</v>
      </c>
      <c r="E1025" s="318">
        <f>_xlfn.STDEV.S(C1005:C1025)</f>
        <v>9.4119739598789633E-3</v>
      </c>
      <c r="F1025" s="318">
        <f>E1025*(21/(21-1.5))</f>
        <v>1.0135971956792729E-2</v>
      </c>
      <c r="G1025" s="318">
        <f>_xlfn.VAR.S(C1005:C1025)</f>
        <v>8.8585253821439689E-5</v>
      </c>
      <c r="H1025" s="318">
        <f>G1025*(21/(21-1))</f>
        <v>9.3014516512511677E-5</v>
      </c>
      <c r="I1025" s="320">
        <f>(SUM(C962:C982)*1+SUM(C983:C1003)*2+SUM(C1004:C1024)*3)/6</f>
        <v>6.0034611566743425E-2</v>
      </c>
      <c r="J1025" s="318">
        <f>IF(C1025*O1025&lt;&gt;0,C1025,0)</f>
        <v>0</v>
      </c>
      <c r="K1025" s="318" t="str">
        <f>IF(C1025*O1025=0,"",C1025)</f>
        <v/>
      </c>
      <c r="O1025" s="318">
        <f>IF(ISBLANK(L1025),0,1)</f>
        <v>0</v>
      </c>
      <c r="P1025" s="318">
        <f>IF(ISBLANK(M1025),0,1)</f>
        <v>0</v>
      </c>
      <c r="Q1025" s="318">
        <f>O1025+P1025</f>
        <v>0</v>
      </c>
      <c r="R1025" s="318">
        <f>SUM(Q900:Q1025)</f>
        <v>1</v>
      </c>
      <c r="S1025" s="318">
        <f>R1025/$X$2</f>
        <v>4.3478260869565216E-2</v>
      </c>
      <c r="T1025" s="318">
        <f>IF(S1025&gt;=$X$3,1,0)</f>
        <v>0</v>
      </c>
      <c r="U1025" s="318">
        <f>O1025*T1025+P1025*T1025</f>
        <v>0</v>
      </c>
    </row>
    <row r="1026" spans="1:21" s="318" customFormat="1" x14ac:dyDescent="0.2">
      <c r="A1026" s="322">
        <v>38037</v>
      </c>
      <c r="B1026" s="321">
        <v>198.85000600000001</v>
      </c>
      <c r="C1026" s="320">
        <f>LN(B1026/B1025)</f>
        <v>5.1427156775061432E-3</v>
      </c>
      <c r="D1026" s="320">
        <f>AVERAGE(C1006:C1026)</f>
        <v>2.7098570412781827E-3</v>
      </c>
      <c r="E1026" s="318">
        <f>_xlfn.STDEV.S(C1006:C1026)</f>
        <v>9.1889303789667882E-3</v>
      </c>
      <c r="F1026" s="318">
        <f>E1026*(21/(21-1.5))</f>
        <v>9.8957711773488485E-3</v>
      </c>
      <c r="G1026" s="318">
        <f>_xlfn.VAR.S(C1006:C1026)</f>
        <v>8.4436441509498709E-5</v>
      </c>
      <c r="H1026" s="318">
        <f>G1026*(21/(21-1))</f>
        <v>8.8658263584973649E-5</v>
      </c>
      <c r="I1026" s="320">
        <f>(SUM(C963:C983)*1+SUM(C984:C1004)*2+SUM(C1005:C1025)*3)/6</f>
        <v>7.4505033834004031E-2</v>
      </c>
      <c r="J1026" s="318">
        <f>IF(C1026*O1026&lt;&gt;0,C1026,0)</f>
        <v>0</v>
      </c>
      <c r="K1026" s="318" t="str">
        <f>IF(C1026*O1026=0,"",C1026)</f>
        <v/>
      </c>
      <c r="O1026" s="318">
        <f>IF(ISBLANK(L1026),0,1)</f>
        <v>0</v>
      </c>
      <c r="P1026" s="318">
        <f>IF(ISBLANK(M1026),0,1)</f>
        <v>0</v>
      </c>
      <c r="Q1026" s="318">
        <f>O1026+P1026</f>
        <v>0</v>
      </c>
      <c r="R1026" s="318">
        <f>SUM(Q901:Q1026)</f>
        <v>1</v>
      </c>
      <c r="S1026" s="318">
        <f>R1026/$X$2</f>
        <v>4.3478260869565216E-2</v>
      </c>
      <c r="T1026" s="318">
        <f>IF(S1026&gt;=$X$3,1,0)</f>
        <v>0</v>
      </c>
      <c r="U1026" s="318">
        <f>O1026*T1026+P1026*T1026</f>
        <v>0</v>
      </c>
    </row>
    <row r="1027" spans="1:21" s="318" customFormat="1" x14ac:dyDescent="0.2">
      <c r="A1027" s="322">
        <v>38040</v>
      </c>
      <c r="B1027" s="321">
        <v>200.60000600000001</v>
      </c>
      <c r="C1027" s="320">
        <f>LN(B1027/B1026)</f>
        <v>8.7621036109070995E-3</v>
      </c>
      <c r="D1027" s="320">
        <f>AVERAGE(C1007:C1027)</f>
        <v>3.6855161867409016E-3</v>
      </c>
      <c r="E1027" s="318">
        <f>_xlfn.STDEV.S(C1007:C1027)</f>
        <v>8.6514539338739607E-3</v>
      </c>
      <c r="F1027" s="318">
        <f>E1027*(21/(21-1.5))</f>
        <v>9.3169503903258039E-3</v>
      </c>
      <c r="G1027" s="318">
        <f>_xlfn.VAR.S(C1007:C1027)</f>
        <v>7.4847655169943238E-5</v>
      </c>
      <c r="H1027" s="318">
        <f>G1027*(21/(21-1))</f>
        <v>7.8590037928440409E-5</v>
      </c>
      <c r="I1027" s="320">
        <f>(SUM(C964:C984)*1+SUM(C985:C1005)*2+SUM(C1006:C1026)*3)/6</f>
        <v>7.501898502783115E-2</v>
      </c>
      <c r="J1027" s="318">
        <f>IF(C1027*O1027&lt;&gt;0,C1027,0)</f>
        <v>0</v>
      </c>
      <c r="K1027" s="318" t="str">
        <f>IF(C1027*O1027=0,"",C1027)</f>
        <v/>
      </c>
      <c r="O1027" s="318">
        <f>IF(ISBLANK(L1027),0,1)</f>
        <v>0</v>
      </c>
      <c r="P1027" s="318">
        <f>IF(ISBLANK(M1027),0,1)</f>
        <v>0</v>
      </c>
      <c r="Q1027" s="318">
        <f>O1027+P1027</f>
        <v>0</v>
      </c>
      <c r="R1027" s="318">
        <f>SUM(Q902:Q1027)</f>
        <v>1</v>
      </c>
      <c r="S1027" s="318">
        <f>R1027/$X$2</f>
        <v>4.3478260869565216E-2</v>
      </c>
      <c r="T1027" s="318">
        <f>IF(S1027&gt;=$X$3,1,0)</f>
        <v>0</v>
      </c>
      <c r="U1027" s="318">
        <f>O1027*T1027+P1027*T1027</f>
        <v>0</v>
      </c>
    </row>
    <row r="1028" spans="1:21" s="318" customFormat="1" x14ac:dyDescent="0.2">
      <c r="A1028" s="322">
        <v>38041</v>
      </c>
      <c r="B1028" s="321">
        <v>198.429993</v>
      </c>
      <c r="C1028" s="320">
        <f>LN(B1028/B1027)</f>
        <v>-1.0876547617867671E-2</v>
      </c>
      <c r="D1028" s="320">
        <f>AVERAGE(C1008:C1028)</f>
        <v>3.3268751298434307E-3</v>
      </c>
      <c r="E1028" s="318">
        <f>_xlfn.STDEV.S(C1008:C1028)</f>
        <v>9.1018579287188098E-3</v>
      </c>
      <c r="F1028" s="318">
        <f>E1028*(21/(21-1.5))</f>
        <v>9.8020008463125634E-3</v>
      </c>
      <c r="G1028" s="318">
        <f>_xlfn.VAR.S(C1008:C1028)</f>
        <v>8.284381775458145E-5</v>
      </c>
      <c r="H1028" s="318">
        <f>G1028*(21/(21-1))</f>
        <v>8.6986008642310524E-5</v>
      </c>
      <c r="I1028" s="320">
        <f>(SUM(C965:C985)*1+SUM(C986:C1006)*2+SUM(C1007:C1027)*3)/6</f>
        <v>8.0811689501040909E-2</v>
      </c>
      <c r="J1028" s="318">
        <f>IF(C1028*O1028&lt;&gt;0,C1028,0)</f>
        <v>0</v>
      </c>
      <c r="K1028" s="318" t="str">
        <f>IF(C1028*O1028=0,"",C1028)</f>
        <v/>
      </c>
      <c r="O1028" s="318">
        <f>IF(ISBLANK(L1028),0,1)</f>
        <v>0</v>
      </c>
      <c r="P1028" s="318">
        <f>IF(ISBLANK(M1028),0,1)</f>
        <v>0</v>
      </c>
      <c r="Q1028" s="318">
        <f>O1028+P1028</f>
        <v>0</v>
      </c>
      <c r="R1028" s="318">
        <f>SUM(Q903:Q1028)</f>
        <v>1</v>
      </c>
      <c r="S1028" s="318">
        <f>R1028/$X$2</f>
        <v>4.3478260869565216E-2</v>
      </c>
      <c r="T1028" s="318">
        <f>IF(S1028&gt;=$X$3,1,0)</f>
        <v>0</v>
      </c>
      <c r="U1028" s="318">
        <f>O1028*T1028+P1028*T1028</f>
        <v>0</v>
      </c>
    </row>
    <row r="1029" spans="1:21" s="318" customFormat="1" x14ac:dyDescent="0.2">
      <c r="A1029" s="322">
        <v>38042</v>
      </c>
      <c r="B1029" s="321">
        <v>198.779999</v>
      </c>
      <c r="C1029" s="320">
        <f>LN(B1029/B1028)</f>
        <v>1.7623226889359595E-3</v>
      </c>
      <c r="D1029" s="320">
        <f>AVERAGE(C1009:C1029)</f>
        <v>3.2899961196007667E-3</v>
      </c>
      <c r="E1029" s="318">
        <f>_xlfn.STDEV.S(C1009:C1029)</f>
        <v>9.1067869494053152E-3</v>
      </c>
      <c r="F1029" s="318">
        <f>E1029*(21/(21-1.5))</f>
        <v>9.8073090224364921E-3</v>
      </c>
      <c r="G1029" s="318">
        <f>_xlfn.VAR.S(C1009:C1029)</f>
        <v>8.2933568541858964E-5</v>
      </c>
      <c r="H1029" s="318">
        <f>G1029*(21/(21-1))</f>
        <v>8.7080246968951921E-5</v>
      </c>
      <c r="I1029" s="320">
        <f>(SUM(C966:C986)*1+SUM(C987:C1007)*2+SUM(C1008:C1028)*3)/6</f>
        <v>7.4272603332544485E-2</v>
      </c>
      <c r="J1029" s="318">
        <f>IF(C1029*O1029&lt;&gt;0,C1029,0)</f>
        <v>0</v>
      </c>
      <c r="K1029" s="318" t="str">
        <f>IF(C1029*O1029=0,"",C1029)</f>
        <v/>
      </c>
      <c r="O1029" s="318">
        <f>IF(ISBLANK(L1029),0,1)</f>
        <v>0</v>
      </c>
      <c r="P1029" s="318">
        <f>IF(ISBLANK(M1029),0,1)</f>
        <v>0</v>
      </c>
      <c r="Q1029" s="318">
        <f>O1029+P1029</f>
        <v>0</v>
      </c>
      <c r="R1029" s="318">
        <f>SUM(Q904:Q1029)</f>
        <v>1</v>
      </c>
      <c r="S1029" s="318">
        <f>R1029/$X$2</f>
        <v>4.3478260869565216E-2</v>
      </c>
      <c r="T1029" s="318">
        <f>IF(S1029&gt;=$X$3,1,0)</f>
        <v>0</v>
      </c>
      <c r="U1029" s="318">
        <f>O1029*T1029+P1029*T1029</f>
        <v>0</v>
      </c>
    </row>
    <row r="1030" spans="1:21" s="318" customFormat="1" x14ac:dyDescent="0.2">
      <c r="A1030" s="322">
        <v>38043</v>
      </c>
      <c r="B1030" s="321">
        <v>199.550003</v>
      </c>
      <c r="C1030" s="320">
        <f>LN(B1030/B1029)</f>
        <v>3.8661660193965229E-3</v>
      </c>
      <c r="D1030" s="320">
        <f>AVERAGE(C1010:C1030)</f>
        <v>4.1227949374832498E-3</v>
      </c>
      <c r="E1030" s="318">
        <f>_xlfn.STDEV.S(C1010:C1030)</f>
        <v>8.2413666769697476E-3</v>
      </c>
      <c r="F1030" s="318">
        <f>E1030*(21/(21-1.5))</f>
        <v>8.8753179598135747E-3</v>
      </c>
      <c r="G1030" s="318">
        <f>_xlfn.VAR.S(C1010:C1030)</f>
        <v>6.792012470426738E-5</v>
      </c>
      <c r="H1030" s="318">
        <f>G1030*(21/(21-1))</f>
        <v>7.1316130939480754E-5</v>
      </c>
      <c r="I1030" s="320">
        <f>(SUM(C967:C987)*1+SUM(C988:C1008)*2+SUM(C1009:C1029)*3)/6</f>
        <v>7.1385876936992887E-2</v>
      </c>
      <c r="J1030" s="318">
        <f>IF(C1030*O1030&lt;&gt;0,C1030,0)</f>
        <v>0</v>
      </c>
      <c r="K1030" s="318" t="str">
        <f>IF(C1030*O1030=0,"",C1030)</f>
        <v/>
      </c>
      <c r="O1030" s="318">
        <f>IF(ISBLANK(L1030),0,1)</f>
        <v>0</v>
      </c>
      <c r="P1030" s="318">
        <f>IF(ISBLANK(M1030),0,1)</f>
        <v>0</v>
      </c>
      <c r="Q1030" s="318">
        <f>O1030+P1030</f>
        <v>0</v>
      </c>
      <c r="R1030" s="318">
        <f>SUM(Q905:Q1030)</f>
        <v>1</v>
      </c>
      <c r="S1030" s="318">
        <f>R1030/$X$2</f>
        <v>4.3478260869565216E-2</v>
      </c>
      <c r="T1030" s="318">
        <f>IF(S1030&gt;=$X$3,1,0)</f>
        <v>0</v>
      </c>
      <c r="U1030" s="318">
        <f>O1030*T1030+P1030*T1030</f>
        <v>0</v>
      </c>
    </row>
    <row r="1031" spans="1:21" s="318" customFormat="1" x14ac:dyDescent="0.2">
      <c r="A1031" s="322">
        <v>38044</v>
      </c>
      <c r="B1031" s="321">
        <v>202.070007</v>
      </c>
      <c r="C1031" s="320">
        <f>LN(B1031/B1030)</f>
        <v>1.2549360138296281E-2</v>
      </c>
      <c r="D1031" s="320">
        <f>AVERAGE(C1011:C1031)</f>
        <v>4.528212600532387E-3</v>
      </c>
      <c r="E1031" s="318">
        <f>_xlfn.STDEV.S(C1011:C1031)</f>
        <v>8.44378545801284E-3</v>
      </c>
      <c r="F1031" s="318">
        <f>E1031*(21/(21-1.5))</f>
        <v>9.0933074163215191E-3</v>
      </c>
      <c r="G1031" s="318">
        <f>_xlfn.VAR.S(C1011:C1031)</f>
        <v>7.1297512860949095E-5</v>
      </c>
      <c r="H1031" s="318">
        <f>G1031*(21/(21-1))</f>
        <v>7.4862388503996554E-5</v>
      </c>
      <c r="I1031" s="320">
        <f>(SUM(C968:C988)*1+SUM(C989:C1009)*2+SUM(C1010:C1030)*3)/6</f>
        <v>7.4289366019120673E-2</v>
      </c>
      <c r="J1031" s="318">
        <f>IF(C1031*O1031&lt;&gt;0,C1031,0)</f>
        <v>0</v>
      </c>
      <c r="K1031" s="318" t="str">
        <f>IF(C1031*O1031=0,"",C1031)</f>
        <v/>
      </c>
      <c r="O1031" s="318">
        <f>IF(ISBLANK(L1031),0,1)</f>
        <v>0</v>
      </c>
      <c r="P1031" s="318">
        <f>IF(ISBLANK(M1031),0,1)</f>
        <v>0</v>
      </c>
      <c r="Q1031" s="318">
        <f>O1031+P1031</f>
        <v>0</v>
      </c>
      <c r="R1031" s="318">
        <f>SUM(Q906:Q1031)</f>
        <v>1</v>
      </c>
      <c r="S1031" s="318">
        <f>R1031/$X$2</f>
        <v>4.3478260869565216E-2</v>
      </c>
      <c r="T1031" s="318">
        <f>IF(S1031&gt;=$X$3,1,0)</f>
        <v>0</v>
      </c>
      <c r="U1031" s="318">
        <f>O1031*T1031+P1031*T1031</f>
        <v>0</v>
      </c>
    </row>
    <row r="1032" spans="1:21" s="318" customFormat="1" x14ac:dyDescent="0.2">
      <c r="A1032" s="322">
        <v>38047</v>
      </c>
      <c r="B1032" s="321">
        <v>204.78999300000001</v>
      </c>
      <c r="C1032" s="320">
        <f>LN(B1032/B1031)</f>
        <v>1.3370822999998875E-2</v>
      </c>
      <c r="D1032" s="320">
        <f>AVERAGE(C1012:C1032)</f>
        <v>5.1105268773743127E-3</v>
      </c>
      <c r="E1032" s="318">
        <f>_xlfn.STDEV.S(C1012:C1032)</f>
        <v>8.6184575282508454E-3</v>
      </c>
      <c r="F1032" s="318">
        <f>E1032*(21/(21-1.5))</f>
        <v>9.2814157996547568E-3</v>
      </c>
      <c r="G1032" s="318">
        <f>_xlfn.VAR.S(C1012:C1032)</f>
        <v>7.4277810166263673E-5</v>
      </c>
      <c r="H1032" s="318">
        <f>G1032*(21/(21-1))</f>
        <v>7.7991700674576864E-5</v>
      </c>
      <c r="I1032" s="320">
        <f>(SUM(C969:C989)*1+SUM(C990:C1010)*2+SUM(C1011:C1031)*3)/6</f>
        <v>8.0724686657213288E-2</v>
      </c>
      <c r="J1032" s="318">
        <f>IF(C1032*O1032&lt;&gt;0,C1032,0)</f>
        <v>0</v>
      </c>
      <c r="K1032" s="318" t="str">
        <f>IF(C1032*O1032=0,"",C1032)</f>
        <v/>
      </c>
      <c r="O1032" s="318">
        <f>IF(ISBLANK(L1032),0,1)</f>
        <v>0</v>
      </c>
      <c r="P1032" s="318">
        <f>IF(ISBLANK(M1032),0,1)</f>
        <v>0</v>
      </c>
      <c r="Q1032" s="318">
        <f>O1032+P1032</f>
        <v>0</v>
      </c>
      <c r="R1032" s="318">
        <f>SUM(Q907:Q1032)</f>
        <v>1</v>
      </c>
      <c r="S1032" s="318">
        <f>R1032/$X$2</f>
        <v>4.3478260869565216E-2</v>
      </c>
      <c r="T1032" s="318">
        <f>IF(S1032&gt;=$X$3,1,0)</f>
        <v>0</v>
      </c>
      <c r="U1032" s="318">
        <f>O1032*T1032+P1032*T1032</f>
        <v>0</v>
      </c>
    </row>
    <row r="1033" spans="1:21" s="318" customFormat="1" x14ac:dyDescent="0.2">
      <c r="A1033" s="322">
        <v>38048</v>
      </c>
      <c r="B1033" s="321">
        <v>205.91000399999999</v>
      </c>
      <c r="C1033" s="320">
        <f>LN(B1033/B1032)</f>
        <v>5.4541698791538565E-3</v>
      </c>
      <c r="D1033" s="320">
        <f>AVERAGE(C1013:C1033)</f>
        <v>5.4739082504216474E-3</v>
      </c>
      <c r="E1033" s="318">
        <f>_xlfn.STDEV.S(C1013:C1033)</f>
        <v>8.4551629984216913E-3</v>
      </c>
      <c r="F1033" s="318">
        <f>E1033*(21/(21-1.5))</f>
        <v>9.1055601521464365E-3</v>
      </c>
      <c r="G1033" s="318">
        <f>_xlfn.VAR.S(C1013:C1033)</f>
        <v>7.1489781329879274E-5</v>
      </c>
      <c r="H1033" s="318">
        <f>G1033*(21/(21-1))</f>
        <v>7.5064270396373245E-5</v>
      </c>
      <c r="I1033" s="320">
        <f>(SUM(C970:C990)*1+SUM(C991:C1011)*2+SUM(C1012:C1032)*3)/6</f>
        <v>8.6551606649658386E-2</v>
      </c>
      <c r="J1033" s="318">
        <f>IF(C1033*O1033&lt;&gt;0,C1033,0)</f>
        <v>0</v>
      </c>
      <c r="K1033" s="318" t="str">
        <f>IF(C1033*O1033=0,"",C1033)</f>
        <v/>
      </c>
      <c r="O1033" s="318">
        <f>IF(ISBLANK(L1033),0,1)</f>
        <v>0</v>
      </c>
      <c r="P1033" s="318">
        <f>IF(ISBLANK(M1033),0,1)</f>
        <v>0</v>
      </c>
      <c r="Q1033" s="318">
        <f>O1033+P1033</f>
        <v>0</v>
      </c>
      <c r="R1033" s="318">
        <f>SUM(Q908:Q1033)</f>
        <v>1</v>
      </c>
      <c r="S1033" s="318">
        <f>R1033/$X$2</f>
        <v>4.3478260869565216E-2</v>
      </c>
      <c r="T1033" s="318">
        <f>IF(S1033&gt;=$X$3,1,0)</f>
        <v>0</v>
      </c>
      <c r="U1033" s="318">
        <f>O1033*T1033+P1033*T1033</f>
        <v>0</v>
      </c>
    </row>
    <row r="1034" spans="1:21" s="318" customFormat="1" x14ac:dyDescent="0.2">
      <c r="A1034" s="322">
        <v>38049</v>
      </c>
      <c r="B1034" s="321">
        <v>204.71000699999999</v>
      </c>
      <c r="C1034" s="320">
        <f>LN(B1034/B1033)</f>
        <v>-5.8448218987740023E-3</v>
      </c>
      <c r="D1034" s="320">
        <f>AVERAGE(C1014:C1034)</f>
        <v>5.3436924883889436E-3</v>
      </c>
      <c r="E1034" s="318">
        <f>_xlfn.STDEV.S(C1014:C1034)</f>
        <v>8.6135495725126448E-3</v>
      </c>
      <c r="F1034" s="318">
        <f>E1034*(21/(21-1.5))</f>
        <v>9.2761303088597716E-3</v>
      </c>
      <c r="G1034" s="318">
        <f>_xlfn.VAR.S(C1014:C1034)</f>
        <v>7.4193236238132774E-5</v>
      </c>
      <c r="H1034" s="318">
        <f>G1034*(21/(21-1))</f>
        <v>7.7902898050039417E-5</v>
      </c>
      <c r="I1034" s="320">
        <f>(SUM(C971:C991)*1+SUM(C992:C1012)*2+SUM(C1013:C1033)*3)/6</f>
        <v>8.7436961256289567E-2</v>
      </c>
      <c r="J1034" s="318">
        <f>IF(C1034*O1034&lt;&gt;0,C1034,0)</f>
        <v>0</v>
      </c>
      <c r="K1034" s="318" t="str">
        <f>IF(C1034*O1034=0,"",C1034)</f>
        <v/>
      </c>
      <c r="O1034" s="318">
        <f>IF(ISBLANK(L1034),0,1)</f>
        <v>0</v>
      </c>
      <c r="P1034" s="318">
        <f>IF(ISBLANK(M1034),0,1)</f>
        <v>0</v>
      </c>
      <c r="Q1034" s="318">
        <f>O1034+P1034</f>
        <v>0</v>
      </c>
      <c r="R1034" s="318">
        <f>SUM(Q909:Q1034)</f>
        <v>1</v>
      </c>
      <c r="S1034" s="318">
        <f>R1034/$X$2</f>
        <v>4.3478260869565216E-2</v>
      </c>
      <c r="T1034" s="318">
        <f>IF(S1034&gt;=$X$3,1,0)</f>
        <v>0</v>
      </c>
      <c r="U1034" s="318">
        <f>O1034*T1034+P1034*T1034</f>
        <v>0</v>
      </c>
    </row>
    <row r="1035" spans="1:21" s="318" customFormat="1" x14ac:dyDescent="0.2">
      <c r="A1035" s="322">
        <v>38050</v>
      </c>
      <c r="B1035" s="321">
        <v>205.30999800000001</v>
      </c>
      <c r="C1035" s="320">
        <f>LN(B1035/B1034)</f>
        <v>2.9266446560624361E-3</v>
      </c>
      <c r="D1035" s="320">
        <f>AVERAGE(C1015:C1035)</f>
        <v>5.0658997405925929E-3</v>
      </c>
      <c r="E1035" s="318">
        <f>_xlfn.STDEV.S(C1015:C1035)</f>
        <v>8.5918948587604561E-3</v>
      </c>
      <c r="F1035" s="318">
        <f>E1035*(21/(21-1.5))</f>
        <v>9.2528098478958758E-3</v>
      </c>
      <c r="G1035" s="318">
        <f>_xlfn.VAR.S(C1015:C1035)</f>
        <v>7.3820657263994364E-5</v>
      </c>
      <c r="H1035" s="318">
        <f>G1035*(21/(21-1))</f>
        <v>7.751169012719409E-5</v>
      </c>
      <c r="I1035" s="320">
        <f>(SUM(C972:C992)*1+SUM(C993:C1013)*2+SUM(C1014:C1034)*3)/6</f>
        <v>8.194640990866664E-2</v>
      </c>
      <c r="J1035" s="318">
        <f>IF(C1035*O1035&lt;&gt;0,C1035,0)</f>
        <v>0</v>
      </c>
      <c r="K1035" s="318" t="str">
        <f>IF(C1035*O1035=0,"",C1035)</f>
        <v/>
      </c>
      <c r="O1035" s="318">
        <f>IF(ISBLANK(L1035),0,1)</f>
        <v>0</v>
      </c>
      <c r="P1035" s="318">
        <f>IF(ISBLANK(M1035),0,1)</f>
        <v>0</v>
      </c>
      <c r="Q1035" s="318">
        <f>O1035+P1035</f>
        <v>0</v>
      </c>
      <c r="R1035" s="318">
        <f>SUM(Q910:Q1035)</f>
        <v>1</v>
      </c>
      <c r="S1035" s="318">
        <f>R1035/$X$2</f>
        <v>4.3478260869565216E-2</v>
      </c>
      <c r="T1035" s="318">
        <f>IF(S1035&gt;=$X$3,1,0)</f>
        <v>0</v>
      </c>
      <c r="U1035" s="318">
        <f>O1035*T1035+P1035*T1035</f>
        <v>0</v>
      </c>
    </row>
    <row r="1036" spans="1:21" s="318" customFormat="1" x14ac:dyDescent="0.2">
      <c r="A1036" s="322">
        <v>38051</v>
      </c>
      <c r="B1036" s="321">
        <v>206.11999499999999</v>
      </c>
      <c r="C1036" s="320">
        <f>LN(B1036/B1035)</f>
        <v>3.9374768990030132E-3</v>
      </c>
      <c r="D1036" s="320">
        <f>AVERAGE(C1016:C1036)</f>
        <v>5.2714580397534875E-3</v>
      </c>
      <c r="E1036" s="318">
        <f>_xlfn.STDEV.S(C1016:C1036)</f>
        <v>8.5063197614662217E-3</v>
      </c>
      <c r="F1036" s="318">
        <f>E1036*(21/(21-1.5))</f>
        <v>9.1606520508097766E-3</v>
      </c>
      <c r="G1036" s="318">
        <f>_xlfn.VAR.S(C1016:C1036)</f>
        <v>7.2357475884310757E-5</v>
      </c>
      <c r="H1036" s="318">
        <f>G1036*(21/(21-1))</f>
        <v>7.5975349678526291E-5</v>
      </c>
      <c r="I1036" s="320">
        <f>(SUM(C973:C993)*1+SUM(C994:C1014)*2+SUM(C1015:C1035)*3)/6</f>
        <v>7.9152477205859106E-2</v>
      </c>
      <c r="J1036" s="318">
        <f>IF(C1036*O1036&lt;&gt;0,C1036,0)</f>
        <v>0</v>
      </c>
      <c r="K1036" s="318" t="str">
        <f>IF(C1036*O1036=0,"",C1036)</f>
        <v/>
      </c>
      <c r="O1036" s="318">
        <f>IF(ISBLANK(L1036),0,1)</f>
        <v>0</v>
      </c>
      <c r="P1036" s="318">
        <f>IF(ISBLANK(M1036),0,1)</f>
        <v>0</v>
      </c>
      <c r="Q1036" s="318">
        <f>O1036+P1036</f>
        <v>0</v>
      </c>
      <c r="R1036" s="318">
        <f>SUM(Q911:Q1036)</f>
        <v>1</v>
      </c>
      <c r="S1036" s="318">
        <f>R1036/$X$2</f>
        <v>4.3478260869565216E-2</v>
      </c>
      <c r="T1036" s="318">
        <f>IF(S1036&gt;=$X$3,1,0)</f>
        <v>0</v>
      </c>
      <c r="U1036" s="318">
        <f>O1036*T1036+P1036*T1036</f>
        <v>0</v>
      </c>
    </row>
    <row r="1037" spans="1:21" s="318" customFormat="1" x14ac:dyDescent="0.2">
      <c r="A1037" s="322">
        <v>38054</v>
      </c>
      <c r="B1037" s="321">
        <v>207.35000600000001</v>
      </c>
      <c r="C1037" s="320">
        <f>LN(B1037/B1036)</f>
        <v>5.949716426661482E-3</v>
      </c>
      <c r="D1037" s="320">
        <f>AVERAGE(C1017:C1037)</f>
        <v>5.6141737985066142E-3</v>
      </c>
      <c r="E1037" s="318">
        <f>_xlfn.STDEV.S(C1017:C1037)</f>
        <v>8.3745107937420963E-3</v>
      </c>
      <c r="F1037" s="318">
        <f>E1037*(21/(21-1.5))</f>
        <v>9.0187039317222578E-3</v>
      </c>
      <c r="G1037" s="318">
        <f>_xlfn.VAR.S(C1017:C1037)</f>
        <v>7.0132431034502862E-5</v>
      </c>
      <c r="H1037" s="318">
        <f>G1037*(21/(21-1))</f>
        <v>7.3639052586228006E-5</v>
      </c>
      <c r="I1037" s="320">
        <f>(SUM(C974:C994)*1+SUM(C995:C1015)*2+SUM(C1016:C1036)*3)/6</f>
        <v>8.1322749671324662E-2</v>
      </c>
      <c r="J1037" s="318">
        <f>IF(C1037*O1037&lt;&gt;0,C1037,0)</f>
        <v>0</v>
      </c>
      <c r="K1037" s="318" t="str">
        <f>IF(C1037*O1037=0,"",C1037)</f>
        <v/>
      </c>
      <c r="O1037" s="318">
        <f>IF(ISBLANK(L1037),0,1)</f>
        <v>0</v>
      </c>
      <c r="P1037" s="318">
        <f>IF(ISBLANK(M1037),0,1)</f>
        <v>0</v>
      </c>
      <c r="Q1037" s="318">
        <f>O1037+P1037</f>
        <v>0</v>
      </c>
      <c r="R1037" s="318">
        <f>SUM(Q912:Q1037)</f>
        <v>1</v>
      </c>
      <c r="S1037" s="318">
        <f>R1037/$X$2</f>
        <v>4.3478260869565216E-2</v>
      </c>
      <c r="T1037" s="318">
        <f>IF(S1037&gt;=$X$3,1,0)</f>
        <v>0</v>
      </c>
      <c r="U1037" s="318">
        <f>O1037*T1037+P1037*T1037</f>
        <v>0</v>
      </c>
    </row>
    <row r="1038" spans="1:21" s="318" customFormat="1" x14ac:dyDescent="0.2">
      <c r="A1038" s="322">
        <v>38055</v>
      </c>
      <c r="B1038" s="321">
        <v>203.41999799999999</v>
      </c>
      <c r="C1038" s="320">
        <f>LN(B1038/B1037)</f>
        <v>-1.9135418263395505E-2</v>
      </c>
      <c r="D1038" s="320">
        <f>AVERAGE(C1018:C1038)</f>
        <v>4.1225467436633014E-3</v>
      </c>
      <c r="E1038" s="318">
        <f>_xlfn.STDEV.S(C1018:C1038)</f>
        <v>9.8113248352972356E-3</v>
      </c>
      <c r="F1038" s="318">
        <f>E1038*(21/(21-1.5))</f>
        <v>1.05660421303201E-2</v>
      </c>
      <c r="G1038" s="318">
        <f>_xlfn.VAR.S(C1018:C1038)</f>
        <v>9.6262095023720332E-5</v>
      </c>
      <c r="H1038" s="318">
        <f>G1038*(21/(21-1))</f>
        <v>1.0107519977490635E-4</v>
      </c>
      <c r="I1038" s="320">
        <f>(SUM(C975:C995)*1+SUM(C996:C1016)*2+SUM(C1017:C1037)*3)/6</f>
        <v>8.4924604376317173E-2</v>
      </c>
      <c r="J1038" s="318">
        <f>IF(C1038*O1038&lt;&gt;0,C1038,0)</f>
        <v>0</v>
      </c>
      <c r="K1038" s="318" t="str">
        <f>IF(C1038*O1038=0,"",C1038)</f>
        <v/>
      </c>
      <c r="O1038" s="318">
        <f>IF(ISBLANK(L1038),0,1)</f>
        <v>0</v>
      </c>
      <c r="P1038" s="318">
        <f>IF(ISBLANK(M1038),0,1)</f>
        <v>0</v>
      </c>
      <c r="Q1038" s="318">
        <f>O1038+P1038</f>
        <v>0</v>
      </c>
      <c r="R1038" s="318">
        <f>SUM(Q913:Q1038)</f>
        <v>1</v>
      </c>
      <c r="S1038" s="318">
        <f>R1038/$X$2</f>
        <v>4.3478260869565216E-2</v>
      </c>
      <c r="T1038" s="318">
        <f>IF(S1038&gt;=$X$3,1,0)</f>
        <v>0</v>
      </c>
      <c r="U1038" s="318">
        <f>O1038*T1038+P1038*T1038</f>
        <v>0</v>
      </c>
    </row>
    <row r="1039" spans="1:21" s="318" customFormat="1" x14ac:dyDescent="0.2">
      <c r="A1039" s="322">
        <v>38056</v>
      </c>
      <c r="B1039" s="321">
        <v>201.36999499999999</v>
      </c>
      <c r="C1039" s="320">
        <f>LN(B1039/B1038)</f>
        <v>-1.0128810305176553E-2</v>
      </c>
      <c r="D1039" s="320">
        <f>AVERAGE(C1019:C1039)</f>
        <v>3.52294868744328E-3</v>
      </c>
      <c r="E1039" s="318">
        <f>_xlfn.STDEV.S(C1019:C1039)</f>
        <v>1.0290865548716248E-2</v>
      </c>
      <c r="F1039" s="318">
        <f>E1039*(21/(21-1.5))</f>
        <v>1.108247059092519E-2</v>
      </c>
      <c r="G1039" s="318">
        <f>_xlfn.VAR.S(C1019:C1039)</f>
        <v>1.0590191374175496E-4</v>
      </c>
      <c r="H1039" s="318">
        <f>G1039*(21/(21-1))</f>
        <v>1.1119700942884272E-4</v>
      </c>
      <c r="I1039" s="320">
        <f>(SUM(C976:C996)*1+SUM(C997:C1017)*2+SUM(C1018:C1038)*3)/6</f>
        <v>7.2700586108958701E-2</v>
      </c>
      <c r="J1039" s="318">
        <f>IF(C1039*O1039&lt;&gt;0,C1039,0)</f>
        <v>-1.0128810305176553E-2</v>
      </c>
      <c r="K1039" s="318">
        <f>IF(C1039*O1039=0,"",C1039)</f>
        <v>-1.0128810305176553E-2</v>
      </c>
      <c r="L1039" s="323" t="s">
        <v>178</v>
      </c>
      <c r="M1039" s="323"/>
      <c r="O1039" s="318">
        <f>IF(ISBLANK(L1039),0,1)</f>
        <v>1</v>
      </c>
      <c r="P1039" s="318">
        <f>IF(ISBLANK(M1039),0,1)</f>
        <v>0</v>
      </c>
      <c r="Q1039" s="318">
        <f>O1039+P1039</f>
        <v>1</v>
      </c>
      <c r="R1039" s="318">
        <f>SUM(Q914:Q1039)</f>
        <v>2</v>
      </c>
      <c r="S1039" s="318">
        <f>R1039/$X$2</f>
        <v>8.6956521739130432E-2</v>
      </c>
      <c r="T1039" s="318">
        <f>IF(S1039&gt;=$X$3,1,0)</f>
        <v>0</v>
      </c>
      <c r="U1039" s="318">
        <f>O1039*T1039+P1039*T1039</f>
        <v>0</v>
      </c>
    </row>
    <row r="1040" spans="1:21" s="318" customFormat="1" x14ac:dyDescent="0.2">
      <c r="A1040" s="322">
        <v>38057</v>
      </c>
      <c r="B1040" s="321">
        <v>196.529999</v>
      </c>
      <c r="C1040" s="320">
        <f>LN(B1040/B1039)</f>
        <v>-2.4328900736785578E-2</v>
      </c>
      <c r="D1040" s="320">
        <f>AVERAGE(C1020:C1040)</f>
        <v>1.8755033998692462E-3</v>
      </c>
      <c r="E1040" s="318">
        <f>_xlfn.STDEV.S(C1020:C1040)</f>
        <v>1.181372061136135E-2</v>
      </c>
      <c r="F1040" s="318">
        <f>E1040*(21/(21-1.5))</f>
        <v>1.2722468350696839E-2</v>
      </c>
      <c r="G1040" s="318">
        <f>_xlfn.VAR.S(C1020:C1040)</f>
        <v>1.3956399468330398E-4</v>
      </c>
      <c r="H1040" s="318">
        <f>G1040*(21/(21-1))</f>
        <v>1.4654219441746918E-4</v>
      </c>
      <c r="I1040" s="320">
        <f>(SUM(C977:C997)*1+SUM(C998:C1018)*2+SUM(C1019:C1039)*3)/6</f>
        <v>6.5937407974082249E-2</v>
      </c>
      <c r="J1040" s="318">
        <f>IF(C1040*O1040&lt;&gt;0,C1040,0)</f>
        <v>0</v>
      </c>
      <c r="K1040" s="318" t="str">
        <f>IF(C1040*O1040=0,"",C1040)</f>
        <v/>
      </c>
      <c r="O1040" s="318">
        <f>IF(ISBLANK(L1040),0,1)</f>
        <v>0</v>
      </c>
      <c r="P1040" s="318">
        <f>IF(ISBLANK(M1040),0,1)</f>
        <v>0</v>
      </c>
      <c r="Q1040" s="318">
        <f>O1040+P1040</f>
        <v>0</v>
      </c>
      <c r="R1040" s="318">
        <f>SUM(Q915:Q1040)</f>
        <v>2</v>
      </c>
      <c r="S1040" s="318">
        <f>R1040/$X$2</f>
        <v>8.6956521739130432E-2</v>
      </c>
      <c r="T1040" s="318">
        <f>IF(S1040&gt;=$X$3,1,0)</f>
        <v>0</v>
      </c>
      <c r="U1040" s="318">
        <f>O1040*T1040+P1040*T1040</f>
        <v>0</v>
      </c>
    </row>
    <row r="1041" spans="1:21" s="318" customFormat="1" x14ac:dyDescent="0.2">
      <c r="A1041" s="322">
        <v>38058</v>
      </c>
      <c r="B1041" s="321">
        <v>196.39999399999999</v>
      </c>
      <c r="C1041" s="320">
        <f>LN(B1041/B1040)</f>
        <v>-6.6172095314618099E-4</v>
      </c>
      <c r="D1041" s="320">
        <f>AVERAGE(C1021:C1041)</f>
        <v>1.3700178824339146E-3</v>
      </c>
      <c r="E1041" s="318">
        <f>_xlfn.STDEV.S(C1021:C1041)</f>
        <v>1.1677109979660328E-2</v>
      </c>
      <c r="F1041" s="318">
        <f>E1041*(21/(21-1.5))</f>
        <v>1.2575349208864968E-2</v>
      </c>
      <c r="G1041" s="318">
        <f>_xlfn.VAR.S(C1021:C1041)</f>
        <v>1.3635489747708282E-4</v>
      </c>
      <c r="H1041" s="318">
        <f>G1041*(21/(21-1))</f>
        <v>1.4317264235093696E-4</v>
      </c>
      <c r="I1041" s="320">
        <f>(SUM(C978:C998)*1+SUM(C999:C1019)*2+SUM(C1020:C1040)*3)/6</f>
        <v>4.8695021225253481E-2</v>
      </c>
      <c r="J1041" s="318">
        <f>IF(C1041*O1041&lt;&gt;0,C1041,0)</f>
        <v>0</v>
      </c>
      <c r="K1041" s="318" t="str">
        <f>IF(C1041*O1041=0,"",C1041)</f>
        <v/>
      </c>
      <c r="O1041" s="318">
        <f>IF(ISBLANK(L1041),0,1)</f>
        <v>0</v>
      </c>
      <c r="P1041" s="318">
        <f>IF(ISBLANK(M1041),0,1)</f>
        <v>0</v>
      </c>
      <c r="Q1041" s="318">
        <f>O1041+P1041</f>
        <v>0</v>
      </c>
      <c r="R1041" s="318">
        <f>SUM(Q916:Q1041)</f>
        <v>2</v>
      </c>
      <c r="S1041" s="318">
        <f>R1041/$X$2</f>
        <v>8.6956521739130432E-2</v>
      </c>
      <c r="T1041" s="318">
        <f>IF(S1041&gt;=$X$3,1,0)</f>
        <v>0</v>
      </c>
      <c r="U1041" s="318">
        <f>O1041*T1041+P1041*T1041</f>
        <v>0</v>
      </c>
    </row>
    <row r="1042" spans="1:21" s="318" customFormat="1" x14ac:dyDescent="0.2">
      <c r="A1042" s="322">
        <v>38061</v>
      </c>
      <c r="B1042" s="321">
        <v>192.05999800000001</v>
      </c>
      <c r="C1042" s="320">
        <f>LN(B1042/B1041)</f>
        <v>-2.2345552574052695E-2</v>
      </c>
      <c r="D1042" s="320">
        <f>AVERAGE(C1022:C1042)</f>
        <v>7.9756626485217566E-4</v>
      </c>
      <c r="E1042" s="318">
        <f>_xlfn.STDEV.S(C1022:C1042)</f>
        <v>1.2541716100483564E-2</v>
      </c>
      <c r="F1042" s="318">
        <f>E1042*(21/(21-1.5))</f>
        <v>1.3506463492828453E-2</v>
      </c>
      <c r="G1042" s="318">
        <f>_xlfn.VAR.S(C1022:C1042)</f>
        <v>1.5729464274512865E-4</v>
      </c>
      <c r="H1042" s="318">
        <f>G1042*(21/(21-1))</f>
        <v>1.651593748823851E-4</v>
      </c>
      <c r="I1042" s="320">
        <f>(SUM(C979:C999)*1+SUM(C1000:C1020)*2+SUM(C1021:C1041)*3)/6</f>
        <v>4.6200688549533769E-2</v>
      </c>
      <c r="J1042" s="318">
        <f>IF(C1042*O1042&lt;&gt;0,C1042,0)</f>
        <v>0</v>
      </c>
      <c r="K1042" s="318" t="str">
        <f>IF(C1042*O1042=0,"",C1042)</f>
        <v/>
      </c>
      <c r="O1042" s="318">
        <f>IF(ISBLANK(L1042),0,1)</f>
        <v>0</v>
      </c>
      <c r="P1042" s="318">
        <f>IF(ISBLANK(M1042),0,1)</f>
        <v>0</v>
      </c>
      <c r="Q1042" s="318">
        <f>O1042+P1042</f>
        <v>0</v>
      </c>
      <c r="R1042" s="318">
        <f>SUM(Q917:Q1042)</f>
        <v>2</v>
      </c>
      <c r="S1042" s="318">
        <f>R1042/$X$2</f>
        <v>8.6956521739130432E-2</v>
      </c>
      <c r="T1042" s="318">
        <f>IF(S1042&gt;=$X$3,1,0)</f>
        <v>0</v>
      </c>
      <c r="U1042" s="318">
        <f>O1042*T1042+P1042*T1042</f>
        <v>0</v>
      </c>
    </row>
    <row r="1043" spans="1:21" s="318" customFormat="1" x14ac:dyDescent="0.2">
      <c r="A1043" s="322">
        <v>38062</v>
      </c>
      <c r="B1043" s="321">
        <v>192.88000500000001</v>
      </c>
      <c r="C1043" s="320">
        <f>LN(B1043/B1042)</f>
        <v>4.2604469993547476E-3</v>
      </c>
      <c r="D1043" s="320">
        <f>AVERAGE(C1023:C1043)</f>
        <v>8.8711989444227189E-4</v>
      </c>
      <c r="E1043" s="318">
        <f>_xlfn.STDEV.S(C1023:C1043)</f>
        <v>1.2560279558265563E-2</v>
      </c>
      <c r="F1043" s="318">
        <f>E1043*(21/(21-1.5))</f>
        <v>1.3526454908901375E-2</v>
      </c>
      <c r="G1043" s="318">
        <f>_xlfn.VAR.S(C1023:C1043)</f>
        <v>1.5776062258178377E-4</v>
      </c>
      <c r="H1043" s="318">
        <f>G1043*(21/(21-1))</f>
        <v>1.6564865371087296E-4</v>
      </c>
      <c r="I1043" s="320">
        <f>(SUM(C980:C1000)*1+SUM(C1001:C1021)*2+SUM(C1022:C1042)*3)/6</f>
        <v>3.7033734684738168E-2</v>
      </c>
      <c r="J1043" s="318">
        <f>IF(C1043*O1043&lt;&gt;0,C1043,0)</f>
        <v>0</v>
      </c>
      <c r="K1043" s="318" t="str">
        <f>IF(C1043*O1043=0,"",C1043)</f>
        <v/>
      </c>
      <c r="O1043" s="318">
        <f>IF(ISBLANK(L1043),0,1)</f>
        <v>0</v>
      </c>
      <c r="P1043" s="318">
        <f>IF(ISBLANK(M1043),0,1)</f>
        <v>0</v>
      </c>
      <c r="Q1043" s="318">
        <f>O1043+P1043</f>
        <v>0</v>
      </c>
      <c r="R1043" s="318">
        <f>SUM(Q918:Q1043)</f>
        <v>2</v>
      </c>
      <c r="S1043" s="318">
        <f>R1043/$X$2</f>
        <v>8.6956521739130432E-2</v>
      </c>
      <c r="T1043" s="318">
        <f>IF(S1043&gt;=$X$3,1,0)</f>
        <v>0</v>
      </c>
      <c r="U1043" s="318">
        <f>O1043*T1043+P1043*T1043</f>
        <v>0</v>
      </c>
    </row>
    <row r="1044" spans="1:21" s="318" customFormat="1" x14ac:dyDescent="0.2">
      <c r="A1044" s="322">
        <v>38063</v>
      </c>
      <c r="B1044" s="321">
        <v>194.929993</v>
      </c>
      <c r="C1044" s="320">
        <f>LN(B1044/B1043)</f>
        <v>1.0572224051957338E-2</v>
      </c>
      <c r="D1044" s="320">
        <f>AVERAGE(C1024:C1044)</f>
        <v>1.1346932485026156E-3</v>
      </c>
      <c r="E1044" s="318">
        <f>_xlfn.STDEV.S(C1024:C1044)</f>
        <v>1.270354632096697E-2</v>
      </c>
      <c r="F1044" s="318">
        <f>E1044*(21/(21-1.5))</f>
        <v>1.3680742191810582E-2</v>
      </c>
      <c r="G1044" s="318">
        <f>_xlfn.VAR.S(C1024:C1044)</f>
        <v>1.6138008912895341E-4</v>
      </c>
      <c r="H1044" s="318">
        <f>G1044*(21/(21-1))</f>
        <v>1.6944909358540108E-4</v>
      </c>
      <c r="I1044" s="320">
        <f>(SUM(C981:C1001)*1+SUM(C1002:C1022)*2+SUM(C1023:C1043)*3)/6</f>
        <v>3.7066095083933881E-2</v>
      </c>
      <c r="J1044" s="318">
        <f>IF(C1044*O1044&lt;&gt;0,C1044,0)</f>
        <v>0</v>
      </c>
      <c r="K1044" s="318" t="str">
        <f>IF(C1044*O1044=0,"",C1044)</f>
        <v/>
      </c>
      <c r="O1044" s="318">
        <f>IF(ISBLANK(L1044),0,1)</f>
        <v>0</v>
      </c>
      <c r="P1044" s="318">
        <f>IF(ISBLANK(M1044),0,1)</f>
        <v>0</v>
      </c>
      <c r="Q1044" s="318">
        <f>O1044+P1044</f>
        <v>0</v>
      </c>
      <c r="R1044" s="318">
        <f>SUM(Q919:Q1044)</f>
        <v>2</v>
      </c>
      <c r="S1044" s="318">
        <f>R1044/$X$2</f>
        <v>8.6956521739130432E-2</v>
      </c>
      <c r="T1044" s="318">
        <f>IF(S1044&gt;=$X$3,1,0)</f>
        <v>0</v>
      </c>
      <c r="U1044" s="318">
        <f>O1044*T1044+P1044*T1044</f>
        <v>0</v>
      </c>
    </row>
    <row r="1045" spans="1:21" s="318" customFormat="1" x14ac:dyDescent="0.2">
      <c r="A1045" s="322">
        <v>38064</v>
      </c>
      <c r="B1045" s="321">
        <v>195.08000200000001</v>
      </c>
      <c r="C1045" s="320">
        <f>LN(B1045/B1044)</f>
        <v>7.6925724632996388E-4</v>
      </c>
      <c r="D1045" s="320">
        <f>AVERAGE(C1025:C1045)</f>
        <v>6.2161263108427556E-4</v>
      </c>
      <c r="E1045" s="318">
        <f>_xlfn.STDEV.S(C1025:C1045)</f>
        <v>1.2477688907399595E-2</v>
      </c>
      <c r="F1045" s="318">
        <f>E1045*(21/(21-1.5))</f>
        <v>1.3437511131045717E-2</v>
      </c>
      <c r="G1045" s="318">
        <f>_xlfn.VAR.S(C1025:C1045)</f>
        <v>1.5569272046984291E-4</v>
      </c>
      <c r="H1045" s="318">
        <f>G1045*(21/(21-1))</f>
        <v>1.6347735649333508E-4</v>
      </c>
      <c r="I1045" s="320">
        <f>(SUM(C982:C1002)*1+SUM(C1003:C1023)*2+SUM(C1024:C1044)*3)/6</f>
        <v>3.8593548949216877E-2</v>
      </c>
      <c r="J1045" s="318">
        <f>IF(C1045*O1045&lt;&gt;0,C1045,0)</f>
        <v>0</v>
      </c>
      <c r="K1045" s="318" t="str">
        <f>IF(C1045*O1045=0,"",C1045)</f>
        <v/>
      </c>
      <c r="O1045" s="318">
        <f>IF(ISBLANK(L1045),0,1)</f>
        <v>0</v>
      </c>
      <c r="P1045" s="318">
        <f>IF(ISBLANK(M1045),0,1)</f>
        <v>0</v>
      </c>
      <c r="Q1045" s="318">
        <f>O1045+P1045</f>
        <v>0</v>
      </c>
      <c r="R1045" s="318">
        <f>SUM(Q920:Q1045)</f>
        <v>2</v>
      </c>
      <c r="S1045" s="318">
        <f>R1045/$X$2</f>
        <v>8.6956521739130432E-2</v>
      </c>
      <c r="T1045" s="318">
        <f>IF(S1045&gt;=$X$3,1,0)</f>
        <v>0</v>
      </c>
      <c r="U1045" s="318">
        <f>O1045*T1045+P1045*T1045</f>
        <v>0</v>
      </c>
    </row>
    <row r="1046" spans="1:21" s="318" customFormat="1" x14ac:dyDescent="0.2">
      <c r="A1046" s="322">
        <v>38065</v>
      </c>
      <c r="B1046" s="321">
        <v>194.64999399999999</v>
      </c>
      <c r="C1046" s="320">
        <f>LN(B1046/B1045)</f>
        <v>-2.2066978621487409E-3</v>
      </c>
      <c r="D1046" s="320">
        <f>AVERAGE(C1026:C1046)</f>
        <v>-7.7166871037062841E-4</v>
      </c>
      <c r="E1046" s="318">
        <f>_xlfn.STDEV.S(C1026:C1046)</f>
        <v>1.0914466009011305E-2</v>
      </c>
      <c r="F1046" s="318">
        <f>E1046*(21/(21-1.5))</f>
        <v>1.175404031739679E-2</v>
      </c>
      <c r="G1046" s="318">
        <f>_xlfn.VAR.S(C1026:C1046)</f>
        <v>1.1912556826186318E-4</v>
      </c>
      <c r="H1046" s="318">
        <f>G1046*(21/(21-1))</f>
        <v>1.2508184667495633E-4</v>
      </c>
      <c r="I1046" s="320">
        <f>(SUM(C983:C1003)*1+SUM(C1004:C1024)*2+SUM(C1025:C1045)*3)/6</f>
        <v>3.6829429916086211E-2</v>
      </c>
      <c r="J1046" s="318">
        <f>IF(C1046*O1046&lt;&gt;0,C1046,0)</f>
        <v>0</v>
      </c>
      <c r="K1046" s="318" t="str">
        <f>IF(C1046*O1046=0,"",C1046)</f>
        <v/>
      </c>
      <c r="O1046" s="318">
        <f>IF(ISBLANK(L1046),0,1)</f>
        <v>0</v>
      </c>
      <c r="P1046" s="318">
        <f>IF(ISBLANK(M1046),0,1)</f>
        <v>0</v>
      </c>
      <c r="Q1046" s="318">
        <f>O1046+P1046</f>
        <v>0</v>
      </c>
      <c r="R1046" s="318">
        <f>SUM(Q921:Q1046)</f>
        <v>2</v>
      </c>
      <c r="S1046" s="318">
        <f>R1046/$X$2</f>
        <v>8.6956521739130432E-2</v>
      </c>
      <c r="T1046" s="318">
        <f>IF(S1046&gt;=$X$3,1,0)</f>
        <v>0</v>
      </c>
      <c r="U1046" s="318">
        <f>O1046*T1046+P1046*T1046</f>
        <v>0</v>
      </c>
    </row>
    <row r="1047" spans="1:21" s="318" customFormat="1" x14ac:dyDescent="0.2">
      <c r="A1047" s="322">
        <v>38068</v>
      </c>
      <c r="B1047" s="321">
        <v>189.69000199999999</v>
      </c>
      <c r="C1047" s="320">
        <f>LN(B1047/B1046)</f>
        <v>-2.5811871949757519E-2</v>
      </c>
      <c r="D1047" s="320">
        <f>AVERAGE(C1027:C1047)</f>
        <v>-2.2456966926212795E-3</v>
      </c>
      <c r="E1047" s="318">
        <f>_xlfn.STDEV.S(C1027:C1047)</f>
        <v>1.2101477745461272E-2</v>
      </c>
      <c r="F1047" s="318">
        <f>E1047*(21/(21-1.5))</f>
        <v>1.3032360648958291E-2</v>
      </c>
      <c r="G1047" s="318">
        <f>_xlfn.VAR.S(C1027:C1047)</f>
        <v>1.4644576362389444E-4</v>
      </c>
      <c r="H1047" s="318">
        <f>G1047*(21/(21-1))</f>
        <v>1.5376805180508917E-4</v>
      </c>
      <c r="I1047" s="320">
        <f>(SUM(C984:C1004)*1+SUM(C1005:C1025)*2+SUM(C1026:C1046)*3)/6</f>
        <v>3.1404713685209834E-2</v>
      </c>
      <c r="J1047" s="318">
        <f>IF(C1047*O1047&lt;&gt;0,C1047,0)</f>
        <v>0</v>
      </c>
      <c r="K1047" s="318" t="str">
        <f>IF(C1047*O1047=0,"",C1047)</f>
        <v/>
      </c>
      <c r="O1047" s="318">
        <f>IF(ISBLANK(L1047),0,1)</f>
        <v>0</v>
      </c>
      <c r="P1047" s="318">
        <f>IF(ISBLANK(M1047),0,1)</f>
        <v>0</v>
      </c>
      <c r="Q1047" s="318">
        <f>O1047+P1047</f>
        <v>0</v>
      </c>
      <c r="R1047" s="318">
        <f>SUM(Q922:Q1047)</f>
        <v>2</v>
      </c>
      <c r="S1047" s="318">
        <f>R1047/$X$2</f>
        <v>8.6956521739130432E-2</v>
      </c>
      <c r="T1047" s="318">
        <f>IF(S1047&gt;=$X$3,1,0)</f>
        <v>0</v>
      </c>
      <c r="U1047" s="318">
        <f>O1047*T1047+P1047*T1047</f>
        <v>0</v>
      </c>
    </row>
    <row r="1048" spans="1:21" s="318" customFormat="1" x14ac:dyDescent="0.2">
      <c r="A1048" s="322">
        <v>38069</v>
      </c>
      <c r="B1048" s="321">
        <v>192.13000500000001</v>
      </c>
      <c r="C1048" s="320">
        <f>LN(B1048/B1047)</f>
        <v>1.2781080985506068E-2</v>
      </c>
      <c r="D1048" s="320">
        <f>AVERAGE(C1028:C1048)</f>
        <v>-2.054316817640376E-3</v>
      </c>
      <c r="E1048" s="318">
        <f>_xlfn.STDEV.S(C1028:C1048)</f>
        <v>1.2314175776226141E-2</v>
      </c>
      <c r="F1048" s="318">
        <f>E1048*(21/(21-1.5))</f>
        <v>1.3261420066705073E-2</v>
      </c>
      <c r="G1048" s="318">
        <f>_xlfn.VAR.S(C1028:C1048)</f>
        <v>1.5163892504779466E-4</v>
      </c>
      <c r="H1048" s="318">
        <f>G1048*(21/(21-1))</f>
        <v>1.5922087130018441E-4</v>
      </c>
      <c r="I1048" s="320">
        <f>(SUM(C985:C1005)*1+SUM(C1006:C1026)*2+SUM(C1027:C1047)*3)/6</f>
        <v>1.3408304483992514E-2</v>
      </c>
      <c r="J1048" s="318">
        <f>IF(C1048*O1048&lt;&gt;0,C1048,0)</f>
        <v>0</v>
      </c>
      <c r="K1048" s="318" t="str">
        <f>IF(C1048*O1048=0,"",C1048)</f>
        <v/>
      </c>
      <c r="O1048" s="318">
        <f>IF(ISBLANK(L1048),0,1)</f>
        <v>0</v>
      </c>
      <c r="P1048" s="318">
        <f>IF(ISBLANK(M1048),0,1)</f>
        <v>0</v>
      </c>
      <c r="Q1048" s="318">
        <f>O1048+P1048</f>
        <v>0</v>
      </c>
      <c r="R1048" s="318">
        <f>SUM(Q923:Q1048)</f>
        <v>2</v>
      </c>
      <c r="S1048" s="318">
        <f>R1048/$X$2</f>
        <v>8.6956521739130432E-2</v>
      </c>
      <c r="T1048" s="318">
        <f>IF(S1048&gt;=$X$3,1,0)</f>
        <v>0</v>
      </c>
      <c r="U1048" s="318">
        <f>O1048*T1048+P1048*T1048</f>
        <v>0</v>
      </c>
    </row>
    <row r="1049" spans="1:21" s="318" customFormat="1" x14ac:dyDescent="0.2">
      <c r="A1049" s="322">
        <v>38070</v>
      </c>
      <c r="B1049" s="321">
        <v>191.91000399999999</v>
      </c>
      <c r="C1049" s="320">
        <f>LN(B1049/B1048)</f>
        <v>-1.1457192943967619E-3</v>
      </c>
      <c r="D1049" s="320">
        <f>AVERAGE(C1029:C1049)</f>
        <v>-1.5909440403322382E-3</v>
      </c>
      <c r="E1049" s="318">
        <f>_xlfn.STDEV.S(C1029:C1049)</f>
        <v>1.2147557971001628E-2</v>
      </c>
      <c r="F1049" s="318">
        <f>E1049*(21/(21-1.5))</f>
        <v>1.3081985507232522E-2</v>
      </c>
      <c r="G1049" s="318">
        <f>_xlfn.VAR.S(C1029:C1049)</f>
        <v>1.4756316465884518E-4</v>
      </c>
      <c r="H1049" s="318">
        <f>G1049*(21/(21-1))</f>
        <v>1.5494132289178744E-4</v>
      </c>
      <c r="I1049" s="320">
        <f>(SUM(C986:C1006)*1+SUM(C1007:C1027)*2+SUM(C1028:C1048)*3)/6</f>
        <v>2.0065747085496872E-2</v>
      </c>
      <c r="J1049" s="318">
        <f>IF(C1049*O1049&lt;&gt;0,C1049,0)</f>
        <v>-1.1457192943967619E-3</v>
      </c>
      <c r="K1049" s="318">
        <f>IF(C1049*O1049=0,"",C1049)</f>
        <v>-1.1457192943967619E-3</v>
      </c>
      <c r="L1049" s="323" t="s">
        <v>177</v>
      </c>
      <c r="M1049" s="323"/>
      <c r="O1049" s="318">
        <f>IF(ISBLANK(L1049),0,1)</f>
        <v>1</v>
      </c>
      <c r="P1049" s="318">
        <f>IF(ISBLANK(M1049),0,1)</f>
        <v>0</v>
      </c>
      <c r="Q1049" s="318">
        <f>O1049+P1049</f>
        <v>1</v>
      </c>
      <c r="R1049" s="318">
        <f>SUM(Q924:Q1049)</f>
        <v>3</v>
      </c>
      <c r="S1049" s="318">
        <f>R1049/$X$2</f>
        <v>0.13043478260869565</v>
      </c>
      <c r="T1049" s="318">
        <f>IF(S1049&gt;=$X$3,1,0)</f>
        <v>0</v>
      </c>
      <c r="U1049" s="318">
        <f>O1049*T1049+P1049*T1049</f>
        <v>0</v>
      </c>
    </row>
    <row r="1050" spans="1:21" s="318" customFormat="1" x14ac:dyDescent="0.2">
      <c r="A1050" s="322">
        <v>38071</v>
      </c>
      <c r="B1050" s="321">
        <v>192.240005</v>
      </c>
      <c r="C1050" s="320">
        <f>LN(B1050/B1049)</f>
        <v>1.7180844641090376E-3</v>
      </c>
      <c r="D1050" s="320">
        <f>AVERAGE(C1030:C1050)</f>
        <v>-1.5930506224668534E-3</v>
      </c>
      <c r="E1050" s="318">
        <f>_xlfn.STDEV.S(C1030:C1050)</f>
        <v>1.2146951205695686E-2</v>
      </c>
      <c r="F1050" s="318">
        <f>E1050*(21/(21-1.5))</f>
        <v>1.3081332067672277E-2</v>
      </c>
      <c r="G1050" s="318">
        <f>_xlfn.VAR.S(C1030:C1050)</f>
        <v>1.4754842359355187E-4</v>
      </c>
      <c r="H1050" s="318">
        <f>G1050*(21/(21-1))</f>
        <v>1.5492584477322946E-4</v>
      </c>
      <c r="I1050" s="320">
        <f>(SUM(C987:C1007)*1+SUM(C1008:C1028)*2+SUM(C1029:C1049)*3)/6</f>
        <v>2.1596828269920019E-2</v>
      </c>
      <c r="J1050" s="318">
        <f>IF(C1050*O1050&lt;&gt;0,C1050,0)</f>
        <v>0</v>
      </c>
      <c r="K1050" s="318" t="str">
        <f>IF(C1050*O1050=0,"",C1050)</f>
        <v/>
      </c>
      <c r="O1050" s="318">
        <f>IF(ISBLANK(L1050),0,1)</f>
        <v>0</v>
      </c>
      <c r="P1050" s="318">
        <f>IF(ISBLANK(M1050),0,1)</f>
        <v>0</v>
      </c>
      <c r="Q1050" s="318">
        <f>O1050+P1050</f>
        <v>0</v>
      </c>
      <c r="R1050" s="318">
        <f>SUM(Q925:Q1050)</f>
        <v>3</v>
      </c>
      <c r="S1050" s="318">
        <f>R1050/$X$2</f>
        <v>0.13043478260869565</v>
      </c>
      <c r="T1050" s="318">
        <f>IF(S1050&gt;=$X$3,1,0)</f>
        <v>0</v>
      </c>
      <c r="U1050" s="318">
        <f>O1050*T1050+P1050*T1050</f>
        <v>0</v>
      </c>
    </row>
    <row r="1051" spans="1:21" s="318" customFormat="1" x14ac:dyDescent="0.2">
      <c r="A1051" s="322">
        <v>38072</v>
      </c>
      <c r="B1051" s="321">
        <v>193.03999300000001</v>
      </c>
      <c r="C1051" s="320">
        <f>LN(B1051/B1050)</f>
        <v>4.1527676174926663E-3</v>
      </c>
      <c r="D1051" s="320">
        <f>AVERAGE(C1031:C1051)</f>
        <v>-1.579402927319418E-3</v>
      </c>
      <c r="E1051" s="318">
        <f>_xlfn.STDEV.S(C1031:C1051)</f>
        <v>1.2153550800740603E-2</v>
      </c>
      <c r="F1051" s="318">
        <f>E1051*(21/(21-1.5))</f>
        <v>1.3088439323874495E-2</v>
      </c>
      <c r="G1051" s="318">
        <f>_xlfn.VAR.S(C1031:C1051)</f>
        <v>1.4770879706618256E-4</v>
      </c>
      <c r="H1051" s="318">
        <f>G1051*(21/(21-1))</f>
        <v>1.5509423691949169E-4</v>
      </c>
      <c r="I1051" s="320">
        <f>(SUM(C988:C1008)*1+SUM(C1009:C1029)*2+SUM(C1030:C1050)*3)/6</f>
        <v>2.0815457913595417E-2</v>
      </c>
      <c r="J1051" s="318">
        <f>IF(C1051*O1051&lt;&gt;0,C1051,0)</f>
        <v>4.1527676174926663E-3</v>
      </c>
      <c r="K1051" s="318">
        <f>IF(C1051*O1051=0,"",C1051)</f>
        <v>4.1527676174926663E-3</v>
      </c>
      <c r="L1051" s="323" t="s">
        <v>176</v>
      </c>
      <c r="M1051" s="323"/>
      <c r="O1051" s="318">
        <f>IF(ISBLANK(L1051),0,1)</f>
        <v>1</v>
      </c>
      <c r="P1051" s="318">
        <f>IF(ISBLANK(M1051),0,1)</f>
        <v>0</v>
      </c>
      <c r="Q1051" s="318">
        <f>O1051+P1051</f>
        <v>1</v>
      </c>
      <c r="R1051" s="318">
        <f>SUM(Q926:Q1051)</f>
        <v>4</v>
      </c>
      <c r="S1051" s="318">
        <f>R1051/$X$2</f>
        <v>0.17391304347826086</v>
      </c>
      <c r="T1051" s="318">
        <f>IF(S1051&gt;=$X$3,1,0)</f>
        <v>0</v>
      </c>
      <c r="U1051" s="318">
        <f>O1051*T1051+P1051*T1051</f>
        <v>0</v>
      </c>
    </row>
    <row r="1052" spans="1:21" s="318" customFormat="1" x14ac:dyDescent="0.2">
      <c r="A1052" s="322">
        <v>38075</v>
      </c>
      <c r="B1052" s="321">
        <v>194.88999899999999</v>
      </c>
      <c r="C1052" s="320">
        <f>LN(B1052/B1051)</f>
        <v>9.5379066479721764E-3</v>
      </c>
      <c r="D1052" s="320">
        <f>AVERAGE(C1032:C1052)</f>
        <v>-1.7228054744777084E-3</v>
      </c>
      <c r="E1052" s="318">
        <f>_xlfn.STDEV.S(C1032:C1052)</f>
        <v>1.1995242218586196E-2</v>
      </c>
      <c r="F1052" s="318">
        <f>E1052*(21/(21-1.5))</f>
        <v>1.2917953158477441E-2</v>
      </c>
      <c r="G1052" s="318">
        <f>_xlfn.VAR.S(C1032:C1052)</f>
        <v>1.4388583588255269E-4</v>
      </c>
      <c r="H1052" s="318">
        <f>G1052*(21/(21-1))</f>
        <v>1.5108012767668034E-4</v>
      </c>
      <c r="I1052" s="320">
        <f>(SUM(C989:C1009)*1+SUM(C1010:C1030)*2+SUM(C1031:C1051)*3)/6</f>
        <v>2.3433470979227961E-2</v>
      </c>
      <c r="J1052" s="318">
        <f>IF(C1052*O1052&lt;&gt;0,C1052,0)</f>
        <v>0</v>
      </c>
      <c r="K1052" s="318" t="str">
        <f>IF(C1052*O1052=0,"",C1052)</f>
        <v/>
      </c>
      <c r="O1052" s="318">
        <f>IF(ISBLANK(L1052),0,1)</f>
        <v>0</v>
      </c>
      <c r="P1052" s="318">
        <f>IF(ISBLANK(M1052),0,1)</f>
        <v>0</v>
      </c>
      <c r="Q1052" s="318">
        <f>O1052+P1052</f>
        <v>0</v>
      </c>
      <c r="R1052" s="318">
        <f>SUM(Q927:Q1052)</f>
        <v>4</v>
      </c>
      <c r="S1052" s="318">
        <f>R1052/$X$2</f>
        <v>0.17391304347826086</v>
      </c>
      <c r="T1052" s="318">
        <f>IF(S1052&gt;=$X$3,1,0)</f>
        <v>0</v>
      </c>
      <c r="U1052" s="318">
        <f>O1052*T1052+P1052*T1052</f>
        <v>0</v>
      </c>
    </row>
    <row r="1053" spans="1:21" s="318" customFormat="1" x14ac:dyDescent="0.2">
      <c r="A1053" s="322">
        <v>38076</v>
      </c>
      <c r="B1053" s="321">
        <v>191.449997</v>
      </c>
      <c r="C1053" s="320">
        <f>LN(B1053/B1052)</f>
        <v>-1.7808629449417444E-2</v>
      </c>
      <c r="D1053" s="320">
        <f>AVERAGE(C1033:C1053)</f>
        <v>-3.2075413054022941E-3</v>
      </c>
      <c r="E1053" s="318">
        <f>_xlfn.STDEV.S(C1033:C1053)</f>
        <v>1.1963192675531921E-2</v>
      </c>
      <c r="F1053" s="318">
        <f>E1053*(21/(21-1.5))</f>
        <v>1.2883438265957453E-2</v>
      </c>
      <c r="G1053" s="318">
        <f>_xlfn.VAR.S(C1033:C1053)</f>
        <v>1.4311797899190063E-4</v>
      </c>
      <c r="H1053" s="318">
        <f>G1053*(21/(21-1))</f>
        <v>1.5027387794149566E-4</v>
      </c>
      <c r="I1053" s="320">
        <f>(SUM(C990:C1010)*1+SUM(C1011:C1031)*2+SUM(C1032:C1052)*3)/6</f>
        <v>2.5613636336992096E-2</v>
      </c>
      <c r="J1053" s="318">
        <f>IF(C1053*O1053&lt;&gt;0,C1053,0)</f>
        <v>0</v>
      </c>
      <c r="K1053" s="318" t="str">
        <f>IF(C1053*O1053=0,"",C1053)</f>
        <v/>
      </c>
      <c r="O1053" s="318">
        <f>IF(ISBLANK(L1053),0,1)</f>
        <v>0</v>
      </c>
      <c r="P1053" s="318">
        <f>IF(ISBLANK(M1053),0,1)</f>
        <v>0</v>
      </c>
      <c r="Q1053" s="318">
        <f>O1053+P1053</f>
        <v>0</v>
      </c>
      <c r="R1053" s="318">
        <f>SUM(Q928:Q1053)</f>
        <v>4</v>
      </c>
      <c r="S1053" s="318">
        <f>R1053/$X$2</f>
        <v>0.17391304347826086</v>
      </c>
      <c r="T1053" s="318">
        <f>IF(S1053&gt;=$X$3,1,0)</f>
        <v>0</v>
      </c>
      <c r="U1053" s="318">
        <f>O1053*T1053+P1053*T1053</f>
        <v>0</v>
      </c>
    </row>
    <row r="1054" spans="1:21" s="318" customFormat="1" x14ac:dyDescent="0.2">
      <c r="A1054" s="322">
        <v>38077</v>
      </c>
      <c r="B1054" s="321">
        <v>193.770004</v>
      </c>
      <c r="C1054" s="320">
        <f>LN(B1054/B1053)</f>
        <v>1.2045247102105566E-2</v>
      </c>
      <c r="D1054" s="320">
        <f>AVERAGE(C1034:C1054)</f>
        <v>-2.8936804852617366E-3</v>
      </c>
      <c r="E1054" s="318">
        <f>_xlfn.STDEV.S(C1034:C1054)</f>
        <v>1.2283959484821553E-2</v>
      </c>
      <c r="F1054" s="318">
        <f>E1054*(21/(21-1.5))</f>
        <v>1.3228879445192441E-2</v>
      </c>
      <c r="G1054" s="318">
        <f>_xlfn.VAR.S(C1034:C1054)</f>
        <v>1.5089566062473741E-4</v>
      </c>
      <c r="H1054" s="318">
        <f>G1054*(21/(21-1))</f>
        <v>1.5844044365597427E-4</v>
      </c>
      <c r="I1054" s="320">
        <f>(SUM(C991:C1011)*1+SUM(C1012:C1032)*2+SUM(C1033:C1053)*3)/6</f>
        <v>1.4290480581230502E-2</v>
      </c>
      <c r="J1054" s="318">
        <f>IF(C1054*O1054&lt;&gt;0,C1054,0)</f>
        <v>0</v>
      </c>
      <c r="K1054" s="318" t="str">
        <f>IF(C1054*O1054=0,"",C1054)</f>
        <v/>
      </c>
      <c r="O1054" s="318">
        <f>IF(ISBLANK(L1054),0,1)</f>
        <v>0</v>
      </c>
      <c r="P1054" s="318">
        <f>IF(ISBLANK(M1054),0,1)</f>
        <v>0</v>
      </c>
      <c r="Q1054" s="318">
        <f>O1054+P1054</f>
        <v>0</v>
      </c>
      <c r="R1054" s="318">
        <f>SUM(Q929:Q1054)</f>
        <v>4</v>
      </c>
      <c r="S1054" s="318">
        <f>R1054/$X$2</f>
        <v>0.17391304347826086</v>
      </c>
      <c r="T1054" s="318">
        <f>IF(S1054&gt;=$X$3,1,0)</f>
        <v>0</v>
      </c>
      <c r="U1054" s="318">
        <f>O1054*T1054+P1054*T1054</f>
        <v>0</v>
      </c>
    </row>
    <row r="1055" spans="1:21" s="318" customFormat="1" x14ac:dyDescent="0.2">
      <c r="A1055" s="322">
        <v>38078</v>
      </c>
      <c r="B1055" s="321">
        <v>193.449997</v>
      </c>
      <c r="C1055" s="320">
        <f>LN(B1055/B1054)</f>
        <v>-1.6528437168825583E-3</v>
      </c>
      <c r="D1055" s="320">
        <f>AVERAGE(C1035:C1055)</f>
        <v>-2.6940624766002394E-3</v>
      </c>
      <c r="E1055" s="318">
        <f>_xlfn.STDEV.S(C1035:C1055)</f>
        <v>1.2267654336508144E-2</v>
      </c>
      <c r="F1055" s="318">
        <f>E1055*(21/(21-1.5))</f>
        <v>1.3211320054701077E-2</v>
      </c>
      <c r="G1055" s="318">
        <f>_xlfn.VAR.S(C1035:C1055)</f>
        <v>1.5049534292004704E-4</v>
      </c>
      <c r="H1055" s="318">
        <f>G1055*(21/(21-1))</f>
        <v>1.5802011006604941E-4</v>
      </c>
      <c r="I1055" s="320">
        <f>(SUM(C992:C1012)*1+SUM(C1013:C1033)*2+SUM(C1034:C1054)*3)/6</f>
        <v>1.7357056103658203E-2</v>
      </c>
      <c r="J1055" s="318">
        <f>IF(C1055*O1055&lt;&gt;0,C1055,0)</f>
        <v>-1.6528437168825583E-3</v>
      </c>
      <c r="K1055" s="318">
        <f>IF(C1055*O1055=0,"",C1055)</f>
        <v>-1.6528437168825583E-3</v>
      </c>
      <c r="L1055" s="323" t="s">
        <v>175</v>
      </c>
      <c r="M1055" s="323"/>
      <c r="O1055" s="318">
        <f>IF(ISBLANK(L1055),0,1)</f>
        <v>1</v>
      </c>
      <c r="P1055" s="318">
        <f>IF(ISBLANK(M1055),0,1)</f>
        <v>0</v>
      </c>
      <c r="Q1055" s="318">
        <f>O1055+P1055</f>
        <v>1</v>
      </c>
      <c r="R1055" s="318">
        <f>SUM(Q930:Q1055)</f>
        <v>5</v>
      </c>
      <c r="S1055" s="318">
        <f>R1055/$X$2</f>
        <v>0.21739130434782608</v>
      </c>
      <c r="T1055" s="318">
        <f>IF(S1055&gt;=$X$3,1,0)</f>
        <v>0</v>
      </c>
      <c r="U1055" s="318">
        <f>O1055*T1055+P1055*T1055</f>
        <v>0</v>
      </c>
    </row>
    <row r="1056" spans="1:21" s="318" customFormat="1" x14ac:dyDescent="0.2">
      <c r="A1056" s="322">
        <v>38079</v>
      </c>
      <c r="B1056" s="321">
        <v>197.979996</v>
      </c>
      <c r="C1056" s="320">
        <f>LN(B1056/B1055)</f>
        <v>2.3146929648961447E-2</v>
      </c>
      <c r="D1056" s="320">
        <f>AVERAGE(C1036:C1056)</f>
        <v>-1.7311917626526676E-3</v>
      </c>
      <c r="E1056" s="318">
        <f>_xlfn.STDEV.S(C1036:C1056)</f>
        <v>1.3465886275169155E-2</v>
      </c>
      <c r="F1056" s="318">
        <f>E1056*(21/(21-1.5))</f>
        <v>1.4501723680951397E-2</v>
      </c>
      <c r="G1056" s="318">
        <f>_xlfn.VAR.S(C1036:C1056)</f>
        <v>1.8133009317578902E-4</v>
      </c>
      <c r="H1056" s="318">
        <f>G1056*(21/(21-1))</f>
        <v>1.9039659783457848E-4</v>
      </c>
      <c r="I1056" s="320">
        <f>(SUM(C993:C1013)*1+SUM(C1014:C1034)*2+SUM(C1035:C1055)*3)/6</f>
        <v>1.5960573736051514E-2</v>
      </c>
      <c r="J1056" s="318">
        <f>IF(C1056*O1056&lt;&gt;0,C1056,0)</f>
        <v>0</v>
      </c>
      <c r="K1056" s="318" t="str">
        <f>IF(C1056*O1056=0,"",C1056)</f>
        <v/>
      </c>
      <c r="O1056" s="318">
        <f>IF(ISBLANK(L1056),0,1)</f>
        <v>0</v>
      </c>
      <c r="P1056" s="318">
        <f>IF(ISBLANK(M1056),0,1)</f>
        <v>0</v>
      </c>
      <c r="Q1056" s="318">
        <f>O1056+P1056</f>
        <v>0</v>
      </c>
      <c r="R1056" s="318">
        <f>SUM(Q931:Q1056)</f>
        <v>5</v>
      </c>
      <c r="S1056" s="318">
        <f>R1056/$X$2</f>
        <v>0.21739130434782608</v>
      </c>
      <c r="T1056" s="318">
        <f>IF(S1056&gt;=$X$3,1,0)</f>
        <v>0</v>
      </c>
      <c r="U1056" s="318">
        <f>O1056*T1056+P1056*T1056</f>
        <v>0</v>
      </c>
    </row>
    <row r="1057" spans="1:21" s="318" customFormat="1" x14ac:dyDescent="0.2">
      <c r="A1057" s="322">
        <v>38082</v>
      </c>
      <c r="B1057" s="321">
        <v>199.94000199999999</v>
      </c>
      <c r="C1057" s="320">
        <f>LN(B1057/B1056)</f>
        <v>9.8513362544353274E-3</v>
      </c>
      <c r="D1057" s="320">
        <f>AVERAGE(C1037:C1057)</f>
        <v>-1.4495794123939854E-3</v>
      </c>
      <c r="E1057" s="318">
        <f>_xlfn.STDEV.S(C1037:C1057)</f>
        <v>1.3650929636025873E-2</v>
      </c>
      <c r="F1057" s="318">
        <f>E1057*(21/(21-1.5))</f>
        <v>1.4701001146489402E-2</v>
      </c>
      <c r="G1057" s="318">
        <f>_xlfn.VAR.S(C1037:C1057)</f>
        <v>1.8634787992772949E-4</v>
      </c>
      <c r="H1057" s="318">
        <f>G1057*(21/(21-1))</f>
        <v>1.9566527392411598E-4</v>
      </c>
      <c r="I1057" s="320">
        <f>(SUM(C994:C1014)*1+SUM(C1015:C1035)*2+SUM(C1036:C1056)*3)/6</f>
        <v>2.3745816502802802E-2</v>
      </c>
      <c r="J1057" s="318">
        <f>IF(C1057*O1057&lt;&gt;0,C1057,0)</f>
        <v>0</v>
      </c>
      <c r="K1057" s="318" t="str">
        <f>IF(C1057*O1057=0,"",C1057)</f>
        <v/>
      </c>
      <c r="O1057" s="318">
        <f>IF(ISBLANK(L1057),0,1)</f>
        <v>0</v>
      </c>
      <c r="P1057" s="318">
        <f>IF(ISBLANK(M1057),0,1)</f>
        <v>0</v>
      </c>
      <c r="Q1057" s="318">
        <f>O1057+P1057</f>
        <v>0</v>
      </c>
      <c r="R1057" s="318">
        <f>SUM(Q932:Q1057)</f>
        <v>5</v>
      </c>
      <c r="S1057" s="318">
        <f>R1057/$X$2</f>
        <v>0.21739130434782608</v>
      </c>
      <c r="T1057" s="318">
        <f>IF(S1057&gt;=$X$3,1,0)</f>
        <v>0</v>
      </c>
      <c r="U1057" s="318">
        <f>O1057*T1057+P1057*T1057</f>
        <v>0</v>
      </c>
    </row>
    <row r="1058" spans="1:21" s="318" customFormat="1" x14ac:dyDescent="0.2">
      <c r="A1058" s="322">
        <v>38083</v>
      </c>
      <c r="B1058" s="321">
        <v>198.55999800000001</v>
      </c>
      <c r="C1058" s="320">
        <f>LN(B1058/B1057)</f>
        <v>-6.9260201582605953E-3</v>
      </c>
      <c r="D1058" s="320">
        <f>AVERAGE(C1038:C1058)</f>
        <v>-2.0627097259617033E-3</v>
      </c>
      <c r="E1058" s="318">
        <f>_xlfn.STDEV.S(C1038:C1058)</f>
        <v>1.3590998709576101E-2</v>
      </c>
      <c r="F1058" s="318">
        <f>E1058*(21/(21-1.5))</f>
        <v>1.4636460148774262E-2</v>
      </c>
      <c r="G1058" s="318">
        <f>_xlfn.VAR.S(C1038:C1058)</f>
        <v>1.8471524592369925E-4</v>
      </c>
      <c r="H1058" s="318">
        <f>G1058*(21/(21-1))</f>
        <v>1.9395100821988421E-4</v>
      </c>
      <c r="I1058" s="320">
        <f>(SUM(C995:C1015)*1+SUM(C1016:C1036)*2+SUM(C1037:C1057)*3)/6</f>
        <v>2.8379074940679105E-2</v>
      </c>
      <c r="J1058" s="318">
        <f>IF(C1058*O1058&lt;&gt;0,C1058,0)</f>
        <v>0</v>
      </c>
      <c r="K1058" s="318" t="str">
        <f>IF(C1058*O1058=0,"",C1058)</f>
        <v/>
      </c>
      <c r="O1058" s="318">
        <f>IF(ISBLANK(L1058),0,1)</f>
        <v>0</v>
      </c>
      <c r="P1058" s="318">
        <f>IF(ISBLANK(M1058),0,1)</f>
        <v>0</v>
      </c>
      <c r="Q1058" s="318">
        <f>O1058+P1058</f>
        <v>0</v>
      </c>
      <c r="R1058" s="318">
        <f>SUM(Q933:Q1058)</f>
        <v>5</v>
      </c>
      <c r="S1058" s="318">
        <f>R1058/$X$2</f>
        <v>0.21739130434782608</v>
      </c>
      <c r="T1058" s="318">
        <f>IF(S1058&gt;=$X$3,1,0)</f>
        <v>0</v>
      </c>
      <c r="U1058" s="318">
        <f>O1058*T1058+P1058*T1058</f>
        <v>0</v>
      </c>
    </row>
    <row r="1059" spans="1:21" s="318" customFormat="1" x14ac:dyDescent="0.2">
      <c r="A1059" s="322">
        <v>38084</v>
      </c>
      <c r="B1059" s="321">
        <v>200.11000100000001</v>
      </c>
      <c r="C1059" s="320">
        <f>LN(B1059/B1058)</f>
        <v>7.7759089669487119E-3</v>
      </c>
      <c r="D1059" s="320">
        <f>AVERAGE(C1039:C1059)</f>
        <v>-7.8121795308816998E-4</v>
      </c>
      <c r="E1059" s="318">
        <f>_xlfn.STDEV.S(C1039:C1059)</f>
        <v>1.3162711185412209E-2</v>
      </c>
      <c r="F1059" s="318">
        <f>E1059*(21/(21-1.5))</f>
        <v>1.4175227430443917E-2</v>
      </c>
      <c r="G1059" s="318">
        <f>_xlfn.VAR.S(C1039:C1059)</f>
        <v>1.7325696575057567E-4</v>
      </c>
      <c r="H1059" s="318">
        <f>G1059*(21/(21-1))</f>
        <v>1.8191981403810445E-4</v>
      </c>
      <c r="I1059" s="320">
        <f>(SUM(C996:C1016)*1+SUM(C1017:C1037)*2+SUM(C1038:C1058)*3)/6</f>
        <v>2.3615968784887888E-2</v>
      </c>
      <c r="J1059" s="318">
        <f>IF(C1059*O1059&lt;&gt;0,C1059,0)</f>
        <v>0</v>
      </c>
      <c r="K1059" s="318" t="str">
        <f>IF(C1059*O1059=0,"",C1059)</f>
        <v/>
      </c>
      <c r="O1059" s="318">
        <f>IF(ISBLANK(L1059),0,1)</f>
        <v>0</v>
      </c>
      <c r="P1059" s="318">
        <f>IF(ISBLANK(M1059),0,1)</f>
        <v>0</v>
      </c>
      <c r="Q1059" s="318">
        <f>O1059+P1059</f>
        <v>0</v>
      </c>
      <c r="R1059" s="318">
        <f>SUM(Q934:Q1059)</f>
        <v>5</v>
      </c>
      <c r="S1059" s="318">
        <f>R1059/$X$2</f>
        <v>0.21739130434782608</v>
      </c>
      <c r="T1059" s="318">
        <f>IF(S1059&gt;=$X$3,1,0)</f>
        <v>0</v>
      </c>
      <c r="U1059" s="318">
        <f>O1059*T1059+P1059*T1059</f>
        <v>0</v>
      </c>
    </row>
    <row r="1060" spans="1:21" s="318" customFormat="1" x14ac:dyDescent="0.2">
      <c r="A1060" s="322">
        <v>38090</v>
      </c>
      <c r="B1060" s="321">
        <v>201.63000500000001</v>
      </c>
      <c r="C1060" s="320">
        <f>LN(B1060/B1059)</f>
        <v>7.5671390971574874E-3</v>
      </c>
      <c r="D1060" s="320">
        <f>AVERAGE(C1040:C1060)</f>
        <v>6.1446304165832042E-5</v>
      </c>
      <c r="E1060" s="318">
        <f>_xlfn.STDEV.S(C1040:C1060)</f>
        <v>1.3100658673535381E-2</v>
      </c>
      <c r="F1060" s="318">
        <f>E1060*(21/(21-1.5))</f>
        <v>1.4108401648422718E-2</v>
      </c>
      <c r="G1060" s="318">
        <f>_xlfn.VAR.S(C1040:C1060)</f>
        <v>1.716272576804778E-4</v>
      </c>
      <c r="H1060" s="318">
        <f>G1060*(21/(21-1))</f>
        <v>1.802086205645017E-4</v>
      </c>
      <c r="I1060" s="320">
        <f>(SUM(C997:C1017)*1+SUM(C1018:C1038)*2+SUM(C1039:C1059)*3)/6</f>
        <v>2.8352649844028188E-2</v>
      </c>
      <c r="J1060" s="318">
        <f>IF(C1060*O1060&lt;&gt;0,C1060,0)</f>
        <v>0</v>
      </c>
      <c r="K1060" s="318" t="str">
        <f>IF(C1060*O1060=0,"",C1060)</f>
        <v/>
      </c>
      <c r="O1060" s="318">
        <f>IF(ISBLANK(L1060),0,1)</f>
        <v>0</v>
      </c>
      <c r="P1060" s="318">
        <f>IF(ISBLANK(M1060),0,1)</f>
        <v>0</v>
      </c>
      <c r="Q1060" s="318">
        <f>O1060+P1060</f>
        <v>0</v>
      </c>
      <c r="R1060" s="318">
        <f>SUM(Q935:Q1060)</f>
        <v>5</v>
      </c>
      <c r="S1060" s="318">
        <f>R1060/$X$2</f>
        <v>0.21739130434782608</v>
      </c>
      <c r="T1060" s="318">
        <f>IF(S1060&gt;=$X$3,1,0)</f>
        <v>0</v>
      </c>
      <c r="U1060" s="318">
        <f>O1060*T1060+P1060*T1060</f>
        <v>0</v>
      </c>
    </row>
    <row r="1061" spans="1:21" s="318" customFormat="1" x14ac:dyDescent="0.2">
      <c r="A1061" s="322">
        <v>38091</v>
      </c>
      <c r="B1061" s="321">
        <v>198.41000399999999</v>
      </c>
      <c r="C1061" s="320">
        <f>LN(B1061/B1060)</f>
        <v>-1.6098742481228247E-2</v>
      </c>
      <c r="D1061" s="320">
        <f>AVERAGE(C1041:C1061)</f>
        <v>4.5335860204951371E-4</v>
      </c>
      <c r="E1061" s="318">
        <f>_xlfn.STDEV.S(C1041:C1061)</f>
        <v>1.2441025532843351E-2</v>
      </c>
      <c r="F1061" s="318">
        <f>E1061*(21/(21-1.5))</f>
        <v>1.3398027496908223E-2</v>
      </c>
      <c r="G1061" s="318">
        <f>_xlfn.VAR.S(C1041:C1061)</f>
        <v>1.5477911630886018E-4</v>
      </c>
      <c r="H1061" s="318">
        <f>G1061*(21/(21-1))</f>
        <v>1.625180721243032E-4</v>
      </c>
      <c r="I1061" s="320">
        <f>(SUM(C998:C1018)*1+SUM(C1019:C1039)*2+SUM(C1040:C1060)*3)/6</f>
        <v>3.2044139563914005E-2</v>
      </c>
      <c r="J1061" s="318">
        <f>IF(C1061*O1061&lt;&gt;0,C1061,0)</f>
        <v>0</v>
      </c>
      <c r="K1061" s="318" t="str">
        <f>IF(C1061*O1061=0,"",C1061)</f>
        <v/>
      </c>
      <c r="O1061" s="318">
        <f>IF(ISBLANK(L1061),0,1)</f>
        <v>0</v>
      </c>
      <c r="P1061" s="318">
        <f>IF(ISBLANK(M1061),0,1)</f>
        <v>0</v>
      </c>
      <c r="Q1061" s="318">
        <f>O1061+P1061</f>
        <v>0</v>
      </c>
      <c r="R1061" s="318">
        <f>SUM(Q936:Q1061)</f>
        <v>5</v>
      </c>
      <c r="S1061" s="318">
        <f>R1061/$X$2</f>
        <v>0.21739130434782608</v>
      </c>
      <c r="T1061" s="318">
        <f>IF(S1061&gt;=$X$3,1,0)</f>
        <v>0</v>
      </c>
      <c r="U1061" s="318">
        <f>O1061*T1061+P1061*T1061</f>
        <v>0</v>
      </c>
    </row>
    <row r="1062" spans="1:21" s="318" customFormat="1" x14ac:dyDescent="0.2">
      <c r="A1062" s="322">
        <v>38092</v>
      </c>
      <c r="B1062" s="321">
        <v>199.39999399999999</v>
      </c>
      <c r="C1062" s="320">
        <f>LN(B1062/B1061)</f>
        <v>4.9772104708137189E-3</v>
      </c>
      <c r="D1062" s="320">
        <f>AVERAGE(C1042:C1062)</f>
        <v>7.2187914604760427E-4</v>
      </c>
      <c r="E1062" s="318">
        <f>_xlfn.STDEV.S(C1042:C1062)</f>
        <v>1.2476558000025046E-2</v>
      </c>
      <c r="F1062" s="318">
        <f>E1062*(21/(21-1.5))</f>
        <v>1.3436293230796204E-2</v>
      </c>
      <c r="G1062" s="318">
        <f>_xlfn.VAR.S(C1042:C1062)</f>
        <v>1.5566449952798901E-4</v>
      </c>
      <c r="H1062" s="318">
        <f>G1062*(21/(21-1))</f>
        <v>1.6344772450438847E-4</v>
      </c>
      <c r="I1062" s="320">
        <f>(SUM(C999:C1019)*1+SUM(C1020:C1040)*2+SUM(C1041:C1061)*3)/6</f>
        <v>2.5708509562411025E-2</v>
      </c>
      <c r="J1062" s="318">
        <f>IF(C1062*O1062&lt;&gt;0,C1062,0)</f>
        <v>0</v>
      </c>
      <c r="K1062" s="318" t="str">
        <f>IF(C1062*O1062=0,"",C1062)</f>
        <v/>
      </c>
      <c r="O1062" s="318">
        <f>IF(ISBLANK(L1062),0,1)</f>
        <v>0</v>
      </c>
      <c r="P1062" s="318">
        <f>IF(ISBLANK(M1062),0,1)</f>
        <v>0</v>
      </c>
      <c r="Q1062" s="318">
        <f>O1062+P1062</f>
        <v>0</v>
      </c>
      <c r="R1062" s="318">
        <f>SUM(Q937:Q1062)</f>
        <v>5</v>
      </c>
      <c r="S1062" s="318">
        <f>R1062/$X$2</f>
        <v>0.21739130434782608</v>
      </c>
      <c r="T1062" s="318">
        <f>IF(S1062&gt;=$X$3,1,0)</f>
        <v>0</v>
      </c>
      <c r="U1062" s="318">
        <f>O1062*T1062+P1062*T1062</f>
        <v>0</v>
      </c>
    </row>
    <row r="1063" spans="1:21" s="318" customFormat="1" x14ac:dyDescent="0.2">
      <c r="A1063" s="322">
        <v>38093</v>
      </c>
      <c r="B1063" s="321">
        <v>199.240005</v>
      </c>
      <c r="C1063" s="320">
        <f>LN(B1063/B1062)</f>
        <v>-8.0267413702192481E-4</v>
      </c>
      <c r="D1063" s="320">
        <f>AVERAGE(C1043:C1063)</f>
        <v>1.7477305001919266E-3</v>
      </c>
      <c r="E1063" s="318">
        <f>_xlfn.STDEV.S(C1043:C1063)</f>
        <v>1.1316819465058225E-2</v>
      </c>
      <c r="F1063" s="318">
        <f>E1063*(21/(21-1.5))</f>
        <v>1.2187344039293472E-2</v>
      </c>
      <c r="G1063" s="318">
        <f>_xlfn.VAR.S(C1043:C1063)</f>
        <v>1.2807040280472072E-4</v>
      </c>
      <c r="H1063" s="318">
        <f>G1063*(21/(21-1))</f>
        <v>1.3447392294495676E-4</v>
      </c>
      <c r="I1063" s="320">
        <f>(SUM(C1000:C1020)*1+SUM(C1021:C1041)*2+SUM(C1042:C1062)*3)/6</f>
        <v>2.5239992061981988E-2</v>
      </c>
      <c r="J1063" s="318">
        <f>IF(C1063*O1063&lt;&gt;0,C1063,0)</f>
        <v>0</v>
      </c>
      <c r="K1063" s="318" t="str">
        <f>IF(C1063*O1063=0,"",C1063)</f>
        <v/>
      </c>
      <c r="O1063" s="318">
        <f>IF(ISBLANK(L1063),0,1)</f>
        <v>0</v>
      </c>
      <c r="P1063" s="318">
        <f>IF(ISBLANK(M1063),0,1)</f>
        <v>0</v>
      </c>
      <c r="Q1063" s="318">
        <f>O1063+P1063</f>
        <v>0</v>
      </c>
      <c r="R1063" s="318">
        <f>SUM(Q938:Q1063)</f>
        <v>5</v>
      </c>
      <c r="S1063" s="318">
        <f>R1063/$X$2</f>
        <v>0.21739130434782608</v>
      </c>
      <c r="T1063" s="318">
        <f>IF(S1063&gt;=$X$3,1,0)</f>
        <v>0</v>
      </c>
      <c r="U1063" s="318">
        <f>O1063*T1063+P1063*T1063</f>
        <v>0</v>
      </c>
    </row>
    <row r="1064" spans="1:21" s="318" customFormat="1" x14ac:dyDescent="0.2">
      <c r="A1064" s="322">
        <v>38096</v>
      </c>
      <c r="B1064" s="321">
        <v>199.070007</v>
      </c>
      <c r="C1064" s="320">
        <f>LN(B1064/B1063)</f>
        <v>-8.535964710929449E-4</v>
      </c>
      <c r="D1064" s="320">
        <f>AVERAGE(C1044:C1064)</f>
        <v>1.5042046206467981E-3</v>
      </c>
      <c r="E1064" s="318">
        <f>_xlfn.STDEV.S(C1044:C1064)</f>
        <v>1.1315069182215835E-2</v>
      </c>
      <c r="F1064" s="318">
        <f>E1064*(21/(21-1.5))</f>
        <v>1.218545911930936E-2</v>
      </c>
      <c r="G1064" s="318">
        <f>_xlfn.VAR.S(C1044:C1064)</f>
        <v>1.2803079059833054E-4</v>
      </c>
      <c r="H1064" s="318">
        <f>G1064*(21/(21-1))</f>
        <v>1.3443233012824706E-4</v>
      </c>
      <c r="I1064" s="320">
        <f>(SUM(C1001:C1021)*1+SUM(C1022:C1042)*2+SUM(C1043:C1063)*3)/6</f>
        <v>3.1212043553234176E-2</v>
      </c>
      <c r="J1064" s="318">
        <f>IF(C1064*O1064&lt;&gt;0,C1064,0)</f>
        <v>0</v>
      </c>
      <c r="K1064" s="318" t="str">
        <f>IF(C1064*O1064=0,"",C1064)</f>
        <v/>
      </c>
      <c r="O1064" s="318">
        <f>IF(ISBLANK(L1064),0,1)</f>
        <v>0</v>
      </c>
      <c r="P1064" s="318">
        <f>IF(ISBLANK(M1064),0,1)</f>
        <v>0</v>
      </c>
      <c r="Q1064" s="318">
        <f>O1064+P1064</f>
        <v>0</v>
      </c>
      <c r="R1064" s="318">
        <f>SUM(Q939:Q1064)</f>
        <v>5</v>
      </c>
      <c r="S1064" s="318">
        <f>R1064/$X$2</f>
        <v>0.21739130434782608</v>
      </c>
      <c r="T1064" s="318">
        <f>IF(S1064&gt;=$X$3,1,0)</f>
        <v>0</v>
      </c>
      <c r="U1064" s="318">
        <f>O1064*T1064+P1064*T1064</f>
        <v>0</v>
      </c>
    </row>
    <row r="1065" spans="1:21" s="318" customFormat="1" x14ac:dyDescent="0.2">
      <c r="A1065" s="322">
        <v>38097</v>
      </c>
      <c r="B1065" s="321">
        <v>200.58999600000001</v>
      </c>
      <c r="C1065" s="320">
        <f>LN(B1065/B1064)</f>
        <v>7.606447066080828E-3</v>
      </c>
      <c r="D1065" s="320">
        <f>AVERAGE(C1045:C1065)</f>
        <v>1.3629771451288697E-3</v>
      </c>
      <c r="E1065" s="318">
        <f>_xlfn.STDEV.S(C1045:C1065)</f>
        <v>1.1214288540130795E-2</v>
      </c>
      <c r="F1065" s="318">
        <f>E1065*(21/(21-1.5))</f>
        <v>1.2076926120140856E-2</v>
      </c>
      <c r="G1065" s="318">
        <f>_xlfn.VAR.S(C1045:C1065)</f>
        <v>1.2576026746130889E-4</v>
      </c>
      <c r="H1065" s="318">
        <f>G1065*(21/(21-1))</f>
        <v>1.3204828083437434E-4</v>
      </c>
      <c r="I1065" s="320">
        <f>(SUM(C1002:C1022)*1+SUM(C1023:C1043)*2+SUM(C1044:C1064)*3)/6</f>
        <v>2.7535297743420461E-2</v>
      </c>
      <c r="J1065" s="318">
        <f>IF(C1065*O1065&lt;&gt;0,C1065,0)</f>
        <v>0</v>
      </c>
      <c r="K1065" s="318" t="str">
        <f>IF(C1065*O1065=0,"",C1065)</f>
        <v/>
      </c>
      <c r="O1065" s="318">
        <f>IF(ISBLANK(L1065),0,1)</f>
        <v>0</v>
      </c>
      <c r="P1065" s="318">
        <f>IF(ISBLANK(M1065),0,1)</f>
        <v>0</v>
      </c>
      <c r="Q1065" s="318">
        <f>O1065+P1065</f>
        <v>0</v>
      </c>
      <c r="R1065" s="318">
        <f>SUM(Q940:Q1065)</f>
        <v>5</v>
      </c>
      <c r="S1065" s="318">
        <f>R1065/$X$2</f>
        <v>0.21739130434782608</v>
      </c>
      <c r="T1065" s="318">
        <f>IF(S1065&gt;=$X$3,1,0)</f>
        <v>0</v>
      </c>
      <c r="U1065" s="318">
        <f>O1065*T1065+P1065*T1065</f>
        <v>0</v>
      </c>
    </row>
    <row r="1066" spans="1:21" s="318" customFormat="1" x14ac:dyDescent="0.2">
      <c r="A1066" s="322">
        <v>38098</v>
      </c>
      <c r="B1066" s="321">
        <v>198.529999</v>
      </c>
      <c r="C1066" s="320">
        <f>LN(B1066/B1065)</f>
        <v>-1.0322786723467097E-2</v>
      </c>
      <c r="D1066" s="320">
        <f>AVERAGE(C1046:C1066)</f>
        <v>8.3478457513853313E-4</v>
      </c>
      <c r="E1066" s="318">
        <f>_xlfn.STDEV.S(C1046:C1066)</f>
        <v>1.1501198172124671E-2</v>
      </c>
      <c r="F1066" s="318">
        <f>E1066*(21/(21-1.5))</f>
        <v>1.2385905723826569E-2</v>
      </c>
      <c r="G1066" s="318">
        <f>_xlfn.VAR.S(C1046:C1066)</f>
        <v>1.3227755939448389E-4</v>
      </c>
      <c r="H1066" s="318">
        <f>G1066*(21/(21-1))</f>
        <v>1.3889143736420809E-4</v>
      </c>
      <c r="I1066" s="320">
        <f>(SUM(C1003:C1023)*1+SUM(C1024:C1044)*2+SUM(C1045:C1065)*3)/6</f>
        <v>2.7628620209302467E-2</v>
      </c>
      <c r="J1066" s="318">
        <f>IF(C1066*O1066&lt;&gt;0,C1066,0)</f>
        <v>0</v>
      </c>
      <c r="K1066" s="318" t="str">
        <f>IF(C1066*O1066=0,"",C1066)</f>
        <v/>
      </c>
      <c r="O1066" s="318">
        <f>IF(ISBLANK(L1066),0,1)</f>
        <v>0</v>
      </c>
      <c r="P1066" s="318">
        <f>IF(ISBLANK(M1066),0,1)</f>
        <v>0</v>
      </c>
      <c r="Q1066" s="318">
        <f>O1066+P1066</f>
        <v>0</v>
      </c>
      <c r="R1066" s="318">
        <f>SUM(Q941:Q1066)</f>
        <v>5</v>
      </c>
      <c r="S1066" s="318">
        <f>R1066/$X$2</f>
        <v>0.21739130434782608</v>
      </c>
      <c r="T1066" s="318">
        <f>IF(S1066&gt;=$X$3,1,0)</f>
        <v>0</v>
      </c>
      <c r="U1066" s="318">
        <f>O1066*T1066+P1066*T1066</f>
        <v>0</v>
      </c>
    </row>
    <row r="1067" spans="1:21" s="318" customFormat="1" x14ac:dyDescent="0.2">
      <c r="A1067" s="322">
        <v>38099</v>
      </c>
      <c r="B1067" s="321">
        <v>196.979996</v>
      </c>
      <c r="C1067" s="320">
        <f>LN(B1067/B1066)</f>
        <v>-7.8380367370394083E-3</v>
      </c>
      <c r="D1067" s="320">
        <f>AVERAGE(C1047:C1067)</f>
        <v>5.6662558109612084E-4</v>
      </c>
      <c r="E1067" s="318">
        <f>_xlfn.STDEV.S(C1047:C1067)</f>
        <v>1.1640464569377194E-2</v>
      </c>
      <c r="F1067" s="318">
        <f>E1067*(21/(21-1.5))</f>
        <v>1.2535884920867747E-2</v>
      </c>
      <c r="G1067" s="318">
        <f>_xlfn.VAR.S(C1047:C1067)</f>
        <v>1.355004153909258E-4</v>
      </c>
      <c r="H1067" s="318">
        <f>G1067*(21/(21-1))</f>
        <v>1.4227543616047211E-4</v>
      </c>
      <c r="I1067" s="320">
        <f>(SUM(C1004:C1024)*1+SUM(C1025:C1045)*2+SUM(C1046:C1066)*3)/6</f>
        <v>1.9342339231056032E-2</v>
      </c>
      <c r="J1067" s="318">
        <f>IF(C1067*O1067&lt;&gt;0,C1067,0)</f>
        <v>0</v>
      </c>
      <c r="K1067" s="318" t="str">
        <f>IF(C1067*O1067=0,"",C1067)</f>
        <v/>
      </c>
      <c r="O1067" s="318">
        <f>IF(ISBLANK(L1067),0,1)</f>
        <v>0</v>
      </c>
      <c r="P1067" s="318">
        <f>IF(ISBLANK(M1067),0,1)</f>
        <v>0</v>
      </c>
      <c r="Q1067" s="318">
        <f>O1067+P1067</f>
        <v>0</v>
      </c>
      <c r="R1067" s="318">
        <f>SUM(Q942:Q1067)</f>
        <v>5</v>
      </c>
      <c r="S1067" s="318">
        <f>R1067/$X$2</f>
        <v>0.21739130434782608</v>
      </c>
      <c r="T1067" s="318">
        <f>IF(S1067&gt;=$X$3,1,0)</f>
        <v>0</v>
      </c>
      <c r="U1067" s="318">
        <f>O1067*T1067+P1067*T1067</f>
        <v>0</v>
      </c>
    </row>
    <row r="1068" spans="1:21" s="318" customFormat="1" x14ac:dyDescent="0.2">
      <c r="A1068" s="322">
        <v>38100</v>
      </c>
      <c r="B1068" s="321">
        <v>197.949997</v>
      </c>
      <c r="C1068" s="320">
        <f>LN(B1068/B1067)</f>
        <v>4.9122779618711943E-3</v>
      </c>
      <c r="D1068" s="320">
        <f>AVERAGE(C1048:C1068)</f>
        <v>2.0296803387927259E-3</v>
      </c>
      <c r="E1068" s="318">
        <f>_xlfn.STDEV.S(C1048:C1068)</f>
        <v>9.9702476316875076E-3</v>
      </c>
      <c r="F1068" s="318">
        <f>E1068*(21/(21-1.5))</f>
        <v>1.0737189757201931E-2</v>
      </c>
      <c r="G1068" s="318">
        <f>_xlfn.VAR.S(C1048:C1068)</f>
        <v>9.9405837837170344E-5</v>
      </c>
      <c r="H1068" s="318">
        <f>G1068*(21/(21-1))</f>
        <v>1.0437612972902886E-4</v>
      </c>
      <c r="I1068" s="320">
        <f>(SUM(C1005:C1025)*1+SUM(C1026:C1046)*2+SUM(C1047:C1067)*3)/6</f>
        <v>1.121952380297038E-2</v>
      </c>
      <c r="J1068" s="318">
        <f>IF(C1068*O1068&lt;&gt;0,C1068,0)</f>
        <v>0</v>
      </c>
      <c r="K1068" s="318" t="str">
        <f>IF(C1068*O1068=0,"",C1068)</f>
        <v/>
      </c>
      <c r="O1068" s="318">
        <f>IF(ISBLANK(L1068),0,1)</f>
        <v>0</v>
      </c>
      <c r="P1068" s="318">
        <f>IF(ISBLANK(M1068),0,1)</f>
        <v>0</v>
      </c>
      <c r="Q1068" s="318">
        <f>O1068+P1068</f>
        <v>0</v>
      </c>
      <c r="R1068" s="318">
        <f>SUM(Q943:Q1068)</f>
        <v>5</v>
      </c>
      <c r="S1068" s="318">
        <f>R1068/$X$2</f>
        <v>0.21739130434782608</v>
      </c>
      <c r="T1068" s="318">
        <f>IF(S1068&gt;=$X$3,1,0)</f>
        <v>0</v>
      </c>
      <c r="U1068" s="318">
        <f>O1068*T1068+P1068*T1068</f>
        <v>0</v>
      </c>
    </row>
    <row r="1069" spans="1:21" s="318" customFormat="1" x14ac:dyDescent="0.2">
      <c r="A1069" s="322">
        <v>38103</v>
      </c>
      <c r="B1069" s="321">
        <v>198.009995</v>
      </c>
      <c r="C1069" s="320">
        <f>LN(B1069/B1068)</f>
        <v>3.0305082165570498E-4</v>
      </c>
      <c r="D1069" s="320">
        <f>AVERAGE(C1049:C1069)</f>
        <v>1.4354884262284223E-3</v>
      </c>
      <c r="E1069" s="318">
        <f>_xlfn.STDEV.S(C1049:C1069)</f>
        <v>9.6646030589947543E-3</v>
      </c>
      <c r="F1069" s="318">
        <f>E1069*(21/(21-1.5))</f>
        <v>1.0408034063532811E-2</v>
      </c>
      <c r="G1069" s="318">
        <f>_xlfn.VAR.S(C1049:C1069)</f>
        <v>9.340455228793075E-5</v>
      </c>
      <c r="H1069" s="318">
        <f>G1069*(21/(21-1))</f>
        <v>9.8074779902327286E-5</v>
      </c>
      <c r="I1069" s="320">
        <f>(SUM(C1006:C1026)*1+SUM(C1027:C1047)*2+SUM(C1048:C1068)*3)/6</f>
        <v>1.5076266353448305E-2</v>
      </c>
      <c r="J1069" s="318">
        <f>IF(C1069*O1069&lt;&gt;0,C1069,0)</f>
        <v>0</v>
      </c>
      <c r="K1069" s="318" t="str">
        <f>IF(C1069*O1069=0,"",C1069)</f>
        <v/>
      </c>
      <c r="O1069" s="318">
        <f>IF(ISBLANK(L1069),0,1)</f>
        <v>0</v>
      </c>
      <c r="P1069" s="318">
        <f>IF(ISBLANK(M1069),0,1)</f>
        <v>0</v>
      </c>
      <c r="Q1069" s="318">
        <f>O1069+P1069</f>
        <v>0</v>
      </c>
      <c r="R1069" s="318">
        <f>SUM(Q944:Q1069)</f>
        <v>5</v>
      </c>
      <c r="S1069" s="318">
        <f>R1069/$X$2</f>
        <v>0.21739130434782608</v>
      </c>
      <c r="T1069" s="318">
        <f>IF(S1069&gt;=$X$3,1,0)</f>
        <v>0</v>
      </c>
      <c r="U1069" s="318">
        <f>O1069*T1069+P1069*T1069</f>
        <v>0</v>
      </c>
    </row>
    <row r="1070" spans="1:21" s="318" customFormat="1" x14ac:dyDescent="0.2">
      <c r="A1070" s="322">
        <v>38104</v>
      </c>
      <c r="B1070" s="321">
        <v>197.449997</v>
      </c>
      <c r="C1070" s="320">
        <f>LN(B1070/B1069)</f>
        <v>-2.8321366795145547E-3</v>
      </c>
      <c r="D1070" s="320">
        <f>AVERAGE(C1050:C1070)</f>
        <v>1.3551828364609091E-3</v>
      </c>
      <c r="E1070" s="318">
        <f>_xlfn.STDEV.S(C1050:C1070)</f>
        <v>9.6940848143650497E-3</v>
      </c>
      <c r="F1070" s="318">
        <f>E1070*(21/(21-1.5))</f>
        <v>1.0439783646239284E-2</v>
      </c>
      <c r="G1070" s="318">
        <f>_xlfn.VAR.S(C1050:C1070)</f>
        <v>9.397528038810307E-5</v>
      </c>
      <c r="H1070" s="318">
        <f>G1070*(21/(21-1))</f>
        <v>9.8674044407508226E-5</v>
      </c>
      <c r="I1070" s="320">
        <f>(SUM(C1007:C1027)*1+SUM(C1028:C1048)*2+SUM(C1049:C1069)*3)/6</f>
        <v>1.3591717405508958E-2</v>
      </c>
      <c r="J1070" s="318">
        <f>IF(C1070*O1070&lt;&gt;0,C1070,0)</f>
        <v>0</v>
      </c>
      <c r="K1070" s="318" t="str">
        <f>IF(C1070*O1070=0,"",C1070)</f>
        <v/>
      </c>
      <c r="O1070" s="318">
        <f>IF(ISBLANK(L1070),0,1)</f>
        <v>0</v>
      </c>
      <c r="P1070" s="318">
        <f>IF(ISBLANK(M1070),0,1)</f>
        <v>0</v>
      </c>
      <c r="Q1070" s="318">
        <f>O1070+P1070</f>
        <v>0</v>
      </c>
      <c r="R1070" s="318">
        <f>SUM(Q945:Q1070)</f>
        <v>5</v>
      </c>
      <c r="S1070" s="318">
        <f>R1070/$X$2</f>
        <v>0.21739130434782608</v>
      </c>
      <c r="T1070" s="318">
        <f>IF(S1070&gt;=$X$3,1,0)</f>
        <v>0</v>
      </c>
      <c r="U1070" s="318">
        <f>O1070*T1070+P1070*T1070</f>
        <v>0</v>
      </c>
    </row>
    <row r="1071" spans="1:21" s="318" customFormat="1" x14ac:dyDescent="0.2">
      <c r="A1071" s="322">
        <v>38105</v>
      </c>
      <c r="B1071" s="321">
        <v>194.14999399999999</v>
      </c>
      <c r="C1071" s="320">
        <f>LN(B1071/B1070)</f>
        <v>-1.6854347265202827E-2</v>
      </c>
      <c r="D1071" s="320">
        <f>AVERAGE(C1051:C1071)</f>
        <v>4.7078132554129643E-4</v>
      </c>
      <c r="E1071" s="318">
        <f>_xlfn.STDEV.S(C1051:C1071)</f>
        <v>1.0475054677688453E-2</v>
      </c>
      <c r="F1071" s="318">
        <f>E1071*(21/(21-1.5))</f>
        <v>1.1280828114433719E-2</v>
      </c>
      <c r="G1071" s="318">
        <f>_xlfn.VAR.S(C1051:C1071)</f>
        <v>1.0972677050056275E-4</v>
      </c>
      <c r="H1071" s="318">
        <f>G1071*(21/(21-1))</f>
        <v>1.1521310902559089E-4</v>
      </c>
      <c r="I1071" s="320">
        <f>(SUM(C1008:C1028)*1+SUM(C1029:C1049)*2+SUM(C1050:C1070)*3)/6</f>
        <v>1.4736874454965887E-2</v>
      </c>
      <c r="J1071" s="318">
        <f>IF(C1071*O1071&lt;&gt;0,C1071,0)</f>
        <v>0</v>
      </c>
      <c r="K1071" s="318" t="str">
        <f>IF(C1071*O1071=0,"",C1071)</f>
        <v/>
      </c>
      <c r="O1071" s="318">
        <f>IF(ISBLANK(L1071),0,1)</f>
        <v>0</v>
      </c>
      <c r="P1071" s="318">
        <f>IF(ISBLANK(M1071),0,1)</f>
        <v>0</v>
      </c>
      <c r="Q1071" s="318">
        <f>O1071+P1071</f>
        <v>0</v>
      </c>
      <c r="R1071" s="318">
        <f>SUM(Q946:Q1071)</f>
        <v>5</v>
      </c>
      <c r="S1071" s="318">
        <f>R1071/$X$2</f>
        <v>0.21739130434782608</v>
      </c>
      <c r="T1071" s="318">
        <f>IF(S1071&gt;=$X$3,1,0)</f>
        <v>0</v>
      </c>
      <c r="U1071" s="318">
        <f>O1071*T1071+P1071*T1071</f>
        <v>0</v>
      </c>
    </row>
    <row r="1072" spans="1:21" s="318" customFormat="1" x14ac:dyDescent="0.2">
      <c r="A1072" s="322">
        <v>38106</v>
      </c>
      <c r="B1072" s="321">
        <v>189.88000500000001</v>
      </c>
      <c r="C1072" s="320">
        <f>LN(B1072/B1071)</f>
        <v>-2.2238705258198113E-2</v>
      </c>
      <c r="D1072" s="320">
        <f>AVERAGE(C1052:C1072)</f>
        <v>-7.859554780630262E-4</v>
      </c>
      <c r="E1072" s="318">
        <f>_xlfn.STDEV.S(C1052:C1072)</f>
        <v>1.1540216706349088E-2</v>
      </c>
      <c r="F1072" s="318">
        <f>E1072*(21/(21-1.5))</f>
        <v>1.2427925683760555E-2</v>
      </c>
      <c r="G1072" s="318">
        <f>_xlfn.VAR.S(C1052:C1072)</f>
        <v>1.3317660162949859E-4</v>
      </c>
      <c r="H1072" s="318">
        <f>G1072*(21/(21-1))</f>
        <v>1.3983543171097352E-4</v>
      </c>
      <c r="I1072" s="320">
        <f>(SUM(C1009:C1029)*1+SUM(C1030:C1050)*2+SUM(C1051:C1071)*3)/6</f>
        <v>5.3068359795183208E-3</v>
      </c>
      <c r="J1072" s="318">
        <f>IF(C1072*O1072&lt;&gt;0,C1072,0)</f>
        <v>0</v>
      </c>
      <c r="K1072" s="318" t="str">
        <f>IF(C1072*O1072=0,"",C1072)</f>
        <v/>
      </c>
      <c r="O1072" s="318">
        <f>IF(ISBLANK(L1072),0,1)</f>
        <v>0</v>
      </c>
      <c r="P1072" s="318">
        <f>IF(ISBLANK(M1072),0,1)</f>
        <v>0</v>
      </c>
      <c r="Q1072" s="318">
        <f>O1072+P1072</f>
        <v>0</v>
      </c>
      <c r="R1072" s="318">
        <f>SUM(Q947:Q1072)</f>
        <v>5</v>
      </c>
      <c r="S1072" s="318">
        <f>R1072/$X$2</f>
        <v>0.21739130434782608</v>
      </c>
      <c r="T1072" s="318">
        <f>IF(S1072&gt;=$X$3,1,0)</f>
        <v>0</v>
      </c>
      <c r="U1072" s="318">
        <f>O1072*T1072+P1072*T1072</f>
        <v>0</v>
      </c>
    </row>
    <row r="1073" spans="1:21" s="318" customFormat="1" x14ac:dyDescent="0.2">
      <c r="A1073" s="322">
        <v>38107</v>
      </c>
      <c r="B1073" s="321">
        <v>188.229996</v>
      </c>
      <c r="C1073" s="320">
        <f>LN(B1073/B1072)</f>
        <v>-8.7277219300487645E-3</v>
      </c>
      <c r="D1073" s="320">
        <f>AVERAGE(C1053:C1073)</f>
        <v>-1.6557473151116422E-3</v>
      </c>
      <c r="E1073" s="318">
        <f>_xlfn.STDEV.S(C1053:C1073)</f>
        <v>1.1410815621888625E-2</v>
      </c>
      <c r="F1073" s="318">
        <f>E1073*(21/(21-1.5))</f>
        <v>1.2288570669726211E-2</v>
      </c>
      <c r="G1073" s="318">
        <f>_xlfn.VAR.S(C1053:C1073)</f>
        <v>1.3020671315673747E-4</v>
      </c>
      <c r="H1073" s="318">
        <f>G1073*(21/(21-1))</f>
        <v>1.3671704881457436E-4</v>
      </c>
      <c r="I1073" s="320">
        <f>(SUM(C1010:C1030)*1+SUM(C1031:C1051)*2+SUM(C1052:C1072)*3)/6</f>
        <v>-4.878570729706328E-3</v>
      </c>
      <c r="J1073" s="318">
        <f>IF(C1073*O1073&lt;&gt;0,C1073,0)</f>
        <v>0</v>
      </c>
      <c r="K1073" s="318" t="str">
        <f>IF(C1073*O1073=0,"",C1073)</f>
        <v/>
      </c>
      <c r="O1073" s="318">
        <f>IF(ISBLANK(L1073),0,1)</f>
        <v>0</v>
      </c>
      <c r="P1073" s="318">
        <f>IF(ISBLANK(M1073),0,1)</f>
        <v>0</v>
      </c>
      <c r="Q1073" s="318">
        <f>O1073+P1073</f>
        <v>0</v>
      </c>
      <c r="R1073" s="318">
        <f>SUM(Q948:Q1073)</f>
        <v>5</v>
      </c>
      <c r="S1073" s="318">
        <f>R1073/$X$2</f>
        <v>0.21739130434782608</v>
      </c>
      <c r="T1073" s="318">
        <f>IF(S1073&gt;=$X$3,1,0)</f>
        <v>0</v>
      </c>
      <c r="U1073" s="318">
        <f>O1073*T1073+P1073*T1073</f>
        <v>0</v>
      </c>
    </row>
    <row r="1074" spans="1:21" s="318" customFormat="1" x14ac:dyDescent="0.2">
      <c r="A1074" s="322">
        <v>38110</v>
      </c>
      <c r="B1074" s="321">
        <v>187.96000699999999</v>
      </c>
      <c r="C1074" s="320">
        <f>LN(B1074/B1073)</f>
        <v>-1.4353866089081616E-3</v>
      </c>
      <c r="D1074" s="320">
        <f>AVERAGE(C1054:C1074)</f>
        <v>-8.7606908461120069E-4</v>
      </c>
      <c r="E1074" s="318">
        <f>_xlfn.STDEV.S(C1054:C1074)</f>
        <v>1.0794677762039425E-2</v>
      </c>
      <c r="F1074" s="318">
        <f>E1074*(21/(21-1.5))</f>
        <v>1.1625037589888611E-2</v>
      </c>
      <c r="G1074" s="318">
        <f>_xlfn.VAR.S(C1054:C1074)</f>
        <v>1.1652506798626851E-4</v>
      </c>
      <c r="H1074" s="318">
        <f>G1074*(21/(21-1))</f>
        <v>1.2235132138558195E-4</v>
      </c>
      <c r="I1074" s="320">
        <f>(SUM(C1011:C1031)*1+SUM(C1032:C1052)*2+SUM(C1053:C1073)*3)/6</f>
        <v>-1.3596241028152848E-2</v>
      </c>
      <c r="J1074" s="318">
        <f>IF(C1074*O1074&lt;&gt;0,C1074,0)</f>
        <v>0</v>
      </c>
      <c r="K1074" s="318" t="str">
        <f>IF(C1074*O1074=0,"",C1074)</f>
        <v/>
      </c>
      <c r="O1074" s="318">
        <f>IF(ISBLANK(L1074),0,1)</f>
        <v>0</v>
      </c>
      <c r="P1074" s="318">
        <f>IF(ISBLANK(M1074),0,1)</f>
        <v>0</v>
      </c>
      <c r="Q1074" s="318">
        <f>O1074+P1074</f>
        <v>0</v>
      </c>
      <c r="R1074" s="318">
        <f>SUM(Q949:Q1074)</f>
        <v>5</v>
      </c>
      <c r="S1074" s="318">
        <f>R1074/$X$2</f>
        <v>0.21739130434782608</v>
      </c>
      <c r="T1074" s="318">
        <f>IF(S1074&gt;=$X$3,1,0)</f>
        <v>0</v>
      </c>
      <c r="U1074" s="318">
        <f>O1074*T1074+P1074*T1074</f>
        <v>0</v>
      </c>
    </row>
    <row r="1075" spans="1:21" s="318" customFormat="1" x14ac:dyDescent="0.2">
      <c r="A1075" s="322">
        <v>38111</v>
      </c>
      <c r="B1075" s="321">
        <v>189.729996</v>
      </c>
      <c r="C1075" s="320">
        <f>LN(B1075/B1074)</f>
        <v>9.37277631687038E-3</v>
      </c>
      <c r="D1075" s="320">
        <f>AVERAGE(C1055:C1075)</f>
        <v>-1.0033295981938285E-3</v>
      </c>
      <c r="E1075" s="318">
        <f>_xlfn.STDEV.S(C1055:C1075)</f>
        <v>1.0649506279135827E-2</v>
      </c>
      <c r="F1075" s="318">
        <f>E1075*(21/(21-1.5))</f>
        <v>1.1468699069838582E-2</v>
      </c>
      <c r="G1075" s="318">
        <f>_xlfn.VAR.S(C1055:C1075)</f>
        <v>1.1341198398935339E-4</v>
      </c>
      <c r="H1075" s="318">
        <f>G1075*(21/(21-1))</f>
        <v>1.1908258318882107E-4</v>
      </c>
      <c r="I1075" s="320">
        <f>(SUM(C1012:C1032)*1+SUM(C1033:C1053)*2+SUM(C1054:C1074)*3)/6</f>
        <v>-1.3764670455423572E-2</v>
      </c>
      <c r="J1075" s="318">
        <f>IF(C1075*O1075&lt;&gt;0,C1075,0)</f>
        <v>0</v>
      </c>
      <c r="K1075" s="318" t="str">
        <f>IF(C1075*O1075=0,"",C1075)</f>
        <v/>
      </c>
      <c r="O1075" s="318">
        <f>IF(ISBLANK(L1075),0,1)</f>
        <v>0</v>
      </c>
      <c r="P1075" s="318">
        <f>IF(ISBLANK(M1075),0,1)</f>
        <v>0</v>
      </c>
      <c r="Q1075" s="318">
        <f>O1075+P1075</f>
        <v>0</v>
      </c>
      <c r="R1075" s="318">
        <f>SUM(Q950:Q1075)</f>
        <v>5</v>
      </c>
      <c r="S1075" s="318">
        <f>R1075/$X$2</f>
        <v>0.21739130434782608</v>
      </c>
      <c r="T1075" s="318">
        <f>IF(S1075&gt;=$X$3,1,0)</f>
        <v>0</v>
      </c>
      <c r="U1075" s="318">
        <f>O1075*T1075+P1075*T1075</f>
        <v>0</v>
      </c>
    </row>
    <row r="1076" spans="1:21" s="318" customFormat="1" x14ac:dyDescent="0.2">
      <c r="A1076" s="322">
        <v>38112</v>
      </c>
      <c r="B1076" s="321">
        <v>191.970001</v>
      </c>
      <c r="C1076" s="320">
        <f>LN(B1076/B1075)</f>
        <v>1.1737127235174866E-2</v>
      </c>
      <c r="D1076" s="320">
        <f>AVERAGE(C1056:C1076)</f>
        <v>-3.6571193381014185E-4</v>
      </c>
      <c r="E1076" s="318">
        <f>_xlfn.STDEV.S(C1056:C1076)</f>
        <v>1.1003634330336061E-2</v>
      </c>
      <c r="F1076" s="318">
        <f>E1076*(21/(21-1.5))</f>
        <v>1.1850067740361911E-2</v>
      </c>
      <c r="G1076" s="318">
        <f>_xlfn.VAR.S(C1056:C1076)</f>
        <v>1.2107996847575033E-4</v>
      </c>
      <c r="H1076" s="318">
        <f>G1076*(21/(21-1))</f>
        <v>1.2713396689953784E-4</v>
      </c>
      <c r="I1076" s="320">
        <f>(SUM(C1013:C1033)*1+SUM(C1034:C1054)*2+SUM(C1055:C1075)*3)/6</f>
        <v>-1.1632045301391591E-2</v>
      </c>
      <c r="J1076" s="318">
        <f>IF(C1076*O1076&lt;&gt;0,C1076,0)</f>
        <v>0</v>
      </c>
      <c r="K1076" s="318" t="str">
        <f>IF(C1076*O1076=0,"",C1076)</f>
        <v/>
      </c>
      <c r="O1076" s="318">
        <f>IF(ISBLANK(L1076),0,1)</f>
        <v>0</v>
      </c>
      <c r="P1076" s="318">
        <f>IF(ISBLANK(M1076),0,1)</f>
        <v>0</v>
      </c>
      <c r="Q1076" s="318">
        <f>O1076+P1076</f>
        <v>0</v>
      </c>
      <c r="R1076" s="318">
        <f>SUM(Q951:Q1076)</f>
        <v>5</v>
      </c>
      <c r="S1076" s="318">
        <f>R1076/$X$2</f>
        <v>0.21739130434782608</v>
      </c>
      <c r="T1076" s="318">
        <f>IF(S1076&gt;=$X$3,1,0)</f>
        <v>0</v>
      </c>
      <c r="U1076" s="318">
        <f>O1076*T1076+P1076*T1076</f>
        <v>0</v>
      </c>
    </row>
    <row r="1077" spans="1:21" s="318" customFormat="1" x14ac:dyDescent="0.2">
      <c r="A1077" s="322">
        <v>38113</v>
      </c>
      <c r="B1077" s="321">
        <v>191.21000699999999</v>
      </c>
      <c r="C1077" s="320">
        <f>LN(B1077/B1076)</f>
        <v>-3.9667779147945391E-3</v>
      </c>
      <c r="D1077" s="320">
        <f>AVERAGE(C1057:C1077)</f>
        <v>-1.6568408654175696E-3</v>
      </c>
      <c r="E1077" s="318">
        <f>_xlfn.STDEV.S(C1057:C1077)</f>
        <v>9.6091504287211076E-3</v>
      </c>
      <c r="F1077" s="318">
        <f>E1077*(21/(21-1.5))</f>
        <v>1.0348315846315039E-2</v>
      </c>
      <c r="G1077" s="318">
        <f>_xlfn.VAR.S(C1057:C1077)</f>
        <v>9.2335771961791056E-5</v>
      </c>
      <c r="H1077" s="318">
        <f>G1077*(21/(21-1))</f>
        <v>9.6952560559880607E-5</v>
      </c>
      <c r="I1077" s="320">
        <f>(SUM(C1014:C1034)*1+SUM(C1035:C1055)*2+SUM(C1056:C1076)*3)/6</f>
        <v>-3.9954889318468637E-3</v>
      </c>
      <c r="J1077" s="318">
        <f>IF(C1077*O1077&lt;&gt;0,C1077,0)</f>
        <v>0</v>
      </c>
      <c r="K1077" s="318" t="str">
        <f>IF(C1077*O1077=0,"",C1077)</f>
        <v/>
      </c>
      <c r="O1077" s="318">
        <f>IF(ISBLANK(L1077),0,1)</f>
        <v>0</v>
      </c>
      <c r="P1077" s="318">
        <f>IF(ISBLANK(M1077),0,1)</f>
        <v>0</v>
      </c>
      <c r="Q1077" s="318">
        <f>O1077+P1077</f>
        <v>0</v>
      </c>
      <c r="R1077" s="318">
        <f>SUM(Q952:Q1077)</f>
        <v>5</v>
      </c>
      <c r="S1077" s="318">
        <f>R1077/$X$2</f>
        <v>0.21739130434782608</v>
      </c>
      <c r="T1077" s="318">
        <f>IF(S1077&gt;=$X$3,1,0)</f>
        <v>0</v>
      </c>
      <c r="U1077" s="318">
        <f>O1077*T1077+P1077*T1077</f>
        <v>0</v>
      </c>
    </row>
    <row r="1078" spans="1:21" s="318" customFormat="1" x14ac:dyDescent="0.2">
      <c r="A1078" s="322">
        <v>38114</v>
      </c>
      <c r="B1078" s="321">
        <v>188.13000500000001</v>
      </c>
      <c r="C1078" s="320">
        <f>LN(B1078/B1077)</f>
        <v>-1.6239097313425738E-2</v>
      </c>
      <c r="D1078" s="320">
        <f>AVERAGE(C1058:C1078)</f>
        <v>-2.8992424638871438E-3</v>
      </c>
      <c r="E1078" s="318">
        <f>_xlfn.STDEV.S(C1058:C1078)</f>
        <v>9.7326890049973247E-3</v>
      </c>
      <c r="F1078" s="318">
        <f>E1078*(21/(21-1.5))</f>
        <v>1.0481357389997118E-2</v>
      </c>
      <c r="G1078" s="318">
        <f>_xlfn.VAR.S(C1058:C1078)</f>
        <v>9.4725235267995825E-5</v>
      </c>
      <c r="H1078" s="318">
        <f>G1078*(21/(21-1))</f>
        <v>9.9461497031395617E-5</v>
      </c>
      <c r="I1078" s="320">
        <f>(SUM(C1015:C1035)*1+SUM(C1036:C1056)*2+SUM(C1057:C1077)*3)/6</f>
        <v>-1.1784522333379078E-2</v>
      </c>
      <c r="J1078" s="318">
        <f>IF(C1078*O1078&lt;&gt;0,C1078,0)</f>
        <v>-1.6239097313425738E-2</v>
      </c>
      <c r="K1078" s="318">
        <f>IF(C1078*O1078=0,"",C1078)</f>
        <v>-1.6239097313425738E-2</v>
      </c>
      <c r="L1078" s="326" t="s">
        <v>174</v>
      </c>
      <c r="M1078" s="326"/>
      <c r="O1078" s="318">
        <f>IF(ISBLANK(L1078),0,1)</f>
        <v>1</v>
      </c>
      <c r="P1078" s="318">
        <f>IF(ISBLANK(M1078),0,1)</f>
        <v>0</v>
      </c>
      <c r="Q1078" s="318">
        <f>O1078+P1078</f>
        <v>1</v>
      </c>
      <c r="R1078" s="318">
        <f>SUM(Q953:Q1078)</f>
        <v>6</v>
      </c>
      <c r="S1078" s="318">
        <f>R1078/$X$2</f>
        <v>0.2608695652173913</v>
      </c>
      <c r="T1078" s="318">
        <f>IF(S1078&gt;=$X$3,1,0)</f>
        <v>0</v>
      </c>
      <c r="U1078" s="318">
        <f>O1078*T1078+P1078*T1078</f>
        <v>0</v>
      </c>
    </row>
    <row r="1079" spans="1:21" s="318" customFormat="1" x14ac:dyDescent="0.2">
      <c r="A1079" s="322">
        <v>38117</v>
      </c>
      <c r="B1079" s="321">
        <v>182.38999899999999</v>
      </c>
      <c r="C1079" s="320">
        <f>LN(B1079/B1078)</f>
        <v>-3.0985993707256083E-2</v>
      </c>
      <c r="D1079" s="320">
        <f>AVERAGE(C1059:C1079)</f>
        <v>-4.0449554900297861E-3</v>
      </c>
      <c r="E1079" s="318">
        <f>_xlfn.STDEV.S(C1059:C1079)</f>
        <v>1.1488232103033015E-2</v>
      </c>
      <c r="F1079" s="318">
        <f>E1079*(21/(21-1.5))</f>
        <v>1.2371942264804786E-2</v>
      </c>
      <c r="G1079" s="318">
        <f>_xlfn.VAR.S(C1059:C1079)</f>
        <v>1.3197947685315839E-4</v>
      </c>
      <c r="H1079" s="318">
        <f>G1079*(21/(21-1))</f>
        <v>1.3857845069581632E-4</v>
      </c>
      <c r="I1079" s="320">
        <f>(SUM(C1016:C1036)*1+SUM(C1037:C1057)*2+SUM(C1058:C1078)*3)/6</f>
        <v>-2.2138998618435702E-2</v>
      </c>
      <c r="J1079" s="318">
        <f>IF(C1079*O1079&lt;&gt;0,C1079,0)</f>
        <v>0</v>
      </c>
      <c r="K1079" s="318" t="str">
        <f>IF(C1079*O1079=0,"",C1079)</f>
        <v/>
      </c>
      <c r="O1079" s="318">
        <f>IF(ISBLANK(L1079),0,1)</f>
        <v>0</v>
      </c>
      <c r="P1079" s="318">
        <f>IF(ISBLANK(M1079),0,1)</f>
        <v>0</v>
      </c>
      <c r="Q1079" s="318">
        <f>O1079+P1079</f>
        <v>0</v>
      </c>
      <c r="R1079" s="318">
        <f>SUM(Q954:Q1079)</f>
        <v>6</v>
      </c>
      <c r="S1079" s="318">
        <f>R1079/$X$2</f>
        <v>0.2608695652173913</v>
      </c>
      <c r="T1079" s="318">
        <f>IF(S1079&gt;=$X$3,1,0)</f>
        <v>0</v>
      </c>
      <c r="U1079" s="318">
        <f>O1079*T1079+P1079*T1079</f>
        <v>0</v>
      </c>
    </row>
    <row r="1080" spans="1:21" s="318" customFormat="1" x14ac:dyDescent="0.2">
      <c r="A1080" s="322">
        <v>38118</v>
      </c>
      <c r="B1080" s="321">
        <v>184.740005</v>
      </c>
      <c r="C1080" s="320">
        <f>LN(B1080/B1079)</f>
        <v>1.2802212136378489E-2</v>
      </c>
      <c r="D1080" s="320">
        <f>AVERAGE(C1060:C1080)</f>
        <v>-3.8056077200569398E-3</v>
      </c>
      <c r="E1080" s="318">
        <f>_xlfn.STDEV.S(C1060:C1080)</f>
        <v>1.1795085254313338E-2</v>
      </c>
      <c r="F1080" s="318">
        <f>E1080*(21/(21-1.5))</f>
        <v>1.2702399504645133E-2</v>
      </c>
      <c r="G1080" s="318">
        <f>_xlfn.VAR.S(C1060:C1080)</f>
        <v>1.3912403615651996E-4</v>
      </c>
      <c r="H1080" s="318">
        <f>G1080*(21/(21-1))</f>
        <v>1.4608023796434597E-4</v>
      </c>
      <c r="I1080" s="320">
        <f>(SUM(C1017:C1037)*1+SUM(C1038:C1058)*2+SUM(C1059:C1079)*3)/6</f>
        <v>-3.7261392432271535E-2</v>
      </c>
      <c r="J1080" s="318">
        <f>IF(C1080*O1080&lt;&gt;0,C1080,0)</f>
        <v>0</v>
      </c>
      <c r="K1080" s="318" t="str">
        <f>IF(C1080*O1080=0,"",C1080)</f>
        <v/>
      </c>
      <c r="O1080" s="318">
        <f>IF(ISBLANK(L1080),0,1)</f>
        <v>0</v>
      </c>
      <c r="P1080" s="318">
        <f>IF(ISBLANK(M1080),0,1)</f>
        <v>0</v>
      </c>
      <c r="Q1080" s="318">
        <f>O1080+P1080</f>
        <v>0</v>
      </c>
      <c r="R1080" s="318">
        <f>SUM(Q955:Q1080)</f>
        <v>6</v>
      </c>
      <c r="S1080" s="318">
        <f>R1080/$X$2</f>
        <v>0.2608695652173913</v>
      </c>
      <c r="T1080" s="318">
        <f>IF(S1080&gt;=$X$3,1,0)</f>
        <v>0</v>
      </c>
      <c r="U1080" s="318">
        <f>O1080*T1080+P1080*T1080</f>
        <v>0</v>
      </c>
    </row>
    <row r="1081" spans="1:21" s="318" customFormat="1" x14ac:dyDescent="0.2">
      <c r="A1081" s="322">
        <v>38119</v>
      </c>
      <c r="B1081" s="321">
        <v>184.33000200000001</v>
      </c>
      <c r="C1081" s="320">
        <f>LN(B1081/B1080)</f>
        <v>-2.221817871339966E-3</v>
      </c>
      <c r="D1081" s="320">
        <f>AVERAGE(C1061:C1081)</f>
        <v>-4.2717485280806275E-3</v>
      </c>
      <c r="E1081" s="318">
        <f>_xlfn.STDEV.S(C1061:C1081)</f>
        <v>1.1513224376637141E-2</v>
      </c>
      <c r="F1081" s="318">
        <f>E1081*(21/(21-1.5))</f>
        <v>1.2398857020993843E-2</v>
      </c>
      <c r="G1081" s="318">
        <f>_xlfn.VAR.S(C1061:C1081)</f>
        <v>1.3255433554679166E-4</v>
      </c>
      <c r="H1081" s="318">
        <f>G1081*(21/(21-1))</f>
        <v>1.3918205232413126E-4</v>
      </c>
      <c r="I1081" s="320">
        <f>(SUM(C1018:C1038)*1+SUM(C1039:C1059)*2+SUM(C1060:C1080)*3)/6</f>
        <v>-3.0998493129393501E-2</v>
      </c>
      <c r="J1081" s="318">
        <f>IF(C1081*O1081&lt;&gt;0,C1081,0)</f>
        <v>0</v>
      </c>
      <c r="K1081" s="318" t="str">
        <f>IF(C1081*O1081=0,"",C1081)</f>
        <v/>
      </c>
      <c r="O1081" s="318">
        <f>IF(ISBLANK(L1081),0,1)</f>
        <v>0</v>
      </c>
      <c r="P1081" s="318">
        <f>IF(ISBLANK(M1081),0,1)</f>
        <v>0</v>
      </c>
      <c r="Q1081" s="318">
        <f>O1081+P1081</f>
        <v>0</v>
      </c>
      <c r="R1081" s="318">
        <f>SUM(Q956:Q1081)</f>
        <v>6</v>
      </c>
      <c r="S1081" s="318">
        <f>R1081/$X$2</f>
        <v>0.2608695652173913</v>
      </c>
      <c r="T1081" s="318">
        <f>IF(S1081&gt;=$X$3,1,0)</f>
        <v>0</v>
      </c>
      <c r="U1081" s="318">
        <f>O1081*T1081+P1081*T1081</f>
        <v>0</v>
      </c>
    </row>
    <row r="1082" spans="1:21" s="318" customFormat="1" x14ac:dyDescent="0.2">
      <c r="A1082" s="322">
        <v>38120</v>
      </c>
      <c r="B1082" s="321">
        <v>186.25</v>
      </c>
      <c r="C1082" s="320">
        <f>LN(B1082/B1081)</f>
        <v>1.0362216901480826E-2</v>
      </c>
      <c r="D1082" s="320">
        <f>AVERAGE(C1062:C1082)</f>
        <v>-3.0117028431897188E-3</v>
      </c>
      <c r="E1082" s="318">
        <f>_xlfn.STDEV.S(C1062:C1082)</f>
        <v>1.1601766786729912E-2</v>
      </c>
      <c r="F1082" s="318">
        <f>E1082*(21/(21-1.5))</f>
        <v>1.2494210385709135E-2</v>
      </c>
      <c r="G1082" s="318">
        <f>_xlfn.VAR.S(C1062:C1082)</f>
        <v>1.346009925736693E-4</v>
      </c>
      <c r="H1082" s="318">
        <f>G1082*(21/(21-1))</f>
        <v>1.4133104220235277E-4</v>
      </c>
      <c r="I1082" s="320">
        <f>(SUM(C1019:C1039)*1+SUM(C1040:C1060)*2+SUM(C1061:C1081)*3)/6</f>
        <v>-3.2092915009634279E-2</v>
      </c>
      <c r="J1082" s="318">
        <f>IF(C1082*O1082&lt;&gt;0,C1082,0)</f>
        <v>0</v>
      </c>
      <c r="K1082" s="318" t="str">
        <f>IF(C1082*O1082=0,"",C1082)</f>
        <v/>
      </c>
      <c r="O1082" s="318">
        <f>IF(ISBLANK(L1082),0,1)</f>
        <v>0</v>
      </c>
      <c r="P1082" s="318">
        <f>IF(ISBLANK(M1082),0,1)</f>
        <v>0</v>
      </c>
      <c r="Q1082" s="318">
        <f>O1082+P1082</f>
        <v>0</v>
      </c>
      <c r="R1082" s="318">
        <f>SUM(Q957:Q1082)</f>
        <v>6</v>
      </c>
      <c r="S1082" s="318">
        <f>R1082/$X$2</f>
        <v>0.2608695652173913</v>
      </c>
      <c r="T1082" s="318">
        <f>IF(S1082&gt;=$X$3,1,0)</f>
        <v>0</v>
      </c>
      <c r="U1082" s="318">
        <f>O1082*T1082+P1082*T1082</f>
        <v>0</v>
      </c>
    </row>
    <row r="1083" spans="1:21" s="318" customFormat="1" x14ac:dyDescent="0.2">
      <c r="A1083" s="322">
        <v>38121</v>
      </c>
      <c r="B1083" s="321">
        <v>186.509995</v>
      </c>
      <c r="C1083" s="320">
        <f>LN(B1083/B1082)</f>
        <v>1.394972881472477E-3</v>
      </c>
      <c r="D1083" s="320">
        <f>AVERAGE(C1063:C1083)</f>
        <v>-3.1822855855393023E-3</v>
      </c>
      <c r="E1083" s="318">
        <f>_xlfn.STDEV.S(C1063:C1083)</f>
        <v>1.1504357519143157E-2</v>
      </c>
      <c r="F1083" s="318">
        <f>E1083*(21/(21-1.5))</f>
        <v>1.2389308097538784E-2</v>
      </c>
      <c r="G1083" s="318">
        <f>_xlfn.VAR.S(C1063:C1083)</f>
        <v>1.3235024192826572E-4</v>
      </c>
      <c r="H1083" s="318">
        <f>G1083*(21/(21-1))</f>
        <v>1.38967754024679E-4</v>
      </c>
      <c r="I1083" s="320">
        <f>(SUM(C1020:C1040)*1+SUM(C1041:C1061)*2+SUM(C1062:C1082)*3)/6</f>
        <v>-2.1885107739603088E-2</v>
      </c>
      <c r="J1083" s="318">
        <f>IF(C1083*O1083&lt;&gt;0,C1083,0)</f>
        <v>0</v>
      </c>
      <c r="K1083" s="318" t="str">
        <f>IF(C1083*O1083=0,"",C1083)</f>
        <v/>
      </c>
      <c r="O1083" s="318">
        <f>IF(ISBLANK(L1083),0,1)</f>
        <v>0</v>
      </c>
      <c r="P1083" s="318">
        <f>IF(ISBLANK(M1083),0,1)</f>
        <v>0</v>
      </c>
      <c r="Q1083" s="318">
        <f>O1083+P1083</f>
        <v>0</v>
      </c>
      <c r="R1083" s="318">
        <f>SUM(Q958:Q1083)</f>
        <v>6</v>
      </c>
      <c r="S1083" s="318">
        <f>R1083/$X$2</f>
        <v>0.2608695652173913</v>
      </c>
      <c r="T1083" s="318">
        <f>IF(S1083&gt;=$X$3,1,0)</f>
        <v>0</v>
      </c>
      <c r="U1083" s="318">
        <f>O1083*T1083+P1083*T1083</f>
        <v>0</v>
      </c>
    </row>
    <row r="1084" spans="1:21" s="318" customFormat="1" x14ac:dyDescent="0.2">
      <c r="A1084" s="322">
        <v>38125</v>
      </c>
      <c r="B1084" s="321">
        <v>185.729996</v>
      </c>
      <c r="C1084" s="320">
        <f>LN(B1084/B1083)</f>
        <v>-4.1908454785304855E-3</v>
      </c>
      <c r="D1084" s="320">
        <f>AVERAGE(C1064:C1084)</f>
        <v>-3.3436270779920916E-3</v>
      </c>
      <c r="E1084" s="318">
        <f>_xlfn.STDEV.S(C1064:C1084)</f>
        <v>1.1493069277517266E-2</v>
      </c>
      <c r="F1084" s="318">
        <f>E1084*(21/(21-1.5))</f>
        <v>1.2377151529633978E-2</v>
      </c>
      <c r="G1084" s="318">
        <f>_xlfn.VAR.S(C1064:C1084)</f>
        <v>1.3209064141781124E-4</v>
      </c>
      <c r="H1084" s="318">
        <f>G1084*(21/(21-1))</f>
        <v>1.3869517348870182E-4</v>
      </c>
      <c r="I1084" s="320">
        <f>(SUM(C1021:C1041)*1+SUM(C1042:C1062)*2+SUM(C1063:C1083)*3)/6</f>
        <v>-2.3565782037310745E-2</v>
      </c>
      <c r="J1084" s="318">
        <f>IF(C1084*O1084&lt;&gt;0,C1084,0)</f>
        <v>0</v>
      </c>
      <c r="K1084" s="318" t="str">
        <f>IF(C1084*O1084=0,"",C1084)</f>
        <v/>
      </c>
      <c r="O1084" s="318">
        <f>IF(ISBLANK(L1084),0,1)</f>
        <v>0</v>
      </c>
      <c r="P1084" s="318">
        <f>IF(ISBLANK(M1084),0,1)</f>
        <v>0</v>
      </c>
      <c r="Q1084" s="318">
        <f>O1084+P1084</f>
        <v>0</v>
      </c>
      <c r="R1084" s="318">
        <f>SUM(Q959:Q1084)</f>
        <v>6</v>
      </c>
      <c r="S1084" s="318">
        <f>R1084/$X$2</f>
        <v>0.2608695652173913</v>
      </c>
      <c r="T1084" s="318">
        <f>IF(S1084&gt;=$X$3,1,0)</f>
        <v>0</v>
      </c>
      <c r="U1084" s="318">
        <f>O1084*T1084+P1084*T1084</f>
        <v>0</v>
      </c>
    </row>
    <row r="1085" spans="1:21" s="318" customFormat="1" x14ac:dyDescent="0.2">
      <c r="A1085" s="322">
        <v>38126</v>
      </c>
      <c r="B1085" s="321">
        <v>187.25</v>
      </c>
      <c r="C1085" s="320">
        <f>LN(B1085/B1084)</f>
        <v>8.1506377347178929E-3</v>
      </c>
      <c r="D1085" s="320">
        <f>AVERAGE(C1065:C1085)</f>
        <v>-2.9148540205725273E-3</v>
      </c>
      <c r="E1085" s="318">
        <f>_xlfn.STDEV.S(C1065:C1085)</f>
        <v>1.1755572990049199E-2</v>
      </c>
      <c r="F1085" s="318">
        <f>E1085*(21/(21-1.5))</f>
        <v>1.2659847835437599E-2</v>
      </c>
      <c r="G1085" s="318">
        <f>_xlfn.VAR.S(C1065:C1085)</f>
        <v>1.3819349632437428E-4</v>
      </c>
      <c r="H1085" s="318">
        <f>G1085*(21/(21-1))</f>
        <v>1.4510317114059301E-4</v>
      </c>
      <c r="I1085" s="320">
        <f>(SUM(C1022:C1042)*1+SUM(C1043:C1063)*2+SUM(C1064:C1084)*3)/6</f>
        <v>-2.0082488890590861E-2</v>
      </c>
      <c r="J1085" s="318">
        <f>IF(C1085*O1085&lt;&gt;0,C1085,0)</f>
        <v>0</v>
      </c>
      <c r="K1085" s="318" t="str">
        <f>IF(C1085*O1085=0,"",C1085)</f>
        <v/>
      </c>
      <c r="O1085" s="318">
        <f>IF(ISBLANK(L1085),0,1)</f>
        <v>0</v>
      </c>
      <c r="P1085" s="318">
        <f>IF(ISBLANK(M1085),0,1)</f>
        <v>0</v>
      </c>
      <c r="Q1085" s="318">
        <f>O1085+P1085</f>
        <v>0</v>
      </c>
      <c r="R1085" s="318">
        <f>SUM(Q960:Q1085)</f>
        <v>6</v>
      </c>
      <c r="S1085" s="318">
        <f>R1085/$X$2</f>
        <v>0.2608695652173913</v>
      </c>
      <c r="T1085" s="318">
        <f>IF(S1085&gt;=$X$3,1,0)</f>
        <v>0</v>
      </c>
      <c r="U1085" s="318">
        <f>O1085*T1085+P1085*T1085</f>
        <v>0</v>
      </c>
    </row>
    <row r="1086" spans="1:21" s="318" customFormat="1" x14ac:dyDescent="0.2">
      <c r="A1086" s="322">
        <v>38128</v>
      </c>
      <c r="B1086" s="321">
        <v>186.96000699999999</v>
      </c>
      <c r="C1086" s="320">
        <f>LN(B1086/B1085)</f>
        <v>-1.5498947255631948E-3</v>
      </c>
      <c r="D1086" s="320">
        <f>AVERAGE(C1066:C1086)</f>
        <v>-3.350870296365101E-3</v>
      </c>
      <c r="E1086" s="318">
        <f>_xlfn.STDEV.S(C1066:C1086)</f>
        <v>1.1513129352527549E-2</v>
      </c>
      <c r="F1086" s="318">
        <f>E1086*(21/(21-1.5))</f>
        <v>1.239875468733736E-2</v>
      </c>
      <c r="G1086" s="318">
        <f>_xlfn.VAR.S(C1066:C1086)</f>
        <v>1.3255214748803142E-4</v>
      </c>
      <c r="H1086" s="318">
        <f>G1086*(21/(21-1))</f>
        <v>1.3917975486243299E-4</v>
      </c>
      <c r="I1086" s="320">
        <f>(SUM(C1023:C1043)*1+SUM(C1044:C1064)*2+SUM(C1065:C1085)*3)/6</f>
        <v>-1.6971615240935996E-2</v>
      </c>
      <c r="J1086" s="318">
        <f>IF(C1086*O1086&lt;&gt;0,C1086,0)</f>
        <v>0</v>
      </c>
      <c r="K1086" s="318" t="str">
        <f>IF(C1086*O1086=0,"",C1086)</f>
        <v/>
      </c>
      <c r="O1086" s="318">
        <f>IF(ISBLANK(L1086),0,1)</f>
        <v>0</v>
      </c>
      <c r="P1086" s="318">
        <f>IF(ISBLANK(M1086),0,1)</f>
        <v>0</v>
      </c>
      <c r="Q1086" s="318">
        <f>O1086+P1086</f>
        <v>0</v>
      </c>
      <c r="R1086" s="318">
        <f>SUM(Q961:Q1086)</f>
        <v>6</v>
      </c>
      <c r="S1086" s="318">
        <f>R1086/$X$2</f>
        <v>0.2608695652173913</v>
      </c>
      <c r="T1086" s="318">
        <f>IF(S1086&gt;=$X$3,1,0)</f>
        <v>0</v>
      </c>
      <c r="U1086" s="318">
        <f>O1086*T1086+P1086*T1086</f>
        <v>0</v>
      </c>
    </row>
    <row r="1087" spans="1:21" s="318" customFormat="1" x14ac:dyDescent="0.2">
      <c r="A1087" s="322">
        <v>38131</v>
      </c>
      <c r="B1087" s="321">
        <v>189.08000200000001</v>
      </c>
      <c r="C1087" s="320">
        <f>LN(B1087/B1086)</f>
        <v>1.1275488830803326E-2</v>
      </c>
      <c r="D1087" s="320">
        <f>AVERAGE(C1067:C1087)</f>
        <v>-2.3223809842569838E-3</v>
      </c>
      <c r="E1087" s="318">
        <f>_xlfn.STDEV.S(C1067:C1087)</f>
        <v>1.1819797199705889E-2</v>
      </c>
      <c r="F1087" s="318">
        <f>E1087*(21/(21-1.5))</f>
        <v>1.2729012368914034E-2</v>
      </c>
      <c r="G1087" s="318">
        <f>_xlfn.VAR.S(C1067:C1087)</f>
        <v>1.3970760584217518E-4</v>
      </c>
      <c r="H1087" s="318">
        <f>G1087*(21/(21-1))</f>
        <v>1.4669298613428396E-4</v>
      </c>
      <c r="I1087" s="320">
        <f>(SUM(C1024:C1044)*1+SUM(C1045:C1065)*2+SUM(C1066:C1086)*3)/6</f>
        <v>-2.1671871726172316E-2</v>
      </c>
      <c r="J1087" s="318">
        <f>IF(C1087*O1087&lt;&gt;0,C1087,0)</f>
        <v>1.1275488830803326E-2</v>
      </c>
      <c r="K1087" s="318">
        <f>IF(C1087*O1087=0,"",C1087)</f>
        <v>1.1275488830803326E-2</v>
      </c>
      <c r="L1087" s="326" t="s">
        <v>173</v>
      </c>
      <c r="M1087" s="326"/>
      <c r="O1087" s="318">
        <f>IF(ISBLANK(L1087),0,1)</f>
        <v>1</v>
      </c>
      <c r="P1087" s="318">
        <f>IF(ISBLANK(M1087),0,1)</f>
        <v>0</v>
      </c>
      <c r="Q1087" s="318">
        <f>O1087+P1087</f>
        <v>1</v>
      </c>
      <c r="R1087" s="318">
        <f>SUM(Q962:Q1087)</f>
        <v>7</v>
      </c>
      <c r="S1087" s="318">
        <f>R1087/$X$2</f>
        <v>0.30434782608695654</v>
      </c>
      <c r="T1087" s="318">
        <f>IF(S1087&gt;=$X$3,1,0)</f>
        <v>0</v>
      </c>
      <c r="U1087" s="318">
        <f>O1087*T1087+P1087*T1087</f>
        <v>0</v>
      </c>
    </row>
    <row r="1088" spans="1:21" s="318" customFormat="1" x14ac:dyDescent="0.2">
      <c r="A1088" s="322">
        <v>38132</v>
      </c>
      <c r="B1088" s="321">
        <v>189.36000100000001</v>
      </c>
      <c r="C1088" s="320">
        <f>LN(B1088/B1087)</f>
        <v>1.4797539841059763E-3</v>
      </c>
      <c r="D1088" s="320">
        <f>AVERAGE(C1068:C1088)</f>
        <v>-1.8786766642024421E-3</v>
      </c>
      <c r="E1088" s="318">
        <f>_xlfn.STDEV.S(C1068:C1088)</f>
        <v>1.1777205833264557E-2</v>
      </c>
      <c r="F1088" s="318">
        <f>E1088*(21/(21-1.5))</f>
        <v>1.2683144743515676E-2</v>
      </c>
      <c r="G1088" s="318">
        <f>_xlfn.VAR.S(C1068:C1088)</f>
        <v>1.3870257723908071E-4</v>
      </c>
      <c r="H1088" s="318">
        <f>G1088*(21/(21-1))</f>
        <v>1.4563770610103477E-4</v>
      </c>
      <c r="I1088" s="320">
        <f>(SUM(C1025:C1045)*1+SUM(C1046:C1066)*2+SUM(C1067:C1087)*3)/6</f>
        <v>-1.6365864099933632E-2</v>
      </c>
      <c r="J1088" s="318">
        <f>IF(C1088*O1088&lt;&gt;0,C1088,0)</f>
        <v>0</v>
      </c>
      <c r="K1088" s="318" t="str">
        <f>IF(C1088*O1088=0,"",C1088)</f>
        <v/>
      </c>
      <c r="O1088" s="318">
        <f>IF(ISBLANK(L1088),0,1)</f>
        <v>0</v>
      </c>
      <c r="P1088" s="318">
        <f>IF(ISBLANK(M1088),0,1)</f>
        <v>0</v>
      </c>
      <c r="Q1088" s="318">
        <f>O1088+P1088</f>
        <v>0</v>
      </c>
      <c r="R1088" s="318">
        <f>SUM(Q963:Q1088)</f>
        <v>7</v>
      </c>
      <c r="S1088" s="318">
        <f>R1088/$X$2</f>
        <v>0.30434782608695654</v>
      </c>
      <c r="T1088" s="318">
        <f>IF(S1088&gt;=$X$3,1,0)</f>
        <v>0</v>
      </c>
      <c r="U1088" s="318">
        <f>O1088*T1088+P1088*T1088</f>
        <v>0</v>
      </c>
    </row>
    <row r="1089" spans="1:21" s="318" customFormat="1" x14ac:dyDescent="0.2">
      <c r="A1089" s="322">
        <v>38133</v>
      </c>
      <c r="B1089" s="321">
        <v>190.83000200000001</v>
      </c>
      <c r="C1089" s="320">
        <f>LN(B1089/B1088)</f>
        <v>7.7330193526799762E-3</v>
      </c>
      <c r="D1089" s="320">
        <f>AVERAGE(C1069:C1089)</f>
        <v>-1.7443556455924998E-3</v>
      </c>
      <c r="E1089" s="318">
        <f>_xlfn.STDEV.S(C1069:C1089)</f>
        <v>1.1874216385750109E-2</v>
      </c>
      <c r="F1089" s="318">
        <f>E1089*(21/(21-1.5))</f>
        <v>1.2787617646192424E-2</v>
      </c>
      <c r="G1089" s="318">
        <f>_xlfn.VAR.S(C1069:C1089)</f>
        <v>1.4099701477561638E-4</v>
      </c>
      <c r="H1089" s="318">
        <f>G1089*(21/(21-1))</f>
        <v>1.480468655143972E-4</v>
      </c>
      <c r="I1089" s="320">
        <f>(SUM(C1026:C1046)*1+SUM(C1047:C1067)*2+SUM(C1068:C1088)*3)/6</f>
        <v>-1.8460566392749997E-2</v>
      </c>
      <c r="J1089" s="318">
        <f>IF(C1089*O1089&lt;&gt;0,C1089,0)</f>
        <v>0</v>
      </c>
      <c r="K1089" s="318" t="str">
        <f>IF(C1089*O1089=0,"",C1089)</f>
        <v/>
      </c>
      <c r="O1089" s="318">
        <f>IF(ISBLANK(L1089),0,1)</f>
        <v>0</v>
      </c>
      <c r="P1089" s="318">
        <f>IF(ISBLANK(M1089),0,1)</f>
        <v>0</v>
      </c>
      <c r="Q1089" s="318">
        <f>O1089+P1089</f>
        <v>0</v>
      </c>
      <c r="R1089" s="318">
        <f>SUM(Q964:Q1089)</f>
        <v>7</v>
      </c>
      <c r="S1089" s="318">
        <f>R1089/$X$2</f>
        <v>0.30434782608695654</v>
      </c>
      <c r="T1089" s="318">
        <f>IF(S1089&gt;=$X$3,1,0)</f>
        <v>0</v>
      </c>
      <c r="U1089" s="318">
        <f>O1089*T1089+P1089*T1089</f>
        <v>0</v>
      </c>
    </row>
    <row r="1090" spans="1:21" s="318" customFormat="1" x14ac:dyDescent="0.2">
      <c r="A1090" s="322">
        <v>38134</v>
      </c>
      <c r="B1090" s="321">
        <v>191.240005</v>
      </c>
      <c r="C1090" s="320">
        <f>LN(B1090/B1089)</f>
        <v>2.1462200637052836E-3</v>
      </c>
      <c r="D1090" s="320">
        <f>AVERAGE(C1070:C1090)</f>
        <v>-1.6565856816853775E-3</v>
      </c>
      <c r="E1090" s="318">
        <f>_xlfn.STDEV.S(C1070:C1090)</f>
        <v>1.1896897130601169E-2</v>
      </c>
      <c r="F1090" s="318">
        <f>E1090*(21/(21-1.5))</f>
        <v>1.2812043063724335E-2</v>
      </c>
      <c r="G1090" s="318">
        <f>_xlfn.VAR.S(C1070:C1090)</f>
        <v>1.4153616133610633E-4</v>
      </c>
      <c r="H1090" s="318">
        <f>G1090*(21/(21-1))</f>
        <v>1.4861296940291166E-4</v>
      </c>
      <c r="I1090" s="320">
        <f>(SUM(C1027:C1047)*1+SUM(C1048:C1068)*2+SUM(C1069:C1089)*3)/6</f>
        <v>-1.1967910331346643E-2</v>
      </c>
      <c r="J1090" s="318">
        <f>IF(C1090*O1090&lt;&gt;0,C1090,0)</f>
        <v>0</v>
      </c>
      <c r="K1090" s="318" t="str">
        <f>IF(C1090*O1090=0,"",C1090)</f>
        <v/>
      </c>
      <c r="O1090" s="318">
        <f>IF(ISBLANK(L1090),0,1)</f>
        <v>0</v>
      </c>
      <c r="P1090" s="318">
        <f>IF(ISBLANK(M1090),0,1)</f>
        <v>0</v>
      </c>
      <c r="Q1090" s="318">
        <f>O1090+P1090</f>
        <v>0</v>
      </c>
      <c r="R1090" s="318">
        <f>SUM(Q965:Q1090)</f>
        <v>7</v>
      </c>
      <c r="S1090" s="318">
        <f>R1090/$X$2</f>
        <v>0.30434782608695654</v>
      </c>
      <c r="T1090" s="318">
        <f>IF(S1090&gt;=$X$3,1,0)</f>
        <v>0</v>
      </c>
      <c r="U1090" s="318">
        <f>O1090*T1090+P1090*T1090</f>
        <v>0</v>
      </c>
    </row>
    <row r="1091" spans="1:21" s="318" customFormat="1" x14ac:dyDescent="0.2">
      <c r="A1091" s="322">
        <v>38135</v>
      </c>
      <c r="B1091" s="321">
        <v>191.63999899999999</v>
      </c>
      <c r="C1091" s="320">
        <f>LN(B1091/B1090)</f>
        <v>2.0893968937437338E-3</v>
      </c>
      <c r="D1091" s="320">
        <f>AVERAGE(C1071:C1091)</f>
        <v>-1.422226940101649E-3</v>
      </c>
      <c r="E1091" s="318">
        <f>_xlfn.STDEV.S(C1071:C1091)</f>
        <v>1.1921032437700513E-2</v>
      </c>
      <c r="F1091" s="318">
        <f>E1091*(21/(21-1.5))</f>
        <v>1.2838034932908244E-2</v>
      </c>
      <c r="G1091" s="318">
        <f>_xlfn.VAR.S(C1071:C1091)</f>
        <v>1.4211101438070783E-4</v>
      </c>
      <c r="H1091" s="318">
        <f>G1091*(21/(21-1))</f>
        <v>1.4921656509974323E-4</v>
      </c>
      <c r="I1091" s="320">
        <f>(SUM(C1028:C1048)*1+SUM(C1049:C1069)*2+SUM(C1070:C1090)*3)/6</f>
        <v>-1.4535839535838825E-2</v>
      </c>
      <c r="J1091" s="318">
        <f>IF(C1091*O1091&lt;&gt;0,C1091,0)</f>
        <v>0</v>
      </c>
      <c r="K1091" s="318" t="str">
        <f>IF(C1091*O1091=0,"",C1091)</f>
        <v/>
      </c>
      <c r="O1091" s="318">
        <f>IF(ISBLANK(L1091),0,1)</f>
        <v>0</v>
      </c>
      <c r="P1091" s="318">
        <f>IF(ISBLANK(M1091),0,1)</f>
        <v>0</v>
      </c>
      <c r="Q1091" s="318">
        <f>O1091+P1091</f>
        <v>0</v>
      </c>
      <c r="R1091" s="318">
        <f>SUM(Q966:Q1091)</f>
        <v>7</v>
      </c>
      <c r="S1091" s="318">
        <f>R1091/$X$2</f>
        <v>0.30434782608695654</v>
      </c>
      <c r="T1091" s="318">
        <f>IF(S1091&gt;=$X$3,1,0)</f>
        <v>0</v>
      </c>
      <c r="U1091" s="318">
        <f>O1091*T1091+P1091*T1091</f>
        <v>0</v>
      </c>
    </row>
    <row r="1092" spans="1:21" s="318" customFormat="1" x14ac:dyDescent="0.2">
      <c r="A1092" s="322">
        <v>38138</v>
      </c>
      <c r="B1092" s="321">
        <v>191.63999899999999</v>
      </c>
      <c r="C1092" s="320">
        <f>LN(B1092/B1091)</f>
        <v>0</v>
      </c>
      <c r="D1092" s="320">
        <f>AVERAGE(C1072:C1092)</f>
        <v>-6.1963897509199103E-4</v>
      </c>
      <c r="E1092" s="318">
        <f>_xlfn.STDEV.S(C1072:C1092)</f>
        <v>1.1385441544098679E-2</v>
      </c>
      <c r="F1092" s="318">
        <f>E1092*(21/(21-1.5))</f>
        <v>1.2261244739798578E-2</v>
      </c>
      <c r="G1092" s="318">
        <f>_xlfn.VAR.S(C1072:C1092)</f>
        <v>1.296282791540881E-4</v>
      </c>
      <c r="H1092" s="318">
        <f>G1092*(21/(21-1))</f>
        <v>1.361096931117925E-4</v>
      </c>
      <c r="I1092" s="320">
        <f>(SUM(C1029:C1049)*1+SUM(C1050:C1070)*2+SUM(C1071:C1091)*3)/6</f>
        <v>-1.1015407157003785E-2</v>
      </c>
      <c r="J1092" s="318">
        <f>IF(C1092*O1092&lt;&gt;0,C1092,0)</f>
        <v>0</v>
      </c>
      <c r="K1092" s="318" t="str">
        <f>IF(C1092*O1092=0,"",C1092)</f>
        <v/>
      </c>
      <c r="O1092" s="318">
        <f>IF(ISBLANK(L1092),0,1)</f>
        <v>0</v>
      </c>
      <c r="P1092" s="318">
        <f>IF(ISBLANK(M1092),0,1)</f>
        <v>0</v>
      </c>
      <c r="Q1092" s="318">
        <f>O1092+P1092</f>
        <v>0</v>
      </c>
      <c r="R1092" s="318">
        <f>SUM(Q967:Q1092)</f>
        <v>7</v>
      </c>
      <c r="S1092" s="318">
        <f>R1092/$X$2</f>
        <v>0.30434782608695654</v>
      </c>
      <c r="T1092" s="318">
        <f>IF(S1092&gt;=$X$3,1,0)</f>
        <v>0</v>
      </c>
      <c r="U1092" s="318">
        <f>O1092*T1092+P1092*T1092</f>
        <v>0</v>
      </c>
    </row>
    <row r="1093" spans="1:21" s="318" customFormat="1" x14ac:dyDescent="0.2">
      <c r="A1093" s="322">
        <v>38139</v>
      </c>
      <c r="B1093" s="321">
        <v>192.38999899999999</v>
      </c>
      <c r="C1093" s="320">
        <f>LN(B1093/B1092)</f>
        <v>3.9059498343018569E-3</v>
      </c>
      <c r="D1093" s="320">
        <f>AVERAGE(C1073:C1093)</f>
        <v>6.2534460074134047E-4</v>
      </c>
      <c r="E1093" s="318">
        <f>_xlfn.STDEV.S(C1073:C1093)</f>
        <v>1.0278893043548384E-2</v>
      </c>
      <c r="F1093" s="318">
        <f>E1093*(21/(21-1.5))</f>
        <v>1.1069577123821336E-2</v>
      </c>
      <c r="G1093" s="318">
        <f>_xlfn.VAR.S(C1073:C1093)</f>
        <v>1.0565564220070736E-4</v>
      </c>
      <c r="H1093" s="318">
        <f>G1093*(21/(21-1))</f>
        <v>1.1093842431074272E-4</v>
      </c>
      <c r="I1093" s="320">
        <f>(SUM(C1030:C1050)*1+SUM(C1051:C1071)*2+SUM(C1072:C1092)*3)/6</f>
        <v>-8.7864171383108172E-3</v>
      </c>
      <c r="J1093" s="318">
        <f>IF(C1093*O1093&lt;&gt;0,C1093,0)</f>
        <v>0</v>
      </c>
      <c r="K1093" s="318" t="str">
        <f>IF(C1093*O1093=0,"",C1093)</f>
        <v/>
      </c>
      <c r="O1093" s="318">
        <f>IF(ISBLANK(L1093),0,1)</f>
        <v>0</v>
      </c>
      <c r="P1093" s="318">
        <f>IF(ISBLANK(M1093),0,1)</f>
        <v>0</v>
      </c>
      <c r="Q1093" s="318">
        <f>O1093+P1093</f>
        <v>0</v>
      </c>
      <c r="R1093" s="318">
        <f>SUM(Q968:Q1093)</f>
        <v>7</v>
      </c>
      <c r="S1093" s="318">
        <f>R1093/$X$2</f>
        <v>0.30434782608695654</v>
      </c>
      <c r="T1093" s="318">
        <f>IF(S1093&gt;=$X$3,1,0)</f>
        <v>0</v>
      </c>
      <c r="U1093" s="318">
        <f>O1093*T1093+P1093*T1093</f>
        <v>0</v>
      </c>
    </row>
    <row r="1094" spans="1:21" s="318" customFormat="1" x14ac:dyDescent="0.2">
      <c r="A1094" s="322">
        <v>38140</v>
      </c>
      <c r="B1094" s="321">
        <v>193.08999600000001</v>
      </c>
      <c r="C1094" s="320">
        <f>LN(B1094/B1093)</f>
        <v>3.6318241076130618E-3</v>
      </c>
      <c r="D1094" s="320">
        <f>AVERAGE(C1074:C1094)</f>
        <v>1.2138944120585703E-3</v>
      </c>
      <c r="E1094" s="318">
        <f>_xlfn.STDEV.S(C1074:C1094)</f>
        <v>1.0068261272487838E-2</v>
      </c>
      <c r="F1094" s="318">
        <f>E1094*(21/(21-1.5))</f>
        <v>1.0842742908833056E-2</v>
      </c>
      <c r="G1094" s="318">
        <f>_xlfn.VAR.S(C1074:C1094)</f>
        <v>1.0136988505107842E-4</v>
      </c>
      <c r="H1094" s="318">
        <f>G1094*(21/(21-1))</f>
        <v>1.0643837930363234E-4</v>
      </c>
      <c r="I1094" s="320">
        <f>(SUM(C1031:C1051)*1+SUM(C1052:C1072)*2+SUM(C1073:C1093)*3)/6</f>
        <v>-4.4634802842750719E-3</v>
      </c>
      <c r="J1094" s="318">
        <f>IF(C1094*O1094&lt;&gt;0,C1094,0)</f>
        <v>0</v>
      </c>
      <c r="K1094" s="318" t="str">
        <f>IF(C1094*O1094=0,"",C1094)</f>
        <v/>
      </c>
      <c r="O1094" s="318">
        <f>IF(ISBLANK(L1094),0,1)</f>
        <v>0</v>
      </c>
      <c r="P1094" s="318">
        <f>IF(ISBLANK(M1094),0,1)</f>
        <v>0</v>
      </c>
      <c r="Q1094" s="318">
        <f>O1094+P1094</f>
        <v>0</v>
      </c>
      <c r="R1094" s="318">
        <f>SUM(Q969:Q1094)</f>
        <v>7</v>
      </c>
      <c r="S1094" s="318">
        <f>R1094/$X$2</f>
        <v>0.30434782608695654</v>
      </c>
      <c r="T1094" s="318">
        <f>IF(S1094&gt;=$X$3,1,0)</f>
        <v>0</v>
      </c>
      <c r="U1094" s="318">
        <f>O1094*T1094+P1094*T1094</f>
        <v>0</v>
      </c>
    </row>
    <row r="1095" spans="1:21" s="318" customFormat="1" x14ac:dyDescent="0.2">
      <c r="A1095" s="322">
        <v>38141</v>
      </c>
      <c r="B1095" s="321">
        <v>192.479996</v>
      </c>
      <c r="C1095" s="320">
        <f>LN(B1095/B1094)</f>
        <v>-3.1641492937301684E-3</v>
      </c>
      <c r="D1095" s="320">
        <f>AVERAGE(C1075:C1095)</f>
        <v>1.1315723794479986E-3</v>
      </c>
      <c r="E1095" s="318">
        <f>_xlfn.STDEV.S(C1075:C1095)</f>
        <v>1.0098029417973574E-2</v>
      </c>
      <c r="F1095" s="318">
        <f>E1095*(21/(21-1.5))</f>
        <v>1.0874800911663849E-2</v>
      </c>
      <c r="G1095" s="318">
        <f>_xlfn.VAR.S(C1075:C1095)</f>
        <v>1.019701981262597E-4</v>
      </c>
      <c r="H1095" s="318">
        <f>G1095*(21/(21-1))</f>
        <v>1.0706870803257269E-4</v>
      </c>
      <c r="I1095" s="320">
        <f>(SUM(C1032:C1052)*1+SUM(C1053:C1073)*2+SUM(C1074:C1094)*3)/6</f>
        <v>-4.874159039838487E-3</v>
      </c>
      <c r="J1095" s="318">
        <f>IF(C1095*O1095&lt;&gt;0,C1095,0)</f>
        <v>0</v>
      </c>
      <c r="K1095" s="318" t="str">
        <f>IF(C1095*O1095=0,"",C1095)</f>
        <v/>
      </c>
      <c r="O1095" s="318">
        <f>IF(ISBLANK(L1095),0,1)</f>
        <v>0</v>
      </c>
      <c r="P1095" s="318">
        <f>IF(ISBLANK(M1095),0,1)</f>
        <v>0</v>
      </c>
      <c r="Q1095" s="318">
        <f>O1095+P1095</f>
        <v>0</v>
      </c>
      <c r="R1095" s="318">
        <f>SUM(Q970:Q1095)</f>
        <v>7</v>
      </c>
      <c r="S1095" s="318">
        <f>R1095/$X$2</f>
        <v>0.30434782608695654</v>
      </c>
      <c r="T1095" s="318">
        <f>IF(S1095&gt;=$X$3,1,0)</f>
        <v>0</v>
      </c>
      <c r="U1095" s="318">
        <f>O1095*T1095+P1095*T1095</f>
        <v>0</v>
      </c>
    </row>
    <row r="1096" spans="1:21" s="318" customFormat="1" x14ac:dyDescent="0.2">
      <c r="A1096" s="322">
        <v>38142</v>
      </c>
      <c r="B1096" s="321">
        <v>193.16999799999999</v>
      </c>
      <c r="C1096" s="320">
        <f>LN(B1096/B1095)</f>
        <v>3.5783884196384278E-3</v>
      </c>
      <c r="D1096" s="320">
        <f>AVERAGE(C1076:C1096)</f>
        <v>8.5564914624647673E-4</v>
      </c>
      <c r="E1096" s="318">
        <f>_xlfn.STDEV.S(C1076:C1096)</f>
        <v>9.9395035657685472E-3</v>
      </c>
      <c r="F1096" s="318">
        <f>E1096*(21/(21-1.5))</f>
        <v>1.0704080763135358E-2</v>
      </c>
      <c r="G1096" s="318">
        <f>_xlfn.VAR.S(C1076:C1096)</f>
        <v>9.8793731133925661E-5</v>
      </c>
      <c r="H1096" s="318">
        <f>G1096*(21/(21-1))</f>
        <v>1.0373341769062195E-4</v>
      </c>
      <c r="I1096" s="320">
        <f>(SUM(C1033:C1053)*1+SUM(C1054:C1074)*2+SUM(C1075:C1095)*3)/6</f>
        <v>-5.4773681769824485E-3</v>
      </c>
      <c r="J1096" s="318">
        <f>IF(C1096*O1096&lt;&gt;0,C1096,0)</f>
        <v>0</v>
      </c>
      <c r="K1096" s="318" t="str">
        <f>IF(C1096*O1096=0,"",C1096)</f>
        <v/>
      </c>
      <c r="O1096" s="318">
        <f>IF(ISBLANK(L1096),0,1)</f>
        <v>0</v>
      </c>
      <c r="P1096" s="318">
        <f>IF(ISBLANK(M1096),0,1)</f>
        <v>0</v>
      </c>
      <c r="Q1096" s="318">
        <f>O1096+P1096</f>
        <v>0</v>
      </c>
      <c r="R1096" s="318">
        <f>SUM(Q971:Q1096)</f>
        <v>7</v>
      </c>
      <c r="S1096" s="318">
        <f>R1096/$X$2</f>
        <v>0.30434782608695654</v>
      </c>
      <c r="T1096" s="318">
        <f>IF(S1096&gt;=$X$3,1,0)</f>
        <v>0</v>
      </c>
      <c r="U1096" s="318">
        <f>O1096*T1096+P1096*T1096</f>
        <v>0</v>
      </c>
    </row>
    <row r="1097" spans="1:21" s="318" customFormat="1" x14ac:dyDescent="0.2">
      <c r="A1097" s="322">
        <v>38145</v>
      </c>
      <c r="B1097" s="321">
        <v>194.85000600000001</v>
      </c>
      <c r="C1097" s="320">
        <f>LN(B1097/B1096)</f>
        <v>8.6594427130082322E-3</v>
      </c>
      <c r="D1097" s="320">
        <f>AVERAGE(C1077:C1097)</f>
        <v>7.0909274042901772E-4</v>
      </c>
      <c r="E1097" s="318">
        <f>_xlfn.STDEV.S(C1077:C1097)</f>
        <v>9.7926405962066934E-3</v>
      </c>
      <c r="F1097" s="318">
        <f>E1097*(21/(21-1.5))</f>
        <v>1.0545920642068746E-2</v>
      </c>
      <c r="G1097" s="318">
        <f>_xlfn.VAR.S(C1077:C1097)</f>
        <v>9.5895809846475392E-5</v>
      </c>
      <c r="H1097" s="318">
        <f>G1097*(21/(21-1))</f>
        <v>1.0069060033879917E-4</v>
      </c>
      <c r="I1097" s="320">
        <f>(SUM(C1034:C1054)*1+SUM(C1055:C1075)*2+SUM(C1076:C1096)*3)/6</f>
        <v>-8.1668728501848725E-3</v>
      </c>
      <c r="J1097" s="318">
        <f>IF(C1097*O1097&lt;&gt;0,C1097,0)</f>
        <v>0</v>
      </c>
      <c r="K1097" s="318" t="str">
        <f>IF(C1097*O1097=0,"",C1097)</f>
        <v/>
      </c>
      <c r="O1097" s="318">
        <f>IF(ISBLANK(L1097),0,1)</f>
        <v>0</v>
      </c>
      <c r="P1097" s="318">
        <f>IF(ISBLANK(M1097),0,1)</f>
        <v>0</v>
      </c>
      <c r="Q1097" s="318">
        <f>O1097+P1097</f>
        <v>0</v>
      </c>
      <c r="R1097" s="318">
        <f>SUM(Q972:Q1097)</f>
        <v>7</v>
      </c>
      <c r="S1097" s="318">
        <f>R1097/$X$2</f>
        <v>0.30434782608695654</v>
      </c>
      <c r="T1097" s="318">
        <f>IF(S1097&gt;=$X$3,1,0)</f>
        <v>0</v>
      </c>
      <c r="U1097" s="318">
        <f>O1097*T1097+P1097*T1097</f>
        <v>0</v>
      </c>
    </row>
    <row r="1098" spans="1:21" s="318" customFormat="1" x14ac:dyDescent="0.2">
      <c r="A1098" s="322">
        <v>38146</v>
      </c>
      <c r="B1098" s="321">
        <v>196.320007</v>
      </c>
      <c r="C1098" s="320">
        <f>LN(B1098/B1097)</f>
        <v>7.5159540410370436E-3</v>
      </c>
      <c r="D1098" s="320">
        <f>AVERAGE(C1078:C1098)</f>
        <v>1.2558895002305222E-3</v>
      </c>
      <c r="E1098" s="318">
        <f>_xlfn.STDEV.S(C1078:C1098)</f>
        <v>9.8389711623820802E-3</v>
      </c>
      <c r="F1098" s="318">
        <f>E1098*(21/(21-1.5))</f>
        <v>1.0595815097949933E-2</v>
      </c>
      <c r="G1098" s="318">
        <f>_xlfn.VAR.S(C1078:C1098)</f>
        <v>9.6805353534186198E-5</v>
      </c>
      <c r="H1098" s="318">
        <f>G1098*(21/(21-1))</f>
        <v>1.0164562121089552E-4</v>
      </c>
      <c r="I1098" s="320">
        <f>(SUM(C1035:C1055)*1+SUM(C1056:C1076)*2+SUM(C1077:C1097)*3)/6</f>
        <v>-4.5437284302671452E-3</v>
      </c>
      <c r="J1098" s="318">
        <f>IF(C1098*O1098&lt;&gt;0,C1098,0)</f>
        <v>0</v>
      </c>
      <c r="K1098" s="318" t="str">
        <f>IF(C1098*O1098=0,"",C1098)</f>
        <v/>
      </c>
      <c r="O1098" s="318">
        <f>IF(ISBLANK(L1098),0,1)</f>
        <v>0</v>
      </c>
      <c r="P1098" s="318">
        <f>IF(ISBLANK(M1098),0,1)</f>
        <v>0</v>
      </c>
      <c r="Q1098" s="318">
        <f>O1098+P1098</f>
        <v>0</v>
      </c>
      <c r="R1098" s="318">
        <f>SUM(Q973:Q1098)</f>
        <v>7</v>
      </c>
      <c r="S1098" s="318">
        <f>R1098/$X$2</f>
        <v>0.30434782608695654</v>
      </c>
      <c r="T1098" s="318">
        <f>IF(S1098&gt;=$X$3,1,0)</f>
        <v>0</v>
      </c>
      <c r="U1098" s="318">
        <f>O1098*T1098+P1098*T1098</f>
        <v>0</v>
      </c>
    </row>
    <row r="1099" spans="1:21" s="318" customFormat="1" x14ac:dyDescent="0.2">
      <c r="A1099" s="322">
        <v>38147</v>
      </c>
      <c r="B1099" s="321">
        <v>195.929993</v>
      </c>
      <c r="C1099" s="320">
        <f>LN(B1099/B1098)</f>
        <v>-1.9885997630429641E-3</v>
      </c>
      <c r="D1099" s="320">
        <f>AVERAGE(C1079:C1099)</f>
        <v>1.9344846216773205E-3</v>
      </c>
      <c r="E1099" s="318">
        <f>_xlfn.STDEV.S(C1079:C1099)</f>
        <v>9.0301962867296946E-3</v>
      </c>
      <c r="F1099" s="318">
        <f>E1099*(21/(21-1.5))</f>
        <v>9.7248267703242859E-3</v>
      </c>
      <c r="G1099" s="318">
        <f>_xlfn.VAR.S(C1079:C1099)</f>
        <v>8.1544444976866772E-5</v>
      </c>
      <c r="H1099" s="318">
        <f>G1099*(21/(21-1))</f>
        <v>8.562166722571012E-5</v>
      </c>
      <c r="I1099" s="320">
        <f>(SUM(C1036:C1056)*1+SUM(C1057:C1077)*2+SUM(C1078:C1098)*3)/6</f>
        <v>-4.4702174747868403E-3</v>
      </c>
      <c r="J1099" s="318">
        <f>IF(C1099*O1099&lt;&gt;0,C1099,0)</f>
        <v>0</v>
      </c>
      <c r="K1099" s="318" t="str">
        <f>IF(C1099*O1099=0,"",C1099)</f>
        <v/>
      </c>
      <c r="O1099" s="318">
        <f>IF(ISBLANK(L1099),0,1)</f>
        <v>0</v>
      </c>
      <c r="P1099" s="318">
        <f>IF(ISBLANK(M1099),0,1)</f>
        <v>0</v>
      </c>
      <c r="Q1099" s="318">
        <f>O1099+P1099</f>
        <v>0</v>
      </c>
      <c r="R1099" s="318">
        <f>SUM(Q974:Q1099)</f>
        <v>7</v>
      </c>
      <c r="S1099" s="318">
        <f>R1099/$X$2</f>
        <v>0.30434782608695654</v>
      </c>
      <c r="T1099" s="318">
        <f>IF(S1099&gt;=$X$3,1,0)</f>
        <v>0</v>
      </c>
      <c r="U1099" s="318">
        <f>O1099*T1099+P1099*T1099</f>
        <v>0</v>
      </c>
    </row>
    <row r="1100" spans="1:21" s="318" customFormat="1" x14ac:dyDescent="0.2">
      <c r="A1100" s="322">
        <v>38148</v>
      </c>
      <c r="B1100" s="321">
        <v>195.85000600000001</v>
      </c>
      <c r="C1100" s="320">
        <f>LN(B1100/B1099)</f>
        <v>-4.0832610809898032E-4</v>
      </c>
      <c r="D1100" s="320">
        <f>AVERAGE(C1080:C1100)</f>
        <v>3.3905640311609926E-3</v>
      </c>
      <c r="E1100" s="318">
        <f>_xlfn.STDEV.S(C1080:C1100)</f>
        <v>5.0403187204082038E-3</v>
      </c>
      <c r="F1100" s="318">
        <f>E1100*(21/(21-1.5))</f>
        <v>5.4280355450549884E-3</v>
      </c>
      <c r="G1100" s="318">
        <f>_xlfn.VAR.S(C1080:C1100)</f>
        <v>2.5404812803297391E-5</v>
      </c>
      <c r="H1100" s="318">
        <f>G1100*(21/(21-1))</f>
        <v>2.6675053443462263E-5</v>
      </c>
      <c r="I1100" s="320">
        <f>(SUM(C1037:C1057)*1+SUM(C1058:C1078)*2+SUM(C1079:C1099)*3)/6</f>
        <v>-5.0561366629770883E-3</v>
      </c>
      <c r="J1100" s="318">
        <f>IF(C1100*O1100&lt;&gt;0,C1100,0)</f>
        <v>0</v>
      </c>
      <c r="K1100" s="318" t="str">
        <f>IF(C1100*O1100=0,"",C1100)</f>
        <v/>
      </c>
      <c r="O1100" s="318">
        <f>IF(ISBLANK(L1100),0,1)</f>
        <v>0</v>
      </c>
      <c r="P1100" s="318">
        <f>IF(ISBLANK(M1100),0,1)</f>
        <v>0</v>
      </c>
      <c r="Q1100" s="318">
        <f>O1100+P1100</f>
        <v>0</v>
      </c>
      <c r="R1100" s="318">
        <f>SUM(Q975:Q1100)</f>
        <v>7</v>
      </c>
      <c r="S1100" s="318">
        <f>R1100/$X$2</f>
        <v>0.30434782608695654</v>
      </c>
      <c r="T1100" s="318">
        <f>IF(S1100&gt;=$X$3,1,0)</f>
        <v>0</v>
      </c>
      <c r="U1100" s="318">
        <f>O1100*T1100+P1100*T1100</f>
        <v>0</v>
      </c>
    </row>
    <row r="1101" spans="1:21" s="318" customFormat="1" x14ac:dyDescent="0.2">
      <c r="A1101" s="322">
        <v>38149</v>
      </c>
      <c r="B1101" s="321">
        <v>196.83999600000001</v>
      </c>
      <c r="C1101" s="320">
        <f>LN(B1101/B1100)</f>
        <v>5.0421049291738788E-3</v>
      </c>
      <c r="D1101" s="320">
        <f>AVERAGE(C1081:C1101)</f>
        <v>3.0210351165322019E-3</v>
      </c>
      <c r="E1101" s="318">
        <f>_xlfn.STDEV.S(C1081:C1101)</f>
        <v>4.579176450813135E-3</v>
      </c>
      <c r="F1101" s="318">
        <f>E1101*(21/(21-1.5))</f>
        <v>4.9314207931833755E-3</v>
      </c>
      <c r="G1101" s="318">
        <f>_xlfn.VAR.S(C1081:C1101)</f>
        <v>2.0968856967681581E-5</v>
      </c>
      <c r="H1101" s="318">
        <f>G1101*(21/(21-1))</f>
        <v>2.2017299816065661E-5</v>
      </c>
      <c r="I1101" s="320">
        <f>(SUM(C1038:C1058)*1+SUM(C1059:C1079)*2+SUM(C1080:C1100)*3)/6</f>
        <v>6.6749856115956116E-5</v>
      </c>
      <c r="J1101" s="318">
        <f>IF(C1101*O1101&lt;&gt;0,C1101,0)</f>
        <v>0</v>
      </c>
      <c r="K1101" s="318" t="str">
        <f>IF(C1101*O1101=0,"",C1101)</f>
        <v/>
      </c>
      <c r="O1101" s="318">
        <f>IF(ISBLANK(L1101),0,1)</f>
        <v>0</v>
      </c>
      <c r="P1101" s="318">
        <f>IF(ISBLANK(M1101),0,1)</f>
        <v>0</v>
      </c>
      <c r="Q1101" s="318">
        <f>O1101+P1101</f>
        <v>0</v>
      </c>
      <c r="R1101" s="318">
        <f>SUM(Q976:Q1101)</f>
        <v>7</v>
      </c>
      <c r="S1101" s="318">
        <f>R1101/$X$2</f>
        <v>0.30434782608695654</v>
      </c>
      <c r="T1101" s="318">
        <f>IF(S1101&gt;=$X$3,1,0)</f>
        <v>0</v>
      </c>
      <c r="U1101" s="318">
        <f>O1101*T1101+P1101*T1101</f>
        <v>0</v>
      </c>
    </row>
    <row r="1102" spans="1:21" s="318" customFormat="1" x14ac:dyDescent="0.2">
      <c r="A1102" s="322">
        <v>38152</v>
      </c>
      <c r="B1102" s="321">
        <v>195.429993</v>
      </c>
      <c r="C1102" s="320">
        <f>LN(B1102/B1101)</f>
        <v>-7.1889724531712627E-3</v>
      </c>
      <c r="D1102" s="320">
        <f>AVERAGE(C1082:C1102)</f>
        <v>2.7845039459688061E-3</v>
      </c>
      <c r="E1102" s="318">
        <f>_xlfn.STDEV.S(C1082:C1102)</f>
        <v>4.9747311464388893E-3</v>
      </c>
      <c r="F1102" s="318">
        <f>E1102*(21/(21-1.5))</f>
        <v>5.3574027730880344E-3</v>
      </c>
      <c r="G1102" s="318">
        <f>_xlfn.VAR.S(C1082:C1102)</f>
        <v>2.4747949979349185E-5</v>
      </c>
      <c r="H1102" s="318">
        <f>G1102*(21/(21-1))</f>
        <v>2.5985347478316644E-5</v>
      </c>
      <c r="I1102" s="320">
        <f>(SUM(C1039:C1059)*1+SUM(C1060:C1080)*2+SUM(C1081:C1101)*3)/6</f>
        <v>2.3473518473809455E-3</v>
      </c>
      <c r="J1102" s="318">
        <f>IF(C1102*O1102&lt;&gt;0,C1102,0)</f>
        <v>0</v>
      </c>
      <c r="K1102" s="318" t="str">
        <f>IF(C1102*O1102=0,"",C1102)</f>
        <v/>
      </c>
      <c r="O1102" s="318">
        <f>IF(ISBLANK(L1102),0,1)</f>
        <v>0</v>
      </c>
      <c r="P1102" s="318">
        <f>IF(ISBLANK(M1102),0,1)</f>
        <v>0</v>
      </c>
      <c r="Q1102" s="318">
        <f>O1102+P1102</f>
        <v>0</v>
      </c>
      <c r="R1102" s="318">
        <f>SUM(Q977:Q1102)</f>
        <v>7</v>
      </c>
      <c r="S1102" s="318">
        <f>R1102/$X$2</f>
        <v>0.30434782608695654</v>
      </c>
      <c r="T1102" s="318">
        <f>IF(S1102&gt;=$X$3,1,0)</f>
        <v>0</v>
      </c>
      <c r="U1102" s="318">
        <f>O1102*T1102+P1102*T1102</f>
        <v>0</v>
      </c>
    </row>
    <row r="1103" spans="1:21" s="318" customFormat="1" x14ac:dyDescent="0.2">
      <c r="A1103" s="322">
        <v>38153</v>
      </c>
      <c r="B1103" s="321">
        <v>195.800003</v>
      </c>
      <c r="C1103" s="320">
        <f>LN(B1103/B1102)</f>
        <v>1.8915221946335446E-3</v>
      </c>
      <c r="D1103" s="320">
        <f>AVERAGE(C1083:C1103)</f>
        <v>2.3811375313570315E-3</v>
      </c>
      <c r="E1103" s="318">
        <f>_xlfn.STDEV.S(C1083:C1103)</f>
        <v>4.6632493424965749E-3</v>
      </c>
      <c r="F1103" s="318">
        <f>E1103*(21/(21-1.5))</f>
        <v>5.0219608303809261E-3</v>
      </c>
      <c r="G1103" s="318">
        <f>_xlfn.VAR.S(C1083:C1103)</f>
        <v>2.1745894430294734E-5</v>
      </c>
      <c r="H1103" s="318">
        <f>G1103*(21/(21-1))</f>
        <v>2.2833189151809473E-5</v>
      </c>
      <c r="I1103" s="320">
        <f>(SUM(C1040:C1060)*1+SUM(C1061:C1081)*2+SUM(C1082:C1102)*3)/6</f>
        <v>-4.4988619931151291E-4</v>
      </c>
      <c r="J1103" s="318">
        <f>IF(C1103*O1103&lt;&gt;0,C1103,0)</f>
        <v>0</v>
      </c>
      <c r="K1103" s="318" t="str">
        <f>IF(C1103*O1103=0,"",C1103)</f>
        <v/>
      </c>
      <c r="O1103" s="318">
        <f>IF(ISBLANK(L1103),0,1)</f>
        <v>0</v>
      </c>
      <c r="P1103" s="318">
        <f>IF(ISBLANK(M1103),0,1)</f>
        <v>0</v>
      </c>
      <c r="Q1103" s="318">
        <f>O1103+P1103</f>
        <v>0</v>
      </c>
      <c r="R1103" s="318">
        <f>SUM(Q978:Q1103)</f>
        <v>7</v>
      </c>
      <c r="S1103" s="318">
        <f>R1103/$X$2</f>
        <v>0.30434782608695654</v>
      </c>
      <c r="T1103" s="318">
        <f>IF(S1103&gt;=$X$3,1,0)</f>
        <v>0</v>
      </c>
      <c r="U1103" s="318">
        <f>O1103*T1103+P1103*T1103</f>
        <v>0</v>
      </c>
    </row>
    <row r="1104" spans="1:21" s="318" customFormat="1" x14ac:dyDescent="0.2">
      <c r="A1104" s="322">
        <v>38154</v>
      </c>
      <c r="B1104" s="321">
        <v>196.990005</v>
      </c>
      <c r="C1104" s="320">
        <f>LN(B1104/B1103)</f>
        <v>6.0592459920961479E-3</v>
      </c>
      <c r="D1104" s="320">
        <f>AVERAGE(C1084:C1104)</f>
        <v>2.603245774720063E-3</v>
      </c>
      <c r="E1104" s="318">
        <f>_xlfn.STDEV.S(C1084:C1104)</f>
        <v>4.7246051487452763E-3</v>
      </c>
      <c r="F1104" s="318">
        <f>E1104*(21/(21-1.5))</f>
        <v>5.0880363140333746E-3</v>
      </c>
      <c r="G1104" s="318">
        <f>_xlfn.VAR.S(C1084:C1104)</f>
        <v>2.2321893811550376E-5</v>
      </c>
      <c r="H1104" s="318">
        <f>G1104*(21/(21-1))</f>
        <v>2.3437988502127896E-5</v>
      </c>
      <c r="I1104" s="320">
        <f>(SUM(C1041:C1061)*1+SUM(C1062:C1082)*2+SUM(C1083:C1103)*3)/6</f>
        <v>5.5067792840940988E-3</v>
      </c>
      <c r="J1104" s="318">
        <f>IF(C1104*O1104&lt;&gt;0,C1104,0)</f>
        <v>0</v>
      </c>
      <c r="K1104" s="318" t="str">
        <f>IF(C1104*O1104=0,"",C1104)</f>
        <v/>
      </c>
      <c r="O1104" s="318">
        <f>IF(ISBLANK(L1104),0,1)</f>
        <v>0</v>
      </c>
      <c r="P1104" s="318">
        <f>IF(ISBLANK(M1104),0,1)</f>
        <v>0</v>
      </c>
      <c r="Q1104" s="318">
        <f>O1104+P1104</f>
        <v>0</v>
      </c>
      <c r="R1104" s="318">
        <f>SUM(Q979:Q1104)</f>
        <v>7</v>
      </c>
      <c r="S1104" s="318">
        <f>R1104/$X$2</f>
        <v>0.30434782608695654</v>
      </c>
      <c r="T1104" s="318">
        <f>IF(S1104&gt;=$X$3,1,0)</f>
        <v>0</v>
      </c>
      <c r="U1104" s="318">
        <f>O1104*T1104+P1104*T1104</f>
        <v>0</v>
      </c>
    </row>
    <row r="1105" spans="1:21" s="318" customFormat="1" x14ac:dyDescent="0.2">
      <c r="A1105" s="322">
        <v>38155</v>
      </c>
      <c r="B1105" s="321">
        <v>199.05999800000001</v>
      </c>
      <c r="C1105" s="320">
        <f>LN(B1105/B1104)</f>
        <v>1.045328536043256E-2</v>
      </c>
      <c r="D1105" s="320">
        <f>AVERAGE(C1085:C1105)</f>
        <v>3.3005853384802082E-3</v>
      </c>
      <c r="E1105" s="318">
        <f>_xlfn.STDEV.S(C1085:C1105)</f>
        <v>4.7523120160605833E-3</v>
      </c>
      <c r="F1105" s="318">
        <f>E1105*(21/(21-1.5))</f>
        <v>5.1178744788344744E-3</v>
      </c>
      <c r="G1105" s="318">
        <f>_xlfn.VAR.S(C1085:C1105)</f>
        <v>2.2584469497993806E-5</v>
      </c>
      <c r="H1105" s="318">
        <f>G1105*(21/(21-1))</f>
        <v>2.3713692972893496E-5</v>
      </c>
      <c r="I1105" s="320">
        <f>(SUM(C1042:C1062)*1+SUM(C1063:C1083)*2+SUM(C1084:C1104)*3)/6</f>
        <v>7.5846585469521582E-3</v>
      </c>
      <c r="J1105" s="318">
        <f>IF(C1105*O1105&lt;&gt;0,C1105,0)</f>
        <v>0</v>
      </c>
      <c r="K1105" s="318" t="str">
        <f>IF(C1105*O1105=0,"",C1105)</f>
        <v/>
      </c>
      <c r="O1105" s="318">
        <f>IF(ISBLANK(L1105),0,1)</f>
        <v>0</v>
      </c>
      <c r="P1105" s="318">
        <f>IF(ISBLANK(M1105),0,1)</f>
        <v>0</v>
      </c>
      <c r="Q1105" s="318">
        <f>O1105+P1105</f>
        <v>0</v>
      </c>
      <c r="R1105" s="318">
        <f>SUM(Q980:Q1105)</f>
        <v>7</v>
      </c>
      <c r="S1105" s="318">
        <f>R1105/$X$2</f>
        <v>0.30434782608695654</v>
      </c>
      <c r="T1105" s="318">
        <f>IF(S1105&gt;=$X$3,1,0)</f>
        <v>0</v>
      </c>
      <c r="U1105" s="318">
        <f>O1105*T1105+P1105*T1105</f>
        <v>0</v>
      </c>
    </row>
    <row r="1106" spans="1:21" s="318" customFormat="1" x14ac:dyDescent="0.2">
      <c r="A1106" s="322">
        <v>38156</v>
      </c>
      <c r="B1106" s="321">
        <v>201.96000699999999</v>
      </c>
      <c r="C1106" s="320">
        <f>LN(B1106/B1105)</f>
        <v>1.4463415880347585E-2</v>
      </c>
      <c r="D1106" s="320">
        <f>AVERAGE(C1086:C1106)</f>
        <v>3.6011938216054312E-3</v>
      </c>
      <c r="E1106" s="318">
        <f>_xlfn.STDEV.S(C1086:C1106)</f>
        <v>5.2482258562175504E-3</v>
      </c>
      <c r="F1106" s="318">
        <f>E1106*(21/(21-1.5))</f>
        <v>5.6519355374650537E-3</v>
      </c>
      <c r="G1106" s="318">
        <f>_xlfn.VAR.S(C1086:C1106)</f>
        <v>2.7543874637870441E-5</v>
      </c>
      <c r="H1106" s="318">
        <f>G1106*(21/(21-1))</f>
        <v>2.8921068369763965E-5</v>
      </c>
      <c r="I1106" s="320">
        <f>(SUM(C1043:C1063)*1+SUM(C1064:C1084)*2+SUM(C1085:C1105)*3)/6</f>
        <v>1.736781325876929E-2</v>
      </c>
      <c r="J1106" s="318">
        <f>IF(C1106*O1106&lt;&gt;0,C1106,0)</f>
        <v>0</v>
      </c>
      <c r="K1106" s="318" t="str">
        <f>IF(C1106*O1106=0,"",C1106)</f>
        <v/>
      </c>
      <c r="O1106" s="318">
        <f>IF(ISBLANK(L1106),0,1)</f>
        <v>0</v>
      </c>
      <c r="P1106" s="318">
        <f>IF(ISBLANK(M1106),0,1)</f>
        <v>0</v>
      </c>
      <c r="Q1106" s="318">
        <f>O1106+P1106</f>
        <v>0</v>
      </c>
      <c r="R1106" s="318">
        <f>SUM(Q981:Q1106)</f>
        <v>7</v>
      </c>
      <c r="S1106" s="318">
        <f>R1106/$X$2</f>
        <v>0.30434782608695654</v>
      </c>
      <c r="T1106" s="318">
        <f>IF(S1106&gt;=$X$3,1,0)</f>
        <v>0</v>
      </c>
      <c r="U1106" s="318">
        <f>O1106*T1106+P1106*T1106</f>
        <v>0</v>
      </c>
    </row>
    <row r="1107" spans="1:21" s="318" customFormat="1" x14ac:dyDescent="0.2">
      <c r="A1107" s="322">
        <v>38159</v>
      </c>
      <c r="B1107" s="321">
        <v>201.029999</v>
      </c>
      <c r="C1107" s="320">
        <f>LN(B1107/B1106)</f>
        <v>-4.6155469722359678E-3</v>
      </c>
      <c r="D1107" s="320">
        <f>AVERAGE(C1087:C1107)</f>
        <v>3.45521038128768E-3</v>
      </c>
      <c r="E1107" s="318">
        <f>_xlfn.STDEV.S(C1087:C1107)</f>
        <v>5.4378813629391886E-3</v>
      </c>
      <c r="F1107" s="318">
        <f>E1107*(21/(21-1.5))</f>
        <v>5.8561799293191255E-3</v>
      </c>
      <c r="G1107" s="318">
        <f>_xlfn.VAR.S(C1087:C1107)</f>
        <v>2.9570553717401367E-5</v>
      </c>
      <c r="H1107" s="318">
        <f>G1107*(21/(21-1))</f>
        <v>3.1049081403271439E-5</v>
      </c>
      <c r="I1107" s="320">
        <f>(SUM(C1044:C1064)*1+SUM(C1065:C1085)*2+SUM(C1086:C1106)*3)/6</f>
        <v>2.2673273155113128E-2</v>
      </c>
      <c r="J1107" s="318">
        <f>IF(C1107*O1107&lt;&gt;0,C1107,0)</f>
        <v>0</v>
      </c>
      <c r="K1107" s="318" t="str">
        <f>IF(C1107*O1107=0,"",C1107)</f>
        <v/>
      </c>
      <c r="O1107" s="318">
        <f>IF(ISBLANK(L1107),0,1)</f>
        <v>0</v>
      </c>
      <c r="P1107" s="318">
        <f>IF(ISBLANK(M1107),0,1)</f>
        <v>0</v>
      </c>
      <c r="Q1107" s="318">
        <f>O1107+P1107</f>
        <v>0</v>
      </c>
      <c r="R1107" s="318">
        <f>SUM(Q982:Q1107)</f>
        <v>7</v>
      </c>
      <c r="S1107" s="318">
        <f>R1107/$X$2</f>
        <v>0.30434782608695654</v>
      </c>
      <c r="T1107" s="318">
        <f>IF(S1107&gt;=$X$3,1,0)</f>
        <v>0</v>
      </c>
      <c r="U1107" s="318">
        <f>O1107*T1107+P1107*T1107</f>
        <v>0</v>
      </c>
    </row>
    <row r="1108" spans="1:21" s="318" customFormat="1" x14ac:dyDescent="0.2">
      <c r="A1108" s="322">
        <v>38160</v>
      </c>
      <c r="B1108" s="321">
        <v>200.13000500000001</v>
      </c>
      <c r="C1108" s="320">
        <f>LN(B1108/B1107)</f>
        <v>-4.4869653055130774E-3</v>
      </c>
      <c r="D1108" s="320">
        <f>AVERAGE(C1088:C1108)</f>
        <v>2.7046173271773753E-3</v>
      </c>
      <c r="E1108" s="318">
        <f>_xlfn.STDEV.S(C1088:C1108)</f>
        <v>5.3921298452913116E-3</v>
      </c>
      <c r="F1108" s="318">
        <f>E1108*(21/(21-1.5))</f>
        <v>5.8069090641598735E-3</v>
      </c>
      <c r="G1108" s="318">
        <f>_xlfn.VAR.S(C1088:C1108)</f>
        <v>2.9075064268481303E-5</v>
      </c>
      <c r="H1108" s="318">
        <f>G1108*(21/(21-1))</f>
        <v>3.0528817481905366E-5</v>
      </c>
      <c r="I1108" s="320">
        <f>(SUM(C1045:C1065)*1+SUM(C1066:C1086)*2+SUM(C1087:C1107)*3)/6</f>
        <v>1.7594036936915979E-2</v>
      </c>
      <c r="J1108" s="318">
        <f>IF(C1108*O1108&lt;&gt;0,C1108,0)</f>
        <v>0</v>
      </c>
      <c r="K1108" s="318" t="str">
        <f>IF(C1108*O1108=0,"",C1108)</f>
        <v/>
      </c>
      <c r="O1108" s="318">
        <f>IF(ISBLANK(L1108),0,1)</f>
        <v>0</v>
      </c>
      <c r="P1108" s="318">
        <f>IF(ISBLANK(M1108),0,1)</f>
        <v>0</v>
      </c>
      <c r="Q1108" s="318">
        <f>O1108+P1108</f>
        <v>0</v>
      </c>
      <c r="R1108" s="318">
        <f>SUM(Q983:Q1108)</f>
        <v>7</v>
      </c>
      <c r="S1108" s="318">
        <f>R1108/$X$2</f>
        <v>0.30434782608695654</v>
      </c>
      <c r="T1108" s="318">
        <f>IF(S1108&gt;=$X$3,1,0)</f>
        <v>0</v>
      </c>
      <c r="U1108" s="318">
        <f>O1108*T1108+P1108*T1108</f>
        <v>0</v>
      </c>
    </row>
    <row r="1109" spans="1:21" s="318" customFormat="1" x14ac:dyDescent="0.2">
      <c r="A1109" s="322">
        <v>38161</v>
      </c>
      <c r="B1109" s="321">
        <v>201.88999899999999</v>
      </c>
      <c r="C1109" s="320">
        <f>LN(B1109/B1108)</f>
        <v>8.7558092956461046E-3</v>
      </c>
      <c r="D1109" s="320">
        <f>AVERAGE(C1089:C1109)</f>
        <v>3.0510961515364289E-3</v>
      </c>
      <c r="E1109" s="318">
        <f>_xlfn.STDEV.S(C1089:C1109)</f>
        <v>5.541195359799962E-3</v>
      </c>
      <c r="F1109" s="318">
        <f>E1109*(21/(21-1.5))</f>
        <v>5.9674411567076507E-3</v>
      </c>
      <c r="G1109" s="318">
        <f>_xlfn.VAR.S(C1089:C1109)</f>
        <v>3.0704846015468628E-5</v>
      </c>
      <c r="H1109" s="318">
        <f>G1109*(21/(21-1))</f>
        <v>3.2240088316242059E-5</v>
      </c>
      <c r="I1109" s="320">
        <f>(SUM(C1046:C1066)*1+SUM(C1067:C1087)*2+SUM(C1088:C1108)*3)/6</f>
        <v>1.5063561058548419E-2</v>
      </c>
      <c r="J1109" s="318">
        <f>IF(C1109*O1109&lt;&gt;0,C1109,0)</f>
        <v>0</v>
      </c>
      <c r="K1109" s="318" t="str">
        <f>IF(C1109*O1109=0,"",C1109)</f>
        <v/>
      </c>
      <c r="O1109" s="318">
        <f>IF(ISBLANK(L1109),0,1)</f>
        <v>0</v>
      </c>
      <c r="P1109" s="318">
        <f>IF(ISBLANK(M1109),0,1)</f>
        <v>0</v>
      </c>
      <c r="Q1109" s="318">
        <f>O1109+P1109</f>
        <v>0</v>
      </c>
      <c r="R1109" s="318">
        <f>SUM(Q984:Q1109)</f>
        <v>6</v>
      </c>
      <c r="S1109" s="318">
        <f>R1109/$X$2</f>
        <v>0.2608695652173913</v>
      </c>
      <c r="T1109" s="318">
        <f>IF(S1109&gt;=$X$3,1,0)</f>
        <v>0</v>
      </c>
      <c r="U1109" s="318">
        <f>O1109*T1109+P1109*T1109</f>
        <v>0</v>
      </c>
    </row>
    <row r="1110" spans="1:21" s="318" customFormat="1" x14ac:dyDescent="0.2">
      <c r="A1110" s="322">
        <v>38162</v>
      </c>
      <c r="B1110" s="321">
        <v>203.229996</v>
      </c>
      <c r="C1110" s="320">
        <f>LN(B1110/B1109)</f>
        <v>6.6153332511418713E-3</v>
      </c>
      <c r="D1110" s="320">
        <f>AVERAGE(C1090:C1110)</f>
        <v>2.9978730038441388E-3</v>
      </c>
      <c r="E1110" s="318">
        <f>_xlfn.STDEV.S(C1090:C1110)</f>
        <v>5.499185461401144E-3</v>
      </c>
      <c r="F1110" s="318">
        <f>E1110*(21/(21-1.5))</f>
        <v>5.9221997276627698E-3</v>
      </c>
      <c r="G1110" s="318">
        <f>_xlfn.VAR.S(C1090:C1110)</f>
        <v>3.0241040738885712E-5</v>
      </c>
      <c r="H1110" s="318">
        <f>G1110*(21/(21-1))</f>
        <v>3.175309277583E-5</v>
      </c>
      <c r="I1110" s="320">
        <f>(SUM(C1047:C1067)*1+SUM(C1068:C1088)*2+SUM(C1089:C1109)*3)/6</f>
        <v>2.0868962475551828E-2</v>
      </c>
      <c r="J1110" s="318">
        <f>IF(C1110*O1110&lt;&gt;0,C1110,0)</f>
        <v>0</v>
      </c>
      <c r="K1110" s="318" t="str">
        <f>IF(C1110*O1110=0,"",C1110)</f>
        <v/>
      </c>
      <c r="O1110" s="318">
        <f>IF(ISBLANK(L1110),0,1)</f>
        <v>0</v>
      </c>
      <c r="P1110" s="318">
        <f>IF(ISBLANK(M1110),0,1)</f>
        <v>0</v>
      </c>
      <c r="Q1110" s="318">
        <f>O1110+P1110</f>
        <v>0</v>
      </c>
      <c r="R1110" s="318">
        <f>SUM(Q985:Q1110)</f>
        <v>6</v>
      </c>
      <c r="S1110" s="318">
        <f>R1110/$X$2</f>
        <v>0.2608695652173913</v>
      </c>
      <c r="T1110" s="318">
        <f>IF(S1110&gt;=$X$3,1,0)</f>
        <v>0</v>
      </c>
      <c r="U1110" s="318">
        <f>O1110*T1110+P1110*T1110</f>
        <v>0</v>
      </c>
    </row>
    <row r="1111" spans="1:21" s="318" customFormat="1" x14ac:dyDescent="0.2">
      <c r="A1111" s="322">
        <v>38163</v>
      </c>
      <c r="B1111" s="321">
        <v>204.63999899999999</v>
      </c>
      <c r="C1111" s="320">
        <f>LN(B1111/B1110)</f>
        <v>6.91401002382043E-3</v>
      </c>
      <c r="D1111" s="320">
        <f>AVERAGE(C1091:C1111)</f>
        <v>3.2249106209924793E-3</v>
      </c>
      <c r="E1111" s="318">
        <f>_xlfn.STDEV.S(C1091:C1111)</f>
        <v>5.5603469475154496E-3</v>
      </c>
      <c r="F1111" s="318">
        <f>E1111*(21/(21-1.5))</f>
        <v>5.9880659434781765E-3</v>
      </c>
      <c r="G1111" s="318">
        <f>_xlfn.VAR.S(C1091:C1111)</f>
        <v>3.0917458176744377E-5</v>
      </c>
      <c r="H1111" s="318">
        <f>G1111*(21/(21-1))</f>
        <v>3.2463331085581596E-5</v>
      </c>
      <c r="I1111" s="320">
        <f>(SUM(C1048:C1068)*1+SUM(C1069:C1089)*2+SUM(C1090:C1110)*3)/6</f>
        <v>2.6371058206990497E-2</v>
      </c>
      <c r="J1111" s="318">
        <f>IF(C1111*O1111&lt;&gt;0,C1111,0)</f>
        <v>0</v>
      </c>
      <c r="K1111" s="318" t="str">
        <f>IF(C1111*O1111=0,"",C1111)</f>
        <v/>
      </c>
      <c r="O1111" s="318">
        <f>IF(ISBLANK(L1111),0,1)</f>
        <v>0</v>
      </c>
      <c r="P1111" s="318">
        <f>IF(ISBLANK(M1111),0,1)</f>
        <v>0</v>
      </c>
      <c r="Q1111" s="318">
        <f>O1111+P1111</f>
        <v>0</v>
      </c>
      <c r="R1111" s="318">
        <f>SUM(Q986:Q1111)</f>
        <v>6</v>
      </c>
      <c r="S1111" s="318">
        <f>R1111/$X$2</f>
        <v>0.2608695652173913</v>
      </c>
      <c r="T1111" s="318">
        <f>IF(S1111&gt;=$X$3,1,0)</f>
        <v>0</v>
      </c>
      <c r="U1111" s="318">
        <f>O1111*T1111+P1111*T1111</f>
        <v>0</v>
      </c>
    </row>
    <row r="1112" spans="1:21" s="318" customFormat="1" x14ac:dyDescent="0.2">
      <c r="A1112" s="322">
        <v>38166</v>
      </c>
      <c r="B1112" s="321">
        <v>203.699997</v>
      </c>
      <c r="C1112" s="320">
        <f>LN(B1112/B1111)</f>
        <v>-4.6040244386828279E-3</v>
      </c>
      <c r="D1112" s="320">
        <f>AVERAGE(C1092:C1112)</f>
        <v>2.9061762718293094E-3</v>
      </c>
      <c r="E1112" s="318">
        <f>_xlfn.STDEV.S(C1092:C1112)</f>
        <v>5.8147165579530381E-3</v>
      </c>
      <c r="F1112" s="318">
        <f>E1112*(21/(21-1.5))</f>
        <v>6.2620024470263482E-3</v>
      </c>
      <c r="G1112" s="318">
        <f>_xlfn.VAR.S(C1092:C1112)</f>
        <v>3.3810928649333223E-5</v>
      </c>
      <c r="H1112" s="318">
        <f>G1112*(21/(21-1))</f>
        <v>3.5501475081799886E-5</v>
      </c>
      <c r="I1112" s="320">
        <f>(SUM(C1049:C1069)*1+SUM(C1070:C1090)*2+SUM(C1091:C1111)*3)/6</f>
        <v>2.7289671240422867E-2</v>
      </c>
      <c r="J1112" s="318">
        <f>IF(C1112*O1112&lt;&gt;0,C1112,0)</f>
        <v>0</v>
      </c>
      <c r="K1112" s="318" t="str">
        <f>IF(C1112*O1112=0,"",C1112)</f>
        <v/>
      </c>
      <c r="O1112" s="318">
        <f>IF(ISBLANK(L1112),0,1)</f>
        <v>0</v>
      </c>
      <c r="P1112" s="318">
        <f>IF(ISBLANK(M1112),0,1)</f>
        <v>0</v>
      </c>
      <c r="Q1112" s="318">
        <f>O1112+P1112</f>
        <v>0</v>
      </c>
      <c r="R1112" s="318">
        <f>SUM(Q987:Q1112)</f>
        <v>6</v>
      </c>
      <c r="S1112" s="318">
        <f>R1112/$X$2</f>
        <v>0.2608695652173913</v>
      </c>
      <c r="T1112" s="318">
        <f>IF(S1112&gt;=$X$3,1,0)</f>
        <v>0</v>
      </c>
      <c r="U1112" s="318">
        <f>O1112*T1112+P1112*T1112</f>
        <v>0</v>
      </c>
    </row>
    <row r="1113" spans="1:21" s="318" customFormat="1" x14ac:dyDescent="0.2">
      <c r="A1113" s="322">
        <v>38167</v>
      </c>
      <c r="B1113" s="321">
        <v>204.19000199999999</v>
      </c>
      <c r="C1113" s="320">
        <f>LN(B1113/B1112)</f>
        <v>2.4026342245227717E-3</v>
      </c>
      <c r="D1113" s="320">
        <f>AVERAGE(C1093:C1113)</f>
        <v>3.0205874253780131E-3</v>
      </c>
      <c r="E1113" s="318">
        <f>_xlfn.STDEV.S(C1093:C1113)</f>
        <v>5.778197724654043E-3</v>
      </c>
      <c r="F1113" s="318">
        <f>E1113*(21/(21-1.5))</f>
        <v>6.222674472704354E-3</v>
      </c>
      <c r="G1113" s="318">
        <f>_xlfn.VAR.S(C1093:C1113)</f>
        <v>3.3387568945197159E-5</v>
      </c>
      <c r="H1113" s="318">
        <f>G1113*(21/(21-1))</f>
        <v>3.5056947392457017E-5</v>
      </c>
      <c r="I1113" s="320">
        <f>(SUM(C1050:C1070)*1+SUM(C1071:C1091)*2+SUM(C1092:C1112)*3)/6</f>
        <v>2.5302402201109391E-2</v>
      </c>
      <c r="J1113" s="318">
        <f>IF(C1113*O1113&lt;&gt;0,C1113,0)</f>
        <v>0</v>
      </c>
      <c r="K1113" s="318" t="str">
        <f>IF(C1113*O1113=0,"",C1113)</f>
        <v/>
      </c>
      <c r="O1113" s="318">
        <f>IF(ISBLANK(L1113),0,1)</f>
        <v>0</v>
      </c>
      <c r="P1113" s="318">
        <f>IF(ISBLANK(M1113),0,1)</f>
        <v>0</v>
      </c>
      <c r="Q1113" s="318">
        <f>O1113+P1113</f>
        <v>0</v>
      </c>
      <c r="R1113" s="318">
        <f>SUM(Q988:Q1113)</f>
        <v>6</v>
      </c>
      <c r="S1113" s="318">
        <f>R1113/$X$2</f>
        <v>0.2608695652173913</v>
      </c>
      <c r="T1113" s="318">
        <f>IF(S1113&gt;=$X$3,1,0)</f>
        <v>0</v>
      </c>
      <c r="U1113" s="318">
        <f>O1113*T1113+P1113*T1113</f>
        <v>0</v>
      </c>
    </row>
    <row r="1114" spans="1:21" s="318" customFormat="1" x14ac:dyDescent="0.2">
      <c r="A1114" s="322">
        <v>38168</v>
      </c>
      <c r="B1114" s="321">
        <v>204.550003</v>
      </c>
      <c r="C1114" s="320">
        <f>LN(B1114/B1113)</f>
        <v>1.7615163120060686E-3</v>
      </c>
      <c r="D1114" s="320">
        <f>AVERAGE(C1094:C1114)</f>
        <v>2.9184715433639278E-3</v>
      </c>
      <c r="E1114" s="318">
        <f>_xlfn.STDEV.S(C1094:C1114)</f>
        <v>5.7807170474638596E-3</v>
      </c>
      <c r="F1114" s="318">
        <f>E1114*(21/(21-1.5))</f>
        <v>6.2253875895764638E-3</v>
      </c>
      <c r="G1114" s="318">
        <f>_xlfn.VAR.S(C1094:C1114)</f>
        <v>3.3416689582839283E-5</v>
      </c>
      <c r="H1114" s="318">
        <f>G1114*(21/(21-1))</f>
        <v>3.5087524061981248E-5</v>
      </c>
      <c r="I1114" s="320">
        <f>(SUM(C1051:C1071)*1+SUM(C1072:C1092)*2+SUM(C1093:C1113)*3)/6</f>
        <v>2.9026429780219732E-2</v>
      </c>
      <c r="J1114" s="318">
        <f>IF(C1114*O1114&lt;&gt;0,C1114,0)</f>
        <v>0</v>
      </c>
      <c r="K1114" s="318" t="str">
        <f>IF(C1114*O1114=0,"",C1114)</f>
        <v/>
      </c>
      <c r="O1114" s="318">
        <f>IF(ISBLANK(L1114),0,1)</f>
        <v>0</v>
      </c>
      <c r="P1114" s="318">
        <f>IF(ISBLANK(M1114),0,1)</f>
        <v>0</v>
      </c>
      <c r="Q1114" s="318">
        <f>O1114+P1114</f>
        <v>0</v>
      </c>
      <c r="R1114" s="318">
        <f>SUM(Q989:Q1114)</f>
        <v>6</v>
      </c>
      <c r="S1114" s="318">
        <f>R1114/$X$2</f>
        <v>0.2608695652173913</v>
      </c>
      <c r="T1114" s="318">
        <f>IF(S1114&gt;=$X$3,1,0)</f>
        <v>0</v>
      </c>
      <c r="U1114" s="318">
        <f>O1114*T1114+P1114*T1114</f>
        <v>0</v>
      </c>
    </row>
    <row r="1115" spans="1:21" s="318" customFormat="1" x14ac:dyDescent="0.2">
      <c r="A1115" s="322">
        <v>38169</v>
      </c>
      <c r="B1115" s="321">
        <v>206.10000600000001</v>
      </c>
      <c r="C1115" s="320">
        <f>LN(B1115/B1114)</f>
        <v>7.5490579667461394E-3</v>
      </c>
      <c r="D1115" s="320">
        <f>AVERAGE(C1095:C1115)</f>
        <v>3.1050064890369316E-3</v>
      </c>
      <c r="E1115" s="318">
        <f>_xlfn.STDEV.S(C1095:C1115)</f>
        <v>5.8674378965404258E-3</v>
      </c>
      <c r="F1115" s="318">
        <f>E1115*(21/(21-1.5))</f>
        <v>6.3187792731973814E-3</v>
      </c>
      <c r="G1115" s="318">
        <f>_xlfn.VAR.S(C1095:C1115)</f>
        <v>3.4426827469758741E-5</v>
      </c>
      <c r="H1115" s="318">
        <f>G1115*(21/(21-1))</f>
        <v>3.6148168843246683E-5</v>
      </c>
      <c r="I1115" s="320">
        <f>(SUM(C1052:C1072)*1+SUM(C1073:C1093)*2+SUM(C1094:C1114)*3)/6</f>
        <v>3.2270519237290039E-2</v>
      </c>
      <c r="J1115" s="318">
        <f>IF(C1115*O1115&lt;&gt;0,C1115,0)</f>
        <v>0</v>
      </c>
      <c r="K1115" s="318" t="str">
        <f>IF(C1115*O1115=0,"",C1115)</f>
        <v/>
      </c>
      <c r="O1115" s="318">
        <f>IF(ISBLANK(L1115),0,1)</f>
        <v>0</v>
      </c>
      <c r="P1115" s="318">
        <f>IF(ISBLANK(M1115),0,1)</f>
        <v>0</v>
      </c>
      <c r="Q1115" s="318">
        <f>O1115+P1115</f>
        <v>0</v>
      </c>
      <c r="R1115" s="318">
        <f>SUM(Q990:Q1115)</f>
        <v>6</v>
      </c>
      <c r="S1115" s="318">
        <f>R1115/$X$2</f>
        <v>0.2608695652173913</v>
      </c>
      <c r="T1115" s="318">
        <f>IF(S1115&gt;=$X$3,1,0)</f>
        <v>0</v>
      </c>
      <c r="U1115" s="318">
        <f>O1115*T1115+P1115*T1115</f>
        <v>0</v>
      </c>
    </row>
    <row r="1116" spans="1:21" s="318" customFormat="1" x14ac:dyDescent="0.2">
      <c r="A1116" s="322">
        <v>38170</v>
      </c>
      <c r="B1116" s="321">
        <v>203.61000100000001</v>
      </c>
      <c r="C1116" s="320">
        <f>LN(B1116/B1115)</f>
        <v>-1.2155112713367635E-2</v>
      </c>
      <c r="D1116" s="320">
        <f>AVERAGE(C1096:C1116)</f>
        <v>2.6768653738160997E-3</v>
      </c>
      <c r="E1116" s="318">
        <f>_xlfn.STDEV.S(C1096:C1116)</f>
        <v>6.6266736457018015E-3</v>
      </c>
      <c r="F1116" s="318">
        <f>E1116*(21/(21-1.5))</f>
        <v>7.1364177722942476E-3</v>
      </c>
      <c r="G1116" s="318">
        <f>_xlfn.VAR.S(C1096:C1116)</f>
        <v>4.3912803606638802E-5</v>
      </c>
      <c r="H1116" s="318">
        <f>G1116*(21/(21-1))</f>
        <v>4.6108443786970747E-5</v>
      </c>
      <c r="I1116" s="320">
        <f>(SUM(C1053:C1073)*1+SUM(C1074:C1094)*2+SUM(C1095:C1115)*3)/6</f>
        <v>3.5304713416407028E-2</v>
      </c>
      <c r="J1116" s="318">
        <f>IF(C1116*O1116&lt;&gt;0,C1116,0)</f>
        <v>0</v>
      </c>
      <c r="K1116" s="318" t="str">
        <f>IF(C1116*O1116=0,"",C1116)</f>
        <v/>
      </c>
      <c r="O1116" s="318">
        <f>IF(ISBLANK(L1116),0,1)</f>
        <v>0</v>
      </c>
      <c r="P1116" s="318">
        <f>IF(ISBLANK(M1116),0,1)</f>
        <v>0</v>
      </c>
      <c r="Q1116" s="318">
        <f>O1116+P1116</f>
        <v>0</v>
      </c>
      <c r="R1116" s="318">
        <f>SUM(Q991:Q1116)</f>
        <v>6</v>
      </c>
      <c r="S1116" s="318">
        <f>R1116/$X$2</f>
        <v>0.2608695652173913</v>
      </c>
      <c r="T1116" s="318">
        <f>IF(S1116&gt;=$X$3,1,0)</f>
        <v>0</v>
      </c>
      <c r="U1116" s="318">
        <f>O1116*T1116+P1116*T1116</f>
        <v>0</v>
      </c>
    </row>
    <row r="1117" spans="1:21" s="318" customFormat="1" x14ac:dyDescent="0.2">
      <c r="A1117" s="322">
        <v>38173</v>
      </c>
      <c r="B1117" s="321">
        <v>204.35000600000001</v>
      </c>
      <c r="C1117" s="320">
        <f>LN(B1117/B1116)</f>
        <v>3.6278350765489372E-3</v>
      </c>
      <c r="D1117" s="320">
        <f>AVERAGE(C1097:C1117)</f>
        <v>2.6792199765261239E-3</v>
      </c>
      <c r="E1117" s="318">
        <f>_xlfn.STDEV.S(C1097:C1117)</f>
        <v>6.6270187689447145E-3</v>
      </c>
      <c r="F1117" s="318">
        <f>E1117*(21/(21-1.5))</f>
        <v>7.136789443478923E-3</v>
      </c>
      <c r="G1117" s="318">
        <f>_xlfn.VAR.S(C1097:C1117)</f>
        <v>4.3917377763945518E-5</v>
      </c>
      <c r="H1117" s="318">
        <f>G1117*(21/(21-1))</f>
        <v>4.6113246652142799E-5</v>
      </c>
      <c r="I1117" s="320">
        <f>(SUM(C1054:C1074)*1+SUM(C1075:C1095)*2+SUM(C1096:C1116)*3)/6</f>
        <v>3.2961851285065839E-2</v>
      </c>
      <c r="J1117" s="318">
        <f>IF(C1117*O1117&lt;&gt;0,C1117,0)</f>
        <v>0</v>
      </c>
      <c r="K1117" s="318" t="str">
        <f>IF(C1117*O1117=0,"",C1117)</f>
        <v/>
      </c>
      <c r="O1117" s="318">
        <f>IF(ISBLANK(L1117),0,1)</f>
        <v>0</v>
      </c>
      <c r="P1117" s="318">
        <f>IF(ISBLANK(M1117),0,1)</f>
        <v>0</v>
      </c>
      <c r="Q1117" s="318">
        <f>O1117+P1117</f>
        <v>0</v>
      </c>
      <c r="R1117" s="318">
        <f>SUM(Q992:Q1117)</f>
        <v>6</v>
      </c>
      <c r="S1117" s="318">
        <f>R1117/$X$2</f>
        <v>0.2608695652173913</v>
      </c>
      <c r="T1117" s="318">
        <f>IF(S1117&gt;=$X$3,1,0)</f>
        <v>0</v>
      </c>
      <c r="U1117" s="318">
        <f>O1117*T1117+P1117*T1117</f>
        <v>0</v>
      </c>
    </row>
    <row r="1118" spans="1:21" s="318" customFormat="1" x14ac:dyDescent="0.2">
      <c r="A1118" s="322">
        <v>38174</v>
      </c>
      <c r="B1118" s="321">
        <v>204.58999600000001</v>
      </c>
      <c r="C1118" s="320">
        <f>LN(B1118/B1117)</f>
        <v>1.1737175447615756E-3</v>
      </c>
      <c r="D1118" s="320">
        <f>AVERAGE(C1098:C1118)</f>
        <v>2.3227568732762829E-3</v>
      </c>
      <c r="E1118" s="318">
        <f>_xlfn.STDEV.S(C1098:C1118)</f>
        <v>6.4891549682892973E-3</v>
      </c>
      <c r="F1118" s="318">
        <f>E1118*(21/(21-1.5))</f>
        <v>6.9883207350807811E-3</v>
      </c>
      <c r="G1118" s="318">
        <f>_xlfn.VAR.S(C1098:C1118)</f>
        <v>4.2109132202473672E-5</v>
      </c>
      <c r="H1118" s="318">
        <f>G1118*(21/(21-1))</f>
        <v>4.421458881259736E-5</v>
      </c>
      <c r="I1118" s="320">
        <f>(SUM(C1055:C1075)*1+SUM(C1076:C1096)*2+SUM(C1097:C1117)*3)/6</f>
        <v>3.0609700183571242E-2</v>
      </c>
      <c r="J1118" s="318">
        <f>IF(C1118*O1118&lt;&gt;0,C1118,0)</f>
        <v>0</v>
      </c>
      <c r="K1118" s="318" t="str">
        <f>IF(C1118*O1118=0,"",C1118)</f>
        <v/>
      </c>
      <c r="O1118" s="318">
        <f>IF(ISBLANK(L1118),0,1)</f>
        <v>0</v>
      </c>
      <c r="P1118" s="318">
        <f>IF(ISBLANK(M1118),0,1)</f>
        <v>0</v>
      </c>
      <c r="Q1118" s="318">
        <f>O1118+P1118</f>
        <v>0</v>
      </c>
      <c r="R1118" s="318">
        <f>SUM(Q993:Q1118)</f>
        <v>6</v>
      </c>
      <c r="S1118" s="318">
        <f>R1118/$X$2</f>
        <v>0.2608695652173913</v>
      </c>
      <c r="T1118" s="318">
        <f>IF(S1118&gt;=$X$3,1,0)</f>
        <v>0</v>
      </c>
      <c r="U1118" s="318">
        <f>O1118*T1118+P1118*T1118</f>
        <v>0</v>
      </c>
    </row>
    <row r="1119" spans="1:21" s="318" customFormat="1" x14ac:dyDescent="0.2">
      <c r="A1119" s="322">
        <v>38175</v>
      </c>
      <c r="B1119" s="321">
        <v>202.14999399999999</v>
      </c>
      <c r="C1119" s="320">
        <f>LN(B1119/B1118)</f>
        <v>-1.1997990510587819E-2</v>
      </c>
      <c r="D1119" s="320">
        <f>AVERAGE(C1099:C1119)</f>
        <v>1.3935214184370031E-3</v>
      </c>
      <c r="E1119" s="318">
        <f>_xlfn.STDEV.S(C1099:C1119)</f>
        <v>7.0787149388767869E-3</v>
      </c>
      <c r="F1119" s="318">
        <f>E1119*(21/(21-1.5))</f>
        <v>7.6232314726365396E-3</v>
      </c>
      <c r="G1119" s="318">
        <f>_xlfn.VAR.S(C1099:C1119)</f>
        <v>5.0108205185877392E-5</v>
      </c>
      <c r="H1119" s="318">
        <f>G1119*(21/(21-1))</f>
        <v>5.2613615445171266E-5</v>
      </c>
      <c r="I1119" s="320">
        <f>(SUM(C1056:C1076)*1+SUM(C1077:C1097)*2+SUM(C1098:C1118)*3)/6</f>
        <v>2.8072604584068597E-2</v>
      </c>
      <c r="J1119" s="318">
        <f>IF(C1119*O1119&lt;&gt;0,C1119,0)</f>
        <v>0</v>
      </c>
      <c r="K1119" s="318" t="str">
        <f>IF(C1119*O1119=0,"",C1119)</f>
        <v/>
      </c>
      <c r="O1119" s="318">
        <f>IF(ISBLANK(L1119),0,1)</f>
        <v>0</v>
      </c>
      <c r="P1119" s="318">
        <f>IF(ISBLANK(M1119),0,1)</f>
        <v>0</v>
      </c>
      <c r="Q1119" s="318">
        <f>O1119+P1119</f>
        <v>0</v>
      </c>
      <c r="R1119" s="318">
        <f>SUM(Q994:Q1119)</f>
        <v>6</v>
      </c>
      <c r="S1119" s="318">
        <f>R1119/$X$2</f>
        <v>0.2608695652173913</v>
      </c>
      <c r="T1119" s="318">
        <f>IF(S1119&gt;=$X$3,1,0)</f>
        <v>0</v>
      </c>
      <c r="U1119" s="318">
        <f>O1119*T1119+P1119*T1119</f>
        <v>0</v>
      </c>
    </row>
    <row r="1120" spans="1:21" s="318" customFormat="1" x14ac:dyDescent="0.2">
      <c r="A1120" s="322">
        <v>38176</v>
      </c>
      <c r="B1120" s="321">
        <v>202.13000500000001</v>
      </c>
      <c r="C1120" s="320">
        <f>LN(B1120/B1119)</f>
        <v>-9.8886910387453237E-5</v>
      </c>
      <c r="D1120" s="320">
        <f>AVERAGE(C1100:C1120)</f>
        <v>1.4835077447539328E-3</v>
      </c>
      <c r="E1120" s="318">
        <f>_xlfn.STDEV.S(C1100:C1120)</f>
        <v>7.0455042201884761E-3</v>
      </c>
      <c r="F1120" s="318">
        <f>E1120*(21/(21-1.5))</f>
        <v>7.587466083279897E-3</v>
      </c>
      <c r="G1120" s="318">
        <f>_xlfn.VAR.S(C1100:C1120)</f>
        <v>4.9639129716693621E-5</v>
      </c>
      <c r="H1120" s="318">
        <f>G1120*(21/(21-1))</f>
        <v>5.2121086202528302E-5</v>
      </c>
      <c r="I1120" s="320">
        <f>(SUM(C1057:C1077)*1+SUM(C1078:C1098)*2+SUM(C1099:C1119)*3)/6</f>
        <v>1.7624258366240694E-2</v>
      </c>
      <c r="J1120" s="318">
        <f>IF(C1120*O1120&lt;&gt;0,C1120,0)</f>
        <v>0</v>
      </c>
      <c r="K1120" s="318" t="str">
        <f>IF(C1120*O1120=0,"",C1120)</f>
        <v/>
      </c>
      <c r="O1120" s="318">
        <f>IF(ISBLANK(L1120),0,1)</f>
        <v>0</v>
      </c>
      <c r="P1120" s="318">
        <f>IF(ISBLANK(M1120),0,1)</f>
        <v>0</v>
      </c>
      <c r="Q1120" s="318">
        <f>O1120+P1120</f>
        <v>0</v>
      </c>
      <c r="R1120" s="318">
        <f>SUM(Q995:Q1120)</f>
        <v>6</v>
      </c>
      <c r="S1120" s="318">
        <f>R1120/$X$2</f>
        <v>0.2608695652173913</v>
      </c>
      <c r="T1120" s="318">
        <f>IF(S1120&gt;=$X$3,1,0)</f>
        <v>0</v>
      </c>
      <c r="U1120" s="318">
        <f>O1120*T1120+P1120*T1120</f>
        <v>0</v>
      </c>
    </row>
    <row r="1121" spans="1:21" s="318" customFormat="1" x14ac:dyDescent="0.2">
      <c r="A1121" s="322">
        <v>38177</v>
      </c>
      <c r="B1121" s="321">
        <v>202.270004</v>
      </c>
      <c r="C1121" s="320">
        <f>LN(B1121/B1120)</f>
        <v>6.9237884508953807E-4</v>
      </c>
      <c r="D1121" s="320">
        <f>AVERAGE(C1101:C1121)</f>
        <v>1.5359222663343382E-3</v>
      </c>
      <c r="E1121" s="318">
        <f>_xlfn.STDEV.S(C1101:C1121)</f>
        <v>7.0348125455460212E-3</v>
      </c>
      <c r="F1121" s="318">
        <f>E1121*(21/(21-1.5))</f>
        <v>7.5759519721264844E-3</v>
      </c>
      <c r="G1121" s="318">
        <f>_xlfn.VAR.S(C1101:C1121)</f>
        <v>4.9488587550971693E-5</v>
      </c>
      <c r="H1121" s="318">
        <f>G1121*(21/(21-1))</f>
        <v>5.1963016928520282E-5</v>
      </c>
      <c r="I1121" s="320">
        <f>(SUM(C1058:C1078)*1+SUM(C1079:C1099)*2+SUM(C1100:C1120)*3)/6</f>
        <v>1.8970875048052536E-2</v>
      </c>
      <c r="J1121" s="318">
        <f>IF(C1121*O1121&lt;&gt;0,C1121,0)</f>
        <v>0</v>
      </c>
      <c r="K1121" s="318" t="str">
        <f>IF(C1121*O1121=0,"",C1121)</f>
        <v/>
      </c>
      <c r="O1121" s="318">
        <f>IF(ISBLANK(L1121),0,1)</f>
        <v>0</v>
      </c>
      <c r="P1121" s="318">
        <f>IF(ISBLANK(M1121),0,1)</f>
        <v>0</v>
      </c>
      <c r="Q1121" s="318">
        <f>O1121+P1121</f>
        <v>0</v>
      </c>
      <c r="R1121" s="318">
        <f>SUM(Q996:Q1121)</f>
        <v>6</v>
      </c>
      <c r="S1121" s="318">
        <f>R1121/$X$2</f>
        <v>0.2608695652173913</v>
      </c>
      <c r="T1121" s="318">
        <f>IF(S1121&gt;=$X$3,1,0)</f>
        <v>0</v>
      </c>
      <c r="U1121" s="318">
        <f>O1121*T1121+P1121*T1121</f>
        <v>0</v>
      </c>
    </row>
    <row r="1122" spans="1:21" s="318" customFormat="1" x14ac:dyDescent="0.2">
      <c r="A1122" s="322">
        <v>38180</v>
      </c>
      <c r="B1122" s="321">
        <v>201.11999499999999</v>
      </c>
      <c r="C1122" s="320">
        <f>LN(B1122/B1121)</f>
        <v>-5.7017383593942995E-3</v>
      </c>
      <c r="D1122" s="320">
        <f>AVERAGE(C1102:C1122)</f>
        <v>1.0243106811644251E-3</v>
      </c>
      <c r="E1122" s="318">
        <f>_xlfn.STDEV.S(C1102:C1122)</f>
        <v>7.1566943863482753E-3</v>
      </c>
      <c r="F1122" s="318">
        <f>E1122*(21/(21-1.5))</f>
        <v>7.7072093391442964E-3</v>
      </c>
      <c r="G1122" s="318">
        <f>_xlfn.VAR.S(C1102:C1122)</f>
        <v>5.1218274539588921E-5</v>
      </c>
      <c r="H1122" s="318">
        <f>G1122*(21/(21-1))</f>
        <v>5.3779188266568372E-5</v>
      </c>
      <c r="I1122" s="320">
        <f>(SUM(C1059:C1079)*1+SUM(C1080:C1100)*2+SUM(C1101:C1121)*3)/6</f>
        <v>2.5703787799533247E-2</v>
      </c>
      <c r="J1122" s="318">
        <f>IF(C1122*O1122&lt;&gt;0,C1122,0)</f>
        <v>0</v>
      </c>
      <c r="K1122" s="318" t="str">
        <f>IF(C1122*O1122=0,"",C1122)</f>
        <v/>
      </c>
      <c r="O1122" s="318">
        <f>IF(ISBLANK(L1122),0,1)</f>
        <v>0</v>
      </c>
      <c r="P1122" s="318">
        <f>IF(ISBLANK(M1122),0,1)</f>
        <v>0</v>
      </c>
      <c r="Q1122" s="318">
        <f>O1122+P1122</f>
        <v>0</v>
      </c>
      <c r="R1122" s="318">
        <f>SUM(Q997:Q1122)</f>
        <v>6</v>
      </c>
      <c r="S1122" s="318">
        <f>R1122/$X$2</f>
        <v>0.2608695652173913</v>
      </c>
      <c r="T1122" s="318">
        <f>IF(S1122&gt;=$X$3,1,0)</f>
        <v>0</v>
      </c>
      <c r="U1122" s="318">
        <f>O1122*T1122+P1122*T1122</f>
        <v>0</v>
      </c>
    </row>
    <row r="1123" spans="1:21" s="318" customFormat="1" x14ac:dyDescent="0.2">
      <c r="A1123" s="322">
        <v>38181</v>
      </c>
      <c r="B1123" s="321">
        <v>201.88999899999999</v>
      </c>
      <c r="C1123" s="320">
        <f>LN(B1123/B1122)</f>
        <v>3.8212696877826381E-3</v>
      </c>
      <c r="D1123" s="320">
        <f>AVERAGE(C1103:C1123)</f>
        <v>1.5486079259717542E-3</v>
      </c>
      <c r="E1123" s="318">
        <f>_xlfn.STDEV.S(C1103:C1123)</f>
        <v>6.9244415334832402E-3</v>
      </c>
      <c r="F1123" s="318">
        <f>E1123*(21/(21-1.5))</f>
        <v>7.45709088221272E-3</v>
      </c>
      <c r="G1123" s="318">
        <f>_xlfn.VAR.S(C1103:C1123)</f>
        <v>4.7947890550627728E-5</v>
      </c>
      <c r="H1123" s="318">
        <f>G1123*(21/(21-1))</f>
        <v>5.0345285078159118E-5</v>
      </c>
      <c r="I1123" s="320">
        <f>(SUM(C1060:C1080)*1+SUM(C1081:C1101)*2+SUM(C1102:C1122)*3)/6</f>
        <v>1.8582880947752588E-2</v>
      </c>
      <c r="J1123" s="318">
        <f>IF(C1123*O1123&lt;&gt;0,C1123,0)</f>
        <v>0</v>
      </c>
      <c r="K1123" s="318" t="str">
        <f>IF(C1123*O1123=0,"",C1123)</f>
        <v/>
      </c>
      <c r="O1123" s="318">
        <f>IF(ISBLANK(L1123),0,1)</f>
        <v>0</v>
      </c>
      <c r="P1123" s="318">
        <f>IF(ISBLANK(M1123),0,1)</f>
        <v>0</v>
      </c>
      <c r="Q1123" s="318">
        <f>O1123+P1123</f>
        <v>0</v>
      </c>
      <c r="R1123" s="318">
        <f>SUM(Q998:Q1123)</f>
        <v>6</v>
      </c>
      <c r="S1123" s="318">
        <f>R1123/$X$2</f>
        <v>0.2608695652173913</v>
      </c>
      <c r="T1123" s="318">
        <f>IF(S1123&gt;=$X$3,1,0)</f>
        <v>0</v>
      </c>
      <c r="U1123" s="318">
        <f>O1123*T1123+P1123*T1123</f>
        <v>0</v>
      </c>
    </row>
    <row r="1124" spans="1:21" s="318" customFormat="1" x14ac:dyDescent="0.2">
      <c r="A1124" s="322">
        <v>38182</v>
      </c>
      <c r="B1124" s="321">
        <v>200.820007</v>
      </c>
      <c r="C1124" s="320">
        <f>LN(B1124/B1123)</f>
        <v>-5.3139703605644137E-3</v>
      </c>
      <c r="D1124" s="320">
        <f>AVERAGE(C1104:C1124)</f>
        <v>1.2054892328670892E-3</v>
      </c>
      <c r="E1124" s="318">
        <f>_xlfn.STDEV.S(C1104:C1124)</f>
        <v>7.0833002984732529E-3</v>
      </c>
      <c r="F1124" s="318">
        <f>E1124*(21/(21-1.5))</f>
        <v>7.6281695522019645E-3</v>
      </c>
      <c r="G1124" s="318">
        <f>_xlfn.VAR.S(C1104:C1124)</f>
        <v>5.0173143118351279E-5</v>
      </c>
      <c r="H1124" s="318">
        <f>G1124*(21/(21-1))</f>
        <v>5.2681800274268842E-5</v>
      </c>
      <c r="I1124" s="320">
        <f>(SUM(C1061:C1081)*1+SUM(C1082:C1102)*2+SUM(C1103:C1123)*3)/6</f>
        <v>2.0800790996202866E-2</v>
      </c>
      <c r="J1124" s="318">
        <f>IF(C1124*O1124&lt;&gt;0,C1124,0)</f>
        <v>0</v>
      </c>
      <c r="K1124" s="318" t="str">
        <f>IF(C1124*O1124=0,"",C1124)</f>
        <v/>
      </c>
      <c r="O1124" s="318">
        <f>IF(ISBLANK(L1124),0,1)</f>
        <v>0</v>
      </c>
      <c r="P1124" s="318">
        <f>IF(ISBLANK(M1124),0,1)</f>
        <v>0</v>
      </c>
      <c r="Q1124" s="318">
        <f>O1124+P1124</f>
        <v>0</v>
      </c>
      <c r="R1124" s="318">
        <f>SUM(Q999:Q1124)</f>
        <v>6</v>
      </c>
      <c r="S1124" s="318">
        <f>R1124/$X$2</f>
        <v>0.2608695652173913</v>
      </c>
      <c r="T1124" s="318">
        <f>IF(S1124&gt;=$X$3,1,0)</f>
        <v>0</v>
      </c>
      <c r="U1124" s="318">
        <f>O1124*T1124+P1124*T1124</f>
        <v>0</v>
      </c>
    </row>
    <row r="1125" spans="1:21" s="318" customFormat="1" x14ac:dyDescent="0.2">
      <c r="A1125" s="322">
        <v>38183</v>
      </c>
      <c r="B1125" s="321">
        <v>201.41000399999999</v>
      </c>
      <c r="C1125" s="320">
        <f>LN(B1125/B1124)</f>
        <v>2.9336320364010352E-3</v>
      </c>
      <c r="D1125" s="320">
        <f>AVERAGE(C1105:C1125)</f>
        <v>1.0566504730720838E-3</v>
      </c>
      <c r="E1125" s="318">
        <f>_xlfn.STDEV.S(C1105:C1125)</f>
        <v>7.0086559793369309E-3</v>
      </c>
      <c r="F1125" s="318">
        <f>E1125*(21/(21-1.5))</f>
        <v>7.5477833623628487E-3</v>
      </c>
      <c r="G1125" s="318">
        <f>_xlfn.VAR.S(C1105:C1125)</f>
        <v>4.9121258636695312E-5</v>
      </c>
      <c r="H1125" s="318">
        <f>G1125*(21/(21-1))</f>
        <v>5.1577321568530082E-5</v>
      </c>
      <c r="I1125" s="320">
        <f>(SUM(C1062:C1082)*1+SUM(C1083:C1103)*2+SUM(C1104:C1124)*3)/6</f>
        <v>1.8784639713439643E-2</v>
      </c>
      <c r="J1125" s="318">
        <f>IF(C1125*O1125&lt;&gt;0,C1125,0)</f>
        <v>0</v>
      </c>
      <c r="K1125" s="318" t="str">
        <f>IF(C1125*O1125=0,"",C1125)</f>
        <v/>
      </c>
      <c r="O1125" s="318">
        <f>IF(ISBLANK(L1125),0,1)</f>
        <v>0</v>
      </c>
      <c r="P1125" s="318">
        <f>IF(ISBLANK(M1125),0,1)</f>
        <v>0</v>
      </c>
      <c r="Q1125" s="318">
        <f>O1125+P1125</f>
        <v>0</v>
      </c>
      <c r="R1125" s="318">
        <f>SUM(Q1000:Q1125)</f>
        <v>6</v>
      </c>
      <c r="S1125" s="318">
        <f>R1125/$X$2</f>
        <v>0.2608695652173913</v>
      </c>
      <c r="T1125" s="318">
        <f>IF(S1125&gt;=$X$3,1,0)</f>
        <v>0</v>
      </c>
      <c r="U1125" s="318">
        <f>O1125*T1125+P1125*T1125</f>
        <v>0</v>
      </c>
    </row>
    <row r="1126" spans="1:21" s="318" customFormat="1" x14ac:dyDescent="0.2">
      <c r="A1126" s="322">
        <v>38184</v>
      </c>
      <c r="B1126" s="321">
        <v>200.990005</v>
      </c>
      <c r="C1126" s="320">
        <f>LN(B1126/B1125)</f>
        <v>-2.0874708902569993E-3</v>
      </c>
      <c r="D1126" s="320">
        <f>AVERAGE(C1106:C1126)</f>
        <v>4.594716039916285E-4</v>
      </c>
      <c r="E1126" s="318">
        <f>_xlfn.STDEV.S(C1106:C1126)</f>
        <v>6.6952402870983207E-3</v>
      </c>
      <c r="F1126" s="318">
        <f>E1126*(21/(21-1.5))</f>
        <v>7.2102587707212678E-3</v>
      </c>
      <c r="G1126" s="318">
        <f>_xlfn.VAR.S(C1106:C1126)</f>
        <v>4.4826242501984409E-5</v>
      </c>
      <c r="H1126" s="318">
        <f>G1126*(21/(21-1))</f>
        <v>4.7067554627083635E-5</v>
      </c>
      <c r="I1126" s="320">
        <f>(SUM(C1063:C1083)*1+SUM(C1084:C1104)*2+SUM(C1105:C1125)*3)/6</f>
        <v>1.8179550840909761E-2</v>
      </c>
      <c r="J1126" s="318">
        <f>IF(C1126*O1126&lt;&gt;0,C1126,0)</f>
        <v>0</v>
      </c>
      <c r="K1126" s="318" t="str">
        <f>IF(C1126*O1126=0,"",C1126)</f>
        <v/>
      </c>
      <c r="O1126" s="318">
        <f>IF(ISBLANK(L1126),0,1)</f>
        <v>0</v>
      </c>
      <c r="P1126" s="318">
        <f>IF(ISBLANK(M1126),0,1)</f>
        <v>0</v>
      </c>
      <c r="Q1126" s="318">
        <f>O1126+P1126</f>
        <v>0</v>
      </c>
      <c r="R1126" s="318">
        <f>SUM(Q1001:Q1126)</f>
        <v>6</v>
      </c>
      <c r="S1126" s="318">
        <f>R1126/$X$2</f>
        <v>0.2608695652173913</v>
      </c>
      <c r="T1126" s="318">
        <f>IF(S1126&gt;=$X$3,1,0)</f>
        <v>0</v>
      </c>
      <c r="U1126" s="318">
        <f>O1126*T1126+P1126*T1126</f>
        <v>0</v>
      </c>
    </row>
    <row r="1127" spans="1:21" s="318" customFormat="1" x14ac:dyDescent="0.2">
      <c r="A1127" s="322">
        <v>38187</v>
      </c>
      <c r="B1127" s="321">
        <v>198.699997</v>
      </c>
      <c r="C1127" s="320">
        <f>LN(B1127/B1126)</f>
        <v>-1.145904599488652E-2</v>
      </c>
      <c r="D1127" s="320">
        <f>AVERAGE(C1107:C1127)</f>
        <v>-7.7493134244809058E-4</v>
      </c>
      <c r="E1127" s="318">
        <f>_xlfn.STDEV.S(C1107:C1127)</f>
        <v>6.3657941106409236E-3</v>
      </c>
      <c r="F1127" s="318">
        <f>E1127*(21/(21-1.5))</f>
        <v>6.8554705806902249E-3</v>
      </c>
      <c r="G1127" s="318">
        <f>_xlfn.VAR.S(C1107:C1127)</f>
        <v>4.0523334659070663E-5</v>
      </c>
      <c r="H1127" s="318">
        <f>G1127*(21/(21-1))</f>
        <v>4.2549501392024201E-5</v>
      </c>
      <c r="I1127" s="320">
        <f>(SUM(C1064:C1084)*1+SUM(C1085:C1105)*2+SUM(C1106:C1126)*3)/6</f>
        <v>1.6225854438301237E-2</v>
      </c>
      <c r="J1127" s="318">
        <f>IF(C1127*O1127&lt;&gt;0,C1127,0)</f>
        <v>0</v>
      </c>
      <c r="K1127" s="318" t="str">
        <f>IF(C1127*O1127=0,"",C1127)</f>
        <v/>
      </c>
      <c r="O1127" s="318">
        <f>IF(ISBLANK(L1127),0,1)</f>
        <v>0</v>
      </c>
      <c r="P1127" s="318">
        <f>IF(ISBLANK(M1127),0,1)</f>
        <v>0</v>
      </c>
      <c r="Q1127" s="318">
        <f>O1127+P1127</f>
        <v>0</v>
      </c>
      <c r="R1127" s="318">
        <f>SUM(Q1002:Q1127)</f>
        <v>6</v>
      </c>
      <c r="S1127" s="318">
        <f>R1127/$X$2</f>
        <v>0.2608695652173913</v>
      </c>
      <c r="T1127" s="318">
        <f>IF(S1127&gt;=$X$3,1,0)</f>
        <v>0</v>
      </c>
      <c r="U1127" s="318">
        <f>O1127*T1127+P1127*T1127</f>
        <v>0</v>
      </c>
    </row>
    <row r="1128" spans="1:21" s="318" customFormat="1" x14ac:dyDescent="0.2">
      <c r="A1128" s="322">
        <v>38188</v>
      </c>
      <c r="B1128" s="321">
        <v>198.33999600000001</v>
      </c>
      <c r="C1128" s="320">
        <f>LN(B1128/B1127)</f>
        <v>-1.8134248690435536E-3</v>
      </c>
      <c r="D1128" s="320">
        <f>AVERAGE(C1108:C1128)</f>
        <v>-6.4149695658178533E-4</v>
      </c>
      <c r="E1128" s="318">
        <f>_xlfn.STDEV.S(C1108:C1128)</f>
        <v>6.3103919613937661E-3</v>
      </c>
      <c r="F1128" s="318">
        <f>E1128*(21/(21-1.5))</f>
        <v>6.795806727654825E-3</v>
      </c>
      <c r="G1128" s="318">
        <f>_xlfn.VAR.S(C1108:C1128)</f>
        <v>3.9821046706423062E-5</v>
      </c>
      <c r="H1128" s="318">
        <f>G1128*(21/(21-1))</f>
        <v>4.1812099041744219E-5</v>
      </c>
      <c r="I1128" s="320">
        <f>(SUM(C1065:C1085)*1+SUM(C1086:C1106)*2+SUM(C1107:C1127)*3)/6</f>
        <v>6.86958858352922E-3</v>
      </c>
      <c r="J1128" s="318">
        <f>IF(C1128*O1128&lt;&gt;0,C1128,0)</f>
        <v>0</v>
      </c>
      <c r="K1128" s="318" t="str">
        <f>IF(C1128*O1128=0,"",C1128)</f>
        <v/>
      </c>
      <c r="O1128" s="318">
        <f>IF(ISBLANK(L1128),0,1)</f>
        <v>0</v>
      </c>
      <c r="P1128" s="318">
        <f>IF(ISBLANK(M1128),0,1)</f>
        <v>0</v>
      </c>
      <c r="Q1128" s="318">
        <f>O1128+P1128</f>
        <v>0</v>
      </c>
      <c r="R1128" s="318">
        <f>SUM(Q1003:Q1128)</f>
        <v>6</v>
      </c>
      <c r="S1128" s="318">
        <f>R1128/$X$2</f>
        <v>0.2608695652173913</v>
      </c>
      <c r="T1128" s="318">
        <f>IF(S1128&gt;=$X$3,1,0)</f>
        <v>0</v>
      </c>
      <c r="U1128" s="318">
        <f>O1128*T1128+P1128*T1128</f>
        <v>0</v>
      </c>
    </row>
    <row r="1129" spans="1:21" s="318" customFormat="1" x14ac:dyDescent="0.2">
      <c r="A1129" s="322">
        <v>38189</v>
      </c>
      <c r="B1129" s="321">
        <v>199.88000500000001</v>
      </c>
      <c r="C1129" s="320">
        <f>LN(B1129/B1128)</f>
        <v>7.7345019004233725E-3</v>
      </c>
      <c r="D1129" s="320">
        <f>AVERAGE(C1109:C1129)</f>
        <v>-5.9522327727668432E-5</v>
      </c>
      <c r="E1129" s="318">
        <f>_xlfn.STDEV.S(C1109:C1129)</f>
        <v>6.4987617294264329E-3</v>
      </c>
      <c r="F1129" s="318">
        <f>E1129*(21/(21-1.5))</f>
        <v>6.9986664778438502E-3</v>
      </c>
      <c r="G1129" s="318">
        <f>_xlfn.VAR.S(C1109:C1129)</f>
        <v>4.2233904015857643E-5</v>
      </c>
      <c r="H1129" s="318">
        <f>G1129*(21/(21-1))</f>
        <v>4.4345599216650525E-5</v>
      </c>
      <c r="I1129" s="320">
        <f>(SUM(C1066:C1086)*1+SUM(C1087:C1107)*2+SUM(C1108:C1128)*3)/6</f>
        <v>5.7227085876271622E-3</v>
      </c>
      <c r="J1129" s="318">
        <f>IF(C1129*O1129&lt;&gt;0,C1129,0)</f>
        <v>0</v>
      </c>
      <c r="K1129" s="318" t="str">
        <f>IF(C1129*O1129=0,"",C1129)</f>
        <v/>
      </c>
      <c r="O1129" s="318">
        <f>IF(ISBLANK(L1129),0,1)</f>
        <v>0</v>
      </c>
      <c r="P1129" s="318">
        <f>IF(ISBLANK(M1129),0,1)</f>
        <v>0</v>
      </c>
      <c r="Q1129" s="318">
        <f>O1129+P1129</f>
        <v>0</v>
      </c>
      <c r="R1129" s="318">
        <f>SUM(Q1004:Q1129)</f>
        <v>6</v>
      </c>
      <c r="S1129" s="318">
        <f>R1129/$X$2</f>
        <v>0.2608695652173913</v>
      </c>
      <c r="T1129" s="318">
        <f>IF(S1129&gt;=$X$3,1,0)</f>
        <v>0</v>
      </c>
      <c r="U1129" s="318">
        <f>O1129*T1129+P1129*T1129</f>
        <v>0</v>
      </c>
    </row>
    <row r="1130" spans="1:21" s="318" customFormat="1" x14ac:dyDescent="0.2">
      <c r="A1130" s="322">
        <v>38190</v>
      </c>
      <c r="B1130" s="321">
        <v>198.220001</v>
      </c>
      <c r="C1130" s="320">
        <f>LN(B1130/B1129)</f>
        <v>-8.3396814675510429E-3</v>
      </c>
      <c r="D1130" s="320">
        <f>AVERAGE(C1110:C1130)</f>
        <v>-8.7359331645134222E-4</v>
      </c>
      <c r="E1130" s="318">
        <f>_xlfn.STDEV.S(C1110:C1130)</f>
        <v>6.4094153438499658E-3</v>
      </c>
      <c r="F1130" s="318">
        <f>E1130*(21/(21-1.5))</f>
        <v>6.9024472933768861E-3</v>
      </c>
      <c r="G1130" s="318">
        <f>_xlfn.VAR.S(C1110:C1130)</f>
        <v>4.108060504997937E-5</v>
      </c>
      <c r="H1130" s="318">
        <f>G1130*(21/(21-1))</f>
        <v>4.313463530247834E-5</v>
      </c>
      <c r="I1130" s="320">
        <f>(SUM(C1067:C1087)*1+SUM(C1088:C1108)*2+SUM(C1109:C1129)*3)/6</f>
        <v>1.0179003404201666E-2</v>
      </c>
      <c r="J1130" s="318">
        <f>IF(C1130*O1130&lt;&gt;0,C1130,0)</f>
        <v>0</v>
      </c>
      <c r="K1130" s="318" t="str">
        <f>IF(C1130*O1130=0,"",C1130)</f>
        <v/>
      </c>
      <c r="O1130" s="318">
        <f>IF(ISBLANK(L1130),0,1)</f>
        <v>0</v>
      </c>
      <c r="P1130" s="318">
        <f>IF(ISBLANK(M1130),0,1)</f>
        <v>0</v>
      </c>
      <c r="Q1130" s="318">
        <f>O1130+P1130</f>
        <v>0</v>
      </c>
      <c r="R1130" s="318">
        <f>SUM(Q1005:Q1130)</f>
        <v>6</v>
      </c>
      <c r="S1130" s="318">
        <f>R1130/$X$2</f>
        <v>0.2608695652173913</v>
      </c>
      <c r="T1130" s="318">
        <f>IF(S1130&gt;=$X$3,1,0)</f>
        <v>0</v>
      </c>
      <c r="U1130" s="318">
        <f>O1130*T1130+P1130*T1130</f>
        <v>0</v>
      </c>
    </row>
    <row r="1131" spans="1:21" s="318" customFormat="1" x14ac:dyDescent="0.2">
      <c r="A1131" s="322">
        <v>38191</v>
      </c>
      <c r="B1131" s="321">
        <v>198.979996</v>
      </c>
      <c r="C1131" s="320">
        <f>LN(B1131/B1130)</f>
        <v>3.8267670352286178E-3</v>
      </c>
      <c r="D1131" s="320">
        <f>AVERAGE(C1111:C1131)</f>
        <v>-1.0063821838757825E-3</v>
      </c>
      <c r="E1131" s="318">
        <f>_xlfn.STDEV.S(C1111:C1131)</f>
        <v>6.2739587851327171E-3</v>
      </c>
      <c r="F1131" s="318">
        <f>E1131*(21/(21-1.5))</f>
        <v>6.7565709993736948E-3</v>
      </c>
      <c r="G1131" s="318">
        <f>_xlfn.VAR.S(C1111:C1131)</f>
        <v>3.9362558837543996E-5</v>
      </c>
      <c r="H1131" s="318">
        <f>G1131*(21/(21-1))</f>
        <v>4.1330686779421201E-5</v>
      </c>
      <c r="I1131" s="320">
        <f>(SUM(C1068:C1088)*1+SUM(C1089:C1109)*2+SUM(C1110:C1130)*3)/6</f>
        <v>5.6095749133073603E-3</v>
      </c>
      <c r="J1131" s="318">
        <f>IF(C1131*O1131&lt;&gt;0,C1131,0)</f>
        <v>0</v>
      </c>
      <c r="K1131" s="318" t="str">
        <f>IF(C1131*O1131=0,"",C1131)</f>
        <v/>
      </c>
      <c r="O1131" s="318">
        <f>IF(ISBLANK(L1131),0,1)</f>
        <v>0</v>
      </c>
      <c r="P1131" s="318">
        <f>IF(ISBLANK(M1131),0,1)</f>
        <v>0</v>
      </c>
      <c r="Q1131" s="318">
        <f>O1131+P1131</f>
        <v>0</v>
      </c>
      <c r="R1131" s="318">
        <f>SUM(Q1006:Q1131)</f>
        <v>6</v>
      </c>
      <c r="S1131" s="318">
        <f>R1131/$X$2</f>
        <v>0.2608695652173913</v>
      </c>
      <c r="T1131" s="318">
        <f>IF(S1131&gt;=$X$3,1,0)</f>
        <v>0</v>
      </c>
      <c r="U1131" s="318">
        <f>O1131*T1131+P1131*T1131</f>
        <v>0</v>
      </c>
    </row>
    <row r="1132" spans="1:21" s="318" customFormat="1" x14ac:dyDescent="0.2">
      <c r="A1132" s="322">
        <v>38194</v>
      </c>
      <c r="B1132" s="321">
        <v>198.08000200000001</v>
      </c>
      <c r="C1132" s="320">
        <f>LN(B1132/B1131)</f>
        <v>-4.533297465528786E-3</v>
      </c>
      <c r="D1132" s="320">
        <f>AVERAGE(C1112:C1132)</f>
        <v>-1.5514920643209837E-3</v>
      </c>
      <c r="E1132" s="318">
        <f>_xlfn.STDEV.S(C1112:C1132)</f>
        <v>6.0444919348699756E-3</v>
      </c>
      <c r="F1132" s="318">
        <f>E1132*(21/(21-1.5))</f>
        <v>6.5094528529368962E-3</v>
      </c>
      <c r="G1132" s="318">
        <f>_xlfn.VAR.S(C1112:C1132)</f>
        <v>3.6535882750708185E-5</v>
      </c>
      <c r="H1132" s="318">
        <f>G1132*(21/(21-1))</f>
        <v>3.8362676888243599E-5</v>
      </c>
      <c r="I1132" s="320">
        <f>(SUM(C1069:C1089)*1+SUM(C1090:C1110)*2+SUM(C1111:C1131)*3)/6</f>
        <v>4.3128533366395038E-3</v>
      </c>
      <c r="J1132" s="318">
        <f>IF(C1132*O1132&lt;&gt;0,C1132,0)</f>
        <v>0</v>
      </c>
      <c r="K1132" s="318" t="str">
        <f>IF(C1132*O1132=0,"",C1132)</f>
        <v/>
      </c>
      <c r="O1132" s="318">
        <f>IF(ISBLANK(L1132),0,1)</f>
        <v>0</v>
      </c>
      <c r="P1132" s="318">
        <f>IF(ISBLANK(M1132),0,1)</f>
        <v>0</v>
      </c>
      <c r="Q1132" s="318">
        <f>O1132+P1132</f>
        <v>0</v>
      </c>
      <c r="R1132" s="318">
        <f>SUM(Q1007:Q1132)</f>
        <v>6</v>
      </c>
      <c r="S1132" s="318">
        <f>R1132/$X$2</f>
        <v>0.2608695652173913</v>
      </c>
      <c r="T1132" s="318">
        <f>IF(S1132&gt;=$X$3,1,0)</f>
        <v>0</v>
      </c>
      <c r="U1132" s="318">
        <f>O1132*T1132+P1132*T1132</f>
        <v>0</v>
      </c>
    </row>
    <row r="1133" spans="1:21" s="318" customFormat="1" x14ac:dyDescent="0.2">
      <c r="A1133" s="322">
        <v>38195</v>
      </c>
      <c r="B1133" s="321">
        <v>198.63000500000001</v>
      </c>
      <c r="C1133" s="320">
        <f>LN(B1133/B1132)</f>
        <v>2.7728231841335021E-3</v>
      </c>
      <c r="D1133" s="320">
        <f>AVERAGE(C1113:C1133)</f>
        <v>-1.2002136060916345E-3</v>
      </c>
      <c r="E1133" s="318">
        <f>_xlfn.STDEV.S(C1113:C1133)</f>
        <v>6.072512148304508E-3</v>
      </c>
      <c r="F1133" s="318">
        <f>E1133*(21/(21-1.5))</f>
        <v>6.539628467404854E-3</v>
      </c>
      <c r="G1133" s="318">
        <f>_xlfn.VAR.S(C1113:C1133)</f>
        <v>3.6875403791305834E-5</v>
      </c>
      <c r="H1133" s="318">
        <f>G1133*(21/(21-1))</f>
        <v>3.8719173980871125E-5</v>
      </c>
      <c r="I1133" s="320">
        <f>(SUM(C1070:C1090)*1+SUM(C1091:C1111)*2+SUM(C1112:C1132)*3)/6</f>
        <v>4.856577856782035E-4</v>
      </c>
      <c r="J1133" s="318">
        <f>IF(C1133*O1133&lt;&gt;0,C1133,0)</f>
        <v>0</v>
      </c>
      <c r="K1133" s="318" t="str">
        <f>IF(C1133*O1133=0,"",C1133)</f>
        <v/>
      </c>
      <c r="O1133" s="318">
        <f>IF(ISBLANK(L1133),0,1)</f>
        <v>0</v>
      </c>
      <c r="P1133" s="318">
        <f>IF(ISBLANK(M1133),0,1)</f>
        <v>0</v>
      </c>
      <c r="Q1133" s="318">
        <f>O1133+P1133</f>
        <v>0</v>
      </c>
      <c r="R1133" s="318">
        <f>SUM(Q1008:Q1133)</f>
        <v>6</v>
      </c>
      <c r="S1133" s="318">
        <f>R1133/$X$2</f>
        <v>0.2608695652173913</v>
      </c>
      <c r="T1133" s="318">
        <f>IF(S1133&gt;=$X$3,1,0)</f>
        <v>0</v>
      </c>
      <c r="U1133" s="318">
        <f>O1133*T1133+P1133*T1133</f>
        <v>0</v>
      </c>
    </row>
    <row r="1134" spans="1:21" s="318" customFormat="1" x14ac:dyDescent="0.2">
      <c r="A1134" s="322">
        <v>38196</v>
      </c>
      <c r="B1134" s="321">
        <v>200.13000500000001</v>
      </c>
      <c r="C1134" s="320">
        <f>LN(B1134/B1133)</f>
        <v>7.5233575959987127E-3</v>
      </c>
      <c r="D1134" s="320">
        <f>AVERAGE(C1114:C1134)</f>
        <v>-9.5636963602135135E-4</v>
      </c>
      <c r="E1134" s="318">
        <f>_xlfn.STDEV.S(C1114:C1134)</f>
        <v>6.3221024997106839E-3</v>
      </c>
      <c r="F1134" s="318">
        <f>E1134*(21/(21-1.5))</f>
        <v>6.8084180766115054E-3</v>
      </c>
      <c r="G1134" s="318">
        <f>_xlfn.VAR.S(C1114:C1134)</f>
        <v>3.9968980016848077E-5</v>
      </c>
      <c r="H1134" s="318">
        <f>G1134*(21/(21-1))</f>
        <v>4.196742901769048E-5</v>
      </c>
      <c r="I1134" s="320">
        <f>(SUM(C1071:C1091)*1+SUM(C1092:C1112)*2+SUM(C1113:C1133)*3)/6</f>
        <v>2.7631967484872352E-3</v>
      </c>
      <c r="J1134" s="318">
        <f>IF(C1134*O1134&lt;&gt;0,C1134,0)</f>
        <v>0</v>
      </c>
      <c r="K1134" s="318" t="str">
        <f>IF(C1134*O1134=0,"",C1134)</f>
        <v/>
      </c>
      <c r="O1134" s="318">
        <f>IF(ISBLANK(L1134),0,1)</f>
        <v>0</v>
      </c>
      <c r="P1134" s="318">
        <f>IF(ISBLANK(M1134),0,1)</f>
        <v>0</v>
      </c>
      <c r="Q1134" s="318">
        <f>O1134+P1134</f>
        <v>0</v>
      </c>
      <c r="R1134" s="318">
        <f>SUM(Q1009:Q1134)</f>
        <v>6</v>
      </c>
      <c r="S1134" s="318">
        <f>R1134/$X$2</f>
        <v>0.2608695652173913</v>
      </c>
      <c r="T1134" s="318">
        <f>IF(S1134&gt;=$X$3,1,0)</f>
        <v>0</v>
      </c>
      <c r="U1134" s="318">
        <f>O1134*T1134+P1134*T1134</f>
        <v>0</v>
      </c>
    </row>
    <row r="1135" spans="1:21" s="318" customFormat="1" x14ac:dyDescent="0.2">
      <c r="A1135" s="322">
        <v>38197</v>
      </c>
      <c r="B1135" s="321">
        <v>202.070007</v>
      </c>
      <c r="C1135" s="320">
        <f>LN(B1135/B1134)</f>
        <v>9.6470262935710142E-3</v>
      </c>
      <c r="D1135" s="320">
        <f>AVERAGE(C1115:C1135)</f>
        <v>-5.8086916070873508E-4</v>
      </c>
      <c r="E1135" s="318">
        <f>_xlfn.STDEV.S(C1115:C1135)</f>
        <v>6.713656562574573E-3</v>
      </c>
      <c r="F1135" s="318">
        <f>E1135*(21/(21-1.5))</f>
        <v>7.2300916827726163E-3</v>
      </c>
      <c r="G1135" s="318">
        <f>_xlfn.VAR.S(C1115:C1135)</f>
        <v>4.5073184440200628E-5</v>
      </c>
      <c r="H1135" s="318">
        <f>G1135*(21/(21-1))</f>
        <v>4.7326843662210663E-5</v>
      </c>
      <c r="I1135" s="320">
        <f>(SUM(C1072:C1092)*1+SUM(C1093:C1113)*2+SUM(C1114:C1134)*3)/6</f>
        <v>8.9334943865999328E-3</v>
      </c>
      <c r="J1135" s="318">
        <f>IF(C1135*O1135&lt;&gt;0,C1135,0)</f>
        <v>0</v>
      </c>
      <c r="K1135" s="318" t="str">
        <f>IF(C1135*O1135=0,"",C1135)</f>
        <v/>
      </c>
      <c r="O1135" s="318">
        <f>IF(ISBLANK(L1135),0,1)</f>
        <v>0</v>
      </c>
      <c r="P1135" s="318">
        <f>IF(ISBLANK(M1135),0,1)</f>
        <v>0</v>
      </c>
      <c r="Q1135" s="318">
        <f>O1135+P1135</f>
        <v>0</v>
      </c>
      <c r="R1135" s="318">
        <f>SUM(Q1010:Q1135)</f>
        <v>6</v>
      </c>
      <c r="S1135" s="318">
        <f>R1135/$X$2</f>
        <v>0.2608695652173913</v>
      </c>
      <c r="T1135" s="318">
        <f>IF(S1135&gt;=$X$3,1,0)</f>
        <v>0</v>
      </c>
      <c r="U1135" s="318">
        <f>O1135*T1135+P1135*T1135</f>
        <v>0</v>
      </c>
    </row>
    <row r="1136" spans="1:21" s="318" customFormat="1" x14ac:dyDescent="0.2">
      <c r="A1136" s="322">
        <v>38198</v>
      </c>
      <c r="B1136" s="321">
        <v>201.71000699999999</v>
      </c>
      <c r="C1136" s="320">
        <f>LN(B1136/B1135)</f>
        <v>-1.7831496503375348E-3</v>
      </c>
      <c r="D1136" s="320">
        <f>AVERAGE(C1116:C1136)</f>
        <v>-1.0252599996174818E-3</v>
      </c>
      <c r="E1136" s="318">
        <f>_xlfn.STDEV.S(C1116:C1136)</f>
        <v>6.4523883349896166E-3</v>
      </c>
      <c r="F1136" s="318">
        <f>E1136*(21/(21-1.5))</f>
        <v>6.948725899219587E-3</v>
      </c>
      <c r="G1136" s="318">
        <f>_xlfn.VAR.S(C1116:C1136)</f>
        <v>4.1633315225510082E-5</v>
      </c>
      <c r="H1136" s="318">
        <f>G1136*(21/(21-1))</f>
        <v>4.3714980986785587E-5</v>
      </c>
      <c r="I1136" s="320">
        <f>(SUM(C1073:C1093)*1+SUM(C1094:C1114)*2+SUM(C1115:C1135)*3)/6</f>
        <v>1.6518880718700467E-2</v>
      </c>
      <c r="J1136" s="318">
        <f>IF(C1136*O1136&lt;&gt;0,C1136,0)</f>
        <v>0</v>
      </c>
      <c r="K1136" s="318" t="str">
        <f>IF(C1136*O1136=0,"",C1136)</f>
        <v/>
      </c>
      <c r="O1136" s="318">
        <f>IF(ISBLANK(L1136),0,1)</f>
        <v>0</v>
      </c>
      <c r="P1136" s="318">
        <f>IF(ISBLANK(M1136),0,1)</f>
        <v>0</v>
      </c>
      <c r="Q1136" s="318">
        <f>O1136+P1136</f>
        <v>0</v>
      </c>
      <c r="R1136" s="318">
        <f>SUM(Q1011:Q1136)</f>
        <v>6</v>
      </c>
      <c r="S1136" s="318">
        <f>R1136/$X$2</f>
        <v>0.2608695652173913</v>
      </c>
      <c r="T1136" s="318">
        <f>IF(S1136&gt;=$X$3,1,0)</f>
        <v>0</v>
      </c>
      <c r="U1136" s="318">
        <f>O1136*T1136+P1136*T1136</f>
        <v>0</v>
      </c>
    </row>
    <row r="1137" spans="1:21" s="318" customFormat="1" x14ac:dyDescent="0.2">
      <c r="A1137" s="322">
        <v>38201</v>
      </c>
      <c r="B1137" s="321">
        <v>202.94000199999999</v>
      </c>
      <c r="C1137" s="320">
        <f>LN(B1137/B1136)</f>
        <v>6.0793216895387919E-3</v>
      </c>
      <c r="D1137" s="320">
        <f>AVERAGE(C1117:C1137)</f>
        <v>-1.5695359947908002E-4</v>
      </c>
      <c r="E1137" s="318">
        <f>_xlfn.STDEV.S(C1117:C1137)</f>
        <v>6.0968626684688295E-3</v>
      </c>
      <c r="F1137" s="318">
        <f>E1137*(21/(21-1.5))</f>
        <v>6.5658521045048931E-3</v>
      </c>
      <c r="G1137" s="318">
        <f>_xlfn.VAR.S(C1117:C1137)</f>
        <v>3.7171734398168852E-5</v>
      </c>
      <c r="H1137" s="318">
        <f>G1137*(21/(21-1))</f>
        <v>3.9030321118077296E-5</v>
      </c>
      <c r="I1137" s="320">
        <f>(SUM(C1074:C1094)*1+SUM(C1095:C1115)*2+SUM(C1116:C1136)*3)/6</f>
        <v>1.5218445869479959E-2</v>
      </c>
      <c r="J1137" s="318">
        <f>IF(C1137*O1137&lt;&gt;0,C1137,0)</f>
        <v>0</v>
      </c>
      <c r="K1137" s="318" t="str">
        <f>IF(C1137*O1137=0,"",C1137)</f>
        <v/>
      </c>
      <c r="O1137" s="318">
        <f>IF(ISBLANK(L1137),0,1)</f>
        <v>0</v>
      </c>
      <c r="P1137" s="318">
        <f>IF(ISBLANK(M1137),0,1)</f>
        <v>0</v>
      </c>
      <c r="Q1137" s="318">
        <f>O1137+P1137</f>
        <v>0</v>
      </c>
      <c r="R1137" s="318">
        <f>SUM(Q1012:Q1137)</f>
        <v>6</v>
      </c>
      <c r="S1137" s="318">
        <f>R1137/$X$2</f>
        <v>0.2608695652173913</v>
      </c>
      <c r="T1137" s="318">
        <f>IF(S1137&gt;=$X$3,1,0)</f>
        <v>0</v>
      </c>
      <c r="U1137" s="318">
        <f>O1137*T1137+P1137*T1137</f>
        <v>0</v>
      </c>
    </row>
    <row r="1138" spans="1:21" s="318" customFormat="1" x14ac:dyDescent="0.2">
      <c r="A1138" s="322">
        <v>38202</v>
      </c>
      <c r="B1138" s="321">
        <v>204.19000199999999</v>
      </c>
      <c r="C1138" s="320">
        <f>LN(B1138/B1137)</f>
        <v>6.1405640236759712E-3</v>
      </c>
      <c r="D1138" s="320">
        <f>AVERAGE(C1118:C1138)</f>
        <v>-3.7299840092078391E-5</v>
      </c>
      <c r="E1138" s="318">
        <f>_xlfn.STDEV.S(C1118:C1138)</f>
        <v>6.1986616837438838E-3</v>
      </c>
      <c r="F1138" s="318">
        <f>E1138*(21/(21-1.5))</f>
        <v>6.6754818132626435E-3</v>
      </c>
      <c r="G1138" s="318">
        <f>_xlfn.VAR.S(C1118:C1138)</f>
        <v>3.8423406669514559E-5</v>
      </c>
      <c r="H1138" s="318">
        <f>G1138*(21/(21-1))</f>
        <v>4.0344577002990288E-5</v>
      </c>
      <c r="I1138" s="320">
        <f>(SUM(C1075:C1095)*1+SUM(C1096:C1116)*2+SUM(C1117:C1137)*3)/6</f>
        <v>2.1050548150250353E-2</v>
      </c>
      <c r="J1138" s="318">
        <f>IF(C1138*O1138&lt;&gt;0,C1138,0)</f>
        <v>0</v>
      </c>
      <c r="K1138" s="318" t="str">
        <f>IF(C1138*O1138=0,"",C1138)</f>
        <v/>
      </c>
      <c r="O1138" s="318">
        <f>IF(ISBLANK(L1138),0,1)</f>
        <v>0</v>
      </c>
      <c r="P1138" s="318">
        <f>IF(ISBLANK(M1138),0,1)</f>
        <v>0</v>
      </c>
      <c r="Q1138" s="318">
        <f>O1138+P1138</f>
        <v>0</v>
      </c>
      <c r="R1138" s="318">
        <f>SUM(Q1013:Q1138)</f>
        <v>6</v>
      </c>
      <c r="S1138" s="318">
        <f>R1138/$X$2</f>
        <v>0.2608695652173913</v>
      </c>
      <c r="T1138" s="318">
        <f>IF(S1138&gt;=$X$3,1,0)</f>
        <v>0</v>
      </c>
      <c r="U1138" s="318">
        <f>O1138*T1138+P1138*T1138</f>
        <v>0</v>
      </c>
    </row>
    <row r="1139" spans="1:21" s="318" customFormat="1" x14ac:dyDescent="0.2">
      <c r="A1139" s="322">
        <v>38203</v>
      </c>
      <c r="B1139" s="321">
        <v>203.13999899999999</v>
      </c>
      <c r="C1139" s="320">
        <f>LN(B1139/B1138)</f>
        <v>-5.1555511411005622E-3</v>
      </c>
      <c r="D1139" s="320">
        <f>AVERAGE(C1119:C1139)</f>
        <v>-3.3869358703789469E-4</v>
      </c>
      <c r="E1139" s="318">
        <f>_xlfn.STDEV.S(C1119:C1139)</f>
        <v>6.2900336432307321E-3</v>
      </c>
      <c r="F1139" s="318">
        <f>E1139*(21/(21-1.5))</f>
        <v>6.7738823850177115E-3</v>
      </c>
      <c r="G1139" s="318">
        <f>_xlfn.VAR.S(C1119:C1139)</f>
        <v>3.9564523232974481E-5</v>
      </c>
      <c r="H1139" s="318">
        <f>G1139*(21/(21-1))</f>
        <v>4.1542749394623209E-5</v>
      </c>
      <c r="I1139" s="320">
        <f>(SUM(C1076:C1096)*1+SUM(C1097:C1117)*2+SUM(C1118:C1138)*3)/6</f>
        <v>2.1357663526578714E-2</v>
      </c>
      <c r="J1139" s="318">
        <f>IF(C1139*O1139&lt;&gt;0,C1139,0)</f>
        <v>0</v>
      </c>
      <c r="K1139" s="318" t="str">
        <f>IF(C1139*O1139=0,"",C1139)</f>
        <v/>
      </c>
      <c r="O1139" s="318">
        <f>IF(ISBLANK(L1139),0,1)</f>
        <v>0</v>
      </c>
      <c r="P1139" s="318">
        <f>IF(ISBLANK(M1139),0,1)</f>
        <v>0</v>
      </c>
      <c r="Q1139" s="318">
        <f>O1139+P1139</f>
        <v>0</v>
      </c>
      <c r="R1139" s="318">
        <f>SUM(Q1014:Q1139)</f>
        <v>6</v>
      </c>
      <c r="S1139" s="318">
        <f>R1139/$X$2</f>
        <v>0.2608695652173913</v>
      </c>
      <c r="T1139" s="318">
        <f>IF(S1139&gt;=$X$3,1,0)</f>
        <v>0</v>
      </c>
      <c r="U1139" s="318">
        <f>O1139*T1139+P1139*T1139</f>
        <v>0</v>
      </c>
    </row>
    <row r="1140" spans="1:21" s="318" customFormat="1" x14ac:dyDescent="0.2">
      <c r="A1140" s="322">
        <v>38204</v>
      </c>
      <c r="B1140" s="321">
        <v>200.929993</v>
      </c>
      <c r="C1140" s="320">
        <f>LN(B1140/B1139)</f>
        <v>-1.0938837730183854E-2</v>
      </c>
      <c r="D1140" s="320">
        <f>AVERAGE(C1120:C1140)</f>
        <v>-2.8825774035199151E-4</v>
      </c>
      <c r="E1140" s="318">
        <f>_xlfn.STDEV.S(C1120:C1140)</f>
        <v>6.1954051380689028E-3</v>
      </c>
      <c r="F1140" s="318">
        <f>E1140*(21/(21-1.5))</f>
        <v>6.671974764074203E-3</v>
      </c>
      <c r="G1140" s="318">
        <f>_xlfn.VAR.S(C1120:C1140)</f>
        <v>3.8383044824810559E-5</v>
      </c>
      <c r="H1140" s="318">
        <f>G1140*(21/(21-1))</f>
        <v>4.0302197066051087E-5</v>
      </c>
      <c r="I1140" s="320">
        <f>(SUM(C1077:C1097)*1+SUM(C1098:C1118)*2+SUM(C1119:C1139)*3)/6</f>
        <v>1.5184840040537648E-2</v>
      </c>
      <c r="J1140" s="318">
        <f>IF(C1140*O1140&lt;&gt;0,C1140,0)</f>
        <v>0</v>
      </c>
      <c r="K1140" s="318" t="str">
        <f>IF(C1140*O1140=0,"",C1140)</f>
        <v/>
      </c>
      <c r="O1140" s="318">
        <f>IF(ISBLANK(L1140),0,1)</f>
        <v>0</v>
      </c>
      <c r="P1140" s="318">
        <f>IF(ISBLANK(M1140),0,1)</f>
        <v>0</v>
      </c>
      <c r="Q1140" s="318">
        <f>O1140+P1140</f>
        <v>0</v>
      </c>
      <c r="R1140" s="318">
        <f>SUM(Q1015:Q1140)</f>
        <v>6</v>
      </c>
      <c r="S1140" s="318">
        <f>R1140/$X$2</f>
        <v>0.2608695652173913</v>
      </c>
      <c r="T1140" s="318">
        <f>IF(S1140&gt;=$X$3,1,0)</f>
        <v>0</v>
      </c>
      <c r="U1140" s="318">
        <f>O1140*T1140+P1140*T1140</f>
        <v>0</v>
      </c>
    </row>
    <row r="1141" spans="1:21" s="318" customFormat="1" x14ac:dyDescent="0.2">
      <c r="A1141" s="322">
        <v>38205</v>
      </c>
      <c r="B1141" s="321">
        <v>196.479996</v>
      </c>
      <c r="C1141" s="320">
        <f>LN(B1141/B1140)</f>
        <v>-2.2395929257986499E-2</v>
      </c>
      <c r="D1141" s="320">
        <f>AVERAGE(C1121:C1141)</f>
        <v>-1.3500216616662316E-3</v>
      </c>
      <c r="E1141" s="318">
        <f>_xlfn.STDEV.S(C1121:C1141)</f>
        <v>7.8507960742841276E-3</v>
      </c>
      <c r="F1141" s="318">
        <f>E1141*(21/(21-1.5))</f>
        <v>8.4547034646136748E-3</v>
      </c>
      <c r="G1141" s="318">
        <f>_xlfn.VAR.S(C1121:C1141)</f>
        <v>6.1634998999995059E-5</v>
      </c>
      <c r="H1141" s="318">
        <f>G1141*(21/(21-1))</f>
        <v>6.4716748949994818E-5</v>
      </c>
      <c r="I1141" s="320">
        <f>(SUM(C1078:C1098)*1+SUM(C1099:C1119)*2+SUM(C1120:C1140)*3)/6</f>
        <v>1.1123556906169939E-2</v>
      </c>
      <c r="J1141" s="318">
        <f>IF(C1141*O1141&lt;&gt;0,C1141,0)</f>
        <v>0</v>
      </c>
      <c r="K1141" s="318" t="str">
        <f>IF(C1141*O1141=0,"",C1141)</f>
        <v/>
      </c>
      <c r="O1141" s="318">
        <f>IF(ISBLANK(L1141),0,1)</f>
        <v>0</v>
      </c>
      <c r="P1141" s="318">
        <f>IF(ISBLANK(M1141),0,1)</f>
        <v>0</v>
      </c>
      <c r="Q1141" s="318">
        <f>O1141+P1141</f>
        <v>0</v>
      </c>
      <c r="R1141" s="318">
        <f>SUM(Q1016:Q1141)</f>
        <v>6</v>
      </c>
      <c r="S1141" s="318">
        <f>R1141/$X$2</f>
        <v>0.2608695652173913</v>
      </c>
      <c r="T1141" s="318">
        <f>IF(S1141&gt;=$X$3,1,0)</f>
        <v>0</v>
      </c>
      <c r="U1141" s="318">
        <f>O1141*T1141+P1141*T1141</f>
        <v>0</v>
      </c>
    </row>
    <row r="1142" spans="1:21" s="318" customFormat="1" x14ac:dyDescent="0.2">
      <c r="A1142" s="322">
        <v>38208</v>
      </c>
      <c r="B1142" s="321">
        <v>194.699997</v>
      </c>
      <c r="C1142" s="320">
        <f>LN(B1142/B1141)</f>
        <v>-9.1007276306378573E-3</v>
      </c>
      <c r="D1142" s="320">
        <f>AVERAGE(C1122:C1142)</f>
        <v>-1.8163600652722986E-3</v>
      </c>
      <c r="E1142" s="318">
        <f>_xlfn.STDEV.S(C1122:C1142)</f>
        <v>8.0125998325984143E-3</v>
      </c>
      <c r="F1142" s="318">
        <f>E1142*(21/(21-1.5))</f>
        <v>8.6289536658752143E-3</v>
      </c>
      <c r="G1142" s="318">
        <f>_xlfn.VAR.S(C1122:C1142)</f>
        <v>6.4201756077356123E-5</v>
      </c>
      <c r="H1142" s="318">
        <f>G1142*(21/(21-1))</f>
        <v>6.7411843881223928E-5</v>
      </c>
      <c r="I1142" s="320">
        <f>(SUM(C1079:C1099)*1+SUM(C1100:C1120)*2+SUM(C1121:C1141)*3)/6</f>
        <v>2.9800229416527177E-3</v>
      </c>
      <c r="J1142" s="318">
        <f>IF(C1142*O1142&lt;&gt;0,C1142,0)</f>
        <v>0</v>
      </c>
      <c r="K1142" s="318" t="str">
        <f>IF(C1142*O1142=0,"",C1142)</f>
        <v/>
      </c>
      <c r="O1142" s="318">
        <f>IF(ISBLANK(L1142),0,1)</f>
        <v>0</v>
      </c>
      <c r="P1142" s="318">
        <f>IF(ISBLANK(M1142),0,1)</f>
        <v>0</v>
      </c>
      <c r="Q1142" s="318">
        <f>O1142+P1142</f>
        <v>0</v>
      </c>
      <c r="R1142" s="318">
        <f>SUM(Q1017:Q1142)</f>
        <v>6</v>
      </c>
      <c r="S1142" s="318">
        <f>R1142/$X$2</f>
        <v>0.2608695652173913</v>
      </c>
      <c r="T1142" s="318">
        <f>IF(S1142&gt;=$X$3,1,0)</f>
        <v>0</v>
      </c>
      <c r="U1142" s="318">
        <f>O1142*T1142+P1142*T1142</f>
        <v>0</v>
      </c>
    </row>
    <row r="1143" spans="1:21" s="318" customFormat="1" x14ac:dyDescent="0.2">
      <c r="A1143" s="322">
        <v>38209</v>
      </c>
      <c r="B1143" s="321">
        <v>196.470001</v>
      </c>
      <c r="C1143" s="320">
        <f>LN(B1143/B1142)</f>
        <v>9.0498560180742108E-3</v>
      </c>
      <c r="D1143" s="320">
        <f>AVERAGE(C1123:C1143)</f>
        <v>-1.1139031901547501E-3</v>
      </c>
      <c r="E1143" s="318">
        <f>_xlfn.STDEV.S(C1123:C1143)</f>
        <v>8.2965391885390025E-3</v>
      </c>
      <c r="F1143" s="318">
        <f>E1143*(21/(21-1.5))</f>
        <v>8.9347345107343105E-3</v>
      </c>
      <c r="G1143" s="318">
        <f>_xlfn.VAR.S(C1123:C1143)</f>
        <v>6.883256250696342E-5</v>
      </c>
      <c r="H1143" s="318">
        <f>G1143*(21/(21-1))</f>
        <v>7.2274190632311592E-5</v>
      </c>
      <c r="I1143" s="320">
        <f>(SUM(C1080:C1100)*1+SUM(C1101:C1121)*2+SUM(C1122:C1142)*3)/6</f>
        <v>3.5466492880447099E-3</v>
      </c>
      <c r="J1143" s="318">
        <f>IF(C1143*O1143&lt;&gt;0,C1143,0)</f>
        <v>0</v>
      </c>
      <c r="K1143" s="318" t="str">
        <f>IF(C1143*O1143=0,"",C1143)</f>
        <v/>
      </c>
      <c r="O1143" s="318">
        <f>IF(ISBLANK(L1143),0,1)</f>
        <v>0</v>
      </c>
      <c r="P1143" s="318">
        <f>IF(ISBLANK(M1143),0,1)</f>
        <v>0</v>
      </c>
      <c r="Q1143" s="318">
        <f>O1143+P1143</f>
        <v>0</v>
      </c>
      <c r="R1143" s="318">
        <f>SUM(Q1018:Q1143)</f>
        <v>6</v>
      </c>
      <c r="S1143" s="318">
        <f>R1143/$X$2</f>
        <v>0.2608695652173913</v>
      </c>
      <c r="T1143" s="318">
        <f>IF(S1143&gt;=$X$3,1,0)</f>
        <v>0</v>
      </c>
      <c r="U1143" s="318">
        <f>O1143*T1143+P1143*T1143</f>
        <v>0</v>
      </c>
    </row>
    <row r="1144" spans="1:21" s="318" customFormat="1" x14ac:dyDescent="0.2">
      <c r="A1144" s="322">
        <v>38210</v>
      </c>
      <c r="B1144" s="321">
        <v>194.240005</v>
      </c>
      <c r="C1144" s="320">
        <f>LN(B1144/B1143)</f>
        <v>-1.1415219375423492E-2</v>
      </c>
      <c r="D1144" s="320">
        <f>AVERAGE(C1124:C1144)</f>
        <v>-1.8394502884026612E-3</v>
      </c>
      <c r="E1144" s="318">
        <f>_xlfn.STDEV.S(C1124:C1144)</f>
        <v>8.5069314195123369E-3</v>
      </c>
      <c r="F1144" s="318">
        <f>E1144*(21/(21-1.5))</f>
        <v>9.1613107594748239E-3</v>
      </c>
      <c r="G1144" s="318">
        <f>_xlfn.VAR.S(C1124:C1144)</f>
        <v>7.2367882176286197E-5</v>
      </c>
      <c r="H1144" s="318">
        <f>G1144*(21/(21-1))</f>
        <v>7.5986276285100511E-5</v>
      </c>
      <c r="I1144" s="320">
        <f>(SUM(C1081:C1101)*1+SUM(C1102:C1122)*2+SUM(C1123:C1143)*3)/6</f>
        <v>6.0478141793888036E-3</v>
      </c>
      <c r="J1144" s="318">
        <f>IF(C1144*O1144&lt;&gt;0,C1144,0)</f>
        <v>0</v>
      </c>
      <c r="K1144" s="318" t="str">
        <f>IF(C1144*O1144=0,"",C1144)</f>
        <v/>
      </c>
      <c r="O1144" s="318">
        <f>IF(ISBLANK(L1144),0,1)</f>
        <v>0</v>
      </c>
      <c r="P1144" s="318">
        <f>IF(ISBLANK(M1144),0,1)</f>
        <v>0</v>
      </c>
      <c r="Q1144" s="318">
        <f>O1144+P1144</f>
        <v>0</v>
      </c>
      <c r="R1144" s="318">
        <f>SUM(Q1019:Q1144)</f>
        <v>6</v>
      </c>
      <c r="S1144" s="318">
        <f>R1144/$X$2</f>
        <v>0.2608695652173913</v>
      </c>
      <c r="T1144" s="318">
        <f>IF(S1144&gt;=$X$3,1,0)</f>
        <v>0</v>
      </c>
      <c r="U1144" s="318">
        <f>O1144*T1144+P1144*T1144</f>
        <v>0</v>
      </c>
    </row>
    <row r="1145" spans="1:21" s="318" customFormat="1" x14ac:dyDescent="0.2">
      <c r="A1145" s="322">
        <v>38211</v>
      </c>
      <c r="B1145" s="321">
        <v>196.05999800000001</v>
      </c>
      <c r="C1145" s="320">
        <f>LN(B1145/B1144)</f>
        <v>9.3261910201371066E-3</v>
      </c>
      <c r="D1145" s="320">
        <f>AVERAGE(C1125:C1145)</f>
        <v>-1.1422997464644938E-3</v>
      </c>
      <c r="E1145" s="318">
        <f>_xlfn.STDEV.S(C1125:C1145)</f>
        <v>8.8026998789695766E-3</v>
      </c>
      <c r="F1145" s="318">
        <f>E1145*(21/(21-1.5))</f>
        <v>9.479830638890312E-3</v>
      </c>
      <c r="G1145" s="318">
        <f>_xlfn.VAR.S(C1125:C1145)</f>
        <v>7.7487525159211011E-5</v>
      </c>
      <c r="H1145" s="318">
        <f>G1145*(21/(21-1))</f>
        <v>8.136190141717156E-5</v>
      </c>
      <c r="I1145" s="320">
        <f>(SUM(C1082:C1102)*1+SUM(C1103:C1123)*2+SUM(C1124:C1144)*3)/6</f>
        <v>1.271791264465157E-3</v>
      </c>
      <c r="J1145" s="318">
        <f>IF(C1145*O1145&lt;&gt;0,C1145,0)</f>
        <v>0</v>
      </c>
      <c r="K1145" s="318" t="str">
        <f>IF(C1145*O1145=0,"",C1145)</f>
        <v/>
      </c>
      <c r="O1145" s="318">
        <f>IF(ISBLANK(L1145),0,1)</f>
        <v>0</v>
      </c>
      <c r="P1145" s="318">
        <f>IF(ISBLANK(M1145),0,1)</f>
        <v>0</v>
      </c>
      <c r="Q1145" s="318">
        <f>O1145+P1145</f>
        <v>0</v>
      </c>
      <c r="R1145" s="318">
        <f>SUM(Q1020:Q1145)</f>
        <v>6</v>
      </c>
      <c r="S1145" s="318">
        <f>R1145/$X$2</f>
        <v>0.2608695652173913</v>
      </c>
      <c r="T1145" s="318">
        <f>IF(S1145&gt;=$X$3,1,0)</f>
        <v>0</v>
      </c>
      <c r="U1145" s="318">
        <f>O1145*T1145+P1145*T1145</f>
        <v>0</v>
      </c>
    </row>
    <row r="1146" spans="1:21" s="318" customFormat="1" x14ac:dyDescent="0.2">
      <c r="A1146" s="322">
        <v>38212</v>
      </c>
      <c r="B1146" s="321">
        <v>197.66999799999999</v>
      </c>
      <c r="C1146" s="320">
        <f>LN(B1146/B1145)</f>
        <v>8.1782388433438227E-3</v>
      </c>
      <c r="D1146" s="320">
        <f>AVERAGE(C1126:C1146)</f>
        <v>-8.9255656518150411E-4</v>
      </c>
      <c r="E1146" s="318">
        <f>_xlfn.STDEV.S(C1126:C1146)</f>
        <v>8.9963879365587852E-3</v>
      </c>
      <c r="F1146" s="318">
        <f>E1146*(21/(21-1.5))</f>
        <v>9.6884177778325375E-3</v>
      </c>
      <c r="G1146" s="318">
        <f>_xlfn.VAR.S(C1126:C1146)</f>
        <v>8.093499590506044E-5</v>
      </c>
      <c r="H1146" s="318">
        <f>G1146*(21/(21-1))</f>
        <v>8.4981745700313461E-5</v>
      </c>
      <c r="I1146" s="320">
        <f>(SUM(C1083:C1103)*1+SUM(C1104:C1124)*2+SUM(C1125:C1145)*3)/6</f>
        <v>4.7782586519420495E-3</v>
      </c>
      <c r="J1146" s="318">
        <f>IF(C1146*O1146&lt;&gt;0,C1146,0)</f>
        <v>0</v>
      </c>
      <c r="K1146" s="318" t="str">
        <f>IF(C1146*O1146=0,"",C1146)</f>
        <v/>
      </c>
      <c r="O1146" s="318">
        <f>IF(ISBLANK(L1146),0,1)</f>
        <v>0</v>
      </c>
      <c r="P1146" s="318">
        <f>IF(ISBLANK(M1146),0,1)</f>
        <v>0</v>
      </c>
      <c r="Q1146" s="318">
        <f>O1146+P1146</f>
        <v>0</v>
      </c>
      <c r="R1146" s="318">
        <f>SUM(Q1021:Q1146)</f>
        <v>6</v>
      </c>
      <c r="S1146" s="318">
        <f>R1146/$X$2</f>
        <v>0.2608695652173913</v>
      </c>
      <c r="T1146" s="318">
        <f>IF(S1146&gt;=$X$3,1,0)</f>
        <v>0</v>
      </c>
      <c r="U1146" s="318">
        <f>O1146*T1146+P1146*T1146</f>
        <v>0</v>
      </c>
    </row>
    <row r="1147" spans="1:21" s="318" customFormat="1" x14ac:dyDescent="0.2">
      <c r="A1147" s="322">
        <v>38215</v>
      </c>
      <c r="B1147" s="321">
        <v>198.229996</v>
      </c>
      <c r="C1147" s="320">
        <f>LN(B1147/B1146)</f>
        <v>2.8289890475741123E-3</v>
      </c>
      <c r="D1147" s="320">
        <f>AVERAGE(C1127:C1147)</f>
        <v>-6.5843942528478452E-4</v>
      </c>
      <c r="E1147" s="318">
        <f>_xlfn.STDEV.S(C1127:C1147)</f>
        <v>9.0276546568466409E-3</v>
      </c>
      <c r="F1147" s="318">
        <f>E1147*(21/(21-1.5))</f>
        <v>9.7220896304502282E-3</v>
      </c>
      <c r="G1147" s="318">
        <f>_xlfn.VAR.S(C1127:C1147)</f>
        <v>8.1498548603284841E-5</v>
      </c>
      <c r="H1147" s="318">
        <f>G1147*(21/(21-1))</f>
        <v>8.5573476033449085E-5</v>
      </c>
      <c r="I1147" s="320">
        <f>(SUM(C1084:C1104)*1+SUM(C1105:C1125)*2+SUM(C1126:C1146)*3)/6</f>
        <v>7.1360695886190139E-3</v>
      </c>
      <c r="J1147" s="318">
        <f>IF(C1147*O1147&lt;&gt;0,C1147,0)</f>
        <v>0</v>
      </c>
      <c r="K1147" s="318" t="str">
        <f>IF(C1147*O1147=0,"",C1147)</f>
        <v/>
      </c>
      <c r="O1147" s="318">
        <f>IF(ISBLANK(L1147),0,1)</f>
        <v>0</v>
      </c>
      <c r="P1147" s="318">
        <f>IF(ISBLANK(M1147),0,1)</f>
        <v>0</v>
      </c>
      <c r="Q1147" s="318">
        <f>O1147+P1147</f>
        <v>0</v>
      </c>
      <c r="R1147" s="318">
        <f>SUM(Q1022:Q1147)</f>
        <v>6</v>
      </c>
      <c r="S1147" s="318">
        <f>R1147/$X$2</f>
        <v>0.2608695652173913</v>
      </c>
      <c r="T1147" s="318">
        <f>IF(S1147&gt;=$X$3,1,0)</f>
        <v>0</v>
      </c>
      <c r="U1147" s="318">
        <f>O1147*T1147+P1147*T1147</f>
        <v>0</v>
      </c>
    </row>
    <row r="1148" spans="1:21" s="318" customFormat="1" x14ac:dyDescent="0.2">
      <c r="A1148" s="322">
        <v>38216</v>
      </c>
      <c r="B1148" s="321">
        <v>200.30999800000001</v>
      </c>
      <c r="C1148" s="320">
        <f>LN(B1148/B1147)</f>
        <v>1.0438204029824271E-2</v>
      </c>
      <c r="D1148" s="320">
        <f>AVERAGE(C1128:C1148)</f>
        <v>3.842867663681108E-4</v>
      </c>
      <c r="E1148" s="318">
        <f>_xlfn.STDEV.S(C1128:C1148)</f>
        <v>8.9822617687257619E-3</v>
      </c>
      <c r="F1148" s="318">
        <f>E1148*(21/(21-1.5))</f>
        <v>9.6732049817046667E-3</v>
      </c>
      <c r="G1148" s="318">
        <f>_xlfn.VAR.S(C1128:C1148)</f>
        <v>8.0681026481912456E-5</v>
      </c>
      <c r="H1148" s="318">
        <f>G1148*(21/(21-1))</f>
        <v>8.4715077806008087E-5</v>
      </c>
      <c r="I1148" s="320">
        <f>(SUM(C1085:C1105)*1+SUM(C1106:C1126)*2+SUM(C1127:C1147)*3)/6</f>
        <v>7.8547359471318901E-3</v>
      </c>
      <c r="J1148" s="318">
        <f>IF(C1148*O1148&lt;&gt;0,C1148,0)</f>
        <v>0</v>
      </c>
      <c r="K1148" s="318" t="str">
        <f>IF(C1148*O1148=0,"",C1148)</f>
        <v/>
      </c>
      <c r="O1148" s="318">
        <f>IF(ISBLANK(L1148),0,1)</f>
        <v>0</v>
      </c>
      <c r="P1148" s="318">
        <f>IF(ISBLANK(M1148),0,1)</f>
        <v>0</v>
      </c>
      <c r="Q1148" s="318">
        <f>O1148+P1148</f>
        <v>0</v>
      </c>
      <c r="R1148" s="318">
        <f>SUM(Q1023:Q1148)</f>
        <v>6</v>
      </c>
      <c r="S1148" s="318">
        <f>R1148/$X$2</f>
        <v>0.2608695652173913</v>
      </c>
      <c r="T1148" s="318">
        <f>IF(S1148&gt;=$X$3,1,0)</f>
        <v>0</v>
      </c>
      <c r="U1148" s="318">
        <f>O1148*T1148+P1148*T1148</f>
        <v>0</v>
      </c>
    </row>
    <row r="1149" spans="1:21" s="318" customFormat="1" x14ac:dyDescent="0.2">
      <c r="A1149" s="322">
        <v>38217</v>
      </c>
      <c r="B1149" s="321">
        <v>199.58000200000001</v>
      </c>
      <c r="C1149" s="320">
        <f>LN(B1149/B1148)</f>
        <v>-3.65098807615253E-3</v>
      </c>
      <c r="D1149" s="320">
        <f>AVERAGE(C1129:C1149)</f>
        <v>2.967837565057786E-4</v>
      </c>
      <c r="E1149" s="318">
        <f>_xlfn.STDEV.S(C1129:C1149)</f>
        <v>9.0136375674559691E-3</v>
      </c>
      <c r="F1149" s="318">
        <f>E1149*(21/(21-1.5))</f>
        <v>9.7069943034141203E-3</v>
      </c>
      <c r="G1149" s="318">
        <f>_xlfn.VAR.S(C1129:C1149)</f>
        <v>8.1245662197453554E-5</v>
      </c>
      <c r="H1149" s="318">
        <f>G1149*(21/(21-1))</f>
        <v>8.5307945307326233E-5</v>
      </c>
      <c r="I1149" s="320">
        <f>(SUM(C1086:C1106)*1+SUM(C1107:C1127)*2+SUM(C1128:C1148)*3)/6</f>
        <v>1.121467002534754E-2</v>
      </c>
      <c r="J1149" s="318">
        <f>IF(C1149*O1149&lt;&gt;0,C1149,0)</f>
        <v>0</v>
      </c>
      <c r="K1149" s="318" t="str">
        <f>IF(C1149*O1149=0,"",C1149)</f>
        <v/>
      </c>
      <c r="O1149" s="318">
        <f>IF(ISBLANK(L1149),0,1)</f>
        <v>0</v>
      </c>
      <c r="P1149" s="318">
        <f>IF(ISBLANK(M1149),0,1)</f>
        <v>0</v>
      </c>
      <c r="Q1149" s="318">
        <f>O1149+P1149</f>
        <v>0</v>
      </c>
      <c r="R1149" s="318">
        <f>SUM(Q1024:Q1149)</f>
        <v>6</v>
      </c>
      <c r="S1149" s="318">
        <f>R1149/$X$2</f>
        <v>0.2608695652173913</v>
      </c>
      <c r="T1149" s="318">
        <f>IF(S1149&gt;=$X$3,1,0)</f>
        <v>0</v>
      </c>
      <c r="U1149" s="318">
        <f>O1149*T1149+P1149*T1149</f>
        <v>0</v>
      </c>
    </row>
    <row r="1150" spans="1:21" s="318" customFormat="1" x14ac:dyDescent="0.2">
      <c r="A1150" s="322">
        <v>38218</v>
      </c>
      <c r="B1150" s="321">
        <v>200.779999</v>
      </c>
      <c r="C1150" s="320">
        <f>LN(B1150/B1149)</f>
        <v>5.9946078055940271E-3</v>
      </c>
      <c r="D1150" s="320">
        <f>AVERAGE(C1130:C1150)</f>
        <v>2.1393165675200014E-4</v>
      </c>
      <c r="E1150" s="318">
        <f>_xlfn.STDEV.S(C1130:C1150)</f>
        <v>8.9496218852417805E-3</v>
      </c>
      <c r="F1150" s="318">
        <f>E1150*(21/(21-1.5))</f>
        <v>9.6380543379526867E-3</v>
      </c>
      <c r="G1150" s="318">
        <f>_xlfn.VAR.S(C1130:C1150)</f>
        <v>8.0095731888798628E-5</v>
      </c>
      <c r="H1150" s="318">
        <f>G1150*(21/(21-1))</f>
        <v>8.4100518483238559E-5</v>
      </c>
      <c r="I1150" s="320">
        <f>(SUM(C1087:C1107)*1+SUM(C1108:C1128)*2+SUM(C1129:C1149)*3)/6</f>
        <v>1.071898708174506E-2</v>
      </c>
      <c r="J1150" s="318">
        <f>IF(C1150*O1150&lt;&gt;0,C1150,0)</f>
        <v>0</v>
      </c>
      <c r="K1150" s="318" t="str">
        <f>IF(C1150*O1150=0,"",C1150)</f>
        <v/>
      </c>
      <c r="O1150" s="318">
        <f>IF(ISBLANK(L1150),0,1)</f>
        <v>0</v>
      </c>
      <c r="P1150" s="318">
        <f>IF(ISBLANK(M1150),0,1)</f>
        <v>0</v>
      </c>
      <c r="Q1150" s="318">
        <f>O1150+P1150</f>
        <v>0</v>
      </c>
      <c r="R1150" s="318">
        <f>SUM(Q1025:Q1150)</f>
        <v>6</v>
      </c>
      <c r="S1150" s="318">
        <f>R1150/$X$2</f>
        <v>0.2608695652173913</v>
      </c>
      <c r="T1150" s="318">
        <f>IF(S1150&gt;=$X$3,1,0)</f>
        <v>0</v>
      </c>
      <c r="U1150" s="318">
        <f>O1150*T1150+P1150*T1150</f>
        <v>0</v>
      </c>
    </row>
    <row r="1151" spans="1:21" s="318" customFormat="1" x14ac:dyDescent="0.2">
      <c r="A1151" s="322">
        <v>38219</v>
      </c>
      <c r="B1151" s="321">
        <v>200.970001</v>
      </c>
      <c r="C1151" s="320">
        <f>LN(B1151/B1150)</f>
        <v>9.4587188134808429E-4</v>
      </c>
      <c r="D1151" s="320">
        <f>AVERAGE(C1131:C1151)</f>
        <v>6.5610086384243471E-4</v>
      </c>
      <c r="E1151" s="318">
        <f>_xlfn.STDEV.S(C1131:C1151)</f>
        <v>8.7326407547385874E-3</v>
      </c>
      <c r="F1151" s="318">
        <f>E1151*(21/(21-1.5))</f>
        <v>9.4043823512569395E-3</v>
      </c>
      <c r="G1151" s="318">
        <f>_xlfn.VAR.S(C1131:C1151)</f>
        <v>7.6259014551321319E-5</v>
      </c>
      <c r="H1151" s="318">
        <f>G1151*(21/(21-1))</f>
        <v>8.0071965278887393E-5</v>
      </c>
      <c r="I1151" s="320">
        <f>(SUM(C1088:C1108)*1+SUM(C1109:C1129)*2+SUM(C1130:C1150)*3)/6</f>
        <v>1.1295786746923137E-2</v>
      </c>
      <c r="J1151" s="318">
        <f>IF(C1151*O1151&lt;&gt;0,C1151,0)</f>
        <v>0</v>
      </c>
      <c r="K1151" s="318" t="str">
        <f>IF(C1151*O1151=0,"",C1151)</f>
        <v/>
      </c>
      <c r="O1151" s="318">
        <f>IF(ISBLANK(L1151),0,1)</f>
        <v>0</v>
      </c>
      <c r="P1151" s="318">
        <f>IF(ISBLANK(M1151),0,1)</f>
        <v>0</v>
      </c>
      <c r="Q1151" s="318">
        <f>O1151+P1151</f>
        <v>0</v>
      </c>
      <c r="R1151" s="318">
        <f>SUM(Q1026:Q1151)</f>
        <v>6</v>
      </c>
      <c r="S1151" s="318">
        <f>R1151/$X$2</f>
        <v>0.2608695652173913</v>
      </c>
      <c r="T1151" s="318">
        <f>IF(S1151&gt;=$X$3,1,0)</f>
        <v>0</v>
      </c>
      <c r="U1151" s="318">
        <f>O1151*T1151+P1151*T1151</f>
        <v>0</v>
      </c>
    </row>
    <row r="1152" spans="1:21" s="318" customFormat="1" x14ac:dyDescent="0.2">
      <c r="A1152" s="322">
        <v>38222</v>
      </c>
      <c r="B1152" s="321">
        <v>202.86000100000001</v>
      </c>
      <c r="C1152" s="320">
        <f>LN(B1152/B1151)</f>
        <v>9.3604427132048581E-3</v>
      </c>
      <c r="D1152" s="320">
        <f>AVERAGE(C1132:C1152)</f>
        <v>9.1960922946035084E-4</v>
      </c>
      <c r="E1152" s="318">
        <f>_xlfn.STDEV.S(C1132:C1152)</f>
        <v>8.9146917059785436E-3</v>
      </c>
      <c r="F1152" s="318">
        <f>E1152*(21/(21-1.5))</f>
        <v>9.6004372218230459E-3</v>
      </c>
      <c r="G1152" s="318">
        <f>_xlfn.VAR.S(C1132:C1152)</f>
        <v>7.9471728212642624E-5</v>
      </c>
      <c r="H1152" s="318">
        <f>G1152*(21/(21-1))</f>
        <v>8.3445314623274765E-5</v>
      </c>
      <c r="I1152" s="320">
        <f>(SUM(C1089:C1109)*1+SUM(C1110:C1130)*2+SUM(C1131:C1151)*3)/6</f>
        <v>1.1452742385563671E-2</v>
      </c>
      <c r="J1152" s="318">
        <f>IF(C1152*O1152&lt;&gt;0,C1152,0)</f>
        <v>0</v>
      </c>
      <c r="K1152" s="318" t="str">
        <f>IF(C1152*O1152=0,"",C1152)</f>
        <v/>
      </c>
      <c r="O1152" s="318">
        <f>IF(ISBLANK(L1152),0,1)</f>
        <v>0</v>
      </c>
      <c r="P1152" s="318">
        <f>IF(ISBLANK(M1152),0,1)</f>
        <v>0</v>
      </c>
      <c r="Q1152" s="318">
        <f>O1152+P1152</f>
        <v>0</v>
      </c>
      <c r="R1152" s="318">
        <f>SUM(Q1027:Q1152)</f>
        <v>6</v>
      </c>
      <c r="S1152" s="318">
        <f>R1152/$X$2</f>
        <v>0.2608695652173913</v>
      </c>
      <c r="T1152" s="318">
        <f>IF(S1152&gt;=$X$3,1,0)</f>
        <v>0</v>
      </c>
      <c r="U1152" s="318">
        <f>O1152*T1152+P1152*T1152</f>
        <v>0</v>
      </c>
    </row>
    <row r="1153" spans="1:21" s="318" customFormat="1" x14ac:dyDescent="0.2">
      <c r="A1153" s="322">
        <v>38223</v>
      </c>
      <c r="B1153" s="321">
        <v>203.009995</v>
      </c>
      <c r="C1153" s="320">
        <f>LN(B1153/B1152)</f>
        <v>7.3912340555731099E-4</v>
      </c>
      <c r="D1153" s="320">
        <f>AVERAGE(C1133:C1153)</f>
        <v>1.1706768899882602E-3</v>
      </c>
      <c r="E1153" s="318">
        <f>_xlfn.STDEV.S(C1133:C1153)</f>
        <v>8.8272566904667588E-3</v>
      </c>
      <c r="F1153" s="318">
        <f>E1153*(21/(21-1.5))</f>
        <v>9.5062764358872787E-3</v>
      </c>
      <c r="G1153" s="318">
        <f>_xlfn.VAR.S(C1133:C1153)</f>
        <v>7.7920460679390156E-5</v>
      </c>
      <c r="H1153" s="318">
        <f>G1153*(21/(21-1))</f>
        <v>8.1816483713359668E-5</v>
      </c>
      <c r="I1153" s="320">
        <f>(SUM(C1090:C1110)*1+SUM(C1111:C1131)*2+SUM(C1132:C1152)*3)/6</f>
        <v>1.310377713565769E-2</v>
      </c>
      <c r="J1153" s="318">
        <f>IF(C1153*O1153&lt;&gt;0,C1153,0)</f>
        <v>0</v>
      </c>
      <c r="K1153" s="318" t="str">
        <f>IF(C1153*O1153=0,"",C1153)</f>
        <v/>
      </c>
      <c r="O1153" s="318">
        <f>IF(ISBLANK(L1153),0,1)</f>
        <v>0</v>
      </c>
      <c r="P1153" s="318">
        <f>IF(ISBLANK(M1153),0,1)</f>
        <v>0</v>
      </c>
      <c r="Q1153" s="318">
        <f>O1153+P1153</f>
        <v>0</v>
      </c>
      <c r="R1153" s="318">
        <f>SUM(Q1028:Q1153)</f>
        <v>6</v>
      </c>
      <c r="S1153" s="318">
        <f>R1153/$X$2</f>
        <v>0.2608695652173913</v>
      </c>
      <c r="T1153" s="318">
        <f>IF(S1153&gt;=$X$3,1,0)</f>
        <v>0</v>
      </c>
      <c r="U1153" s="318">
        <f>O1153*T1153+P1153*T1153</f>
        <v>0</v>
      </c>
    </row>
    <row r="1154" spans="1:21" s="318" customFormat="1" x14ac:dyDescent="0.2">
      <c r="A1154" s="322">
        <v>38224</v>
      </c>
      <c r="B1154" s="321">
        <v>203.25</v>
      </c>
      <c r="C1154" s="320">
        <f>LN(B1154/B1153)</f>
        <v>1.1815341450050591E-3</v>
      </c>
      <c r="D1154" s="320">
        <f>AVERAGE(C1134:C1154)</f>
        <v>1.0949012214583344E-3</v>
      </c>
      <c r="E1154" s="318">
        <f>_xlfn.STDEV.S(C1134:C1154)</f>
        <v>8.8196425033251272E-3</v>
      </c>
      <c r="F1154" s="318">
        <f>E1154*(21/(21-1.5))</f>
        <v>9.498076542042445E-3</v>
      </c>
      <c r="G1154" s="318">
        <f>_xlfn.VAR.S(C1134:C1154)</f>
        <v>7.7786093886459117E-5</v>
      </c>
      <c r="H1154" s="318">
        <f>G1154*(21/(21-1))</f>
        <v>8.1675398580782074E-5</v>
      </c>
      <c r="I1154" s="320">
        <f>(SUM(C1091:C1111)*1+SUM(C1112:C1132)*2+SUM(C1133:C1153)*3)/6</f>
        <v>1.2718850068103525E-2</v>
      </c>
      <c r="J1154" s="318">
        <f>IF(C1154*O1154&lt;&gt;0,C1154,0)</f>
        <v>0</v>
      </c>
      <c r="K1154" s="318" t="str">
        <f>IF(C1154*O1154=0,"",C1154)</f>
        <v/>
      </c>
      <c r="O1154" s="318">
        <f>IF(ISBLANK(L1154),0,1)</f>
        <v>0</v>
      </c>
      <c r="P1154" s="318">
        <f>IF(ISBLANK(M1154),0,1)</f>
        <v>0</v>
      </c>
      <c r="Q1154" s="318">
        <f>O1154+P1154</f>
        <v>0</v>
      </c>
      <c r="R1154" s="318">
        <f>SUM(Q1029:Q1154)</f>
        <v>6</v>
      </c>
      <c r="S1154" s="318">
        <f>R1154/$X$2</f>
        <v>0.2608695652173913</v>
      </c>
      <c r="T1154" s="318">
        <f>IF(S1154&gt;=$X$3,1,0)</f>
        <v>0</v>
      </c>
      <c r="U1154" s="318">
        <f>O1154*T1154+P1154*T1154</f>
        <v>0</v>
      </c>
    </row>
    <row r="1155" spans="1:21" s="318" customFormat="1" x14ac:dyDescent="0.2">
      <c r="A1155" s="322">
        <v>38225</v>
      </c>
      <c r="B1155" s="321">
        <v>204.240005</v>
      </c>
      <c r="C1155" s="320">
        <f>LN(B1155/B1154)</f>
        <v>4.859048986310806E-3</v>
      </c>
      <c r="D1155" s="320">
        <f>AVERAGE(C1135:C1155)</f>
        <v>9.6802938290176772E-4</v>
      </c>
      <c r="E1155" s="318">
        <f>_xlfn.STDEV.S(C1135:C1155)</f>
        <v>8.7413603318753086E-3</v>
      </c>
      <c r="F1155" s="318">
        <f>E1155*(21/(21-1.5))</f>
        <v>9.4137726650964856E-3</v>
      </c>
      <c r="G1155" s="318">
        <f>_xlfn.VAR.S(C1135:C1155)</f>
        <v>7.6411380451683203E-5</v>
      </c>
      <c r="H1155" s="318">
        <f>G1155*(21/(21-1))</f>
        <v>8.0231949474267368E-5</v>
      </c>
      <c r="I1155" s="320">
        <f>(SUM(C1092:C1112)*1+SUM(C1113:C1133)*2+SUM(C1134:C1154)*3)/6</f>
        <v>1.3266584534073653E-2</v>
      </c>
      <c r="J1155" s="318">
        <f>IF(C1155*O1155&lt;&gt;0,C1155,0)</f>
        <v>0</v>
      </c>
      <c r="K1155" s="318" t="str">
        <f>IF(C1155*O1155=0,"",C1155)</f>
        <v/>
      </c>
      <c r="O1155" s="318">
        <f>IF(ISBLANK(L1155),0,1)</f>
        <v>0</v>
      </c>
      <c r="P1155" s="318">
        <f>IF(ISBLANK(M1155),0,1)</f>
        <v>0</v>
      </c>
      <c r="Q1155" s="318">
        <f>O1155+P1155</f>
        <v>0</v>
      </c>
      <c r="R1155" s="318">
        <f>SUM(Q1030:Q1155)</f>
        <v>6</v>
      </c>
      <c r="S1155" s="318">
        <f>R1155/$X$2</f>
        <v>0.2608695652173913</v>
      </c>
      <c r="T1155" s="318">
        <f>IF(S1155&gt;=$X$3,1,0)</f>
        <v>0</v>
      </c>
      <c r="U1155" s="318">
        <f>O1155*T1155+P1155*T1155</f>
        <v>0</v>
      </c>
    </row>
    <row r="1156" spans="1:21" s="318" customFormat="1" x14ac:dyDescent="0.2">
      <c r="A1156" s="322">
        <v>38226</v>
      </c>
      <c r="B1156" s="321">
        <v>204.60000600000001</v>
      </c>
      <c r="C1156" s="320">
        <f>LN(B1156/B1155)</f>
        <v>1.761085428808012E-3</v>
      </c>
      <c r="D1156" s="320">
        <f>AVERAGE(C1136:C1156)</f>
        <v>5.9250838934162442E-4</v>
      </c>
      <c r="E1156" s="318">
        <f>_xlfn.STDEV.S(C1136:C1156)</f>
        <v>8.5163672513622682E-3</v>
      </c>
      <c r="F1156" s="318">
        <f>E1156*(21/(21-1.5))</f>
        <v>9.1714724245439815E-3</v>
      </c>
      <c r="G1156" s="318">
        <f>_xlfn.VAR.S(C1136:C1156)</f>
        <v>7.25285111600757E-5</v>
      </c>
      <c r="H1156" s="318">
        <f>G1156*(21/(21-1))</f>
        <v>7.6154936718079489E-5</v>
      </c>
      <c r="I1156" s="320">
        <f>(SUM(C1093:C1113)*1+SUM(C1114:C1134)*2+SUM(C1135:C1155)*3)/6</f>
        <v>1.4041777057142149E-2</v>
      </c>
      <c r="J1156" s="318">
        <f>IF(C1156*O1156&lt;&gt;0,C1156,0)</f>
        <v>0</v>
      </c>
      <c r="K1156" s="318" t="str">
        <f>IF(C1156*O1156=0,"",C1156)</f>
        <v/>
      </c>
      <c r="O1156" s="318">
        <f>IF(ISBLANK(L1156),0,1)</f>
        <v>0</v>
      </c>
      <c r="P1156" s="318">
        <f>IF(ISBLANK(M1156),0,1)</f>
        <v>0</v>
      </c>
      <c r="Q1156" s="318">
        <f>O1156+P1156</f>
        <v>0</v>
      </c>
      <c r="R1156" s="318">
        <f>SUM(Q1031:Q1156)</f>
        <v>6</v>
      </c>
      <c r="S1156" s="318">
        <f>R1156/$X$2</f>
        <v>0.2608695652173913</v>
      </c>
      <c r="T1156" s="318">
        <f>IF(S1156&gt;=$X$3,1,0)</f>
        <v>0</v>
      </c>
      <c r="U1156" s="318">
        <f>O1156*T1156+P1156*T1156</f>
        <v>0</v>
      </c>
    </row>
    <row r="1157" spans="1:21" s="318" customFormat="1" x14ac:dyDescent="0.2">
      <c r="A1157" s="322">
        <v>38229</v>
      </c>
      <c r="B1157" s="321">
        <v>205.21000699999999</v>
      </c>
      <c r="C1157" s="320">
        <f>LN(B1157/B1156)</f>
        <v>2.9769963210313963E-3</v>
      </c>
      <c r="D1157" s="320">
        <f>AVERAGE(C1137:C1157)</f>
        <v>8.1918200702585917E-4</v>
      </c>
      <c r="E1157" s="318">
        <f>_xlfn.STDEV.S(C1137:C1157)</f>
        <v>8.5133226629452996E-3</v>
      </c>
      <c r="F1157" s="318">
        <f>E1157*(21/(21-1.5))</f>
        <v>9.1681936370180146E-3</v>
      </c>
      <c r="G1157" s="318">
        <f>_xlfn.VAR.S(C1137:C1157)</f>
        <v>7.2476662763418042E-5</v>
      </c>
      <c r="H1157" s="318">
        <f>G1157*(21/(21-1))</f>
        <v>7.6100495901588951E-5</v>
      </c>
      <c r="I1157" s="320">
        <f>(SUM(C1094:C1114)*1+SUM(C1115:C1135)*2+SUM(C1136:C1156)*3)/6</f>
        <v>1.2369904364899658E-2</v>
      </c>
      <c r="J1157" s="318">
        <f>IF(C1157*O1157&lt;&gt;0,C1157,0)</f>
        <v>0</v>
      </c>
      <c r="K1157" s="318" t="str">
        <f>IF(C1157*O1157=0,"",C1157)</f>
        <v/>
      </c>
      <c r="O1157" s="318">
        <f>IF(ISBLANK(L1157),0,1)</f>
        <v>0</v>
      </c>
      <c r="P1157" s="318">
        <f>IF(ISBLANK(M1157),0,1)</f>
        <v>0</v>
      </c>
      <c r="Q1157" s="318">
        <f>O1157+P1157</f>
        <v>0</v>
      </c>
      <c r="R1157" s="318">
        <f>SUM(Q1032:Q1157)</f>
        <v>6</v>
      </c>
      <c r="S1157" s="318">
        <f>R1157/$X$2</f>
        <v>0.2608695652173913</v>
      </c>
      <c r="T1157" s="318">
        <f>IF(S1157&gt;=$X$3,1,0)</f>
        <v>0</v>
      </c>
      <c r="U1157" s="318">
        <f>O1157*T1157+P1157*T1157</f>
        <v>0</v>
      </c>
    </row>
    <row r="1158" spans="1:21" s="318" customFormat="1" x14ac:dyDescent="0.2">
      <c r="A1158" s="322">
        <v>38230</v>
      </c>
      <c r="B1158" s="321">
        <v>203.699997</v>
      </c>
      <c r="C1158" s="320">
        <f>LN(B1158/B1157)</f>
        <v>-7.3855706588509176E-3</v>
      </c>
      <c r="D1158" s="320">
        <f>AVERAGE(C1138:C1158)</f>
        <v>1.7799665710254E-4</v>
      </c>
      <c r="E1158" s="318">
        <f>_xlfn.STDEV.S(C1138:C1158)</f>
        <v>8.6039196311476062E-3</v>
      </c>
      <c r="F1158" s="318">
        <f>E1158*(21/(21-1.5))</f>
        <v>9.2657596027743445E-3</v>
      </c>
      <c r="G1158" s="318">
        <f>_xlfn.VAR.S(C1138:C1158)</f>
        <v>7.4027433019247169E-5</v>
      </c>
      <c r="H1158" s="318">
        <f>G1158*(21/(21-1))</f>
        <v>7.7728804670209532E-5</v>
      </c>
      <c r="I1158" s="320">
        <f>(SUM(C1095:C1115)*1+SUM(C1116:C1136)*2+SUM(C1137:C1157)*3)/6</f>
        <v>1.229211378807841E-2</v>
      </c>
      <c r="J1158" s="318">
        <f>IF(C1158*O1158&lt;&gt;0,C1158,0)</f>
        <v>0</v>
      </c>
      <c r="K1158" s="318" t="str">
        <f>IF(C1158*O1158=0,"",C1158)</f>
        <v/>
      </c>
      <c r="O1158" s="318">
        <f>IF(ISBLANK(L1158),0,1)</f>
        <v>0</v>
      </c>
      <c r="P1158" s="318">
        <f>IF(ISBLANK(M1158),0,1)</f>
        <v>0</v>
      </c>
      <c r="Q1158" s="318">
        <f>O1158+P1158</f>
        <v>0</v>
      </c>
      <c r="R1158" s="318">
        <f>SUM(Q1033:Q1158)</f>
        <v>6</v>
      </c>
      <c r="S1158" s="318">
        <f>R1158/$X$2</f>
        <v>0.2608695652173913</v>
      </c>
      <c r="T1158" s="318">
        <f>IF(S1158&gt;=$X$3,1,0)</f>
        <v>0</v>
      </c>
      <c r="U1158" s="318">
        <f>O1158*T1158+P1158*T1158</f>
        <v>0</v>
      </c>
    </row>
    <row r="1159" spans="1:21" s="318" customFormat="1" x14ac:dyDescent="0.2">
      <c r="A1159" s="322">
        <v>38231</v>
      </c>
      <c r="B1159" s="321">
        <v>204.85000600000001</v>
      </c>
      <c r="C1159" s="320">
        <f>LN(B1159/B1158)</f>
        <v>5.629724777384465E-3</v>
      </c>
      <c r="D1159" s="320">
        <f>AVERAGE(C1139:C1159)</f>
        <v>1.5367097870770604E-4</v>
      </c>
      <c r="E1159" s="318">
        <f>_xlfn.STDEV.S(C1139:C1159)</f>
        <v>8.5869242565958185E-3</v>
      </c>
      <c r="F1159" s="318">
        <f>E1159*(21/(21-1.5))</f>
        <v>9.2474568917185734E-3</v>
      </c>
      <c r="G1159" s="318">
        <f>_xlfn.VAR.S(C1139:C1159)</f>
        <v>7.3735268188513645E-5</v>
      </c>
      <c r="H1159" s="318">
        <f>G1159*(21/(21-1))</f>
        <v>7.7422031597939331E-5</v>
      </c>
      <c r="I1159" s="320">
        <f>(SUM(C1096:C1116)*1+SUM(C1117:C1137)*2+SUM(C1138:C1158)*3)/6</f>
        <v>1.0139318511579459E-2</v>
      </c>
      <c r="J1159" s="318">
        <f>IF(C1159*O1159&lt;&gt;0,C1159,0)</f>
        <v>0</v>
      </c>
      <c r="K1159" s="318" t="str">
        <f>IF(C1159*O1159=0,"",C1159)</f>
        <v/>
      </c>
      <c r="O1159" s="318">
        <f>IF(ISBLANK(L1159),0,1)</f>
        <v>0</v>
      </c>
      <c r="P1159" s="318">
        <f>IF(ISBLANK(M1159),0,1)</f>
        <v>0</v>
      </c>
      <c r="Q1159" s="318">
        <f>O1159+P1159</f>
        <v>0</v>
      </c>
      <c r="R1159" s="318">
        <f>SUM(Q1034:Q1159)</f>
        <v>6</v>
      </c>
      <c r="S1159" s="318">
        <f>R1159/$X$2</f>
        <v>0.2608695652173913</v>
      </c>
      <c r="T1159" s="318">
        <f>IF(S1159&gt;=$X$3,1,0)</f>
        <v>0</v>
      </c>
      <c r="U1159" s="318">
        <f>O1159*T1159+P1159*T1159</f>
        <v>0</v>
      </c>
    </row>
    <row r="1160" spans="1:21" s="318" customFormat="1" x14ac:dyDescent="0.2">
      <c r="A1160" s="322">
        <v>38232</v>
      </c>
      <c r="B1160" s="321">
        <v>207.509995</v>
      </c>
      <c r="C1160" s="320">
        <f>LN(B1160/B1159)</f>
        <v>1.2901473902774557E-2</v>
      </c>
      <c r="D1160" s="320">
        <f>AVERAGE(C1140:C1160)</f>
        <v>1.0135293141303309E-3</v>
      </c>
      <c r="E1160" s="318">
        <f>_xlfn.STDEV.S(C1140:C1160)</f>
        <v>8.9260784226522123E-3</v>
      </c>
      <c r="F1160" s="318">
        <f>E1160*(21/(21-1.5))</f>
        <v>9.6126998397793057E-3</v>
      </c>
      <c r="G1160" s="318">
        <f>_xlfn.VAR.S(C1140:C1160)</f>
        <v>7.9674876007337399E-5</v>
      </c>
      <c r="H1160" s="318">
        <f>G1160*(21/(21-1))</f>
        <v>8.365861980770427E-5</v>
      </c>
      <c r="I1160" s="320">
        <f>(SUM(C1097:C1117)*1+SUM(C1118:C1138)*2+SUM(C1139:C1159)*3)/6</f>
        <v>1.0729716313627799E-2</v>
      </c>
      <c r="J1160" s="318">
        <f>IF(C1160*O1160&lt;&gt;0,C1160,0)</f>
        <v>0</v>
      </c>
      <c r="K1160" s="318" t="str">
        <f>IF(C1160*O1160=0,"",C1160)</f>
        <v/>
      </c>
      <c r="O1160" s="318">
        <f>IF(ISBLANK(L1160),0,1)</f>
        <v>0</v>
      </c>
      <c r="P1160" s="318">
        <f>IF(ISBLANK(M1160),0,1)</f>
        <v>0</v>
      </c>
      <c r="Q1160" s="318">
        <f>O1160+P1160</f>
        <v>0</v>
      </c>
      <c r="R1160" s="318">
        <f>SUM(Q1035:Q1160)</f>
        <v>6</v>
      </c>
      <c r="S1160" s="318">
        <f>R1160/$X$2</f>
        <v>0.2608695652173913</v>
      </c>
      <c r="T1160" s="318">
        <f>IF(S1160&gt;=$X$3,1,0)</f>
        <v>0</v>
      </c>
      <c r="U1160" s="318">
        <f>O1160*T1160+P1160*T1160</f>
        <v>0</v>
      </c>
    </row>
    <row r="1161" spans="1:21" s="318" customFormat="1" x14ac:dyDescent="0.2">
      <c r="A1161" s="322">
        <v>38233</v>
      </c>
      <c r="B1161" s="321">
        <v>208.449997</v>
      </c>
      <c r="C1161" s="320">
        <f>LN(B1161/B1160)</f>
        <v>4.5196827494867744E-3</v>
      </c>
      <c r="D1161" s="320">
        <f>AVERAGE(C1141:C1161)</f>
        <v>1.7496493369717897E-3</v>
      </c>
      <c r="E1161" s="318">
        <f>_xlfn.STDEV.S(C1141:C1161)</f>
        <v>8.5192494612154994E-3</v>
      </c>
      <c r="F1161" s="318">
        <f>E1161*(21/(21-1.5))</f>
        <v>9.1745763428474607E-3</v>
      </c>
      <c r="G1161" s="318">
        <f>_xlfn.VAR.S(C1141:C1161)</f>
        <v>7.2577611382420567E-5</v>
      </c>
      <c r="H1161" s="318">
        <f>G1161*(21/(21-1))</f>
        <v>7.6206491951541605E-5</v>
      </c>
      <c r="I1161" s="320">
        <f>(SUM(C1098:C1118)*1+SUM(C1119:C1139)*2+SUM(C1140:C1160)*3)/6</f>
        <v>1.64008517455702E-2</v>
      </c>
      <c r="J1161" s="318">
        <f>IF(C1161*O1161&lt;&gt;0,C1161,0)</f>
        <v>0</v>
      </c>
      <c r="K1161" s="318" t="str">
        <f>IF(C1161*O1161=0,"",C1161)</f>
        <v/>
      </c>
      <c r="O1161" s="318">
        <f>IF(ISBLANK(L1161),0,1)</f>
        <v>0</v>
      </c>
      <c r="P1161" s="318">
        <f>IF(ISBLANK(M1161),0,1)</f>
        <v>0</v>
      </c>
      <c r="Q1161" s="318">
        <f>O1161+P1161</f>
        <v>0</v>
      </c>
      <c r="R1161" s="318">
        <f>SUM(Q1036:Q1161)</f>
        <v>6</v>
      </c>
      <c r="S1161" s="318">
        <f>R1161/$X$2</f>
        <v>0.2608695652173913</v>
      </c>
      <c r="T1161" s="318">
        <f>IF(S1161&gt;=$X$3,1,0)</f>
        <v>0</v>
      </c>
      <c r="U1161" s="318">
        <f>O1161*T1161+P1161*T1161</f>
        <v>0</v>
      </c>
    </row>
    <row r="1162" spans="1:21" s="318" customFormat="1" x14ac:dyDescent="0.2">
      <c r="A1162" s="322">
        <v>38236</v>
      </c>
      <c r="B1162" s="321">
        <v>208.58000200000001</v>
      </c>
      <c r="C1162" s="320">
        <f>LN(B1162/B1161)</f>
        <v>6.2348034684858288E-4</v>
      </c>
      <c r="D1162" s="320">
        <f>AVERAGE(C1142:C1162)</f>
        <v>2.8458116991067935E-3</v>
      </c>
      <c r="E1162" s="318">
        <f>_xlfn.STDEV.S(C1142:C1162)</f>
        <v>6.4983786752928962E-3</v>
      </c>
      <c r="F1162" s="318">
        <f>E1162*(21/(21-1.5))</f>
        <v>6.9982539580077342E-3</v>
      </c>
      <c r="G1162" s="318">
        <f>_xlfn.VAR.S(C1142:C1162)</f>
        <v>4.2228925407501452E-5</v>
      </c>
      <c r="H1162" s="318">
        <f>G1162*(21/(21-1))</f>
        <v>4.4340371677876524E-5</v>
      </c>
      <c r="I1162" s="320">
        <f>(SUM(C1099:C1119)*1+SUM(C1120:C1140)*2+SUM(C1141:C1161)*3)/6</f>
        <v>2.1230838820269365E-2</v>
      </c>
      <c r="J1162" s="318">
        <f>IF(C1162*O1162&lt;&gt;0,C1162,0)</f>
        <v>0</v>
      </c>
      <c r="K1162" s="318" t="str">
        <f>IF(C1162*O1162=0,"",C1162)</f>
        <v/>
      </c>
      <c r="O1162" s="318">
        <f>IF(ISBLANK(L1162),0,1)</f>
        <v>0</v>
      </c>
      <c r="P1162" s="318">
        <f>IF(ISBLANK(M1162),0,1)</f>
        <v>0</v>
      </c>
      <c r="Q1162" s="318">
        <f>O1162+P1162</f>
        <v>0</v>
      </c>
      <c r="R1162" s="318">
        <f>SUM(Q1037:Q1162)</f>
        <v>6</v>
      </c>
      <c r="S1162" s="318">
        <f>R1162/$X$2</f>
        <v>0.2608695652173913</v>
      </c>
      <c r="T1162" s="318">
        <f>IF(S1162&gt;=$X$3,1,0)</f>
        <v>0</v>
      </c>
      <c r="U1162" s="318">
        <f>O1162*T1162+P1162*T1162</f>
        <v>0</v>
      </c>
    </row>
    <row r="1163" spans="1:21" s="318" customFormat="1" x14ac:dyDescent="0.2">
      <c r="A1163" s="322">
        <v>38237</v>
      </c>
      <c r="B1163" s="321">
        <v>207.88999899999999</v>
      </c>
      <c r="C1163" s="320">
        <f>LN(B1163/B1162)</f>
        <v>-3.3135814329273349E-3</v>
      </c>
      <c r="D1163" s="320">
        <f>AVERAGE(C1143:C1163)</f>
        <v>3.1213900894739625E-3</v>
      </c>
      <c r="E1163" s="318">
        <f>_xlfn.STDEV.S(C1143:C1163)</f>
        <v>6.0753683736620365E-3</v>
      </c>
      <c r="F1163" s="318">
        <f>E1163*(21/(21-1.5))</f>
        <v>6.5427044024052696E-3</v>
      </c>
      <c r="G1163" s="318">
        <f>_xlfn.VAR.S(C1143:C1163)</f>
        <v>3.6910100875692901E-5</v>
      </c>
      <c r="H1163" s="318">
        <f>G1163*(21/(21-1))</f>
        <v>3.8755605919477547E-5</v>
      </c>
      <c r="I1163" s="320">
        <f>(SUM(C1100:C1120)*1+SUM(C1121:C1141)*2+SUM(C1142:C1162)*3)/6</f>
        <v>2.5623148315596478E-2</v>
      </c>
      <c r="J1163" s="318">
        <f>IF(C1163*O1163&lt;&gt;0,C1163,0)</f>
        <v>0</v>
      </c>
      <c r="K1163" s="318" t="str">
        <f>IF(C1163*O1163=0,"",C1163)</f>
        <v/>
      </c>
      <c r="O1163" s="318">
        <f>IF(ISBLANK(L1163),0,1)</f>
        <v>0</v>
      </c>
      <c r="P1163" s="318">
        <f>IF(ISBLANK(M1163),0,1)</f>
        <v>0</v>
      </c>
      <c r="Q1163" s="318">
        <f>O1163+P1163</f>
        <v>0</v>
      </c>
      <c r="R1163" s="318">
        <f>SUM(Q1038:Q1163)</f>
        <v>6</v>
      </c>
      <c r="S1163" s="318">
        <f>R1163/$X$2</f>
        <v>0.2608695652173913</v>
      </c>
      <c r="T1163" s="318">
        <f>IF(S1163&gt;=$X$3,1,0)</f>
        <v>0</v>
      </c>
      <c r="U1163" s="318">
        <f>O1163*T1163+P1163*T1163</f>
        <v>0</v>
      </c>
    </row>
    <row r="1164" spans="1:21" s="318" customFormat="1" x14ac:dyDescent="0.2">
      <c r="A1164" s="322">
        <v>38238</v>
      </c>
      <c r="B1164" s="321">
        <v>206.970001</v>
      </c>
      <c r="C1164" s="320">
        <f>LN(B1164/B1163)</f>
        <v>-4.435228791041473E-3</v>
      </c>
      <c r="D1164" s="320">
        <f>AVERAGE(C1144:C1164)</f>
        <v>2.4792431938017857E-3</v>
      </c>
      <c r="E1164" s="318">
        <f>_xlfn.STDEV.S(C1144:C1164)</f>
        <v>6.1298384677110247E-3</v>
      </c>
      <c r="F1164" s="318">
        <f>E1164*(21/(21-1.5))</f>
        <v>6.6013645036887957E-3</v>
      </c>
      <c r="G1164" s="318">
        <f>_xlfn.VAR.S(C1144:C1164)</f>
        <v>3.7574919640229843E-5</v>
      </c>
      <c r="H1164" s="318">
        <f>G1164*(21/(21-1))</f>
        <v>3.9453665622241336E-5</v>
      </c>
      <c r="I1164" s="320">
        <f>(SUM(C1101:C1121)*1+SUM(C1122:C1142)*2+SUM(C1143:C1163)*3)/6</f>
        <v>2.5435803414740703E-2</v>
      </c>
      <c r="J1164" s="318">
        <f>IF(C1164*O1164&lt;&gt;0,C1164,0)</f>
        <v>0</v>
      </c>
      <c r="K1164" s="318" t="str">
        <f>IF(C1164*O1164=0,"",C1164)</f>
        <v/>
      </c>
      <c r="O1164" s="318">
        <f>IF(ISBLANK(L1164),0,1)</f>
        <v>0</v>
      </c>
      <c r="P1164" s="318">
        <f>IF(ISBLANK(M1164),0,1)</f>
        <v>0</v>
      </c>
      <c r="Q1164" s="318">
        <f>O1164+P1164</f>
        <v>0</v>
      </c>
      <c r="R1164" s="318">
        <f>SUM(Q1039:Q1164)</f>
        <v>6</v>
      </c>
      <c r="S1164" s="318">
        <f>R1164/$X$2</f>
        <v>0.2608695652173913</v>
      </c>
      <c r="T1164" s="318">
        <f>IF(S1164&gt;=$X$3,1,0)</f>
        <v>0</v>
      </c>
      <c r="U1164" s="318">
        <f>O1164*T1164+P1164*T1164</f>
        <v>0</v>
      </c>
    </row>
    <row r="1165" spans="1:21" s="318" customFormat="1" x14ac:dyDescent="0.2">
      <c r="A1165" s="322">
        <v>38239</v>
      </c>
      <c r="B1165" s="321">
        <v>207.36000100000001</v>
      </c>
      <c r="C1165" s="320">
        <f>LN(B1165/B1164)</f>
        <v>1.8825579286956527E-3</v>
      </c>
      <c r="D1165" s="320">
        <f>AVERAGE(C1145:C1165)</f>
        <v>3.1124706844741271E-3</v>
      </c>
      <c r="E1165" s="318">
        <f>_xlfn.STDEV.S(C1145:C1165)</f>
        <v>5.2458451076484447E-3</v>
      </c>
      <c r="F1165" s="318">
        <f>E1165*(21/(21-1.5))</f>
        <v>5.6493716543906322E-3</v>
      </c>
      <c r="G1165" s="318">
        <f>_xlfn.VAR.S(C1145:C1165)</f>
        <v>2.7518890893439119E-5</v>
      </c>
      <c r="H1165" s="318">
        <f>G1165*(21/(21-1))</f>
        <v>2.8894835438111077E-5</v>
      </c>
      <c r="I1165" s="320">
        <f>(SUM(C1102:C1122)*1+SUM(C1123:C1143)*2+SUM(C1144:C1164)*3)/6</f>
        <v>2.1819818587910988E-2</v>
      </c>
      <c r="J1165" s="318">
        <f>IF(C1165*O1165&lt;&gt;0,C1165,0)</f>
        <v>0</v>
      </c>
      <c r="K1165" s="318" t="str">
        <f>IF(C1165*O1165=0,"",C1165)</f>
        <v/>
      </c>
      <c r="O1165" s="318">
        <f>IF(ISBLANK(L1165),0,1)</f>
        <v>0</v>
      </c>
      <c r="P1165" s="318">
        <f>IF(ISBLANK(M1165),0,1)</f>
        <v>0</v>
      </c>
      <c r="Q1165" s="318">
        <f>O1165+P1165</f>
        <v>0</v>
      </c>
      <c r="R1165" s="318">
        <f>SUM(Q1040:Q1165)</f>
        <v>5</v>
      </c>
      <c r="S1165" s="318">
        <f>R1165/$X$2</f>
        <v>0.21739130434782608</v>
      </c>
      <c r="T1165" s="318">
        <f>IF(S1165&gt;=$X$3,1,0)</f>
        <v>0</v>
      </c>
      <c r="U1165" s="318">
        <f>O1165*T1165+P1165*T1165</f>
        <v>0</v>
      </c>
    </row>
    <row r="1166" spans="1:21" s="318" customFormat="1" x14ac:dyDescent="0.2">
      <c r="A1166" s="322">
        <v>38240</v>
      </c>
      <c r="B1166" s="321">
        <v>207.86999499999999</v>
      </c>
      <c r="C1166" s="320">
        <f>LN(B1166/B1165)</f>
        <v>2.4564422674634933E-3</v>
      </c>
      <c r="D1166" s="320">
        <f>AVERAGE(C1146:C1166)</f>
        <v>2.7853397914896685E-3</v>
      </c>
      <c r="E1166" s="318">
        <f>_xlfn.STDEV.S(C1146:C1166)</f>
        <v>5.04950771708904E-3</v>
      </c>
      <c r="F1166" s="318">
        <f>E1166*(21/(21-1.5))</f>
        <v>5.4379313876343508E-3</v>
      </c>
      <c r="G1166" s="318">
        <f>_xlfn.VAR.S(C1146:C1166)</f>
        <v>2.5497528184941768E-5</v>
      </c>
      <c r="H1166" s="318">
        <f>G1166*(21/(21-1))</f>
        <v>2.6772404594188858E-5</v>
      </c>
      <c r="I1166" s="320">
        <f>(SUM(C1103:C1123)*1+SUM(C1124:C1144)*2+SUM(C1145:C1165)*3)/6</f>
        <v>2.522491790906084E-2</v>
      </c>
      <c r="J1166" s="318">
        <f>IF(C1166*O1166&lt;&gt;0,C1166,0)</f>
        <v>0</v>
      </c>
      <c r="K1166" s="318" t="str">
        <f>IF(C1166*O1166=0,"",C1166)</f>
        <v/>
      </c>
      <c r="O1166" s="318">
        <f>IF(ISBLANK(L1166),0,1)</f>
        <v>0</v>
      </c>
      <c r="P1166" s="318">
        <f>IF(ISBLANK(M1166),0,1)</f>
        <v>0</v>
      </c>
      <c r="Q1166" s="318">
        <f>O1166+P1166</f>
        <v>0</v>
      </c>
      <c r="R1166" s="318">
        <f>SUM(Q1041:Q1166)</f>
        <v>5</v>
      </c>
      <c r="S1166" s="318">
        <f>R1166/$X$2</f>
        <v>0.21739130434782608</v>
      </c>
      <c r="T1166" s="318">
        <f>IF(S1166&gt;=$X$3,1,0)</f>
        <v>0</v>
      </c>
      <c r="U1166" s="318">
        <f>O1166*T1166+P1166*T1166</f>
        <v>0</v>
      </c>
    </row>
    <row r="1167" spans="1:21" s="318" customFormat="1" x14ac:dyDescent="0.2">
      <c r="A1167" s="322">
        <v>38243</v>
      </c>
      <c r="B1167" s="321">
        <v>207.86999499999999</v>
      </c>
      <c r="C1167" s="320">
        <f>LN(B1167/B1166)</f>
        <v>0</v>
      </c>
      <c r="D1167" s="320">
        <f>AVERAGE(C1147:C1167)</f>
        <v>2.395899846568534E-3</v>
      </c>
      <c r="E1167" s="318">
        <f>_xlfn.STDEV.S(C1147:C1167)</f>
        <v>4.9266641268950837E-3</v>
      </c>
      <c r="F1167" s="318">
        <f>E1167*(21/(21-1.5))</f>
        <v>5.3056382905023979E-3</v>
      </c>
      <c r="G1167" s="318">
        <f>_xlfn.VAR.S(C1147:C1167)</f>
        <v>2.4272019419234894E-5</v>
      </c>
      <c r="H1167" s="318">
        <f>G1167*(21/(21-1))</f>
        <v>2.548562039019664E-5</v>
      </c>
      <c r="I1167" s="320">
        <f>(SUM(C1104:C1124)*1+SUM(C1125:C1145)*2+SUM(C1146:C1166)*3)/6</f>
        <v>2.5469181900424877E-2</v>
      </c>
      <c r="J1167" s="318">
        <f>IF(C1167*O1167&lt;&gt;0,C1167,0)</f>
        <v>0</v>
      </c>
      <c r="K1167" s="318" t="str">
        <f>IF(C1167*O1167=0,"",C1167)</f>
        <v/>
      </c>
      <c r="O1167" s="318">
        <f>IF(ISBLANK(L1167),0,1)</f>
        <v>0</v>
      </c>
      <c r="P1167" s="318">
        <f>IF(ISBLANK(M1167),0,1)</f>
        <v>0</v>
      </c>
      <c r="Q1167" s="318">
        <f>O1167+P1167</f>
        <v>0</v>
      </c>
      <c r="R1167" s="318">
        <f>SUM(Q1042:Q1167)</f>
        <v>5</v>
      </c>
      <c r="S1167" s="318">
        <f>R1167/$X$2</f>
        <v>0.21739130434782608</v>
      </c>
      <c r="T1167" s="318">
        <f>IF(S1167&gt;=$X$3,1,0)</f>
        <v>0</v>
      </c>
      <c r="U1167" s="318">
        <f>O1167*T1167+P1167*T1167</f>
        <v>0</v>
      </c>
    </row>
    <row r="1168" spans="1:21" s="318" customFormat="1" x14ac:dyDescent="0.2">
      <c r="A1168" s="322">
        <v>38244</v>
      </c>
      <c r="B1168" s="321">
        <v>208.63000500000001</v>
      </c>
      <c r="C1168" s="320">
        <f>LN(B1168/B1167)</f>
        <v>3.649511853750786E-3</v>
      </c>
      <c r="D1168" s="320">
        <f>AVERAGE(C1148:C1168)</f>
        <v>2.4349723611483752E-3</v>
      </c>
      <c r="E1168" s="318">
        <f>_xlfn.STDEV.S(C1148:C1168)</f>
        <v>4.933519561651268E-3</v>
      </c>
      <c r="F1168" s="318">
        <f>E1168*(21/(21-1.5))</f>
        <v>5.3130210663936729E-3</v>
      </c>
      <c r="G1168" s="318">
        <f>_xlfn.VAR.S(C1148:C1168)</f>
        <v>2.4339615265195717E-5</v>
      </c>
      <c r="H1168" s="318">
        <f>G1168*(21/(21-1))</f>
        <v>2.5556596028455504E-5</v>
      </c>
      <c r="I1168" s="320">
        <f>(SUM(C1105:C1125)*1+SUM(C1126:C1146)*2+SUM(C1147:C1167)*3)/6</f>
        <v>2.2607329088451367E-2</v>
      </c>
      <c r="J1168" s="318">
        <f>IF(C1168*O1168&lt;&gt;0,C1168,0)</f>
        <v>0</v>
      </c>
      <c r="K1168" s="318" t="str">
        <f>IF(C1168*O1168=0,"",C1168)</f>
        <v/>
      </c>
      <c r="O1168" s="318">
        <f>IF(ISBLANK(L1168),0,1)</f>
        <v>0</v>
      </c>
      <c r="P1168" s="318">
        <f>IF(ISBLANK(M1168),0,1)</f>
        <v>0</v>
      </c>
      <c r="Q1168" s="318">
        <f>O1168+P1168</f>
        <v>0</v>
      </c>
      <c r="R1168" s="318">
        <f>SUM(Q1043:Q1168)</f>
        <v>5</v>
      </c>
      <c r="S1168" s="318">
        <f>R1168/$X$2</f>
        <v>0.21739130434782608</v>
      </c>
      <c r="T1168" s="318">
        <f>IF(S1168&gt;=$X$3,1,0)</f>
        <v>0</v>
      </c>
      <c r="U1168" s="318">
        <f>O1168*T1168+P1168*T1168</f>
        <v>0</v>
      </c>
    </row>
    <row r="1169" spans="1:21" s="318" customFormat="1" x14ac:dyDescent="0.2">
      <c r="A1169" s="322">
        <v>38245</v>
      </c>
      <c r="B1169" s="321">
        <v>209.759995</v>
      </c>
      <c r="C1169" s="320">
        <f>LN(B1169/B1168)</f>
        <v>5.4016240709685642E-3</v>
      </c>
      <c r="D1169" s="320">
        <f>AVERAGE(C1149:C1169)</f>
        <v>2.1951352202504845E-3</v>
      </c>
      <c r="E1169" s="318">
        <f>_xlfn.STDEV.S(C1149:C1169)</f>
        <v>4.6386078277407808E-3</v>
      </c>
      <c r="F1169" s="318">
        <f>E1169*(21/(21-1.5))</f>
        <v>4.9954238144900714E-3</v>
      </c>
      <c r="G1169" s="318">
        <f>_xlfn.VAR.S(C1149:C1169)</f>
        <v>2.1516682579578046E-5</v>
      </c>
      <c r="H1169" s="318">
        <f>G1169*(21/(21-1))</f>
        <v>2.259251670855695E-5</v>
      </c>
      <c r="I1169" s="320">
        <f>(SUM(C1106:C1126)*1+SUM(C1127:C1147)*2+SUM(C1148:C1168)*3)/6</f>
        <v>2.256628442903515E-2</v>
      </c>
      <c r="J1169" s="318">
        <f>IF(C1169*O1169&lt;&gt;0,C1169,0)</f>
        <v>0</v>
      </c>
      <c r="K1169" s="318" t="str">
        <f>IF(C1169*O1169=0,"",C1169)</f>
        <v/>
      </c>
      <c r="O1169" s="318">
        <f>IF(ISBLANK(L1169),0,1)</f>
        <v>0</v>
      </c>
      <c r="P1169" s="318">
        <f>IF(ISBLANK(M1169),0,1)</f>
        <v>0</v>
      </c>
      <c r="Q1169" s="318">
        <f>O1169+P1169</f>
        <v>0</v>
      </c>
      <c r="R1169" s="318">
        <f>SUM(Q1044:Q1169)</f>
        <v>5</v>
      </c>
      <c r="S1169" s="318">
        <f>R1169/$X$2</f>
        <v>0.21739130434782608</v>
      </c>
      <c r="T1169" s="318">
        <f>IF(S1169&gt;=$X$3,1,0)</f>
        <v>0</v>
      </c>
      <c r="U1169" s="318">
        <f>O1169*T1169+P1169*T1169</f>
        <v>0</v>
      </c>
    </row>
    <row r="1170" spans="1:21" s="318" customFormat="1" x14ac:dyDescent="0.2">
      <c r="A1170" s="322">
        <v>38246</v>
      </c>
      <c r="B1170" s="321">
        <v>212.11999499999999</v>
      </c>
      <c r="C1170" s="320">
        <f>LN(B1170/B1169)</f>
        <v>1.1188132518742103E-2</v>
      </c>
      <c r="D1170" s="320">
        <f>AVERAGE(C1150:C1170)</f>
        <v>2.9017600104835617E-3</v>
      </c>
      <c r="E1170" s="318">
        <f>_xlfn.STDEV.S(C1150:C1170)</f>
        <v>4.8298281746242365E-3</v>
      </c>
      <c r="F1170" s="318">
        <f>E1170*(21/(21-1.5))</f>
        <v>5.2013534188261002E-3</v>
      </c>
      <c r="G1170" s="318">
        <f>_xlfn.VAR.S(C1150:C1170)</f>
        <v>2.3327240196394084E-5</v>
      </c>
      <c r="H1170" s="318">
        <f>G1170*(21/(21-1))</f>
        <v>2.449360220621379E-5</v>
      </c>
      <c r="I1170" s="320">
        <f>(SUM(C1107:C1127)*1+SUM(C1128:C1148)*2+SUM(C1149:C1169)*3)/6</f>
        <v>2.3026667478638543E-2</v>
      </c>
      <c r="J1170" s="318">
        <f>IF(C1170*O1170&lt;&gt;0,C1170,0)</f>
        <v>0</v>
      </c>
      <c r="K1170" s="318" t="str">
        <f>IF(C1170*O1170=0,"",C1170)</f>
        <v/>
      </c>
      <c r="O1170" s="318">
        <f>IF(ISBLANK(L1170),0,1)</f>
        <v>0</v>
      </c>
      <c r="P1170" s="318">
        <f>IF(ISBLANK(M1170),0,1)</f>
        <v>0</v>
      </c>
      <c r="Q1170" s="318">
        <f>O1170+P1170</f>
        <v>0</v>
      </c>
      <c r="R1170" s="318">
        <f>SUM(Q1045:Q1170)</f>
        <v>5</v>
      </c>
      <c r="S1170" s="318">
        <f>R1170/$X$2</f>
        <v>0.21739130434782608</v>
      </c>
      <c r="T1170" s="318">
        <f>IF(S1170&gt;=$X$3,1,0)</f>
        <v>0</v>
      </c>
      <c r="U1170" s="318">
        <f>O1170*T1170+P1170*T1170</f>
        <v>0</v>
      </c>
    </row>
    <row r="1171" spans="1:21" s="318" customFormat="1" x14ac:dyDescent="0.2">
      <c r="A1171" s="322">
        <v>38247</v>
      </c>
      <c r="B1171" s="321">
        <v>214.020004</v>
      </c>
      <c r="C1171" s="320">
        <f>LN(B1171/B1170)</f>
        <v>8.917358591331451E-3</v>
      </c>
      <c r="D1171" s="320">
        <f>AVERAGE(C1151:C1171)</f>
        <v>3.0409386193282015E-3</v>
      </c>
      <c r="E1171" s="318">
        <f>_xlfn.STDEV.S(C1151:C1171)</f>
        <v>4.963666680699373E-3</v>
      </c>
      <c r="F1171" s="318">
        <f>E1171*(21/(21-1.5))</f>
        <v>5.3454871945993248E-3</v>
      </c>
      <c r="G1171" s="318">
        <f>_xlfn.VAR.S(C1151:C1171)</f>
        <v>2.4637986917085132E-5</v>
      </c>
      <c r="H1171" s="318">
        <f>G1171*(21/(21-1))</f>
        <v>2.5869886262939389E-5</v>
      </c>
      <c r="I1171" s="320">
        <f>(SUM(C1108:C1128)*1+SUM(C1129:C1149)*2+SUM(C1150:C1170)*3)/6</f>
        <v>3.0300727057581602E-2</v>
      </c>
      <c r="J1171" s="318">
        <f>IF(C1171*O1171&lt;&gt;0,C1171,0)</f>
        <v>0</v>
      </c>
      <c r="K1171" s="318" t="str">
        <f>IF(C1171*O1171=0,"",C1171)</f>
        <v/>
      </c>
      <c r="O1171" s="318">
        <f>IF(ISBLANK(L1171),0,1)</f>
        <v>0</v>
      </c>
      <c r="P1171" s="318">
        <f>IF(ISBLANK(M1171),0,1)</f>
        <v>0</v>
      </c>
      <c r="Q1171" s="318">
        <f>O1171+P1171</f>
        <v>0</v>
      </c>
      <c r="R1171" s="318">
        <f>SUM(Q1046:Q1171)</f>
        <v>5</v>
      </c>
      <c r="S1171" s="318">
        <f>R1171/$X$2</f>
        <v>0.21739130434782608</v>
      </c>
      <c r="T1171" s="318">
        <f>IF(S1171&gt;=$X$3,1,0)</f>
        <v>0</v>
      </c>
      <c r="U1171" s="318">
        <f>O1171*T1171+P1171*T1171</f>
        <v>0</v>
      </c>
    </row>
    <row r="1172" spans="1:21" s="318" customFormat="1" x14ac:dyDescent="0.2">
      <c r="A1172" s="322">
        <v>38250</v>
      </c>
      <c r="B1172" s="321">
        <v>212.949997</v>
      </c>
      <c r="C1172" s="320">
        <f>LN(B1172/B1171)</f>
        <v>-5.0121050072887609E-3</v>
      </c>
      <c r="D1172" s="320">
        <f>AVERAGE(C1152:C1172)</f>
        <v>2.7572254341550187E-3</v>
      </c>
      <c r="E1172" s="318">
        <f>_xlfn.STDEV.S(C1152:C1172)</f>
        <v>5.2513407276477721E-3</v>
      </c>
      <c r="F1172" s="318">
        <f>E1172*(21/(21-1.5))</f>
        <v>5.655290014389908E-3</v>
      </c>
      <c r="G1172" s="318">
        <f>_xlfn.VAR.S(C1152:C1172)</f>
        <v>2.7576579437852234E-5</v>
      </c>
      <c r="H1172" s="318">
        <f>G1172*(21/(21-1))</f>
        <v>2.8955408409744845E-5</v>
      </c>
      <c r="I1172" s="320">
        <f>(SUM(C1109:C1129)*1+SUM(C1130:C1150)*2+SUM(C1151:C1171)*3)/6</f>
        <v>3.3219048953163278E-2</v>
      </c>
      <c r="J1172" s="318">
        <f>IF(C1172*O1172&lt;&gt;0,C1172,0)</f>
        <v>0</v>
      </c>
      <c r="K1172" s="318" t="str">
        <f>IF(C1172*O1172=0,"",C1172)</f>
        <v/>
      </c>
      <c r="O1172" s="318">
        <f>IF(ISBLANK(L1172),0,1)</f>
        <v>0</v>
      </c>
      <c r="P1172" s="318">
        <f>IF(ISBLANK(M1172),0,1)</f>
        <v>0</v>
      </c>
      <c r="Q1172" s="318">
        <f>O1172+P1172</f>
        <v>0</v>
      </c>
      <c r="R1172" s="318">
        <f>SUM(Q1047:Q1172)</f>
        <v>5</v>
      </c>
      <c r="S1172" s="318">
        <f>R1172/$X$2</f>
        <v>0.21739130434782608</v>
      </c>
      <c r="T1172" s="318">
        <f>IF(S1172&gt;=$X$3,1,0)</f>
        <v>0</v>
      </c>
      <c r="U1172" s="318">
        <f>O1172*T1172+P1172*T1172</f>
        <v>0</v>
      </c>
    </row>
    <row r="1173" spans="1:21" s="318" customFormat="1" x14ac:dyDescent="0.2">
      <c r="A1173" s="322">
        <v>38251</v>
      </c>
      <c r="B1173" s="321">
        <v>214.529999</v>
      </c>
      <c r="C1173" s="320">
        <f>LN(B1173/B1172)</f>
        <v>7.3922017856532561E-3</v>
      </c>
      <c r="D1173" s="320">
        <f>AVERAGE(C1153:C1173)</f>
        <v>2.66349967570018E-3</v>
      </c>
      <c r="E1173" s="318">
        <f>_xlfn.STDEV.S(C1153:C1173)</f>
        <v>5.1440627971861587E-3</v>
      </c>
      <c r="F1173" s="318">
        <f>E1173*(21/(21-1.5))</f>
        <v>5.5397599354312472E-3</v>
      </c>
      <c r="G1173" s="318">
        <f>_xlfn.VAR.S(C1153:C1173)</f>
        <v>2.6461382061394684E-5</v>
      </c>
      <c r="H1173" s="318">
        <f>G1173*(21/(21-1))</f>
        <v>2.7784451164464421E-5</v>
      </c>
      <c r="I1173" s="320">
        <f>(SUM(C1110:C1130)*1+SUM(C1131:C1151)*2+SUM(C1152:C1172)*3)/6</f>
        <v>3.0485996497945044E-2</v>
      </c>
      <c r="J1173" s="318">
        <f>IF(C1173*O1173&lt;&gt;0,C1173,0)</f>
        <v>0</v>
      </c>
      <c r="K1173" s="318" t="str">
        <f>IF(C1173*O1173=0,"",C1173)</f>
        <v/>
      </c>
      <c r="O1173" s="318">
        <f>IF(ISBLANK(L1173),0,1)</f>
        <v>0</v>
      </c>
      <c r="P1173" s="318">
        <f>IF(ISBLANK(M1173),0,1)</f>
        <v>0</v>
      </c>
      <c r="Q1173" s="318">
        <f>O1173+P1173</f>
        <v>0</v>
      </c>
      <c r="R1173" s="318">
        <f>SUM(Q1048:Q1173)</f>
        <v>5</v>
      </c>
      <c r="S1173" s="318">
        <f>R1173/$X$2</f>
        <v>0.21739130434782608</v>
      </c>
      <c r="T1173" s="318">
        <f>IF(S1173&gt;=$X$3,1,0)</f>
        <v>0</v>
      </c>
      <c r="U1173" s="318">
        <f>O1173*T1173+P1173*T1173</f>
        <v>0</v>
      </c>
    </row>
    <row r="1174" spans="1:21" s="318" customFormat="1" x14ac:dyDescent="0.2">
      <c r="A1174" s="322">
        <v>38252</v>
      </c>
      <c r="B1174" s="321">
        <v>214.58000200000001</v>
      </c>
      <c r="C1174" s="320">
        <f>LN(B1174/B1173)</f>
        <v>2.3305446207172917E-4</v>
      </c>
      <c r="D1174" s="320">
        <f>AVERAGE(C1154:C1174)</f>
        <v>2.6394011545818191E-3</v>
      </c>
      <c r="E1174" s="318">
        <f>_xlfn.STDEV.S(C1154:C1174)</f>
        <v>5.1547031224995496E-3</v>
      </c>
      <c r="F1174" s="318">
        <f>E1174*(21/(21-1.5))</f>
        <v>5.5512187473072067E-3</v>
      </c>
      <c r="G1174" s="318">
        <f>_xlfn.VAR.S(C1154:C1174)</f>
        <v>2.6570964281106608E-5</v>
      </c>
      <c r="H1174" s="318">
        <f>G1174*(21/(21-1))</f>
        <v>2.7899512495161941E-5</v>
      </c>
      <c r="I1174" s="320">
        <f>(SUM(C1111:C1131)*1+SUM(C1132:C1152)*2+SUM(C1153:C1173)*3)/6</f>
        <v>3.0881673557509107E-2</v>
      </c>
      <c r="J1174" s="318">
        <f>IF(C1174*O1174&lt;&gt;0,C1174,0)</f>
        <v>0</v>
      </c>
      <c r="K1174" s="318" t="str">
        <f>IF(C1174*O1174=0,"",C1174)</f>
        <v/>
      </c>
      <c r="O1174" s="318">
        <f>IF(ISBLANK(L1174),0,1)</f>
        <v>0</v>
      </c>
      <c r="P1174" s="318">
        <f>IF(ISBLANK(M1174),0,1)</f>
        <v>0</v>
      </c>
      <c r="Q1174" s="318">
        <f>O1174+P1174</f>
        <v>0</v>
      </c>
      <c r="R1174" s="318">
        <f>SUM(Q1049:Q1174)</f>
        <v>5</v>
      </c>
      <c r="S1174" s="318">
        <f>R1174/$X$2</f>
        <v>0.21739130434782608</v>
      </c>
      <c r="T1174" s="318">
        <f>IF(S1174&gt;=$X$3,1,0)</f>
        <v>0</v>
      </c>
      <c r="U1174" s="318">
        <f>O1174*T1174+P1174*T1174</f>
        <v>0</v>
      </c>
    </row>
    <row r="1175" spans="1:21" s="318" customFormat="1" x14ac:dyDescent="0.2">
      <c r="A1175" s="322">
        <v>38253</v>
      </c>
      <c r="B1175" s="321">
        <v>215.36000100000001</v>
      </c>
      <c r="C1175" s="320">
        <f>LN(B1175/B1174)</f>
        <v>3.6284125706174532E-3</v>
      </c>
      <c r="D1175" s="320">
        <f>AVERAGE(C1155:C1175)</f>
        <v>2.7559191748490761E-3</v>
      </c>
      <c r="E1175" s="318">
        <f>_xlfn.STDEV.S(C1155:C1175)</f>
        <v>5.1477516818295623E-3</v>
      </c>
      <c r="F1175" s="318">
        <f>E1175*(21/(21-1.5))</f>
        <v>5.5437325804318363E-3</v>
      </c>
      <c r="G1175" s="318">
        <f>_xlfn.VAR.S(C1155:C1175)</f>
        <v>2.6499347377779087E-5</v>
      </c>
      <c r="H1175" s="318">
        <f>G1175*(21/(21-1))</f>
        <v>2.7824314746668043E-5</v>
      </c>
      <c r="I1175" s="320">
        <f>(SUM(C1112:C1132)*1+SUM(C1133:C1153)*2+SUM(C1154:C1174)*3)/6</f>
        <v>3.0478228127903479E-2</v>
      </c>
      <c r="J1175" s="318">
        <f>IF(C1175*O1175&lt;&gt;0,C1175,0)</f>
        <v>0</v>
      </c>
      <c r="K1175" s="318" t="str">
        <f>IF(C1175*O1175=0,"",C1175)</f>
        <v/>
      </c>
      <c r="O1175" s="318">
        <f>IF(ISBLANK(L1175),0,1)</f>
        <v>0</v>
      </c>
      <c r="P1175" s="318">
        <f>IF(ISBLANK(M1175),0,1)</f>
        <v>0</v>
      </c>
      <c r="Q1175" s="318">
        <f>O1175+P1175</f>
        <v>0</v>
      </c>
      <c r="R1175" s="318">
        <f>SUM(Q1050:Q1175)</f>
        <v>4</v>
      </c>
      <c r="S1175" s="318">
        <f>R1175/$X$2</f>
        <v>0.17391304347826086</v>
      </c>
      <c r="T1175" s="318">
        <f>IF(S1175&gt;=$X$3,1,0)</f>
        <v>0</v>
      </c>
      <c r="U1175" s="318">
        <f>O1175*T1175+P1175*T1175</f>
        <v>0</v>
      </c>
    </row>
    <row r="1176" spans="1:21" s="318" customFormat="1" x14ac:dyDescent="0.2">
      <c r="A1176" s="322">
        <v>38254</v>
      </c>
      <c r="B1176" s="321">
        <v>216.990005</v>
      </c>
      <c r="C1176" s="320">
        <f>LN(B1176/B1175)</f>
        <v>7.5402414720845395E-3</v>
      </c>
      <c r="D1176" s="320">
        <f>AVERAGE(C1156:C1176)</f>
        <v>2.8835950075049681E-3</v>
      </c>
      <c r="E1176" s="318">
        <f>_xlfn.STDEV.S(C1156:C1176)</f>
        <v>5.2350320386431977E-3</v>
      </c>
      <c r="F1176" s="318">
        <f>E1176*(21/(21-1.5))</f>
        <v>5.6377268108465202E-3</v>
      </c>
      <c r="G1176" s="318">
        <f>_xlfn.VAR.S(C1156:C1176)</f>
        <v>2.7405560445620758E-5</v>
      </c>
      <c r="H1176" s="318">
        <f>G1176*(21/(21-1))</f>
        <v>2.8775838467901797E-5</v>
      </c>
      <c r="I1176" s="320">
        <f>(SUM(C1113:C1133)*1+SUM(C1134:C1154)*2+SUM(C1155:C1175)*3)/6</f>
        <v>3.2400712264802921E-2</v>
      </c>
      <c r="J1176" s="318">
        <f>IF(C1176*O1176&lt;&gt;0,C1176,0)</f>
        <v>0</v>
      </c>
      <c r="K1176" s="318" t="str">
        <f>IF(C1176*O1176=0,"",C1176)</f>
        <v/>
      </c>
      <c r="O1176" s="318">
        <f>IF(ISBLANK(L1176),0,1)</f>
        <v>0</v>
      </c>
      <c r="P1176" s="318">
        <f>IF(ISBLANK(M1176),0,1)</f>
        <v>0</v>
      </c>
      <c r="Q1176" s="318">
        <f>O1176+P1176</f>
        <v>0</v>
      </c>
      <c r="R1176" s="318">
        <f>SUM(Q1051:Q1176)</f>
        <v>4</v>
      </c>
      <c r="S1176" s="318">
        <f>R1176/$X$2</f>
        <v>0.17391304347826086</v>
      </c>
      <c r="T1176" s="318">
        <f>IF(S1176&gt;=$X$3,1,0)</f>
        <v>0</v>
      </c>
      <c r="U1176" s="318">
        <f>O1176*T1176+P1176*T1176</f>
        <v>0</v>
      </c>
    </row>
    <row r="1177" spans="1:21" s="318" customFormat="1" x14ac:dyDescent="0.2">
      <c r="A1177" s="322">
        <v>38257</v>
      </c>
      <c r="B1177" s="321">
        <v>218.13000500000001</v>
      </c>
      <c r="C1177" s="320">
        <f>LN(B1177/B1176)</f>
        <v>5.2399456803502911E-3</v>
      </c>
      <c r="D1177" s="320">
        <f>AVERAGE(C1157:C1177)</f>
        <v>3.0492550194831719E-3</v>
      </c>
      <c r="E1177" s="318">
        <f>_xlfn.STDEV.S(C1157:C1177)</f>
        <v>5.2527481455930591E-3</v>
      </c>
      <c r="F1177" s="318">
        <f>E1177*(21/(21-1.5))</f>
        <v>5.6568056952540635E-3</v>
      </c>
      <c r="G1177" s="318">
        <f>_xlfn.VAR.S(C1157:C1177)</f>
        <v>2.7591363081031319E-5</v>
      </c>
      <c r="H1177" s="318">
        <f>G1177*(21/(21-1))</f>
        <v>2.8970931235082887E-5</v>
      </c>
      <c r="I1177" s="320">
        <f>(SUM(C1114:C1134)*1+SUM(C1135:C1155)*2+SUM(C1156:C1176)*3)/6</f>
        <v>3.3706659533039814E-2</v>
      </c>
      <c r="J1177" s="318">
        <f>IF(C1177*O1177&lt;&gt;0,C1177,0)</f>
        <v>0</v>
      </c>
      <c r="K1177" s="318" t="str">
        <f>IF(C1177*O1177=0,"",C1177)</f>
        <v/>
      </c>
      <c r="O1177" s="318">
        <f>IF(ISBLANK(L1177),0,1)</f>
        <v>0</v>
      </c>
      <c r="P1177" s="318">
        <f>IF(ISBLANK(M1177),0,1)</f>
        <v>0</v>
      </c>
      <c r="Q1177" s="318">
        <f>O1177+P1177</f>
        <v>0</v>
      </c>
      <c r="R1177" s="318">
        <f>SUM(Q1052:Q1177)</f>
        <v>3</v>
      </c>
      <c r="S1177" s="318">
        <f>R1177/$X$2</f>
        <v>0.13043478260869565</v>
      </c>
      <c r="T1177" s="318">
        <f>IF(S1177&gt;=$X$3,1,0)</f>
        <v>0</v>
      </c>
      <c r="U1177" s="318">
        <f>O1177*T1177+P1177*T1177</f>
        <v>0</v>
      </c>
    </row>
    <row r="1178" spans="1:21" s="318" customFormat="1" x14ac:dyDescent="0.2">
      <c r="A1178" s="322">
        <v>38258</v>
      </c>
      <c r="B1178" s="321">
        <v>218.89999399999999</v>
      </c>
      <c r="C1178" s="320">
        <f>LN(B1178/B1177)</f>
        <v>3.5237388668550333E-3</v>
      </c>
      <c r="D1178" s="320">
        <f>AVERAGE(C1158:C1178)</f>
        <v>3.0752903788081069E-3</v>
      </c>
      <c r="E1178" s="318">
        <f>_xlfn.STDEV.S(C1158:C1178)</f>
        <v>5.253726965611662E-3</v>
      </c>
      <c r="F1178" s="318">
        <f>E1178*(21/(21-1.5))</f>
        <v>5.6578598091202512E-3</v>
      </c>
      <c r="G1178" s="318">
        <f>_xlfn.VAR.S(C1158:C1178)</f>
        <v>2.7601647029195124E-5</v>
      </c>
      <c r="H1178" s="318">
        <f>G1178*(21/(21-1))</f>
        <v>2.8981729380654882E-5</v>
      </c>
      <c r="I1178" s="320">
        <f>(SUM(C1115:C1135)*1+SUM(C1136:C1156)*2+SUM(C1157:C1177)*3)/6</f>
        <v>3.4131694367484103E-2</v>
      </c>
      <c r="J1178" s="318">
        <f>IF(C1178*O1178&lt;&gt;0,C1178,0)</f>
        <v>0</v>
      </c>
      <c r="K1178" s="318" t="str">
        <f>IF(C1178*O1178=0,"",C1178)</f>
        <v/>
      </c>
      <c r="O1178" s="318">
        <f>IF(ISBLANK(L1178),0,1)</f>
        <v>0</v>
      </c>
      <c r="P1178" s="318">
        <f>IF(ISBLANK(M1178),0,1)</f>
        <v>0</v>
      </c>
      <c r="Q1178" s="318">
        <f>O1178+P1178</f>
        <v>0</v>
      </c>
      <c r="R1178" s="318">
        <f>SUM(Q1053:Q1178)</f>
        <v>3</v>
      </c>
      <c r="S1178" s="318">
        <f>R1178/$X$2</f>
        <v>0.13043478260869565</v>
      </c>
      <c r="T1178" s="318">
        <f>IF(S1178&gt;=$X$3,1,0)</f>
        <v>0</v>
      </c>
      <c r="U1178" s="318">
        <f>O1178*T1178+P1178*T1178</f>
        <v>0</v>
      </c>
    </row>
    <row r="1179" spans="1:21" s="318" customFormat="1" x14ac:dyDescent="0.2">
      <c r="A1179" s="322">
        <v>38259</v>
      </c>
      <c r="B1179" s="321">
        <v>218.970001</v>
      </c>
      <c r="C1179" s="320">
        <f>LN(B1179/B1178)</f>
        <v>3.1976157944560354E-4</v>
      </c>
      <c r="D1179" s="320">
        <f>AVERAGE(C1159:C1179)</f>
        <v>3.4422109615841316E-3</v>
      </c>
      <c r="E1179" s="318">
        <f>_xlfn.STDEV.S(C1159:C1179)</f>
        <v>4.7295296854097842E-3</v>
      </c>
      <c r="F1179" s="318">
        <f>E1179*(21/(21-1.5))</f>
        <v>5.0933396612105365E-3</v>
      </c>
      <c r="G1179" s="318">
        <f>_xlfn.VAR.S(C1159:C1179)</f>
        <v>2.2368451045172369E-5</v>
      </c>
      <c r="H1179" s="318">
        <f>G1179*(21/(21-1))</f>
        <v>2.3486873597430989E-5</v>
      </c>
      <c r="I1179" s="320">
        <f>(SUM(C1116:C1136)*1+SUM(C1137:C1157)*2+SUM(C1158:C1178)*3)/6</f>
        <v>3.4436413028004952E-2</v>
      </c>
      <c r="J1179" s="318">
        <f>IF(C1179*O1179&lt;&gt;0,C1179,0)</f>
        <v>0</v>
      </c>
      <c r="K1179" s="318" t="str">
        <f>IF(C1179*O1179=0,"",C1179)</f>
        <v/>
      </c>
      <c r="O1179" s="318">
        <f>IF(ISBLANK(L1179),0,1)</f>
        <v>0</v>
      </c>
      <c r="P1179" s="318">
        <f>IF(ISBLANK(M1179),0,1)</f>
        <v>0</v>
      </c>
      <c r="Q1179" s="318">
        <f>O1179+P1179</f>
        <v>0</v>
      </c>
      <c r="R1179" s="318">
        <f>SUM(Q1054:Q1179)</f>
        <v>3</v>
      </c>
      <c r="S1179" s="318">
        <f>R1179/$X$2</f>
        <v>0.13043478260869565</v>
      </c>
      <c r="T1179" s="318">
        <f>IF(S1179&gt;=$X$3,1,0)</f>
        <v>0</v>
      </c>
      <c r="U1179" s="318">
        <f>O1179*T1179+P1179*T1179</f>
        <v>0</v>
      </c>
    </row>
    <row r="1180" spans="1:21" s="318" customFormat="1" x14ac:dyDescent="0.2">
      <c r="A1180" s="322">
        <v>38260</v>
      </c>
      <c r="B1180" s="321">
        <v>219.30999800000001</v>
      </c>
      <c r="C1180" s="320">
        <f>LN(B1180/B1179)</f>
        <v>1.5515062014162134E-3</v>
      </c>
      <c r="D1180" s="320">
        <f>AVERAGE(C1160:C1180)</f>
        <v>3.2480100770142148E-3</v>
      </c>
      <c r="E1180" s="318">
        <f>_xlfn.STDEV.S(C1160:C1180)</f>
        <v>4.7189330099310003E-3</v>
      </c>
      <c r="F1180" s="318">
        <f>E1180*(21/(21-1.5))</f>
        <v>5.081927856848769E-3</v>
      </c>
      <c r="G1180" s="318">
        <f>_xlfn.VAR.S(C1160:C1180)</f>
        <v>2.2268328752216453E-5</v>
      </c>
      <c r="H1180" s="318">
        <f>G1180*(21/(21-1))</f>
        <v>2.3381745189827276E-5</v>
      </c>
      <c r="I1180" s="320">
        <f>(SUM(C1117:C1137)*1+SUM(C1138:C1158)*2+SUM(C1159:C1179)*3)/6</f>
        <v>3.6839854098174384E-2</v>
      </c>
      <c r="J1180" s="318">
        <f>IF(C1180*O1180&lt;&gt;0,C1180,0)</f>
        <v>0</v>
      </c>
      <c r="K1180" s="318" t="str">
        <f>IF(C1180*O1180=0,"",C1180)</f>
        <v/>
      </c>
      <c r="O1180" s="318">
        <f>IF(ISBLANK(L1180),0,1)</f>
        <v>0</v>
      </c>
      <c r="P1180" s="318">
        <f>IF(ISBLANK(M1180),0,1)</f>
        <v>0</v>
      </c>
      <c r="Q1180" s="318">
        <f>O1180+P1180</f>
        <v>0</v>
      </c>
      <c r="R1180" s="318">
        <f>SUM(Q1055:Q1180)</f>
        <v>3</v>
      </c>
      <c r="S1180" s="318">
        <f>R1180/$X$2</f>
        <v>0.13043478260869565</v>
      </c>
      <c r="T1180" s="318">
        <f>IF(S1180&gt;=$X$3,1,0)</f>
        <v>0</v>
      </c>
      <c r="U1180" s="318">
        <f>O1180*T1180+P1180*T1180</f>
        <v>0</v>
      </c>
    </row>
    <row r="1181" spans="1:21" s="318" customFormat="1" x14ac:dyDescent="0.2">
      <c r="A1181" s="322">
        <v>38261</v>
      </c>
      <c r="B1181" s="321">
        <v>223.19000199999999</v>
      </c>
      <c r="C1181" s="320">
        <f>LN(B1181/B1180)</f>
        <v>1.7537190697166419E-2</v>
      </c>
      <c r="D1181" s="320">
        <f>AVERAGE(C1161:C1181)</f>
        <v>3.46875849579478E-3</v>
      </c>
      <c r="E1181" s="318">
        <f>_xlfn.STDEV.S(C1161:C1181)</f>
        <v>5.2694144212242526E-3</v>
      </c>
      <c r="F1181" s="318">
        <f>E1181*(21/(21-1.5))</f>
        <v>5.6747539920876562E-3</v>
      </c>
      <c r="G1181" s="318">
        <f>_xlfn.VAR.S(C1161:C1181)</f>
        <v>2.7766728342606128E-5</v>
      </c>
      <c r="H1181" s="318">
        <f>G1181*(21/(21-1))</f>
        <v>2.9155064759736434E-5</v>
      </c>
      <c r="I1181" s="320">
        <f>(SUM(C1118:C1138)*1+SUM(C1139:C1159)*2+SUM(C1160:C1180)*3)/6</f>
        <v>3.5049253219280922E-2</v>
      </c>
      <c r="J1181" s="318">
        <f>IF(C1181*O1181&lt;&gt;0,C1181,0)</f>
        <v>0</v>
      </c>
      <c r="K1181" s="318" t="str">
        <f>IF(C1181*O1181=0,"",C1181)</f>
        <v/>
      </c>
      <c r="O1181" s="318">
        <f>IF(ISBLANK(L1181),0,1)</f>
        <v>0</v>
      </c>
      <c r="P1181" s="318">
        <f>IF(ISBLANK(M1181),0,1)</f>
        <v>0</v>
      </c>
      <c r="Q1181" s="318">
        <f>O1181+P1181</f>
        <v>0</v>
      </c>
      <c r="R1181" s="318">
        <f>SUM(Q1056:Q1181)</f>
        <v>2</v>
      </c>
      <c r="S1181" s="318">
        <f>R1181/$X$2</f>
        <v>8.6956521739130432E-2</v>
      </c>
      <c r="T1181" s="318">
        <f>IF(S1181&gt;=$X$3,1,0)</f>
        <v>0</v>
      </c>
      <c r="U1181" s="318">
        <f>O1181*T1181+P1181*T1181</f>
        <v>0</v>
      </c>
    </row>
    <row r="1182" spans="1:21" s="318" customFormat="1" x14ac:dyDescent="0.2">
      <c r="A1182" s="322">
        <v>38264</v>
      </c>
      <c r="B1182" s="321">
        <v>226.66000399999999</v>
      </c>
      <c r="C1182" s="320">
        <f>LN(B1182/B1181)</f>
        <v>1.5427679355311299E-2</v>
      </c>
      <c r="D1182" s="320">
        <f>AVERAGE(C1162:C1182)</f>
        <v>3.9881869055959475E-3</v>
      </c>
      <c r="E1182" s="318">
        <f>_xlfn.STDEV.S(C1162:C1182)</f>
        <v>5.8803911003360307E-3</v>
      </c>
      <c r="F1182" s="318">
        <f>E1182*(21/(21-1.5))</f>
        <v>6.3327288772849558E-3</v>
      </c>
      <c r="G1182" s="318">
        <f>_xlfn.VAR.S(C1162:C1182)</f>
        <v>3.4578999492911199E-5</v>
      </c>
      <c r="H1182" s="318">
        <f>G1182*(21/(21-1))</f>
        <v>3.6307949467556758E-5</v>
      </c>
      <c r="I1182" s="320">
        <f>(SUM(C1119:C1139)*1+SUM(C1140:C1160)*2+SUM(C1161:C1181)*3)/6</f>
        <v>4.2331241850124879E-2</v>
      </c>
      <c r="J1182" s="318">
        <f>IF(C1182*O1182&lt;&gt;0,C1182,0)</f>
        <v>0</v>
      </c>
      <c r="K1182" s="318" t="str">
        <f>IF(C1182*O1182=0,"",C1182)</f>
        <v/>
      </c>
      <c r="O1182" s="318">
        <f>IF(ISBLANK(L1182),0,1)</f>
        <v>0</v>
      </c>
      <c r="P1182" s="318">
        <f>IF(ISBLANK(M1182),0,1)</f>
        <v>0</v>
      </c>
      <c r="Q1182" s="318">
        <f>O1182+P1182</f>
        <v>0</v>
      </c>
      <c r="R1182" s="318">
        <f>SUM(Q1057:Q1182)</f>
        <v>2</v>
      </c>
      <c r="S1182" s="318">
        <f>R1182/$X$2</f>
        <v>8.6956521739130432E-2</v>
      </c>
      <c r="T1182" s="318">
        <f>IF(S1182&gt;=$X$3,1,0)</f>
        <v>0</v>
      </c>
      <c r="U1182" s="318">
        <f>O1182*T1182+P1182*T1182</f>
        <v>0</v>
      </c>
    </row>
    <row r="1183" spans="1:21" s="318" customFormat="1" x14ac:dyDescent="0.2">
      <c r="A1183" s="322">
        <v>38265</v>
      </c>
      <c r="B1183" s="321">
        <v>226.449997</v>
      </c>
      <c r="C1183" s="320">
        <f>LN(B1183/B1182)</f>
        <v>-9.2695819811483224E-4</v>
      </c>
      <c r="D1183" s="320">
        <f>AVERAGE(C1163:C1183)</f>
        <v>3.9143564986929271E-3</v>
      </c>
      <c r="E1183" s="318">
        <f>_xlfn.STDEV.S(C1163:C1183)</f>
        <v>5.9342350876655783E-3</v>
      </c>
      <c r="F1183" s="318">
        <f>E1183*(21/(21-1.5))</f>
        <v>6.3907147097936991E-3</v>
      </c>
      <c r="G1183" s="318">
        <f>_xlfn.VAR.S(C1163:C1183)</f>
        <v>3.5215146075681289E-5</v>
      </c>
      <c r="H1183" s="318">
        <f>G1183*(21/(21-1))</f>
        <v>3.6975903379465354E-5</v>
      </c>
      <c r="I1183" s="320">
        <f>(SUM(C1120:C1140)*1+SUM(C1141:C1161)*2+SUM(C1162:C1182)*3)/6</f>
        <v>5.3114605776328011E-2</v>
      </c>
      <c r="J1183" s="318">
        <f>IF(C1183*O1183&lt;&gt;0,C1183,0)</f>
        <v>0</v>
      </c>
      <c r="K1183" s="318" t="str">
        <f>IF(C1183*O1183=0,"",C1183)</f>
        <v/>
      </c>
      <c r="O1183" s="318">
        <f>IF(ISBLANK(L1183),0,1)</f>
        <v>0</v>
      </c>
      <c r="P1183" s="318">
        <f>IF(ISBLANK(M1183),0,1)</f>
        <v>0</v>
      </c>
      <c r="Q1183" s="318">
        <f>O1183+P1183</f>
        <v>0</v>
      </c>
      <c r="R1183" s="318">
        <f>SUM(Q1058:Q1183)</f>
        <v>2</v>
      </c>
      <c r="S1183" s="318">
        <f>R1183/$X$2</f>
        <v>8.6956521739130432E-2</v>
      </c>
      <c r="T1183" s="318">
        <f>IF(S1183&gt;=$X$3,1,0)</f>
        <v>0</v>
      </c>
      <c r="U1183" s="318">
        <f>O1183*T1183+P1183*T1183</f>
        <v>0</v>
      </c>
    </row>
    <row r="1184" spans="1:21" s="318" customFormat="1" x14ac:dyDescent="0.2">
      <c r="A1184" s="322">
        <v>38266</v>
      </c>
      <c r="B1184" s="321">
        <v>226.020004</v>
      </c>
      <c r="C1184" s="320">
        <f>LN(B1184/B1183)</f>
        <v>-1.9006481247117596E-3</v>
      </c>
      <c r="D1184" s="320">
        <f>AVERAGE(C1164:C1184)</f>
        <v>3.9816390371793841E-3</v>
      </c>
      <c r="E1184" s="318">
        <f>_xlfn.STDEV.S(C1164:C1184)</f>
        <v>5.8556769369595505E-3</v>
      </c>
      <c r="F1184" s="318">
        <f>E1184*(21/(21-1.5))</f>
        <v>6.3061136244179769E-3</v>
      </c>
      <c r="G1184" s="318">
        <f>_xlfn.VAR.S(C1164:C1184)</f>
        <v>3.4288952390039989E-5</v>
      </c>
      <c r="H1184" s="318">
        <f>G1184*(21/(21-1))</f>
        <v>3.600340000954199E-5</v>
      </c>
      <c r="I1184" s="320">
        <f>(SUM(C1121:C1141)*1+SUM(C1142:C1162)*2+SUM(C1163:C1183)*3)/6</f>
        <v>5.6296349314191474E-2</v>
      </c>
      <c r="J1184" s="318">
        <f>IF(C1184*O1184&lt;&gt;0,C1184,0)</f>
        <v>0</v>
      </c>
      <c r="K1184" s="318" t="str">
        <f>IF(C1184*O1184=0,"",C1184)</f>
        <v/>
      </c>
      <c r="O1184" s="318">
        <f>IF(ISBLANK(L1184),0,1)</f>
        <v>0</v>
      </c>
      <c r="P1184" s="318">
        <f>IF(ISBLANK(M1184),0,1)</f>
        <v>0</v>
      </c>
      <c r="Q1184" s="318">
        <f>O1184+P1184</f>
        <v>0</v>
      </c>
      <c r="R1184" s="318">
        <f>SUM(Q1059:Q1184)</f>
        <v>2</v>
      </c>
      <c r="S1184" s="318">
        <f>R1184/$X$2</f>
        <v>8.6956521739130432E-2</v>
      </c>
      <c r="T1184" s="318">
        <f>IF(S1184&gt;=$X$3,1,0)</f>
        <v>0</v>
      </c>
      <c r="U1184" s="318">
        <f>O1184*T1184+P1184*T1184</f>
        <v>0</v>
      </c>
    </row>
    <row r="1185" spans="1:21" s="318" customFormat="1" x14ac:dyDescent="0.2">
      <c r="A1185" s="322">
        <v>38267</v>
      </c>
      <c r="B1185" s="321">
        <v>228.020004</v>
      </c>
      <c r="C1185" s="320">
        <f>LN(B1185/B1184)</f>
        <v>8.809853318340985E-3</v>
      </c>
      <c r="D1185" s="320">
        <f>AVERAGE(C1165:C1185)</f>
        <v>4.6123572328642627E-3</v>
      </c>
      <c r="E1185" s="318">
        <f>_xlfn.STDEV.S(C1165:C1185)</f>
        <v>5.6120099902715135E-3</v>
      </c>
      <c r="F1185" s="318">
        <f>E1185*(21/(21-1.5))</f>
        <v>6.0437030664462453E-3</v>
      </c>
      <c r="G1185" s="318">
        <f>_xlfn.VAR.S(C1165:C1185)</f>
        <v>3.1494656130907277E-5</v>
      </c>
      <c r="H1185" s="318">
        <f>G1185*(21/(21-1))</f>
        <v>3.3069388937452643E-5</v>
      </c>
      <c r="I1185" s="320">
        <f>(SUM(C1122:C1142)*1+SUM(C1143:C1163)*2+SUM(C1164:C1184)*3)/6</f>
        <v>5.7299680288248223E-2</v>
      </c>
      <c r="J1185" s="318">
        <f>IF(C1185*O1185&lt;&gt;0,C1185,0)</f>
        <v>0</v>
      </c>
      <c r="K1185" s="318" t="str">
        <f>IF(C1185*O1185=0,"",C1185)</f>
        <v/>
      </c>
      <c r="O1185" s="318">
        <f>IF(ISBLANK(L1185),0,1)</f>
        <v>0</v>
      </c>
      <c r="P1185" s="318">
        <f>IF(ISBLANK(M1185),0,1)</f>
        <v>0</v>
      </c>
      <c r="Q1185" s="318">
        <f>O1185+P1185</f>
        <v>0</v>
      </c>
      <c r="R1185" s="318">
        <f>SUM(Q1060:Q1185)</f>
        <v>2</v>
      </c>
      <c r="S1185" s="318">
        <f>R1185/$X$2</f>
        <v>8.6956521739130432E-2</v>
      </c>
      <c r="T1185" s="318">
        <f>IF(S1185&gt;=$X$3,1,0)</f>
        <v>0</v>
      </c>
      <c r="U1185" s="318">
        <f>O1185*T1185+P1185*T1185</f>
        <v>0</v>
      </c>
    </row>
    <row r="1186" spans="1:21" s="318" customFormat="1" x14ac:dyDescent="0.2">
      <c r="A1186" s="322">
        <v>38268</v>
      </c>
      <c r="B1186" s="321">
        <v>227.050003</v>
      </c>
      <c r="C1186" s="320">
        <f>LN(B1186/B1185)</f>
        <v>-4.2630911909856068E-3</v>
      </c>
      <c r="D1186" s="320">
        <f>AVERAGE(C1166:C1186)</f>
        <v>4.3197072747842022E-3</v>
      </c>
      <c r="E1186" s="318">
        <f>_xlfn.STDEV.S(C1166:C1186)</f>
        <v>5.9136130205834228E-3</v>
      </c>
      <c r="F1186" s="318">
        <f>E1186*(21/(21-1.5))</f>
        <v>6.3685063298590701E-3</v>
      </c>
      <c r="G1186" s="318">
        <f>_xlfn.VAR.S(C1166:C1186)</f>
        <v>3.497081895721379E-5</v>
      </c>
      <c r="H1186" s="318">
        <f>G1186*(21/(21-1))</f>
        <v>3.6719359905074478E-5</v>
      </c>
      <c r="I1186" s="320">
        <f>(SUM(C1123:C1143)*1+SUM(C1144:C1164)*2+SUM(C1165:C1185)*3)/6</f>
        <v>6.1885792136145625E-2</v>
      </c>
      <c r="J1186" s="318">
        <f>IF(C1186*O1186&lt;&gt;0,C1186,0)</f>
        <v>0</v>
      </c>
      <c r="K1186" s="318" t="str">
        <f>IF(C1186*O1186=0,"",C1186)</f>
        <v/>
      </c>
      <c r="O1186" s="318">
        <f>IF(ISBLANK(L1186),0,1)</f>
        <v>0</v>
      </c>
      <c r="P1186" s="318">
        <f>IF(ISBLANK(M1186),0,1)</f>
        <v>0</v>
      </c>
      <c r="Q1186" s="318">
        <f>O1186+P1186</f>
        <v>0</v>
      </c>
      <c r="R1186" s="318">
        <f>SUM(Q1061:Q1186)</f>
        <v>2</v>
      </c>
      <c r="S1186" s="318">
        <f>R1186/$X$2</f>
        <v>8.6956521739130432E-2</v>
      </c>
      <c r="T1186" s="318">
        <f>IF(S1186&gt;=$X$3,1,0)</f>
        <v>0</v>
      </c>
      <c r="U1186" s="318">
        <f>O1186*T1186+P1186*T1186</f>
        <v>0</v>
      </c>
    </row>
    <row r="1187" spans="1:21" s="318" customFormat="1" x14ac:dyDescent="0.2">
      <c r="A1187" s="322">
        <v>38271</v>
      </c>
      <c r="B1187" s="321">
        <v>225.5</v>
      </c>
      <c r="C1187" s="320">
        <f>LN(B1187/B1186)</f>
        <v>-6.8501118141757267E-3</v>
      </c>
      <c r="D1187" s="320">
        <f>AVERAGE(C1167:C1187)</f>
        <v>3.876538032801382E-3</v>
      </c>
      <c r="E1187" s="318">
        <f>_xlfn.STDEV.S(C1167:C1187)</f>
        <v>6.3897773929106148E-3</v>
      </c>
      <c r="F1187" s="318">
        <f>E1187*(21/(21-1.5))</f>
        <v>6.8812987308268158E-3</v>
      </c>
      <c r="G1187" s="318">
        <f>_xlfn.VAR.S(C1167:C1187)</f>
        <v>4.0829255130951574E-5</v>
      </c>
      <c r="H1187" s="318">
        <f>G1187*(21/(21-1))</f>
        <v>4.2870717887499156E-5</v>
      </c>
      <c r="I1187" s="320">
        <f>(SUM(C1124:C1144)*1+SUM(C1145:C1165)*2+SUM(C1166:C1186)*3)/6</f>
        <v>6.0706145167143698E-2</v>
      </c>
      <c r="J1187" s="318">
        <f>IF(C1187*O1187&lt;&gt;0,C1187,0)</f>
        <v>0</v>
      </c>
      <c r="K1187" s="318" t="str">
        <f>IF(C1187*O1187=0,"",C1187)</f>
        <v/>
      </c>
      <c r="O1187" s="318">
        <f>IF(ISBLANK(L1187),0,1)</f>
        <v>0</v>
      </c>
      <c r="P1187" s="318">
        <f>IF(ISBLANK(M1187),0,1)</f>
        <v>0</v>
      </c>
      <c r="Q1187" s="318">
        <f>O1187+P1187</f>
        <v>0</v>
      </c>
      <c r="R1187" s="318">
        <f>SUM(Q1062:Q1187)</f>
        <v>2</v>
      </c>
      <c r="S1187" s="318">
        <f>R1187/$X$2</f>
        <v>8.6956521739130432E-2</v>
      </c>
      <c r="T1187" s="318">
        <f>IF(S1187&gt;=$X$3,1,0)</f>
        <v>0</v>
      </c>
      <c r="U1187" s="318">
        <f>O1187*T1187+P1187*T1187</f>
        <v>0</v>
      </c>
    </row>
    <row r="1188" spans="1:21" s="318" customFormat="1" x14ac:dyDescent="0.2">
      <c r="A1188" s="322">
        <v>38272</v>
      </c>
      <c r="B1188" s="321">
        <v>222.779999</v>
      </c>
      <c r="C1188" s="320">
        <f>LN(B1188/B1187)</f>
        <v>-1.2135426014422641E-2</v>
      </c>
      <c r="D1188" s="320">
        <f>AVERAGE(C1168:C1188)</f>
        <v>3.2986606035431609E-3</v>
      </c>
      <c r="E1188" s="318">
        <f>_xlfn.STDEV.S(C1168:C1188)</f>
        <v>7.2488887402163337E-3</v>
      </c>
      <c r="F1188" s="318">
        <f>E1188*(21/(21-1.5))</f>
        <v>7.8064955663868204E-3</v>
      </c>
      <c r="G1188" s="318">
        <f>_xlfn.VAR.S(C1168:C1188)</f>
        <v>5.2546387968035148E-5</v>
      </c>
      <c r="H1188" s="318">
        <f>G1188*(21/(21-1))</f>
        <v>5.5173707366436904E-5</v>
      </c>
      <c r="I1188" s="320">
        <f>(SUM(C1125:C1145)*1+SUM(C1146:C1166)*2+SUM(C1167:C1187)*3)/6</f>
        <v>5.6202978772216472E-2</v>
      </c>
      <c r="J1188" s="318">
        <f>IF(C1188*O1188&lt;&gt;0,C1188,0)</f>
        <v>0</v>
      </c>
      <c r="K1188" s="318" t="str">
        <f>IF(C1188*O1188=0,"",C1188)</f>
        <v/>
      </c>
      <c r="O1188" s="318">
        <f>IF(ISBLANK(L1188),0,1)</f>
        <v>0</v>
      </c>
      <c r="P1188" s="318">
        <f>IF(ISBLANK(M1188),0,1)</f>
        <v>0</v>
      </c>
      <c r="Q1188" s="318">
        <f>O1188+P1188</f>
        <v>0</v>
      </c>
      <c r="R1188" s="318">
        <f>SUM(Q1063:Q1188)</f>
        <v>2</v>
      </c>
      <c r="S1188" s="318">
        <f>R1188/$X$2</f>
        <v>8.6956521739130432E-2</v>
      </c>
      <c r="T1188" s="318">
        <f>IF(S1188&gt;=$X$3,1,0)</f>
        <v>0</v>
      </c>
      <c r="U1188" s="318">
        <f>O1188*T1188+P1188*T1188</f>
        <v>0</v>
      </c>
    </row>
    <row r="1189" spans="1:21" s="318" customFormat="1" x14ac:dyDescent="0.2">
      <c r="A1189" s="322">
        <v>38273</v>
      </c>
      <c r="B1189" s="321">
        <v>222.11000100000001</v>
      </c>
      <c r="C1189" s="320">
        <f>LN(B1189/B1188)</f>
        <v>-3.0119737756191937E-3</v>
      </c>
      <c r="D1189" s="320">
        <f>AVERAGE(C1169:C1189)</f>
        <v>2.9814470021445904E-3</v>
      </c>
      <c r="E1189" s="318">
        <f>_xlfn.STDEV.S(C1169:C1189)</f>
        <v>7.3773831918277051E-3</v>
      </c>
      <c r="F1189" s="318">
        <f>E1189*(21/(21-1.5))</f>
        <v>7.9448742065836818E-3</v>
      </c>
      <c r="G1189" s="318">
        <f>_xlfn.VAR.S(C1169:C1189)</f>
        <v>5.4425782759061942E-5</v>
      </c>
      <c r="H1189" s="318">
        <f>G1189*(21/(21-1))</f>
        <v>5.7147071897015041E-5</v>
      </c>
      <c r="I1189" s="320">
        <f>(SUM(C1126:C1146)*1+SUM(C1147:C1167)*2+SUM(C1168:C1188)*3)/6</f>
        <v>4.828328728504766E-2</v>
      </c>
      <c r="J1189" s="318">
        <f>IF(C1189*O1189&lt;&gt;0,C1189,0)</f>
        <v>0</v>
      </c>
      <c r="K1189" s="318" t="str">
        <f>IF(C1189*O1189=0,"",C1189)</f>
        <v/>
      </c>
      <c r="O1189" s="318">
        <f>IF(ISBLANK(L1189),0,1)</f>
        <v>0</v>
      </c>
      <c r="P1189" s="318">
        <f>IF(ISBLANK(M1189),0,1)</f>
        <v>0</v>
      </c>
      <c r="Q1189" s="318">
        <f>O1189+P1189</f>
        <v>0</v>
      </c>
      <c r="R1189" s="318">
        <f>SUM(Q1064:Q1189)</f>
        <v>2</v>
      </c>
      <c r="S1189" s="318">
        <f>R1189/$X$2</f>
        <v>8.6956521739130432E-2</v>
      </c>
      <c r="T1189" s="318">
        <f>IF(S1189&gt;=$X$3,1,0)</f>
        <v>0</v>
      </c>
      <c r="U1189" s="318">
        <f>O1189*T1189+P1189*T1189</f>
        <v>0</v>
      </c>
    </row>
    <row r="1190" spans="1:21" s="318" customFormat="1" x14ac:dyDescent="0.2">
      <c r="A1190" s="322">
        <v>38274</v>
      </c>
      <c r="B1190" s="321">
        <v>219.199997</v>
      </c>
      <c r="C1190" s="320">
        <f>LN(B1190/B1189)</f>
        <v>-1.3188217764962255E-2</v>
      </c>
      <c r="D1190" s="320">
        <f>AVERAGE(C1170:C1190)</f>
        <v>2.0962164385288371E-3</v>
      </c>
      <c r="E1190" s="318">
        <f>_xlfn.STDEV.S(C1170:C1190)</f>
        <v>8.1475768196791042E-3</v>
      </c>
      <c r="F1190" s="318">
        <f>E1190*(21/(21-1.5))</f>
        <v>8.7743134981159588E-3</v>
      </c>
      <c r="G1190" s="318">
        <f>_xlfn.VAR.S(C1170:C1190)</f>
        <v>6.6383008032572265E-5</v>
      </c>
      <c r="H1190" s="318">
        <f>G1190*(21/(21-1))</f>
        <v>6.9702158434200876E-5</v>
      </c>
      <c r="I1190" s="320">
        <f>(SUM(C1127:C1147)*1+SUM(C1148:C1168)*2+SUM(C1169:C1189)*3)/6</f>
        <v>4.6045462062060082E-2</v>
      </c>
      <c r="J1190" s="318">
        <f>IF(C1190*O1190&lt;&gt;0,C1190,0)</f>
        <v>0</v>
      </c>
      <c r="K1190" s="318" t="str">
        <f>IF(C1190*O1190=0,"",C1190)</f>
        <v/>
      </c>
      <c r="O1190" s="318">
        <f>IF(ISBLANK(L1190),0,1)</f>
        <v>0</v>
      </c>
      <c r="P1190" s="318">
        <f>IF(ISBLANK(M1190),0,1)</f>
        <v>0</v>
      </c>
      <c r="Q1190" s="318">
        <f>O1190+P1190</f>
        <v>0</v>
      </c>
      <c r="R1190" s="318">
        <f>SUM(Q1065:Q1190)</f>
        <v>2</v>
      </c>
      <c r="S1190" s="318">
        <f>R1190/$X$2</f>
        <v>8.6956521739130432E-2</v>
      </c>
      <c r="T1190" s="318">
        <f>IF(S1190&gt;=$X$3,1,0)</f>
        <v>0</v>
      </c>
      <c r="U1190" s="318">
        <f>O1190*T1190+P1190*T1190</f>
        <v>0</v>
      </c>
    </row>
    <row r="1191" spans="1:21" s="318" customFormat="1" x14ac:dyDescent="0.2">
      <c r="A1191" s="322">
        <v>38275</v>
      </c>
      <c r="B1191" s="321">
        <v>217.41999799999999</v>
      </c>
      <c r="C1191" s="320">
        <f>LN(B1191/B1190)</f>
        <v>-8.1535838106604683E-3</v>
      </c>
      <c r="D1191" s="320">
        <f>AVERAGE(C1171:C1191)</f>
        <v>1.1751823276049049E-3</v>
      </c>
      <c r="E1191" s="318">
        <f>_xlfn.STDEV.S(C1171:C1191)</f>
        <v>8.1616213073349951E-3</v>
      </c>
      <c r="F1191" s="318">
        <f>E1191*(21/(21-1.5))</f>
        <v>8.7894383309761476E-3</v>
      </c>
      <c r="G1191" s="318">
        <f>_xlfn.VAR.S(C1171:C1191)</f>
        <v>6.6612062364344583E-5</v>
      </c>
      <c r="H1191" s="318">
        <f>G1191*(21/(21-1))</f>
        <v>6.9942665482561814E-5</v>
      </c>
      <c r="I1191" s="320">
        <f>(SUM(C1128:C1148)*1+SUM(C1149:C1169)*2+SUM(C1170:C1190)*3)/6</f>
        <v>3.8721222828594561E-2</v>
      </c>
      <c r="J1191" s="318">
        <f>IF(C1191*O1191&lt;&gt;0,C1191,0)</f>
        <v>0</v>
      </c>
      <c r="K1191" s="318" t="str">
        <f>IF(C1191*O1191=0,"",C1191)</f>
        <v/>
      </c>
      <c r="O1191" s="318">
        <f>IF(ISBLANK(L1191),0,1)</f>
        <v>0</v>
      </c>
      <c r="P1191" s="318">
        <f>IF(ISBLANK(M1191),0,1)</f>
        <v>0</v>
      </c>
      <c r="Q1191" s="318">
        <f>O1191+P1191</f>
        <v>0</v>
      </c>
      <c r="R1191" s="318">
        <f>SUM(Q1066:Q1191)</f>
        <v>2</v>
      </c>
      <c r="S1191" s="318">
        <f>R1191/$X$2</f>
        <v>8.6956521739130432E-2</v>
      </c>
      <c r="T1191" s="318">
        <f>IF(S1191&gt;=$X$3,1,0)</f>
        <v>0</v>
      </c>
      <c r="U1191" s="318">
        <f>O1191*T1191+P1191*T1191</f>
        <v>0</v>
      </c>
    </row>
    <row r="1192" spans="1:21" s="318" customFormat="1" x14ac:dyDescent="0.2">
      <c r="A1192" s="322">
        <v>38278</v>
      </c>
      <c r="B1192" s="321">
        <v>219.58000200000001</v>
      </c>
      <c r="C1192" s="320">
        <f>LN(B1192/B1191)</f>
        <v>9.8856823378155063E-3</v>
      </c>
      <c r="D1192" s="320">
        <f>AVERAGE(C1172:C1192)</f>
        <v>1.2212929821993844E-3</v>
      </c>
      <c r="E1192" s="318">
        <f>_xlfn.STDEV.S(C1172:C1192)</f>
        <v>8.2101404201583225E-3</v>
      </c>
      <c r="F1192" s="318">
        <f>E1192*(21/(21-1.5))</f>
        <v>8.8416896832474237E-3</v>
      </c>
      <c r="G1192" s="318">
        <f>_xlfn.VAR.S(C1172:C1192)</f>
        <v>6.7406405718717491E-5</v>
      </c>
      <c r="H1192" s="318">
        <f>G1192*(21/(21-1))</f>
        <v>7.0776726004653369E-5</v>
      </c>
      <c r="I1192" s="320">
        <f>(SUM(C1129:C1149)*1+SUM(C1150:C1170)*2+SUM(C1171:C1191)*3)/6</f>
        <v>3.3690477661006663E-2</v>
      </c>
      <c r="J1192" s="318">
        <f>IF(C1192*O1192&lt;&gt;0,C1192,0)</f>
        <v>0</v>
      </c>
      <c r="K1192" s="318" t="str">
        <f>IF(C1192*O1192=0,"",C1192)</f>
        <v/>
      </c>
      <c r="O1192" s="318">
        <f>IF(ISBLANK(L1192),0,1)</f>
        <v>0</v>
      </c>
      <c r="P1192" s="318">
        <f>IF(ISBLANK(M1192),0,1)</f>
        <v>0</v>
      </c>
      <c r="Q1192" s="318">
        <f>O1192+P1192</f>
        <v>0</v>
      </c>
      <c r="R1192" s="318">
        <f>SUM(Q1067:Q1192)</f>
        <v>2</v>
      </c>
      <c r="S1192" s="318">
        <f>R1192/$X$2</f>
        <v>8.6956521739130432E-2</v>
      </c>
      <c r="T1192" s="318">
        <f>IF(S1192&gt;=$X$3,1,0)</f>
        <v>0</v>
      </c>
      <c r="U1192" s="318">
        <f>O1192*T1192+P1192*T1192</f>
        <v>0</v>
      </c>
    </row>
    <row r="1193" spans="1:21" s="318" customFormat="1" x14ac:dyDescent="0.2">
      <c r="A1193" s="322">
        <v>38279</v>
      </c>
      <c r="B1193" s="321">
        <v>220.19000199999999</v>
      </c>
      <c r="C1193" s="320">
        <f>LN(B1193/B1192)</f>
        <v>2.7741791648745857E-3</v>
      </c>
      <c r="D1193" s="320">
        <f>AVERAGE(C1173:C1193)</f>
        <v>1.5920684189690679E-3</v>
      </c>
      <c r="E1193" s="318">
        <f>_xlfn.STDEV.S(C1173:C1193)</f>
        <v>8.0894911967953585E-3</v>
      </c>
      <c r="F1193" s="318">
        <f>E1193*(21/(21-1.5))</f>
        <v>8.7117597503950008E-3</v>
      </c>
      <c r="G1193" s="318">
        <f>_xlfn.VAR.S(C1173:C1193)</f>
        <v>6.5439867823029592E-5</v>
      </c>
      <c r="H1193" s="318">
        <f>G1193*(21/(21-1))</f>
        <v>6.8711861214181078E-5</v>
      </c>
      <c r="I1193" s="320">
        <f>(SUM(C1130:C1150)*1+SUM(C1151:C1171)*2+SUM(C1172:C1192)*3)/6</f>
        <v>3.4858907447022948E-2</v>
      </c>
      <c r="J1193" s="318">
        <f>IF(C1193*O1193&lt;&gt;0,C1193,0)</f>
        <v>0</v>
      </c>
      <c r="K1193" s="318" t="str">
        <f>IF(C1193*O1193=0,"",C1193)</f>
        <v/>
      </c>
      <c r="O1193" s="318">
        <f>IF(ISBLANK(L1193),0,1)</f>
        <v>0</v>
      </c>
      <c r="P1193" s="318">
        <f>IF(ISBLANK(M1193),0,1)</f>
        <v>0</v>
      </c>
      <c r="Q1193" s="318">
        <f>O1193+P1193</f>
        <v>0</v>
      </c>
      <c r="R1193" s="318">
        <f>SUM(Q1068:Q1193)</f>
        <v>2</v>
      </c>
      <c r="S1193" s="318">
        <f>R1193/$X$2</f>
        <v>8.6956521739130432E-2</v>
      </c>
      <c r="T1193" s="318">
        <f>IF(S1193&gt;=$X$3,1,0)</f>
        <v>0</v>
      </c>
      <c r="U1193" s="318">
        <f>O1193*T1193+P1193*T1193</f>
        <v>0</v>
      </c>
    </row>
    <row r="1194" spans="1:21" s="318" customFormat="1" x14ac:dyDescent="0.2">
      <c r="A1194" s="322">
        <v>38280</v>
      </c>
      <c r="B1194" s="321">
        <v>217.08000200000001</v>
      </c>
      <c r="C1194" s="320">
        <f>LN(B1194/B1193)</f>
        <v>-1.422486067136132E-2</v>
      </c>
      <c r="D1194" s="320">
        <f>AVERAGE(C1174:C1194)</f>
        <v>5.6268449244456422E-4</v>
      </c>
      <c r="E1194" s="318">
        <f>_xlfn.STDEV.S(C1174:C1194)</f>
        <v>8.6691372079517846E-3</v>
      </c>
      <c r="F1194" s="318">
        <f>E1194*(21/(21-1.5))</f>
        <v>9.3359939162557682E-3</v>
      </c>
      <c r="G1194" s="318">
        <f>_xlfn.VAR.S(C1174:C1194)</f>
        <v>7.5153939930294055E-5</v>
      </c>
      <c r="H1194" s="318">
        <f>G1194*(21/(21-1))</f>
        <v>7.8911636926808757E-5</v>
      </c>
      <c r="I1194" s="320">
        <f>(SUM(C1131:C1151)*1+SUM(C1152:C1172)*2+SUM(C1173:C1193)*3)/6</f>
        <v>3.8313649461708864E-2</v>
      </c>
      <c r="J1194" s="318">
        <f>IF(C1194*O1194&lt;&gt;0,C1194,0)</f>
        <v>0</v>
      </c>
      <c r="K1194" s="318" t="str">
        <f>IF(C1194*O1194=0,"",C1194)</f>
        <v/>
      </c>
      <c r="O1194" s="318">
        <f>IF(ISBLANK(L1194),0,1)</f>
        <v>0</v>
      </c>
      <c r="P1194" s="318">
        <f>IF(ISBLANK(M1194),0,1)</f>
        <v>0</v>
      </c>
      <c r="Q1194" s="318">
        <f>O1194+P1194</f>
        <v>0</v>
      </c>
      <c r="R1194" s="318">
        <f>SUM(Q1069:Q1194)</f>
        <v>2</v>
      </c>
      <c r="S1194" s="318">
        <f>R1194/$X$2</f>
        <v>8.6956521739130432E-2</v>
      </c>
      <c r="T1194" s="318">
        <f>IF(S1194&gt;=$X$3,1,0)</f>
        <v>0</v>
      </c>
      <c r="U1194" s="318">
        <f>O1194*T1194+P1194*T1194</f>
        <v>0</v>
      </c>
    </row>
    <row r="1195" spans="1:21" s="318" customFormat="1" x14ac:dyDescent="0.2">
      <c r="A1195" s="322">
        <v>38281</v>
      </c>
      <c r="B1195" s="321">
        <v>220.470001</v>
      </c>
      <c r="C1195" s="320">
        <f>LN(B1195/B1194)</f>
        <v>1.5495677336256723E-2</v>
      </c>
      <c r="D1195" s="320">
        <f>AVERAGE(C1175:C1195)</f>
        <v>1.2894760578819452E-3</v>
      </c>
      <c r="E1195" s="318">
        <f>_xlfn.STDEV.S(C1175:C1195)</f>
        <v>9.2597831301572432E-3</v>
      </c>
      <c r="F1195" s="318">
        <f>E1195*(21/(21-1.5))</f>
        <v>9.9720741401693389E-3</v>
      </c>
      <c r="G1195" s="318">
        <f>_xlfn.VAR.S(C1175:C1195)</f>
        <v>8.5743583617544668E-5</v>
      </c>
      <c r="H1195" s="318">
        <f>G1195*(21/(21-1))</f>
        <v>9.0030762798421911E-5</v>
      </c>
      <c r="I1195" s="320">
        <f>(SUM(C1132:C1152)*1+SUM(C1153:C1173)*2+SUM(C1174:C1194)*3)/6</f>
        <v>2.7771317203680413E-2</v>
      </c>
      <c r="J1195" s="318">
        <f>IF(C1195*O1195&lt;&gt;0,C1195,0)</f>
        <v>0</v>
      </c>
      <c r="K1195" s="318" t="str">
        <f>IF(C1195*O1195=0,"",C1195)</f>
        <v/>
      </c>
      <c r="O1195" s="318">
        <f>IF(ISBLANK(L1195),0,1)</f>
        <v>0</v>
      </c>
      <c r="P1195" s="318">
        <f>IF(ISBLANK(M1195),0,1)</f>
        <v>0</v>
      </c>
      <c r="Q1195" s="318">
        <f>O1195+P1195</f>
        <v>0</v>
      </c>
      <c r="R1195" s="318">
        <f>SUM(Q1070:Q1195)</f>
        <v>2</v>
      </c>
      <c r="S1195" s="318">
        <f>R1195/$X$2</f>
        <v>8.6956521739130432E-2</v>
      </c>
      <c r="T1195" s="318">
        <f>IF(S1195&gt;=$X$3,1,0)</f>
        <v>0</v>
      </c>
      <c r="U1195" s="318">
        <f>O1195*T1195+P1195*T1195</f>
        <v>0</v>
      </c>
    </row>
    <row r="1196" spans="1:21" s="318" customFormat="1" x14ac:dyDescent="0.2">
      <c r="A1196" s="322">
        <v>38282</v>
      </c>
      <c r="B1196" s="321">
        <v>221.86999499999999</v>
      </c>
      <c r="C1196" s="320">
        <f>LN(B1196/B1195)</f>
        <v>6.3299664841174816E-3</v>
      </c>
      <c r="D1196" s="320">
        <f>AVERAGE(C1176:C1196)</f>
        <v>1.4181214823343275E-3</v>
      </c>
      <c r="E1196" s="318">
        <f>_xlfn.STDEV.S(C1176:C1196)</f>
        <v>9.3125185893166811E-3</v>
      </c>
      <c r="F1196" s="318">
        <f>E1196*(21/(21-1.5))</f>
        <v>1.0028866173110272E-2</v>
      </c>
      <c r="G1196" s="318">
        <f>_xlfn.VAR.S(C1176:C1196)</f>
        <v>8.6723002476368736E-5</v>
      </c>
      <c r="H1196" s="318">
        <f>G1196*(21/(21-1))</f>
        <v>9.1059152600187176E-5</v>
      </c>
      <c r="I1196" s="320">
        <f>(SUM(C1133:C1153)*1+SUM(C1154:C1174)*2+SUM(C1175:C1195)*3)/6</f>
        <v>3.611267580479207E-2</v>
      </c>
      <c r="J1196" s="318">
        <f>IF(C1196*O1196&lt;&gt;0,C1196,0)</f>
        <v>0</v>
      </c>
      <c r="K1196" s="318" t="str">
        <f>IF(C1196*O1196=0,"",C1196)</f>
        <v/>
      </c>
      <c r="O1196" s="318">
        <f>IF(ISBLANK(L1196),0,1)</f>
        <v>0</v>
      </c>
      <c r="P1196" s="318">
        <f>IF(ISBLANK(M1196),0,1)</f>
        <v>0</v>
      </c>
      <c r="Q1196" s="318">
        <f>O1196+P1196</f>
        <v>0</v>
      </c>
      <c r="R1196" s="318">
        <f>SUM(Q1071:Q1196)</f>
        <v>2</v>
      </c>
      <c r="S1196" s="318">
        <f>R1196/$X$2</f>
        <v>8.6956521739130432E-2</v>
      </c>
      <c r="T1196" s="318">
        <f>IF(S1196&gt;=$X$3,1,0)</f>
        <v>0</v>
      </c>
      <c r="U1196" s="318">
        <f>O1196*T1196+P1196*T1196</f>
        <v>0</v>
      </c>
    </row>
    <row r="1197" spans="1:21" s="318" customFormat="1" x14ac:dyDescent="0.2">
      <c r="A1197" s="322">
        <v>38285</v>
      </c>
      <c r="B1197" s="321">
        <v>217.800003</v>
      </c>
      <c r="C1197" s="320">
        <f>LN(B1197/B1196)</f>
        <v>-1.8514377955806838E-2</v>
      </c>
      <c r="D1197" s="320">
        <f>AVERAGE(C1177:C1197)</f>
        <v>1.7742531910140477E-4</v>
      </c>
      <c r="E1197" s="318">
        <f>_xlfn.STDEV.S(C1177:C1197)</f>
        <v>1.0153714502218622E-2</v>
      </c>
      <c r="F1197" s="318">
        <f>E1197*(21/(21-1.5))</f>
        <v>1.0934769463927746E-2</v>
      </c>
      <c r="G1197" s="318">
        <f>_xlfn.VAR.S(C1177:C1197)</f>
        <v>1.0309791819256475E-4</v>
      </c>
      <c r="H1197" s="318">
        <f>G1197*(21/(21-1))</f>
        <v>1.08252814102193E-4</v>
      </c>
      <c r="I1197" s="320">
        <f>(SUM(C1134:C1154)*1+SUM(C1155:C1175)*2+SUM(C1176:C1196)*3)/6</f>
        <v>3.8013864063558139E-2</v>
      </c>
      <c r="J1197" s="318">
        <f>IF(C1197*O1197&lt;&gt;0,C1197,0)</f>
        <v>0</v>
      </c>
      <c r="K1197" s="318" t="str">
        <f>IF(C1197*O1197=0,"",C1197)</f>
        <v/>
      </c>
      <c r="O1197" s="318">
        <f>IF(ISBLANK(L1197),0,1)</f>
        <v>0</v>
      </c>
      <c r="P1197" s="318">
        <f>IF(ISBLANK(M1197),0,1)</f>
        <v>0</v>
      </c>
      <c r="Q1197" s="318">
        <f>O1197+P1197</f>
        <v>0</v>
      </c>
      <c r="R1197" s="318">
        <f>SUM(Q1072:Q1197)</f>
        <v>2</v>
      </c>
      <c r="S1197" s="318">
        <f>R1197/$X$2</f>
        <v>8.6956521739130432E-2</v>
      </c>
      <c r="T1197" s="318">
        <f>IF(S1197&gt;=$X$3,1,0)</f>
        <v>0</v>
      </c>
      <c r="U1197" s="318">
        <f>O1197*T1197+P1197*T1197</f>
        <v>0</v>
      </c>
    </row>
    <row r="1198" spans="1:21" s="318" customFormat="1" x14ac:dyDescent="0.2">
      <c r="A1198" s="322">
        <v>38286</v>
      </c>
      <c r="B1198" s="321">
        <v>215.14999399999999</v>
      </c>
      <c r="C1198" s="320">
        <f>LN(B1198/B1197)</f>
        <v>-1.2241792875876846E-2</v>
      </c>
      <c r="D1198" s="320">
        <f>AVERAGE(C1178:C1198)</f>
        <v>-6.5503842167131618E-4</v>
      </c>
      <c r="E1198" s="318">
        <f>_xlfn.STDEV.S(C1178:C1198)</f>
        <v>1.043075576970333E-2</v>
      </c>
      <c r="F1198" s="318">
        <f>E1198*(21/(21-1.5))</f>
        <v>1.1233121598142048E-2</v>
      </c>
      <c r="G1198" s="318">
        <f>_xlfn.VAR.S(C1178:C1198)</f>
        <v>1.0880066592719932E-4</v>
      </c>
      <c r="H1198" s="318">
        <f>G1198*(21/(21-1))</f>
        <v>1.1424069922355929E-4</v>
      </c>
      <c r="I1198" s="320">
        <f>(SUM(C1135:C1155)*1+SUM(C1156:C1176)*2+SUM(C1177:C1197)*3)/6</f>
        <v>2.543623374325572E-2</v>
      </c>
      <c r="J1198" s="318">
        <f>IF(C1198*O1198&lt;&gt;0,C1198,0)</f>
        <v>0</v>
      </c>
      <c r="K1198" s="318" t="str">
        <f>IF(C1198*O1198=0,"",C1198)</f>
        <v/>
      </c>
      <c r="O1198" s="318">
        <f>IF(ISBLANK(L1198),0,1)</f>
        <v>0</v>
      </c>
      <c r="P1198" s="318">
        <f>IF(ISBLANK(M1198),0,1)</f>
        <v>0</v>
      </c>
      <c r="Q1198" s="318">
        <f>O1198+P1198</f>
        <v>0</v>
      </c>
      <c r="R1198" s="318">
        <f>SUM(Q1073:Q1198)</f>
        <v>2</v>
      </c>
      <c r="S1198" s="318">
        <f>R1198/$X$2</f>
        <v>8.6956521739130432E-2</v>
      </c>
      <c r="T1198" s="318">
        <f>IF(S1198&gt;=$X$3,1,0)</f>
        <v>0</v>
      </c>
      <c r="U1198" s="318">
        <f>O1198*T1198+P1198*T1198</f>
        <v>0</v>
      </c>
    </row>
    <row r="1199" spans="1:21" s="318" customFormat="1" x14ac:dyDescent="0.2">
      <c r="A1199" s="322">
        <v>38287</v>
      </c>
      <c r="B1199" s="321">
        <v>214.699997</v>
      </c>
      <c r="C1199" s="320">
        <f>LN(B1199/B1198)</f>
        <v>-2.093740485338262E-3</v>
      </c>
      <c r="D1199" s="320">
        <f>AVERAGE(C1179:C1199)</f>
        <v>-9.2253743844242556E-4</v>
      </c>
      <c r="E1199" s="318">
        <f>_xlfn.STDEV.S(C1179:C1199)</f>
        <v>1.0390183666185692E-2</v>
      </c>
      <c r="F1199" s="318">
        <f>E1199*(21/(21-1.5))</f>
        <v>1.1189428563584592E-2</v>
      </c>
      <c r="G1199" s="318">
        <f>_xlfn.VAR.S(C1179:C1199)</f>
        <v>1.0795591661707195E-4</v>
      </c>
      <c r="H1199" s="318">
        <f>G1199*(21/(21-1))</f>
        <v>1.1335371244792555E-4</v>
      </c>
      <c r="I1199" s="320">
        <f>(SUM(C1136:C1156)*1+SUM(C1157:C1177)*2+SUM(C1178:C1198)*3)/6</f>
        <v>1.6540661071529069E-2</v>
      </c>
      <c r="J1199" s="318">
        <f>IF(C1199*O1199&lt;&gt;0,C1199,0)</f>
        <v>0</v>
      </c>
      <c r="K1199" s="318" t="str">
        <f>IF(C1199*O1199=0,"",C1199)</f>
        <v/>
      </c>
      <c r="O1199" s="318">
        <f>IF(ISBLANK(L1199),0,1)</f>
        <v>0</v>
      </c>
      <c r="P1199" s="318">
        <f>IF(ISBLANK(M1199),0,1)</f>
        <v>0</v>
      </c>
      <c r="Q1199" s="318">
        <f>O1199+P1199</f>
        <v>0</v>
      </c>
      <c r="R1199" s="318">
        <f>SUM(Q1074:Q1199)</f>
        <v>2</v>
      </c>
      <c r="S1199" s="318">
        <f>R1199/$X$2</f>
        <v>8.6956521739130432E-2</v>
      </c>
      <c r="T1199" s="318">
        <f>IF(S1199&gt;=$X$3,1,0)</f>
        <v>0</v>
      </c>
      <c r="U1199" s="318">
        <f>O1199*T1199+P1199*T1199</f>
        <v>0</v>
      </c>
    </row>
    <row r="1200" spans="1:21" s="318" customFormat="1" x14ac:dyDescent="0.2">
      <c r="A1200" s="322">
        <v>38288</v>
      </c>
      <c r="B1200" s="321">
        <v>213.71000699999999</v>
      </c>
      <c r="C1200" s="320">
        <f>LN(B1200/B1199)</f>
        <v>-4.6217023549829121E-3</v>
      </c>
      <c r="D1200" s="320">
        <f>AVERAGE(C1180:C1200)</f>
        <v>-1.1578452448437833E-3</v>
      </c>
      <c r="E1200" s="318">
        <f>_xlfn.STDEV.S(C1180:C1200)</f>
        <v>1.0416563928504772E-2</v>
      </c>
      <c r="F1200" s="318">
        <f>E1200*(21/(21-1.5))</f>
        <v>1.1217838076851292E-2</v>
      </c>
      <c r="G1200" s="318">
        <f>_xlfn.VAR.S(C1180:C1200)</f>
        <v>1.0850480407662676E-4</v>
      </c>
      <c r="H1200" s="318">
        <f>G1200*(21/(21-1))</f>
        <v>1.1393004428045811E-4</v>
      </c>
      <c r="I1200" s="320">
        <f>(SUM(C1137:C1157)*1+SUM(C1158:C1178)*2+SUM(C1179:C1199)*3)/6</f>
        <v>1.4707526572601786E-2</v>
      </c>
      <c r="J1200" s="318">
        <f>IF(C1200*O1200&lt;&gt;0,C1200,0)</f>
        <v>0</v>
      </c>
      <c r="K1200" s="318" t="str">
        <f>IF(C1200*O1200=0,"",C1200)</f>
        <v/>
      </c>
      <c r="O1200" s="318">
        <f>IF(ISBLANK(L1200),0,1)</f>
        <v>0</v>
      </c>
      <c r="P1200" s="318">
        <f>IF(ISBLANK(M1200),0,1)</f>
        <v>0</v>
      </c>
      <c r="Q1200" s="318">
        <f>O1200+P1200</f>
        <v>0</v>
      </c>
      <c r="R1200" s="318">
        <f>SUM(Q1075:Q1200)</f>
        <v>2</v>
      </c>
      <c r="S1200" s="318">
        <f>R1200/$X$2</f>
        <v>8.6956521739130432E-2</v>
      </c>
      <c r="T1200" s="318">
        <f>IF(S1200&gt;=$X$3,1,0)</f>
        <v>0</v>
      </c>
      <c r="U1200" s="318">
        <f>O1200*T1200+P1200*T1200</f>
        <v>0</v>
      </c>
    </row>
    <row r="1201" spans="1:21" s="318" customFormat="1" x14ac:dyDescent="0.2">
      <c r="A1201" s="322">
        <v>38289</v>
      </c>
      <c r="B1201" s="321">
        <v>213.479996</v>
      </c>
      <c r="C1201" s="320">
        <f>LN(B1201/B1200)</f>
        <v>-1.0768558281410395E-3</v>
      </c>
      <c r="D1201" s="320">
        <f>AVERAGE(C1181:C1201)</f>
        <v>-1.283005341489367E-3</v>
      </c>
      <c r="E1201" s="318">
        <f>_xlfn.STDEV.S(C1181:C1201)</f>
        <v>1.039815630175168E-2</v>
      </c>
      <c r="F1201" s="318">
        <f>E1201*(21/(21-1.5))</f>
        <v>1.11980144788095E-2</v>
      </c>
      <c r="G1201" s="318">
        <f>_xlfn.VAR.S(C1181:C1201)</f>
        <v>1.0812165447565817E-4</v>
      </c>
      <c r="H1201" s="318">
        <f>G1201*(21/(21-1))</f>
        <v>1.1352773719944109E-4</v>
      </c>
      <c r="I1201" s="320">
        <f>(SUM(C1138:C1158)*1+SUM(C1159:C1179)*2+SUM(C1180:C1200)*3)/6</f>
        <v>1.2561089960088085E-2</v>
      </c>
      <c r="J1201" s="318">
        <f>IF(C1201*O1201&lt;&gt;0,C1201,0)</f>
        <v>0</v>
      </c>
      <c r="K1201" s="318" t="str">
        <f>IF(C1201*O1201=0,"",C1201)</f>
        <v/>
      </c>
      <c r="O1201" s="318">
        <f>IF(ISBLANK(L1201),0,1)</f>
        <v>0</v>
      </c>
      <c r="P1201" s="318">
        <f>IF(ISBLANK(M1201),0,1)</f>
        <v>0</v>
      </c>
      <c r="Q1201" s="318">
        <f>O1201+P1201</f>
        <v>0</v>
      </c>
      <c r="R1201" s="318">
        <f>SUM(Q1076:Q1201)</f>
        <v>2</v>
      </c>
      <c r="S1201" s="318">
        <f>R1201/$X$2</f>
        <v>8.6956521739130432E-2</v>
      </c>
      <c r="T1201" s="318">
        <f>IF(S1201&gt;=$X$3,1,0)</f>
        <v>0</v>
      </c>
      <c r="U1201" s="318">
        <f>O1201*T1201+P1201*T1201</f>
        <v>0</v>
      </c>
    </row>
    <row r="1202" spans="1:21" s="318" customFormat="1" x14ac:dyDescent="0.2">
      <c r="A1202" s="322">
        <v>38292</v>
      </c>
      <c r="B1202" s="321">
        <v>215.16999799999999</v>
      </c>
      <c r="C1202" s="320">
        <f>LN(B1202/B1201)</f>
        <v>7.8852713417579181E-3</v>
      </c>
      <c r="D1202" s="320">
        <f>AVERAGE(C1182:C1202)</f>
        <v>-1.7426205488897712E-3</v>
      </c>
      <c r="E1202" s="318">
        <f>_xlfn.STDEV.S(C1182:C1202)</f>
        <v>9.7155916932628351E-3</v>
      </c>
      <c r="F1202" s="318">
        <f>E1202*(21/(21-1.5))</f>
        <v>1.0462944900436899E-2</v>
      </c>
      <c r="G1202" s="318">
        <f>_xlfn.VAR.S(C1182:C1202)</f>
        <v>9.4392721950197799E-5</v>
      </c>
      <c r="H1202" s="318">
        <f>G1202*(21/(21-1))</f>
        <v>9.9112358047707689E-5</v>
      </c>
      <c r="I1202" s="320">
        <f>(SUM(C1139:C1159)*1+SUM(C1160:C1180)*2+SUM(C1181:C1201)*3)/6</f>
        <v>9.8023628789381204E-3</v>
      </c>
      <c r="J1202" s="318">
        <f>IF(C1202*O1202&lt;&gt;0,C1202,0)</f>
        <v>0</v>
      </c>
      <c r="K1202" s="318" t="str">
        <f>IF(C1202*O1202=0,"",C1202)</f>
        <v/>
      </c>
      <c r="O1202" s="318">
        <f>IF(ISBLANK(L1202),0,1)</f>
        <v>0</v>
      </c>
      <c r="P1202" s="318">
        <f>IF(ISBLANK(M1202),0,1)</f>
        <v>0</v>
      </c>
      <c r="Q1202" s="318">
        <f>O1202+P1202</f>
        <v>0</v>
      </c>
      <c r="R1202" s="318">
        <f>SUM(Q1077:Q1202)</f>
        <v>2</v>
      </c>
      <c r="S1202" s="318">
        <f>R1202/$X$2</f>
        <v>8.6956521739130432E-2</v>
      </c>
      <c r="T1202" s="318">
        <f>IF(S1202&gt;=$X$3,1,0)</f>
        <v>0</v>
      </c>
      <c r="U1202" s="318">
        <f>O1202*T1202+P1202*T1202</f>
        <v>0</v>
      </c>
    </row>
    <row r="1203" spans="1:21" s="318" customFormat="1" x14ac:dyDescent="0.2">
      <c r="A1203" s="322">
        <v>38293</v>
      </c>
      <c r="B1203" s="321">
        <v>216.33999600000001</v>
      </c>
      <c r="C1203" s="320">
        <f>LN(B1203/B1202)</f>
        <v>5.4228216423449476E-3</v>
      </c>
      <c r="D1203" s="320">
        <f>AVERAGE(C1183:C1203)</f>
        <v>-2.2190423447453118E-3</v>
      </c>
      <c r="E1203" s="318">
        <f>_xlfn.STDEV.S(C1183:C1203)</f>
        <v>9.054314633700291E-3</v>
      </c>
      <c r="F1203" s="318">
        <f>E1203*(21/(21-1.5))</f>
        <v>9.7508003747541587E-3</v>
      </c>
      <c r="G1203" s="318">
        <f>_xlfn.VAR.S(C1183:C1203)</f>
        <v>8.1980613486039229E-5</v>
      </c>
      <c r="H1203" s="318">
        <f>G1203*(21/(21-1))</f>
        <v>8.6079644160341198E-5</v>
      </c>
      <c r="I1203" s="320">
        <f>(SUM(C1140:C1160)*1+SUM(C1161:C1181)*2+SUM(C1182:C1202)*3)/6</f>
        <v>9.5311463066770213E-3</v>
      </c>
      <c r="J1203" s="318">
        <f>IF(C1203*O1203&lt;&gt;0,C1203,0)</f>
        <v>0</v>
      </c>
      <c r="K1203" s="318" t="str">
        <f>IF(C1203*O1203=0,"",C1203)</f>
        <v/>
      </c>
      <c r="O1203" s="318">
        <f>IF(ISBLANK(L1203),0,1)</f>
        <v>0</v>
      </c>
      <c r="P1203" s="318">
        <f>IF(ISBLANK(M1203),0,1)</f>
        <v>0</v>
      </c>
      <c r="Q1203" s="318">
        <f>O1203+P1203</f>
        <v>0</v>
      </c>
      <c r="R1203" s="318">
        <f>SUM(Q1078:Q1203)</f>
        <v>2</v>
      </c>
      <c r="S1203" s="318">
        <f>R1203/$X$2</f>
        <v>8.6956521739130432E-2</v>
      </c>
      <c r="T1203" s="318">
        <f>IF(S1203&gt;=$X$3,1,0)</f>
        <v>0</v>
      </c>
      <c r="U1203" s="318">
        <f>O1203*T1203+P1203*T1203</f>
        <v>0</v>
      </c>
    </row>
    <row r="1204" spans="1:21" s="318" customFormat="1" x14ac:dyDescent="0.2">
      <c r="A1204" s="322">
        <v>38294</v>
      </c>
      <c r="B1204" s="321">
        <v>218.199997</v>
      </c>
      <c r="C1204" s="320">
        <f>LN(B1204/B1203)</f>
        <v>8.560833937387529E-3</v>
      </c>
      <c r="D1204" s="320">
        <f>AVERAGE(C1184:C1204)</f>
        <v>-1.7672427192451992E-3</v>
      </c>
      <c r="E1204" s="318">
        <f>_xlfn.STDEV.S(C1184:C1204)</f>
        <v>9.3537744787953337E-3</v>
      </c>
      <c r="F1204" s="318">
        <f>E1204*(21/(21-1.5))</f>
        <v>1.007329559254882E-2</v>
      </c>
      <c r="G1204" s="318">
        <f>_xlfn.VAR.S(C1184:C1204)</f>
        <v>8.7493097000162918E-5</v>
      </c>
      <c r="H1204" s="318">
        <f>G1204*(21/(21-1))</f>
        <v>9.1867751850171063E-5</v>
      </c>
      <c r="I1204" s="320">
        <f>(SUM(C1141:C1161)*1+SUM(C1162:C1182)*2+SUM(C1183:C1203)*3)/6</f>
        <v>1.0741136398747122E-2</v>
      </c>
      <c r="J1204" s="318">
        <f>IF(C1204*O1204&lt;&gt;0,C1204,0)</f>
        <v>0</v>
      </c>
      <c r="K1204" s="318" t="str">
        <f>IF(C1204*O1204=0,"",C1204)</f>
        <v/>
      </c>
      <c r="O1204" s="318">
        <f>IF(ISBLANK(L1204),0,1)</f>
        <v>0</v>
      </c>
      <c r="P1204" s="318">
        <f>IF(ISBLANK(M1204),0,1)</f>
        <v>0</v>
      </c>
      <c r="Q1204" s="318">
        <f>O1204+P1204</f>
        <v>0</v>
      </c>
      <c r="R1204" s="318">
        <f>SUM(Q1079:Q1204)</f>
        <v>1</v>
      </c>
      <c r="S1204" s="318">
        <f>R1204/$X$2</f>
        <v>4.3478260869565216E-2</v>
      </c>
      <c r="T1204" s="318">
        <f>IF(S1204&gt;=$X$3,1,0)</f>
        <v>0</v>
      </c>
      <c r="U1204" s="318">
        <f>O1204*T1204+P1204*T1204</f>
        <v>0</v>
      </c>
    </row>
    <row r="1205" spans="1:21" s="318" customFormat="1" x14ac:dyDescent="0.2">
      <c r="A1205" s="322">
        <v>38295</v>
      </c>
      <c r="B1205" s="321">
        <v>217.41999799999999</v>
      </c>
      <c r="C1205" s="320">
        <f>LN(B1205/B1204)</f>
        <v>-3.5811020730475915E-3</v>
      </c>
      <c r="D1205" s="320">
        <f>AVERAGE(C1185:C1205)</f>
        <v>-1.8472643358326199E-3</v>
      </c>
      <c r="E1205" s="318">
        <f>_xlfn.STDEV.S(C1185:C1205)</f>
        <v>9.3621572196659897E-3</v>
      </c>
      <c r="F1205" s="318">
        <f>E1205*(21/(21-1.5))</f>
        <v>1.0082323159640296E-2</v>
      </c>
      <c r="G1205" s="318">
        <f>_xlfn.VAR.S(C1185:C1205)</f>
        <v>8.7649987805744022E-5</v>
      </c>
      <c r="H1205" s="318">
        <f>G1205*(21/(21-1))</f>
        <v>9.2032487196031228E-5</v>
      </c>
      <c r="I1205" s="320">
        <f>(SUM(C1142:C1162)*1+SUM(C1163:C1183)*2+SUM(C1184:C1204)*3)/6</f>
        <v>1.8804787885649675E-2</v>
      </c>
      <c r="J1205" s="318">
        <f>IF(C1205*O1205&lt;&gt;0,C1205,0)</f>
        <v>0</v>
      </c>
      <c r="K1205" s="318" t="str">
        <f>IF(C1205*O1205=0,"",C1205)</f>
        <v/>
      </c>
      <c r="O1205" s="318">
        <f>IF(ISBLANK(L1205),0,1)</f>
        <v>0</v>
      </c>
      <c r="P1205" s="318">
        <f>IF(ISBLANK(M1205),0,1)</f>
        <v>0</v>
      </c>
      <c r="Q1205" s="318">
        <f>O1205+P1205</f>
        <v>0</v>
      </c>
      <c r="R1205" s="318">
        <f>SUM(Q1080:Q1205)</f>
        <v>1</v>
      </c>
      <c r="S1205" s="318">
        <f>R1205/$X$2</f>
        <v>4.3478260869565216E-2</v>
      </c>
      <c r="T1205" s="318">
        <f>IF(S1205&gt;=$X$3,1,0)</f>
        <v>0</v>
      </c>
      <c r="U1205" s="318">
        <f>O1205*T1205+P1205*T1205</f>
        <v>0</v>
      </c>
    </row>
    <row r="1206" spans="1:21" s="318" customFormat="1" x14ac:dyDescent="0.2">
      <c r="A1206" s="322">
        <v>38296</v>
      </c>
      <c r="B1206" s="321">
        <v>220.11999499999999</v>
      </c>
      <c r="C1206" s="320">
        <f>LN(B1206/B1205)</f>
        <v>1.2341871899606508E-2</v>
      </c>
      <c r="D1206" s="320">
        <f>AVERAGE(C1186:C1206)</f>
        <v>-1.6790729748199765E-3</v>
      </c>
      <c r="E1206" s="318">
        <f>_xlfn.STDEV.S(C1186:C1206)</f>
        <v>9.5920882281063501E-3</v>
      </c>
      <c r="F1206" s="318">
        <f>E1206*(21/(21-1.5))</f>
        <v>1.0329941168729914E-2</v>
      </c>
      <c r="G1206" s="318">
        <f>_xlfn.VAR.S(C1186:C1206)</f>
        <v>9.2008156575776423E-5</v>
      </c>
      <c r="H1206" s="318">
        <f>G1206*(21/(21-1))</f>
        <v>9.6608564404565247E-5</v>
      </c>
      <c r="I1206" s="320">
        <f>(SUM(C1143:C1163)*1+SUM(C1164:C1184)*2+SUM(C1185:C1205)*3)/6</f>
        <v>1.9400063047172043E-2</v>
      </c>
      <c r="J1206" s="318">
        <f>IF(C1206*O1206&lt;&gt;0,C1206,0)</f>
        <v>0</v>
      </c>
      <c r="K1206" s="318" t="str">
        <f>IF(C1206*O1206=0,"",C1206)</f>
        <v/>
      </c>
      <c r="O1206" s="318">
        <f>IF(ISBLANK(L1206),0,1)</f>
        <v>0</v>
      </c>
      <c r="P1206" s="318">
        <f>IF(ISBLANK(M1206),0,1)</f>
        <v>0</v>
      </c>
      <c r="Q1206" s="318">
        <f>O1206+P1206</f>
        <v>0</v>
      </c>
      <c r="R1206" s="318">
        <f>SUM(Q1081:Q1206)</f>
        <v>1</v>
      </c>
      <c r="S1206" s="318">
        <f>R1206/$X$2</f>
        <v>4.3478260869565216E-2</v>
      </c>
      <c r="T1206" s="318">
        <f>IF(S1206&gt;=$X$3,1,0)</f>
        <v>0</v>
      </c>
      <c r="U1206" s="318">
        <f>O1206*T1206+P1206*T1206</f>
        <v>0</v>
      </c>
    </row>
    <row r="1207" spans="1:21" s="318" customFormat="1" x14ac:dyDescent="0.2">
      <c r="A1207" s="322">
        <v>38299</v>
      </c>
      <c r="B1207" s="321">
        <v>221.08000200000001</v>
      </c>
      <c r="C1207" s="320">
        <f>LN(B1207/B1206)</f>
        <v>4.3518065348863537E-3</v>
      </c>
      <c r="D1207" s="320">
        <f>AVERAGE(C1187:C1207)</f>
        <v>-1.2688397497784536E-3</v>
      </c>
      <c r="E1207" s="318">
        <f>_xlfn.STDEV.S(C1187:C1207)</f>
        <v>9.6600294299685266E-3</v>
      </c>
      <c r="F1207" s="318">
        <f>E1207*(21/(21-1.5))</f>
        <v>1.0403108616889182E-2</v>
      </c>
      <c r="G1207" s="318">
        <f>_xlfn.VAR.S(C1187:C1207)</f>
        <v>9.3316168587858042E-5</v>
      </c>
      <c r="H1207" s="318">
        <f>G1207*(21/(21-1))</f>
        <v>9.7981977017250953E-5</v>
      </c>
      <c r="I1207" s="320">
        <f>(SUM(C1144:C1164)*1+SUM(C1165:C1185)*2+SUM(C1186:C1206)*3)/6</f>
        <v>2.333358557274633E-2</v>
      </c>
      <c r="J1207" s="318">
        <f>IF(C1207*O1207&lt;&gt;0,C1207,0)</f>
        <v>0</v>
      </c>
      <c r="K1207" s="318" t="str">
        <f>IF(C1207*O1207=0,"",C1207)</f>
        <v/>
      </c>
      <c r="O1207" s="318">
        <f>IF(ISBLANK(L1207),0,1)</f>
        <v>0</v>
      </c>
      <c r="P1207" s="318">
        <f>IF(ISBLANK(M1207),0,1)</f>
        <v>0</v>
      </c>
      <c r="Q1207" s="318">
        <f>O1207+P1207</f>
        <v>0</v>
      </c>
      <c r="R1207" s="318">
        <f>SUM(Q1082:Q1207)</f>
        <v>1</v>
      </c>
      <c r="S1207" s="318">
        <f>R1207/$X$2</f>
        <v>4.3478260869565216E-2</v>
      </c>
      <c r="T1207" s="318">
        <f>IF(S1207&gt;=$X$3,1,0)</f>
        <v>0</v>
      </c>
      <c r="U1207" s="318">
        <f>O1207*T1207+P1207*T1207</f>
        <v>0</v>
      </c>
    </row>
    <row r="1208" spans="1:21" s="318" customFormat="1" x14ac:dyDescent="0.2">
      <c r="A1208" s="322">
        <v>38300</v>
      </c>
      <c r="B1208" s="321">
        <v>221.10000600000001</v>
      </c>
      <c r="C1208" s="320">
        <f>LN(B1208/B1207)</f>
        <v>9.0478988881197804E-5</v>
      </c>
      <c r="D1208" s="320">
        <f>AVERAGE(C1188:C1208)</f>
        <v>-9.3833542582336246E-4</v>
      </c>
      <c r="E1208" s="318">
        <f>_xlfn.STDEV.S(C1188:C1208)</f>
        <v>9.5779085035888646E-3</v>
      </c>
      <c r="F1208" s="318">
        <f>E1208*(21/(21-1.5))</f>
        <v>1.0314670696172623E-2</v>
      </c>
      <c r="G1208" s="318">
        <f>_xlfn.VAR.S(C1188:C1208)</f>
        <v>9.1736331303119884E-5</v>
      </c>
      <c r="H1208" s="318">
        <f>G1208*(21/(21-1))</f>
        <v>9.6323147868275884E-5</v>
      </c>
      <c r="I1208" s="320">
        <f>(SUM(C1145:C1165)*1+SUM(C1166:C1186)*2+SUM(C1187:C1207)*3)/6</f>
        <v>2.7808780946475094E-2</v>
      </c>
      <c r="J1208" s="318">
        <f>IF(C1208*O1208&lt;&gt;0,C1208,0)</f>
        <v>0</v>
      </c>
      <c r="K1208" s="318" t="str">
        <f>IF(C1208*O1208=0,"",C1208)</f>
        <v/>
      </c>
      <c r="O1208" s="318">
        <f>IF(ISBLANK(L1208),0,1)</f>
        <v>0</v>
      </c>
      <c r="P1208" s="318">
        <f>IF(ISBLANK(M1208),0,1)</f>
        <v>0</v>
      </c>
      <c r="Q1208" s="318">
        <f>O1208+P1208</f>
        <v>0</v>
      </c>
      <c r="R1208" s="318">
        <f>SUM(Q1083:Q1208)</f>
        <v>1</v>
      </c>
      <c r="S1208" s="318">
        <f>R1208/$X$2</f>
        <v>4.3478260869565216E-2</v>
      </c>
      <c r="T1208" s="318">
        <f>IF(S1208&gt;=$X$3,1,0)</f>
        <v>0</v>
      </c>
      <c r="U1208" s="318">
        <f>O1208*T1208+P1208*T1208</f>
        <v>0</v>
      </c>
    </row>
    <row r="1209" spans="1:21" s="318" customFormat="1" x14ac:dyDescent="0.2">
      <c r="A1209" s="322">
        <v>38301</v>
      </c>
      <c r="B1209" s="321">
        <v>219.36000100000001</v>
      </c>
      <c r="C1209" s="320">
        <f>LN(B1209/B1208)</f>
        <v>-7.9008946277218002E-3</v>
      </c>
      <c r="D1209" s="320">
        <f>AVERAGE(C1189:C1209)</f>
        <v>-7.3669107407570318E-4</v>
      </c>
      <c r="E1209" s="318">
        <f>_xlfn.STDEV.S(C1189:C1209)</f>
        <v>9.3727667999278994E-3</v>
      </c>
      <c r="F1209" s="318">
        <f>E1209*(21/(21-1.5))</f>
        <v>1.0093748861460814E-2</v>
      </c>
      <c r="G1209" s="318">
        <f>_xlfn.VAR.S(C1189:C1209)</f>
        <v>8.7848757485830669E-5</v>
      </c>
      <c r="H1209" s="318">
        <f>G1209*(21/(21-1))</f>
        <v>9.2241195360122204E-5</v>
      </c>
      <c r="I1209" s="320">
        <f>(SUM(C1146:C1166)*1+SUM(C1167:C1187)*2+SUM(C1188:C1208)*3)/6</f>
        <v>2.703193352867821E-2</v>
      </c>
      <c r="J1209" s="318">
        <f>IF(C1209*O1209&lt;&gt;0,C1209,0)</f>
        <v>0</v>
      </c>
      <c r="K1209" s="318" t="str">
        <f>IF(C1209*O1209=0,"",C1209)</f>
        <v/>
      </c>
      <c r="O1209" s="318">
        <f>IF(ISBLANK(L1209),0,1)</f>
        <v>0</v>
      </c>
      <c r="P1209" s="318">
        <f>IF(ISBLANK(M1209),0,1)</f>
        <v>0</v>
      </c>
      <c r="Q1209" s="318">
        <f>O1209+P1209</f>
        <v>0</v>
      </c>
      <c r="R1209" s="318">
        <f>SUM(Q1084:Q1209)</f>
        <v>1</v>
      </c>
      <c r="S1209" s="318">
        <f>R1209/$X$2</f>
        <v>4.3478260869565216E-2</v>
      </c>
      <c r="T1209" s="318">
        <f>IF(S1209&gt;=$X$3,1,0)</f>
        <v>0</v>
      </c>
      <c r="U1209" s="318">
        <f>O1209*T1209+P1209*T1209</f>
        <v>0</v>
      </c>
    </row>
    <row r="1210" spans="1:21" s="318" customFormat="1" x14ac:dyDescent="0.2">
      <c r="A1210" s="322">
        <v>38302</v>
      </c>
      <c r="B1210" s="321">
        <v>219.75</v>
      </c>
      <c r="C1210" s="320">
        <f>LN(B1210/B1209)</f>
        <v>1.7763161925657099E-3</v>
      </c>
      <c r="D1210" s="320">
        <f>AVERAGE(C1190:C1210)</f>
        <v>-5.0867726606689825E-4</v>
      </c>
      <c r="E1210" s="318">
        <f>_xlfn.STDEV.S(C1190:C1210)</f>
        <v>9.3728908231061961E-3</v>
      </c>
      <c r="F1210" s="318">
        <f>E1210*(21/(21-1.5))</f>
        <v>1.0093882424883596E-2</v>
      </c>
      <c r="G1210" s="318">
        <f>_xlfn.VAR.S(C1190:C1210)</f>
        <v>8.7851082381868332E-5</v>
      </c>
      <c r="H1210" s="318">
        <f>G1210*(21/(21-1))</f>
        <v>9.224363650096175E-5</v>
      </c>
      <c r="I1210" s="320">
        <f>(SUM(C1147:C1167)*1+SUM(C1168:C1188)*2+SUM(C1189:C1209)*3)/6</f>
        <v>2.3741017409997109E-2</v>
      </c>
      <c r="J1210" s="318">
        <f>IF(C1210*O1210&lt;&gt;0,C1210,0)</f>
        <v>0</v>
      </c>
      <c r="K1210" s="318" t="str">
        <f>IF(C1210*O1210=0,"",C1210)</f>
        <v/>
      </c>
      <c r="O1210" s="318">
        <f>IF(ISBLANK(L1210),0,1)</f>
        <v>0</v>
      </c>
      <c r="P1210" s="318">
        <f>IF(ISBLANK(M1210),0,1)</f>
        <v>0</v>
      </c>
      <c r="Q1210" s="318">
        <f>O1210+P1210</f>
        <v>0</v>
      </c>
      <c r="R1210" s="318">
        <f>SUM(Q1085:Q1210)</f>
        <v>1</v>
      </c>
      <c r="S1210" s="318">
        <f>R1210/$X$2</f>
        <v>4.3478260869565216E-2</v>
      </c>
      <c r="T1210" s="318">
        <f>IF(S1210&gt;=$X$3,1,0)</f>
        <v>0</v>
      </c>
      <c r="U1210" s="318">
        <f>O1210*T1210+P1210*T1210</f>
        <v>0</v>
      </c>
    </row>
    <row r="1211" spans="1:21" s="318" customFormat="1" x14ac:dyDescent="0.2">
      <c r="A1211" s="322">
        <v>38303</v>
      </c>
      <c r="B1211" s="321">
        <v>220.820007</v>
      </c>
      <c r="C1211" s="320">
        <f>LN(B1211/B1210)</f>
        <v>4.857385145731162E-3</v>
      </c>
      <c r="D1211" s="320">
        <f>AVERAGE(C1191:C1211)</f>
        <v>3.5063715825183519E-4</v>
      </c>
      <c r="E1211" s="318">
        <f>_xlfn.STDEV.S(C1191:C1211)</f>
        <v>8.9708937105086265E-3</v>
      </c>
      <c r="F1211" s="318">
        <f>E1211*(21/(21-1.5))</f>
        <v>9.6609624574708289E-3</v>
      </c>
      <c r="G1211" s="318">
        <f>_xlfn.VAR.S(C1191:C1211)</f>
        <v>8.0476933965243218E-5</v>
      </c>
      <c r="H1211" s="318">
        <f>G1211*(21/(21-1))</f>
        <v>8.4500780663505378E-5</v>
      </c>
      <c r="I1211" s="320">
        <f>(SUM(C1148:C1168)*1+SUM(C1169:C1189)*2+SUM(C1190:C1210)*3)/6</f>
        <v>2.4051420985329013E-2</v>
      </c>
      <c r="J1211" s="318">
        <f>IF(C1211*O1211&lt;&gt;0,C1211,0)</f>
        <v>0</v>
      </c>
      <c r="K1211" s="318" t="str">
        <f>IF(C1211*O1211=0,"",C1211)</f>
        <v/>
      </c>
      <c r="O1211" s="318">
        <f>IF(ISBLANK(L1211),0,1)</f>
        <v>0</v>
      </c>
      <c r="P1211" s="318">
        <f>IF(ISBLANK(M1211),0,1)</f>
        <v>0</v>
      </c>
      <c r="Q1211" s="318">
        <f>O1211+P1211</f>
        <v>0</v>
      </c>
      <c r="R1211" s="318">
        <f>SUM(Q1086:Q1211)</f>
        <v>1</v>
      </c>
      <c r="S1211" s="318">
        <f>R1211/$X$2</f>
        <v>4.3478260869565216E-2</v>
      </c>
      <c r="T1211" s="318">
        <f>IF(S1211&gt;=$X$3,1,0)</f>
        <v>0</v>
      </c>
      <c r="U1211" s="318">
        <f>O1211*T1211+P1211*T1211</f>
        <v>0</v>
      </c>
    </row>
    <row r="1212" spans="1:21" s="318" customFormat="1" x14ac:dyDescent="0.2">
      <c r="A1212" s="322">
        <v>38306</v>
      </c>
      <c r="B1212" s="321">
        <v>221.35000600000001</v>
      </c>
      <c r="C1212" s="320">
        <f>LN(B1212/B1211)</f>
        <v>2.3972645735247664E-3</v>
      </c>
      <c r="D1212" s="320">
        <f>AVERAGE(C1192:C1212)</f>
        <v>8.5305850987970374E-4</v>
      </c>
      <c r="E1212" s="318">
        <f>_xlfn.STDEV.S(C1192:C1212)</f>
        <v>8.7638593590030883E-3</v>
      </c>
      <c r="F1212" s="318">
        <f>E1212*(21/(21-1.5))</f>
        <v>9.4380023866187102E-3</v>
      </c>
      <c r="G1212" s="318">
        <f>_xlfn.VAR.S(C1192:C1212)</f>
        <v>7.6805230864386006E-5</v>
      </c>
      <c r="H1212" s="318">
        <f>G1212*(21/(21-1))</f>
        <v>8.0645492407605316E-5</v>
      </c>
      <c r="I1212" s="320">
        <f>(SUM(C1149:C1169)*1+SUM(C1170:C1190)*2+SUM(C1191:C1211)*3)/6</f>
        <v>2.6038178502222824E-2</v>
      </c>
      <c r="J1212" s="318">
        <f>IF(C1212*O1212&lt;&gt;0,C1212,0)</f>
        <v>0</v>
      </c>
      <c r="K1212" s="318" t="str">
        <f>IF(C1212*O1212=0,"",C1212)</f>
        <v/>
      </c>
      <c r="O1212" s="318">
        <f>IF(ISBLANK(L1212),0,1)</f>
        <v>0</v>
      </c>
      <c r="P1212" s="318">
        <f>IF(ISBLANK(M1212),0,1)</f>
        <v>0</v>
      </c>
      <c r="Q1212" s="318">
        <f>O1212+P1212</f>
        <v>0</v>
      </c>
      <c r="R1212" s="318">
        <f>SUM(Q1087:Q1212)</f>
        <v>1</v>
      </c>
      <c r="S1212" s="318">
        <f>R1212/$X$2</f>
        <v>4.3478260869565216E-2</v>
      </c>
      <c r="T1212" s="318">
        <f>IF(S1212&gt;=$X$3,1,0)</f>
        <v>0</v>
      </c>
      <c r="U1212" s="318">
        <f>O1212*T1212+P1212*T1212</f>
        <v>0</v>
      </c>
    </row>
    <row r="1213" spans="1:21" s="318" customFormat="1" x14ac:dyDescent="0.2">
      <c r="A1213" s="322">
        <v>38307</v>
      </c>
      <c r="B1213" s="321">
        <v>220.13999899999999</v>
      </c>
      <c r="C1213" s="320">
        <f>LN(B1213/B1212)</f>
        <v>-5.48148323186052E-3</v>
      </c>
      <c r="D1213" s="320">
        <f>AVERAGE(C1193:C1213)</f>
        <v>1.2128872084751191E-4</v>
      </c>
      <c r="E1213" s="318">
        <f>_xlfn.STDEV.S(C1193:C1213)</f>
        <v>8.6121934361741755E-3</v>
      </c>
      <c r="F1213" s="318">
        <f>E1213*(21/(21-1.5))</f>
        <v>9.2746698543414198E-3</v>
      </c>
      <c r="G1213" s="318">
        <f>_xlfn.VAR.S(C1193:C1213)</f>
        <v>7.4169875782081554E-5</v>
      </c>
      <c r="H1213" s="318">
        <f>G1213*(21/(21-1))</f>
        <v>7.7878369571185641E-5</v>
      </c>
      <c r="I1213" s="320">
        <f>(SUM(C1150:C1170)*1+SUM(C1171:C1191)*2+SUM(C1192:C1212)*3)/6</f>
        <v>2.7339550683663689E-2</v>
      </c>
      <c r="J1213" s="318">
        <f>IF(C1213*O1213&lt;&gt;0,C1213,0)</f>
        <v>0</v>
      </c>
      <c r="K1213" s="318" t="str">
        <f>IF(C1213*O1213=0,"",C1213)</f>
        <v/>
      </c>
      <c r="O1213" s="318">
        <f>IF(ISBLANK(L1213),0,1)</f>
        <v>0</v>
      </c>
      <c r="P1213" s="318">
        <f>IF(ISBLANK(M1213),0,1)</f>
        <v>0</v>
      </c>
      <c r="Q1213" s="318">
        <f>O1213+P1213</f>
        <v>0</v>
      </c>
      <c r="R1213" s="318">
        <f>SUM(Q1088:Q1213)</f>
        <v>0</v>
      </c>
      <c r="S1213" s="318">
        <f>R1213/$X$2</f>
        <v>0</v>
      </c>
      <c r="T1213" s="318">
        <f>IF(S1213&gt;=$X$3,1,0)</f>
        <v>0</v>
      </c>
      <c r="U1213" s="318">
        <f>O1213*T1213+P1213*T1213</f>
        <v>0</v>
      </c>
    </row>
    <row r="1214" spans="1:21" s="318" customFormat="1" x14ac:dyDescent="0.2">
      <c r="A1214" s="322">
        <v>38308</v>
      </c>
      <c r="B1214" s="321">
        <v>222.800003</v>
      </c>
      <c r="C1214" s="320">
        <f>LN(B1214/B1213)</f>
        <v>1.2010818465438158E-2</v>
      </c>
      <c r="D1214" s="320">
        <f>AVERAGE(C1194:C1214)</f>
        <v>5.6112868754101537E-4</v>
      </c>
      <c r="E1214" s="318">
        <f>_xlfn.STDEV.S(C1194:C1214)</f>
        <v>8.9823659532408465E-3</v>
      </c>
      <c r="F1214" s="318">
        <f>E1214*(21/(21-1.5))</f>
        <v>9.6733171804132181E-3</v>
      </c>
      <c r="G1214" s="318">
        <f>_xlfn.VAR.S(C1194:C1214)</f>
        <v>8.0682898117940353E-5</v>
      </c>
      <c r="H1214" s="318">
        <f>G1214*(21/(21-1))</f>
        <v>8.4717043023837377E-5</v>
      </c>
      <c r="I1214" s="320">
        <f>(SUM(C1151:C1171)*1+SUM(C1172:C1192)*2+SUM(C1193:C1213)*3)/6</f>
        <v>2.0465867611943273E-2</v>
      </c>
      <c r="J1214" s="318">
        <f>IF(C1214*O1214&lt;&gt;0,C1214,0)</f>
        <v>0</v>
      </c>
      <c r="K1214" s="318" t="str">
        <f>IF(C1214*O1214=0,"",C1214)</f>
        <v/>
      </c>
      <c r="O1214" s="318">
        <f>IF(ISBLANK(L1214),0,1)</f>
        <v>0</v>
      </c>
      <c r="P1214" s="318">
        <f>IF(ISBLANK(M1214),0,1)</f>
        <v>0</v>
      </c>
      <c r="Q1214" s="318">
        <f>O1214+P1214</f>
        <v>0</v>
      </c>
      <c r="R1214" s="318">
        <f>SUM(Q1089:Q1214)</f>
        <v>0</v>
      </c>
      <c r="S1214" s="318">
        <f>R1214/$X$2</f>
        <v>0</v>
      </c>
      <c r="T1214" s="318">
        <f>IF(S1214&gt;=$X$3,1,0)</f>
        <v>0</v>
      </c>
      <c r="U1214" s="318">
        <f>O1214*T1214+P1214*T1214</f>
        <v>0</v>
      </c>
    </row>
    <row r="1215" spans="1:21" s="318" customFormat="1" x14ac:dyDescent="0.2">
      <c r="A1215" s="322">
        <v>38309</v>
      </c>
      <c r="B1215" s="321">
        <v>224.30999800000001</v>
      </c>
      <c r="C1215" s="320">
        <f>LN(B1215/B1214)</f>
        <v>6.7544932455819136E-3</v>
      </c>
      <c r="D1215" s="320">
        <f>AVERAGE(C1195:C1215)</f>
        <v>1.5601455407287888E-3</v>
      </c>
      <c r="E1215" s="318">
        <f>_xlfn.STDEV.S(C1195:C1215)</f>
        <v>8.4036644312288373E-3</v>
      </c>
      <c r="F1215" s="318">
        <f>E1215*(21/(21-1.5))</f>
        <v>9.0501001567079783E-3</v>
      </c>
      <c r="G1215" s="318">
        <f>_xlfn.VAR.S(C1195:C1215)</f>
        <v>7.0621575872700708E-5</v>
      </c>
      <c r="H1215" s="318">
        <f>G1215*(21/(21-1))</f>
        <v>7.4152654666335741E-5</v>
      </c>
      <c r="I1215" s="320">
        <f>(SUM(C1152:C1172)*1+SUM(C1173:C1193)*2+SUM(C1194:C1214)*3)/6</f>
        <v>2.6686619171506703E-2</v>
      </c>
      <c r="J1215" s="318">
        <f>IF(C1215*O1215&lt;&gt;0,C1215,0)</f>
        <v>0</v>
      </c>
      <c r="K1215" s="318" t="str">
        <f>IF(C1215*O1215=0,"",C1215)</f>
        <v/>
      </c>
      <c r="O1215" s="318">
        <f>IF(ISBLANK(L1215),0,1)</f>
        <v>0</v>
      </c>
      <c r="P1215" s="318">
        <f>IF(ISBLANK(M1215),0,1)</f>
        <v>0</v>
      </c>
      <c r="Q1215" s="318">
        <f>O1215+P1215</f>
        <v>0</v>
      </c>
      <c r="R1215" s="318">
        <f>SUM(Q1090:Q1215)</f>
        <v>0</v>
      </c>
      <c r="S1215" s="318">
        <f>R1215/$X$2</f>
        <v>0</v>
      </c>
      <c r="T1215" s="318">
        <f>IF(S1215&gt;=$X$3,1,0)</f>
        <v>0</v>
      </c>
      <c r="U1215" s="318">
        <f>O1215*T1215+P1215*T1215</f>
        <v>0</v>
      </c>
    </row>
    <row r="1216" spans="1:21" s="318" customFormat="1" x14ac:dyDescent="0.2">
      <c r="A1216" s="322">
        <v>38310</v>
      </c>
      <c r="B1216" s="321">
        <v>226.11000100000001</v>
      </c>
      <c r="C1216" s="320">
        <f>LN(B1216/B1215)</f>
        <v>7.992596182412515E-3</v>
      </c>
      <c r="D1216" s="320">
        <f>AVERAGE(C1196:C1216)</f>
        <v>1.2028559619743026E-3</v>
      </c>
      <c r="E1216" s="318">
        <f>_xlfn.STDEV.S(C1196:C1216)</f>
        <v>7.9275725149087189E-3</v>
      </c>
      <c r="F1216" s="318">
        <f>E1216*(21/(21-1.5))</f>
        <v>8.5373857852863114E-3</v>
      </c>
      <c r="G1216" s="318">
        <f>_xlfn.VAR.S(C1196:C1216)</f>
        <v>6.2846405979136161E-5</v>
      </c>
      <c r="H1216" s="318">
        <f>G1216*(21/(21-1))</f>
        <v>6.598872627809297E-5</v>
      </c>
      <c r="I1216" s="320">
        <f>(SUM(C1153:C1173)*1+SUM(C1174:C1194)*2+SUM(C1195:C1215)*3)/6</f>
        <v>2.964256848971486E-2</v>
      </c>
      <c r="J1216" s="318">
        <f>IF(C1216*O1216&lt;&gt;0,C1216,0)</f>
        <v>0</v>
      </c>
      <c r="K1216" s="318" t="str">
        <f>IF(C1216*O1216=0,"",C1216)</f>
        <v/>
      </c>
      <c r="O1216" s="318">
        <f>IF(ISBLANK(L1216),0,1)</f>
        <v>0</v>
      </c>
      <c r="P1216" s="318">
        <f>IF(ISBLANK(M1216),0,1)</f>
        <v>0</v>
      </c>
      <c r="Q1216" s="318">
        <f>O1216+P1216</f>
        <v>0</v>
      </c>
      <c r="R1216" s="318">
        <f>SUM(Q1091:Q1216)</f>
        <v>0</v>
      </c>
      <c r="S1216" s="318">
        <f>R1216/$X$2</f>
        <v>0</v>
      </c>
      <c r="T1216" s="318">
        <f>IF(S1216&gt;=$X$3,1,0)</f>
        <v>0</v>
      </c>
      <c r="U1216" s="318">
        <f>O1216*T1216+P1216*T1216</f>
        <v>0</v>
      </c>
    </row>
    <row r="1217" spans="1:21" s="318" customFormat="1" x14ac:dyDescent="0.2">
      <c r="A1217" s="322">
        <v>38313</v>
      </c>
      <c r="B1217" s="321">
        <v>225.509995</v>
      </c>
      <c r="C1217" s="320">
        <f>LN(B1217/B1216)</f>
        <v>-2.6571292605932096E-3</v>
      </c>
      <c r="D1217" s="320">
        <f>AVERAGE(C1197:C1217)</f>
        <v>7.7489902174998431E-4</v>
      </c>
      <c r="E1217" s="318">
        <f>_xlfn.STDEV.S(C1197:C1217)</f>
        <v>7.8793852970853069E-3</v>
      </c>
      <c r="F1217" s="318">
        <f>E1217*(21/(21-1.5))</f>
        <v>8.485491858399561E-3</v>
      </c>
      <c r="G1217" s="318">
        <f>_xlfn.VAR.S(C1197:C1217)</f>
        <v>6.2084712659924099E-5</v>
      </c>
      <c r="H1217" s="318">
        <f>G1217*(21/(21-1))</f>
        <v>6.5188948292920303E-5</v>
      </c>
      <c r="I1217" s="320">
        <f>(SUM(C1154:C1174)*1+SUM(C1175:C1195)*2+SUM(C1196:C1216)*3)/6</f>
        <v>3.0894224046940161E-2</v>
      </c>
      <c r="J1217" s="318">
        <f>IF(C1217*O1217&lt;&gt;0,C1217,0)</f>
        <v>0</v>
      </c>
      <c r="K1217" s="318" t="str">
        <f>IF(C1217*O1217=0,"",C1217)</f>
        <v/>
      </c>
      <c r="O1217" s="318">
        <f>IF(ISBLANK(L1217),0,1)</f>
        <v>0</v>
      </c>
      <c r="P1217" s="318">
        <f>IF(ISBLANK(M1217),0,1)</f>
        <v>0</v>
      </c>
      <c r="Q1217" s="318">
        <f>O1217+P1217</f>
        <v>0</v>
      </c>
      <c r="R1217" s="318">
        <f>SUM(Q1092:Q1217)</f>
        <v>0</v>
      </c>
      <c r="S1217" s="318">
        <f>R1217/$X$2</f>
        <v>0</v>
      </c>
      <c r="T1217" s="318">
        <f>IF(S1217&gt;=$X$3,1,0)</f>
        <v>0</v>
      </c>
      <c r="U1217" s="318">
        <f>O1217*T1217+P1217*T1217</f>
        <v>0</v>
      </c>
    </row>
    <row r="1218" spans="1:21" s="318" customFormat="1" x14ac:dyDescent="0.2">
      <c r="A1218" s="322">
        <v>38314</v>
      </c>
      <c r="B1218" s="321">
        <v>228.33999600000001</v>
      </c>
      <c r="C1218" s="320">
        <f>LN(B1218/B1217)</f>
        <v>1.2471247044923126E-2</v>
      </c>
      <c r="D1218" s="320">
        <f>AVERAGE(C1198:C1218)</f>
        <v>2.2504049741656961E-3</v>
      </c>
      <c r="E1218" s="318">
        <f>_xlfn.STDEV.S(C1198:C1218)</f>
        <v>6.930739967106205E-3</v>
      </c>
      <c r="F1218" s="318">
        <f>E1218*(21/(21-1.5))</f>
        <v>7.4638738107297587E-3</v>
      </c>
      <c r="G1218" s="318">
        <f>_xlfn.VAR.S(C1198:C1218)</f>
        <v>4.8035156491643317E-5</v>
      </c>
      <c r="H1218" s="318">
        <f>G1218*(21/(21-1))</f>
        <v>5.0436914316225483E-5</v>
      </c>
      <c r="I1218" s="320">
        <f>(SUM(C1155:C1175)*1+SUM(C1176:C1196)*2+SUM(C1197:C1217)*3)/6</f>
        <v>2.7709007216686888E-2</v>
      </c>
      <c r="J1218" s="318">
        <f>IF(C1218*O1218&lt;&gt;0,C1218,0)</f>
        <v>0</v>
      </c>
      <c r="K1218" s="318" t="str">
        <f>IF(C1218*O1218=0,"",C1218)</f>
        <v/>
      </c>
      <c r="O1218" s="318">
        <f>IF(ISBLANK(L1218),0,1)</f>
        <v>0</v>
      </c>
      <c r="P1218" s="318">
        <f>IF(ISBLANK(M1218),0,1)</f>
        <v>0</v>
      </c>
      <c r="Q1218" s="318">
        <f>O1218+P1218</f>
        <v>0</v>
      </c>
      <c r="R1218" s="318">
        <f>SUM(Q1093:Q1218)</f>
        <v>0</v>
      </c>
      <c r="S1218" s="318">
        <f>R1218/$X$2</f>
        <v>0</v>
      </c>
      <c r="T1218" s="318">
        <f>IF(S1218&gt;=$X$3,1,0)</f>
        <v>0</v>
      </c>
      <c r="U1218" s="318">
        <f>O1218*T1218+P1218*T1218</f>
        <v>0</v>
      </c>
    </row>
    <row r="1219" spans="1:21" s="318" customFormat="1" x14ac:dyDescent="0.2">
      <c r="A1219" s="322">
        <v>38315</v>
      </c>
      <c r="B1219" s="321">
        <v>228.64999399999999</v>
      </c>
      <c r="C1219" s="320">
        <f>LN(B1219/B1218)</f>
        <v>1.3566951326398969E-3</v>
      </c>
      <c r="D1219" s="320">
        <f>AVERAGE(C1199:C1219)</f>
        <v>2.8979520221903031E-3</v>
      </c>
      <c r="E1219" s="318">
        <f>_xlfn.STDEV.S(C1199:C1219)</f>
        <v>6.0937360782258041E-3</v>
      </c>
      <c r="F1219" s="318">
        <f>E1219*(21/(21-1.5))</f>
        <v>6.5624850073200966E-3</v>
      </c>
      <c r="G1219" s="318">
        <f>_xlfn.VAR.S(C1199:C1219)</f>
        <v>3.71336193910708E-5</v>
      </c>
      <c r="H1219" s="318">
        <f>G1219*(21/(21-1))</f>
        <v>3.8990300360624343E-5</v>
      </c>
      <c r="I1219" s="320">
        <f>(SUM(C1156:C1176)*1+SUM(C1177:C1197)*2+SUM(C1198:C1218)*3)/6</f>
        <v>3.4963811988717036E-2</v>
      </c>
      <c r="J1219" s="318">
        <f>IF(C1219*O1219&lt;&gt;0,C1219,0)</f>
        <v>0</v>
      </c>
      <c r="K1219" s="318" t="str">
        <f>IF(C1219*O1219=0,"",C1219)</f>
        <v/>
      </c>
      <c r="O1219" s="318">
        <f>IF(ISBLANK(L1219),0,1)</f>
        <v>0</v>
      </c>
      <c r="P1219" s="318">
        <f>IF(ISBLANK(M1219),0,1)</f>
        <v>0</v>
      </c>
      <c r="Q1219" s="318">
        <f>O1219+P1219</f>
        <v>0</v>
      </c>
      <c r="R1219" s="318">
        <f>SUM(Q1094:Q1219)</f>
        <v>0</v>
      </c>
      <c r="S1219" s="318">
        <f>R1219/$X$2</f>
        <v>0</v>
      </c>
      <c r="T1219" s="318">
        <f>IF(S1219&gt;=$X$3,1,0)</f>
        <v>0</v>
      </c>
      <c r="U1219" s="318">
        <f>O1219*T1219+P1219*T1219</f>
        <v>0</v>
      </c>
    </row>
    <row r="1220" spans="1:21" s="318" customFormat="1" x14ac:dyDescent="0.2">
      <c r="A1220" s="322">
        <v>38316</v>
      </c>
      <c r="B1220" s="321">
        <v>230.33000200000001</v>
      </c>
      <c r="C1220" s="320">
        <f>LN(B1220/B1219)</f>
        <v>7.3206480349234573E-3</v>
      </c>
      <c r="D1220" s="320">
        <f>AVERAGE(C1200:C1220)</f>
        <v>3.346256237440861E-3</v>
      </c>
      <c r="E1220" s="318">
        <f>_xlfn.STDEV.S(C1200:C1220)</f>
        <v>6.0543171526403579E-3</v>
      </c>
      <c r="F1220" s="318">
        <f>E1220*(21/(21-1.5))</f>
        <v>6.5200338566896157E-3</v>
      </c>
      <c r="G1220" s="318">
        <f>_xlfn.VAR.S(C1200:C1220)</f>
        <v>3.6654756184755253E-5</v>
      </c>
      <c r="H1220" s="318">
        <f>G1220*(21/(21-1))</f>
        <v>3.8487493993993016E-5</v>
      </c>
      <c r="I1220" s="320">
        <f>(SUM(C1157:C1177)*1+SUM(C1178:C1198)*2+SUM(C1199:C1219)*3)/6</f>
        <v>3.6515619849490068E-2</v>
      </c>
      <c r="J1220" s="318">
        <f>IF(C1220*O1220&lt;&gt;0,C1220,0)</f>
        <v>0</v>
      </c>
      <c r="K1220" s="318" t="str">
        <f>IF(C1220*O1220=0,"",C1220)</f>
        <v/>
      </c>
      <c r="O1220" s="318">
        <f>IF(ISBLANK(L1220),0,1)</f>
        <v>0</v>
      </c>
      <c r="P1220" s="318">
        <f>IF(ISBLANK(M1220),0,1)</f>
        <v>0</v>
      </c>
      <c r="Q1220" s="318">
        <f>O1220+P1220</f>
        <v>0</v>
      </c>
      <c r="R1220" s="318">
        <f>SUM(Q1095:Q1220)</f>
        <v>0</v>
      </c>
      <c r="S1220" s="318">
        <f>R1220/$X$2</f>
        <v>0</v>
      </c>
      <c r="T1220" s="318">
        <f>IF(S1220&gt;=$X$3,1,0)</f>
        <v>0</v>
      </c>
      <c r="U1220" s="318">
        <f>O1220*T1220+P1220*T1220</f>
        <v>0</v>
      </c>
    </row>
    <row r="1221" spans="1:21" s="318" customFormat="1" x14ac:dyDescent="0.2">
      <c r="A1221" s="322">
        <v>38317</v>
      </c>
      <c r="B1221" s="321">
        <v>230.66999799999999</v>
      </c>
      <c r="C1221" s="320">
        <f>LN(B1221/B1220)</f>
        <v>1.4750371437964114E-3</v>
      </c>
      <c r="D1221" s="320">
        <f>AVERAGE(C1201:C1221)</f>
        <v>3.6365771659541625E-3</v>
      </c>
      <c r="E1221" s="318">
        <f>_xlfn.STDEV.S(C1201:C1221)</f>
        <v>5.7936957522325746E-3</v>
      </c>
      <c r="F1221" s="318">
        <f>E1221*(21/(21-1.5))</f>
        <v>6.2393646562504644E-3</v>
      </c>
      <c r="G1221" s="318">
        <f>_xlfn.VAR.S(C1201:C1221)</f>
        <v>3.3566910469437775E-5</v>
      </c>
      <c r="H1221" s="318">
        <f>G1221*(21/(21-1))</f>
        <v>3.5245255992909662E-5</v>
      </c>
      <c r="I1221" s="320">
        <f>(SUM(C1158:C1178)*1+SUM(C1179:C1199)*2+SUM(C1200:C1220)*3)/6</f>
        <v>3.9441444749860437E-2</v>
      </c>
      <c r="J1221" s="318">
        <f>IF(C1221*O1221&lt;&gt;0,C1221,0)</f>
        <v>0</v>
      </c>
      <c r="K1221" s="318" t="str">
        <f>IF(C1221*O1221=0,"",C1221)</f>
        <v/>
      </c>
      <c r="O1221" s="318">
        <f>IF(ISBLANK(L1221),0,1)</f>
        <v>0</v>
      </c>
      <c r="P1221" s="318">
        <f>IF(ISBLANK(M1221),0,1)</f>
        <v>0</v>
      </c>
      <c r="Q1221" s="318">
        <f>O1221+P1221</f>
        <v>0</v>
      </c>
      <c r="R1221" s="318">
        <f>SUM(Q1096:Q1221)</f>
        <v>0</v>
      </c>
      <c r="S1221" s="318">
        <f>R1221/$X$2</f>
        <v>0</v>
      </c>
      <c r="T1221" s="318">
        <f>IF(S1221&gt;=$X$3,1,0)</f>
        <v>0</v>
      </c>
      <c r="U1221" s="318">
        <f>O1221*T1221+P1221*T1221</f>
        <v>0</v>
      </c>
    </row>
    <row r="1222" spans="1:21" s="318" customFormat="1" x14ac:dyDescent="0.2">
      <c r="A1222" s="322">
        <v>38320</v>
      </c>
      <c r="B1222" s="321">
        <v>232.429993</v>
      </c>
      <c r="C1222" s="320">
        <f>LN(B1222/B1221)</f>
        <v>7.6009652679370678E-3</v>
      </c>
      <c r="D1222" s="320">
        <f>AVERAGE(C1202:C1222)</f>
        <v>4.0498067419578818E-3</v>
      </c>
      <c r="E1222" s="318">
        <f>_xlfn.STDEV.S(C1202:C1222)</f>
        <v>5.7500095629916363E-3</v>
      </c>
      <c r="F1222" s="318">
        <f>E1222*(21/(21-1.5))</f>
        <v>6.1923179909140697E-3</v>
      </c>
      <c r="G1222" s="318">
        <f>_xlfn.VAR.S(C1202:C1222)</f>
        <v>3.3062609974495267E-5</v>
      </c>
      <c r="H1222" s="318">
        <f>G1222*(21/(21-1))</f>
        <v>3.4715740473220035E-5</v>
      </c>
      <c r="I1222" s="320">
        <f>(SUM(C1159:C1179)*1+SUM(C1180:C1200)*2+SUM(C1201:C1221)*3)/6</f>
        <v>4.2126881894156677E-2</v>
      </c>
      <c r="J1222" s="318">
        <f>IF(C1222*O1222&lt;&gt;0,C1222,0)</f>
        <v>7.6009652679370678E-3</v>
      </c>
      <c r="K1222" s="318">
        <f>IF(C1222*O1222=0,"",C1222)</f>
        <v>7.6009652679370678E-3</v>
      </c>
      <c r="L1222" s="326" t="s">
        <v>66</v>
      </c>
      <c r="M1222" s="326"/>
      <c r="O1222" s="318">
        <f>IF(ISBLANK(L1222),0,1)</f>
        <v>1</v>
      </c>
      <c r="P1222" s="318">
        <f>IF(ISBLANK(M1222),0,1)</f>
        <v>0</v>
      </c>
      <c r="Q1222" s="318">
        <f>O1222+P1222</f>
        <v>1</v>
      </c>
      <c r="R1222" s="318">
        <f>SUM(Q1097:Q1222)</f>
        <v>1</v>
      </c>
      <c r="S1222" s="318">
        <f>R1222/$X$2</f>
        <v>4.3478260869565216E-2</v>
      </c>
      <c r="T1222" s="318">
        <f>IF(S1222&gt;=$X$3,1,0)</f>
        <v>0</v>
      </c>
      <c r="U1222" s="318">
        <f>O1222*T1222+P1222*T1222</f>
        <v>0</v>
      </c>
    </row>
    <row r="1223" spans="1:21" s="318" customFormat="1" x14ac:dyDescent="0.2">
      <c r="A1223" s="322">
        <v>38321</v>
      </c>
      <c r="B1223" s="321">
        <v>232.429993</v>
      </c>
      <c r="C1223" s="320">
        <f>LN(B1223/B1222)</f>
        <v>0</v>
      </c>
      <c r="D1223" s="320">
        <f>AVERAGE(C1203:C1223)</f>
        <v>3.6743176304456001E-3</v>
      </c>
      <c r="E1223" s="318">
        <f>_xlfn.STDEV.S(C1203:C1223)</f>
        <v>5.7444821868931038E-3</v>
      </c>
      <c r="F1223" s="318">
        <f>E1223*(21/(21-1.5))</f>
        <v>6.1863654320387269E-3</v>
      </c>
      <c r="G1223" s="318">
        <f>_xlfn.VAR.S(C1203:C1223)</f>
        <v>3.2999075595532181E-5</v>
      </c>
      <c r="H1223" s="318">
        <f>G1223*(21/(21-1))</f>
        <v>3.4649029375308792E-5</v>
      </c>
      <c r="I1223" s="320">
        <f>(SUM(C1160:C1180)*1+SUM(C1181:C1201)*2+SUM(C1202:C1222)*3)/6</f>
        <v>4.4909968669681943E-2</v>
      </c>
      <c r="J1223" s="318">
        <f>IF(C1223*O1223&lt;&gt;0,C1223,0)</f>
        <v>0</v>
      </c>
      <c r="K1223" s="318" t="str">
        <f>IF(C1223*O1223=0,"",C1223)</f>
        <v/>
      </c>
      <c r="O1223" s="318">
        <f>IF(ISBLANK(L1223),0,1)</f>
        <v>0</v>
      </c>
      <c r="P1223" s="318">
        <f>IF(ISBLANK(M1223),0,1)</f>
        <v>0</v>
      </c>
      <c r="Q1223" s="318">
        <f>O1223+P1223</f>
        <v>0</v>
      </c>
      <c r="R1223" s="318">
        <f>SUM(Q1098:Q1223)</f>
        <v>1</v>
      </c>
      <c r="S1223" s="318">
        <f>R1223/$X$2</f>
        <v>4.3478260869565216E-2</v>
      </c>
      <c r="T1223" s="318">
        <f>IF(S1223&gt;=$X$3,1,0)</f>
        <v>0</v>
      </c>
      <c r="U1223" s="318">
        <f>O1223*T1223+P1223*T1223</f>
        <v>0</v>
      </c>
    </row>
    <row r="1224" spans="1:21" s="318" customFormat="1" x14ac:dyDescent="0.2">
      <c r="A1224" s="322">
        <v>38322</v>
      </c>
      <c r="B1224" s="321">
        <v>233.240005</v>
      </c>
      <c r="C1224" s="320">
        <f>LN(B1224/B1223)</f>
        <v>3.4789134813602031E-3</v>
      </c>
      <c r="D1224" s="320">
        <f>AVERAGE(C1204:C1224)</f>
        <v>3.5817505751606121E-3</v>
      </c>
      <c r="E1224" s="318">
        <f>_xlfn.STDEV.S(C1204:C1224)</f>
        <v>5.7305431093321712E-3</v>
      </c>
      <c r="F1224" s="318">
        <f>E1224*(21/(21-1.5))</f>
        <v>6.171354117742338E-3</v>
      </c>
      <c r="G1224" s="318">
        <f>_xlfn.VAR.S(C1204:C1224)</f>
        <v>3.2839124327914427E-5</v>
      </c>
      <c r="H1224" s="318">
        <f>G1224*(21/(21-1))</f>
        <v>3.4481080544310151E-5</v>
      </c>
      <c r="I1224" s="320">
        <f>(SUM(C1161:C1181)*1+SUM(C1182:C1202)*2+SUM(C1203:C1223)*3)/6</f>
        <v>3.8522646012732135E-2</v>
      </c>
      <c r="J1224" s="318">
        <f>IF(C1224*O1224&lt;&gt;0,C1224,0)</f>
        <v>0</v>
      </c>
      <c r="K1224" s="318" t="str">
        <f>IF(C1224*O1224=0,"",C1224)</f>
        <v/>
      </c>
      <c r="O1224" s="318">
        <f>IF(ISBLANK(L1224),0,1)</f>
        <v>0</v>
      </c>
      <c r="P1224" s="318">
        <f>IF(ISBLANK(M1224),0,1)</f>
        <v>0</v>
      </c>
      <c r="Q1224" s="318">
        <f>O1224+P1224</f>
        <v>0</v>
      </c>
      <c r="R1224" s="318">
        <f>SUM(Q1099:Q1224)</f>
        <v>1</v>
      </c>
      <c r="S1224" s="318">
        <f>R1224/$X$2</f>
        <v>4.3478260869565216E-2</v>
      </c>
      <c r="T1224" s="318">
        <f>IF(S1224&gt;=$X$3,1,0)</f>
        <v>0</v>
      </c>
      <c r="U1224" s="318">
        <f>O1224*T1224+P1224*T1224</f>
        <v>0</v>
      </c>
    </row>
    <row r="1225" spans="1:21" s="318" customFormat="1" x14ac:dyDescent="0.2">
      <c r="A1225" s="322">
        <v>38323</v>
      </c>
      <c r="B1225" s="321">
        <v>229.41000399999999</v>
      </c>
      <c r="C1225" s="320">
        <f>LN(B1225/B1224)</f>
        <v>-1.6557174630826534E-2</v>
      </c>
      <c r="D1225" s="320">
        <f>AVERAGE(C1205:C1225)</f>
        <v>2.3856549290551801E-3</v>
      </c>
      <c r="E1225" s="318">
        <f>_xlfn.STDEV.S(C1205:C1225)</f>
        <v>7.0976192599890436E-3</v>
      </c>
      <c r="F1225" s="318">
        <f>E1225*(21/(21-1.5))</f>
        <v>7.6435899722958932E-3</v>
      </c>
      <c r="G1225" s="318">
        <f>_xlfn.VAR.S(C1205:C1225)</f>
        <v>5.037619915976742E-5</v>
      </c>
      <c r="H1225" s="318">
        <f>G1225*(21/(21-1))</f>
        <v>5.2895009117755793E-5</v>
      </c>
      <c r="I1225" s="320">
        <f>(SUM(C1162:C1182)*1+SUM(C1183:C1203)*2+SUM(C1204:C1224)*3)/6</f>
        <v>3.6033738795555062E-2</v>
      </c>
      <c r="J1225" s="318">
        <f>IF(C1225*O1225&lt;&gt;0,C1225,0)</f>
        <v>0</v>
      </c>
      <c r="K1225" s="318" t="str">
        <f>IF(C1225*O1225=0,"",C1225)</f>
        <v/>
      </c>
      <c r="O1225" s="318">
        <f>IF(ISBLANK(L1225),0,1)</f>
        <v>0</v>
      </c>
      <c r="P1225" s="318">
        <f>IF(ISBLANK(M1225),0,1)</f>
        <v>0</v>
      </c>
      <c r="Q1225" s="318">
        <f>O1225+P1225</f>
        <v>0</v>
      </c>
      <c r="R1225" s="318">
        <f>SUM(Q1100:Q1225)</f>
        <v>1</v>
      </c>
      <c r="S1225" s="318">
        <f>R1225/$X$2</f>
        <v>4.3478260869565216E-2</v>
      </c>
      <c r="T1225" s="318">
        <f>IF(S1225&gt;=$X$3,1,0)</f>
        <v>0</v>
      </c>
      <c r="U1225" s="318">
        <f>O1225*T1225+P1225*T1225</f>
        <v>0</v>
      </c>
    </row>
    <row r="1226" spans="1:21" s="318" customFormat="1" x14ac:dyDescent="0.2">
      <c r="A1226" s="322">
        <v>38324</v>
      </c>
      <c r="B1226" s="321">
        <v>227.279999</v>
      </c>
      <c r="C1226" s="320">
        <f>LN(B1226/B1225)</f>
        <v>-9.3280800142014706E-3</v>
      </c>
      <c r="D1226" s="320">
        <f>AVERAGE(C1206:C1226)</f>
        <v>2.111989312809758E-3</v>
      </c>
      <c r="E1226" s="318">
        <f>_xlfn.STDEV.S(C1206:C1226)</f>
        <v>7.4416417212005816E-3</v>
      </c>
      <c r="F1226" s="318">
        <f>E1226*(21/(21-1.5))</f>
        <v>8.0140756997544721E-3</v>
      </c>
      <c r="G1226" s="318">
        <f>_xlfn.VAR.S(C1206:C1226)</f>
        <v>5.5378031506713156E-5</v>
      </c>
      <c r="H1226" s="318">
        <f>G1226*(21/(21-1))</f>
        <v>5.8146933082048816E-5</v>
      </c>
      <c r="I1226" s="320">
        <f>(SUM(C1163:C1183)*1+SUM(C1184:C1204)*2+SUM(C1205:C1225)*3)/6</f>
        <v>2.6378925465788239E-2</v>
      </c>
      <c r="J1226" s="318">
        <f>IF(C1226*O1226&lt;&gt;0,C1226,0)</f>
        <v>0</v>
      </c>
      <c r="K1226" s="318" t="str">
        <f>IF(C1226*O1226=0,"",C1226)</f>
        <v/>
      </c>
      <c r="O1226" s="318">
        <f>IF(ISBLANK(L1226),0,1)</f>
        <v>0</v>
      </c>
      <c r="P1226" s="318">
        <f>IF(ISBLANK(M1226),0,1)</f>
        <v>0</v>
      </c>
      <c r="Q1226" s="318">
        <f>O1226+P1226</f>
        <v>0</v>
      </c>
      <c r="R1226" s="318">
        <f>SUM(Q1101:Q1226)</f>
        <v>1</v>
      </c>
      <c r="S1226" s="318">
        <f>R1226/$X$2</f>
        <v>4.3478260869565216E-2</v>
      </c>
      <c r="T1226" s="318">
        <f>IF(S1226&gt;=$X$3,1,0)</f>
        <v>0</v>
      </c>
      <c r="U1226" s="318">
        <f>O1226*T1226+P1226*T1226</f>
        <v>0</v>
      </c>
    </row>
    <row r="1227" spans="1:21" s="318" customFormat="1" x14ac:dyDescent="0.2">
      <c r="A1227" s="322">
        <v>38327</v>
      </c>
      <c r="B1227" s="321">
        <v>228.38999899999999</v>
      </c>
      <c r="C1227" s="320">
        <f>LN(B1227/B1226)</f>
        <v>4.871956461682197E-3</v>
      </c>
      <c r="D1227" s="320">
        <f>AVERAGE(C1207:C1227)</f>
        <v>1.7562790538609813E-3</v>
      </c>
      <c r="E1227" s="318">
        <f>_xlfn.STDEV.S(C1207:C1227)</f>
        <v>7.0988394315645749E-3</v>
      </c>
      <c r="F1227" s="318">
        <f>E1227*(21/(21-1.5))</f>
        <v>7.6449040032233878E-3</v>
      </c>
      <c r="G1227" s="318">
        <f>_xlfn.VAR.S(C1207:C1227)</f>
        <v>5.0393521275136063E-5</v>
      </c>
      <c r="H1227" s="318">
        <f>G1227*(21/(21-1))</f>
        <v>5.2913197338892866E-5</v>
      </c>
      <c r="I1227" s="320">
        <f>(SUM(C1164:C1184)*1+SUM(C1185:C1205)*2+SUM(C1206:C1226)*3)/6</f>
        <v>2.3180774063801961E-2</v>
      </c>
      <c r="J1227" s="318">
        <f>IF(C1227*O1227&lt;&gt;0,C1227,0)</f>
        <v>0</v>
      </c>
      <c r="K1227" s="318" t="str">
        <f>IF(C1227*O1227=0,"",C1227)</f>
        <v/>
      </c>
      <c r="O1227" s="318">
        <f>IF(ISBLANK(L1227),0,1)</f>
        <v>0</v>
      </c>
      <c r="P1227" s="318">
        <f>IF(ISBLANK(M1227),0,1)</f>
        <v>0</v>
      </c>
      <c r="Q1227" s="318">
        <f>O1227+P1227</f>
        <v>0</v>
      </c>
      <c r="R1227" s="318">
        <f>SUM(Q1102:Q1227)</f>
        <v>1</v>
      </c>
      <c r="S1227" s="318">
        <f>R1227/$X$2</f>
        <v>4.3478260869565216E-2</v>
      </c>
      <c r="T1227" s="318">
        <f>IF(S1227&gt;=$X$3,1,0)</f>
        <v>0</v>
      </c>
      <c r="U1227" s="318">
        <f>O1227*T1227+P1227*T1227</f>
        <v>0</v>
      </c>
    </row>
    <row r="1228" spans="1:21" s="318" customFormat="1" x14ac:dyDescent="0.2">
      <c r="A1228" s="322">
        <v>38328</v>
      </c>
      <c r="B1228" s="321">
        <v>230.490005</v>
      </c>
      <c r="C1228" s="320">
        <f>LN(B1228/B1227)</f>
        <v>9.1528096328127011E-3</v>
      </c>
      <c r="D1228" s="320">
        <f>AVERAGE(C1208:C1228)</f>
        <v>1.9848982490003309E-3</v>
      </c>
      <c r="E1228" s="318">
        <f>_xlfn.STDEV.S(C1208:C1228)</f>
        <v>7.2620407797643971E-3</v>
      </c>
      <c r="F1228" s="318">
        <f>E1228*(21/(21-1.5))</f>
        <v>7.8206593012847356E-3</v>
      </c>
      <c r="G1228" s="318">
        <f>_xlfn.VAR.S(C1208:C1228)</f>
        <v>5.2737236286961087E-5</v>
      </c>
      <c r="H1228" s="318">
        <f>G1228*(21/(21-1))</f>
        <v>5.5374098101309142E-5</v>
      </c>
      <c r="I1228" s="320">
        <f>(SUM(C1165:C1185)*1+SUM(C1186:C1206)*2+SUM(C1207:C1227)*3)/6</f>
        <v>2.2830669556825389E-2</v>
      </c>
      <c r="J1228" s="318">
        <f>IF(C1228*O1228&lt;&gt;0,C1228,0)</f>
        <v>0</v>
      </c>
      <c r="K1228" s="318" t="str">
        <f>IF(C1228*O1228=0,"",C1228)</f>
        <v/>
      </c>
      <c r="O1228" s="318">
        <f>IF(ISBLANK(L1228),0,1)</f>
        <v>0</v>
      </c>
      <c r="P1228" s="318">
        <f>IF(ISBLANK(M1228),0,1)</f>
        <v>0</v>
      </c>
      <c r="Q1228" s="318">
        <f>O1228+P1228</f>
        <v>0</v>
      </c>
      <c r="R1228" s="318">
        <f>SUM(Q1103:Q1228)</f>
        <v>1</v>
      </c>
      <c r="S1228" s="318">
        <f>R1228/$X$2</f>
        <v>4.3478260869565216E-2</v>
      </c>
      <c r="T1228" s="318">
        <f>IF(S1228&gt;=$X$3,1,0)</f>
        <v>0</v>
      </c>
      <c r="U1228" s="318">
        <f>O1228*T1228+P1228*T1228</f>
        <v>0</v>
      </c>
    </row>
    <row r="1229" spans="1:21" s="318" customFormat="1" x14ac:dyDescent="0.2">
      <c r="A1229" s="322">
        <v>38329</v>
      </c>
      <c r="B1229" s="321">
        <v>227.16999799999999</v>
      </c>
      <c r="C1229" s="320">
        <f>LN(B1229/B1228)</f>
        <v>-1.4508872169418225E-2</v>
      </c>
      <c r="D1229" s="320">
        <f>AVERAGE(C1209:C1229)</f>
        <v>1.2896910509860731E-3</v>
      </c>
      <c r="E1229" s="318">
        <f>_xlfn.STDEV.S(C1209:C1229)</f>
        <v>8.1026254695932432E-3</v>
      </c>
      <c r="F1229" s="318">
        <f>E1229*(21/(21-1.5))</f>
        <v>8.7259043518696459E-3</v>
      </c>
      <c r="G1229" s="318">
        <f>_xlfn.VAR.S(C1209:C1229)</f>
        <v>6.5652539500501132E-5</v>
      </c>
      <c r="H1229" s="318">
        <f>G1229*(21/(21-1))</f>
        <v>6.8935166475526198E-5</v>
      </c>
      <c r="I1229" s="320">
        <f>(SUM(C1166:C1186)*1+SUM(C1187:C1207)*2+SUM(C1208:C1228)*3)/6</f>
        <v>2.7078528827799011E-2</v>
      </c>
      <c r="J1229" s="318">
        <f>IF(C1229*O1229&lt;&gt;0,C1229,0)</f>
        <v>0</v>
      </c>
      <c r="K1229" s="318" t="str">
        <f>IF(C1229*O1229=0,"",C1229)</f>
        <v/>
      </c>
      <c r="O1229" s="318">
        <f>IF(ISBLANK(L1229),0,1)</f>
        <v>0</v>
      </c>
      <c r="P1229" s="318">
        <f>IF(ISBLANK(M1229),0,1)</f>
        <v>0</v>
      </c>
      <c r="Q1229" s="318">
        <f>O1229+P1229</f>
        <v>0</v>
      </c>
      <c r="R1229" s="318">
        <f>SUM(Q1104:Q1229)</f>
        <v>1</v>
      </c>
      <c r="S1229" s="318">
        <f>R1229/$X$2</f>
        <v>4.3478260869565216E-2</v>
      </c>
      <c r="T1229" s="318">
        <f>IF(S1229&gt;=$X$3,1,0)</f>
        <v>0</v>
      </c>
      <c r="U1229" s="318">
        <f>O1229*T1229+P1229*T1229</f>
        <v>0</v>
      </c>
    </row>
    <row r="1230" spans="1:21" s="318" customFormat="1" x14ac:dyDescent="0.2">
      <c r="A1230" s="322">
        <v>38330</v>
      </c>
      <c r="B1230" s="321">
        <v>228.08999600000001</v>
      </c>
      <c r="C1230" s="320">
        <f>LN(B1230/B1229)</f>
        <v>4.0416433003677586E-3</v>
      </c>
      <c r="D1230" s="320">
        <f>AVERAGE(C1210:C1230)</f>
        <v>1.8583833332760521E-3</v>
      </c>
      <c r="E1230" s="318">
        <f>_xlfn.STDEV.S(C1210:C1230)</f>
        <v>7.8401707153753029E-3</v>
      </c>
      <c r="F1230" s="318">
        <f>E1230*(21/(21-1.5))</f>
        <v>8.4432607704041721E-3</v>
      </c>
      <c r="G1230" s="318">
        <f>_xlfn.VAR.S(C1210:C1230)</f>
        <v>6.1468276846228479E-5</v>
      </c>
      <c r="H1230" s="318">
        <f>G1230*(21/(21-1))</f>
        <v>6.4541690688539908E-5</v>
      </c>
      <c r="I1230" s="320">
        <f>(SUM(C1167:C1187)*1+SUM(C1188:C1208)*2+SUM(C1209:C1229)*3)/6</f>
        <v>2.0541291169395067E-2</v>
      </c>
      <c r="J1230" s="318">
        <f>IF(C1230*O1230&lt;&gt;0,C1230,0)</f>
        <v>0</v>
      </c>
      <c r="K1230" s="318" t="str">
        <f>IF(C1230*O1230=0,"",C1230)</f>
        <v/>
      </c>
      <c r="O1230" s="318">
        <f>IF(ISBLANK(L1230),0,1)</f>
        <v>0</v>
      </c>
      <c r="P1230" s="318">
        <f>IF(ISBLANK(M1230),0,1)</f>
        <v>0</v>
      </c>
      <c r="Q1230" s="318">
        <f>O1230+P1230</f>
        <v>0</v>
      </c>
      <c r="R1230" s="318">
        <f>SUM(Q1105:Q1230)</f>
        <v>1</v>
      </c>
      <c r="S1230" s="318">
        <f>R1230/$X$2</f>
        <v>4.3478260869565216E-2</v>
      </c>
      <c r="T1230" s="318">
        <f>IF(S1230&gt;=$X$3,1,0)</f>
        <v>0</v>
      </c>
      <c r="U1230" s="318">
        <f>O1230*T1230+P1230*T1230</f>
        <v>0</v>
      </c>
    </row>
    <row r="1231" spans="1:21" s="318" customFormat="1" x14ac:dyDescent="0.2">
      <c r="A1231" s="322">
        <v>38331</v>
      </c>
      <c r="B1231" s="321">
        <v>229.479996</v>
      </c>
      <c r="C1231" s="320">
        <f>LN(B1231/B1230)</f>
        <v>6.0755919314396528E-3</v>
      </c>
      <c r="D1231" s="320">
        <f>AVERAGE(C1211:C1231)</f>
        <v>2.0631107494129062E-3</v>
      </c>
      <c r="E1231" s="318">
        <f>_xlfn.STDEV.S(C1211:C1231)</f>
        <v>7.8938693638041998E-3</v>
      </c>
      <c r="F1231" s="318">
        <f>E1231*(21/(21-1.5))</f>
        <v>8.5010900840968295E-3</v>
      </c>
      <c r="G1231" s="318">
        <f>_xlfn.VAR.S(C1211:C1231)</f>
        <v>6.231317353280653E-5</v>
      </c>
      <c r="H1231" s="318">
        <f>G1231*(21/(21-1))</f>
        <v>6.542883220944686E-5</v>
      </c>
      <c r="I1231" s="320">
        <f>(SUM(C1168:C1188)*1+SUM(C1189:C1209)*2+SUM(C1210:C1230)*3)/6</f>
        <v>2.5901499593269688E-2</v>
      </c>
      <c r="J1231" s="318">
        <f>IF(C1231*O1231&lt;&gt;0,C1231,0)</f>
        <v>0</v>
      </c>
      <c r="K1231" s="318" t="str">
        <f>IF(C1231*O1231=0,"",C1231)</f>
        <v/>
      </c>
      <c r="O1231" s="318">
        <f>IF(ISBLANK(L1231),0,1)</f>
        <v>0</v>
      </c>
      <c r="P1231" s="318">
        <f>IF(ISBLANK(M1231),0,1)</f>
        <v>0</v>
      </c>
      <c r="Q1231" s="318">
        <f>O1231+P1231</f>
        <v>0</v>
      </c>
      <c r="R1231" s="318">
        <f>SUM(Q1106:Q1231)</f>
        <v>1</v>
      </c>
      <c r="S1231" s="318">
        <f>R1231/$X$2</f>
        <v>4.3478260869565216E-2</v>
      </c>
      <c r="T1231" s="318">
        <f>IF(S1231&gt;=$X$3,1,0)</f>
        <v>0</v>
      </c>
      <c r="U1231" s="318">
        <f>O1231*T1231+P1231*T1231</f>
        <v>0</v>
      </c>
    </row>
    <row r="1232" spans="1:21" s="318" customFormat="1" x14ac:dyDescent="0.2">
      <c r="A1232" s="322">
        <v>38334</v>
      </c>
      <c r="B1232" s="321">
        <v>229.08000200000001</v>
      </c>
      <c r="C1232" s="320">
        <f>LN(B1232/B1231)</f>
        <v>-1.7445660467262179E-3</v>
      </c>
      <c r="D1232" s="320">
        <f>AVERAGE(C1212:C1232)</f>
        <v>1.7487321212006507E-3</v>
      </c>
      <c r="E1232" s="318">
        <f>_xlfn.STDEV.S(C1212:C1232)</f>
        <v>7.9084713803574524E-3</v>
      </c>
      <c r="F1232" s="318">
        <f>E1232*(21/(21-1.5))</f>
        <v>8.5168153326926413E-3</v>
      </c>
      <c r="G1232" s="318">
        <f>_xlfn.VAR.S(C1212:C1232)</f>
        <v>6.2543919573932911E-5</v>
      </c>
      <c r="H1232" s="318">
        <f>G1232*(21/(21-1))</f>
        <v>6.567111555262956E-5</v>
      </c>
      <c r="I1232" s="320">
        <f>(SUM(C1169:C1189)*1+SUM(C1190:C1210)*2+SUM(C1211:C1231)*3)/6</f>
        <v>2.8536986513873295E-2</v>
      </c>
      <c r="J1232" s="318">
        <f>IF(C1232*O1232&lt;&gt;0,C1232,0)</f>
        <v>0</v>
      </c>
      <c r="K1232" s="318" t="str">
        <f>IF(C1232*O1232=0,"",C1232)</f>
        <v/>
      </c>
      <c r="O1232" s="318">
        <f>IF(ISBLANK(L1232),0,1)</f>
        <v>0</v>
      </c>
      <c r="P1232" s="318">
        <f>IF(ISBLANK(M1232),0,1)</f>
        <v>0</v>
      </c>
      <c r="Q1232" s="318">
        <f>O1232+P1232</f>
        <v>0</v>
      </c>
      <c r="R1232" s="318">
        <f>SUM(Q1107:Q1232)</f>
        <v>1</v>
      </c>
      <c r="S1232" s="318">
        <f>R1232/$X$2</f>
        <v>4.3478260869565216E-2</v>
      </c>
      <c r="T1232" s="318">
        <f>IF(S1232&gt;=$X$3,1,0)</f>
        <v>0</v>
      </c>
      <c r="U1232" s="318">
        <f>O1232*T1232+P1232*T1232</f>
        <v>0</v>
      </c>
    </row>
    <row r="1233" spans="1:21" s="318" customFormat="1" x14ac:dyDescent="0.2">
      <c r="A1233" s="322">
        <v>38335</v>
      </c>
      <c r="B1233" s="321">
        <v>230.520004</v>
      </c>
      <c r="C1233" s="320">
        <f>LN(B1233/B1232)</f>
        <v>6.2663476643079544E-3</v>
      </c>
      <c r="D1233" s="320">
        <f>AVERAGE(C1213:C1233)</f>
        <v>1.9329741731427066E-3</v>
      </c>
      <c r="E1233" s="318">
        <f>_xlfn.STDEV.S(C1213:C1233)</f>
        <v>7.9691712226695362E-3</v>
      </c>
      <c r="F1233" s="318">
        <f>E1233*(21/(21-1.5))</f>
        <v>8.5821843936441152E-3</v>
      </c>
      <c r="G1233" s="318">
        <f>_xlfn.VAR.S(C1213:C1233)</f>
        <v>6.3507689976224267E-5</v>
      </c>
      <c r="H1233" s="318">
        <f>G1233*(21/(21-1))</f>
        <v>6.6683074475035485E-5</v>
      </c>
      <c r="I1233" s="320">
        <f>(SUM(C1170:C1190)*1+SUM(C1191:C1211)*2+SUM(C1212:C1232)*3)/6</f>
        <v>2.8152904915220611E-2</v>
      </c>
      <c r="J1233" s="318">
        <f>IF(C1233*O1233&lt;&gt;0,C1233,0)</f>
        <v>0</v>
      </c>
      <c r="K1233" s="318" t="str">
        <f>IF(C1233*O1233=0,"",C1233)</f>
        <v/>
      </c>
      <c r="O1233" s="318">
        <f>IF(ISBLANK(L1233),0,1)</f>
        <v>0</v>
      </c>
      <c r="P1233" s="318">
        <f>IF(ISBLANK(M1233),0,1)</f>
        <v>0</v>
      </c>
      <c r="Q1233" s="318">
        <f>O1233+P1233</f>
        <v>0</v>
      </c>
      <c r="R1233" s="318">
        <f>SUM(Q1108:Q1233)</f>
        <v>1</v>
      </c>
      <c r="S1233" s="318">
        <f>R1233/$X$2</f>
        <v>4.3478260869565216E-2</v>
      </c>
      <c r="T1233" s="318">
        <f>IF(S1233&gt;=$X$3,1,0)</f>
        <v>0</v>
      </c>
      <c r="U1233" s="318">
        <f>O1233*T1233+P1233*T1233</f>
        <v>0</v>
      </c>
    </row>
    <row r="1234" spans="1:21" s="318" customFormat="1" x14ac:dyDescent="0.2">
      <c r="A1234" s="322">
        <v>38336</v>
      </c>
      <c r="B1234" s="321">
        <v>231.199997</v>
      </c>
      <c r="C1234" s="320">
        <f>LN(B1234/B1233)</f>
        <v>2.9454799019047505E-3</v>
      </c>
      <c r="D1234" s="320">
        <f>AVERAGE(C1214:C1234)</f>
        <v>2.3342581318934342E-3</v>
      </c>
      <c r="E1234" s="318">
        <f>_xlfn.STDEV.S(C1214:C1234)</f>
        <v>7.7872433621856531E-3</v>
      </c>
      <c r="F1234" s="318">
        <f>E1234*(21/(21-1.5))</f>
        <v>8.3862620823537803E-3</v>
      </c>
      <c r="G1234" s="318">
        <f>_xlfn.VAR.S(C1214:C1234)</f>
        <v>6.0641159181904519E-5</v>
      </c>
      <c r="H1234" s="318">
        <f>G1234*(21/(21-1))</f>
        <v>6.3673217140999746E-5</v>
      </c>
      <c r="I1234" s="320">
        <f>(SUM(C1171:C1191)*1+SUM(C1192:C1212)*2+SUM(C1213:C1233)*3)/6</f>
        <v>3.0380776533773513E-2</v>
      </c>
      <c r="J1234" s="318">
        <f>IF(C1234*O1234&lt;&gt;0,C1234,0)</f>
        <v>0</v>
      </c>
      <c r="K1234" s="318" t="str">
        <f>IF(C1234*O1234=0,"",C1234)</f>
        <v/>
      </c>
      <c r="O1234" s="318">
        <f>IF(ISBLANK(L1234),0,1)</f>
        <v>0</v>
      </c>
      <c r="P1234" s="318">
        <f>IF(ISBLANK(M1234),0,1)</f>
        <v>0</v>
      </c>
      <c r="Q1234" s="318">
        <f>O1234+P1234</f>
        <v>0</v>
      </c>
      <c r="R1234" s="318">
        <f>SUM(Q1109:Q1234)</f>
        <v>1</v>
      </c>
      <c r="S1234" s="318">
        <f>R1234/$X$2</f>
        <v>4.3478260869565216E-2</v>
      </c>
      <c r="T1234" s="318">
        <f>IF(S1234&gt;=$X$3,1,0)</f>
        <v>0</v>
      </c>
      <c r="U1234" s="318">
        <f>O1234*T1234+P1234*T1234</f>
        <v>0</v>
      </c>
    </row>
    <row r="1235" spans="1:21" s="318" customFormat="1" x14ac:dyDescent="0.2">
      <c r="A1235" s="322">
        <v>38337</v>
      </c>
      <c r="B1235" s="321">
        <v>231.88999899999999</v>
      </c>
      <c r="C1235" s="320">
        <f>LN(B1235/B1234)</f>
        <v>2.9799931615109025E-3</v>
      </c>
      <c r="D1235" s="320">
        <f>AVERAGE(C1215:C1235)</f>
        <v>1.9042188317064219E-3</v>
      </c>
      <c r="E1235" s="318">
        <f>_xlfn.STDEV.S(C1215:C1235)</f>
        <v>7.4690050464704533E-3</v>
      </c>
      <c r="F1235" s="318">
        <f>E1235*(21/(21-1.5))</f>
        <v>8.0435438961989486E-3</v>
      </c>
      <c r="G1235" s="318">
        <f>_xlfn.VAR.S(C1215:C1235)</f>
        <v>5.5786036384201097E-5</v>
      </c>
      <c r="H1235" s="318">
        <f>G1235*(21/(21-1))</f>
        <v>5.8575338203411153E-5</v>
      </c>
      <c r="I1235" s="320">
        <f>(SUM(C1172:C1192)*1+SUM(C1193:C1213)*2+SUM(C1214:C1234)*3)/6</f>
        <v>2.9633256868511485E-2</v>
      </c>
      <c r="J1235" s="318">
        <f>IF(C1235*O1235&lt;&gt;0,C1235,0)</f>
        <v>0</v>
      </c>
      <c r="K1235" s="318" t="str">
        <f>IF(C1235*O1235=0,"",C1235)</f>
        <v/>
      </c>
      <c r="O1235" s="318">
        <f>IF(ISBLANK(L1235),0,1)</f>
        <v>0</v>
      </c>
      <c r="P1235" s="318">
        <f>IF(ISBLANK(M1235),0,1)</f>
        <v>0</v>
      </c>
      <c r="Q1235" s="318">
        <f>O1235+P1235</f>
        <v>0</v>
      </c>
      <c r="R1235" s="318">
        <f>SUM(Q1110:Q1235)</f>
        <v>1</v>
      </c>
      <c r="S1235" s="318">
        <f>R1235/$X$2</f>
        <v>4.3478260869565216E-2</v>
      </c>
      <c r="T1235" s="318">
        <f>IF(S1235&gt;=$X$3,1,0)</f>
        <v>0</v>
      </c>
      <c r="U1235" s="318">
        <f>O1235*T1235+P1235*T1235</f>
        <v>0</v>
      </c>
    </row>
    <row r="1236" spans="1:21" s="318" customFormat="1" x14ac:dyDescent="0.2">
      <c r="A1236" s="322">
        <v>38338</v>
      </c>
      <c r="B1236" s="321">
        <v>230.64999399999999</v>
      </c>
      <c r="C1236" s="320">
        <f>LN(B1236/B1235)</f>
        <v>-5.361732993565722E-3</v>
      </c>
      <c r="D1236" s="320">
        <f>AVERAGE(C1216:C1236)</f>
        <v>1.3272556774612961E-3</v>
      </c>
      <c r="E1236" s="318">
        <f>_xlfn.STDEV.S(C1216:C1236)</f>
        <v>7.5432055706205446E-3</v>
      </c>
      <c r="F1236" s="318">
        <f>E1236*(21/(21-1.5))</f>
        <v>8.1234521529759702E-3</v>
      </c>
      <c r="G1236" s="318">
        <f>_xlfn.VAR.S(C1216:C1236)</f>
        <v>5.689995028064081E-5</v>
      </c>
      <c r="H1236" s="318">
        <f>G1236*(21/(21-1))</f>
        <v>5.9744947794672853E-5</v>
      </c>
      <c r="I1236" s="320">
        <f>(SUM(C1173:C1193)*1+SUM(C1194:C1214)*2+SUM(C1215:C1235)*3)/6</f>
        <v>2.9494438012096277E-2</v>
      </c>
      <c r="J1236" s="318">
        <f>IF(C1236*O1236&lt;&gt;0,C1236,0)</f>
        <v>0</v>
      </c>
      <c r="K1236" s="318" t="str">
        <f>IF(C1236*O1236=0,"",C1236)</f>
        <v/>
      </c>
      <c r="O1236" s="318">
        <f>IF(ISBLANK(L1236),0,1)</f>
        <v>0</v>
      </c>
      <c r="P1236" s="318">
        <f>IF(ISBLANK(M1236),0,1)</f>
        <v>0</v>
      </c>
      <c r="Q1236" s="318">
        <f>O1236+P1236</f>
        <v>0</v>
      </c>
      <c r="R1236" s="318">
        <f>SUM(Q1111:Q1236)</f>
        <v>1</v>
      </c>
      <c r="S1236" s="318">
        <f>R1236/$X$2</f>
        <v>4.3478260869565216E-2</v>
      </c>
      <c r="T1236" s="318">
        <f>IF(S1236&gt;=$X$3,1,0)</f>
        <v>0</v>
      </c>
      <c r="U1236" s="318">
        <f>O1236*T1236+P1236*T1236</f>
        <v>0</v>
      </c>
    </row>
    <row r="1237" spans="1:21" s="318" customFormat="1" x14ac:dyDescent="0.2">
      <c r="A1237" s="322">
        <v>38341</v>
      </c>
      <c r="B1237" s="321">
        <v>234.36000100000001</v>
      </c>
      <c r="C1237" s="320">
        <f>LN(B1237/B1236)</f>
        <v>1.5957014953138695E-2</v>
      </c>
      <c r="D1237" s="320">
        <f>AVERAGE(C1217:C1237)</f>
        <v>1.7065137141625427E-3</v>
      </c>
      <c r="E1237" s="318">
        <f>_xlfn.STDEV.S(C1217:C1237)</f>
        <v>8.0764519691622315E-3</v>
      </c>
      <c r="F1237" s="318">
        <f>E1237*(21/(21-1.5))</f>
        <v>8.6977175052516328E-3</v>
      </c>
      <c r="G1237" s="318">
        <f>_xlfn.VAR.S(C1217:C1237)</f>
        <v>6.5229076410184476E-5</v>
      </c>
      <c r="H1237" s="318">
        <f>G1237*(21/(21-1))</f>
        <v>6.8490530230693705E-5</v>
      </c>
      <c r="I1237" s="320">
        <f>(SUM(C1174:C1194)*1+SUM(C1195:C1215)*2+SUM(C1216:C1236)*3)/6</f>
        <v>2.6826599122001107E-2</v>
      </c>
      <c r="J1237" s="318">
        <f>IF(C1237*O1237&lt;&gt;0,C1237,0)</f>
        <v>0</v>
      </c>
      <c r="K1237" s="318" t="str">
        <f>IF(C1237*O1237=0,"",C1237)</f>
        <v/>
      </c>
      <c r="O1237" s="318">
        <f>IF(ISBLANK(L1237),0,1)</f>
        <v>0</v>
      </c>
      <c r="P1237" s="318">
        <f>IF(ISBLANK(M1237),0,1)</f>
        <v>0</v>
      </c>
      <c r="Q1237" s="318">
        <f>O1237+P1237</f>
        <v>0</v>
      </c>
      <c r="R1237" s="318">
        <f>SUM(Q1112:Q1237)</f>
        <v>1</v>
      </c>
      <c r="S1237" s="318">
        <f>R1237/$X$2</f>
        <v>4.3478260869565216E-2</v>
      </c>
      <c r="T1237" s="318">
        <f>IF(S1237&gt;=$X$3,1,0)</f>
        <v>0</v>
      </c>
      <c r="U1237" s="318">
        <f>O1237*T1237+P1237*T1237</f>
        <v>0</v>
      </c>
    </row>
    <row r="1238" spans="1:21" s="318" customFormat="1" x14ac:dyDescent="0.2">
      <c r="A1238" s="322">
        <v>38342</v>
      </c>
      <c r="B1238" s="321">
        <v>236.759995</v>
      </c>
      <c r="C1238" s="320">
        <f>LN(B1238/B1237)</f>
        <v>1.0188549760564318E-2</v>
      </c>
      <c r="D1238" s="320">
        <f>AVERAGE(C1218:C1238)</f>
        <v>2.3182127151700439E-3</v>
      </c>
      <c r="E1238" s="318">
        <f>_xlfn.STDEV.S(C1218:C1238)</f>
        <v>8.2147044823916455E-3</v>
      </c>
      <c r="F1238" s="318">
        <f>E1238*(21/(21-1.5))</f>
        <v>8.8466048271910024E-3</v>
      </c>
      <c r="G1238" s="318">
        <f>_xlfn.VAR.S(C1218:C1238)</f>
        <v>6.7481369733025405E-5</v>
      </c>
      <c r="H1238" s="318">
        <f>G1238*(21/(21-1))</f>
        <v>7.0855438219676677E-5</v>
      </c>
      <c r="I1238" s="320">
        <f>(SUM(C1175:C1195)*1+SUM(C1196:C1216)*2+SUM(C1217:C1237)*3)/6</f>
        <v>3.085155193511362E-2</v>
      </c>
      <c r="J1238" s="318">
        <f>IF(C1238*O1238&lt;&gt;0,C1238,0)</f>
        <v>0</v>
      </c>
      <c r="K1238" s="318" t="str">
        <f>IF(C1238*O1238=0,"",C1238)</f>
        <v/>
      </c>
      <c r="O1238" s="318">
        <f>IF(ISBLANK(L1238),0,1)</f>
        <v>0</v>
      </c>
      <c r="P1238" s="318">
        <f>IF(ISBLANK(M1238),0,1)</f>
        <v>0</v>
      </c>
      <c r="Q1238" s="318">
        <f>O1238+P1238</f>
        <v>0</v>
      </c>
      <c r="R1238" s="318">
        <f>SUM(Q1113:Q1238)</f>
        <v>1</v>
      </c>
      <c r="S1238" s="318">
        <f>R1238/$X$2</f>
        <v>4.3478260869565216E-2</v>
      </c>
      <c r="T1238" s="318">
        <f>IF(S1238&gt;=$X$3,1,0)</f>
        <v>0</v>
      </c>
      <c r="U1238" s="318">
        <f>O1238*T1238+P1238*T1238</f>
        <v>0</v>
      </c>
    </row>
    <row r="1239" spans="1:21" s="318" customFormat="1" x14ac:dyDescent="0.2">
      <c r="A1239" s="322">
        <v>38343</v>
      </c>
      <c r="B1239" s="321">
        <v>236.66000399999999</v>
      </c>
      <c r="C1239" s="320">
        <f>LN(B1239/B1238)</f>
        <v>-4.2241984579475178E-4</v>
      </c>
      <c r="D1239" s="320">
        <f>AVERAGE(C1219:C1239)</f>
        <v>1.7042285775168112E-3</v>
      </c>
      <c r="E1239" s="318">
        <f>_xlfn.STDEV.S(C1219:C1239)</f>
        <v>7.8934715063984969E-3</v>
      </c>
      <c r="F1239" s="318">
        <f>E1239*(21/(21-1.5))</f>
        <v>8.5006616222753038E-3</v>
      </c>
      <c r="G1239" s="318">
        <f>_xlfn.VAR.S(C1219:C1239)</f>
        <v>6.2306892422324945E-5</v>
      </c>
      <c r="H1239" s="318">
        <f>G1239*(21/(21-1))</f>
        <v>6.5422237043441189E-5</v>
      </c>
      <c r="I1239" s="320">
        <f>(SUM(C1176:C1196)*1+SUM(C1197:C1217)*2+SUM(C1218:C1238)*3)/6</f>
        <v>3.4728951849705501E-2</v>
      </c>
      <c r="J1239" s="318">
        <f>IF(C1239*O1239&lt;&gt;0,C1239,0)</f>
        <v>0</v>
      </c>
      <c r="K1239" s="318" t="str">
        <f>IF(C1239*O1239=0,"",C1239)</f>
        <v/>
      </c>
      <c r="O1239" s="318">
        <f>IF(ISBLANK(L1239),0,1)</f>
        <v>0</v>
      </c>
      <c r="P1239" s="318">
        <f>IF(ISBLANK(M1239),0,1)</f>
        <v>0</v>
      </c>
      <c r="Q1239" s="318">
        <f>O1239+P1239</f>
        <v>0</v>
      </c>
      <c r="R1239" s="318">
        <f>SUM(Q1114:Q1239)</f>
        <v>1</v>
      </c>
      <c r="S1239" s="318">
        <f>R1239/$X$2</f>
        <v>4.3478260869565216E-2</v>
      </c>
      <c r="T1239" s="318">
        <f>IF(S1239&gt;=$X$3,1,0)</f>
        <v>0</v>
      </c>
      <c r="U1239" s="318">
        <f>O1239*T1239+P1239*T1239</f>
        <v>0</v>
      </c>
    </row>
    <row r="1240" spans="1:21" s="318" customFormat="1" x14ac:dyDescent="0.2">
      <c r="A1240" s="322">
        <v>38344</v>
      </c>
      <c r="B1240" s="321">
        <v>236.94000199999999</v>
      </c>
      <c r="C1240" s="320">
        <f>LN(B1240/B1239)</f>
        <v>1.1824241092714012E-3</v>
      </c>
      <c r="D1240" s="320">
        <f>AVERAGE(C1220:C1240)</f>
        <v>1.6959299573564065E-3</v>
      </c>
      <c r="E1240" s="318">
        <f>_xlfn.STDEV.S(C1220:C1240)</f>
        <v>7.8939467398926738E-3</v>
      </c>
      <c r="F1240" s="318">
        <f>E1240*(21/(21-1.5))</f>
        <v>8.5011734121921093E-3</v>
      </c>
      <c r="G1240" s="318">
        <f>_xlfn.VAR.S(C1220:C1240)</f>
        <v>6.2314395132262183E-5</v>
      </c>
      <c r="H1240" s="318">
        <f>G1240*(21/(21-1))</f>
        <v>6.5430114888875298E-5</v>
      </c>
      <c r="I1240" s="320">
        <f>(SUM(C1177:C1197)*1+SUM(C1198:C1218)*2+SUM(C1219:C1239)*3)/6</f>
        <v>3.4268223499941304E-2</v>
      </c>
      <c r="J1240" s="318">
        <f>IF(C1240*O1240&lt;&gt;0,C1240,0)</f>
        <v>0</v>
      </c>
      <c r="K1240" s="318" t="str">
        <f>IF(C1240*O1240=0,"",C1240)</f>
        <v/>
      </c>
      <c r="O1240" s="318">
        <f>IF(ISBLANK(L1240),0,1)</f>
        <v>0</v>
      </c>
      <c r="P1240" s="318">
        <f>IF(ISBLANK(M1240),0,1)</f>
        <v>0</v>
      </c>
      <c r="Q1240" s="318">
        <f>O1240+P1240</f>
        <v>0</v>
      </c>
      <c r="R1240" s="318">
        <f>SUM(Q1115:Q1240)</f>
        <v>1</v>
      </c>
      <c r="S1240" s="318">
        <f>R1240/$X$2</f>
        <v>4.3478260869565216E-2</v>
      </c>
      <c r="T1240" s="318">
        <f>IF(S1240&gt;=$X$3,1,0)</f>
        <v>0</v>
      </c>
      <c r="U1240" s="318">
        <f>O1240*T1240+P1240*T1240</f>
        <v>0</v>
      </c>
    </row>
    <row r="1241" spans="1:21" s="318" customFormat="1" x14ac:dyDescent="0.2">
      <c r="A1241" s="322">
        <v>38348</v>
      </c>
      <c r="B1241" s="321">
        <v>237.990005</v>
      </c>
      <c r="C1241" s="320">
        <f>LN(B1241/B1240)</f>
        <v>4.4217240237385391E-3</v>
      </c>
      <c r="D1241" s="320">
        <f>AVERAGE(C1221:C1241)</f>
        <v>1.557885956823792E-3</v>
      </c>
      <c r="E1241" s="318">
        <f>_xlfn.STDEV.S(C1221:C1241)</f>
        <v>7.8156260895008104E-3</v>
      </c>
      <c r="F1241" s="318">
        <f>E1241*(21/(21-1.5))</f>
        <v>8.4168280963854876E-3</v>
      </c>
      <c r="G1241" s="318">
        <f>_xlfn.VAR.S(C1221:C1241)</f>
        <v>6.1084011170885722E-5</v>
      </c>
      <c r="H1241" s="318">
        <f>G1241*(21/(21-1))</f>
        <v>6.4138211729430011E-5</v>
      </c>
      <c r="I1241" s="320">
        <f>(SUM(C1178:C1198)*1+SUM(C1199:C1219)*2+SUM(C1220:C1240)*3)/6</f>
        <v>3.5800294231724782E-2</v>
      </c>
      <c r="J1241" s="318">
        <f>IF(C1241*O1241&lt;&gt;0,C1241,0)</f>
        <v>0</v>
      </c>
      <c r="K1241" s="318" t="str">
        <f>IF(C1241*O1241=0,"",C1241)</f>
        <v/>
      </c>
      <c r="O1241" s="318">
        <f>IF(ISBLANK(L1241),0,1)</f>
        <v>0</v>
      </c>
      <c r="P1241" s="318">
        <f>IF(ISBLANK(M1241),0,1)</f>
        <v>0</v>
      </c>
      <c r="Q1241" s="318">
        <f>O1241+P1241</f>
        <v>0</v>
      </c>
      <c r="R1241" s="318">
        <f>SUM(Q1116:Q1241)</f>
        <v>1</v>
      </c>
      <c r="S1241" s="318">
        <f>R1241/$X$2</f>
        <v>4.3478260869565216E-2</v>
      </c>
      <c r="T1241" s="318">
        <f>IF(S1241&gt;=$X$3,1,0)</f>
        <v>0</v>
      </c>
      <c r="U1241" s="318">
        <f>O1241*T1241+P1241*T1241</f>
        <v>0</v>
      </c>
    </row>
    <row r="1242" spans="1:21" s="318" customFormat="1" x14ac:dyDescent="0.2">
      <c r="A1242" s="322">
        <v>38349</v>
      </c>
      <c r="B1242" s="321">
        <v>236.61000100000001</v>
      </c>
      <c r="C1242" s="320">
        <f>LN(B1242/B1241)</f>
        <v>-5.8154566869338311E-3</v>
      </c>
      <c r="D1242" s="320">
        <f>AVERAGE(C1222:C1242)</f>
        <v>1.2107195839318758E-3</v>
      </c>
      <c r="E1242" s="318">
        <f>_xlfn.STDEV.S(C1222:C1242)</f>
        <v>7.9796883615036729E-3</v>
      </c>
      <c r="F1242" s="318">
        <f>E1242*(21/(21-1.5))</f>
        <v>8.5935105431578004E-3</v>
      </c>
      <c r="G1242" s="318">
        <f>_xlfn.VAR.S(C1222:C1242)</f>
        <v>6.3675426346717184E-5</v>
      </c>
      <c r="H1242" s="318">
        <f>G1242*(21/(21-1))</f>
        <v>6.6859197664053045E-5</v>
      </c>
      <c r="I1242" s="320">
        <f>(SUM(C1179:C1199)*1+SUM(C1200:C1220)*2+SUM(C1221:C1241)*3)/6</f>
        <v>3.6552715174187352E-2</v>
      </c>
      <c r="J1242" s="318">
        <f>IF(C1242*O1242&lt;&gt;0,C1242,0)</f>
        <v>0</v>
      </c>
      <c r="K1242" s="318" t="str">
        <f>IF(C1242*O1242=0,"",C1242)</f>
        <v/>
      </c>
      <c r="O1242" s="318">
        <f>IF(ISBLANK(L1242),0,1)</f>
        <v>0</v>
      </c>
      <c r="P1242" s="318">
        <f>IF(ISBLANK(M1242),0,1)</f>
        <v>0</v>
      </c>
      <c r="Q1242" s="318">
        <f>O1242+P1242</f>
        <v>0</v>
      </c>
      <c r="R1242" s="318">
        <f>SUM(Q1117:Q1242)</f>
        <v>1</v>
      </c>
      <c r="S1242" s="318">
        <f>R1242/$X$2</f>
        <v>4.3478260869565216E-2</v>
      </c>
      <c r="T1242" s="318">
        <f>IF(S1242&gt;=$X$3,1,0)</f>
        <v>0</v>
      </c>
      <c r="U1242" s="318">
        <f>O1242*T1242+P1242*T1242</f>
        <v>0</v>
      </c>
    </row>
    <row r="1243" spans="1:21" s="318" customFormat="1" x14ac:dyDescent="0.2">
      <c r="A1243" s="322">
        <v>38350</v>
      </c>
      <c r="B1243" s="321">
        <v>236.699997</v>
      </c>
      <c r="C1243" s="320">
        <f>LN(B1243/B1242)</f>
        <v>3.8028354129366953E-4</v>
      </c>
      <c r="D1243" s="320">
        <f>AVERAGE(C1223:C1243)</f>
        <v>8.6687759694885694E-4</v>
      </c>
      <c r="E1243" s="318">
        <f>_xlfn.STDEV.S(C1223:C1243)</f>
        <v>7.8449988448088641E-3</v>
      </c>
      <c r="F1243" s="318">
        <f>E1243*(21/(21-1.5))</f>
        <v>8.448460294409545E-3</v>
      </c>
      <c r="G1243" s="318">
        <f>_xlfn.VAR.S(C1223:C1243)</f>
        <v>6.1544006875052399E-5</v>
      </c>
      <c r="H1243" s="318">
        <f>G1243*(21/(21-1))</f>
        <v>6.4621207218805025E-5</v>
      </c>
      <c r="I1243" s="320">
        <f>(SUM(C1180:C1200)*1+SUM(C1201:C1221)*2+SUM(C1222:C1242)*3)/6</f>
        <v>3.4116137436010593E-2</v>
      </c>
      <c r="J1243" s="318">
        <f>IF(C1243*O1243&lt;&gt;0,C1243,0)</f>
        <v>0</v>
      </c>
      <c r="K1243" s="318" t="str">
        <f>IF(C1243*O1243=0,"",C1243)</f>
        <v/>
      </c>
      <c r="O1243" s="318">
        <f>IF(ISBLANK(L1243),0,1)</f>
        <v>0</v>
      </c>
      <c r="P1243" s="318">
        <f>IF(ISBLANK(M1243),0,1)</f>
        <v>0</v>
      </c>
      <c r="Q1243" s="318">
        <f>O1243+P1243</f>
        <v>0</v>
      </c>
      <c r="R1243" s="318">
        <f>SUM(Q1118:Q1243)</f>
        <v>1</v>
      </c>
      <c r="S1243" s="318">
        <f>R1243/$X$2</f>
        <v>4.3478260869565216E-2</v>
      </c>
      <c r="T1243" s="318">
        <f>IF(S1243&gt;=$X$3,1,0)</f>
        <v>0</v>
      </c>
      <c r="U1243" s="318">
        <f>O1243*T1243+P1243*T1243</f>
        <v>0</v>
      </c>
    </row>
    <row r="1244" spans="1:21" s="318" customFormat="1" x14ac:dyDescent="0.2">
      <c r="A1244" s="322">
        <v>38351</v>
      </c>
      <c r="B1244" s="321">
        <v>236.699997</v>
      </c>
      <c r="C1244" s="320">
        <f>LN(B1244/B1243)</f>
        <v>0</v>
      </c>
      <c r="D1244" s="320">
        <f>AVERAGE(C1224:C1244)</f>
        <v>8.6687759694885694E-4</v>
      </c>
      <c r="E1244" s="318">
        <f>_xlfn.STDEV.S(C1224:C1244)</f>
        <v>7.8449988448088641E-3</v>
      </c>
      <c r="F1244" s="318">
        <f>E1244*(21/(21-1.5))</f>
        <v>8.448460294409545E-3</v>
      </c>
      <c r="G1244" s="318">
        <f>_xlfn.VAR.S(C1224:C1244)</f>
        <v>6.1544006875052399E-5</v>
      </c>
      <c r="H1244" s="318">
        <f>G1244*(21/(21-1))</f>
        <v>6.4621207218805025E-5</v>
      </c>
      <c r="I1244" s="320">
        <f>(SUM(C1181:C1201)*1+SUM(C1202:C1222)*2+SUM(C1223:C1243)*3)/6</f>
        <v>3.2960343266455389E-2</v>
      </c>
      <c r="J1244" s="318">
        <f>IF(C1244*O1244&lt;&gt;0,C1244,0)</f>
        <v>0</v>
      </c>
      <c r="K1244" s="318" t="str">
        <f>IF(C1244*O1244=0,"",C1244)</f>
        <v/>
      </c>
      <c r="O1244" s="318">
        <f>IF(ISBLANK(L1244),0,1)</f>
        <v>0</v>
      </c>
      <c r="P1244" s="318">
        <f>IF(ISBLANK(M1244),0,1)</f>
        <v>0</v>
      </c>
      <c r="Q1244" s="318">
        <f>O1244+P1244</f>
        <v>0</v>
      </c>
      <c r="R1244" s="318">
        <f>SUM(Q1119:Q1244)</f>
        <v>1</v>
      </c>
      <c r="S1244" s="318">
        <f>R1244/$X$2</f>
        <v>4.3478260869565216E-2</v>
      </c>
      <c r="T1244" s="318">
        <f>IF(S1244&gt;=$X$3,1,0)</f>
        <v>0</v>
      </c>
      <c r="U1244" s="318">
        <f>O1244*T1244+P1244*T1244</f>
        <v>0</v>
      </c>
    </row>
    <row r="1245" spans="1:21" s="318" customFormat="1" x14ac:dyDescent="0.2">
      <c r="A1245" s="322">
        <v>38352</v>
      </c>
      <c r="B1245" s="321">
        <v>236.699997</v>
      </c>
      <c r="C1245" s="320">
        <f>LN(B1245/B1244)</f>
        <v>0</v>
      </c>
      <c r="D1245" s="320">
        <f>AVERAGE(C1225:C1245)</f>
        <v>7.0121505021741826E-4</v>
      </c>
      <c r="E1245" s="318">
        <f>_xlfn.STDEV.S(C1225:C1245)</f>
        <v>7.8237860308820652E-3</v>
      </c>
      <c r="F1245" s="318">
        <f>E1245*(21/(21-1.5))</f>
        <v>8.4256157255653014E-3</v>
      </c>
      <c r="G1245" s="318">
        <f>_xlfn.VAR.S(C1225:C1245)</f>
        <v>6.121162785702533E-5</v>
      </c>
      <c r="H1245" s="318">
        <f>G1245*(21/(21-1))</f>
        <v>6.4272209249876606E-5</v>
      </c>
      <c r="I1245" s="320">
        <f>(SUM(C1182:C1202)*1+SUM(C1203:C1223)*2+SUM(C1224:C1244)*3)/6</f>
        <v>2.8723266259967999E-2</v>
      </c>
      <c r="J1245" s="318">
        <f>IF(C1245*O1245&lt;&gt;0,C1245,0)</f>
        <v>0</v>
      </c>
      <c r="K1245" s="318" t="str">
        <f>IF(C1245*O1245=0,"",C1245)</f>
        <v/>
      </c>
      <c r="O1245" s="318">
        <f>IF(ISBLANK(L1245),0,1)</f>
        <v>0</v>
      </c>
      <c r="P1245" s="318">
        <f>IF(ISBLANK(M1245),0,1)</f>
        <v>0</v>
      </c>
      <c r="Q1245" s="318">
        <f>O1245+P1245</f>
        <v>0</v>
      </c>
      <c r="R1245" s="318">
        <f>SUM(Q1120:Q1245)</f>
        <v>1</v>
      </c>
      <c r="S1245" s="318">
        <f>R1245/$X$2</f>
        <v>4.3478260869565216E-2</v>
      </c>
      <c r="T1245" s="318">
        <f>IF(S1245&gt;=$X$3,1,0)</f>
        <v>0</v>
      </c>
      <c r="U1245" s="318">
        <f>O1245*T1245+P1245*T1245</f>
        <v>0</v>
      </c>
    </row>
    <row r="1246" spans="1:21" s="318" customFormat="1" x14ac:dyDescent="0.2">
      <c r="A1246" s="322">
        <v>38355</v>
      </c>
      <c r="B1246" s="321">
        <v>238.10000600000001</v>
      </c>
      <c r="C1246" s="320">
        <f>LN(B1246/B1245)</f>
        <v>5.8972748466457935E-3</v>
      </c>
      <c r="D1246" s="320">
        <f>AVERAGE(C1226:C1246)</f>
        <v>1.7704745491446722E-3</v>
      </c>
      <c r="E1246" s="318">
        <f>_xlfn.STDEV.S(C1226:C1246)</f>
        <v>6.8167805699202028E-3</v>
      </c>
      <c r="F1246" s="318">
        <f>E1246*(21/(21-1.5))</f>
        <v>7.3411483060679102E-3</v>
      </c>
      <c r="G1246" s="318">
        <f>_xlfn.VAR.S(C1226:C1246)</f>
        <v>4.6468497338441605E-5</v>
      </c>
      <c r="H1246" s="318">
        <f>G1246*(21/(21-1))</f>
        <v>4.879192220536369E-5</v>
      </c>
      <c r="I1246" s="320">
        <f>(SUM(C1183:C1203)*1+SUM(C1204:C1224)*2+SUM(C1225:C1245)*3)/6</f>
        <v>2.4668363846798585E-2</v>
      </c>
      <c r="J1246" s="318">
        <f>IF(C1246*O1246&lt;&gt;0,C1246,0)</f>
        <v>0</v>
      </c>
      <c r="K1246" s="318" t="str">
        <f>IF(C1246*O1246=0,"",C1246)</f>
        <v/>
      </c>
      <c r="O1246" s="318">
        <f>IF(ISBLANK(L1246),0,1)</f>
        <v>0</v>
      </c>
      <c r="P1246" s="318">
        <f>IF(ISBLANK(M1246),0,1)</f>
        <v>0</v>
      </c>
      <c r="Q1246" s="318">
        <f>O1246+P1246</f>
        <v>0</v>
      </c>
      <c r="R1246" s="318">
        <f>SUM(Q1121:Q1246)</f>
        <v>1</v>
      </c>
      <c r="S1246" s="318">
        <f>R1246/$X$2</f>
        <v>4.3478260869565216E-2</v>
      </c>
      <c r="T1246" s="318">
        <f>IF(S1246&gt;=$X$3,1,0)</f>
        <v>0</v>
      </c>
      <c r="U1246" s="318">
        <f>O1246*T1246+P1246*T1246</f>
        <v>0</v>
      </c>
    </row>
    <row r="1247" spans="1:21" s="318" customFormat="1" x14ac:dyDescent="0.2">
      <c r="A1247" s="322">
        <v>38356</v>
      </c>
      <c r="B1247" s="321">
        <v>236.990005</v>
      </c>
      <c r="C1247" s="320">
        <f>LN(B1247/B1246)</f>
        <v>-4.6728114422680319E-3</v>
      </c>
      <c r="D1247" s="320">
        <f>AVERAGE(C1227:C1247)</f>
        <v>1.9921540049510265E-3</v>
      </c>
      <c r="E1247" s="318">
        <f>_xlfn.STDEV.S(C1227:C1247)</f>
        <v>6.5064429235056577E-3</v>
      </c>
      <c r="F1247" s="318">
        <f>E1247*(21/(21-1.5))</f>
        <v>7.0069385330060923E-3</v>
      </c>
      <c r="G1247" s="318">
        <f>_xlfn.VAR.S(C1227:C1247)</f>
        <v>4.2333799516836853E-5</v>
      </c>
      <c r="H1247" s="318">
        <f>G1247*(21/(21-1))</f>
        <v>4.44504894926787E-5</v>
      </c>
      <c r="I1247" s="320">
        <f>(SUM(C1184:C1204)*1+SUM(C1205:C1225)*2+SUM(C1226:C1246)*3)/6</f>
        <v>2.9104217752047124E-2</v>
      </c>
      <c r="J1247" s="318">
        <f>IF(C1247*O1247&lt;&gt;0,C1247,0)</f>
        <v>0</v>
      </c>
      <c r="K1247" s="318" t="str">
        <f>IF(C1247*O1247=0,"",C1247)</f>
        <v/>
      </c>
      <c r="O1247" s="318">
        <f>IF(ISBLANK(L1247),0,1)</f>
        <v>0</v>
      </c>
      <c r="P1247" s="318">
        <f>IF(ISBLANK(M1247),0,1)</f>
        <v>0</v>
      </c>
      <c r="Q1247" s="318">
        <f>O1247+P1247</f>
        <v>0</v>
      </c>
      <c r="R1247" s="318">
        <f>SUM(Q1122:Q1247)</f>
        <v>1</v>
      </c>
      <c r="S1247" s="318">
        <f>R1247/$X$2</f>
        <v>4.3478260869565216E-2</v>
      </c>
      <c r="T1247" s="318">
        <f>IF(S1247&gt;=$X$3,1,0)</f>
        <v>0</v>
      </c>
      <c r="U1247" s="318">
        <f>O1247*T1247+P1247*T1247</f>
        <v>0</v>
      </c>
    </row>
    <row r="1248" spans="1:21" s="318" customFormat="1" x14ac:dyDescent="0.2">
      <c r="A1248" s="322">
        <v>38357</v>
      </c>
      <c r="B1248" s="321">
        <v>233.94000199999999</v>
      </c>
      <c r="C1248" s="320">
        <f>LN(B1248/B1247)</f>
        <v>-1.2953286478283253E-2</v>
      </c>
      <c r="D1248" s="320">
        <f>AVERAGE(C1228:C1248)</f>
        <v>1.1433329125717191E-3</v>
      </c>
      <c r="E1248" s="318">
        <f>_xlfn.STDEV.S(C1228:C1248)</f>
        <v>7.2340116021492951E-3</v>
      </c>
      <c r="F1248" s="318">
        <f>E1248*(21/(21-1.5))</f>
        <v>7.7904740330838555E-3</v>
      </c>
      <c r="G1248" s="318">
        <f>_xlfn.VAR.S(C1228:C1248)</f>
        <v>5.2330923860030607E-5</v>
      </c>
      <c r="H1248" s="318">
        <f>G1248*(21/(21-1))</f>
        <v>5.4947470053032136E-5</v>
      </c>
      <c r="I1248" s="320">
        <f>(SUM(C1185:C1205)*1+SUM(C1206:C1226)*2+SUM(C1227:C1247)*3)/6</f>
        <v>2.9236117066239912E-2</v>
      </c>
      <c r="J1248" s="318">
        <f>IF(C1248*O1248&lt;&gt;0,C1248,0)</f>
        <v>0</v>
      </c>
      <c r="K1248" s="318" t="str">
        <f>IF(C1248*O1248=0,"",C1248)</f>
        <v/>
      </c>
      <c r="O1248" s="318">
        <f>IF(ISBLANK(L1248),0,1)</f>
        <v>0</v>
      </c>
      <c r="P1248" s="318">
        <f>IF(ISBLANK(M1248),0,1)</f>
        <v>0</v>
      </c>
      <c r="Q1248" s="318">
        <f>O1248+P1248</f>
        <v>0</v>
      </c>
      <c r="R1248" s="318">
        <f>SUM(Q1123:Q1248)</f>
        <v>1</v>
      </c>
      <c r="S1248" s="318">
        <f>R1248/$X$2</f>
        <v>4.3478260869565216E-2</v>
      </c>
      <c r="T1248" s="318">
        <f>IF(S1248&gt;=$X$3,1,0)</f>
        <v>0</v>
      </c>
      <c r="U1248" s="318">
        <f>O1248*T1248+P1248*T1248</f>
        <v>0</v>
      </c>
    </row>
    <row r="1249" spans="1:21" s="318" customFormat="1" x14ac:dyDescent="0.2">
      <c r="A1249" s="322">
        <v>38358</v>
      </c>
      <c r="B1249" s="321">
        <v>235.05999800000001</v>
      </c>
      <c r="C1249" s="320">
        <f>LN(B1249/B1248)</f>
        <v>4.7761114244806949E-3</v>
      </c>
      <c r="D1249" s="320">
        <f>AVERAGE(C1229:C1249)</f>
        <v>9.3491871217495689E-4</v>
      </c>
      <c r="E1249" s="318">
        <f>_xlfn.STDEV.S(C1229:C1249)</f>
        <v>7.0524877650643613E-3</v>
      </c>
      <c r="F1249" s="318">
        <f>E1249*(21/(21-1.5))</f>
        <v>7.594986823915466E-3</v>
      </c>
      <c r="G1249" s="318">
        <f>_xlfn.VAR.S(C1229:C1249)</f>
        <v>4.973758367638251E-5</v>
      </c>
      <c r="H1249" s="318">
        <f>G1249*(21/(21-1))</f>
        <v>5.2224462860201637E-5</v>
      </c>
      <c r="I1249" s="320">
        <f>(SUM(C1186:C1206)*1+SUM(C1207:C1227)*2+SUM(C1228:C1248)*3)/6</f>
        <v>1.8422193547160005E-2</v>
      </c>
      <c r="J1249" s="318">
        <f>IF(C1249*O1249&lt;&gt;0,C1249,0)</f>
        <v>0</v>
      </c>
      <c r="K1249" s="318" t="str">
        <f>IF(C1249*O1249=0,"",C1249)</f>
        <v/>
      </c>
      <c r="O1249" s="318">
        <f>IF(ISBLANK(L1249),0,1)</f>
        <v>0</v>
      </c>
      <c r="P1249" s="318">
        <f>IF(ISBLANK(M1249),0,1)</f>
        <v>0</v>
      </c>
      <c r="Q1249" s="318">
        <f>O1249+P1249</f>
        <v>0</v>
      </c>
      <c r="R1249" s="318">
        <f>SUM(Q1124:Q1249)</f>
        <v>1</v>
      </c>
      <c r="S1249" s="318">
        <f>R1249/$X$2</f>
        <v>4.3478260869565216E-2</v>
      </c>
      <c r="T1249" s="318">
        <f>IF(S1249&gt;=$X$3,1,0)</f>
        <v>0</v>
      </c>
      <c r="U1249" s="318">
        <f>O1249*T1249+P1249*T1249</f>
        <v>0</v>
      </c>
    </row>
    <row r="1250" spans="1:21" s="318" customFormat="1" x14ac:dyDescent="0.2">
      <c r="A1250" s="322">
        <v>38359</v>
      </c>
      <c r="B1250" s="321">
        <v>236.86999499999999</v>
      </c>
      <c r="C1250" s="320">
        <f>LN(B1250/B1249)</f>
        <v>7.6706541296231896E-3</v>
      </c>
      <c r="D1250" s="320">
        <f>AVERAGE(C1230:C1250)</f>
        <v>1.9910866311769293E-3</v>
      </c>
      <c r="E1250" s="318">
        <f>_xlfn.STDEV.S(C1230:C1250)</f>
        <v>6.2377312550775544E-3</v>
      </c>
      <c r="F1250" s="318">
        <f>E1250*(21/(21-1.5))</f>
        <v>6.7175567362373657E-3</v>
      </c>
      <c r="G1250" s="318">
        <f>_xlfn.VAR.S(C1230:C1250)</f>
        <v>3.8909291210571407E-5</v>
      </c>
      <c r="H1250" s="318">
        <f>G1250*(21/(21-1))</f>
        <v>4.0854755771099978E-5</v>
      </c>
      <c r="I1250" s="320">
        <f>(SUM(C1187:C1207)*1+SUM(C1208:C1228)*2+SUM(C1229:C1249)*3)/6</f>
        <v>1.926999509661478E-2</v>
      </c>
      <c r="J1250" s="318">
        <f>IF(C1250*O1250&lt;&gt;0,C1250,0)</f>
        <v>0</v>
      </c>
      <c r="K1250" s="318" t="str">
        <f>IF(C1250*O1250=0,"",C1250)</f>
        <v/>
      </c>
      <c r="O1250" s="318">
        <f>IF(ISBLANK(L1250),0,1)</f>
        <v>0</v>
      </c>
      <c r="P1250" s="318">
        <f>IF(ISBLANK(M1250),0,1)</f>
        <v>0</v>
      </c>
      <c r="Q1250" s="318">
        <f>O1250+P1250</f>
        <v>0</v>
      </c>
      <c r="R1250" s="318">
        <f>SUM(Q1125:Q1250)</f>
        <v>1</v>
      </c>
      <c r="S1250" s="318">
        <f>R1250/$X$2</f>
        <v>4.3478260869565216E-2</v>
      </c>
      <c r="T1250" s="318">
        <f>IF(S1250&gt;=$X$3,1,0)</f>
        <v>0</v>
      </c>
      <c r="U1250" s="318">
        <f>O1250*T1250+P1250*T1250</f>
        <v>0</v>
      </c>
    </row>
    <row r="1251" spans="1:21" s="318" customFormat="1" x14ac:dyDescent="0.2">
      <c r="A1251" s="322">
        <v>38362</v>
      </c>
      <c r="B1251" s="321">
        <v>238.71000699999999</v>
      </c>
      <c r="C1251" s="320">
        <f>LN(B1251/B1250)</f>
        <v>7.7380090559721164E-3</v>
      </c>
      <c r="D1251" s="320">
        <f>AVERAGE(C1231:C1251)</f>
        <v>2.1671040481104696E-3</v>
      </c>
      <c r="E1251" s="318">
        <f>_xlfn.STDEV.S(C1231:C1251)</f>
        <v>6.3496359508326767E-3</v>
      </c>
      <c r="F1251" s="318">
        <f>E1251*(21/(21-1.5))</f>
        <v>6.8380694855121127E-3</v>
      </c>
      <c r="G1251" s="318">
        <f>_xlfn.VAR.S(C1231:C1251)</f>
        <v>4.0317876708106788E-5</v>
      </c>
      <c r="H1251" s="318">
        <f>G1251*(21/(21-1))</f>
        <v>4.233377054351213E-5</v>
      </c>
      <c r="I1251" s="320">
        <f>(SUM(C1188:C1208)*1+SUM(C1209:C1229)*2+SUM(C1230:C1250)*3)/6</f>
        <v>2.6650072993878501E-2</v>
      </c>
      <c r="J1251" s="318">
        <f>IF(C1251*O1251&lt;&gt;0,C1251,0)</f>
        <v>0</v>
      </c>
      <c r="K1251" s="318" t="str">
        <f>IF(C1251*O1251=0,"",C1251)</f>
        <v/>
      </c>
      <c r="O1251" s="318">
        <f>IF(ISBLANK(L1251),0,1)</f>
        <v>0</v>
      </c>
      <c r="P1251" s="318">
        <f>IF(ISBLANK(M1251),0,1)</f>
        <v>0</v>
      </c>
      <c r="Q1251" s="318">
        <f>O1251+P1251</f>
        <v>0</v>
      </c>
      <c r="R1251" s="318">
        <f>SUM(Q1126:Q1251)</f>
        <v>1</v>
      </c>
      <c r="S1251" s="318">
        <f>R1251/$X$2</f>
        <v>4.3478260869565216E-2</v>
      </c>
      <c r="T1251" s="318">
        <f>IF(S1251&gt;=$X$3,1,0)</f>
        <v>0</v>
      </c>
      <c r="U1251" s="318">
        <f>O1251*T1251+P1251*T1251</f>
        <v>0</v>
      </c>
    </row>
    <row r="1252" spans="1:21" s="318" customFormat="1" x14ac:dyDescent="0.2">
      <c r="A1252" s="322">
        <v>38363</v>
      </c>
      <c r="B1252" s="321">
        <v>237.38000500000001</v>
      </c>
      <c r="C1252" s="320">
        <f>LN(B1252/B1251)</f>
        <v>-5.5872016902043103E-3</v>
      </c>
      <c r="D1252" s="320">
        <f>AVERAGE(C1232:C1252)</f>
        <v>1.611732923270281E-3</v>
      </c>
      <c r="E1252" s="318">
        <f>_xlfn.STDEV.S(C1232:C1252)</f>
        <v>6.4989742856039782E-3</v>
      </c>
      <c r="F1252" s="318">
        <f>E1252*(21/(21-1.5))</f>
        <v>6.9988953844965915E-3</v>
      </c>
      <c r="G1252" s="318">
        <f>_xlfn.VAR.S(C1232:C1252)</f>
        <v>4.2236666764941742E-5</v>
      </c>
      <c r="H1252" s="318">
        <f>G1252*(21/(21-1))</f>
        <v>4.4348500103188831E-5</v>
      </c>
      <c r="I1252" s="320">
        <f>(SUM(C1189:C1209)*1+SUM(C1210:C1230)*2+SUM(C1231:C1251)*3)/6</f>
        <v>3.3184857078827339E-2</v>
      </c>
      <c r="J1252" s="318">
        <f>IF(C1252*O1252&lt;&gt;0,C1252,0)</f>
        <v>0</v>
      </c>
      <c r="K1252" s="318" t="str">
        <f>IF(C1252*O1252=0,"",C1252)</f>
        <v/>
      </c>
      <c r="O1252" s="318">
        <f>IF(ISBLANK(L1252),0,1)</f>
        <v>0</v>
      </c>
      <c r="P1252" s="318">
        <f>IF(ISBLANK(M1252),0,1)</f>
        <v>0</v>
      </c>
      <c r="Q1252" s="318">
        <f>O1252+P1252</f>
        <v>0</v>
      </c>
      <c r="R1252" s="318">
        <f>SUM(Q1127:Q1252)</f>
        <v>1</v>
      </c>
      <c r="S1252" s="318">
        <f>R1252/$X$2</f>
        <v>4.3478260869565216E-2</v>
      </c>
      <c r="T1252" s="318">
        <f>IF(S1252&gt;=$X$3,1,0)</f>
        <v>0</v>
      </c>
      <c r="U1252" s="318">
        <f>O1252*T1252+P1252*T1252</f>
        <v>0</v>
      </c>
    </row>
    <row r="1253" spans="1:21" s="318" customFormat="1" x14ac:dyDescent="0.2">
      <c r="A1253" s="322">
        <v>38364</v>
      </c>
      <c r="B1253" s="321">
        <v>236.44000199999999</v>
      </c>
      <c r="C1253" s="320">
        <f>LN(B1253/B1252)</f>
        <v>-3.9677692766587206E-3</v>
      </c>
      <c r="D1253" s="320">
        <f>AVERAGE(C1233:C1253)</f>
        <v>1.505866102797305E-3</v>
      </c>
      <c r="E1253" s="318">
        <f>_xlfn.STDEV.S(C1233:C1253)</f>
        <v>6.5740553460730371E-3</v>
      </c>
      <c r="F1253" s="318">
        <f>E1253*(21/(21-1.5))</f>
        <v>7.0797519111555776E-3</v>
      </c>
      <c r="G1253" s="318">
        <f>_xlfn.VAR.S(C1233:C1253)</f>
        <v>4.3218203693231484E-5</v>
      </c>
      <c r="H1253" s="318">
        <f>G1253*(21/(21-1))</f>
        <v>4.5379113877893057E-5</v>
      </c>
      <c r="I1253" s="320">
        <f>(SUM(C1190:C1210)*1+SUM(C1211:C1231)*2+SUM(C1232:C1252)*3)/6</f>
        <v>2.9584600508994151E-2</v>
      </c>
      <c r="J1253" s="318">
        <f>IF(C1253*O1253&lt;&gt;0,C1253,0)</f>
        <v>0</v>
      </c>
      <c r="K1253" s="318" t="str">
        <f>IF(C1253*O1253=0,"",C1253)</f>
        <v/>
      </c>
      <c r="O1253" s="318">
        <f>IF(ISBLANK(L1253),0,1)</f>
        <v>0</v>
      </c>
      <c r="P1253" s="318">
        <f>IF(ISBLANK(M1253),0,1)</f>
        <v>0</v>
      </c>
      <c r="Q1253" s="318">
        <f>O1253+P1253</f>
        <v>0</v>
      </c>
      <c r="R1253" s="318">
        <f>SUM(Q1128:Q1253)</f>
        <v>1</v>
      </c>
      <c r="S1253" s="318">
        <f>R1253/$X$2</f>
        <v>4.3478260869565216E-2</v>
      </c>
      <c r="T1253" s="318">
        <f>IF(S1253&gt;=$X$3,1,0)</f>
        <v>0</v>
      </c>
      <c r="U1253" s="318">
        <f>O1253*T1253+P1253*T1253</f>
        <v>0</v>
      </c>
    </row>
    <row r="1254" spans="1:21" s="318" customFormat="1" x14ac:dyDescent="0.2">
      <c r="A1254" s="322">
        <v>38365</v>
      </c>
      <c r="B1254" s="321">
        <v>238.300003</v>
      </c>
      <c r="C1254" s="320">
        <f>LN(B1254/B1253)</f>
        <v>7.8359122788953326E-3</v>
      </c>
      <c r="D1254" s="320">
        <f>AVERAGE(C1234:C1254)</f>
        <v>1.5806072749205129E-3</v>
      </c>
      <c r="E1254" s="318">
        <f>_xlfn.STDEV.S(C1234:C1254)</f>
        <v>6.6394806372925838E-3</v>
      </c>
      <c r="F1254" s="318">
        <f>E1254*(21/(21-1.5))</f>
        <v>7.1502099170843211E-3</v>
      </c>
      <c r="G1254" s="318">
        <f>_xlfn.VAR.S(C1234:C1254)</f>
        <v>4.4082703132983135E-5</v>
      </c>
      <c r="H1254" s="318">
        <f>G1254*(21/(21-1))</f>
        <v>4.6286838289632294E-5</v>
      </c>
      <c r="I1254" s="320">
        <f>(SUM(C1191:C1211)*1+SUM(C1212:C1232)*2+SUM(C1233:C1253)*3)/6</f>
        <v>2.9279948981657682E-2</v>
      </c>
      <c r="J1254" s="318">
        <f>IF(C1254*O1254&lt;&gt;0,C1254,0)</f>
        <v>0</v>
      </c>
      <c r="K1254" s="318" t="str">
        <f>IF(C1254*O1254=0,"",C1254)</f>
        <v/>
      </c>
      <c r="O1254" s="318">
        <f>IF(ISBLANK(L1254),0,1)</f>
        <v>0</v>
      </c>
      <c r="P1254" s="318">
        <f>IF(ISBLANK(M1254),0,1)</f>
        <v>0</v>
      </c>
      <c r="Q1254" s="318">
        <f>O1254+P1254</f>
        <v>0</v>
      </c>
      <c r="R1254" s="318">
        <f>SUM(Q1129:Q1254)</f>
        <v>1</v>
      </c>
      <c r="S1254" s="318">
        <f>R1254/$X$2</f>
        <v>4.3478260869565216E-2</v>
      </c>
      <c r="T1254" s="318">
        <f>IF(S1254&gt;=$X$3,1,0)</f>
        <v>0</v>
      </c>
      <c r="U1254" s="318">
        <f>O1254*T1254+P1254*T1254</f>
        <v>0</v>
      </c>
    </row>
    <row r="1255" spans="1:21" s="318" customFormat="1" x14ac:dyDescent="0.2">
      <c r="A1255" s="322">
        <v>38366</v>
      </c>
      <c r="B1255" s="321">
        <v>240.03999300000001</v>
      </c>
      <c r="C1255" s="320">
        <f>LN(B1255/B1254)</f>
        <v>7.275150265635728E-3</v>
      </c>
      <c r="D1255" s="320">
        <f>AVERAGE(C1235:C1255)</f>
        <v>1.7867820541457979E-3</v>
      </c>
      <c r="E1255" s="318">
        <f>_xlfn.STDEV.S(C1235:C1255)</f>
        <v>6.7502827215366141E-3</v>
      </c>
      <c r="F1255" s="318">
        <f>E1255*(21/(21-1.5))</f>
        <v>7.2695352385778915E-3</v>
      </c>
      <c r="G1255" s="318">
        <f>_xlfn.VAR.S(C1235:C1255)</f>
        <v>4.5566316820675757E-5</v>
      </c>
      <c r="H1255" s="318">
        <f>G1255*(21/(21-1))</f>
        <v>4.7844632661709545E-5</v>
      </c>
      <c r="I1255" s="320">
        <f>(SUM(C1192:C1212)*1+SUM(C1213:C1233)*2+SUM(C1234:C1254)*3)/6</f>
        <v>3.3112900383243292E-2</v>
      </c>
      <c r="J1255" s="318">
        <f>IF(C1255*O1255&lt;&gt;0,C1255,0)</f>
        <v>0</v>
      </c>
      <c r="K1255" s="318" t="str">
        <f>IF(C1255*O1255=0,"",C1255)</f>
        <v/>
      </c>
      <c r="O1255" s="318">
        <f>IF(ISBLANK(L1255),0,1)</f>
        <v>0</v>
      </c>
      <c r="P1255" s="318">
        <f>IF(ISBLANK(M1255),0,1)</f>
        <v>0</v>
      </c>
      <c r="Q1255" s="318">
        <f>O1255+P1255</f>
        <v>0</v>
      </c>
      <c r="R1255" s="318">
        <f>SUM(Q1130:Q1255)</f>
        <v>1</v>
      </c>
      <c r="S1255" s="318">
        <f>R1255/$X$2</f>
        <v>4.3478260869565216E-2</v>
      </c>
      <c r="T1255" s="318">
        <f>IF(S1255&gt;=$X$3,1,0)</f>
        <v>0</v>
      </c>
      <c r="U1255" s="318">
        <f>O1255*T1255+P1255*T1255</f>
        <v>0</v>
      </c>
    </row>
    <row r="1256" spans="1:21" s="318" customFormat="1" x14ac:dyDescent="0.2">
      <c r="A1256" s="322">
        <v>38369</v>
      </c>
      <c r="B1256" s="321">
        <v>242.449997</v>
      </c>
      <c r="C1256" s="320">
        <f>LN(B1256/B1255)</f>
        <v>9.9899442181706072E-3</v>
      </c>
      <c r="D1256" s="320">
        <f>AVERAGE(C1236:C1256)</f>
        <v>2.1205892473200698E-3</v>
      </c>
      <c r="E1256" s="318">
        <f>_xlfn.STDEV.S(C1236:C1256)</f>
        <v>6.9815989610888972E-3</v>
      </c>
      <c r="F1256" s="318">
        <f>E1256*(21/(21-1.5))</f>
        <v>7.5186450350188117E-3</v>
      </c>
      <c r="G1256" s="318">
        <f>_xlfn.VAR.S(C1236:C1256)</f>
        <v>4.8742724053477563E-5</v>
      </c>
      <c r="H1256" s="318">
        <f>G1256*(21/(21-1))</f>
        <v>5.1179860256151442E-5</v>
      </c>
      <c r="I1256" s="320">
        <f>(SUM(C1193:C1213)*1+SUM(C1214:C1234)*2+SUM(C1235:C1255)*3)/6</f>
        <v>3.5525529014751207E-2</v>
      </c>
      <c r="J1256" s="318">
        <f>IF(C1256*O1256&lt;&gt;0,C1256,0)</f>
        <v>0</v>
      </c>
      <c r="K1256" s="318" t="str">
        <f>IF(C1256*O1256=0,"",C1256)</f>
        <v/>
      </c>
      <c r="O1256" s="318">
        <f>IF(ISBLANK(L1256),0,1)</f>
        <v>0</v>
      </c>
      <c r="P1256" s="318">
        <f>IF(ISBLANK(M1256),0,1)</f>
        <v>0</v>
      </c>
      <c r="Q1256" s="318">
        <f>O1256+P1256</f>
        <v>0</v>
      </c>
      <c r="R1256" s="318">
        <f>SUM(Q1131:Q1256)</f>
        <v>1</v>
      </c>
      <c r="S1256" s="318">
        <f>R1256/$X$2</f>
        <v>4.3478260869565216E-2</v>
      </c>
      <c r="T1256" s="318">
        <f>IF(S1256&gt;=$X$3,1,0)</f>
        <v>0</v>
      </c>
      <c r="U1256" s="318">
        <f>O1256*T1256+P1256*T1256</f>
        <v>0</v>
      </c>
    </row>
    <row r="1257" spans="1:21" s="318" customFormat="1" x14ac:dyDescent="0.2">
      <c r="A1257" s="322">
        <v>38370</v>
      </c>
      <c r="B1257" s="321">
        <v>242.88999899999999</v>
      </c>
      <c r="C1257" s="320">
        <f>LN(B1257/B1256)</f>
        <v>1.8131706604514156E-3</v>
      </c>
      <c r="D1257" s="320">
        <f>AVERAGE(C1237:C1257)</f>
        <v>2.4622513260827905E-3</v>
      </c>
      <c r="E1257" s="318">
        <f>_xlfn.STDEV.S(C1237:C1257)</f>
        <v>6.7694624921159578E-3</v>
      </c>
      <c r="F1257" s="318">
        <f>E1257*(21/(21-1.5))</f>
        <v>7.2901903761248771E-3</v>
      </c>
      <c r="G1257" s="318">
        <f>_xlfn.VAR.S(C1237:C1257)</f>
        <v>4.5825622432164792E-5</v>
      </c>
      <c r="H1257" s="318">
        <f>G1257*(21/(21-1))</f>
        <v>4.8116903553773032E-5</v>
      </c>
      <c r="I1257" s="320">
        <f>(SUM(C1194:C1214)*1+SUM(C1215:C1235)*2+SUM(C1236:C1256)*3)/6</f>
        <v>3.7559669325199239E-2</v>
      </c>
      <c r="J1257" s="318">
        <f>IF(C1257*O1257&lt;&gt;0,C1257,0)</f>
        <v>0</v>
      </c>
      <c r="K1257" s="318" t="str">
        <f>IF(C1257*O1257=0,"",C1257)</f>
        <v/>
      </c>
      <c r="O1257" s="318">
        <f>IF(ISBLANK(L1257),0,1)</f>
        <v>0</v>
      </c>
      <c r="P1257" s="318">
        <f>IF(ISBLANK(M1257),0,1)</f>
        <v>0</v>
      </c>
      <c r="Q1257" s="318">
        <f>O1257+P1257</f>
        <v>0</v>
      </c>
      <c r="R1257" s="318">
        <f>SUM(Q1132:Q1257)</f>
        <v>1</v>
      </c>
      <c r="S1257" s="318">
        <f>R1257/$X$2</f>
        <v>4.3478260869565216E-2</v>
      </c>
      <c r="T1257" s="318">
        <f>IF(S1257&gt;=$X$3,1,0)</f>
        <v>0</v>
      </c>
      <c r="U1257" s="318">
        <f>O1257*T1257+P1257*T1257</f>
        <v>0</v>
      </c>
    </row>
    <row r="1258" spans="1:21" s="318" customFormat="1" x14ac:dyDescent="0.2">
      <c r="A1258" s="322">
        <v>38371</v>
      </c>
      <c r="B1258" s="321">
        <v>242.46000699999999</v>
      </c>
      <c r="C1258" s="320">
        <f>LN(B1258/B1257)</f>
        <v>-1.7718846489490207E-3</v>
      </c>
      <c r="D1258" s="320">
        <f>AVERAGE(C1238:C1258)</f>
        <v>1.6180180116976614E-3</v>
      </c>
      <c r="E1258" s="318">
        <f>_xlfn.STDEV.S(C1238:C1258)</f>
        <v>6.0719205490387118E-3</v>
      </c>
      <c r="F1258" s="318">
        <f>E1258*(21/(21-1.5))</f>
        <v>6.538991360503228E-3</v>
      </c>
      <c r="G1258" s="318">
        <f>_xlfn.VAR.S(C1238:C1258)</f>
        <v>3.686821915383857E-5</v>
      </c>
      <c r="H1258" s="318">
        <f>G1258*(21/(21-1))</f>
        <v>3.8711630111530501E-5</v>
      </c>
      <c r="I1258" s="320">
        <f>(SUM(C1195:C1215)*1+SUM(C1216:C1236)*2+SUM(C1237:C1257)*3)/6</f>
        <v>4.0604938058649141E-2</v>
      </c>
      <c r="J1258" s="318">
        <f>IF(C1258*O1258&lt;&gt;0,C1258,0)</f>
        <v>0</v>
      </c>
      <c r="K1258" s="318" t="str">
        <f>IF(C1258*O1258=0,"",C1258)</f>
        <v/>
      </c>
      <c r="O1258" s="318">
        <f>IF(ISBLANK(L1258),0,1)</f>
        <v>0</v>
      </c>
      <c r="P1258" s="318">
        <f>IF(ISBLANK(M1258),0,1)</f>
        <v>0</v>
      </c>
      <c r="Q1258" s="318">
        <f>O1258+P1258</f>
        <v>0</v>
      </c>
      <c r="R1258" s="318">
        <f>SUM(Q1133:Q1258)</f>
        <v>1</v>
      </c>
      <c r="S1258" s="318">
        <f>R1258/$X$2</f>
        <v>4.3478260869565216E-2</v>
      </c>
      <c r="T1258" s="318">
        <f>IF(S1258&gt;=$X$3,1,0)</f>
        <v>0</v>
      </c>
      <c r="U1258" s="318">
        <f>O1258*T1258+P1258*T1258</f>
        <v>0</v>
      </c>
    </row>
    <row r="1259" spans="1:21" s="318" customFormat="1" x14ac:dyDescent="0.2">
      <c r="A1259" s="322">
        <v>38372</v>
      </c>
      <c r="B1259" s="321">
        <v>239.71000699999999</v>
      </c>
      <c r="C1259" s="320">
        <f>LN(B1259/B1258)</f>
        <v>-1.1406888601907798E-2</v>
      </c>
      <c r="D1259" s="320">
        <f>AVERAGE(C1239:C1259)</f>
        <v>5.8966380396089377E-4</v>
      </c>
      <c r="E1259" s="318">
        <f>_xlfn.STDEV.S(C1239:C1259)</f>
        <v>6.3692652676883193E-3</v>
      </c>
      <c r="F1259" s="318">
        <f>E1259*(21/(21-1.5))</f>
        <v>6.8592087498181896E-3</v>
      </c>
      <c r="G1259" s="318">
        <f>_xlfn.VAR.S(C1239:C1259)</f>
        <v>4.0567540050180756E-5</v>
      </c>
      <c r="H1259" s="318">
        <f>G1259*(21/(21-1))</f>
        <v>4.2595917052689796E-5</v>
      </c>
      <c r="I1259" s="320">
        <f>(SUM(C1196:C1216)*1+SUM(C1217:C1237)*2+SUM(C1238:C1258)*3)/6</f>
        <v>3.3144780988873301E-2</v>
      </c>
      <c r="J1259" s="318">
        <f>IF(C1259*O1259&lt;&gt;0,C1259,0)</f>
        <v>0</v>
      </c>
      <c r="K1259" s="318" t="str">
        <f>IF(C1259*O1259=0,"",C1259)</f>
        <v/>
      </c>
      <c r="O1259" s="318">
        <f>IF(ISBLANK(L1259),0,1)</f>
        <v>0</v>
      </c>
      <c r="P1259" s="318">
        <f>IF(ISBLANK(M1259),0,1)</f>
        <v>0</v>
      </c>
      <c r="Q1259" s="318">
        <f>O1259+P1259</f>
        <v>0</v>
      </c>
      <c r="R1259" s="318">
        <f>SUM(Q1134:Q1259)</f>
        <v>1</v>
      </c>
      <c r="S1259" s="318">
        <f>R1259/$X$2</f>
        <v>4.3478260869565216E-2</v>
      </c>
      <c r="T1259" s="318">
        <f>IF(S1259&gt;=$X$3,1,0)</f>
        <v>0</v>
      </c>
      <c r="U1259" s="318">
        <f>O1259*T1259+P1259*T1259</f>
        <v>0</v>
      </c>
    </row>
    <row r="1260" spans="1:21" s="318" customFormat="1" x14ac:dyDescent="0.2">
      <c r="A1260" s="322">
        <v>38373</v>
      </c>
      <c r="B1260" s="321">
        <v>241.490005</v>
      </c>
      <c r="C1260" s="320">
        <f>LN(B1260/B1259)</f>
        <v>7.3981964853232505E-3</v>
      </c>
      <c r="D1260" s="320">
        <f>AVERAGE(C1240:C1260)</f>
        <v>9.6207410544270344E-4</v>
      </c>
      <c r="E1260" s="318">
        <f>_xlfn.STDEV.S(C1240:C1260)</f>
        <v>6.5336441855868097E-3</v>
      </c>
      <c r="F1260" s="318">
        <f>E1260*(21/(21-1.5))</f>
        <v>7.0362321998627174E-3</v>
      </c>
      <c r="G1260" s="318">
        <f>_xlfn.VAR.S(C1240:C1260)</f>
        <v>4.2688506343852326E-5</v>
      </c>
      <c r="H1260" s="318">
        <f>G1260*(21/(21-1))</f>
        <v>4.4822931661044941E-5</v>
      </c>
      <c r="I1260" s="320">
        <f>(SUM(C1197:C1217)*1+SUM(C1218:C1238)*2+SUM(C1239:C1259)*3)/6</f>
        <v>2.5131105523904639E-2</v>
      </c>
      <c r="J1260" s="318">
        <f>IF(C1260*O1260&lt;&gt;0,C1260,0)</f>
        <v>0</v>
      </c>
      <c r="K1260" s="318" t="str">
        <f>IF(C1260*O1260=0,"",C1260)</f>
        <v/>
      </c>
      <c r="O1260" s="318">
        <f>IF(ISBLANK(L1260),0,1)</f>
        <v>0</v>
      </c>
      <c r="P1260" s="318">
        <f>IF(ISBLANK(M1260),0,1)</f>
        <v>0</v>
      </c>
      <c r="Q1260" s="318">
        <f>O1260+P1260</f>
        <v>0</v>
      </c>
      <c r="R1260" s="318">
        <f>SUM(Q1135:Q1260)</f>
        <v>1</v>
      </c>
      <c r="S1260" s="318">
        <f>R1260/$X$2</f>
        <v>4.3478260869565216E-2</v>
      </c>
      <c r="T1260" s="318">
        <f>IF(S1260&gt;=$X$3,1,0)</f>
        <v>0</v>
      </c>
      <c r="U1260" s="318">
        <f>O1260*T1260+P1260*T1260</f>
        <v>0</v>
      </c>
    </row>
    <row r="1261" spans="1:21" s="318" customFormat="1" x14ac:dyDescent="0.2">
      <c r="A1261" s="322">
        <v>38376</v>
      </c>
      <c r="B1261" s="321">
        <v>240.479996</v>
      </c>
      <c r="C1261" s="320">
        <f>LN(B1261/B1260)</f>
        <v>-4.191175701329629E-3</v>
      </c>
      <c r="D1261" s="320">
        <f>AVERAGE(C1241:C1261)</f>
        <v>7.0618840017598768E-4</v>
      </c>
      <c r="E1261" s="318">
        <f>_xlfn.STDEV.S(C1241:C1261)</f>
        <v>6.6291120406374998E-3</v>
      </c>
      <c r="F1261" s="318">
        <f>E1261*(21/(21-1.5))</f>
        <v>7.1390437360711531E-3</v>
      </c>
      <c r="G1261" s="318">
        <f>_xlfn.VAR.S(C1241:C1261)</f>
        <v>4.3945126447325077E-5</v>
      </c>
      <c r="H1261" s="318">
        <f>G1261*(21/(21-1))</f>
        <v>4.6142382769691336E-5</v>
      </c>
      <c r="I1261" s="320">
        <f>(SUM(C1198:C1218)*1+SUM(C1219:C1239)*2+SUM(C1240:C1260)*3)/6</f>
        <v>2.9907795559346001E-2</v>
      </c>
      <c r="J1261" s="318">
        <f>IF(C1261*O1261&lt;&gt;0,C1261,0)</f>
        <v>0</v>
      </c>
      <c r="K1261" s="318" t="str">
        <f>IF(C1261*O1261=0,"",C1261)</f>
        <v/>
      </c>
      <c r="O1261" s="318">
        <f>IF(ISBLANK(L1261),0,1)</f>
        <v>0</v>
      </c>
      <c r="P1261" s="318">
        <f>IF(ISBLANK(M1261),0,1)</f>
        <v>0</v>
      </c>
      <c r="Q1261" s="318">
        <f>O1261+P1261</f>
        <v>0</v>
      </c>
      <c r="R1261" s="318">
        <f>SUM(Q1136:Q1261)</f>
        <v>1</v>
      </c>
      <c r="S1261" s="318">
        <f>R1261/$X$2</f>
        <v>4.3478260869565216E-2</v>
      </c>
      <c r="T1261" s="318">
        <f>IF(S1261&gt;=$X$3,1,0)</f>
        <v>0</v>
      </c>
      <c r="U1261" s="318">
        <f>O1261*T1261+P1261*T1261</f>
        <v>0</v>
      </c>
    </row>
    <row r="1262" spans="1:21" s="318" customFormat="1" x14ac:dyDescent="0.2">
      <c r="A1262" s="322">
        <v>38377</v>
      </c>
      <c r="B1262" s="321">
        <v>243.179993</v>
      </c>
      <c r="C1262" s="320">
        <f>LN(B1262/B1261)</f>
        <v>1.1164971711745495E-2</v>
      </c>
      <c r="D1262" s="320">
        <f>AVERAGE(C1242:C1262)</f>
        <v>1.0272954329382236E-3</v>
      </c>
      <c r="E1262" s="318">
        <f>_xlfn.STDEV.S(C1242:C1262)</f>
        <v>6.9725109109940713E-3</v>
      </c>
      <c r="F1262" s="318">
        <f>E1262*(21/(21-1.5))</f>
        <v>7.5088579041474608E-3</v>
      </c>
      <c r="G1262" s="318">
        <f>_xlfn.VAR.S(C1242:C1262)</f>
        <v>4.8615908403931369E-5</v>
      </c>
      <c r="H1262" s="318">
        <f>G1262*(21/(21-1))</f>
        <v>5.1046703824127938E-5</v>
      </c>
      <c r="I1262" s="320">
        <f>(SUM(C1199:C1219)*1+SUM(C1220:C1240)*2+SUM(C1241:C1261)*3)/6</f>
        <v>2.9429319981008773E-2</v>
      </c>
      <c r="J1262" s="318">
        <f>IF(C1262*O1262&lt;&gt;0,C1262,0)</f>
        <v>0</v>
      </c>
      <c r="K1262" s="318" t="str">
        <f>IF(C1262*O1262=0,"",C1262)</f>
        <v/>
      </c>
      <c r="O1262" s="318">
        <f>IF(ISBLANK(L1262),0,1)</f>
        <v>0</v>
      </c>
      <c r="P1262" s="318">
        <f>IF(ISBLANK(M1262),0,1)</f>
        <v>0</v>
      </c>
      <c r="Q1262" s="318">
        <f>O1262+P1262</f>
        <v>0</v>
      </c>
      <c r="R1262" s="318">
        <f>SUM(Q1137:Q1262)</f>
        <v>1</v>
      </c>
      <c r="S1262" s="318">
        <f>R1262/$X$2</f>
        <v>4.3478260869565216E-2</v>
      </c>
      <c r="T1262" s="318">
        <f>IF(S1262&gt;=$X$3,1,0)</f>
        <v>0</v>
      </c>
      <c r="U1262" s="318">
        <f>O1262*T1262+P1262*T1262</f>
        <v>0</v>
      </c>
    </row>
    <row r="1263" spans="1:21" s="318" customFormat="1" x14ac:dyDescent="0.2">
      <c r="A1263" s="322">
        <v>38378</v>
      </c>
      <c r="B1263" s="321">
        <v>242.58000200000001</v>
      </c>
      <c r="C1263" s="320">
        <f>LN(B1263/B1262)</f>
        <v>-2.4703199575725667E-3</v>
      </c>
      <c r="D1263" s="320">
        <f>AVERAGE(C1243:C1263)</f>
        <v>1.186587658145903E-3</v>
      </c>
      <c r="E1263" s="318">
        <f>_xlfn.STDEV.S(C1243:C1263)</f>
        <v>6.8454195293323984E-3</v>
      </c>
      <c r="F1263" s="318">
        <f>E1263*(21/(21-1.5))</f>
        <v>7.3719902623579671E-3</v>
      </c>
      <c r="G1263" s="318">
        <f>_xlfn.VAR.S(C1243:C1263)</f>
        <v>4.6859768532565393E-5</v>
      </c>
      <c r="H1263" s="318">
        <f>G1263*(21/(21-1))</f>
        <v>4.9202756959193664E-5</v>
      </c>
      <c r="I1263" s="320">
        <f>(SUM(C1200:C1220)*1+SUM(C1221:C1241)*2+SUM(C1242:C1262)*3)/6</f>
        <v>3.3403700574660904E-2</v>
      </c>
      <c r="J1263" s="318">
        <f>IF(C1263*O1263&lt;&gt;0,C1263,0)</f>
        <v>0</v>
      </c>
      <c r="K1263" s="318" t="str">
        <f>IF(C1263*O1263=0,"",C1263)</f>
        <v/>
      </c>
      <c r="O1263" s="318">
        <f>IF(ISBLANK(L1263),0,1)</f>
        <v>0</v>
      </c>
      <c r="P1263" s="318">
        <f>IF(ISBLANK(M1263),0,1)</f>
        <v>0</v>
      </c>
      <c r="Q1263" s="318">
        <f>O1263+P1263</f>
        <v>0</v>
      </c>
      <c r="R1263" s="318">
        <f>SUM(Q1138:Q1263)</f>
        <v>1</v>
      </c>
      <c r="S1263" s="318">
        <f>R1263/$X$2</f>
        <v>4.3478260869565216E-2</v>
      </c>
      <c r="T1263" s="318">
        <f>IF(S1263&gt;=$X$3,1,0)</f>
        <v>0</v>
      </c>
      <c r="U1263" s="318">
        <f>O1263*T1263+P1263*T1263</f>
        <v>0</v>
      </c>
    </row>
    <row r="1264" spans="1:21" s="318" customFormat="1" x14ac:dyDescent="0.2">
      <c r="A1264" s="322">
        <v>38379</v>
      </c>
      <c r="B1264" s="321">
        <v>242.88000500000001</v>
      </c>
      <c r="C1264" s="320">
        <f>LN(B1264/B1263)</f>
        <v>1.2359536681253217E-3</v>
      </c>
      <c r="D1264" s="320">
        <f>AVERAGE(C1244:C1264)</f>
        <v>1.2273338546616957E-3</v>
      </c>
      <c r="E1264" s="318">
        <f>_xlfn.STDEV.S(C1244:C1264)</f>
        <v>6.842926333164254E-3</v>
      </c>
      <c r="F1264" s="318">
        <f>E1264*(21/(21-1.5))</f>
        <v>7.369305281869196E-3</v>
      </c>
      <c r="G1264" s="318">
        <f>_xlfn.VAR.S(C1244:C1264)</f>
        <v>4.6825640801112781E-5</v>
      </c>
      <c r="H1264" s="318">
        <f>G1264*(21/(21-1))</f>
        <v>4.9166922841168422E-5</v>
      </c>
      <c r="I1264" s="320">
        <f>(SUM(C1201:C1221)*1+SUM(C1222:C1242)*2+SUM(C1243:C1263)*3)/6</f>
        <v>3.3662227578894678E-2</v>
      </c>
      <c r="J1264" s="318">
        <f>IF(C1264*O1264&lt;&gt;0,C1264,0)</f>
        <v>0</v>
      </c>
      <c r="K1264" s="318" t="str">
        <f>IF(C1264*O1264=0,"",C1264)</f>
        <v/>
      </c>
      <c r="O1264" s="318">
        <f>IF(ISBLANK(L1264),0,1)</f>
        <v>0</v>
      </c>
      <c r="P1264" s="318">
        <f>IF(ISBLANK(M1264),0,1)</f>
        <v>0</v>
      </c>
      <c r="Q1264" s="318">
        <f>O1264+P1264</f>
        <v>0</v>
      </c>
      <c r="R1264" s="318">
        <f>SUM(Q1139:Q1264)</f>
        <v>1</v>
      </c>
      <c r="S1264" s="318">
        <f>R1264/$X$2</f>
        <v>4.3478260869565216E-2</v>
      </c>
      <c r="T1264" s="318">
        <f>IF(S1264&gt;=$X$3,1,0)</f>
        <v>0</v>
      </c>
      <c r="U1264" s="318">
        <f>O1264*T1264+P1264*T1264</f>
        <v>0</v>
      </c>
    </row>
    <row r="1265" spans="1:21" s="318" customFormat="1" x14ac:dyDescent="0.2">
      <c r="A1265" s="322">
        <v>38380</v>
      </c>
      <c r="B1265" s="321">
        <v>242.050003</v>
      </c>
      <c r="C1265" s="320">
        <f>LN(B1265/B1264)</f>
        <v>-3.4231860137259192E-3</v>
      </c>
      <c r="D1265" s="320">
        <f>AVERAGE(C1245:C1265)</f>
        <v>1.0643249968652236E-3</v>
      </c>
      <c r="E1265" s="318">
        <f>_xlfn.STDEV.S(C1245:C1265)</f>
        <v>6.9140284676720938E-3</v>
      </c>
      <c r="F1265" s="318">
        <f>E1265*(21/(21-1.5))</f>
        <v>7.4458768113391778E-3</v>
      </c>
      <c r="G1265" s="318">
        <f>_xlfn.VAR.S(C1245:C1265)</f>
        <v>4.7803789651780124E-5</v>
      </c>
      <c r="H1265" s="318">
        <f>G1265*(21/(21-1))</f>
        <v>5.0193979134369136E-5</v>
      </c>
      <c r="I1265" s="320">
        <f>(SUM(C1202:C1222)*1+SUM(C1223:C1243)*2+SUM(C1244:C1264)*3)/6</f>
        <v>3.3129472249442397E-2</v>
      </c>
      <c r="J1265" s="318">
        <f>IF(C1265*O1265&lt;&gt;0,C1265,0)</f>
        <v>0</v>
      </c>
      <c r="K1265" s="318" t="str">
        <f>IF(C1265*O1265=0,"",C1265)</f>
        <v/>
      </c>
      <c r="O1265" s="318">
        <f>IF(ISBLANK(L1265),0,1)</f>
        <v>0</v>
      </c>
      <c r="P1265" s="318">
        <f>IF(ISBLANK(M1265),0,1)</f>
        <v>0</v>
      </c>
      <c r="Q1265" s="318">
        <f>O1265+P1265</f>
        <v>0</v>
      </c>
      <c r="R1265" s="318">
        <f>SUM(Q1140:Q1265)</f>
        <v>1</v>
      </c>
      <c r="S1265" s="318">
        <f>R1265/$X$2</f>
        <v>4.3478260869565216E-2</v>
      </c>
      <c r="T1265" s="318">
        <f>IF(S1265&gt;=$X$3,1,0)</f>
        <v>0</v>
      </c>
      <c r="U1265" s="318">
        <f>O1265*T1265+P1265*T1265</f>
        <v>0</v>
      </c>
    </row>
    <row r="1266" spans="1:21" s="318" customFormat="1" x14ac:dyDescent="0.2">
      <c r="A1266" s="322">
        <v>38383</v>
      </c>
      <c r="B1266" s="321">
        <v>242.470001</v>
      </c>
      <c r="C1266" s="320">
        <f>LN(B1266/B1265)</f>
        <v>1.7336667288373594E-3</v>
      </c>
      <c r="D1266" s="320">
        <f>AVERAGE(C1246:C1266)</f>
        <v>1.1468805553812883E-3</v>
      </c>
      <c r="E1266" s="318">
        <f>_xlfn.STDEV.S(C1246:C1266)</f>
        <v>6.9110342925850464E-3</v>
      </c>
      <c r="F1266" s="318">
        <f>E1266*(21/(21-1.5))</f>
        <v>7.4426523150915884E-3</v>
      </c>
      <c r="G1266" s="318">
        <f>_xlfn.VAR.S(C1246:C1266)</f>
        <v>4.7762394993286493E-5</v>
      </c>
      <c r="H1266" s="318">
        <f>G1266*(21/(21-1))</f>
        <v>5.0150514742950818E-5</v>
      </c>
      <c r="I1266" s="320">
        <f>(SUM(C1203:C1223)*1+SUM(C1224:C1244)*2+SUM(C1245:C1265)*3)/6</f>
        <v>3.0103667352286447E-2</v>
      </c>
      <c r="J1266" s="318">
        <f>IF(C1266*O1266&lt;&gt;0,C1266,0)</f>
        <v>0</v>
      </c>
      <c r="K1266" s="318" t="str">
        <f>IF(C1266*O1266=0,"",C1266)</f>
        <v/>
      </c>
      <c r="O1266" s="318">
        <f>IF(ISBLANK(L1266),0,1)</f>
        <v>0</v>
      </c>
      <c r="P1266" s="318">
        <f>IF(ISBLANK(M1266),0,1)</f>
        <v>0</v>
      </c>
      <c r="Q1266" s="318">
        <f>O1266+P1266</f>
        <v>0</v>
      </c>
      <c r="R1266" s="318">
        <f>SUM(Q1141:Q1266)</f>
        <v>1</v>
      </c>
      <c r="S1266" s="318">
        <f>R1266/$X$2</f>
        <v>4.3478260869565216E-2</v>
      </c>
      <c r="T1266" s="318">
        <f>IF(S1266&gt;=$X$3,1,0)</f>
        <v>0</v>
      </c>
      <c r="U1266" s="318">
        <f>O1266*T1266+P1266*T1266</f>
        <v>0</v>
      </c>
    </row>
    <row r="1267" spans="1:21" s="318" customFormat="1" x14ac:dyDescent="0.2">
      <c r="A1267" s="322">
        <v>38384</v>
      </c>
      <c r="B1267" s="321">
        <v>244.58000200000001</v>
      </c>
      <c r="C1267" s="320">
        <f>LN(B1267/B1266)</f>
        <v>8.664466429833163E-3</v>
      </c>
      <c r="D1267" s="320">
        <f>AVERAGE(C1247:C1267)</f>
        <v>1.2786515831521151E-3</v>
      </c>
      <c r="E1267" s="318">
        <f>_xlfn.STDEV.S(C1247:C1267)</f>
        <v>7.0314689633249987E-3</v>
      </c>
      <c r="F1267" s="318">
        <f>E1267*(21/(21-1.5))</f>
        <v>7.5723511912730752E-3</v>
      </c>
      <c r="G1267" s="318">
        <f>_xlfn.VAR.S(C1247:C1267)</f>
        <v>4.9441555782202727E-5</v>
      </c>
      <c r="H1267" s="318">
        <f>G1267*(21/(21-1))</f>
        <v>5.1913633571312868E-5</v>
      </c>
      <c r="I1267" s="320">
        <f>(SUM(C1204:C1224)*1+SUM(C1225:C1245)*2+SUM(C1246:C1266)*3)/6</f>
        <v>2.9486878196087599E-2</v>
      </c>
      <c r="J1267" s="318">
        <f>IF(C1267*O1267&lt;&gt;0,C1267,0)</f>
        <v>0</v>
      </c>
      <c r="K1267" s="318" t="str">
        <f>IF(C1267*O1267=0,"",C1267)</f>
        <v/>
      </c>
      <c r="O1267" s="318">
        <f>IF(ISBLANK(L1267),0,1)</f>
        <v>0</v>
      </c>
      <c r="P1267" s="318">
        <f>IF(ISBLANK(M1267),0,1)</f>
        <v>0</v>
      </c>
      <c r="Q1267" s="318">
        <f>O1267+P1267</f>
        <v>0</v>
      </c>
      <c r="R1267" s="318">
        <f>SUM(Q1142:Q1267)</f>
        <v>1</v>
      </c>
      <c r="S1267" s="318">
        <f>R1267/$X$2</f>
        <v>4.3478260869565216E-2</v>
      </c>
      <c r="T1267" s="318">
        <f>IF(S1267&gt;=$X$3,1,0)</f>
        <v>0</v>
      </c>
      <c r="U1267" s="318">
        <f>O1267*T1267+P1267*T1267</f>
        <v>0</v>
      </c>
    </row>
    <row r="1268" spans="1:21" s="318" customFormat="1" x14ac:dyDescent="0.2">
      <c r="A1268" s="322">
        <v>38385</v>
      </c>
      <c r="B1268" s="321">
        <v>246.83000200000001</v>
      </c>
      <c r="C1268" s="320">
        <f>LN(B1268/B1267)</f>
        <v>9.1573867238677747E-3</v>
      </c>
      <c r="D1268" s="320">
        <f>AVERAGE(C1248:C1268)</f>
        <v>1.9372324482062014E-3</v>
      </c>
      <c r="E1268" s="318">
        <f>_xlfn.STDEV.S(C1248:C1268)</f>
        <v>7.0935793752045099E-3</v>
      </c>
      <c r="F1268" s="318">
        <f>E1268*(21/(21-1.5))</f>
        <v>7.6392393271433176E-3</v>
      </c>
      <c r="G1268" s="318">
        <f>_xlfn.VAR.S(C1248:C1268)</f>
        <v>5.0318868352326806E-5</v>
      </c>
      <c r="H1268" s="318">
        <f>G1268*(21/(21-1))</f>
        <v>5.2834811769943152E-5</v>
      </c>
      <c r="I1268" s="320">
        <f>(SUM(C1205:C1225)*1+SUM(C1226:C1246)*2+SUM(C1247:C1267)*3)/6</f>
        <v>3.4168955718803046E-2</v>
      </c>
      <c r="J1268" s="318">
        <f>IF(C1268*O1268&lt;&gt;0,C1268,0)</f>
        <v>0</v>
      </c>
      <c r="K1268" s="318" t="str">
        <f>IF(C1268*O1268=0,"",C1268)</f>
        <v/>
      </c>
      <c r="O1268" s="318">
        <f>IF(ISBLANK(L1268),0,1)</f>
        <v>0</v>
      </c>
      <c r="P1268" s="318">
        <f>IF(ISBLANK(M1268),0,1)</f>
        <v>0</v>
      </c>
      <c r="Q1268" s="318">
        <f>O1268+P1268</f>
        <v>0</v>
      </c>
      <c r="R1268" s="318">
        <f>SUM(Q1143:Q1268)</f>
        <v>1</v>
      </c>
      <c r="S1268" s="318">
        <f>R1268/$X$2</f>
        <v>4.3478260869565216E-2</v>
      </c>
      <c r="T1268" s="318">
        <f>IF(S1268&gt;=$X$3,1,0)</f>
        <v>0</v>
      </c>
      <c r="U1268" s="318">
        <f>O1268*T1268+P1268*T1268</f>
        <v>0</v>
      </c>
    </row>
    <row r="1269" spans="1:21" s="318" customFormat="1" x14ac:dyDescent="0.2">
      <c r="A1269" s="322">
        <v>38386</v>
      </c>
      <c r="B1269" s="321">
        <v>246.86999499999999</v>
      </c>
      <c r="C1269" s="320">
        <f>LN(B1269/B1268)</f>
        <v>1.6201336978123406E-4</v>
      </c>
      <c r="D1269" s="320">
        <f>AVERAGE(C1249:C1269)</f>
        <v>2.5617705362092728E-3</v>
      </c>
      <c r="E1269" s="318">
        <f>_xlfn.STDEV.S(C1249:C1269)</f>
        <v>6.2434374011120768E-3</v>
      </c>
      <c r="F1269" s="318">
        <f>E1269*(21/(21-1.5))</f>
        <v>6.7237018165822362E-3</v>
      </c>
      <c r="G1269" s="318">
        <f>_xlfn.VAR.S(C1249:C1269)</f>
        <v>3.8980510581605122E-5</v>
      </c>
      <c r="H1269" s="318">
        <f>G1269*(21/(21-1))</f>
        <v>4.092953611068538E-5</v>
      </c>
      <c r="I1269" s="320">
        <f>(SUM(C1206:C1226)*1+SUM(C1227:C1247)*2+SUM(C1248:C1268)*3)/6</f>
        <v>4.167798133565645E-2</v>
      </c>
      <c r="J1269" s="318">
        <f>IF(C1269*O1269&lt;&gt;0,C1269,0)</f>
        <v>0</v>
      </c>
      <c r="K1269" s="318" t="str">
        <f>IF(C1269*O1269=0,"",C1269)</f>
        <v/>
      </c>
      <c r="O1269" s="318">
        <f>IF(ISBLANK(L1269),0,1)</f>
        <v>0</v>
      </c>
      <c r="P1269" s="318">
        <f>IF(ISBLANK(M1269),0,1)</f>
        <v>0</v>
      </c>
      <c r="Q1269" s="318">
        <f>O1269+P1269</f>
        <v>0</v>
      </c>
      <c r="R1269" s="318">
        <f>SUM(Q1144:Q1269)</f>
        <v>1</v>
      </c>
      <c r="S1269" s="318">
        <f>R1269/$X$2</f>
        <v>4.3478260869565216E-2</v>
      </c>
      <c r="T1269" s="318">
        <f>IF(S1269&gt;=$X$3,1,0)</f>
        <v>0</v>
      </c>
      <c r="U1269" s="318">
        <f>O1269*T1269+P1269*T1269</f>
        <v>0</v>
      </c>
    </row>
    <row r="1270" spans="1:21" s="318" customFormat="1" x14ac:dyDescent="0.2">
      <c r="A1270" s="322">
        <v>38387</v>
      </c>
      <c r="B1270" s="321">
        <v>249.41999799999999</v>
      </c>
      <c r="C1270" s="320">
        <f>LN(B1270/B1269)</f>
        <v>1.0276352441841647E-2</v>
      </c>
      <c r="D1270" s="320">
        <f>AVERAGE(C1250:C1270)</f>
        <v>2.8236867751312228E-3</v>
      </c>
      <c r="E1270" s="318">
        <f>_xlfn.STDEV.S(C1250:C1270)</f>
        <v>6.4528330119448729E-3</v>
      </c>
      <c r="F1270" s="318">
        <f>E1270*(21/(21-1.5))</f>
        <v>6.9492047820944782E-3</v>
      </c>
      <c r="G1270" s="318">
        <f>_xlfn.VAR.S(C1250:C1270)</f>
        <v>4.1639053880045539E-5</v>
      </c>
      <c r="H1270" s="318">
        <f>G1270*(21/(21-1))</f>
        <v>4.3721006574047815E-5</v>
      </c>
      <c r="I1270" s="320">
        <f>(SUM(C1207:C1227)*1+SUM(C1228:C1248)*2+SUM(C1249:C1269)*3)/6</f>
        <v>4.1048897706712828E-2</v>
      </c>
      <c r="J1270" s="318">
        <f>IF(C1270*O1270&lt;&gt;0,C1270,0)</f>
        <v>0</v>
      </c>
      <c r="K1270" s="318" t="str">
        <f>IF(C1270*O1270=0,"",C1270)</f>
        <v/>
      </c>
      <c r="O1270" s="318">
        <f>IF(ISBLANK(L1270),0,1)</f>
        <v>0</v>
      </c>
      <c r="P1270" s="318">
        <f>IF(ISBLANK(M1270),0,1)</f>
        <v>0</v>
      </c>
      <c r="Q1270" s="318">
        <f>O1270+P1270</f>
        <v>0</v>
      </c>
      <c r="R1270" s="318">
        <f>SUM(Q1145:Q1270)</f>
        <v>1</v>
      </c>
      <c r="S1270" s="318">
        <f>R1270/$X$2</f>
        <v>4.3478260869565216E-2</v>
      </c>
      <c r="T1270" s="318">
        <f>IF(S1270&gt;=$X$3,1,0)</f>
        <v>0</v>
      </c>
      <c r="U1270" s="318">
        <f>O1270*T1270+P1270*T1270</f>
        <v>0</v>
      </c>
    </row>
    <row r="1271" spans="1:21" s="318" customFormat="1" x14ac:dyDescent="0.2">
      <c r="A1271" s="322">
        <v>38390</v>
      </c>
      <c r="B1271" s="321">
        <v>252.800003</v>
      </c>
      <c r="C1271" s="320">
        <f>LN(B1271/B1270)</f>
        <v>1.3460459665793048E-2</v>
      </c>
      <c r="D1271" s="320">
        <f>AVERAGE(C1251:C1271)</f>
        <v>3.0993918006631208E-3</v>
      </c>
      <c r="E1271" s="318">
        <f>_xlfn.STDEV.S(C1251:C1271)</f>
        <v>6.7853984559115756E-3</v>
      </c>
      <c r="F1271" s="318">
        <f>E1271*(21/(21-1.5))</f>
        <v>7.3073521832893885E-3</v>
      </c>
      <c r="G1271" s="318">
        <f>_xlfn.VAR.S(C1251:C1271)</f>
        <v>4.6041632205487195E-5</v>
      </c>
      <c r="H1271" s="318">
        <f>G1271*(21/(21-1))</f>
        <v>4.834371381576156E-5</v>
      </c>
      <c r="I1271" s="320">
        <f>(SUM(C1208:C1228)*1+SUM(C1229:C1249)*2+SUM(C1250:C1270)*3)/6</f>
        <v>4.314028599560369E-2</v>
      </c>
      <c r="J1271" s="318">
        <f>IF(C1271*O1271&lt;&gt;0,C1271,0)</f>
        <v>0</v>
      </c>
      <c r="K1271" s="318" t="str">
        <f>IF(C1271*O1271=0,"",C1271)</f>
        <v/>
      </c>
      <c r="O1271" s="318">
        <f>IF(ISBLANK(L1271),0,1)</f>
        <v>0</v>
      </c>
      <c r="P1271" s="318">
        <f>IF(ISBLANK(M1271),0,1)</f>
        <v>0</v>
      </c>
      <c r="Q1271" s="318">
        <f>O1271+P1271</f>
        <v>0</v>
      </c>
      <c r="R1271" s="318">
        <f>SUM(Q1146:Q1271)</f>
        <v>1</v>
      </c>
      <c r="S1271" s="318">
        <f>R1271/$X$2</f>
        <v>4.3478260869565216E-2</v>
      </c>
      <c r="T1271" s="318">
        <f>IF(S1271&gt;=$X$3,1,0)</f>
        <v>0</v>
      </c>
      <c r="U1271" s="318">
        <f>O1271*T1271+P1271*T1271</f>
        <v>0</v>
      </c>
    </row>
    <row r="1272" spans="1:21" s="318" customFormat="1" x14ac:dyDescent="0.2">
      <c r="A1272" s="322">
        <v>38391</v>
      </c>
      <c r="B1272" s="321">
        <v>250.55999800000001</v>
      </c>
      <c r="C1272" s="320">
        <f>LN(B1272/B1271)</f>
        <v>-8.9002693194726815E-3</v>
      </c>
      <c r="D1272" s="320">
        <f>AVERAGE(C1252:C1272)</f>
        <v>2.3070928304038444E-3</v>
      </c>
      <c r="E1272" s="318">
        <f>_xlfn.STDEV.S(C1252:C1272)</f>
        <v>7.1767863638359753E-3</v>
      </c>
      <c r="F1272" s="318">
        <f>E1272*(21/(21-1.5))</f>
        <v>7.7288468533618189E-3</v>
      </c>
      <c r="G1272" s="318">
        <f>_xlfn.VAR.S(C1252:C1272)</f>
        <v>5.1506262512142006E-5</v>
      </c>
      <c r="H1272" s="318">
        <f>G1272*(21/(21-1))</f>
        <v>5.4081575637749109E-5</v>
      </c>
      <c r="I1272" s="320">
        <f>(SUM(C1209:C1229)*1+SUM(C1230:C1250)*2+SUM(C1251:C1271)*3)/6</f>
        <v>5.0995139003652525E-2</v>
      </c>
      <c r="J1272" s="318">
        <f>IF(C1272*O1272&lt;&gt;0,C1272,0)</f>
        <v>0</v>
      </c>
      <c r="K1272" s="318" t="str">
        <f>IF(C1272*O1272=0,"",C1272)</f>
        <v/>
      </c>
      <c r="O1272" s="318">
        <f>IF(ISBLANK(L1272),0,1)</f>
        <v>0</v>
      </c>
      <c r="P1272" s="318">
        <f>IF(ISBLANK(M1272),0,1)</f>
        <v>0</v>
      </c>
      <c r="Q1272" s="318">
        <f>O1272+P1272</f>
        <v>0</v>
      </c>
      <c r="R1272" s="318">
        <f>SUM(Q1147:Q1272)</f>
        <v>1</v>
      </c>
      <c r="S1272" s="318">
        <f>R1272/$X$2</f>
        <v>4.3478260869565216E-2</v>
      </c>
      <c r="T1272" s="318">
        <f>IF(S1272&gt;=$X$3,1,0)</f>
        <v>0</v>
      </c>
      <c r="U1272" s="318">
        <f>O1272*T1272+P1272*T1272</f>
        <v>0</v>
      </c>
    </row>
    <row r="1273" spans="1:21" s="318" customFormat="1" x14ac:dyDescent="0.2">
      <c r="A1273" s="322">
        <v>38392</v>
      </c>
      <c r="B1273" s="321">
        <v>250.96000699999999</v>
      </c>
      <c r="C1273" s="320">
        <f>LN(B1273/B1272)</f>
        <v>1.5951869549954026E-3</v>
      </c>
      <c r="D1273" s="320">
        <f>AVERAGE(C1253:C1273)</f>
        <v>2.6491113373181166E-3</v>
      </c>
      <c r="E1273" s="318">
        <f>_xlfn.STDEV.S(C1253:C1273)</f>
        <v>6.9493009159183362E-3</v>
      </c>
      <c r="F1273" s="318">
        <f>E1273*(21/(21-1.5))</f>
        <v>7.4838625248351311E-3</v>
      </c>
      <c r="G1273" s="318">
        <f>_xlfn.VAR.S(C1253:C1273)</f>
        <v>4.8292783219983421E-5</v>
      </c>
      <c r="H1273" s="318">
        <f>G1273*(21/(21-1))</f>
        <v>5.0707422380982594E-5</v>
      </c>
      <c r="I1273" s="320">
        <f>(SUM(C1210:C1230)*1+SUM(C1231:C1251)*2+SUM(C1252:C1272)*3)/6</f>
        <v>4.5898544722479839E-2</v>
      </c>
      <c r="J1273" s="318">
        <f>IF(C1273*O1273&lt;&gt;0,C1273,0)</f>
        <v>0</v>
      </c>
      <c r="K1273" s="318" t="str">
        <f>IF(C1273*O1273=0,"",C1273)</f>
        <v/>
      </c>
      <c r="O1273" s="318">
        <f>IF(ISBLANK(L1273),0,1)</f>
        <v>0</v>
      </c>
      <c r="P1273" s="318">
        <f>IF(ISBLANK(M1273),0,1)</f>
        <v>0</v>
      </c>
      <c r="Q1273" s="318">
        <f>O1273+P1273</f>
        <v>0</v>
      </c>
      <c r="R1273" s="318">
        <f>SUM(Q1148:Q1273)</f>
        <v>1</v>
      </c>
      <c r="S1273" s="318">
        <f>R1273/$X$2</f>
        <v>4.3478260869565216E-2</v>
      </c>
      <c r="T1273" s="318">
        <f>IF(S1273&gt;=$X$3,1,0)</f>
        <v>0</v>
      </c>
      <c r="U1273" s="318">
        <f>O1273*T1273+P1273*T1273</f>
        <v>0</v>
      </c>
    </row>
    <row r="1274" spans="1:21" s="318" customFormat="1" x14ac:dyDescent="0.2">
      <c r="A1274" s="322">
        <v>38393</v>
      </c>
      <c r="B1274" s="321">
        <v>251.729996</v>
      </c>
      <c r="C1274" s="320">
        <f>LN(B1274/B1273)</f>
        <v>3.0634768847331443E-3</v>
      </c>
      <c r="D1274" s="320">
        <f>AVERAGE(C1254:C1274)</f>
        <v>2.9839325830986817E-3</v>
      </c>
      <c r="E1274" s="318">
        <f>_xlfn.STDEV.S(C1254:C1274)</f>
        <v>6.7819246661540824E-3</v>
      </c>
      <c r="F1274" s="318">
        <f>E1274*(21/(21-1.5))</f>
        <v>7.3036111789351651E-3</v>
      </c>
      <c r="G1274" s="318">
        <f>_xlfn.VAR.S(C1254:C1274)</f>
        <v>4.5994502177389157E-5</v>
      </c>
      <c r="H1274" s="318">
        <f>G1274*(21/(21-1))</f>
        <v>4.8294227286258616E-5</v>
      </c>
      <c r="I1274" s="320">
        <f>(SUM(C1211:C1231)*1+SUM(C1232:C1252)*2+SUM(C1253:C1273)*3)/6</f>
        <v>4.6318687127677359E-2</v>
      </c>
      <c r="J1274" s="318">
        <f>IF(C1274*O1274&lt;&gt;0,C1274,0)</f>
        <v>0</v>
      </c>
      <c r="K1274" s="318" t="str">
        <f>IF(C1274*O1274=0,"",C1274)</f>
        <v/>
      </c>
      <c r="O1274" s="318">
        <f>IF(ISBLANK(L1274),0,1)</f>
        <v>0</v>
      </c>
      <c r="P1274" s="318">
        <f>IF(ISBLANK(M1274),0,1)</f>
        <v>0</v>
      </c>
      <c r="Q1274" s="318">
        <f>O1274+P1274</f>
        <v>0</v>
      </c>
      <c r="R1274" s="318">
        <f>SUM(Q1149:Q1274)</f>
        <v>1</v>
      </c>
      <c r="S1274" s="318">
        <f>R1274/$X$2</f>
        <v>4.3478260869565216E-2</v>
      </c>
      <c r="T1274" s="318">
        <f>IF(S1274&gt;=$X$3,1,0)</f>
        <v>0</v>
      </c>
      <c r="U1274" s="318">
        <f>O1274*T1274+P1274*T1274</f>
        <v>0</v>
      </c>
    </row>
    <row r="1275" spans="1:21" s="318" customFormat="1" x14ac:dyDescent="0.2">
      <c r="A1275" s="322">
        <v>38394</v>
      </c>
      <c r="B1275" s="321">
        <v>253.58000200000001</v>
      </c>
      <c r="C1275" s="320">
        <f>LN(B1275/B1274)</f>
        <v>7.3222943268126716E-3</v>
      </c>
      <c r="D1275" s="320">
        <f>AVERAGE(C1255:C1275)</f>
        <v>2.9594745853804595E-3</v>
      </c>
      <c r="E1275" s="318">
        <f>_xlfn.STDEV.S(C1255:C1275)</f>
        <v>6.7644554737686814E-3</v>
      </c>
      <c r="F1275" s="318">
        <f>E1275*(21/(21-1.5))</f>
        <v>7.2847982025201182E-3</v>
      </c>
      <c r="G1275" s="318">
        <f>_xlfn.VAR.S(C1255:C1275)</f>
        <v>4.5757857856599073E-5</v>
      </c>
      <c r="H1275" s="318">
        <f>G1275*(21/(21-1))</f>
        <v>4.8045750749429026E-5</v>
      </c>
      <c r="I1275" s="320">
        <f>(SUM(C1212:C1232)*1+SUM(C1233:C1253)*2+SUM(C1254:C1274)*3)/6</f>
        <v>4.7992917266319567E-2</v>
      </c>
      <c r="J1275" s="318">
        <f>IF(C1275*O1275&lt;&gt;0,C1275,0)</f>
        <v>0</v>
      </c>
      <c r="K1275" s="318" t="str">
        <f>IF(C1275*O1275=0,"",C1275)</f>
        <v/>
      </c>
      <c r="O1275" s="318">
        <f>IF(ISBLANK(L1275),0,1)</f>
        <v>0</v>
      </c>
      <c r="P1275" s="318">
        <f>IF(ISBLANK(M1275),0,1)</f>
        <v>0</v>
      </c>
      <c r="Q1275" s="318">
        <f>O1275+P1275</f>
        <v>0</v>
      </c>
      <c r="R1275" s="318">
        <f>SUM(Q1150:Q1275)</f>
        <v>1</v>
      </c>
      <c r="S1275" s="318">
        <f>R1275/$X$2</f>
        <v>4.3478260869565216E-2</v>
      </c>
      <c r="T1275" s="318">
        <f>IF(S1275&gt;=$X$3,1,0)</f>
        <v>0</v>
      </c>
      <c r="U1275" s="318">
        <f>O1275*T1275+P1275*T1275</f>
        <v>0</v>
      </c>
    </row>
    <row r="1276" spans="1:21" s="318" customFormat="1" x14ac:dyDescent="0.2">
      <c r="A1276" s="322">
        <v>38397</v>
      </c>
      <c r="B1276" s="321">
        <v>253.83000200000001</v>
      </c>
      <c r="C1276" s="320">
        <f>LN(B1276/B1275)</f>
        <v>9.8539649694919396E-4</v>
      </c>
      <c r="D1276" s="320">
        <f>AVERAGE(C1256:C1276)</f>
        <v>2.6599625011572911E-3</v>
      </c>
      <c r="E1276" s="318">
        <f>_xlfn.STDEV.S(C1256:C1276)</f>
        <v>6.7027801231785509E-3</v>
      </c>
      <c r="F1276" s="318">
        <f>E1276*(21/(21-1.5))</f>
        <v>7.2183785941922849E-3</v>
      </c>
      <c r="G1276" s="318">
        <f>_xlfn.VAR.S(C1256:C1276)</f>
        <v>4.492726137967747E-5</v>
      </c>
      <c r="H1276" s="318">
        <f>G1276*(21/(21-1))</f>
        <v>4.7173624448661342E-5</v>
      </c>
      <c r="I1276" s="320">
        <f>(SUM(C1213:C1233)*1+SUM(C1234:C1254)*2+SUM(C1255:C1275)*3)/6</f>
        <v>4.8904143676937885E-2</v>
      </c>
      <c r="J1276" s="318">
        <f>IF(C1276*O1276&lt;&gt;0,C1276,0)</f>
        <v>0</v>
      </c>
      <c r="K1276" s="318" t="str">
        <f>IF(C1276*O1276=0,"",C1276)</f>
        <v/>
      </c>
      <c r="O1276" s="318">
        <f>IF(ISBLANK(L1276),0,1)</f>
        <v>0</v>
      </c>
      <c r="P1276" s="318">
        <f>IF(ISBLANK(M1276),0,1)</f>
        <v>0</v>
      </c>
      <c r="Q1276" s="318">
        <f>O1276+P1276</f>
        <v>0</v>
      </c>
      <c r="R1276" s="318">
        <f>SUM(Q1151:Q1276)</f>
        <v>1</v>
      </c>
      <c r="S1276" s="318">
        <f>R1276/$X$2</f>
        <v>4.3478260869565216E-2</v>
      </c>
      <c r="T1276" s="318">
        <f>IF(S1276&gt;=$X$3,1,0)</f>
        <v>0</v>
      </c>
      <c r="U1276" s="318">
        <f>O1276*T1276+P1276*T1276</f>
        <v>0</v>
      </c>
    </row>
    <row r="1277" spans="1:21" s="318" customFormat="1" x14ac:dyDescent="0.2">
      <c r="A1277" s="322">
        <v>38398</v>
      </c>
      <c r="B1277" s="321">
        <v>255.179993</v>
      </c>
      <c r="C1277" s="320">
        <f>LN(B1277/B1276)</f>
        <v>5.3043915781713193E-3</v>
      </c>
      <c r="D1277" s="320">
        <f>AVERAGE(C1257:C1277)</f>
        <v>2.4368409468716106E-3</v>
      </c>
      <c r="E1277" s="318">
        <f>_xlfn.STDEV.S(C1257:C1277)</f>
        <v>6.5221321397892296E-3</v>
      </c>
      <c r="F1277" s="318">
        <f>E1277*(21/(21-1.5))</f>
        <v>7.0238346120807087E-3</v>
      </c>
      <c r="G1277" s="318">
        <f>_xlfn.VAR.S(C1257:C1277)</f>
        <v>4.253820764887164E-5</v>
      </c>
      <c r="H1277" s="318">
        <f>G1277*(21/(21-1))</f>
        <v>4.4665118031315224E-5</v>
      </c>
      <c r="I1277" s="320">
        <f>(SUM(C1214:C1234)*1+SUM(C1235:C1255)*2+SUM(C1256:C1276)*3)/6</f>
        <v>4.8606984102799157E-2</v>
      </c>
      <c r="J1277" s="318">
        <f>IF(C1277*O1277&lt;&gt;0,C1277,0)</f>
        <v>0</v>
      </c>
      <c r="K1277" s="318" t="str">
        <f>IF(C1277*O1277=0,"",C1277)</f>
        <v/>
      </c>
      <c r="O1277" s="318">
        <f>IF(ISBLANK(L1277),0,1)</f>
        <v>0</v>
      </c>
      <c r="P1277" s="318">
        <f>IF(ISBLANK(M1277),0,1)</f>
        <v>0</v>
      </c>
      <c r="Q1277" s="318">
        <f>O1277+P1277</f>
        <v>0</v>
      </c>
      <c r="R1277" s="318">
        <f>SUM(Q1152:Q1277)</f>
        <v>1</v>
      </c>
      <c r="S1277" s="318">
        <f>R1277/$X$2</f>
        <v>4.3478260869565216E-2</v>
      </c>
      <c r="T1277" s="318">
        <f>IF(S1277&gt;=$X$3,1,0)</f>
        <v>0</v>
      </c>
      <c r="U1277" s="318">
        <f>O1277*T1277+P1277*T1277</f>
        <v>0</v>
      </c>
    </row>
    <row r="1278" spans="1:21" s="318" customFormat="1" x14ac:dyDescent="0.2">
      <c r="A1278" s="322">
        <v>38399</v>
      </c>
      <c r="B1278" s="321">
        <v>253.479996</v>
      </c>
      <c r="C1278" s="320">
        <f>LN(B1278/B1277)</f>
        <v>-6.6842423870015375E-3</v>
      </c>
      <c r="D1278" s="320">
        <f>AVERAGE(C1258:C1278)</f>
        <v>2.0322022303262324E-3</v>
      </c>
      <c r="E1278" s="318">
        <f>_xlfn.STDEV.S(C1258:C1278)</f>
        <v>6.8195709807335036E-3</v>
      </c>
      <c r="F1278" s="318">
        <f>E1278*(21/(21-1.5))</f>
        <v>7.3441533638668498E-3</v>
      </c>
      <c r="G1278" s="318">
        <f>_xlfn.VAR.S(C1258:C1278)</f>
        <v>4.6506548361262524E-5</v>
      </c>
      <c r="H1278" s="318">
        <f>G1278*(21/(21-1))</f>
        <v>4.8831875779325654E-5</v>
      </c>
      <c r="I1278" s="320">
        <f>(SUM(C1215:C1235)*1+SUM(C1236:C1256)*2+SUM(C1257:C1277)*3)/6</f>
        <v>4.7095720584364877E-2</v>
      </c>
      <c r="J1278" s="318">
        <f>IF(C1278*O1278&lt;&gt;0,C1278,0)</f>
        <v>0</v>
      </c>
      <c r="K1278" s="318" t="str">
        <f>IF(C1278*O1278=0,"",C1278)</f>
        <v/>
      </c>
      <c r="O1278" s="318">
        <f>IF(ISBLANK(L1278),0,1)</f>
        <v>0</v>
      </c>
      <c r="P1278" s="318">
        <f>IF(ISBLANK(M1278),0,1)</f>
        <v>0</v>
      </c>
      <c r="Q1278" s="318">
        <f>O1278+P1278</f>
        <v>0</v>
      </c>
      <c r="R1278" s="318">
        <f>SUM(Q1153:Q1278)</f>
        <v>1</v>
      </c>
      <c r="S1278" s="318">
        <f>R1278/$X$2</f>
        <v>4.3478260869565216E-2</v>
      </c>
      <c r="T1278" s="318">
        <f>IF(S1278&gt;=$X$3,1,0)</f>
        <v>0</v>
      </c>
      <c r="U1278" s="318">
        <f>O1278*T1278+P1278*T1278</f>
        <v>0</v>
      </c>
    </row>
    <row r="1279" spans="1:21" s="318" customFormat="1" x14ac:dyDescent="0.2">
      <c r="A1279" s="322">
        <v>38400</v>
      </c>
      <c r="B1279" s="321">
        <v>255.60000600000001</v>
      </c>
      <c r="C1279" s="320">
        <f>LN(B1279/B1278)</f>
        <v>8.3288373025795885E-3</v>
      </c>
      <c r="D1279" s="320">
        <f>AVERAGE(C1259:C1279)</f>
        <v>2.5131889899228329E-3</v>
      </c>
      <c r="E1279" s="318">
        <f>_xlfn.STDEV.S(C1259:C1279)</f>
        <v>6.893653566695441E-3</v>
      </c>
      <c r="F1279" s="318">
        <f>E1279*(21/(21-1.5))</f>
        <v>7.423934610287398E-3</v>
      </c>
      <c r="G1279" s="318">
        <f>_xlfn.VAR.S(C1259:C1279)</f>
        <v>4.7522459497612773E-5</v>
      </c>
      <c r="H1279" s="318">
        <f>G1279*(21/(21-1))</f>
        <v>4.9898582472493417E-5</v>
      </c>
      <c r="I1279" s="320">
        <f>(SUM(C1216:C1236)*1+SUM(C1237:C1257)*2+SUM(C1258:C1278)*3)/6</f>
        <v>4.3219277572119512E-2</v>
      </c>
      <c r="J1279" s="318">
        <f>IF(C1279*O1279&lt;&gt;0,C1279,0)</f>
        <v>0</v>
      </c>
      <c r="K1279" s="318" t="str">
        <f>IF(C1279*O1279=0,"",C1279)</f>
        <v/>
      </c>
      <c r="O1279" s="318">
        <f>IF(ISBLANK(L1279),0,1)</f>
        <v>0</v>
      </c>
      <c r="P1279" s="318">
        <f>IF(ISBLANK(M1279),0,1)</f>
        <v>0</v>
      </c>
      <c r="Q1279" s="318">
        <f>O1279+P1279</f>
        <v>0</v>
      </c>
      <c r="R1279" s="318">
        <f>SUM(Q1154:Q1279)</f>
        <v>1</v>
      </c>
      <c r="S1279" s="318">
        <f>R1279/$X$2</f>
        <v>4.3478260869565216E-2</v>
      </c>
      <c r="T1279" s="318">
        <f>IF(S1279&gt;=$X$3,1,0)</f>
        <v>0</v>
      </c>
      <c r="U1279" s="318">
        <f>O1279*T1279+P1279*T1279</f>
        <v>0</v>
      </c>
    </row>
    <row r="1280" spans="1:21" s="318" customFormat="1" x14ac:dyDescent="0.2">
      <c r="A1280" s="322">
        <v>38401</v>
      </c>
      <c r="B1280" s="321">
        <v>253.36000100000001</v>
      </c>
      <c r="C1280" s="320">
        <f>LN(B1280/B1279)</f>
        <v>-8.8023398002205037E-3</v>
      </c>
      <c r="D1280" s="320">
        <f>AVERAGE(C1260:C1280)</f>
        <v>2.6372151233365134E-3</v>
      </c>
      <c r="E1280" s="318">
        <f>_xlfn.STDEV.S(C1260:C1280)</f>
        <v>6.6498074764352096E-3</v>
      </c>
      <c r="F1280" s="318">
        <f>E1280*(21/(21-1.5))</f>
        <v>7.161331128468687E-3</v>
      </c>
      <c r="G1280" s="318">
        <f>_xlfn.VAR.S(C1260:C1280)</f>
        <v>4.4219939473653607E-5</v>
      </c>
      <c r="H1280" s="318">
        <f>G1280*(21/(21-1))</f>
        <v>4.6430936447336288E-5</v>
      </c>
      <c r="I1280" s="320">
        <f>(SUM(C1217:C1237)*1+SUM(C1238:C1258)*2+SUM(C1259:C1279)*3)/6</f>
        <v>4.368740847564228E-2</v>
      </c>
      <c r="J1280" s="318">
        <f>IF(C1280*O1280&lt;&gt;0,C1280,0)</f>
        <v>0</v>
      </c>
      <c r="K1280" s="318" t="str">
        <f>IF(C1280*O1280=0,"",C1280)</f>
        <v/>
      </c>
      <c r="O1280" s="318">
        <f>IF(ISBLANK(L1280),0,1)</f>
        <v>0</v>
      </c>
      <c r="P1280" s="318">
        <f>IF(ISBLANK(M1280),0,1)</f>
        <v>0</v>
      </c>
      <c r="Q1280" s="318">
        <f>O1280+P1280</f>
        <v>0</v>
      </c>
      <c r="R1280" s="318">
        <f>SUM(Q1155:Q1280)</f>
        <v>1</v>
      </c>
      <c r="S1280" s="318">
        <f>R1280/$X$2</f>
        <v>4.3478260869565216E-2</v>
      </c>
      <c r="T1280" s="318">
        <f>IF(S1280&gt;=$X$3,1,0)</f>
        <v>0</v>
      </c>
      <c r="U1280" s="318">
        <f>O1280*T1280+P1280*T1280</f>
        <v>0</v>
      </c>
    </row>
    <row r="1281" spans="1:21" s="318" customFormat="1" x14ac:dyDescent="0.2">
      <c r="A1281" s="322">
        <v>38404</v>
      </c>
      <c r="B1281" s="321">
        <v>254.520004</v>
      </c>
      <c r="C1281" s="320">
        <f>LN(B1281/B1280)</f>
        <v>4.5680279031112556E-3</v>
      </c>
      <c r="D1281" s="320">
        <f>AVERAGE(C1261:C1281)</f>
        <v>2.5024451908502278E-3</v>
      </c>
      <c r="E1281" s="318">
        <f>_xlfn.STDEV.S(C1261:C1281)</f>
        <v>6.5767714811512156E-3</v>
      </c>
      <c r="F1281" s="318">
        <f>E1281*(21/(21-1.5))</f>
        <v>7.0826769797013083E-3</v>
      </c>
      <c r="G1281" s="318">
        <f>_xlfn.VAR.S(C1261:C1281)</f>
        <v>4.3253923115283955E-5</v>
      </c>
      <c r="H1281" s="318">
        <f>G1281*(21/(21-1))</f>
        <v>4.5416619271048151E-5</v>
      </c>
      <c r="I1281" s="320">
        <f>(SUM(C1218:C1238)*1+SUM(C1239:C1259)*2+SUM(C1260:C1280)*3)/6</f>
        <v>3.9932149925854803E-2</v>
      </c>
      <c r="J1281" s="318">
        <f>IF(C1281*O1281&lt;&gt;0,C1281,0)</f>
        <v>0</v>
      </c>
      <c r="K1281" s="318" t="str">
        <f>IF(C1281*O1281=0,"",C1281)</f>
        <v/>
      </c>
      <c r="O1281" s="318">
        <f>IF(ISBLANK(L1281),0,1)</f>
        <v>0</v>
      </c>
      <c r="P1281" s="318">
        <f>IF(ISBLANK(M1281),0,1)</f>
        <v>0</v>
      </c>
      <c r="Q1281" s="318">
        <f>O1281+P1281</f>
        <v>0</v>
      </c>
      <c r="R1281" s="318">
        <f>SUM(Q1156:Q1281)</f>
        <v>1</v>
      </c>
      <c r="S1281" s="318">
        <f>R1281/$X$2</f>
        <v>4.3478260869565216E-2</v>
      </c>
      <c r="T1281" s="318">
        <f>IF(S1281&gt;=$X$3,1,0)</f>
        <v>0</v>
      </c>
      <c r="U1281" s="318">
        <f>O1281*T1281+P1281*T1281</f>
        <v>0</v>
      </c>
    </row>
    <row r="1282" spans="1:21" s="318" customFormat="1" x14ac:dyDescent="0.2">
      <c r="A1282" s="322">
        <v>38405</v>
      </c>
      <c r="B1282" s="321">
        <v>253.25</v>
      </c>
      <c r="C1282" s="320">
        <f>LN(B1282/B1281)</f>
        <v>-5.0022909516557546E-3</v>
      </c>
      <c r="D1282" s="320">
        <f>AVERAGE(C1262:C1282)</f>
        <v>2.4638206551204122E-3</v>
      </c>
      <c r="E1282" s="318">
        <f>_xlfn.STDEV.S(C1262:C1282)</f>
        <v>6.6202856330981703E-3</v>
      </c>
      <c r="F1282" s="318">
        <f>E1282*(21/(21-1.5))</f>
        <v>7.1295383741057216E-3</v>
      </c>
      <c r="G1282" s="318">
        <f>_xlfn.VAR.S(C1262:C1282)</f>
        <v>4.3828181863806046E-5</v>
      </c>
      <c r="H1282" s="318">
        <f>G1282*(21/(21-1))</f>
        <v>4.6019590956996352E-5</v>
      </c>
      <c r="I1282" s="320">
        <f>(SUM(C1219:C1239)*1+SUM(C1240:C1260)*2+SUM(C1261:C1281)*3)/6</f>
        <v>3.8974993263335152E-2</v>
      </c>
      <c r="J1282" s="318">
        <f>IF(C1282*O1282&lt;&gt;0,C1282,0)</f>
        <v>0</v>
      </c>
      <c r="K1282" s="318" t="str">
        <f>IF(C1282*O1282=0,"",C1282)</f>
        <v/>
      </c>
      <c r="O1282" s="318">
        <f>IF(ISBLANK(L1282),0,1)</f>
        <v>0</v>
      </c>
      <c r="P1282" s="318">
        <f>IF(ISBLANK(M1282),0,1)</f>
        <v>0</v>
      </c>
      <c r="Q1282" s="318">
        <f>O1282+P1282</f>
        <v>0</v>
      </c>
      <c r="R1282" s="318">
        <f>SUM(Q1157:Q1282)</f>
        <v>1</v>
      </c>
      <c r="S1282" s="318">
        <f>R1282/$X$2</f>
        <v>4.3478260869565216E-2</v>
      </c>
      <c r="T1282" s="318">
        <f>IF(S1282&gt;=$X$3,1,0)</f>
        <v>0</v>
      </c>
      <c r="U1282" s="318">
        <f>O1282*T1282+P1282*T1282</f>
        <v>0</v>
      </c>
    </row>
    <row r="1283" spans="1:21" s="318" customFormat="1" x14ac:dyDescent="0.2">
      <c r="A1283" s="322">
        <v>38406</v>
      </c>
      <c r="B1283" s="321">
        <v>253.08999600000001</v>
      </c>
      <c r="C1283" s="320">
        <f>LN(B1283/B1282)</f>
        <v>-6.3200223798169999E-4</v>
      </c>
      <c r="D1283" s="320">
        <f>AVERAGE(C1263:C1283)</f>
        <v>1.9020599908476886E-3</v>
      </c>
      <c r="E1283" s="318">
        <f>_xlfn.STDEV.S(C1263:C1283)</f>
        <v>6.3396003463505549E-3</v>
      </c>
      <c r="F1283" s="318">
        <f>E1283*(21/(21-1.5))</f>
        <v>6.8272619114544434E-3</v>
      </c>
      <c r="G1283" s="318">
        <f>_xlfn.VAR.S(C1263:C1283)</f>
        <v>4.0190532551448076E-5</v>
      </c>
      <c r="H1283" s="318">
        <f>G1283*(21/(21-1))</f>
        <v>4.2200059179020485E-5</v>
      </c>
      <c r="I1283" s="320">
        <f>(SUM(C1220:C1240)*1+SUM(C1241:C1261)*2+SUM(C1262:C1282)*3)/6</f>
        <v>3.6749190530743665E-2</v>
      </c>
      <c r="J1283" s="318">
        <f>IF(C1283*O1283&lt;&gt;0,C1283,0)</f>
        <v>-6.3200223798169999E-4</v>
      </c>
      <c r="K1283" s="318">
        <f>IF(C1283*O1283=0,"",C1283)</f>
        <v>-6.3200223798169999E-4</v>
      </c>
      <c r="L1283" s="326" t="s">
        <v>172</v>
      </c>
      <c r="M1283" s="326"/>
      <c r="O1283" s="318">
        <f>IF(ISBLANK(L1283),0,1)</f>
        <v>1</v>
      </c>
      <c r="P1283" s="318">
        <f>IF(ISBLANK(M1283),0,1)</f>
        <v>0</v>
      </c>
      <c r="Q1283" s="318">
        <f>O1283+P1283</f>
        <v>1</v>
      </c>
      <c r="R1283" s="318">
        <f>SUM(Q1158:Q1283)</f>
        <v>2</v>
      </c>
      <c r="S1283" s="318">
        <f>R1283/$X$2</f>
        <v>8.6956521739130432E-2</v>
      </c>
      <c r="T1283" s="318">
        <f>IF(S1283&gt;=$X$3,1,0)</f>
        <v>0</v>
      </c>
      <c r="U1283" s="318">
        <f>O1283*T1283+P1283*T1283</f>
        <v>0</v>
      </c>
    </row>
    <row r="1284" spans="1:21" s="318" customFormat="1" x14ac:dyDescent="0.2">
      <c r="A1284" s="322">
        <v>38407</v>
      </c>
      <c r="B1284" s="321">
        <v>256.69000199999999</v>
      </c>
      <c r="C1284" s="320">
        <f>LN(B1284/B1283)</f>
        <v>1.4123998039236339E-2</v>
      </c>
      <c r="D1284" s="320">
        <f>AVERAGE(C1264:C1284)</f>
        <v>2.6922656097433501E-3</v>
      </c>
      <c r="E1284" s="318">
        <f>_xlfn.STDEV.S(C1264:C1284)</f>
        <v>6.7858521607512354E-3</v>
      </c>
      <c r="F1284" s="318">
        <f>E1284*(21/(21-1.5))</f>
        <v>7.3078407885013305E-3</v>
      </c>
      <c r="G1284" s="318">
        <f>_xlfn.VAR.S(C1264:C1284)</f>
        <v>4.6047789547572214E-5</v>
      </c>
      <c r="H1284" s="318">
        <f>G1284*(21/(21-1))</f>
        <v>4.8350179024950825E-5</v>
      </c>
      <c r="I1284" s="320">
        <f>(SUM(C1221:C1241)*1+SUM(C1242:C1262)*2+SUM(C1263:C1283)*3)/6</f>
        <v>3.2615298783351565E-2</v>
      </c>
      <c r="J1284" s="318">
        <f>IF(C1284*O1284&lt;&gt;0,C1284,0)</f>
        <v>0</v>
      </c>
      <c r="K1284" s="318" t="str">
        <f>IF(C1284*O1284=0,"",C1284)</f>
        <v/>
      </c>
      <c r="O1284" s="318">
        <f>IF(ISBLANK(L1284),0,1)</f>
        <v>0</v>
      </c>
      <c r="P1284" s="318">
        <f>IF(ISBLANK(M1284),0,1)</f>
        <v>0</v>
      </c>
      <c r="Q1284" s="318">
        <f>O1284+P1284</f>
        <v>0</v>
      </c>
      <c r="R1284" s="318">
        <f>SUM(Q1159:Q1284)</f>
        <v>2</v>
      </c>
      <c r="S1284" s="318">
        <f>R1284/$X$2</f>
        <v>8.6956521739130432E-2</v>
      </c>
      <c r="T1284" s="318">
        <f>IF(S1284&gt;=$X$3,1,0)</f>
        <v>0</v>
      </c>
      <c r="U1284" s="318">
        <f>O1284*T1284+P1284*T1284</f>
        <v>0</v>
      </c>
    </row>
    <row r="1285" spans="1:21" s="318" customFormat="1" x14ac:dyDescent="0.2">
      <c r="A1285" s="322">
        <v>38408</v>
      </c>
      <c r="B1285" s="321">
        <v>258.92999300000002</v>
      </c>
      <c r="C1285" s="320">
        <f>LN(B1285/B1284)</f>
        <v>8.6885889352945785E-3</v>
      </c>
      <c r="D1285" s="320">
        <f>AVERAGE(C1265:C1285)</f>
        <v>3.0471530034180769E-3</v>
      </c>
      <c r="E1285" s="318">
        <f>_xlfn.STDEV.S(C1265:C1285)</f>
        <v>6.899804321858413E-3</v>
      </c>
      <c r="F1285" s="318">
        <f>E1285*(21/(21-1.5))</f>
        <v>7.4305585004629058E-3</v>
      </c>
      <c r="G1285" s="318">
        <f>_xlfn.VAR.S(C1265:C1285)</f>
        <v>4.7607299679936038E-5</v>
      </c>
      <c r="H1285" s="318">
        <f>G1285*(21/(21-1))</f>
        <v>4.9987664663932841E-5</v>
      </c>
      <c r="I1285" s="320">
        <f>(SUM(C1222:C1242)*1+SUM(C1243:C1263)*2+SUM(C1264:C1284)*3)/6</f>
        <v>4.0812421053088063E-2</v>
      </c>
      <c r="J1285" s="318">
        <f>IF(C1285*O1285&lt;&gt;0,C1285,0)</f>
        <v>8.6885889352945785E-3</v>
      </c>
      <c r="K1285" s="318">
        <f>IF(C1285*O1285=0,"",C1285)</f>
        <v>8.6885889352945785E-3</v>
      </c>
      <c r="L1285" s="326" t="s">
        <v>171</v>
      </c>
      <c r="M1285" s="326"/>
      <c r="O1285" s="318">
        <f>IF(ISBLANK(L1285),0,1)</f>
        <v>1</v>
      </c>
      <c r="P1285" s="318">
        <f>IF(ISBLANK(M1285),0,1)</f>
        <v>0</v>
      </c>
      <c r="Q1285" s="318">
        <f>O1285+P1285</f>
        <v>1</v>
      </c>
      <c r="R1285" s="318">
        <f>SUM(Q1160:Q1285)</f>
        <v>3</v>
      </c>
      <c r="S1285" s="318">
        <f>R1285/$X$2</f>
        <v>0.13043478260869565</v>
      </c>
      <c r="T1285" s="318">
        <f>IF(S1285&gt;=$X$3,1,0)</f>
        <v>0</v>
      </c>
      <c r="U1285" s="318">
        <f>O1285*T1285+P1285*T1285</f>
        <v>0</v>
      </c>
    </row>
    <row r="1286" spans="1:21" s="318" customFormat="1" x14ac:dyDescent="0.2">
      <c r="A1286" s="322">
        <v>38411</v>
      </c>
      <c r="B1286" s="321">
        <v>260.05999800000001</v>
      </c>
      <c r="C1286" s="320">
        <f>LN(B1286/B1285)</f>
        <v>4.3546380672988298E-3</v>
      </c>
      <c r="D1286" s="320">
        <f>AVERAGE(C1266:C1286)</f>
        <v>3.4175255787049696E-3</v>
      </c>
      <c r="E1286" s="318">
        <f>_xlfn.STDEV.S(C1266:C1286)</f>
        <v>6.7420676763853341E-3</v>
      </c>
      <c r="F1286" s="318">
        <f>E1286*(21/(21-1.5))</f>
        <v>7.2606882668765135E-3</v>
      </c>
      <c r="G1286" s="318">
        <f>_xlfn.VAR.S(C1266:C1286)</f>
        <v>4.545547655295994E-5</v>
      </c>
      <c r="H1286" s="318">
        <f>G1286*(21/(21-1))</f>
        <v>4.7728250380607938E-5</v>
      </c>
      <c r="I1286" s="320">
        <f>(SUM(C1223:C1243)*1+SUM(C1244:C1264)*2+SUM(C1265:C1285)*3)/6</f>
        <v>4.3620515107842678E-2</v>
      </c>
      <c r="J1286" s="318">
        <f>IF(C1286*O1286&lt;&gt;0,C1286,0)</f>
        <v>0</v>
      </c>
      <c r="K1286" s="318" t="str">
        <f>IF(C1286*O1286=0,"",C1286)</f>
        <v/>
      </c>
      <c r="O1286" s="318">
        <f>IF(ISBLANK(L1286),0,1)</f>
        <v>0</v>
      </c>
      <c r="P1286" s="318">
        <f>IF(ISBLANK(M1286),0,1)</f>
        <v>0</v>
      </c>
      <c r="Q1286" s="318">
        <f>O1286+P1286</f>
        <v>0</v>
      </c>
      <c r="R1286" s="318">
        <f>SUM(Q1161:Q1286)</f>
        <v>3</v>
      </c>
      <c r="S1286" s="318">
        <f>R1286/$X$2</f>
        <v>0.13043478260869565</v>
      </c>
      <c r="T1286" s="318">
        <f>IF(S1286&gt;=$X$3,1,0)</f>
        <v>0</v>
      </c>
      <c r="U1286" s="318">
        <f>O1286*T1286+P1286*T1286</f>
        <v>0</v>
      </c>
    </row>
    <row r="1287" spans="1:21" s="318" customFormat="1" x14ac:dyDescent="0.2">
      <c r="A1287" s="322">
        <v>38412</v>
      </c>
      <c r="B1287" s="321">
        <v>260.01998900000001</v>
      </c>
      <c r="C1287" s="320">
        <f>LN(B1287/B1286)</f>
        <v>-1.5385710305724376E-4</v>
      </c>
      <c r="D1287" s="320">
        <f>AVERAGE(C1267:C1287)</f>
        <v>3.3276434914718926E-3</v>
      </c>
      <c r="E1287" s="318">
        <f>_xlfn.STDEV.S(C1267:C1287)</f>
        <v>6.778123892755279E-3</v>
      </c>
      <c r="F1287" s="318">
        <f>E1287*(21/(21-1.5))</f>
        <v>7.2995180383518387E-3</v>
      </c>
      <c r="G1287" s="318">
        <f>_xlfn.VAR.S(C1267:C1287)</f>
        <v>4.5942963505539976E-5</v>
      </c>
      <c r="H1287" s="318">
        <f>G1287*(21/(21-1))</f>
        <v>4.8240111680816978E-5</v>
      </c>
      <c r="I1287" s="320">
        <f>(SUM(C1224:C1244)*1+SUM(C1245:C1265)*2+SUM(C1266:C1286)*3)/6</f>
        <v>4.636836514377974E-2</v>
      </c>
      <c r="J1287" s="318">
        <f>IF(C1287*O1287&lt;&gt;0,C1287,0)</f>
        <v>0</v>
      </c>
      <c r="K1287" s="318" t="str">
        <f>IF(C1287*O1287=0,"",C1287)</f>
        <v/>
      </c>
      <c r="O1287" s="318">
        <f>IF(ISBLANK(L1287),0,1)</f>
        <v>0</v>
      </c>
      <c r="P1287" s="318">
        <f>IF(ISBLANK(M1287),0,1)</f>
        <v>0</v>
      </c>
      <c r="Q1287" s="318">
        <f>O1287+P1287</f>
        <v>0</v>
      </c>
      <c r="R1287" s="318">
        <f>SUM(Q1162:Q1287)</f>
        <v>3</v>
      </c>
      <c r="S1287" s="318">
        <f>R1287/$X$2</f>
        <v>0.13043478260869565</v>
      </c>
      <c r="T1287" s="318">
        <f>IF(S1287&gt;=$X$3,1,0)</f>
        <v>0</v>
      </c>
      <c r="U1287" s="318">
        <f>O1287*T1287+P1287*T1287</f>
        <v>0</v>
      </c>
    </row>
    <row r="1288" spans="1:21" s="318" customFormat="1" x14ac:dyDescent="0.2">
      <c r="A1288" s="322">
        <v>38413</v>
      </c>
      <c r="B1288" s="321">
        <v>258.16000400000001</v>
      </c>
      <c r="C1288" s="320">
        <f>LN(B1288/B1287)</f>
        <v>-7.1789455916101957E-3</v>
      </c>
      <c r="D1288" s="320">
        <f>AVERAGE(C1268:C1288)</f>
        <v>2.5731952999745906E-3</v>
      </c>
      <c r="E1288" s="318">
        <f>_xlfn.STDEV.S(C1268:C1288)</f>
        <v>7.0314044530569971E-3</v>
      </c>
      <c r="F1288" s="318">
        <f>E1288*(21/(21-1.5))</f>
        <v>7.5722817186767658E-3</v>
      </c>
      <c r="G1288" s="318">
        <f>_xlfn.VAR.S(C1268:C1288)</f>
        <v>4.9440648582469769E-5</v>
      </c>
      <c r="H1288" s="318">
        <f>G1288*(21/(21-1))</f>
        <v>5.1912681011593262E-5</v>
      </c>
      <c r="I1288" s="320">
        <f>(SUM(C1225:C1245)*1+SUM(C1246:C1266)*2+SUM(C1267:C1287)*3)/6</f>
        <v>4.5422673223884859E-2</v>
      </c>
      <c r="J1288" s="318">
        <f>IF(C1288*O1288&lt;&gt;0,C1288,0)</f>
        <v>0</v>
      </c>
      <c r="K1288" s="318" t="str">
        <f>IF(C1288*O1288=0,"",C1288)</f>
        <v/>
      </c>
      <c r="O1288" s="318">
        <f>IF(ISBLANK(L1288),0,1)</f>
        <v>0</v>
      </c>
      <c r="P1288" s="318">
        <f>IF(ISBLANK(M1288),0,1)</f>
        <v>0</v>
      </c>
      <c r="Q1288" s="318">
        <f>O1288+P1288</f>
        <v>0</v>
      </c>
      <c r="R1288" s="318">
        <f>SUM(Q1163:Q1288)</f>
        <v>3</v>
      </c>
      <c r="S1288" s="318">
        <f>R1288/$X$2</f>
        <v>0.13043478260869565</v>
      </c>
      <c r="T1288" s="318">
        <f>IF(S1288&gt;=$X$3,1,0)</f>
        <v>0</v>
      </c>
      <c r="U1288" s="318">
        <f>O1288*T1288+P1288*T1288</f>
        <v>0</v>
      </c>
    </row>
    <row r="1289" spans="1:21" s="318" customFormat="1" x14ac:dyDescent="0.2">
      <c r="A1289" s="322">
        <v>38414</v>
      </c>
      <c r="B1289" s="321">
        <v>261.08999599999999</v>
      </c>
      <c r="C1289" s="320">
        <f>LN(B1289/B1288)</f>
        <v>1.1285596911170858E-2</v>
      </c>
      <c r="D1289" s="320">
        <f>AVERAGE(C1269:C1289)</f>
        <v>2.6745386422271184E-3</v>
      </c>
      <c r="E1289" s="318">
        <f>_xlfn.STDEV.S(C1269:C1289)</f>
        <v>7.1454588965450816E-3</v>
      </c>
      <c r="F1289" s="318">
        <f>E1289*(21/(21-1.5))</f>
        <v>7.6951095808947033E-3</v>
      </c>
      <c r="G1289" s="318">
        <f>_xlfn.VAR.S(C1269:C1289)</f>
        <v>5.1057582842215256E-5</v>
      </c>
      <c r="H1289" s="318">
        <f>G1289*(21/(21-1))</f>
        <v>5.3610461984326022E-5</v>
      </c>
      <c r="I1289" s="320">
        <f>(SUM(C1226:C1246)*1+SUM(C1247:C1267)*2+SUM(C1268:C1288)*3)/6</f>
        <v>4.2165772653804362E-2</v>
      </c>
      <c r="J1289" s="318">
        <f>IF(C1289*O1289&lt;&gt;0,C1289,0)</f>
        <v>0</v>
      </c>
      <c r="K1289" s="318" t="str">
        <f>IF(C1289*O1289=0,"",C1289)</f>
        <v/>
      </c>
      <c r="O1289" s="318">
        <f>IF(ISBLANK(L1289),0,1)</f>
        <v>0</v>
      </c>
      <c r="P1289" s="318">
        <f>IF(ISBLANK(M1289),0,1)</f>
        <v>0</v>
      </c>
      <c r="Q1289" s="318">
        <f>O1289+P1289</f>
        <v>0</v>
      </c>
      <c r="R1289" s="318">
        <f>SUM(Q1164:Q1289)</f>
        <v>3</v>
      </c>
      <c r="S1289" s="318">
        <f>R1289/$X$2</f>
        <v>0.13043478260869565</v>
      </c>
      <c r="T1289" s="318">
        <f>IF(S1289&gt;=$X$3,1,0)</f>
        <v>0</v>
      </c>
      <c r="U1289" s="318">
        <f>O1289*T1289+P1289*T1289</f>
        <v>0</v>
      </c>
    </row>
    <row r="1290" spans="1:21" s="318" customFormat="1" x14ac:dyDescent="0.2">
      <c r="A1290" s="322">
        <v>38415</v>
      </c>
      <c r="B1290" s="321">
        <v>263.79998799999998</v>
      </c>
      <c r="C1290" s="320">
        <f>LN(B1290/B1289)</f>
        <v>1.0326034645061998E-2</v>
      </c>
      <c r="D1290" s="320">
        <f>AVERAGE(C1270:C1290)</f>
        <v>3.1585396553357259E-3</v>
      </c>
      <c r="E1290" s="318">
        <f>_xlfn.STDEV.S(C1270:C1290)</f>
        <v>7.3091205629902253E-3</v>
      </c>
      <c r="F1290" s="318">
        <f>E1290*(21/(21-1.5))</f>
        <v>7.8713606062971661E-3</v>
      </c>
      <c r="G1290" s="318">
        <f>_xlfn.VAR.S(C1270:C1290)</f>
        <v>5.3423243404326547E-5</v>
      </c>
      <c r="H1290" s="318">
        <f>G1290*(21/(21-1))</f>
        <v>5.6094405574542878E-5</v>
      </c>
      <c r="I1290" s="320">
        <f>(SUM(C1227:C1247)*1+SUM(C1248:C1268)*2+SUM(C1269:C1289)*3)/6</f>
        <v>4.8615821898156747E-2</v>
      </c>
      <c r="J1290" s="318">
        <f>IF(C1290*O1290&lt;&gt;0,C1290,0)</f>
        <v>1.0326034645061998E-2</v>
      </c>
      <c r="K1290" s="318">
        <f>IF(C1290*O1290=0,"",C1290)</f>
        <v>1.0326034645061998E-2</v>
      </c>
      <c r="L1290" s="326" t="s">
        <v>170</v>
      </c>
      <c r="M1290" s="326"/>
      <c r="O1290" s="318">
        <f>IF(ISBLANK(L1290),0,1)</f>
        <v>1</v>
      </c>
      <c r="P1290" s="318">
        <f>IF(ISBLANK(M1290),0,1)</f>
        <v>0</v>
      </c>
      <c r="Q1290" s="318">
        <f>O1290+P1290</f>
        <v>1</v>
      </c>
      <c r="R1290" s="318">
        <f>SUM(Q1165:Q1290)</f>
        <v>4</v>
      </c>
      <c r="S1290" s="318">
        <f>R1290/$X$2</f>
        <v>0.17391304347826086</v>
      </c>
      <c r="T1290" s="318">
        <f>IF(S1290&gt;=$X$3,1,0)</f>
        <v>0</v>
      </c>
      <c r="U1290" s="318">
        <f>O1290*T1290+P1290*T1290</f>
        <v>0</v>
      </c>
    </row>
    <row r="1291" spans="1:21" s="318" customFormat="1" x14ac:dyDescent="0.2">
      <c r="A1291" s="322">
        <v>38418</v>
      </c>
      <c r="B1291" s="321">
        <v>263.17001299999998</v>
      </c>
      <c r="C1291" s="320">
        <f>LN(B1291/B1290)</f>
        <v>-2.3909342046505096E-3</v>
      </c>
      <c r="D1291" s="320">
        <f>AVERAGE(C1271:C1291)</f>
        <v>2.5553355293122899E-3</v>
      </c>
      <c r="E1291" s="318">
        <f>_xlfn.STDEV.S(C1271:C1291)</f>
        <v>7.2144206620309032E-3</v>
      </c>
      <c r="F1291" s="318">
        <f>E1291*(21/(21-1.5))</f>
        <v>7.7693760975717412E-3</v>
      </c>
      <c r="G1291" s="318">
        <f>_xlfn.VAR.S(C1271:C1291)</f>
        <v>5.2047865488738415E-5</v>
      </c>
      <c r="H1291" s="318">
        <f>G1291*(21/(21-1))</f>
        <v>5.4650258763175336E-5</v>
      </c>
      <c r="I1291" s="320">
        <f>(SUM(C1228:C1248)*1+SUM(C1249:C1269)*2+SUM(C1270:C1290)*3)/6</f>
        <v>5.5098725328491048E-2</v>
      </c>
      <c r="J1291" s="318">
        <f>IF(C1291*O1291&lt;&gt;0,C1291,0)</f>
        <v>0</v>
      </c>
      <c r="K1291" s="318" t="str">
        <f>IF(C1291*O1291=0,"",C1291)</f>
        <v/>
      </c>
      <c r="O1291" s="318">
        <f>IF(ISBLANK(L1291),0,1)</f>
        <v>0</v>
      </c>
      <c r="P1291" s="318">
        <f>IF(ISBLANK(M1291),0,1)</f>
        <v>0</v>
      </c>
      <c r="Q1291" s="318">
        <f>O1291+P1291</f>
        <v>0</v>
      </c>
      <c r="R1291" s="318">
        <f>SUM(Q1166:Q1291)</f>
        <v>4</v>
      </c>
      <c r="S1291" s="318">
        <f>R1291/$X$2</f>
        <v>0.17391304347826086</v>
      </c>
      <c r="T1291" s="318">
        <f>IF(S1291&gt;=$X$3,1,0)</f>
        <v>0</v>
      </c>
      <c r="U1291" s="318">
        <f>O1291*T1291+P1291*T1291</f>
        <v>0</v>
      </c>
    </row>
    <row r="1292" spans="1:21" s="318" customFormat="1" x14ac:dyDescent="0.2">
      <c r="A1292" s="322">
        <v>38419</v>
      </c>
      <c r="B1292" s="321">
        <v>262.05999800000001</v>
      </c>
      <c r="C1292" s="320">
        <f>LN(B1292/B1291)</f>
        <v>-4.2267830449566361E-3</v>
      </c>
      <c r="D1292" s="320">
        <f>AVERAGE(C1272:C1292)</f>
        <v>1.7130858764194483E-3</v>
      </c>
      <c r="E1292" s="318">
        <f>_xlfn.STDEV.S(C1272:C1292)</f>
        <v>6.9033891519470203E-3</v>
      </c>
      <c r="F1292" s="318">
        <f>E1292*(21/(21-1.5))</f>
        <v>7.434419086712175E-3</v>
      </c>
      <c r="G1292" s="318">
        <f>_xlfn.VAR.S(C1272:C1292)</f>
        <v>4.7656781783219805E-5</v>
      </c>
      <c r="H1292" s="318">
        <f>G1292*(21/(21-1))</f>
        <v>5.0039620872380797E-5</v>
      </c>
      <c r="I1292" s="320">
        <f>(SUM(C1229:C1249)*1+SUM(C1250:C1270)*2+SUM(C1271:C1291)*3)/6</f>
        <v>4.9869045976309957E-2</v>
      </c>
      <c r="J1292" s="318">
        <f>IF(C1292*O1292&lt;&gt;0,C1292,0)</f>
        <v>0</v>
      </c>
      <c r="K1292" s="318" t="str">
        <f>IF(C1292*O1292=0,"",C1292)</f>
        <v/>
      </c>
      <c r="O1292" s="318">
        <f>IF(ISBLANK(L1292),0,1)</f>
        <v>0</v>
      </c>
      <c r="P1292" s="318">
        <f>IF(ISBLANK(M1292),0,1)</f>
        <v>0</v>
      </c>
      <c r="Q1292" s="318">
        <f>O1292+P1292</f>
        <v>0</v>
      </c>
      <c r="R1292" s="318">
        <f>SUM(Q1167:Q1292)</f>
        <v>4</v>
      </c>
      <c r="S1292" s="318">
        <f>R1292/$X$2</f>
        <v>0.17391304347826086</v>
      </c>
      <c r="T1292" s="318">
        <f>IF(S1292&gt;=$X$3,1,0)</f>
        <v>0</v>
      </c>
      <c r="U1292" s="318">
        <f>O1292*T1292+P1292*T1292</f>
        <v>0</v>
      </c>
    </row>
    <row r="1293" spans="1:21" s="318" customFormat="1" x14ac:dyDescent="0.2">
      <c r="A1293" s="322">
        <v>38420</v>
      </c>
      <c r="B1293" s="321">
        <v>261.41000400000001</v>
      </c>
      <c r="C1293" s="320">
        <f>LN(B1293/B1292)</f>
        <v>-2.4834062375146387E-3</v>
      </c>
      <c r="D1293" s="320">
        <f>AVERAGE(C1273:C1293)</f>
        <v>2.0186507850841165E-3</v>
      </c>
      <c r="E1293" s="318">
        <f>_xlfn.STDEV.S(C1273:C1293)</f>
        <v>6.5427139056777675E-3</v>
      </c>
      <c r="F1293" s="318">
        <f>E1293*(21/(21-1.5))</f>
        <v>7.0459995907299032E-3</v>
      </c>
      <c r="G1293" s="318">
        <f>_xlfn.VAR.S(C1273:C1293)</f>
        <v>4.2807105251549228E-5</v>
      </c>
      <c r="H1293" s="318">
        <f>G1293*(21/(21-1))</f>
        <v>4.4947460514126692E-5</v>
      </c>
      <c r="I1293" s="320">
        <f>(SUM(C1230:C1250)*1+SUM(C1251:C1271)*2+SUM(C1272:C1292)*3)/6</f>
        <v>4.6651947516165304E-2</v>
      </c>
      <c r="J1293" s="318">
        <f>IF(C1293*O1293&lt;&gt;0,C1293,0)</f>
        <v>0</v>
      </c>
      <c r="K1293" s="318" t="str">
        <f>IF(C1293*O1293=0,"",C1293)</f>
        <v/>
      </c>
      <c r="O1293" s="318">
        <f>IF(ISBLANK(L1293),0,1)</f>
        <v>0</v>
      </c>
      <c r="P1293" s="318">
        <f>IF(ISBLANK(M1293),0,1)</f>
        <v>0</v>
      </c>
      <c r="Q1293" s="318">
        <f>O1293+P1293</f>
        <v>0</v>
      </c>
      <c r="R1293" s="318">
        <f>SUM(Q1168:Q1293)</f>
        <v>4</v>
      </c>
      <c r="S1293" s="318">
        <f>R1293/$X$2</f>
        <v>0.17391304347826086</v>
      </c>
      <c r="T1293" s="318">
        <f>IF(S1293&gt;=$X$3,1,0)</f>
        <v>0</v>
      </c>
      <c r="U1293" s="318">
        <f>O1293*T1293+P1293*T1293</f>
        <v>0</v>
      </c>
    </row>
    <row r="1294" spans="1:21" s="318" customFormat="1" x14ac:dyDescent="0.2">
      <c r="A1294" s="322">
        <v>38421</v>
      </c>
      <c r="B1294" s="321">
        <v>258.47000100000002</v>
      </c>
      <c r="C1294" s="320">
        <f>LN(B1294/B1293)</f>
        <v>-1.1310434383091966E-2</v>
      </c>
      <c r="D1294" s="320">
        <f>AVERAGE(C1274:C1294)</f>
        <v>1.4040973880323371E-3</v>
      </c>
      <c r="E1294" s="318">
        <f>_xlfn.STDEV.S(C1274:C1294)</f>
        <v>7.1613410105988429E-3</v>
      </c>
      <c r="F1294" s="318">
        <f>E1294*(21/(21-1.5))</f>
        <v>7.7122133960295224E-3</v>
      </c>
      <c r="G1294" s="318">
        <f>_xlfn.VAR.S(C1274:C1294)</f>
        <v>5.1284805070084856E-5</v>
      </c>
      <c r="H1294" s="318">
        <f>G1294*(21/(21-1))</f>
        <v>5.3849045323589099E-5</v>
      </c>
      <c r="I1294" s="320">
        <f>(SUM(C1231:C1251)*1+SUM(C1252:C1272)*2+SUM(C1273:C1293)*3)/6</f>
        <v>4.4930347224596788E-2</v>
      </c>
      <c r="J1294" s="318">
        <f>IF(C1294*O1294&lt;&gt;0,C1294,0)</f>
        <v>0</v>
      </c>
      <c r="K1294" s="318" t="str">
        <f>IF(C1294*O1294=0,"",C1294)</f>
        <v/>
      </c>
      <c r="O1294" s="318">
        <f>IF(ISBLANK(L1294),0,1)</f>
        <v>0</v>
      </c>
      <c r="P1294" s="318">
        <f>IF(ISBLANK(M1294),0,1)</f>
        <v>0</v>
      </c>
      <c r="Q1294" s="318">
        <f>O1294+P1294</f>
        <v>0</v>
      </c>
      <c r="R1294" s="318">
        <f>SUM(Q1169:Q1294)</f>
        <v>4</v>
      </c>
      <c r="S1294" s="318">
        <f>R1294/$X$2</f>
        <v>0.17391304347826086</v>
      </c>
      <c r="T1294" s="318">
        <f>IF(S1294&gt;=$X$3,1,0)</f>
        <v>0</v>
      </c>
      <c r="U1294" s="318">
        <f>O1294*T1294+P1294*T1294</f>
        <v>0</v>
      </c>
    </row>
    <row r="1295" spans="1:21" s="318" customFormat="1" x14ac:dyDescent="0.2">
      <c r="A1295" s="322">
        <v>38422</v>
      </c>
      <c r="B1295" s="321">
        <v>259.26998900000001</v>
      </c>
      <c r="C1295" s="320">
        <f>LN(B1295/B1294)</f>
        <v>3.0903103956031377E-3</v>
      </c>
      <c r="D1295" s="320">
        <f>AVERAGE(C1275:C1295)</f>
        <v>1.4053751742642416E-3</v>
      </c>
      <c r="E1295" s="318">
        <f>_xlfn.STDEV.S(C1275:C1295)</f>
        <v>7.1616542820323167E-3</v>
      </c>
      <c r="F1295" s="318">
        <f>E1295*(21/(21-1.5))</f>
        <v>7.7125507652655717E-3</v>
      </c>
      <c r="G1295" s="318">
        <f>_xlfn.VAR.S(C1275:C1295)</f>
        <v>5.1289292055351823E-5</v>
      </c>
      <c r="H1295" s="318">
        <f>G1295*(21/(21-1))</f>
        <v>5.3853756658119415E-5</v>
      </c>
      <c r="I1295" s="320">
        <f>(SUM(C1232:C1252)*1+SUM(C1253:C1273)*2+SUM(C1274:C1294)*3)/6</f>
        <v>3.8927867167012346E-2</v>
      </c>
      <c r="J1295" s="318">
        <f>IF(C1295*O1295&lt;&gt;0,C1295,0)</f>
        <v>0</v>
      </c>
      <c r="K1295" s="318" t="str">
        <f>IF(C1295*O1295=0,"",C1295)</f>
        <v/>
      </c>
      <c r="O1295" s="318">
        <f>IF(ISBLANK(L1295),0,1)</f>
        <v>0</v>
      </c>
      <c r="P1295" s="318">
        <f>IF(ISBLANK(M1295),0,1)</f>
        <v>0</v>
      </c>
      <c r="Q1295" s="318">
        <f>O1295+P1295</f>
        <v>0</v>
      </c>
      <c r="R1295" s="318">
        <f>SUM(Q1170:Q1295)</f>
        <v>4</v>
      </c>
      <c r="S1295" s="318">
        <f>R1295/$X$2</f>
        <v>0.17391304347826086</v>
      </c>
      <c r="T1295" s="318">
        <f>IF(S1295&gt;=$X$3,1,0)</f>
        <v>0</v>
      </c>
      <c r="U1295" s="318">
        <f>O1295*T1295+P1295*T1295</f>
        <v>0</v>
      </c>
    </row>
    <row r="1296" spans="1:21" s="318" customFormat="1" x14ac:dyDescent="0.2">
      <c r="A1296" s="322">
        <v>38425</v>
      </c>
      <c r="B1296" s="321">
        <v>258.60998499999999</v>
      </c>
      <c r="C1296" s="320">
        <f>LN(B1296/B1295)</f>
        <v>-2.5488699716461837E-3</v>
      </c>
      <c r="D1296" s="320">
        <f>AVERAGE(C1276:C1296)</f>
        <v>9.3531973148048685E-4</v>
      </c>
      <c r="E1296" s="318">
        <f>_xlfn.STDEV.S(C1276:C1296)</f>
        <v>7.0773298955824245E-3</v>
      </c>
      <c r="F1296" s="318">
        <f>E1296*(21/(21-1.5))</f>
        <v>7.621739887550303E-3</v>
      </c>
      <c r="G1296" s="318">
        <f>_xlfn.VAR.S(C1276:C1296)</f>
        <v>5.0088598450904736E-5</v>
      </c>
      <c r="H1296" s="318">
        <f>G1296*(21/(21-1))</f>
        <v>5.2593028373449975E-5</v>
      </c>
      <c r="I1296" s="320">
        <f>(SUM(C1233:C1253)*1+SUM(C1254:C1274)*2+SUM(C1275:C1295)*3)/6</f>
        <v>4.0914498771255879E-2</v>
      </c>
      <c r="J1296" s="318">
        <f>IF(C1296*O1296&lt;&gt;0,C1296,0)</f>
        <v>0</v>
      </c>
      <c r="K1296" s="318" t="str">
        <f>IF(C1296*O1296=0,"",C1296)</f>
        <v/>
      </c>
      <c r="O1296" s="318">
        <f>IF(ISBLANK(L1296),0,1)</f>
        <v>0</v>
      </c>
      <c r="P1296" s="318">
        <f>IF(ISBLANK(M1296),0,1)</f>
        <v>0</v>
      </c>
      <c r="Q1296" s="318">
        <f>O1296+P1296</f>
        <v>0</v>
      </c>
      <c r="R1296" s="318">
        <f>SUM(Q1171:Q1296)</f>
        <v>4</v>
      </c>
      <c r="S1296" s="318">
        <f>R1296/$X$2</f>
        <v>0.17391304347826086</v>
      </c>
      <c r="T1296" s="318">
        <f>IF(S1296&gt;=$X$3,1,0)</f>
        <v>0</v>
      </c>
      <c r="U1296" s="318">
        <f>O1296*T1296+P1296*T1296</f>
        <v>0</v>
      </c>
    </row>
    <row r="1297" spans="1:21" s="318" customFormat="1" x14ac:dyDescent="0.2">
      <c r="A1297" s="322">
        <v>38426</v>
      </c>
      <c r="B1297" s="321">
        <v>259.69000199999999</v>
      </c>
      <c r="C1297" s="320">
        <f>LN(B1297/B1296)</f>
        <v>4.1675423124444052E-3</v>
      </c>
      <c r="D1297" s="320">
        <f>AVERAGE(C1277:C1297)</f>
        <v>1.0868504845993067E-3</v>
      </c>
      <c r="E1297" s="318">
        <f>_xlfn.STDEV.S(C1277:C1297)</f>
        <v>7.1124346436244748E-3</v>
      </c>
      <c r="F1297" s="318">
        <f>E1297*(21/(21-1.5))</f>
        <v>7.6595450008263575E-3</v>
      </c>
      <c r="G1297" s="318">
        <f>_xlfn.VAR.S(C1277:C1297)</f>
        <v>5.0586726559829607E-5</v>
      </c>
      <c r="H1297" s="318">
        <f>G1297*(21/(21-1))</f>
        <v>5.3116062887821088E-5</v>
      </c>
      <c r="I1297" s="320">
        <f>(SUM(C1234:C1254)*1+SUM(C1255:C1275)*2+SUM(C1276:C1296)*3)/6</f>
        <v>3.6069304740430123E-2</v>
      </c>
      <c r="J1297" s="318">
        <f>IF(C1297*O1297&lt;&gt;0,C1297,0)</f>
        <v>0</v>
      </c>
      <c r="K1297" s="318" t="str">
        <f>IF(C1297*O1297=0,"",C1297)</f>
        <v/>
      </c>
      <c r="O1297" s="318">
        <f>IF(ISBLANK(L1297),0,1)</f>
        <v>0</v>
      </c>
      <c r="P1297" s="318">
        <f>IF(ISBLANK(M1297),0,1)</f>
        <v>0</v>
      </c>
      <c r="Q1297" s="318">
        <f>O1297+P1297</f>
        <v>0</v>
      </c>
      <c r="R1297" s="318">
        <f>SUM(Q1172:Q1297)</f>
        <v>4</v>
      </c>
      <c r="S1297" s="318">
        <f>R1297/$X$2</f>
        <v>0.17391304347826086</v>
      </c>
      <c r="T1297" s="318">
        <f>IF(S1297&gt;=$X$3,1,0)</f>
        <v>0</v>
      </c>
      <c r="U1297" s="318">
        <f>O1297*T1297+P1297*T1297</f>
        <v>0</v>
      </c>
    </row>
    <row r="1298" spans="1:21" s="318" customFormat="1" x14ac:dyDescent="0.2">
      <c r="A1298" s="322">
        <v>38427</v>
      </c>
      <c r="B1298" s="321">
        <v>257.459991</v>
      </c>
      <c r="C1298" s="320">
        <f>LN(B1298/B1297)</f>
        <v>-8.6242863857927416E-3</v>
      </c>
      <c r="D1298" s="320">
        <f>AVERAGE(C1278:C1298)</f>
        <v>4.235801053629226E-4</v>
      </c>
      <c r="E1298" s="318">
        <f>_xlfn.STDEV.S(C1278:C1298)</f>
        <v>7.3451159899646625E-3</v>
      </c>
      <c r="F1298" s="318">
        <f>E1298*(21/(21-1.5))</f>
        <v>7.9101249122696358E-3</v>
      </c>
      <c r="G1298" s="318">
        <f>_xlfn.VAR.S(C1278:C1298)</f>
        <v>5.3950728906034567E-5</v>
      </c>
      <c r="H1298" s="318">
        <f>G1298*(21/(21-1))</f>
        <v>5.6648265351336299E-5</v>
      </c>
      <c r="I1298" s="320">
        <f>(SUM(C1235:C1255)*1+SUM(C1256:C1276)*2+SUM(C1277:C1297)*3)/6</f>
        <v>3.628540478590405E-2</v>
      </c>
      <c r="J1298" s="318">
        <f>IF(C1298*O1298&lt;&gt;0,C1298,0)</f>
        <v>0</v>
      </c>
      <c r="K1298" s="318" t="str">
        <f>IF(C1298*O1298=0,"",C1298)</f>
        <v/>
      </c>
      <c r="O1298" s="318">
        <f>IF(ISBLANK(L1298),0,1)</f>
        <v>0</v>
      </c>
      <c r="P1298" s="318">
        <f>IF(ISBLANK(M1298),0,1)</f>
        <v>0</v>
      </c>
      <c r="Q1298" s="318">
        <f>O1298+P1298</f>
        <v>0</v>
      </c>
      <c r="R1298" s="318">
        <f>SUM(Q1173:Q1298)</f>
        <v>4</v>
      </c>
      <c r="S1298" s="318">
        <f>R1298/$X$2</f>
        <v>0.17391304347826086</v>
      </c>
      <c r="T1298" s="318">
        <f>IF(S1298&gt;=$X$3,1,0)</f>
        <v>0</v>
      </c>
      <c r="U1298" s="318">
        <f>O1298*T1298+P1298*T1298</f>
        <v>0</v>
      </c>
    </row>
    <row r="1299" spans="1:21" s="318" customFormat="1" x14ac:dyDescent="0.2">
      <c r="A1299" s="322">
        <v>38428</v>
      </c>
      <c r="B1299" s="321">
        <v>261.73998999999998</v>
      </c>
      <c r="C1299" s="320">
        <f>LN(B1299/B1298)</f>
        <v>1.6487273146879457E-2</v>
      </c>
      <c r="D1299" s="320">
        <f>AVERAGE(C1279:C1299)</f>
        <v>1.5269856069763034E-3</v>
      </c>
      <c r="E1299" s="318">
        <f>_xlfn.STDEV.S(C1279:C1299)</f>
        <v>7.9403025570471564E-3</v>
      </c>
      <c r="F1299" s="318">
        <f>E1299*(21/(21-1.5))</f>
        <v>8.5510950614353983E-3</v>
      </c>
      <c r="G1299" s="318">
        <f>_xlfn.VAR.S(C1279:C1299)</f>
        <v>6.3048404697449607E-5</v>
      </c>
      <c r="H1299" s="318">
        <f>G1299*(21/(21-1))</f>
        <v>6.6200824932322088E-5</v>
      </c>
      <c r="I1299" s="320">
        <f>(SUM(C1236:C1256)*1+SUM(C1257:C1277)*2+SUM(C1278:C1298)*3)/6</f>
        <v>2.892754010003221E-2</v>
      </c>
      <c r="J1299" s="318">
        <f>IF(C1299*O1299&lt;&gt;0,C1299,0)</f>
        <v>0</v>
      </c>
      <c r="K1299" s="318" t="str">
        <f>IF(C1299*O1299=0,"",C1299)</f>
        <v/>
      </c>
      <c r="O1299" s="318">
        <f>IF(ISBLANK(L1299),0,1)</f>
        <v>0</v>
      </c>
      <c r="P1299" s="318">
        <f>IF(ISBLANK(M1299),0,1)</f>
        <v>0</v>
      </c>
      <c r="Q1299" s="318">
        <f>O1299+P1299</f>
        <v>0</v>
      </c>
      <c r="R1299" s="318">
        <f>SUM(Q1174:Q1299)</f>
        <v>4</v>
      </c>
      <c r="S1299" s="318">
        <f>R1299/$X$2</f>
        <v>0.17391304347826086</v>
      </c>
      <c r="T1299" s="318">
        <f>IF(S1299&gt;=$X$3,1,0)</f>
        <v>0</v>
      </c>
      <c r="U1299" s="318">
        <f>O1299*T1299+P1299*T1299</f>
        <v>0</v>
      </c>
    </row>
    <row r="1300" spans="1:21" s="318" customFormat="1" x14ac:dyDescent="0.2">
      <c r="A1300" s="322">
        <v>38429</v>
      </c>
      <c r="B1300" s="321">
        <v>261.27999899999998</v>
      </c>
      <c r="C1300" s="320">
        <f>LN(B1300/B1299)</f>
        <v>-1.7589810266374641E-3</v>
      </c>
      <c r="D1300" s="320">
        <f>AVERAGE(C1280:C1300)</f>
        <v>1.0466133055850157E-3</v>
      </c>
      <c r="E1300" s="318">
        <f>_xlfn.STDEV.S(C1280:C1300)</f>
        <v>7.8123446406005749E-3</v>
      </c>
      <c r="F1300" s="318">
        <f>E1300*(21/(21-1.5))</f>
        <v>8.4132942283390803E-3</v>
      </c>
      <c r="G1300" s="318">
        <f>_xlfn.VAR.S(C1280:C1300)</f>
        <v>6.1032728783520525E-5</v>
      </c>
      <c r="H1300" s="318">
        <f>G1300*(21/(21-1))</f>
        <v>6.408436522269656E-5</v>
      </c>
      <c r="I1300" s="320">
        <f>(SUM(C1237:C1257)*1+SUM(C1258:C1278)*2+SUM(C1279:C1299)*3)/6</f>
        <v>3.887664412682458E-2</v>
      </c>
      <c r="J1300" s="318">
        <f>IF(C1300*O1300&lt;&gt;0,C1300,0)</f>
        <v>0</v>
      </c>
      <c r="K1300" s="318" t="str">
        <f>IF(C1300*O1300=0,"",C1300)</f>
        <v/>
      </c>
      <c r="O1300" s="318">
        <f>IF(ISBLANK(L1300),0,1)</f>
        <v>0</v>
      </c>
      <c r="P1300" s="318">
        <f>IF(ISBLANK(M1300),0,1)</f>
        <v>0</v>
      </c>
      <c r="Q1300" s="318">
        <f>O1300+P1300</f>
        <v>0</v>
      </c>
      <c r="R1300" s="318">
        <f>SUM(Q1175:Q1300)</f>
        <v>4</v>
      </c>
      <c r="S1300" s="318">
        <f>R1300/$X$2</f>
        <v>0.17391304347826086</v>
      </c>
      <c r="T1300" s="318">
        <f>IF(S1300&gt;=$X$3,1,0)</f>
        <v>0</v>
      </c>
      <c r="U1300" s="318">
        <f>O1300*T1300+P1300*T1300</f>
        <v>0</v>
      </c>
    </row>
    <row r="1301" spans="1:21" s="318" customFormat="1" x14ac:dyDescent="0.2">
      <c r="A1301" s="322">
        <v>38432</v>
      </c>
      <c r="B1301" s="321">
        <v>260.83999599999999</v>
      </c>
      <c r="C1301" s="320">
        <f>LN(B1301/B1300)</f>
        <v>-1.6854482049130943E-3</v>
      </c>
      <c r="D1301" s="320">
        <f>AVERAGE(C1281:C1301)</f>
        <v>1.3855129053615587E-3</v>
      </c>
      <c r="E1301" s="318">
        <f>_xlfn.STDEV.S(C1281:C1301)</f>
        <v>7.5123396714136155E-3</v>
      </c>
      <c r="F1301" s="318">
        <f>E1301*(21/(21-1.5))</f>
        <v>8.0902119538300479E-3</v>
      </c>
      <c r="G1301" s="318">
        <f>_xlfn.VAR.S(C1281:C1301)</f>
        <v>5.6435247338694831E-5</v>
      </c>
      <c r="H1301" s="318">
        <f>G1301*(21/(21-1))</f>
        <v>5.9257009705629575E-5</v>
      </c>
      <c r="I1301" s="320">
        <f>(SUM(C1238:C1258)*1+SUM(C1259:C1279)*2+SUM(C1280:C1300)*3)/6</f>
        <v>3.4244825679044313E-2</v>
      </c>
      <c r="J1301" s="318">
        <f>IF(C1301*O1301&lt;&gt;0,C1301,0)</f>
        <v>0</v>
      </c>
      <c r="K1301" s="318" t="str">
        <f>IF(C1301*O1301=0,"",C1301)</f>
        <v/>
      </c>
      <c r="O1301" s="318">
        <f>IF(ISBLANK(L1301),0,1)</f>
        <v>0</v>
      </c>
      <c r="P1301" s="318">
        <f>IF(ISBLANK(M1301),0,1)</f>
        <v>0</v>
      </c>
      <c r="Q1301" s="318">
        <f>O1301+P1301</f>
        <v>0</v>
      </c>
      <c r="R1301" s="318">
        <f>SUM(Q1176:Q1301)</f>
        <v>4</v>
      </c>
      <c r="S1301" s="318">
        <f>R1301/$X$2</f>
        <v>0.17391304347826086</v>
      </c>
      <c r="T1301" s="318">
        <f>IF(S1301&gt;=$X$3,1,0)</f>
        <v>0</v>
      </c>
      <c r="U1301" s="318">
        <f>O1301*T1301+P1301*T1301</f>
        <v>0</v>
      </c>
    </row>
    <row r="1302" spans="1:21" s="318" customFormat="1" x14ac:dyDescent="0.2">
      <c r="A1302" s="322">
        <v>38433</v>
      </c>
      <c r="B1302" s="321">
        <v>259.89999399999999</v>
      </c>
      <c r="C1302" s="320">
        <f>LN(B1302/B1301)</f>
        <v>-3.6102586282880391E-3</v>
      </c>
      <c r="D1302" s="320">
        <f>AVERAGE(C1282:C1302)</f>
        <v>9.9607068958064036E-4</v>
      </c>
      <c r="E1302" s="318">
        <f>_xlfn.STDEV.S(C1282:C1302)</f>
        <v>7.5509910218836155E-3</v>
      </c>
      <c r="F1302" s="318">
        <f>E1302*(21/(21-1.5))</f>
        <v>8.1318364851054314E-3</v>
      </c>
      <c r="G1302" s="318">
        <f>_xlfn.VAR.S(C1282:C1302)</f>
        <v>5.7017465412566965E-5</v>
      </c>
      <c r="H1302" s="318">
        <f>G1302*(21/(21-1))</f>
        <v>5.9868338683195316E-5</v>
      </c>
      <c r="I1302" s="320">
        <f>(SUM(C1239:C1259)*1+SUM(C1260:C1280)*2+SUM(C1281:C1301)*3)/6</f>
        <v>3.5072214683515089E-2</v>
      </c>
      <c r="J1302" s="318">
        <f>IF(C1302*O1302&lt;&gt;0,C1302,0)</f>
        <v>0</v>
      </c>
      <c r="K1302" s="318" t="str">
        <f>IF(C1302*O1302=0,"",C1302)</f>
        <v/>
      </c>
      <c r="O1302" s="318">
        <f>IF(ISBLANK(L1302),0,1)</f>
        <v>0</v>
      </c>
      <c r="P1302" s="318">
        <f>IF(ISBLANK(M1302),0,1)</f>
        <v>0</v>
      </c>
      <c r="Q1302" s="318">
        <f>O1302+P1302</f>
        <v>0</v>
      </c>
      <c r="R1302" s="318">
        <f>SUM(Q1177:Q1302)</f>
        <v>4</v>
      </c>
      <c r="S1302" s="318">
        <f>R1302/$X$2</f>
        <v>0.17391304347826086</v>
      </c>
      <c r="T1302" s="318">
        <f>IF(S1302&gt;=$X$3,1,0)</f>
        <v>0</v>
      </c>
      <c r="U1302" s="318">
        <f>O1302*T1302+P1302*T1302</f>
        <v>0</v>
      </c>
    </row>
    <row r="1303" spans="1:21" s="318" customFormat="1" x14ac:dyDescent="0.2">
      <c r="A1303" s="322">
        <v>38434</v>
      </c>
      <c r="B1303" s="321">
        <v>256.30999800000001</v>
      </c>
      <c r="C1303" s="320">
        <f>LN(B1303/B1302)</f>
        <v>-1.3909276978588089E-2</v>
      </c>
      <c r="D1303" s="320">
        <f>AVERAGE(C1283:C1303)</f>
        <v>5.7192849782195768E-4</v>
      </c>
      <c r="E1303" s="318">
        <f>_xlfn.STDEV.S(C1283:C1303)</f>
        <v>8.1325289006736346E-3</v>
      </c>
      <c r="F1303" s="318">
        <f>E1303*(21/(21-1.5))</f>
        <v>8.7581080468792979E-3</v>
      </c>
      <c r="G1303" s="318">
        <f>_xlfn.VAR.S(C1283:C1303)</f>
        <v>6.613802632029193E-5</v>
      </c>
      <c r="H1303" s="318">
        <f>G1303*(21/(21-1))</f>
        <v>6.9444927636306536E-5</v>
      </c>
      <c r="I1303" s="320">
        <f>(SUM(C1240:C1260)*1+SUM(C1261:C1281)*2+SUM(C1282:C1302)*3)/6</f>
        <v>3.1343117945597777E-2</v>
      </c>
      <c r="J1303" s="318">
        <f>IF(C1303*O1303&lt;&gt;0,C1303,0)</f>
        <v>0</v>
      </c>
      <c r="K1303" s="318" t="str">
        <f>IF(C1303*O1303=0,"",C1303)</f>
        <v/>
      </c>
      <c r="O1303" s="318">
        <f>IF(ISBLANK(L1303),0,1)</f>
        <v>0</v>
      </c>
      <c r="P1303" s="318">
        <f>IF(ISBLANK(M1303),0,1)</f>
        <v>0</v>
      </c>
      <c r="Q1303" s="318">
        <f>O1303+P1303</f>
        <v>0</v>
      </c>
      <c r="R1303" s="318">
        <f>SUM(Q1178:Q1303)</f>
        <v>4</v>
      </c>
      <c r="S1303" s="318">
        <f>R1303/$X$2</f>
        <v>0.17391304347826086</v>
      </c>
      <c r="T1303" s="318">
        <f>IF(S1303&gt;=$X$3,1,0)</f>
        <v>0</v>
      </c>
      <c r="U1303" s="318">
        <f>O1303*T1303+P1303*T1303</f>
        <v>0</v>
      </c>
    </row>
    <row r="1304" spans="1:21" s="318" customFormat="1" x14ac:dyDescent="0.2">
      <c r="A1304" s="322">
        <v>38440</v>
      </c>
      <c r="B1304" s="321">
        <v>255.979996</v>
      </c>
      <c r="C1304" s="320">
        <f>LN(B1304/B1303)</f>
        <v>-1.2883407816292253E-3</v>
      </c>
      <c r="D1304" s="320">
        <f>AVERAGE(C1284:C1304)</f>
        <v>5.4067428145778958E-4</v>
      </c>
      <c r="E1304" s="318">
        <f>_xlfn.STDEV.S(C1284:C1304)</f>
        <v>8.1386459734849158E-3</v>
      </c>
      <c r="F1304" s="318">
        <f>E1304*(21/(21-1.5))</f>
        <v>8.764695663752986E-3</v>
      </c>
      <c r="G1304" s="318">
        <f>_xlfn.VAR.S(C1284:C1304)</f>
        <v>6.6237558281722226E-5</v>
      </c>
      <c r="H1304" s="318">
        <f>G1304*(21/(21-1))</f>
        <v>6.9549436195808336E-5</v>
      </c>
      <c r="I1304" s="320">
        <f>(SUM(C1241:C1261)*1+SUM(C1262:C1282)*2+SUM(C1283:C1303)*3)/6</f>
        <v>2.5723653213589395E-2</v>
      </c>
      <c r="J1304" s="318">
        <f>IF(C1304*O1304&lt;&gt;0,C1304,0)</f>
        <v>0</v>
      </c>
      <c r="K1304" s="318" t="str">
        <f>IF(C1304*O1304=0,"",C1304)</f>
        <v/>
      </c>
      <c r="O1304" s="318">
        <f>IF(ISBLANK(L1304),0,1)</f>
        <v>0</v>
      </c>
      <c r="P1304" s="318">
        <f>IF(ISBLANK(M1304),0,1)</f>
        <v>0</v>
      </c>
      <c r="Q1304" s="318">
        <f>O1304+P1304</f>
        <v>0</v>
      </c>
      <c r="R1304" s="318">
        <f>SUM(Q1179:Q1304)</f>
        <v>4</v>
      </c>
      <c r="S1304" s="318">
        <f>R1304/$X$2</f>
        <v>0.17391304347826086</v>
      </c>
      <c r="T1304" s="318">
        <f>IF(S1304&gt;=$X$3,1,0)</f>
        <v>0</v>
      </c>
      <c r="U1304" s="318">
        <f>O1304*T1304+P1304*T1304</f>
        <v>0</v>
      </c>
    </row>
    <row r="1305" spans="1:21" s="318" customFormat="1" x14ac:dyDescent="0.2">
      <c r="A1305" s="322">
        <v>38441</v>
      </c>
      <c r="B1305" s="321">
        <v>253.58999600000001</v>
      </c>
      <c r="C1305" s="320">
        <f>LN(B1305/B1304)</f>
        <v>-9.3805269659714679E-3</v>
      </c>
      <c r="D1305" s="320">
        <f>AVERAGE(C1285:C1305)</f>
        <v>-5.785888140282967E-4</v>
      </c>
      <c r="E1305" s="318">
        <f>_xlfn.STDEV.S(C1285:C1305)</f>
        <v>7.7857785998015202E-3</v>
      </c>
      <c r="F1305" s="318">
        <f>E1305*(21/(21-1.5))</f>
        <v>8.3846846459400982E-3</v>
      </c>
      <c r="G1305" s="318">
        <f>_xlfn.VAR.S(C1285:C1305)</f>
        <v>6.0618348405127321E-5</v>
      </c>
      <c r="H1305" s="318">
        <f>G1305*(21/(21-1))</f>
        <v>6.3649265825383691E-5</v>
      </c>
      <c r="I1305" s="320">
        <f>(SUM(C1242:C1262)*1+SUM(C1263:C1283)*2+SUM(C1284:C1304)*3)/6</f>
        <v>2.2587033906524393E-2</v>
      </c>
      <c r="J1305" s="318">
        <f>IF(C1305*O1305&lt;&gt;0,C1305,0)</f>
        <v>0</v>
      </c>
      <c r="K1305" s="318" t="str">
        <f>IF(C1305*O1305=0,"",C1305)</f>
        <v/>
      </c>
      <c r="O1305" s="318">
        <f>IF(ISBLANK(L1305),0,1)</f>
        <v>0</v>
      </c>
      <c r="P1305" s="318">
        <f>IF(ISBLANK(M1305),0,1)</f>
        <v>0</v>
      </c>
      <c r="Q1305" s="318">
        <f>O1305+P1305</f>
        <v>0</v>
      </c>
      <c r="R1305" s="318">
        <f>SUM(Q1180:Q1305)</f>
        <v>4</v>
      </c>
      <c r="S1305" s="318">
        <f>R1305/$X$2</f>
        <v>0.17391304347826086</v>
      </c>
      <c r="T1305" s="318">
        <f>IF(S1305&gt;=$X$3,1,0)</f>
        <v>0</v>
      </c>
      <c r="U1305" s="318">
        <f>O1305*T1305+P1305*T1305</f>
        <v>0</v>
      </c>
    </row>
    <row r="1306" spans="1:21" s="318" customFormat="1" x14ac:dyDescent="0.2">
      <c r="A1306" s="322">
        <v>38442</v>
      </c>
      <c r="B1306" s="321">
        <v>256.26998900000001</v>
      </c>
      <c r="C1306" s="320">
        <f>LN(B1306/B1305)</f>
        <v>1.0512759428524747E-2</v>
      </c>
      <c r="D1306" s="320">
        <f>AVERAGE(C1286:C1306)</f>
        <v>-4.9172355244590771E-4</v>
      </c>
      <c r="E1306" s="318">
        <f>_xlfn.STDEV.S(C1286:C1306)</f>
        <v>7.9036255397618646E-3</v>
      </c>
      <c r="F1306" s="318">
        <f>E1306*(21/(21-1.5))</f>
        <v>8.5115967351281612E-3</v>
      </c>
      <c r="G1306" s="318">
        <f>_xlfn.VAR.S(C1286:C1306)</f>
        <v>6.2467296672776023E-5</v>
      </c>
      <c r="H1306" s="318">
        <f>G1306*(21/(21-1))</f>
        <v>6.5590661506414831E-5</v>
      </c>
      <c r="I1306" s="320">
        <f>(SUM(C1243:C1263)*1+SUM(C1264:C1284)*2+SUM(C1285:C1305)*3)/6</f>
        <v>1.6923733524417003E-2</v>
      </c>
      <c r="J1306" s="318">
        <f>IF(C1306*O1306&lt;&gt;0,C1306,0)</f>
        <v>0</v>
      </c>
      <c r="K1306" s="318" t="str">
        <f>IF(C1306*O1306=0,"",C1306)</f>
        <v/>
      </c>
      <c r="O1306" s="318">
        <f>IF(ISBLANK(L1306),0,1)</f>
        <v>0</v>
      </c>
      <c r="P1306" s="318">
        <f>IF(ISBLANK(M1306),0,1)</f>
        <v>0</v>
      </c>
      <c r="Q1306" s="318">
        <f>O1306+P1306</f>
        <v>0</v>
      </c>
      <c r="R1306" s="318">
        <f>SUM(Q1181:Q1306)</f>
        <v>4</v>
      </c>
      <c r="S1306" s="318">
        <f>R1306/$X$2</f>
        <v>0.17391304347826086</v>
      </c>
      <c r="T1306" s="318">
        <f>IF(S1306&gt;=$X$3,1,0)</f>
        <v>0</v>
      </c>
      <c r="U1306" s="318">
        <f>O1306*T1306+P1306*T1306</f>
        <v>0</v>
      </c>
    </row>
    <row r="1307" spans="1:21" s="318" customFormat="1" x14ac:dyDescent="0.2">
      <c r="A1307" s="322">
        <v>38443</v>
      </c>
      <c r="B1307" s="321">
        <v>258.35998499999999</v>
      </c>
      <c r="C1307" s="320">
        <f>LN(B1307/B1306)</f>
        <v>8.1223698417690546E-3</v>
      </c>
      <c r="D1307" s="320">
        <f>AVERAGE(C1287:C1307)</f>
        <v>-3.1230775366161137E-4</v>
      </c>
      <c r="E1307" s="318">
        <f>_xlfn.STDEV.S(C1287:C1307)</f>
        <v>8.0603515025851127E-3</v>
      </c>
      <c r="F1307" s="318">
        <f>E1307*(21/(21-1.5))</f>
        <v>8.6803785412455058E-3</v>
      </c>
      <c r="G1307" s="318">
        <f>_xlfn.VAR.S(C1287:C1307)</f>
        <v>6.4969266345226088E-5</v>
      </c>
      <c r="H1307" s="318">
        <f>G1307*(21/(21-1))</f>
        <v>6.8217729662487401E-5</v>
      </c>
      <c r="I1307" s="320">
        <f>(SUM(C1244:C1264)*1+SUM(C1265:C1285)*2+SUM(C1286:C1306)*3)/6</f>
        <v>2.0462642214560442E-2</v>
      </c>
      <c r="J1307" s="318">
        <f>IF(C1307*O1307&lt;&gt;0,C1307,0)</f>
        <v>0</v>
      </c>
      <c r="K1307" s="318" t="str">
        <f>IF(C1307*O1307=0,"",C1307)</f>
        <v/>
      </c>
      <c r="O1307" s="318">
        <f>IF(ISBLANK(L1307),0,1)</f>
        <v>0</v>
      </c>
      <c r="P1307" s="318">
        <f>IF(ISBLANK(M1307),0,1)</f>
        <v>0</v>
      </c>
      <c r="Q1307" s="318">
        <f>O1307+P1307</f>
        <v>0</v>
      </c>
      <c r="R1307" s="318">
        <f>SUM(Q1182:Q1307)</f>
        <v>4</v>
      </c>
      <c r="S1307" s="318">
        <f>R1307/$X$2</f>
        <v>0.17391304347826086</v>
      </c>
      <c r="T1307" s="318">
        <f>IF(S1307&gt;=$X$3,1,0)</f>
        <v>0</v>
      </c>
      <c r="U1307" s="318">
        <f>O1307*T1307+P1307*T1307</f>
        <v>0</v>
      </c>
    </row>
    <row r="1308" spans="1:21" s="318" customFormat="1" x14ac:dyDescent="0.2">
      <c r="A1308" s="322">
        <v>38446</v>
      </c>
      <c r="B1308" s="321">
        <v>260.85000600000001</v>
      </c>
      <c r="C1308" s="320">
        <f>LN(B1308/B1307)</f>
        <v>9.5916493643792497E-3</v>
      </c>
      <c r="D1308" s="320">
        <f>AVERAGE(C1288:C1308)</f>
        <v>1.5176398288298354E-4</v>
      </c>
      <c r="E1308" s="318">
        <f>_xlfn.STDEV.S(C1288:C1308)</f>
        <v>8.345435796835261E-3</v>
      </c>
      <c r="F1308" s="318">
        <f>E1308*(21/(21-1.5))</f>
        <v>8.9873923965918187E-3</v>
      </c>
      <c r="G1308" s="318">
        <f>_xlfn.VAR.S(C1288:C1308)</f>
        <v>6.9646298639099375E-5</v>
      </c>
      <c r="H1308" s="318">
        <f>G1308*(21/(21-1))</f>
        <v>7.3128613571054352E-5</v>
      </c>
      <c r="I1308" s="320">
        <f>(SUM(C1245:C1265)*1+SUM(C1266:C1286)*2+SUM(C1287:C1307)*3)/6</f>
        <v>2.4368585126516153E-2</v>
      </c>
      <c r="J1308" s="318">
        <f>IF(C1308*O1308&lt;&gt;0,C1308,0)</f>
        <v>0</v>
      </c>
      <c r="K1308" s="318" t="str">
        <f>IF(C1308*O1308=0,"",C1308)</f>
        <v/>
      </c>
      <c r="O1308" s="318">
        <f>IF(ISBLANK(L1308),0,1)</f>
        <v>0</v>
      </c>
      <c r="P1308" s="318">
        <f>IF(ISBLANK(M1308),0,1)</f>
        <v>0</v>
      </c>
      <c r="Q1308" s="318">
        <f>O1308+P1308</f>
        <v>0</v>
      </c>
      <c r="R1308" s="318">
        <f>SUM(Q1183:Q1308)</f>
        <v>4</v>
      </c>
      <c r="S1308" s="318">
        <f>R1308/$X$2</f>
        <v>0.17391304347826086</v>
      </c>
      <c r="T1308" s="318">
        <f>IF(S1308&gt;=$X$3,1,0)</f>
        <v>0</v>
      </c>
      <c r="U1308" s="318">
        <f>O1308*T1308+P1308*T1308</f>
        <v>0</v>
      </c>
    </row>
    <row r="1309" spans="1:21" s="318" customFormat="1" x14ac:dyDescent="0.2">
      <c r="A1309" s="322">
        <v>38447</v>
      </c>
      <c r="B1309" s="321">
        <v>261.25</v>
      </c>
      <c r="C1309" s="320">
        <f>LN(B1309/B1308)</f>
        <v>1.5322508088941084E-3</v>
      </c>
      <c r="D1309" s="320">
        <f>AVERAGE(C1289:C1309)</f>
        <v>5.665828590974743E-4</v>
      </c>
      <c r="E1309" s="318">
        <f>_xlfn.STDEV.S(C1289:C1309)</f>
        <v>8.1776489442011123E-3</v>
      </c>
      <c r="F1309" s="318">
        <f>E1309*(21/(21-1.5))</f>
        <v>8.806698862985813E-3</v>
      </c>
      <c r="G1309" s="318">
        <f>_xlfn.VAR.S(C1289:C1309)</f>
        <v>6.6873942254593559E-5</v>
      </c>
      <c r="H1309" s="318">
        <f>G1309*(21/(21-1))</f>
        <v>7.0217639367323241E-5</v>
      </c>
      <c r="I1309" s="320">
        <f>(SUM(C1246:C1266)*1+SUM(C1267:C1287)*2+SUM(C1288:C1308)*3)/6</f>
        <v>2.8901108204409085E-2</v>
      </c>
      <c r="J1309" s="318">
        <f>IF(C1309*O1309&lt;&gt;0,C1309,0)</f>
        <v>0</v>
      </c>
      <c r="K1309" s="318" t="str">
        <f>IF(C1309*O1309=0,"",C1309)</f>
        <v/>
      </c>
      <c r="O1309" s="318">
        <f>IF(ISBLANK(L1309),0,1)</f>
        <v>0</v>
      </c>
      <c r="P1309" s="318">
        <f>IF(ISBLANK(M1309),0,1)</f>
        <v>0</v>
      </c>
      <c r="Q1309" s="318">
        <f>O1309+P1309</f>
        <v>0</v>
      </c>
      <c r="R1309" s="318">
        <f>SUM(Q1184:Q1309)</f>
        <v>4</v>
      </c>
      <c r="S1309" s="318">
        <f>R1309/$X$2</f>
        <v>0.17391304347826086</v>
      </c>
      <c r="T1309" s="318">
        <f>IF(S1309&gt;=$X$3,1,0)</f>
        <v>0</v>
      </c>
      <c r="U1309" s="318">
        <f>O1309*T1309+P1309*T1309</f>
        <v>0</v>
      </c>
    </row>
    <row r="1310" spans="1:21" s="318" customFormat="1" x14ac:dyDescent="0.2">
      <c r="A1310" s="322">
        <v>38448</v>
      </c>
      <c r="B1310" s="321">
        <v>262.11999500000002</v>
      </c>
      <c r="C1310" s="320">
        <f>LN(B1310/B1309)</f>
        <v>3.3245918170425196E-3</v>
      </c>
      <c r="D1310" s="320">
        <f>AVERAGE(C1290:C1310)</f>
        <v>1.8748737842469638E-4</v>
      </c>
      <c r="E1310" s="318">
        <f>_xlfn.STDEV.S(C1290:C1310)</f>
        <v>7.8331673517250764E-3</v>
      </c>
      <c r="F1310" s="318">
        <f>E1310*(21/(21-1.5))</f>
        <v>8.4357186864731596E-3</v>
      </c>
      <c r="G1310" s="318">
        <f>_xlfn.VAR.S(C1290:C1310)</f>
        <v>6.1358510760131635E-5</v>
      </c>
      <c r="H1310" s="318">
        <f>G1310*(21/(21-1))</f>
        <v>6.4426436298138225E-5</v>
      </c>
      <c r="I1310" s="320">
        <f>(SUM(C1247:C1267)*1+SUM(C1268:C1288)*2+SUM(C1289:C1309)*3)/6</f>
        <v>2.843676766137802E-2</v>
      </c>
      <c r="J1310" s="318">
        <f>IF(C1310*O1310&lt;&gt;0,C1310,0)</f>
        <v>0</v>
      </c>
      <c r="K1310" s="318" t="str">
        <f>IF(C1310*O1310=0,"",C1310)</f>
        <v/>
      </c>
      <c r="O1310" s="318">
        <f>IF(ISBLANK(L1310),0,1)</f>
        <v>0</v>
      </c>
      <c r="P1310" s="318">
        <f>IF(ISBLANK(M1310),0,1)</f>
        <v>0</v>
      </c>
      <c r="Q1310" s="318">
        <f>O1310+P1310</f>
        <v>0</v>
      </c>
      <c r="R1310" s="318">
        <f>SUM(Q1185:Q1310)</f>
        <v>4</v>
      </c>
      <c r="S1310" s="318">
        <f>R1310/$X$2</f>
        <v>0.17391304347826086</v>
      </c>
      <c r="T1310" s="318">
        <f>IF(S1310&gt;=$X$3,1,0)</f>
        <v>0</v>
      </c>
      <c r="U1310" s="318">
        <f>O1310*T1310+P1310*T1310</f>
        <v>0</v>
      </c>
    </row>
    <row r="1311" spans="1:21" s="318" customFormat="1" x14ac:dyDescent="0.2">
      <c r="A1311" s="322">
        <v>38449</v>
      </c>
      <c r="B1311" s="321">
        <v>263.94000199999999</v>
      </c>
      <c r="C1311" s="320">
        <f>LN(B1311/B1310)</f>
        <v>6.9194170700997712E-3</v>
      </c>
      <c r="D1311" s="320">
        <f>AVERAGE(C1291:C1311)</f>
        <v>2.5267493902685728E-5</v>
      </c>
      <c r="E1311" s="318">
        <f>_xlfn.STDEV.S(C1291:C1311)</f>
        <v>7.6457384561232182E-3</v>
      </c>
      <c r="F1311" s="318">
        <f>E1311*(21/(21-1.5))</f>
        <v>8.2338721835173122E-3</v>
      </c>
      <c r="G1311" s="318">
        <f>_xlfn.VAR.S(C1291:C1311)</f>
        <v>5.8457316539441454E-5</v>
      </c>
      <c r="H1311" s="318">
        <f>G1311*(21/(21-1))</f>
        <v>6.1380182366413527E-5</v>
      </c>
      <c r="I1311" s="320">
        <f>(SUM(C1248:C1268)*1+SUM(C1269:C1289)*2+SUM(C1290:C1310)*3)/6</f>
        <v>2.7470701537770845E-2</v>
      </c>
      <c r="J1311" s="318">
        <f>IF(C1311*O1311&lt;&gt;0,C1311,0)</f>
        <v>0</v>
      </c>
      <c r="K1311" s="318" t="str">
        <f>IF(C1311*O1311=0,"",C1311)</f>
        <v/>
      </c>
      <c r="O1311" s="318">
        <f>IF(ISBLANK(L1311),0,1)</f>
        <v>0</v>
      </c>
      <c r="P1311" s="318">
        <f>IF(ISBLANK(M1311),0,1)</f>
        <v>0</v>
      </c>
      <c r="Q1311" s="318">
        <f>O1311+P1311</f>
        <v>0</v>
      </c>
      <c r="R1311" s="318">
        <f>SUM(Q1186:Q1311)</f>
        <v>4</v>
      </c>
      <c r="S1311" s="318">
        <f>R1311/$X$2</f>
        <v>0.17391304347826086</v>
      </c>
      <c r="T1311" s="318">
        <f>IF(S1311&gt;=$X$3,1,0)</f>
        <v>0</v>
      </c>
      <c r="U1311" s="318">
        <f>O1311*T1311+P1311*T1311</f>
        <v>0</v>
      </c>
    </row>
    <row r="1312" spans="1:21" s="318" customFormat="1" x14ac:dyDescent="0.2">
      <c r="A1312" s="322">
        <v>38450</v>
      </c>
      <c r="B1312" s="321">
        <v>264.20001200000002</v>
      </c>
      <c r="C1312" s="320">
        <f>LN(B1312/B1311)</f>
        <v>9.8462534219713157E-4</v>
      </c>
      <c r="D1312" s="320">
        <f>AVERAGE(C1292:C1312)</f>
        <v>1.86008424704954E-4</v>
      </c>
      <c r="E1312" s="318">
        <f>_xlfn.STDEV.S(C1292:C1312)</f>
        <v>7.6278636492739015E-3</v>
      </c>
      <c r="F1312" s="318">
        <f>E1312*(21/(21-1.5))</f>
        <v>8.2146223915257402E-3</v>
      </c>
      <c r="G1312" s="318">
        <f>_xlfn.VAR.S(C1292:C1312)</f>
        <v>5.818430385191416E-5</v>
      </c>
      <c r="H1312" s="318">
        <f>G1312*(21/(21-1))</f>
        <v>6.1093519044509866E-5</v>
      </c>
      <c r="I1312" s="320">
        <f>(SUM(C1249:C1269)*1+SUM(C1270:C1290)*2+SUM(C1291:C1311)*3)/6</f>
        <v>3.1341283150060739E-2</v>
      </c>
      <c r="J1312" s="318">
        <f>IF(C1312*O1312&lt;&gt;0,C1312,0)</f>
        <v>0</v>
      </c>
      <c r="K1312" s="318" t="str">
        <f>IF(C1312*O1312=0,"",C1312)</f>
        <v/>
      </c>
      <c r="O1312" s="318">
        <f>IF(ISBLANK(L1312),0,1)</f>
        <v>0</v>
      </c>
      <c r="P1312" s="318">
        <f>IF(ISBLANK(M1312),0,1)</f>
        <v>0</v>
      </c>
      <c r="Q1312" s="318">
        <f>O1312+P1312</f>
        <v>0</v>
      </c>
      <c r="R1312" s="318">
        <f>SUM(Q1187:Q1312)</f>
        <v>4</v>
      </c>
      <c r="S1312" s="318">
        <f>R1312/$X$2</f>
        <v>0.17391304347826086</v>
      </c>
      <c r="T1312" s="318">
        <f>IF(S1312&gt;=$X$3,1,0)</f>
        <v>0</v>
      </c>
      <c r="U1312" s="318">
        <f>O1312*T1312+P1312*T1312</f>
        <v>0</v>
      </c>
    </row>
    <row r="1313" spans="1:21" s="318" customFormat="1" x14ac:dyDescent="0.2">
      <c r="A1313" s="322">
        <v>38453</v>
      </c>
      <c r="B1313" s="321">
        <v>262.85000600000001</v>
      </c>
      <c r="C1313" s="320">
        <f>LN(B1313/B1312)</f>
        <v>-5.1228874161961596E-3</v>
      </c>
      <c r="D1313" s="320">
        <f>AVERAGE(C1293:C1313)</f>
        <v>1.4333678797926261E-4</v>
      </c>
      <c r="E1313" s="318">
        <f>_xlfn.STDEV.S(C1293:C1313)</f>
        <v>7.6562376050280222E-3</v>
      </c>
      <c r="F1313" s="318">
        <f>E1313*(21/(21-1.5))</f>
        <v>8.2451789592609473E-3</v>
      </c>
      <c r="G1313" s="318">
        <f>_xlfn.VAR.S(C1293:C1313)</f>
        <v>5.8617974264645228E-5</v>
      </c>
      <c r="H1313" s="318">
        <f>G1313*(21/(21-1))</f>
        <v>6.1548872977877487E-5</v>
      </c>
      <c r="I1313" s="320">
        <f>(SUM(C1250:C1270)*1+SUM(C1271:C1291)*2+SUM(C1292:C1312)*3)/6</f>
        <v>2.9723340877547327E-2</v>
      </c>
      <c r="J1313" s="318">
        <f>IF(C1313*O1313&lt;&gt;0,C1313,0)</f>
        <v>0</v>
      </c>
      <c r="K1313" s="318" t="str">
        <f>IF(C1313*O1313=0,"",C1313)</f>
        <v/>
      </c>
      <c r="O1313" s="318">
        <f>IF(ISBLANK(L1313),0,1)</f>
        <v>0</v>
      </c>
      <c r="P1313" s="318">
        <f>IF(ISBLANK(M1313),0,1)</f>
        <v>0</v>
      </c>
      <c r="Q1313" s="318">
        <f>O1313+P1313</f>
        <v>0</v>
      </c>
      <c r="R1313" s="318">
        <f>SUM(Q1188:Q1313)</f>
        <v>4</v>
      </c>
      <c r="S1313" s="318">
        <f>R1313/$X$2</f>
        <v>0.17391304347826086</v>
      </c>
      <c r="T1313" s="318">
        <f>IF(S1313&gt;=$X$3,1,0)</f>
        <v>0</v>
      </c>
      <c r="U1313" s="318">
        <f>O1313*T1313+P1313*T1313</f>
        <v>0</v>
      </c>
    </row>
    <row r="1314" spans="1:21" s="318" customFormat="1" x14ac:dyDescent="0.2">
      <c r="A1314" s="322">
        <v>38454</v>
      </c>
      <c r="B1314" s="321">
        <v>263.27999899999998</v>
      </c>
      <c r="C1314" s="320">
        <f>LN(B1314/B1313)</f>
        <v>1.6345507446826491E-3</v>
      </c>
      <c r="D1314" s="320">
        <f>AVERAGE(C1294:C1314)</f>
        <v>3.3942997760770462E-4</v>
      </c>
      <c r="E1314" s="318">
        <f>_xlfn.STDEV.S(C1294:C1314)</f>
        <v>7.6383110767898115E-3</v>
      </c>
      <c r="F1314" s="318">
        <f>E1314*(21/(21-1.5))</f>
        <v>8.2258734673121038E-3</v>
      </c>
      <c r="G1314" s="318">
        <f>_xlfn.VAR.S(C1294:C1314)</f>
        <v>5.834379610580993E-5</v>
      </c>
      <c r="H1314" s="318">
        <f>G1314*(21/(21-1))</f>
        <v>6.1260985911100433E-5</v>
      </c>
      <c r="I1314" s="320">
        <f>(SUM(C1251:C1271)*1+SUM(C1272:C1292)*2+SUM(C1293:C1313)*3)/6</f>
        <v>2.4344508711039322E-2</v>
      </c>
      <c r="J1314" s="318">
        <f>IF(C1314*O1314&lt;&gt;0,C1314,0)</f>
        <v>0</v>
      </c>
      <c r="K1314" s="318" t="str">
        <f>IF(C1314*O1314=0,"",C1314)</f>
        <v/>
      </c>
      <c r="O1314" s="318">
        <f>IF(ISBLANK(L1314),0,1)</f>
        <v>0</v>
      </c>
      <c r="P1314" s="318">
        <f>IF(ISBLANK(M1314),0,1)</f>
        <v>0</v>
      </c>
      <c r="Q1314" s="318">
        <f>O1314+P1314</f>
        <v>0</v>
      </c>
      <c r="R1314" s="318">
        <f>SUM(Q1189:Q1314)</f>
        <v>4</v>
      </c>
      <c r="S1314" s="318">
        <f>R1314/$X$2</f>
        <v>0.17391304347826086</v>
      </c>
      <c r="T1314" s="318">
        <f>IF(S1314&gt;=$X$3,1,0)</f>
        <v>0</v>
      </c>
      <c r="U1314" s="318">
        <f>O1314*T1314+P1314*T1314</f>
        <v>0</v>
      </c>
    </row>
    <row r="1315" spans="1:21" s="318" customFormat="1" x14ac:dyDescent="0.2">
      <c r="A1315" s="322">
        <v>38455</v>
      </c>
      <c r="B1315" s="321">
        <v>263.72000100000002</v>
      </c>
      <c r="C1315" s="320">
        <f>LN(B1315/B1314)</f>
        <v>1.6698372001526429E-3</v>
      </c>
      <c r="D1315" s="320">
        <f>AVERAGE(C1295:C1315)</f>
        <v>9.5753814823840036E-4</v>
      </c>
      <c r="E1315" s="318">
        <f>_xlfn.STDEV.S(C1295:C1315)</f>
        <v>7.1585730210311088E-3</v>
      </c>
      <c r="F1315" s="318">
        <f>E1315*(21/(21-1.5))</f>
        <v>7.7092324841873472E-3</v>
      </c>
      <c r="G1315" s="318">
        <f>_xlfn.VAR.S(C1295:C1315)</f>
        <v>5.1245167697434459E-5</v>
      </c>
      <c r="H1315" s="318">
        <f>G1315*(21/(21-1))</f>
        <v>5.3807426082306185E-5</v>
      </c>
      <c r="I1315" s="320">
        <f>(SUM(C1252:C1272)*1+SUM(C1273:C1293)*2+SUM(C1294:C1314)*3)/6</f>
        <v>2.5769395166883171E-2</v>
      </c>
      <c r="J1315" s="318">
        <f>IF(C1315*O1315&lt;&gt;0,C1315,0)</f>
        <v>0</v>
      </c>
      <c r="K1315" s="318" t="str">
        <f>IF(C1315*O1315=0,"",C1315)</f>
        <v/>
      </c>
      <c r="O1315" s="318">
        <f>IF(ISBLANK(L1315),0,1)</f>
        <v>0</v>
      </c>
      <c r="P1315" s="318">
        <f>IF(ISBLANK(M1315),0,1)</f>
        <v>0</v>
      </c>
      <c r="Q1315" s="318">
        <f>O1315+P1315</f>
        <v>0</v>
      </c>
      <c r="R1315" s="318">
        <f>SUM(Q1190:Q1315)</f>
        <v>4</v>
      </c>
      <c r="S1315" s="318">
        <f>R1315/$X$2</f>
        <v>0.17391304347826086</v>
      </c>
      <c r="T1315" s="318">
        <f>IF(S1315&gt;=$X$3,1,0)</f>
        <v>0</v>
      </c>
      <c r="U1315" s="318">
        <f>O1315*T1315+P1315*T1315</f>
        <v>0</v>
      </c>
    </row>
    <row r="1316" spans="1:21" s="318" customFormat="1" x14ac:dyDescent="0.2">
      <c r="A1316" s="322">
        <v>38456</v>
      </c>
      <c r="B1316" s="321">
        <v>262.73998999999998</v>
      </c>
      <c r="C1316" s="320">
        <f>LN(B1316/B1315)</f>
        <v>-3.7230260560782661E-3</v>
      </c>
      <c r="D1316" s="320">
        <f>AVERAGE(C1296:C1316)</f>
        <v>6.330935553011906E-4</v>
      </c>
      <c r="E1316" s="318">
        <f>_xlfn.STDEV.S(C1296:C1316)</f>
        <v>7.2112820205171577E-3</v>
      </c>
      <c r="F1316" s="318">
        <f>E1316*(21/(21-1.5))</f>
        <v>7.7659960220954E-3</v>
      </c>
      <c r="G1316" s="318">
        <f>_xlfn.VAR.S(C1296:C1316)</f>
        <v>5.2002588379434016E-5</v>
      </c>
      <c r="H1316" s="318">
        <f>G1316*(21/(21-1))</f>
        <v>5.4602717798405719E-5</v>
      </c>
      <c r="I1316" s="320">
        <f>(SUM(C1253:C1273)*1+SUM(C1274:C1294)*2+SUM(C1295:C1315)*3)/6</f>
        <v>2.9154721953342972E-2</v>
      </c>
      <c r="J1316" s="318">
        <f>IF(C1316*O1316&lt;&gt;0,C1316,0)</f>
        <v>0</v>
      </c>
      <c r="K1316" s="318" t="str">
        <f>IF(C1316*O1316=0,"",C1316)</f>
        <v/>
      </c>
      <c r="O1316" s="318">
        <f>IF(ISBLANK(L1316),0,1)</f>
        <v>0</v>
      </c>
      <c r="P1316" s="318">
        <f>IF(ISBLANK(M1316),0,1)</f>
        <v>0</v>
      </c>
      <c r="Q1316" s="318">
        <f>O1316+P1316</f>
        <v>0</v>
      </c>
      <c r="R1316" s="318">
        <f>SUM(Q1191:Q1316)</f>
        <v>4</v>
      </c>
      <c r="S1316" s="318">
        <f>R1316/$X$2</f>
        <v>0.17391304347826086</v>
      </c>
      <c r="T1316" s="318">
        <f>IF(S1316&gt;=$X$3,1,0)</f>
        <v>0</v>
      </c>
      <c r="U1316" s="318">
        <f>O1316*T1316+P1316*T1316</f>
        <v>0</v>
      </c>
    </row>
    <row r="1317" spans="1:21" s="318" customFormat="1" x14ac:dyDescent="0.2">
      <c r="A1317" s="322">
        <v>38457</v>
      </c>
      <c r="B1317" s="321">
        <v>257.23998999999998</v>
      </c>
      <c r="C1317" s="320">
        <f>LN(B1317/B1316)</f>
        <v>-2.1155449588462761E-2</v>
      </c>
      <c r="D1317" s="320">
        <f>AVERAGE(C1297:C1317)</f>
        <v>-2.5293404549959895E-4</v>
      </c>
      <c r="E1317" s="318">
        <f>_xlfn.STDEV.S(C1297:C1317)</f>
        <v>8.6260696291315768E-3</v>
      </c>
      <c r="F1317" s="318">
        <f>E1317*(21/(21-1.5))</f>
        <v>9.2896134467570831E-3</v>
      </c>
      <c r="G1317" s="318">
        <f>_xlfn.VAR.S(C1297:C1317)</f>
        <v>7.4409077246626168E-5</v>
      </c>
      <c r="H1317" s="318">
        <f>G1317*(21/(21-1))</f>
        <v>7.8129531108957483E-5</v>
      </c>
      <c r="I1317" s="320">
        <f>(SUM(C1254:C1274)*1+SUM(C1275:C1295)*2+SUM(C1296:C1316)*3)/6</f>
        <v>2.692887259135758E-2</v>
      </c>
      <c r="J1317" s="318">
        <f>IF(C1317*O1317&lt;&gt;0,C1317,0)</f>
        <v>0</v>
      </c>
      <c r="K1317" s="318" t="str">
        <f>IF(C1317*O1317=0,"",C1317)</f>
        <v/>
      </c>
      <c r="O1317" s="318">
        <f>IF(ISBLANK(L1317),0,1)</f>
        <v>0</v>
      </c>
      <c r="P1317" s="318">
        <f>IF(ISBLANK(M1317),0,1)</f>
        <v>0</v>
      </c>
      <c r="Q1317" s="318">
        <f>O1317+P1317</f>
        <v>0</v>
      </c>
      <c r="R1317" s="318">
        <f>SUM(Q1192:Q1317)</f>
        <v>4</v>
      </c>
      <c r="S1317" s="318">
        <f>R1317/$X$2</f>
        <v>0.17391304347826086</v>
      </c>
      <c r="T1317" s="318">
        <f>IF(S1317&gt;=$X$3,1,0)</f>
        <v>0</v>
      </c>
      <c r="U1317" s="318">
        <f>O1317*T1317+P1317*T1317</f>
        <v>0</v>
      </c>
    </row>
    <row r="1318" spans="1:21" s="318" customFormat="1" x14ac:dyDescent="0.2">
      <c r="A1318" s="322">
        <v>38460</v>
      </c>
      <c r="B1318" s="321">
        <v>249.429993</v>
      </c>
      <c r="C1318" s="320">
        <f>LN(B1318/B1317)</f>
        <v>-3.0831175751750498E-2</v>
      </c>
      <c r="D1318" s="320">
        <f>AVERAGE(C1298:C1318)</f>
        <v>-1.9195396676041181E-3</v>
      </c>
      <c r="E1318" s="318">
        <f>_xlfn.STDEV.S(C1298:C1318)</f>
        <v>1.0828990579123812E-2</v>
      </c>
      <c r="F1318" s="318">
        <f>E1318*(21/(21-1.5))</f>
        <v>1.1661989854441028E-2</v>
      </c>
      <c r="G1318" s="318">
        <f>_xlfn.VAR.S(C1298:C1318)</f>
        <v>1.1726703696275226E-4</v>
      </c>
      <c r="H1318" s="318">
        <f>G1318*(21/(21-1))</f>
        <v>1.2313038881088989E-4</v>
      </c>
      <c r="I1318" s="320">
        <f>(SUM(C1255:C1275)*1+SUM(C1276:C1296)*2+SUM(C1297:C1317)*3)/6</f>
        <v>1.4249591691449228E-2</v>
      </c>
      <c r="J1318" s="318">
        <f>IF(C1318*O1318&lt;&gt;0,C1318,0)</f>
        <v>-3.0831175751750498E-2</v>
      </c>
      <c r="K1318" s="318">
        <f>IF(C1318*O1318=0,"",C1318)</f>
        <v>-3.0831175751750498E-2</v>
      </c>
      <c r="L1318" s="326" t="s">
        <v>64</v>
      </c>
      <c r="M1318" s="326"/>
      <c r="O1318" s="318">
        <f>IF(ISBLANK(L1318),0,1)</f>
        <v>1</v>
      </c>
      <c r="P1318" s="318">
        <f>IF(ISBLANK(M1318),0,1)</f>
        <v>0</v>
      </c>
      <c r="Q1318" s="318">
        <f>O1318+P1318</f>
        <v>1</v>
      </c>
      <c r="R1318" s="318">
        <f>SUM(Q1193:Q1318)</f>
        <v>5</v>
      </c>
      <c r="S1318" s="318">
        <f>R1318/$X$2</f>
        <v>0.21739130434782608</v>
      </c>
      <c r="T1318" s="318">
        <f>IF(S1318&gt;=$X$3,1,0)</f>
        <v>0</v>
      </c>
      <c r="U1318" s="318">
        <f>O1318*T1318+P1318*T1318</f>
        <v>0</v>
      </c>
    </row>
    <row r="1319" spans="1:21" s="318" customFormat="1" x14ac:dyDescent="0.2">
      <c r="A1319" s="322">
        <v>38461</v>
      </c>
      <c r="B1319" s="321">
        <v>251.41000399999999</v>
      </c>
      <c r="C1319" s="320">
        <f>LN(B1319/B1318)</f>
        <v>7.9068018820256762E-3</v>
      </c>
      <c r="D1319" s="320">
        <f>AVERAGE(C1299:C1319)</f>
        <v>-1.1323449881841935E-3</v>
      </c>
      <c r="E1319" s="318">
        <f>_xlfn.STDEV.S(C1299:C1319)</f>
        <v>1.0917717055823797E-2</v>
      </c>
      <c r="F1319" s="318">
        <f>E1319*(21/(21-1.5))</f>
        <v>1.1757541444733319E-2</v>
      </c>
      <c r="G1319" s="318">
        <f>_xlfn.VAR.S(C1299:C1319)</f>
        <v>1.1919654571102586E-4</v>
      </c>
      <c r="H1319" s="318">
        <f>G1319*(21/(21-1))</f>
        <v>1.2515637299657717E-4</v>
      </c>
      <c r="I1319" s="320">
        <f>(SUM(C1256:C1276)*1+SUM(C1277:C1297)*2+SUM(C1298:C1318)*3)/6</f>
        <v>-3.2373443635975718E-3</v>
      </c>
      <c r="J1319" s="318">
        <f>IF(C1319*O1319&lt;&gt;0,C1319,0)</f>
        <v>0</v>
      </c>
      <c r="K1319" s="318" t="str">
        <f>IF(C1319*O1319=0,"",C1319)</f>
        <v/>
      </c>
      <c r="O1319" s="318">
        <f>IF(ISBLANK(L1319),0,1)</f>
        <v>0</v>
      </c>
      <c r="P1319" s="318">
        <f>IF(ISBLANK(M1319),0,1)</f>
        <v>0</v>
      </c>
      <c r="Q1319" s="318">
        <f>O1319+P1319</f>
        <v>0</v>
      </c>
      <c r="R1319" s="318">
        <f>SUM(Q1194:Q1319)</f>
        <v>5</v>
      </c>
      <c r="S1319" s="318">
        <f>R1319/$X$2</f>
        <v>0.21739130434782608</v>
      </c>
      <c r="T1319" s="318">
        <f>IF(S1319&gt;=$X$3,1,0)</f>
        <v>0</v>
      </c>
      <c r="U1319" s="318">
        <f>O1319*T1319+P1319*T1319</f>
        <v>0</v>
      </c>
    </row>
    <row r="1320" spans="1:21" s="318" customFormat="1" x14ac:dyDescent="0.2">
      <c r="A1320" s="322">
        <v>38462</v>
      </c>
      <c r="B1320" s="321">
        <v>252.08000200000001</v>
      </c>
      <c r="C1320" s="320">
        <f>LN(B1320/B1319)</f>
        <v>2.6614168602745875E-3</v>
      </c>
      <c r="D1320" s="320">
        <f>AVERAGE(C1300:C1320)</f>
        <v>-1.7907190970701391E-3</v>
      </c>
      <c r="E1320" s="318">
        <f>_xlfn.STDEV.S(C1300:C1320)</f>
        <v>1.019502333039409E-2</v>
      </c>
      <c r="F1320" s="318">
        <f>E1320*(21/(21-1.5))</f>
        <v>1.0979255894270557E-2</v>
      </c>
      <c r="G1320" s="318">
        <f>_xlfn.VAR.S(C1300:C1320)</f>
        <v>1.0393850070727979E-4</v>
      </c>
      <c r="H1320" s="318">
        <f>G1320*(21/(21-1))</f>
        <v>1.0913542574264378E-4</v>
      </c>
      <c r="I1320" s="320">
        <f>(SUM(C1257:C1277)*1+SUM(C1278:C1298)*2+SUM(C1299:C1319)*3)/6</f>
        <v>-3.9561832434293481E-4</v>
      </c>
      <c r="J1320" s="318">
        <f>IF(C1320*O1320&lt;&gt;0,C1320,0)</f>
        <v>0</v>
      </c>
      <c r="K1320" s="318" t="str">
        <f>IF(C1320*O1320=0,"",C1320)</f>
        <v/>
      </c>
      <c r="O1320" s="318">
        <f>IF(ISBLANK(L1320),0,1)</f>
        <v>0</v>
      </c>
      <c r="P1320" s="318">
        <f>IF(ISBLANK(M1320),0,1)</f>
        <v>0</v>
      </c>
      <c r="Q1320" s="318">
        <f>O1320+P1320</f>
        <v>0</v>
      </c>
      <c r="R1320" s="318">
        <f>SUM(Q1195:Q1320)</f>
        <v>5</v>
      </c>
      <c r="S1320" s="318">
        <f>R1320/$X$2</f>
        <v>0.21739130434782608</v>
      </c>
      <c r="T1320" s="318">
        <f>IF(S1320&gt;=$X$3,1,0)</f>
        <v>0</v>
      </c>
      <c r="U1320" s="318">
        <f>O1320*T1320+P1320*T1320</f>
        <v>0</v>
      </c>
    </row>
    <row r="1321" spans="1:21" s="318" customFormat="1" x14ac:dyDescent="0.2">
      <c r="A1321" s="322">
        <v>38463</v>
      </c>
      <c r="B1321" s="321">
        <v>252.86999499999999</v>
      </c>
      <c r="C1321" s="320">
        <f>LN(B1321/B1320)</f>
        <v>3.1289975214858958E-3</v>
      </c>
      <c r="D1321" s="320">
        <f>AVERAGE(C1301:C1321)</f>
        <v>-1.5579582138261696E-3</v>
      </c>
      <c r="E1321" s="318">
        <f>_xlfn.STDEV.S(C1301:C1321)</f>
        <v>1.0251426457433226E-2</v>
      </c>
      <c r="F1321" s="318">
        <f>E1321*(21/(21-1.5))</f>
        <v>1.1039997723389627E-2</v>
      </c>
      <c r="G1321" s="318">
        <f>_xlfn.VAR.S(C1301:C1321)</f>
        <v>1.0509174441216195E-4</v>
      </c>
      <c r="H1321" s="318">
        <f>G1321*(21/(21-1))</f>
        <v>1.1034633163277005E-4</v>
      </c>
      <c r="I1321" s="320">
        <f>(SUM(C1258:C1278)*1+SUM(C1279:C1299)*2+SUM(C1300:C1320)*3)/6</f>
        <v>-1.0009434642605231E-3</v>
      </c>
      <c r="J1321" s="318">
        <f>IF(C1321*O1321&lt;&gt;0,C1321,0)</f>
        <v>0</v>
      </c>
      <c r="K1321" s="318" t="str">
        <f>IF(C1321*O1321=0,"",C1321)</f>
        <v/>
      </c>
      <c r="O1321" s="318">
        <f>IF(ISBLANK(L1321),0,1)</f>
        <v>0</v>
      </c>
      <c r="P1321" s="318">
        <f>IF(ISBLANK(M1321),0,1)</f>
        <v>0</v>
      </c>
      <c r="Q1321" s="318">
        <f>O1321+P1321</f>
        <v>0</v>
      </c>
      <c r="R1321" s="318">
        <f>SUM(Q1196:Q1321)</f>
        <v>5</v>
      </c>
      <c r="S1321" s="318">
        <f>R1321/$X$2</f>
        <v>0.21739130434782608</v>
      </c>
      <c r="T1321" s="318">
        <f>IF(S1321&gt;=$X$3,1,0)</f>
        <v>0</v>
      </c>
      <c r="U1321" s="318">
        <f>O1321*T1321+P1321*T1321</f>
        <v>0</v>
      </c>
    </row>
    <row r="1322" spans="1:21" s="318" customFormat="1" x14ac:dyDescent="0.2">
      <c r="A1322" s="322">
        <v>38464</v>
      </c>
      <c r="B1322" s="321">
        <v>255.070007</v>
      </c>
      <c r="C1322" s="320">
        <f>LN(B1322/B1321)</f>
        <v>8.6625418303775212E-3</v>
      </c>
      <c r="D1322" s="320">
        <f>AVERAGE(C1302:C1322)</f>
        <v>-1.0651967835742357E-3</v>
      </c>
      <c r="E1322" s="318">
        <f>_xlfn.STDEV.S(C1302:C1322)</f>
        <v>1.0490896447227368E-2</v>
      </c>
      <c r="F1322" s="318">
        <f>E1322*(21/(21-1.5))</f>
        <v>1.1297888481629471E-2</v>
      </c>
      <c r="G1322" s="318">
        <f>_xlfn.VAR.S(C1302:C1322)</f>
        <v>1.1005890826644782E-4</v>
      </c>
      <c r="H1322" s="318">
        <f>G1322*(21/(21-1))</f>
        <v>1.1556185367977021E-4</v>
      </c>
      <c r="I1322" s="320">
        <f>(SUM(C1259:C1279)*1+SUM(C1280:C1300)*2+SUM(C1301:C1321)*3)/6</f>
        <v>-2.3610664134975554E-4</v>
      </c>
      <c r="J1322" s="318">
        <f>IF(C1322*O1322&lt;&gt;0,C1322,0)</f>
        <v>8.6625418303775212E-3</v>
      </c>
      <c r="K1322" s="318">
        <f>IF(C1322*O1322=0,"",C1322)</f>
        <v>8.6625418303775212E-3</v>
      </c>
      <c r="L1322" s="326" t="s">
        <v>169</v>
      </c>
      <c r="M1322" s="326"/>
      <c r="O1322" s="318">
        <f>IF(ISBLANK(L1322),0,1)</f>
        <v>1</v>
      </c>
      <c r="P1322" s="318">
        <f>IF(ISBLANK(M1322),0,1)</f>
        <v>0</v>
      </c>
      <c r="Q1322" s="318">
        <f>O1322+P1322</f>
        <v>1</v>
      </c>
      <c r="R1322" s="318">
        <f>SUM(Q1197:Q1322)</f>
        <v>6</v>
      </c>
      <c r="S1322" s="318">
        <f>R1322/$X$2</f>
        <v>0.2608695652173913</v>
      </c>
      <c r="T1322" s="318">
        <f>IF(S1322&gt;=$X$3,1,0)</f>
        <v>0</v>
      </c>
      <c r="U1322" s="318">
        <f>O1322*T1322+P1322*T1322</f>
        <v>0</v>
      </c>
    </row>
    <row r="1323" spans="1:21" s="318" customFormat="1" x14ac:dyDescent="0.2">
      <c r="A1323" s="322">
        <v>38467</v>
      </c>
      <c r="B1323" s="321">
        <v>256.32000699999998</v>
      </c>
      <c r="C1323" s="320">
        <f>LN(B1323/B1322)</f>
        <v>4.8886464547349892E-3</v>
      </c>
      <c r="D1323" s="320">
        <f>AVERAGE(C1303:C1323)</f>
        <v>-6.6048701771599628E-4</v>
      </c>
      <c r="E1323" s="318">
        <f>_xlfn.STDEV.S(C1303:C1323)</f>
        <v>1.0551562644830616E-2</v>
      </c>
      <c r="F1323" s="318">
        <f>E1323*(21/(21-1.5))</f>
        <v>1.1363221309817586E-2</v>
      </c>
      <c r="G1323" s="318">
        <f>_xlfn.VAR.S(C1303:C1323)</f>
        <v>1.1133547424778487E-4</v>
      </c>
      <c r="H1323" s="318">
        <f>G1323*(21/(21-1))</f>
        <v>1.1690224796017412E-4</v>
      </c>
      <c r="I1323" s="320">
        <f>(SUM(C1260:C1280)*1+SUM(C1281:C1301)*2+SUM(C1302:C1322)*3)/6</f>
        <v>7.7442770416792329E-3</v>
      </c>
      <c r="J1323" s="318">
        <f>IF(C1323*O1323&lt;&gt;0,C1323,0)</f>
        <v>0</v>
      </c>
      <c r="K1323" s="318" t="str">
        <f>IF(C1323*O1323=0,"",C1323)</f>
        <v/>
      </c>
      <c r="O1323" s="318">
        <f>IF(ISBLANK(L1323),0,1)</f>
        <v>0</v>
      </c>
      <c r="P1323" s="318">
        <f>IF(ISBLANK(M1323),0,1)</f>
        <v>0</v>
      </c>
      <c r="Q1323" s="318">
        <f>O1323+P1323</f>
        <v>0</v>
      </c>
      <c r="R1323" s="318">
        <f>SUM(Q1198:Q1323)</f>
        <v>6</v>
      </c>
      <c r="S1323" s="318">
        <f>R1323/$X$2</f>
        <v>0.2608695652173913</v>
      </c>
      <c r="T1323" s="318">
        <f>IF(S1323&gt;=$X$3,1,0)</f>
        <v>0</v>
      </c>
      <c r="U1323" s="318">
        <f>O1323*T1323+P1323*T1323</f>
        <v>0</v>
      </c>
    </row>
    <row r="1324" spans="1:21" s="318" customFormat="1" x14ac:dyDescent="0.2">
      <c r="A1324" s="322">
        <v>38468</v>
      </c>
      <c r="B1324" s="321">
        <v>252.88999899999999</v>
      </c>
      <c r="C1324" s="320">
        <f>LN(B1324/B1323)</f>
        <v>-1.3472083570434694E-2</v>
      </c>
      <c r="D1324" s="320">
        <f>AVERAGE(C1304:C1324)</f>
        <v>-6.3966828399440658E-4</v>
      </c>
      <c r="E1324" s="318">
        <f>_xlfn.STDEV.S(C1304:C1324)</f>
        <v>1.0524511755765386E-2</v>
      </c>
      <c r="F1324" s="318">
        <f>E1324*(21/(21-1.5))</f>
        <v>1.1334089583131954E-2</v>
      </c>
      <c r="G1324" s="318">
        <f>_xlfn.VAR.S(C1304:C1324)</f>
        <v>1.1076534769724383E-4</v>
      </c>
      <c r="H1324" s="318">
        <f>G1324*(21/(21-1))</f>
        <v>1.1630361508210602E-4</v>
      </c>
      <c r="I1324" s="320">
        <f>(SUM(C1261:C1281)*1+SUM(C1282:C1302)*2+SUM(C1303:C1323)*3)/6</f>
        <v>8.795939309022319E-3</v>
      </c>
      <c r="J1324" s="318">
        <f>IF(C1324*O1324&lt;&gt;0,C1324,0)</f>
        <v>0</v>
      </c>
      <c r="K1324" s="318" t="str">
        <f>IF(C1324*O1324=0,"",C1324)</f>
        <v/>
      </c>
      <c r="O1324" s="318">
        <f>IF(ISBLANK(L1324),0,1)</f>
        <v>0</v>
      </c>
      <c r="P1324" s="318">
        <f>IF(ISBLANK(M1324),0,1)</f>
        <v>0</v>
      </c>
      <c r="Q1324" s="318">
        <f>O1324+P1324</f>
        <v>0</v>
      </c>
      <c r="R1324" s="318">
        <f>SUM(Q1199:Q1324)</f>
        <v>6</v>
      </c>
      <c r="S1324" s="318">
        <f>R1324/$X$2</f>
        <v>0.2608695652173913</v>
      </c>
      <c r="T1324" s="318">
        <f>IF(S1324&gt;=$X$3,1,0)</f>
        <v>0</v>
      </c>
      <c r="U1324" s="318">
        <f>O1324*T1324+P1324*T1324</f>
        <v>0</v>
      </c>
    </row>
    <row r="1325" spans="1:21" s="318" customFormat="1" x14ac:dyDescent="0.2">
      <c r="A1325" s="322">
        <v>38469</v>
      </c>
      <c r="B1325" s="321">
        <v>245.83999600000001</v>
      </c>
      <c r="C1325" s="320">
        <f>LN(B1325/B1324)</f>
        <v>-2.8273706067688264E-2</v>
      </c>
      <c r="D1325" s="320">
        <f>AVERAGE(C1305:C1325)</f>
        <v>-1.9246856785686463E-3</v>
      </c>
      <c r="E1325" s="318">
        <f>_xlfn.STDEV.S(C1305:C1325)</f>
        <v>1.2132290711928196E-2</v>
      </c>
      <c r="F1325" s="318">
        <f>E1325*(21/(21-1.5))</f>
        <v>1.3065543843614979E-2</v>
      </c>
      <c r="G1325" s="318">
        <f>_xlfn.VAR.S(C1305:C1325)</f>
        <v>1.4719247791873915E-4</v>
      </c>
      <c r="H1325" s="318">
        <f>G1325*(21/(21-1))</f>
        <v>1.5455210181467612E-4</v>
      </c>
      <c r="I1325" s="320">
        <f>(SUM(C1262:C1282)*1+SUM(C1283:C1303)*2+SUM(C1304:C1324)*3)/6</f>
        <v>5.9103547957338777E-3</v>
      </c>
      <c r="J1325" s="318">
        <f>IF(C1325*O1325&lt;&gt;0,C1325,0)</f>
        <v>0</v>
      </c>
      <c r="K1325" s="318" t="str">
        <f>IF(C1325*O1325=0,"",C1325)</f>
        <v/>
      </c>
      <c r="O1325" s="318">
        <f>IF(ISBLANK(L1325),0,1)</f>
        <v>0</v>
      </c>
      <c r="P1325" s="318">
        <f>IF(ISBLANK(M1325),0,1)</f>
        <v>0</v>
      </c>
      <c r="Q1325" s="318">
        <f>O1325+P1325</f>
        <v>0</v>
      </c>
      <c r="R1325" s="318">
        <f>SUM(Q1200:Q1325)</f>
        <v>6</v>
      </c>
      <c r="S1325" s="318">
        <f>R1325/$X$2</f>
        <v>0.2608695652173913</v>
      </c>
      <c r="T1325" s="318">
        <f>IF(S1325&gt;=$X$3,1,0)</f>
        <v>0</v>
      </c>
      <c r="U1325" s="318">
        <f>O1325*T1325+P1325*T1325</f>
        <v>0</v>
      </c>
    </row>
    <row r="1326" spans="1:21" s="318" customFormat="1" x14ac:dyDescent="0.2">
      <c r="A1326" s="322">
        <v>38470</v>
      </c>
      <c r="B1326" s="321">
        <v>242.69000199999999</v>
      </c>
      <c r="C1326" s="320">
        <f>LN(B1326/B1325)</f>
        <v>-1.2895984558272752E-2</v>
      </c>
      <c r="D1326" s="320">
        <f>AVERAGE(C1306:C1326)</f>
        <v>-2.0920884210591829E-3</v>
      </c>
      <c r="E1326" s="318">
        <f>_xlfn.STDEV.S(C1306:C1326)</f>
        <v>1.2263851130329287E-2</v>
      </c>
      <c r="F1326" s="318">
        <f>E1326*(21/(21-1.5))</f>
        <v>1.320722429420077E-2</v>
      </c>
      <c r="G1326" s="318">
        <f>_xlfn.VAR.S(C1306:C1326)</f>
        <v>1.5040204454687894E-4</v>
      </c>
      <c r="H1326" s="318">
        <f>G1326*(21/(21-1))</f>
        <v>1.5792214677422289E-4</v>
      </c>
      <c r="I1326" s="320">
        <f>(SUM(C1263:C1283)*1+SUM(C1284:C1304)*2+SUM(C1305:C1325)*3)/6</f>
        <v>-9.7672696867993503E-3</v>
      </c>
      <c r="J1326" s="318">
        <f>IF(C1326*O1326&lt;&gt;0,C1326,0)</f>
        <v>0</v>
      </c>
      <c r="K1326" s="318" t="str">
        <f>IF(C1326*O1326=0,"",C1326)</f>
        <v/>
      </c>
      <c r="O1326" s="318">
        <f>IF(ISBLANK(L1326),0,1)</f>
        <v>0</v>
      </c>
      <c r="P1326" s="318">
        <f>IF(ISBLANK(M1326),0,1)</f>
        <v>0</v>
      </c>
      <c r="Q1326" s="318">
        <f>O1326+P1326</f>
        <v>0</v>
      </c>
      <c r="R1326" s="318">
        <f>SUM(Q1201:Q1326)</f>
        <v>6</v>
      </c>
      <c r="S1326" s="318">
        <f>R1326/$X$2</f>
        <v>0.2608695652173913</v>
      </c>
      <c r="T1326" s="318">
        <f>IF(S1326&gt;=$X$3,1,0)</f>
        <v>0</v>
      </c>
      <c r="U1326" s="318">
        <f>O1326*T1326+P1326*T1326</f>
        <v>0</v>
      </c>
    </row>
    <row r="1327" spans="1:21" s="318" customFormat="1" x14ac:dyDescent="0.2">
      <c r="A1327" s="322">
        <v>38471</v>
      </c>
      <c r="B1327" s="321">
        <v>243.529999</v>
      </c>
      <c r="C1327" s="320">
        <f>LN(B1327/B1326)</f>
        <v>3.4552171196824432E-3</v>
      </c>
      <c r="D1327" s="320">
        <f>AVERAGE(C1307:C1327)</f>
        <v>-2.4281618643373888E-3</v>
      </c>
      <c r="E1327" s="318">
        <f>_xlfn.STDEV.S(C1307:C1327)</f>
        <v>1.1994914438719324E-2</v>
      </c>
      <c r="F1327" s="318">
        <f>E1327*(21/(21-1.5))</f>
        <v>1.2917600164774655E-2</v>
      </c>
      <c r="G1327" s="318">
        <f>_xlfn.VAR.S(C1307:C1327)</f>
        <v>1.4387797239219733E-4</v>
      </c>
      <c r="H1327" s="318">
        <f>G1327*(21/(21-1))</f>
        <v>1.5107187101180719E-4</v>
      </c>
      <c r="I1327" s="320">
        <f>(SUM(C1264:C1284)*1+SUM(C1285:C1305)*2+SUM(C1306:C1326)*3)/6</f>
        <v>-1.6594120485217773E-2</v>
      </c>
      <c r="J1327" s="318">
        <f>IF(C1327*O1327&lt;&gt;0,C1327,0)</f>
        <v>0</v>
      </c>
      <c r="K1327" s="318" t="str">
        <f>IF(C1327*O1327=0,"",C1327)</f>
        <v/>
      </c>
      <c r="O1327" s="318">
        <f>IF(ISBLANK(L1327),0,1)</f>
        <v>0</v>
      </c>
      <c r="P1327" s="318">
        <f>IF(ISBLANK(M1327),0,1)</f>
        <v>0</v>
      </c>
      <c r="Q1327" s="318">
        <f>O1327+P1327</f>
        <v>0</v>
      </c>
      <c r="R1327" s="318">
        <f>SUM(Q1202:Q1327)</f>
        <v>6</v>
      </c>
      <c r="S1327" s="318">
        <f>R1327/$X$2</f>
        <v>0.2608695652173913</v>
      </c>
      <c r="T1327" s="318">
        <f>IF(S1327&gt;=$X$3,1,0)</f>
        <v>0</v>
      </c>
      <c r="U1327" s="318">
        <f>O1327*T1327+P1327*T1327</f>
        <v>0</v>
      </c>
    </row>
    <row r="1328" spans="1:21" s="318" customFormat="1" x14ac:dyDescent="0.2">
      <c r="A1328" s="322">
        <v>38474</v>
      </c>
      <c r="B1328" s="321">
        <v>245.16999799999999</v>
      </c>
      <c r="C1328" s="320">
        <f>LN(B1328/B1327)</f>
        <v>6.7117052035224273E-3</v>
      </c>
      <c r="D1328" s="320">
        <f>AVERAGE(C1308:C1328)</f>
        <v>-2.4953363709205611E-3</v>
      </c>
      <c r="E1328" s="318">
        <f>_xlfn.STDEV.S(C1308:C1328)</f>
        <v>1.193668324510521E-2</v>
      </c>
      <c r="F1328" s="318">
        <f>E1328*(21/(21-1.5))</f>
        <v>1.2854889648574841E-2</v>
      </c>
      <c r="G1328" s="318">
        <f>_xlfn.VAR.S(C1308:C1328)</f>
        <v>1.4248440689397545E-4</v>
      </c>
      <c r="H1328" s="318">
        <f>G1328*(21/(21-1))</f>
        <v>1.4960862723867422E-4</v>
      </c>
      <c r="I1328" s="320">
        <f>(SUM(C1265:C1285)*1+SUM(C1286:C1306)*2+SUM(C1307:C1327)*3)/6</f>
        <v>-1.8272728930700668E-2</v>
      </c>
      <c r="J1328" s="318">
        <f>IF(C1328*O1328&lt;&gt;0,C1328,0)</f>
        <v>0</v>
      </c>
      <c r="K1328" s="318" t="str">
        <f>IF(C1328*O1328=0,"",C1328)</f>
        <v/>
      </c>
      <c r="O1328" s="318">
        <f>IF(ISBLANK(L1328),0,1)</f>
        <v>0</v>
      </c>
      <c r="P1328" s="318">
        <f>IF(ISBLANK(M1328),0,1)</f>
        <v>0</v>
      </c>
      <c r="Q1328" s="318">
        <f>O1328+P1328</f>
        <v>0</v>
      </c>
      <c r="R1328" s="318">
        <f>SUM(Q1203:Q1328)</f>
        <v>6</v>
      </c>
      <c r="S1328" s="318">
        <f>R1328/$X$2</f>
        <v>0.2608695652173913</v>
      </c>
      <c r="T1328" s="318">
        <f>IF(S1328&gt;=$X$3,1,0)</f>
        <v>0</v>
      </c>
      <c r="U1328" s="318">
        <f>O1328*T1328+P1328*T1328</f>
        <v>0</v>
      </c>
    </row>
    <row r="1329" spans="1:21" s="318" customFormat="1" x14ac:dyDescent="0.2">
      <c r="A1329" s="322">
        <v>38475</v>
      </c>
      <c r="B1329" s="321">
        <v>246.36000100000001</v>
      </c>
      <c r="C1329" s="320">
        <f>LN(B1329/B1328)</f>
        <v>4.8420455615269904E-3</v>
      </c>
      <c r="D1329" s="320">
        <f>AVERAGE(C1309:C1329)</f>
        <v>-2.7215079805801923E-3</v>
      </c>
      <c r="E1329" s="318">
        <f>_xlfn.STDEV.S(C1309:C1329)</f>
        <v>1.1739582321785215E-2</v>
      </c>
      <c r="F1329" s="318">
        <f>E1329*(21/(21-1.5))</f>
        <v>1.2642627115768692E-2</v>
      </c>
      <c r="G1329" s="318">
        <f>_xlfn.VAR.S(C1309:C1329)</f>
        <v>1.3781779308997194E-4</v>
      </c>
      <c r="H1329" s="318">
        <f>G1329*(21/(21-1))</f>
        <v>1.4470868274447054E-4</v>
      </c>
      <c r="I1329" s="320">
        <f>(SUM(C1266:C1286)*1+SUM(C1287:C1307)*2+SUM(C1308:C1328)*3)/6</f>
        <v>-1.6425846644829777E-2</v>
      </c>
      <c r="J1329" s="318">
        <f>IF(C1329*O1329&lt;&gt;0,C1329,0)</f>
        <v>4.8420455615269904E-3</v>
      </c>
      <c r="K1329" s="318">
        <f>IF(C1329*O1329=0,"",C1329)</f>
        <v>4.8420455615269904E-3</v>
      </c>
      <c r="L1329" s="326" t="s">
        <v>168</v>
      </c>
      <c r="M1329" s="326"/>
      <c r="O1329" s="318">
        <f>IF(ISBLANK(L1329),0,1)</f>
        <v>1</v>
      </c>
      <c r="P1329" s="318">
        <f>IF(ISBLANK(M1329),0,1)</f>
        <v>0</v>
      </c>
      <c r="Q1329" s="318">
        <f>O1329+P1329</f>
        <v>1</v>
      </c>
      <c r="R1329" s="318">
        <f>SUM(Q1204:Q1329)</f>
        <v>7</v>
      </c>
      <c r="S1329" s="318">
        <f>R1329/$X$2</f>
        <v>0.30434782608695654</v>
      </c>
      <c r="T1329" s="318">
        <f>IF(S1329&gt;=$X$3,1,0)</f>
        <v>0</v>
      </c>
      <c r="U1329" s="318">
        <f>O1329*T1329+P1329*T1329</f>
        <v>0</v>
      </c>
    </row>
    <row r="1330" spans="1:21" s="318" customFormat="1" x14ac:dyDescent="0.2">
      <c r="A1330" s="322">
        <v>38476</v>
      </c>
      <c r="B1330" s="321">
        <v>245.86000100000001</v>
      </c>
      <c r="C1330" s="320">
        <f>LN(B1330/B1329)</f>
        <v>-2.0316125713926662E-3</v>
      </c>
      <c r="D1330" s="320">
        <f>AVERAGE(C1310:C1330)</f>
        <v>-2.8912157605938478E-3</v>
      </c>
      <c r="E1330" s="318">
        <f>_xlfn.STDEV.S(C1310:C1330)</f>
        <v>1.1700710530334229E-2</v>
      </c>
      <c r="F1330" s="318">
        <f>E1330*(21/(21-1.5))</f>
        <v>1.2600765186513785E-2</v>
      </c>
      <c r="G1330" s="318">
        <f>_xlfn.VAR.S(C1310:C1330)</f>
        <v>1.3690662691467431E-4</v>
      </c>
      <c r="H1330" s="318">
        <f>G1330*(21/(21-1))</f>
        <v>1.4375195826040805E-4</v>
      </c>
      <c r="I1330" s="320">
        <f>(SUM(C1267:C1287)*1+SUM(C1288:C1308)*2+SUM(C1309:C1329)*3)/6</f>
        <v>-1.586673369575951E-2</v>
      </c>
      <c r="J1330" s="318">
        <f>IF(C1330*O1330&lt;&gt;0,C1330,0)</f>
        <v>0</v>
      </c>
      <c r="K1330" s="318" t="str">
        <f>IF(C1330*O1330=0,"",C1330)</f>
        <v/>
      </c>
      <c r="O1330" s="318">
        <f>IF(ISBLANK(L1330),0,1)</f>
        <v>0</v>
      </c>
      <c r="P1330" s="318">
        <f>IF(ISBLANK(M1330),0,1)</f>
        <v>0</v>
      </c>
      <c r="Q1330" s="318">
        <f>O1330+P1330</f>
        <v>0</v>
      </c>
      <c r="R1330" s="318">
        <f>SUM(Q1205:Q1330)</f>
        <v>7</v>
      </c>
      <c r="S1330" s="318">
        <f>R1330/$X$2</f>
        <v>0.30434782608695654</v>
      </c>
      <c r="T1330" s="318">
        <f>IF(S1330&gt;=$X$3,1,0)</f>
        <v>0</v>
      </c>
      <c r="U1330" s="318">
        <f>O1330*T1330+P1330*T1330</f>
        <v>0</v>
      </c>
    </row>
    <row r="1331" spans="1:21" s="318" customFormat="1" x14ac:dyDescent="0.2">
      <c r="A1331" s="322">
        <v>38478</v>
      </c>
      <c r="B1331" s="321">
        <v>251.520004</v>
      </c>
      <c r="C1331" s="320">
        <f>LN(B1331/B1330)</f>
        <v>2.2760252837599138E-2</v>
      </c>
      <c r="D1331" s="320">
        <f>AVERAGE(C1311:C1331)</f>
        <v>-1.9657080929482945E-3</v>
      </c>
      <c r="E1331" s="318">
        <f>_xlfn.STDEV.S(C1311:C1331)</f>
        <v>1.2921892783944388E-2</v>
      </c>
      <c r="F1331" s="318">
        <f>E1331*(21/(21-1.5))</f>
        <v>1.3915884536555494E-2</v>
      </c>
      <c r="G1331" s="318">
        <f>_xlfn.VAR.S(C1311:C1331)</f>
        <v>1.6697531311975404E-4</v>
      </c>
      <c r="H1331" s="318">
        <f>G1331*(21/(21-1))</f>
        <v>1.7532407877574174E-4</v>
      </c>
      <c r="I1331" s="320">
        <f>(SUM(C1268:C1288)*1+SUM(C1289:C1309)*2+SUM(C1310:C1330)*3)/6</f>
        <v>-1.7385501922642016E-2</v>
      </c>
      <c r="J1331" s="318">
        <f>IF(C1331*O1331&lt;&gt;0,C1331,0)</f>
        <v>0</v>
      </c>
      <c r="K1331" s="318" t="str">
        <f>IF(C1331*O1331=0,"",C1331)</f>
        <v/>
      </c>
      <c r="O1331" s="318">
        <f>IF(ISBLANK(L1331),0,1)</f>
        <v>0</v>
      </c>
      <c r="P1331" s="318">
        <f>IF(ISBLANK(M1331),0,1)</f>
        <v>0</v>
      </c>
      <c r="Q1331" s="318">
        <f>O1331+P1331</f>
        <v>0</v>
      </c>
      <c r="R1331" s="318">
        <f>SUM(Q1206:Q1331)</f>
        <v>7</v>
      </c>
      <c r="S1331" s="318">
        <f>R1331/$X$2</f>
        <v>0.30434782608695654</v>
      </c>
      <c r="T1331" s="318">
        <f>IF(S1331&gt;=$X$3,1,0)</f>
        <v>0</v>
      </c>
      <c r="U1331" s="318">
        <f>O1331*T1331+P1331*T1331</f>
        <v>0</v>
      </c>
    </row>
    <row r="1332" spans="1:21" s="318" customFormat="1" x14ac:dyDescent="0.2">
      <c r="A1332" s="322">
        <v>38481</v>
      </c>
      <c r="B1332" s="321">
        <v>253.470001</v>
      </c>
      <c r="C1332" s="320">
        <f>LN(B1332/B1331)</f>
        <v>7.7229516339536626E-3</v>
      </c>
      <c r="D1332" s="320">
        <f>AVERAGE(C1312:C1332)</f>
        <v>-1.9274445422885855E-3</v>
      </c>
      <c r="E1332" s="318">
        <f>_xlfn.STDEV.S(C1312:C1332)</f>
        <v>1.2950676033416656E-2</v>
      </c>
      <c r="F1332" s="318">
        <f>E1332*(21/(21-1.5))</f>
        <v>1.3946881882141014E-2</v>
      </c>
      <c r="G1332" s="318">
        <f>_xlfn.VAR.S(C1312:C1332)</f>
        <v>1.6772000972251259E-4</v>
      </c>
      <c r="H1332" s="318">
        <f>G1332*(21/(21-1))</f>
        <v>1.7610601020863823E-4</v>
      </c>
      <c r="I1332" s="320">
        <f>(SUM(C1269:C1289)*1+SUM(C1290:C1310)*2+SUM(C1311:C1331)*3)/6</f>
        <v>-9.9666380791893026E-3</v>
      </c>
      <c r="J1332" s="318">
        <f>IF(C1332*O1332&lt;&gt;0,C1332,0)</f>
        <v>0</v>
      </c>
      <c r="K1332" s="318" t="str">
        <f>IF(C1332*O1332=0,"",C1332)</f>
        <v/>
      </c>
      <c r="O1332" s="318">
        <f>IF(ISBLANK(L1332),0,1)</f>
        <v>0</v>
      </c>
      <c r="P1332" s="318">
        <f>IF(ISBLANK(M1332),0,1)</f>
        <v>0</v>
      </c>
      <c r="Q1332" s="318">
        <f>O1332+P1332</f>
        <v>0</v>
      </c>
      <c r="R1332" s="318">
        <f>SUM(Q1207:Q1332)</f>
        <v>7</v>
      </c>
      <c r="S1332" s="318">
        <f>R1332/$X$2</f>
        <v>0.30434782608695654</v>
      </c>
      <c r="T1332" s="318">
        <f>IF(S1332&gt;=$X$3,1,0)</f>
        <v>0</v>
      </c>
      <c r="U1332" s="318">
        <f>O1332*T1332+P1332*T1332</f>
        <v>0</v>
      </c>
    </row>
    <row r="1333" spans="1:21" s="318" customFormat="1" x14ac:dyDescent="0.2">
      <c r="A1333" s="322">
        <v>38482</v>
      </c>
      <c r="B1333" s="321">
        <v>252.240005</v>
      </c>
      <c r="C1333" s="320">
        <f>LN(B1333/B1332)</f>
        <v>-4.8644417189066015E-3</v>
      </c>
      <c r="D1333" s="320">
        <f>AVERAGE(C1313:C1333)</f>
        <v>-2.2059715451982868E-3</v>
      </c>
      <c r="E1333" s="318">
        <f>_xlfn.STDEV.S(C1313:C1333)</f>
        <v>1.2947812310840851E-2</v>
      </c>
      <c r="F1333" s="318">
        <f>E1333*(21/(21-1.5))</f>
        <v>1.3943797873213223E-2</v>
      </c>
      <c r="G1333" s="318">
        <f>_xlfn.VAR.S(C1313:C1333)</f>
        <v>1.6764584363676192E-4</v>
      </c>
      <c r="H1333" s="318">
        <f>G1333*(21/(21-1))</f>
        <v>1.7602813581860002E-4</v>
      </c>
      <c r="I1333" s="320">
        <f>(SUM(C1270:C1290)*1+SUM(C1291:C1311)*2+SUM(C1312:C1332)*3)/6</f>
        <v>-9.0064064430363053E-3</v>
      </c>
      <c r="J1333" s="318">
        <f>IF(C1333*O1333&lt;&gt;0,C1333,0)</f>
        <v>0</v>
      </c>
      <c r="K1333" s="318" t="str">
        <f>IF(C1333*O1333=0,"",C1333)</f>
        <v/>
      </c>
      <c r="O1333" s="318">
        <f>IF(ISBLANK(L1333),0,1)</f>
        <v>0</v>
      </c>
      <c r="P1333" s="318">
        <f>IF(ISBLANK(M1333),0,1)</f>
        <v>0</v>
      </c>
      <c r="Q1333" s="318">
        <f>O1333+P1333</f>
        <v>0</v>
      </c>
      <c r="R1333" s="318">
        <f>SUM(Q1208:Q1333)</f>
        <v>7</v>
      </c>
      <c r="S1333" s="318">
        <f>R1333/$X$2</f>
        <v>0.30434782608695654</v>
      </c>
      <c r="T1333" s="318">
        <f>IF(S1333&gt;=$X$3,1,0)</f>
        <v>0</v>
      </c>
      <c r="U1333" s="318">
        <f>O1333*T1333+P1333*T1333</f>
        <v>0</v>
      </c>
    </row>
    <row r="1334" spans="1:21" s="318" customFormat="1" x14ac:dyDescent="0.2">
      <c r="A1334" s="322">
        <v>38483</v>
      </c>
      <c r="B1334" s="321">
        <v>252.550003</v>
      </c>
      <c r="C1334" s="320">
        <f>LN(B1334/B1333)</f>
        <v>1.2282257337007912E-3</v>
      </c>
      <c r="D1334" s="320">
        <f>AVERAGE(C1314:C1334)</f>
        <v>-1.9035375856793848E-3</v>
      </c>
      <c r="E1334" s="318">
        <f>_xlfn.STDEV.S(C1314:C1334)</f>
        <v>1.2950446697295583E-2</v>
      </c>
      <c r="F1334" s="318">
        <f>E1334*(21/(21-1.5))</f>
        <v>1.3946634904779858E-2</v>
      </c>
      <c r="G1334" s="318">
        <f>_xlfn.VAR.S(C1314:C1334)</f>
        <v>1.6771406965949406E-4</v>
      </c>
      <c r="H1334" s="318">
        <f>G1334*(21/(21-1))</f>
        <v>1.7609977314246878E-4</v>
      </c>
      <c r="I1334" s="320">
        <f>(SUM(C1271:C1291)*1+SUM(C1292:C1312)*2+SUM(C1313:C1333)*3)/6</f>
        <v>-1.291696789905432E-2</v>
      </c>
      <c r="J1334" s="318">
        <f>IF(C1334*O1334&lt;&gt;0,C1334,0)</f>
        <v>0</v>
      </c>
      <c r="K1334" s="318" t="str">
        <f>IF(C1334*O1334=0,"",C1334)</f>
        <v/>
      </c>
      <c r="O1334" s="318">
        <f>IF(ISBLANK(L1334),0,1)</f>
        <v>0</v>
      </c>
      <c r="P1334" s="318">
        <f>IF(ISBLANK(M1334),0,1)</f>
        <v>0</v>
      </c>
      <c r="Q1334" s="318">
        <f>O1334+P1334</f>
        <v>0</v>
      </c>
      <c r="R1334" s="318">
        <f>SUM(Q1209:Q1334)</f>
        <v>7</v>
      </c>
      <c r="S1334" s="318">
        <f>R1334/$X$2</f>
        <v>0.30434782608695654</v>
      </c>
      <c r="T1334" s="318">
        <f>IF(S1334&gt;=$X$3,1,0)</f>
        <v>0</v>
      </c>
      <c r="U1334" s="318">
        <f>O1334*T1334+P1334*T1334</f>
        <v>0</v>
      </c>
    </row>
    <row r="1335" spans="1:21" s="318" customFormat="1" x14ac:dyDescent="0.2">
      <c r="A1335" s="322">
        <v>38484</v>
      </c>
      <c r="B1335" s="321">
        <v>252.529999</v>
      </c>
      <c r="C1335" s="320">
        <f>LN(B1335/B1334)</f>
        <v>-7.9211213792865841E-5</v>
      </c>
      <c r="D1335" s="320">
        <f>AVERAGE(C1315:C1335)</f>
        <v>-1.9851452979877428E-3</v>
      </c>
      <c r="E1335" s="318">
        <f>_xlfn.STDEV.S(C1315:C1335)</f>
        <v>1.2932423660464277E-2</v>
      </c>
      <c r="F1335" s="318">
        <f>E1335*(21/(21-1.5))</f>
        <v>1.392722548049999E-2</v>
      </c>
      <c r="G1335" s="318">
        <f>_xlfn.VAR.S(C1315:C1335)</f>
        <v>1.6724758173373625E-4</v>
      </c>
      <c r="H1335" s="318">
        <f>G1335*(21/(21-1))</f>
        <v>1.7560996082042308E-4</v>
      </c>
      <c r="I1335" s="320">
        <f>(SUM(C1272:C1292)*1+SUM(C1293:C1313)*2+SUM(C1314:C1334)*3)/6</f>
        <v>-1.2987986566310632E-2</v>
      </c>
      <c r="J1335" s="318">
        <f>IF(C1335*O1335&lt;&gt;0,C1335,0)</f>
        <v>-7.9211213792865841E-5</v>
      </c>
      <c r="K1335" s="318">
        <f>IF(C1335*O1335=0,"",C1335)</f>
        <v>-7.9211213792865841E-5</v>
      </c>
      <c r="L1335" s="326" t="s">
        <v>167</v>
      </c>
      <c r="M1335" s="326" t="s">
        <v>612</v>
      </c>
      <c r="O1335" s="318">
        <f>IF(ISBLANK(L1335),0,1)</f>
        <v>1</v>
      </c>
      <c r="P1335" s="318">
        <f>IF(ISBLANK(M1335),0,1)</f>
        <v>1</v>
      </c>
      <c r="Q1335" s="318">
        <f>O1335+P1335</f>
        <v>2</v>
      </c>
      <c r="R1335" s="318">
        <f>SUM(Q1210:Q1335)</f>
        <v>9</v>
      </c>
      <c r="S1335" s="318">
        <f>R1335/$X$2</f>
        <v>0.39130434782608697</v>
      </c>
      <c r="T1335" s="318">
        <f>IF(S1335&gt;=$X$3,1,0)</f>
        <v>0</v>
      </c>
      <c r="U1335" s="318">
        <f>O1335*T1335+P1335*T1335</f>
        <v>0</v>
      </c>
    </row>
    <row r="1336" spans="1:21" s="318" customFormat="1" x14ac:dyDescent="0.2">
      <c r="A1336" s="322">
        <v>38485</v>
      </c>
      <c r="B1336" s="321">
        <v>248.86000100000001</v>
      </c>
      <c r="C1336" s="320">
        <f>LN(B1336/B1335)</f>
        <v>-1.4639556213295837E-2</v>
      </c>
      <c r="D1336" s="320">
        <f>AVERAGE(C1316:C1336)</f>
        <v>-2.7617830795805274E-3</v>
      </c>
      <c r="E1336" s="318">
        <f>_xlfn.STDEV.S(C1316:C1336)</f>
        <v>1.3189124993923473E-2</v>
      </c>
      <c r="F1336" s="318">
        <f>E1336*(21/(21-1.5))</f>
        <v>1.4203673070379124E-2</v>
      </c>
      <c r="G1336" s="318">
        <f>_xlfn.VAR.S(C1316:C1336)</f>
        <v>1.7395301810533686E-4</v>
      </c>
      <c r="H1336" s="318">
        <f>G1336*(21/(21-1))</f>
        <v>1.8265066901060372E-4</v>
      </c>
      <c r="I1336" s="320">
        <f>(SUM(C1273:C1293)*1+SUM(C1294:C1314)*2+SUM(C1315:C1335)*3)/6</f>
        <v>-1.1402738037822954E-2</v>
      </c>
      <c r="J1336" s="318">
        <f>IF(C1336*O1336&lt;&gt;0,C1336,0)</f>
        <v>0</v>
      </c>
      <c r="K1336" s="318" t="str">
        <f>IF(C1336*O1336=0,"",C1336)</f>
        <v/>
      </c>
      <c r="O1336" s="318">
        <f>IF(ISBLANK(L1336),0,1)</f>
        <v>0</v>
      </c>
      <c r="P1336" s="318">
        <f>IF(ISBLANK(M1336),0,1)</f>
        <v>0</v>
      </c>
      <c r="Q1336" s="318">
        <f>O1336+P1336</f>
        <v>0</v>
      </c>
      <c r="R1336" s="318">
        <f>SUM(Q1211:Q1336)</f>
        <v>9</v>
      </c>
      <c r="S1336" s="318">
        <f>R1336/$X$2</f>
        <v>0.39130434782608697</v>
      </c>
      <c r="T1336" s="318">
        <f>IF(S1336&gt;=$X$3,1,0)</f>
        <v>0</v>
      </c>
      <c r="U1336" s="318">
        <f>O1336*T1336+P1336*T1336</f>
        <v>0</v>
      </c>
    </row>
    <row r="1337" spans="1:21" s="318" customFormat="1" x14ac:dyDescent="0.2">
      <c r="A1337" s="322">
        <v>38490</v>
      </c>
      <c r="B1337" s="321">
        <v>251.990005</v>
      </c>
      <c r="C1337" s="320">
        <f>LN(B1337/B1336)</f>
        <v>1.249893066061617E-2</v>
      </c>
      <c r="D1337" s="320">
        <f>AVERAGE(C1317:C1337)</f>
        <v>-1.9893089502141252E-3</v>
      </c>
      <c r="E1337" s="318">
        <f>_xlfn.STDEV.S(C1317:C1337)</f>
        <v>1.3598703460285747E-2</v>
      </c>
      <c r="F1337" s="318">
        <f>E1337*(21/(21-1.5))</f>
        <v>1.464475757261542E-2</v>
      </c>
      <c r="G1337" s="318">
        <f>_xlfn.VAR.S(C1317:C1337)</f>
        <v>1.8492473580078753E-4</v>
      </c>
      <c r="H1337" s="318">
        <f>G1337*(21/(21-1))</f>
        <v>1.9417097259082693E-4</v>
      </c>
      <c r="I1337" s="320">
        <f>(SUM(C1274:C1294)*1+SUM(C1295:C1315)*2+SUM(C1316:C1336)*3)/6</f>
        <v>-1.7381614439813554E-2</v>
      </c>
      <c r="J1337" s="318">
        <f>IF(C1337*O1337&lt;&gt;0,C1337,0)</f>
        <v>1.249893066061617E-2</v>
      </c>
      <c r="K1337" s="318">
        <f>IF(C1337*O1337=0,"",C1337)</f>
        <v>1.249893066061617E-2</v>
      </c>
      <c r="L1337" s="326" t="s">
        <v>166</v>
      </c>
      <c r="M1337" s="326"/>
      <c r="N1337" s="322">
        <v>38492</v>
      </c>
      <c r="O1337" s="318">
        <f>IF(ISBLANK(L1337),0,1)</f>
        <v>1</v>
      </c>
      <c r="P1337" s="318">
        <f>IF(ISBLANK(M1337),0,1)</f>
        <v>0</v>
      </c>
      <c r="Q1337" s="318">
        <f>O1337+P1337</f>
        <v>1</v>
      </c>
      <c r="R1337" s="318">
        <f>SUM(Q1212:Q1337)</f>
        <v>10</v>
      </c>
      <c r="S1337" s="318">
        <f>R1337/$X$2</f>
        <v>0.43478260869565216</v>
      </c>
      <c r="T1337" s="318">
        <f>IF(S1337&gt;=$X$3,1,0)</f>
        <v>1</v>
      </c>
      <c r="U1337" s="318">
        <f>O1337*T1337+P1337*T1337</f>
        <v>1</v>
      </c>
    </row>
    <row r="1338" spans="1:21" s="318" customFormat="1" x14ac:dyDescent="0.2">
      <c r="A1338" s="322">
        <v>38496</v>
      </c>
      <c r="B1338" s="321">
        <v>255.66999799999999</v>
      </c>
      <c r="C1338" s="320">
        <f>LN(B1338/B1337)</f>
        <v>1.44981185747941E-2</v>
      </c>
      <c r="D1338" s="320">
        <f>AVERAGE(C1318:C1338)</f>
        <v>-2.9151999005903764E-4</v>
      </c>
      <c r="E1338" s="318">
        <f>_xlfn.STDEV.S(C1318:C1338)</f>
        <v>1.3308750506763039E-2</v>
      </c>
      <c r="F1338" s="318">
        <f>E1338*(21/(21-1.5))</f>
        <v>1.433250054574481E-2</v>
      </c>
      <c r="G1338" s="318">
        <f>_xlfn.VAR.S(C1318:C1338)</f>
        <v>1.7712284005126546E-4</v>
      </c>
      <c r="H1338" s="318">
        <f>G1338*(21/(21-1))</f>
        <v>1.8597898205382875E-4</v>
      </c>
      <c r="I1338" s="320">
        <f>(SUM(C1275:C1295)*1+SUM(C1296:C1316)*2+SUM(C1317:C1337)*3)/6</f>
        <v>-1.1537275980215136E-2</v>
      </c>
      <c r="J1338" s="318">
        <f>IF(C1338*O1338&lt;&gt;0,C1338,0)</f>
        <v>1.44981185747941E-2</v>
      </c>
      <c r="K1338" s="318">
        <f>IF(C1338*O1338=0,"",C1338)</f>
        <v>1.44981185747941E-2</v>
      </c>
      <c r="L1338" s="326" t="s">
        <v>165</v>
      </c>
      <c r="M1338" s="326"/>
      <c r="O1338" s="318">
        <f>IF(ISBLANK(L1338),0,1)</f>
        <v>1</v>
      </c>
      <c r="P1338" s="318">
        <f>IF(ISBLANK(M1338),0,1)</f>
        <v>0</v>
      </c>
      <c r="Q1338" s="318">
        <f>O1338+P1338</f>
        <v>1</v>
      </c>
      <c r="R1338" s="318">
        <f>SUM(Q1213:Q1338)</f>
        <v>11</v>
      </c>
      <c r="S1338" s="318">
        <f>R1338/$X$2</f>
        <v>0.47826086956521741</v>
      </c>
      <c r="T1338" s="318">
        <f>IF(S1338&gt;=$X$3,1,0)</f>
        <v>1</v>
      </c>
      <c r="U1338" s="318">
        <f>O1338*T1338+P1338*T1338</f>
        <v>1</v>
      </c>
    </row>
    <row r="1339" spans="1:21" s="318" customFormat="1" x14ac:dyDescent="0.2">
      <c r="A1339" s="322">
        <v>38497</v>
      </c>
      <c r="B1339" s="321">
        <v>255.46000699999999</v>
      </c>
      <c r="C1339" s="320">
        <f>LN(B1339/B1338)</f>
        <v>-8.216735850386025E-4</v>
      </c>
      <c r="D1339" s="320">
        <f>AVERAGE(C1319:C1339)</f>
        <v>1.1375039226415289E-3</v>
      </c>
      <c r="E1339" s="318">
        <f>_xlfn.STDEV.S(C1319:C1339)</f>
        <v>1.1329569704124897E-2</v>
      </c>
      <c r="F1339" s="318">
        <f>E1339*(21/(21-1.5))</f>
        <v>1.2201075065980657E-2</v>
      </c>
      <c r="G1339" s="318">
        <f>_xlfn.VAR.S(C1319:C1339)</f>
        <v>1.283591496806247E-4</v>
      </c>
      <c r="H1339" s="318">
        <f>G1339*(21/(21-1))</f>
        <v>1.3477710716465593E-4</v>
      </c>
      <c r="I1339" s="320">
        <f>(SUM(C1276:C1296)*1+SUM(C1297:C1317)*2+SUM(C1318:C1338)*3)/6</f>
        <v>-1.5578791539353834E-3</v>
      </c>
      <c r="J1339" s="318">
        <f>IF(C1339*O1339&lt;&gt;0,C1339,0)</f>
        <v>0</v>
      </c>
      <c r="K1339" s="318" t="str">
        <f>IF(C1339*O1339=0,"",C1339)</f>
        <v/>
      </c>
      <c r="O1339" s="318">
        <f>IF(ISBLANK(L1339),0,1)</f>
        <v>0</v>
      </c>
      <c r="P1339" s="318">
        <f>IF(ISBLANK(M1339),0,1)</f>
        <v>0</v>
      </c>
      <c r="Q1339" s="318">
        <f>O1339+P1339</f>
        <v>0</v>
      </c>
      <c r="R1339" s="318">
        <f>SUM(Q1214:Q1339)</f>
        <v>11</v>
      </c>
      <c r="S1339" s="318">
        <f>R1339/$X$2</f>
        <v>0.47826086956521741</v>
      </c>
      <c r="T1339" s="318">
        <f>IF(S1339&gt;=$X$3,1,0)</f>
        <v>1</v>
      </c>
      <c r="U1339" s="318">
        <f>O1339*T1339+P1339*T1339</f>
        <v>0</v>
      </c>
    </row>
    <row r="1340" spans="1:21" s="318" customFormat="1" x14ac:dyDescent="0.2">
      <c r="A1340" s="322">
        <v>38498</v>
      </c>
      <c r="B1340" s="321">
        <v>258.60998499999999</v>
      </c>
      <c r="C1340" s="320">
        <f>LN(B1340/B1339)</f>
        <v>1.2255208331769097E-2</v>
      </c>
      <c r="D1340" s="320">
        <f>AVERAGE(C1320:C1340)</f>
        <v>1.3445708964388344E-3</v>
      </c>
      <c r="E1340" s="318">
        <f>_xlfn.STDEV.S(C1320:C1340)</f>
        <v>1.1497961860073107E-2</v>
      </c>
      <c r="F1340" s="318">
        <f>E1340*(21/(21-1.5))</f>
        <v>1.2382420464694115E-2</v>
      </c>
      <c r="G1340" s="318">
        <f>_xlfn.VAR.S(C1320:C1340)</f>
        <v>1.3220312693569585E-4</v>
      </c>
      <c r="H1340" s="318">
        <f>G1340*(21/(21-1))</f>
        <v>1.3881328328248064E-4</v>
      </c>
      <c r="I1340" s="320">
        <f>(SUM(C1277:C1297)*1+SUM(C1298:C1318)*2+SUM(C1319:C1339)*3)/6</f>
        <v>2.3109902106048011E-3</v>
      </c>
      <c r="J1340" s="318">
        <f>IF(C1340*O1340&lt;&gt;0,C1340,0)</f>
        <v>0</v>
      </c>
      <c r="K1340" s="318" t="str">
        <f>IF(C1340*O1340=0,"",C1340)</f>
        <v/>
      </c>
      <c r="O1340" s="318">
        <f>IF(ISBLANK(L1340),0,1)</f>
        <v>0</v>
      </c>
      <c r="P1340" s="318">
        <f>IF(ISBLANK(M1340),0,1)</f>
        <v>0</v>
      </c>
      <c r="Q1340" s="318">
        <f>O1340+P1340</f>
        <v>0</v>
      </c>
      <c r="R1340" s="318">
        <f>SUM(Q1215:Q1340)</f>
        <v>11</v>
      </c>
      <c r="S1340" s="318">
        <f>R1340/$X$2</f>
        <v>0.47826086956521741</v>
      </c>
      <c r="T1340" s="318">
        <f>IF(S1340&gt;=$X$3,1,0)</f>
        <v>1</v>
      </c>
      <c r="U1340" s="318">
        <f>O1340*T1340+P1340*T1340</f>
        <v>0</v>
      </c>
    </row>
    <row r="1341" spans="1:21" s="318" customFormat="1" x14ac:dyDescent="0.2">
      <c r="A1341" s="322">
        <v>38499</v>
      </c>
      <c r="B1341" s="321">
        <v>259.01001000000002</v>
      </c>
      <c r="C1341" s="320">
        <f>LN(B1341/B1340)</f>
        <v>1.5456322533970448E-3</v>
      </c>
      <c r="D1341" s="320">
        <f>AVERAGE(C1321:C1341)</f>
        <v>1.2914382961113325E-3</v>
      </c>
      <c r="E1341" s="318">
        <f>_xlfn.STDEV.S(C1321:C1341)</f>
        <v>1.1494149808822617E-2</v>
      </c>
      <c r="F1341" s="318">
        <f>E1341*(21/(21-1.5))</f>
        <v>1.2378315178732049E-2</v>
      </c>
      <c r="G1341" s="318">
        <f>_xlfn.VAR.S(C1321:C1341)</f>
        <v>1.32115479827657E-4</v>
      </c>
      <c r="H1341" s="318">
        <f>G1341*(21/(21-1))</f>
        <v>1.3872125381903986E-4</v>
      </c>
      <c r="I1341" s="320">
        <f>(SUM(C1278:C1298)*1+SUM(C1299:C1319)*2+SUM(C1320:C1340)*3)/6</f>
        <v>7.6741098640886367E-3</v>
      </c>
      <c r="J1341" s="318">
        <f>IF(C1341*O1341&lt;&gt;0,C1341,0)</f>
        <v>0</v>
      </c>
      <c r="K1341" s="318" t="str">
        <f>IF(C1341*O1341=0,"",C1341)</f>
        <v/>
      </c>
      <c r="O1341" s="318">
        <f>IF(ISBLANK(L1341),0,1)</f>
        <v>0</v>
      </c>
      <c r="P1341" s="318">
        <f>IF(ISBLANK(M1341),0,1)</f>
        <v>0</v>
      </c>
      <c r="Q1341" s="318">
        <f>O1341+P1341</f>
        <v>0</v>
      </c>
      <c r="R1341" s="318">
        <f>SUM(Q1216:Q1341)</f>
        <v>11</v>
      </c>
      <c r="S1341" s="318">
        <f>R1341/$X$2</f>
        <v>0.47826086956521741</v>
      </c>
      <c r="T1341" s="318">
        <f>IF(S1341&gt;=$X$3,1,0)</f>
        <v>1</v>
      </c>
      <c r="U1341" s="318">
        <f>O1341*T1341+P1341*T1341</f>
        <v>0</v>
      </c>
    </row>
    <row r="1342" spans="1:21" s="318" customFormat="1" x14ac:dyDescent="0.2">
      <c r="A1342" s="322">
        <v>38502</v>
      </c>
      <c r="B1342" s="321">
        <v>260.17999300000002</v>
      </c>
      <c r="C1342" s="320">
        <f>LN(B1342/B1341)</f>
        <v>4.5069626676153343E-3</v>
      </c>
      <c r="D1342" s="320">
        <f>AVERAGE(C1322:C1342)</f>
        <v>1.3570556840222579E-3</v>
      </c>
      <c r="E1342" s="318">
        <f>_xlfn.STDEV.S(C1322:C1342)</f>
        <v>1.1509088041970563E-2</v>
      </c>
      <c r="F1342" s="318">
        <f>E1342*(21/(21-1.5))</f>
        <v>1.2394402506737529E-2</v>
      </c>
      <c r="G1342" s="318">
        <f>_xlfn.VAR.S(C1322:C1342)</f>
        <v>1.324591075578298E-4</v>
      </c>
      <c r="H1342" s="318">
        <f>G1342*(21/(21-1))</f>
        <v>1.3908206293572131E-4</v>
      </c>
      <c r="I1342" s="320">
        <f>(SUM(C1279:C1299)*1+SUM(C1300:C1320)*2+SUM(C1321:C1341)*3)/6</f>
        <v>6.3695180540950793E-3</v>
      </c>
      <c r="J1342" s="318">
        <f>IF(C1342*O1342&lt;&gt;0,C1342,0)</f>
        <v>0</v>
      </c>
      <c r="K1342" s="318" t="str">
        <f>IF(C1342*O1342=0,"",C1342)</f>
        <v/>
      </c>
      <c r="O1342" s="318">
        <f>IF(ISBLANK(L1342),0,1)</f>
        <v>0</v>
      </c>
      <c r="P1342" s="318">
        <f>IF(ISBLANK(M1342),0,1)</f>
        <v>0</v>
      </c>
      <c r="Q1342" s="318">
        <f>O1342+P1342</f>
        <v>0</v>
      </c>
      <c r="R1342" s="318">
        <f>SUM(Q1217:Q1342)</f>
        <v>11</v>
      </c>
      <c r="S1342" s="318">
        <f>R1342/$X$2</f>
        <v>0.47826086956521741</v>
      </c>
      <c r="T1342" s="318">
        <f>IF(S1342&gt;=$X$3,1,0)</f>
        <v>1</v>
      </c>
      <c r="U1342" s="318">
        <f>O1342*T1342+P1342*T1342</f>
        <v>0</v>
      </c>
    </row>
    <row r="1343" spans="1:21" s="318" customFormat="1" x14ac:dyDescent="0.2">
      <c r="A1343" s="322">
        <v>38503</v>
      </c>
      <c r="B1343" s="321">
        <v>258.36999500000002</v>
      </c>
      <c r="C1343" s="320">
        <f>LN(B1343/B1342)</f>
        <v>-6.9810255238335703E-3</v>
      </c>
      <c r="D1343" s="320">
        <f>AVERAGE(C1323:C1343)</f>
        <v>6.1212390525030138E-4</v>
      </c>
      <c r="E1343" s="318">
        <f>_xlfn.STDEV.S(C1323:C1343)</f>
        <v>1.1518858951943317E-2</v>
      </c>
      <c r="F1343" s="318">
        <f>E1343*(21/(21-1.5))</f>
        <v>1.2404925025169726E-2</v>
      </c>
      <c r="G1343" s="318">
        <f>_xlfn.VAR.S(C1323:C1343)</f>
        <v>1.3268411155476471E-4</v>
      </c>
      <c r="H1343" s="318">
        <f>G1343*(21/(21-1))</f>
        <v>1.3931831713250297E-4</v>
      </c>
      <c r="I1343" s="320">
        <f>(SUM(C1280:C1300)*1+SUM(C1301:C1321)*2+SUM(C1322:C1342)*3)/6</f>
        <v>7.0065237549980777E-3</v>
      </c>
      <c r="J1343" s="318">
        <f>IF(C1343*O1343&lt;&gt;0,C1343,0)</f>
        <v>0</v>
      </c>
      <c r="K1343" s="318" t="str">
        <f>IF(C1343*O1343=0,"",C1343)</f>
        <v/>
      </c>
      <c r="O1343" s="318">
        <f>IF(ISBLANK(L1343),0,1)</f>
        <v>0</v>
      </c>
      <c r="P1343" s="318">
        <f>IF(ISBLANK(M1343),0,1)</f>
        <v>0</v>
      </c>
      <c r="Q1343" s="318">
        <f>O1343+P1343</f>
        <v>0</v>
      </c>
      <c r="R1343" s="318">
        <f>SUM(Q1218:Q1343)</f>
        <v>11</v>
      </c>
      <c r="S1343" s="318">
        <f>R1343/$X$2</f>
        <v>0.47826086956521741</v>
      </c>
      <c r="T1343" s="318">
        <f>IF(S1343&gt;=$X$3,1,0)</f>
        <v>1</v>
      </c>
      <c r="U1343" s="318">
        <f>O1343*T1343+P1343*T1343</f>
        <v>0</v>
      </c>
    </row>
    <row r="1344" spans="1:21" s="318" customFormat="1" x14ac:dyDescent="0.2">
      <c r="A1344" s="322">
        <v>38504</v>
      </c>
      <c r="B1344" s="321">
        <v>261.790009</v>
      </c>
      <c r="C1344" s="320">
        <f>LN(B1344/B1343)</f>
        <v>1.3150043282822672E-2</v>
      </c>
      <c r="D1344" s="320">
        <f>AVERAGE(C1324:C1344)</f>
        <v>1.0055237542068579E-3</v>
      </c>
      <c r="E1344" s="318">
        <f>_xlfn.STDEV.S(C1324:C1344)</f>
        <v>1.1809621027012695E-2</v>
      </c>
      <c r="F1344" s="318">
        <f>E1344*(21/(21-1.5))</f>
        <v>1.2718053413705979E-2</v>
      </c>
      <c r="G1344" s="318">
        <f>_xlfn.VAR.S(C1324:C1344)</f>
        <v>1.3946714880166039E-4</v>
      </c>
      <c r="H1344" s="318">
        <f>G1344*(21/(21-1))</f>
        <v>1.4644050624174342E-4</v>
      </c>
      <c r="I1344" s="320">
        <f>(SUM(C1281:C1301)*1+SUM(C1302:C1322)*2+SUM(C1323:C1343)*3)/6</f>
        <v>3.8202186888739698E-3</v>
      </c>
      <c r="J1344" s="318">
        <f>IF(C1344*O1344&lt;&gt;0,C1344,0)</f>
        <v>1.3150043282822672E-2</v>
      </c>
      <c r="K1344" s="318">
        <f>IF(C1344*O1344=0,"",C1344)</f>
        <v>1.3150043282822672E-2</v>
      </c>
      <c r="L1344" s="326" t="s">
        <v>164</v>
      </c>
      <c r="M1344" s="326" t="s">
        <v>58</v>
      </c>
      <c r="O1344" s="318">
        <f>IF(ISBLANK(L1344),0,1)</f>
        <v>1</v>
      </c>
      <c r="P1344" s="318">
        <f>IF(ISBLANK(M1344),0,1)</f>
        <v>1</v>
      </c>
      <c r="Q1344" s="318">
        <f>O1344+P1344</f>
        <v>2</v>
      </c>
      <c r="R1344" s="318">
        <f>SUM(Q1219:Q1344)</f>
        <v>13</v>
      </c>
      <c r="S1344" s="318">
        <f>R1344/$X$2</f>
        <v>0.56521739130434778</v>
      </c>
      <c r="T1344" s="318">
        <f>IF(S1344&gt;=$X$3,1,0)</f>
        <v>1</v>
      </c>
      <c r="U1344" s="318">
        <f>O1344*T1344+P1344*T1344</f>
        <v>2</v>
      </c>
    </row>
    <row r="1345" spans="1:21" s="318" customFormat="1" x14ac:dyDescent="0.2">
      <c r="A1345" s="322">
        <v>38505</v>
      </c>
      <c r="B1345" s="321">
        <v>263.17001299999998</v>
      </c>
      <c r="C1345" s="320">
        <f>LN(B1345/B1344)</f>
        <v>5.2575705616047094E-3</v>
      </c>
      <c r="D1345" s="320">
        <f>AVERAGE(C1325:C1345)</f>
        <v>1.8974120462087343E-3</v>
      </c>
      <c r="E1345" s="318">
        <f>_xlfn.STDEV.S(C1325:C1345)</f>
        <v>1.1360275095712658E-2</v>
      </c>
      <c r="F1345" s="318">
        <f>E1345*(21/(21-1.5))</f>
        <v>1.2234142410767477E-2</v>
      </c>
      <c r="G1345" s="318">
        <f>_xlfn.VAR.S(C1325:C1345)</f>
        <v>1.2905585025026924E-4</v>
      </c>
      <c r="H1345" s="318">
        <f>G1345*(21/(21-1))</f>
        <v>1.355086427627827E-4</v>
      </c>
      <c r="I1345" s="320">
        <f>(SUM(C1282:C1302)*1+SUM(C1303:C1323)*2+SUM(C1324:C1344)*3)/6</f>
        <v>9.4208377086922746E-3</v>
      </c>
      <c r="J1345" s="318">
        <f>IF(C1345*O1345&lt;&gt;0,C1345,0)</f>
        <v>0</v>
      </c>
      <c r="K1345" s="318" t="str">
        <f>IF(C1345*O1345=0,"",C1345)</f>
        <v/>
      </c>
      <c r="O1345" s="318">
        <f>IF(ISBLANK(L1345),0,1)</f>
        <v>0</v>
      </c>
      <c r="P1345" s="318">
        <f>IF(ISBLANK(M1345),0,1)</f>
        <v>0</v>
      </c>
      <c r="Q1345" s="318">
        <f>O1345+P1345</f>
        <v>0</v>
      </c>
      <c r="R1345" s="318">
        <f>SUM(Q1220:Q1345)</f>
        <v>13</v>
      </c>
      <c r="S1345" s="318">
        <f>R1345/$X$2</f>
        <v>0.56521739130434778</v>
      </c>
      <c r="T1345" s="318">
        <f>IF(S1345&gt;=$X$3,1,0)</f>
        <v>1</v>
      </c>
      <c r="U1345" s="318">
        <f>O1345*T1345+P1345*T1345</f>
        <v>0</v>
      </c>
    </row>
    <row r="1346" spans="1:21" s="318" customFormat="1" x14ac:dyDescent="0.2">
      <c r="A1346" s="322">
        <v>38506</v>
      </c>
      <c r="B1346" s="321">
        <v>262.540009</v>
      </c>
      <c r="C1346" s="320">
        <f>LN(B1346/B1345)</f>
        <v>-2.3967749338044777E-3</v>
      </c>
      <c r="D1346" s="320">
        <f>AVERAGE(C1326:C1346)</f>
        <v>3.1296468621079621E-3</v>
      </c>
      <c r="E1346" s="318">
        <f>_xlfn.STDEV.S(C1326:C1346)</f>
        <v>9.103225316090386E-3</v>
      </c>
      <c r="F1346" s="318">
        <f>E1346*(21/(21-1.5))</f>
        <v>9.8034734173281079E-3</v>
      </c>
      <c r="G1346" s="318">
        <f>_xlfn.VAR.S(C1326:C1346)</f>
        <v>8.2868711155508905E-5</v>
      </c>
      <c r="H1346" s="318">
        <f>G1346*(21/(21-1))</f>
        <v>8.7012146713284357E-5</v>
      </c>
      <c r="I1346" s="320">
        <f>(SUM(C1283:C1303)*1+SUM(C1304:C1324)*2+SUM(C1325:C1345)*3)/6</f>
        <v>1.7446898239607714E-2</v>
      </c>
      <c r="J1346" s="318">
        <f>IF(C1346*O1346&lt;&gt;0,C1346,0)</f>
        <v>0</v>
      </c>
      <c r="K1346" s="318" t="str">
        <f>IF(C1346*O1346=0,"",C1346)</f>
        <v/>
      </c>
      <c r="O1346" s="318">
        <f>IF(ISBLANK(L1346),0,1)</f>
        <v>0</v>
      </c>
      <c r="P1346" s="318">
        <f>IF(ISBLANK(M1346),0,1)</f>
        <v>0</v>
      </c>
      <c r="Q1346" s="318">
        <f>O1346+P1346</f>
        <v>0</v>
      </c>
      <c r="R1346" s="318">
        <f>SUM(Q1221:Q1346)</f>
        <v>13</v>
      </c>
      <c r="S1346" s="318">
        <f>R1346/$X$2</f>
        <v>0.56521739130434778</v>
      </c>
      <c r="T1346" s="318">
        <f>IF(S1346&gt;=$X$3,1,0)</f>
        <v>1</v>
      </c>
      <c r="U1346" s="318">
        <f>O1346*T1346+P1346*T1346</f>
        <v>0</v>
      </c>
    </row>
    <row r="1347" spans="1:21" s="318" customFormat="1" x14ac:dyDescent="0.2">
      <c r="A1347" s="322">
        <v>38509</v>
      </c>
      <c r="B1347" s="321">
        <v>262.57998700000002</v>
      </c>
      <c r="C1347" s="320">
        <f>LN(B1347/B1346)</f>
        <v>1.5226234149074425E-4</v>
      </c>
      <c r="D1347" s="320">
        <f>AVERAGE(C1327:C1347)</f>
        <v>3.7509919525728895E-3</v>
      </c>
      <c r="E1347" s="318">
        <f>_xlfn.STDEV.S(C1327:C1347)</f>
        <v>8.3705158596156827E-3</v>
      </c>
      <c r="F1347" s="318">
        <f>E1347*(21/(21-1.5))</f>
        <v>9.0144016949707355E-3</v>
      </c>
      <c r="G1347" s="318">
        <f>_xlfn.VAR.S(C1327:C1347)</f>
        <v>7.0065535756077673E-5</v>
      </c>
      <c r="H1347" s="318">
        <f>G1347*(21/(21-1))</f>
        <v>7.3568812543881555E-5</v>
      </c>
      <c r="I1347" s="320">
        <f>(SUM(C1284:C1304)*1+SUM(C1305:C1325)*2+SUM(C1326:C1346)*3)/6</f>
        <v>2.1280852287255344E-2</v>
      </c>
      <c r="J1347" s="318">
        <f>IF(C1347*O1347&lt;&gt;0,C1347,0)</f>
        <v>1.5226234149074425E-4</v>
      </c>
      <c r="K1347" s="318">
        <f>IF(C1347*O1347=0,"",C1347)</f>
        <v>1.5226234149074425E-4</v>
      </c>
      <c r="L1347" s="326" t="s">
        <v>163</v>
      </c>
      <c r="M1347" s="326"/>
      <c r="O1347" s="318">
        <f>IF(ISBLANK(L1347),0,1)</f>
        <v>1</v>
      </c>
      <c r="P1347" s="318">
        <f>IF(ISBLANK(M1347),0,1)</f>
        <v>0</v>
      </c>
      <c r="Q1347" s="318">
        <f>O1347+P1347</f>
        <v>1</v>
      </c>
      <c r="R1347" s="318">
        <f>SUM(Q1222:Q1347)</f>
        <v>14</v>
      </c>
      <c r="S1347" s="318">
        <f>R1347/$X$2</f>
        <v>0.60869565217391308</v>
      </c>
      <c r="T1347" s="318">
        <f>IF(S1347&gt;=$X$3,1,0)</f>
        <v>1</v>
      </c>
      <c r="U1347" s="318">
        <f>O1347*T1347+P1347*T1347</f>
        <v>1</v>
      </c>
    </row>
    <row r="1348" spans="1:21" s="318" customFormat="1" x14ac:dyDescent="0.2">
      <c r="A1348" s="322">
        <v>38510</v>
      </c>
      <c r="B1348" s="321">
        <v>264.23998999999998</v>
      </c>
      <c r="C1348" s="320">
        <f>LN(B1348/B1347)</f>
        <v>6.3019952409076353E-3</v>
      </c>
      <c r="D1348" s="320">
        <f>AVERAGE(C1328:C1348)</f>
        <v>3.8865528154883753E-3</v>
      </c>
      <c r="E1348" s="318">
        <f>_xlfn.STDEV.S(C1328:C1348)</f>
        <v>8.3885187561578319E-3</v>
      </c>
      <c r="F1348" s="318">
        <f>E1348*(21/(21-1.5))</f>
        <v>9.0337894297084342E-3</v>
      </c>
      <c r="G1348" s="318">
        <f>_xlfn.VAR.S(C1328:C1348)</f>
        <v>7.0367246922411729E-5</v>
      </c>
      <c r="H1348" s="318">
        <f>G1348*(21/(21-1))</f>
        <v>7.3885609268532315E-5</v>
      </c>
      <c r="I1348" s="320">
        <f>(SUM(C1285:C1305)*1+SUM(C1306:C1326)*2+SUM(C1327:C1347)*3)/6</f>
        <v>2.2715735705502019E-2</v>
      </c>
      <c r="J1348" s="318">
        <f>IF(C1348*O1348&lt;&gt;0,C1348,0)</f>
        <v>0</v>
      </c>
      <c r="K1348" s="318" t="str">
        <f>IF(C1348*O1348=0,"",C1348)</f>
        <v/>
      </c>
      <c r="O1348" s="318">
        <f>IF(ISBLANK(L1348),0,1)</f>
        <v>0</v>
      </c>
      <c r="P1348" s="318">
        <f>IF(ISBLANK(M1348),0,1)</f>
        <v>0</v>
      </c>
      <c r="Q1348" s="318">
        <f>O1348+P1348</f>
        <v>0</v>
      </c>
      <c r="R1348" s="318">
        <f>SUM(Q1223:Q1348)</f>
        <v>13</v>
      </c>
      <c r="S1348" s="318">
        <f>R1348/$X$2</f>
        <v>0.56521739130434778</v>
      </c>
      <c r="T1348" s="318">
        <f>IF(S1348&gt;=$X$3,1,0)</f>
        <v>1</v>
      </c>
      <c r="U1348" s="318">
        <f>O1348*T1348+P1348*T1348</f>
        <v>0</v>
      </c>
    </row>
    <row r="1349" spans="1:21" s="318" customFormat="1" x14ac:dyDescent="0.2">
      <c r="A1349" s="322">
        <v>38511</v>
      </c>
      <c r="B1349" s="321">
        <v>267.05999800000001</v>
      </c>
      <c r="C1349" s="320">
        <f>LN(B1349/B1348)</f>
        <v>1.0615601528714691E-2</v>
      </c>
      <c r="D1349" s="320">
        <f>AVERAGE(C1329:C1349)</f>
        <v>4.0724526404975299E-3</v>
      </c>
      <c r="E1349" s="318">
        <f>_xlfn.STDEV.S(C1329:C1349)</f>
        <v>8.4968165078866034E-3</v>
      </c>
      <c r="F1349" s="318">
        <f>E1349*(21/(21-1.5))</f>
        <v>9.1504177777240337E-3</v>
      </c>
      <c r="G1349" s="318">
        <f>_xlfn.VAR.S(C1329:C1349)</f>
        <v>7.2195890768694289E-5</v>
      </c>
      <c r="H1349" s="318">
        <f>G1349*(21/(21-1))</f>
        <v>7.5805685307129007E-5</v>
      </c>
      <c r="I1349" s="320">
        <f>(SUM(C1286:C1306)*1+SUM(C1307:C1327)*2+SUM(C1328:C1348)*3)/6</f>
        <v>2.2090639078705537E-2</v>
      </c>
      <c r="J1349" s="318">
        <f>IF(C1349*O1349&lt;&gt;0,C1349,0)</f>
        <v>0</v>
      </c>
      <c r="K1349" s="318" t="str">
        <f>IF(C1349*O1349=0,"",C1349)</f>
        <v/>
      </c>
      <c r="O1349" s="318">
        <f>IF(ISBLANK(L1349),0,1)</f>
        <v>0</v>
      </c>
      <c r="P1349" s="318">
        <f>IF(ISBLANK(M1349),0,1)</f>
        <v>0</v>
      </c>
      <c r="Q1349" s="318">
        <f>O1349+P1349</f>
        <v>0</v>
      </c>
      <c r="R1349" s="318">
        <f>SUM(Q1224:Q1349)</f>
        <v>13</v>
      </c>
      <c r="S1349" s="318">
        <f>R1349/$X$2</f>
        <v>0.56521739130434778</v>
      </c>
      <c r="T1349" s="318">
        <f>IF(S1349&gt;=$X$3,1,0)</f>
        <v>1</v>
      </c>
      <c r="U1349" s="318">
        <f>O1349*T1349+P1349*T1349</f>
        <v>0</v>
      </c>
    </row>
    <row r="1350" spans="1:21" s="318" customFormat="1" x14ac:dyDescent="0.2">
      <c r="A1350" s="322">
        <v>38512</v>
      </c>
      <c r="B1350" s="321">
        <v>266.92001299999998</v>
      </c>
      <c r="C1350" s="320">
        <f>LN(B1350/B1349)</f>
        <v>-5.2430802772820701E-4</v>
      </c>
      <c r="D1350" s="320">
        <f>AVERAGE(C1330:C1350)</f>
        <v>3.8169119933901402E-3</v>
      </c>
      <c r="E1350" s="318">
        <f>_xlfn.STDEV.S(C1330:C1350)</f>
        <v>8.5530241122129692E-3</v>
      </c>
      <c r="F1350" s="318">
        <f>E1350*(21/(21-1.5))</f>
        <v>9.2109490439216592E-3</v>
      </c>
      <c r="G1350" s="318">
        <f>_xlfn.VAR.S(C1330:C1350)</f>
        <v>7.3154221464096449E-5</v>
      </c>
      <c r="H1350" s="318">
        <f>G1350*(21/(21-1))</f>
        <v>7.6811932537301279E-5</v>
      </c>
      <c r="I1350" s="320">
        <f>(SUM(C1287:C1307)*1+SUM(C1308:C1328)*2+SUM(C1329:C1349)*3)/6</f>
        <v>2.4200320990964502E-2</v>
      </c>
      <c r="J1350" s="318">
        <f>IF(C1350*O1350&lt;&gt;0,C1350,0)</f>
        <v>0</v>
      </c>
      <c r="K1350" s="318" t="str">
        <f>IF(C1350*O1350=0,"",C1350)</f>
        <v/>
      </c>
      <c r="O1350" s="318">
        <f>IF(ISBLANK(L1350),0,1)</f>
        <v>0</v>
      </c>
      <c r="P1350" s="318">
        <f>IF(ISBLANK(M1350),0,1)</f>
        <v>0</v>
      </c>
      <c r="Q1350" s="318">
        <f>O1350+P1350</f>
        <v>0</v>
      </c>
      <c r="R1350" s="318">
        <f>SUM(Q1225:Q1350)</f>
        <v>13</v>
      </c>
      <c r="S1350" s="318">
        <f>R1350/$X$2</f>
        <v>0.56521739130434778</v>
      </c>
      <c r="T1350" s="318">
        <f>IF(S1350&gt;=$X$3,1,0)</f>
        <v>1</v>
      </c>
      <c r="U1350" s="318">
        <f>O1350*T1350+P1350*T1350</f>
        <v>0</v>
      </c>
    </row>
    <row r="1351" spans="1:21" s="318" customFormat="1" x14ac:dyDescent="0.2">
      <c r="A1351" s="322">
        <v>38513</v>
      </c>
      <c r="B1351" s="321">
        <v>270.39999399999999</v>
      </c>
      <c r="C1351" s="320">
        <f>LN(B1351/B1350)</f>
        <v>1.2953285240323596E-2</v>
      </c>
      <c r="D1351" s="320">
        <f>AVERAGE(C1331:C1351)</f>
        <v>4.5304785558528196E-3</v>
      </c>
      <c r="E1351" s="318">
        <f>_xlfn.STDEV.S(C1331:C1351)</f>
        <v>8.6650440962062671E-3</v>
      </c>
      <c r="F1351" s="318">
        <f>E1351*(21/(21-1.5))</f>
        <v>9.3315859497605947E-3</v>
      </c>
      <c r="G1351" s="318">
        <f>_xlfn.VAR.S(C1331:C1351)</f>
        <v>7.5082989189199082E-5</v>
      </c>
      <c r="H1351" s="318">
        <f>G1351*(21/(21-1))</f>
        <v>7.8837138648659046E-5</v>
      </c>
      <c r="I1351" s="320">
        <f>(SUM(C1288:C1308)*1+SUM(C1309:C1329)*2+SUM(C1330:C1350)*3)/6</f>
        <v>2.1558194006625567E-2</v>
      </c>
      <c r="J1351" s="318">
        <f>IF(C1351*O1351&lt;&gt;0,C1351,0)</f>
        <v>0</v>
      </c>
      <c r="K1351" s="318" t="str">
        <f>IF(C1351*O1351=0,"",C1351)</f>
        <v/>
      </c>
      <c r="O1351" s="318">
        <f>IF(ISBLANK(L1351),0,1)</f>
        <v>0</v>
      </c>
      <c r="P1351" s="318">
        <f>IF(ISBLANK(M1351),0,1)</f>
        <v>0</v>
      </c>
      <c r="Q1351" s="318">
        <f>O1351+P1351</f>
        <v>0</v>
      </c>
      <c r="R1351" s="318">
        <f>SUM(Q1226:Q1351)</f>
        <v>13</v>
      </c>
      <c r="S1351" s="318">
        <f>R1351/$X$2</f>
        <v>0.56521739130434778</v>
      </c>
      <c r="T1351" s="318">
        <f>IF(S1351&gt;=$X$3,1,0)</f>
        <v>1</v>
      </c>
      <c r="U1351" s="318">
        <f>O1351*T1351+P1351*T1351</f>
        <v>0</v>
      </c>
    </row>
    <row r="1352" spans="1:21" s="318" customFormat="1" x14ac:dyDescent="0.2">
      <c r="A1352" s="322">
        <v>38516</v>
      </c>
      <c r="B1352" s="321">
        <v>269.92001299999998</v>
      </c>
      <c r="C1352" s="320">
        <f>LN(B1352/B1351)</f>
        <v>-1.7766550193841675E-3</v>
      </c>
      <c r="D1352" s="320">
        <f>AVERAGE(C1332:C1352)</f>
        <v>3.3620543721869485E-3</v>
      </c>
      <c r="E1352" s="318">
        <f>_xlfn.STDEV.S(C1332:C1352)</f>
        <v>7.6825956903378793E-3</v>
      </c>
      <c r="F1352" s="318">
        <f>E1352*(21/(21-1.5))</f>
        <v>8.2735645895946393E-3</v>
      </c>
      <c r="G1352" s="318">
        <f>_xlfn.VAR.S(C1332:C1352)</f>
        <v>5.9022276541198156E-5</v>
      </c>
      <c r="H1352" s="318">
        <f>G1352*(21/(21-1))</f>
        <v>6.1973390368258061E-5</v>
      </c>
      <c r="I1352" s="320">
        <f>(SUM(C1289:C1309)*1+SUM(C1310:C1330)*2+SUM(C1331:C1351)*3)/6</f>
        <v>2.9314554519138825E-2</v>
      </c>
      <c r="J1352" s="318">
        <f>IF(C1352*O1352&lt;&gt;0,C1352,0)</f>
        <v>0</v>
      </c>
      <c r="K1352" s="318" t="str">
        <f>IF(C1352*O1352=0,"",C1352)</f>
        <v/>
      </c>
      <c r="O1352" s="318">
        <f>IF(ISBLANK(L1352),0,1)</f>
        <v>0</v>
      </c>
      <c r="P1352" s="318">
        <f>IF(ISBLANK(M1352),0,1)</f>
        <v>0</v>
      </c>
      <c r="Q1352" s="318">
        <f>O1352+P1352</f>
        <v>0</v>
      </c>
      <c r="R1352" s="318">
        <f>SUM(Q1227:Q1352)</f>
        <v>13</v>
      </c>
      <c r="S1352" s="318">
        <f>R1352/$X$2</f>
        <v>0.56521739130434778</v>
      </c>
      <c r="T1352" s="318">
        <f>IF(S1352&gt;=$X$3,1,0)</f>
        <v>1</v>
      </c>
      <c r="U1352" s="318">
        <f>O1352*T1352+P1352*T1352</f>
        <v>0</v>
      </c>
    </row>
    <row r="1353" spans="1:21" s="318" customFormat="1" x14ac:dyDescent="0.2">
      <c r="A1353" s="322">
        <v>38517</v>
      </c>
      <c r="B1353" s="321">
        <v>272.790009</v>
      </c>
      <c r="C1353" s="320">
        <f>LN(B1353/B1352)</f>
        <v>1.0576634438266844E-2</v>
      </c>
      <c r="D1353" s="320">
        <f>AVERAGE(C1333:C1353)</f>
        <v>3.4979440295351953E-3</v>
      </c>
      <c r="E1353" s="318">
        <f>_xlfn.STDEV.S(C1333:C1353)</f>
        <v>7.7881014549365532E-3</v>
      </c>
      <c r="F1353" s="318">
        <f>E1353*(21/(21-1.5))</f>
        <v>8.3871861822393638E-3</v>
      </c>
      <c r="G1353" s="318">
        <f>_xlfn.VAR.S(C1333:C1353)</f>
        <v>6.0654524272384863E-5</v>
      </c>
      <c r="H1353" s="318">
        <f>G1353*(21/(21-1))</f>
        <v>6.3687250486004106E-5</v>
      </c>
      <c r="I1353" s="320">
        <f>(SUM(C1290:C1310)*1+SUM(C1311:C1331)*2+SUM(C1332:C1352)*3)/6</f>
        <v>2.2197820081811332E-2</v>
      </c>
      <c r="J1353" s="318">
        <f>IF(C1353*O1353&lt;&gt;0,C1353,0)</f>
        <v>0</v>
      </c>
      <c r="K1353" s="318" t="str">
        <f>IF(C1353*O1353=0,"",C1353)</f>
        <v/>
      </c>
      <c r="O1353" s="318">
        <f>IF(ISBLANK(L1353),0,1)</f>
        <v>0</v>
      </c>
      <c r="P1353" s="318">
        <f>IF(ISBLANK(M1353),0,1)</f>
        <v>0</v>
      </c>
      <c r="Q1353" s="318">
        <f>O1353+P1353</f>
        <v>0</v>
      </c>
      <c r="R1353" s="318">
        <f>SUM(Q1228:Q1353)</f>
        <v>13</v>
      </c>
      <c r="S1353" s="318">
        <f>R1353/$X$2</f>
        <v>0.56521739130434778</v>
      </c>
      <c r="T1353" s="318">
        <f>IF(S1353&gt;=$X$3,1,0)</f>
        <v>1</v>
      </c>
      <c r="U1353" s="318">
        <f>O1353*T1353+P1353*T1353</f>
        <v>0</v>
      </c>
    </row>
    <row r="1354" spans="1:21" s="318" customFormat="1" x14ac:dyDescent="0.2">
      <c r="A1354" s="322">
        <v>38518</v>
      </c>
      <c r="B1354" s="321">
        <v>272.07000699999998</v>
      </c>
      <c r="C1354" s="320">
        <f>LN(B1354/B1353)</f>
        <v>-2.6428895420839435E-3</v>
      </c>
      <c r="D1354" s="320">
        <f>AVERAGE(C1334:C1354)</f>
        <v>3.6037322284315121E-3</v>
      </c>
      <c r="E1354" s="318">
        <f>_xlfn.STDEV.S(C1334:C1354)</f>
        <v>7.6832148642112675E-3</v>
      </c>
      <c r="F1354" s="318">
        <f>E1354*(21/(21-1.5))</f>
        <v>8.2742313922275178E-3</v>
      </c>
      <c r="G1354" s="318">
        <f>_xlfn.VAR.S(C1334:C1354)</f>
        <v>5.9031790649636966E-5</v>
      </c>
      <c r="H1354" s="318">
        <f>G1354*(21/(21-1))</f>
        <v>6.1983380182118811E-5</v>
      </c>
      <c r="I1354" s="320">
        <f>(SUM(C1291:C1311)*1+SUM(C1312:C1332)*2+SUM(C1333:C1353)*3)/6</f>
        <v>2.332473674275885E-2</v>
      </c>
      <c r="J1354" s="318">
        <f>IF(C1354*O1354&lt;&gt;0,C1354,0)</f>
        <v>0</v>
      </c>
      <c r="K1354" s="318" t="str">
        <f>IF(C1354*O1354=0,"",C1354)</f>
        <v/>
      </c>
      <c r="O1354" s="318">
        <f>IF(ISBLANK(L1354),0,1)</f>
        <v>0</v>
      </c>
      <c r="P1354" s="318">
        <f>IF(ISBLANK(M1354),0,1)</f>
        <v>0</v>
      </c>
      <c r="Q1354" s="318">
        <f>O1354+P1354</f>
        <v>0</v>
      </c>
      <c r="R1354" s="318">
        <f>SUM(Q1229:Q1354)</f>
        <v>13</v>
      </c>
      <c r="S1354" s="318">
        <f>R1354/$X$2</f>
        <v>0.56521739130434778</v>
      </c>
      <c r="T1354" s="318">
        <f>IF(S1354&gt;=$X$3,1,0)</f>
        <v>1</v>
      </c>
      <c r="U1354" s="318">
        <f>O1354*T1354+P1354*T1354</f>
        <v>0</v>
      </c>
    </row>
    <row r="1355" spans="1:21" s="318" customFormat="1" x14ac:dyDescent="0.2">
      <c r="A1355" s="322">
        <v>38519</v>
      </c>
      <c r="B1355" s="321">
        <v>273.79998799999998</v>
      </c>
      <c r="C1355" s="320">
        <f>LN(B1355/B1354)</f>
        <v>6.3384571704777357E-3</v>
      </c>
      <c r="D1355" s="320">
        <f>AVERAGE(C1335:C1355)</f>
        <v>3.8470765825637473E-3</v>
      </c>
      <c r="E1355" s="318">
        <f>_xlfn.STDEV.S(C1335:C1355)</f>
        <v>7.6851413663849809E-3</v>
      </c>
      <c r="F1355" s="318">
        <f>E1355*(21/(21-1.5))</f>
        <v>8.2763060868761337E-3</v>
      </c>
      <c r="G1355" s="318">
        <f>_xlfn.VAR.S(C1335:C1355)</f>
        <v>5.906139782132161E-5</v>
      </c>
      <c r="H1355" s="318">
        <f>G1355*(21/(21-1))</f>
        <v>6.2014467712387692E-5</v>
      </c>
      <c r="I1355" s="320">
        <f>(SUM(C1292:C1312)*1+SUM(C1313:C1333)*2+SUM(C1334:C1354)*3)/6</f>
        <v>2.3048417068610206E-2</v>
      </c>
      <c r="J1355" s="318">
        <f>IF(C1355*O1355&lt;&gt;0,C1355,0)</f>
        <v>0</v>
      </c>
      <c r="K1355" s="318" t="str">
        <f>IF(C1355*O1355=0,"",C1355)</f>
        <v/>
      </c>
      <c r="O1355" s="318">
        <f>IF(ISBLANK(L1355),0,1)</f>
        <v>0</v>
      </c>
      <c r="P1355" s="318">
        <f>IF(ISBLANK(M1355),0,1)</f>
        <v>0</v>
      </c>
      <c r="Q1355" s="318">
        <f>O1355+P1355</f>
        <v>0</v>
      </c>
      <c r="R1355" s="318">
        <f>SUM(Q1230:Q1355)</f>
        <v>13</v>
      </c>
      <c r="S1355" s="318">
        <f>R1355/$X$2</f>
        <v>0.56521739130434778</v>
      </c>
      <c r="T1355" s="318">
        <f>IF(S1355&gt;=$X$3,1,0)</f>
        <v>1</v>
      </c>
      <c r="U1355" s="318">
        <f>O1355*T1355+P1355*T1355</f>
        <v>0</v>
      </c>
    </row>
    <row r="1356" spans="1:21" s="318" customFormat="1" x14ac:dyDescent="0.2">
      <c r="A1356" s="322">
        <v>38520</v>
      </c>
      <c r="B1356" s="321">
        <v>275.51998900000001</v>
      </c>
      <c r="C1356" s="320">
        <f>LN(B1356/B1355)</f>
        <v>6.2623122881226342E-3</v>
      </c>
      <c r="D1356" s="320">
        <f>AVERAGE(C1336:C1356)</f>
        <v>4.1490538921787707E-3</v>
      </c>
      <c r="E1356" s="318">
        <f>_xlfn.STDEV.S(C1336:C1356)</f>
        <v>7.6476486186083728E-3</v>
      </c>
      <c r="F1356" s="318">
        <f>E1356*(21/(21-1.5))</f>
        <v>8.235929281578248E-3</v>
      </c>
      <c r="G1356" s="318">
        <f>_xlfn.VAR.S(C1336:C1356)</f>
        <v>5.848652939370255E-5</v>
      </c>
      <c r="H1356" s="318">
        <f>G1356*(21/(21-1))</f>
        <v>6.1410855863387685E-5</v>
      </c>
      <c r="I1356" s="320">
        <f>(SUM(C1293:C1313)*1+SUM(C1314:C1334)*2+SUM(C1335:C1355)*3)/6</f>
        <v>2.7571219775091072E-2</v>
      </c>
      <c r="J1356" s="318">
        <f>IF(C1356*O1356&lt;&gt;0,C1356,0)</f>
        <v>6.2623122881226342E-3</v>
      </c>
      <c r="K1356" s="318">
        <f>IF(C1356*O1356=0,"",C1356)</f>
        <v>6.2623122881226342E-3</v>
      </c>
      <c r="L1356" s="323" t="s">
        <v>55</v>
      </c>
      <c r="M1356" s="323"/>
      <c r="O1356" s="318">
        <f>IF(ISBLANK(L1356),0,1)</f>
        <v>1</v>
      </c>
      <c r="P1356" s="318">
        <f>IF(ISBLANK(M1356),0,1)</f>
        <v>0</v>
      </c>
      <c r="Q1356" s="318">
        <f>O1356+P1356</f>
        <v>1</v>
      </c>
      <c r="R1356" s="318">
        <f>SUM(Q1231:Q1356)</f>
        <v>14</v>
      </c>
      <c r="S1356" s="318">
        <f>R1356/$X$2</f>
        <v>0.60869565217391308</v>
      </c>
      <c r="T1356" s="318">
        <f>IF(S1356&gt;=$X$3,1,0)</f>
        <v>1</v>
      </c>
      <c r="U1356" s="318">
        <f>O1356*T1356+P1356*T1356</f>
        <v>1</v>
      </c>
    </row>
    <row r="1357" spans="1:21" s="318" customFormat="1" x14ac:dyDescent="0.2">
      <c r="A1357" s="322">
        <v>38523</v>
      </c>
      <c r="B1357" s="321">
        <v>274.82998700000002</v>
      </c>
      <c r="C1357" s="320">
        <f>LN(B1357/B1356)</f>
        <v>-2.5075039216014183E-3</v>
      </c>
      <c r="D1357" s="320">
        <f>AVERAGE(C1337:C1357)</f>
        <v>4.7267706679737431E-3</v>
      </c>
      <c r="E1357" s="318">
        <f>_xlfn.STDEV.S(C1337:C1357)</f>
        <v>6.5345986486278285E-3</v>
      </c>
      <c r="F1357" s="318">
        <f>E1357*(21/(21-1.5))</f>
        <v>7.0372600831376609E-3</v>
      </c>
      <c r="G1357" s="318">
        <f>_xlfn.VAR.S(C1337:C1357)</f>
        <v>4.2700979498648648E-5</v>
      </c>
      <c r="H1357" s="318">
        <f>G1357*(21/(21-1))</f>
        <v>4.483602847358108E-5</v>
      </c>
      <c r="I1357" s="320">
        <f>(SUM(C1294:C1314)*1+SUM(C1315:C1335)*2+SUM(C1336:C1356)*3)/6</f>
        <v>3.0857053703589866E-2</v>
      </c>
      <c r="J1357" s="318">
        <f>IF(C1357*O1357&lt;&gt;0,C1357,0)</f>
        <v>-2.5075039216014183E-3</v>
      </c>
      <c r="K1357" s="318">
        <f>IF(C1357*O1357=0,"",C1357)</f>
        <v>-2.5075039216014183E-3</v>
      </c>
      <c r="L1357" s="323" t="s">
        <v>162</v>
      </c>
      <c r="M1357" s="323"/>
      <c r="O1357" s="318">
        <f>IF(ISBLANK(L1357),0,1)</f>
        <v>1</v>
      </c>
      <c r="P1357" s="318">
        <f>IF(ISBLANK(M1357),0,1)</f>
        <v>0</v>
      </c>
      <c r="Q1357" s="318">
        <f>O1357+P1357</f>
        <v>1</v>
      </c>
      <c r="R1357" s="318">
        <f>SUM(Q1232:Q1357)</f>
        <v>15</v>
      </c>
      <c r="S1357" s="318">
        <f>R1357/$X$2</f>
        <v>0.65217391304347827</v>
      </c>
      <c r="T1357" s="318">
        <f>IF(S1357&gt;=$X$3,1,0)</f>
        <v>1</v>
      </c>
      <c r="U1357" s="318">
        <f>O1357*T1357+P1357*T1357</f>
        <v>1</v>
      </c>
    </row>
    <row r="1358" spans="1:21" s="318" customFormat="1" x14ac:dyDescent="0.2">
      <c r="A1358" s="322">
        <v>38524</v>
      </c>
      <c r="B1358" s="321">
        <v>275.22000100000002</v>
      </c>
      <c r="C1358" s="320">
        <f>LN(B1358/B1357)</f>
        <v>1.4181040773352074E-3</v>
      </c>
      <c r="D1358" s="320">
        <f>AVERAGE(C1338:C1358)</f>
        <v>4.1991122592460791E-3</v>
      </c>
      <c r="E1358" s="318">
        <f>_xlfn.STDEV.S(C1338:C1358)</f>
        <v>6.319467945592524E-3</v>
      </c>
      <c r="F1358" s="318">
        <f>E1358*(21/(21-1.5))</f>
        <v>6.8055808644842562E-3</v>
      </c>
      <c r="G1358" s="318">
        <f>_xlfn.VAR.S(C1338:C1358)</f>
        <v>3.9935675115371393E-5</v>
      </c>
      <c r="H1358" s="318">
        <f>G1358*(21/(21-1))</f>
        <v>4.1932458871139963E-5</v>
      </c>
      <c r="I1358" s="320">
        <f>(SUM(C1295:C1315)*1+SUM(C1316:C1336)*2+SUM(C1337:C1357)*3)/6</f>
        <v>3.3649993975495014E-2</v>
      </c>
      <c r="J1358" s="318">
        <f>IF(C1358*O1358&lt;&gt;0,C1358,0)</f>
        <v>0</v>
      </c>
      <c r="K1358" s="318" t="str">
        <f>IF(C1358*O1358=0,"",C1358)</f>
        <v/>
      </c>
      <c r="O1358" s="318">
        <f>IF(ISBLANK(L1358),0,1)</f>
        <v>0</v>
      </c>
      <c r="P1358" s="318">
        <f>IF(ISBLANK(M1358),0,1)</f>
        <v>0</v>
      </c>
      <c r="Q1358" s="318">
        <f>O1358+P1358</f>
        <v>0</v>
      </c>
      <c r="R1358" s="318">
        <f>SUM(Q1233:Q1358)</f>
        <v>15</v>
      </c>
      <c r="S1358" s="318">
        <f>R1358/$X$2</f>
        <v>0.65217391304347827</v>
      </c>
      <c r="T1358" s="318">
        <f>IF(S1358&gt;=$X$3,1,0)</f>
        <v>1</v>
      </c>
      <c r="U1358" s="318">
        <f>O1358*T1358+P1358*T1358</f>
        <v>0</v>
      </c>
    </row>
    <row r="1359" spans="1:21" s="318" customFormat="1" x14ac:dyDescent="0.2">
      <c r="A1359" s="322">
        <v>38525</v>
      </c>
      <c r="B1359" s="321">
        <v>274.98001099999999</v>
      </c>
      <c r="C1359" s="320">
        <f>LN(B1359/B1358)</f>
        <v>-8.7237371859636966E-4</v>
      </c>
      <c r="D1359" s="320">
        <f>AVERAGE(C1339:C1359)</f>
        <v>3.4671840547989136E-3</v>
      </c>
      <c r="E1359" s="318">
        <f>_xlfn.STDEV.S(C1339:C1359)</f>
        <v>5.9460652721670167E-3</v>
      </c>
      <c r="F1359" s="318">
        <f>E1359*(21/(21-1.5))</f>
        <v>6.4034549084875563E-3</v>
      </c>
      <c r="G1359" s="318">
        <f>_xlfn.VAR.S(C1339:C1359)</f>
        <v>3.535569222087062E-5</v>
      </c>
      <c r="H1359" s="318">
        <f>G1359*(21/(21-1))</f>
        <v>3.7123476831914153E-5</v>
      </c>
      <c r="I1359" s="320">
        <f>(SUM(C1296:C1316)*1+SUM(C1317:C1337)*2+SUM(C1338:C1358)*3)/6</f>
        <v>3.238134351413912E-2</v>
      </c>
      <c r="J1359" s="318">
        <f>IF(C1359*O1359&lt;&gt;0,C1359,0)</f>
        <v>0</v>
      </c>
      <c r="K1359" s="318" t="str">
        <f>IF(C1359*O1359=0,"",C1359)</f>
        <v/>
      </c>
      <c r="O1359" s="318">
        <f>IF(ISBLANK(L1359),0,1)</f>
        <v>0</v>
      </c>
      <c r="P1359" s="318">
        <f>IF(ISBLANK(M1359),0,1)</f>
        <v>0</v>
      </c>
      <c r="Q1359" s="318">
        <f>O1359+P1359</f>
        <v>0</v>
      </c>
      <c r="R1359" s="318">
        <f>SUM(Q1234:Q1359)</f>
        <v>15</v>
      </c>
      <c r="S1359" s="318">
        <f>R1359/$X$2</f>
        <v>0.65217391304347827</v>
      </c>
      <c r="T1359" s="318">
        <f>IF(S1359&gt;=$X$3,1,0)</f>
        <v>1</v>
      </c>
      <c r="U1359" s="318">
        <f>O1359*T1359+P1359*T1359</f>
        <v>0</v>
      </c>
    </row>
    <row r="1360" spans="1:21" s="318" customFormat="1" x14ac:dyDescent="0.2">
      <c r="A1360" s="322">
        <v>38526</v>
      </c>
      <c r="B1360" s="321">
        <v>278.20001200000002</v>
      </c>
      <c r="C1360" s="320">
        <f>LN(B1360/B1359)</f>
        <v>1.1641914871781154E-2</v>
      </c>
      <c r="D1360" s="320">
        <f>AVERAGE(C1340:C1360)</f>
        <v>4.0606882670284252E-3</v>
      </c>
      <c r="E1360" s="318">
        <f>_xlfn.STDEV.S(C1340:C1360)</f>
        <v>6.1161612807549524E-3</v>
      </c>
      <c r="F1360" s="318">
        <f>E1360*(21/(21-1.5))</f>
        <v>6.5866352254284099E-3</v>
      </c>
      <c r="G1360" s="318">
        <f>_xlfn.VAR.S(C1340:C1360)</f>
        <v>3.7407428812206056E-5</v>
      </c>
      <c r="H1360" s="318">
        <f>G1360*(21/(21-1))</f>
        <v>3.9277800252816362E-5</v>
      </c>
      <c r="I1360" s="320">
        <f>(SUM(C1297:C1317)*1+SUM(C1318:C1338)*2+SUM(C1339:C1359)*3)/6</f>
        <v>3.3479523485726734E-2</v>
      </c>
      <c r="J1360" s="318">
        <f>IF(C1360*O1360&lt;&gt;0,C1360,0)</f>
        <v>1.1641914871781154E-2</v>
      </c>
      <c r="K1360" s="318">
        <f>IF(C1360*O1360=0,"",C1360)</f>
        <v>1.1641914871781154E-2</v>
      </c>
      <c r="L1360" s="326" t="s">
        <v>161</v>
      </c>
      <c r="M1360" s="326"/>
      <c r="O1360" s="318">
        <f>IF(ISBLANK(L1360),0,1)</f>
        <v>1</v>
      </c>
      <c r="P1360" s="318">
        <f>IF(ISBLANK(M1360),0,1)</f>
        <v>0</v>
      </c>
      <c r="Q1360" s="318">
        <f>O1360+P1360</f>
        <v>1</v>
      </c>
      <c r="R1360" s="318">
        <f>SUM(Q1235:Q1360)</f>
        <v>16</v>
      </c>
      <c r="S1360" s="318">
        <f>R1360/$X$2</f>
        <v>0.69565217391304346</v>
      </c>
      <c r="T1360" s="318">
        <f>IF(S1360&gt;=$X$3,1,0)</f>
        <v>1</v>
      </c>
      <c r="U1360" s="318">
        <f>O1360*T1360+P1360*T1360</f>
        <v>1</v>
      </c>
    </row>
    <row r="1361" spans="1:21" s="318" customFormat="1" x14ac:dyDescent="0.2">
      <c r="A1361" s="322">
        <v>38527</v>
      </c>
      <c r="B1361" s="321">
        <v>280.89999399999999</v>
      </c>
      <c r="C1361" s="320">
        <f>LN(B1361/B1360)</f>
        <v>9.6583901265059058E-3</v>
      </c>
      <c r="D1361" s="320">
        <f>AVERAGE(C1341:C1361)</f>
        <v>3.9370302572539874E-3</v>
      </c>
      <c r="E1361" s="318">
        <f>_xlfn.STDEV.S(C1341:C1361)</f>
        <v>5.966622017059873E-3</v>
      </c>
      <c r="F1361" s="318">
        <f>E1361*(21/(21-1.5))</f>
        <v>6.425592941449094E-3</v>
      </c>
      <c r="G1361" s="318">
        <f>_xlfn.VAR.S(C1341:C1361)</f>
        <v>3.5600578294463624E-5</v>
      </c>
      <c r="H1361" s="318">
        <f>G1361*(21/(21-1))</f>
        <v>3.7380607209186806E-5</v>
      </c>
      <c r="I1361" s="320">
        <f>(SUM(C1298:C1318)*1+SUM(C1319:C1339)*2+SUM(C1340:C1360)*3)/6</f>
        <v>4.3881365425674751E-2</v>
      </c>
      <c r="J1361" s="318">
        <f>IF(C1361*O1361&lt;&gt;0,C1361,0)</f>
        <v>9.6583901265059058E-3</v>
      </c>
      <c r="K1361" s="318">
        <f>IF(C1361*O1361=0,"",C1361)</f>
        <v>9.6583901265059058E-3</v>
      </c>
      <c r="L1361" s="326" t="s">
        <v>160</v>
      </c>
      <c r="M1361" s="326"/>
      <c r="O1361" s="318">
        <f>IF(ISBLANK(L1361),0,1)</f>
        <v>1</v>
      </c>
      <c r="P1361" s="318">
        <f>IF(ISBLANK(M1361),0,1)</f>
        <v>0</v>
      </c>
      <c r="Q1361" s="318">
        <f>O1361+P1361</f>
        <v>1</v>
      </c>
      <c r="R1361" s="318">
        <f>SUM(Q1236:Q1361)</f>
        <v>17</v>
      </c>
      <c r="S1361" s="318">
        <f>R1361/$X$2</f>
        <v>0.73913043478260865</v>
      </c>
      <c r="T1361" s="318">
        <f>IF(S1361&gt;=$X$3,1,0)</f>
        <v>1</v>
      </c>
      <c r="U1361" s="318">
        <f>O1361*T1361+P1361*T1361</f>
        <v>1</v>
      </c>
    </row>
    <row r="1362" spans="1:21" s="318" customFormat="1" x14ac:dyDescent="0.2">
      <c r="A1362" s="322">
        <v>38530</v>
      </c>
      <c r="B1362" s="321">
        <v>277.75</v>
      </c>
      <c r="C1362" s="320">
        <f>LN(B1362/B1361)</f>
        <v>-1.1277284230543843E-2</v>
      </c>
      <c r="D1362" s="320">
        <f>AVERAGE(C1342:C1362)</f>
        <v>3.3264151865901362E-3</v>
      </c>
      <c r="E1362" s="318">
        <f>_xlfn.STDEV.S(C1342:C1362)</f>
        <v>6.8188645710084254E-3</v>
      </c>
      <c r="F1362" s="318">
        <f>E1362*(21/(21-1.5))</f>
        <v>7.3433926149321501E-3</v>
      </c>
      <c r="G1362" s="318">
        <f>_xlfn.VAR.S(C1342:C1362)</f>
        <v>4.6496914037753922E-5</v>
      </c>
      <c r="H1362" s="318">
        <f>G1362*(21/(21-1))</f>
        <v>4.8821759739641619E-5</v>
      </c>
      <c r="I1362" s="320">
        <f>(SUM(C1299:C1319)*1+SUM(C1320:C1340)*2+SUM(C1341:C1361)*3)/6</f>
        <v>4.6787606517594033E-2</v>
      </c>
      <c r="J1362" s="318">
        <f>IF(C1362*O1362&lt;&gt;0,C1362,0)</f>
        <v>-1.1277284230543843E-2</v>
      </c>
      <c r="K1362" s="318">
        <f>IF(C1362*O1362=0,"",C1362)</f>
        <v>-1.1277284230543843E-2</v>
      </c>
      <c r="L1362" s="326" t="s">
        <v>159</v>
      </c>
      <c r="M1362" s="326"/>
      <c r="O1362" s="318">
        <f>IF(ISBLANK(L1362),0,1)</f>
        <v>1</v>
      </c>
      <c r="P1362" s="318">
        <f>IF(ISBLANK(M1362),0,1)</f>
        <v>0</v>
      </c>
      <c r="Q1362" s="318">
        <f>O1362+P1362</f>
        <v>1</v>
      </c>
      <c r="R1362" s="318">
        <f>SUM(Q1237:Q1362)</f>
        <v>18</v>
      </c>
      <c r="S1362" s="318">
        <f>R1362/$X$2</f>
        <v>0.78260869565217395</v>
      </c>
      <c r="T1362" s="318">
        <f>IF(S1362&gt;=$X$3,1,0)</f>
        <v>1</v>
      </c>
      <c r="U1362" s="318">
        <f>O1362*T1362+P1362*T1362</f>
        <v>1</v>
      </c>
    </row>
    <row r="1363" spans="1:21" s="318" customFormat="1" x14ac:dyDescent="0.2">
      <c r="A1363" s="322">
        <v>38531</v>
      </c>
      <c r="B1363" s="321">
        <v>281.25</v>
      </c>
      <c r="C1363" s="320">
        <f>LN(B1363/B1362)</f>
        <v>1.2522524998890503E-2</v>
      </c>
      <c r="D1363" s="320">
        <f>AVERAGE(C1343:C1363)</f>
        <v>3.7081086309365733E-3</v>
      </c>
      <c r="E1363" s="318">
        <f>_xlfn.STDEV.S(C1343:C1363)</f>
        <v>7.1065235399786451E-3</v>
      </c>
      <c r="F1363" s="318">
        <f>E1363*(21/(21-1.5))</f>
        <v>7.6531791969000791E-3</v>
      </c>
      <c r="G1363" s="318">
        <f>_xlfn.VAR.S(C1343:C1363)</f>
        <v>5.0502676824270618E-5</v>
      </c>
      <c r="H1363" s="318">
        <f>G1363*(21/(21-1))</f>
        <v>5.3027810665484149E-5</v>
      </c>
      <c r="I1363" s="320">
        <f>(SUM(C1300:C1320)*1+SUM(C1321:C1341)*2+SUM(C1342:C1362)*3)/6</f>
        <v>3.7699910692230269E-2</v>
      </c>
      <c r="J1363" s="318">
        <f>IF(C1363*O1363&lt;&gt;0,C1363,0)</f>
        <v>0</v>
      </c>
      <c r="K1363" s="318" t="str">
        <f>IF(C1363*O1363=0,"",C1363)</f>
        <v/>
      </c>
      <c r="O1363" s="318">
        <f>IF(ISBLANK(L1363),0,1)</f>
        <v>0</v>
      </c>
      <c r="P1363" s="318">
        <f>IF(ISBLANK(M1363),0,1)</f>
        <v>0</v>
      </c>
      <c r="Q1363" s="318">
        <f>O1363+P1363</f>
        <v>0</v>
      </c>
      <c r="R1363" s="318">
        <f>SUM(Q1238:Q1363)</f>
        <v>18</v>
      </c>
      <c r="S1363" s="318">
        <f>R1363/$X$2</f>
        <v>0.78260869565217395</v>
      </c>
      <c r="T1363" s="318">
        <f>IF(S1363&gt;=$X$3,1,0)</f>
        <v>1</v>
      </c>
      <c r="U1363" s="318">
        <f>O1363*T1363+P1363*T1363</f>
        <v>0</v>
      </c>
    </row>
    <row r="1364" spans="1:21" s="318" customFormat="1" x14ac:dyDescent="0.2">
      <c r="A1364" s="322">
        <v>38532</v>
      </c>
      <c r="B1364" s="321">
        <v>282.54998799999998</v>
      </c>
      <c r="C1364" s="320">
        <f>LN(B1364/B1363)</f>
        <v>4.6115300868621988E-3</v>
      </c>
      <c r="D1364" s="320">
        <f>AVERAGE(C1344:C1364)</f>
        <v>4.2601350885887517E-3</v>
      </c>
      <c r="E1364" s="318">
        <f>_xlfn.STDEV.S(C1344:C1364)</f>
        <v>6.6716291879302522E-3</v>
      </c>
      <c r="F1364" s="318">
        <f>E1364*(21/(21-1.5))</f>
        <v>7.1848314331556555E-3</v>
      </c>
      <c r="G1364" s="318">
        <f>_xlfn.VAR.S(C1344:C1364)</f>
        <v>4.4510636021242874E-5</v>
      </c>
      <c r="H1364" s="318">
        <f>G1364*(21/(21-1))</f>
        <v>4.6736167822305018E-5</v>
      </c>
      <c r="I1364" s="320">
        <f>(SUM(C1301:C1321)*1+SUM(C1322:C1342)*2+SUM(C1343:C1363)*3)/6</f>
        <v>4.2981676664598227E-2</v>
      </c>
      <c r="J1364" s="318">
        <f>IF(C1364*O1364&lt;&gt;0,C1364,0)</f>
        <v>0</v>
      </c>
      <c r="K1364" s="318" t="str">
        <f>IF(C1364*O1364=0,"",C1364)</f>
        <v/>
      </c>
      <c r="O1364" s="318">
        <f>IF(ISBLANK(L1364),0,1)</f>
        <v>0</v>
      </c>
      <c r="P1364" s="318">
        <f>IF(ISBLANK(M1364),0,1)</f>
        <v>0</v>
      </c>
      <c r="Q1364" s="318">
        <f>O1364+P1364</f>
        <v>0</v>
      </c>
      <c r="R1364" s="318">
        <f>SUM(Q1239:Q1364)</f>
        <v>18</v>
      </c>
      <c r="S1364" s="318">
        <f>R1364/$X$2</f>
        <v>0.78260869565217395</v>
      </c>
      <c r="T1364" s="318">
        <f>IF(S1364&gt;=$X$3,1,0)</f>
        <v>1</v>
      </c>
      <c r="U1364" s="318">
        <f>O1364*T1364+P1364*T1364</f>
        <v>0</v>
      </c>
    </row>
    <row r="1365" spans="1:21" s="318" customFormat="1" x14ac:dyDescent="0.2">
      <c r="A1365" s="322">
        <v>38533</v>
      </c>
      <c r="B1365" s="321">
        <v>283.41000400000001</v>
      </c>
      <c r="C1365" s="320">
        <f>LN(B1365/B1364)</f>
        <v>3.0391429574885007E-3</v>
      </c>
      <c r="D1365" s="320">
        <f>AVERAGE(C1345:C1365)</f>
        <v>3.7786636445252203E-3</v>
      </c>
      <c r="E1365" s="318">
        <f>_xlfn.STDEV.S(C1345:C1365)</f>
        <v>6.3553322679728453E-3</v>
      </c>
      <c r="F1365" s="318">
        <f>E1365*(21/(21-1.5))</f>
        <v>6.8442039808938333E-3</v>
      </c>
      <c r="G1365" s="318">
        <f>_xlfn.VAR.S(C1345:C1365)</f>
        <v>4.0390248236336873E-5</v>
      </c>
      <c r="H1365" s="318">
        <f>G1365*(21/(21-1))</f>
        <v>4.2409760648153717E-5</v>
      </c>
      <c r="I1365" s="320">
        <f>(SUM(C1302:C1322)*1+SUM(C1323:C1343)*2+SUM(C1344:C1364)*3)/6</f>
        <v>4.5288097024424177E-2</v>
      </c>
      <c r="J1365" s="318">
        <f>IF(C1365*O1365&lt;&gt;0,C1365,0)</f>
        <v>0</v>
      </c>
      <c r="K1365" s="318" t="str">
        <f>IF(C1365*O1365=0,"",C1365)</f>
        <v/>
      </c>
      <c r="O1365" s="318">
        <f>IF(ISBLANK(L1365),0,1)</f>
        <v>0</v>
      </c>
      <c r="P1365" s="318">
        <f>IF(ISBLANK(M1365),0,1)</f>
        <v>0</v>
      </c>
      <c r="Q1365" s="318">
        <f>O1365+P1365</f>
        <v>0</v>
      </c>
      <c r="R1365" s="318">
        <f>SUM(Q1240:Q1365)</f>
        <v>18</v>
      </c>
      <c r="S1365" s="318">
        <f>R1365/$X$2</f>
        <v>0.78260869565217395</v>
      </c>
      <c r="T1365" s="318">
        <f>IF(S1365&gt;=$X$3,1,0)</f>
        <v>1</v>
      </c>
      <c r="U1365" s="318">
        <f>O1365*T1365+P1365*T1365</f>
        <v>0</v>
      </c>
    </row>
    <row r="1366" spans="1:21" s="318" customFormat="1" x14ac:dyDescent="0.2">
      <c r="A1366" s="322">
        <v>38534</v>
      </c>
      <c r="B1366" s="321">
        <v>285.42001299999998</v>
      </c>
      <c r="C1366" s="320">
        <f>LN(B1366/B1365)</f>
        <v>7.0671986561766558E-3</v>
      </c>
      <c r="D1366" s="320">
        <f>AVERAGE(C1346:C1366)</f>
        <v>3.8648364109334079E-3</v>
      </c>
      <c r="E1366" s="318">
        <f>_xlfn.STDEV.S(C1346:C1366)</f>
        <v>6.388569170483833E-3</v>
      </c>
      <c r="F1366" s="318">
        <f>E1366*(21/(21-1.5))</f>
        <v>6.879997568213358E-3</v>
      </c>
      <c r="G1366" s="318">
        <f>_xlfn.VAR.S(C1346:C1366)</f>
        <v>4.0813816046056491E-5</v>
      </c>
      <c r="H1366" s="318">
        <f>G1366*(21/(21-1))</f>
        <v>4.2854506848359317E-5</v>
      </c>
      <c r="I1366" s="320">
        <f>(SUM(C1303:C1323)*1+SUM(C1324:C1344)*2+SUM(C1345:C1365)*3)/6</f>
        <v>4.4402929984956825E-2</v>
      </c>
      <c r="J1366" s="318">
        <f>IF(C1366*O1366&lt;&gt;0,C1366,0)</f>
        <v>0</v>
      </c>
      <c r="K1366" s="318" t="str">
        <f>IF(C1366*O1366=0,"",C1366)</f>
        <v/>
      </c>
      <c r="O1366" s="318">
        <f>IF(ISBLANK(L1366),0,1)</f>
        <v>0</v>
      </c>
      <c r="P1366" s="318">
        <f>IF(ISBLANK(M1366),0,1)</f>
        <v>0</v>
      </c>
      <c r="Q1366" s="318">
        <f>O1366+P1366</f>
        <v>0</v>
      </c>
      <c r="R1366" s="318">
        <f>SUM(Q1241:Q1366)</f>
        <v>18</v>
      </c>
      <c r="S1366" s="318">
        <f>R1366/$X$2</f>
        <v>0.78260869565217395</v>
      </c>
      <c r="T1366" s="318">
        <f>IF(S1366&gt;=$X$3,1,0)</f>
        <v>1</v>
      </c>
      <c r="U1366" s="318">
        <f>O1366*T1366+P1366*T1366</f>
        <v>0</v>
      </c>
    </row>
    <row r="1367" spans="1:21" s="318" customFormat="1" x14ac:dyDescent="0.2">
      <c r="A1367" s="322">
        <v>38537</v>
      </c>
      <c r="B1367" s="321">
        <v>289.79998799999998</v>
      </c>
      <c r="C1367" s="320">
        <f>LN(B1367/B1366)</f>
        <v>1.5229163259556248E-2</v>
      </c>
      <c r="D1367" s="320">
        <f>AVERAGE(C1347:C1367)</f>
        <v>4.7041668010934434E-3</v>
      </c>
      <c r="E1367" s="318">
        <f>_xlfn.STDEV.S(C1347:C1367)</f>
        <v>6.6761608856817532E-3</v>
      </c>
      <c r="F1367" s="318">
        <f>E1367*(21/(21-1.5))</f>
        <v>7.1897117230418873E-3</v>
      </c>
      <c r="G1367" s="318">
        <f>_xlfn.VAR.S(C1347:C1367)</f>
        <v>4.457112417150697E-5</v>
      </c>
      <c r="H1367" s="318">
        <f>G1367*(21/(21-1))</f>
        <v>4.6799680380082322E-5</v>
      </c>
      <c r="I1367" s="320">
        <f>(SUM(C1304:C1324)*1+SUM(C1325:C1345)*2+SUM(C1346:C1366)*3)/6</f>
        <v>5.1623827644281507E-2</v>
      </c>
      <c r="J1367" s="318">
        <f>IF(C1367*O1367&lt;&gt;0,C1367,0)</f>
        <v>1.5229163259556248E-2</v>
      </c>
      <c r="K1367" s="318">
        <f>IF(C1367*O1367=0,"",C1367)</f>
        <v>1.5229163259556248E-2</v>
      </c>
      <c r="L1367" s="326" t="s">
        <v>158</v>
      </c>
      <c r="M1367" s="326"/>
      <c r="O1367" s="318">
        <f>IF(ISBLANK(L1367),0,1)</f>
        <v>1</v>
      </c>
      <c r="P1367" s="318">
        <f>IF(ISBLANK(M1367),0,1)</f>
        <v>0</v>
      </c>
      <c r="Q1367" s="318">
        <f>O1367+P1367</f>
        <v>1</v>
      </c>
      <c r="R1367" s="318">
        <f>SUM(Q1242:Q1367)</f>
        <v>19</v>
      </c>
      <c r="S1367" s="318">
        <f>R1367/$X$2</f>
        <v>0.82608695652173914</v>
      </c>
      <c r="T1367" s="318">
        <f>IF(S1367&gt;=$X$3,1,0)</f>
        <v>1</v>
      </c>
      <c r="U1367" s="318">
        <f>O1367*T1367+P1367*T1367</f>
        <v>1</v>
      </c>
    </row>
    <row r="1368" spans="1:21" s="318" customFormat="1" x14ac:dyDescent="0.2">
      <c r="A1368" s="322">
        <v>38538</v>
      </c>
      <c r="B1368" s="321">
        <v>289.48998999999998</v>
      </c>
      <c r="C1368" s="320">
        <f>LN(B1368/B1367)</f>
        <v>-1.0702689201064458E-3</v>
      </c>
      <c r="D1368" s="320">
        <f>AVERAGE(C1348:C1368)</f>
        <v>4.6459510267316713E-3</v>
      </c>
      <c r="E1368" s="318">
        <f>_xlfn.STDEV.S(C1348:C1368)</f>
        <v>6.7230037428034455E-3</v>
      </c>
      <c r="F1368" s="318">
        <f>E1368*(21/(21-1.5))</f>
        <v>7.2401578768652485E-3</v>
      </c>
      <c r="G1368" s="318">
        <f>_xlfn.VAR.S(C1348:C1368)</f>
        <v>4.5198779325749133E-5</v>
      </c>
      <c r="H1368" s="318">
        <f>G1368*(21/(21-1))</f>
        <v>4.7458718292036594E-5</v>
      </c>
      <c r="I1368" s="320">
        <f>(SUM(C1305:C1325)*1+SUM(C1326:C1346)*2+SUM(C1347:C1367)*3)/6</f>
        <v>6.4564879571246625E-2</v>
      </c>
      <c r="J1368" s="318">
        <f>IF(C1368*O1368&lt;&gt;0,C1368,0)</f>
        <v>0</v>
      </c>
      <c r="K1368" s="318" t="str">
        <f>IF(C1368*O1368=0,"",C1368)</f>
        <v/>
      </c>
      <c r="O1368" s="318">
        <f>IF(ISBLANK(L1368),0,1)</f>
        <v>0</v>
      </c>
      <c r="P1368" s="318">
        <f>IF(ISBLANK(M1368),0,1)</f>
        <v>0</v>
      </c>
      <c r="Q1368" s="318">
        <f>O1368+P1368</f>
        <v>0</v>
      </c>
      <c r="R1368" s="318">
        <f>SUM(Q1243:Q1368)</f>
        <v>19</v>
      </c>
      <c r="S1368" s="318">
        <f>R1368/$X$2</f>
        <v>0.82608695652173914</v>
      </c>
      <c r="T1368" s="318">
        <f>IF(S1368&gt;=$X$3,1,0)</f>
        <v>1</v>
      </c>
      <c r="U1368" s="318">
        <f>O1368*T1368+P1368*T1368</f>
        <v>0</v>
      </c>
    </row>
    <row r="1369" spans="1:21" s="318" customFormat="1" x14ac:dyDescent="0.2">
      <c r="A1369" s="322">
        <v>38539</v>
      </c>
      <c r="B1369" s="321">
        <v>294.75</v>
      </c>
      <c r="C1369" s="320">
        <f>LN(B1369/B1368)</f>
        <v>1.8006819858873032E-2</v>
      </c>
      <c r="D1369" s="320">
        <f>AVERAGE(C1349:C1369)</f>
        <v>5.2033236275871664E-3</v>
      </c>
      <c r="E1369" s="318">
        <f>_xlfn.STDEV.S(C1349:C1369)</f>
        <v>7.3253736132892584E-3</v>
      </c>
      <c r="F1369" s="318">
        <f>E1369*(21/(21-1.5))</f>
        <v>7.8888638912345856E-3</v>
      </c>
      <c r="G1369" s="318">
        <f>_xlfn.VAR.S(C1349:C1369)</f>
        <v>5.366109857427453E-5</v>
      </c>
      <c r="H1369" s="318">
        <f>G1369*(21/(21-1))</f>
        <v>5.6344153502988255E-5</v>
      </c>
      <c r="I1369" s="320">
        <f>(SUM(C1306:C1326)*1+SUM(C1327:C1347)*2+SUM(C1348:C1368)*3)/6</f>
        <v>6.7717119974985626E-2</v>
      </c>
      <c r="J1369" s="318">
        <f>IF(C1369*O1369&lt;&gt;0,C1369,0)</f>
        <v>0</v>
      </c>
      <c r="K1369" s="318" t="str">
        <f>IF(C1369*O1369=0,"",C1369)</f>
        <v/>
      </c>
      <c r="O1369" s="318">
        <f>IF(ISBLANK(L1369),0,1)</f>
        <v>0</v>
      </c>
      <c r="P1369" s="318">
        <f>IF(ISBLANK(M1369),0,1)</f>
        <v>0</v>
      </c>
      <c r="Q1369" s="318">
        <f>O1369+P1369</f>
        <v>0</v>
      </c>
      <c r="R1369" s="318">
        <f>SUM(Q1244:Q1369)</f>
        <v>19</v>
      </c>
      <c r="S1369" s="318">
        <f>R1369/$X$2</f>
        <v>0.82608695652173914</v>
      </c>
      <c r="T1369" s="318">
        <f>IF(S1369&gt;=$X$3,1,0)</f>
        <v>1</v>
      </c>
      <c r="U1369" s="318">
        <f>O1369*T1369+P1369*T1369</f>
        <v>0</v>
      </c>
    </row>
    <row r="1370" spans="1:21" s="318" customFormat="1" x14ac:dyDescent="0.2">
      <c r="A1370" s="322">
        <v>38540</v>
      </c>
      <c r="B1370" s="321">
        <v>287.86999500000002</v>
      </c>
      <c r="C1370" s="320">
        <f>LN(B1370/B1369)</f>
        <v>-2.3618567446006641E-2</v>
      </c>
      <c r="D1370" s="320">
        <f>AVERAGE(C1350:C1370)</f>
        <v>3.5731251049813889E-3</v>
      </c>
      <c r="E1370" s="318">
        <f>_xlfn.STDEV.S(C1350:C1370)</f>
        <v>9.5363046637031695E-3</v>
      </c>
      <c r="F1370" s="318">
        <f>E1370*(21/(21-1.5))</f>
        <v>1.0269866560911105E-2</v>
      </c>
      <c r="G1370" s="318">
        <f>_xlfn.VAR.S(C1350:C1370)</f>
        <v>9.0941106638966817E-5</v>
      </c>
      <c r="H1370" s="318">
        <f>G1370*(21/(21-1))</f>
        <v>9.548816197091516E-5</v>
      </c>
      <c r="I1370" s="320">
        <f>(SUM(C1307:C1327)*1+SUM(C1328:C1348)*2+SUM(C1349:C1369)*3)/6</f>
        <v>7.3342201272903015E-2</v>
      </c>
      <c r="J1370" s="318">
        <f>IF(C1370*O1370&lt;&gt;0,C1370,0)</f>
        <v>0</v>
      </c>
      <c r="K1370" s="318" t="str">
        <f>IF(C1370*O1370=0,"",C1370)</f>
        <v/>
      </c>
      <c r="O1370" s="318">
        <f>IF(ISBLANK(L1370),0,1)</f>
        <v>0</v>
      </c>
      <c r="P1370" s="318">
        <f>IF(ISBLANK(M1370),0,1)</f>
        <v>0</v>
      </c>
      <c r="Q1370" s="318">
        <f>O1370+P1370</f>
        <v>0</v>
      </c>
      <c r="R1370" s="318">
        <f>SUM(Q1245:Q1370)</f>
        <v>19</v>
      </c>
      <c r="S1370" s="318">
        <f>R1370/$X$2</f>
        <v>0.82608695652173914</v>
      </c>
      <c r="T1370" s="318">
        <f>IF(S1370&gt;=$X$3,1,0)</f>
        <v>1</v>
      </c>
      <c r="U1370" s="318">
        <f>O1370*T1370+P1370*T1370</f>
        <v>0</v>
      </c>
    </row>
    <row r="1371" spans="1:21" s="318" customFormat="1" x14ac:dyDescent="0.2">
      <c r="A1371" s="322">
        <v>38541</v>
      </c>
      <c r="B1371" s="321">
        <v>296.08999599999999</v>
      </c>
      <c r="C1371" s="320">
        <f>LN(B1371/B1370)</f>
        <v>2.8154476682168486E-2</v>
      </c>
      <c r="D1371" s="320">
        <f>AVERAGE(C1351:C1371)</f>
        <v>4.9387815197383745E-3</v>
      </c>
      <c r="E1371" s="318">
        <f>_xlfn.STDEV.S(C1351:C1371)</f>
        <v>1.0879132901010731E-2</v>
      </c>
      <c r="F1371" s="318">
        <f>E1371*(21/(21-1.5))</f>
        <v>1.1715989278011556E-2</v>
      </c>
      <c r="G1371" s="318">
        <f>_xlfn.VAR.S(C1351:C1371)</f>
        <v>1.1835553267785417E-4</v>
      </c>
      <c r="H1371" s="318">
        <f>G1371*(21/(21-1))</f>
        <v>1.2427330931174689E-4</v>
      </c>
      <c r="I1371" s="320">
        <f>(SUM(C1308:C1328)*1+SUM(C1329:C1349)*2+SUM(C1350:C1370)*3)/6</f>
        <v>5.7291304787565334E-2</v>
      </c>
      <c r="J1371" s="318">
        <f>IF(C1371*O1371&lt;&gt;0,C1371,0)</f>
        <v>0</v>
      </c>
      <c r="K1371" s="318" t="str">
        <f>IF(C1371*O1371=0,"",C1371)</f>
        <v/>
      </c>
      <c r="O1371" s="318">
        <f>IF(ISBLANK(L1371),0,1)</f>
        <v>0</v>
      </c>
      <c r="P1371" s="318">
        <f>IF(ISBLANK(M1371),0,1)</f>
        <v>0</v>
      </c>
      <c r="Q1371" s="318">
        <f>O1371+P1371</f>
        <v>0</v>
      </c>
      <c r="R1371" s="318">
        <f>SUM(Q1246:Q1371)</f>
        <v>19</v>
      </c>
      <c r="S1371" s="318">
        <f>R1371/$X$2</f>
        <v>0.82608695652173914</v>
      </c>
      <c r="T1371" s="318">
        <f>IF(S1371&gt;=$X$3,1,0)</f>
        <v>1</v>
      </c>
      <c r="U1371" s="318">
        <f>O1371*T1371+P1371*T1371</f>
        <v>0</v>
      </c>
    </row>
    <row r="1372" spans="1:21" s="318" customFormat="1" x14ac:dyDescent="0.2">
      <c r="A1372" s="322">
        <v>38544</v>
      </c>
      <c r="B1372" s="321">
        <v>295.64001500000001</v>
      </c>
      <c r="C1372" s="320">
        <f>LN(B1372/B1371)</f>
        <v>-1.5208999995740911E-3</v>
      </c>
      <c r="D1372" s="320">
        <f>AVERAGE(C1352:C1372)</f>
        <v>4.2495346035527704E-3</v>
      </c>
      <c r="E1372" s="318">
        <f>_xlfn.STDEV.S(C1352:C1372)</f>
        <v>1.0804234312203382E-2</v>
      </c>
      <c r="F1372" s="318">
        <f>E1372*(21/(21-1.5))</f>
        <v>1.1635329259295949E-2</v>
      </c>
      <c r="G1372" s="318">
        <f>_xlfn.VAR.S(C1352:C1372)</f>
        <v>1.1673147907299288E-4</v>
      </c>
      <c r="H1372" s="318">
        <f>G1372*(21/(21-1))</f>
        <v>1.2256805302664252E-4</v>
      </c>
      <c r="I1372" s="320">
        <f>(SUM(C1309:C1329)*1+SUM(C1330:C1350)*2+SUM(C1351:C1371)*3)/6</f>
        <v>6.9050311978953241E-2</v>
      </c>
      <c r="J1372" s="318">
        <f>IF(C1372*O1372&lt;&gt;0,C1372,0)</f>
        <v>0</v>
      </c>
      <c r="K1372" s="318" t="str">
        <f>IF(C1372*O1372=0,"",C1372)</f>
        <v/>
      </c>
      <c r="O1372" s="318">
        <f>IF(ISBLANK(L1372),0,1)</f>
        <v>0</v>
      </c>
      <c r="P1372" s="318">
        <f>IF(ISBLANK(M1372),0,1)</f>
        <v>0</v>
      </c>
      <c r="Q1372" s="318">
        <f>O1372+P1372</f>
        <v>0</v>
      </c>
      <c r="R1372" s="318">
        <f>SUM(Q1247:Q1372)</f>
        <v>19</v>
      </c>
      <c r="S1372" s="318">
        <f>R1372/$X$2</f>
        <v>0.82608695652173914</v>
      </c>
      <c r="T1372" s="318">
        <f>IF(S1372&gt;=$X$3,1,0)</f>
        <v>1</v>
      </c>
      <c r="U1372" s="318">
        <f>O1372*T1372+P1372*T1372</f>
        <v>0</v>
      </c>
    </row>
    <row r="1373" spans="1:21" s="318" customFormat="1" x14ac:dyDescent="0.2">
      <c r="A1373" s="322">
        <v>38545</v>
      </c>
      <c r="B1373" s="321">
        <v>293.19000199999999</v>
      </c>
      <c r="C1373" s="320">
        <f>LN(B1373/B1372)</f>
        <v>-8.3216788136989198E-3</v>
      </c>
      <c r="D1373" s="320">
        <f>AVERAGE(C1353:C1373)</f>
        <v>3.9378668038234964E-3</v>
      </c>
      <c r="E1373" s="318">
        <f>_xlfn.STDEV.S(C1353:C1373)</f>
        <v>1.1077703177340517E-2</v>
      </c>
      <c r="F1373" s="318">
        <f>E1373*(21/(21-1.5))</f>
        <v>1.1929834190982095E-2</v>
      </c>
      <c r="G1373" s="318">
        <f>_xlfn.VAR.S(C1353:C1373)</f>
        <v>1.227155076852602E-4</v>
      </c>
      <c r="H1373" s="318">
        <f>G1373*(21/(21-1))</f>
        <v>1.288512830695232E-4</v>
      </c>
      <c r="I1373" s="320">
        <f>(SUM(C1310:C1330)*1+SUM(C1331:C1351)*2+SUM(C1352:C1372)*3)/6</f>
        <v>6.6214208066195365E-2</v>
      </c>
      <c r="J1373" s="318">
        <f>IF(C1373*O1373&lt;&gt;0,C1373,0)</f>
        <v>0</v>
      </c>
      <c r="K1373" s="318" t="str">
        <f>IF(C1373*O1373=0,"",C1373)</f>
        <v/>
      </c>
      <c r="O1373" s="318">
        <f>IF(ISBLANK(L1373),0,1)</f>
        <v>0</v>
      </c>
      <c r="P1373" s="318">
        <f>IF(ISBLANK(M1373),0,1)</f>
        <v>0</v>
      </c>
      <c r="Q1373" s="318">
        <f>O1373+P1373</f>
        <v>0</v>
      </c>
      <c r="R1373" s="318">
        <f>SUM(Q1248:Q1373)</f>
        <v>19</v>
      </c>
      <c r="S1373" s="318">
        <f>R1373/$X$2</f>
        <v>0.82608695652173914</v>
      </c>
      <c r="T1373" s="318">
        <f>IF(S1373&gt;=$X$3,1,0)</f>
        <v>1</v>
      </c>
      <c r="U1373" s="318">
        <f>O1373*T1373+P1373*T1373</f>
        <v>0</v>
      </c>
    </row>
    <row r="1374" spans="1:21" s="318" customFormat="1" x14ac:dyDescent="0.2">
      <c r="A1374" s="322">
        <v>38546</v>
      </c>
      <c r="B1374" s="321">
        <v>294.45001200000002</v>
      </c>
      <c r="C1374" s="320">
        <f>LN(B1374/B1373)</f>
        <v>4.2883803041579693E-3</v>
      </c>
      <c r="D1374" s="320">
        <f>AVERAGE(C1354:C1374)</f>
        <v>3.6384261307706926E-3</v>
      </c>
      <c r="E1374" s="318">
        <f>_xlfn.STDEV.S(C1354:C1374)</f>
        <v>1.097377970132612E-2</v>
      </c>
      <c r="F1374" s="318">
        <f>E1374*(21/(21-1.5))</f>
        <v>1.1817916601428129E-2</v>
      </c>
      <c r="G1374" s="318">
        <f>_xlfn.VAR.S(C1354:C1374)</f>
        <v>1.2042384093323717E-4</v>
      </c>
      <c r="H1374" s="318">
        <f>G1374*(21/(21-1))</f>
        <v>1.2644503297989904E-4</v>
      </c>
      <c r="I1374" s="320">
        <f>(SUM(C1311:C1331)*1+SUM(C1332:C1352)*2+SUM(C1353:C1373)*3)/6</f>
        <v>5.8002003720136315E-2</v>
      </c>
      <c r="J1374" s="318">
        <f>IF(C1374*O1374&lt;&gt;0,C1374,0)</f>
        <v>0</v>
      </c>
      <c r="K1374" s="318" t="str">
        <f>IF(C1374*O1374=0,"",C1374)</f>
        <v/>
      </c>
      <c r="O1374" s="318">
        <f>IF(ISBLANK(L1374),0,1)</f>
        <v>0</v>
      </c>
      <c r="P1374" s="318">
        <f>IF(ISBLANK(M1374),0,1)</f>
        <v>0</v>
      </c>
      <c r="Q1374" s="318">
        <f>O1374+P1374</f>
        <v>0</v>
      </c>
      <c r="R1374" s="318">
        <f>SUM(Q1249:Q1374)</f>
        <v>19</v>
      </c>
      <c r="S1374" s="318">
        <f>R1374/$X$2</f>
        <v>0.82608695652173914</v>
      </c>
      <c r="T1374" s="318">
        <f>IF(S1374&gt;=$X$3,1,0)</f>
        <v>1</v>
      </c>
      <c r="U1374" s="318">
        <f>O1374*T1374+P1374*T1374</f>
        <v>0</v>
      </c>
    </row>
    <row r="1375" spans="1:21" s="318" customFormat="1" x14ac:dyDescent="0.2">
      <c r="A1375" s="322">
        <v>38547</v>
      </c>
      <c r="B1375" s="321">
        <v>294.35998499999999</v>
      </c>
      <c r="C1375" s="320">
        <f>LN(B1375/B1374)</f>
        <v>-3.0579304414073843E-4</v>
      </c>
      <c r="D1375" s="320">
        <f>AVERAGE(C1355:C1375)</f>
        <v>3.7497164401965591E-3</v>
      </c>
      <c r="E1375" s="318">
        <f>_xlfn.STDEV.S(C1355:C1375)</f>
        <v>1.091860490353511E-2</v>
      </c>
      <c r="F1375" s="318">
        <f>E1375*(21/(21-1.5))</f>
        <v>1.1758497588422425E-2</v>
      </c>
      <c r="G1375" s="318">
        <f>_xlfn.VAR.S(C1355:C1375)</f>
        <v>1.1921593303950093E-4</v>
      </c>
      <c r="H1375" s="318">
        <f>G1375*(21/(21-1))</f>
        <v>1.2517672969147598E-4</v>
      </c>
      <c r="I1375" s="320">
        <f>(SUM(C1312:C1332)*1+SUM(C1333:C1353)*2+SUM(C1354:C1374)*3)/6</f>
        <v>5.5943026681828593E-2</v>
      </c>
      <c r="J1375" s="318">
        <f>IF(C1375*O1375&lt;&gt;0,C1375,0)</f>
        <v>0</v>
      </c>
      <c r="K1375" s="318" t="str">
        <f>IF(C1375*O1375=0,"",C1375)</f>
        <v/>
      </c>
      <c r="O1375" s="318">
        <f>IF(ISBLANK(L1375),0,1)</f>
        <v>0</v>
      </c>
      <c r="P1375" s="318">
        <f>IF(ISBLANK(M1375),0,1)</f>
        <v>0</v>
      </c>
      <c r="Q1375" s="318">
        <f>O1375+P1375</f>
        <v>0</v>
      </c>
      <c r="R1375" s="318">
        <f>SUM(Q1250:Q1375)</f>
        <v>19</v>
      </c>
      <c r="S1375" s="318">
        <f>R1375/$X$2</f>
        <v>0.82608695652173914</v>
      </c>
      <c r="T1375" s="318">
        <f>IF(S1375&gt;=$X$3,1,0)</f>
        <v>1</v>
      </c>
      <c r="U1375" s="318">
        <f>O1375*T1375+P1375*T1375</f>
        <v>0</v>
      </c>
    </row>
    <row r="1376" spans="1:21" s="318" customFormat="1" x14ac:dyDescent="0.2">
      <c r="A1376" s="322">
        <v>38548</v>
      </c>
      <c r="B1376" s="321">
        <v>291.38000499999998</v>
      </c>
      <c r="C1376" s="320">
        <f>LN(B1376/B1375)</f>
        <v>-1.0175182714814027E-2</v>
      </c>
      <c r="D1376" s="320">
        <f>AVERAGE(C1356:C1376)</f>
        <v>2.9633526361350468E-3</v>
      </c>
      <c r="E1376" s="318">
        <f>_xlfn.STDEV.S(C1356:C1376)</f>
        <v>1.1310468977941445E-2</v>
      </c>
      <c r="F1376" s="318">
        <f>E1376*(21/(21-1.5))</f>
        <v>1.2180505053167709E-2</v>
      </c>
      <c r="G1376" s="318">
        <f>_xlfn.VAR.S(C1356:C1376)</f>
        <v>1.2792670850097582E-4</v>
      </c>
      <c r="H1376" s="318">
        <f>G1376*(21/(21-1))</f>
        <v>1.3432304392602462E-4</v>
      </c>
      <c r="I1376" s="320">
        <f>(SUM(C1313:C1333)*1+SUM(C1334:C1354)*2+SUM(C1355:C1375)*3)/6</f>
        <v>5.6877247812890448E-2</v>
      </c>
      <c r="J1376" s="318">
        <f>IF(C1376*O1376&lt;&gt;0,C1376,0)</f>
        <v>0</v>
      </c>
      <c r="K1376" s="318" t="str">
        <f>IF(C1376*O1376=0,"",C1376)</f>
        <v/>
      </c>
      <c r="O1376" s="318">
        <f>IF(ISBLANK(L1376),0,1)</f>
        <v>0</v>
      </c>
      <c r="P1376" s="318">
        <f>IF(ISBLANK(M1376),0,1)</f>
        <v>0</v>
      </c>
      <c r="Q1376" s="318">
        <f>O1376+P1376</f>
        <v>0</v>
      </c>
      <c r="R1376" s="318">
        <f>SUM(Q1251:Q1376)</f>
        <v>19</v>
      </c>
      <c r="S1376" s="318">
        <f>R1376/$X$2</f>
        <v>0.82608695652173914</v>
      </c>
      <c r="T1376" s="318">
        <f>IF(S1376&gt;=$X$3,1,0)</f>
        <v>1</v>
      </c>
      <c r="U1376" s="318">
        <f>O1376*T1376+P1376*T1376</f>
        <v>0</v>
      </c>
    </row>
    <row r="1377" spans="1:21" s="318" customFormat="1" x14ac:dyDescent="0.2">
      <c r="A1377" s="322">
        <v>38551</v>
      </c>
      <c r="B1377" s="321">
        <v>291.35998499999999</v>
      </c>
      <c r="C1377" s="320">
        <f>LN(B1377/B1376)</f>
        <v>-6.8709888977653462E-5</v>
      </c>
      <c r="D1377" s="320">
        <f>AVERAGE(C1357:C1377)</f>
        <v>2.6618753896064619E-3</v>
      </c>
      <c r="E1377" s="318">
        <f>_xlfn.STDEV.S(C1357:C1377)</f>
        <v>1.1302512506643389E-2</v>
      </c>
      <c r="F1377" s="318">
        <f>E1377*(21/(21-1.5))</f>
        <v>1.2171936545615956E-2</v>
      </c>
      <c r="G1377" s="318">
        <f>_xlfn.VAR.S(C1357:C1377)</f>
        <v>1.2774678896283021E-4</v>
      </c>
      <c r="H1377" s="318">
        <f>G1377*(21/(21-1))</f>
        <v>1.3413412841097174E-4</v>
      </c>
      <c r="I1377" s="320">
        <f>(SUM(C1314:C1334)*1+SUM(C1335:C1355)*2+SUM(C1356:C1376)*3)/6</f>
        <v>5.1382357207486379E-2</v>
      </c>
      <c r="J1377" s="318">
        <f>IF(C1377*O1377&lt;&gt;0,C1377,0)</f>
        <v>0</v>
      </c>
      <c r="K1377" s="318" t="str">
        <f>IF(C1377*O1377=0,"",C1377)</f>
        <v/>
      </c>
      <c r="O1377" s="318">
        <f>IF(ISBLANK(L1377),0,1)</f>
        <v>0</v>
      </c>
      <c r="P1377" s="318">
        <f>IF(ISBLANK(M1377),0,1)</f>
        <v>0</v>
      </c>
      <c r="Q1377" s="318">
        <f>O1377+P1377</f>
        <v>0</v>
      </c>
      <c r="R1377" s="318">
        <f>SUM(Q1252:Q1377)</f>
        <v>19</v>
      </c>
      <c r="S1377" s="318">
        <f>R1377/$X$2</f>
        <v>0.82608695652173914</v>
      </c>
      <c r="T1377" s="318">
        <f>IF(S1377&gt;=$X$3,1,0)</f>
        <v>1</v>
      </c>
      <c r="U1377" s="318">
        <f>O1377*T1377+P1377*T1377</f>
        <v>0</v>
      </c>
    </row>
    <row r="1378" spans="1:21" s="318" customFormat="1" x14ac:dyDescent="0.2">
      <c r="A1378" s="322">
        <v>38552</v>
      </c>
      <c r="B1378" s="321">
        <v>292.29998799999998</v>
      </c>
      <c r="C1378" s="320">
        <f>LN(B1378/B1377)</f>
        <v>3.2210665668928238E-3</v>
      </c>
      <c r="D1378" s="320">
        <f>AVERAGE(C1358:C1378)</f>
        <v>2.9346644604871406E-3</v>
      </c>
      <c r="E1378" s="318">
        <f>_xlfn.STDEV.S(C1358:C1378)</f>
        <v>1.1240469963807526E-2</v>
      </c>
      <c r="F1378" s="318">
        <f>E1378*(21/(21-1.5))</f>
        <v>1.2105121499485028E-2</v>
      </c>
      <c r="G1378" s="318">
        <f>_xlfn.VAR.S(C1358:C1378)</f>
        <v>1.2634816500725919E-4</v>
      </c>
      <c r="H1378" s="318">
        <f>G1378*(21/(21-1))</f>
        <v>1.3266557325762216E-4</v>
      </c>
      <c r="I1378" s="320">
        <f>(SUM(C1315:C1335)*1+SUM(C1336:C1356)*2+SUM(C1357:C1377)*3)/6</f>
        <v>5.0045060293162157E-2</v>
      </c>
      <c r="J1378" s="318">
        <f>IF(C1378*O1378&lt;&gt;0,C1378,0)</f>
        <v>0</v>
      </c>
      <c r="K1378" s="318" t="str">
        <f>IF(C1378*O1378=0,"",C1378)</f>
        <v/>
      </c>
      <c r="O1378" s="318">
        <f>IF(ISBLANK(L1378),0,1)</f>
        <v>0</v>
      </c>
      <c r="P1378" s="318">
        <f>IF(ISBLANK(M1378),0,1)</f>
        <v>0</v>
      </c>
      <c r="Q1378" s="318">
        <f>O1378+P1378</f>
        <v>0</v>
      </c>
      <c r="R1378" s="318">
        <f>SUM(Q1253:Q1378)</f>
        <v>19</v>
      </c>
      <c r="S1378" s="318">
        <f>R1378/$X$2</f>
        <v>0.82608695652173914</v>
      </c>
      <c r="T1378" s="318">
        <f>IF(S1378&gt;=$X$3,1,0)</f>
        <v>1</v>
      </c>
      <c r="U1378" s="318">
        <f>O1378*T1378+P1378*T1378</f>
        <v>0</v>
      </c>
    </row>
    <row r="1379" spans="1:21" s="318" customFormat="1" x14ac:dyDescent="0.2">
      <c r="A1379" s="322">
        <v>38553</v>
      </c>
      <c r="B1379" s="321">
        <v>290.10000600000001</v>
      </c>
      <c r="C1379" s="320">
        <f>LN(B1379/B1378)</f>
        <v>-7.5549192536060019E-3</v>
      </c>
      <c r="D1379" s="320">
        <f>AVERAGE(C1359:C1379)</f>
        <v>2.507377635204225E-3</v>
      </c>
      <c r="E1379" s="318">
        <f>_xlfn.STDEV.S(C1359:C1379)</f>
        <v>1.1469221108236031E-2</v>
      </c>
      <c r="F1379" s="318">
        <f>E1379*(21/(21-1.5))</f>
        <v>1.2351468885792648E-2</v>
      </c>
      <c r="G1379" s="318">
        <f>_xlfn.VAR.S(C1359:C1379)</f>
        <v>1.3154303282960695E-4</v>
      </c>
      <c r="H1379" s="318">
        <f>G1379*(21/(21-1))</f>
        <v>1.3812018447108732E-4</v>
      </c>
      <c r="I1379" s="320">
        <f>(SUM(C1316:C1336)*1+SUM(C1337:C1357)*2+SUM(C1358:C1378)*3)/6</f>
        <v>5.4235130732399335E-2</v>
      </c>
      <c r="J1379" s="318">
        <f>IF(C1379*O1379&lt;&gt;0,C1379,0)</f>
        <v>0</v>
      </c>
      <c r="K1379" s="318" t="str">
        <f>IF(C1379*O1379=0,"",C1379)</f>
        <v/>
      </c>
      <c r="O1379" s="318">
        <f>IF(ISBLANK(L1379),0,1)</f>
        <v>0</v>
      </c>
      <c r="P1379" s="318">
        <f>IF(ISBLANK(M1379),0,1)</f>
        <v>0</v>
      </c>
      <c r="Q1379" s="318">
        <f>O1379+P1379</f>
        <v>0</v>
      </c>
      <c r="R1379" s="318">
        <f>SUM(Q1254:Q1379)</f>
        <v>19</v>
      </c>
      <c r="S1379" s="318">
        <f>R1379/$X$2</f>
        <v>0.82608695652173914</v>
      </c>
      <c r="T1379" s="318">
        <f>IF(S1379&gt;=$X$3,1,0)</f>
        <v>1</v>
      </c>
      <c r="U1379" s="318">
        <f>O1379*T1379+P1379*T1379</f>
        <v>0</v>
      </c>
    </row>
    <row r="1380" spans="1:21" s="318" customFormat="1" x14ac:dyDescent="0.2">
      <c r="A1380" s="322">
        <v>38554</v>
      </c>
      <c r="B1380" s="321">
        <v>290.709991</v>
      </c>
      <c r="C1380" s="320">
        <f>LN(B1380/B1379)</f>
        <v>2.100463929406193E-3</v>
      </c>
      <c r="D1380" s="320">
        <f>AVERAGE(C1360:C1380)</f>
        <v>2.6489413327281572E-3</v>
      </c>
      <c r="E1380" s="318">
        <f>_xlfn.STDEV.S(C1360:C1380)</f>
        <v>1.1443737742217353E-2</v>
      </c>
      <c r="F1380" s="318">
        <f>E1380*(21/(21-1.5))</f>
        <v>1.2324025260849455E-2</v>
      </c>
      <c r="G1380" s="318">
        <f>_xlfn.VAR.S(C1360:C1380)</f>
        <v>1.3095913351264993E-4</v>
      </c>
      <c r="H1380" s="318">
        <f>G1380*(21/(21-1))</f>
        <v>1.3750709018828244E-4</v>
      </c>
      <c r="I1380" s="320">
        <f>(SUM(C1317:C1337)*1+SUM(C1338:C1358)*2+SUM(C1359:C1379)*3)/6</f>
        <v>4.8758669658617478E-2</v>
      </c>
      <c r="J1380" s="318">
        <f>IF(C1380*O1380&lt;&gt;0,C1380,0)</f>
        <v>0</v>
      </c>
      <c r="K1380" s="318" t="str">
        <f>IF(C1380*O1380=0,"",C1380)</f>
        <v/>
      </c>
      <c r="O1380" s="318">
        <f>IF(ISBLANK(L1380),0,1)</f>
        <v>0</v>
      </c>
      <c r="P1380" s="318">
        <f>IF(ISBLANK(M1380),0,1)</f>
        <v>0</v>
      </c>
      <c r="Q1380" s="318">
        <f>O1380+P1380</f>
        <v>0</v>
      </c>
      <c r="R1380" s="318">
        <f>SUM(Q1255:Q1380)</f>
        <v>19</v>
      </c>
      <c r="S1380" s="318">
        <f>R1380/$X$2</f>
        <v>0.82608695652173914</v>
      </c>
      <c r="T1380" s="318">
        <f>IF(S1380&gt;=$X$3,1,0)</f>
        <v>1</v>
      </c>
      <c r="U1380" s="318">
        <f>O1380*T1380+P1380*T1380</f>
        <v>0</v>
      </c>
    </row>
    <row r="1381" spans="1:21" s="318" customFormat="1" x14ac:dyDescent="0.2">
      <c r="A1381" s="322">
        <v>38555</v>
      </c>
      <c r="B1381" s="321">
        <v>293.89001500000001</v>
      </c>
      <c r="C1381" s="320">
        <f>LN(B1381/B1380)</f>
        <v>1.0879422967585699E-2</v>
      </c>
      <c r="D1381" s="320">
        <f>AVERAGE(C1361:C1381)</f>
        <v>2.6126321944331364E-3</v>
      </c>
      <c r="E1381" s="318">
        <f>_xlfn.STDEV.S(C1361:C1381)</f>
        <v>1.1414951247588885E-2</v>
      </c>
      <c r="F1381" s="318">
        <f>E1381*(21/(21-1.5))</f>
        <v>1.2293024420480338E-2</v>
      </c>
      <c r="G1381" s="318">
        <f>_xlfn.VAR.S(C1361:C1381)</f>
        <v>1.3030111198483103E-4</v>
      </c>
      <c r="H1381" s="318">
        <f>G1381*(21/(21-1))</f>
        <v>1.3681616758407259E-4</v>
      </c>
      <c r="I1381" s="320">
        <f>(SUM(C1318:C1338)*1+SUM(C1339:C1359)*2+SUM(C1360:C1380)*3)/6</f>
        <v>5.1063852412031409E-2</v>
      </c>
      <c r="J1381" s="318">
        <f>IF(C1381*O1381&lt;&gt;0,C1381,0)</f>
        <v>0</v>
      </c>
      <c r="K1381" s="318" t="str">
        <f>IF(C1381*O1381=0,"",C1381)</f>
        <v/>
      </c>
      <c r="O1381" s="318">
        <f>IF(ISBLANK(L1381),0,1)</f>
        <v>0</v>
      </c>
      <c r="P1381" s="318">
        <f>IF(ISBLANK(M1381),0,1)</f>
        <v>0</v>
      </c>
      <c r="Q1381" s="318">
        <f>O1381+P1381</f>
        <v>0</v>
      </c>
      <c r="R1381" s="318">
        <f>SUM(Q1256:Q1381)</f>
        <v>19</v>
      </c>
      <c r="S1381" s="318">
        <f>R1381/$X$2</f>
        <v>0.82608695652173914</v>
      </c>
      <c r="T1381" s="318">
        <f>IF(S1381&gt;=$X$3,1,0)</f>
        <v>1</v>
      </c>
      <c r="U1381" s="318">
        <f>O1381*T1381+P1381*T1381</f>
        <v>0</v>
      </c>
    </row>
    <row r="1382" spans="1:21" s="318" customFormat="1" x14ac:dyDescent="0.2">
      <c r="A1382" s="322">
        <v>38558</v>
      </c>
      <c r="B1382" s="321">
        <v>296.58999599999999</v>
      </c>
      <c r="C1382" s="320">
        <f>LN(B1382/B1381)</f>
        <v>9.1451015002764358E-3</v>
      </c>
      <c r="D1382" s="320">
        <f>AVERAGE(C1362:C1382)</f>
        <v>2.5881898788983997E-3</v>
      </c>
      <c r="E1382" s="318">
        <f>_xlfn.STDEV.S(C1362:C1382)</f>
        <v>1.1399649433488023E-2</v>
      </c>
      <c r="F1382" s="318">
        <f>E1382*(21/(21-1.5))</f>
        <v>1.2276545543756331E-2</v>
      </c>
      <c r="G1382" s="318">
        <f>_xlfn.VAR.S(C1362:C1382)</f>
        <v>1.2995200720642379E-4</v>
      </c>
      <c r="H1382" s="318">
        <f>G1382*(21/(21-1))</f>
        <v>1.3644960756674498E-4</v>
      </c>
      <c r="I1382" s="320">
        <f>(SUM(C1319:C1339)*1+SUM(C1340:C1360)*2+SUM(C1361:C1381)*3)/6</f>
        <v>5.9838719639992266E-2</v>
      </c>
      <c r="J1382" s="318">
        <f>IF(C1382*O1382&lt;&gt;0,C1382,0)</f>
        <v>0</v>
      </c>
      <c r="K1382" s="318" t="str">
        <f>IF(C1382*O1382=0,"",C1382)</f>
        <v/>
      </c>
      <c r="O1382" s="318">
        <f>IF(ISBLANK(L1382),0,1)</f>
        <v>0</v>
      </c>
      <c r="P1382" s="318">
        <f>IF(ISBLANK(M1382),0,1)</f>
        <v>0</v>
      </c>
      <c r="Q1382" s="318">
        <f>O1382+P1382</f>
        <v>0</v>
      </c>
      <c r="R1382" s="318">
        <f>SUM(Q1257:Q1382)</f>
        <v>19</v>
      </c>
      <c r="S1382" s="318">
        <f>R1382/$X$2</f>
        <v>0.82608695652173914</v>
      </c>
      <c r="T1382" s="318">
        <f>IF(S1382&gt;=$X$3,1,0)</f>
        <v>1</v>
      </c>
      <c r="U1382" s="318">
        <f>O1382*T1382+P1382*T1382</f>
        <v>0</v>
      </c>
    </row>
    <row r="1383" spans="1:21" s="318" customFormat="1" x14ac:dyDescent="0.2">
      <c r="A1383" s="322">
        <v>38559</v>
      </c>
      <c r="B1383" s="321">
        <v>296.26998900000001</v>
      </c>
      <c r="C1383" s="320">
        <f>LN(B1383/B1382)</f>
        <v>-1.0795366163158023E-3</v>
      </c>
      <c r="D1383" s="320">
        <f>AVERAGE(C1363:C1383)</f>
        <v>3.0737969081473539E-3</v>
      </c>
      <c r="E1383" s="318">
        <f>_xlfn.STDEV.S(C1363:C1383)</f>
        <v>1.0989287719339646E-2</v>
      </c>
      <c r="F1383" s="318">
        <f>E1383*(21/(21-1.5))</f>
        <v>1.1834617543904233E-2</v>
      </c>
      <c r="G1383" s="318">
        <f>_xlfn.VAR.S(C1363:C1383)</f>
        <v>1.2076444457842915E-4</v>
      </c>
      <c r="H1383" s="318">
        <f>G1383*(21/(21-1))</f>
        <v>1.2680266680735062E-4</v>
      </c>
      <c r="I1383" s="320">
        <f>(SUM(C1320:C1340)*1+SUM(C1341:C1361)*2+SUM(C1362:C1382)*3)/6</f>
        <v>5.9441203666747024E-2</v>
      </c>
      <c r="J1383" s="318">
        <f>IF(C1383*O1383&lt;&gt;0,C1383,0)</f>
        <v>0</v>
      </c>
      <c r="K1383" s="318" t="str">
        <f>IF(C1383*O1383=0,"",C1383)</f>
        <v/>
      </c>
      <c r="O1383" s="318">
        <f>IF(ISBLANK(L1383),0,1)</f>
        <v>0</v>
      </c>
      <c r="P1383" s="318">
        <f>IF(ISBLANK(M1383),0,1)</f>
        <v>0</v>
      </c>
      <c r="Q1383" s="318">
        <f>O1383+P1383</f>
        <v>0</v>
      </c>
      <c r="R1383" s="318">
        <f>SUM(Q1258:Q1383)</f>
        <v>19</v>
      </c>
      <c r="S1383" s="318">
        <f>R1383/$X$2</f>
        <v>0.82608695652173914</v>
      </c>
      <c r="T1383" s="318">
        <f>IF(S1383&gt;=$X$3,1,0)</f>
        <v>1</v>
      </c>
      <c r="U1383" s="318">
        <f>O1383*T1383+P1383*T1383</f>
        <v>0</v>
      </c>
    </row>
    <row r="1384" spans="1:21" s="318" customFormat="1" x14ac:dyDescent="0.2">
      <c r="A1384" s="322">
        <v>38560</v>
      </c>
      <c r="B1384" s="321">
        <v>295.91000400000001</v>
      </c>
      <c r="C1384" s="320">
        <f>LN(B1384/B1383)</f>
        <v>-1.2157960370097534E-3</v>
      </c>
      <c r="D1384" s="320">
        <f>AVERAGE(C1364:C1384)</f>
        <v>2.4195911445330557E-3</v>
      </c>
      <c r="E1384" s="318">
        <f>_xlfn.STDEV.S(C1364:C1384)</f>
        <v>1.0806070858241807E-2</v>
      </c>
      <c r="F1384" s="318">
        <f>E1384*(21/(21-1.5))</f>
        <v>1.1637307078106561E-2</v>
      </c>
      <c r="G1384" s="318">
        <f>_xlfn.VAR.S(C1364:C1384)</f>
        <v>1.1677116739334281E-4</v>
      </c>
      <c r="H1384" s="318">
        <f>G1384*(21/(21-1))</f>
        <v>1.2260972576300994E-4</v>
      </c>
      <c r="I1384" s="320">
        <f>(SUM(C1321:C1341)*1+SUM(C1342:C1362)*2+SUM(C1363:C1383)*3)/6</f>
        <v>6.0079807878067826E-2</v>
      </c>
      <c r="J1384" s="318">
        <f>IF(C1384*O1384&lt;&gt;0,C1384,0)</f>
        <v>0</v>
      </c>
      <c r="K1384" s="318" t="str">
        <f>IF(C1384*O1384=0,"",C1384)</f>
        <v/>
      </c>
      <c r="O1384" s="318">
        <f>IF(ISBLANK(L1384),0,1)</f>
        <v>0</v>
      </c>
      <c r="P1384" s="318">
        <f>IF(ISBLANK(M1384),0,1)</f>
        <v>0</v>
      </c>
      <c r="Q1384" s="318">
        <f>O1384+P1384</f>
        <v>0</v>
      </c>
      <c r="R1384" s="318">
        <f>SUM(Q1259:Q1384)</f>
        <v>19</v>
      </c>
      <c r="S1384" s="318">
        <f>R1384/$X$2</f>
        <v>0.82608695652173914</v>
      </c>
      <c r="T1384" s="318">
        <f>IF(S1384&gt;=$X$3,1,0)</f>
        <v>1</v>
      </c>
      <c r="U1384" s="318">
        <f>O1384*T1384+P1384*T1384</f>
        <v>0</v>
      </c>
    </row>
    <row r="1385" spans="1:21" s="318" customFormat="1" x14ac:dyDescent="0.2">
      <c r="A1385" s="322">
        <v>38561</v>
      </c>
      <c r="B1385" s="321">
        <v>296.290009</v>
      </c>
      <c r="C1385" s="320">
        <f>LN(B1385/B1384)</f>
        <v>1.2833672536803995E-3</v>
      </c>
      <c r="D1385" s="320">
        <f>AVERAGE(C1365:C1385)</f>
        <v>2.2611072000958271E-3</v>
      </c>
      <c r="E1385" s="318">
        <f>_xlfn.STDEV.S(C1365:C1385)</f>
        <v>1.0796717778789463E-2</v>
      </c>
      <c r="F1385" s="318">
        <f>E1385*(21/(21-1.5))</f>
        <v>1.1627234531004036E-2</v>
      </c>
      <c r="G1385" s="318">
        <f>_xlfn.VAR.S(C1365:C1385)</f>
        <v>1.1656911479482848E-4</v>
      </c>
      <c r="H1385" s="318">
        <f>G1385*(21/(21-1))</f>
        <v>1.2239757053456992E-4</v>
      </c>
      <c r="I1385" s="320">
        <f>(SUM(C1322:C1342)*1+SUM(C1343:C1363)*2+SUM(C1364:C1384)*3)/6</f>
        <v>5.6112162328230998E-2</v>
      </c>
      <c r="J1385" s="318">
        <f>IF(C1385*O1385&lt;&gt;0,C1385,0)</f>
        <v>0</v>
      </c>
      <c r="K1385" s="318" t="str">
        <f>IF(C1385*O1385=0,"",C1385)</f>
        <v/>
      </c>
      <c r="O1385" s="318">
        <f>IF(ISBLANK(L1385),0,1)</f>
        <v>0</v>
      </c>
      <c r="P1385" s="318">
        <f>IF(ISBLANK(M1385),0,1)</f>
        <v>0</v>
      </c>
      <c r="Q1385" s="318">
        <f>O1385+P1385</f>
        <v>0</v>
      </c>
      <c r="R1385" s="318">
        <f>SUM(Q1260:Q1385)</f>
        <v>19</v>
      </c>
      <c r="S1385" s="318">
        <f>R1385/$X$2</f>
        <v>0.82608695652173914</v>
      </c>
      <c r="T1385" s="318">
        <f>IF(S1385&gt;=$X$3,1,0)</f>
        <v>1</v>
      </c>
      <c r="U1385" s="318">
        <f>O1385*T1385+P1385*T1385</f>
        <v>0</v>
      </c>
    </row>
    <row r="1386" spans="1:21" s="318" customFormat="1" x14ac:dyDescent="0.2">
      <c r="A1386" s="322">
        <v>38562</v>
      </c>
      <c r="B1386" s="321">
        <v>298.55999800000001</v>
      </c>
      <c r="C1386" s="320">
        <f>LN(B1386/B1385)</f>
        <v>7.6321761526535548E-3</v>
      </c>
      <c r="D1386" s="320">
        <f>AVERAGE(C1366:C1386)</f>
        <v>2.4798230665322584E-3</v>
      </c>
      <c r="E1386" s="318">
        <f>_xlfn.STDEV.S(C1366:C1386)</f>
        <v>1.0859605814013384E-2</v>
      </c>
      <c r="F1386" s="318">
        <f>E1386*(21/(21-1.5))</f>
        <v>1.1694960107399028E-2</v>
      </c>
      <c r="G1386" s="318">
        <f>_xlfn.VAR.S(C1366:C1386)</f>
        <v>1.179310384357533E-4</v>
      </c>
      <c r="H1386" s="318">
        <f>G1386*(21/(21-1))</f>
        <v>1.2382759035754098E-4</v>
      </c>
      <c r="I1386" s="320">
        <f>(SUM(C1323:C1343)*1+SUM(C1344:C1364)*2+SUM(C1365:C1385)*3)/6</f>
        <v>5.5705004889503501E-2</v>
      </c>
      <c r="J1386" s="318">
        <f>IF(C1386*O1386&lt;&gt;0,C1386,0)</f>
        <v>0</v>
      </c>
      <c r="K1386" s="318" t="str">
        <f>IF(C1386*O1386=0,"",C1386)</f>
        <v/>
      </c>
      <c r="O1386" s="318">
        <f>IF(ISBLANK(L1386),0,1)</f>
        <v>0</v>
      </c>
      <c r="P1386" s="318">
        <f>IF(ISBLANK(M1386),0,1)</f>
        <v>0</v>
      </c>
      <c r="Q1386" s="318">
        <f>O1386+P1386</f>
        <v>0</v>
      </c>
      <c r="R1386" s="318">
        <f>SUM(Q1261:Q1386)</f>
        <v>19</v>
      </c>
      <c r="S1386" s="318">
        <f>R1386/$X$2</f>
        <v>0.82608695652173914</v>
      </c>
      <c r="T1386" s="318">
        <f>IF(S1386&gt;=$X$3,1,0)</f>
        <v>1</v>
      </c>
      <c r="U1386" s="318">
        <f>O1386*T1386+P1386*T1386</f>
        <v>0</v>
      </c>
    </row>
    <row r="1387" spans="1:21" s="318" customFormat="1" x14ac:dyDescent="0.2">
      <c r="A1387" s="322">
        <v>38565</v>
      </c>
      <c r="B1387" s="321">
        <v>298.35998499999999</v>
      </c>
      <c r="C1387" s="320">
        <f>LN(B1387/B1386)</f>
        <v>-6.7015014803260256E-4</v>
      </c>
      <c r="D1387" s="320">
        <f>AVERAGE(C1367:C1387)</f>
        <v>2.1113778853794362E-3</v>
      </c>
      <c r="E1387" s="318">
        <f>_xlfn.STDEV.S(C1367:C1387)</f>
        <v>1.0827391874974479E-2</v>
      </c>
      <c r="F1387" s="318">
        <f>E1387*(21/(21-1.5))</f>
        <v>1.1660268173049437E-2</v>
      </c>
      <c r="G1387" s="318">
        <f>_xlfn.VAR.S(C1367:C1387)</f>
        <v>1.1723241481426337E-4</v>
      </c>
      <c r="H1387" s="318">
        <f>G1387*(21/(21-1))</f>
        <v>1.2309403555497655E-4</v>
      </c>
      <c r="I1387" s="320">
        <f>(SUM(C1324:C1344)*1+SUM(C1345:C1365)*2+SUM(C1366:C1386)*3)/6</f>
        <v>5.6008120849989261E-2</v>
      </c>
      <c r="J1387" s="318">
        <f>IF(C1387*O1387&lt;&gt;0,C1387,0)</f>
        <v>0</v>
      </c>
      <c r="K1387" s="318" t="str">
        <f>IF(C1387*O1387=0,"",C1387)</f>
        <v/>
      </c>
      <c r="O1387" s="318">
        <f>IF(ISBLANK(L1387),0,1)</f>
        <v>0</v>
      </c>
      <c r="P1387" s="318">
        <f>IF(ISBLANK(M1387),0,1)</f>
        <v>0</v>
      </c>
      <c r="Q1387" s="318">
        <f>O1387+P1387</f>
        <v>0</v>
      </c>
      <c r="R1387" s="318">
        <f>SUM(Q1262:Q1387)</f>
        <v>19</v>
      </c>
      <c r="S1387" s="318">
        <f>R1387/$X$2</f>
        <v>0.82608695652173914</v>
      </c>
      <c r="T1387" s="318">
        <f>IF(S1387&gt;=$X$3,1,0)</f>
        <v>1</v>
      </c>
      <c r="U1387" s="318">
        <f>O1387*T1387+P1387*T1387</f>
        <v>0</v>
      </c>
    </row>
    <row r="1388" spans="1:21" s="318" customFormat="1" x14ac:dyDescent="0.2">
      <c r="A1388" s="322">
        <v>38566</v>
      </c>
      <c r="B1388" s="321">
        <v>301.77999899999998</v>
      </c>
      <c r="C1388" s="320">
        <f>LN(B1388/B1387)</f>
        <v>1.139751095970757E-2</v>
      </c>
      <c r="D1388" s="320">
        <f>AVERAGE(C1368:C1388)</f>
        <v>1.9289182520533092E-3</v>
      </c>
      <c r="E1388" s="318">
        <f>_xlfn.STDEV.S(C1368:C1388)</f>
        <v>1.0625688563012676E-2</v>
      </c>
      <c r="F1388" s="318">
        <f>E1388*(21/(21-1.5))</f>
        <v>1.1443049221705958E-2</v>
      </c>
      <c r="G1388" s="318">
        <f>_xlfn.VAR.S(C1368:C1388)</f>
        <v>1.1290525743813838E-4</v>
      </c>
      <c r="H1388" s="318">
        <f>G1388*(21/(21-1))</f>
        <v>1.185505203100453E-4</v>
      </c>
      <c r="I1388" s="320">
        <f>(SUM(C1325:C1345)*1+SUM(C1346:C1366)*2+SUM(C1367:C1387)*3)/6</f>
        <v>5.586426483474851E-2</v>
      </c>
      <c r="J1388" s="318">
        <f>IF(C1388*O1388&lt;&gt;0,C1388,0)</f>
        <v>0</v>
      </c>
      <c r="K1388" s="318" t="str">
        <f>IF(C1388*O1388=0,"",C1388)</f>
        <v/>
      </c>
      <c r="O1388" s="318">
        <f>IF(ISBLANK(L1388),0,1)</f>
        <v>0</v>
      </c>
      <c r="P1388" s="318">
        <f>IF(ISBLANK(M1388),0,1)</f>
        <v>0</v>
      </c>
      <c r="Q1388" s="318">
        <f>O1388+P1388</f>
        <v>0</v>
      </c>
      <c r="R1388" s="318">
        <f>SUM(Q1263:Q1388)</f>
        <v>19</v>
      </c>
      <c r="S1388" s="318">
        <f>R1388/$X$2</f>
        <v>0.82608695652173914</v>
      </c>
      <c r="T1388" s="318">
        <f>IF(S1388&gt;=$X$3,1,0)</f>
        <v>1</v>
      </c>
      <c r="U1388" s="318">
        <f>O1388*T1388+P1388*T1388</f>
        <v>0</v>
      </c>
    </row>
    <row r="1389" spans="1:21" s="318" customFormat="1" x14ac:dyDescent="0.2">
      <c r="A1389" s="322">
        <v>38567</v>
      </c>
      <c r="B1389" s="321">
        <v>304.13000499999998</v>
      </c>
      <c r="C1389" s="320">
        <f>LN(B1389/B1388)</f>
        <v>7.7569862453487036E-3</v>
      </c>
      <c r="D1389" s="320">
        <f>AVERAGE(C1369:C1389)</f>
        <v>2.3492637361226015E-3</v>
      </c>
      <c r="E1389" s="318">
        <f>_xlfn.STDEV.S(C1369:C1389)</f>
        <v>1.0675593437270989E-2</v>
      </c>
      <c r="F1389" s="318">
        <f>E1389*(21/(21-1.5))</f>
        <v>1.149679293244568E-2</v>
      </c>
      <c r="G1389" s="318">
        <f>_xlfn.VAR.S(C1369:C1389)</f>
        <v>1.1396829523790341E-4</v>
      </c>
      <c r="H1389" s="318">
        <f>G1389*(21/(21-1))</f>
        <v>1.1966670999979858E-4</v>
      </c>
      <c r="I1389" s="320">
        <f>(SUM(C1326:C1346)*1+SUM(C1347:C1367)*2+SUM(C1368:C1388)*3)/6</f>
        <v>6.413657327159171E-2</v>
      </c>
      <c r="J1389" s="318">
        <f>IF(C1389*O1389&lt;&gt;0,C1389,0)</f>
        <v>0</v>
      </c>
      <c r="K1389" s="318" t="str">
        <f>IF(C1389*O1389=0,"",C1389)</f>
        <v/>
      </c>
      <c r="O1389" s="318">
        <f>IF(ISBLANK(L1389),0,1)</f>
        <v>0</v>
      </c>
      <c r="P1389" s="318">
        <f>IF(ISBLANK(M1389),0,1)</f>
        <v>0</v>
      </c>
      <c r="Q1389" s="318">
        <f>O1389+P1389</f>
        <v>0</v>
      </c>
      <c r="R1389" s="318">
        <f>SUM(Q1264:Q1389)</f>
        <v>19</v>
      </c>
      <c r="S1389" s="318">
        <f>R1389/$X$2</f>
        <v>0.82608695652173914</v>
      </c>
      <c r="T1389" s="318">
        <f>IF(S1389&gt;=$X$3,1,0)</f>
        <v>1</v>
      </c>
      <c r="U1389" s="318">
        <f>O1389*T1389+P1389*T1389</f>
        <v>0</v>
      </c>
    </row>
    <row r="1390" spans="1:21" s="318" customFormat="1" x14ac:dyDescent="0.2">
      <c r="A1390" s="322">
        <v>38568</v>
      </c>
      <c r="B1390" s="321">
        <v>301.41000400000001</v>
      </c>
      <c r="C1390" s="320">
        <f>LN(B1390/B1389)</f>
        <v>-8.983780603889352E-3</v>
      </c>
      <c r="D1390" s="320">
        <f>AVERAGE(C1370:C1390)</f>
        <v>1.0639970474196308E-3</v>
      </c>
      <c r="E1390" s="318">
        <f>_xlfn.STDEV.S(C1370:C1390)</f>
        <v>1.031492756967005E-2</v>
      </c>
      <c r="F1390" s="318">
        <f>E1390*(21/(21-1.5))</f>
        <v>1.1108383536567746E-2</v>
      </c>
      <c r="G1390" s="318">
        <f>_xlfn.VAR.S(C1370:C1390)</f>
        <v>1.063977307675393E-4</v>
      </c>
      <c r="H1390" s="318">
        <f>G1390*(21/(21-1))</f>
        <v>1.1171761730591626E-4</v>
      </c>
      <c r="I1390" s="320">
        <f>(SUM(C1327:C1347)*1+SUM(C1348:C1368)*2+SUM(C1369:C1389)*3)/6</f>
        <v>7.0317398250414123E-2</v>
      </c>
      <c r="J1390" s="318">
        <f>IF(C1390*O1390&lt;&gt;0,C1390,0)</f>
        <v>0</v>
      </c>
      <c r="K1390" s="318" t="str">
        <f>IF(C1390*O1390=0,"",C1390)</f>
        <v/>
      </c>
      <c r="O1390" s="318">
        <f>IF(ISBLANK(L1390),0,1)</f>
        <v>0</v>
      </c>
      <c r="P1390" s="318">
        <f>IF(ISBLANK(M1390),0,1)</f>
        <v>0</v>
      </c>
      <c r="Q1390" s="318">
        <f>O1390+P1390</f>
        <v>0</v>
      </c>
      <c r="R1390" s="318">
        <f>SUM(Q1265:Q1390)</f>
        <v>19</v>
      </c>
      <c r="S1390" s="318">
        <f>R1390/$X$2</f>
        <v>0.82608695652173914</v>
      </c>
      <c r="T1390" s="318">
        <f>IF(S1390&gt;=$X$3,1,0)</f>
        <v>1</v>
      </c>
      <c r="U1390" s="318">
        <f>O1390*T1390+P1390*T1390</f>
        <v>0</v>
      </c>
    </row>
    <row r="1391" spans="1:21" s="318" customFormat="1" x14ac:dyDescent="0.2">
      <c r="A1391" s="322">
        <v>38569</v>
      </c>
      <c r="B1391" s="321">
        <v>300.51001000000002</v>
      </c>
      <c r="C1391" s="320">
        <f>LN(B1391/B1390)</f>
        <v>-2.9904128447474435E-3</v>
      </c>
      <c r="D1391" s="320">
        <f>AVERAGE(C1371:C1391)</f>
        <v>2.0462901236700695E-3</v>
      </c>
      <c r="E1391" s="318">
        <f>_xlfn.STDEV.S(C1371:C1391)</f>
        <v>8.7031631362157625E-3</v>
      </c>
      <c r="F1391" s="318">
        <f>E1391*(21/(21-1.5))</f>
        <v>9.3726372236169753E-3</v>
      </c>
      <c r="G1391" s="318">
        <f>_xlfn.VAR.S(C1371:C1391)</f>
        <v>7.5745048575585002E-5</v>
      </c>
      <c r="H1391" s="318">
        <f>G1391*(21/(21-1))</f>
        <v>7.9532301004364253E-5</v>
      </c>
      <c r="I1391" s="320">
        <f>(SUM(C1328:C1348)*1+SUM(C1349:C1369)*2+SUM(C1370:C1390)*3)/6</f>
        <v>6.1198169245225607E-2</v>
      </c>
      <c r="J1391" s="318">
        <f>IF(C1391*O1391&lt;&gt;0,C1391,0)</f>
        <v>0</v>
      </c>
      <c r="K1391" s="318" t="str">
        <f>IF(C1391*O1391=0,"",C1391)</f>
        <v/>
      </c>
      <c r="O1391" s="318">
        <f>IF(ISBLANK(L1391),0,1)</f>
        <v>0</v>
      </c>
      <c r="P1391" s="318">
        <f>IF(ISBLANK(M1391),0,1)</f>
        <v>0</v>
      </c>
      <c r="Q1391" s="318">
        <f>O1391+P1391</f>
        <v>0</v>
      </c>
      <c r="R1391" s="318">
        <f>SUM(Q1266:Q1391)</f>
        <v>19</v>
      </c>
      <c r="S1391" s="318">
        <f>R1391/$X$2</f>
        <v>0.82608695652173914</v>
      </c>
      <c r="T1391" s="318">
        <f>IF(S1391&gt;=$X$3,1,0)</f>
        <v>1</v>
      </c>
      <c r="U1391" s="318">
        <f>O1391*T1391+P1391*T1391</f>
        <v>0</v>
      </c>
    </row>
    <row r="1392" spans="1:21" s="318" customFormat="1" x14ac:dyDescent="0.2">
      <c r="A1392" s="322">
        <v>38572</v>
      </c>
      <c r="B1392" s="321">
        <v>304.63000499999998</v>
      </c>
      <c r="C1392" s="320">
        <f>LN(B1392/B1391)</f>
        <v>1.3616877278784365E-2</v>
      </c>
      <c r="D1392" s="320">
        <f>AVERAGE(C1372:C1392)</f>
        <v>1.3540234854136823E-3</v>
      </c>
      <c r="E1392" s="318">
        <f>_xlfn.STDEV.S(C1372:C1392)</f>
        <v>6.9176519072050007E-3</v>
      </c>
      <c r="F1392" s="318">
        <f>E1392*(21/(21-1.5))</f>
        <v>7.4497789769900008E-3</v>
      </c>
      <c r="G1392" s="318">
        <f>_xlfn.VAR.S(C1372:C1392)</f>
        <v>4.7853907909256982E-5</v>
      </c>
      <c r="H1392" s="318">
        <f>G1392*(21/(21-1))</f>
        <v>5.0246603304719834E-5</v>
      </c>
      <c r="I1392" s="320">
        <f>(SUM(C1329:C1349)*1+SUM(C1350:C1370)*2+SUM(C1371:C1391)*3)/6</f>
        <v>6.0751506275146805E-2</v>
      </c>
      <c r="J1392" s="318">
        <f>IF(C1392*O1392&lt;&gt;0,C1392,0)</f>
        <v>0</v>
      </c>
      <c r="K1392" s="318" t="str">
        <f>IF(C1392*O1392=0,"",C1392)</f>
        <v/>
      </c>
      <c r="O1392" s="318">
        <f>IF(ISBLANK(L1392),0,1)</f>
        <v>0</v>
      </c>
      <c r="P1392" s="318">
        <f>IF(ISBLANK(M1392),0,1)</f>
        <v>0</v>
      </c>
      <c r="Q1392" s="318">
        <f>O1392+P1392</f>
        <v>0</v>
      </c>
      <c r="R1392" s="318">
        <f>SUM(Q1267:Q1392)</f>
        <v>19</v>
      </c>
      <c r="S1392" s="318">
        <f>R1392/$X$2</f>
        <v>0.82608695652173914</v>
      </c>
      <c r="T1392" s="318">
        <f>IF(S1392&gt;=$X$3,1,0)</f>
        <v>1</v>
      </c>
      <c r="U1392" s="318">
        <f>O1392*T1392+P1392*T1392</f>
        <v>0</v>
      </c>
    </row>
    <row r="1393" spans="1:21" s="318" customFormat="1" x14ac:dyDescent="0.2">
      <c r="A1393" s="322">
        <v>38573</v>
      </c>
      <c r="B1393" s="321">
        <v>307.41000400000001</v>
      </c>
      <c r="C1393" s="320">
        <f>LN(B1393/B1392)</f>
        <v>9.0844326443452784E-3</v>
      </c>
      <c r="D1393" s="320">
        <f>AVERAGE(C1373:C1393)</f>
        <v>1.8590393256003193E-3</v>
      </c>
      <c r="E1393" s="318">
        <f>_xlfn.STDEV.S(C1373:C1393)</f>
        <v>7.0824301547190395E-3</v>
      </c>
      <c r="F1393" s="318">
        <f>E1393*(21/(21-1.5))</f>
        <v>7.6272324743128115E-3</v>
      </c>
      <c r="G1393" s="318">
        <f>_xlfn.VAR.S(C1373:C1393)</f>
        <v>5.0160816896473562E-5</v>
      </c>
      <c r="H1393" s="318">
        <f>G1393*(21/(21-1))</f>
        <v>5.2668857741297244E-5</v>
      </c>
      <c r="I1393" s="320">
        <f>(SUM(C1330:C1350)*1+SUM(C1351:C1371)*2+SUM(C1372:C1392)*3)/6</f>
        <v>6.2147909211877773E-2</v>
      </c>
      <c r="J1393" s="318">
        <f>IF(C1393*O1393&lt;&gt;0,C1393,0)</f>
        <v>0</v>
      </c>
      <c r="K1393" s="318" t="str">
        <f>IF(C1393*O1393=0,"",C1393)</f>
        <v/>
      </c>
      <c r="O1393" s="318">
        <f>IF(ISBLANK(L1393),0,1)</f>
        <v>0</v>
      </c>
      <c r="P1393" s="318">
        <f>IF(ISBLANK(M1393),0,1)</f>
        <v>0</v>
      </c>
      <c r="Q1393" s="318">
        <f>O1393+P1393</f>
        <v>0</v>
      </c>
      <c r="R1393" s="318">
        <f>SUM(Q1268:Q1393)</f>
        <v>19</v>
      </c>
      <c r="S1393" s="318">
        <f>R1393/$X$2</f>
        <v>0.82608695652173914</v>
      </c>
      <c r="T1393" s="318">
        <f>IF(S1393&gt;=$X$3,1,0)</f>
        <v>1</v>
      </c>
      <c r="U1393" s="318">
        <f>O1393*T1393+P1393*T1393</f>
        <v>0</v>
      </c>
    </row>
    <row r="1394" spans="1:21" s="318" customFormat="1" x14ac:dyDescent="0.2">
      <c r="A1394" s="322">
        <v>38574</v>
      </c>
      <c r="B1394" s="321">
        <v>307.07998700000002</v>
      </c>
      <c r="C1394" s="320">
        <f>LN(B1394/B1393)</f>
        <v>-1.07411686622292E-3</v>
      </c>
      <c r="D1394" s="320">
        <f>AVERAGE(C1374:C1394)</f>
        <v>2.2041613230991764E-3</v>
      </c>
      <c r="E1394" s="318">
        <f>_xlfn.STDEV.S(C1374:C1394)</f>
        <v>6.7293069044550785E-3</v>
      </c>
      <c r="F1394" s="318">
        <f>E1394*(21/(21-1.5))</f>
        <v>7.2469458971054692E-3</v>
      </c>
      <c r="G1394" s="318">
        <f>_xlfn.VAR.S(C1374:C1394)</f>
        <v>4.5283571414346795E-5</v>
      </c>
      <c r="H1394" s="318">
        <f>G1394*(21/(21-1))</f>
        <v>4.7547749985064135E-5</v>
      </c>
      <c r="I1394" s="320">
        <f>(SUM(C1331:C1351)*1+SUM(C1352:C1372)*2+SUM(C1373:C1393)*3)/6</f>
        <v>6.5123330089157619E-2</v>
      </c>
      <c r="J1394" s="318">
        <f>IF(C1394*O1394&lt;&gt;0,C1394,0)</f>
        <v>0</v>
      </c>
      <c r="K1394" s="318" t="str">
        <f>IF(C1394*O1394=0,"",C1394)</f>
        <v/>
      </c>
      <c r="O1394" s="318">
        <f>IF(ISBLANK(L1394),0,1)</f>
        <v>0</v>
      </c>
      <c r="P1394" s="318">
        <f>IF(ISBLANK(M1394),0,1)</f>
        <v>0</v>
      </c>
      <c r="Q1394" s="318">
        <f>O1394+P1394</f>
        <v>0</v>
      </c>
      <c r="R1394" s="318">
        <f>SUM(Q1269:Q1394)</f>
        <v>19</v>
      </c>
      <c r="S1394" s="318">
        <f>R1394/$X$2</f>
        <v>0.82608695652173914</v>
      </c>
      <c r="T1394" s="318">
        <f>IF(S1394&gt;=$X$3,1,0)</f>
        <v>1</v>
      </c>
      <c r="U1394" s="318">
        <f>O1394*T1394+P1394*T1394</f>
        <v>0</v>
      </c>
    </row>
    <row r="1395" spans="1:21" s="318" customFormat="1" x14ac:dyDescent="0.2">
      <c r="A1395" s="322">
        <v>38575</v>
      </c>
      <c r="B1395" s="321">
        <v>308.61999500000002</v>
      </c>
      <c r="C1395" s="320">
        <f>LN(B1395/B1394)</f>
        <v>5.0024728164534613E-3</v>
      </c>
      <c r="D1395" s="320">
        <f>AVERAGE(C1375:C1395)</f>
        <v>2.2381657284465803E-3</v>
      </c>
      <c r="E1395" s="318">
        <f>_xlfn.STDEV.S(C1375:C1395)</f>
        <v>6.7421573863583363E-3</v>
      </c>
      <c r="F1395" s="318">
        <f>E1395*(21/(21-1.5))</f>
        <v>7.2607848776166696E-3</v>
      </c>
      <c r="G1395" s="318">
        <f>_xlfn.VAR.S(C1375:C1395)</f>
        <v>4.5456686222426268E-5</v>
      </c>
      <c r="H1395" s="318">
        <f>G1395*(21/(21-1))</f>
        <v>4.7729520533547584E-5</v>
      </c>
      <c r="I1395" s="320">
        <f>(SUM(C1332:C1352)*1+SUM(C1353:C1373)*2+SUM(C1374:C1394)*3)/6</f>
        <v>6.2475951821960141E-2</v>
      </c>
      <c r="J1395" s="318">
        <f>IF(C1395*O1395&lt;&gt;0,C1395,0)</f>
        <v>0</v>
      </c>
      <c r="K1395" s="318" t="str">
        <f>IF(C1395*O1395=0,"",C1395)</f>
        <v/>
      </c>
      <c r="O1395" s="318">
        <f>IF(ISBLANK(L1395),0,1)</f>
        <v>0</v>
      </c>
      <c r="P1395" s="318">
        <f>IF(ISBLANK(M1395),0,1)</f>
        <v>0</v>
      </c>
      <c r="Q1395" s="318">
        <f>O1395+P1395</f>
        <v>0</v>
      </c>
      <c r="R1395" s="318">
        <f>SUM(Q1270:Q1395)</f>
        <v>19</v>
      </c>
      <c r="S1395" s="318">
        <f>R1395/$X$2</f>
        <v>0.82608695652173914</v>
      </c>
      <c r="T1395" s="318">
        <f>IF(S1395&gt;=$X$3,1,0)</f>
        <v>1</v>
      </c>
      <c r="U1395" s="318">
        <f>O1395*T1395+P1395*T1395</f>
        <v>0</v>
      </c>
    </row>
    <row r="1396" spans="1:21" s="318" customFormat="1" x14ac:dyDescent="0.2">
      <c r="A1396" s="322">
        <v>38576</v>
      </c>
      <c r="B1396" s="321">
        <v>309.01001000000002</v>
      </c>
      <c r="C1396" s="320">
        <f>LN(B1396/B1395)</f>
        <v>1.2629407531460815E-3</v>
      </c>
      <c r="D1396" s="320">
        <f>AVERAGE(C1376:C1396)</f>
        <v>2.3128673378411909E-3</v>
      </c>
      <c r="E1396" s="318">
        <f>_xlfn.STDEV.S(C1376:C1396)</f>
        <v>6.7212196624756365E-3</v>
      </c>
      <c r="F1396" s="318">
        <f>E1396*(21/(21-1.5))</f>
        <v>7.238236559589147E-3</v>
      </c>
      <c r="G1396" s="318">
        <f>_xlfn.VAR.S(C1376:C1396)</f>
        <v>4.5174793751249107E-5</v>
      </c>
      <c r="H1396" s="318">
        <f>G1396*(21/(21-1))</f>
        <v>4.7433533438811567E-5</v>
      </c>
      <c r="I1396" s="320">
        <f>(SUM(C1333:C1353)*1+SUM(C1354:C1374)*2+SUM(C1375:C1395)*3)/6</f>
        <v>6.121252716745712E-2</v>
      </c>
      <c r="J1396" s="318">
        <f>IF(C1396*O1396&lt;&gt;0,C1396,0)</f>
        <v>0</v>
      </c>
      <c r="K1396" s="318" t="str">
        <f>IF(C1396*O1396=0,"",C1396)</f>
        <v/>
      </c>
      <c r="O1396" s="318">
        <f>IF(ISBLANK(L1396),0,1)</f>
        <v>0</v>
      </c>
      <c r="P1396" s="318">
        <f>IF(ISBLANK(M1396),0,1)</f>
        <v>0</v>
      </c>
      <c r="Q1396" s="318">
        <f>O1396+P1396</f>
        <v>0</v>
      </c>
      <c r="R1396" s="318">
        <f>SUM(Q1271:Q1396)</f>
        <v>19</v>
      </c>
      <c r="S1396" s="318">
        <f>R1396/$X$2</f>
        <v>0.82608695652173914</v>
      </c>
      <c r="T1396" s="318">
        <f>IF(S1396&gt;=$X$3,1,0)</f>
        <v>1</v>
      </c>
      <c r="U1396" s="318">
        <f>O1396*T1396+P1396*T1396</f>
        <v>0</v>
      </c>
    </row>
    <row r="1397" spans="1:21" s="318" customFormat="1" x14ac:dyDescent="0.2">
      <c r="A1397" s="322">
        <v>38579</v>
      </c>
      <c r="B1397" s="321">
        <v>309.209991</v>
      </c>
      <c r="C1397" s="320">
        <f>LN(B1397/B1396)</f>
        <v>6.4695741532692507E-4</v>
      </c>
      <c r="D1397" s="320">
        <f>AVERAGE(C1377:C1397)</f>
        <v>2.8282073440383791E-3</v>
      </c>
      <c r="E1397" s="318">
        <f>_xlfn.STDEV.S(C1377:C1397)</f>
        <v>6.1022235906903564E-3</v>
      </c>
      <c r="F1397" s="318">
        <f>E1397*(21/(21-1.5))</f>
        <v>6.5716254053588448E-3</v>
      </c>
      <c r="G1397" s="318">
        <f>_xlfn.VAR.S(C1377:C1397)</f>
        <v>3.7237132750777909E-5</v>
      </c>
      <c r="H1397" s="318">
        <f>G1397*(21/(21-1))</f>
        <v>3.9098989388316809E-5</v>
      </c>
      <c r="I1397" s="320">
        <f>(SUM(C1334:C1354)*1+SUM(C1355:C1375)*2+SUM(C1376:C1396)*3)/6</f>
        <v>6.3146184928218718E-2</v>
      </c>
      <c r="J1397" s="318">
        <f>IF(C1397*O1397&lt;&gt;0,C1397,0)</f>
        <v>0</v>
      </c>
      <c r="K1397" s="318" t="str">
        <f>IF(C1397*O1397=0,"",C1397)</f>
        <v/>
      </c>
      <c r="O1397" s="318">
        <f>IF(ISBLANK(L1397),0,1)</f>
        <v>0</v>
      </c>
      <c r="P1397" s="318">
        <f>IF(ISBLANK(M1397),0,1)</f>
        <v>0</v>
      </c>
      <c r="Q1397" s="318">
        <f>O1397+P1397</f>
        <v>0</v>
      </c>
      <c r="R1397" s="318">
        <f>SUM(Q1272:Q1397)</f>
        <v>19</v>
      </c>
      <c r="S1397" s="318">
        <f>R1397/$X$2</f>
        <v>0.82608695652173914</v>
      </c>
      <c r="T1397" s="318">
        <f>IF(S1397&gt;=$X$3,1,0)</f>
        <v>1</v>
      </c>
      <c r="U1397" s="318">
        <f>O1397*T1397+P1397*T1397</f>
        <v>0</v>
      </c>
    </row>
    <row r="1398" spans="1:21" s="318" customFormat="1" x14ac:dyDescent="0.2">
      <c r="A1398" s="322">
        <v>38580</v>
      </c>
      <c r="B1398" s="321">
        <v>305.35000600000001</v>
      </c>
      <c r="C1398" s="320">
        <f>LN(B1398/B1397)</f>
        <v>-1.2561949291652051E-2</v>
      </c>
      <c r="D1398" s="320">
        <f>AVERAGE(C1378:C1398)</f>
        <v>2.2332911820062648E-3</v>
      </c>
      <c r="E1398" s="318">
        <f>_xlfn.STDEV.S(C1378:C1398)</f>
        <v>6.9490107813807269E-3</v>
      </c>
      <c r="F1398" s="318">
        <f>E1398*(21/(21-1.5))</f>
        <v>7.4835500722561675E-3</v>
      </c>
      <c r="G1398" s="318">
        <f>_xlfn.VAR.S(C1378:C1398)</f>
        <v>4.8288750839745578E-5</v>
      </c>
      <c r="H1398" s="318">
        <f>G1398*(21/(21-1))</f>
        <v>5.070318838173286E-5</v>
      </c>
      <c r="I1398" s="320">
        <f>(SUM(C1335:C1355)*1+SUM(C1356:C1376)*2+SUM(C1377:C1397)*3)/6</f>
        <v>6.3904413604321419E-2</v>
      </c>
      <c r="J1398" s="318">
        <f>IF(C1398*O1398&lt;&gt;0,C1398,0)</f>
        <v>0</v>
      </c>
      <c r="K1398" s="318" t="str">
        <f>IF(C1398*O1398=0,"",C1398)</f>
        <v/>
      </c>
      <c r="O1398" s="318">
        <f>IF(ISBLANK(L1398),0,1)</f>
        <v>0</v>
      </c>
      <c r="P1398" s="318">
        <f>IF(ISBLANK(M1398),0,1)</f>
        <v>0</v>
      </c>
      <c r="Q1398" s="318">
        <f>O1398+P1398</f>
        <v>0</v>
      </c>
      <c r="R1398" s="318">
        <f>SUM(Q1273:Q1398)</f>
        <v>19</v>
      </c>
      <c r="S1398" s="318">
        <f>R1398/$X$2</f>
        <v>0.82608695652173914</v>
      </c>
      <c r="T1398" s="318">
        <f>IF(S1398&gt;=$X$3,1,0)</f>
        <v>1</v>
      </c>
      <c r="U1398" s="318">
        <f>O1398*T1398+P1398*T1398</f>
        <v>0</v>
      </c>
    </row>
    <row r="1399" spans="1:21" s="318" customFormat="1" x14ac:dyDescent="0.2">
      <c r="A1399" s="322">
        <v>38581</v>
      </c>
      <c r="B1399" s="321">
        <v>304.02999899999998</v>
      </c>
      <c r="C1399" s="320">
        <f>LN(B1399/B1398)</f>
        <v>-4.3323018600936085E-3</v>
      </c>
      <c r="D1399" s="320">
        <f>AVERAGE(C1379:C1399)</f>
        <v>1.8736069711973874E-3</v>
      </c>
      <c r="E1399" s="318">
        <f>_xlfn.STDEV.S(C1379:C1399)</f>
        <v>7.0893917271398705E-3</v>
      </c>
      <c r="F1399" s="318">
        <f>E1399*(21/(21-1.5))</f>
        <v>7.6347295523044754E-3</v>
      </c>
      <c r="G1399" s="318">
        <f>_xlfn.VAR.S(C1379:C1399)</f>
        <v>5.025947506083924E-5</v>
      </c>
      <c r="H1399" s="318">
        <f>G1399*(21/(21-1))</f>
        <v>5.2772448813881204E-5</v>
      </c>
      <c r="I1399" s="320">
        <f>(SUM(C1336:C1356)*1+SUM(C1357:C1377)*2+SUM(C1378:C1398)*3)/6</f>
        <v>5.6604373760936716E-2</v>
      </c>
      <c r="J1399" s="318">
        <f>IF(C1399*O1399&lt;&gt;0,C1399,0)</f>
        <v>0</v>
      </c>
      <c r="K1399" s="318" t="str">
        <f>IF(C1399*O1399=0,"",C1399)</f>
        <v/>
      </c>
      <c r="O1399" s="318">
        <f>IF(ISBLANK(L1399),0,1)</f>
        <v>0</v>
      </c>
      <c r="P1399" s="318">
        <f>IF(ISBLANK(M1399),0,1)</f>
        <v>0</v>
      </c>
      <c r="Q1399" s="318">
        <f>O1399+P1399</f>
        <v>0</v>
      </c>
      <c r="R1399" s="318">
        <f>SUM(Q1274:Q1399)</f>
        <v>19</v>
      </c>
      <c r="S1399" s="318">
        <f>R1399/$X$2</f>
        <v>0.82608695652173914</v>
      </c>
      <c r="T1399" s="318">
        <f>IF(S1399&gt;=$X$3,1,0)</f>
        <v>1</v>
      </c>
      <c r="U1399" s="318">
        <f>O1399*T1399+P1399*T1399</f>
        <v>0</v>
      </c>
    </row>
    <row r="1400" spans="1:21" s="318" customFormat="1" x14ac:dyDescent="0.2">
      <c r="A1400" s="322">
        <v>38582</v>
      </c>
      <c r="B1400" s="321">
        <v>304.01998900000001</v>
      </c>
      <c r="C1400" s="320">
        <f>LN(B1400/B1399)</f>
        <v>-3.2924924589790484E-5</v>
      </c>
      <c r="D1400" s="320">
        <f>AVERAGE(C1380:C1400)</f>
        <v>2.2317971773410158E-3</v>
      </c>
      <c r="E1400" s="318">
        <f>_xlfn.STDEV.S(C1380:C1400)</f>
        <v>6.7721228341462913E-3</v>
      </c>
      <c r="F1400" s="318">
        <f>E1400*(21/(21-1.5))</f>
        <v>7.2930553598498518E-3</v>
      </c>
      <c r="G1400" s="318">
        <f>_xlfn.VAR.S(C1380:C1400)</f>
        <v>4.5861647680765594E-5</v>
      </c>
      <c r="H1400" s="318">
        <f>G1400*(21/(21-1))</f>
        <v>4.8154730064803879E-5</v>
      </c>
      <c r="I1400" s="320">
        <f>(SUM(C1337:C1357)*1+SUM(C1358:C1378)*2+SUM(C1379:C1399)*3)/6</f>
        <v>5.675922175889065E-2</v>
      </c>
      <c r="J1400" s="318">
        <f>IF(C1400*O1400&lt;&gt;0,C1400,0)</f>
        <v>0</v>
      </c>
      <c r="K1400" s="318" t="str">
        <f>IF(C1400*O1400=0,"",C1400)</f>
        <v/>
      </c>
      <c r="O1400" s="318">
        <f>IF(ISBLANK(L1400),0,1)</f>
        <v>0</v>
      </c>
      <c r="P1400" s="318">
        <f>IF(ISBLANK(M1400),0,1)</f>
        <v>0</v>
      </c>
      <c r="Q1400" s="318">
        <f>O1400+P1400</f>
        <v>0</v>
      </c>
      <c r="R1400" s="318">
        <f>SUM(Q1275:Q1400)</f>
        <v>19</v>
      </c>
      <c r="S1400" s="318">
        <f>R1400/$X$2</f>
        <v>0.82608695652173914</v>
      </c>
      <c r="T1400" s="318">
        <f>IF(S1400&gt;=$X$3,1,0)</f>
        <v>1</v>
      </c>
      <c r="U1400" s="318">
        <f>O1400*T1400+P1400*T1400</f>
        <v>0</v>
      </c>
    </row>
    <row r="1401" spans="1:21" s="318" customFormat="1" x14ac:dyDescent="0.2">
      <c r="A1401" s="322">
        <v>38583</v>
      </c>
      <c r="B1401" s="321">
        <v>309.35000600000001</v>
      </c>
      <c r="C1401" s="320">
        <f>LN(B1401/B1400)</f>
        <v>1.7379888838461813E-2</v>
      </c>
      <c r="D1401" s="320">
        <f>AVERAGE(C1381:C1401)</f>
        <v>2.9593888396769979E-3</v>
      </c>
      <c r="E1401" s="318">
        <f>_xlfn.STDEV.S(C1381:C1401)</f>
        <v>7.535128412966492E-3</v>
      </c>
      <c r="F1401" s="318">
        <f>E1401*(21/(21-1.5))</f>
        <v>8.1147536755023751E-3</v>
      </c>
      <c r="G1401" s="318">
        <f>_xlfn.VAR.S(C1381:C1401)</f>
        <v>5.6778160199894926E-5</v>
      </c>
      <c r="H1401" s="318">
        <f>G1401*(21/(21-1))</f>
        <v>5.9617068209889677E-5</v>
      </c>
      <c r="I1401" s="320">
        <f>(SUM(C1338:C1358)*1+SUM(C1359:C1379)*2+SUM(C1380:C1400)*3)/6</f>
        <v>5.5682406715871519E-2</v>
      </c>
      <c r="J1401" s="318">
        <f>IF(C1401*O1401&lt;&gt;0,C1401,0)</f>
        <v>0</v>
      </c>
      <c r="K1401" s="318" t="str">
        <f>IF(C1401*O1401=0,"",C1401)</f>
        <v/>
      </c>
      <c r="O1401" s="318">
        <f>IF(ISBLANK(L1401),0,1)</f>
        <v>0</v>
      </c>
      <c r="P1401" s="318">
        <f>IF(ISBLANK(M1401),0,1)</f>
        <v>0</v>
      </c>
      <c r="Q1401" s="318">
        <f>O1401+P1401</f>
        <v>0</v>
      </c>
      <c r="R1401" s="318">
        <f>SUM(Q1276:Q1401)</f>
        <v>19</v>
      </c>
      <c r="S1401" s="318">
        <f>R1401/$X$2</f>
        <v>0.82608695652173914</v>
      </c>
      <c r="T1401" s="318">
        <f>IF(S1401&gt;=$X$3,1,0)</f>
        <v>1</v>
      </c>
      <c r="U1401" s="318">
        <f>O1401*T1401+P1401*T1401</f>
        <v>0</v>
      </c>
    </row>
    <row r="1402" spans="1:21" s="318" customFormat="1" x14ac:dyDescent="0.2">
      <c r="A1402" s="322">
        <v>38586</v>
      </c>
      <c r="B1402" s="321">
        <v>312.86999500000002</v>
      </c>
      <c r="C1402" s="320">
        <f>LN(B1402/B1401)</f>
        <v>1.1314411447648366E-2</v>
      </c>
      <c r="D1402" s="320">
        <f>AVERAGE(C1382:C1402)</f>
        <v>2.9801025768228387E-3</v>
      </c>
      <c r="E1402" s="318">
        <f>_xlfn.STDEV.S(C1382:C1402)</f>
        <v>7.5585503105864661E-3</v>
      </c>
      <c r="F1402" s="318">
        <f>E1402*(21/(21-1.5))</f>
        <v>8.1399772575546561E-3</v>
      </c>
      <c r="G1402" s="318">
        <f>_xlfn.VAR.S(C1382:C1402)</f>
        <v>5.7131682797666767E-5</v>
      </c>
      <c r="H1402" s="318">
        <f>G1402*(21/(21-1))</f>
        <v>5.998826693755011E-5</v>
      </c>
      <c r="I1402" s="320">
        <f>(SUM(C1339:C1359)*1+SUM(C1360:C1380)*2+SUM(C1381:C1401)*3)/6</f>
        <v>6.1751316337501777E-2</v>
      </c>
      <c r="J1402" s="318">
        <f>IF(C1402*O1402&lt;&gt;0,C1402,0)</f>
        <v>1.1314411447648366E-2</v>
      </c>
      <c r="K1402" s="318">
        <f>IF(C1402*O1402=0,"",C1402)</f>
        <v>1.1314411447648366E-2</v>
      </c>
      <c r="L1402" s="326" t="s">
        <v>157</v>
      </c>
      <c r="M1402" s="326"/>
      <c r="O1402" s="318">
        <f>IF(ISBLANK(L1402),0,1)</f>
        <v>1</v>
      </c>
      <c r="P1402" s="318">
        <f>IF(ISBLANK(M1402),0,1)</f>
        <v>0</v>
      </c>
      <c r="Q1402" s="318">
        <f>O1402+P1402</f>
        <v>1</v>
      </c>
      <c r="R1402" s="318">
        <f>SUM(Q1277:Q1402)</f>
        <v>20</v>
      </c>
      <c r="S1402" s="318">
        <f>R1402/$X$2</f>
        <v>0.86956521739130432</v>
      </c>
      <c r="T1402" s="318">
        <f>IF(S1402&gt;=$X$3,1,0)</f>
        <v>1</v>
      </c>
      <c r="U1402" s="318">
        <f>O1402*T1402+P1402*T1402</f>
        <v>1</v>
      </c>
    </row>
    <row r="1403" spans="1:21" s="318" customFormat="1" x14ac:dyDescent="0.2">
      <c r="A1403" s="322">
        <v>38587</v>
      </c>
      <c r="B1403" s="321">
        <v>313.52999899999998</v>
      </c>
      <c r="C1403" s="320">
        <f>LN(B1403/B1402)</f>
        <v>2.1072932648817789E-3</v>
      </c>
      <c r="D1403" s="320">
        <f>AVERAGE(C1383:C1403)</f>
        <v>2.6449688513278556E-3</v>
      </c>
      <c r="E1403" s="318">
        <f>_xlfn.STDEV.S(C1383:C1403)</f>
        <v>7.4264043568503437E-3</v>
      </c>
      <c r="F1403" s="318">
        <f>E1403*(21/(21-1.5))</f>
        <v>7.9976662304542152E-3</v>
      </c>
      <c r="G1403" s="318">
        <f>_xlfn.VAR.S(C1383:C1403)</f>
        <v>5.5151481671445772E-5</v>
      </c>
      <c r="H1403" s="318">
        <f>G1403*(21/(21-1))</f>
        <v>5.7909055755018065E-5</v>
      </c>
      <c r="I1403" s="320">
        <f>(SUM(C1340:C1360)*1+SUM(C1361:C1381)*2+SUM(C1382:C1402)*3)/6</f>
        <v>6.3791911352271247E-2</v>
      </c>
      <c r="J1403" s="318">
        <f>IF(C1403*O1403&lt;&gt;0,C1403,0)</f>
        <v>0</v>
      </c>
      <c r="K1403" s="318" t="str">
        <f>IF(C1403*O1403=0,"",C1403)</f>
        <v/>
      </c>
      <c r="O1403" s="318">
        <f>IF(ISBLANK(L1403),0,1)</f>
        <v>0</v>
      </c>
      <c r="P1403" s="318">
        <f>IF(ISBLANK(M1403),0,1)</f>
        <v>0</v>
      </c>
      <c r="Q1403" s="318">
        <f>O1403+P1403</f>
        <v>0</v>
      </c>
      <c r="R1403" s="318">
        <f>SUM(Q1278:Q1403)</f>
        <v>20</v>
      </c>
      <c r="S1403" s="318">
        <f>R1403/$X$2</f>
        <v>0.86956521739130432</v>
      </c>
      <c r="T1403" s="318">
        <f>IF(S1403&gt;=$X$3,1,0)</f>
        <v>1</v>
      </c>
      <c r="U1403" s="318">
        <f>O1403*T1403+P1403*T1403</f>
        <v>0</v>
      </c>
    </row>
    <row r="1404" spans="1:21" s="318" customFormat="1" x14ac:dyDescent="0.2">
      <c r="A1404" s="322">
        <v>38588</v>
      </c>
      <c r="B1404" s="321">
        <v>310.77999899999998</v>
      </c>
      <c r="C1404" s="320">
        <f>LN(B1404/B1403)</f>
        <v>-8.8097829441567861E-3</v>
      </c>
      <c r="D1404" s="320">
        <f>AVERAGE(C1384:C1404)</f>
        <v>2.2768618833354285E-3</v>
      </c>
      <c r="E1404" s="318">
        <f>_xlfn.STDEV.S(C1384:C1404)</f>
        <v>7.802318481095828E-3</v>
      </c>
      <c r="F1404" s="318">
        <f>E1404*(21/(21-1.5))</f>
        <v>8.4024968257955072E-3</v>
      </c>
      <c r="G1404" s="318">
        <f>_xlfn.VAR.S(C1384:C1404)</f>
        <v>6.087617368044951E-5</v>
      </c>
      <c r="H1404" s="318">
        <f>G1404*(21/(21-1))</f>
        <v>6.3919982364471991E-5</v>
      </c>
      <c r="I1404" s="320">
        <f>(SUM(C1341:C1361)*1+SUM(C1362:C1382)*2+SUM(C1383:C1403)*3)/6</f>
        <v>5.9669107991620229E-2</v>
      </c>
      <c r="J1404" s="318">
        <f>IF(C1404*O1404&lt;&gt;0,C1404,0)</f>
        <v>0</v>
      </c>
      <c r="K1404" s="318" t="str">
        <f>IF(C1404*O1404=0,"",C1404)</f>
        <v/>
      </c>
      <c r="O1404" s="318">
        <f>IF(ISBLANK(L1404),0,1)</f>
        <v>0</v>
      </c>
      <c r="P1404" s="318">
        <f>IF(ISBLANK(M1404),0,1)</f>
        <v>0</v>
      </c>
      <c r="Q1404" s="318">
        <f>O1404+P1404</f>
        <v>0</v>
      </c>
      <c r="R1404" s="318">
        <f>SUM(Q1279:Q1404)</f>
        <v>20</v>
      </c>
      <c r="S1404" s="318">
        <f>R1404/$X$2</f>
        <v>0.86956521739130432</v>
      </c>
      <c r="T1404" s="318">
        <f>IF(S1404&gt;=$X$3,1,0)</f>
        <v>1</v>
      </c>
      <c r="U1404" s="318">
        <f>O1404*T1404+P1404*T1404</f>
        <v>0</v>
      </c>
    </row>
    <row r="1405" spans="1:21" s="318" customFormat="1" x14ac:dyDescent="0.2">
      <c r="A1405" s="322">
        <v>38589</v>
      </c>
      <c r="B1405" s="321">
        <v>310.51001000000002</v>
      </c>
      <c r="C1405" s="320">
        <f>LN(B1405/B1404)</f>
        <v>-8.6912396170603444E-4</v>
      </c>
      <c r="D1405" s="320">
        <f>AVERAGE(C1385:C1405)</f>
        <v>2.2933700773975101E-3</v>
      </c>
      <c r="E1405" s="318">
        <f>_xlfn.STDEV.S(C1385:C1405)</f>
        <v>7.7949224443471738E-3</v>
      </c>
      <c r="F1405" s="318">
        <f>E1405*(21/(21-1.5))</f>
        <v>8.3945318631431093E-3</v>
      </c>
      <c r="G1405" s="318">
        <f>_xlfn.VAR.S(C1385:C1405)</f>
        <v>6.0760815913387323E-5</v>
      </c>
      <c r="H1405" s="318">
        <f>G1405*(21/(21-1))</f>
        <v>6.3798856709056697E-5</v>
      </c>
      <c r="I1405" s="320">
        <f>(SUM(C1342:C1362)*1+SUM(C1363:C1383)*2+SUM(C1384:C1404)*3)/6</f>
        <v>5.7066081285118947E-2</v>
      </c>
      <c r="J1405" s="318">
        <f>IF(C1405*O1405&lt;&gt;0,C1405,0)</f>
        <v>0</v>
      </c>
      <c r="K1405" s="318" t="str">
        <f>IF(C1405*O1405=0,"",C1405)</f>
        <v/>
      </c>
      <c r="O1405" s="318">
        <f>IF(ISBLANK(L1405),0,1)</f>
        <v>0</v>
      </c>
      <c r="P1405" s="318">
        <f>IF(ISBLANK(M1405),0,1)</f>
        <v>0</v>
      </c>
      <c r="Q1405" s="318">
        <f>O1405+P1405</f>
        <v>0</v>
      </c>
      <c r="R1405" s="318">
        <f>SUM(Q1280:Q1405)</f>
        <v>20</v>
      </c>
      <c r="S1405" s="318">
        <f>R1405/$X$2</f>
        <v>0.86956521739130432</v>
      </c>
      <c r="T1405" s="318">
        <f>IF(S1405&gt;=$X$3,1,0)</f>
        <v>1</v>
      </c>
      <c r="U1405" s="318">
        <f>O1405*T1405+P1405*T1405</f>
        <v>0</v>
      </c>
    </row>
    <row r="1406" spans="1:21" s="318" customFormat="1" x14ac:dyDescent="0.2">
      <c r="A1406" s="322">
        <v>38590</v>
      </c>
      <c r="B1406" s="321">
        <v>310.92001299999998</v>
      </c>
      <c r="C1406" s="320">
        <f>LN(B1406/B1405)</f>
        <v>1.3195469942446473E-3</v>
      </c>
      <c r="D1406" s="320">
        <f>AVERAGE(C1386:C1406)</f>
        <v>2.2950929221862842E-3</v>
      </c>
      <c r="E1406" s="318">
        <f>_xlfn.STDEV.S(C1386:C1406)</f>
        <v>7.7946920453249267E-3</v>
      </c>
      <c r="F1406" s="318">
        <f>E1406*(21/(21-1.5))</f>
        <v>8.3942837411191511E-3</v>
      </c>
      <c r="G1406" s="318">
        <f>_xlfn.VAR.S(C1386:C1406)</f>
        <v>6.0757224081451692E-5</v>
      </c>
      <c r="H1406" s="318">
        <f>G1406*(21/(21-1))</f>
        <v>6.3795085285524284E-5</v>
      </c>
      <c r="I1406" s="320">
        <f>(SUM(C1343:C1363)*1+SUM(C1364:C1384)*2+SUM(C1385:C1405)*3)/6</f>
        <v>5.3995904032683249E-2</v>
      </c>
      <c r="J1406" s="318">
        <f>IF(C1406*O1406&lt;&gt;0,C1406,0)</f>
        <v>0</v>
      </c>
      <c r="K1406" s="318" t="str">
        <f>IF(C1406*O1406=0,"",C1406)</f>
        <v/>
      </c>
      <c r="O1406" s="318">
        <f>IF(ISBLANK(L1406),0,1)</f>
        <v>0</v>
      </c>
      <c r="P1406" s="318">
        <f>IF(ISBLANK(M1406),0,1)</f>
        <v>0</v>
      </c>
      <c r="Q1406" s="318">
        <f>O1406+P1406</f>
        <v>0</v>
      </c>
      <c r="R1406" s="318">
        <f>SUM(Q1281:Q1406)</f>
        <v>20</v>
      </c>
      <c r="S1406" s="318">
        <f>R1406/$X$2</f>
        <v>0.86956521739130432</v>
      </c>
      <c r="T1406" s="318">
        <f>IF(S1406&gt;=$X$3,1,0)</f>
        <v>1</v>
      </c>
      <c r="U1406" s="318">
        <f>O1406*T1406+P1406*T1406</f>
        <v>0</v>
      </c>
    </row>
    <row r="1407" spans="1:21" s="318" customFormat="1" x14ac:dyDescent="0.2">
      <c r="A1407" s="322">
        <v>38593</v>
      </c>
      <c r="B1407" s="321">
        <v>312.51001000000002</v>
      </c>
      <c r="C1407" s="320">
        <f>LN(B1407/B1406)</f>
        <v>5.1008144900263541E-3</v>
      </c>
      <c r="D1407" s="320">
        <f>AVERAGE(C1387:C1407)</f>
        <v>2.1745518906326079E-3</v>
      </c>
      <c r="E1407" s="318">
        <f>_xlfn.STDEV.S(C1387:C1407)</f>
        <v>7.7273118378589243E-3</v>
      </c>
      <c r="F1407" s="318">
        <f>E1407*(21/(21-1.5))</f>
        <v>8.3217204407711482E-3</v>
      </c>
      <c r="G1407" s="318">
        <f>_xlfn.VAR.S(C1387:C1407)</f>
        <v>5.9711348239514663E-5</v>
      </c>
      <c r="H1407" s="318">
        <f>G1407*(21/(21-1))</f>
        <v>6.2696915651490404E-5</v>
      </c>
      <c r="I1407" s="320">
        <f>(SUM(C1344:C1364)*1+SUM(C1365:C1385)*2+SUM(C1386:C1406)*3)/6</f>
        <v>5.4836698893687412E-2</v>
      </c>
      <c r="J1407" s="318">
        <f>IF(C1407*O1407&lt;&gt;0,C1407,0)</f>
        <v>0</v>
      </c>
      <c r="K1407" s="318" t="str">
        <f>IF(C1407*O1407=0,"",C1407)</f>
        <v/>
      </c>
      <c r="O1407" s="318">
        <f>IF(ISBLANK(L1407),0,1)</f>
        <v>0</v>
      </c>
      <c r="P1407" s="318">
        <f>IF(ISBLANK(M1407),0,1)</f>
        <v>0</v>
      </c>
      <c r="Q1407" s="318">
        <f>O1407+P1407</f>
        <v>0</v>
      </c>
      <c r="R1407" s="318">
        <f>SUM(Q1282:Q1407)</f>
        <v>20</v>
      </c>
      <c r="S1407" s="318">
        <f>R1407/$X$2</f>
        <v>0.86956521739130432</v>
      </c>
      <c r="T1407" s="318">
        <f>IF(S1407&gt;=$X$3,1,0)</f>
        <v>1</v>
      </c>
      <c r="U1407" s="318">
        <f>O1407*T1407+P1407*T1407</f>
        <v>0</v>
      </c>
    </row>
    <row r="1408" spans="1:21" s="318" customFormat="1" x14ac:dyDescent="0.2">
      <c r="A1408" s="322">
        <v>38594</v>
      </c>
      <c r="B1408" s="321">
        <v>313.76998900000001</v>
      </c>
      <c r="C1408" s="320">
        <f>LN(B1408/B1407)</f>
        <v>4.0236977133170631E-3</v>
      </c>
      <c r="D1408" s="320">
        <f>AVERAGE(C1388:C1408)</f>
        <v>2.3980684554587828E-3</v>
      </c>
      <c r="E1408" s="318">
        <f>_xlfn.STDEV.S(C1388:C1408)</f>
        <v>7.7087768894464476E-3</v>
      </c>
      <c r="F1408" s="318">
        <f>E1408*(21/(21-1.5))</f>
        <v>8.3017597270961738E-3</v>
      </c>
      <c r="G1408" s="318">
        <f>_xlfn.VAR.S(C1388:C1408)</f>
        <v>5.9425241131263646E-5</v>
      </c>
      <c r="H1408" s="318">
        <f>G1408*(21/(21-1))</f>
        <v>6.2396503187826832E-5</v>
      </c>
      <c r="I1408" s="320">
        <f>(SUM(C1345:C1365)*1+SUM(C1366:C1386)*2+SUM(C1387:C1407)*3)/6</f>
        <v>5.3416879073206462E-2</v>
      </c>
      <c r="J1408" s="318">
        <f>IF(C1408*O1408&lt;&gt;0,C1408,0)</f>
        <v>0</v>
      </c>
      <c r="K1408" s="318" t="str">
        <f>IF(C1408*O1408=0,"",C1408)</f>
        <v/>
      </c>
      <c r="O1408" s="318">
        <f>IF(ISBLANK(L1408),0,1)</f>
        <v>0</v>
      </c>
      <c r="P1408" s="318">
        <f>IF(ISBLANK(M1408),0,1)</f>
        <v>0</v>
      </c>
      <c r="Q1408" s="318">
        <f>O1408+P1408</f>
        <v>0</v>
      </c>
      <c r="R1408" s="318">
        <f>SUM(Q1283:Q1408)</f>
        <v>20</v>
      </c>
      <c r="S1408" s="318">
        <f>R1408/$X$2</f>
        <v>0.86956521739130432</v>
      </c>
      <c r="T1408" s="318">
        <f>IF(S1408&gt;=$X$3,1,0)</f>
        <v>1</v>
      </c>
      <c r="U1408" s="318">
        <f>O1408*T1408+P1408*T1408</f>
        <v>0</v>
      </c>
    </row>
    <row r="1409" spans="1:21" s="318" customFormat="1" x14ac:dyDescent="0.2">
      <c r="A1409" s="322">
        <v>38595</v>
      </c>
      <c r="B1409" s="321">
        <v>315.97000100000002</v>
      </c>
      <c r="C1409" s="320">
        <f>LN(B1409/B1408)</f>
        <v>6.9870771593744862E-3</v>
      </c>
      <c r="D1409" s="320">
        <f>AVERAGE(C1389:C1409)</f>
        <v>2.1880477983000639E-3</v>
      </c>
      <c r="E1409" s="318">
        <f>_xlfn.STDEV.S(C1389:C1409)</f>
        <v>7.5088200668197748E-3</v>
      </c>
      <c r="F1409" s="318">
        <f>E1409*(21/(21-1.5))</f>
        <v>8.086421610421295E-3</v>
      </c>
      <c r="G1409" s="318">
        <f>_xlfn.VAR.S(C1389:C1409)</f>
        <v>5.6382378795875326E-5</v>
      </c>
      <c r="H1409" s="318">
        <f>G1409*(21/(21-1))</f>
        <v>5.9201497735669091E-5</v>
      </c>
      <c r="I1409" s="320">
        <f>(SUM(C1346:C1366)*1+SUM(C1367:C1387)*2+SUM(C1388:C1408)*3)/6</f>
        <v>5.3486291418240205E-2</v>
      </c>
      <c r="J1409" s="318">
        <f>IF(C1409*O1409&lt;&gt;0,C1409,0)</f>
        <v>0</v>
      </c>
      <c r="K1409" s="318" t="str">
        <f>IF(C1409*O1409=0,"",C1409)</f>
        <v/>
      </c>
      <c r="O1409" s="318">
        <f>IF(ISBLANK(L1409),0,1)</f>
        <v>0</v>
      </c>
      <c r="P1409" s="318">
        <f>IF(ISBLANK(M1409),0,1)</f>
        <v>0</v>
      </c>
      <c r="Q1409" s="318">
        <f>O1409+P1409</f>
        <v>0</v>
      </c>
      <c r="R1409" s="318">
        <f>SUM(Q1284:Q1409)</f>
        <v>19</v>
      </c>
      <c r="S1409" s="318">
        <f>R1409/$X$2</f>
        <v>0.82608695652173914</v>
      </c>
      <c r="T1409" s="318">
        <f>IF(S1409&gt;=$X$3,1,0)</f>
        <v>1</v>
      </c>
      <c r="U1409" s="318">
        <f>O1409*T1409+P1409*T1409</f>
        <v>0</v>
      </c>
    </row>
    <row r="1410" spans="1:21" s="318" customFormat="1" x14ac:dyDescent="0.2">
      <c r="A1410" s="322">
        <v>38596</v>
      </c>
      <c r="B1410" s="321">
        <v>319.23998999999998</v>
      </c>
      <c r="C1410" s="320">
        <f>LN(B1410/B1409)</f>
        <v>1.0295864147277978E-2</v>
      </c>
      <c r="D1410" s="320">
        <f>AVERAGE(C1390:C1410)</f>
        <v>2.3089467460109818E-3</v>
      </c>
      <c r="E1410" s="318">
        <f>_xlfn.STDEV.S(C1390:C1410)</f>
        <v>7.6225462897004893E-3</v>
      </c>
      <c r="F1410" s="318">
        <f>E1410*(21/(21-1.5))</f>
        <v>8.2088960042928337E-3</v>
      </c>
      <c r="G1410" s="318">
        <f>_xlfn.VAR.S(C1390:C1410)</f>
        <v>5.8103211938626692E-5</v>
      </c>
      <c r="H1410" s="318">
        <f>G1410*(21/(21-1))</f>
        <v>6.1008372535558028E-5</v>
      </c>
      <c r="I1410" s="320">
        <f>(SUM(C1347:C1367)*1+SUM(C1368:C1388)*2+SUM(C1389:C1409)*3)/6</f>
        <v>5.2941513450350884E-2</v>
      </c>
      <c r="J1410" s="318">
        <f>IF(C1410*O1410&lt;&gt;0,C1410,0)</f>
        <v>0</v>
      </c>
      <c r="K1410" s="318" t="str">
        <f>IF(C1410*O1410=0,"",C1410)</f>
        <v/>
      </c>
      <c r="O1410" s="318">
        <f>IF(ISBLANK(L1410),0,1)</f>
        <v>0</v>
      </c>
      <c r="P1410" s="318">
        <f>IF(ISBLANK(M1410),0,1)</f>
        <v>0</v>
      </c>
      <c r="Q1410" s="318">
        <f>O1410+P1410</f>
        <v>0</v>
      </c>
      <c r="R1410" s="318">
        <f>SUM(Q1285:Q1410)</f>
        <v>19</v>
      </c>
      <c r="S1410" s="318">
        <f>R1410/$X$2</f>
        <v>0.82608695652173914</v>
      </c>
      <c r="T1410" s="318">
        <f>IF(S1410&gt;=$X$3,1,0)</f>
        <v>1</v>
      </c>
      <c r="U1410" s="318">
        <f>O1410*T1410+P1410*T1410</f>
        <v>0</v>
      </c>
    </row>
    <row r="1411" spans="1:21" s="318" customFormat="1" x14ac:dyDescent="0.2">
      <c r="A1411" s="322">
        <v>38597</v>
      </c>
      <c r="B1411" s="321">
        <v>317.76998900000001</v>
      </c>
      <c r="C1411" s="320">
        <f>LN(B1411/B1410)</f>
        <v>-4.6153236459717459E-3</v>
      </c>
      <c r="D1411" s="320">
        <f>AVERAGE(C1391:C1411)</f>
        <v>2.5169685059118199E-3</v>
      </c>
      <c r="E1411" s="318">
        <f>_xlfn.STDEV.S(C1391:C1411)</f>
        <v>7.3538266709591345E-3</v>
      </c>
      <c r="F1411" s="318">
        <f>E1411*(21/(21-1.5))</f>
        <v>7.919505645648299E-3</v>
      </c>
      <c r="G1411" s="318">
        <f>_xlfn.VAR.S(C1391:C1411)</f>
        <v>5.4078766706509905E-5</v>
      </c>
      <c r="H1411" s="318">
        <f>G1411*(21/(21-1))</f>
        <v>5.6782705041835406E-5</v>
      </c>
      <c r="I1411" s="320">
        <f>(SUM(C1348:C1368)*1+SUM(C1369:C1389)*2+SUM(C1390:C1410)*3)/6</f>
        <v>5.6949615579534374E-2</v>
      </c>
      <c r="J1411" s="318">
        <f>IF(C1411*O1411&lt;&gt;0,C1411,0)</f>
        <v>0</v>
      </c>
      <c r="K1411" s="318" t="str">
        <f>IF(C1411*O1411=0,"",C1411)</f>
        <v/>
      </c>
      <c r="O1411" s="318">
        <f>IF(ISBLANK(L1411),0,1)</f>
        <v>0</v>
      </c>
      <c r="P1411" s="318">
        <f>IF(ISBLANK(M1411),0,1)</f>
        <v>0</v>
      </c>
      <c r="Q1411" s="318">
        <f>O1411+P1411</f>
        <v>0</v>
      </c>
      <c r="R1411" s="318">
        <f>SUM(Q1286:Q1411)</f>
        <v>18</v>
      </c>
      <c r="S1411" s="318">
        <f>R1411/$X$2</f>
        <v>0.78260869565217395</v>
      </c>
      <c r="T1411" s="318">
        <f>IF(S1411&gt;=$X$3,1,0)</f>
        <v>1</v>
      </c>
      <c r="U1411" s="318">
        <f>O1411*T1411+P1411*T1411</f>
        <v>0</v>
      </c>
    </row>
    <row r="1412" spans="1:21" s="318" customFormat="1" x14ac:dyDescent="0.2">
      <c r="A1412" s="322">
        <v>38600</v>
      </c>
      <c r="B1412" s="321">
        <v>316.89999399999999</v>
      </c>
      <c r="C1412" s="320">
        <f>LN(B1412/B1411)</f>
        <v>-2.7415682739830114E-3</v>
      </c>
      <c r="D1412" s="320">
        <f>AVERAGE(C1392:C1412)</f>
        <v>2.5288182473767935E-3</v>
      </c>
      <c r="E1412" s="318">
        <f>_xlfn.STDEV.S(C1392:C1412)</f>
        <v>7.3447033470055365E-3</v>
      </c>
      <c r="F1412" s="318">
        <f>E1412*(21/(21-1.5))</f>
        <v>7.9096805275444236E-3</v>
      </c>
      <c r="G1412" s="318">
        <f>_xlfn.VAR.S(C1392:C1412)</f>
        <v>5.3944667255514334E-5</v>
      </c>
      <c r="H1412" s="318">
        <f>G1412*(21/(21-1))</f>
        <v>5.664190061829005E-5</v>
      </c>
      <c r="I1412" s="320">
        <f>(SUM(C1349:C1369)*1+SUM(C1370:C1390)*2+SUM(C1391:C1411)*3)/6</f>
        <v>5.2087781340566609E-2</v>
      </c>
      <c r="J1412" s="318">
        <f>IF(C1412*O1412&lt;&gt;0,C1412,0)</f>
        <v>0</v>
      </c>
      <c r="K1412" s="318" t="str">
        <f>IF(C1412*O1412=0,"",C1412)</f>
        <v/>
      </c>
      <c r="O1412" s="318">
        <f>IF(ISBLANK(L1412),0,1)</f>
        <v>0</v>
      </c>
      <c r="P1412" s="318">
        <f>IF(ISBLANK(M1412),0,1)</f>
        <v>0</v>
      </c>
      <c r="Q1412" s="318">
        <f>O1412+P1412</f>
        <v>0</v>
      </c>
      <c r="R1412" s="318">
        <f>SUM(Q1287:Q1412)</f>
        <v>18</v>
      </c>
      <c r="S1412" s="318">
        <f>R1412/$X$2</f>
        <v>0.78260869565217395</v>
      </c>
      <c r="T1412" s="318">
        <f>IF(S1412&gt;=$X$3,1,0)</f>
        <v>1</v>
      </c>
      <c r="U1412" s="318">
        <f>O1412*T1412+P1412*T1412</f>
        <v>0</v>
      </c>
    </row>
    <row r="1413" spans="1:21" s="318" customFormat="1" x14ac:dyDescent="0.2">
      <c r="A1413" s="322">
        <v>38601</v>
      </c>
      <c r="B1413" s="321">
        <v>319.98001099999999</v>
      </c>
      <c r="C1413" s="320">
        <f>LN(B1413/B1412)</f>
        <v>9.6722804542563531E-3</v>
      </c>
      <c r="D1413" s="320">
        <f>AVERAGE(C1393:C1413)</f>
        <v>2.3409803033516497E-3</v>
      </c>
      <c r="E1413" s="318">
        <f>_xlfn.STDEV.S(C1393:C1413)</f>
        <v>7.0930825434711289E-3</v>
      </c>
      <c r="F1413" s="318">
        <f>E1413*(21/(21-1.5))</f>
        <v>7.638704277584292E-3</v>
      </c>
      <c r="G1413" s="318">
        <f>_xlfn.VAR.S(C1393:C1413)</f>
        <v>5.0311819968494857E-5</v>
      </c>
      <c r="H1413" s="318">
        <f>G1413*(21/(21-1))</f>
        <v>5.2827410966919601E-5</v>
      </c>
      <c r="I1413" s="320">
        <f>(SUM(C1350:C1370)*1+SUM(C1371:C1391)*2+SUM(C1392:C1412)*3)/6</f>
        <v>5.3382560330581676E-2</v>
      </c>
      <c r="J1413" s="318">
        <f>IF(C1413*O1413&lt;&gt;0,C1413,0)</f>
        <v>0</v>
      </c>
      <c r="K1413" s="318" t="str">
        <f>IF(C1413*O1413=0,"",C1413)</f>
        <v/>
      </c>
      <c r="O1413" s="318">
        <f>IF(ISBLANK(L1413),0,1)</f>
        <v>0</v>
      </c>
      <c r="P1413" s="318">
        <f>IF(ISBLANK(M1413),0,1)</f>
        <v>0</v>
      </c>
      <c r="Q1413" s="318">
        <f>O1413+P1413</f>
        <v>0</v>
      </c>
      <c r="R1413" s="318">
        <f>SUM(Q1288:Q1413)</f>
        <v>18</v>
      </c>
      <c r="S1413" s="318">
        <f>R1413/$X$2</f>
        <v>0.78260869565217395</v>
      </c>
      <c r="T1413" s="318">
        <f>IF(S1413&gt;=$X$3,1,0)</f>
        <v>1</v>
      </c>
      <c r="U1413" s="318">
        <f>O1413*T1413+P1413*T1413</f>
        <v>0</v>
      </c>
    </row>
    <row r="1414" spans="1:21" s="318" customFormat="1" x14ac:dyDescent="0.2">
      <c r="A1414" s="322">
        <v>38602</v>
      </c>
      <c r="B1414" s="321">
        <v>317.97000100000002</v>
      </c>
      <c r="C1414" s="320">
        <f>LN(B1414/B1413)</f>
        <v>-6.3014863654897602E-3</v>
      </c>
      <c r="D1414" s="320">
        <f>AVERAGE(C1394:C1414)</f>
        <v>1.6083174933595051E-3</v>
      </c>
      <c r="E1414" s="318">
        <f>_xlfn.STDEV.S(C1394:C1414)</f>
        <v>7.1560526457000789E-3</v>
      </c>
      <c r="F1414" s="318">
        <f>E1414*(21/(21-1.5))</f>
        <v>7.7065182338308539E-3</v>
      </c>
      <c r="G1414" s="318">
        <f>_xlfn.VAR.S(C1394:C1414)</f>
        <v>5.1209089468031105E-5</v>
      </c>
      <c r="H1414" s="318">
        <f>G1414*(21/(21-1))</f>
        <v>5.376954394143266E-5</v>
      </c>
      <c r="I1414" s="320">
        <f>(SUM(C1351:C1371)*1+SUM(C1372:C1392)*2+SUM(C1393:C1413)*3)/6</f>
        <v>5.1344192902172403E-2</v>
      </c>
      <c r="J1414" s="318">
        <f>IF(C1414*O1414&lt;&gt;0,C1414,0)</f>
        <v>0</v>
      </c>
      <c r="K1414" s="318" t="str">
        <f>IF(C1414*O1414=0,"",C1414)</f>
        <v/>
      </c>
      <c r="O1414" s="318">
        <f>IF(ISBLANK(L1414),0,1)</f>
        <v>0</v>
      </c>
      <c r="P1414" s="318">
        <f>IF(ISBLANK(M1414),0,1)</f>
        <v>0</v>
      </c>
      <c r="Q1414" s="318">
        <f>O1414+P1414</f>
        <v>0</v>
      </c>
      <c r="R1414" s="318">
        <f>SUM(Q1289:Q1414)</f>
        <v>18</v>
      </c>
      <c r="S1414" s="318">
        <f>R1414/$X$2</f>
        <v>0.78260869565217395</v>
      </c>
      <c r="T1414" s="318">
        <f>IF(S1414&gt;=$X$3,1,0)</f>
        <v>1</v>
      </c>
      <c r="U1414" s="318">
        <f>O1414*T1414+P1414*T1414</f>
        <v>0</v>
      </c>
    </row>
    <row r="1415" spans="1:21" s="318" customFormat="1" x14ac:dyDescent="0.2">
      <c r="A1415" s="322">
        <v>38611</v>
      </c>
      <c r="B1415" s="321">
        <v>321.85000600000001</v>
      </c>
      <c r="C1415" s="320">
        <f>LN(B1415/B1414)</f>
        <v>1.2128575288625295E-2</v>
      </c>
      <c r="D1415" s="320">
        <f>AVERAGE(C1395:C1415)</f>
        <v>2.2370171197808484E-3</v>
      </c>
      <c r="E1415" s="318">
        <f>_xlfn.STDEV.S(C1395:C1415)</f>
        <v>7.4811818308356034E-3</v>
      </c>
      <c r="F1415" s="318">
        <f>E1415*(21/(21-1.5))</f>
        <v>8.056657356284495E-3</v>
      </c>
      <c r="G1415" s="318">
        <f>_xlfn.VAR.S(C1395:C1415)</f>
        <v>5.5968081586024751E-5</v>
      </c>
      <c r="H1415" s="318">
        <f>G1415*(21/(21-1))</f>
        <v>5.8766485665325989E-5</v>
      </c>
      <c r="I1415" s="320">
        <f>(SUM(C1352:C1372)*1+SUM(C1373:C1393)*2+SUM(C1394:C1414)*3)/6</f>
        <v>4.4773980071911738E-2</v>
      </c>
      <c r="J1415" s="318">
        <f>IF(C1415*O1415&lt;&gt;0,C1415,0)</f>
        <v>1.2128575288625295E-2</v>
      </c>
      <c r="K1415" s="318">
        <f>IF(C1415*O1415=0,"",C1415)</f>
        <v>1.2128575288625295E-2</v>
      </c>
      <c r="L1415" s="326" t="s">
        <v>156</v>
      </c>
      <c r="M1415" s="326"/>
      <c r="N1415" s="322">
        <v>38610</v>
      </c>
      <c r="O1415" s="318">
        <f>IF(ISBLANK(L1415),0,1)</f>
        <v>1</v>
      </c>
      <c r="P1415" s="318">
        <f>IF(ISBLANK(M1415),0,1)</f>
        <v>0</v>
      </c>
      <c r="Q1415" s="318">
        <f>O1415+P1415</f>
        <v>1</v>
      </c>
      <c r="R1415" s="318">
        <f>SUM(Q1290:Q1415)</f>
        <v>19</v>
      </c>
      <c r="S1415" s="318">
        <f>R1415/$X$2</f>
        <v>0.82608695652173914</v>
      </c>
      <c r="T1415" s="318">
        <f>IF(S1415&gt;=$X$3,1,0)</f>
        <v>1</v>
      </c>
      <c r="U1415" s="318">
        <f>O1415*T1415+P1415*T1415</f>
        <v>1</v>
      </c>
    </row>
    <row r="1416" spans="1:21" s="318" customFormat="1" x14ac:dyDescent="0.2">
      <c r="A1416" s="322">
        <v>38614</v>
      </c>
      <c r="B1416" s="321">
        <v>325.57998700000002</v>
      </c>
      <c r="C1416" s="320">
        <f>LN(B1416/B1415)</f>
        <v>1.1522550110771119E-2</v>
      </c>
      <c r="D1416" s="320">
        <f>AVERAGE(C1396:C1416)</f>
        <v>2.5474969909388321E-3</v>
      </c>
      <c r="E1416" s="318">
        <f>_xlfn.STDEV.S(C1396:C1416)</f>
        <v>7.7327571301532708E-3</v>
      </c>
      <c r="F1416" s="318">
        <f>E1416*(21/(21-1.5))</f>
        <v>8.3275846017035228E-3</v>
      </c>
      <c r="G1416" s="318">
        <f>_xlfn.VAR.S(C1396:C1416)</f>
        <v>5.9795532833936247E-5</v>
      </c>
      <c r="H1416" s="318">
        <f>G1416*(21/(21-1))</f>
        <v>6.2785309475633057E-5</v>
      </c>
      <c r="I1416" s="320">
        <f>(SUM(C1353:C1373)*1+SUM(C1374:C1394)*2+SUM(C1395:C1415)*3)/6</f>
        <v>5.2700342832775381E-2</v>
      </c>
      <c r="J1416" s="318">
        <f>IF(C1416*O1416&lt;&gt;0,C1416,0)</f>
        <v>0</v>
      </c>
      <c r="K1416" s="318" t="str">
        <f>IF(C1416*O1416=0,"",C1416)</f>
        <v/>
      </c>
      <c r="O1416" s="318">
        <f>IF(ISBLANK(L1416),0,1)</f>
        <v>0</v>
      </c>
      <c r="P1416" s="318">
        <f>IF(ISBLANK(M1416),0,1)</f>
        <v>0</v>
      </c>
      <c r="Q1416" s="318">
        <f>O1416+P1416</f>
        <v>0</v>
      </c>
      <c r="R1416" s="318">
        <f>SUM(Q1291:Q1416)</f>
        <v>18</v>
      </c>
      <c r="S1416" s="318">
        <f>R1416/$X$2</f>
        <v>0.78260869565217395</v>
      </c>
      <c r="T1416" s="318">
        <f>IF(S1416&gt;=$X$3,1,0)</f>
        <v>1</v>
      </c>
      <c r="U1416" s="318">
        <f>O1416*T1416+P1416*T1416</f>
        <v>0</v>
      </c>
    </row>
    <row r="1417" spans="1:21" s="318" customFormat="1" x14ac:dyDescent="0.2">
      <c r="A1417" s="322">
        <v>38615</v>
      </c>
      <c r="B1417" s="321">
        <v>327.51001000000002</v>
      </c>
      <c r="C1417" s="320">
        <f>LN(B1417/B1416)</f>
        <v>5.9104522420857664E-3</v>
      </c>
      <c r="D1417" s="320">
        <f>AVERAGE(C1397:C1417)</f>
        <v>2.7688070618407216E-3</v>
      </c>
      <c r="E1417" s="318">
        <f>_xlfn.STDEV.S(C1397:C1417)</f>
        <v>7.7606104749393104E-3</v>
      </c>
      <c r="F1417" s="318">
        <f>E1417*(21/(21-1.5))</f>
        <v>8.3575805114731033E-3</v>
      </c>
      <c r="G1417" s="318">
        <f>_xlfn.VAR.S(C1397:C1417)</f>
        <v>6.022707494373775E-5</v>
      </c>
      <c r="H1417" s="318">
        <f>G1417*(21/(21-1))</f>
        <v>6.3238428690924644E-5</v>
      </c>
      <c r="I1417" s="320">
        <f>(SUM(C1354:C1374)*1+SUM(C1375:C1395)*2+SUM(C1396:C1416)*3)/6</f>
        <v>5.5150369961681232E-2</v>
      </c>
      <c r="J1417" s="318">
        <f>IF(C1417*O1417&lt;&gt;0,C1417,0)</f>
        <v>0</v>
      </c>
      <c r="K1417" s="318" t="str">
        <f>IF(C1417*O1417=0,"",C1417)</f>
        <v/>
      </c>
      <c r="O1417" s="318">
        <f>IF(ISBLANK(L1417),0,1)</f>
        <v>0</v>
      </c>
      <c r="P1417" s="318">
        <f>IF(ISBLANK(M1417),0,1)</f>
        <v>0</v>
      </c>
      <c r="Q1417" s="318">
        <f>O1417+P1417</f>
        <v>0</v>
      </c>
      <c r="R1417" s="318">
        <f>SUM(Q1292:Q1417)</f>
        <v>18</v>
      </c>
      <c r="S1417" s="318">
        <f>R1417/$X$2</f>
        <v>0.78260869565217395</v>
      </c>
      <c r="T1417" s="318">
        <f>IF(S1417&gt;=$X$3,1,0)</f>
        <v>1</v>
      </c>
      <c r="U1417" s="318">
        <f>O1417*T1417+P1417*T1417</f>
        <v>0</v>
      </c>
    </row>
    <row r="1418" spans="1:21" s="318" customFormat="1" x14ac:dyDescent="0.2">
      <c r="A1418" s="322">
        <v>38616</v>
      </c>
      <c r="B1418" s="321">
        <v>328.13000499999998</v>
      </c>
      <c r="C1418" s="320">
        <f>LN(B1418/B1417)</f>
        <v>1.8912670691842257E-3</v>
      </c>
      <c r="D1418" s="320">
        <f>AVERAGE(C1398:C1418)</f>
        <v>2.8280599025005933E-3</v>
      </c>
      <c r="E1418" s="318">
        <f>_xlfn.STDEV.S(C1398:C1418)</f>
        <v>7.7483404691243542E-3</v>
      </c>
      <c r="F1418" s="318">
        <f>E1418*(21/(21-1.5))</f>
        <v>8.3443666590569971E-3</v>
      </c>
      <c r="G1418" s="318">
        <f>_xlfn.VAR.S(C1398:C1418)</f>
        <v>6.0036780025470219E-5</v>
      </c>
      <c r="H1418" s="318">
        <f>G1418*(21/(21-1))</f>
        <v>6.3038619026743739E-5</v>
      </c>
      <c r="I1418" s="320">
        <f>(SUM(C1355:C1375)*1+SUM(C1376:C1396)*2+SUM(C1397:C1417)*3)/6</f>
        <v>5.8386553054903867E-2</v>
      </c>
      <c r="J1418" s="318">
        <f>IF(C1418*O1418&lt;&gt;0,C1418,0)</f>
        <v>0</v>
      </c>
      <c r="K1418" s="318" t="str">
        <f>IF(C1418*O1418=0,"",C1418)</f>
        <v/>
      </c>
      <c r="O1418" s="318">
        <f>IF(ISBLANK(L1418),0,1)</f>
        <v>0</v>
      </c>
      <c r="P1418" s="318">
        <f>IF(ISBLANK(M1418),0,1)</f>
        <v>0</v>
      </c>
      <c r="Q1418" s="318">
        <f>O1418+P1418</f>
        <v>0</v>
      </c>
      <c r="R1418" s="318">
        <f>SUM(Q1293:Q1418)</f>
        <v>18</v>
      </c>
      <c r="S1418" s="318">
        <f>R1418/$X$2</f>
        <v>0.78260869565217395</v>
      </c>
      <c r="T1418" s="318">
        <f>IF(S1418&gt;=$X$3,1,0)</f>
        <v>1</v>
      </c>
      <c r="U1418" s="318">
        <f>O1418*T1418+P1418*T1418</f>
        <v>0</v>
      </c>
    </row>
    <row r="1419" spans="1:21" s="318" customFormat="1" x14ac:dyDescent="0.2">
      <c r="A1419" s="322">
        <v>38617</v>
      </c>
      <c r="B1419" s="321">
        <v>328.52999899999998</v>
      </c>
      <c r="C1419" s="320">
        <f>LN(B1419/B1418)</f>
        <v>1.2182683490247624E-3</v>
      </c>
      <c r="D1419" s="320">
        <f>AVERAGE(C1399:C1419)</f>
        <v>3.4842607425328224E-3</v>
      </c>
      <c r="E1419" s="318">
        <f>_xlfn.STDEV.S(C1399:C1419)</f>
        <v>6.9189307554249468E-3</v>
      </c>
      <c r="F1419" s="318">
        <f>E1419*(21/(21-1.5))</f>
        <v>7.4511561981499422E-3</v>
      </c>
      <c r="G1419" s="318">
        <f>_xlfn.VAR.S(C1399:C1419)</f>
        <v>4.7871602798365229E-5</v>
      </c>
      <c r="H1419" s="318">
        <f>G1419*(21/(21-1))</f>
        <v>5.0265182938283493E-5</v>
      </c>
      <c r="I1419" s="320">
        <f>(SUM(C1356:C1376)*1+SUM(C1377:C1397)*2+SUM(C1398:C1418)*3)/6</f>
        <v>5.9863814610997546E-2</v>
      </c>
      <c r="J1419" s="318">
        <f>IF(C1419*O1419&lt;&gt;0,C1419,0)</f>
        <v>0</v>
      </c>
      <c r="K1419" s="318" t="str">
        <f>IF(C1419*O1419=0,"",C1419)</f>
        <v/>
      </c>
      <c r="O1419" s="318">
        <f>IF(ISBLANK(L1419),0,1)</f>
        <v>0</v>
      </c>
      <c r="P1419" s="318">
        <f>IF(ISBLANK(M1419),0,1)</f>
        <v>0</v>
      </c>
      <c r="Q1419" s="318">
        <f>O1419+P1419</f>
        <v>0</v>
      </c>
      <c r="R1419" s="318">
        <f>SUM(Q1294:Q1419)</f>
        <v>18</v>
      </c>
      <c r="S1419" s="318">
        <f>R1419/$X$2</f>
        <v>0.78260869565217395</v>
      </c>
      <c r="T1419" s="318">
        <f>IF(S1419&gt;=$X$3,1,0)</f>
        <v>1</v>
      </c>
      <c r="U1419" s="318">
        <f>O1419*T1419+P1419*T1419</f>
        <v>0</v>
      </c>
    </row>
    <row r="1420" spans="1:21" s="318" customFormat="1" x14ac:dyDescent="0.2">
      <c r="A1420" s="322">
        <v>38618</v>
      </c>
      <c r="B1420" s="321">
        <v>325.17999300000002</v>
      </c>
      <c r="C1420" s="320">
        <f>LN(B1420/B1419)</f>
        <v>-1.024930127104569E-2</v>
      </c>
      <c r="D1420" s="320">
        <f>AVERAGE(C1400:C1420)</f>
        <v>3.2024988658208185E-3</v>
      </c>
      <c r="E1420" s="318">
        <f>_xlfn.STDEV.S(C1400:C1420)</f>
        <v>7.3596091804144044E-3</v>
      </c>
      <c r="F1420" s="318">
        <f>E1420*(21/(21-1.5))</f>
        <v>7.9257329635232035E-3</v>
      </c>
      <c r="G1420" s="318">
        <f>_xlfn.VAR.S(C1400:C1420)</f>
        <v>5.416384728843998E-5</v>
      </c>
      <c r="H1420" s="318">
        <f>G1420*(21/(21-1))</f>
        <v>5.6872039652861981E-5</v>
      </c>
      <c r="I1420" s="320">
        <f>(SUM(C1357:C1377)*1+SUM(C1378:C1398)*2+SUM(C1399:C1419)*3)/6</f>
        <v>6.1534339934261106E-2</v>
      </c>
      <c r="J1420" s="318">
        <f>IF(C1420*O1420&lt;&gt;0,C1420,0)</f>
        <v>-1.024930127104569E-2</v>
      </c>
      <c r="K1420" s="318">
        <f>IF(C1420*O1420=0,"",C1420)</f>
        <v>-1.024930127104569E-2</v>
      </c>
      <c r="L1420" s="326" t="s">
        <v>155</v>
      </c>
      <c r="M1420" s="326"/>
      <c r="O1420" s="318">
        <f>IF(ISBLANK(L1420),0,1)</f>
        <v>1</v>
      </c>
      <c r="P1420" s="318">
        <f>IF(ISBLANK(M1420),0,1)</f>
        <v>0</v>
      </c>
      <c r="Q1420" s="318">
        <f>O1420+P1420</f>
        <v>1</v>
      </c>
      <c r="R1420" s="318">
        <f>SUM(Q1295:Q1420)</f>
        <v>19</v>
      </c>
      <c r="S1420" s="318">
        <f>R1420/$X$2</f>
        <v>0.82608695652173914</v>
      </c>
      <c r="T1420" s="318">
        <f>IF(S1420&gt;=$X$3,1,0)</f>
        <v>1</v>
      </c>
      <c r="U1420" s="318">
        <f>O1420*T1420+P1420*T1420</f>
        <v>1</v>
      </c>
    </row>
    <row r="1421" spans="1:21" s="318" customFormat="1" x14ac:dyDescent="0.2">
      <c r="A1421" s="322">
        <v>38621</v>
      </c>
      <c r="B1421" s="321">
        <v>323.08999599999999</v>
      </c>
      <c r="C1421" s="320">
        <f>LN(B1421/B1420)</f>
        <v>-6.4479438400608432E-3</v>
      </c>
      <c r="D1421" s="320">
        <f>AVERAGE(C1401:C1421)</f>
        <v>2.8970217746079113E-3</v>
      </c>
      <c r="E1421" s="318">
        <f>_xlfn.STDEV.S(C1401:C1421)</f>
        <v>7.628828159574625E-3</v>
      </c>
      <c r="F1421" s="318">
        <f>E1421*(21/(21-1.5))</f>
        <v>8.2156610949265189E-3</v>
      </c>
      <c r="G1421" s="318">
        <f>_xlfn.VAR.S(C1401:C1421)</f>
        <v>5.8199019088318765E-5</v>
      </c>
      <c r="H1421" s="318">
        <f>G1421*(21/(21-1))</f>
        <v>6.1108970042734708E-5</v>
      </c>
      <c r="I1421" s="320">
        <f>(SUM(C1358:C1378)*1+SUM(C1379:C1399)*2+SUM(C1400:C1420)*3)/6</f>
        <v>5.7012812501205302E-2</v>
      </c>
      <c r="J1421" s="318">
        <f>IF(C1421*O1421&lt;&gt;0,C1421,0)</f>
        <v>0</v>
      </c>
      <c r="K1421" s="318" t="str">
        <f>IF(C1421*O1421=0,"",C1421)</f>
        <v/>
      </c>
      <c r="O1421" s="318">
        <f>IF(ISBLANK(L1421),0,1)</f>
        <v>0</v>
      </c>
      <c r="P1421" s="318">
        <f>IF(ISBLANK(M1421),0,1)</f>
        <v>0</v>
      </c>
      <c r="Q1421" s="318">
        <f>O1421+P1421</f>
        <v>0</v>
      </c>
      <c r="R1421" s="318">
        <f>SUM(Q1296:Q1421)</f>
        <v>19</v>
      </c>
      <c r="S1421" s="318">
        <f>R1421/$X$2</f>
        <v>0.82608695652173914</v>
      </c>
      <c r="T1421" s="318">
        <f>IF(S1421&gt;=$X$3,1,0)</f>
        <v>1</v>
      </c>
      <c r="U1421" s="318">
        <f>O1421*T1421+P1421*T1421</f>
        <v>0</v>
      </c>
    </row>
    <row r="1422" spans="1:21" s="318" customFormat="1" ht="16.5" customHeight="1" x14ac:dyDescent="0.2">
      <c r="A1422" s="322">
        <v>38622</v>
      </c>
      <c r="B1422" s="321">
        <v>323.55999800000001</v>
      </c>
      <c r="C1422" s="320">
        <f>LN(B1422/B1421)</f>
        <v>1.4536521677092108E-3</v>
      </c>
      <c r="D1422" s="320">
        <f>AVERAGE(C1402:C1422)</f>
        <v>2.1386295521911205E-3</v>
      </c>
      <c r="E1422" s="318">
        <f>_xlfn.STDEV.S(C1402:C1422)</f>
        <v>6.871069513459175E-3</v>
      </c>
      <c r="F1422" s="318">
        <f>E1422*(21/(21-1.5))</f>
        <v>7.3996133221868035E-3</v>
      </c>
      <c r="G1422" s="318">
        <f>_xlfn.VAR.S(C1402:C1422)</f>
        <v>4.7211596258788104E-5</v>
      </c>
      <c r="H1422" s="318">
        <f>G1422*(21/(21-1))</f>
        <v>4.9572176071727509E-5</v>
      </c>
      <c r="I1422" s="320">
        <f>(SUM(C1359:C1379)*1+SUM(C1380:C1400)*2+SUM(C1401:C1421)*3)/6</f>
        <v>5.4817130597984966E-2</v>
      </c>
      <c r="J1422" s="318">
        <f>IF(C1422*O1422&lt;&gt;0,C1422,0)</f>
        <v>0</v>
      </c>
      <c r="K1422" s="318" t="str">
        <f>IF(C1422*O1422=0,"",C1422)</f>
        <v/>
      </c>
      <c r="O1422" s="318">
        <f>IF(ISBLANK(L1422),0,1)</f>
        <v>0</v>
      </c>
      <c r="P1422" s="318">
        <f>IF(ISBLANK(M1422),0,1)</f>
        <v>0</v>
      </c>
      <c r="Q1422" s="318">
        <f>O1422+P1422</f>
        <v>0</v>
      </c>
      <c r="R1422" s="318">
        <f>SUM(Q1297:Q1422)</f>
        <v>19</v>
      </c>
      <c r="S1422" s="318">
        <f>R1422/$X$2</f>
        <v>0.82608695652173914</v>
      </c>
      <c r="T1422" s="318">
        <f>IF(S1422&gt;=$X$3,1,0)</f>
        <v>1</v>
      </c>
      <c r="U1422" s="318">
        <f>O1422*T1422+P1422*T1422</f>
        <v>0</v>
      </c>
    </row>
    <row r="1423" spans="1:21" s="318" customFormat="1" x14ac:dyDescent="0.2">
      <c r="A1423" s="322">
        <v>38625</v>
      </c>
      <c r="B1423" s="321">
        <v>323.55999800000001</v>
      </c>
      <c r="C1423" s="320">
        <f>LN(B1423/B1422)</f>
        <v>0</v>
      </c>
      <c r="D1423" s="320">
        <f>AVERAGE(C1403:C1423)</f>
        <v>1.5998480546840557E-3</v>
      </c>
      <c r="E1423" s="318">
        <f>_xlfn.STDEV.S(C1403:C1423)</f>
        <v>6.5517733958108289E-3</v>
      </c>
      <c r="F1423" s="318">
        <f>E1423*(21/(21-1.5))</f>
        <v>7.0557559647193542E-3</v>
      </c>
      <c r="G1423" s="318">
        <f>_xlfn.VAR.S(C1403:C1423)</f>
        <v>4.2925734630054556E-5</v>
      </c>
      <c r="H1423" s="318">
        <f>G1423*(21/(21-1))</f>
        <v>4.5072021361557283E-5</v>
      </c>
      <c r="I1423" s="320">
        <f>(SUM(C1360:C1380)*1+SUM(C1381:C1401)*2+SUM(C1402:C1422)*3)/6</f>
        <v>5.2442626840294299E-2</v>
      </c>
      <c r="J1423" s="318">
        <f>IF(C1423*O1423&lt;&gt;0,C1423,0)</f>
        <v>0</v>
      </c>
      <c r="K1423" s="318" t="str">
        <f>IF(C1423*O1423=0,"",C1423)</f>
        <v/>
      </c>
      <c r="O1423" s="318">
        <f>IF(ISBLANK(L1423),0,1)</f>
        <v>0</v>
      </c>
      <c r="P1423" s="318">
        <f>IF(ISBLANK(M1423),0,1)</f>
        <v>0</v>
      </c>
      <c r="Q1423" s="318">
        <f>O1423+P1423</f>
        <v>0</v>
      </c>
      <c r="R1423" s="318">
        <f>SUM(Q1298:Q1423)</f>
        <v>19</v>
      </c>
      <c r="S1423" s="318">
        <f>R1423/$X$2</f>
        <v>0.82608695652173914</v>
      </c>
      <c r="T1423" s="318">
        <f>IF(S1423&gt;=$X$3,1,0)</f>
        <v>1</v>
      </c>
      <c r="U1423" s="318">
        <f>O1423*T1423+P1423*T1423</f>
        <v>0</v>
      </c>
    </row>
    <row r="1424" spans="1:21" s="318" customFormat="1" x14ac:dyDescent="0.2">
      <c r="A1424" s="322">
        <v>38628</v>
      </c>
      <c r="B1424" s="321">
        <v>329.89001500000001</v>
      </c>
      <c r="C1424" s="320">
        <f>LN(B1424/B1423)</f>
        <v>1.9374749060471187E-2</v>
      </c>
      <c r="D1424" s="320">
        <f>AVERAGE(C1404:C1424)</f>
        <v>2.4221078544740277E-3</v>
      </c>
      <c r="E1424" s="318">
        <f>_xlfn.STDEV.S(C1404:C1424)</f>
        <v>7.6157926802792736E-3</v>
      </c>
      <c r="F1424" s="318">
        <f>E1424*(21/(21-1.5))</f>
        <v>8.2016228864546011E-3</v>
      </c>
      <c r="G1424" s="318">
        <f>_xlfn.VAR.S(C1404:C1424)</f>
        <v>5.8000298148995368E-5</v>
      </c>
      <c r="H1424" s="318">
        <f>G1424*(21/(21-1))</f>
        <v>6.0900313056445136E-5</v>
      </c>
      <c r="I1424" s="320">
        <f>(SUM(C1361:C1381)*1+SUM(C1382:C1402)*2+SUM(C1403:C1423)*3)/6</f>
        <v>4.6803335292458427E-2</v>
      </c>
      <c r="J1424" s="318">
        <f>IF(C1424*O1424&lt;&gt;0,C1424,0)</f>
        <v>1.9374749060471187E-2</v>
      </c>
      <c r="K1424" s="318">
        <f>IF(C1424*O1424=0,"",C1424)</f>
        <v>1.9374749060471187E-2</v>
      </c>
      <c r="L1424" s="326" t="s">
        <v>154</v>
      </c>
      <c r="M1424" s="326"/>
      <c r="O1424" s="318">
        <f>IF(ISBLANK(L1424),0,1)</f>
        <v>1</v>
      </c>
      <c r="P1424" s="318">
        <f>IF(ISBLANK(M1424),0,1)</f>
        <v>0</v>
      </c>
      <c r="Q1424" s="318">
        <f>O1424+P1424</f>
        <v>1</v>
      </c>
      <c r="R1424" s="318">
        <f>SUM(Q1299:Q1424)</f>
        <v>20</v>
      </c>
      <c r="S1424" s="318">
        <f>R1424/$X$2</f>
        <v>0.86956521739130432</v>
      </c>
      <c r="T1424" s="318">
        <f>IF(S1424&gt;=$X$3,1,0)</f>
        <v>1</v>
      </c>
      <c r="U1424" s="318">
        <f>O1424*T1424+P1424*T1424</f>
        <v>1</v>
      </c>
    </row>
    <row r="1425" spans="1:21" s="318" customFormat="1" x14ac:dyDescent="0.2">
      <c r="A1425" s="322">
        <v>38629</v>
      </c>
      <c r="B1425" s="321">
        <v>328.10998499999999</v>
      </c>
      <c r="C1425" s="320">
        <f>LN(B1425/B1424)</f>
        <v>-5.4104387301217981E-3</v>
      </c>
      <c r="D1425" s="320">
        <f>AVERAGE(C1405:C1425)</f>
        <v>2.5839813884756934E-3</v>
      </c>
      <c r="E1425" s="318">
        <f>_xlfn.STDEV.S(C1405:C1425)</f>
        <v>7.3981386652528678E-3</v>
      </c>
      <c r="F1425" s="318">
        <f>E1425*(21/(21-1.5))</f>
        <v>7.9672262548877038E-3</v>
      </c>
      <c r="G1425" s="318">
        <f>_xlfn.VAR.S(C1405:C1425)</f>
        <v>5.4732455710309485E-5</v>
      </c>
      <c r="H1425" s="318">
        <f>G1425*(21/(21-1))</f>
        <v>5.7469078495824961E-5</v>
      </c>
      <c r="I1425" s="320">
        <f>(SUM(C1362:C1382)*1+SUM(C1383:C1403)*2+SUM(C1404:C1424)*3)/6</f>
        <v>5.3005579007416682E-2</v>
      </c>
      <c r="J1425" s="318">
        <f>IF(C1425*O1425&lt;&gt;0,C1425,0)</f>
        <v>0</v>
      </c>
      <c r="K1425" s="318" t="str">
        <f>IF(C1425*O1425=0,"",C1425)</f>
        <v/>
      </c>
      <c r="O1425" s="318">
        <f>IF(ISBLANK(L1425),0,1)</f>
        <v>0</v>
      </c>
      <c r="P1425" s="318">
        <f>IF(ISBLANK(M1425),0,1)</f>
        <v>0</v>
      </c>
      <c r="Q1425" s="318">
        <f>O1425+P1425</f>
        <v>0</v>
      </c>
      <c r="R1425" s="318">
        <f>SUM(Q1300:Q1425)</f>
        <v>20</v>
      </c>
      <c r="S1425" s="318">
        <f>R1425/$X$2</f>
        <v>0.86956521739130432</v>
      </c>
      <c r="T1425" s="318">
        <f>IF(S1425&gt;=$X$3,1,0)</f>
        <v>1</v>
      </c>
      <c r="U1425" s="318">
        <f>O1425*T1425+P1425*T1425</f>
        <v>0</v>
      </c>
    </row>
    <row r="1426" spans="1:21" s="318" customFormat="1" x14ac:dyDescent="0.2">
      <c r="A1426" s="322">
        <v>38630</v>
      </c>
      <c r="B1426" s="321">
        <v>323.14001500000001</v>
      </c>
      <c r="C1426" s="320">
        <f>LN(B1426/B1425)</f>
        <v>-1.5263160030675462E-2</v>
      </c>
      <c r="D1426" s="320">
        <f>AVERAGE(C1406:C1426)</f>
        <v>1.8985510994771494E-3</v>
      </c>
      <c r="E1426" s="318">
        <f>_xlfn.STDEV.S(C1406:C1426)</f>
        <v>8.3408018984367071E-3</v>
      </c>
      <c r="F1426" s="318">
        <f>E1426*(21/(21-1.5))</f>
        <v>8.9824020444702994E-3</v>
      </c>
      <c r="G1426" s="318">
        <f>_xlfn.VAR.S(C1406:C1426)</f>
        <v>6.956897630896539E-5</v>
      </c>
      <c r="H1426" s="318">
        <f>G1426*(21/(21-1))</f>
        <v>7.3047425124413666E-5</v>
      </c>
      <c r="I1426" s="320">
        <f>(SUM(C1363:C1383)*1+SUM(C1384:C1404)*2+SUM(C1405:C1425)*3)/6</f>
        <v>5.3828126940858513E-2</v>
      </c>
      <c r="J1426" s="318">
        <f>IF(C1426*O1426&lt;&gt;0,C1426,0)</f>
        <v>0</v>
      </c>
      <c r="K1426" s="318" t="str">
        <f>IF(C1426*O1426=0,"",C1426)</f>
        <v/>
      </c>
      <c r="O1426" s="318">
        <f>IF(ISBLANK(L1426),0,1)</f>
        <v>0</v>
      </c>
      <c r="P1426" s="318">
        <f>IF(ISBLANK(M1426),0,1)</f>
        <v>0</v>
      </c>
      <c r="Q1426" s="318">
        <f>O1426+P1426</f>
        <v>0</v>
      </c>
      <c r="R1426" s="318">
        <f>SUM(Q1301:Q1426)</f>
        <v>20</v>
      </c>
      <c r="S1426" s="318">
        <f>R1426/$X$2</f>
        <v>0.86956521739130432</v>
      </c>
      <c r="T1426" s="318">
        <f>IF(S1426&gt;=$X$3,1,0)</f>
        <v>1</v>
      </c>
      <c r="U1426" s="318">
        <f>O1426*T1426+P1426*T1426</f>
        <v>0</v>
      </c>
    </row>
    <row r="1427" spans="1:21" s="318" customFormat="1" x14ac:dyDescent="0.2">
      <c r="A1427" s="322">
        <v>38631</v>
      </c>
      <c r="B1427" s="321">
        <v>309.790009</v>
      </c>
      <c r="C1427" s="320">
        <f>LN(B1427/B1426)</f>
        <v>-4.2191034644066427E-2</v>
      </c>
      <c r="D1427" s="320">
        <f>AVERAGE(C1407:C1427)</f>
        <v>-1.7338135949004479E-4</v>
      </c>
      <c r="E1427" s="318">
        <f>_xlfn.STDEV.S(C1407:C1427)</f>
        <v>1.2737316956599912E-2</v>
      </c>
      <c r="F1427" s="318">
        <f>E1427*(21/(21-1.5))</f>
        <v>1.3717110568646058E-2</v>
      </c>
      <c r="G1427" s="318">
        <f>_xlfn.VAR.S(C1407:C1427)</f>
        <v>1.6223924325288767E-4</v>
      </c>
      <c r="H1427" s="318">
        <f>G1427*(21/(21-1))</f>
        <v>1.7035120541553206E-4</v>
      </c>
      <c r="I1427" s="320">
        <f>(SUM(C1364:C1384)*1+SUM(C1385:C1405)*2+SUM(C1406:C1426)*3)/6</f>
        <v>4.4456946092158334E-2</v>
      </c>
      <c r="J1427" s="318">
        <f>IF(C1427*O1427&lt;&gt;0,C1427,0)</f>
        <v>0</v>
      </c>
      <c r="K1427" s="318" t="str">
        <f>IF(C1427*O1427=0,"",C1427)</f>
        <v/>
      </c>
      <c r="O1427" s="318">
        <f>IF(ISBLANK(L1427),0,1)</f>
        <v>0</v>
      </c>
      <c r="P1427" s="318">
        <f>IF(ISBLANK(M1427),0,1)</f>
        <v>0</v>
      </c>
      <c r="Q1427" s="318">
        <f>O1427+P1427</f>
        <v>0</v>
      </c>
      <c r="R1427" s="318">
        <f>SUM(Q1302:Q1427)</f>
        <v>20</v>
      </c>
      <c r="S1427" s="318">
        <f>R1427/$X$2</f>
        <v>0.86956521739130432</v>
      </c>
      <c r="T1427" s="318">
        <f>IF(S1427&gt;=$X$3,1,0)</f>
        <v>1</v>
      </c>
      <c r="U1427" s="318">
        <f>O1427*T1427+P1427*T1427</f>
        <v>0</v>
      </c>
    </row>
    <row r="1428" spans="1:21" s="318" customFormat="1" x14ac:dyDescent="0.2">
      <c r="A1428" s="322">
        <v>38632</v>
      </c>
      <c r="B1428" s="321">
        <v>309.38000499999998</v>
      </c>
      <c r="C1428" s="320">
        <f>LN(B1428/B1427)</f>
        <v>-1.3243666542518866E-3</v>
      </c>
      <c r="D1428" s="320">
        <f>AVERAGE(C1408:C1428)</f>
        <v>-4.7934236636043684E-4</v>
      </c>
      <c r="E1428" s="318">
        <f>_xlfn.STDEV.S(C1408:C1428)</f>
        <v>1.2681337933071628E-2</v>
      </c>
      <c r="F1428" s="318">
        <f>E1428*(21/(21-1.5))</f>
        <v>1.3656825466384829E-2</v>
      </c>
      <c r="G1428" s="318">
        <f>_xlfn.VAR.S(C1408:C1428)</f>
        <v>1.6081633177276138E-4</v>
      </c>
      <c r="H1428" s="318">
        <f>G1428*(21/(21-1))</f>
        <v>1.6885714836139946E-4</v>
      </c>
      <c r="I1428" s="320">
        <f>(SUM(C1365:C1385)*1+SUM(C1386:C1406)*2+SUM(C1407:C1427)*3)/6</f>
        <v>2.2159021380993918E-2</v>
      </c>
      <c r="J1428" s="318">
        <f>IF(C1428*O1428&lt;&gt;0,C1428,0)</f>
        <v>0</v>
      </c>
      <c r="K1428" s="318" t="str">
        <f>IF(C1428*O1428=0,"",C1428)</f>
        <v/>
      </c>
      <c r="O1428" s="318">
        <f>IF(ISBLANK(L1428),0,1)</f>
        <v>0</v>
      </c>
      <c r="P1428" s="318">
        <f>IF(ISBLANK(M1428),0,1)</f>
        <v>0</v>
      </c>
      <c r="Q1428" s="318">
        <f>O1428+P1428</f>
        <v>0</v>
      </c>
      <c r="R1428" s="318">
        <f>SUM(Q1303:Q1428)</f>
        <v>20</v>
      </c>
      <c r="S1428" s="318">
        <f>R1428/$X$2</f>
        <v>0.86956521739130432</v>
      </c>
      <c r="T1428" s="318">
        <f>IF(S1428&gt;=$X$3,1,0)</f>
        <v>1</v>
      </c>
      <c r="U1428" s="318">
        <f>O1428*T1428+P1428*T1428</f>
        <v>0</v>
      </c>
    </row>
    <row r="1429" spans="1:21" s="318" customFormat="1" x14ac:dyDescent="0.2">
      <c r="A1429" s="322">
        <v>38635</v>
      </c>
      <c r="B1429" s="321">
        <v>308.91000400000001</v>
      </c>
      <c r="C1429" s="320">
        <f>LN(B1429/B1428)</f>
        <v>-1.5203256843492096E-3</v>
      </c>
      <c r="D1429" s="320">
        <f>AVERAGE(C1409:C1429)</f>
        <v>-7.4334348053502165E-4</v>
      </c>
      <c r="E1429" s="318">
        <f>_xlfn.STDEV.S(C1409:C1429)</f>
        <v>1.264054841256973E-2</v>
      </c>
      <c r="F1429" s="318">
        <f>E1429*(21/(21-1.5))</f>
        <v>1.3612898290459708E-2</v>
      </c>
      <c r="G1429" s="318">
        <f>_xlfn.VAR.S(C1409:C1429)</f>
        <v>1.5978346417051912E-4</v>
      </c>
      <c r="H1429" s="318">
        <f>G1429*(21/(21-1))</f>
        <v>1.6777263737904508E-4</v>
      </c>
      <c r="I1429" s="320">
        <f>(SUM(C1366:C1386)*1+SUM(C1387:C1407)*2+SUM(C1408:C1428)*3)/6</f>
        <v>1.8868149120506571E-2</v>
      </c>
      <c r="J1429" s="318">
        <f>IF(C1429*O1429&lt;&gt;0,C1429,0)</f>
        <v>0</v>
      </c>
      <c r="K1429" s="318" t="str">
        <f>IF(C1429*O1429=0,"",C1429)</f>
        <v/>
      </c>
      <c r="O1429" s="318">
        <f>IF(ISBLANK(L1429),0,1)</f>
        <v>0</v>
      </c>
      <c r="P1429" s="318">
        <f>IF(ISBLANK(M1429),0,1)</f>
        <v>0</v>
      </c>
      <c r="Q1429" s="318">
        <f>O1429+P1429</f>
        <v>0</v>
      </c>
      <c r="R1429" s="318">
        <f>SUM(Q1304:Q1429)</f>
        <v>20</v>
      </c>
      <c r="S1429" s="318">
        <f>R1429/$X$2</f>
        <v>0.86956521739130432</v>
      </c>
      <c r="T1429" s="318">
        <f>IF(S1429&gt;=$X$3,1,0)</f>
        <v>1</v>
      </c>
      <c r="U1429" s="318">
        <f>O1429*T1429+P1429*T1429</f>
        <v>0</v>
      </c>
    </row>
    <row r="1430" spans="1:21" s="318" customFormat="1" x14ac:dyDescent="0.2">
      <c r="A1430" s="322">
        <v>38636</v>
      </c>
      <c r="B1430" s="321">
        <v>310.64001500000001</v>
      </c>
      <c r="C1430" s="320">
        <f>LN(B1430/B1429)</f>
        <v>5.5847484252930036E-3</v>
      </c>
      <c r="D1430" s="320">
        <f>AVERAGE(C1410:C1430)</f>
        <v>-8.1012103930080633E-4</v>
      </c>
      <c r="E1430" s="318">
        <f>_xlfn.STDEV.S(C1410:C1430)</f>
        <v>1.2601311406396559E-2</v>
      </c>
      <c r="F1430" s="318">
        <f>E1430*(21/(21-1.5))</f>
        <v>1.3570643053042447E-2</v>
      </c>
      <c r="G1430" s="318">
        <f>_xlfn.VAR.S(C1410:C1430)</f>
        <v>1.5879304916098001E-4</v>
      </c>
      <c r="H1430" s="318">
        <f>G1430*(21/(21-1))</f>
        <v>1.6673270161902902E-4</v>
      </c>
      <c r="I1430" s="320">
        <f>(SUM(C1367:C1387)*1+SUM(C1388:C1408)*2+SUM(C1409:C1429)*3)/6</f>
        <v>1.6371195241421777E-2</v>
      </c>
      <c r="J1430" s="318">
        <f>IF(C1430*O1430&lt;&gt;0,C1430,0)</f>
        <v>0</v>
      </c>
      <c r="K1430" s="318" t="str">
        <f>IF(C1430*O1430=0,"",C1430)</f>
        <v/>
      </c>
      <c r="O1430" s="318">
        <f>IF(ISBLANK(L1430),0,1)</f>
        <v>0</v>
      </c>
      <c r="P1430" s="318">
        <f>IF(ISBLANK(M1430),0,1)</f>
        <v>0</v>
      </c>
      <c r="Q1430" s="318">
        <f>O1430+P1430</f>
        <v>0</v>
      </c>
      <c r="R1430" s="318">
        <f>SUM(Q1305:Q1430)</f>
        <v>20</v>
      </c>
      <c r="S1430" s="318">
        <f>R1430/$X$2</f>
        <v>0.86956521739130432</v>
      </c>
      <c r="T1430" s="318">
        <f>IF(S1430&gt;=$X$3,1,0)</f>
        <v>1</v>
      </c>
      <c r="U1430" s="318">
        <f>O1430*T1430+P1430*T1430</f>
        <v>0</v>
      </c>
    </row>
    <row r="1431" spans="1:21" s="318" customFormat="1" x14ac:dyDescent="0.2">
      <c r="A1431" s="322">
        <v>38637</v>
      </c>
      <c r="B1431" s="321">
        <v>309.540009</v>
      </c>
      <c r="C1431" s="320">
        <f>LN(B1431/B1430)</f>
        <v>-3.5473801508020754E-3</v>
      </c>
      <c r="D1431" s="320">
        <f>AVERAGE(C1411:C1431)</f>
        <v>-1.4693231487331901E-3</v>
      </c>
      <c r="E1431" s="318">
        <f>_xlfn.STDEV.S(C1411:C1431)</f>
        <v>1.2350880875176289E-2</v>
      </c>
      <c r="F1431" s="318">
        <f>E1431*(21/(21-1.5))</f>
        <v>1.3300948634805234E-2</v>
      </c>
      <c r="G1431" s="318">
        <f>_xlfn.VAR.S(C1411:C1431)</f>
        <v>1.525442583927954E-4</v>
      </c>
      <c r="H1431" s="318">
        <f>G1431*(21/(21-1))</f>
        <v>1.6017147131243517E-4</v>
      </c>
      <c r="I1431" s="320">
        <f>(SUM(C1368:C1388)*1+SUM(C1389:C1409)*2+SUM(C1410:C1430)*3)/6</f>
        <v>1.3561277557628563E-2</v>
      </c>
      <c r="J1431" s="318">
        <f>IF(C1431*O1431&lt;&gt;0,C1431,0)</f>
        <v>-3.5473801508020754E-3</v>
      </c>
      <c r="K1431" s="318">
        <f>IF(C1431*O1431=0,"",C1431)</f>
        <v>-3.5473801508020754E-3</v>
      </c>
      <c r="L1431" s="326" t="s">
        <v>153</v>
      </c>
      <c r="M1431" s="326"/>
      <c r="O1431" s="318">
        <f>IF(ISBLANK(L1431),0,1)</f>
        <v>1</v>
      </c>
      <c r="P1431" s="318">
        <f>IF(ISBLANK(M1431),0,1)</f>
        <v>0</v>
      </c>
      <c r="Q1431" s="318">
        <f>O1431+P1431</f>
        <v>1</v>
      </c>
      <c r="R1431" s="318">
        <f>SUM(Q1306:Q1431)</f>
        <v>21</v>
      </c>
      <c r="S1431" s="318">
        <f>R1431/$X$2</f>
        <v>0.91304347826086951</v>
      </c>
      <c r="T1431" s="318">
        <f>IF(S1431&gt;=$X$3,1,0)</f>
        <v>1</v>
      </c>
      <c r="U1431" s="318">
        <f>O1431*T1431+P1431*T1431</f>
        <v>1</v>
      </c>
    </row>
    <row r="1432" spans="1:21" s="318" customFormat="1" x14ac:dyDescent="0.2">
      <c r="A1432" s="322">
        <v>38638</v>
      </c>
      <c r="B1432" s="321">
        <v>297.69000199999999</v>
      </c>
      <c r="C1432" s="320">
        <f>LN(B1432/B1431)</f>
        <v>-3.9034670247357198E-2</v>
      </c>
      <c r="D1432" s="320">
        <f>AVERAGE(C1412:C1432)</f>
        <v>-3.1083396535610689E-3</v>
      </c>
      <c r="E1432" s="318">
        <f>_xlfn.STDEV.S(C1412:C1432)</f>
        <v>1.4825196919775331E-2</v>
      </c>
      <c r="F1432" s="318">
        <f>E1432*(21/(21-1.5))</f>
        <v>1.5965596682834971E-2</v>
      </c>
      <c r="G1432" s="318">
        <f>_xlfn.VAR.S(C1412:C1432)</f>
        <v>2.1978646371011599E-4</v>
      </c>
      <c r="H1432" s="318">
        <f>G1432*(21/(21-1))</f>
        <v>2.3077578689562181E-4</v>
      </c>
      <c r="I1432" s="320">
        <f>(SUM(C1369:C1389)*1+SUM(C1390:C1410)*2+SUM(C1411:C1431)*3)/6</f>
        <v>8.9571572368074837E-3</v>
      </c>
      <c r="J1432" s="318">
        <f>IF(C1432*O1432&lt;&gt;0,C1432,0)</f>
        <v>0</v>
      </c>
      <c r="K1432" s="318" t="str">
        <f>IF(C1432*O1432=0,"",C1432)</f>
        <v/>
      </c>
      <c r="O1432" s="318">
        <f>IF(ISBLANK(L1432),0,1)</f>
        <v>0</v>
      </c>
      <c r="P1432" s="318">
        <f>IF(ISBLANK(M1432),0,1)</f>
        <v>0</v>
      </c>
      <c r="Q1432" s="318">
        <f>O1432+P1432</f>
        <v>0</v>
      </c>
      <c r="R1432" s="318">
        <f>SUM(Q1307:Q1432)</f>
        <v>21</v>
      </c>
      <c r="S1432" s="318">
        <f>R1432/$X$2</f>
        <v>0.91304347826086951</v>
      </c>
      <c r="T1432" s="318">
        <f>IF(S1432&gt;=$X$3,1,0)</f>
        <v>1</v>
      </c>
      <c r="U1432" s="318">
        <f>O1432*T1432+P1432*T1432</f>
        <v>0</v>
      </c>
    </row>
    <row r="1433" spans="1:21" s="318" customFormat="1" x14ac:dyDescent="0.2">
      <c r="A1433" s="322">
        <v>38639</v>
      </c>
      <c r="B1433" s="321">
        <v>293.38000499999998</v>
      </c>
      <c r="C1433" s="320">
        <f>LN(B1433/B1432)</f>
        <v>-1.4583969210298361E-2</v>
      </c>
      <c r="D1433" s="320">
        <f>AVERAGE(C1413:C1433)</f>
        <v>-3.6722635076713241E-3</v>
      </c>
      <c r="E1433" s="318">
        <f>_xlfn.STDEV.S(C1413:C1433)</f>
        <v>1.5034305129108857E-2</v>
      </c>
      <c r="F1433" s="318">
        <f>E1433*(21/(21-1.5))</f>
        <v>1.6190790139040307E-2</v>
      </c>
      <c r="G1433" s="318">
        <f>_xlfn.VAR.S(C1413:C1433)</f>
        <v>2.260303307151489E-4</v>
      </c>
      <c r="H1433" s="318">
        <f>G1433*(21/(21-1))</f>
        <v>2.3733184725090636E-4</v>
      </c>
      <c r="I1433" s="320">
        <f>(SUM(C1370:C1390)*1+SUM(C1391:C1411)*2+SUM(C1412:C1432)*3)/6</f>
        <v>-1.1294797155039773E-2</v>
      </c>
      <c r="J1433" s="318">
        <f>IF(C1433*O1433&lt;&gt;0,C1433,0)</f>
        <v>0</v>
      </c>
      <c r="K1433" s="318" t="str">
        <f>IF(C1433*O1433=0,"",C1433)</f>
        <v/>
      </c>
      <c r="O1433" s="318">
        <f>IF(ISBLANK(L1433),0,1)</f>
        <v>0</v>
      </c>
      <c r="P1433" s="318">
        <f>IF(ISBLANK(M1433),0,1)</f>
        <v>0</v>
      </c>
      <c r="Q1433" s="318">
        <f>O1433+P1433</f>
        <v>0</v>
      </c>
      <c r="R1433" s="318">
        <f>SUM(Q1308:Q1433)</f>
        <v>21</v>
      </c>
      <c r="S1433" s="318">
        <f>R1433/$X$2</f>
        <v>0.91304347826086951</v>
      </c>
      <c r="T1433" s="318">
        <f>IF(S1433&gt;=$X$3,1,0)</f>
        <v>1</v>
      </c>
      <c r="U1433" s="318">
        <f>O1433*T1433+P1433*T1433</f>
        <v>0</v>
      </c>
    </row>
    <row r="1434" spans="1:21" s="318" customFormat="1" x14ac:dyDescent="0.2">
      <c r="A1434" s="322">
        <v>38642</v>
      </c>
      <c r="B1434" s="321">
        <v>297.26998900000001</v>
      </c>
      <c r="C1434" s="320">
        <f>LN(B1434/B1433)</f>
        <v>1.317206563315973E-2</v>
      </c>
      <c r="D1434" s="320">
        <f>AVERAGE(C1414:C1434)</f>
        <v>-3.5056070705806867E-3</v>
      </c>
      <c r="E1434" s="318">
        <f>_xlfn.STDEV.S(C1414:C1434)</f>
        <v>1.5208020783828694E-2</v>
      </c>
      <c r="F1434" s="318">
        <f>E1434*(21/(21-1.5))</f>
        <v>1.63778685364309E-2</v>
      </c>
      <c r="G1434" s="318">
        <f>_xlfn.VAR.S(C1414:C1434)</f>
        <v>2.3128389616136554E-4</v>
      </c>
      <c r="H1434" s="318">
        <f>G1434*(21/(21-1))</f>
        <v>2.4284809096943383E-4</v>
      </c>
      <c r="I1434" s="320">
        <f>(SUM(C1371:C1391)*1+SUM(C1392:C1412)*2+SUM(C1413:C1433)*3)/6</f>
        <v>-1.3695023666066106E-2</v>
      </c>
      <c r="J1434" s="318">
        <f>IF(C1434*O1434&lt;&gt;0,C1434,0)</f>
        <v>0</v>
      </c>
      <c r="K1434" s="318" t="str">
        <f>IF(C1434*O1434=0,"",C1434)</f>
        <v/>
      </c>
      <c r="O1434" s="318">
        <f>IF(ISBLANK(L1434),0,1)</f>
        <v>0</v>
      </c>
      <c r="P1434" s="318">
        <f>IF(ISBLANK(M1434),0,1)</f>
        <v>0</v>
      </c>
      <c r="Q1434" s="318">
        <f>O1434+P1434</f>
        <v>0</v>
      </c>
      <c r="R1434" s="318">
        <f>SUM(Q1309:Q1434)</f>
        <v>21</v>
      </c>
      <c r="S1434" s="318">
        <f>R1434/$X$2</f>
        <v>0.91304347826086951</v>
      </c>
      <c r="T1434" s="318">
        <f>IF(S1434&gt;=$X$3,1,0)</f>
        <v>1</v>
      </c>
      <c r="U1434" s="318">
        <f>O1434*T1434+P1434*T1434</f>
        <v>0</v>
      </c>
    </row>
    <row r="1435" spans="1:21" s="318" customFormat="1" x14ac:dyDescent="0.2">
      <c r="A1435" s="322">
        <v>38643</v>
      </c>
      <c r="B1435" s="321">
        <v>288.26998900000001</v>
      </c>
      <c r="C1435" s="320">
        <f>LN(B1435/B1434)</f>
        <v>-3.0743276936904703E-2</v>
      </c>
      <c r="D1435" s="320">
        <f>AVERAGE(C1415:C1435)</f>
        <v>-4.6695018596956839E-3</v>
      </c>
      <c r="E1435" s="318">
        <f>_xlfn.STDEV.S(C1415:C1435)</f>
        <v>1.6326824506406254E-2</v>
      </c>
      <c r="F1435" s="318">
        <f>E1435*(21/(21-1.5))</f>
        <v>1.7582734083822119E-2</v>
      </c>
      <c r="G1435" s="318">
        <f>_xlfn.VAR.S(C1415:C1435)</f>
        <v>2.6656519846298776E-4</v>
      </c>
      <c r="H1435" s="318">
        <f>G1435*(21/(21-1))</f>
        <v>2.7989345838613718E-4</v>
      </c>
      <c r="I1435" s="320">
        <f>(SUM(C1372:C1392)*1+SUM(C1393:C1413)*2+SUM(C1414:C1434)*3)/6</f>
        <v>-1.5682929918687773E-2</v>
      </c>
      <c r="J1435" s="318">
        <f>IF(C1435*O1435&lt;&gt;0,C1435,0)</f>
        <v>0</v>
      </c>
      <c r="K1435" s="318" t="str">
        <f>IF(C1435*O1435=0,"",C1435)</f>
        <v/>
      </c>
      <c r="O1435" s="318">
        <f>IF(ISBLANK(L1435),0,1)</f>
        <v>0</v>
      </c>
      <c r="P1435" s="318">
        <f>IF(ISBLANK(M1435),0,1)</f>
        <v>0</v>
      </c>
      <c r="Q1435" s="318">
        <f>O1435+P1435</f>
        <v>0</v>
      </c>
      <c r="R1435" s="318">
        <f>SUM(Q1310:Q1435)</f>
        <v>21</v>
      </c>
      <c r="S1435" s="318">
        <f>R1435/$X$2</f>
        <v>0.91304347826086951</v>
      </c>
      <c r="T1435" s="318">
        <f>IF(S1435&gt;=$X$3,1,0)</f>
        <v>1</v>
      </c>
      <c r="U1435" s="318">
        <f>O1435*T1435+P1435*T1435</f>
        <v>0</v>
      </c>
    </row>
    <row r="1436" spans="1:21" s="318" customFormat="1" x14ac:dyDescent="0.2">
      <c r="A1436" s="322">
        <v>38644</v>
      </c>
      <c r="B1436" s="321">
        <v>278.77999899999998</v>
      </c>
      <c r="C1436" s="320">
        <f>LN(B1436/B1435)</f>
        <v>-3.3474566083932483E-2</v>
      </c>
      <c r="D1436" s="320">
        <f>AVERAGE(C1416:C1436)</f>
        <v>-6.8410800202936732E-3</v>
      </c>
      <c r="E1436" s="318">
        <f>_xlfn.STDEV.S(C1416:C1436)</f>
        <v>1.6999749281212811E-2</v>
      </c>
      <c r="F1436" s="318">
        <f>E1436*(21/(21-1.5))</f>
        <v>1.8307422302844566E-2</v>
      </c>
      <c r="G1436" s="318">
        <f>_xlfn.VAR.S(C1416:C1436)</f>
        <v>2.8899147562409545E-4</v>
      </c>
      <c r="H1436" s="318">
        <f>G1436*(21/(21-1))</f>
        <v>3.0344104940530021E-4</v>
      </c>
      <c r="I1436" s="320">
        <f>(SUM(C1373:C1393)*1+SUM(C1394:C1414)*2+SUM(C1415:C1435)*3)/6</f>
        <v>-3.1264909433687031E-2</v>
      </c>
      <c r="J1436" s="318">
        <f>IF(C1436*O1436&lt;&gt;0,C1436,0)</f>
        <v>0</v>
      </c>
      <c r="K1436" s="318" t="str">
        <f>IF(C1436*O1436=0,"",C1436)</f>
        <v/>
      </c>
      <c r="O1436" s="318">
        <f>IF(ISBLANK(L1436),0,1)</f>
        <v>0</v>
      </c>
      <c r="P1436" s="318">
        <f>IF(ISBLANK(M1436),0,1)</f>
        <v>0</v>
      </c>
      <c r="Q1436" s="318">
        <f>O1436+P1436</f>
        <v>0</v>
      </c>
      <c r="R1436" s="318">
        <f>SUM(Q1311:Q1436)</f>
        <v>21</v>
      </c>
      <c r="S1436" s="318">
        <f>R1436/$X$2</f>
        <v>0.91304347826086951</v>
      </c>
      <c r="T1436" s="318">
        <f>IF(S1436&gt;=$X$3,1,0)</f>
        <v>1</v>
      </c>
      <c r="U1436" s="318">
        <f>O1436*T1436+P1436*T1436</f>
        <v>0</v>
      </c>
    </row>
    <row r="1437" spans="1:21" s="318" customFormat="1" x14ac:dyDescent="0.2">
      <c r="A1437" s="322">
        <v>38645</v>
      </c>
      <c r="B1437" s="321">
        <v>287.23998999999998</v>
      </c>
      <c r="C1437" s="320">
        <f>LN(B1437/B1436)</f>
        <v>2.9895131713341013E-2</v>
      </c>
      <c r="D1437" s="320">
        <f>AVERAGE(C1417:C1437)</f>
        <v>-5.9661951820760605E-3</v>
      </c>
      <c r="E1437" s="318">
        <f>_xlfn.STDEV.S(C1417:C1437)</f>
        <v>1.8406631903130449E-2</v>
      </c>
      <c r="F1437" s="318">
        <f>E1437*(21/(21-1.5))</f>
        <v>1.9822526664909714E-2</v>
      </c>
      <c r="G1437" s="318">
        <f>_xlfn.VAR.S(C1417:C1437)</f>
        <v>3.3880409801733964E-4</v>
      </c>
      <c r="H1437" s="318">
        <f>G1437*(21/(21-1))</f>
        <v>3.5574430291820665E-4</v>
      </c>
      <c r="I1437" s="320">
        <f>(SUM(C1374:C1394)*1+SUM(C1395:C1415)*2+SUM(C1416:C1436)*3)/6</f>
        <v>-4.8457655743770513E-2</v>
      </c>
      <c r="J1437" s="318">
        <f>IF(C1437*O1437&lt;&gt;0,C1437,0)</f>
        <v>0</v>
      </c>
      <c r="K1437" s="318" t="str">
        <f>IF(C1437*O1437=0,"",C1437)</f>
        <v/>
      </c>
      <c r="O1437" s="318">
        <f>IF(ISBLANK(L1437),0,1)</f>
        <v>0</v>
      </c>
      <c r="P1437" s="318">
        <f>IF(ISBLANK(M1437),0,1)</f>
        <v>0</v>
      </c>
      <c r="Q1437" s="318">
        <f>O1437+P1437</f>
        <v>0</v>
      </c>
      <c r="R1437" s="318">
        <f>SUM(Q1312:Q1437)</f>
        <v>21</v>
      </c>
      <c r="S1437" s="318">
        <f>R1437/$X$2</f>
        <v>0.91304347826086951</v>
      </c>
      <c r="T1437" s="318">
        <f>IF(S1437&gt;=$X$3,1,0)</f>
        <v>1</v>
      </c>
      <c r="U1437" s="318">
        <f>O1437*T1437+P1437*T1437</f>
        <v>0</v>
      </c>
    </row>
    <row r="1438" spans="1:21" s="318" customFormat="1" x14ac:dyDescent="0.2">
      <c r="A1438" s="322">
        <v>38646</v>
      </c>
      <c r="B1438" s="321">
        <v>284.42001299999998</v>
      </c>
      <c r="C1438" s="320">
        <f>LN(B1438/B1437)</f>
        <v>-9.8660037764212935E-3</v>
      </c>
      <c r="D1438" s="320">
        <f>AVERAGE(C1418:C1438)</f>
        <v>-6.7174549924811575E-3</v>
      </c>
      <c r="E1438" s="318">
        <f>_xlfn.STDEV.S(C1418:C1438)</f>
        <v>1.8218649093750261E-2</v>
      </c>
      <c r="F1438" s="318">
        <f>E1438*(21/(21-1.5))</f>
        <v>1.9620083639423358E-2</v>
      </c>
      <c r="G1438" s="318">
        <f>_xlfn.VAR.S(C1418:C1438)</f>
        <v>3.3191917480120722E-4</v>
      </c>
      <c r="H1438" s="318">
        <f>G1438*(21/(21-1))</f>
        <v>3.485151335412676E-4</v>
      </c>
      <c r="I1438" s="320">
        <f>(SUM(C1375:C1395)*1+SUM(C1396:C1416)*2+SUM(C1417:C1437)*3)/6</f>
        <v>-3.6978990425663771E-2</v>
      </c>
      <c r="J1438" s="318">
        <f>IF(C1438*O1438&lt;&gt;0,C1438,0)</f>
        <v>-9.8660037764212935E-3</v>
      </c>
      <c r="K1438" s="318">
        <f>IF(C1438*O1438=0,"",C1438)</f>
        <v>-9.8660037764212935E-3</v>
      </c>
      <c r="L1438" s="326" t="s">
        <v>152</v>
      </c>
      <c r="M1438" s="326"/>
      <c r="O1438" s="318">
        <f>IF(ISBLANK(L1438),0,1)</f>
        <v>1</v>
      </c>
      <c r="P1438" s="318">
        <f>IF(ISBLANK(M1438),0,1)</f>
        <v>0</v>
      </c>
      <c r="Q1438" s="318">
        <f>O1438+P1438</f>
        <v>1</v>
      </c>
      <c r="R1438" s="318">
        <f>SUM(Q1313:Q1438)</f>
        <v>22</v>
      </c>
      <c r="S1438" s="318">
        <f>R1438/$X$2</f>
        <v>0.95652173913043481</v>
      </c>
      <c r="T1438" s="318">
        <f>IF(S1438&gt;=$X$3,1,0)</f>
        <v>1</v>
      </c>
      <c r="U1438" s="318">
        <f>O1438*T1438+P1438*T1438</f>
        <v>1</v>
      </c>
    </row>
    <row r="1439" spans="1:21" s="318" customFormat="1" x14ac:dyDescent="0.2">
      <c r="A1439" s="322">
        <v>38649</v>
      </c>
      <c r="B1439" s="321">
        <v>292.17001299999998</v>
      </c>
      <c r="C1439" s="320">
        <f>LN(B1439/B1438)</f>
        <v>2.6883804484257853E-2</v>
      </c>
      <c r="D1439" s="320">
        <f>AVERAGE(C1419:C1439)</f>
        <v>-5.5273341631919366E-3</v>
      </c>
      <c r="E1439" s="318">
        <f>_xlfn.STDEV.S(C1419:C1439)</f>
        <v>1.9574950701799754E-2</v>
      </c>
      <c r="F1439" s="318">
        <f>E1439*(21/(21-1.5))</f>
        <v>2.1080716140399733E-2</v>
      </c>
      <c r="G1439" s="318">
        <f>_xlfn.VAR.S(C1419:C1439)</f>
        <v>3.8317869497789069E-4</v>
      </c>
      <c r="H1439" s="318">
        <f>G1439*(21/(21-1))</f>
        <v>4.0233762972678526E-4</v>
      </c>
      <c r="I1439" s="320">
        <f>(SUM(C1376:C1396)*1+SUM(C1397:C1417)*2+SUM(C1418:C1438)*3)/6</f>
        <v>-4.3056592305722945E-2</v>
      </c>
      <c r="J1439" s="318">
        <f>IF(C1439*O1439&lt;&gt;0,C1439,0)</f>
        <v>0</v>
      </c>
      <c r="K1439" s="318" t="str">
        <f>IF(C1439*O1439=0,"",C1439)</f>
        <v/>
      </c>
      <c r="O1439" s="318">
        <f>IF(ISBLANK(L1439),0,1)</f>
        <v>0</v>
      </c>
      <c r="P1439" s="318">
        <f>IF(ISBLANK(M1439),0,1)</f>
        <v>0</v>
      </c>
      <c r="Q1439" s="318">
        <f>O1439+P1439</f>
        <v>0</v>
      </c>
      <c r="R1439" s="318">
        <f>SUM(Q1314:Q1439)</f>
        <v>22</v>
      </c>
      <c r="S1439" s="318">
        <f>R1439/$X$2</f>
        <v>0.95652173913043481</v>
      </c>
      <c r="T1439" s="318">
        <f>IF(S1439&gt;=$X$3,1,0)</f>
        <v>1</v>
      </c>
      <c r="U1439" s="318">
        <f>O1439*T1439+P1439*T1439</f>
        <v>0</v>
      </c>
    </row>
    <row r="1440" spans="1:21" s="318" customFormat="1" x14ac:dyDescent="0.2">
      <c r="A1440" s="322">
        <v>38650</v>
      </c>
      <c r="B1440" s="321">
        <v>293.95001200000002</v>
      </c>
      <c r="C1440" s="320">
        <f>LN(B1440/B1439)</f>
        <v>6.0738565356724594E-3</v>
      </c>
      <c r="D1440" s="320">
        <f>AVERAGE(C1420:C1440)</f>
        <v>-5.2961156781134765E-3</v>
      </c>
      <c r="E1440" s="318">
        <f>_xlfn.STDEV.S(C1420:C1440)</f>
        <v>1.968696989151927E-2</v>
      </c>
      <c r="F1440" s="318">
        <f>E1440*(21/(21-1.5))</f>
        <v>2.1201352190866905E-2</v>
      </c>
      <c r="G1440" s="318">
        <f>_xlfn.VAR.S(C1420:C1440)</f>
        <v>3.8757678350958625E-4</v>
      </c>
      <c r="H1440" s="318">
        <f>G1440*(21/(21-1))</f>
        <v>4.0695562268506559E-4</v>
      </c>
      <c r="I1440" s="320">
        <f>(SUM(C1377:C1397)*1+SUM(C1398:C1418)*2+SUM(C1419:C1439)*3)/6</f>
        <v>-2.834186369187686E-2</v>
      </c>
      <c r="J1440" s="318">
        <f>IF(C1440*O1440&lt;&gt;0,C1440,0)</f>
        <v>0</v>
      </c>
      <c r="K1440" s="318" t="str">
        <f>IF(C1440*O1440=0,"",C1440)</f>
        <v/>
      </c>
      <c r="L1440" s="326"/>
      <c r="M1440" s="326"/>
      <c r="O1440" s="318">
        <f>IF(ISBLANK(L1440),0,1)</f>
        <v>0</v>
      </c>
      <c r="P1440" s="318">
        <f>IF(ISBLANK(M1440),0,1)</f>
        <v>0</v>
      </c>
      <c r="Q1440" s="318">
        <f>O1440+P1440</f>
        <v>0</v>
      </c>
      <c r="R1440" s="318">
        <f>SUM(Q1315:Q1440)</f>
        <v>22</v>
      </c>
      <c r="S1440" s="318">
        <f>R1440/$X$2</f>
        <v>0.95652173913043481</v>
      </c>
      <c r="T1440" s="318">
        <f>IF(S1440&gt;=$X$3,1,0)</f>
        <v>1</v>
      </c>
      <c r="U1440" s="318">
        <f>O1440*T1440+P1440*T1440</f>
        <v>0</v>
      </c>
    </row>
    <row r="1441" spans="1:21" s="318" customFormat="1" x14ac:dyDescent="0.2">
      <c r="A1441" s="322">
        <v>38651</v>
      </c>
      <c r="B1441" s="321">
        <v>298.47000100000002</v>
      </c>
      <c r="C1441" s="320">
        <f>LN(B1441/B1440)</f>
        <v>1.5259702948266207E-2</v>
      </c>
      <c r="D1441" s="320">
        <f>AVERAGE(C1421:C1441)</f>
        <v>-4.0814011914795762E-3</v>
      </c>
      <c r="E1441" s="318">
        <f>_xlfn.STDEV.S(C1421:C1441)</f>
        <v>2.0147651407930289E-2</v>
      </c>
      <c r="F1441" s="318">
        <f>E1441*(21/(21-1.5))</f>
        <v>2.1697470747001849E-2</v>
      </c>
      <c r="G1441" s="318">
        <f>_xlfn.VAR.S(C1421:C1441)</f>
        <v>4.0592785725547542E-4</v>
      </c>
      <c r="H1441" s="318">
        <f>G1441*(21/(21-1))</f>
        <v>4.262242501182492E-4</v>
      </c>
      <c r="I1441" s="320">
        <f>(SUM(C1378:C1398)*1+SUM(C1399:C1419)*2+SUM(C1420:C1440)*3)/6</f>
        <v>-2.3402870285439813E-2</v>
      </c>
      <c r="J1441" s="318">
        <f>IF(C1441*O1441&lt;&gt;0,C1441,0)</f>
        <v>0</v>
      </c>
      <c r="K1441" s="318" t="str">
        <f>IF(C1441*O1441=0,"",C1441)</f>
        <v/>
      </c>
      <c r="O1441" s="318">
        <f>IF(ISBLANK(L1441),0,1)</f>
        <v>0</v>
      </c>
      <c r="P1441" s="318">
        <f>IF(ISBLANK(M1441),0,1)</f>
        <v>0</v>
      </c>
      <c r="Q1441" s="318">
        <f>O1441+P1441</f>
        <v>0</v>
      </c>
      <c r="R1441" s="318">
        <f>SUM(Q1316:Q1441)</f>
        <v>22</v>
      </c>
      <c r="S1441" s="318">
        <f>R1441/$X$2</f>
        <v>0.95652173913043481</v>
      </c>
      <c r="T1441" s="318">
        <f>IF(S1441&gt;=$X$3,1,0)</f>
        <v>1</v>
      </c>
      <c r="U1441" s="318">
        <f>O1441*T1441+P1441*T1441</f>
        <v>0</v>
      </c>
    </row>
    <row r="1442" spans="1:21" s="318" customFormat="1" x14ac:dyDescent="0.2">
      <c r="A1442" s="322">
        <v>38652</v>
      </c>
      <c r="B1442" s="321">
        <v>294.82000699999998</v>
      </c>
      <c r="C1442" s="320">
        <f>LN(B1442/B1441)</f>
        <v>-1.2304404257365826E-2</v>
      </c>
      <c r="D1442" s="320">
        <f>AVERAGE(C1422:C1442)</f>
        <v>-4.3602802589702899E-3</v>
      </c>
      <c r="E1442" s="318">
        <f>_xlfn.STDEV.S(C1422:C1442)</f>
        <v>2.0222439462393695E-2</v>
      </c>
      <c r="F1442" s="318">
        <f>E1442*(21/(21-1.5))</f>
        <v>2.1778011728731669E-2</v>
      </c>
      <c r="G1442" s="318">
        <f>_xlfn.VAR.S(C1422:C1442)</f>
        <v>4.0894705781017776E-4</v>
      </c>
      <c r="H1442" s="318">
        <f>G1442*(21/(21-1))</f>
        <v>4.2939441070068666E-4</v>
      </c>
      <c r="I1442" s="320">
        <f>(SUM(C1379:C1399)*1+SUM(C1400:C1420)*2+SUM(C1421:C1441)*3)/6</f>
        <v>-1.3879596050598964E-2</v>
      </c>
      <c r="J1442" s="318">
        <f>IF(C1442*O1442&lt;&gt;0,C1442,0)</f>
        <v>0</v>
      </c>
      <c r="K1442" s="318" t="str">
        <f>IF(C1442*O1442=0,"",C1442)</f>
        <v/>
      </c>
      <c r="O1442" s="318">
        <f>IF(ISBLANK(L1442),0,1)</f>
        <v>0</v>
      </c>
      <c r="P1442" s="318">
        <f>IF(ISBLANK(M1442),0,1)</f>
        <v>0</v>
      </c>
      <c r="Q1442" s="318">
        <f>O1442+P1442</f>
        <v>0</v>
      </c>
      <c r="R1442" s="318">
        <f>SUM(Q1317:Q1442)</f>
        <v>22</v>
      </c>
      <c r="S1442" s="318">
        <f>R1442/$X$2</f>
        <v>0.95652173913043481</v>
      </c>
      <c r="T1442" s="318">
        <f>IF(S1442&gt;=$X$3,1,0)</f>
        <v>1</v>
      </c>
      <c r="U1442" s="318">
        <f>O1442*T1442+P1442*T1442</f>
        <v>0</v>
      </c>
    </row>
    <row r="1443" spans="1:21" s="318" customFormat="1" x14ac:dyDescent="0.2">
      <c r="A1443" s="322">
        <v>38653</v>
      </c>
      <c r="B1443" s="321">
        <v>292.33999599999999</v>
      </c>
      <c r="C1443" s="320">
        <f>LN(B1443/B1442)</f>
        <v>-8.447529583984488E-3</v>
      </c>
      <c r="D1443" s="320">
        <f>AVERAGE(C1423:C1443)</f>
        <v>-4.8317651042890375E-3</v>
      </c>
      <c r="E1443" s="318">
        <f>_xlfn.STDEV.S(C1423:C1443)</f>
        <v>2.0195515214819004E-2</v>
      </c>
      <c r="F1443" s="318">
        <f>E1443*(21/(21-1.5))</f>
        <v>2.1749016385189696E-2</v>
      </c>
      <c r="G1443" s="318">
        <f>_xlfn.VAR.S(C1423:C1443)</f>
        <v>4.078588347919859E-4</v>
      </c>
      <c r="H1443" s="318">
        <f>G1443*(21/(21-1))</f>
        <v>4.2825177653158523E-4</v>
      </c>
      <c r="I1443" s="320">
        <f>(SUM(C1380:C1400)*1+SUM(C1401:C1421)*2+SUM(C1422:C1442)*3)/6</f>
        <v>-1.7692500176239107E-2</v>
      </c>
      <c r="J1443" s="318">
        <f>IF(C1443*O1443&lt;&gt;0,C1443,0)</f>
        <v>0</v>
      </c>
      <c r="K1443" s="318" t="str">
        <f>IF(C1443*O1443=0,"",C1443)</f>
        <v/>
      </c>
      <c r="O1443" s="318">
        <f>IF(ISBLANK(L1443),0,1)</f>
        <v>0</v>
      </c>
      <c r="P1443" s="318">
        <f>IF(ISBLANK(M1443),0,1)</f>
        <v>0</v>
      </c>
      <c r="Q1443" s="318">
        <f>O1443+P1443</f>
        <v>0</v>
      </c>
      <c r="R1443" s="318">
        <f>SUM(Q1318:Q1443)</f>
        <v>22</v>
      </c>
      <c r="S1443" s="318">
        <f>R1443/$X$2</f>
        <v>0.95652173913043481</v>
      </c>
      <c r="T1443" s="318">
        <f>IF(S1443&gt;=$X$3,1,0)</f>
        <v>1</v>
      </c>
      <c r="U1443" s="318">
        <f>O1443*T1443+P1443*T1443</f>
        <v>0</v>
      </c>
    </row>
    <row r="1444" spans="1:21" s="318" customFormat="1" x14ac:dyDescent="0.2">
      <c r="A1444" s="322">
        <v>38656</v>
      </c>
      <c r="B1444" s="321">
        <v>302.22000100000002</v>
      </c>
      <c r="C1444" s="320">
        <f>LN(B1444/B1443)</f>
        <v>3.3237737516013874E-2</v>
      </c>
      <c r="D1444" s="320">
        <f>AVERAGE(C1424:C1444)</f>
        <v>-3.2490156987645671E-3</v>
      </c>
      <c r="E1444" s="318">
        <f>_xlfn.STDEV.S(C1424:C1444)</f>
        <v>2.1829464906725833E-2</v>
      </c>
      <c r="F1444" s="318">
        <f>E1444*(21/(21-1.5))</f>
        <v>2.3508654514935511E-2</v>
      </c>
      <c r="G1444" s="318">
        <f>_xlfn.VAR.S(C1424:C1444)</f>
        <v>4.7652553811397471E-4</v>
      </c>
      <c r="H1444" s="318">
        <f>G1444*(21/(21-1))</f>
        <v>5.003518150196735E-4</v>
      </c>
      <c r="I1444" s="320">
        <f>(SUM(C1381:C1401)*1+SUM(C1402:C1422)*2+SUM(C1423:C1443)*3)/6</f>
        <v>-2.5405265790827553E-2</v>
      </c>
      <c r="J1444" s="318">
        <f>IF(C1444*O1444&lt;&gt;0,C1444,0)</f>
        <v>0</v>
      </c>
      <c r="K1444" s="318" t="str">
        <f>IF(C1444*O1444=0,"",C1444)</f>
        <v/>
      </c>
      <c r="O1444" s="318">
        <f>IF(ISBLANK(L1444),0,1)</f>
        <v>0</v>
      </c>
      <c r="P1444" s="318">
        <f>IF(ISBLANK(M1444),0,1)</f>
        <v>0</v>
      </c>
      <c r="Q1444" s="318">
        <f>O1444+P1444</f>
        <v>0</v>
      </c>
      <c r="R1444" s="318">
        <f>SUM(Q1319:Q1444)</f>
        <v>21</v>
      </c>
      <c r="S1444" s="318">
        <f>R1444/$X$2</f>
        <v>0.91304347826086951</v>
      </c>
      <c r="T1444" s="318">
        <f>IF(S1444&gt;=$X$3,1,0)</f>
        <v>1</v>
      </c>
      <c r="U1444" s="318">
        <f>O1444*T1444+P1444*T1444</f>
        <v>0</v>
      </c>
    </row>
    <row r="1445" spans="1:21" s="318" customFormat="1" x14ac:dyDescent="0.2">
      <c r="A1445" s="322">
        <v>38657</v>
      </c>
      <c r="B1445" s="321">
        <v>298.92999300000002</v>
      </c>
      <c r="C1445" s="320">
        <f>LN(B1445/B1444)</f>
        <v>-1.0945823441896981E-2</v>
      </c>
      <c r="D1445" s="320">
        <f>AVERAGE(C1425:C1445)</f>
        <v>-4.6928524845916229E-3</v>
      </c>
      <c r="E1445" s="318">
        <f>_xlfn.STDEV.S(C1425:C1445)</f>
        <v>2.1253398459877827E-2</v>
      </c>
      <c r="F1445" s="318">
        <f>E1445*(21/(21-1.5))</f>
        <v>2.2888275264483813E-2</v>
      </c>
      <c r="G1445" s="318">
        <f>_xlfn.VAR.S(C1425:C1445)</f>
        <v>4.5170694609433722E-4</v>
      </c>
      <c r="H1445" s="318">
        <f>G1445*(21/(21-1))</f>
        <v>4.7429229339905409E-4</v>
      </c>
      <c r="I1445" s="320">
        <f>(SUM(C1382:C1402)*1+SUM(C1403:C1423)*2+SUM(C1424:C1444)*3)/6</f>
        <v>-1.2485369435359628E-2</v>
      </c>
      <c r="J1445" s="318">
        <f>IF(C1445*O1445&lt;&gt;0,C1445,0)</f>
        <v>0</v>
      </c>
      <c r="K1445" s="318" t="str">
        <f>IF(C1445*O1445=0,"",C1445)</f>
        <v/>
      </c>
      <c r="O1445" s="318">
        <f>IF(ISBLANK(L1445),0,1)</f>
        <v>0</v>
      </c>
      <c r="P1445" s="318">
        <f>IF(ISBLANK(M1445),0,1)</f>
        <v>0</v>
      </c>
      <c r="Q1445" s="318">
        <f>O1445+P1445</f>
        <v>0</v>
      </c>
      <c r="R1445" s="318">
        <f>SUM(Q1320:Q1445)</f>
        <v>21</v>
      </c>
      <c r="S1445" s="318">
        <f>R1445/$X$2</f>
        <v>0.91304347826086951</v>
      </c>
      <c r="T1445" s="318">
        <f>IF(S1445&gt;=$X$3,1,0)</f>
        <v>1</v>
      </c>
      <c r="U1445" s="318">
        <f>O1445*T1445+P1445*T1445</f>
        <v>0</v>
      </c>
    </row>
    <row r="1446" spans="1:21" s="318" customFormat="1" x14ac:dyDescent="0.2">
      <c r="A1446" s="322">
        <v>38658</v>
      </c>
      <c r="B1446" s="321">
        <v>300.540009</v>
      </c>
      <c r="C1446" s="320">
        <f>LN(B1446/B1445)</f>
        <v>5.3714776911118365E-3</v>
      </c>
      <c r="D1446" s="320">
        <f>AVERAGE(C1426:C1446)</f>
        <v>-4.1794278931043078E-3</v>
      </c>
      <c r="E1446" s="318">
        <f>_xlfn.STDEV.S(C1426:C1446)</f>
        <v>2.1365134018674591E-2</v>
      </c>
      <c r="F1446" s="318">
        <f>E1446*(21/(21-1.5))</f>
        <v>2.3008605866264943E-2</v>
      </c>
      <c r="G1446" s="318">
        <f>_xlfn.VAR.S(C1426:C1446)</f>
        <v>4.5646895163592628E-4</v>
      </c>
      <c r="H1446" s="318">
        <f>G1446*(21/(21-1))</f>
        <v>4.7929239921772261E-4</v>
      </c>
      <c r="I1446" s="320">
        <f>(SUM(C1383:C1403)*1+SUM(C1404:C1424)*2+SUM(C1425:C1445)*3)/6</f>
        <v>-2.3062805127246355E-2</v>
      </c>
      <c r="J1446" s="318">
        <f>IF(C1446*O1446&lt;&gt;0,C1446,0)</f>
        <v>0</v>
      </c>
      <c r="K1446" s="318" t="str">
        <f>IF(C1446*O1446=0,"",C1446)</f>
        <v/>
      </c>
      <c r="O1446" s="318">
        <f>IF(ISBLANK(L1446),0,1)</f>
        <v>0</v>
      </c>
      <c r="P1446" s="318">
        <f>IF(ISBLANK(M1446),0,1)</f>
        <v>0</v>
      </c>
      <c r="Q1446" s="318">
        <f>O1446+P1446</f>
        <v>0</v>
      </c>
      <c r="R1446" s="318">
        <f>SUM(Q1321:Q1446)</f>
        <v>21</v>
      </c>
      <c r="S1446" s="318">
        <f>R1446/$X$2</f>
        <v>0.91304347826086951</v>
      </c>
      <c r="T1446" s="318">
        <f>IF(S1446&gt;=$X$3,1,0)</f>
        <v>1</v>
      </c>
      <c r="U1446" s="318">
        <f>O1446*T1446+P1446*T1446</f>
        <v>0</v>
      </c>
    </row>
    <row r="1447" spans="1:21" s="318" customFormat="1" x14ac:dyDescent="0.2">
      <c r="A1447" s="322">
        <v>38659</v>
      </c>
      <c r="B1447" s="321">
        <v>310.89001500000001</v>
      </c>
      <c r="C1447" s="320">
        <f>LN(B1447/B1446)</f>
        <v>3.3858313569134248E-2</v>
      </c>
      <c r="D1447" s="320">
        <f>AVERAGE(C1427:C1447)</f>
        <v>-1.8403101026371787E-3</v>
      </c>
      <c r="E1447" s="318">
        <f>_xlfn.STDEV.S(C1427:C1447)</f>
        <v>2.2735983349503407E-2</v>
      </c>
      <c r="F1447" s="318">
        <f>E1447*(21/(21-1.5))</f>
        <v>2.4484905145619053E-2</v>
      </c>
      <c r="G1447" s="318">
        <f>_xlfn.VAR.S(C1427:C1447)</f>
        <v>5.1692493886889613E-4</v>
      </c>
      <c r="H1447" s="318">
        <f>G1447*(21/(21-1))</f>
        <v>5.4277118581234093E-4</v>
      </c>
      <c r="I1447" s="320">
        <f>(SUM(C1384:C1404)*1+SUM(C1405:C1425)*2+SUM(C1426:C1446)*3)/6</f>
        <v>-1.7827106566591377E-2</v>
      </c>
      <c r="J1447" s="318">
        <f>IF(C1447*O1447&lt;&gt;0,C1447,0)</f>
        <v>3.3858313569134248E-2</v>
      </c>
      <c r="K1447" s="318">
        <f>IF(C1447*O1447=0,"",C1447)</f>
        <v>3.3858313569134248E-2</v>
      </c>
      <c r="L1447" s="326" t="s">
        <v>151</v>
      </c>
      <c r="M1447" s="326"/>
      <c r="O1447" s="318">
        <f>IF(ISBLANK(L1447),0,1)</f>
        <v>1</v>
      </c>
      <c r="P1447" s="318">
        <f>IF(ISBLANK(M1447),0,1)</f>
        <v>0</v>
      </c>
      <c r="Q1447" s="318">
        <f>O1447+P1447</f>
        <v>1</v>
      </c>
      <c r="R1447" s="318">
        <f>SUM(Q1322:Q1447)</f>
        <v>22</v>
      </c>
      <c r="S1447" s="318">
        <f>R1447/$X$2</f>
        <v>0.95652173913043481</v>
      </c>
      <c r="T1447" s="318">
        <f>IF(S1447&gt;=$X$3,1,0)</f>
        <v>1</v>
      </c>
      <c r="U1447" s="318">
        <f>O1447*T1447+P1447*T1447</f>
        <v>1</v>
      </c>
    </row>
    <row r="1448" spans="1:21" s="318" customFormat="1" x14ac:dyDescent="0.2">
      <c r="A1448" s="322">
        <v>38660</v>
      </c>
      <c r="B1448" s="321">
        <v>310.42999300000002</v>
      </c>
      <c r="C1448" s="320">
        <f>LN(B1448/B1447)</f>
        <v>-1.4807895388391768E-3</v>
      </c>
      <c r="D1448" s="320">
        <f>AVERAGE(C1428:C1448)</f>
        <v>9.827299761174088E-5</v>
      </c>
      <c r="E1448" s="318">
        <f>_xlfn.STDEV.S(C1428:C1448)</f>
        <v>2.0774415597348855E-2</v>
      </c>
      <c r="F1448" s="318">
        <f>E1448*(21/(21-1.5))</f>
        <v>2.237244756637569E-2</v>
      </c>
      <c r="G1448" s="318">
        <f>_xlfn.VAR.S(C1428:C1448)</f>
        <v>4.3157634341137142E-4</v>
      </c>
      <c r="H1448" s="318">
        <f>G1448*(21/(21-1))</f>
        <v>4.5315516058194001E-4</v>
      </c>
      <c r="I1448" s="320">
        <f>(SUM(C1385:C1405)*1+SUM(C1406:C1426)*2+SUM(C1427:C1447)*3)/6</f>
        <v>1.9933968895409584E-3</v>
      </c>
      <c r="J1448" s="318">
        <f>IF(C1448*O1448&lt;&gt;0,C1448,0)</f>
        <v>-1.4807895388391768E-3</v>
      </c>
      <c r="K1448" s="318">
        <f>IF(C1448*O1448=0,"",C1448)</f>
        <v>-1.4807895388391768E-3</v>
      </c>
      <c r="L1448" s="326" t="s">
        <v>52</v>
      </c>
      <c r="M1448" s="326"/>
      <c r="N1448" s="322">
        <v>38661</v>
      </c>
      <c r="O1448" s="318">
        <f>IF(ISBLANK(L1448),0,1)</f>
        <v>1</v>
      </c>
      <c r="P1448" s="318">
        <f>IF(ISBLANK(M1448),0,1)</f>
        <v>0</v>
      </c>
      <c r="Q1448" s="318">
        <f>O1448+P1448</f>
        <v>1</v>
      </c>
      <c r="R1448" s="318">
        <f>SUM(Q1323:Q1448)</f>
        <v>22</v>
      </c>
      <c r="S1448" s="318">
        <f>R1448/$X$2</f>
        <v>0.95652173913043481</v>
      </c>
      <c r="T1448" s="318">
        <f>IF(S1448&gt;=$X$3,1,0)</f>
        <v>1</v>
      </c>
      <c r="U1448" s="318">
        <f>O1448*T1448+P1448*T1448</f>
        <v>1</v>
      </c>
    </row>
    <row r="1449" spans="1:21" s="318" customFormat="1" x14ac:dyDescent="0.2">
      <c r="A1449" s="322">
        <v>38663</v>
      </c>
      <c r="B1449" s="321">
        <v>310.20001200000002</v>
      </c>
      <c r="C1449" s="320">
        <f>LN(B1449/B1448)</f>
        <v>-7.4112114681483088E-4</v>
      </c>
      <c r="D1449" s="320">
        <f>AVERAGE(C1429:C1449)</f>
        <v>1.2604659320398075E-4</v>
      </c>
      <c r="E1449" s="318">
        <f>_xlfn.STDEV.S(C1429:C1449)</f>
        <v>2.0772808366170927E-2</v>
      </c>
      <c r="F1449" s="318">
        <f>E1449*(21/(21-1.5))</f>
        <v>2.2370716702030228E-2</v>
      </c>
      <c r="G1449" s="318">
        <f>_xlfn.VAR.S(C1429:C1449)</f>
        <v>4.3150956741766082E-4</v>
      </c>
      <c r="H1449" s="318">
        <f>G1449*(21/(21-1))</f>
        <v>4.530850457885439E-4</v>
      </c>
      <c r="I1449" s="320">
        <f>(SUM(C1386:C1406)*1+SUM(C1407:C1427)*2+SUM(C1428:C1448)*3)/6</f>
        <v>7.8510221861449615E-3</v>
      </c>
      <c r="J1449" s="318">
        <f>IF(C1449*O1449&lt;&gt;0,C1449,0)</f>
        <v>0</v>
      </c>
      <c r="K1449" s="318" t="str">
        <f>IF(C1449*O1449=0,"",C1449)</f>
        <v/>
      </c>
      <c r="O1449" s="318">
        <f>IF(ISBLANK(L1449),0,1)</f>
        <v>0</v>
      </c>
      <c r="P1449" s="318">
        <f>IF(ISBLANK(M1449),0,1)</f>
        <v>0</v>
      </c>
      <c r="Q1449" s="318">
        <f>O1449+P1449</f>
        <v>0</v>
      </c>
      <c r="R1449" s="318">
        <f>SUM(Q1324:Q1449)</f>
        <v>22</v>
      </c>
      <c r="S1449" s="318">
        <f>R1449/$X$2</f>
        <v>0.95652173913043481</v>
      </c>
      <c r="T1449" s="318">
        <f>IF(S1449&gt;=$X$3,1,0)</f>
        <v>1</v>
      </c>
      <c r="U1449" s="318">
        <f>O1449*T1449+P1449*T1449</f>
        <v>0</v>
      </c>
    </row>
    <row r="1450" spans="1:21" s="318" customFormat="1" x14ac:dyDescent="0.2">
      <c r="A1450" s="322">
        <v>38664</v>
      </c>
      <c r="B1450" s="321">
        <v>307.290009</v>
      </c>
      <c r="C1450" s="320">
        <f>LN(B1450/B1449)</f>
        <v>-9.4253330223103542E-3</v>
      </c>
      <c r="D1450" s="320">
        <f>AVERAGE(C1430:C1450)</f>
        <v>-2.5038232765131206E-4</v>
      </c>
      <c r="E1450" s="318">
        <f>_xlfn.STDEV.S(C1430:C1450)</f>
        <v>2.0875504767376287E-2</v>
      </c>
      <c r="F1450" s="318">
        <f>E1450*(21/(21-1.5))</f>
        <v>2.2481312826405232E-2</v>
      </c>
      <c r="G1450" s="318">
        <f>_xlfn.VAR.S(C1430:C1450)</f>
        <v>4.3578669929275008E-4</v>
      </c>
      <c r="H1450" s="318">
        <f>G1450*(21/(21-1))</f>
        <v>4.5757603425738763E-4</v>
      </c>
      <c r="I1450" s="320">
        <f>(SUM(C1387:C1407)*1+SUM(C1408:C1428)*2+SUM(C1429:C1449)*3)/6</f>
        <v>5.5790242813328677E-3</v>
      </c>
      <c r="J1450" s="318">
        <f>IF(C1450*O1450&lt;&gt;0,C1450,0)</f>
        <v>0</v>
      </c>
      <c r="K1450" s="318" t="str">
        <f>IF(C1450*O1450=0,"",C1450)</f>
        <v/>
      </c>
      <c r="O1450" s="318">
        <f>IF(ISBLANK(L1450),0,1)</f>
        <v>0</v>
      </c>
      <c r="P1450" s="318">
        <f>IF(ISBLANK(M1450),0,1)</f>
        <v>0</v>
      </c>
      <c r="Q1450" s="318">
        <f>O1450+P1450</f>
        <v>0</v>
      </c>
      <c r="R1450" s="318">
        <f>SUM(Q1325:Q1450)</f>
        <v>22</v>
      </c>
      <c r="S1450" s="318">
        <f>R1450/$X$2</f>
        <v>0.95652173913043481</v>
      </c>
      <c r="T1450" s="318">
        <f>IF(S1450&gt;=$X$3,1,0)</f>
        <v>1</v>
      </c>
      <c r="U1450" s="318">
        <f>O1450*T1450+P1450*T1450</f>
        <v>0</v>
      </c>
    </row>
    <row r="1451" spans="1:21" s="318" customFormat="1" x14ac:dyDescent="0.2">
      <c r="A1451" s="322">
        <v>38665</v>
      </c>
      <c r="B1451" s="321">
        <v>308.76001000000002</v>
      </c>
      <c r="C1451" s="320">
        <f>LN(B1451/B1450)</f>
        <v>4.7723520644207765E-3</v>
      </c>
      <c r="D1451" s="320">
        <f>AVERAGE(C1431:C1451)</f>
        <v>-2.8906786864522742E-4</v>
      </c>
      <c r="E1451" s="318">
        <f>_xlfn.STDEV.S(C1431:C1451)</f>
        <v>2.0864900751898667E-2</v>
      </c>
      <c r="F1451" s="318">
        <f>E1451*(21/(21-1.5))</f>
        <v>2.2469893117429331E-2</v>
      </c>
      <c r="G1451" s="318">
        <f>_xlfn.VAR.S(C1431:C1451)</f>
        <v>4.3534408338658149E-4</v>
      </c>
      <c r="H1451" s="318">
        <f>G1451*(21/(21-1))</f>
        <v>4.5711128755591057E-4</v>
      </c>
      <c r="I1451" s="320">
        <f>(SUM(C1388:C1408)*1+SUM(C1409:C1429)*2+SUM(C1430:C1450)*3)/6</f>
        <v>5.6082079002181138E-4</v>
      </c>
      <c r="J1451" s="318">
        <f>IF(C1451*O1451&lt;&gt;0,C1451,0)</f>
        <v>0</v>
      </c>
      <c r="K1451" s="318" t="str">
        <f>IF(C1451*O1451=0,"",C1451)</f>
        <v/>
      </c>
      <c r="O1451" s="318">
        <f>IF(ISBLANK(L1451),0,1)</f>
        <v>0</v>
      </c>
      <c r="P1451" s="318">
        <f>IF(ISBLANK(M1451),0,1)</f>
        <v>0</v>
      </c>
      <c r="Q1451" s="318">
        <f>O1451+P1451</f>
        <v>0</v>
      </c>
      <c r="R1451" s="318">
        <f>SUM(Q1326:Q1451)</f>
        <v>22</v>
      </c>
      <c r="S1451" s="318">
        <f>R1451/$X$2</f>
        <v>0.95652173913043481</v>
      </c>
      <c r="T1451" s="318">
        <f>IF(S1451&gt;=$X$3,1,0)</f>
        <v>1</v>
      </c>
      <c r="U1451" s="318">
        <f>O1451*T1451+P1451*T1451</f>
        <v>0</v>
      </c>
    </row>
    <row r="1452" spans="1:21" s="318" customFormat="1" x14ac:dyDescent="0.2">
      <c r="A1452" s="322">
        <v>38666</v>
      </c>
      <c r="B1452" s="321">
        <v>306.72000100000002</v>
      </c>
      <c r="C1452" s="320">
        <f>LN(B1452/B1451)</f>
        <v>-6.6290259116306635E-3</v>
      </c>
      <c r="D1452" s="320">
        <f>AVERAGE(C1432:C1452)</f>
        <v>-4.3581290487515971E-4</v>
      </c>
      <c r="E1452" s="318">
        <f>_xlfn.STDEV.S(C1432:C1452)</f>
        <v>2.0899770238655219E-2</v>
      </c>
      <c r="F1452" s="318">
        <f>E1452*(21/(21-1.5))</f>
        <v>2.2507444872397926E-2</v>
      </c>
      <c r="G1452" s="318">
        <f>_xlfn.VAR.S(C1432:C1452)</f>
        <v>4.3680039602857847E-4</v>
      </c>
      <c r="H1452" s="318">
        <f>G1452*(21/(21-1))</f>
        <v>4.5864041583000743E-4</v>
      </c>
      <c r="I1452" s="320">
        <f>(SUM(C1389:C1409)*1+SUM(C1410:C1430)*2+SUM(C1431:C1451)*3)/6</f>
        <v>-1.0478926018303084E-3</v>
      </c>
      <c r="J1452" s="318">
        <f>IF(C1452*O1452&lt;&gt;0,C1452,0)</f>
        <v>0</v>
      </c>
      <c r="K1452" s="318" t="str">
        <f>IF(C1452*O1452=0,"",C1452)</f>
        <v/>
      </c>
      <c r="O1452" s="318">
        <f>IF(ISBLANK(L1452),0,1)</f>
        <v>0</v>
      </c>
      <c r="P1452" s="318">
        <f>IF(ISBLANK(M1452),0,1)</f>
        <v>0</v>
      </c>
      <c r="Q1452" s="318">
        <f>O1452+P1452</f>
        <v>0</v>
      </c>
      <c r="R1452" s="318">
        <f>SUM(Q1327:Q1452)</f>
        <v>22</v>
      </c>
      <c r="S1452" s="318">
        <f>R1452/$X$2</f>
        <v>0.95652173913043481</v>
      </c>
      <c r="T1452" s="318">
        <f>IF(S1452&gt;=$X$3,1,0)</f>
        <v>1</v>
      </c>
      <c r="U1452" s="318">
        <f>O1452*T1452+P1452*T1452</f>
        <v>0</v>
      </c>
    </row>
    <row r="1453" spans="1:21" s="318" customFormat="1" x14ac:dyDescent="0.2">
      <c r="A1453" s="322">
        <v>38667</v>
      </c>
      <c r="B1453" s="321">
        <v>304.66000400000001</v>
      </c>
      <c r="C1453" s="320">
        <f>LN(B1453/B1452)</f>
        <v>-6.7388687196919305E-3</v>
      </c>
      <c r="D1453" s="320">
        <f>AVERAGE(C1433:C1453)</f>
        <v>1.102082405966043E-3</v>
      </c>
      <c r="E1453" s="318">
        <f>_xlfn.STDEV.S(C1433:C1453)</f>
        <v>1.9021300012488276E-2</v>
      </c>
      <c r="F1453" s="318">
        <f>E1453*(21/(21-1.5))</f>
        <v>2.0484476936525834E-2</v>
      </c>
      <c r="G1453" s="318">
        <f>_xlfn.VAR.S(C1433:C1453)</f>
        <v>3.6180985416508653E-4</v>
      </c>
      <c r="H1453" s="318">
        <f>G1453*(21/(21-1))</f>
        <v>3.7990034687334089E-4</v>
      </c>
      <c r="I1453" s="320">
        <f>(SUM(C1390:C1410)*1+SUM(C1411:C1431)*2+SUM(C1432:C1452)*3)/6</f>
        <v>-6.7799839312830713E-3</v>
      </c>
      <c r="J1453" s="318">
        <f>IF(C1453*O1453&lt;&gt;0,C1453,0)</f>
        <v>0</v>
      </c>
      <c r="K1453" s="318" t="str">
        <f>IF(C1453*O1453=0,"",C1453)</f>
        <v/>
      </c>
      <c r="O1453" s="318">
        <f>IF(ISBLANK(L1453),0,1)</f>
        <v>0</v>
      </c>
      <c r="P1453" s="318">
        <f>IF(ISBLANK(M1453),0,1)</f>
        <v>0</v>
      </c>
      <c r="Q1453" s="318">
        <f>O1453+P1453</f>
        <v>0</v>
      </c>
      <c r="R1453" s="318">
        <f>SUM(Q1328:Q1453)</f>
        <v>22</v>
      </c>
      <c r="S1453" s="318">
        <f>R1453/$X$2</f>
        <v>0.95652173913043481</v>
      </c>
      <c r="T1453" s="318">
        <f>IF(S1453&gt;=$X$3,1,0)</f>
        <v>1</v>
      </c>
      <c r="U1453" s="318">
        <f>O1453*T1453+P1453*T1453</f>
        <v>0</v>
      </c>
    </row>
    <row r="1454" spans="1:21" s="318" customFormat="1" x14ac:dyDescent="0.2">
      <c r="A1454" s="322">
        <v>38670</v>
      </c>
      <c r="B1454" s="321">
        <v>307.14001500000001</v>
      </c>
      <c r="C1454" s="320">
        <f>LN(B1454/B1453)</f>
        <v>8.1073046972641553E-3</v>
      </c>
      <c r="D1454" s="320">
        <f>AVERAGE(C1434:C1454)</f>
        <v>2.1826192587071146E-3</v>
      </c>
      <c r="E1454" s="318">
        <f>_xlfn.STDEV.S(C1434:C1454)</f>
        <v>1.8727919331377092E-2</v>
      </c>
      <c r="F1454" s="318">
        <f>E1454*(21/(21-1.5))</f>
        <v>2.0168528510713789E-2</v>
      </c>
      <c r="G1454" s="318">
        <f>_xlfn.VAR.S(C1434:C1454)</f>
        <v>3.5073496248256783E-4</v>
      </c>
      <c r="H1454" s="318">
        <f>G1454*(21/(21-1))</f>
        <v>3.6827171060669625E-4</v>
      </c>
      <c r="I1454" s="320">
        <f>(SUM(C1391:C1411)*1+SUM(C1412:C1432)*2+SUM(C1433:C1453)*3)/6</f>
        <v>-1.3771225415926587E-3</v>
      </c>
      <c r="J1454" s="318">
        <f>IF(C1454*O1454&lt;&gt;0,C1454,0)</f>
        <v>8.1073046972641553E-3</v>
      </c>
      <c r="K1454" s="318">
        <f>IF(C1454*O1454=0,"",C1454)</f>
        <v>8.1073046972641553E-3</v>
      </c>
      <c r="L1454" s="326" t="s">
        <v>150</v>
      </c>
      <c r="M1454" s="326"/>
      <c r="O1454" s="318">
        <f>IF(ISBLANK(L1454),0,1)</f>
        <v>1</v>
      </c>
      <c r="P1454" s="318">
        <f>IF(ISBLANK(M1454),0,1)</f>
        <v>0</v>
      </c>
      <c r="Q1454" s="318">
        <f>O1454+P1454</f>
        <v>1</v>
      </c>
      <c r="R1454" s="318">
        <f>SUM(Q1329:Q1454)</f>
        <v>23</v>
      </c>
      <c r="S1454" s="318">
        <f>R1454/$X$2</f>
        <v>1</v>
      </c>
      <c r="T1454" s="318">
        <f>IF(S1454&gt;=$X$3,1,0)</f>
        <v>1</v>
      </c>
      <c r="U1454" s="318">
        <f>O1454*T1454+P1454*T1454</f>
        <v>1</v>
      </c>
    </row>
    <row r="1455" spans="1:21" s="318" customFormat="1" x14ac:dyDescent="0.2">
      <c r="A1455" s="322">
        <v>38671</v>
      </c>
      <c r="B1455" s="321">
        <v>305.77999899999998</v>
      </c>
      <c r="C1455" s="320">
        <f>LN(B1455/B1454)</f>
        <v>-4.4378326730668835E-3</v>
      </c>
      <c r="D1455" s="320">
        <f>AVERAGE(C1435:C1455)</f>
        <v>1.3440526726963243E-3</v>
      </c>
      <c r="E1455" s="318">
        <f>_xlfn.STDEV.S(C1435:C1455)</f>
        <v>1.8605099609398316E-2</v>
      </c>
      <c r="F1455" s="318">
        <f>E1455*(21/(21-1.5))</f>
        <v>2.0036261117813571E-2</v>
      </c>
      <c r="G1455" s="318">
        <f>_xlfn.VAR.S(C1435:C1455)</f>
        <v>3.4614973147563334E-4</v>
      </c>
      <c r="H1455" s="318">
        <f>G1455*(21/(21-1))</f>
        <v>3.6345721804941503E-4</v>
      </c>
      <c r="I1455" s="320">
        <f>(SUM(C1392:C1412)*1+SUM(C1413:C1433)*2+SUM(C1434:C1454)*3)/6</f>
        <v>6.062521528544214E-3</v>
      </c>
      <c r="J1455" s="318">
        <f>IF(C1455*O1455&lt;&gt;0,C1455,0)</f>
        <v>0</v>
      </c>
      <c r="K1455" s="318" t="str">
        <f>IF(C1455*O1455=0,"",C1455)</f>
        <v/>
      </c>
      <c r="O1455" s="318">
        <f>IF(ISBLANK(L1455),0,1)</f>
        <v>0</v>
      </c>
      <c r="P1455" s="318">
        <f>IF(ISBLANK(M1455),0,1)</f>
        <v>0</v>
      </c>
      <c r="Q1455" s="318">
        <f>O1455+P1455</f>
        <v>0</v>
      </c>
      <c r="R1455" s="318">
        <f>SUM(Q1330:Q1455)</f>
        <v>22</v>
      </c>
      <c r="S1455" s="318">
        <f>R1455/$X$2</f>
        <v>0.95652173913043481</v>
      </c>
      <c r="T1455" s="318">
        <f>IF(S1455&gt;=$X$3,1,0)</f>
        <v>1</v>
      </c>
      <c r="U1455" s="318">
        <f>O1455*T1455+P1455*T1455</f>
        <v>0</v>
      </c>
    </row>
    <row r="1456" spans="1:21" s="318" customFormat="1" x14ac:dyDescent="0.2">
      <c r="A1456" s="322">
        <v>38672</v>
      </c>
      <c r="B1456" s="321">
        <v>301.60998499999999</v>
      </c>
      <c r="C1456" s="320">
        <f>LN(B1456/B1455)</f>
        <v>-1.3731143512432556E-2</v>
      </c>
      <c r="D1456" s="320">
        <f>AVERAGE(C1436:C1456)</f>
        <v>2.1541542643378547E-3</v>
      </c>
      <c r="E1456" s="318">
        <f>_xlfn.STDEV.S(C1436:C1456)</f>
        <v>1.7474092096147986E-2</v>
      </c>
      <c r="F1456" s="318">
        <f>E1456*(21/(21-1.5))</f>
        <v>1.8818253026620907E-2</v>
      </c>
      <c r="G1456" s="318">
        <f>_xlfn.VAR.S(C1436:C1456)</f>
        <v>3.0534389458466147E-4</v>
      </c>
      <c r="H1456" s="318">
        <f>G1456*(21/(21-1))</f>
        <v>3.2061108931389455E-4</v>
      </c>
      <c r="I1456" s="320">
        <f>(SUM(C1393:C1413)*1+SUM(C1414:C1434)*2+SUM(C1435:C1455)*3)/6</f>
        <v>-2.2332653690226279E-3</v>
      </c>
      <c r="J1456" s="318">
        <f>IF(C1456*O1456&lt;&gt;0,C1456,0)</f>
        <v>0</v>
      </c>
      <c r="K1456" s="318" t="str">
        <f>IF(C1456*O1456=0,"",C1456)</f>
        <v/>
      </c>
      <c r="O1456" s="318">
        <f>IF(ISBLANK(L1456),0,1)</f>
        <v>0</v>
      </c>
      <c r="P1456" s="318">
        <f>IF(ISBLANK(M1456),0,1)</f>
        <v>0</v>
      </c>
      <c r="Q1456" s="318">
        <f>O1456+P1456</f>
        <v>0</v>
      </c>
      <c r="R1456" s="318">
        <f>SUM(Q1331:Q1456)</f>
        <v>22</v>
      </c>
      <c r="S1456" s="318">
        <f>R1456/$X$2</f>
        <v>0.95652173913043481</v>
      </c>
      <c r="T1456" s="318">
        <f>IF(S1456&gt;=$X$3,1,0)</f>
        <v>1</v>
      </c>
      <c r="U1456" s="318">
        <f>O1456*T1456+P1456*T1456</f>
        <v>0</v>
      </c>
    </row>
    <row r="1457" spans="1:21" s="318" customFormat="1" x14ac:dyDescent="0.2">
      <c r="A1457" s="322">
        <v>38673</v>
      </c>
      <c r="B1457" s="321">
        <v>307.459991</v>
      </c>
      <c r="C1457" s="320">
        <f>LN(B1457/B1456)</f>
        <v>1.9210225862642552E-2</v>
      </c>
      <c r="D1457" s="320">
        <f>AVERAGE(C1437:C1457)</f>
        <v>4.6629538808414285E-3</v>
      </c>
      <c r="E1457" s="318">
        <f>_xlfn.STDEV.S(C1437:C1457)</f>
        <v>1.5805388591511021E-2</v>
      </c>
      <c r="F1457" s="318">
        <f>E1457*(21/(21-1.5))</f>
        <v>1.7021187713934946E-2</v>
      </c>
      <c r="G1457" s="318">
        <f>_xlfn.VAR.S(C1437:C1457)</f>
        <v>2.4981030852866675E-4</v>
      </c>
      <c r="H1457" s="318">
        <f>G1457*(21/(21-1))</f>
        <v>2.6230082395510009E-4</v>
      </c>
      <c r="I1457" s="320">
        <f>(SUM(C1394:C1414)*1+SUM(C1415:C1435)*2+SUM(C1436:C1456)*3)/6</f>
        <v>-4.4387820155640479E-3</v>
      </c>
      <c r="J1457" s="318">
        <f>IF(C1457*O1457&lt;&gt;0,C1457,0)</f>
        <v>1.9210225862642552E-2</v>
      </c>
      <c r="K1457" s="318">
        <f>IF(C1457*O1457=0,"",C1457)</f>
        <v>1.9210225862642552E-2</v>
      </c>
      <c r="L1457" s="326" t="s">
        <v>149</v>
      </c>
      <c r="M1457" s="326"/>
      <c r="O1457" s="318">
        <f>IF(ISBLANK(L1457),0,1)</f>
        <v>1</v>
      </c>
      <c r="P1457" s="318">
        <f>IF(ISBLANK(M1457),0,1)</f>
        <v>0</v>
      </c>
      <c r="Q1457" s="318">
        <f>O1457+P1457</f>
        <v>1</v>
      </c>
      <c r="R1457" s="318">
        <f>SUM(Q1332:Q1457)</f>
        <v>23</v>
      </c>
      <c r="S1457" s="318">
        <f>R1457/$X$2</f>
        <v>1</v>
      </c>
      <c r="T1457" s="318">
        <f>IF(S1457&gt;=$X$3,1,0)</f>
        <v>1</v>
      </c>
      <c r="U1457" s="318">
        <f>O1457*T1457+P1457*T1457</f>
        <v>1</v>
      </c>
    </row>
    <row r="1458" spans="1:21" s="318" customFormat="1" x14ac:dyDescent="0.2">
      <c r="A1458" s="322">
        <v>38674</v>
      </c>
      <c r="B1458" s="321">
        <v>308</v>
      </c>
      <c r="C1458" s="320">
        <f>LN(B1458/B1457)</f>
        <v>1.7548147612220339E-3</v>
      </c>
      <c r="D1458" s="320">
        <f>AVERAGE(C1438:C1458)</f>
        <v>3.322938787883381E-3</v>
      </c>
      <c r="E1458" s="318">
        <f>_xlfn.STDEV.S(C1438:C1458)</f>
        <v>1.4714435422579166E-2</v>
      </c>
      <c r="F1458" s="318">
        <f>E1458*(21/(21-1.5))</f>
        <v>1.5846315070469869E-2</v>
      </c>
      <c r="G1458" s="318">
        <f>_xlfn.VAR.S(C1438:C1458)</f>
        <v>2.165146098052525E-4</v>
      </c>
      <c r="H1458" s="318">
        <f>G1458*(21/(21-1))</f>
        <v>2.2734034029551513E-4</v>
      </c>
      <c r="I1458" s="320">
        <f>(SUM(C1395:C1415)*1+SUM(C1416:C1436)*2+SUM(C1437:C1457)*3)/6</f>
        <v>8.9030155260122566E-3</v>
      </c>
      <c r="J1458" s="318">
        <f>IF(C1458*O1458&lt;&gt;0,C1458,0)</f>
        <v>0</v>
      </c>
      <c r="K1458" s="318" t="str">
        <f>IF(C1458*O1458=0,"",C1458)</f>
        <v/>
      </c>
      <c r="O1458" s="318">
        <f>IF(ISBLANK(L1458),0,1)</f>
        <v>0</v>
      </c>
      <c r="P1458" s="318">
        <f>IF(ISBLANK(M1458),0,1)</f>
        <v>0</v>
      </c>
      <c r="Q1458" s="318">
        <f>O1458+P1458</f>
        <v>0</v>
      </c>
      <c r="R1458" s="318">
        <f>SUM(Q1333:Q1458)</f>
        <v>23</v>
      </c>
      <c r="S1458" s="318">
        <f>R1458/$X$2</f>
        <v>1</v>
      </c>
      <c r="T1458" s="318">
        <f>IF(S1458&gt;=$X$3,1,0)</f>
        <v>1</v>
      </c>
      <c r="U1458" s="318">
        <f>O1458*T1458+P1458*T1458</f>
        <v>0</v>
      </c>
    </row>
    <row r="1459" spans="1:21" s="318" customFormat="1" x14ac:dyDescent="0.2">
      <c r="A1459" s="322">
        <v>38677</v>
      </c>
      <c r="B1459" s="321">
        <v>309.26998900000001</v>
      </c>
      <c r="C1459" s="320">
        <f>LN(B1459/B1458)</f>
        <v>4.114863235200876E-3</v>
      </c>
      <c r="D1459" s="320">
        <f>AVERAGE(C1439:C1459)</f>
        <v>3.9886943598653902E-3</v>
      </c>
      <c r="E1459" s="318">
        <f>_xlfn.STDEV.S(C1439:C1459)</f>
        <v>1.4400804308018102E-2</v>
      </c>
      <c r="F1459" s="318">
        <f>E1459*(21/(21-1.5))</f>
        <v>1.5508558485557955E-2</v>
      </c>
      <c r="G1459" s="318">
        <f>_xlfn.VAR.S(C1439:C1459)</f>
        <v>2.0738316471783275E-4</v>
      </c>
      <c r="H1459" s="318">
        <f>G1459*(21/(21-1))</f>
        <v>2.177523229537244E-4</v>
      </c>
      <c r="I1459" s="320">
        <f>(SUM(C1396:C1416)*1+SUM(C1417:C1437)*2+SUM(C1438:C1458)*3)/6</f>
        <v>2.0437304665289944E-3</v>
      </c>
      <c r="J1459" s="318">
        <f>IF(C1459*O1459&lt;&gt;0,C1459,0)</f>
        <v>0</v>
      </c>
      <c r="K1459" s="318" t="str">
        <f>IF(C1459*O1459=0,"",C1459)</f>
        <v/>
      </c>
      <c r="O1459" s="318">
        <f>IF(ISBLANK(L1459),0,1)</f>
        <v>0</v>
      </c>
      <c r="P1459" s="318">
        <f>IF(ISBLANK(M1459),0,1)</f>
        <v>0</v>
      </c>
      <c r="Q1459" s="318">
        <f>O1459+P1459</f>
        <v>0</v>
      </c>
      <c r="R1459" s="318">
        <f>SUM(Q1334:Q1459)</f>
        <v>23</v>
      </c>
      <c r="S1459" s="318">
        <f>R1459/$X$2</f>
        <v>1</v>
      </c>
      <c r="T1459" s="318">
        <f>IF(S1459&gt;=$X$3,1,0)</f>
        <v>1</v>
      </c>
      <c r="U1459" s="318">
        <f>O1459*T1459+P1459*T1459</f>
        <v>0</v>
      </c>
    </row>
    <row r="1460" spans="1:21" s="318" customFormat="1" x14ac:dyDescent="0.2">
      <c r="A1460" s="322">
        <v>38678</v>
      </c>
      <c r="B1460" s="321">
        <v>313.70001200000002</v>
      </c>
      <c r="C1460" s="320">
        <f>LN(B1460/B1459)</f>
        <v>1.4222507240964379E-2</v>
      </c>
      <c r="D1460" s="320">
        <f>AVERAGE(C1440:C1460)</f>
        <v>3.3857754435180809E-3</v>
      </c>
      <c r="E1460" s="318">
        <f>_xlfn.STDEV.S(C1440:C1460)</f>
        <v>1.3639234614193836E-2</v>
      </c>
      <c r="F1460" s="318">
        <f>E1460*(21/(21-1.5))</f>
        <v>1.4688406507593363E-2</v>
      </c>
      <c r="G1460" s="318">
        <f>_xlfn.VAR.S(C1440:C1460)</f>
        <v>1.860287208610233E-4</v>
      </c>
      <c r="H1460" s="318">
        <f>G1460*(21/(21-1))</f>
        <v>1.9533015690407447E-4</v>
      </c>
      <c r="I1460" s="320">
        <f>(SUM(C1397:C1417)*1+SUM(C1418:C1438)*2+SUM(C1439:C1459)*3)/6</f>
        <v>4.5499305476610213E-3</v>
      </c>
      <c r="J1460" s="318">
        <f>IF(C1460*O1460&lt;&gt;0,C1460,0)</f>
        <v>0</v>
      </c>
      <c r="K1460" s="318" t="str">
        <f>IF(C1460*O1460=0,"",C1460)</f>
        <v/>
      </c>
      <c r="O1460" s="318">
        <f>IF(ISBLANK(L1460),0,1)</f>
        <v>0</v>
      </c>
      <c r="P1460" s="318">
        <f>IF(ISBLANK(M1460),0,1)</f>
        <v>0</v>
      </c>
      <c r="Q1460" s="318">
        <f>O1460+P1460</f>
        <v>0</v>
      </c>
      <c r="R1460" s="318">
        <f>SUM(Q1335:Q1460)</f>
        <v>23</v>
      </c>
      <c r="S1460" s="318">
        <f>R1460/$X$2</f>
        <v>1</v>
      </c>
      <c r="T1460" s="318">
        <f>IF(S1460&gt;=$X$3,1,0)</f>
        <v>1</v>
      </c>
      <c r="U1460" s="318">
        <f>O1460*T1460+P1460*T1460</f>
        <v>0</v>
      </c>
    </row>
    <row r="1461" spans="1:21" s="318" customFormat="1" x14ac:dyDescent="0.2">
      <c r="A1461" s="322">
        <v>38679</v>
      </c>
      <c r="B1461" s="321">
        <v>312.83999599999999</v>
      </c>
      <c r="C1461" s="320">
        <f>LN(B1461/B1460)</f>
        <v>-2.7452885024180289E-3</v>
      </c>
      <c r="D1461" s="320">
        <f>AVERAGE(C1441:C1461)</f>
        <v>2.9658161559899627E-3</v>
      </c>
      <c r="E1461" s="318">
        <f>_xlfn.STDEV.S(C1441:C1461)</f>
        <v>1.3688014648780921E-2</v>
      </c>
      <c r="F1461" s="318">
        <f>E1461*(21/(21-1.5))</f>
        <v>1.4740938852533299E-2</v>
      </c>
      <c r="G1461" s="318">
        <f>_xlfn.VAR.S(C1441:C1461)</f>
        <v>1.8736174502524108E-4</v>
      </c>
      <c r="H1461" s="318">
        <f>G1461*(21/(21-1))</f>
        <v>1.9672983227650315E-4</v>
      </c>
      <c r="I1461" s="320">
        <f>(SUM(C1398:C1418)*1+SUM(C1419:C1439)*2+SUM(C1440:C1460)*3)/6</f>
        <v>6.7575126733483704E-3</v>
      </c>
      <c r="J1461" s="318">
        <f>IF(C1461*O1461&lt;&gt;0,C1461,0)</f>
        <v>0</v>
      </c>
      <c r="K1461" s="318" t="str">
        <f>IF(C1461*O1461=0,"",C1461)</f>
        <v/>
      </c>
      <c r="O1461" s="318">
        <f>IF(ISBLANK(L1461),0,1)</f>
        <v>0</v>
      </c>
      <c r="P1461" s="318">
        <f>IF(ISBLANK(M1461),0,1)</f>
        <v>0</v>
      </c>
      <c r="Q1461" s="318">
        <f>O1461+P1461</f>
        <v>0</v>
      </c>
      <c r="R1461" s="318">
        <f>SUM(Q1336:Q1461)</f>
        <v>21</v>
      </c>
      <c r="S1461" s="318">
        <f>R1461/$X$2</f>
        <v>0.91304347826086951</v>
      </c>
      <c r="T1461" s="318">
        <f>IF(S1461&gt;=$X$3,1,0)</f>
        <v>1</v>
      </c>
      <c r="U1461" s="318">
        <f>O1461*T1461+P1461*T1461</f>
        <v>0</v>
      </c>
    </row>
    <row r="1462" spans="1:21" s="318" customFormat="1" x14ac:dyDescent="0.2">
      <c r="A1462" s="322">
        <v>38680</v>
      </c>
      <c r="B1462" s="321">
        <v>311.07998700000002</v>
      </c>
      <c r="C1462" s="320">
        <f>LN(B1462/B1461)</f>
        <v>-5.6417929104733266E-3</v>
      </c>
      <c r="D1462" s="320">
        <f>AVERAGE(C1442:C1462)</f>
        <v>1.9705068293833184E-3</v>
      </c>
      <c r="E1462" s="318">
        <f>_xlfn.STDEV.S(C1442:C1462)</f>
        <v>1.3508113724936478E-2</v>
      </c>
      <c r="F1462" s="318">
        <f>E1462*(21/(21-1.5))</f>
        <v>1.4547199396085437E-2</v>
      </c>
      <c r="G1462" s="318">
        <f>_xlfn.VAR.S(C1442:C1462)</f>
        <v>1.8246913640581724E-4</v>
      </c>
      <c r="H1462" s="318">
        <f>G1462*(21/(21-1))</f>
        <v>1.9159259322610811E-4</v>
      </c>
      <c r="I1462" s="320">
        <f>(SUM(C1399:C1419)*1+SUM(C1420:C1440)*2+SUM(C1441:C1461)*3)/6</f>
        <v>6.2631724899651535E-3</v>
      </c>
      <c r="J1462" s="318">
        <f>IF(C1462*O1462&lt;&gt;0,C1462,0)</f>
        <v>0</v>
      </c>
      <c r="K1462" s="318" t="str">
        <f>IF(C1462*O1462=0,"",C1462)</f>
        <v/>
      </c>
      <c r="O1462" s="318">
        <f>IF(ISBLANK(L1462),0,1)</f>
        <v>0</v>
      </c>
      <c r="P1462" s="318">
        <f>IF(ISBLANK(M1462),0,1)</f>
        <v>0</v>
      </c>
      <c r="Q1462" s="318">
        <f>O1462+P1462</f>
        <v>0</v>
      </c>
      <c r="R1462" s="318">
        <f>SUM(Q1337:Q1462)</f>
        <v>21</v>
      </c>
      <c r="S1462" s="318">
        <f>R1462/$X$2</f>
        <v>0.91304347826086951</v>
      </c>
      <c r="T1462" s="318">
        <f>IF(S1462&gt;=$X$3,1,0)</f>
        <v>1</v>
      </c>
      <c r="U1462" s="318">
        <f>O1462*T1462+P1462*T1462</f>
        <v>0</v>
      </c>
    </row>
    <row r="1463" spans="1:21" s="318" customFormat="1" x14ac:dyDescent="0.2">
      <c r="A1463" s="322">
        <v>38681</v>
      </c>
      <c r="B1463" s="321">
        <v>314.66000400000001</v>
      </c>
      <c r="C1463" s="320">
        <f>LN(B1463/B1462)</f>
        <v>1.1442631487562445E-2</v>
      </c>
      <c r="D1463" s="320">
        <f>AVERAGE(C1443:C1463)</f>
        <v>3.1013180553322835E-3</v>
      </c>
      <c r="E1463" s="318">
        <f>_xlfn.STDEV.S(C1443:C1463)</f>
        <v>1.324476759425861E-2</v>
      </c>
      <c r="F1463" s="318">
        <f>E1463*(21/(21-1.5))</f>
        <v>1.4263595870740041E-2</v>
      </c>
      <c r="G1463" s="318">
        <f>_xlfn.VAR.S(C1443:C1463)</f>
        <v>1.75423868625923E-4</v>
      </c>
      <c r="H1463" s="318">
        <f>G1463*(21/(21-1))</f>
        <v>1.8419506205721915E-4</v>
      </c>
      <c r="I1463" s="320">
        <f>(SUM(C1400:C1420)*1+SUM(C1421:C1441)*2+SUM(C1442:C1462)*3)/6</f>
        <v>3.3292593985406759E-3</v>
      </c>
      <c r="J1463" s="318">
        <f>IF(C1463*O1463&lt;&gt;0,C1463,0)</f>
        <v>0</v>
      </c>
      <c r="K1463" s="318" t="str">
        <f>IF(C1463*O1463=0,"",C1463)</f>
        <v/>
      </c>
      <c r="O1463" s="318">
        <f>IF(ISBLANK(L1463),0,1)</f>
        <v>0</v>
      </c>
      <c r="P1463" s="318">
        <f>IF(ISBLANK(M1463),0,1)</f>
        <v>0</v>
      </c>
      <c r="Q1463" s="318">
        <f>O1463+P1463</f>
        <v>0</v>
      </c>
      <c r="R1463" s="318">
        <f>SUM(Q1338:Q1463)</f>
        <v>20</v>
      </c>
      <c r="S1463" s="318">
        <f>R1463/$X$2</f>
        <v>0.86956521739130432</v>
      </c>
      <c r="T1463" s="318">
        <f>IF(S1463&gt;=$X$3,1,0)</f>
        <v>1</v>
      </c>
      <c r="U1463" s="318">
        <f>O1463*T1463+P1463*T1463</f>
        <v>0</v>
      </c>
    </row>
    <row r="1464" spans="1:21" s="318" customFormat="1" x14ac:dyDescent="0.2">
      <c r="A1464" s="322">
        <v>38686</v>
      </c>
      <c r="B1464" s="321">
        <v>314.66000400000001</v>
      </c>
      <c r="C1464" s="320">
        <f>LN(B1464/B1463)</f>
        <v>0</v>
      </c>
      <c r="D1464" s="320">
        <f>AVERAGE(C1444:C1464)</f>
        <v>3.5035813688553546E-3</v>
      </c>
      <c r="E1464" s="318">
        <f>_xlfn.STDEV.S(C1444:C1464)</f>
        <v>1.3002541161559729E-2</v>
      </c>
      <c r="F1464" s="318">
        <f>E1464*(21/(21-1.5))</f>
        <v>1.4002736635525861E-2</v>
      </c>
      <c r="G1464" s="318">
        <f>_xlfn.VAR.S(C1444:C1464)</f>
        <v>1.6906607665805501E-4</v>
      </c>
      <c r="H1464" s="318">
        <f>G1464*(21/(21-1))</f>
        <v>1.7751938049095776E-4</v>
      </c>
      <c r="I1464" s="320">
        <f>(SUM(C1401:C1421)*1+SUM(C1422:C1442)*2+SUM(C1443:C1463)*3)/6</f>
        <v>1.2181453979324639E-2</v>
      </c>
      <c r="J1464" s="318">
        <f>IF(C1464*O1464&lt;&gt;0,C1464,0)</f>
        <v>0</v>
      </c>
      <c r="K1464" s="318" t="str">
        <f>IF(C1464*O1464=0,"",C1464)</f>
        <v/>
      </c>
      <c r="O1464" s="318">
        <f>IF(ISBLANK(L1464),0,1)</f>
        <v>0</v>
      </c>
      <c r="P1464" s="318">
        <f>IF(ISBLANK(M1464),0,1)</f>
        <v>0</v>
      </c>
      <c r="Q1464" s="318">
        <f>O1464+P1464</f>
        <v>0</v>
      </c>
      <c r="R1464" s="318">
        <f>SUM(Q1339:Q1464)</f>
        <v>19</v>
      </c>
      <c r="S1464" s="318">
        <f>R1464/$X$2</f>
        <v>0.82608695652173914</v>
      </c>
      <c r="T1464" s="318">
        <f>IF(S1464&gt;=$X$3,1,0)</f>
        <v>1</v>
      </c>
      <c r="U1464" s="318">
        <f>O1464*T1464+P1464*T1464</f>
        <v>0</v>
      </c>
    </row>
    <row r="1465" spans="1:21" s="318" customFormat="1" x14ac:dyDescent="0.2">
      <c r="A1465" s="322">
        <v>38687</v>
      </c>
      <c r="B1465" s="321">
        <v>319.64001500000001</v>
      </c>
      <c r="C1465" s="320">
        <f>LN(B1465/B1464)</f>
        <v>1.570270590964376E-2</v>
      </c>
      <c r="D1465" s="320">
        <f>AVERAGE(C1445:C1465)</f>
        <v>2.668579863790111E-3</v>
      </c>
      <c r="E1465" s="318">
        <f>_xlfn.STDEV.S(C1445:C1465)</f>
        <v>1.147034950024731E-2</v>
      </c>
      <c r="F1465" s="318">
        <f>E1465*(21/(21-1.5))</f>
        <v>1.235268407718941E-2</v>
      </c>
      <c r="G1465" s="318">
        <f>_xlfn.VAR.S(C1445:C1465)</f>
        <v>1.3156891765782371E-4</v>
      </c>
      <c r="H1465" s="318">
        <f>G1465*(21/(21-1))</f>
        <v>1.381473635407149E-4</v>
      </c>
      <c r="I1465" s="320">
        <f>(SUM(C1402:C1422)*1+SUM(C1423:C1443)*2+SUM(C1444:C1464)*3)/6</f>
        <v>1.0450452075626884E-2</v>
      </c>
      <c r="J1465" s="318">
        <f>IF(C1465*O1465&lt;&gt;0,C1465,0)</f>
        <v>0</v>
      </c>
      <c r="K1465" s="318" t="str">
        <f>IF(C1465*O1465=0,"",C1465)</f>
        <v/>
      </c>
      <c r="O1465" s="318">
        <f>IF(ISBLANK(L1465),0,1)</f>
        <v>0</v>
      </c>
      <c r="P1465" s="318">
        <f>IF(ISBLANK(M1465),0,1)</f>
        <v>0</v>
      </c>
      <c r="Q1465" s="318">
        <f>O1465+P1465</f>
        <v>0</v>
      </c>
      <c r="R1465" s="318">
        <f>SUM(Q1340:Q1465)</f>
        <v>19</v>
      </c>
      <c r="S1465" s="318">
        <f>R1465/$X$2</f>
        <v>0.82608695652173914</v>
      </c>
      <c r="T1465" s="318">
        <f>IF(S1465&gt;=$X$3,1,0)</f>
        <v>1</v>
      </c>
      <c r="U1465" s="318">
        <f>O1465*T1465+P1465*T1465</f>
        <v>0</v>
      </c>
    </row>
    <row r="1466" spans="1:21" s="318" customFormat="1" x14ac:dyDescent="0.2">
      <c r="A1466" s="322">
        <v>38688</v>
      </c>
      <c r="B1466" s="321">
        <v>324.02999899999998</v>
      </c>
      <c r="C1466" s="320">
        <f>LN(B1466/B1465)</f>
        <v>1.3640691578303618E-2</v>
      </c>
      <c r="D1466" s="320">
        <f>AVERAGE(C1446:C1466)</f>
        <v>3.8393662933234735E-3</v>
      </c>
      <c r="E1466" s="318">
        <f>_xlfn.STDEV.S(C1446:C1466)</f>
        <v>1.1264164534325584E-2</v>
      </c>
      <c r="F1466" s="318">
        <f>E1466*(21/(21-1.5))</f>
        <v>1.2130638729273705E-2</v>
      </c>
      <c r="G1466" s="318">
        <f>_xlfn.VAR.S(C1446:C1466)</f>
        <v>1.2688140265635831E-4</v>
      </c>
      <c r="H1466" s="318">
        <f>G1466*(21/(21-1))</f>
        <v>1.3322547278917624E-4</v>
      </c>
      <c r="I1466" s="320">
        <f>(SUM(C1403:C1423)*1+SUM(C1424:C1444)*2+SUM(C1445:C1465)*3)/6</f>
        <v>1.0876446869838387E-2</v>
      </c>
      <c r="J1466" s="318">
        <f>IF(C1466*O1466&lt;&gt;0,C1466,0)</f>
        <v>0</v>
      </c>
      <c r="K1466" s="318" t="str">
        <f>IF(C1466*O1466=0,"",C1466)</f>
        <v/>
      </c>
      <c r="O1466" s="318">
        <f>IF(ISBLANK(L1466),0,1)</f>
        <v>0</v>
      </c>
      <c r="P1466" s="318">
        <f>IF(ISBLANK(M1466),0,1)</f>
        <v>0</v>
      </c>
      <c r="Q1466" s="318">
        <f>O1466+P1466</f>
        <v>0</v>
      </c>
      <c r="R1466" s="318">
        <f>SUM(Q1341:Q1466)</f>
        <v>19</v>
      </c>
      <c r="S1466" s="318">
        <f>R1466/$X$2</f>
        <v>0.82608695652173914</v>
      </c>
      <c r="T1466" s="318">
        <f>IF(S1466&gt;=$X$3,1,0)</f>
        <v>1</v>
      </c>
      <c r="U1466" s="318">
        <f>O1466*T1466+P1466*T1466</f>
        <v>0</v>
      </c>
    </row>
    <row r="1467" spans="1:21" s="318" customFormat="1" x14ac:dyDescent="0.2">
      <c r="A1467" s="322">
        <v>38691</v>
      </c>
      <c r="B1467" s="321">
        <v>324.66000400000001</v>
      </c>
      <c r="C1467" s="320">
        <f>LN(B1467/B1466)</f>
        <v>1.9423921909220612E-3</v>
      </c>
      <c r="D1467" s="320">
        <f>AVERAGE(C1447:C1467)</f>
        <v>3.6760765076001502E-3</v>
      </c>
      <c r="E1467" s="318">
        <f>_xlfn.STDEV.S(C1447:C1467)</f>
        <v>1.1265698522285608E-2</v>
      </c>
      <c r="F1467" s="318">
        <f>E1467*(21/(21-1.5))</f>
        <v>1.2132290716307578E-2</v>
      </c>
      <c r="G1467" s="318">
        <f>_xlfn.VAR.S(C1447:C1467)</f>
        <v>1.2691596319502812E-4</v>
      </c>
      <c r="H1467" s="318">
        <f>G1467*(21/(21-1))</f>
        <v>1.3326176135477954E-4</v>
      </c>
      <c r="I1467" s="320">
        <f>(SUM(C1404:C1424)*1+SUM(C1425:C1445)*2+SUM(C1446:C1466)*3)/6</f>
        <v>1.5940756178414204E-2</v>
      </c>
      <c r="J1467" s="318">
        <f>IF(C1467*O1467&lt;&gt;0,C1467,0)</f>
        <v>0</v>
      </c>
      <c r="K1467" s="318" t="str">
        <f>IF(C1467*O1467=0,"",C1467)</f>
        <v/>
      </c>
      <c r="O1467" s="318">
        <f>IF(ISBLANK(L1467),0,1)</f>
        <v>0</v>
      </c>
      <c r="P1467" s="318">
        <f>IF(ISBLANK(M1467),0,1)</f>
        <v>0</v>
      </c>
      <c r="Q1467" s="318">
        <f>O1467+P1467</f>
        <v>0</v>
      </c>
      <c r="R1467" s="318">
        <f>SUM(Q1342:Q1467)</f>
        <v>19</v>
      </c>
      <c r="S1467" s="318">
        <f>R1467/$X$2</f>
        <v>0.82608695652173914</v>
      </c>
      <c r="T1467" s="318">
        <f>IF(S1467&gt;=$X$3,1,0)</f>
        <v>1</v>
      </c>
      <c r="U1467" s="318">
        <f>O1467*T1467+P1467*T1467</f>
        <v>0</v>
      </c>
    </row>
    <row r="1468" spans="1:21" s="318" customFormat="1" x14ac:dyDescent="0.2">
      <c r="A1468" s="322">
        <v>38692</v>
      </c>
      <c r="B1468" s="321">
        <v>325.60998499999999</v>
      </c>
      <c r="C1468" s="320">
        <f>LN(B1468/B1467)</f>
        <v>2.9218069168148548E-3</v>
      </c>
      <c r="D1468" s="320">
        <f>AVERAGE(C1448:C1468)</f>
        <v>2.2029095241563696E-3</v>
      </c>
      <c r="E1468" s="318">
        <f>_xlfn.STDEV.S(C1448:C1468)</f>
        <v>8.8947909258571614E-3</v>
      </c>
      <c r="F1468" s="318">
        <f>E1468*(21/(21-1.5))</f>
        <v>9.5790056124615587E-3</v>
      </c>
      <c r="G1468" s="318">
        <f>_xlfn.VAR.S(C1448:C1468)</f>
        <v>7.9117305614710888E-5</v>
      </c>
      <c r="H1468" s="318">
        <f>G1468*(21/(21-1))</f>
        <v>8.3073170895446431E-5</v>
      </c>
      <c r="I1468" s="320">
        <f>(SUM(C1405:C1425)*1+SUM(C1426:C1446)*2+SUM(C1447:C1467)*3)/6</f>
        <v>1.8386742937736348E-2</v>
      </c>
      <c r="J1468" s="318">
        <f>IF(C1468*O1468&lt;&gt;0,C1468,0)</f>
        <v>0</v>
      </c>
      <c r="K1468" s="318" t="str">
        <f>IF(C1468*O1468=0,"",C1468)</f>
        <v/>
      </c>
      <c r="O1468" s="318">
        <f>IF(ISBLANK(L1468),0,1)</f>
        <v>0</v>
      </c>
      <c r="P1468" s="318">
        <f>IF(ISBLANK(M1468),0,1)</f>
        <v>0</v>
      </c>
      <c r="Q1468" s="318">
        <f>O1468+P1468</f>
        <v>0</v>
      </c>
      <c r="R1468" s="318">
        <f>SUM(Q1343:Q1468)</f>
        <v>19</v>
      </c>
      <c r="S1468" s="318">
        <f>R1468/$X$2</f>
        <v>0.82608695652173914</v>
      </c>
      <c r="T1468" s="318">
        <f>IF(S1468&gt;=$X$3,1,0)</f>
        <v>1</v>
      </c>
      <c r="U1468" s="318">
        <f>O1468*T1468+P1468*T1468</f>
        <v>0</v>
      </c>
    </row>
    <row r="1469" spans="1:21" s="318" customFormat="1" x14ac:dyDescent="0.2">
      <c r="A1469" s="322">
        <v>38693</v>
      </c>
      <c r="B1469" s="321">
        <v>329.82998700000002</v>
      </c>
      <c r="C1469" s="320">
        <f>LN(B1469/B1468)</f>
        <v>1.2877030674904782E-2</v>
      </c>
      <c r="D1469" s="320">
        <f>AVERAGE(C1449:C1469)</f>
        <v>2.8866152486203677E-3</v>
      </c>
      <c r="E1469" s="318">
        <f>_xlfn.STDEV.S(C1449:C1469)</f>
        <v>9.1457553323314855E-3</v>
      </c>
      <c r="F1469" s="318">
        <f>E1469*(21/(21-1.5))</f>
        <v>9.8492749732800606E-3</v>
      </c>
      <c r="G1469" s="318">
        <f>_xlfn.VAR.S(C1449:C1469)</f>
        <v>8.3644840598869809E-5</v>
      </c>
      <c r="H1469" s="318">
        <f>G1469*(21/(21-1))</f>
        <v>8.7827082628813308E-5</v>
      </c>
      <c r="I1469" s="320">
        <f>(SUM(C1406:C1426)*1+SUM(C1427:C1447)*2+SUM(C1448:C1468)*3)/6</f>
        <v>1.6893308133351655E-2</v>
      </c>
      <c r="J1469" s="318">
        <f>IF(C1469*O1469&lt;&gt;0,C1469,0)</f>
        <v>0</v>
      </c>
      <c r="K1469" s="318" t="str">
        <f>IF(C1469*O1469=0,"",C1469)</f>
        <v/>
      </c>
      <c r="O1469" s="318">
        <f>IF(ISBLANK(L1469),0,1)</f>
        <v>0</v>
      </c>
      <c r="P1469" s="318">
        <f>IF(ISBLANK(M1469),0,1)</f>
        <v>0</v>
      </c>
      <c r="Q1469" s="318">
        <f>O1469+P1469</f>
        <v>0</v>
      </c>
      <c r="R1469" s="318">
        <f>SUM(Q1344:Q1469)</f>
        <v>19</v>
      </c>
      <c r="S1469" s="318">
        <f>R1469/$X$2</f>
        <v>0.82608695652173914</v>
      </c>
      <c r="T1469" s="318">
        <f>IF(S1469&gt;=$X$3,1,0)</f>
        <v>1</v>
      </c>
      <c r="U1469" s="318">
        <f>O1469*T1469+P1469*T1469</f>
        <v>0</v>
      </c>
    </row>
    <row r="1470" spans="1:21" s="318" customFormat="1" x14ac:dyDescent="0.2">
      <c r="A1470" s="322">
        <v>38694</v>
      </c>
      <c r="B1470" s="321">
        <v>327.67001299999998</v>
      </c>
      <c r="C1470" s="320">
        <f>LN(B1470/B1469)</f>
        <v>-6.5702867536460517E-3</v>
      </c>
      <c r="D1470" s="320">
        <f>AVERAGE(C1450:C1470)</f>
        <v>2.6090359340093573E-3</v>
      </c>
      <c r="E1470" s="318">
        <f>_xlfn.STDEV.S(C1450:C1470)</f>
        <v>9.3475966973046182E-3</v>
      </c>
      <c r="F1470" s="318">
        <f>E1470*(21/(21-1.5))</f>
        <v>1.006664259709728E-2</v>
      </c>
      <c r="G1470" s="318">
        <f>_xlfn.VAR.S(C1450:C1470)</f>
        <v>8.7377564015460191E-5</v>
      </c>
      <c r="H1470" s="318">
        <f>G1470*(21/(21-1))</f>
        <v>9.1746442216233208E-5</v>
      </c>
      <c r="I1470" s="320">
        <f>(SUM(C1407:C1427)*1+SUM(C1428:C1448)*2+SUM(C1449:C1469)*3)/6</f>
        <v>3.0390536335580892E-2</v>
      </c>
      <c r="J1470" s="318">
        <f>IF(C1470*O1470&lt;&gt;0,C1470,0)</f>
        <v>0</v>
      </c>
      <c r="K1470" s="318" t="str">
        <f>IF(C1470*O1470=0,"",C1470)</f>
        <v/>
      </c>
      <c r="O1470" s="318">
        <f>IF(ISBLANK(L1470),0,1)</f>
        <v>0</v>
      </c>
      <c r="P1470" s="318">
        <f>IF(ISBLANK(M1470),0,1)</f>
        <v>0</v>
      </c>
      <c r="Q1470" s="318">
        <f>O1470+P1470</f>
        <v>0</v>
      </c>
      <c r="R1470" s="318">
        <f>SUM(Q1345:Q1470)</f>
        <v>17</v>
      </c>
      <c r="S1470" s="318">
        <f>R1470/$X$2</f>
        <v>0.73913043478260865</v>
      </c>
      <c r="T1470" s="318">
        <f>IF(S1470&gt;=$X$3,1,0)</f>
        <v>1</v>
      </c>
      <c r="U1470" s="318">
        <f>O1470*T1470+P1470*T1470</f>
        <v>0</v>
      </c>
    </row>
    <row r="1471" spans="1:21" s="318" customFormat="1" x14ac:dyDescent="0.2">
      <c r="A1471" s="322">
        <v>38695</v>
      </c>
      <c r="B1471" s="321">
        <v>329.75</v>
      </c>
      <c r="C1471" s="320">
        <f>LN(B1471/B1470)</f>
        <v>6.3277475560700146E-3</v>
      </c>
      <c r="D1471" s="320">
        <f>AVERAGE(C1451:C1471)</f>
        <v>3.3591826282179456E-3</v>
      </c>
      <c r="E1471" s="318">
        <f>_xlfn.STDEV.S(C1451:C1471)</f>
        <v>8.9575022716741406E-3</v>
      </c>
      <c r="F1471" s="318">
        <f>E1471*(21/(21-1.5))</f>
        <v>9.6465409079567657E-3</v>
      </c>
      <c r="G1471" s="318">
        <f>_xlfn.VAR.S(C1451:C1471)</f>
        <v>8.0236846947047375E-5</v>
      </c>
      <c r="H1471" s="318">
        <f>G1471*(21/(21-1))</f>
        <v>8.4248689294399754E-5</v>
      </c>
      <c r="I1471" s="320">
        <f>(SUM(C1408:C1428)*1+SUM(C1429:C1449)*2+SUM(C1450:C1470)*3)/6</f>
        <v>2.6599505177264587E-2</v>
      </c>
      <c r="J1471" s="318">
        <f>IF(C1471*O1471&lt;&gt;0,C1471,0)</f>
        <v>0</v>
      </c>
      <c r="K1471" s="318" t="str">
        <f>IF(C1471*O1471=0,"",C1471)</f>
        <v/>
      </c>
      <c r="O1471" s="318">
        <f>IF(ISBLANK(L1471),0,1)</f>
        <v>0</v>
      </c>
      <c r="P1471" s="318">
        <f>IF(ISBLANK(M1471),0,1)</f>
        <v>0</v>
      </c>
      <c r="Q1471" s="318">
        <f>O1471+P1471</f>
        <v>0</v>
      </c>
      <c r="R1471" s="318">
        <f>SUM(Q1346:Q1471)</f>
        <v>17</v>
      </c>
      <c r="S1471" s="318">
        <f>R1471/$X$2</f>
        <v>0.73913043478260865</v>
      </c>
      <c r="T1471" s="318">
        <f>IF(S1471&gt;=$X$3,1,0)</f>
        <v>1</v>
      </c>
      <c r="U1471" s="318">
        <f>O1471*T1471+P1471*T1471</f>
        <v>0</v>
      </c>
    </row>
    <row r="1472" spans="1:21" s="318" customFormat="1" x14ac:dyDescent="0.2">
      <c r="A1472" s="322">
        <v>38698</v>
      </c>
      <c r="B1472" s="321">
        <v>328.61999500000002</v>
      </c>
      <c r="C1472" s="320">
        <f>LN(B1472/B1471)</f>
        <v>-3.4327387888811937E-3</v>
      </c>
      <c r="D1472" s="320">
        <f>AVERAGE(C1452:C1472)</f>
        <v>2.9684640161559478E-3</v>
      </c>
      <c r="E1472" s="318">
        <f>_xlfn.STDEV.S(C1452:C1472)</f>
        <v>9.0710093316883292E-3</v>
      </c>
      <c r="F1472" s="318">
        <f>E1472*(21/(21-1.5))</f>
        <v>9.7687792802797387E-3</v>
      </c>
      <c r="G1472" s="318">
        <f>_xlfn.VAR.S(C1452:C1472)</f>
        <v>8.228321029557674E-5</v>
      </c>
      <c r="H1472" s="318">
        <f>G1472*(21/(21-1))</f>
        <v>8.6397370810355586E-5</v>
      </c>
      <c r="I1472" s="320">
        <f>(SUM(C1409:C1429)*1+SUM(C1430:C1450)*2+SUM(C1451:C1471)*3)/6</f>
        <v>3.0917039120856665E-2</v>
      </c>
      <c r="J1472" s="318">
        <f>IF(C1472*O1472&lt;&gt;0,C1472,0)</f>
        <v>-3.4327387888811937E-3</v>
      </c>
      <c r="K1472" s="318">
        <f>IF(C1472*O1472=0,"",C1472)</f>
        <v>-3.4327387888811937E-3</v>
      </c>
      <c r="L1472" s="326" t="s">
        <v>147</v>
      </c>
      <c r="M1472" s="326"/>
      <c r="O1472" s="318">
        <f>IF(ISBLANK(L1472),0,1)</f>
        <v>1</v>
      </c>
      <c r="P1472" s="318">
        <f>IF(ISBLANK(M1472),0,1)</f>
        <v>0</v>
      </c>
      <c r="Q1472" s="318">
        <f>O1472+P1472</f>
        <v>1</v>
      </c>
      <c r="R1472" s="318">
        <f>SUM(Q1347:Q1472)</f>
        <v>18</v>
      </c>
      <c r="S1472" s="318">
        <f>R1472/$X$2</f>
        <v>0.78260869565217395</v>
      </c>
      <c r="T1472" s="318">
        <f>IF(S1472&gt;=$X$3,1,0)</f>
        <v>1</v>
      </c>
      <c r="U1472" s="318">
        <f>O1472*T1472+P1472*T1472</f>
        <v>1</v>
      </c>
    </row>
    <row r="1473" spans="1:21" s="318" customFormat="1" x14ac:dyDescent="0.2">
      <c r="A1473" s="322">
        <v>38699</v>
      </c>
      <c r="B1473" s="321">
        <v>331.08999599999999</v>
      </c>
      <c r="C1473" s="320">
        <f>LN(B1473/B1472)</f>
        <v>7.4881768514663298E-3</v>
      </c>
      <c r="D1473" s="320">
        <f>AVERAGE(C1453:C1473)</f>
        <v>3.6407117667796134E-3</v>
      </c>
      <c r="E1473" s="318">
        <f>_xlfn.STDEV.S(C1453:C1473)</f>
        <v>8.8444613722618755E-3</v>
      </c>
      <c r="F1473" s="318">
        <f>E1473*(21/(21-1.5))</f>
        <v>9.5248045547435579E-3</v>
      </c>
      <c r="G1473" s="318">
        <f>_xlfn.VAR.S(C1453:C1473)</f>
        <v>7.8224496965432431E-5</v>
      </c>
      <c r="H1473" s="318">
        <f>G1473*(21/(21-1))</f>
        <v>8.2135721813704062E-5</v>
      </c>
      <c r="I1473" s="320">
        <f>(SUM(C1410:C1430)*1+SUM(C1431:C1451)*2+SUM(C1452:C1472)*3)/6</f>
        <v>2.6309973451568037E-2</v>
      </c>
      <c r="J1473" s="318">
        <f>IF(C1473*O1473&lt;&gt;0,C1473,0)</f>
        <v>0</v>
      </c>
      <c r="K1473" s="318" t="str">
        <f>IF(C1473*O1473=0,"",C1473)</f>
        <v/>
      </c>
      <c r="O1473" s="318">
        <f>IF(ISBLANK(L1473),0,1)</f>
        <v>0</v>
      </c>
      <c r="P1473" s="318">
        <f>IF(ISBLANK(M1473),0,1)</f>
        <v>0</v>
      </c>
      <c r="Q1473" s="318">
        <f>O1473+P1473</f>
        <v>0</v>
      </c>
      <c r="R1473" s="318">
        <f>SUM(Q1348:Q1473)</f>
        <v>17</v>
      </c>
      <c r="S1473" s="318">
        <f>R1473/$X$2</f>
        <v>0.73913043478260865</v>
      </c>
      <c r="T1473" s="318">
        <f>IF(S1473&gt;=$X$3,1,0)</f>
        <v>1</v>
      </c>
      <c r="U1473" s="318">
        <f>O1473*T1473+P1473*T1473</f>
        <v>0</v>
      </c>
    </row>
    <row r="1474" spans="1:21" s="318" customFormat="1" x14ac:dyDescent="0.2">
      <c r="A1474" s="322">
        <v>38700</v>
      </c>
      <c r="B1474" s="321">
        <v>331.540009</v>
      </c>
      <c r="C1474" s="320">
        <f>LN(B1474/B1473)</f>
        <v>1.3582634827560794E-3</v>
      </c>
      <c r="D1474" s="320">
        <f>AVERAGE(C1454:C1474)</f>
        <v>4.0262894907057102E-3</v>
      </c>
      <c r="E1474" s="318">
        <f>_xlfn.STDEV.S(C1454:C1474)</f>
        <v>8.5406139843626026E-3</v>
      </c>
      <c r="F1474" s="318">
        <f>E1474*(21/(21-1.5))</f>
        <v>9.1975842908520334E-3</v>
      </c>
      <c r="G1474" s="318">
        <f>_xlfn.VAR.S(C1454:C1474)</f>
        <v>7.2942087229890053E-5</v>
      </c>
      <c r="H1474" s="318">
        <f>G1474*(21/(21-1))</f>
        <v>7.6589191591384557E-5</v>
      </c>
      <c r="I1474" s="320">
        <f>(SUM(C1411:C1431)*1+SUM(C1432:C1452)*2+SUM(C1453:C1473)*3)/6</f>
        <v>3.003415219649366E-2</v>
      </c>
      <c r="J1474" s="318">
        <f>IF(C1474*O1474&lt;&gt;0,C1474,0)</f>
        <v>1.3582634827560794E-3</v>
      </c>
      <c r="K1474" s="318">
        <f>IF(C1474*O1474=0,"",C1474)</f>
        <v>1.3582634827560794E-3</v>
      </c>
      <c r="L1474" s="326" t="s">
        <v>145</v>
      </c>
      <c r="M1474" s="326"/>
      <c r="O1474" s="318">
        <f>IF(ISBLANK(L1474),0,1)</f>
        <v>1</v>
      </c>
      <c r="P1474" s="318">
        <f>IF(ISBLANK(M1474),0,1)</f>
        <v>0</v>
      </c>
      <c r="Q1474" s="318">
        <f>O1474+P1474</f>
        <v>1</v>
      </c>
      <c r="R1474" s="318">
        <f>SUM(Q1349:Q1474)</f>
        <v>18</v>
      </c>
      <c r="S1474" s="318">
        <f>R1474/$X$2</f>
        <v>0.78260869565217395</v>
      </c>
      <c r="T1474" s="318">
        <f>IF(S1474&gt;=$X$3,1,0)</f>
        <v>1</v>
      </c>
      <c r="U1474" s="318">
        <f>O1474*T1474+P1474*T1474</f>
        <v>1</v>
      </c>
    </row>
    <row r="1475" spans="1:21" s="318" customFormat="1" x14ac:dyDescent="0.2">
      <c r="A1475" s="322">
        <v>38701</v>
      </c>
      <c r="B1475" s="321">
        <v>326.98001099999999</v>
      </c>
      <c r="C1475" s="320">
        <f>LN(B1475/B1474)</f>
        <v>-1.384945255429813E-2</v>
      </c>
      <c r="D1475" s="320">
        <f>AVERAGE(C1455:C1475)</f>
        <v>2.9807296215836961E-3</v>
      </c>
      <c r="E1475" s="318">
        <f>_xlfn.STDEV.S(C1455:C1475)</f>
        <v>9.3240873786737729E-3</v>
      </c>
      <c r="F1475" s="318">
        <f>E1475*(21/(21-1.5))</f>
        <v>1.0041324869340985E-2</v>
      </c>
      <c r="G1475" s="318">
        <f>_xlfn.VAR.S(C1455:C1475)</f>
        <v>8.6938605445143537E-5</v>
      </c>
      <c r="H1475" s="318">
        <f>G1475*(21/(21-1))</f>
        <v>9.1285535717400715E-5</v>
      </c>
      <c r="I1475" s="320">
        <f>(SUM(C1412:C1432)*1+SUM(C1433:C1453)*2+SUM(C1454:C1474)*3)/6</f>
        <v>3.9111427706708515E-2</v>
      </c>
      <c r="J1475" s="318">
        <f>IF(C1475*O1475&lt;&gt;0,C1475,0)</f>
        <v>0</v>
      </c>
      <c r="K1475" s="318" t="str">
        <f>IF(C1475*O1475=0,"",C1475)</f>
        <v/>
      </c>
      <c r="O1475" s="318">
        <f>IF(ISBLANK(L1475),0,1)</f>
        <v>0</v>
      </c>
      <c r="P1475" s="318">
        <f>IF(ISBLANK(M1475),0,1)</f>
        <v>0</v>
      </c>
      <c r="Q1475" s="318">
        <f>O1475+P1475</f>
        <v>0</v>
      </c>
      <c r="R1475" s="318">
        <f>SUM(Q1350:Q1475)</f>
        <v>18</v>
      </c>
      <c r="S1475" s="318">
        <f>R1475/$X$2</f>
        <v>0.78260869565217395</v>
      </c>
      <c r="T1475" s="318">
        <f>IF(S1475&gt;=$X$3,1,0)</f>
        <v>1</v>
      </c>
      <c r="U1475" s="318">
        <f>O1475*T1475+P1475*T1475</f>
        <v>0</v>
      </c>
    </row>
    <row r="1476" spans="1:21" s="318" customFormat="1" x14ac:dyDescent="0.2">
      <c r="A1476" s="322">
        <v>38702</v>
      </c>
      <c r="B1476" s="321">
        <v>323.83999599999999</v>
      </c>
      <c r="C1476" s="320">
        <f>LN(B1476/B1475)</f>
        <v>-9.6494862811998487E-3</v>
      </c>
      <c r="D1476" s="320">
        <f>AVERAGE(C1456:C1476)</f>
        <v>2.7325556402440312E-3</v>
      </c>
      <c r="E1476" s="318">
        <f>_xlfn.STDEV.S(C1456:C1476)</f>
        <v>9.5967859184960778E-3</v>
      </c>
      <c r="F1476" s="318">
        <f>E1476*(21/(21-1.5))</f>
        <v>1.0335000219918853E-2</v>
      </c>
      <c r="G1476" s="318">
        <f>_xlfn.VAR.S(C1456:C1476)</f>
        <v>9.2098299965444599E-5</v>
      </c>
      <c r="H1476" s="318">
        <f>G1476*(21/(21-1))</f>
        <v>9.6703214963716829E-5</v>
      </c>
      <c r="I1476" s="320">
        <f>(SUM(C1413:C1433)*1+SUM(C1434:C1454)*2+SUM(C1455:C1475)*3)/6</f>
        <v>3.3723073560728976E-2</v>
      </c>
      <c r="J1476" s="318">
        <f>IF(C1476*O1476&lt;&gt;0,C1476,0)</f>
        <v>0</v>
      </c>
      <c r="K1476" s="318" t="str">
        <f>IF(C1476*O1476=0,"",C1476)</f>
        <v/>
      </c>
      <c r="O1476" s="318">
        <f>IF(ISBLANK(L1476),0,1)</f>
        <v>0</v>
      </c>
      <c r="P1476" s="318">
        <f>IF(ISBLANK(M1476),0,1)</f>
        <v>0</v>
      </c>
      <c r="Q1476" s="318">
        <f>O1476+P1476</f>
        <v>0</v>
      </c>
      <c r="R1476" s="318">
        <f>SUM(Q1351:Q1476)</f>
        <v>18</v>
      </c>
      <c r="S1476" s="318">
        <f>R1476/$X$2</f>
        <v>0.78260869565217395</v>
      </c>
      <c r="T1476" s="318">
        <f>IF(S1476&gt;=$X$3,1,0)</f>
        <v>1</v>
      </c>
      <c r="U1476" s="318">
        <f>O1476*T1476+P1476*T1476</f>
        <v>0</v>
      </c>
    </row>
    <row r="1477" spans="1:21" s="318" customFormat="1" x14ac:dyDescent="0.2">
      <c r="A1477" s="322">
        <v>38705</v>
      </c>
      <c r="B1477" s="321">
        <v>320.04998799999998</v>
      </c>
      <c r="C1477" s="320">
        <f>LN(B1477/B1476)</f>
        <v>-1.1772358213397144E-2</v>
      </c>
      <c r="D1477" s="320">
        <f>AVERAGE(C1457:C1477)</f>
        <v>2.8258311306742882E-3</v>
      </c>
      <c r="E1477" s="318">
        <f>_xlfn.STDEV.S(C1457:C1477)</f>
        <v>9.4369550935701312E-3</v>
      </c>
      <c r="F1477" s="318">
        <f>E1477*(21/(21-1.5))</f>
        <v>1.0162874716152449E-2</v>
      </c>
      <c r="G1477" s="318">
        <f>_xlfn.VAR.S(C1457:C1477)</f>
        <v>8.9056121438059257E-5</v>
      </c>
      <c r="H1477" s="318">
        <f>G1477*(21/(21-1))</f>
        <v>9.3508927509962226E-5</v>
      </c>
      <c r="I1477" s="320">
        <f>(SUM(C1414:C1434)*1+SUM(C1435:C1455)*2+SUM(C1456:C1476)*3)/6</f>
        <v>2.583057818440419E-2</v>
      </c>
      <c r="J1477" s="318">
        <f>IF(C1477*O1477&lt;&gt;0,C1477,0)</f>
        <v>0</v>
      </c>
      <c r="K1477" s="318" t="str">
        <f>IF(C1477*O1477=0,"",C1477)</f>
        <v/>
      </c>
      <c r="O1477" s="318">
        <f>IF(ISBLANK(L1477),0,1)</f>
        <v>0</v>
      </c>
      <c r="P1477" s="318">
        <f>IF(ISBLANK(M1477),0,1)</f>
        <v>0</v>
      </c>
      <c r="Q1477" s="318">
        <f>O1477+P1477</f>
        <v>0</v>
      </c>
      <c r="R1477" s="318">
        <f>SUM(Q1352:Q1477)</f>
        <v>18</v>
      </c>
      <c r="S1477" s="318">
        <f>R1477/$X$2</f>
        <v>0.78260869565217395</v>
      </c>
      <c r="T1477" s="318">
        <f>IF(S1477&gt;=$X$3,1,0)</f>
        <v>1</v>
      </c>
      <c r="U1477" s="318">
        <f>O1477*T1477+P1477*T1477</f>
        <v>0</v>
      </c>
    </row>
    <row r="1478" spans="1:21" s="318" customFormat="1" x14ac:dyDescent="0.2">
      <c r="A1478" s="322">
        <v>38706</v>
      </c>
      <c r="B1478" s="321">
        <v>324.39999399999999</v>
      </c>
      <c r="C1478" s="320">
        <f>LN(B1478/B1477)</f>
        <v>1.3500107651703114E-2</v>
      </c>
      <c r="D1478" s="320">
        <f>AVERAGE(C1458:C1478)</f>
        <v>2.5539207396771727E-3</v>
      </c>
      <c r="E1478" s="318">
        <f>_xlfn.STDEV.S(C1458:C1478)</f>
        <v>9.0140489703580112E-3</v>
      </c>
      <c r="F1478" s="318">
        <f>E1478*(21/(21-1.5))</f>
        <v>9.707437352693242E-3</v>
      </c>
      <c r="G1478" s="318">
        <f>_xlfn.VAR.S(C1458:C1478)</f>
        <v>8.1253078840012321E-5</v>
      </c>
      <c r="H1478" s="318">
        <f>G1478*(21/(21-1))</f>
        <v>8.5315732782012944E-5</v>
      </c>
      <c r="I1478" s="320">
        <f>(SUM(C1415:C1435)*1+SUM(C1436:C1456)*2+SUM(C1457:C1477)*3)/6</f>
        <v>2.8407050213510115E-2</v>
      </c>
      <c r="J1478" s="318">
        <f>IF(C1478*O1478&lt;&gt;0,C1478,0)</f>
        <v>0</v>
      </c>
      <c r="K1478" s="318" t="str">
        <f>IF(C1478*O1478=0,"",C1478)</f>
        <v/>
      </c>
      <c r="O1478" s="318">
        <f>IF(ISBLANK(L1478),0,1)</f>
        <v>0</v>
      </c>
      <c r="P1478" s="318">
        <f>IF(ISBLANK(M1478),0,1)</f>
        <v>0</v>
      </c>
      <c r="Q1478" s="318">
        <f>O1478+P1478</f>
        <v>0</v>
      </c>
      <c r="R1478" s="318">
        <f>SUM(Q1353:Q1478)</f>
        <v>18</v>
      </c>
      <c r="S1478" s="318">
        <f>R1478/$X$2</f>
        <v>0.78260869565217395</v>
      </c>
      <c r="T1478" s="318">
        <f>IF(S1478&gt;=$X$3,1,0)</f>
        <v>1</v>
      </c>
      <c r="U1478" s="318">
        <f>O1478*T1478+P1478*T1478</f>
        <v>0</v>
      </c>
    </row>
    <row r="1479" spans="1:21" s="318" customFormat="1" x14ac:dyDescent="0.2">
      <c r="A1479" s="322">
        <v>38707</v>
      </c>
      <c r="B1479" s="321">
        <v>325.92999300000002</v>
      </c>
      <c r="C1479" s="320">
        <f>LN(B1479/B1478)</f>
        <v>4.705309161266668E-3</v>
      </c>
      <c r="D1479" s="320">
        <f>AVERAGE(C1459:C1479)</f>
        <v>2.694420473012632E-3</v>
      </c>
      <c r="E1479" s="318">
        <f>_xlfn.STDEV.S(C1459:C1479)</f>
        <v>9.0239595934921459E-3</v>
      </c>
      <c r="F1479" s="318">
        <f>E1479*(21/(21-1.5))</f>
        <v>9.7181103314530805E-3</v>
      </c>
      <c r="G1479" s="318">
        <f>_xlfn.VAR.S(C1459:C1479)</f>
        <v>8.1431846744978943E-5</v>
      </c>
      <c r="H1479" s="318">
        <f>G1479*(21/(21-1))</f>
        <v>8.550343908222789E-5</v>
      </c>
      <c r="I1479" s="320">
        <f>(SUM(C1416:C1436)*1+SUM(C1437:C1457)*2+SUM(C1458:C1478)*3)/6</f>
        <v>3.5513064861472453E-2</v>
      </c>
      <c r="J1479" s="318">
        <f>IF(C1479*O1479&lt;&gt;0,C1479,0)</f>
        <v>0</v>
      </c>
      <c r="K1479" s="318" t="str">
        <f>IF(C1479*O1479=0,"",C1479)</f>
        <v/>
      </c>
      <c r="O1479" s="318">
        <f>IF(ISBLANK(L1479),0,1)</f>
        <v>0</v>
      </c>
      <c r="P1479" s="318">
        <f>IF(ISBLANK(M1479),0,1)</f>
        <v>0</v>
      </c>
      <c r="Q1479" s="318">
        <f>O1479+P1479</f>
        <v>0</v>
      </c>
      <c r="R1479" s="318">
        <f>SUM(Q1354:Q1479)</f>
        <v>18</v>
      </c>
      <c r="S1479" s="318">
        <f>R1479/$X$2</f>
        <v>0.78260869565217395</v>
      </c>
      <c r="T1479" s="318">
        <f>IF(S1479&gt;=$X$3,1,0)</f>
        <v>1</v>
      </c>
      <c r="U1479" s="318">
        <f>O1479*T1479+P1479*T1479</f>
        <v>0</v>
      </c>
    </row>
    <row r="1480" spans="1:21" s="318" customFormat="1" x14ac:dyDescent="0.2">
      <c r="A1480" s="322">
        <v>38708</v>
      </c>
      <c r="B1480" s="321">
        <v>328.42999300000002</v>
      </c>
      <c r="C1480" s="320">
        <f>LN(B1480/B1479)</f>
        <v>7.6410911953146785E-3</v>
      </c>
      <c r="D1480" s="320">
        <f>AVERAGE(C1460:C1480)</f>
        <v>2.8623360901609079E-3</v>
      </c>
      <c r="E1480" s="318">
        <f>_xlfn.STDEV.S(C1460:C1480)</f>
        <v>9.084318135528055E-3</v>
      </c>
      <c r="F1480" s="318">
        <f>E1480*(21/(21-1.5))</f>
        <v>9.783111838260982E-3</v>
      </c>
      <c r="G1480" s="318">
        <f>_xlfn.VAR.S(C1460:C1480)</f>
        <v>8.2524835987483921E-5</v>
      </c>
      <c r="H1480" s="318">
        <f>G1480*(21/(21-1))</f>
        <v>8.6651077786858126E-5</v>
      </c>
      <c r="I1480" s="320">
        <f>(SUM(C1417:C1437)*1+SUM(C1438:C1458)*2+SUM(C1459:C1479)*3)/6</f>
        <v>3.0670303344550093E-2</v>
      </c>
      <c r="J1480" s="318">
        <f>IF(C1480*O1480&lt;&gt;0,C1480,0)</f>
        <v>0</v>
      </c>
      <c r="K1480" s="318" t="str">
        <f>IF(C1480*O1480=0,"",C1480)</f>
        <v/>
      </c>
      <c r="O1480" s="318">
        <f>IF(ISBLANK(L1480),0,1)</f>
        <v>0</v>
      </c>
      <c r="P1480" s="318">
        <f>IF(ISBLANK(M1480),0,1)</f>
        <v>0</v>
      </c>
      <c r="Q1480" s="318">
        <f>O1480+P1480</f>
        <v>0</v>
      </c>
      <c r="R1480" s="318">
        <f>SUM(Q1355:Q1480)</f>
        <v>18</v>
      </c>
      <c r="S1480" s="318">
        <f>R1480/$X$2</f>
        <v>0.78260869565217395</v>
      </c>
      <c r="T1480" s="318">
        <f>IF(S1480&gt;=$X$3,1,0)</f>
        <v>1</v>
      </c>
      <c r="U1480" s="318">
        <f>O1480*T1480+P1480*T1480</f>
        <v>0</v>
      </c>
    </row>
    <row r="1481" spans="1:21" s="318" customFormat="1" x14ac:dyDescent="0.2">
      <c r="A1481" s="322">
        <v>38709</v>
      </c>
      <c r="B1481" s="321">
        <v>329.10000600000001</v>
      </c>
      <c r="C1481" s="320">
        <f>LN(B1481/B1480)</f>
        <v>2.0379700786800395E-3</v>
      </c>
      <c r="D1481" s="320">
        <f>AVERAGE(C1461:C1481)</f>
        <v>2.2821200348140344E-3</v>
      </c>
      <c r="E1481" s="318">
        <f>_xlfn.STDEV.S(C1461:C1481)</f>
        <v>8.7036002504897007E-3</v>
      </c>
      <c r="F1481" s="318">
        <f>E1481*(21/(21-1.5))</f>
        <v>9.3731079620658318E-3</v>
      </c>
      <c r="G1481" s="318">
        <f>_xlfn.VAR.S(C1461:C1481)</f>
        <v>7.5752657320324394E-5</v>
      </c>
      <c r="H1481" s="318">
        <f>G1481*(21/(21-1))</f>
        <v>7.9540290186340615E-5</v>
      </c>
      <c r="I1481" s="320">
        <f>(SUM(C1418:C1438)*1+SUM(C1439:C1459)*2+SUM(C1460:C1480)*3)/6</f>
        <v>3.4464296992063215E-2</v>
      </c>
      <c r="J1481" s="318">
        <f>IF(C1481*O1481&lt;&gt;0,C1481,0)</f>
        <v>0</v>
      </c>
      <c r="K1481" s="318" t="str">
        <f>IF(C1481*O1481=0,"",C1481)</f>
        <v/>
      </c>
      <c r="O1481" s="318">
        <f>IF(ISBLANK(L1481),0,1)</f>
        <v>0</v>
      </c>
      <c r="P1481" s="318">
        <f>IF(ISBLANK(M1481),0,1)</f>
        <v>0</v>
      </c>
      <c r="Q1481" s="318">
        <f>O1481+P1481</f>
        <v>0</v>
      </c>
      <c r="R1481" s="318">
        <f>SUM(Q1356:Q1481)</f>
        <v>18</v>
      </c>
      <c r="S1481" s="318">
        <f>R1481/$X$2</f>
        <v>0.78260869565217395</v>
      </c>
      <c r="T1481" s="318">
        <f>IF(S1481&gt;=$X$3,1,0)</f>
        <v>1</v>
      </c>
      <c r="U1481" s="318">
        <f>O1481*T1481+P1481*T1481</f>
        <v>0</v>
      </c>
    </row>
    <row r="1482" spans="1:21" s="318" customFormat="1" x14ac:dyDescent="0.2">
      <c r="A1482" s="322">
        <v>38713</v>
      </c>
      <c r="B1482" s="321">
        <v>329.05999800000001</v>
      </c>
      <c r="C1482" s="320">
        <f>LN(B1482/B1481)</f>
        <v>-1.2157530024962387E-4</v>
      </c>
      <c r="D1482" s="320">
        <f>AVERAGE(C1462:C1482)</f>
        <v>2.4070587587268154E-3</v>
      </c>
      <c r="E1482" s="318">
        <f>_xlfn.STDEV.S(C1462:C1482)</f>
        <v>8.646468231858221E-3</v>
      </c>
      <c r="F1482" s="318">
        <f>E1482*(21/(21-1.5))</f>
        <v>9.3115811727703911E-3</v>
      </c>
      <c r="G1482" s="318">
        <f>_xlfn.VAR.S(C1462:C1482)</f>
        <v>7.4761412884533445E-5</v>
      </c>
      <c r="H1482" s="318">
        <f>G1482*(21/(21-1))</f>
        <v>7.8499483528760117E-5</v>
      </c>
      <c r="I1482" s="320">
        <f>(SUM(C1419:C1439)*1+SUM(C1440:C1460)*2+SUM(C1461:C1481)*3)/6</f>
        <v>2.831701889900215E-2</v>
      </c>
      <c r="J1482" s="318">
        <f>IF(C1482*O1482&lt;&gt;0,C1482,0)</f>
        <v>0</v>
      </c>
      <c r="K1482" s="318" t="str">
        <f>IF(C1482*O1482=0,"",C1482)</f>
        <v/>
      </c>
      <c r="O1482" s="318">
        <f>IF(ISBLANK(L1482),0,1)</f>
        <v>0</v>
      </c>
      <c r="P1482" s="318">
        <f>IF(ISBLANK(M1482),0,1)</f>
        <v>0</v>
      </c>
      <c r="Q1482" s="318">
        <f>O1482+P1482</f>
        <v>0</v>
      </c>
      <c r="R1482" s="318">
        <f>SUM(Q1357:Q1482)</f>
        <v>17</v>
      </c>
      <c r="S1482" s="318">
        <f>R1482/$X$2</f>
        <v>0.73913043478260865</v>
      </c>
      <c r="T1482" s="318">
        <f>IF(S1482&gt;=$X$3,1,0)</f>
        <v>1</v>
      </c>
      <c r="U1482" s="318">
        <f>O1482*T1482+P1482*T1482</f>
        <v>0</v>
      </c>
    </row>
    <row r="1483" spans="1:21" s="318" customFormat="1" x14ac:dyDescent="0.2">
      <c r="A1483" s="322">
        <v>38714</v>
      </c>
      <c r="B1483" s="321">
        <v>331.73001099999999</v>
      </c>
      <c r="C1483" s="320">
        <f>LN(B1483/B1482)</f>
        <v>8.0813193137216979E-3</v>
      </c>
      <c r="D1483" s="320">
        <f>AVERAGE(C1463:C1483)</f>
        <v>3.060540293212293E-3</v>
      </c>
      <c r="E1483" s="318">
        <f>_xlfn.STDEV.S(C1463:C1483)</f>
        <v>8.5254726464568248E-3</v>
      </c>
      <c r="F1483" s="318">
        <f>E1483*(21/(21-1.5))</f>
        <v>9.1812782346458108E-3</v>
      </c>
      <c r="G1483" s="318">
        <f>_xlfn.VAR.S(C1463:C1483)</f>
        <v>7.2683683845483531E-5</v>
      </c>
      <c r="H1483" s="318">
        <f>G1483*(21/(21-1))</f>
        <v>7.6317868037757716E-5</v>
      </c>
      <c r="I1483" s="320">
        <f>(SUM(C1420:C1440)*1+SUM(C1441:C1461)*2+SUM(C1462:C1482)*3)/6</f>
        <v>2.7498425185164137E-2</v>
      </c>
      <c r="J1483" s="318">
        <f>IF(C1483*O1483&lt;&gt;0,C1483,0)</f>
        <v>0</v>
      </c>
      <c r="K1483" s="318" t="str">
        <f>IF(C1483*O1483=0,"",C1483)</f>
        <v/>
      </c>
      <c r="O1483" s="318">
        <f>IF(ISBLANK(L1483),0,1)</f>
        <v>0</v>
      </c>
      <c r="P1483" s="318">
        <f>IF(ISBLANK(M1483),0,1)</f>
        <v>0</v>
      </c>
      <c r="Q1483" s="318">
        <f>O1483+P1483</f>
        <v>0</v>
      </c>
      <c r="R1483" s="318">
        <f>SUM(Q1358:Q1483)</f>
        <v>16</v>
      </c>
      <c r="S1483" s="318">
        <f>R1483/$X$2</f>
        <v>0.69565217391304346</v>
      </c>
      <c r="T1483" s="318">
        <f>IF(S1483&gt;=$X$3,1,0)</f>
        <v>1</v>
      </c>
      <c r="U1483" s="318">
        <f>O1483*T1483+P1483*T1483</f>
        <v>0</v>
      </c>
    </row>
    <row r="1484" spans="1:21" s="318" customFormat="1" x14ac:dyDescent="0.2">
      <c r="A1484" s="322">
        <v>38715</v>
      </c>
      <c r="B1484" s="321">
        <v>332.32998700000002</v>
      </c>
      <c r="C1484" s="320">
        <f>LN(B1484/B1483)</f>
        <v>1.8069938411041807E-3</v>
      </c>
      <c r="D1484" s="320">
        <f>AVERAGE(C1464:C1484)</f>
        <v>2.6017004052857088E-3</v>
      </c>
      <c r="E1484" s="318">
        <f>_xlfn.STDEV.S(C1464:C1484)</f>
        <v>8.3083222973385513E-3</v>
      </c>
      <c r="F1484" s="318">
        <f>E1484*(21/(21-1.5))</f>
        <v>8.9474240125184401E-3</v>
      </c>
      <c r="G1484" s="318">
        <f>_xlfn.VAR.S(C1464:C1484)</f>
        <v>6.902821939645294E-5</v>
      </c>
      <c r="H1484" s="318">
        <f>G1484*(21/(21-1))</f>
        <v>7.2479630366275585E-5</v>
      </c>
      <c r="I1484" s="320">
        <f>(SUM(C1421:C1441)*1+SUM(C1442:C1462)*2+SUM(C1463:C1483)*3)/6</f>
        <v>3.1644316714233789E-2</v>
      </c>
      <c r="J1484" s="318">
        <f>IF(C1484*O1484&lt;&gt;0,C1484,0)</f>
        <v>0</v>
      </c>
      <c r="K1484" s="318" t="str">
        <f>IF(C1484*O1484=0,"",C1484)</f>
        <v/>
      </c>
      <c r="O1484" s="318">
        <f>IF(ISBLANK(L1484),0,1)</f>
        <v>0</v>
      </c>
      <c r="P1484" s="318">
        <f>IF(ISBLANK(M1484),0,1)</f>
        <v>0</v>
      </c>
      <c r="Q1484" s="318">
        <f>O1484+P1484</f>
        <v>0</v>
      </c>
      <c r="R1484" s="318">
        <f>SUM(Q1359:Q1484)</f>
        <v>16</v>
      </c>
      <c r="S1484" s="318">
        <f>R1484/$X$2</f>
        <v>0.69565217391304346</v>
      </c>
      <c r="T1484" s="318">
        <f>IF(S1484&gt;=$X$3,1,0)</f>
        <v>1</v>
      </c>
      <c r="U1484" s="318">
        <f>O1484*T1484+P1484*T1484</f>
        <v>0</v>
      </c>
    </row>
    <row r="1485" spans="1:21" s="318" customFormat="1" x14ac:dyDescent="0.2">
      <c r="A1485" s="322">
        <v>38716</v>
      </c>
      <c r="B1485" s="321">
        <v>332.51001000000002</v>
      </c>
      <c r="C1485" s="320">
        <f>LN(B1485/B1484)</f>
        <v>5.4155287050135811E-4</v>
      </c>
      <c r="D1485" s="320">
        <f>AVERAGE(C1465:C1485)</f>
        <v>2.627488637214345E-3</v>
      </c>
      <c r="E1485" s="318">
        <f>_xlfn.STDEV.S(C1465:C1485)</f>
        <v>8.3006800477558665E-3</v>
      </c>
      <c r="F1485" s="318">
        <f>E1485*(21/(21-1.5))</f>
        <v>8.9391938975832402E-3</v>
      </c>
      <c r="G1485" s="318">
        <f>_xlfn.VAR.S(C1465:C1485)</f>
        <v>6.8901289255212335E-5</v>
      </c>
      <c r="H1485" s="318">
        <f>G1485*(21/(21-1))</f>
        <v>7.234635371797295E-5</v>
      </c>
      <c r="I1485" s="320">
        <f>(SUM(C1422:C1442)*1+SUM(C1443:C1463)*2+SUM(C1464:C1484)*3)/6</f>
        <v>3.3766099736429911E-2</v>
      </c>
      <c r="J1485" s="318">
        <f>IF(C1485*O1485&lt;&gt;0,C1485,0)</f>
        <v>0</v>
      </c>
      <c r="K1485" s="318" t="str">
        <f>IF(C1485*O1485=0,"",C1485)</f>
        <v/>
      </c>
      <c r="O1485" s="318">
        <f>IF(ISBLANK(L1485),0,1)</f>
        <v>0</v>
      </c>
      <c r="P1485" s="318">
        <f>IF(ISBLANK(M1485),0,1)</f>
        <v>0</v>
      </c>
      <c r="Q1485" s="318">
        <f>O1485+P1485</f>
        <v>0</v>
      </c>
      <c r="R1485" s="318">
        <f>SUM(Q1360:Q1485)</f>
        <v>16</v>
      </c>
      <c r="S1485" s="318">
        <f>R1485/$X$2</f>
        <v>0.69565217391304346</v>
      </c>
      <c r="T1485" s="318">
        <f>IF(S1485&gt;=$X$3,1,0)</f>
        <v>1</v>
      </c>
      <c r="U1485" s="318">
        <f>O1485*T1485+P1485*T1485</f>
        <v>0</v>
      </c>
    </row>
    <row r="1486" spans="1:21" s="318" customFormat="1" x14ac:dyDescent="0.2">
      <c r="A1486" s="322">
        <v>38722</v>
      </c>
      <c r="B1486" s="321">
        <v>336.959991</v>
      </c>
      <c r="C1486" s="320">
        <f>LN(B1486/B1485)</f>
        <v>1.3294237330296102E-2</v>
      </c>
      <c r="D1486" s="320">
        <f>AVERAGE(C1466:C1486)</f>
        <v>2.5127996572454092E-3</v>
      </c>
      <c r="E1486" s="318">
        <f>_xlfn.STDEV.S(C1466:C1486)</f>
        <v>8.1257854428348E-3</v>
      </c>
      <c r="F1486" s="318">
        <f>E1486*(21/(21-1.5))</f>
        <v>8.7508458615143999E-3</v>
      </c>
      <c r="G1486" s="318">
        <f>_xlfn.VAR.S(C1466:C1486)</f>
        <v>6.6028389062985956E-5</v>
      </c>
      <c r="H1486" s="318">
        <f>G1486*(21/(21-1))</f>
        <v>6.9329808516135254E-5</v>
      </c>
      <c r="I1486" s="320">
        <f>(SUM(C1423:C1443)*1+SUM(C1444:C1464)*2+SUM(C1465:C1485)*3)/6</f>
        <v>3.5202522407726471E-2</v>
      </c>
      <c r="J1486" s="318">
        <f>IF(C1486*O1486&lt;&gt;0,C1486,0)</f>
        <v>0</v>
      </c>
      <c r="K1486" s="318" t="str">
        <f>IF(C1486*O1486=0,"",C1486)</f>
        <v/>
      </c>
      <c r="O1486" s="318">
        <f>IF(ISBLANK(L1486),0,1)</f>
        <v>0</v>
      </c>
      <c r="P1486" s="318">
        <f>IF(ISBLANK(M1486),0,1)</f>
        <v>0</v>
      </c>
      <c r="Q1486" s="318">
        <f>O1486+P1486</f>
        <v>0</v>
      </c>
      <c r="R1486" s="318">
        <f>SUM(Q1361:Q1486)</f>
        <v>15</v>
      </c>
      <c r="S1486" s="318">
        <f>R1486/$X$2</f>
        <v>0.65217391304347827</v>
      </c>
      <c r="T1486" s="318">
        <f>IF(S1486&gt;=$X$3,1,0)</f>
        <v>1</v>
      </c>
      <c r="U1486" s="318">
        <f>O1486*T1486+P1486*T1486</f>
        <v>0</v>
      </c>
    </row>
    <row r="1487" spans="1:21" s="318" customFormat="1" x14ac:dyDescent="0.2">
      <c r="A1487" s="322">
        <v>38723</v>
      </c>
      <c r="B1487" s="321">
        <v>338.73998999999998</v>
      </c>
      <c r="C1487" s="320">
        <f>LN(B1487/B1486)</f>
        <v>5.2686197055993624E-3</v>
      </c>
      <c r="D1487" s="320">
        <f>AVERAGE(C1467:C1487)</f>
        <v>2.1141295680690161E-3</v>
      </c>
      <c r="E1487" s="318">
        <f>_xlfn.STDEV.S(C1467:C1487)</f>
        <v>7.7491762534858954E-3</v>
      </c>
      <c r="F1487" s="318">
        <f>E1487*(21/(21-1.5))</f>
        <v>8.3452667345232708E-3</v>
      </c>
      <c r="G1487" s="318">
        <f>_xlfn.VAR.S(C1467:C1487)</f>
        <v>6.0049732607589692E-5</v>
      </c>
      <c r="H1487" s="318">
        <f>G1487*(21/(21-1))</f>
        <v>6.3052219237969174E-5</v>
      </c>
      <c r="I1487" s="320">
        <f>(SUM(C1424:C1444)*1+SUM(C1445:C1465)*2+SUM(C1466:C1486)*3)/6</f>
        <v>3.3692900501931584E-2</v>
      </c>
      <c r="J1487" s="318">
        <f>IF(C1487*O1487&lt;&gt;0,C1487,0)</f>
        <v>0</v>
      </c>
      <c r="K1487" s="318" t="str">
        <f>IF(C1487*O1487=0,"",C1487)</f>
        <v/>
      </c>
      <c r="O1487" s="318">
        <f>IF(ISBLANK(L1487),0,1)</f>
        <v>0</v>
      </c>
      <c r="P1487" s="318">
        <f>IF(ISBLANK(M1487),0,1)</f>
        <v>0</v>
      </c>
      <c r="Q1487" s="318">
        <f>O1487+P1487</f>
        <v>0</v>
      </c>
      <c r="R1487" s="318">
        <f>SUM(Q1362:Q1487)</f>
        <v>14</v>
      </c>
      <c r="S1487" s="318">
        <f>R1487/$X$2</f>
        <v>0.60869565217391308</v>
      </c>
      <c r="T1487" s="318">
        <f>IF(S1487&gt;=$X$3,1,0)</f>
        <v>1</v>
      </c>
      <c r="U1487" s="318">
        <f>O1487*T1487+P1487*T1487</f>
        <v>0</v>
      </c>
    </row>
    <row r="1488" spans="1:21" s="318" customFormat="1" x14ac:dyDescent="0.2">
      <c r="A1488" s="322">
        <v>38726</v>
      </c>
      <c r="B1488" s="321">
        <v>339.70001200000002</v>
      </c>
      <c r="C1488" s="320">
        <f>LN(B1488/B1487)</f>
        <v>2.8300885500166274E-3</v>
      </c>
      <c r="D1488" s="320">
        <f>AVERAGE(C1468:C1488)</f>
        <v>2.1564008232639949E-3</v>
      </c>
      <c r="E1488" s="318">
        <f>_xlfn.STDEV.S(C1468:C1488)</f>
        <v>7.7506136261898161E-3</v>
      </c>
      <c r="F1488" s="318">
        <f>E1488*(21/(21-1.5))</f>
        <v>8.346814674358263E-3</v>
      </c>
      <c r="G1488" s="318">
        <f>_xlfn.VAR.S(C1468:C1488)</f>
        <v>6.0072011582479256E-5</v>
      </c>
      <c r="H1488" s="318">
        <f>G1488*(21/(21-1))</f>
        <v>6.3075612161603216E-5</v>
      </c>
      <c r="I1488" s="320">
        <f>(SUM(C1425:C1445)*1+SUM(C1446:C1466)*2+SUM(C1467:C1487)*3)/6</f>
        <v>3.2648940821918299E-2</v>
      </c>
      <c r="J1488" s="318">
        <f>IF(C1488*O1488&lt;&gt;0,C1488,0)</f>
        <v>0</v>
      </c>
      <c r="K1488" s="318" t="str">
        <f>IF(C1488*O1488=0,"",C1488)</f>
        <v/>
      </c>
      <c r="O1488" s="318">
        <f>IF(ISBLANK(L1488),0,1)</f>
        <v>0</v>
      </c>
      <c r="P1488" s="318">
        <f>IF(ISBLANK(M1488),0,1)</f>
        <v>0</v>
      </c>
      <c r="Q1488" s="318">
        <f>O1488+P1488</f>
        <v>0</v>
      </c>
      <c r="R1488" s="318">
        <f>SUM(Q1363:Q1488)</f>
        <v>13</v>
      </c>
      <c r="S1488" s="318">
        <f>R1488/$X$2</f>
        <v>0.56521739130434778</v>
      </c>
      <c r="T1488" s="318">
        <f>IF(S1488&gt;=$X$3,1,0)</f>
        <v>1</v>
      </c>
      <c r="U1488" s="318">
        <f>O1488*T1488+P1488*T1488</f>
        <v>0</v>
      </c>
    </row>
    <row r="1489" spans="1:21" s="318" customFormat="1" x14ac:dyDescent="0.2">
      <c r="A1489" s="322">
        <v>38727</v>
      </c>
      <c r="B1489" s="321">
        <v>337.30999800000001</v>
      </c>
      <c r="C1489" s="320">
        <f>LN(B1489/B1488)</f>
        <v>-7.0605275946137866E-3</v>
      </c>
      <c r="D1489" s="320">
        <f>AVERAGE(C1469:C1489)</f>
        <v>1.6810515608150116E-3</v>
      </c>
      <c r="E1489" s="318">
        <f>_xlfn.STDEV.S(C1469:C1489)</f>
        <v>8.0033151233544989E-3</v>
      </c>
      <c r="F1489" s="318">
        <f>E1489*(21/(21-1.5))</f>
        <v>8.6189547482279222E-3</v>
      </c>
      <c r="G1489" s="318">
        <f>_xlfn.VAR.S(C1469:C1489)</f>
        <v>6.4053052963714826E-5</v>
      </c>
      <c r="H1489" s="318">
        <f>G1489*(21/(21-1))</f>
        <v>6.7255705611900566E-5</v>
      </c>
      <c r="I1489" s="320">
        <f>(SUM(C1426:C1446)*1+SUM(C1447:C1467)*2+SUM(C1468:C1488)*3)/6</f>
        <v>3.3746746571607922E-2</v>
      </c>
      <c r="J1489" s="318">
        <f>IF(C1489*O1489&lt;&gt;0,C1489,0)</f>
        <v>0</v>
      </c>
      <c r="K1489" s="318" t="str">
        <f>IF(C1489*O1489=0,"",C1489)</f>
        <v/>
      </c>
      <c r="O1489" s="318">
        <f>IF(ISBLANK(L1489),0,1)</f>
        <v>0</v>
      </c>
      <c r="P1489" s="318">
        <f>IF(ISBLANK(M1489),0,1)</f>
        <v>0</v>
      </c>
      <c r="Q1489" s="318">
        <f>O1489+P1489</f>
        <v>0</v>
      </c>
      <c r="R1489" s="318">
        <f>SUM(Q1364:Q1489)</f>
        <v>13</v>
      </c>
      <c r="S1489" s="318">
        <f>R1489/$X$2</f>
        <v>0.56521739130434778</v>
      </c>
      <c r="T1489" s="318">
        <f>IF(S1489&gt;=$X$3,1,0)</f>
        <v>1</v>
      </c>
      <c r="U1489" s="318">
        <f>O1489*T1489+P1489*T1489</f>
        <v>0</v>
      </c>
    </row>
    <row r="1490" spans="1:21" s="318" customFormat="1" x14ac:dyDescent="0.2">
      <c r="A1490" s="322">
        <v>38728</v>
      </c>
      <c r="B1490" s="321">
        <v>337.39999399999999</v>
      </c>
      <c r="C1490" s="320">
        <f>LN(B1490/B1489)</f>
        <v>2.667694316100547E-4</v>
      </c>
      <c r="D1490" s="320">
        <f>AVERAGE(C1470:C1490)</f>
        <v>1.0805629301819297E-3</v>
      </c>
      <c r="E1490" s="318">
        <f>_xlfn.STDEV.S(C1470:C1490)</f>
        <v>7.5833336547531634E-3</v>
      </c>
      <c r="F1490" s="318">
        <f>E1490*(21/(21-1.5))</f>
        <v>8.1666670128110984E-3</v>
      </c>
      <c r="G1490" s="318">
        <f>_xlfn.VAR.S(C1470:C1490)</f>
        <v>5.750694931931197E-5</v>
      </c>
      <c r="H1490" s="318">
        <f>G1490*(21/(21-1))</f>
        <v>6.0382296785277573E-5</v>
      </c>
      <c r="I1490" s="320">
        <f>(SUM(C1427:C1447)*1+SUM(C1448:C1468)*2+SUM(C1469:C1489)*3)/6</f>
        <v>2.6630322698422085E-2</v>
      </c>
      <c r="J1490" s="318">
        <f>IF(C1490*O1490&lt;&gt;0,C1490,0)</f>
        <v>0</v>
      </c>
      <c r="K1490" s="318" t="str">
        <f>IF(C1490*O1490=0,"",C1490)</f>
        <v/>
      </c>
      <c r="O1490" s="318">
        <f>IF(ISBLANK(L1490),0,1)</f>
        <v>0</v>
      </c>
      <c r="P1490" s="318">
        <f>IF(ISBLANK(M1490),0,1)</f>
        <v>0</v>
      </c>
      <c r="Q1490" s="318">
        <f>O1490+P1490</f>
        <v>0</v>
      </c>
      <c r="R1490" s="318">
        <f>SUM(Q1365:Q1490)</f>
        <v>13</v>
      </c>
      <c r="S1490" s="318">
        <f>R1490/$X$2</f>
        <v>0.56521739130434778</v>
      </c>
      <c r="T1490" s="318">
        <f>IF(S1490&gt;=$X$3,1,0)</f>
        <v>1</v>
      </c>
      <c r="U1490" s="318">
        <f>O1490*T1490+P1490*T1490</f>
        <v>0</v>
      </c>
    </row>
    <row r="1491" spans="1:21" s="318" customFormat="1" x14ac:dyDescent="0.2">
      <c r="A1491" s="322">
        <v>38729</v>
      </c>
      <c r="B1491" s="321">
        <v>341.75</v>
      </c>
      <c r="C1491" s="320">
        <f>LN(B1491/B1490)</f>
        <v>1.2810323275238129E-2</v>
      </c>
      <c r="D1491" s="320">
        <f>AVERAGE(C1471:C1491)</f>
        <v>2.0034491220335573E-3</v>
      </c>
      <c r="E1491" s="318">
        <f>_xlfn.STDEV.S(C1471:C1491)</f>
        <v>7.782366818227097E-3</v>
      </c>
      <c r="F1491" s="318">
        <f>E1491*(21/(21-1.5))</f>
        <v>8.3810104196291816E-3</v>
      </c>
      <c r="G1491" s="318">
        <f>_xlfn.VAR.S(C1471:C1491)</f>
        <v>6.0565233293442148E-5</v>
      </c>
      <c r="H1491" s="318">
        <f>G1491*(21/(21-1))</f>
        <v>6.3593494958114261E-5</v>
      </c>
      <c r="I1491" s="320">
        <f>(SUM(C1428:C1448)*1+SUM(C1449:C1469)*2+SUM(C1470:C1490)*3)/6</f>
        <v>3.1896172998893933E-2</v>
      </c>
      <c r="J1491" s="318">
        <f>IF(C1491*O1491&lt;&gt;0,C1491,0)</f>
        <v>0</v>
      </c>
      <c r="K1491" s="318" t="str">
        <f>IF(C1491*O1491=0,"",C1491)</f>
        <v/>
      </c>
      <c r="O1491" s="318">
        <f>IF(ISBLANK(L1491),0,1)</f>
        <v>0</v>
      </c>
      <c r="P1491" s="318">
        <f>IF(ISBLANK(M1491),0,1)</f>
        <v>0</v>
      </c>
      <c r="Q1491" s="318">
        <f>O1491+P1491</f>
        <v>0</v>
      </c>
      <c r="R1491" s="318">
        <f>SUM(Q1366:Q1491)</f>
        <v>13</v>
      </c>
      <c r="S1491" s="318">
        <f>R1491/$X$2</f>
        <v>0.56521739130434778</v>
      </c>
      <c r="T1491" s="318">
        <f>IF(S1491&gt;=$X$3,1,0)</f>
        <v>1</v>
      </c>
      <c r="U1491" s="318">
        <f>O1491*T1491+P1491*T1491</f>
        <v>0</v>
      </c>
    </row>
    <row r="1492" spans="1:21" s="318" customFormat="1" x14ac:dyDescent="0.2">
      <c r="A1492" s="322">
        <v>38730</v>
      </c>
      <c r="B1492" s="321">
        <v>338.55999800000001</v>
      </c>
      <c r="C1492" s="320">
        <f>LN(B1492/B1491)</f>
        <v>-9.37815228155142E-3</v>
      </c>
      <c r="D1492" s="320">
        <f>AVERAGE(C1472:C1492)</f>
        <v>1.25554912976587E-3</v>
      </c>
      <c r="E1492" s="318">
        <f>_xlfn.STDEV.S(C1472:C1492)</f>
        <v>8.0944410463762301E-3</v>
      </c>
      <c r="F1492" s="318">
        <f>E1492*(21/(21-1.5))</f>
        <v>8.7170903576359402E-3</v>
      </c>
      <c r="G1492" s="318">
        <f>_xlfn.VAR.S(C1472:C1492)</f>
        <v>6.5519975853260308E-5</v>
      </c>
      <c r="H1492" s="318">
        <f>G1492*(21/(21-1))</f>
        <v>6.879597464592333E-5</v>
      </c>
      <c r="I1492" s="320">
        <f>(SUM(C1429:C1449)*1+SUM(C1450:C1470)*2+SUM(C1471:C1491)*3)/6</f>
        <v>3.9740630395631783E-2</v>
      </c>
      <c r="J1492" s="318">
        <f>IF(C1492*O1492&lt;&gt;0,C1492,0)</f>
        <v>0</v>
      </c>
      <c r="K1492" s="318" t="str">
        <f>IF(C1492*O1492=0,"",C1492)</f>
        <v/>
      </c>
      <c r="O1492" s="318">
        <f>IF(ISBLANK(L1492),0,1)</f>
        <v>0</v>
      </c>
      <c r="P1492" s="318">
        <f>IF(ISBLANK(M1492),0,1)</f>
        <v>0</v>
      </c>
      <c r="Q1492" s="318">
        <f>O1492+P1492</f>
        <v>0</v>
      </c>
      <c r="R1492" s="318">
        <f>SUM(Q1367:Q1492)</f>
        <v>13</v>
      </c>
      <c r="S1492" s="318">
        <f>R1492/$X$2</f>
        <v>0.56521739130434778</v>
      </c>
      <c r="T1492" s="318">
        <f>IF(S1492&gt;=$X$3,1,0)</f>
        <v>1</v>
      </c>
      <c r="U1492" s="318">
        <f>O1492*T1492+P1492*T1492</f>
        <v>0</v>
      </c>
    </row>
    <row r="1493" spans="1:21" s="318" customFormat="1" x14ac:dyDescent="0.2">
      <c r="A1493" s="322">
        <v>38733</v>
      </c>
      <c r="B1493" s="321">
        <v>341.76998900000001</v>
      </c>
      <c r="C1493" s="320">
        <f>LN(B1493/B1492)</f>
        <v>9.4366406954308375E-3</v>
      </c>
      <c r="D1493" s="320">
        <f>AVERAGE(C1473:C1493)</f>
        <v>1.8683767242569193E-3</v>
      </c>
      <c r="E1493" s="318">
        <f>_xlfn.STDEV.S(C1473:C1493)</f>
        <v>8.2081149534802E-3</v>
      </c>
      <c r="F1493" s="318">
        <f>E1493*(21/(21-1.5))</f>
        <v>8.8395084114402146E-3</v>
      </c>
      <c r="G1493" s="318">
        <f>_xlfn.VAR.S(C1473:C1493)</f>
        <v>6.737315108954526E-5</v>
      </c>
      <c r="H1493" s="318">
        <f>G1493*(21/(21-1))</f>
        <v>7.0741808644022531E-5</v>
      </c>
      <c r="I1493" s="320">
        <f>(SUM(C1430:C1450)*1+SUM(C1451:C1471)*2+SUM(C1472:C1492)*3)/6</f>
        <v>3.5821206113287658E-2</v>
      </c>
      <c r="J1493" s="318">
        <f>IF(C1493*O1493&lt;&gt;0,C1493,0)</f>
        <v>0</v>
      </c>
      <c r="K1493" s="318" t="str">
        <f>IF(C1493*O1493=0,"",C1493)</f>
        <v/>
      </c>
      <c r="O1493" s="318">
        <f>IF(ISBLANK(L1493),0,1)</f>
        <v>0</v>
      </c>
      <c r="P1493" s="318">
        <f>IF(ISBLANK(M1493),0,1)</f>
        <v>0</v>
      </c>
      <c r="Q1493" s="318">
        <f>O1493+P1493</f>
        <v>0</v>
      </c>
      <c r="R1493" s="318">
        <f>SUM(Q1368:Q1493)</f>
        <v>12</v>
      </c>
      <c r="S1493" s="318">
        <f>R1493/$X$2</f>
        <v>0.52173913043478259</v>
      </c>
      <c r="T1493" s="318">
        <f>IF(S1493&gt;=$X$3,1,0)</f>
        <v>1</v>
      </c>
      <c r="U1493" s="318">
        <f>O1493*T1493+P1493*T1493</f>
        <v>0</v>
      </c>
    </row>
    <row r="1494" spans="1:21" s="318" customFormat="1" x14ac:dyDescent="0.2">
      <c r="A1494" s="322">
        <v>38734</v>
      </c>
      <c r="B1494" s="321">
        <v>340</v>
      </c>
      <c r="C1494" s="320">
        <f>LN(B1494/B1493)</f>
        <v>-5.1923464077311731E-3</v>
      </c>
      <c r="D1494" s="320">
        <f>AVERAGE(C1474:C1494)</f>
        <v>1.2645422833427527E-3</v>
      </c>
      <c r="E1494" s="318">
        <f>_xlfn.STDEV.S(C1474:C1494)</f>
        <v>8.2403814923673203E-3</v>
      </c>
      <c r="F1494" s="318">
        <f>E1494*(21/(21-1.5))</f>
        <v>8.8742569917801915E-3</v>
      </c>
      <c r="G1494" s="318">
        <f>_xlfn.VAR.S(C1474:C1494)</f>
        <v>6.7903887139749875E-5</v>
      </c>
      <c r="H1494" s="318">
        <f>G1494*(21/(21-1))</f>
        <v>7.1299081496737374E-5</v>
      </c>
      <c r="I1494" s="320">
        <f>(SUM(C1431:C1451)*1+SUM(C1452:C1472)*2+SUM(C1473:C1493)*3)/6</f>
        <v>3.9385466177530991E-2</v>
      </c>
      <c r="J1494" s="318">
        <f>IF(C1494*O1494&lt;&gt;0,C1494,0)</f>
        <v>0</v>
      </c>
      <c r="K1494" s="318" t="str">
        <f>IF(C1494*O1494=0,"",C1494)</f>
        <v/>
      </c>
      <c r="O1494" s="318">
        <f>IF(ISBLANK(L1494),0,1)</f>
        <v>0</v>
      </c>
      <c r="P1494" s="318">
        <f>IF(ISBLANK(M1494),0,1)</f>
        <v>0</v>
      </c>
      <c r="Q1494" s="318">
        <f>O1494+P1494</f>
        <v>0</v>
      </c>
      <c r="R1494" s="318">
        <f>SUM(Q1369:Q1494)</f>
        <v>12</v>
      </c>
      <c r="S1494" s="318">
        <f>R1494/$X$2</f>
        <v>0.52173913043478259</v>
      </c>
      <c r="T1494" s="318">
        <f>IF(S1494&gt;=$X$3,1,0)</f>
        <v>1</v>
      </c>
      <c r="U1494" s="318">
        <f>O1494*T1494+P1494*T1494</f>
        <v>0</v>
      </c>
    </row>
    <row r="1495" spans="1:21" s="318" customFormat="1" x14ac:dyDescent="0.2">
      <c r="A1495" s="322">
        <v>38735</v>
      </c>
      <c r="B1495" s="321">
        <v>334.75</v>
      </c>
      <c r="C1495" s="320">
        <f>LN(B1495/B1494)</f>
        <v>-1.5561633038925131E-2</v>
      </c>
      <c r="D1495" s="320">
        <f>AVERAGE(C1475:C1495)</f>
        <v>4.5883292516745659E-4</v>
      </c>
      <c r="E1495" s="318">
        <f>_xlfn.STDEV.S(C1475:C1495)</f>
        <v>9.0209661792421056E-3</v>
      </c>
      <c r="F1495" s="318">
        <f>E1495*(21/(21-1.5))</f>
        <v>9.714886654568421E-3</v>
      </c>
      <c r="G1495" s="318">
        <f>_xlfn.VAR.S(C1475:C1495)</f>
        <v>8.137783080702992E-5</v>
      </c>
      <c r="H1495" s="318">
        <f>G1495*(21/(21-1))</f>
        <v>8.5446722347381422E-5</v>
      </c>
      <c r="I1495" s="320">
        <f>(SUM(C1432:C1452)*1+SUM(C1453:C1473)*2+SUM(C1474:C1494)*3)/6</f>
        <v>3.7237331175493139E-2</v>
      </c>
      <c r="J1495" s="318">
        <f>IF(C1495*O1495&lt;&gt;0,C1495,0)</f>
        <v>0</v>
      </c>
      <c r="K1495" s="318" t="str">
        <f>IF(C1495*O1495=0,"",C1495)</f>
        <v/>
      </c>
      <c r="O1495" s="318">
        <f>IF(ISBLANK(L1495),0,1)</f>
        <v>0</v>
      </c>
      <c r="P1495" s="318">
        <f>IF(ISBLANK(M1495),0,1)</f>
        <v>0</v>
      </c>
      <c r="Q1495" s="318">
        <f>O1495+P1495</f>
        <v>0</v>
      </c>
      <c r="R1495" s="318">
        <f>SUM(Q1370:Q1495)</f>
        <v>12</v>
      </c>
      <c r="S1495" s="318">
        <f>R1495/$X$2</f>
        <v>0.52173913043478259</v>
      </c>
      <c r="T1495" s="318">
        <f>IF(S1495&gt;=$X$3,1,0)</f>
        <v>1</v>
      </c>
      <c r="U1495" s="318">
        <f>O1495*T1495+P1495*T1495</f>
        <v>0</v>
      </c>
    </row>
    <row r="1496" spans="1:21" s="318" customFormat="1" x14ac:dyDescent="0.2">
      <c r="A1496" s="322">
        <v>38736</v>
      </c>
      <c r="B1496" s="321">
        <v>342.39001500000001</v>
      </c>
      <c r="C1496" s="320">
        <f>LN(B1496/B1495)</f>
        <v>2.2566497472026315E-2</v>
      </c>
      <c r="D1496" s="320">
        <f>AVERAGE(C1476:C1496)</f>
        <v>2.1929257835638588E-3</v>
      </c>
      <c r="E1496" s="318">
        <f>_xlfn.STDEV.S(C1476:C1496)</f>
        <v>9.6136095604689078E-3</v>
      </c>
      <c r="F1496" s="318">
        <f>E1496*(21/(21-1.5))</f>
        <v>1.0353117988197285E-2</v>
      </c>
      <c r="G1496" s="318">
        <f>_xlfn.VAR.S(C1476:C1496)</f>
        <v>9.2421488781139181E-5</v>
      </c>
      <c r="H1496" s="318">
        <f>G1496*(21/(21-1))</f>
        <v>9.7042563220196146E-5</v>
      </c>
      <c r="I1496" s="320">
        <f>(SUM(C1433:C1453)*1+SUM(C1454:C1474)*2+SUM(C1475:C1495)*3)/6</f>
        <v>3.6859060570079413E-2</v>
      </c>
      <c r="J1496" s="318">
        <f>IF(C1496*O1496&lt;&gt;0,C1496,0)</f>
        <v>0</v>
      </c>
      <c r="K1496" s="318" t="str">
        <f>IF(C1496*O1496=0,"",C1496)</f>
        <v/>
      </c>
      <c r="O1496" s="318">
        <f>IF(ISBLANK(L1496),0,1)</f>
        <v>0</v>
      </c>
      <c r="P1496" s="318">
        <f>IF(ISBLANK(M1496),0,1)</f>
        <v>0</v>
      </c>
      <c r="Q1496" s="318">
        <f>O1496+P1496</f>
        <v>0</v>
      </c>
      <c r="R1496" s="318">
        <f>SUM(Q1371:Q1496)</f>
        <v>12</v>
      </c>
      <c r="S1496" s="318">
        <f>R1496/$X$2</f>
        <v>0.52173913043478259</v>
      </c>
      <c r="T1496" s="318">
        <f>IF(S1496&gt;=$X$3,1,0)</f>
        <v>1</v>
      </c>
      <c r="U1496" s="318">
        <f>O1496*T1496+P1496*T1496</f>
        <v>0</v>
      </c>
    </row>
    <row r="1497" spans="1:21" s="318" customFormat="1" x14ac:dyDescent="0.2">
      <c r="A1497" s="322">
        <v>38737</v>
      </c>
      <c r="B1497" s="321">
        <v>346.47000100000002</v>
      </c>
      <c r="C1497" s="320">
        <f>LN(B1497/B1496)</f>
        <v>1.1845755638050423E-2</v>
      </c>
      <c r="D1497" s="320">
        <f>AVERAGE(C1477:C1497)</f>
        <v>3.2165087320995857E-3</v>
      </c>
      <c r="E1497" s="318">
        <f>_xlfn.STDEV.S(C1477:C1497)</f>
        <v>9.4322903189193522E-3</v>
      </c>
      <c r="F1497" s="318">
        <f>E1497*(21/(21-1.5))</f>
        <v>1.0157851112682378E-2</v>
      </c>
      <c r="G1497" s="318">
        <f>_xlfn.VAR.S(C1477:C1497)</f>
        <v>8.8968100660379737E-5</v>
      </c>
      <c r="H1497" s="318">
        <f>G1497*(21/(21-1))</f>
        <v>9.3416505693398724E-5</v>
      </c>
      <c r="I1497" s="320">
        <f>(SUM(C1434:C1454)*1+SUM(C1455:C1475)*2+SUM(C1476:C1496)*3)/6</f>
        <v>5.1529995483981295E-2</v>
      </c>
      <c r="J1497" s="318">
        <f>IF(C1497*O1497&lt;&gt;0,C1497,0)</f>
        <v>0</v>
      </c>
      <c r="K1497" s="318" t="str">
        <f>IF(C1497*O1497=0,"",C1497)</f>
        <v/>
      </c>
      <c r="O1497" s="318">
        <f>IF(ISBLANK(L1497),0,1)</f>
        <v>0</v>
      </c>
      <c r="P1497" s="318">
        <f>IF(ISBLANK(M1497),0,1)</f>
        <v>0</v>
      </c>
      <c r="Q1497" s="318">
        <f>O1497+P1497</f>
        <v>0</v>
      </c>
      <c r="R1497" s="318">
        <f>SUM(Q1372:Q1497)</f>
        <v>12</v>
      </c>
      <c r="S1497" s="318">
        <f>R1497/$X$2</f>
        <v>0.52173913043478259</v>
      </c>
      <c r="T1497" s="318">
        <f>IF(S1497&gt;=$X$3,1,0)</f>
        <v>1</v>
      </c>
      <c r="U1497" s="318">
        <f>O1497*T1497+P1497*T1497</f>
        <v>0</v>
      </c>
    </row>
    <row r="1498" spans="1:21" s="318" customFormat="1" x14ac:dyDescent="0.2">
      <c r="A1498" s="322">
        <v>38740</v>
      </c>
      <c r="B1498" s="321">
        <v>342.32000699999998</v>
      </c>
      <c r="C1498" s="320">
        <f>LN(B1498/B1497)</f>
        <v>-1.205024512409451E-2</v>
      </c>
      <c r="D1498" s="320">
        <f>AVERAGE(C1478:C1498)</f>
        <v>3.2032760220663775E-3</v>
      </c>
      <c r="E1498" s="318">
        <f>_xlfn.STDEV.S(C1478:C1498)</f>
        <v>9.4545385318546768E-3</v>
      </c>
      <c r="F1498" s="318">
        <f>E1498*(21/(21-1.5))</f>
        <v>1.0181810726612728E-2</v>
      </c>
      <c r="G1498" s="318">
        <f>_xlfn.VAR.S(C1478:C1498)</f>
        <v>8.9388298850324796E-5</v>
      </c>
      <c r="H1498" s="318">
        <f>G1498*(21/(21-1))</f>
        <v>9.3857713792841043E-5</v>
      </c>
      <c r="I1498" s="320">
        <f>(SUM(C1435:C1455)*1+SUM(C1456:C1476)*2+SUM(C1477:C1497)*3)/6</f>
        <v>5.7605415523191005E-2</v>
      </c>
      <c r="J1498" s="318">
        <f>IF(C1498*O1498&lt;&gt;0,C1498,0)</f>
        <v>0</v>
      </c>
      <c r="K1498" s="318" t="str">
        <f>IF(C1498*O1498=0,"",C1498)</f>
        <v/>
      </c>
      <c r="O1498" s="318">
        <f>IF(ISBLANK(L1498),0,1)</f>
        <v>0</v>
      </c>
      <c r="P1498" s="318">
        <f>IF(ISBLANK(M1498),0,1)</f>
        <v>0</v>
      </c>
      <c r="Q1498" s="318">
        <f>O1498+P1498</f>
        <v>0</v>
      </c>
      <c r="R1498" s="318">
        <f>SUM(Q1373:Q1498)</f>
        <v>12</v>
      </c>
      <c r="S1498" s="318">
        <f>R1498/$X$2</f>
        <v>0.52173913043478259</v>
      </c>
      <c r="T1498" s="318">
        <f>IF(S1498&gt;=$X$3,1,0)</f>
        <v>1</v>
      </c>
      <c r="U1498" s="318">
        <f>O1498*T1498+P1498*T1498</f>
        <v>0</v>
      </c>
    </row>
    <row r="1499" spans="1:21" s="318" customFormat="1" x14ac:dyDescent="0.2">
      <c r="A1499" s="322">
        <v>38741</v>
      </c>
      <c r="B1499" s="321">
        <v>345.26998900000001</v>
      </c>
      <c r="C1499" s="320">
        <f>LN(B1499/B1498)</f>
        <v>8.5806952321201627E-3</v>
      </c>
      <c r="D1499" s="320">
        <f>AVERAGE(C1479:C1499)</f>
        <v>2.9690182878005229E-3</v>
      </c>
      <c r="E1499" s="318">
        <f>_xlfn.STDEV.S(C1479:C1499)</f>
        <v>9.2452838310966238E-3</v>
      </c>
      <c r="F1499" s="318">
        <f>E1499*(21/(21-1.5))</f>
        <v>9.9564595104117484E-3</v>
      </c>
      <c r="G1499" s="318">
        <f>_xlfn.VAR.S(C1479:C1499)</f>
        <v>8.5475273117536661E-5</v>
      </c>
      <c r="H1499" s="318">
        <f>G1499*(21/(21-1))</f>
        <v>8.9749036773413495E-5</v>
      </c>
      <c r="I1499" s="320">
        <f>(SUM(C1436:C1456)*1+SUM(C1457:C1477)*2+SUM(C1478:C1498)*3)/6</f>
        <v>6.0954756071599468E-2</v>
      </c>
      <c r="J1499" s="318">
        <f>IF(C1499*O1499&lt;&gt;0,C1499,0)</f>
        <v>0</v>
      </c>
      <c r="K1499" s="318" t="str">
        <f>IF(C1499*O1499=0,"",C1499)</f>
        <v/>
      </c>
      <c r="O1499" s="318">
        <f>IF(ISBLANK(L1499),0,1)</f>
        <v>0</v>
      </c>
      <c r="P1499" s="318">
        <f>IF(ISBLANK(M1499),0,1)</f>
        <v>0</v>
      </c>
      <c r="Q1499" s="318">
        <f>O1499+P1499</f>
        <v>0</v>
      </c>
      <c r="R1499" s="318">
        <f>SUM(Q1374:Q1499)</f>
        <v>12</v>
      </c>
      <c r="S1499" s="318">
        <f>R1499/$X$2</f>
        <v>0.52173913043478259</v>
      </c>
      <c r="T1499" s="318">
        <f>IF(S1499&gt;=$X$3,1,0)</f>
        <v>1</v>
      </c>
      <c r="U1499" s="318">
        <f>O1499*T1499+P1499*T1499</f>
        <v>0</v>
      </c>
    </row>
    <row r="1500" spans="1:21" s="318" customFormat="1" x14ac:dyDescent="0.2">
      <c r="A1500" s="322">
        <v>38742</v>
      </c>
      <c r="B1500" s="321">
        <v>345.92999300000002</v>
      </c>
      <c r="C1500" s="320">
        <f>LN(B1500/B1499)</f>
        <v>1.9097344264425678E-3</v>
      </c>
      <c r="D1500" s="320">
        <f>AVERAGE(C1480:C1500)</f>
        <v>2.8358956813803282E-3</v>
      </c>
      <c r="E1500" s="318">
        <f>_xlfn.STDEV.S(C1480:C1500)</f>
        <v>9.2391576576472661E-3</v>
      </c>
      <c r="F1500" s="318">
        <f>E1500*(21/(21-1.5))</f>
        <v>9.9498620928509009E-3</v>
      </c>
      <c r="G1500" s="318">
        <f>_xlfn.VAR.S(C1480:C1500)</f>
        <v>8.5362034222862107E-5</v>
      </c>
      <c r="H1500" s="318">
        <f>G1500*(21/(21-1))</f>
        <v>8.9630135934005216E-5</v>
      </c>
      <c r="I1500" s="320">
        <f>(SUM(C1437:C1457)*1+SUM(C1458:C1478)*2+SUM(C1479:C1499)*3)/6</f>
        <v>6.53724757825907E-2</v>
      </c>
      <c r="J1500" s="318">
        <f>IF(C1500*O1500&lt;&gt;0,C1500,0)</f>
        <v>0</v>
      </c>
      <c r="K1500" s="318" t="str">
        <f>IF(C1500*O1500=0,"",C1500)</f>
        <v/>
      </c>
      <c r="O1500" s="318">
        <f>IF(ISBLANK(L1500),0,1)</f>
        <v>0</v>
      </c>
      <c r="P1500" s="318">
        <f>IF(ISBLANK(M1500),0,1)</f>
        <v>0</v>
      </c>
      <c r="Q1500" s="318">
        <f>O1500+P1500</f>
        <v>0</v>
      </c>
      <c r="R1500" s="318">
        <f>SUM(Q1375:Q1500)</f>
        <v>12</v>
      </c>
      <c r="S1500" s="318">
        <f>R1500/$X$2</f>
        <v>0.52173913043478259</v>
      </c>
      <c r="T1500" s="318">
        <f>IF(S1500&gt;=$X$3,1,0)</f>
        <v>1</v>
      </c>
      <c r="U1500" s="318">
        <f>O1500*T1500+P1500*T1500</f>
        <v>0</v>
      </c>
    </row>
    <row r="1501" spans="1:21" s="318" customFormat="1" x14ac:dyDescent="0.2">
      <c r="A1501" s="322">
        <v>38743</v>
      </c>
      <c r="B1501" s="321">
        <v>347.57998700000002</v>
      </c>
      <c r="C1501" s="320">
        <f>LN(B1501/B1500)</f>
        <v>4.7583947192989676E-3</v>
      </c>
      <c r="D1501" s="320">
        <f>AVERAGE(C1481:C1501)</f>
        <v>2.698624420617675E-3</v>
      </c>
      <c r="E1501" s="318">
        <f>_xlfn.STDEV.S(C1481:C1501)</f>
        <v>9.18545336850949E-3</v>
      </c>
      <c r="F1501" s="318">
        <f>E1501*(21/(21-1.5))</f>
        <v>9.8920267045486815E-3</v>
      </c>
      <c r="G1501" s="318">
        <f>_xlfn.VAR.S(C1481:C1501)</f>
        <v>8.4372553585062351E-5</v>
      </c>
      <c r="H1501" s="318">
        <f>G1501*(21/(21-1))</f>
        <v>8.8591181264315467E-5</v>
      </c>
      <c r="I1501" s="320">
        <f>(SUM(C1438:C1458)*1+SUM(C1459:C1479)*2+SUM(C1480:C1500)*3)/6</f>
        <v>6.0268133723173696E-2</v>
      </c>
      <c r="J1501" s="318">
        <f>IF(C1501*O1501&lt;&gt;0,C1501,0)</f>
        <v>0</v>
      </c>
      <c r="K1501" s="318" t="str">
        <f>IF(C1501*O1501=0,"",C1501)</f>
        <v/>
      </c>
      <c r="O1501" s="318">
        <f>IF(ISBLANK(L1501),0,1)</f>
        <v>0</v>
      </c>
      <c r="P1501" s="318">
        <f>IF(ISBLANK(M1501),0,1)</f>
        <v>0</v>
      </c>
      <c r="Q1501" s="318">
        <f>O1501+P1501</f>
        <v>0</v>
      </c>
      <c r="R1501" s="318">
        <f>SUM(Q1376:Q1501)</f>
        <v>12</v>
      </c>
      <c r="S1501" s="318">
        <f>R1501/$X$2</f>
        <v>0.52173913043478259</v>
      </c>
      <c r="T1501" s="318">
        <f>IF(S1501&gt;=$X$3,1,0)</f>
        <v>1</v>
      </c>
      <c r="U1501" s="318">
        <f>O1501*T1501+P1501*T1501</f>
        <v>0</v>
      </c>
    </row>
    <row r="1502" spans="1:21" s="318" customFormat="1" x14ac:dyDescent="0.2">
      <c r="A1502" s="322">
        <v>38744</v>
      </c>
      <c r="B1502" s="321">
        <v>354.73998999999998</v>
      </c>
      <c r="C1502" s="320">
        <f>LN(B1502/B1501)</f>
        <v>2.0390281652654284E-2</v>
      </c>
      <c r="D1502" s="320">
        <f>AVERAGE(C1482:C1502)</f>
        <v>3.5725440193783535E-3</v>
      </c>
      <c r="E1502" s="318">
        <f>_xlfn.STDEV.S(C1482:C1502)</f>
        <v>9.9598466313255557E-3</v>
      </c>
      <c r="F1502" s="318">
        <f>E1502*(21/(21-1.5))</f>
        <v>1.0725988679889059E-2</v>
      </c>
      <c r="G1502" s="318">
        <f>_xlfn.VAR.S(C1482:C1502)</f>
        <v>9.9198544919527031E-5</v>
      </c>
      <c r="H1502" s="318">
        <f>G1502*(21/(21-1))</f>
        <v>1.0415847216550339E-4</v>
      </c>
      <c r="I1502" s="320">
        <f>(SUM(C1439:C1459)*1+SUM(C1460:C1480)*2+SUM(C1481:C1501)*3)/6</f>
        <v>6.2332339307140806E-2</v>
      </c>
      <c r="J1502" s="318">
        <f>IF(C1502*O1502&lt;&gt;0,C1502,0)</f>
        <v>0</v>
      </c>
      <c r="K1502" s="318" t="str">
        <f>IF(C1502*O1502=0,"",C1502)</f>
        <v/>
      </c>
      <c r="O1502" s="318">
        <f>IF(ISBLANK(L1502),0,1)</f>
        <v>0</v>
      </c>
      <c r="P1502" s="318">
        <f>IF(ISBLANK(M1502),0,1)</f>
        <v>0</v>
      </c>
      <c r="Q1502" s="318">
        <f>O1502+P1502</f>
        <v>0</v>
      </c>
      <c r="R1502" s="318">
        <f>SUM(Q1377:Q1502)</f>
        <v>12</v>
      </c>
      <c r="S1502" s="318">
        <f>R1502/$X$2</f>
        <v>0.52173913043478259</v>
      </c>
      <c r="T1502" s="318">
        <f>IF(S1502&gt;=$X$3,1,0)</f>
        <v>1</v>
      </c>
      <c r="U1502" s="318">
        <f>O1502*T1502+P1502*T1502</f>
        <v>0</v>
      </c>
    </row>
    <row r="1503" spans="1:21" s="318" customFormat="1" x14ac:dyDescent="0.2">
      <c r="A1503" s="322">
        <v>38747</v>
      </c>
      <c r="B1503" s="321">
        <v>359.14001500000001</v>
      </c>
      <c r="C1503" s="320">
        <f>LN(B1503/B1502)</f>
        <v>1.2327227792413136E-2</v>
      </c>
      <c r="D1503" s="320">
        <f>AVERAGE(C1483:C1503)</f>
        <v>4.1653441666480093E-3</v>
      </c>
      <c r="E1503" s="318">
        <f>_xlfn.STDEV.S(C1483:C1503)</f>
        <v>1.0098488046490101E-2</v>
      </c>
      <c r="F1503" s="318">
        <f>E1503*(21/(21-1.5))</f>
        <v>1.0875294819297032E-2</v>
      </c>
      <c r="G1503" s="318">
        <f>_xlfn.VAR.S(C1483:C1503)</f>
        <v>1.0197946082510345E-4</v>
      </c>
      <c r="H1503" s="318">
        <f>G1503*(21/(21-1))</f>
        <v>1.0707843386635863E-4</v>
      </c>
      <c r="I1503" s="320">
        <f>(SUM(C1440:C1460)*1+SUM(C1461:C1481)*2+SUM(C1482:C1502)*3)/6</f>
        <v>6.5336766499484236E-2</v>
      </c>
      <c r="J1503" s="318">
        <f>IF(C1503*O1503&lt;&gt;0,C1503,0)</f>
        <v>0</v>
      </c>
      <c r="K1503" s="318" t="str">
        <f>IF(C1503*O1503=0,"",C1503)</f>
        <v/>
      </c>
      <c r="O1503" s="318">
        <f>IF(ISBLANK(L1503),0,1)</f>
        <v>0</v>
      </c>
      <c r="P1503" s="318">
        <f>IF(ISBLANK(M1503),0,1)</f>
        <v>0</v>
      </c>
      <c r="Q1503" s="318">
        <f>O1503+P1503</f>
        <v>0</v>
      </c>
      <c r="R1503" s="318">
        <f>SUM(Q1378:Q1503)</f>
        <v>12</v>
      </c>
      <c r="S1503" s="318">
        <f>R1503/$X$2</f>
        <v>0.52173913043478259</v>
      </c>
      <c r="T1503" s="318">
        <f>IF(S1503&gt;=$X$3,1,0)</f>
        <v>1</v>
      </c>
      <c r="U1503" s="318">
        <f>O1503*T1503+P1503*T1503</f>
        <v>0</v>
      </c>
    </row>
    <row r="1504" spans="1:21" s="318" customFormat="1" x14ac:dyDescent="0.2">
      <c r="A1504" s="322">
        <v>38748</v>
      </c>
      <c r="B1504" s="321">
        <v>355.20001200000002</v>
      </c>
      <c r="C1504" s="320">
        <f>LN(B1504/B1503)</f>
        <v>-1.1031281478394718E-2</v>
      </c>
      <c r="D1504" s="320">
        <f>AVERAGE(C1484:C1504)</f>
        <v>3.2552203194043698E-3</v>
      </c>
      <c r="E1504" s="318">
        <f>_xlfn.STDEV.S(C1484:C1504)</f>
        <v>1.0577799753212829E-2</v>
      </c>
      <c r="F1504" s="318">
        <f>E1504*(21/(21-1.5))</f>
        <v>1.1391476657306124E-2</v>
      </c>
      <c r="G1504" s="318">
        <f>_xlfn.VAR.S(C1484:C1504)</f>
        <v>1.118898476190694E-4</v>
      </c>
      <c r="H1504" s="318">
        <f>G1504*(21/(21-1))</f>
        <v>1.1748434000002288E-4</v>
      </c>
      <c r="I1504" s="320">
        <f>(SUM(C1441:C1461)*1+SUM(C1462:C1482)*2+SUM(C1483:C1503)*3)/6</f>
        <v>7.0965881606856671E-2</v>
      </c>
      <c r="J1504" s="318">
        <f>IF(C1504*O1504&lt;&gt;0,C1504,0)</f>
        <v>0</v>
      </c>
      <c r="K1504" s="318" t="str">
        <f>IF(C1504*O1504=0,"",C1504)</f>
        <v/>
      </c>
      <c r="O1504" s="318">
        <f>IF(ISBLANK(L1504),0,1)</f>
        <v>0</v>
      </c>
      <c r="P1504" s="318">
        <f>IF(ISBLANK(M1504),0,1)</f>
        <v>0</v>
      </c>
      <c r="Q1504" s="318">
        <f>O1504+P1504</f>
        <v>0</v>
      </c>
      <c r="R1504" s="318">
        <f>SUM(Q1379:Q1504)</f>
        <v>12</v>
      </c>
      <c r="S1504" s="318">
        <f>R1504/$X$2</f>
        <v>0.52173913043478259</v>
      </c>
      <c r="T1504" s="318">
        <f>IF(S1504&gt;=$X$3,1,0)</f>
        <v>1</v>
      </c>
      <c r="U1504" s="318">
        <f>O1504*T1504+P1504*T1504</f>
        <v>0</v>
      </c>
    </row>
    <row r="1505" spans="1:22" x14ac:dyDescent="0.2">
      <c r="A1505" s="322">
        <v>38749</v>
      </c>
      <c r="B1505" s="321">
        <v>359.459991</v>
      </c>
      <c r="C1505" s="320">
        <f>LN(B1505/B1504)</f>
        <v>1.1921835384533605E-2</v>
      </c>
      <c r="D1505" s="320">
        <f>AVERAGE(C1485:C1505)</f>
        <v>3.7368794405200569E-3</v>
      </c>
      <c r="E1505" s="318">
        <f>_xlfn.STDEV.S(C1485:C1505)</f>
        <v>1.0737639180583484E-2</v>
      </c>
      <c r="F1505" s="318">
        <f>E1505*(21/(21-1.5))</f>
        <v>1.1563611425243751E-2</v>
      </c>
      <c r="G1505" s="318">
        <f>_xlfn.VAR.S(C1485:C1505)</f>
        <v>1.1529689517240154E-4</v>
      </c>
      <c r="H1505" s="318">
        <f>G1505*(21/(21-1))</f>
        <v>1.2106173993102162E-4</v>
      </c>
      <c r="I1505" s="320">
        <f>(SUM(C1442:C1462)*1+SUM(C1463:C1483)*2+SUM(C1484:C1504)*3)/6</f>
        <v>6.2500369309073545E-2</v>
      </c>
      <c r="J1505" s="318">
        <f>IF(C1505*O1505&lt;&gt;0,C1505,0)</f>
        <v>0</v>
      </c>
      <c r="K1505" s="318" t="str">
        <f>IF(C1505*O1505=0,"",C1505)</f>
        <v/>
      </c>
      <c r="O1505" s="318">
        <f>IF(ISBLANK(L1505),0,1)</f>
        <v>0</v>
      </c>
      <c r="P1505" s="318">
        <f>IF(ISBLANK(M1505),0,1)</f>
        <v>0</v>
      </c>
      <c r="Q1505" s="318">
        <f>O1505+P1505</f>
        <v>0</v>
      </c>
      <c r="R1505" s="318">
        <f>SUM(Q1380:Q1505)</f>
        <v>12</v>
      </c>
      <c r="S1505" s="318">
        <f>R1505/$X$2</f>
        <v>0.52173913043478259</v>
      </c>
      <c r="T1505" s="318">
        <f>IF(S1505&gt;=$X$3,1,0)</f>
        <v>1</v>
      </c>
      <c r="U1505" s="318">
        <f>O1505*T1505+P1505*T1505</f>
        <v>0</v>
      </c>
    </row>
    <row r="1506" spans="1:22" x14ac:dyDescent="0.2">
      <c r="A1506" s="322">
        <v>38750</v>
      </c>
      <c r="B1506" s="321">
        <v>358.51998900000001</v>
      </c>
      <c r="C1506" s="320">
        <f>LN(B1506/B1505)</f>
        <v>-2.6184644788627624E-3</v>
      </c>
      <c r="D1506" s="320">
        <f>AVERAGE(C1486:C1506)</f>
        <v>3.5864024238836702E-3</v>
      </c>
      <c r="E1506" s="318">
        <f>_xlfn.STDEV.S(C1486:C1506)</f>
        <v>1.0806578269529509E-2</v>
      </c>
      <c r="F1506" s="318">
        <f>E1506*(21/(21-1.5))</f>
        <v>1.1637853521031779E-2</v>
      </c>
      <c r="G1506" s="318">
        <f>_xlfn.VAR.S(C1486:C1506)</f>
        <v>1.1678213389546741E-4</v>
      </c>
      <c r="H1506" s="318">
        <f>G1506*(21/(21-1))</f>
        <v>1.2262124059024079E-4</v>
      </c>
      <c r="I1506" s="320">
        <f>(SUM(C1443:C1463)*1+SUM(C1464:C1484)*2+SUM(C1485:C1505)*3)/6</f>
        <v>6.8303750156123555E-2</v>
      </c>
      <c r="J1506" s="318">
        <f>IF(C1506*O1506&lt;&gt;0,C1506,0)</f>
        <v>0</v>
      </c>
      <c r="K1506" s="318" t="str">
        <f>IF(C1506*O1506=0,"",C1506)</f>
        <v/>
      </c>
      <c r="O1506" s="318">
        <f>IF(ISBLANK(L1506),0,1)</f>
        <v>0</v>
      </c>
      <c r="P1506" s="318">
        <f>IF(ISBLANK(M1506),0,1)</f>
        <v>0</v>
      </c>
      <c r="Q1506" s="318">
        <f>O1506+P1506</f>
        <v>0</v>
      </c>
      <c r="R1506" s="318">
        <f>SUM(Q1381:Q1506)</f>
        <v>12</v>
      </c>
      <c r="S1506" s="318">
        <f>R1506/$X$2</f>
        <v>0.52173913043478259</v>
      </c>
      <c r="T1506" s="318">
        <f>IF(S1506&gt;=$X$3,1,0)</f>
        <v>1</v>
      </c>
      <c r="U1506" s="318">
        <f>O1506*T1506+P1506*T1506</f>
        <v>0</v>
      </c>
    </row>
    <row r="1507" spans="1:22" x14ac:dyDescent="0.2">
      <c r="A1507" s="322">
        <v>38751</v>
      </c>
      <c r="B1507" s="321">
        <v>353.73998999999998</v>
      </c>
      <c r="C1507" s="320">
        <f>LN(B1507/B1506)</f>
        <v>-1.3422264070172343E-2</v>
      </c>
      <c r="D1507" s="320">
        <f>AVERAGE(C1487:C1507)</f>
        <v>2.3141880714804106E-3</v>
      </c>
      <c r="E1507" s="318">
        <f>_xlfn.STDEV.S(C1487:C1507)</f>
        <v>1.1172972385890727E-2</v>
      </c>
      <c r="F1507" s="318">
        <f>E1507*(21/(21-1.5))</f>
        <v>1.2032431800190013E-2</v>
      </c>
      <c r="G1507" s="318">
        <f>_xlfn.VAR.S(C1487:C1507)</f>
        <v>1.2483531193587671E-4</v>
      </c>
      <c r="H1507" s="318">
        <f>G1507*(21/(21-1))</f>
        <v>1.3107707753267056E-4</v>
      </c>
      <c r="I1507" s="320">
        <f>(SUM(C1444:C1464)*1+SUM(C1465:C1485)*2+SUM(C1486:C1506)*3)/6</f>
        <v>6.8312180702272685E-2</v>
      </c>
      <c r="J1507" s="318">
        <f>IF(C1507*O1507&lt;&gt;0,C1507,0)</f>
        <v>0</v>
      </c>
      <c r="K1507" s="318" t="str">
        <f>IF(C1507*O1507=0,"",C1507)</f>
        <v/>
      </c>
      <c r="O1507" s="318">
        <f>IF(ISBLANK(L1507),0,1)</f>
        <v>0</v>
      </c>
      <c r="P1507" s="318">
        <f>IF(ISBLANK(M1507),0,1)</f>
        <v>0</v>
      </c>
      <c r="Q1507" s="318">
        <f>O1507+P1507</f>
        <v>0</v>
      </c>
      <c r="R1507" s="318">
        <f>SUM(Q1382:Q1507)</f>
        <v>12</v>
      </c>
      <c r="S1507" s="318">
        <f>R1507/$X$2</f>
        <v>0.52173913043478259</v>
      </c>
      <c r="T1507" s="318">
        <f>IF(S1507&gt;=$X$3,1,0)</f>
        <v>1</v>
      </c>
      <c r="U1507" s="318">
        <f>O1507*T1507+P1507*T1507</f>
        <v>0</v>
      </c>
    </row>
    <row r="1508" spans="1:22" x14ac:dyDescent="0.2">
      <c r="A1508" s="322">
        <v>38754</v>
      </c>
      <c r="B1508" s="321">
        <v>359.35998499999999</v>
      </c>
      <c r="C1508" s="320">
        <f>LN(B1508/B1507)</f>
        <v>1.5762478071908129E-2</v>
      </c>
      <c r="D1508" s="320">
        <f>AVERAGE(C1488:C1508)</f>
        <v>2.8138956127332095E-3</v>
      </c>
      <c r="E1508" s="318">
        <f>_xlfn.STDEV.S(C1488:C1508)</f>
        <v>1.1540342750997417E-2</v>
      </c>
      <c r="F1508" s="318">
        <f>E1508*(21/(21-1.5))</f>
        <v>1.2428061424151064E-2</v>
      </c>
      <c r="G1508" s="318">
        <f>_xlfn.VAR.S(C1488:C1508)</f>
        <v>1.3317951081049864E-4</v>
      </c>
      <c r="H1508" s="318">
        <f>G1508*(21/(21-1))</f>
        <v>1.3983848635102359E-4</v>
      </c>
      <c r="I1508" s="320">
        <f>(SUM(C1445:C1465)*1+SUM(C1466:C1486)*2+SUM(C1487:C1507)*3)/6</f>
        <v>5.1228601874527567E-2</v>
      </c>
      <c r="J1508" s="318">
        <f>IF(C1508*O1508&lt;&gt;0,C1508,0)</f>
        <v>0</v>
      </c>
      <c r="K1508" s="318" t="str">
        <f>IF(C1508*O1508=0,"",C1508)</f>
        <v/>
      </c>
      <c r="O1508" s="318">
        <f>IF(ISBLANK(L1508),0,1)</f>
        <v>0</v>
      </c>
      <c r="P1508" s="318">
        <f>IF(ISBLANK(M1508),0,1)</f>
        <v>0</v>
      </c>
      <c r="Q1508" s="318">
        <f>O1508+P1508</f>
        <v>0</v>
      </c>
      <c r="R1508" s="318">
        <f>SUM(Q1383:Q1508)</f>
        <v>12</v>
      </c>
      <c r="S1508" s="318">
        <f>R1508/$X$2</f>
        <v>0.52173913043478259</v>
      </c>
      <c r="T1508" s="318">
        <f>IF(S1508&gt;=$X$3,1,0)</f>
        <v>1</v>
      </c>
      <c r="U1508" s="318">
        <f>O1508*T1508+P1508*T1508</f>
        <v>0</v>
      </c>
    </row>
    <row r="1509" spans="1:22" x14ac:dyDescent="0.2">
      <c r="A1509" s="322">
        <v>38755</v>
      </c>
      <c r="B1509" s="321">
        <v>353.790009</v>
      </c>
      <c r="C1509" s="320">
        <f>LN(B1509/B1508)</f>
        <v>-1.5621087600397114E-2</v>
      </c>
      <c r="D1509" s="320">
        <f>AVERAGE(C1489:C1509)</f>
        <v>1.9352681769992221E-3</v>
      </c>
      <c r="E1509" s="318">
        <f>_xlfn.STDEV.S(C1489:C1509)</f>
        <v>1.222134781945068E-2</v>
      </c>
      <c r="F1509" s="318">
        <f>E1509*(21/(21-1.5))</f>
        <v>1.3161451497869962E-2</v>
      </c>
      <c r="G1509" s="318">
        <f>_xlfn.VAR.S(C1489:C1509)</f>
        <v>1.4936134252399187E-4</v>
      </c>
      <c r="H1509" s="318">
        <f>G1509*(21/(21-1))</f>
        <v>1.5682940965019147E-4</v>
      </c>
      <c r="I1509" s="320">
        <f>(SUM(C1446:C1466)*1+SUM(C1467:C1487)*2+SUM(C1488:C1508)*3)/6</f>
        <v>5.778259293681396E-2</v>
      </c>
      <c r="J1509" s="318">
        <f>IF(C1509*O1509&lt;&gt;0,C1509,0)</f>
        <v>0</v>
      </c>
      <c r="K1509" s="318" t="str">
        <f>IF(C1509*O1509=0,"",C1509)</f>
        <v/>
      </c>
      <c r="O1509" s="318">
        <f>IF(ISBLANK(L1509),0,1)</f>
        <v>0</v>
      </c>
      <c r="P1509" s="318">
        <f>IF(ISBLANK(M1509),0,1)</f>
        <v>0</v>
      </c>
      <c r="Q1509" s="318">
        <f>O1509+P1509</f>
        <v>0</v>
      </c>
      <c r="R1509" s="318">
        <f>SUM(Q1384:Q1509)</f>
        <v>12</v>
      </c>
      <c r="S1509" s="318">
        <f>R1509/$X$2</f>
        <v>0.52173913043478259</v>
      </c>
      <c r="T1509" s="318">
        <f>IF(S1509&gt;=$X$3,1,0)</f>
        <v>1</v>
      </c>
      <c r="U1509" s="318">
        <f>O1509*T1509+P1509*T1509</f>
        <v>0</v>
      </c>
    </row>
    <row r="1510" spans="1:22" s="327" customFormat="1" x14ac:dyDescent="0.2">
      <c r="A1510" s="331">
        <v>38756</v>
      </c>
      <c r="B1510" s="330">
        <v>350.63000499999998</v>
      </c>
      <c r="C1510" s="320">
        <f>LN(B1510/B1509)</f>
        <v>-8.9719915239228377E-3</v>
      </c>
      <c r="D1510" s="329">
        <f>AVERAGE(C1490:C1510)</f>
        <v>1.8442460851273625E-3</v>
      </c>
      <c r="E1510" s="327">
        <f>_xlfn.STDEV.S(C1490:C1510)</f>
        <v>1.2298570725196571E-2</v>
      </c>
      <c r="F1510" s="318">
        <f>E1510*(21/(21-1.5))</f>
        <v>1.3244614627134768E-2</v>
      </c>
      <c r="G1510" s="327">
        <f>_xlfn.VAR.S(C1490:C1510)</f>
        <v>1.5125484188266213E-4</v>
      </c>
      <c r="H1510" s="318">
        <f>G1510*(21/(21-1))</f>
        <v>1.5881758397679526E-4</v>
      </c>
      <c r="I1510" s="329">
        <f>(SUM(C1447:C1467)*1+SUM(C1468:C1488)*2+SUM(C1489:C1509)*3)/6</f>
        <v>4.8281389397940321E-2</v>
      </c>
      <c r="J1510" s="318">
        <f>IF(C1510*O1510&lt;&gt;0,C1510,0)</f>
        <v>-8.9719915239228377E-3</v>
      </c>
      <c r="K1510" s="318">
        <f>IF(C1510*O1510=0,"",C1510)</f>
        <v>-8.9719915239228377E-3</v>
      </c>
      <c r="L1510" s="328" t="s">
        <v>144</v>
      </c>
      <c r="M1510" s="328"/>
      <c r="O1510" s="318">
        <f>IF(ISBLANK(L1510),0,1)</f>
        <v>1</v>
      </c>
      <c r="P1510" s="318">
        <f>IF(ISBLANK(M1510),0,1)</f>
        <v>0</v>
      </c>
      <c r="Q1510" s="318">
        <f>O1510+P1510</f>
        <v>1</v>
      </c>
      <c r="R1510" s="318">
        <f>SUM(Q1385:Q1510)</f>
        <v>13</v>
      </c>
      <c r="S1510" s="318">
        <f>R1510/$X$2</f>
        <v>0.56521739130434778</v>
      </c>
      <c r="T1510" s="318">
        <f>IF(S1510&gt;=$X$3,1,0)</f>
        <v>1</v>
      </c>
      <c r="U1510" s="318">
        <f>O1510*T1510+P1510*T1510</f>
        <v>1</v>
      </c>
      <c r="V1510" s="319"/>
    </row>
    <row r="1511" spans="1:22" x14ac:dyDescent="0.2">
      <c r="A1511" s="322">
        <v>38757</v>
      </c>
      <c r="B1511" s="321">
        <v>355.209991</v>
      </c>
      <c r="C1511" s="320">
        <f>LN(B1511/B1510)</f>
        <v>1.2977587852865961E-2</v>
      </c>
      <c r="D1511" s="320">
        <f>AVERAGE(C1491:C1511)</f>
        <v>2.4495231528062151E-3</v>
      </c>
      <c r="E1511" s="318">
        <f>_xlfn.STDEV.S(C1491:C1511)</f>
        <v>1.2527701579053332E-2</v>
      </c>
      <c r="F1511" s="318">
        <f>E1511*(21/(21-1.5))</f>
        <v>1.3491370931288204E-2</v>
      </c>
      <c r="G1511" s="318">
        <f>_xlfn.VAR.S(C1491:C1511)</f>
        <v>1.5694330685381532E-4</v>
      </c>
      <c r="H1511" s="318">
        <f>G1511*(21/(21-1))</f>
        <v>1.647904721965061E-4</v>
      </c>
      <c r="I1511" s="320">
        <f>(SUM(C1448:C1468)*1+SUM(C1469:C1489)*2+SUM(C1490:C1510)*3)/6</f>
        <v>3.8842128154089682E-2</v>
      </c>
      <c r="J1511" s="318">
        <f>IF(C1511*O1511&lt;&gt;0,C1511,0)</f>
        <v>0</v>
      </c>
      <c r="K1511" s="318" t="str">
        <f>IF(C1511*O1511=0,"",C1511)</f>
        <v/>
      </c>
      <c r="O1511" s="318">
        <f>IF(ISBLANK(L1511),0,1)</f>
        <v>0</v>
      </c>
      <c r="P1511" s="318">
        <f>IF(ISBLANK(M1511),0,1)</f>
        <v>0</v>
      </c>
      <c r="Q1511" s="318">
        <f>O1511+P1511</f>
        <v>0</v>
      </c>
      <c r="R1511" s="318">
        <f>SUM(Q1386:Q1511)</f>
        <v>13</v>
      </c>
      <c r="S1511" s="318">
        <f>R1511/$X$2</f>
        <v>0.56521739130434778</v>
      </c>
      <c r="T1511" s="318">
        <f>IF(S1511&gt;=$X$3,1,0)</f>
        <v>1</v>
      </c>
      <c r="U1511" s="318">
        <f>O1511*T1511+P1511*T1511</f>
        <v>0</v>
      </c>
    </row>
    <row r="1512" spans="1:22" x14ac:dyDescent="0.2">
      <c r="A1512" s="322">
        <v>38758</v>
      </c>
      <c r="B1512" s="321">
        <v>355.07000699999998</v>
      </c>
      <c r="C1512" s="320">
        <f>LN(B1512/B1511)</f>
        <v>-3.9416568735317923E-4</v>
      </c>
      <c r="D1512" s="320">
        <f>AVERAGE(C1492:C1512)</f>
        <v>1.8207379641113908E-3</v>
      </c>
      <c r="E1512" s="318">
        <f>_xlfn.STDEV.S(C1492:C1512)</f>
        <v>1.2311181375146349E-2</v>
      </c>
      <c r="F1512" s="318">
        <f>E1512*(21/(21-1.5))</f>
        <v>1.3258195327080682E-2</v>
      </c>
      <c r="G1512" s="318">
        <f>_xlfn.VAR.S(C1492:C1512)</f>
        <v>1.5156518685175034E-4</v>
      </c>
      <c r="H1512" s="318">
        <f>G1512*(21/(21-1))</f>
        <v>1.5914344619433787E-4</v>
      </c>
      <c r="I1512" s="320">
        <f>(SUM(C1449:C1469)*1+SUM(C1470:C1490)*2+SUM(C1491:C1511)*3)/6</f>
        <v>4.338708698591006E-2</v>
      </c>
      <c r="J1512" s="318">
        <f>IF(C1512*O1512&lt;&gt;0,C1512,0)</f>
        <v>0</v>
      </c>
      <c r="K1512" s="318" t="str">
        <f>IF(C1512*O1512=0,"",C1512)</f>
        <v/>
      </c>
      <c r="O1512" s="318">
        <f>IF(ISBLANK(L1512),0,1)</f>
        <v>0</v>
      </c>
      <c r="P1512" s="318">
        <f>IF(ISBLANK(M1512),0,1)</f>
        <v>0</v>
      </c>
      <c r="Q1512" s="318">
        <f>O1512+P1512</f>
        <v>0</v>
      </c>
      <c r="R1512" s="318">
        <f>SUM(Q1387:Q1512)</f>
        <v>13</v>
      </c>
      <c r="S1512" s="318">
        <f>R1512/$X$2</f>
        <v>0.56521739130434778</v>
      </c>
      <c r="T1512" s="318">
        <f>IF(S1512&gt;=$X$3,1,0)</f>
        <v>1</v>
      </c>
      <c r="U1512" s="318">
        <f>O1512*T1512+P1512*T1512</f>
        <v>0</v>
      </c>
    </row>
    <row r="1513" spans="1:22" x14ac:dyDescent="0.2">
      <c r="A1513" s="322">
        <v>38761</v>
      </c>
      <c r="B1513" s="321">
        <v>351.76998900000001</v>
      </c>
      <c r="C1513" s="320">
        <f>LN(B1513/B1512)</f>
        <v>-9.3374511783976839E-3</v>
      </c>
      <c r="D1513" s="320">
        <f>AVERAGE(C1493:C1513)</f>
        <v>1.8226761118806164E-3</v>
      </c>
      <c r="E1513" s="318">
        <f>_xlfn.STDEV.S(C1493:C1513)</f>
        <v>1.2309333248303623E-2</v>
      </c>
      <c r="F1513" s="318">
        <f>E1513*(21/(21-1.5))</f>
        <v>1.3256205036634669E-2</v>
      </c>
      <c r="G1513" s="318">
        <f>_xlfn.VAR.S(C1493:C1513)</f>
        <v>1.51519685017793E-4</v>
      </c>
      <c r="H1513" s="318">
        <f>G1513*(21/(21-1))</f>
        <v>1.5909566926868265E-4</v>
      </c>
      <c r="I1513" s="320">
        <f>(SUM(C1450:C1470)*1+SUM(C1471:C1491)*2+SUM(C1492:C1512)*3)/6</f>
        <v>4.2273518246437249E-2</v>
      </c>
      <c r="J1513" s="318">
        <f>IF(C1513*O1513&lt;&gt;0,C1513,0)</f>
        <v>0</v>
      </c>
      <c r="K1513" s="318" t="str">
        <f>IF(C1513*O1513=0,"",C1513)</f>
        <v/>
      </c>
      <c r="O1513" s="318">
        <f>IF(ISBLANK(L1513),0,1)</f>
        <v>0</v>
      </c>
      <c r="P1513" s="318">
        <f>IF(ISBLANK(M1513),0,1)</f>
        <v>0</v>
      </c>
      <c r="Q1513" s="318">
        <f>O1513+P1513</f>
        <v>0</v>
      </c>
      <c r="R1513" s="318">
        <f>SUM(Q1388:Q1513)</f>
        <v>13</v>
      </c>
      <c r="S1513" s="318">
        <f>R1513/$X$2</f>
        <v>0.56521739130434778</v>
      </c>
      <c r="T1513" s="318">
        <f>IF(S1513&gt;=$X$3,1,0)</f>
        <v>1</v>
      </c>
      <c r="U1513" s="318">
        <f>O1513*T1513+P1513*T1513</f>
        <v>0</v>
      </c>
    </row>
    <row r="1514" spans="1:22" x14ac:dyDescent="0.2">
      <c r="A1514" s="322">
        <v>38762</v>
      </c>
      <c r="B1514" s="321">
        <v>347.209991</v>
      </c>
      <c r="C1514" s="320">
        <f>LN(B1514/B1513)</f>
        <v>-1.3047763378164701E-2</v>
      </c>
      <c r="D1514" s="320">
        <f>AVERAGE(C1494:C1514)</f>
        <v>7.5199020361416244E-4</v>
      </c>
      <c r="E1514" s="318">
        <f>_xlfn.STDEV.S(C1494:C1514)</f>
        <v>1.2588640672658098E-2</v>
      </c>
      <c r="F1514" s="318">
        <f>E1514*(21/(21-1.5))</f>
        <v>1.3556997647477951E-2</v>
      </c>
      <c r="G1514" s="318">
        <f>_xlfn.VAR.S(C1494:C1514)</f>
        <v>1.5847387398530173E-4</v>
      </c>
      <c r="H1514" s="318">
        <f>G1514*(21/(21-1))</f>
        <v>1.6639756768456682E-4</v>
      </c>
      <c r="I1514" s="320">
        <f>(SUM(C1451:C1471)*1+SUM(C1472:C1492)*2+SUM(C1493:C1513)*3)/6</f>
        <v>3.968408228187037E-2</v>
      </c>
      <c r="J1514" s="318">
        <f>IF(C1514*O1514&lt;&gt;0,C1514,0)</f>
        <v>0</v>
      </c>
      <c r="K1514" s="318" t="str">
        <f>IF(C1514*O1514=0,"",C1514)</f>
        <v/>
      </c>
      <c r="O1514" s="318">
        <f>IF(ISBLANK(L1514),0,1)</f>
        <v>0</v>
      </c>
      <c r="P1514" s="318">
        <f>IF(ISBLANK(M1514),0,1)</f>
        <v>0</v>
      </c>
      <c r="Q1514" s="318">
        <f>O1514+P1514</f>
        <v>0</v>
      </c>
      <c r="R1514" s="318">
        <f>SUM(Q1389:Q1514)</f>
        <v>13</v>
      </c>
      <c r="S1514" s="318">
        <f>R1514/$X$2</f>
        <v>0.56521739130434778</v>
      </c>
      <c r="T1514" s="318">
        <f>IF(S1514&gt;=$X$3,1,0)</f>
        <v>1</v>
      </c>
      <c r="U1514" s="318">
        <f>O1514*T1514+P1514*T1514</f>
        <v>0</v>
      </c>
    </row>
    <row r="1515" spans="1:22" x14ac:dyDescent="0.2">
      <c r="A1515" s="322">
        <v>38763</v>
      </c>
      <c r="B1515" s="321">
        <v>352.98998999999998</v>
      </c>
      <c r="C1515" s="320">
        <f>LN(B1515/B1514)</f>
        <v>1.6509941296885912E-2</v>
      </c>
      <c r="D1515" s="320">
        <f>AVERAGE(C1495:C1515)</f>
        <v>1.7854324752625947E-3</v>
      </c>
      <c r="E1515" s="318">
        <f>_xlfn.STDEV.S(C1495:C1515)</f>
        <v>1.296153405872463E-2</v>
      </c>
      <c r="F1515" s="318">
        <f>E1515*(21/(21-1.5))</f>
        <v>1.3958575140164985E-2</v>
      </c>
      <c r="G1515" s="318">
        <f>_xlfn.VAR.S(C1495:C1515)</f>
        <v>1.6800136515547856E-4</v>
      </c>
      <c r="H1515" s="318">
        <f>G1515*(21/(21-1))</f>
        <v>1.7640143341325249E-4</v>
      </c>
      <c r="I1515" s="320">
        <f>(SUM(C1452:C1472)*1+SUM(C1473:C1493)*2+SUM(C1494:C1514)*3)/6</f>
        <v>3.1364158264292959E-2</v>
      </c>
      <c r="J1515" s="318">
        <f>IF(C1515*O1515&lt;&gt;0,C1515,0)</f>
        <v>0</v>
      </c>
      <c r="K1515" s="318" t="str">
        <f>IF(C1515*O1515=0,"",C1515)</f>
        <v/>
      </c>
      <c r="O1515" s="318">
        <f>IF(ISBLANK(L1515),0,1)</f>
        <v>0</v>
      </c>
      <c r="P1515" s="318">
        <f>IF(ISBLANK(M1515),0,1)</f>
        <v>0</v>
      </c>
      <c r="Q1515" s="318">
        <f>O1515+P1515</f>
        <v>0</v>
      </c>
      <c r="R1515" s="318">
        <f>SUM(Q1390:Q1515)</f>
        <v>13</v>
      </c>
      <c r="S1515" s="318">
        <f>R1515/$X$2</f>
        <v>0.56521739130434778</v>
      </c>
      <c r="T1515" s="318">
        <f>IF(S1515&gt;=$X$3,1,0)</f>
        <v>1</v>
      </c>
      <c r="U1515" s="318">
        <f>O1515*T1515+P1515*T1515</f>
        <v>0</v>
      </c>
    </row>
    <row r="1516" spans="1:22" x14ac:dyDescent="0.2">
      <c r="A1516" s="322">
        <v>38764</v>
      </c>
      <c r="B1516" s="321">
        <v>354.459991</v>
      </c>
      <c r="C1516" s="320">
        <f>LN(B1516/B1515)</f>
        <v>4.1557796455370354E-3</v>
      </c>
      <c r="D1516" s="320">
        <f>AVERAGE(C1496:C1516)</f>
        <v>2.7243568888084121E-3</v>
      </c>
      <c r="E1516" s="318">
        <f>_xlfn.STDEV.S(C1496:C1516)</f>
        <v>1.234141808448745E-2</v>
      </c>
      <c r="F1516" s="318">
        <f>E1516*(21/(21-1.5))</f>
        <v>1.3290757937140329E-2</v>
      </c>
      <c r="G1516" s="318">
        <f>_xlfn.VAR.S(C1496:C1516)</f>
        <v>1.5231060033611389E-4</v>
      </c>
      <c r="H1516" s="318">
        <f>G1516*(21/(21-1))</f>
        <v>1.5992613035291961E-4</v>
      </c>
      <c r="I1516" s="320">
        <f>(SUM(C1453:C1473)*1+SUM(C1474:C1494)*2+SUM(C1495:C1515)*3)/6</f>
        <v>4.0341328157385163E-2</v>
      </c>
      <c r="J1516" s="318">
        <f>IF(C1516*O1516&lt;&gt;0,C1516,0)</f>
        <v>0</v>
      </c>
      <c r="K1516" s="318" t="str">
        <f>IF(C1516*O1516=0,"",C1516)</f>
        <v/>
      </c>
      <c r="O1516" s="318">
        <f>IF(ISBLANK(L1516),0,1)</f>
        <v>0</v>
      </c>
      <c r="P1516" s="318">
        <f>IF(ISBLANK(M1516),0,1)</f>
        <v>0</v>
      </c>
      <c r="Q1516" s="318">
        <f>O1516+P1516</f>
        <v>0</v>
      </c>
      <c r="R1516" s="318">
        <f>SUM(Q1391:Q1516)</f>
        <v>13</v>
      </c>
      <c r="S1516" s="318">
        <f>R1516/$X$2</f>
        <v>0.56521739130434778</v>
      </c>
      <c r="T1516" s="318">
        <f>IF(S1516&gt;=$X$3,1,0)</f>
        <v>1</v>
      </c>
      <c r="U1516" s="318">
        <f>O1516*T1516+P1516*T1516</f>
        <v>0</v>
      </c>
    </row>
    <row r="1517" spans="1:22" x14ac:dyDescent="0.2">
      <c r="A1517" s="322">
        <v>38765</v>
      </c>
      <c r="B1517" s="321">
        <v>358.36999500000002</v>
      </c>
      <c r="C1517" s="320">
        <f>LN(B1517/B1516)</f>
        <v>1.0970479051824675E-2</v>
      </c>
      <c r="D1517" s="320">
        <f>AVERAGE(C1497:C1517)</f>
        <v>2.1721655354654773E-3</v>
      </c>
      <c r="E1517" s="318">
        <f>_xlfn.STDEV.S(C1497:C1517)</f>
        <v>1.1649241978387782E-2</v>
      </c>
      <c r="F1517" s="318">
        <f>E1517*(21/(21-1.5))</f>
        <v>1.2545337515186841E-2</v>
      </c>
      <c r="G1517" s="318">
        <f>_xlfn.VAR.S(C1497:C1517)</f>
        <v>1.3570483867103209E-4</v>
      </c>
      <c r="H1517" s="318">
        <f>G1517*(21/(21-1))</f>
        <v>1.4249008060458369E-4</v>
      </c>
      <c r="I1517" s="320">
        <f>(SUM(C1454:C1474)*1+SUM(C1475:C1495)*2+SUM(C1496:C1516)*3)/6</f>
        <v>4.5909591026130514E-2</v>
      </c>
      <c r="J1517" s="318">
        <f>IF(C1517*O1517&lt;&gt;0,C1517,0)</f>
        <v>0</v>
      </c>
      <c r="K1517" s="318" t="str">
        <f>IF(C1517*O1517=0,"",C1517)</f>
        <v/>
      </c>
      <c r="O1517" s="318">
        <f>IF(ISBLANK(L1517),0,1)</f>
        <v>0</v>
      </c>
      <c r="P1517" s="318">
        <f>IF(ISBLANK(M1517),0,1)</f>
        <v>0</v>
      </c>
      <c r="Q1517" s="318">
        <f>O1517+P1517</f>
        <v>0</v>
      </c>
      <c r="R1517" s="318">
        <f>SUM(Q1392:Q1517)</f>
        <v>13</v>
      </c>
      <c r="S1517" s="318">
        <f>R1517/$X$2</f>
        <v>0.56521739130434778</v>
      </c>
      <c r="T1517" s="318">
        <f>IF(S1517&gt;=$X$3,1,0)</f>
        <v>1</v>
      </c>
      <c r="U1517" s="318">
        <f>O1517*T1517+P1517*T1517</f>
        <v>0</v>
      </c>
    </row>
    <row r="1518" spans="1:22" x14ac:dyDescent="0.2">
      <c r="A1518" s="322">
        <v>38768</v>
      </c>
      <c r="B1518" s="321">
        <v>364.13000499999998</v>
      </c>
      <c r="C1518" s="320">
        <f>LN(B1518/B1517)</f>
        <v>1.594500217683046E-2</v>
      </c>
      <c r="D1518" s="320">
        <f>AVERAGE(C1498:C1518)</f>
        <v>2.3673677515978595E-3</v>
      </c>
      <c r="E1518" s="318">
        <f>_xlfn.STDEV.S(C1498:C1518)</f>
        <v>1.1852023614321515E-2</v>
      </c>
      <c r="F1518" s="318">
        <f>E1518*(21/(21-1.5))</f>
        <v>1.2763717738500093E-2</v>
      </c>
      <c r="G1518" s="318">
        <f>_xlfn.VAR.S(C1498:C1518)</f>
        <v>1.4047046375443483E-4</v>
      </c>
      <c r="H1518" s="318">
        <f>G1518*(21/(21-1))</f>
        <v>1.4749398694215659E-4</v>
      </c>
      <c r="I1518" s="320">
        <f>(SUM(C1455:C1475)*1+SUM(C1476:C1496)*2+SUM(C1497:C1517)*3)/6</f>
        <v>4.8590772282877455E-2</v>
      </c>
      <c r="J1518" s="318">
        <f>IF(C1518*O1518&lt;&gt;0,C1518,0)</f>
        <v>0</v>
      </c>
      <c r="K1518" s="318" t="str">
        <f>IF(C1518*O1518=0,"",C1518)</f>
        <v/>
      </c>
      <c r="O1518" s="318">
        <f>IF(ISBLANK(L1518),0,1)</f>
        <v>0</v>
      </c>
      <c r="P1518" s="318">
        <f>IF(ISBLANK(M1518),0,1)</f>
        <v>0</v>
      </c>
      <c r="Q1518" s="318">
        <f>O1518+P1518</f>
        <v>0</v>
      </c>
      <c r="R1518" s="318">
        <f>SUM(Q1393:Q1518)</f>
        <v>13</v>
      </c>
      <c r="S1518" s="318">
        <f>R1518/$X$2</f>
        <v>0.56521739130434778</v>
      </c>
      <c r="T1518" s="318">
        <f>IF(S1518&gt;=$X$3,1,0)</f>
        <v>1</v>
      </c>
      <c r="U1518" s="318">
        <f>O1518*T1518+P1518*T1518</f>
        <v>0</v>
      </c>
    </row>
    <row r="1519" spans="1:22" x14ac:dyDescent="0.2">
      <c r="A1519" s="322">
        <v>38769</v>
      </c>
      <c r="B1519" s="321">
        <v>365.67001299999998</v>
      </c>
      <c r="C1519" s="320">
        <f>LN(B1519/B1518)</f>
        <v>4.2203624221206432E-3</v>
      </c>
      <c r="D1519" s="320">
        <f>AVERAGE(C1499:C1519)</f>
        <v>3.1421585871319146E-3</v>
      </c>
      <c r="E1519" s="318">
        <f>_xlfn.STDEV.S(C1499:C1519)</f>
        <v>1.1385009849993483E-2</v>
      </c>
      <c r="F1519" s="318">
        <f>E1519*(21/(21-1.5))</f>
        <v>1.2260779838454521E-2</v>
      </c>
      <c r="G1519" s="318">
        <f>_xlfn.VAR.S(C1499:C1519)</f>
        <v>1.2961844928444864E-4</v>
      </c>
      <c r="H1519" s="318">
        <f>G1519*(21/(21-1))</f>
        <v>1.3609937174867108E-4</v>
      </c>
      <c r="I1519" s="320">
        <f>(SUM(C1456:C1476)*1+SUM(C1477:C1497)*2+SUM(C1498:C1518)*3)/6</f>
        <v>5.6936867257328737E-2</v>
      </c>
      <c r="J1519" s="318">
        <f>IF(C1519*O1519&lt;&gt;0,C1519,0)</f>
        <v>0</v>
      </c>
      <c r="K1519" s="318" t="str">
        <f>IF(C1519*O1519=0,"",C1519)</f>
        <v/>
      </c>
      <c r="O1519" s="318">
        <f>IF(ISBLANK(L1519),0,1)</f>
        <v>0</v>
      </c>
      <c r="P1519" s="318">
        <f>IF(ISBLANK(M1519),0,1)</f>
        <v>0</v>
      </c>
      <c r="Q1519" s="318">
        <f>O1519+P1519</f>
        <v>0</v>
      </c>
      <c r="R1519" s="318">
        <f>SUM(Q1394:Q1519)</f>
        <v>13</v>
      </c>
      <c r="S1519" s="318">
        <f>R1519/$X$2</f>
        <v>0.56521739130434778</v>
      </c>
      <c r="T1519" s="318">
        <f>IF(S1519&gt;=$X$3,1,0)</f>
        <v>1</v>
      </c>
      <c r="U1519" s="318">
        <f>O1519*T1519+P1519*T1519</f>
        <v>0</v>
      </c>
    </row>
    <row r="1520" spans="1:22" x14ac:dyDescent="0.2">
      <c r="A1520" s="322">
        <v>38770</v>
      </c>
      <c r="B1520" s="321">
        <v>363.33999599999999</v>
      </c>
      <c r="C1520" s="320">
        <f>LN(B1520/B1519)</f>
        <v>-6.3922988854076051E-3</v>
      </c>
      <c r="D1520" s="320">
        <f>AVERAGE(C1500:C1520)</f>
        <v>2.4291588672496396E-3</v>
      </c>
      <c r="E1520" s="318">
        <f>_xlfn.STDEV.S(C1500:C1520)</f>
        <v>1.1495697985625235E-2</v>
      </c>
      <c r="F1520" s="318">
        <f>E1520*(21/(21-1.5))</f>
        <v>1.2379982446057945E-2</v>
      </c>
      <c r="G1520" s="318">
        <f>_xlfn.VAR.S(C1500:C1520)</f>
        <v>1.3215107217670808E-4</v>
      </c>
      <c r="H1520" s="318">
        <f>G1520*(21/(21-1))</f>
        <v>1.387586257855435E-4</v>
      </c>
      <c r="I1520" s="320">
        <f>(SUM(C1457:C1477)*1+SUM(C1478:C1498)*2+SUM(C1499:C1519)*3)/6</f>
        <v>6.5306006276709752E-2</v>
      </c>
      <c r="J1520" s="318">
        <f>IF(C1520*O1520&lt;&gt;0,C1520,0)</f>
        <v>0</v>
      </c>
      <c r="K1520" s="318" t="str">
        <f>IF(C1520*O1520=0,"",C1520)</f>
        <v/>
      </c>
      <c r="O1520" s="318">
        <f>IF(ISBLANK(L1520),0,1)</f>
        <v>0</v>
      </c>
      <c r="P1520" s="318">
        <f>IF(ISBLANK(M1520),0,1)</f>
        <v>0</v>
      </c>
      <c r="Q1520" s="318">
        <f>O1520+P1520</f>
        <v>0</v>
      </c>
      <c r="R1520" s="318">
        <f>SUM(Q1395:Q1520)</f>
        <v>13</v>
      </c>
      <c r="S1520" s="318">
        <f>R1520/$X$2</f>
        <v>0.56521739130434778</v>
      </c>
      <c r="T1520" s="318">
        <f>IF(S1520&gt;=$X$3,1,0)</f>
        <v>1</v>
      </c>
      <c r="U1520" s="318">
        <f>O1520*T1520+P1520*T1520</f>
        <v>0</v>
      </c>
    </row>
    <row r="1521" spans="1:21" s="318" customFormat="1" x14ac:dyDescent="0.2">
      <c r="A1521" s="322">
        <v>38771</v>
      </c>
      <c r="B1521" s="321">
        <v>365.35000600000001</v>
      </c>
      <c r="C1521" s="320">
        <f>LN(B1521/B1520)</f>
        <v>5.5167906582086045E-3</v>
      </c>
      <c r="D1521" s="320">
        <f>AVERAGE(C1501:C1521)</f>
        <v>2.6009234497146889E-3</v>
      </c>
      <c r="E1521" s="318">
        <f>_xlfn.STDEV.S(C1501:C1521)</f>
        <v>1.1514481202714729E-2</v>
      </c>
      <c r="F1521" s="318">
        <f>E1521*(21/(21-1.5))</f>
        <v>1.2400210526000476E-2</v>
      </c>
      <c r="G1521" s="318">
        <f>_xlfn.VAR.S(C1501:C1521)</f>
        <v>1.3258327736767082E-4</v>
      </c>
      <c r="H1521" s="318">
        <f>G1521*(21/(21-1))</f>
        <v>1.3921244123605436E-4</v>
      </c>
      <c r="I1521" s="320">
        <f>(SUM(C1458:C1478)*1+SUM(C1479:C1499)*2+SUM(C1500:C1520)*3)/6</f>
        <v>5.5228018709594984E-2</v>
      </c>
      <c r="J1521" s="318">
        <f>IF(C1521*O1521&lt;&gt;0,C1521,0)</f>
        <v>0</v>
      </c>
      <c r="K1521" s="318" t="str">
        <f>IF(C1521*O1521=0,"",C1521)</f>
        <v/>
      </c>
      <c r="O1521" s="318">
        <f>IF(ISBLANK(L1521),0,1)</f>
        <v>0</v>
      </c>
      <c r="P1521" s="318">
        <f>IF(ISBLANK(M1521),0,1)</f>
        <v>0</v>
      </c>
      <c r="Q1521" s="318">
        <f>O1521+P1521</f>
        <v>0</v>
      </c>
      <c r="R1521" s="318">
        <f>SUM(Q1396:Q1521)</f>
        <v>13</v>
      </c>
      <c r="S1521" s="318">
        <f>R1521/$X$2</f>
        <v>0.56521739130434778</v>
      </c>
      <c r="T1521" s="318">
        <f>IF(S1521&gt;=$X$3,1,0)</f>
        <v>1</v>
      </c>
      <c r="U1521" s="318">
        <f>O1521*T1521+P1521*T1521</f>
        <v>0</v>
      </c>
    </row>
    <row r="1522" spans="1:21" s="318" customFormat="1" x14ac:dyDescent="0.2">
      <c r="A1522" s="322">
        <v>38772</v>
      </c>
      <c r="B1522" s="321">
        <v>371.01001000000002</v>
      </c>
      <c r="C1522" s="320">
        <f>LN(B1522/B1521)</f>
        <v>1.5373228715691302E-2</v>
      </c>
      <c r="D1522" s="320">
        <f>AVERAGE(C1502:C1522)</f>
        <v>3.1063917352571811E-3</v>
      </c>
      <c r="E1522" s="318">
        <f>_xlfn.STDEV.S(C1502:C1522)</f>
        <v>1.184224891002582E-2</v>
      </c>
      <c r="F1522" s="318">
        <f>E1522*(21/(21-1.5))</f>
        <v>1.2753191133873959E-2</v>
      </c>
      <c r="G1522" s="318">
        <f>_xlfn.VAR.S(C1502:C1522)</f>
        <v>1.4023885924700774E-4</v>
      </c>
      <c r="H1522" s="318">
        <f>G1522*(21/(21-1))</f>
        <v>1.4725080220935813E-4</v>
      </c>
      <c r="I1522" s="320">
        <f>(SUM(C1459:C1479)*1+SUM(C1480:C1500)*2+SUM(C1501:C1521)*3)/6</f>
        <v>5.6591437647210745E-2</v>
      </c>
      <c r="J1522" s="318">
        <f>IF(C1522*O1522&lt;&gt;0,C1522,0)</f>
        <v>0</v>
      </c>
      <c r="K1522" s="318" t="str">
        <f>IF(C1522*O1522=0,"",C1522)</f>
        <v/>
      </c>
      <c r="O1522" s="318">
        <f>IF(ISBLANK(L1522),0,1)</f>
        <v>0</v>
      </c>
      <c r="P1522" s="318">
        <f>IF(ISBLANK(M1522),0,1)</f>
        <v>0</v>
      </c>
      <c r="Q1522" s="318">
        <f>O1522+P1522</f>
        <v>0</v>
      </c>
      <c r="R1522" s="318">
        <f>SUM(Q1397:Q1522)</f>
        <v>13</v>
      </c>
      <c r="S1522" s="318">
        <f>R1522/$X$2</f>
        <v>0.56521739130434778</v>
      </c>
      <c r="T1522" s="318">
        <f>IF(S1522&gt;=$X$3,1,0)</f>
        <v>1</v>
      </c>
      <c r="U1522" s="318">
        <f>O1522*T1522+P1522*T1522</f>
        <v>0</v>
      </c>
    </row>
    <row r="1523" spans="1:21" s="318" customFormat="1" x14ac:dyDescent="0.2">
      <c r="A1523" s="322">
        <v>38775</v>
      </c>
      <c r="B1523" s="321">
        <v>370.61999500000002</v>
      </c>
      <c r="C1523" s="320">
        <f>LN(B1523/B1522)</f>
        <v>-1.05177793057085E-3</v>
      </c>
      <c r="D1523" s="320">
        <f>AVERAGE(C1503:C1523)</f>
        <v>2.0853412789131266E-3</v>
      </c>
      <c r="E1523" s="318">
        <f>_xlfn.STDEV.S(C1503:C1523)</f>
        <v>1.1183562233275357E-2</v>
      </c>
      <c r="F1523" s="318">
        <f>E1523*(21/(21-1.5))</f>
        <v>1.2043836251219615E-2</v>
      </c>
      <c r="G1523" s="318">
        <f>_xlfn.VAR.S(C1503:C1523)</f>
        <v>1.2507206422554288E-4</v>
      </c>
      <c r="H1523" s="318">
        <f>G1523*(21/(21-1))</f>
        <v>1.3132566743682004E-4</v>
      </c>
      <c r="I1523" s="320">
        <f>(SUM(C1460:C1480)*1+SUM(C1481:C1501)*2+SUM(C1502:C1522)*3)/6</f>
        <v>6.1525660480087306E-2</v>
      </c>
      <c r="J1523" s="318">
        <f>IF(C1523*O1523&lt;&gt;0,C1523,0)</f>
        <v>0</v>
      </c>
      <c r="K1523" s="318" t="str">
        <f>IF(C1523*O1523=0,"",C1523)</f>
        <v/>
      </c>
      <c r="O1523" s="318">
        <f>IF(ISBLANK(L1523),0,1)</f>
        <v>0</v>
      </c>
      <c r="P1523" s="318">
        <f>IF(ISBLANK(M1523),0,1)</f>
        <v>0</v>
      </c>
      <c r="Q1523" s="318">
        <f>O1523+P1523</f>
        <v>0</v>
      </c>
      <c r="R1523" s="318">
        <f>SUM(Q1398:Q1523)</f>
        <v>13</v>
      </c>
      <c r="S1523" s="318">
        <f>R1523/$X$2</f>
        <v>0.56521739130434778</v>
      </c>
      <c r="T1523" s="318">
        <f>IF(S1523&gt;=$X$3,1,0)</f>
        <v>1</v>
      </c>
      <c r="U1523" s="318">
        <f>O1523*T1523+P1523*T1523</f>
        <v>0</v>
      </c>
    </row>
    <row r="1524" spans="1:21" s="318" customFormat="1" x14ac:dyDescent="0.2">
      <c r="A1524" s="322">
        <v>38776</v>
      </c>
      <c r="B1524" s="321">
        <v>366.05999800000001</v>
      </c>
      <c r="C1524" s="320">
        <f>LN(B1524/B1523)</f>
        <v>-1.2380016516724768E-2</v>
      </c>
      <c r="D1524" s="320">
        <f>AVERAGE(C1504:C1524)</f>
        <v>9.0880583562084568E-4</v>
      </c>
      <c r="E1524" s="318">
        <f>_xlfn.STDEV.S(C1504:C1524)</f>
        <v>1.1350600584716836E-2</v>
      </c>
      <c r="F1524" s="318">
        <f>E1524*(21/(21-1.5))</f>
        <v>1.2223723706618131E-2</v>
      </c>
      <c r="G1524" s="318">
        <f>_xlfn.VAR.S(C1504:C1524)</f>
        <v>1.288361336337742E-4</v>
      </c>
      <c r="H1524" s="318">
        <f>G1524*(21/(21-1))</f>
        <v>1.3527794031546292E-4</v>
      </c>
      <c r="I1524" s="320">
        <f>(SUM(C1461:C1481)*1+SUM(C1482:C1502)*2+SUM(C1503:C1523)*3)/6</f>
        <v>5.489131168608543E-2</v>
      </c>
      <c r="J1524" s="318">
        <f>IF(C1524*O1524&lt;&gt;0,C1524,0)</f>
        <v>0</v>
      </c>
      <c r="K1524" s="318" t="str">
        <f>IF(C1524*O1524=0,"",C1524)</f>
        <v/>
      </c>
      <c r="O1524" s="318">
        <f>IF(ISBLANK(L1524),0,1)</f>
        <v>0</v>
      </c>
      <c r="P1524" s="318">
        <f>IF(ISBLANK(M1524),0,1)</f>
        <v>0</v>
      </c>
      <c r="Q1524" s="318">
        <f>O1524+P1524</f>
        <v>0</v>
      </c>
      <c r="R1524" s="318">
        <f>SUM(Q1399:Q1524)</f>
        <v>13</v>
      </c>
      <c r="S1524" s="318">
        <f>R1524/$X$2</f>
        <v>0.56521739130434778</v>
      </c>
      <c r="T1524" s="318">
        <f>IF(S1524&gt;=$X$3,1,0)</f>
        <v>1</v>
      </c>
      <c r="U1524" s="318">
        <f>O1524*T1524+P1524*T1524</f>
        <v>0</v>
      </c>
    </row>
    <row r="1525" spans="1:21" s="318" customFormat="1" x14ac:dyDescent="0.2">
      <c r="A1525" s="322">
        <v>38777</v>
      </c>
      <c r="B1525" s="321">
        <v>370.25</v>
      </c>
      <c r="C1525" s="320">
        <f>LN(B1525/B1524)</f>
        <v>1.1381204219677182E-2</v>
      </c>
      <c r="D1525" s="320">
        <f>AVERAGE(C1505:C1525)</f>
        <v>1.9760670593385551E-3</v>
      </c>
      <c r="E1525" s="318">
        <f>_xlfn.STDEV.S(C1505:C1525)</f>
        <v>1.1224767566882786E-2</v>
      </c>
      <c r="F1525" s="318">
        <f>E1525*(21/(21-1.5))</f>
        <v>1.2088211225873769E-2</v>
      </c>
      <c r="G1525" s="318">
        <f>_xlfn.VAR.S(C1505:C1525)</f>
        <v>1.2599540693054371E-4</v>
      </c>
      <c r="H1525" s="318">
        <f>G1525*(21/(21-1))</f>
        <v>1.3229517727707089E-4</v>
      </c>
      <c r="I1525" s="320">
        <f>(SUM(C1462:C1482)*1+SUM(C1483:C1503)*2+SUM(C1504:C1524)*3)/6</f>
        <v>4.7124576096098797E-2</v>
      </c>
      <c r="J1525" s="318">
        <f>IF(C1525*O1525&lt;&gt;0,C1525,0)</f>
        <v>0</v>
      </c>
      <c r="K1525" s="318" t="str">
        <f>IF(C1525*O1525=0,"",C1525)</f>
        <v/>
      </c>
      <c r="O1525" s="318">
        <f>IF(ISBLANK(L1525),0,1)</f>
        <v>0</v>
      </c>
      <c r="P1525" s="318">
        <f>IF(ISBLANK(M1525),0,1)</f>
        <v>0</v>
      </c>
      <c r="Q1525" s="318">
        <f>O1525+P1525</f>
        <v>0</v>
      </c>
      <c r="R1525" s="318">
        <f>SUM(Q1400:Q1525)</f>
        <v>13</v>
      </c>
      <c r="S1525" s="318">
        <f>R1525/$X$2</f>
        <v>0.56521739130434778</v>
      </c>
      <c r="T1525" s="318">
        <f>IF(S1525&gt;=$X$3,1,0)</f>
        <v>1</v>
      </c>
      <c r="U1525" s="318">
        <f>O1525*T1525+P1525*T1525</f>
        <v>0</v>
      </c>
    </row>
    <row r="1526" spans="1:21" s="318" customFormat="1" x14ac:dyDescent="0.2">
      <c r="A1526" s="322">
        <v>38778</v>
      </c>
      <c r="B1526" s="321">
        <v>372.23998999999998</v>
      </c>
      <c r="C1526" s="320">
        <f>LN(B1526/B1525)</f>
        <v>5.3603275240959878E-3</v>
      </c>
      <c r="D1526" s="320">
        <f>AVERAGE(C1506:C1526)</f>
        <v>1.663614304079621E-3</v>
      </c>
      <c r="E1526" s="318">
        <f>_xlfn.STDEV.S(C1506:C1526)</f>
        <v>1.102359489621261E-2</v>
      </c>
      <c r="F1526" s="318">
        <f>E1526*(21/(21-1.5))</f>
        <v>1.1871563734382811E-2</v>
      </c>
      <c r="G1526" s="318">
        <f>_xlfn.VAR.S(C1506:C1526)</f>
        <v>1.2151964443580473E-4</v>
      </c>
      <c r="H1526" s="318">
        <f>G1526*(21/(21-1))</f>
        <v>1.2759562665759497E-4</v>
      </c>
      <c r="I1526" s="320">
        <f>(SUM(C1463:C1483)*1+SUM(C1484:C1504)*2+SUM(C1505:C1525)*3)/6</f>
        <v>5.4247137385128451E-2</v>
      </c>
      <c r="J1526" s="318">
        <f>IF(C1526*O1526&lt;&gt;0,C1526,0)</f>
        <v>0</v>
      </c>
      <c r="K1526" s="318" t="str">
        <f>IF(C1526*O1526=0,"",C1526)</f>
        <v/>
      </c>
      <c r="O1526" s="318">
        <f>IF(ISBLANK(L1526),0,1)</f>
        <v>0</v>
      </c>
      <c r="P1526" s="318">
        <f>IF(ISBLANK(M1526),0,1)</f>
        <v>0</v>
      </c>
      <c r="Q1526" s="318">
        <f>O1526+P1526</f>
        <v>0</v>
      </c>
      <c r="R1526" s="318">
        <f>SUM(Q1401:Q1526)</f>
        <v>13</v>
      </c>
      <c r="S1526" s="318">
        <f>R1526/$X$2</f>
        <v>0.56521739130434778</v>
      </c>
      <c r="T1526" s="318">
        <f>IF(S1526&gt;=$X$3,1,0)</f>
        <v>1</v>
      </c>
      <c r="U1526" s="318">
        <f>O1526*T1526+P1526*T1526</f>
        <v>0</v>
      </c>
    </row>
    <row r="1527" spans="1:21" s="318" customFormat="1" x14ac:dyDescent="0.2">
      <c r="A1527" s="322">
        <v>38779</v>
      </c>
      <c r="B1527" s="321">
        <v>376.13000499999998</v>
      </c>
      <c r="C1527" s="320">
        <f>LN(B1527/B1526)</f>
        <v>1.0396060936098675E-2</v>
      </c>
      <c r="D1527" s="320">
        <f>AVERAGE(C1507:C1527)</f>
        <v>2.2833536095539751E-3</v>
      </c>
      <c r="E1527" s="318">
        <f>_xlfn.STDEV.S(C1507:C1527)</f>
        <v>1.1136082572547862E-2</v>
      </c>
      <c r="F1527" s="318">
        <f>E1527*(21/(21-1.5))</f>
        <v>1.1992704308897697E-2</v>
      </c>
      <c r="G1527" s="318">
        <f>_xlfn.VAR.S(C1507:C1527)</f>
        <v>1.2401233506260419E-4</v>
      </c>
      <c r="H1527" s="318">
        <f>G1527*(21/(21-1))</f>
        <v>1.302129518157344E-4</v>
      </c>
      <c r="I1527" s="320">
        <f>(SUM(C1464:C1484)*1+SUM(C1485:C1505)*2+SUM(C1506:C1526)*3)/6</f>
        <v>5.2732057694976402E-2</v>
      </c>
      <c r="J1527" s="318">
        <f>IF(C1527*O1527&lt;&gt;0,C1527,0)</f>
        <v>0</v>
      </c>
      <c r="K1527" s="318" t="str">
        <f>IF(C1527*O1527=0,"",C1527)</f>
        <v/>
      </c>
      <c r="O1527" s="318">
        <f>IF(ISBLANK(L1527),0,1)</f>
        <v>0</v>
      </c>
      <c r="P1527" s="318">
        <f>IF(ISBLANK(M1527),0,1)</f>
        <v>0</v>
      </c>
      <c r="Q1527" s="318">
        <f>O1527+P1527</f>
        <v>0</v>
      </c>
      <c r="R1527" s="318">
        <f>SUM(Q1402:Q1527)</f>
        <v>13</v>
      </c>
      <c r="S1527" s="318">
        <f>R1527/$X$2</f>
        <v>0.56521739130434778</v>
      </c>
      <c r="T1527" s="318">
        <f>IF(S1527&gt;=$X$3,1,0)</f>
        <v>1</v>
      </c>
      <c r="U1527" s="318">
        <f>O1527*T1527+P1527*T1527</f>
        <v>0</v>
      </c>
    </row>
    <row r="1528" spans="1:21" s="318" customFormat="1" x14ac:dyDescent="0.2">
      <c r="A1528" s="322">
        <v>38782</v>
      </c>
      <c r="B1528" s="321">
        <v>373.5</v>
      </c>
      <c r="C1528" s="320">
        <f>LN(B1528/B1527)</f>
        <v>-7.0168370352307165E-3</v>
      </c>
      <c r="D1528" s="320">
        <f>AVERAGE(C1508:C1528)</f>
        <v>2.5883739445511952E-3</v>
      </c>
      <c r="E1528" s="318">
        <f>_xlfn.STDEV.S(C1508:C1528)</f>
        <v>1.0765964970869296E-2</v>
      </c>
      <c r="F1528" s="318">
        <f>E1528*(21/(21-1.5))</f>
        <v>1.1594116122474626E-2</v>
      </c>
      <c r="G1528" s="318">
        <f>_xlfn.VAR.S(C1508:C1528)</f>
        <v>1.1590600175398472E-4</v>
      </c>
      <c r="H1528" s="318">
        <f>G1528*(21/(21-1))</f>
        <v>1.2170130184168396E-4</v>
      </c>
      <c r="I1528" s="320">
        <f>(SUM(C1465:C1485)*1+SUM(C1486:C1506)*2+SUM(C1507:C1527)*3)/6</f>
        <v>5.8276240097752639E-2</v>
      </c>
      <c r="J1528" s="318">
        <f>IF(C1528*O1528&lt;&gt;0,C1528,0)</f>
        <v>0</v>
      </c>
      <c r="K1528" s="318" t="str">
        <f>IF(C1528*O1528=0,"",C1528)</f>
        <v/>
      </c>
      <c r="O1528" s="318">
        <f>IF(ISBLANK(L1528),0,1)</f>
        <v>0</v>
      </c>
      <c r="P1528" s="318">
        <f>IF(ISBLANK(M1528),0,1)</f>
        <v>0</v>
      </c>
      <c r="Q1528" s="318">
        <f>O1528+P1528</f>
        <v>0</v>
      </c>
      <c r="R1528" s="318">
        <f>SUM(Q1403:Q1528)</f>
        <v>12</v>
      </c>
      <c r="S1528" s="318">
        <f>R1528/$X$2</f>
        <v>0.52173913043478259</v>
      </c>
      <c r="T1528" s="318">
        <f>IF(S1528&gt;=$X$3,1,0)</f>
        <v>1</v>
      </c>
      <c r="U1528" s="318">
        <f>O1528*T1528+P1528*T1528</f>
        <v>0</v>
      </c>
    </row>
    <row r="1529" spans="1:21" s="318" customFormat="1" x14ac:dyDescent="0.2">
      <c r="A1529" s="322">
        <v>38783</v>
      </c>
      <c r="B1529" s="321">
        <v>370.36999500000002</v>
      </c>
      <c r="C1529" s="320">
        <f>LN(B1529/B1528)</f>
        <v>-8.4155121015318524E-3</v>
      </c>
      <c r="D1529" s="320">
        <f>AVERAGE(C1509:C1529)</f>
        <v>1.4370410791492913E-3</v>
      </c>
      <c r="E1529" s="318">
        <f>_xlfn.STDEV.S(C1509:C1529)</f>
        <v>1.0577834393037135E-2</v>
      </c>
      <c r="F1529" s="318">
        <f>E1529*(21/(21-1.5))</f>
        <v>1.1391513961732299E-2</v>
      </c>
      <c r="G1529" s="318">
        <f>_xlfn.VAR.S(C1509:C1529)</f>
        <v>1.1189058044651931E-4</v>
      </c>
      <c r="H1529" s="318">
        <f>G1529*(21/(21-1))</f>
        <v>1.1748510946884529E-4</v>
      </c>
      <c r="I1529" s="320">
        <f>(SUM(C1466:C1486)*1+SUM(C1487:C1507)*2+SUM(C1508:C1528)*3)/6</f>
        <v>5.2172041718509359E-2</v>
      </c>
      <c r="J1529" s="318">
        <f>IF(C1529*O1529&lt;&gt;0,C1529,0)</f>
        <v>0</v>
      </c>
      <c r="K1529" s="318" t="str">
        <f>IF(C1529*O1529=0,"",C1529)</f>
        <v/>
      </c>
      <c r="O1529" s="318">
        <f>IF(ISBLANK(L1529),0,1)</f>
        <v>0</v>
      </c>
      <c r="P1529" s="318">
        <f>IF(ISBLANK(M1529),0,1)</f>
        <v>0</v>
      </c>
      <c r="Q1529" s="318">
        <f>O1529+P1529</f>
        <v>0</v>
      </c>
      <c r="R1529" s="318">
        <f>SUM(Q1404:Q1529)</f>
        <v>12</v>
      </c>
      <c r="S1529" s="318">
        <f>R1529/$X$2</f>
        <v>0.52173913043478259</v>
      </c>
      <c r="T1529" s="318">
        <f>IF(S1529&gt;=$X$3,1,0)</f>
        <v>1</v>
      </c>
      <c r="U1529" s="318">
        <f>O1529*T1529+P1529*T1529</f>
        <v>0</v>
      </c>
    </row>
    <row r="1530" spans="1:21" s="318" customFormat="1" x14ac:dyDescent="0.2">
      <c r="A1530" s="322">
        <v>38784</v>
      </c>
      <c r="B1530" s="321">
        <v>366.540009</v>
      </c>
      <c r="C1530" s="320">
        <f>LN(B1530/B1529)</f>
        <v>-1.0394812027673046E-2</v>
      </c>
      <c r="D1530" s="320">
        <f>AVERAGE(C1510:C1530)</f>
        <v>1.6859113445171045E-3</v>
      </c>
      <c r="E1530" s="318">
        <f>_xlfn.STDEV.S(C1510:C1530)</f>
        <v>1.0211571716036604E-2</v>
      </c>
      <c r="F1530" s="318">
        <f>E1530*(21/(21-1.5))</f>
        <v>1.0997077232654804E-2</v>
      </c>
      <c r="G1530" s="318">
        <f>_xlfn.VAR.S(C1510:C1530)</f>
        <v>1.0427619691175875E-4</v>
      </c>
      <c r="H1530" s="318">
        <f>G1530*(21/(21-1))</f>
        <v>1.094900067573467E-4</v>
      </c>
      <c r="I1530" s="320">
        <f>(SUM(C1467:C1487)*1+SUM(C1488:C1508)*2+SUM(C1509:C1529)*3)/6</f>
        <v>4.2185654108441585E-2</v>
      </c>
      <c r="J1530" s="318">
        <f>IF(C1530*O1530&lt;&gt;0,C1530,0)</f>
        <v>0</v>
      </c>
      <c r="K1530" s="318" t="str">
        <f>IF(C1530*O1530=0,"",C1530)</f>
        <v/>
      </c>
      <c r="O1530" s="318">
        <f>IF(ISBLANK(L1530),0,1)</f>
        <v>0</v>
      </c>
      <c r="P1530" s="318">
        <f>IF(ISBLANK(M1530),0,1)</f>
        <v>0</v>
      </c>
      <c r="Q1530" s="318">
        <f>O1530+P1530</f>
        <v>0</v>
      </c>
      <c r="R1530" s="318">
        <f>SUM(Q1405:Q1530)</f>
        <v>12</v>
      </c>
      <c r="S1530" s="318">
        <f>R1530/$X$2</f>
        <v>0.52173913043478259</v>
      </c>
      <c r="T1530" s="318">
        <f>IF(S1530&gt;=$X$3,1,0)</f>
        <v>1</v>
      </c>
      <c r="U1530" s="318">
        <f>O1530*T1530+P1530*T1530</f>
        <v>0</v>
      </c>
    </row>
    <row r="1531" spans="1:21" s="318" customFormat="1" x14ac:dyDescent="0.2">
      <c r="A1531" s="322">
        <v>38785</v>
      </c>
      <c r="B1531" s="321">
        <v>368.44000199999999</v>
      </c>
      <c r="C1531" s="320">
        <f>LN(B1531/B1530)</f>
        <v>5.1702011046600334E-3</v>
      </c>
      <c r="D1531" s="320">
        <f>AVERAGE(C1511:C1531)</f>
        <v>2.3593490887353361E-3</v>
      </c>
      <c r="E1531" s="318">
        <f>_xlfn.STDEV.S(C1511:C1531)</f>
        <v>9.9361698695035871E-3</v>
      </c>
      <c r="F1531" s="318">
        <f>E1531*(21/(21-1.5))</f>
        <v>1.070049062869617E-2</v>
      </c>
      <c r="G1531" s="318">
        <f>_xlfn.VAR.S(C1511:C1531)</f>
        <v>9.8727471675630945E-5</v>
      </c>
      <c r="H1531" s="318">
        <f>G1531*(21/(21-1))</f>
        <v>1.036638452594125E-4</v>
      </c>
      <c r="I1531" s="320">
        <f>(SUM(C1468:C1488)*1+SUM(C1489:C1509)*2+SUM(C1510:C1530)*3)/6</f>
        <v>3.8796349237848138E-2</v>
      </c>
      <c r="J1531" s="318">
        <f>IF(C1531*O1531&lt;&gt;0,C1531,0)</f>
        <v>0</v>
      </c>
      <c r="K1531" s="318" t="str">
        <f>IF(C1531*O1531=0,"",C1531)</f>
        <v/>
      </c>
      <c r="O1531" s="318">
        <f>IF(ISBLANK(L1531),0,1)</f>
        <v>0</v>
      </c>
      <c r="P1531" s="318">
        <f>IF(ISBLANK(M1531),0,1)</f>
        <v>0</v>
      </c>
      <c r="Q1531" s="318">
        <f>O1531+P1531</f>
        <v>0</v>
      </c>
      <c r="R1531" s="318">
        <f>SUM(Q1406:Q1531)</f>
        <v>12</v>
      </c>
      <c r="S1531" s="318">
        <f>R1531/$X$2</f>
        <v>0.52173913043478259</v>
      </c>
      <c r="T1531" s="318">
        <f>IF(S1531&gt;=$X$3,1,0)</f>
        <v>1</v>
      </c>
      <c r="U1531" s="318">
        <f>O1531*T1531+P1531*T1531</f>
        <v>0</v>
      </c>
    </row>
    <row r="1532" spans="1:21" s="318" customFormat="1" x14ac:dyDescent="0.2">
      <c r="A1532" s="322">
        <v>38786</v>
      </c>
      <c r="B1532" s="321">
        <v>367.73001099999999</v>
      </c>
      <c r="C1532" s="320">
        <f>LN(B1532/B1531)</f>
        <v>-1.9288784046981263E-3</v>
      </c>
      <c r="D1532" s="320">
        <f>AVERAGE(C1512:C1532)</f>
        <v>1.6495173621846654E-3</v>
      </c>
      <c r="E1532" s="318">
        <f>_xlfn.STDEV.S(C1512:C1532)</f>
        <v>9.6685320794203163E-3</v>
      </c>
      <c r="F1532" s="318">
        <f>E1532*(21/(21-1.5))</f>
        <v>1.0412265316298802E-2</v>
      </c>
      <c r="G1532" s="318">
        <f>_xlfn.VAR.S(C1512:C1532)</f>
        <v>9.3480512570779745E-5</v>
      </c>
      <c r="H1532" s="318">
        <f>G1532*(21/(21-1))</f>
        <v>9.8154538199318739E-5</v>
      </c>
      <c r="I1532" s="320">
        <f>(SUM(C1469:C1489)*1+SUM(C1490:C1510)*2+SUM(C1511:C1531)*3)/6</f>
        <v>4.3566568490465106E-2</v>
      </c>
      <c r="J1532" s="318">
        <f>IF(C1532*O1532&lt;&gt;0,C1532,0)</f>
        <v>0</v>
      </c>
      <c r="K1532" s="318" t="str">
        <f>IF(C1532*O1532=0,"",C1532)</f>
        <v/>
      </c>
      <c r="O1532" s="318">
        <f>IF(ISBLANK(L1532),0,1)</f>
        <v>0</v>
      </c>
      <c r="P1532" s="318">
        <f>IF(ISBLANK(M1532),0,1)</f>
        <v>0</v>
      </c>
      <c r="Q1532" s="318">
        <f>O1532+P1532</f>
        <v>0</v>
      </c>
      <c r="R1532" s="318">
        <f>SUM(Q1407:Q1532)</f>
        <v>12</v>
      </c>
      <c r="S1532" s="318">
        <f>R1532/$X$2</f>
        <v>0.52173913043478259</v>
      </c>
      <c r="T1532" s="318">
        <f>IF(S1532&gt;=$X$3,1,0)</f>
        <v>1</v>
      </c>
      <c r="U1532" s="318">
        <f>O1532*T1532+P1532*T1532</f>
        <v>0</v>
      </c>
    </row>
    <row r="1533" spans="1:21" s="318" customFormat="1" x14ac:dyDescent="0.2">
      <c r="A1533" s="322">
        <v>38789</v>
      </c>
      <c r="B1533" s="321">
        <v>370.48998999999998</v>
      </c>
      <c r="C1533" s="320">
        <f>LN(B1533/B1532)</f>
        <v>7.4774236836726441E-3</v>
      </c>
      <c r="D1533" s="320">
        <f>AVERAGE(C1513:C1533)</f>
        <v>2.0243549512811328E-3</v>
      </c>
      <c r="E1533" s="318">
        <f>_xlfn.STDEV.S(C1513:C1533)</f>
        <v>9.7376782025246494E-3</v>
      </c>
      <c r="F1533" s="318">
        <f>E1533*(21/(21-1.5))</f>
        <v>1.0486730371949622E-2</v>
      </c>
      <c r="G1533" s="318">
        <f>_xlfn.VAR.S(C1513:C1533)</f>
        <v>9.4822376775923687E-5</v>
      </c>
      <c r="H1533" s="318">
        <f>G1533*(21/(21-1))</f>
        <v>9.9563495614719873E-5</v>
      </c>
      <c r="I1533" s="320">
        <f>(SUM(C1470:C1490)*1+SUM(C1491:C1511)*2+SUM(C1512:C1532)*3)/6</f>
        <v>3.8248564628219246E-2</v>
      </c>
      <c r="J1533" s="318">
        <f>IF(C1533*O1533&lt;&gt;0,C1533,0)</f>
        <v>0</v>
      </c>
      <c r="K1533" s="318" t="str">
        <f>IF(C1533*O1533=0,"",C1533)</f>
        <v/>
      </c>
      <c r="O1533" s="318">
        <f>IF(ISBLANK(L1533),0,1)</f>
        <v>0</v>
      </c>
      <c r="P1533" s="318">
        <f>IF(ISBLANK(M1533),0,1)</f>
        <v>0</v>
      </c>
      <c r="Q1533" s="318">
        <f>O1533+P1533</f>
        <v>0</v>
      </c>
      <c r="R1533" s="318">
        <f>SUM(Q1408:Q1533)</f>
        <v>12</v>
      </c>
      <c r="S1533" s="318">
        <f>R1533/$X$2</f>
        <v>0.52173913043478259</v>
      </c>
      <c r="T1533" s="318">
        <f>IF(S1533&gt;=$X$3,1,0)</f>
        <v>1</v>
      </c>
      <c r="U1533" s="318">
        <f>O1533*T1533+P1533*T1533</f>
        <v>0</v>
      </c>
    </row>
    <row r="1534" spans="1:21" s="318" customFormat="1" x14ac:dyDescent="0.2">
      <c r="A1534" s="322">
        <v>38790</v>
      </c>
      <c r="B1534" s="321">
        <v>371.11999500000002</v>
      </c>
      <c r="C1534" s="320">
        <f>LN(B1534/B1533)</f>
        <v>1.6990201434555479E-3</v>
      </c>
      <c r="D1534" s="320">
        <f>AVERAGE(C1514:C1534)</f>
        <v>2.5499012047027155E-3</v>
      </c>
      <c r="E1534" s="318">
        <f>_xlfn.STDEV.S(C1514:C1534)</f>
        <v>9.3852612205869244E-3</v>
      </c>
      <c r="F1534" s="318">
        <f>E1534*(21/(21-1.5))</f>
        <v>1.0107204391401302E-2</v>
      </c>
      <c r="G1534" s="318">
        <f>_xlfn.VAR.S(C1514:C1534)</f>
        <v>8.8083128178652754E-5</v>
      </c>
      <c r="H1534" s="318">
        <f>G1534*(21/(21-1))</f>
        <v>9.2487284587585401E-5</v>
      </c>
      <c r="I1534" s="320">
        <f>(SUM(C1471:C1491)*1+SUM(C1492:C1512)*2+SUM(C1513:C1533)*3)/6</f>
        <v>4.1012964664349082E-2</v>
      </c>
      <c r="J1534" s="318">
        <f>IF(C1534*O1534&lt;&gt;0,C1534,0)</f>
        <v>0</v>
      </c>
      <c r="K1534" s="318" t="str">
        <f>IF(C1534*O1534=0,"",C1534)</f>
        <v/>
      </c>
      <c r="O1534" s="318">
        <f>IF(ISBLANK(L1534),0,1)</f>
        <v>0</v>
      </c>
      <c r="P1534" s="318">
        <f>IF(ISBLANK(M1534),0,1)</f>
        <v>0</v>
      </c>
      <c r="Q1534" s="318">
        <f>O1534+P1534</f>
        <v>0</v>
      </c>
      <c r="R1534" s="318">
        <f>SUM(Q1409:Q1534)</f>
        <v>12</v>
      </c>
      <c r="S1534" s="318">
        <f>R1534/$X$2</f>
        <v>0.52173913043478259</v>
      </c>
      <c r="T1534" s="318">
        <f>IF(S1534&gt;=$X$3,1,0)</f>
        <v>1</v>
      </c>
      <c r="U1534" s="318">
        <f>O1534*T1534+P1534*T1534</f>
        <v>0</v>
      </c>
    </row>
    <row r="1535" spans="1:21" s="318" customFormat="1" x14ac:dyDescent="0.2">
      <c r="A1535" s="322">
        <v>38791</v>
      </c>
      <c r="B1535" s="321">
        <v>373.36999500000002</v>
      </c>
      <c r="C1535" s="320">
        <f>LN(B1535/B1534)</f>
        <v>6.04442472173858E-3</v>
      </c>
      <c r="D1535" s="320">
        <f>AVERAGE(C1515:C1535)</f>
        <v>3.4590530189838246E-3</v>
      </c>
      <c r="E1535" s="318">
        <f>_xlfn.STDEV.S(C1515:C1535)</f>
        <v>8.6983602486184475E-3</v>
      </c>
      <c r="F1535" s="318">
        <f>E1535*(21/(21-1.5))</f>
        <v>9.3674648831275579E-3</v>
      </c>
      <c r="G1535" s="318">
        <f>_xlfn.VAR.S(C1515:C1535)</f>
        <v>7.5661471014745591E-5</v>
      </c>
      <c r="H1535" s="318">
        <f>G1535*(21/(21-1))</f>
        <v>7.944454456548287E-5</v>
      </c>
      <c r="I1535" s="320">
        <f>(SUM(C1472:C1492)*1+SUM(C1493:C1513)*2+SUM(C1514:C1534)*3)/6</f>
        <v>4.392711738672337E-2</v>
      </c>
      <c r="J1535" s="318">
        <f>IF(C1535*O1535&lt;&gt;0,C1535,0)</f>
        <v>0</v>
      </c>
      <c r="K1535" s="318" t="str">
        <f>IF(C1535*O1535=0,"",C1535)</f>
        <v/>
      </c>
      <c r="O1535" s="318">
        <f>IF(ISBLANK(L1535),0,1)</f>
        <v>0</v>
      </c>
      <c r="P1535" s="318">
        <f>IF(ISBLANK(M1535),0,1)</f>
        <v>0</v>
      </c>
      <c r="Q1535" s="318">
        <f>O1535+P1535</f>
        <v>0</v>
      </c>
      <c r="R1535" s="318">
        <f>SUM(Q1410:Q1535)</f>
        <v>12</v>
      </c>
      <c r="S1535" s="318">
        <f>R1535/$X$2</f>
        <v>0.52173913043478259</v>
      </c>
      <c r="T1535" s="318">
        <f>IF(S1535&gt;=$X$3,1,0)</f>
        <v>1</v>
      </c>
      <c r="U1535" s="318">
        <f>O1535*T1535+P1535*T1535</f>
        <v>0</v>
      </c>
    </row>
    <row r="1536" spans="1:21" s="318" customFormat="1" x14ac:dyDescent="0.2">
      <c r="A1536" s="322">
        <v>38792</v>
      </c>
      <c r="B1536" s="321">
        <v>376.459991</v>
      </c>
      <c r="C1536" s="320">
        <f>LN(B1536/B1535)</f>
        <v>8.241904296613492E-3</v>
      </c>
      <c r="D1536" s="320">
        <f>AVERAGE(C1516:C1536)</f>
        <v>3.0653369713518038E-3</v>
      </c>
      <c r="E1536" s="318">
        <f>_xlfn.STDEV.S(C1516:C1536)</f>
        <v>8.2538601361639603E-3</v>
      </c>
      <c r="F1536" s="318">
        <f>E1536*(21/(21-1.5))</f>
        <v>8.8887724543304184E-3</v>
      </c>
      <c r="G1536" s="318">
        <f>_xlfn.VAR.S(C1516:C1536)</f>
        <v>6.8126207147356537E-5</v>
      </c>
      <c r="H1536" s="318">
        <f>G1536*(21/(21-1))</f>
        <v>7.1532517504724368E-5</v>
      </c>
      <c r="I1536" s="320">
        <f>(SUM(C1473:C1493)*1+SUM(C1494:C1514)*2+SUM(C1515:C1535)*3)/6</f>
        <v>4.8123306659528513E-2</v>
      </c>
      <c r="J1536" s="318">
        <f>IF(C1536*O1536&lt;&gt;0,C1536,0)</f>
        <v>8.241904296613492E-3</v>
      </c>
      <c r="K1536" s="318">
        <f>IF(C1536*O1536=0,"",C1536)</f>
        <v>8.241904296613492E-3</v>
      </c>
      <c r="L1536" s="326" t="s">
        <v>143</v>
      </c>
      <c r="M1536" s="326"/>
      <c r="O1536" s="318">
        <f>IF(ISBLANK(L1536),0,1)</f>
        <v>1</v>
      </c>
      <c r="P1536" s="318">
        <f>IF(ISBLANK(M1536),0,1)</f>
        <v>0</v>
      </c>
      <c r="Q1536" s="318">
        <f>O1536+P1536</f>
        <v>1</v>
      </c>
      <c r="R1536" s="318">
        <f>SUM(Q1411:Q1536)</f>
        <v>13</v>
      </c>
      <c r="S1536" s="318">
        <f>R1536/$X$2</f>
        <v>0.56521739130434778</v>
      </c>
      <c r="T1536" s="318">
        <f>IF(S1536&gt;=$X$3,1,0)</f>
        <v>1</v>
      </c>
      <c r="U1536" s="318">
        <f>O1536*T1536+P1536*T1536</f>
        <v>1</v>
      </c>
    </row>
    <row r="1537" spans="1:21" s="318" customFormat="1" x14ac:dyDescent="0.2">
      <c r="A1537" s="322">
        <v>38793</v>
      </c>
      <c r="B1537" s="321">
        <v>379.70001200000002</v>
      </c>
      <c r="C1537" s="320">
        <f>LN(B1537/B1536)</f>
        <v>8.5697228525447398E-3</v>
      </c>
      <c r="D1537" s="320">
        <f>AVERAGE(C1517:C1537)</f>
        <v>3.2755247431140761E-3</v>
      </c>
      <c r="E1537" s="318">
        <f>_xlfn.STDEV.S(C1517:C1537)</f>
        <v>8.3387816399134607E-3</v>
      </c>
      <c r="F1537" s="318">
        <f>E1537*(21/(21-1.5))</f>
        <v>8.9802263814452651E-3</v>
      </c>
      <c r="G1537" s="318">
        <f>_xlfn.VAR.S(C1517:C1537)</f>
        <v>6.9535279238157815E-5</v>
      </c>
      <c r="H1537" s="318">
        <f>G1537*(21/(21-1))</f>
        <v>7.3012043200065715E-5</v>
      </c>
      <c r="I1537" s="320">
        <f>(SUM(C1474:C1494)*1+SUM(C1495:C1515)*2+SUM(C1516:C1536)*3)/6</f>
        <v>4.9109963517731732E-2</v>
      </c>
      <c r="J1537" s="318">
        <f>IF(C1537*O1537&lt;&gt;0,C1537,0)</f>
        <v>0</v>
      </c>
      <c r="K1537" s="318" t="str">
        <f>IF(C1537*O1537=0,"",C1537)</f>
        <v/>
      </c>
      <c r="O1537" s="318">
        <f>IF(ISBLANK(L1537),0,1)</f>
        <v>0</v>
      </c>
      <c r="P1537" s="318">
        <f>IF(ISBLANK(M1537),0,1)</f>
        <v>0</v>
      </c>
      <c r="Q1537" s="318">
        <f>O1537+P1537</f>
        <v>0</v>
      </c>
      <c r="R1537" s="318">
        <f>SUM(Q1412:Q1537)</f>
        <v>13</v>
      </c>
      <c r="S1537" s="318">
        <f>R1537/$X$2</f>
        <v>0.56521739130434778</v>
      </c>
      <c r="T1537" s="318">
        <f>IF(S1537&gt;=$X$3,1,0)</f>
        <v>1</v>
      </c>
      <c r="U1537" s="318">
        <f>O1537*T1537+P1537*T1537</f>
        <v>0</v>
      </c>
    </row>
    <row r="1538" spans="1:21" s="318" customFormat="1" x14ac:dyDescent="0.2">
      <c r="A1538" s="322">
        <v>38796</v>
      </c>
      <c r="B1538" s="321">
        <v>380.23998999999998</v>
      </c>
      <c r="C1538" s="320">
        <f>LN(B1538/B1537)</f>
        <v>1.4211071649201492E-3</v>
      </c>
      <c r="D1538" s="320">
        <f>AVERAGE(C1518:C1538)</f>
        <v>2.8207927484995747E-3</v>
      </c>
      <c r="E1538" s="318">
        <f>_xlfn.STDEV.S(C1518:C1538)</f>
        <v>8.156560925349849E-3</v>
      </c>
      <c r="F1538" s="318">
        <f>E1538*(21/(21-1.5))</f>
        <v>8.7839886888382984E-3</v>
      </c>
      <c r="G1538" s="318">
        <f>_xlfn.VAR.S(C1518:C1538)</f>
        <v>6.6529486128943984E-5</v>
      </c>
      <c r="H1538" s="318">
        <f>G1538*(21/(21-1))</f>
        <v>6.9855960435391185E-5</v>
      </c>
      <c r="I1538" s="320">
        <f>(SUM(C1475:C1495)*1+SUM(C1496:C1516)*2+SUM(C1517:C1537)*3)/6</f>
        <v>5.5069423262442789E-2</v>
      </c>
      <c r="J1538" s="318">
        <f>IF(C1538*O1538&lt;&gt;0,C1538,0)</f>
        <v>0</v>
      </c>
      <c r="K1538" s="318" t="str">
        <f>IF(C1538*O1538=0,"",C1538)</f>
        <v/>
      </c>
      <c r="O1538" s="318">
        <f>IF(ISBLANK(L1538),0,1)</f>
        <v>0</v>
      </c>
      <c r="P1538" s="318">
        <f>IF(ISBLANK(M1538),0,1)</f>
        <v>0</v>
      </c>
      <c r="Q1538" s="318">
        <f>O1538+P1538</f>
        <v>0</v>
      </c>
      <c r="R1538" s="318">
        <f>SUM(Q1413:Q1538)</f>
        <v>13</v>
      </c>
      <c r="S1538" s="318">
        <f>R1538/$X$2</f>
        <v>0.56521739130434778</v>
      </c>
      <c r="T1538" s="318">
        <f>IF(S1538&gt;=$X$3,1,0)</f>
        <v>1</v>
      </c>
      <c r="U1538" s="318">
        <f>O1538*T1538+P1538*T1538</f>
        <v>0</v>
      </c>
    </row>
    <row r="1539" spans="1:21" s="318" customFormat="1" x14ac:dyDescent="0.2">
      <c r="A1539" s="322">
        <v>38797</v>
      </c>
      <c r="B1539" s="321">
        <v>375.60000600000001</v>
      </c>
      <c r="C1539" s="320">
        <f>LN(B1539/B1538)</f>
        <v>-1.2277842698025532E-2</v>
      </c>
      <c r="D1539" s="320">
        <f>AVERAGE(C1519:C1539)</f>
        <v>1.4768477544588137E-3</v>
      </c>
      <c r="E1539" s="318">
        <f>_xlfn.STDEV.S(C1519:C1539)</f>
        <v>8.2109186170613805E-3</v>
      </c>
      <c r="F1539" s="318">
        <f>E1539*(21/(21-1.5))</f>
        <v>8.8425277414507179E-3</v>
      </c>
      <c r="G1539" s="318">
        <f>_xlfn.VAR.S(C1519:C1539)</f>
        <v>6.7419184536005169E-5</v>
      </c>
      <c r="H1539" s="318">
        <f>G1539*(21/(21-1))</f>
        <v>7.079014376280543E-5</v>
      </c>
      <c r="I1539" s="320">
        <f>(SUM(C1476:C1496)*1+SUM(C1497:C1517)*2+SUM(C1518:C1538)*3)/6</f>
        <v>5.2498722849977385E-2</v>
      </c>
      <c r="J1539" s="318">
        <f>IF(C1539*O1539&lt;&gt;0,C1539,0)</f>
        <v>0</v>
      </c>
      <c r="K1539" s="318" t="str">
        <f>IF(C1539*O1539=0,"",C1539)</f>
        <v/>
      </c>
      <c r="O1539" s="318">
        <f>IF(ISBLANK(L1539),0,1)</f>
        <v>0</v>
      </c>
      <c r="P1539" s="318">
        <f>IF(ISBLANK(M1539),0,1)</f>
        <v>0</v>
      </c>
      <c r="Q1539" s="318">
        <f>O1539+P1539</f>
        <v>0</v>
      </c>
      <c r="R1539" s="318">
        <f>SUM(Q1414:Q1539)</f>
        <v>13</v>
      </c>
      <c r="S1539" s="318">
        <f>R1539/$X$2</f>
        <v>0.56521739130434778</v>
      </c>
      <c r="T1539" s="318">
        <f>IF(S1539&gt;=$X$3,1,0)</f>
        <v>1</v>
      </c>
      <c r="U1539" s="318">
        <f>O1539*T1539+P1539*T1539</f>
        <v>0</v>
      </c>
    </row>
    <row r="1540" spans="1:21" s="318" customFormat="1" x14ac:dyDescent="0.2">
      <c r="A1540" s="322">
        <v>38798</v>
      </c>
      <c r="B1540" s="321">
        <v>380.32000699999998</v>
      </c>
      <c r="C1540" s="320">
        <f>LN(B1540/B1539)</f>
        <v>1.2488258708888214E-2</v>
      </c>
      <c r="D1540" s="320">
        <f>AVERAGE(C1520:C1540)</f>
        <v>1.8705571014477455E-3</v>
      </c>
      <c r="E1540" s="318">
        <f>_xlfn.STDEV.S(C1520:C1540)</f>
        <v>8.5406464660109892E-3</v>
      </c>
      <c r="F1540" s="318">
        <f>E1540*(21/(21-1.5))</f>
        <v>9.197619271088758E-3</v>
      </c>
      <c r="G1540" s="318">
        <f>_xlfn.VAR.S(C1520:C1540)</f>
        <v>7.2942642057386011E-5</v>
      </c>
      <c r="H1540" s="318">
        <f>G1540*(21/(21-1))</f>
        <v>7.6589774160255319E-5</v>
      </c>
      <c r="I1540" s="320">
        <f>(SUM(C1477:C1497)*1+SUM(C1498:C1518)*2+SUM(C1519:C1539)*3)/6</f>
        <v>4.3336256245351111E-2</v>
      </c>
      <c r="J1540" s="318">
        <f>IF(C1540*O1540&lt;&gt;0,C1540,0)</f>
        <v>0</v>
      </c>
      <c r="K1540" s="318" t="str">
        <f>IF(C1540*O1540=0,"",C1540)</f>
        <v/>
      </c>
      <c r="O1540" s="318">
        <f>IF(ISBLANK(L1540),0,1)</f>
        <v>0</v>
      </c>
      <c r="P1540" s="318">
        <f>IF(ISBLANK(M1540),0,1)</f>
        <v>0</v>
      </c>
      <c r="Q1540" s="318">
        <f>O1540+P1540</f>
        <v>0</v>
      </c>
      <c r="R1540" s="318">
        <f>SUM(Q1415:Q1540)</f>
        <v>13</v>
      </c>
      <c r="S1540" s="318">
        <f>R1540/$X$2</f>
        <v>0.56521739130434778</v>
      </c>
      <c r="T1540" s="318">
        <f>IF(S1540&gt;=$X$3,1,0)</f>
        <v>1</v>
      </c>
      <c r="U1540" s="318">
        <f>O1540*T1540+P1540*T1540</f>
        <v>0</v>
      </c>
    </row>
    <row r="1541" spans="1:21" s="318" customFormat="1" x14ac:dyDescent="0.2">
      <c r="A1541" s="322">
        <v>38799</v>
      </c>
      <c r="B1541" s="321">
        <v>385.66000400000001</v>
      </c>
      <c r="C1541" s="320">
        <f>LN(B1541/B1540)</f>
        <v>1.394314064585233E-2</v>
      </c>
      <c r="D1541" s="320">
        <f>AVERAGE(C1521:C1541)</f>
        <v>2.8389113648410757E-3</v>
      </c>
      <c r="E1541" s="318">
        <f>_xlfn.STDEV.S(C1521:C1541)</f>
        <v>8.7081381935427624E-3</v>
      </c>
      <c r="F1541" s="318">
        <f>E1541*(21/(21-1.5))</f>
        <v>9.3779949776614368E-3</v>
      </c>
      <c r="G1541" s="318">
        <f>_xlfn.VAR.S(C1521:C1541)</f>
        <v>7.5831670797838201E-5</v>
      </c>
      <c r="H1541" s="318">
        <f>G1541*(21/(21-1))</f>
        <v>7.962325433773011E-5</v>
      </c>
      <c r="I1541" s="320">
        <f>(SUM(C1478:C1498)*1+SUM(C1499:C1519)*2+SUM(C1520:C1540)*3)/6</f>
        <v>5.2847425752357048E-2</v>
      </c>
      <c r="J1541" s="318">
        <f>IF(C1541*O1541&lt;&gt;0,C1541,0)</f>
        <v>0</v>
      </c>
      <c r="K1541" s="318" t="str">
        <f>IF(C1541*O1541=0,"",C1541)</f>
        <v/>
      </c>
      <c r="O1541" s="318">
        <f>IF(ISBLANK(L1541),0,1)</f>
        <v>0</v>
      </c>
      <c r="P1541" s="318">
        <f>IF(ISBLANK(M1541),0,1)</f>
        <v>0</v>
      </c>
      <c r="Q1541" s="318">
        <f>O1541+P1541</f>
        <v>0</v>
      </c>
      <c r="R1541" s="318">
        <f>SUM(Q1416:Q1541)</f>
        <v>12</v>
      </c>
      <c r="S1541" s="318">
        <f>R1541/$X$2</f>
        <v>0.52173913043478259</v>
      </c>
      <c r="T1541" s="318">
        <f>IF(S1541&gt;=$X$3,1,0)</f>
        <v>1</v>
      </c>
      <c r="U1541" s="318">
        <f>O1541*T1541+P1541*T1541</f>
        <v>0</v>
      </c>
    </row>
    <row r="1542" spans="1:21" s="318" customFormat="1" x14ac:dyDescent="0.2">
      <c r="A1542" s="322">
        <v>38800</v>
      </c>
      <c r="B1542" s="321">
        <v>389.67999300000002</v>
      </c>
      <c r="C1542" s="320">
        <f>LN(B1542/B1541)</f>
        <v>1.0369708871540789E-2</v>
      </c>
      <c r="D1542" s="320">
        <f>AVERAGE(C1522:C1542)</f>
        <v>3.0700027083330841E-3</v>
      </c>
      <c r="E1542" s="318">
        <f>_xlfn.STDEV.S(C1522:C1542)</f>
        <v>8.846055115541776E-3</v>
      </c>
      <c r="F1542" s="318">
        <f>E1542*(21/(21-1.5))</f>
        <v>9.5265208936603733E-3</v>
      </c>
      <c r="G1542" s="318">
        <f>_xlfn.VAR.S(C1522:C1542)</f>
        <v>7.825269110720282E-5</v>
      </c>
      <c r="H1542" s="318">
        <f>G1542*(21/(21-1))</f>
        <v>8.2165325662562967E-5</v>
      </c>
      <c r="I1542" s="320">
        <f>(SUM(C1479:C1499)*1+SUM(C1500:C1520)*2+SUM(C1521:C1541)*3)/6</f>
        <v>5.7204245408880604E-2</v>
      </c>
      <c r="J1542" s="318">
        <f>IF(C1542*O1542&lt;&gt;0,C1542,0)</f>
        <v>0</v>
      </c>
      <c r="K1542" s="318" t="str">
        <f>IF(C1542*O1542=0,"",C1542)</f>
        <v/>
      </c>
      <c r="O1542" s="318">
        <f>IF(ISBLANK(L1542),0,1)</f>
        <v>0</v>
      </c>
      <c r="P1542" s="318">
        <f>IF(ISBLANK(M1542),0,1)</f>
        <v>0</v>
      </c>
      <c r="Q1542" s="318">
        <f>O1542+P1542</f>
        <v>0</v>
      </c>
      <c r="R1542" s="318">
        <f>SUM(Q1417:Q1542)</f>
        <v>12</v>
      </c>
      <c r="S1542" s="318">
        <f>R1542/$X$2</f>
        <v>0.52173913043478259</v>
      </c>
      <c r="T1542" s="318">
        <f>IF(S1542&gt;=$X$3,1,0)</f>
        <v>1</v>
      </c>
      <c r="U1542" s="318">
        <f>O1542*T1542+P1542*T1542</f>
        <v>0</v>
      </c>
    </row>
    <row r="1543" spans="1:21" s="318" customFormat="1" x14ac:dyDescent="0.2">
      <c r="A1543" s="322">
        <v>38803</v>
      </c>
      <c r="B1543" s="321">
        <v>390.57998700000002</v>
      </c>
      <c r="C1543" s="320">
        <f>LN(B1543/B1542)</f>
        <v>2.3069090359714582E-3</v>
      </c>
      <c r="D1543" s="320">
        <f>AVERAGE(C1523:C1543)</f>
        <v>2.4477970092988059E-3</v>
      </c>
      <c r="E1543" s="318">
        <f>_xlfn.STDEV.S(C1523:C1543)</f>
        <v>8.3849174871867219E-3</v>
      </c>
      <c r="F1543" s="318">
        <f>E1543*(21/(21-1.5))</f>
        <v>9.0299111400472393E-3</v>
      </c>
      <c r="G1543" s="318">
        <f>_xlfn.VAR.S(C1523:C1543)</f>
        <v>7.0306841266929695E-5</v>
      </c>
      <c r="H1543" s="318">
        <f>G1543*(21/(21-1))</f>
        <v>7.3822183330276184E-5</v>
      </c>
      <c r="I1543" s="320">
        <f>(SUM(C1480:C1500)*1+SUM(C1501:C1521)*2+SUM(C1522:C1542)*3)/6</f>
        <v>6.036712747033135E-2</v>
      </c>
      <c r="J1543" s="318">
        <f>IF(C1543*O1543&lt;&gt;0,C1543,0)</f>
        <v>0</v>
      </c>
      <c r="K1543" s="318" t="str">
        <f>IF(C1543*O1543=0,"",C1543)</f>
        <v/>
      </c>
      <c r="O1543" s="318">
        <f>IF(ISBLANK(L1543),0,1)</f>
        <v>0</v>
      </c>
      <c r="P1543" s="318">
        <f>IF(ISBLANK(M1543),0,1)</f>
        <v>0</v>
      </c>
      <c r="Q1543" s="318">
        <f>O1543+P1543</f>
        <v>0</v>
      </c>
      <c r="R1543" s="318">
        <f>SUM(Q1418:Q1543)</f>
        <v>12</v>
      </c>
      <c r="S1543" s="318">
        <f>R1543/$X$2</f>
        <v>0.52173913043478259</v>
      </c>
      <c r="T1543" s="318">
        <f>IF(S1543&gt;=$X$3,1,0)</f>
        <v>1</v>
      </c>
      <c r="U1543" s="318">
        <f>O1543*T1543+P1543*T1543</f>
        <v>0</v>
      </c>
    </row>
    <row r="1544" spans="1:21" s="318" customFormat="1" x14ac:dyDescent="0.2">
      <c r="A1544" s="322">
        <v>38804</v>
      </c>
      <c r="B1544" s="321">
        <v>390.25</v>
      </c>
      <c r="C1544" s="320">
        <f>LN(B1544/B1543)</f>
        <v>-8.4522117525998519E-4</v>
      </c>
      <c r="D1544" s="320">
        <f>AVERAGE(C1524:C1544)</f>
        <v>2.45763304526599E-3</v>
      </c>
      <c r="E1544" s="318">
        <f>_xlfn.STDEV.S(C1524:C1544)</f>
        <v>8.3807271093950756E-3</v>
      </c>
      <c r="F1544" s="318">
        <f>E1544*(21/(21-1.5))</f>
        <v>9.025398425502389E-3</v>
      </c>
      <c r="G1544" s="318">
        <f>_xlfn.VAR.S(C1524:C1544)</f>
        <v>7.0236586882149537E-5</v>
      </c>
      <c r="H1544" s="318">
        <f>G1544*(21/(21-1))</f>
        <v>7.3748416226257019E-5</v>
      </c>
      <c r="I1544" s="320">
        <f>(SUM(C1481:C1501)*1+SUM(C1502:C1522)*2+SUM(C1523:C1543)*3)/6</f>
        <v>5.6891796216599594E-2</v>
      </c>
      <c r="J1544" s="318">
        <f>IF(C1544*O1544&lt;&gt;0,C1544,0)</f>
        <v>0</v>
      </c>
      <c r="K1544" s="318" t="str">
        <f>IF(C1544*O1544=0,"",C1544)</f>
        <v/>
      </c>
      <c r="O1544" s="318">
        <f>IF(ISBLANK(L1544),0,1)</f>
        <v>0</v>
      </c>
      <c r="P1544" s="318">
        <f>IF(ISBLANK(M1544),0,1)</f>
        <v>0</v>
      </c>
      <c r="Q1544" s="318">
        <f>O1544+P1544</f>
        <v>0</v>
      </c>
      <c r="R1544" s="318">
        <f>SUM(Q1419:Q1544)</f>
        <v>12</v>
      </c>
      <c r="S1544" s="318">
        <f>R1544/$X$2</f>
        <v>0.52173913043478259</v>
      </c>
      <c r="T1544" s="318">
        <f>IF(S1544&gt;=$X$3,1,0)</f>
        <v>1</v>
      </c>
      <c r="U1544" s="318">
        <f>O1544*T1544+P1544*T1544</f>
        <v>0</v>
      </c>
    </row>
    <row r="1545" spans="1:21" s="318" customFormat="1" x14ac:dyDescent="0.2">
      <c r="A1545" s="322">
        <v>38805</v>
      </c>
      <c r="B1545" s="321">
        <v>395.66000400000001</v>
      </c>
      <c r="C1545" s="320">
        <f>LN(B1545/B1544)</f>
        <v>1.3767707314094543E-2</v>
      </c>
      <c r="D1545" s="320">
        <f>AVERAGE(C1525:C1545)</f>
        <v>3.7027627514954814E-3</v>
      </c>
      <c r="E1545" s="318">
        <f>_xlfn.STDEV.S(C1525:C1545)</f>
        <v>7.9998011393812955E-3</v>
      </c>
      <c r="F1545" s="318">
        <f>E1545*(21/(21-1.5))</f>
        <v>8.6151704577952411E-3</v>
      </c>
      <c r="G1545" s="318">
        <f>_xlfn.VAR.S(C1525:C1545)</f>
        <v>6.3996818269646284E-5</v>
      </c>
      <c r="H1545" s="318">
        <f>G1545*(21/(21-1))</f>
        <v>6.7196659183128599E-5</v>
      </c>
      <c r="I1545" s="320">
        <f>(SUM(C1482:C1502)*1+SUM(C1503:C1523)*2+SUM(C1524:C1544)*3)/6</f>
        <v>5.2906439995509015E-2</v>
      </c>
      <c r="J1545" s="318">
        <f>IF(C1545*O1545&lt;&gt;0,C1545,0)</f>
        <v>0</v>
      </c>
      <c r="K1545" s="318" t="str">
        <f>IF(C1545*O1545=0,"",C1545)</f>
        <v/>
      </c>
      <c r="O1545" s="318">
        <f>IF(ISBLANK(L1545),0,1)</f>
        <v>0</v>
      </c>
      <c r="P1545" s="318">
        <f>IF(ISBLANK(M1545),0,1)</f>
        <v>0</v>
      </c>
      <c r="Q1545" s="318">
        <f>O1545+P1545</f>
        <v>0</v>
      </c>
      <c r="R1545" s="318">
        <f>SUM(Q1420:Q1545)</f>
        <v>12</v>
      </c>
      <c r="S1545" s="318">
        <f>R1545/$X$2</f>
        <v>0.52173913043478259</v>
      </c>
      <c r="T1545" s="318">
        <f>IF(S1545&gt;=$X$3,1,0)</f>
        <v>1</v>
      </c>
      <c r="U1545" s="318">
        <f>O1545*T1545+P1545*T1545</f>
        <v>0</v>
      </c>
    </row>
    <row r="1546" spans="1:21" s="318" customFormat="1" x14ac:dyDescent="0.2">
      <c r="A1546" s="322">
        <v>38806</v>
      </c>
      <c r="B1546" s="321">
        <v>399.30999800000001</v>
      </c>
      <c r="C1546" s="320">
        <f>LN(B1546/B1545)</f>
        <v>9.1827858640049428E-3</v>
      </c>
      <c r="D1546" s="320">
        <f>AVERAGE(C1526:C1546)</f>
        <v>3.5980761631301365E-3</v>
      </c>
      <c r="E1546" s="318">
        <f>_xlfn.STDEV.S(C1526:C1546)</f>
        <v>7.9081553171672595E-3</v>
      </c>
      <c r="F1546" s="318">
        <f>E1546*(21/(21-1.5))</f>
        <v>8.5164749569493561E-3</v>
      </c>
      <c r="G1546" s="318">
        <f>_xlfn.VAR.S(C1526:C1546)</f>
        <v>6.25389205204408E-5</v>
      </c>
      <c r="H1546" s="318">
        <f>G1546*(21/(21-1))</f>
        <v>6.5665866546462843E-5</v>
      </c>
      <c r="I1546" s="320">
        <f>(SUM(C1483:C1503)*1+SUM(C1504:C1524)*2+SUM(C1525:C1545)*3)/6</f>
        <v>5.9819354323316504E-2</v>
      </c>
      <c r="J1546" s="318">
        <f>IF(C1546*O1546&lt;&gt;0,C1546,0)</f>
        <v>0</v>
      </c>
      <c r="K1546" s="318" t="str">
        <f>IF(C1546*O1546=0,"",C1546)</f>
        <v/>
      </c>
      <c r="O1546" s="318">
        <f>IF(ISBLANK(L1546),0,1)</f>
        <v>0</v>
      </c>
      <c r="P1546" s="318">
        <f>IF(ISBLANK(M1546),0,1)</f>
        <v>0</v>
      </c>
      <c r="Q1546" s="318">
        <f>O1546+P1546</f>
        <v>0</v>
      </c>
      <c r="R1546" s="318">
        <f>SUM(Q1421:Q1546)</f>
        <v>11</v>
      </c>
      <c r="S1546" s="318">
        <f>R1546/$X$2</f>
        <v>0.47826086956521741</v>
      </c>
      <c r="T1546" s="318">
        <f>IF(S1546&gt;=$X$3,1,0)</f>
        <v>1</v>
      </c>
      <c r="U1546" s="318">
        <f>O1546*T1546+P1546*T1546</f>
        <v>0</v>
      </c>
    </row>
    <row r="1547" spans="1:21" s="318" customFormat="1" x14ac:dyDescent="0.2">
      <c r="A1547" s="322">
        <v>38807</v>
      </c>
      <c r="B1547" s="321">
        <v>396.29998799999998</v>
      </c>
      <c r="C1547" s="320">
        <f>LN(B1547/B1546)</f>
        <v>-7.5665826573430659E-3</v>
      </c>
      <c r="D1547" s="320">
        <f>AVERAGE(C1527:C1547)</f>
        <v>2.9825090116330387E-3</v>
      </c>
      <c r="E1547" s="318">
        <f>_xlfn.STDEV.S(C1527:C1547)</f>
        <v>8.2594343203669617E-3</v>
      </c>
      <c r="F1547" s="318">
        <f>E1547*(21/(21-1.5))</f>
        <v>8.8947754219336501E-3</v>
      </c>
      <c r="G1547" s="318">
        <f>_xlfn.VAR.S(C1527:C1547)</f>
        <v>6.8218255292455649E-5</v>
      </c>
      <c r="H1547" s="318">
        <f>G1547*(21/(21-1))</f>
        <v>7.1629168057078441E-5</v>
      </c>
      <c r="I1547" s="320">
        <f>(SUM(C1484:C1504)*1+SUM(C1505:C1525)*2+SUM(C1526:C1546)*3)/6</f>
        <v>6.3005540246151612E-2</v>
      </c>
      <c r="J1547" s="318">
        <f>IF(C1547*O1547&lt;&gt;0,C1547,0)</f>
        <v>0</v>
      </c>
      <c r="K1547" s="318" t="str">
        <f>IF(C1547*O1547=0,"",C1547)</f>
        <v/>
      </c>
      <c r="O1547" s="318">
        <f>IF(ISBLANK(L1547),0,1)</f>
        <v>0</v>
      </c>
      <c r="P1547" s="318">
        <f>IF(ISBLANK(M1547),0,1)</f>
        <v>0</v>
      </c>
      <c r="Q1547" s="318">
        <f>O1547+P1547</f>
        <v>0</v>
      </c>
      <c r="R1547" s="318">
        <f>SUM(Q1422:Q1547)</f>
        <v>11</v>
      </c>
      <c r="S1547" s="318">
        <f>R1547/$X$2</f>
        <v>0.47826086956521741</v>
      </c>
      <c r="T1547" s="318">
        <f>IF(S1547&gt;=$X$3,1,0)</f>
        <v>1</v>
      </c>
      <c r="U1547" s="318">
        <f>O1547*T1547+P1547*T1547</f>
        <v>0</v>
      </c>
    </row>
    <row r="1548" spans="1:21" s="318" customFormat="1" x14ac:dyDescent="0.2">
      <c r="A1548" s="322">
        <v>38810</v>
      </c>
      <c r="B1548" s="321">
        <v>399.95001200000002</v>
      </c>
      <c r="C1548" s="320">
        <f>LN(B1548/B1547)</f>
        <v>9.1680993822829526E-3</v>
      </c>
      <c r="D1548" s="320">
        <f>AVERAGE(C1528:C1548)</f>
        <v>2.9240346519275283E-3</v>
      </c>
      <c r="E1548" s="318">
        <f>_xlfn.STDEV.S(C1528:C1548)</f>
        <v>8.2085141093873985E-3</v>
      </c>
      <c r="F1548" s="318">
        <f>E1548*(21/(21-1.5))</f>
        <v>8.8399382716479666E-3</v>
      </c>
      <c r="G1548" s="318">
        <f>_xlfn.VAR.S(C1528:C1548)</f>
        <v>6.7379703884011983E-5</v>
      </c>
      <c r="H1548" s="318">
        <f>G1548*(21/(21-1))</f>
        <v>7.0748689078212589E-5</v>
      </c>
      <c r="I1548" s="320">
        <f>(SUM(C1485:C1505)*1+SUM(C1506:C1526)*2+SUM(C1527:C1547)*3)/6</f>
        <v>5.604072279252445E-2</v>
      </c>
      <c r="J1548" s="318">
        <f>IF(C1548*O1548&lt;&gt;0,C1548,0)</f>
        <v>0</v>
      </c>
      <c r="K1548" s="318" t="str">
        <f>IF(C1548*O1548=0,"",C1548)</f>
        <v/>
      </c>
      <c r="O1548" s="318">
        <f>IF(ISBLANK(L1548),0,1)</f>
        <v>0</v>
      </c>
      <c r="P1548" s="318">
        <f>IF(ISBLANK(M1548),0,1)</f>
        <v>0</v>
      </c>
      <c r="Q1548" s="318">
        <f>O1548+P1548</f>
        <v>0</v>
      </c>
      <c r="R1548" s="318">
        <f>SUM(Q1423:Q1548)</f>
        <v>11</v>
      </c>
      <c r="S1548" s="318">
        <f>R1548/$X$2</f>
        <v>0.47826086956521741</v>
      </c>
      <c r="T1548" s="318">
        <f>IF(S1548&gt;=$X$3,1,0)</f>
        <v>1</v>
      </c>
      <c r="U1548" s="318">
        <f>O1548*T1548+P1548*T1548</f>
        <v>0</v>
      </c>
    </row>
    <row r="1549" spans="1:21" s="318" customFormat="1" x14ac:dyDescent="0.2">
      <c r="A1549" s="322">
        <v>38811</v>
      </c>
      <c r="B1549" s="321">
        <v>393.57998700000002</v>
      </c>
      <c r="C1549" s="320">
        <f>LN(B1549/B1548)</f>
        <v>-1.6055251449771425E-2</v>
      </c>
      <c r="D1549" s="320">
        <f>AVERAGE(C1529:C1549)</f>
        <v>2.4936339655208272E-3</v>
      </c>
      <c r="E1549" s="318">
        <f>_xlfn.STDEV.S(C1529:C1549)</f>
        <v>8.9585052015997389E-3</v>
      </c>
      <c r="F1549" s="318">
        <f>E1549*(21/(21-1.5))</f>
        <v>9.6476209863381804E-3</v>
      </c>
      <c r="G1549" s="318">
        <f>_xlfn.VAR.S(C1529:C1549)</f>
        <v>8.0254815447089567E-5</v>
      </c>
      <c r="H1549" s="318">
        <f>G1549*(21/(21-1))</f>
        <v>8.426755621944405E-5</v>
      </c>
      <c r="I1549" s="320">
        <f>(SUM(C1486:C1506)*1+SUM(C1507:C1527)*2+SUM(C1528:C1548)*3)/6</f>
        <v>5.9238247595709718E-2</v>
      </c>
      <c r="J1549" s="318">
        <f>IF(C1549*O1549&lt;&gt;0,C1549,0)</f>
        <v>0</v>
      </c>
      <c r="K1549" s="318" t="str">
        <f>IF(C1549*O1549=0,"",C1549)</f>
        <v/>
      </c>
      <c r="O1549" s="318">
        <f>IF(ISBLANK(L1549),0,1)</f>
        <v>0</v>
      </c>
      <c r="P1549" s="318">
        <f>IF(ISBLANK(M1549),0,1)</f>
        <v>0</v>
      </c>
      <c r="Q1549" s="318">
        <f>O1549+P1549</f>
        <v>0</v>
      </c>
      <c r="R1549" s="318">
        <f>SUM(Q1424:Q1549)</f>
        <v>11</v>
      </c>
      <c r="S1549" s="318">
        <f>R1549/$X$2</f>
        <v>0.47826086956521741</v>
      </c>
      <c r="T1549" s="318">
        <f>IF(S1549&gt;=$X$3,1,0)</f>
        <v>1</v>
      </c>
      <c r="U1549" s="318">
        <f>O1549*T1549+P1549*T1549</f>
        <v>0</v>
      </c>
    </row>
    <row r="1550" spans="1:21" s="318" customFormat="1" x14ac:dyDescent="0.2">
      <c r="A1550" s="322">
        <v>38812</v>
      </c>
      <c r="B1550" s="321">
        <v>397.42999300000002</v>
      </c>
      <c r="C1550" s="320">
        <f>LN(B1550/B1549)</f>
        <v>9.7344824959452649E-3</v>
      </c>
      <c r="D1550" s="320">
        <f>AVERAGE(C1530:C1550)</f>
        <v>3.3579194225435466E-3</v>
      </c>
      <c r="E1550" s="318">
        <f>_xlfn.STDEV.S(C1530:C1550)</f>
        <v>8.7259095574456023E-3</v>
      </c>
      <c r="F1550" s="318">
        <f>E1550*(21/(21-1.5))</f>
        <v>9.397133369556802E-3</v>
      </c>
      <c r="G1550" s="318">
        <f>_xlfn.VAR.S(C1530:C1550)</f>
        <v>7.6141497604720505E-5</v>
      </c>
      <c r="H1550" s="318">
        <f>G1550*(21/(21-1))</f>
        <v>7.9948572484956536E-5</v>
      </c>
      <c r="I1550" s="320">
        <f>(SUM(C1487:C1507)*1+SUM(C1508:C1528)*2+SUM(C1529:C1549)*3)/6</f>
        <v>5.2401432500008484E-2</v>
      </c>
      <c r="J1550" s="318">
        <f>IF(C1550*O1550&lt;&gt;0,C1550,0)</f>
        <v>0</v>
      </c>
      <c r="K1550" s="318" t="str">
        <f>IF(C1550*O1550=0,"",C1550)</f>
        <v/>
      </c>
      <c r="O1550" s="318">
        <f>IF(ISBLANK(L1550),0,1)</f>
        <v>0</v>
      </c>
      <c r="P1550" s="318">
        <f>IF(ISBLANK(M1550),0,1)</f>
        <v>0</v>
      </c>
      <c r="Q1550" s="318">
        <f>O1550+P1550</f>
        <v>0</v>
      </c>
      <c r="R1550" s="318">
        <f>SUM(Q1425:Q1550)</f>
        <v>10</v>
      </c>
      <c r="S1550" s="318">
        <f>R1550/$X$2</f>
        <v>0.43478260869565216</v>
      </c>
      <c r="T1550" s="318">
        <f>IF(S1550&gt;=$X$3,1,0)</f>
        <v>1</v>
      </c>
      <c r="U1550" s="318">
        <f>O1550*T1550+P1550*T1550</f>
        <v>0</v>
      </c>
    </row>
    <row r="1551" spans="1:21" s="318" customFormat="1" x14ac:dyDescent="0.2">
      <c r="A1551" s="322">
        <v>38813</v>
      </c>
      <c r="B1551" s="321">
        <v>402.29998799999998</v>
      </c>
      <c r="C1551" s="320">
        <f>LN(B1551/B1550)</f>
        <v>1.217924878250104E-2</v>
      </c>
      <c r="D1551" s="320">
        <f>AVERAGE(C1531:C1551)</f>
        <v>4.432874699218505E-3</v>
      </c>
      <c r="E1551" s="318">
        <f>_xlfn.STDEV.S(C1531:C1551)</f>
        <v>8.3283914282579301E-3</v>
      </c>
      <c r="F1551" s="318">
        <f>E1551*(21/(21-1.5))</f>
        <v>8.9690369227393082E-3</v>
      </c>
      <c r="G1551" s="318">
        <f>_xlfn.VAR.S(C1531:C1551)</f>
        <v>6.9362103782280165E-5</v>
      </c>
      <c r="H1551" s="318">
        <f>G1551*(21/(21-1))</f>
        <v>7.2830208971394177E-5</v>
      </c>
      <c r="I1551" s="320">
        <f>(SUM(C1488:C1508)*1+SUM(C1509:C1529)*2+SUM(C1530:C1550)*3)/6</f>
        <v>5.5166076135318515E-2</v>
      </c>
      <c r="J1551" s="318">
        <f>IF(C1551*O1551&lt;&gt;0,C1551,0)</f>
        <v>0</v>
      </c>
      <c r="K1551" s="318" t="str">
        <f>IF(C1551*O1551=0,"",C1551)</f>
        <v/>
      </c>
      <c r="O1551" s="318">
        <f>IF(ISBLANK(L1551),0,1)</f>
        <v>0</v>
      </c>
      <c r="P1551" s="318">
        <f>IF(ISBLANK(M1551),0,1)</f>
        <v>0</v>
      </c>
      <c r="Q1551" s="318">
        <f>O1551+P1551</f>
        <v>0</v>
      </c>
      <c r="R1551" s="318">
        <f>SUM(Q1426:Q1551)</f>
        <v>10</v>
      </c>
      <c r="S1551" s="318">
        <f>R1551/$X$2</f>
        <v>0.43478260869565216</v>
      </c>
      <c r="T1551" s="318">
        <f>IF(S1551&gt;=$X$3,1,0)</f>
        <v>1</v>
      </c>
      <c r="U1551" s="318">
        <f>O1551*T1551+P1551*T1551</f>
        <v>0</v>
      </c>
    </row>
    <row r="1552" spans="1:21" s="318" customFormat="1" x14ac:dyDescent="0.2">
      <c r="A1552" s="322">
        <v>38814</v>
      </c>
      <c r="B1552" s="321">
        <v>400.35998499999999</v>
      </c>
      <c r="C1552" s="320">
        <f>LN(B1552/B1551)</f>
        <v>-4.8339442427188274E-3</v>
      </c>
      <c r="D1552" s="320">
        <f>AVERAGE(C1532:C1552)</f>
        <v>3.9564868255337962E-3</v>
      </c>
      <c r="E1552" s="318">
        <f>_xlfn.STDEV.S(C1532:C1552)</f>
        <v>8.5668153510800628E-3</v>
      </c>
      <c r="F1552" s="318">
        <f>E1552*(21/(21-1.5))</f>
        <v>9.2258011473169907E-3</v>
      </c>
      <c r="G1552" s="318">
        <f>_xlfn.VAR.S(C1532:C1552)</f>
        <v>7.3390325259501014E-5</v>
      </c>
      <c r="H1552" s="318">
        <f>G1552*(21/(21-1))</f>
        <v>7.7059841522476074E-5</v>
      </c>
      <c r="I1552" s="320">
        <f>(SUM(C1489:C1509)*1+SUM(C1510:C1530)*2+SUM(C1531:C1551)*3)/6</f>
        <v>6.5120002372911309E-2</v>
      </c>
      <c r="J1552" s="318">
        <f>IF(C1552*O1552&lt;&gt;0,C1552,0)</f>
        <v>0</v>
      </c>
      <c r="K1552" s="318" t="str">
        <f>IF(C1552*O1552=0,"",C1552)</f>
        <v/>
      </c>
      <c r="O1552" s="318">
        <f>IF(ISBLANK(L1552),0,1)</f>
        <v>0</v>
      </c>
      <c r="P1552" s="318">
        <f>IF(ISBLANK(M1552),0,1)</f>
        <v>0</v>
      </c>
      <c r="Q1552" s="318">
        <f>O1552+P1552</f>
        <v>0</v>
      </c>
      <c r="R1552" s="318">
        <f>SUM(Q1427:Q1552)</f>
        <v>10</v>
      </c>
      <c r="S1552" s="318">
        <f>R1552/$X$2</f>
        <v>0.43478260869565216</v>
      </c>
      <c r="T1552" s="318">
        <f>IF(S1552&gt;=$X$3,1,0)</f>
        <v>1</v>
      </c>
      <c r="U1552" s="318">
        <f>O1552*T1552+P1552*T1552</f>
        <v>0</v>
      </c>
    </row>
    <row r="1553" spans="1:21" s="318" customFormat="1" x14ac:dyDescent="0.2">
      <c r="A1553" s="322">
        <v>38817</v>
      </c>
      <c r="B1553" s="321">
        <v>404.89999399999999</v>
      </c>
      <c r="C1553" s="320">
        <f>LN(B1553/B1552)</f>
        <v>1.1276003335104539E-2</v>
      </c>
      <c r="D1553" s="320">
        <f>AVERAGE(C1533:C1553)</f>
        <v>4.5852907179053512E-3</v>
      </c>
      <c r="E1553" s="318">
        <f>_xlfn.STDEV.S(C1533:C1553)</f>
        <v>8.5977933860798897E-3</v>
      </c>
      <c r="F1553" s="318">
        <f>E1553*(21/(21-1.5))</f>
        <v>9.2591621080860345E-3</v>
      </c>
      <c r="G1553" s="318">
        <f>_xlfn.VAR.S(C1533:C1553)</f>
        <v>7.3922051109719092E-5</v>
      </c>
      <c r="H1553" s="318">
        <f>G1553*(21/(21-1))</f>
        <v>7.7618153665205046E-5</v>
      </c>
      <c r="I1553" s="320">
        <f>(SUM(C1490:C1510)*1+SUM(C1511:C1531)*2+SUM(C1532:C1552)*3)/6</f>
        <v>6.4513416587197989E-2</v>
      </c>
      <c r="J1553" s="318">
        <f>IF(C1553*O1553&lt;&gt;0,C1553,0)</f>
        <v>0</v>
      </c>
      <c r="K1553" s="318" t="str">
        <f>IF(C1553*O1553=0,"",C1553)</f>
        <v/>
      </c>
      <c r="O1553" s="318">
        <f>IF(ISBLANK(L1553),0,1)</f>
        <v>0</v>
      </c>
      <c r="P1553" s="318">
        <f>IF(ISBLANK(M1553),0,1)</f>
        <v>0</v>
      </c>
      <c r="Q1553" s="318">
        <f>O1553+P1553</f>
        <v>0</v>
      </c>
      <c r="R1553" s="318">
        <f>SUM(Q1428:Q1553)</f>
        <v>10</v>
      </c>
      <c r="S1553" s="318">
        <f>R1553/$X$2</f>
        <v>0.43478260869565216</v>
      </c>
      <c r="T1553" s="318">
        <f>IF(S1553&gt;=$X$3,1,0)</f>
        <v>1</v>
      </c>
      <c r="U1553" s="318">
        <f>O1553*T1553+P1553*T1553</f>
        <v>0</v>
      </c>
    </row>
    <row r="1554" spans="1:21" s="318" customFormat="1" x14ac:dyDescent="0.2">
      <c r="A1554" s="322">
        <v>38818</v>
      </c>
      <c r="B1554" s="321">
        <v>403.82998700000002</v>
      </c>
      <c r="C1554" s="320">
        <f>LN(B1554/B1553)</f>
        <v>-2.6461430872945918E-3</v>
      </c>
      <c r="D1554" s="320">
        <f>AVERAGE(C1534:C1554)</f>
        <v>4.1032161097640536E-3</v>
      </c>
      <c r="E1554" s="318">
        <f>_xlfn.STDEV.S(C1534:C1554)</f>
        <v>8.710596734717968E-3</v>
      </c>
      <c r="F1554" s="318">
        <f>E1554*(21/(21-1.5))</f>
        <v>9.380642637388581E-3</v>
      </c>
      <c r="G1554" s="318">
        <f>_xlfn.VAR.S(C1534:C1554)</f>
        <v>7.5874495474879318E-5</v>
      </c>
      <c r="H1554" s="318">
        <f>G1554*(21/(21-1))</f>
        <v>7.9668220248623291E-5</v>
      </c>
      <c r="I1554" s="320">
        <f>(SUM(C1491:C1511)*1+SUM(C1512:C1532)*2+SUM(C1533:C1553)*3)/6</f>
        <v>6.8265505108120614E-2</v>
      </c>
      <c r="J1554" s="318">
        <f>IF(C1554*O1554&lt;&gt;0,C1554,0)</f>
        <v>-2.6461430872945918E-3</v>
      </c>
      <c r="K1554" s="318">
        <f>IF(C1554*O1554=0,"",C1554)</f>
        <v>-2.6461430872945918E-3</v>
      </c>
      <c r="L1554" s="323" t="s">
        <v>142</v>
      </c>
      <c r="M1554" s="323"/>
      <c r="O1554" s="318">
        <f>IF(ISBLANK(L1554),0,1)</f>
        <v>1</v>
      </c>
      <c r="P1554" s="318">
        <f>IF(ISBLANK(M1554),0,1)</f>
        <v>0</v>
      </c>
      <c r="Q1554" s="318">
        <f>O1554+P1554</f>
        <v>1</v>
      </c>
      <c r="R1554" s="318">
        <f>SUM(Q1429:Q1554)</f>
        <v>11</v>
      </c>
      <c r="S1554" s="318">
        <f>R1554/$X$2</f>
        <v>0.47826086956521741</v>
      </c>
      <c r="T1554" s="318">
        <f>IF(S1554&gt;=$X$3,1,0)</f>
        <v>1</v>
      </c>
      <c r="U1554" s="318">
        <f>O1554*T1554+P1554*T1554</f>
        <v>1</v>
      </c>
    </row>
    <row r="1555" spans="1:21" s="318" customFormat="1" x14ac:dyDescent="0.2">
      <c r="A1555" s="322">
        <v>38819</v>
      </c>
      <c r="B1555" s="321">
        <v>398.89001500000001</v>
      </c>
      <c r="C1555" s="320">
        <f>LN(B1555/B1554)</f>
        <v>-1.2308237870449689E-2</v>
      </c>
      <c r="D1555" s="320">
        <f>AVERAGE(C1535:C1555)</f>
        <v>3.4362038233876156E-3</v>
      </c>
      <c r="E1555" s="318">
        <f>_xlfn.STDEV.S(C1535:C1555)</f>
        <v>9.4119672752409362E-3</v>
      </c>
      <c r="F1555" s="318">
        <f>E1555*(21/(21-1.5))</f>
        <v>1.0135964757951777E-2</v>
      </c>
      <c r="G1555" s="318">
        <f>_xlfn.VAR.S(C1535:C1555)</f>
        <v>8.8585127990206303E-5</v>
      </c>
      <c r="H1555" s="318">
        <f>G1555*(21/(21-1))</f>
        <v>9.3014384389716618E-5</v>
      </c>
      <c r="I1555" s="320">
        <f>(SUM(C1492:C1512)*1+SUM(C1513:C1533)*2+SUM(C1534:C1554)*3)/6</f>
        <v>6.3626836685880359E-2</v>
      </c>
      <c r="J1555" s="318">
        <f>IF(C1555*O1555&lt;&gt;0,C1555,0)</f>
        <v>0</v>
      </c>
      <c r="K1555" s="318" t="str">
        <f>IF(C1555*O1555=0,"",C1555)</f>
        <v/>
      </c>
      <c r="O1555" s="318">
        <f>IF(ISBLANK(L1555),0,1)</f>
        <v>0</v>
      </c>
      <c r="P1555" s="318">
        <f>IF(ISBLANK(M1555),0,1)</f>
        <v>0</v>
      </c>
      <c r="Q1555" s="318">
        <f>O1555+P1555</f>
        <v>0</v>
      </c>
      <c r="R1555" s="318">
        <f>SUM(Q1430:Q1555)</f>
        <v>11</v>
      </c>
      <c r="S1555" s="318">
        <f>R1555/$X$2</f>
        <v>0.47826086956521741</v>
      </c>
      <c r="T1555" s="318">
        <f>IF(S1555&gt;=$X$3,1,0)</f>
        <v>1</v>
      </c>
      <c r="U1555" s="318">
        <f>O1555*T1555+P1555*T1555</f>
        <v>0</v>
      </c>
    </row>
    <row r="1556" spans="1:21" s="318" customFormat="1" x14ac:dyDescent="0.2">
      <c r="A1556" s="322">
        <v>38825</v>
      </c>
      <c r="B1556" s="321">
        <v>405.11999500000002</v>
      </c>
      <c r="C1556" s="320">
        <f>LN(B1556/B1555)</f>
        <v>1.54975799118371E-2</v>
      </c>
      <c r="D1556" s="320">
        <f>AVERAGE(C1536:C1556)</f>
        <v>3.8863540705351631E-3</v>
      </c>
      <c r="E1556" s="318">
        <f>_xlfn.STDEV.S(C1536:C1556)</f>
        <v>9.7624822574778735E-3</v>
      </c>
      <c r="F1556" s="318">
        <f>E1556*(21/(21-1.5))</f>
        <v>1.0513442431130017E-2</v>
      </c>
      <c r="G1556" s="318">
        <f>_xlfn.VAR.S(C1536:C1556)</f>
        <v>9.5306059827570278E-5</v>
      </c>
      <c r="H1556" s="318">
        <f>G1556*(21/(21-1))</f>
        <v>1.0007136281894879E-4</v>
      </c>
      <c r="I1556" s="320">
        <f>(SUM(C1493:C1513)*1+SUM(C1514:C1534)*2+SUM(C1535:C1555)*3)/6</f>
        <v>6.030881497007113E-2</v>
      </c>
      <c r="J1556" s="318">
        <f>IF(C1556*O1556&lt;&gt;0,C1556,0)</f>
        <v>0</v>
      </c>
      <c r="K1556" s="318" t="str">
        <f>IF(C1556*O1556=0,"",C1556)</f>
        <v/>
      </c>
      <c r="O1556" s="318">
        <f>IF(ISBLANK(L1556),0,1)</f>
        <v>0</v>
      </c>
      <c r="P1556" s="318">
        <f>IF(ISBLANK(M1556),0,1)</f>
        <v>0</v>
      </c>
      <c r="Q1556" s="318">
        <f>O1556+P1556</f>
        <v>0</v>
      </c>
      <c r="R1556" s="318">
        <f>SUM(Q1431:Q1556)</f>
        <v>11</v>
      </c>
      <c r="S1556" s="318">
        <f>R1556/$X$2</f>
        <v>0.47826086956521741</v>
      </c>
      <c r="T1556" s="318">
        <f>IF(S1556&gt;=$X$3,1,0)</f>
        <v>1</v>
      </c>
      <c r="U1556" s="318">
        <f>O1556*T1556+P1556*T1556</f>
        <v>0</v>
      </c>
    </row>
    <row r="1557" spans="1:21" s="318" customFormat="1" x14ac:dyDescent="0.2">
      <c r="A1557" s="322">
        <v>38826</v>
      </c>
      <c r="B1557" s="321">
        <v>407.22000100000002</v>
      </c>
      <c r="C1557" s="320">
        <f>LN(B1557/B1556)</f>
        <v>5.1702752256626268E-3</v>
      </c>
      <c r="D1557" s="320">
        <f>AVERAGE(C1537:C1557)</f>
        <v>3.7400860195375041E-3</v>
      </c>
      <c r="E1557" s="318">
        <f>_xlfn.STDEV.S(C1537:C1557)</f>
        <v>9.7168656240438512E-3</v>
      </c>
      <c r="F1557" s="318">
        <f>E1557*(21/(21-1.5))</f>
        <v>1.0464316825893378E-2</v>
      </c>
      <c r="G1557" s="318">
        <f>_xlfn.VAR.S(C1537:C1557)</f>
        <v>9.4417477555725109E-5</v>
      </c>
      <c r="H1557" s="318">
        <f>G1557*(21/(21-1))</f>
        <v>9.9138351433511373E-5</v>
      </c>
      <c r="I1557" s="320">
        <f>(SUM(C1494:C1514)*1+SUM(C1515:C1535)*2+SUM(C1536:C1556)*3)/6</f>
        <v>6.7652054586155544E-2</v>
      </c>
      <c r="J1557" s="318">
        <f>IF(C1557*O1557&lt;&gt;0,C1557,0)</f>
        <v>0</v>
      </c>
      <c r="K1557" s="318" t="str">
        <f>IF(C1557*O1557=0,"",C1557)</f>
        <v/>
      </c>
      <c r="O1557" s="318">
        <f>IF(ISBLANK(L1557),0,1)</f>
        <v>0</v>
      </c>
      <c r="P1557" s="318">
        <f>IF(ISBLANK(M1557),0,1)</f>
        <v>0</v>
      </c>
      <c r="Q1557" s="318">
        <f>O1557+P1557</f>
        <v>0</v>
      </c>
      <c r="R1557" s="318">
        <f>SUM(Q1432:Q1557)</f>
        <v>10</v>
      </c>
      <c r="S1557" s="318">
        <f>R1557/$X$2</f>
        <v>0.43478260869565216</v>
      </c>
      <c r="T1557" s="318">
        <f>IF(S1557&gt;=$X$3,1,0)</f>
        <v>1</v>
      </c>
      <c r="U1557" s="318">
        <f>O1557*T1557+P1557*T1557</f>
        <v>0</v>
      </c>
    </row>
    <row r="1558" spans="1:21" s="318" customFormat="1" x14ac:dyDescent="0.2">
      <c r="A1558" s="322">
        <v>38827</v>
      </c>
      <c r="B1558" s="321">
        <v>415.20001200000002</v>
      </c>
      <c r="C1558" s="320">
        <f>LN(B1558/B1557)</f>
        <v>1.9406778354015438E-2</v>
      </c>
      <c r="D1558" s="320">
        <f>AVERAGE(C1538:C1558)</f>
        <v>4.2561362815122985E-3</v>
      </c>
      <c r="E1558" s="318">
        <f>_xlfn.STDEV.S(C1538:C1558)</f>
        <v>1.0258842387297854E-2</v>
      </c>
      <c r="F1558" s="318">
        <f>E1558*(21/(21-1.5))</f>
        <v>1.1047984109397689E-2</v>
      </c>
      <c r="G1558" s="318">
        <f>_xlfn.VAR.S(C1538:C1558)</f>
        <v>1.0524384712741912E-4</v>
      </c>
      <c r="H1558" s="318">
        <f>G1558*(21/(21-1))</f>
        <v>1.1050603948379009E-4</v>
      </c>
      <c r="I1558" s="320">
        <f>(SUM(C1495:C1515)*1+SUM(C1516:C1536)*2+SUM(C1537:C1557)*3)/6</f>
        <v>6.6977275668025513E-2</v>
      </c>
      <c r="J1558" s="318">
        <f>IF(C1558*O1558&lt;&gt;0,C1558,0)</f>
        <v>1.9406778354015438E-2</v>
      </c>
      <c r="K1558" s="318">
        <f>IF(C1558*O1558=0,"",C1558)</f>
        <v>1.9406778354015438E-2</v>
      </c>
      <c r="L1558" s="326" t="s">
        <v>141</v>
      </c>
      <c r="M1558" s="326"/>
      <c r="O1558" s="318">
        <f>IF(ISBLANK(L1558),0,1)</f>
        <v>1</v>
      </c>
      <c r="P1558" s="318">
        <f>IF(ISBLANK(M1558),0,1)</f>
        <v>0</v>
      </c>
      <c r="Q1558" s="318">
        <f>O1558+P1558</f>
        <v>1</v>
      </c>
      <c r="R1558" s="318">
        <f>SUM(Q1433:Q1558)</f>
        <v>11</v>
      </c>
      <c r="S1558" s="318">
        <f>R1558/$X$2</f>
        <v>0.47826086956521741</v>
      </c>
      <c r="T1558" s="318">
        <f>IF(S1558&gt;=$X$3,1,0)</f>
        <v>1</v>
      </c>
      <c r="U1558" s="318">
        <f>O1558*T1558+P1558*T1558</f>
        <v>1</v>
      </c>
    </row>
    <row r="1559" spans="1:21" s="318" customFormat="1" x14ac:dyDescent="0.2">
      <c r="A1559" s="322">
        <v>38828</v>
      </c>
      <c r="B1559" s="321">
        <v>417.58999599999999</v>
      </c>
      <c r="C1559" s="320">
        <f>LN(B1559/B1558)</f>
        <v>5.7397195893708237E-3</v>
      </c>
      <c r="D1559" s="320">
        <f>AVERAGE(C1539:C1559)</f>
        <v>4.4617844922004253E-3</v>
      </c>
      <c r="E1559" s="318">
        <f>_xlfn.STDEV.S(C1539:C1559)</f>
        <v>1.0242442230664693E-2</v>
      </c>
      <c r="F1559" s="318">
        <f>E1559*(21/(21-1.5))</f>
        <v>1.1030322402254284E-2</v>
      </c>
      <c r="G1559" s="318">
        <f>_xlfn.VAR.S(C1539:C1559)</f>
        <v>1.0490762284850353E-4</v>
      </c>
      <c r="H1559" s="318">
        <f>G1559*(21/(21-1))</f>
        <v>1.1015300399092871E-4</v>
      </c>
      <c r="I1559" s="320">
        <f>(SUM(C1496:C1516)*1+SUM(C1517:C1537)*2+SUM(C1538:C1558)*3)/6</f>
        <v>7.7153353268507113E-2</v>
      </c>
      <c r="J1559" s="318">
        <f>IF(C1559*O1559&lt;&gt;0,C1559,0)</f>
        <v>5.7397195893708237E-3</v>
      </c>
      <c r="K1559" s="318">
        <f>IF(C1559*O1559=0,"",C1559)</f>
        <v>5.7397195893708237E-3</v>
      </c>
      <c r="L1559" s="326" t="s">
        <v>140</v>
      </c>
      <c r="M1559" s="326"/>
      <c r="O1559" s="318">
        <f>IF(ISBLANK(L1559),0,1)</f>
        <v>1</v>
      </c>
      <c r="P1559" s="318">
        <f>IF(ISBLANK(M1559),0,1)</f>
        <v>0</v>
      </c>
      <c r="Q1559" s="318">
        <f>O1559+P1559</f>
        <v>1</v>
      </c>
      <c r="R1559" s="318">
        <f>SUM(Q1434:Q1559)</f>
        <v>12</v>
      </c>
      <c r="S1559" s="318">
        <f>R1559/$X$2</f>
        <v>0.52173913043478259</v>
      </c>
      <c r="T1559" s="318">
        <f>IF(S1559&gt;=$X$3,1,0)</f>
        <v>1</v>
      </c>
      <c r="U1559" s="318">
        <f>O1559*T1559+P1559*T1559</f>
        <v>1</v>
      </c>
    </row>
    <row r="1560" spans="1:21" s="318" customFormat="1" x14ac:dyDescent="0.2">
      <c r="A1560" s="322">
        <v>38831</v>
      </c>
      <c r="B1560" s="321">
        <v>422.540009</v>
      </c>
      <c r="C1560" s="320">
        <f>LN(B1560/B1559)</f>
        <v>1.1784057829063532E-2</v>
      </c>
      <c r="D1560" s="320">
        <f>AVERAGE(C1540:C1560)</f>
        <v>5.6075892792046677E-3</v>
      </c>
      <c r="E1560" s="318">
        <f>_xlfn.STDEV.S(C1540:C1560)</f>
        <v>9.6020382849520431E-3</v>
      </c>
      <c r="F1560" s="318">
        <f>E1560*(21/(21-1.5))</f>
        <v>1.0340656614563739E-2</v>
      </c>
      <c r="G1560" s="318">
        <f>_xlfn.VAR.S(C1540:C1560)</f>
        <v>9.2199139225684776E-5</v>
      </c>
      <c r="H1560" s="318">
        <f>G1560*(21/(21-1))</f>
        <v>9.6809096186969022E-5</v>
      </c>
      <c r="I1560" s="320">
        <f>(SUM(C1497:C1517)*1+SUM(C1518:C1538)*2+SUM(C1539:C1559)*3)/6</f>
        <v>7.4196865781730667E-2</v>
      </c>
      <c r="J1560" s="318">
        <f>IF(C1560*O1560&lt;&gt;0,C1560,0)</f>
        <v>0</v>
      </c>
      <c r="K1560" s="318" t="str">
        <f>IF(C1560*O1560=0,"",C1560)</f>
        <v/>
      </c>
      <c r="O1560" s="318">
        <f>IF(ISBLANK(L1560),0,1)</f>
        <v>0</v>
      </c>
      <c r="P1560" s="318">
        <f>IF(ISBLANK(M1560),0,1)</f>
        <v>0</v>
      </c>
      <c r="Q1560" s="318">
        <f>O1560+P1560</f>
        <v>0</v>
      </c>
      <c r="R1560" s="318">
        <f>SUM(Q1435:Q1560)</f>
        <v>12</v>
      </c>
      <c r="S1560" s="318">
        <f>R1560/$X$2</f>
        <v>0.52173913043478259</v>
      </c>
      <c r="T1560" s="318">
        <f>IF(S1560&gt;=$X$3,1,0)</f>
        <v>1</v>
      </c>
      <c r="U1560" s="318">
        <f>O1560*T1560+P1560*T1560</f>
        <v>0</v>
      </c>
    </row>
    <row r="1561" spans="1:21" s="318" customFormat="1" x14ac:dyDescent="0.2">
      <c r="A1561" s="322">
        <v>38832</v>
      </c>
      <c r="B1561" s="321">
        <v>419.13000499999998</v>
      </c>
      <c r="C1561" s="320">
        <f>LN(B1561/B1560)</f>
        <v>-8.1029919118689279E-3</v>
      </c>
      <c r="D1561" s="320">
        <f>AVERAGE(C1541:C1561)</f>
        <v>4.6270535353590886E-3</v>
      </c>
      <c r="E1561" s="318">
        <f>_xlfn.STDEV.S(C1541:C1561)</f>
        <v>9.9106729137480865E-3</v>
      </c>
      <c r="F1561" s="318">
        <f>E1561*(21/(21-1.5))</f>
        <v>1.0673032368651785E-2</v>
      </c>
      <c r="G1561" s="318">
        <f>_xlfn.VAR.S(C1541:C1561)</f>
        <v>9.8221437603299998E-5</v>
      </c>
      <c r="H1561" s="318">
        <f>G1561*(21/(21-1))</f>
        <v>1.0313250948346501E-4</v>
      </c>
      <c r="I1561" s="320">
        <f>(SUM(C1498:C1518)*1+SUM(C1519:C1539)*2+SUM(C1540:C1560)*3)/6</f>
        <v>7.7503408843453206E-2</v>
      </c>
      <c r="J1561" s="318">
        <f>IF(C1561*O1561&lt;&gt;0,C1561,0)</f>
        <v>0</v>
      </c>
      <c r="K1561" s="318" t="str">
        <f>IF(C1561*O1561=0,"",C1561)</f>
        <v/>
      </c>
      <c r="O1561" s="318">
        <f>IF(ISBLANK(L1561),0,1)</f>
        <v>0</v>
      </c>
      <c r="P1561" s="318">
        <f>IF(ISBLANK(M1561),0,1)</f>
        <v>0</v>
      </c>
      <c r="Q1561" s="318">
        <f>O1561+P1561</f>
        <v>0</v>
      </c>
      <c r="R1561" s="318">
        <f>SUM(Q1436:Q1561)</f>
        <v>12</v>
      </c>
      <c r="S1561" s="318">
        <f>R1561/$X$2</f>
        <v>0.52173913043478259</v>
      </c>
      <c r="T1561" s="318">
        <f>IF(S1561&gt;=$X$3,1,0)</f>
        <v>1</v>
      </c>
      <c r="U1561" s="318">
        <f>O1561*T1561+P1561*T1561</f>
        <v>0</v>
      </c>
    </row>
    <row r="1562" spans="1:21" s="318" customFormat="1" x14ac:dyDescent="0.2">
      <c r="A1562" s="322">
        <v>38833</v>
      </c>
      <c r="B1562" s="321">
        <v>420.48001099999999</v>
      </c>
      <c r="C1562" s="320">
        <f>LN(B1562/B1561)</f>
        <v>3.2157957567910036E-3</v>
      </c>
      <c r="D1562" s="320">
        <f>AVERAGE(C1542:C1562)</f>
        <v>4.1162275882609305E-3</v>
      </c>
      <c r="E1562" s="318">
        <f>_xlfn.STDEV.S(C1542:C1562)</f>
        <v>9.680266306823556E-3</v>
      </c>
      <c r="F1562" s="318">
        <f>E1562*(21/(21-1.5))</f>
        <v>1.0424902176579213E-2</v>
      </c>
      <c r="G1562" s="318">
        <f>_xlfn.VAR.S(C1542:C1562)</f>
        <v>9.3707555771023362E-5</v>
      </c>
      <c r="H1562" s="318">
        <f>G1562*(21/(21-1))</f>
        <v>9.8392933559574537E-5</v>
      </c>
      <c r="I1562" s="320">
        <f>(SUM(C1499:C1519)*1+SUM(C1520:C1540)*2+SUM(C1541:C1561)*3)/6</f>
        <v>7.2675516886366351E-2</v>
      </c>
      <c r="J1562" s="318">
        <f>IF(C1562*O1562&lt;&gt;0,C1562,0)</f>
        <v>0</v>
      </c>
      <c r="K1562" s="318" t="str">
        <f>IF(C1562*O1562=0,"",C1562)</f>
        <v/>
      </c>
      <c r="O1562" s="318">
        <f>IF(ISBLANK(L1562),0,1)</f>
        <v>0</v>
      </c>
      <c r="P1562" s="318">
        <f>IF(ISBLANK(M1562),0,1)</f>
        <v>0</v>
      </c>
      <c r="Q1562" s="318">
        <f>O1562+P1562</f>
        <v>0</v>
      </c>
      <c r="R1562" s="318">
        <f>SUM(Q1437:Q1562)</f>
        <v>12</v>
      </c>
      <c r="S1562" s="318">
        <f>R1562/$X$2</f>
        <v>0.52173913043478259</v>
      </c>
      <c r="T1562" s="318">
        <f>IF(S1562&gt;=$X$3,1,0)</f>
        <v>1</v>
      </c>
      <c r="U1562" s="318">
        <f>O1562*T1562+P1562*T1562</f>
        <v>0</v>
      </c>
    </row>
    <row r="1563" spans="1:21" s="318" customFormat="1" x14ac:dyDescent="0.2">
      <c r="A1563" s="322">
        <v>38834</v>
      </c>
      <c r="B1563" s="321">
        <v>409.02999899999998</v>
      </c>
      <c r="C1563" s="320">
        <f>LN(B1563/B1562)</f>
        <v>-2.7608441475476749E-2</v>
      </c>
      <c r="D1563" s="320">
        <f>AVERAGE(C1543:C1563)</f>
        <v>2.3077442384029519E-3</v>
      </c>
      <c r="E1563" s="318">
        <f>_xlfn.STDEV.S(C1543:C1563)</f>
        <v>1.1774584625163696E-2</v>
      </c>
      <c r="F1563" s="318">
        <f>E1563*(21/(21-1.5))</f>
        <v>1.2680321904022442E-2</v>
      </c>
      <c r="G1563" s="318">
        <f>_xlfn.VAR.S(C1543:C1563)</f>
        <v>1.386408430951413E-4</v>
      </c>
      <c r="H1563" s="318">
        <f>G1563*(21/(21-1))</f>
        <v>1.4557288524989838E-4</v>
      </c>
      <c r="I1563" s="320">
        <f>(SUM(C1500:C1520)*1+SUM(C1521:C1541)*2+SUM(C1542:C1562)*3)/6</f>
        <v>7.1594825266001028E-2</v>
      </c>
      <c r="J1563" s="318">
        <f>IF(C1563*O1563&lt;&gt;0,C1563,0)</f>
        <v>-2.7608441475476749E-2</v>
      </c>
      <c r="K1563" s="318">
        <f>IF(C1563*O1563=0,"",C1563)</f>
        <v>-2.7608441475476749E-2</v>
      </c>
      <c r="L1563" s="326" t="s">
        <v>139</v>
      </c>
      <c r="M1563" s="326"/>
      <c r="O1563" s="318">
        <f>IF(ISBLANK(L1563),0,1)</f>
        <v>1</v>
      </c>
      <c r="P1563" s="318">
        <f>IF(ISBLANK(M1563),0,1)</f>
        <v>0</v>
      </c>
      <c r="Q1563" s="318">
        <f>O1563+P1563</f>
        <v>1</v>
      </c>
      <c r="R1563" s="318">
        <f>SUM(Q1438:Q1563)</f>
        <v>13</v>
      </c>
      <c r="S1563" s="318">
        <f>R1563/$X$2</f>
        <v>0.56521739130434778</v>
      </c>
      <c r="T1563" s="318">
        <f>IF(S1563&gt;=$X$3,1,0)</f>
        <v>1</v>
      </c>
      <c r="U1563" s="318">
        <f>O1563*T1563+P1563*T1563</f>
        <v>1</v>
      </c>
    </row>
    <row r="1564" spans="1:21" s="318" customFormat="1" x14ac:dyDescent="0.2">
      <c r="A1564" s="322">
        <v>38835</v>
      </c>
      <c r="B1564" s="321">
        <v>407.01998900000001</v>
      </c>
      <c r="C1564" s="320">
        <f>LN(B1564/B1563)</f>
        <v>-4.926203282589213E-3</v>
      </c>
      <c r="D1564" s="320">
        <f>AVERAGE(C1544:C1564)</f>
        <v>1.9633103184714916E-3</v>
      </c>
      <c r="E1564" s="318">
        <f>_xlfn.STDEV.S(C1544:C1564)</f>
        <v>1.1879931667969612E-2</v>
      </c>
      <c r="F1564" s="318">
        <f>E1564*(21/(21-1.5))</f>
        <v>1.2793772565505734E-2</v>
      </c>
      <c r="G1564" s="318">
        <f>_xlfn.VAR.S(C1544:C1564)</f>
        <v>1.4113277643562725E-4</v>
      </c>
      <c r="H1564" s="318">
        <f>G1564*(21/(21-1))</f>
        <v>1.4818941525740861E-4</v>
      </c>
      <c r="I1564" s="320">
        <f>(SUM(C1501:C1521)*1+SUM(C1522:C1542)*2+SUM(C1543:C1563)*3)/6</f>
        <v>5.4824565535563995E-2</v>
      </c>
      <c r="J1564" s="318">
        <f>IF(C1564*O1564&lt;&gt;0,C1564,0)</f>
        <v>0</v>
      </c>
      <c r="K1564" s="318" t="str">
        <f>IF(C1564*O1564=0,"",C1564)</f>
        <v/>
      </c>
      <c r="O1564" s="318">
        <f>IF(ISBLANK(L1564),0,1)</f>
        <v>0</v>
      </c>
      <c r="P1564" s="318">
        <f>IF(ISBLANK(M1564),0,1)</f>
        <v>0</v>
      </c>
      <c r="Q1564" s="318">
        <f>O1564+P1564</f>
        <v>0</v>
      </c>
      <c r="R1564" s="318">
        <f>SUM(Q1439:Q1564)</f>
        <v>12</v>
      </c>
      <c r="S1564" s="318">
        <f>R1564/$X$2</f>
        <v>0.52173913043478259</v>
      </c>
      <c r="T1564" s="318">
        <f>IF(S1564&gt;=$X$3,1,0)</f>
        <v>1</v>
      </c>
      <c r="U1564" s="318">
        <f>O1564*T1564+P1564*T1564</f>
        <v>0</v>
      </c>
    </row>
    <row r="1565" spans="1:21" s="318" customFormat="1" x14ac:dyDescent="0.2">
      <c r="A1565" s="322">
        <v>38839</v>
      </c>
      <c r="B1565" s="321">
        <v>413.42001299999998</v>
      </c>
      <c r="C1565" s="320">
        <f>LN(B1565/B1564)</f>
        <v>1.5601759557406015E-2</v>
      </c>
      <c r="D1565" s="320">
        <f>AVERAGE(C1545:C1565)</f>
        <v>2.7464998771698722E-3</v>
      </c>
      <c r="E1565" s="318">
        <f>_xlfn.STDEV.S(C1545:C1565)</f>
        <v>1.2222712206426034E-2</v>
      </c>
      <c r="F1565" s="318">
        <f>E1565*(21/(21-1.5))</f>
        <v>1.3162920837689576E-2</v>
      </c>
      <c r="G1565" s="318">
        <f>_xlfn.VAR.S(C1545:C1565)</f>
        <v>1.4939469368111598E-4</v>
      </c>
      <c r="H1565" s="318">
        <f>G1565*(21/(21-1))</f>
        <v>1.5686442836517178E-4</v>
      </c>
      <c r="I1565" s="320">
        <f>(SUM(C1502:C1522)*1+SUM(C1523:C1543)*2+SUM(C1544:C1564)*3)/6</f>
        <v>4.862170848244244E-2</v>
      </c>
      <c r="J1565" s="318">
        <f>IF(C1565*O1565&lt;&gt;0,C1565,0)</f>
        <v>0</v>
      </c>
      <c r="K1565" s="318" t="str">
        <f>IF(C1565*O1565=0,"",C1565)</f>
        <v/>
      </c>
      <c r="O1565" s="318">
        <f>IF(ISBLANK(L1565),0,1)</f>
        <v>0</v>
      </c>
      <c r="P1565" s="318">
        <f>IF(ISBLANK(M1565),0,1)</f>
        <v>0</v>
      </c>
      <c r="Q1565" s="318">
        <f>O1565+P1565</f>
        <v>0</v>
      </c>
      <c r="R1565" s="318">
        <f>SUM(Q1440:Q1565)</f>
        <v>12</v>
      </c>
      <c r="S1565" s="318">
        <f>R1565/$X$2</f>
        <v>0.52173913043478259</v>
      </c>
      <c r="T1565" s="318">
        <f>IF(S1565&gt;=$X$3,1,0)</f>
        <v>1</v>
      </c>
      <c r="U1565" s="318">
        <f>O1565*T1565+P1565*T1565</f>
        <v>0</v>
      </c>
    </row>
    <row r="1566" spans="1:21" s="318" customFormat="1" x14ac:dyDescent="0.2">
      <c r="A1566" s="322">
        <v>38840</v>
      </c>
      <c r="B1566" s="321">
        <v>416.14001500000001</v>
      </c>
      <c r="C1566" s="320">
        <f>LN(B1566/B1565)</f>
        <v>6.5577213358877203E-3</v>
      </c>
      <c r="D1566" s="320">
        <f>AVERAGE(C1546:C1566)</f>
        <v>2.4031672115409765E-3</v>
      </c>
      <c r="E1566" s="318">
        <f>_xlfn.STDEV.S(C1546:C1566)</f>
        <v>1.1996826341905893E-2</v>
      </c>
      <c r="F1566" s="318">
        <f>E1566*(21/(21-1.5))</f>
        <v>1.2919659137437116E-2</v>
      </c>
      <c r="G1566" s="318">
        <f>_xlfn.VAR.S(C1546:C1566)</f>
        <v>1.4392384227784714E-4</v>
      </c>
      <c r="H1566" s="318">
        <f>G1566*(21/(21-1))</f>
        <v>1.5112003439173951E-4</v>
      </c>
      <c r="I1566" s="320">
        <f>(SUM(C1503:C1523)*1+SUM(C1524:C1544)*2+SUM(C1545:C1565)*3)/6</f>
        <v>5.3340374503341531E-2</v>
      </c>
      <c r="J1566" s="318">
        <f>IF(C1566*O1566&lt;&gt;0,C1566,0)</f>
        <v>0</v>
      </c>
      <c r="K1566" s="318" t="str">
        <f>IF(C1566*O1566=0,"",C1566)</f>
        <v/>
      </c>
      <c r="O1566" s="318">
        <f>IF(ISBLANK(L1566),0,1)</f>
        <v>0</v>
      </c>
      <c r="P1566" s="318">
        <f>IF(ISBLANK(M1566),0,1)</f>
        <v>0</v>
      </c>
      <c r="Q1566" s="318">
        <f>O1566+P1566</f>
        <v>0</v>
      </c>
      <c r="R1566" s="318">
        <f>SUM(Q1441:Q1566)</f>
        <v>12</v>
      </c>
      <c r="S1566" s="318">
        <f>R1566/$X$2</f>
        <v>0.52173913043478259</v>
      </c>
      <c r="T1566" s="318">
        <f>IF(S1566&gt;=$X$3,1,0)</f>
        <v>1</v>
      </c>
      <c r="U1566" s="318">
        <f>O1566*T1566+P1566*T1566</f>
        <v>0</v>
      </c>
    </row>
    <row r="1567" spans="1:21" s="318" customFormat="1" x14ac:dyDescent="0.2">
      <c r="A1567" s="322">
        <v>38841</v>
      </c>
      <c r="B1567" s="321">
        <v>421.85998499999999</v>
      </c>
      <c r="C1567" s="320">
        <f>LN(B1567/B1566)</f>
        <v>1.3651691730307756E-2</v>
      </c>
      <c r="D1567" s="320">
        <f>AVERAGE(C1547:C1567)</f>
        <v>2.6159722527934921E-3</v>
      </c>
      <c r="E1567" s="318">
        <f>_xlfn.STDEV.S(C1547:C1567)</f>
        <v>1.2161603337217036E-2</v>
      </c>
      <c r="F1567" s="318">
        <f>E1567*(21/(21-1.5))</f>
        <v>1.3097111286233729E-2</v>
      </c>
      <c r="G1567" s="318">
        <f>_xlfn.VAR.S(C1547:C1567)</f>
        <v>1.4790459573180853E-4</v>
      </c>
      <c r="H1567" s="318">
        <f>G1567*(21/(21-1))</f>
        <v>1.5529982551839896E-4</v>
      </c>
      <c r="I1567" s="320">
        <f>(SUM(C1504:C1524)*1+SUM(C1525:C1545)*2+SUM(C1546:C1566)*3)/6</f>
        <v>5.4333415406321584E-2</v>
      </c>
      <c r="J1567" s="318">
        <f>IF(C1567*O1567&lt;&gt;0,C1567,0)</f>
        <v>0</v>
      </c>
      <c r="K1567" s="318" t="str">
        <f>IF(C1567*O1567=0,"",C1567)</f>
        <v/>
      </c>
      <c r="O1567" s="318">
        <f>IF(ISBLANK(L1567),0,1)</f>
        <v>0</v>
      </c>
      <c r="P1567" s="318">
        <f>IF(ISBLANK(M1567),0,1)</f>
        <v>0</v>
      </c>
      <c r="Q1567" s="318">
        <f>O1567+P1567</f>
        <v>0</v>
      </c>
      <c r="R1567" s="318">
        <f>SUM(Q1442:Q1567)</f>
        <v>12</v>
      </c>
      <c r="S1567" s="318">
        <f>R1567/$X$2</f>
        <v>0.52173913043478259</v>
      </c>
      <c r="T1567" s="318">
        <f>IF(S1567&gt;=$X$3,1,0)</f>
        <v>1</v>
      </c>
      <c r="U1567" s="318">
        <f>O1567*T1567+P1567*T1567</f>
        <v>0</v>
      </c>
    </row>
    <row r="1568" spans="1:21" s="318" customFormat="1" x14ac:dyDescent="0.2">
      <c r="A1568" s="322">
        <v>38842</v>
      </c>
      <c r="B1568" s="321">
        <v>423.67001299999998</v>
      </c>
      <c r="C1568" s="320">
        <f>LN(B1568/B1567)</f>
        <v>4.2814111129608019E-3</v>
      </c>
      <c r="D1568" s="320">
        <f>AVERAGE(C1548:C1568)</f>
        <v>3.1801624323317713E-3</v>
      </c>
      <c r="E1568" s="318">
        <f>_xlfn.STDEV.S(C1548:C1568)</f>
        <v>1.1938376470447612E-2</v>
      </c>
      <c r="F1568" s="318">
        <f>E1568*(21/(21-1.5))</f>
        <v>1.2856713122020505E-2</v>
      </c>
      <c r="G1568" s="318">
        <f>_xlfn.VAR.S(C1548:C1568)</f>
        <v>1.4252483275013718E-4</v>
      </c>
      <c r="H1568" s="318">
        <f>G1568*(21/(21-1))</f>
        <v>1.4965107438764404E-4</v>
      </c>
      <c r="I1568" s="320">
        <f>(SUM(C1505:C1525)*1+SUM(C1526:C1546)*2+SUM(C1547:C1567)*3)/6</f>
        <v>5.957047650392757E-2</v>
      </c>
      <c r="J1568" s="318">
        <f>IF(C1568*O1568&lt;&gt;0,C1568,0)</f>
        <v>0</v>
      </c>
      <c r="K1568" s="318" t="str">
        <f>IF(C1568*O1568=0,"",C1568)</f>
        <v/>
      </c>
      <c r="O1568" s="318">
        <f>IF(ISBLANK(L1568),0,1)</f>
        <v>0</v>
      </c>
      <c r="P1568" s="318">
        <f>IF(ISBLANK(M1568),0,1)</f>
        <v>0</v>
      </c>
      <c r="Q1568" s="318">
        <f>O1568+P1568</f>
        <v>0</v>
      </c>
      <c r="R1568" s="318">
        <f>SUM(Q1443:Q1568)</f>
        <v>12</v>
      </c>
      <c r="S1568" s="318">
        <f>R1568/$X$2</f>
        <v>0.52173913043478259</v>
      </c>
      <c r="T1568" s="318">
        <f>IF(S1568&gt;=$X$3,1,0)</f>
        <v>1</v>
      </c>
      <c r="U1568" s="318">
        <f>O1568*T1568+P1568*T1568</f>
        <v>0</v>
      </c>
    </row>
    <row r="1569" spans="1:21" s="318" customFormat="1" x14ac:dyDescent="0.2">
      <c r="A1569" s="322">
        <v>38845</v>
      </c>
      <c r="B1569" s="321">
        <v>419.97000100000002</v>
      </c>
      <c r="C1569" s="320">
        <f>LN(B1569/B1568)</f>
        <v>-8.7715984592993557E-3</v>
      </c>
      <c r="D1569" s="320">
        <f>AVERAGE(C1549:C1569)</f>
        <v>2.3258911065421372E-3</v>
      </c>
      <c r="E1569" s="318">
        <f>_xlfn.STDEV.S(C1549:C1569)</f>
        <v>1.2128809679926309E-2</v>
      </c>
      <c r="F1569" s="318">
        <f>E1569*(21/(21-1.5))</f>
        <v>1.3061795039920639E-2</v>
      </c>
      <c r="G1569" s="318">
        <f>_xlfn.VAR.S(C1549:C1569)</f>
        <v>1.4710802425187412E-4</v>
      </c>
      <c r="H1569" s="318">
        <f>G1569*(21/(21-1))</f>
        <v>1.5446342546446783E-4</v>
      </c>
      <c r="I1569" s="320">
        <f>(SUM(C1506:C1526)*1+SUM(C1527:C1547)*2+SUM(C1548:C1568)*3)/6</f>
        <v>6.0091918685193542E-2</v>
      </c>
      <c r="J1569" s="318">
        <f>IF(C1569*O1569&lt;&gt;0,C1569,0)</f>
        <v>0</v>
      </c>
      <c r="K1569" s="318" t="str">
        <f>IF(C1569*O1569=0,"",C1569)</f>
        <v/>
      </c>
      <c r="O1569" s="318">
        <f>IF(ISBLANK(L1569),0,1)</f>
        <v>0</v>
      </c>
      <c r="P1569" s="318">
        <f>IF(ISBLANK(M1569),0,1)</f>
        <v>0</v>
      </c>
      <c r="Q1569" s="318">
        <f>O1569+P1569</f>
        <v>0</v>
      </c>
      <c r="R1569" s="318">
        <f>SUM(Q1444:Q1569)</f>
        <v>12</v>
      </c>
      <c r="S1569" s="318">
        <f>R1569/$X$2</f>
        <v>0.52173913043478259</v>
      </c>
      <c r="T1569" s="318">
        <f>IF(S1569&gt;=$X$3,1,0)</f>
        <v>1</v>
      </c>
      <c r="U1569" s="318">
        <f>O1569*T1569+P1569*T1569</f>
        <v>0</v>
      </c>
    </row>
    <row r="1570" spans="1:21" s="318" customFormat="1" x14ac:dyDescent="0.2">
      <c r="A1570" s="322">
        <v>38846</v>
      </c>
      <c r="B1570" s="321">
        <v>424.36999500000002</v>
      </c>
      <c r="C1570" s="320">
        <f>LN(B1570/B1569)</f>
        <v>1.0422421893014093E-2</v>
      </c>
      <c r="D1570" s="320">
        <f>AVERAGE(C1550:C1570)</f>
        <v>3.5867326942938286E-3</v>
      </c>
      <c r="E1570" s="318">
        <f>_xlfn.STDEV.S(C1550:C1570)</f>
        <v>1.1481427921736826E-2</v>
      </c>
      <c r="F1570" s="318">
        <f>E1570*(21/(21-1.5))</f>
        <v>1.2364614684947352E-2</v>
      </c>
      <c r="G1570" s="318">
        <f>_xlfn.VAR.S(C1550:C1570)</f>
        <v>1.3182318712203804E-4</v>
      </c>
      <c r="H1570" s="318">
        <f>G1570*(21/(21-1))</f>
        <v>1.3841434647813994E-4</v>
      </c>
      <c r="I1570" s="320">
        <f>(SUM(C1507:C1527)*1+SUM(C1528:C1548)*2+SUM(C1549:C1569)*3)/6</f>
        <v>5.2881836815624049E-2</v>
      </c>
      <c r="J1570" s="318">
        <f>IF(C1570*O1570&lt;&gt;0,C1570,0)</f>
        <v>0</v>
      </c>
      <c r="K1570" s="318" t="str">
        <f>IF(C1570*O1570=0,"",C1570)</f>
        <v/>
      </c>
      <c r="O1570" s="318">
        <f>IF(ISBLANK(L1570),0,1)</f>
        <v>0</v>
      </c>
      <c r="P1570" s="318">
        <f>IF(ISBLANK(M1570),0,1)</f>
        <v>0</v>
      </c>
      <c r="Q1570" s="318">
        <f>O1570+P1570</f>
        <v>0</v>
      </c>
      <c r="R1570" s="318">
        <f>SUM(Q1445:Q1570)</f>
        <v>12</v>
      </c>
      <c r="S1570" s="318">
        <f>R1570/$X$2</f>
        <v>0.52173913043478259</v>
      </c>
      <c r="T1570" s="318">
        <f>IF(S1570&gt;=$X$3,1,0)</f>
        <v>1</v>
      </c>
      <c r="U1570" s="318">
        <f>O1570*T1570+P1570*T1570</f>
        <v>0</v>
      </c>
    </row>
    <row r="1571" spans="1:21" s="318" customFormat="1" x14ac:dyDescent="0.2">
      <c r="A1571" s="322">
        <v>38847</v>
      </c>
      <c r="B1571" s="321">
        <v>426.13000499999998</v>
      </c>
      <c r="C1571" s="320">
        <f>LN(B1571/B1570)</f>
        <v>4.1387713399875002E-3</v>
      </c>
      <c r="D1571" s="320">
        <f>AVERAGE(C1551:C1571)</f>
        <v>3.3202702582958397E-3</v>
      </c>
      <c r="E1571" s="318">
        <f>_xlfn.STDEV.S(C1551:C1571)</f>
        <v>1.1396233181752726E-2</v>
      </c>
      <c r="F1571" s="318">
        <f>E1571*(21/(21-1.5))</f>
        <v>1.2272866503426013E-2</v>
      </c>
      <c r="G1571" s="318">
        <f>_xlfn.VAR.S(C1551:C1571)</f>
        <v>1.2987413073288186E-4</v>
      </c>
      <c r="H1571" s="318">
        <f>G1571*(21/(21-1))</f>
        <v>1.3636783726952596E-4</v>
      </c>
      <c r="I1571" s="320">
        <f>(SUM(C1508:C1528)*1+SUM(C1529:C1549)*2+SUM(C1550:C1570)*3)/6</f>
        <v>6.4175439854660177E-2</v>
      </c>
      <c r="J1571" s="318">
        <f>IF(C1571*O1571&lt;&gt;0,C1571,0)</f>
        <v>0</v>
      </c>
      <c r="K1571" s="318" t="str">
        <f>IF(C1571*O1571=0,"",C1571)</f>
        <v/>
      </c>
      <c r="O1571" s="318">
        <f>IF(ISBLANK(L1571),0,1)</f>
        <v>0</v>
      </c>
      <c r="P1571" s="318">
        <f>IF(ISBLANK(M1571),0,1)</f>
        <v>0</v>
      </c>
      <c r="Q1571" s="318">
        <f>O1571+P1571</f>
        <v>0</v>
      </c>
      <c r="R1571" s="318">
        <f>SUM(Q1446:Q1571)</f>
        <v>12</v>
      </c>
      <c r="S1571" s="318">
        <f>R1571/$X$2</f>
        <v>0.52173913043478259</v>
      </c>
      <c r="T1571" s="318">
        <f>IF(S1571&gt;=$X$3,1,0)</f>
        <v>1</v>
      </c>
      <c r="U1571" s="318">
        <f>O1571*T1571+P1571*T1571</f>
        <v>0</v>
      </c>
    </row>
    <row r="1572" spans="1:21" s="318" customFormat="1" x14ac:dyDescent="0.2">
      <c r="A1572" s="322">
        <v>38848</v>
      </c>
      <c r="B1572" s="321">
        <v>427.66000400000001</v>
      </c>
      <c r="C1572" s="320">
        <f>LN(B1572/B1571)</f>
        <v>3.5840209457461396E-3</v>
      </c>
      <c r="D1572" s="320">
        <f>AVERAGE(C1552:C1572)</f>
        <v>2.9109736946408447E-3</v>
      </c>
      <c r="E1572" s="318">
        <f>_xlfn.STDEV.S(C1552:C1572)</f>
        <v>1.1215062820539667E-2</v>
      </c>
      <c r="F1572" s="318">
        <f>E1572*(21/(21-1.5))</f>
        <v>1.2077759960581179E-2</v>
      </c>
      <c r="G1572" s="318">
        <f>_xlfn.VAR.S(C1552:C1572)</f>
        <v>1.2577763406865114E-4</v>
      </c>
      <c r="H1572" s="318">
        <f>G1572*(21/(21-1))</f>
        <v>1.320665157720837E-4</v>
      </c>
      <c r="I1572" s="320">
        <f>(SUM(C1509:C1529)*1+SUM(C1530:C1550)*2+SUM(C1551:C1571)*3)/6</f>
        <v>6.3397917446933669E-2</v>
      </c>
      <c r="J1572" s="318">
        <f>IF(C1572*O1572&lt;&gt;0,C1572,0)</f>
        <v>0</v>
      </c>
      <c r="K1572" s="318" t="str">
        <f>IF(C1572*O1572=0,"",C1572)</f>
        <v/>
      </c>
      <c r="O1572" s="318">
        <f>IF(ISBLANK(L1572),0,1)</f>
        <v>0</v>
      </c>
      <c r="P1572" s="318">
        <f>IF(ISBLANK(M1572),0,1)</f>
        <v>0</v>
      </c>
      <c r="Q1572" s="318">
        <f>O1572+P1572</f>
        <v>0</v>
      </c>
      <c r="R1572" s="318">
        <f>SUM(Q1447:Q1572)</f>
        <v>12</v>
      </c>
      <c r="S1572" s="318">
        <f>R1572/$X$2</f>
        <v>0.52173913043478259</v>
      </c>
      <c r="T1572" s="318">
        <f>IF(S1572&gt;=$X$3,1,0)</f>
        <v>1</v>
      </c>
      <c r="U1572" s="318">
        <f>O1572*T1572+P1572*T1572</f>
        <v>0</v>
      </c>
    </row>
    <row r="1573" spans="1:21" s="318" customFormat="1" x14ac:dyDescent="0.2">
      <c r="A1573" s="322">
        <v>38849</v>
      </c>
      <c r="B1573" s="321">
        <v>415.91000400000001</v>
      </c>
      <c r="C1573" s="320">
        <f>LN(B1573/B1572)</f>
        <v>-2.7859596396036246E-2</v>
      </c>
      <c r="D1573" s="320">
        <f>AVERAGE(C1553:C1573)</f>
        <v>1.8145140682923962E-3</v>
      </c>
      <c r="E1573" s="318">
        <f>_xlfn.STDEV.S(C1553:C1573)</f>
        <v>1.2994518485241005E-2</v>
      </c>
      <c r="F1573" s="318">
        <f>E1573*(21/(21-1.5))</f>
        <v>1.3994096830259544E-2</v>
      </c>
      <c r="G1573" s="318">
        <f>_xlfn.VAR.S(C1553:C1573)</f>
        <v>1.688575106632702E-4</v>
      </c>
      <c r="H1573" s="318">
        <f>G1573*(21/(21-1))</f>
        <v>1.7730038619643372E-4</v>
      </c>
      <c r="I1573" s="320">
        <f>(SUM(C1510:C1530)*1+SUM(C1531:C1551)*2+SUM(C1552:C1572)*3)/6</f>
        <v>6.7496036394068273E-2</v>
      </c>
      <c r="J1573" s="318">
        <f>IF(C1573*O1573&lt;&gt;0,C1573,0)</f>
        <v>0</v>
      </c>
      <c r="K1573" s="318" t="str">
        <f>IF(C1573*O1573=0,"",C1573)</f>
        <v/>
      </c>
      <c r="O1573" s="318">
        <f>IF(ISBLANK(L1573),0,1)</f>
        <v>0</v>
      </c>
      <c r="P1573" s="318">
        <f>IF(ISBLANK(M1573),0,1)</f>
        <v>0</v>
      </c>
      <c r="Q1573" s="318">
        <f>O1573+P1573</f>
        <v>0</v>
      </c>
      <c r="R1573" s="318">
        <f>SUM(Q1448:Q1573)</f>
        <v>11</v>
      </c>
      <c r="S1573" s="318">
        <f>R1573/$X$2</f>
        <v>0.47826086956521741</v>
      </c>
      <c r="T1573" s="318">
        <f>IF(S1573&gt;=$X$3,1,0)</f>
        <v>1</v>
      </c>
      <c r="U1573" s="318">
        <f>O1573*T1573+P1573*T1573</f>
        <v>0</v>
      </c>
    </row>
    <row r="1574" spans="1:21" s="318" customFormat="1" x14ac:dyDescent="0.2">
      <c r="A1574" s="322">
        <v>38852</v>
      </c>
      <c r="B1574" s="321">
        <v>395.07998700000002</v>
      </c>
      <c r="C1574" s="320">
        <f>LN(B1574/B1573)</f>
        <v>-5.1380657183479415E-2</v>
      </c>
      <c r="D1574" s="320">
        <f>AVERAGE(C1554:C1574)</f>
        <v>-1.1691364325925539E-3</v>
      </c>
      <c r="E1574" s="318">
        <f>_xlfn.STDEV.S(C1554:C1574)</f>
        <v>1.7219772214063518E-2</v>
      </c>
      <c r="F1574" s="318">
        <f>E1574*(21/(21-1.5))</f>
        <v>1.8544370076683789E-2</v>
      </c>
      <c r="G1574" s="318">
        <f>_xlfn.VAR.S(C1554:C1574)</f>
        <v>2.9652055510423405E-4</v>
      </c>
      <c r="H1574" s="318">
        <f>G1574*(21/(21-1))</f>
        <v>3.1134658285944576E-4</v>
      </c>
      <c r="I1574" s="320">
        <f>(SUM(C1511:C1531)*1+SUM(C1532:C1552)*2+SUM(C1553:C1573)*3)/6</f>
        <v>5.5005527306380413E-2</v>
      </c>
      <c r="J1574" s="318">
        <f>IF(C1574*O1574&lt;&gt;0,C1574,0)</f>
        <v>0</v>
      </c>
      <c r="K1574" s="318" t="str">
        <f>IF(C1574*O1574=0,"",C1574)</f>
        <v/>
      </c>
      <c r="O1574" s="318">
        <f>IF(ISBLANK(L1574),0,1)</f>
        <v>0</v>
      </c>
      <c r="P1574" s="318">
        <f>IF(ISBLANK(M1574),0,1)</f>
        <v>0</v>
      </c>
      <c r="Q1574" s="318">
        <f>O1574+P1574</f>
        <v>0</v>
      </c>
      <c r="R1574" s="318">
        <f>SUM(Q1449:Q1574)</f>
        <v>10</v>
      </c>
      <c r="S1574" s="318">
        <f>R1574/$X$2</f>
        <v>0.43478260869565216</v>
      </c>
      <c r="T1574" s="318">
        <f>IF(S1574&gt;=$X$3,1,0)</f>
        <v>1</v>
      </c>
      <c r="U1574" s="318">
        <f>O1574*T1574+P1574*T1574</f>
        <v>0</v>
      </c>
    </row>
    <row r="1575" spans="1:21" s="318" customFormat="1" x14ac:dyDescent="0.2">
      <c r="A1575" s="322">
        <v>38853</v>
      </c>
      <c r="B1575" s="321">
        <v>394.79998799999998</v>
      </c>
      <c r="C1575" s="320">
        <f>LN(B1575/B1574)</f>
        <v>-7.0896597100864262E-4</v>
      </c>
      <c r="D1575" s="320">
        <f>AVERAGE(C1555:C1575)</f>
        <v>-1.0768899032456039E-3</v>
      </c>
      <c r="E1575" s="318">
        <f>_xlfn.STDEV.S(C1555:C1575)</f>
        <v>1.7216652712438985E-2</v>
      </c>
      <c r="F1575" s="318">
        <f>E1575*(21/(21-1.5))</f>
        <v>1.8541010613395831E-2</v>
      </c>
      <c r="G1575" s="318">
        <f>_xlfn.VAR.S(C1555:C1575)</f>
        <v>2.9641313062073269E-4</v>
      </c>
      <c r="H1575" s="318">
        <f>G1575*(21/(21-1))</f>
        <v>3.1123378715176934E-4</v>
      </c>
      <c r="I1575" s="320">
        <f>(SUM(C1512:C1532)*1+SUM(C1533:C1553)*2+SUM(C1554:C1574)*3)/6</f>
        <v>2.5594413250761974E-2</v>
      </c>
      <c r="J1575" s="318">
        <f>IF(C1575*O1575&lt;&gt;0,C1575,0)</f>
        <v>0</v>
      </c>
      <c r="K1575" s="318" t="str">
        <f>IF(C1575*O1575=0,"",C1575)</f>
        <v/>
      </c>
      <c r="O1575" s="318">
        <f>IF(ISBLANK(L1575),0,1)</f>
        <v>0</v>
      </c>
      <c r="P1575" s="318">
        <f>IF(ISBLANK(M1575),0,1)</f>
        <v>0</v>
      </c>
      <c r="Q1575" s="318">
        <f>O1575+P1575</f>
        <v>0</v>
      </c>
      <c r="R1575" s="318">
        <f>SUM(Q1450:Q1575)</f>
        <v>10</v>
      </c>
      <c r="S1575" s="318">
        <f>R1575/$X$2</f>
        <v>0.43478260869565216</v>
      </c>
      <c r="T1575" s="318">
        <f>IF(S1575&gt;=$X$3,1,0)</f>
        <v>1</v>
      </c>
      <c r="U1575" s="318">
        <f>O1575*T1575+P1575*T1575</f>
        <v>0</v>
      </c>
    </row>
    <row r="1576" spans="1:21" s="318" customFormat="1" x14ac:dyDescent="0.2">
      <c r="A1576" s="322">
        <v>38855</v>
      </c>
      <c r="B1576" s="321">
        <v>372.33999599999999</v>
      </c>
      <c r="C1576" s="320">
        <f>LN(B1576/B1575)</f>
        <v>-5.8571872563307786E-2</v>
      </c>
      <c r="D1576" s="320">
        <f>AVERAGE(C1556:C1576)</f>
        <v>-3.2799201267150377E-3</v>
      </c>
      <c r="E1576" s="318">
        <f>_xlfn.STDEV.S(C1556:C1576)</f>
        <v>2.1220122856452986E-2</v>
      </c>
      <c r="F1576" s="318">
        <f>E1576*(21/(21-1.5))</f>
        <v>2.2852439999257061E-2</v>
      </c>
      <c r="G1576" s="318">
        <f>_xlfn.VAR.S(C1556:C1576)</f>
        <v>4.5029361404295845E-4</v>
      </c>
      <c r="H1576" s="318">
        <f>G1576*(21/(21-1))</f>
        <v>4.7280829474510638E-4</v>
      </c>
      <c r="I1576" s="320">
        <f>(SUM(C1513:C1533)*1+SUM(C1534:C1554)*2+SUM(C1555:C1575)*3)/6</f>
        <v>2.4500411113753496E-2</v>
      </c>
      <c r="J1576" s="318">
        <f>IF(C1576*O1576&lt;&gt;0,C1576,0)</f>
        <v>0</v>
      </c>
      <c r="K1576" s="318" t="str">
        <f>IF(C1576*O1576=0,"",C1576)</f>
        <v/>
      </c>
      <c r="O1576" s="318">
        <f>IF(ISBLANK(L1576),0,1)</f>
        <v>0</v>
      </c>
      <c r="P1576" s="318">
        <f>IF(ISBLANK(M1576),0,1)</f>
        <v>0</v>
      </c>
      <c r="Q1576" s="318">
        <f>O1576+P1576</f>
        <v>0</v>
      </c>
      <c r="R1576" s="318">
        <f>SUM(Q1451:Q1576)</f>
        <v>10</v>
      </c>
      <c r="S1576" s="318">
        <f>R1576/$X$2</f>
        <v>0.43478260869565216</v>
      </c>
      <c r="T1576" s="318">
        <f>IF(S1576&gt;=$X$3,1,0)</f>
        <v>1</v>
      </c>
      <c r="U1576" s="318">
        <f>O1576*T1576+P1576*T1576</f>
        <v>0</v>
      </c>
    </row>
    <row r="1577" spans="1:21" s="318" customFormat="1" x14ac:dyDescent="0.2">
      <c r="A1577" s="322">
        <v>38856</v>
      </c>
      <c r="B1577" s="321">
        <v>371.17001299999998</v>
      </c>
      <c r="C1577" s="320">
        <f>LN(B1577/B1576)</f>
        <v>-3.1471908960000183E-3</v>
      </c>
      <c r="D1577" s="320">
        <f>AVERAGE(C1557:C1577)</f>
        <v>-4.1677663556596621E-3</v>
      </c>
      <c r="E1577" s="318">
        <f>_xlfn.STDEV.S(C1557:C1577)</f>
        <v>2.0780690196380333E-2</v>
      </c>
      <c r="F1577" s="318">
        <f>E1577*(21/(21-1.5))</f>
        <v>2.2379204826871127E-2</v>
      </c>
      <c r="G1577" s="318">
        <f>_xlfn.VAR.S(C1557:C1577)</f>
        <v>4.3183708503793776E-4</v>
      </c>
      <c r="H1577" s="318">
        <f>G1577*(21/(21-1))</f>
        <v>4.5342893928983468E-4</v>
      </c>
      <c r="I1577" s="320">
        <f>(SUM(C1514:C1534)*1+SUM(C1535:C1555)*2+SUM(C1556:C1576)*3)/6</f>
        <v>-1.4610803503350839E-3</v>
      </c>
      <c r="J1577" s="318">
        <f>IF(C1577*O1577&lt;&gt;0,C1577,0)</f>
        <v>0</v>
      </c>
      <c r="K1577" s="318" t="str">
        <f>IF(C1577*O1577=0,"",C1577)</f>
        <v/>
      </c>
      <c r="O1577" s="318">
        <f>IF(ISBLANK(L1577),0,1)</f>
        <v>0</v>
      </c>
      <c r="P1577" s="318">
        <f>IF(ISBLANK(M1577),0,1)</f>
        <v>0</v>
      </c>
      <c r="Q1577" s="318">
        <f>O1577+P1577</f>
        <v>0</v>
      </c>
      <c r="R1577" s="318">
        <f>SUM(Q1452:Q1577)</f>
        <v>10</v>
      </c>
      <c r="S1577" s="318">
        <f>R1577/$X$2</f>
        <v>0.43478260869565216</v>
      </c>
      <c r="T1577" s="318">
        <f>IF(S1577&gt;=$X$3,1,0)</f>
        <v>1</v>
      </c>
      <c r="U1577" s="318">
        <f>O1577*T1577+P1577*T1577</f>
        <v>0</v>
      </c>
    </row>
    <row r="1578" spans="1:21" s="318" customFormat="1" x14ac:dyDescent="0.2">
      <c r="A1578" s="322">
        <v>38859</v>
      </c>
      <c r="B1578" s="321">
        <v>353.040009</v>
      </c>
      <c r="C1578" s="320">
        <f>LN(B1578/B1577)</f>
        <v>-5.0078823250727961E-2</v>
      </c>
      <c r="D1578" s="320">
        <f>AVERAGE(C1558:C1578)</f>
        <v>-6.7986758069163563E-3</v>
      </c>
      <c r="E1578" s="318">
        <f>_xlfn.STDEV.S(C1558:C1578)</f>
        <v>2.2925981385811492E-2</v>
      </c>
      <c r="F1578" s="318">
        <f>E1578*(21/(21-1.5))</f>
        <v>2.4689518415489296E-2</v>
      </c>
      <c r="G1578" s="318">
        <f>_xlfn.VAR.S(C1558:C1578)</f>
        <v>5.2560062250257508E-4</v>
      </c>
      <c r="H1578" s="318">
        <f>G1578*(21/(21-1))</f>
        <v>5.5188065362770386E-4</v>
      </c>
      <c r="I1578" s="320">
        <f>(SUM(C1515:C1535)*1+SUM(C1536:C1556)*2+SUM(C1557:C1577)*3)/6</f>
        <v>-4.4503826742369286E-3</v>
      </c>
      <c r="J1578" s="318">
        <f>IF(C1578*O1578&lt;&gt;0,C1578,0)</f>
        <v>0</v>
      </c>
      <c r="K1578" s="318" t="str">
        <f>IF(C1578*O1578=0,"",C1578)</f>
        <v/>
      </c>
      <c r="O1578" s="318">
        <f>IF(ISBLANK(L1578),0,1)</f>
        <v>0</v>
      </c>
      <c r="P1578" s="318">
        <f>IF(ISBLANK(M1578),0,1)</f>
        <v>0</v>
      </c>
      <c r="Q1578" s="318">
        <f>O1578+P1578</f>
        <v>0</v>
      </c>
      <c r="R1578" s="318">
        <f>SUM(Q1453:Q1578)</f>
        <v>10</v>
      </c>
      <c r="S1578" s="318">
        <f>R1578/$X$2</f>
        <v>0.43478260869565216</v>
      </c>
      <c r="T1578" s="318">
        <f>IF(S1578&gt;=$X$3,1,0)</f>
        <v>1</v>
      </c>
      <c r="U1578" s="318">
        <f>O1578*T1578+P1578*T1578</f>
        <v>0</v>
      </c>
    </row>
    <row r="1579" spans="1:21" s="318" customFormat="1" x14ac:dyDescent="0.2">
      <c r="A1579" s="322">
        <v>38860</v>
      </c>
      <c r="B1579" s="321">
        <v>378.01001000000002</v>
      </c>
      <c r="C1579" s="320">
        <f>LN(B1579/B1578)</f>
        <v>6.8339286296287591E-2</v>
      </c>
      <c r="D1579" s="320">
        <f>AVERAGE(C1559:C1579)</f>
        <v>-4.4685563810938729E-3</v>
      </c>
      <c r="E1579" s="318">
        <f>_xlfn.STDEV.S(C1559:C1579)</f>
        <v>2.7710089664220516E-2</v>
      </c>
      <c r="F1579" s="318">
        <f>E1579*(21/(21-1.5))</f>
        <v>2.9841635023006709E-2</v>
      </c>
      <c r="G1579" s="318">
        <f>_xlfn.VAR.S(C1559:C1579)</f>
        <v>7.6784906919914069E-4</v>
      </c>
      <c r="H1579" s="318">
        <f>G1579*(21/(21-1))</f>
        <v>8.0624152265909772E-4</v>
      </c>
      <c r="I1579" s="320">
        <f>(SUM(C1516:C1536)*1+SUM(C1537:C1557)*2+SUM(C1558:C1578)*3)/6</f>
        <v>-3.4476814436127899E-2</v>
      </c>
      <c r="J1579" s="318">
        <f>IF(C1579*O1579&lt;&gt;0,C1579,0)</f>
        <v>0</v>
      </c>
      <c r="K1579" s="318" t="str">
        <f>IF(C1579*O1579=0,"",C1579)</f>
        <v/>
      </c>
      <c r="O1579" s="318">
        <f>IF(ISBLANK(L1579),0,1)</f>
        <v>0</v>
      </c>
      <c r="P1579" s="318">
        <f>IF(ISBLANK(M1579),0,1)</f>
        <v>0</v>
      </c>
      <c r="Q1579" s="318">
        <f>O1579+P1579</f>
        <v>0</v>
      </c>
      <c r="R1579" s="318">
        <f>SUM(Q1454:Q1579)</f>
        <v>10</v>
      </c>
      <c r="S1579" s="318">
        <f>R1579/$X$2</f>
        <v>0.43478260869565216</v>
      </c>
      <c r="T1579" s="318">
        <f>IF(S1579&gt;=$X$3,1,0)</f>
        <v>1</v>
      </c>
      <c r="U1579" s="318">
        <f>O1579*T1579+P1579*T1579</f>
        <v>0</v>
      </c>
    </row>
    <row r="1580" spans="1:21" s="318" customFormat="1" x14ac:dyDescent="0.2">
      <c r="A1580" s="322">
        <v>38861</v>
      </c>
      <c r="B1580" s="321">
        <v>368.05999800000001</v>
      </c>
      <c r="C1580" s="320">
        <f>LN(B1580/B1579)</f>
        <v>-2.6674713827289125E-2</v>
      </c>
      <c r="D1580" s="320">
        <f>AVERAGE(C1560:C1580)</f>
        <v>-6.0121008295062513E-3</v>
      </c>
      <c r="E1580" s="318">
        <f>_xlfn.STDEV.S(C1560:C1580)</f>
        <v>2.8014150705911241E-2</v>
      </c>
      <c r="F1580" s="318">
        <f>E1580*(21/(21-1.5))</f>
        <v>3.0169085375596719E-2</v>
      </c>
      <c r="G1580" s="318">
        <f>_xlfn.VAR.S(C1560:C1580)</f>
        <v>7.8479263977350726E-4</v>
      </c>
      <c r="H1580" s="318">
        <f>G1580*(21/(21-1))</f>
        <v>8.2403227176218268E-4</v>
      </c>
      <c r="I1580" s="320">
        <f>(SUM(C1517:C1537)*1+SUM(C1538:C1558)*2+SUM(C1559:C1579)*3)/6</f>
        <v>-5.6625514300003149E-3</v>
      </c>
      <c r="J1580" s="318">
        <f>IF(C1580*O1580&lt;&gt;0,C1580,0)</f>
        <v>0</v>
      </c>
      <c r="K1580" s="318" t="str">
        <f>IF(C1580*O1580=0,"",C1580)</f>
        <v/>
      </c>
      <c r="O1580" s="318">
        <f>IF(ISBLANK(L1580),0,1)</f>
        <v>0</v>
      </c>
      <c r="P1580" s="318">
        <f>IF(ISBLANK(M1580),0,1)</f>
        <v>0</v>
      </c>
      <c r="Q1580" s="318">
        <f>O1580+P1580</f>
        <v>0</v>
      </c>
      <c r="R1580" s="318">
        <f>SUM(Q1455:Q1580)</f>
        <v>9</v>
      </c>
      <c r="S1580" s="318">
        <f>R1580/$X$2</f>
        <v>0.39130434782608697</v>
      </c>
      <c r="T1580" s="318">
        <f>IF(S1580&gt;=$X$3,1,0)</f>
        <v>0</v>
      </c>
      <c r="U1580" s="318">
        <f>O1580*T1580+P1580*T1580</f>
        <v>0</v>
      </c>
    </row>
    <row r="1581" spans="1:21" s="318" customFormat="1" x14ac:dyDescent="0.2">
      <c r="A1581" s="322">
        <v>38863</v>
      </c>
      <c r="B1581" s="321">
        <v>382.60000600000001</v>
      </c>
      <c r="C1581" s="320">
        <f>LN(B1581/B1580)</f>
        <v>3.8744109765175096E-2</v>
      </c>
      <c r="D1581" s="320">
        <f>AVERAGE(C1561:C1581)</f>
        <v>-4.7282888325485594E-3</v>
      </c>
      <c r="E1581" s="318">
        <f>_xlfn.STDEV.S(C1561:C1581)</f>
        <v>2.9451363534775805E-2</v>
      </c>
      <c r="F1581" s="318">
        <f>E1581*(21/(21-1.5))</f>
        <v>3.1716853037450865E-2</v>
      </c>
      <c r="G1581" s="318">
        <f>_xlfn.VAR.S(C1561:C1581)</f>
        <v>8.67382814057522E-4</v>
      </c>
      <c r="H1581" s="318">
        <f>G1581*(21/(21-1))</f>
        <v>9.1075195476039814E-4</v>
      </c>
      <c r="I1581" s="320">
        <f>(SUM(C1518:C1538)*1+SUM(C1539:C1559)*2+SUM(C1560:C1580)*3)/6</f>
        <v>-2.2021792644664143E-2</v>
      </c>
      <c r="J1581" s="318">
        <f>IF(C1581*O1581&lt;&gt;0,C1581,0)</f>
        <v>0</v>
      </c>
      <c r="K1581" s="318" t="str">
        <f>IF(C1581*O1581=0,"",C1581)</f>
        <v/>
      </c>
      <c r="O1581" s="318">
        <f>IF(ISBLANK(L1581),0,1)</f>
        <v>0</v>
      </c>
      <c r="P1581" s="318">
        <f>IF(ISBLANK(M1581),0,1)</f>
        <v>0</v>
      </c>
      <c r="Q1581" s="318">
        <f>O1581+P1581</f>
        <v>0</v>
      </c>
      <c r="R1581" s="318">
        <f>SUM(Q1456:Q1581)</f>
        <v>9</v>
      </c>
      <c r="S1581" s="318">
        <f>R1581/$X$2</f>
        <v>0.39130434782608697</v>
      </c>
      <c r="T1581" s="318">
        <f>IF(S1581&gt;=$X$3,1,0)</f>
        <v>0</v>
      </c>
      <c r="U1581" s="318">
        <f>O1581*T1581+P1581*T1581</f>
        <v>0</v>
      </c>
    </row>
    <row r="1582" spans="1:21" s="318" customFormat="1" x14ac:dyDescent="0.2">
      <c r="A1582" s="322">
        <v>38866</v>
      </c>
      <c r="B1582" s="321">
        <v>391.13000499999998</v>
      </c>
      <c r="C1582" s="320">
        <f>LN(B1582/B1581)</f>
        <v>2.2049925639427394E-2</v>
      </c>
      <c r="D1582" s="320">
        <f>AVERAGE(C1562:C1582)</f>
        <v>-3.2924356158201629E-3</v>
      </c>
      <c r="E1582" s="318">
        <f>_xlfn.STDEV.S(C1562:C1582)</f>
        <v>3.0008369888186393E-2</v>
      </c>
      <c r="F1582" s="318">
        <f>E1582*(21/(21-1.5))</f>
        <v>3.2316706033431501E-2</v>
      </c>
      <c r="G1582" s="318">
        <f>_xlfn.VAR.S(C1562:C1582)</f>
        <v>9.0050226334621177E-4</v>
      </c>
      <c r="H1582" s="318">
        <f>G1582*(21/(21-1))</f>
        <v>9.4552737651352244E-4</v>
      </c>
      <c r="I1582" s="320">
        <f>(SUM(C1519:C1539)*1+SUM(C1540:C1560)*2+SUM(C1561:C1581)*3)/6</f>
        <v>-5.2249406467213544E-3</v>
      </c>
      <c r="J1582" s="318">
        <f>IF(C1582*O1582&lt;&gt;0,C1582,0)</f>
        <v>0</v>
      </c>
      <c r="K1582" s="318" t="str">
        <f>IF(C1582*O1582=0,"",C1582)</f>
        <v/>
      </c>
      <c r="O1582" s="318">
        <f>IF(ISBLANK(L1582),0,1)</f>
        <v>0</v>
      </c>
      <c r="P1582" s="318">
        <f>IF(ISBLANK(M1582),0,1)</f>
        <v>0</v>
      </c>
      <c r="Q1582" s="318">
        <f>O1582+P1582</f>
        <v>0</v>
      </c>
      <c r="R1582" s="318">
        <f>SUM(Q1457:Q1582)</f>
        <v>9</v>
      </c>
      <c r="S1582" s="318">
        <f>R1582/$X$2</f>
        <v>0.39130434782608697</v>
      </c>
      <c r="T1582" s="318">
        <f>IF(S1582&gt;=$X$3,1,0)</f>
        <v>0</v>
      </c>
      <c r="U1582" s="318">
        <f>O1582*T1582+P1582*T1582</f>
        <v>0</v>
      </c>
    </row>
    <row r="1583" spans="1:21" s="318" customFormat="1" x14ac:dyDescent="0.2">
      <c r="A1583" s="322">
        <v>38867</v>
      </c>
      <c r="B1583" s="321">
        <v>380.52999899999998</v>
      </c>
      <c r="C1583" s="320">
        <f>LN(B1583/B1582)</f>
        <v>-2.7474983135116107E-2</v>
      </c>
      <c r="D1583" s="320">
        <f>AVERAGE(C1563:C1583)</f>
        <v>-4.7539012773395485E-3</v>
      </c>
      <c r="E1583" s="318">
        <f>_xlfn.STDEV.S(C1563:C1583)</f>
        <v>3.042008405344403E-2</v>
      </c>
      <c r="F1583" s="318">
        <f>E1583*(21/(21-1.5))</f>
        <v>3.2760090519093572E-2</v>
      </c>
      <c r="G1583" s="318">
        <f>_xlfn.VAR.S(C1563:C1583)</f>
        <v>9.2538151381859972E-4</v>
      </c>
      <c r="H1583" s="318">
        <f>G1583*(21/(21-1))</f>
        <v>9.7165058950952974E-4</v>
      </c>
      <c r="I1583" s="320">
        <f>(SUM(C1520:C1540)*1+SUM(C1541:C1561)*2+SUM(C1562:C1582)*3)/6</f>
        <v>4.365750636469018E-3</v>
      </c>
      <c r="J1583" s="318">
        <f>IF(C1583*O1583&lt;&gt;0,C1583,0)</f>
        <v>0</v>
      </c>
      <c r="K1583" s="318" t="str">
        <f>IF(C1583*O1583=0,"",C1583)</f>
        <v/>
      </c>
      <c r="O1583" s="318">
        <f>IF(ISBLANK(L1583),0,1)</f>
        <v>0</v>
      </c>
      <c r="P1583" s="318">
        <f>IF(ISBLANK(M1583),0,1)</f>
        <v>0</v>
      </c>
      <c r="Q1583" s="318">
        <f>O1583+P1583</f>
        <v>0</v>
      </c>
      <c r="R1583" s="318">
        <f>SUM(Q1458:Q1583)</f>
        <v>8</v>
      </c>
      <c r="S1583" s="318">
        <f>R1583/$X$2</f>
        <v>0.34782608695652173</v>
      </c>
      <c r="T1583" s="318">
        <f>IF(S1583&gt;=$X$3,1,0)</f>
        <v>0</v>
      </c>
      <c r="U1583" s="318">
        <f>O1583*T1583+P1583*T1583</f>
        <v>0</v>
      </c>
    </row>
    <row r="1584" spans="1:21" s="318" customFormat="1" x14ac:dyDescent="0.2">
      <c r="A1584" s="322">
        <v>38868</v>
      </c>
      <c r="B1584" s="321">
        <v>381.42999300000002</v>
      </c>
      <c r="C1584" s="320">
        <f>LN(B1584/B1583)</f>
        <v>2.3623141056906805E-3</v>
      </c>
      <c r="D1584" s="320">
        <f>AVERAGE(C1564:C1584)</f>
        <v>-3.3267224401410992E-3</v>
      </c>
      <c r="E1584" s="318">
        <f>_xlfn.STDEV.S(C1564:C1584)</f>
        <v>2.9994305427848394E-2</v>
      </c>
      <c r="F1584" s="318">
        <f>E1584*(21/(21-1.5))</f>
        <v>3.2301559691529036E-2</v>
      </c>
      <c r="G1584" s="318">
        <f>_xlfn.VAR.S(C1564:C1584)</f>
        <v>8.9965835809905563E-4</v>
      </c>
      <c r="H1584" s="318">
        <f>G1584*(21/(21-1))</f>
        <v>9.4464127600400846E-4</v>
      </c>
      <c r="I1584" s="320">
        <f>(SUM(C1521:C1541)*1+SUM(C1542:C1562)*2+SUM(C1563:C1583)*3)/6</f>
        <v>-1.1166180517294982E-2</v>
      </c>
      <c r="J1584" s="318">
        <f>IF(C1584*O1584&lt;&gt;0,C1584,0)</f>
        <v>0</v>
      </c>
      <c r="K1584" s="318" t="str">
        <f>IF(C1584*O1584=0,"",C1584)</f>
        <v/>
      </c>
      <c r="O1584" s="318">
        <f>IF(ISBLANK(L1584),0,1)</f>
        <v>0</v>
      </c>
      <c r="P1584" s="318">
        <f>IF(ISBLANK(M1584),0,1)</f>
        <v>0</v>
      </c>
      <c r="Q1584" s="318">
        <f>O1584+P1584</f>
        <v>0</v>
      </c>
      <c r="R1584" s="318">
        <f>SUM(Q1459:Q1584)</f>
        <v>8</v>
      </c>
      <c r="S1584" s="318">
        <f>R1584/$X$2</f>
        <v>0.34782608695652173</v>
      </c>
      <c r="T1584" s="318">
        <f>IF(S1584&gt;=$X$3,1,0)</f>
        <v>0</v>
      </c>
      <c r="U1584" s="318">
        <f>O1584*T1584+P1584*T1584</f>
        <v>0</v>
      </c>
    </row>
    <row r="1585" spans="1:21" s="318" customFormat="1" x14ac:dyDescent="0.2">
      <c r="A1585" s="322">
        <v>38869</v>
      </c>
      <c r="B1585" s="321">
        <v>383.83999599999999</v>
      </c>
      <c r="C1585" s="320">
        <f>LN(B1585/B1584)</f>
        <v>6.2984593720466307E-3</v>
      </c>
      <c r="D1585" s="320">
        <f>AVERAGE(C1565:C1585)</f>
        <v>-2.7922146946822504E-3</v>
      </c>
      <c r="E1585" s="318">
        <f>_xlfn.STDEV.S(C1565:C1585)</f>
        <v>3.0064308805296317E-2</v>
      </c>
      <c r="F1585" s="318">
        <f>E1585*(21/(21-1.5))</f>
        <v>3.2376947944165263E-2</v>
      </c>
      <c r="G1585" s="318">
        <f>_xlfn.VAR.S(C1565:C1585)</f>
        <v>9.0386266394021776E-4</v>
      </c>
      <c r="H1585" s="318">
        <f>G1585*(21/(21-1))</f>
        <v>9.490557971372287E-4</v>
      </c>
      <c r="I1585" s="320">
        <f>(SUM(C1522:C1542)*1+SUM(C1543:C1563)*2+SUM(C1564:C1584)*3)/6</f>
        <v>-8.0313664734950798E-3</v>
      </c>
      <c r="J1585" s="318">
        <f>IF(C1585*O1585&lt;&gt;0,C1585,0)</f>
        <v>0</v>
      </c>
      <c r="K1585" s="318" t="str">
        <f>IF(C1585*O1585=0,"",C1585)</f>
        <v/>
      </c>
      <c r="O1585" s="318">
        <f>IF(ISBLANK(L1585),0,1)</f>
        <v>0</v>
      </c>
      <c r="P1585" s="318">
        <f>IF(ISBLANK(M1585),0,1)</f>
        <v>0</v>
      </c>
      <c r="Q1585" s="318">
        <f>O1585+P1585</f>
        <v>0</v>
      </c>
      <c r="R1585" s="318">
        <f>SUM(Q1460:Q1585)</f>
        <v>8</v>
      </c>
      <c r="S1585" s="318">
        <f>R1585/$X$2</f>
        <v>0.34782608695652173</v>
      </c>
      <c r="T1585" s="318">
        <f>IF(S1585&gt;=$X$3,1,0)</f>
        <v>0</v>
      </c>
      <c r="U1585" s="318">
        <f>O1585*T1585+P1585*T1585</f>
        <v>0</v>
      </c>
    </row>
    <row r="1586" spans="1:21" s="318" customFormat="1" x14ac:dyDescent="0.2">
      <c r="A1586" s="322">
        <v>38870</v>
      </c>
      <c r="B1586" s="321">
        <v>390.97000100000002</v>
      </c>
      <c r="C1586" s="320">
        <f>LN(B1586/B1585)</f>
        <v>1.8405044586403869E-2</v>
      </c>
      <c r="D1586" s="320">
        <f>AVERAGE(C1566:C1586)</f>
        <v>-2.6587249313966377E-3</v>
      </c>
      <c r="E1586" s="318">
        <f>_xlfn.STDEV.S(C1566:C1586)</f>
        <v>3.0156147450555185E-2</v>
      </c>
      <c r="F1586" s="318">
        <f>E1586*(21/(21-1.5))</f>
        <v>3.2475851100597891E-2</v>
      </c>
      <c r="G1586" s="318">
        <f>_xlfn.VAR.S(C1566:C1586)</f>
        <v>9.0939322905962596E-4</v>
      </c>
      <c r="H1586" s="318">
        <f>G1586*(21/(21-1))</f>
        <v>9.5486289051260735E-4</v>
      </c>
      <c r="I1586" s="320">
        <f>(SUM(C1523:C1543)*1+SUM(C1544:C1564)*2+SUM(C1565:C1585)*3)/6</f>
        <v>-7.0077925323173695E-3</v>
      </c>
      <c r="J1586" s="318">
        <f>IF(C1586*O1586&lt;&gt;0,C1586,0)</f>
        <v>0</v>
      </c>
      <c r="K1586" s="318" t="str">
        <f>IF(C1586*O1586=0,"",C1586)</f>
        <v/>
      </c>
      <c r="O1586" s="318">
        <f>IF(ISBLANK(L1586),0,1)</f>
        <v>0</v>
      </c>
      <c r="P1586" s="318">
        <f>IF(ISBLANK(M1586),0,1)</f>
        <v>0</v>
      </c>
      <c r="Q1586" s="318">
        <f>O1586+P1586</f>
        <v>0</v>
      </c>
      <c r="R1586" s="318">
        <f>SUM(Q1461:Q1586)</f>
        <v>8</v>
      </c>
      <c r="S1586" s="318">
        <f>R1586/$X$2</f>
        <v>0.34782608695652173</v>
      </c>
      <c r="T1586" s="318">
        <f>IF(S1586&gt;=$X$3,1,0)</f>
        <v>0</v>
      </c>
      <c r="U1586" s="318">
        <f>O1586*T1586+P1586*T1586</f>
        <v>0</v>
      </c>
    </row>
    <row r="1587" spans="1:21" s="318" customFormat="1" x14ac:dyDescent="0.2">
      <c r="A1587" s="322">
        <v>38874</v>
      </c>
      <c r="B1587" s="321">
        <v>379.60000600000001</v>
      </c>
      <c r="C1587" s="320">
        <f>LN(B1587/B1586)</f>
        <v>-2.9512750714895068E-2</v>
      </c>
      <c r="D1587" s="320">
        <f>AVERAGE(C1567:C1587)</f>
        <v>-4.3763664576243894E-3</v>
      </c>
      <c r="E1587" s="318">
        <f>_xlfn.STDEV.S(C1567:C1587)</f>
        <v>3.0628503276776776E-2</v>
      </c>
      <c r="F1587" s="318">
        <f>E1587*(21/(21-1.5))</f>
        <v>3.298454199037499E-2</v>
      </c>
      <c r="G1587" s="318">
        <f>_xlfn.VAR.S(C1567:C1587)</f>
        <v>9.3810521297552573E-4</v>
      </c>
      <c r="H1587" s="318">
        <f>G1587*(21/(21-1))</f>
        <v>9.8501047362430203E-4</v>
      </c>
      <c r="I1587" s="320">
        <f>(SUM(C1524:C1544)*1+SUM(C1545:C1565)*2+SUM(C1566:C1586)*3)/6</f>
        <v>-8.939698104462139E-5</v>
      </c>
      <c r="J1587" s="318">
        <f>IF(C1587*O1587&lt;&gt;0,C1587,0)</f>
        <v>0</v>
      </c>
      <c r="K1587" s="318" t="str">
        <f>IF(C1587*O1587=0,"",C1587)</f>
        <v/>
      </c>
      <c r="O1587" s="318">
        <f>IF(ISBLANK(L1587),0,1)</f>
        <v>0</v>
      </c>
      <c r="P1587" s="318">
        <f>IF(ISBLANK(M1587),0,1)</f>
        <v>0</v>
      </c>
      <c r="Q1587" s="318">
        <f>O1587+P1587</f>
        <v>0</v>
      </c>
      <c r="R1587" s="318">
        <f>SUM(Q1462:Q1587)</f>
        <v>8</v>
      </c>
      <c r="S1587" s="318">
        <f>R1587/$X$2</f>
        <v>0.34782608695652173</v>
      </c>
      <c r="T1587" s="318">
        <f>IF(S1587&gt;=$X$3,1,0)</f>
        <v>0</v>
      </c>
      <c r="U1587" s="318">
        <f>O1587*T1587+P1587*T1587</f>
        <v>0</v>
      </c>
    </row>
    <row r="1588" spans="1:21" s="318" customFormat="1" x14ac:dyDescent="0.2">
      <c r="A1588" s="322">
        <v>38875</v>
      </c>
      <c r="B1588" s="321">
        <v>377.17999300000002</v>
      </c>
      <c r="C1588" s="320">
        <f>LN(B1588/B1587)</f>
        <v>-6.3955740164436687E-3</v>
      </c>
      <c r="D1588" s="320">
        <f>AVERAGE(C1568:C1588)</f>
        <v>-5.3309981598506475E-3</v>
      </c>
      <c r="E1588" s="318">
        <f>_xlfn.STDEV.S(C1568:C1588)</f>
        <v>3.0349656358205968E-2</v>
      </c>
      <c r="F1588" s="318">
        <f>E1588*(21/(21-1.5))</f>
        <v>3.2684245308837193E-2</v>
      </c>
      <c r="G1588" s="318">
        <f>_xlfn.VAR.S(C1568:C1588)</f>
        <v>9.2110164106119199E-4</v>
      </c>
      <c r="H1588" s="318">
        <f>G1588*(21/(21-1))</f>
        <v>9.6715672311425169E-4</v>
      </c>
      <c r="I1588" s="320">
        <f>(SUM(C1525:C1545)*1+SUM(C1546:C1566)*2+SUM(C1567:C1587)*3)/6</f>
        <v>-1.6170007694035066E-2</v>
      </c>
      <c r="J1588" s="318">
        <f>IF(C1588*O1588&lt;&gt;0,C1588,0)</f>
        <v>0</v>
      </c>
      <c r="K1588" s="318" t="str">
        <f>IF(C1588*O1588=0,"",C1588)</f>
        <v/>
      </c>
      <c r="O1588" s="318">
        <f>IF(ISBLANK(L1588),0,1)</f>
        <v>0</v>
      </c>
      <c r="P1588" s="318">
        <f>IF(ISBLANK(M1588),0,1)</f>
        <v>0</v>
      </c>
      <c r="Q1588" s="318">
        <f>O1588+P1588</f>
        <v>0</v>
      </c>
      <c r="R1588" s="318">
        <f>SUM(Q1463:Q1588)</f>
        <v>8</v>
      </c>
      <c r="S1588" s="318">
        <f>R1588/$X$2</f>
        <v>0.34782608695652173</v>
      </c>
      <c r="T1588" s="318">
        <f>IF(S1588&gt;=$X$3,1,0)</f>
        <v>0</v>
      </c>
      <c r="U1588" s="318">
        <f>O1588*T1588+P1588*T1588</f>
        <v>0</v>
      </c>
    </row>
    <row r="1589" spans="1:21" s="318" customFormat="1" x14ac:dyDescent="0.2">
      <c r="A1589" s="322">
        <v>38876</v>
      </c>
      <c r="B1589" s="321">
        <v>356.38000499999998</v>
      </c>
      <c r="C1589" s="320">
        <f>LN(B1589/B1588)</f>
        <v>-5.6724917196204108E-2</v>
      </c>
      <c r="D1589" s="320">
        <f>AVERAGE(C1569:C1589)</f>
        <v>-8.2360614126680241E-3</v>
      </c>
      <c r="E1589" s="318">
        <f>_xlfn.STDEV.S(C1569:C1589)</f>
        <v>3.2244179382138721E-2</v>
      </c>
      <c r="F1589" s="318">
        <f>E1589*(21/(21-1.5))</f>
        <v>3.4724500873072467E-2</v>
      </c>
      <c r="G1589" s="318">
        <f>_xlfn.VAR.S(C1569:C1589)</f>
        <v>1.0396871040275397E-3</v>
      </c>
      <c r="H1589" s="318">
        <f>G1589*(21/(21-1))</f>
        <v>1.0916714592289168E-3</v>
      </c>
      <c r="I1589" s="320">
        <f>(SUM(C1526:C1546)*1+SUM(C1547:C1567)*2+SUM(C1568:C1588)*3)/6</f>
        <v>-2.5070408337921873E-2</v>
      </c>
      <c r="J1589" s="318">
        <f>IF(C1589*O1589&lt;&gt;0,C1589,0)</f>
        <v>0</v>
      </c>
      <c r="K1589" s="318" t="str">
        <f>IF(C1589*O1589=0,"",C1589)</f>
        <v/>
      </c>
      <c r="O1589" s="318">
        <f>IF(ISBLANK(L1589),0,1)</f>
        <v>0</v>
      </c>
      <c r="P1589" s="318">
        <f>IF(ISBLANK(M1589),0,1)</f>
        <v>0</v>
      </c>
      <c r="Q1589" s="318">
        <f>O1589+P1589</f>
        <v>0</v>
      </c>
      <c r="R1589" s="318">
        <f>SUM(Q1464:Q1589)</f>
        <v>8</v>
      </c>
      <c r="S1589" s="318">
        <f>R1589/$X$2</f>
        <v>0.34782608695652173</v>
      </c>
      <c r="T1589" s="318">
        <f>IF(S1589&gt;=$X$3,1,0)</f>
        <v>0</v>
      </c>
      <c r="U1589" s="318">
        <f>O1589*T1589+P1589*T1589</f>
        <v>0</v>
      </c>
    </row>
    <row r="1590" spans="1:21" s="318" customFormat="1" x14ac:dyDescent="0.2">
      <c r="A1590" s="322">
        <v>38877</v>
      </c>
      <c r="B1590" s="321">
        <v>363.85998499999999</v>
      </c>
      <c r="C1590" s="320">
        <f>LN(B1590/B1589)</f>
        <v>2.0771545714773333E-2</v>
      </c>
      <c r="D1590" s="320">
        <f>AVERAGE(C1570:C1590)</f>
        <v>-6.8292450234264685E-3</v>
      </c>
      <c r="E1590" s="318">
        <f>_xlfn.STDEV.S(C1570:C1590)</f>
        <v>3.2858282648723938E-2</v>
      </c>
      <c r="F1590" s="318">
        <f>E1590*(21/(21-1.5))</f>
        <v>3.5385842852471934E-2</v>
      </c>
      <c r="G1590" s="318">
        <f>_xlfn.VAR.S(C1570:C1590)</f>
        <v>1.0796667386234328E-3</v>
      </c>
      <c r="H1590" s="318">
        <f>G1590*(21/(21-1))</f>
        <v>1.1336500755546044E-3</v>
      </c>
      <c r="I1590" s="320">
        <f>(SUM(C1527:C1547)*1+SUM(C1548:C1568)*2+SUM(C1569:C1589)*3)/6</f>
        <v>-5.3778726265976212E-2</v>
      </c>
      <c r="J1590" s="318">
        <f>IF(C1590*O1590&lt;&gt;0,C1590,0)</f>
        <v>0</v>
      </c>
      <c r="K1590" s="318" t="str">
        <f>IF(C1590*O1590=0,"",C1590)</f>
        <v/>
      </c>
      <c r="O1590" s="318">
        <f>IF(ISBLANK(L1590),0,1)</f>
        <v>0</v>
      </c>
      <c r="P1590" s="318">
        <f>IF(ISBLANK(M1590),0,1)</f>
        <v>0</v>
      </c>
      <c r="Q1590" s="318">
        <f>O1590+P1590</f>
        <v>0</v>
      </c>
      <c r="R1590" s="318">
        <f>SUM(Q1465:Q1590)</f>
        <v>8</v>
      </c>
      <c r="S1590" s="318">
        <f>R1590/$X$2</f>
        <v>0.34782608695652173</v>
      </c>
      <c r="T1590" s="318">
        <f>IF(S1590&gt;=$X$3,1,0)</f>
        <v>0</v>
      </c>
      <c r="U1590" s="318">
        <f>O1590*T1590+P1590*T1590</f>
        <v>0</v>
      </c>
    </row>
    <row r="1591" spans="1:21" s="318" customFormat="1" x14ac:dyDescent="0.2">
      <c r="A1591" s="322">
        <v>38880</v>
      </c>
      <c r="B1591" s="321">
        <v>354.040009</v>
      </c>
      <c r="C1591" s="320">
        <f>LN(B1591/B1590)</f>
        <v>-2.7359210522477584E-2</v>
      </c>
      <c r="D1591" s="320">
        <f>AVERAGE(C1571:C1591)</f>
        <v>-8.6283703765451178E-3</v>
      </c>
      <c r="E1591" s="318">
        <f>_xlfn.STDEV.S(C1571:C1591)</f>
        <v>3.2900775334104328E-2</v>
      </c>
      <c r="F1591" s="318">
        <f>E1591*(21/(21-1.5))</f>
        <v>3.5431604205958506E-2</v>
      </c>
      <c r="G1591" s="318">
        <f>_xlfn.VAR.S(C1571:C1591)</f>
        <v>1.0824610175852079E-3</v>
      </c>
      <c r="H1591" s="318">
        <f>G1591*(21/(21-1))</f>
        <v>1.1365840684644684E-3</v>
      </c>
      <c r="I1591" s="320">
        <f>(SUM(C1528:C1548)*1+SUM(C1549:C1569)*2+SUM(C1570:C1590)*3)/6</f>
        <v>-4.5191713718436603E-2</v>
      </c>
      <c r="J1591" s="318">
        <f>IF(C1591*O1591&lt;&gt;0,C1591,0)</f>
        <v>0</v>
      </c>
      <c r="K1591" s="318" t="str">
        <f>IF(C1591*O1591=0,"",C1591)</f>
        <v/>
      </c>
      <c r="O1591" s="318">
        <f>IF(ISBLANK(L1591),0,1)</f>
        <v>0</v>
      </c>
      <c r="P1591" s="318">
        <f>IF(ISBLANK(M1591),0,1)</f>
        <v>0</v>
      </c>
      <c r="Q1591" s="318">
        <f>O1591+P1591</f>
        <v>0</v>
      </c>
      <c r="R1591" s="318">
        <f>SUM(Q1466:Q1591)</f>
        <v>8</v>
      </c>
      <c r="S1591" s="318">
        <f>R1591/$X$2</f>
        <v>0.34782608695652173</v>
      </c>
      <c r="T1591" s="318">
        <f>IF(S1591&gt;=$X$3,1,0)</f>
        <v>0</v>
      </c>
      <c r="U1591" s="318">
        <f>O1591*T1591+P1591*T1591</f>
        <v>0</v>
      </c>
    </row>
    <row r="1592" spans="1:21" s="318" customFormat="1" x14ac:dyDescent="0.2">
      <c r="A1592" s="322">
        <v>38881</v>
      </c>
      <c r="B1592" s="321">
        <v>340.77999899999998</v>
      </c>
      <c r="C1592" s="320">
        <f>LN(B1592/B1591)</f>
        <v>-3.8172821668883729E-2</v>
      </c>
      <c r="D1592" s="320">
        <f>AVERAGE(C1572:C1592)</f>
        <v>-1.0643208138872321E-2</v>
      </c>
      <c r="E1592" s="318">
        <f>_xlfn.STDEV.S(C1572:C1592)</f>
        <v>3.3372027246543624E-2</v>
      </c>
      <c r="F1592" s="318">
        <f>E1592*(21/(21-1.5))</f>
        <v>3.5939106265508516E-2</v>
      </c>
      <c r="G1592" s="318">
        <f>_xlfn.VAR.S(C1572:C1592)</f>
        <v>1.11369220254405E-3</v>
      </c>
      <c r="H1592" s="318">
        <f>G1592*(21/(21-1))</f>
        <v>1.1693768126712525E-3</v>
      </c>
      <c r="I1592" s="320">
        <f>(SUM(C1529:C1549)*1+SUM(C1550:C1570)*2+SUM(C1571:C1591)*3)/6</f>
        <v>-5.676304121434405E-2</v>
      </c>
      <c r="J1592" s="318">
        <f>IF(C1592*O1592&lt;&gt;0,C1592,0)</f>
        <v>0</v>
      </c>
      <c r="K1592" s="318" t="str">
        <f>IF(C1592*O1592=0,"",C1592)</f>
        <v/>
      </c>
      <c r="O1592" s="318">
        <f>IF(ISBLANK(L1592),0,1)</f>
        <v>0</v>
      </c>
      <c r="P1592" s="318">
        <f>IF(ISBLANK(M1592),0,1)</f>
        <v>0</v>
      </c>
      <c r="Q1592" s="318">
        <f>O1592+P1592</f>
        <v>0</v>
      </c>
      <c r="R1592" s="318">
        <f>SUM(Q1467:Q1592)</f>
        <v>8</v>
      </c>
      <c r="S1592" s="318">
        <f>R1592/$X$2</f>
        <v>0.34782608695652173</v>
      </c>
      <c r="T1592" s="318">
        <f>IF(S1592&gt;=$X$3,1,0)</f>
        <v>0</v>
      </c>
      <c r="U1592" s="318">
        <f>O1592*T1592+P1592*T1592</f>
        <v>0</v>
      </c>
    </row>
    <row r="1593" spans="1:21" s="318" customFormat="1" x14ac:dyDescent="0.2">
      <c r="A1593" s="322">
        <v>38882</v>
      </c>
      <c r="B1593" s="321">
        <v>342.11999500000002</v>
      </c>
      <c r="C1593" s="320">
        <f>LN(B1593/B1592)</f>
        <v>3.9244332451772515E-3</v>
      </c>
      <c r="D1593" s="320">
        <f>AVERAGE(C1573:C1593)</f>
        <v>-1.0626998029375603E-2</v>
      </c>
      <c r="E1593" s="318">
        <f>_xlfn.STDEV.S(C1573:C1593)</f>
        <v>3.3379365378050863E-2</v>
      </c>
      <c r="F1593" s="318">
        <f>E1593*(21/(21-1.5))</f>
        <v>3.5947008868670159E-2</v>
      </c>
      <c r="G1593" s="318">
        <f>_xlfn.VAR.S(C1573:C1593)</f>
        <v>1.1141820330414207E-3</v>
      </c>
      <c r="H1593" s="318">
        <f>G1593*(21/(21-1))</f>
        <v>1.1698911346934918E-3</v>
      </c>
      <c r="I1593" s="320">
        <f>(SUM(C1530:C1550)*1+SUM(C1551:C1571)*2+SUM(C1572:C1592)*3)/6</f>
        <v>-7.6759075671186075E-2</v>
      </c>
      <c r="J1593" s="318">
        <f>IF(C1593*O1593&lt;&gt;0,C1593,0)</f>
        <v>0</v>
      </c>
      <c r="K1593" s="318" t="str">
        <f>IF(C1593*O1593=0,"",C1593)</f>
        <v/>
      </c>
      <c r="O1593" s="318">
        <f>IF(ISBLANK(L1593),0,1)</f>
        <v>0</v>
      </c>
      <c r="P1593" s="318">
        <f>IF(ISBLANK(M1593),0,1)</f>
        <v>0</v>
      </c>
      <c r="Q1593" s="318">
        <f>O1593+P1593</f>
        <v>0</v>
      </c>
      <c r="R1593" s="318">
        <f>SUM(Q1468:Q1593)</f>
        <v>8</v>
      </c>
      <c r="S1593" s="318">
        <f>R1593/$X$2</f>
        <v>0.34782608695652173</v>
      </c>
      <c r="T1593" s="318">
        <f>IF(S1593&gt;=$X$3,1,0)</f>
        <v>0</v>
      </c>
      <c r="U1593" s="318">
        <f>O1593*T1593+P1593*T1593</f>
        <v>0</v>
      </c>
    </row>
    <row r="1594" spans="1:21" s="318" customFormat="1" x14ac:dyDescent="0.2">
      <c r="A1594" s="322">
        <v>38883</v>
      </c>
      <c r="B1594" s="321">
        <v>361.209991</v>
      </c>
      <c r="C1594" s="320">
        <f>LN(B1594/B1593)</f>
        <v>5.4297943638316186E-2</v>
      </c>
      <c r="D1594" s="320">
        <f>AVERAGE(C1574:C1594)</f>
        <v>-6.7147342182159609E-3</v>
      </c>
      <c r="E1594" s="318">
        <f>_xlfn.STDEV.S(C1574:C1594)</f>
        <v>3.5972561970357808E-2</v>
      </c>
      <c r="F1594" s="318">
        <f>E1594*(21/(21-1.5))</f>
        <v>3.8739682121923795E-2</v>
      </c>
      <c r="G1594" s="318">
        <f>_xlfn.VAR.S(C1574:C1594)</f>
        <v>1.294025214711233E-3</v>
      </c>
      <c r="H1594" s="318">
        <f>G1594*(21/(21-1))</f>
        <v>1.3587264754467948E-3</v>
      </c>
      <c r="I1594" s="320">
        <f>(SUM(C1531:C1551)*1+SUM(C1552:C1572)*2+SUM(C1573:C1593)*3)/6</f>
        <v>-7.5691601998693139E-2</v>
      </c>
      <c r="J1594" s="318">
        <f>IF(C1594*O1594&lt;&gt;0,C1594,0)</f>
        <v>0</v>
      </c>
      <c r="K1594" s="318" t="str">
        <f>IF(C1594*O1594=0,"",C1594)</f>
        <v/>
      </c>
      <c r="O1594" s="318">
        <f>IF(ISBLANK(L1594),0,1)</f>
        <v>0</v>
      </c>
      <c r="P1594" s="318">
        <f>IF(ISBLANK(M1594),0,1)</f>
        <v>0</v>
      </c>
      <c r="Q1594" s="318">
        <f>O1594+P1594</f>
        <v>0</v>
      </c>
      <c r="R1594" s="318">
        <f>SUM(Q1469:Q1594)</f>
        <v>8</v>
      </c>
      <c r="S1594" s="318">
        <f>R1594/$X$2</f>
        <v>0.34782608695652173</v>
      </c>
      <c r="T1594" s="318">
        <f>IF(S1594&gt;=$X$3,1,0)</f>
        <v>0</v>
      </c>
      <c r="U1594" s="318">
        <f>O1594*T1594+P1594*T1594</f>
        <v>0</v>
      </c>
    </row>
    <row r="1595" spans="1:21" s="318" customFormat="1" x14ac:dyDescent="0.2">
      <c r="A1595" s="322">
        <v>38884</v>
      </c>
      <c r="B1595" s="321">
        <v>356.07000699999998</v>
      </c>
      <c r="C1595" s="320">
        <f>LN(B1595/B1594)</f>
        <v>-1.4332121340562906E-2</v>
      </c>
      <c r="D1595" s="320">
        <f>AVERAGE(C1575:C1595)</f>
        <v>-4.9505182256961268E-3</v>
      </c>
      <c r="E1595" s="318">
        <f>_xlfn.STDEV.S(C1575:C1595)</f>
        <v>3.455294675351437E-2</v>
      </c>
      <c r="F1595" s="318">
        <f>E1595*(21/(21-1.5))</f>
        <v>3.7210865734553934E-2</v>
      </c>
      <c r="G1595" s="318">
        <f>_xlfn.VAR.S(C1575:C1595)</f>
        <v>1.1939061293511992E-3</v>
      </c>
      <c r="H1595" s="318">
        <f>G1595*(21/(21-1))</f>
        <v>1.2536014358187594E-3</v>
      </c>
      <c r="I1595" s="320">
        <f>(SUM(C1532:C1552)*1+SUM(C1553:C1573)*2+SUM(C1574:C1594)*3)/6</f>
        <v>-4.3955406923852532E-2</v>
      </c>
      <c r="J1595" s="318">
        <f>IF(C1595*O1595&lt;&gt;0,C1595,0)</f>
        <v>0</v>
      </c>
      <c r="K1595" s="318" t="str">
        <f>IF(C1595*O1595=0,"",C1595)</f>
        <v/>
      </c>
      <c r="O1595" s="318">
        <f>IF(ISBLANK(L1595),0,1)</f>
        <v>0</v>
      </c>
      <c r="P1595" s="318">
        <f>IF(ISBLANK(M1595),0,1)</f>
        <v>0</v>
      </c>
      <c r="Q1595" s="318">
        <f>O1595+P1595</f>
        <v>0</v>
      </c>
      <c r="R1595" s="318">
        <f>SUM(Q1470:Q1595)</f>
        <v>8</v>
      </c>
      <c r="S1595" s="318">
        <f>R1595/$X$2</f>
        <v>0.34782608695652173</v>
      </c>
      <c r="T1595" s="318">
        <f>IF(S1595&gt;=$X$3,1,0)</f>
        <v>0</v>
      </c>
      <c r="U1595" s="318">
        <f>O1595*T1595+P1595*T1595</f>
        <v>0</v>
      </c>
    </row>
    <row r="1596" spans="1:21" s="318" customFormat="1" x14ac:dyDescent="0.2">
      <c r="A1596" s="322">
        <v>38887</v>
      </c>
      <c r="B1596" s="321">
        <v>357.11999500000002</v>
      </c>
      <c r="C1596" s="320">
        <f>LN(B1596/B1595)</f>
        <v>2.9444853564162539E-3</v>
      </c>
      <c r="D1596" s="320">
        <f>AVERAGE(C1576:C1596)</f>
        <v>-4.7765443529616076E-3</v>
      </c>
      <c r="E1596" s="318">
        <f>_xlfn.STDEV.S(C1576:C1596)</f>
        <v>3.4584553848488513E-2</v>
      </c>
      <c r="F1596" s="318">
        <f>E1596*(21/(21-1.5))</f>
        <v>3.7244904144526088E-2</v>
      </c>
      <c r="G1596" s="318">
        <f>_xlfn.VAR.S(C1576:C1596)</f>
        <v>1.1960913648990015E-3</v>
      </c>
      <c r="H1596" s="318">
        <f>G1596*(21/(21-1))</f>
        <v>1.2558959331439516E-3</v>
      </c>
      <c r="I1596" s="320">
        <f>(SUM(C1533:C1553)*1+SUM(C1554:C1574)*2+SUM(C1575:C1595)*3)/6</f>
        <v>-4.4115878885288479E-2</v>
      </c>
      <c r="J1596" s="318">
        <f>IF(C1596*O1596&lt;&gt;0,C1596,0)</f>
        <v>0</v>
      </c>
      <c r="K1596" s="318" t="str">
        <f>IF(C1596*O1596=0,"",C1596)</f>
        <v/>
      </c>
      <c r="O1596" s="318">
        <f>IF(ISBLANK(L1596),0,1)</f>
        <v>0</v>
      </c>
      <c r="P1596" s="318">
        <f>IF(ISBLANK(M1596),0,1)</f>
        <v>0</v>
      </c>
      <c r="Q1596" s="318">
        <f>O1596+P1596</f>
        <v>0</v>
      </c>
      <c r="R1596" s="318">
        <f>SUM(Q1471:Q1596)</f>
        <v>8</v>
      </c>
      <c r="S1596" s="318">
        <f>R1596/$X$2</f>
        <v>0.34782608695652173</v>
      </c>
      <c r="T1596" s="318">
        <f>IF(S1596&gt;=$X$3,1,0)</f>
        <v>0</v>
      </c>
      <c r="U1596" s="318">
        <f>O1596*T1596+P1596*T1596</f>
        <v>0</v>
      </c>
    </row>
    <row r="1597" spans="1:21" s="318" customFormat="1" x14ac:dyDescent="0.2">
      <c r="A1597" s="322">
        <v>38888</v>
      </c>
      <c r="B1597" s="321">
        <v>353.47000100000002</v>
      </c>
      <c r="C1597" s="320">
        <f>LN(B1597/B1596)</f>
        <v>-1.0273226816984745E-2</v>
      </c>
      <c r="D1597" s="320">
        <f>AVERAGE(C1577:C1597)</f>
        <v>-2.4766088412319399E-3</v>
      </c>
      <c r="E1597" s="318">
        <f>_xlfn.STDEV.S(C1577:C1597)</f>
        <v>3.2362802496315922E-2</v>
      </c>
      <c r="F1597" s="318">
        <f>E1597*(21/(21-1.5))</f>
        <v>3.4852248842186379E-2</v>
      </c>
      <c r="G1597" s="318">
        <f>_xlfn.VAR.S(C1577:C1597)</f>
        <v>1.0473509854155522E-3</v>
      </c>
      <c r="H1597" s="318">
        <f>G1597*(21/(21-1))</f>
        <v>1.0997185346863299E-3</v>
      </c>
      <c r="I1597" s="320">
        <f>(SUM(C1534:C1554)*1+SUM(C1555:C1575)*2+SUM(C1576:C1596)*3)/6</f>
        <v>-4.3330688644641922E-2</v>
      </c>
      <c r="J1597" s="318">
        <f>IF(C1597*O1597&lt;&gt;0,C1597,0)</f>
        <v>0</v>
      </c>
      <c r="K1597" s="318" t="str">
        <f>IF(C1597*O1597=0,"",C1597)</f>
        <v/>
      </c>
      <c r="O1597" s="318">
        <f>IF(ISBLANK(L1597),0,1)</f>
        <v>0</v>
      </c>
      <c r="P1597" s="318">
        <f>IF(ISBLANK(M1597),0,1)</f>
        <v>0</v>
      </c>
      <c r="Q1597" s="318">
        <f>O1597+P1597</f>
        <v>0</v>
      </c>
      <c r="R1597" s="318">
        <f>SUM(Q1472:Q1597)</f>
        <v>8</v>
      </c>
      <c r="S1597" s="318">
        <f>R1597/$X$2</f>
        <v>0.34782608695652173</v>
      </c>
      <c r="T1597" s="318">
        <f>IF(S1597&gt;=$X$3,1,0)</f>
        <v>0</v>
      </c>
      <c r="U1597" s="318">
        <f>O1597*T1597+P1597*T1597</f>
        <v>0</v>
      </c>
    </row>
    <row r="1598" spans="1:21" s="318" customFormat="1" x14ac:dyDescent="0.2">
      <c r="A1598" s="322">
        <v>38889</v>
      </c>
      <c r="B1598" s="321">
        <v>353.92001299999998</v>
      </c>
      <c r="C1598" s="320">
        <f>LN(B1598/B1597)</f>
        <v>1.2723166903688208E-3</v>
      </c>
      <c r="D1598" s="320">
        <f>AVERAGE(C1578:C1598)</f>
        <v>-2.2661560990239003E-3</v>
      </c>
      <c r="E1598" s="318">
        <f>_xlfn.STDEV.S(C1578:C1598)</f>
        <v>3.2372592090508905E-2</v>
      </c>
      <c r="F1598" s="318">
        <f>E1598*(21/(21-1.5))</f>
        <v>3.4862791482086514E-2</v>
      </c>
      <c r="G1598" s="318">
        <f>_xlfn.VAR.S(C1578:C1598)</f>
        <v>1.0479847186584796E-3</v>
      </c>
      <c r="H1598" s="318">
        <f>G1598*(21/(21-1))</f>
        <v>1.1003839545914037E-3</v>
      </c>
      <c r="I1598" s="320">
        <f>(SUM(C1535:C1555)*1+SUM(C1556:C1576)*2+SUM(C1577:C1597)*3)/6</f>
        <v>-3.6937120338083974E-2</v>
      </c>
      <c r="J1598" s="318">
        <f>IF(C1598*O1598&lt;&gt;0,C1598,0)</f>
        <v>0</v>
      </c>
      <c r="K1598" s="318" t="str">
        <f>IF(C1598*O1598=0,"",C1598)</f>
        <v/>
      </c>
      <c r="O1598" s="318">
        <f>IF(ISBLANK(L1598),0,1)</f>
        <v>0</v>
      </c>
      <c r="P1598" s="318">
        <f>IF(ISBLANK(M1598),0,1)</f>
        <v>0</v>
      </c>
      <c r="Q1598" s="318">
        <f>O1598+P1598</f>
        <v>0</v>
      </c>
      <c r="R1598" s="318">
        <f>SUM(Q1473:Q1598)</f>
        <v>7</v>
      </c>
      <c r="S1598" s="318">
        <f>R1598/$X$2</f>
        <v>0.30434782608695654</v>
      </c>
      <c r="T1598" s="318">
        <f>IF(S1598&gt;=$X$3,1,0)</f>
        <v>0</v>
      </c>
      <c r="U1598" s="318">
        <f>O1598*T1598+P1598*T1598</f>
        <v>0</v>
      </c>
    </row>
    <row r="1599" spans="1:21" s="318" customFormat="1" x14ac:dyDescent="0.2">
      <c r="A1599" s="322">
        <v>38890</v>
      </c>
      <c r="B1599" s="321">
        <v>359.07000699999998</v>
      </c>
      <c r="C1599" s="320">
        <f>LN(B1599/B1598)</f>
        <v>1.4446439422815144E-2</v>
      </c>
      <c r="D1599" s="320">
        <f>AVERAGE(C1579:C1599)</f>
        <v>8.0647545685910542E-4</v>
      </c>
      <c r="E1599" s="318">
        <f>_xlfn.STDEV.S(C1579:C1599)</f>
        <v>3.0622452321657865E-2</v>
      </c>
      <c r="F1599" s="318">
        <f>E1599*(21/(21-1.5))</f>
        <v>3.2978025577170007E-2</v>
      </c>
      <c r="G1599" s="318">
        <f>_xlfn.VAR.S(C1579:C1599)</f>
        <v>9.377345861922091E-4</v>
      </c>
      <c r="H1599" s="318">
        <f>G1599*(21/(21-1))</f>
        <v>9.8462131550181953E-4</v>
      </c>
      <c r="I1599" s="320">
        <f>(SUM(C1536:C1556)*1+SUM(C1557:C1577)*2+SUM(C1578:C1598)*3)/6</f>
        <v>-3.9366764282495519E-2</v>
      </c>
      <c r="J1599" s="318">
        <f>IF(C1599*O1599&lt;&gt;0,C1599,0)</f>
        <v>0</v>
      </c>
      <c r="K1599" s="318" t="str">
        <f>IF(C1599*O1599=0,"",C1599)</f>
        <v/>
      </c>
      <c r="O1599" s="318">
        <f>IF(ISBLANK(L1599),0,1)</f>
        <v>0</v>
      </c>
      <c r="P1599" s="318">
        <f>IF(ISBLANK(M1599),0,1)</f>
        <v>0</v>
      </c>
      <c r="Q1599" s="318">
        <f>O1599+P1599</f>
        <v>0</v>
      </c>
      <c r="R1599" s="318">
        <f>SUM(Q1474:Q1599)</f>
        <v>7</v>
      </c>
      <c r="S1599" s="318">
        <f>R1599/$X$2</f>
        <v>0.30434782608695654</v>
      </c>
      <c r="T1599" s="318">
        <f>IF(S1599&gt;=$X$3,1,0)</f>
        <v>0</v>
      </c>
      <c r="U1599" s="318">
        <f>O1599*T1599+P1599*T1599</f>
        <v>0</v>
      </c>
    </row>
    <row r="1600" spans="1:21" s="318" customFormat="1" x14ac:dyDescent="0.2">
      <c r="A1600" s="322">
        <v>38891</v>
      </c>
      <c r="B1600" s="321">
        <v>368.27999899999998</v>
      </c>
      <c r="C1600" s="320">
        <f>LN(B1600/B1599)</f>
        <v>2.5326140656125092E-2</v>
      </c>
      <c r="D1600" s="320">
        <f>AVERAGE(C1580:C1600)</f>
        <v>-1.2417695736248238E-3</v>
      </c>
      <c r="E1600" s="318">
        <f>_xlfn.STDEV.S(C1580:C1600)</f>
        <v>2.7117451671987269E-2</v>
      </c>
      <c r="F1600" s="318">
        <f>E1600*(21/(21-1.5))</f>
        <v>2.9203409492909366E-2</v>
      </c>
      <c r="G1600" s="318">
        <f>_xlfn.VAR.S(C1580:C1600)</f>
        <v>7.3535618518256519E-4</v>
      </c>
      <c r="H1600" s="318">
        <f>G1600*(21/(21-1))</f>
        <v>7.7212399444169348E-4</v>
      </c>
      <c r="I1600" s="320">
        <f>(SUM(C1537:C1557)*1+SUM(C1558:C1578)*2+SUM(C1579:C1599)*3)/6</f>
        <v>-2.6032437283012629E-2</v>
      </c>
      <c r="J1600" s="318">
        <f>IF(C1600*O1600&lt;&gt;0,C1600,0)</f>
        <v>0</v>
      </c>
      <c r="K1600" s="318" t="str">
        <f>IF(C1600*O1600=0,"",C1600)</f>
        <v/>
      </c>
      <c r="O1600" s="318">
        <f>IF(ISBLANK(L1600),0,1)</f>
        <v>0</v>
      </c>
      <c r="P1600" s="318">
        <f>IF(ISBLANK(M1600),0,1)</f>
        <v>0</v>
      </c>
      <c r="Q1600" s="318">
        <f>O1600+P1600</f>
        <v>0</v>
      </c>
      <c r="R1600" s="318">
        <f>SUM(Q1475:Q1600)</f>
        <v>6</v>
      </c>
      <c r="S1600" s="318">
        <f>R1600/$X$2</f>
        <v>0.2608695652173913</v>
      </c>
      <c r="T1600" s="318">
        <f>IF(S1600&gt;=$X$3,1,0)</f>
        <v>0</v>
      </c>
      <c r="U1600" s="318">
        <f>O1600*T1600+P1600*T1600</f>
        <v>0</v>
      </c>
    </row>
    <row r="1601" spans="1:21" s="318" customFormat="1" x14ac:dyDescent="0.2">
      <c r="A1601" s="322">
        <v>38894</v>
      </c>
      <c r="B1601" s="321">
        <v>367.22000100000002</v>
      </c>
      <c r="C1601" s="320">
        <f>LN(B1601/B1600)</f>
        <v>-2.8823894871154911E-3</v>
      </c>
      <c r="D1601" s="320">
        <f>AVERAGE(C1581:C1601)</f>
        <v>-1.0880174790226961E-4</v>
      </c>
      <c r="E1601" s="318">
        <f>_xlfn.STDEV.S(C1581:C1601)</f>
        <v>2.6491531426066407E-2</v>
      </c>
      <c r="F1601" s="318">
        <f>E1601*(21/(21-1.5))</f>
        <v>2.8529341535763822E-2</v>
      </c>
      <c r="G1601" s="318">
        <f>_xlfn.VAR.S(C1581:C1601)</f>
        <v>7.018012372982641E-4</v>
      </c>
      <c r="H1601" s="318">
        <f>G1601*(21/(21-1))</f>
        <v>7.3689129916317735E-4</v>
      </c>
      <c r="I1601" s="320">
        <f>(SUM(C1538:C1558)*1+SUM(C1559:C1579)*2+SUM(C1580:C1600)*3)/6</f>
        <v>-2.942199820542472E-2</v>
      </c>
      <c r="J1601" s="318">
        <f>IF(C1601*O1601&lt;&gt;0,C1601,0)</f>
        <v>0</v>
      </c>
      <c r="K1601" s="318" t="str">
        <f>IF(C1601*O1601=0,"",C1601)</f>
        <v/>
      </c>
      <c r="O1601" s="318">
        <f>IF(ISBLANK(L1601),0,1)</f>
        <v>0</v>
      </c>
      <c r="P1601" s="318">
        <f>IF(ISBLANK(M1601),0,1)</f>
        <v>0</v>
      </c>
      <c r="Q1601" s="318">
        <f>O1601+P1601</f>
        <v>0</v>
      </c>
      <c r="R1601" s="318">
        <f>SUM(Q1476:Q1601)</f>
        <v>6</v>
      </c>
      <c r="S1601" s="318">
        <f>R1601/$X$2</f>
        <v>0.2608695652173913</v>
      </c>
      <c r="T1601" s="318">
        <f>IF(S1601&gt;=$X$3,1,0)</f>
        <v>0</v>
      </c>
      <c r="U1601" s="318">
        <f>O1601*T1601+P1601*T1601</f>
        <v>0</v>
      </c>
    </row>
    <row r="1602" spans="1:21" s="318" customFormat="1" x14ac:dyDescent="0.2">
      <c r="A1602" s="322">
        <v>38895</v>
      </c>
      <c r="B1602" s="321">
        <v>375.52999899999998</v>
      </c>
      <c r="C1602" s="320">
        <f>LN(B1602/B1601)</f>
        <v>2.2377232608134432E-2</v>
      </c>
      <c r="D1602" s="320">
        <f>AVERAGE(C1582:C1602)</f>
        <v>-8.8817685061849032E-4</v>
      </c>
      <c r="E1602" s="318">
        <f>_xlfn.STDEV.S(C1582:C1602)</f>
        <v>2.5514056730964709E-2</v>
      </c>
      <c r="F1602" s="318">
        <f>E1602*(21/(21-1.5))</f>
        <v>2.7476676479500455E-2</v>
      </c>
      <c r="G1602" s="318">
        <f>_xlfn.VAR.S(C1582:C1602)</f>
        <v>6.5096709087088559E-4</v>
      </c>
      <c r="H1602" s="318">
        <f>G1602*(21/(21-1))</f>
        <v>6.8351544541442994E-4</v>
      </c>
      <c r="I1602" s="320">
        <f>(SUM(C1539:C1559)*1+SUM(C1560:C1580)*2+SUM(C1581:C1601)*3)/6</f>
        <v>-2.7610878436816099E-2</v>
      </c>
      <c r="J1602" s="318">
        <f>IF(C1602*O1602&lt;&gt;0,C1602,0)</f>
        <v>0</v>
      </c>
      <c r="K1602" s="318" t="str">
        <f>IF(C1602*O1602=0,"",C1602)</f>
        <v/>
      </c>
      <c r="O1602" s="318">
        <f>IF(ISBLANK(L1602),0,1)</f>
        <v>0</v>
      </c>
      <c r="P1602" s="318">
        <f>IF(ISBLANK(M1602),0,1)</f>
        <v>0</v>
      </c>
      <c r="Q1602" s="318">
        <f>O1602+P1602</f>
        <v>0</v>
      </c>
      <c r="R1602" s="318">
        <f>SUM(Q1477:Q1602)</f>
        <v>6</v>
      </c>
      <c r="S1602" s="318">
        <f>R1602/$X$2</f>
        <v>0.2608695652173913</v>
      </c>
      <c r="T1602" s="318">
        <f>IF(S1602&gt;=$X$3,1,0)</f>
        <v>0</v>
      </c>
      <c r="U1602" s="318">
        <f>O1602*T1602+P1602*T1602</f>
        <v>0</v>
      </c>
    </row>
    <row r="1603" spans="1:21" s="318" customFormat="1" x14ac:dyDescent="0.2">
      <c r="A1603" s="322">
        <v>38896</v>
      </c>
      <c r="B1603" s="321">
        <v>370.36999500000002</v>
      </c>
      <c r="C1603" s="320">
        <f>LN(B1603/B1602)</f>
        <v>-1.3835866353998591E-2</v>
      </c>
      <c r="D1603" s="320">
        <f>AVERAGE(C1583:C1603)</f>
        <v>-2.5970240884006794E-3</v>
      </c>
      <c r="E1603" s="318">
        <f>_xlfn.STDEV.S(C1583:C1603)</f>
        <v>2.5099307359493218E-2</v>
      </c>
      <c r="F1603" s="318">
        <f>E1603*(21/(21-1.5))</f>
        <v>2.7030023310223465E-2</v>
      </c>
      <c r="G1603" s="318">
        <f>_xlfn.VAR.S(C1583:C1603)</f>
        <v>6.2997522992631048E-4</v>
      </c>
      <c r="H1603" s="318">
        <f>G1603*(21/(21-1))</f>
        <v>6.6147399142262606E-4</v>
      </c>
      <c r="I1603" s="320">
        <f>(SUM(C1540:C1560)*1+SUM(C1561:C1581)*2+SUM(C1582:C1602)*3)/6</f>
        <v>-2.2797316282117727E-2</v>
      </c>
      <c r="J1603" s="318">
        <f>IF(C1603*O1603&lt;&gt;0,C1603,0)</f>
        <v>0</v>
      </c>
      <c r="K1603" s="318" t="str">
        <f>IF(C1603*O1603=0,"",C1603)</f>
        <v/>
      </c>
      <c r="O1603" s="318">
        <f>IF(ISBLANK(L1603),0,1)</f>
        <v>0</v>
      </c>
      <c r="P1603" s="318">
        <f>IF(ISBLANK(M1603),0,1)</f>
        <v>0</v>
      </c>
      <c r="Q1603" s="318">
        <f>O1603+P1603</f>
        <v>0</v>
      </c>
      <c r="R1603" s="318">
        <f>SUM(Q1478:Q1603)</f>
        <v>6</v>
      </c>
      <c r="S1603" s="318">
        <f>R1603/$X$2</f>
        <v>0.2608695652173913</v>
      </c>
      <c r="T1603" s="318">
        <f>IF(S1603&gt;=$X$3,1,0)</f>
        <v>0</v>
      </c>
      <c r="U1603" s="318">
        <f>O1603*T1603+P1603*T1603</f>
        <v>0</v>
      </c>
    </row>
    <row r="1604" spans="1:21" s="318" customFormat="1" x14ac:dyDescent="0.2">
      <c r="A1604" s="322">
        <v>38897</v>
      </c>
      <c r="B1604" s="321">
        <v>374.52999899999998</v>
      </c>
      <c r="C1604" s="320">
        <f>LN(B1604/B1603)</f>
        <v>1.1169411416620589E-2</v>
      </c>
      <c r="D1604" s="320">
        <f>AVERAGE(C1584:C1604)</f>
        <v>-7.5681482403226752E-4</v>
      </c>
      <c r="E1604" s="318">
        <f>_xlfn.STDEV.S(C1584:C1604)</f>
        <v>2.4595723943238643E-2</v>
      </c>
      <c r="F1604" s="318">
        <f>E1604*(21/(21-1.5))</f>
        <v>2.6487702708103154E-2</v>
      </c>
      <c r="G1604" s="318">
        <f>_xlfn.VAR.S(C1584:C1604)</f>
        <v>6.0494963629200273E-4</v>
      </c>
      <c r="H1604" s="318">
        <f>G1604*(21/(21-1))</f>
        <v>6.3519711810660284E-4</v>
      </c>
      <c r="I1604" s="320">
        <f>(SUM(C1541:C1561)*1+SUM(C1562:C1582)*2+SUM(C1583:C1603)*3)/6</f>
        <v>-3.4121114865191461E-2</v>
      </c>
      <c r="J1604" s="318">
        <f>IF(C1604*O1604&lt;&gt;0,C1604,0)</f>
        <v>0</v>
      </c>
      <c r="K1604" s="318" t="str">
        <f>IF(C1604*O1604=0,"",C1604)</f>
        <v/>
      </c>
      <c r="O1604" s="318">
        <f>IF(ISBLANK(L1604),0,1)</f>
        <v>0</v>
      </c>
      <c r="P1604" s="318">
        <f>IF(ISBLANK(M1604),0,1)</f>
        <v>0</v>
      </c>
      <c r="Q1604" s="318">
        <f>O1604+P1604</f>
        <v>0</v>
      </c>
      <c r="R1604" s="318">
        <f>SUM(Q1479:Q1604)</f>
        <v>6</v>
      </c>
      <c r="S1604" s="318">
        <f>R1604/$X$2</f>
        <v>0.2608695652173913</v>
      </c>
      <c r="T1604" s="318">
        <f>IF(S1604&gt;=$X$3,1,0)</f>
        <v>0</v>
      </c>
      <c r="U1604" s="318">
        <f>O1604*T1604+P1604*T1604</f>
        <v>0</v>
      </c>
    </row>
    <row r="1605" spans="1:21" s="318" customFormat="1" x14ac:dyDescent="0.2">
      <c r="A1605" s="322">
        <v>38898</v>
      </c>
      <c r="B1605" s="321">
        <v>375.23998999999998</v>
      </c>
      <c r="C1605" s="320">
        <f>LN(B1605/B1604)</f>
        <v>1.8938907201782853E-3</v>
      </c>
      <c r="D1605" s="320">
        <f>AVERAGE(C1585:C1605)</f>
        <v>-7.7912069953285667E-4</v>
      </c>
      <c r="E1605" s="318">
        <f>_xlfn.STDEV.S(C1585:C1605)</f>
        <v>2.4592966018608053E-2</v>
      </c>
      <c r="F1605" s="318">
        <f>E1605*(21/(21-1.5))</f>
        <v>2.6484732635424058E-2</v>
      </c>
      <c r="G1605" s="318">
        <f>_xlfn.VAR.S(C1585:C1605)</f>
        <v>6.048139775924105E-4</v>
      </c>
      <c r="H1605" s="318">
        <f>G1605*(21/(21-1))</f>
        <v>6.3505467647203108E-4</v>
      </c>
      <c r="I1605" s="320">
        <f>(SUM(C1542:C1562)*1+SUM(C1563:C1583)*2+SUM(C1584:C1604)*3)/6</f>
        <v>-2.6817068034802393E-2</v>
      </c>
      <c r="J1605" s="318">
        <f>IF(C1605*O1605&lt;&gt;0,C1605,0)</f>
        <v>1.8938907201782853E-3</v>
      </c>
      <c r="K1605" s="318">
        <f>IF(C1605*O1605=0,"",C1605)</f>
        <v>1.8938907201782853E-3</v>
      </c>
      <c r="L1605" s="326" t="s">
        <v>138</v>
      </c>
      <c r="M1605" s="326" t="s">
        <v>137</v>
      </c>
      <c r="O1605" s="318">
        <f>IF(ISBLANK(L1605),0,1)</f>
        <v>1</v>
      </c>
      <c r="P1605" s="318">
        <f>IF(ISBLANK(M1605),0,1)</f>
        <v>1</v>
      </c>
      <c r="Q1605" s="318">
        <f>O1605+P1605</f>
        <v>2</v>
      </c>
      <c r="R1605" s="318">
        <f>SUM(Q1480:Q1605)</f>
        <v>8</v>
      </c>
      <c r="S1605" s="318">
        <f>R1605/$X$2</f>
        <v>0.34782608695652173</v>
      </c>
      <c r="T1605" s="318">
        <f>IF(S1605&gt;=$X$3,1,0)</f>
        <v>0</v>
      </c>
      <c r="U1605" s="318">
        <f>O1605*T1605+P1605*T1605</f>
        <v>0</v>
      </c>
    </row>
    <row r="1606" spans="1:21" s="318" customFormat="1" x14ac:dyDescent="0.2">
      <c r="A1606" s="322">
        <v>38901</v>
      </c>
      <c r="B1606" s="321">
        <v>381.57998700000002</v>
      </c>
      <c r="C1606" s="320">
        <f>LN(B1606/B1605)</f>
        <v>1.6754698622153702E-2</v>
      </c>
      <c r="D1606" s="320">
        <f>AVERAGE(C1586:C1606)</f>
        <v>-2.8120454476585348E-4</v>
      </c>
      <c r="E1606" s="318">
        <f>_xlfn.STDEV.S(C1586:C1606)</f>
        <v>2.4847953539218679E-2</v>
      </c>
      <c r="F1606" s="318">
        <f>E1606*(21/(21-1.5))</f>
        <v>2.6759334580697038E-2</v>
      </c>
      <c r="G1606" s="318">
        <f>_xlfn.VAR.S(C1586:C1606)</f>
        <v>6.1742079508717007E-4</v>
      </c>
      <c r="H1606" s="318">
        <f>G1606*(21/(21-1))</f>
        <v>6.4829183484152865E-4</v>
      </c>
      <c r="I1606" s="320">
        <f>(SUM(C1543:C1563)*1+SUM(C1564:C1584)*2+SUM(C1585:C1605)*3)/6</f>
        <v>-2.3390719591672354E-2</v>
      </c>
      <c r="J1606" s="318">
        <f>IF(C1606*O1606&lt;&gt;0,C1606,0)</f>
        <v>1.6754698622153702E-2</v>
      </c>
      <c r="K1606" s="318">
        <f>IF(C1606*O1606=0,"",C1606)</f>
        <v>1.6754698622153702E-2</v>
      </c>
      <c r="L1606" s="326" t="s">
        <v>49</v>
      </c>
      <c r="M1606" s="326"/>
      <c r="O1606" s="318">
        <f>IF(ISBLANK(L1606),0,1)</f>
        <v>1</v>
      </c>
      <c r="P1606" s="318">
        <f>IF(ISBLANK(M1606),0,1)</f>
        <v>0</v>
      </c>
      <c r="Q1606" s="318">
        <f>O1606+P1606</f>
        <v>1</v>
      </c>
      <c r="R1606" s="318">
        <f>SUM(Q1481:Q1606)</f>
        <v>9</v>
      </c>
      <c r="S1606" s="318">
        <f>R1606/$X$2</f>
        <v>0.39130434782608697</v>
      </c>
      <c r="T1606" s="318">
        <f>IF(S1606&gt;=$X$3,1,0)</f>
        <v>0</v>
      </c>
      <c r="U1606" s="318">
        <f>O1606*T1606+P1606*T1606</f>
        <v>0</v>
      </c>
    </row>
    <row r="1607" spans="1:21" s="318" customFormat="1" x14ac:dyDescent="0.2">
      <c r="A1607" s="322">
        <v>38902</v>
      </c>
      <c r="B1607" s="321">
        <v>383.709991</v>
      </c>
      <c r="C1607" s="320">
        <f>LN(B1607/B1606)</f>
        <v>5.5665422554173182E-3</v>
      </c>
      <c r="D1607" s="320">
        <f>AVERAGE(C1587:C1607)</f>
        <v>-8.9256179862235514E-4</v>
      </c>
      <c r="E1607" s="318">
        <f>_xlfn.STDEV.S(C1587:C1607)</f>
        <v>2.4520998375129031E-2</v>
      </c>
      <c r="F1607" s="318">
        <f>E1607*(21/(21-1.5))</f>
        <v>2.6407229019369725E-2</v>
      </c>
      <c r="G1607" s="318">
        <f>_xlfn.VAR.S(C1587:C1607)</f>
        <v>6.012793613130805E-4</v>
      </c>
      <c r="H1607" s="318">
        <f>G1607*(21/(21-1))</f>
        <v>6.313433293787346E-4</v>
      </c>
      <c r="I1607" s="320">
        <f>(SUM(C1544:C1564)*1+SUM(C1565:C1585)*2+SUM(C1586:C1606)*3)/6</f>
        <v>-1.5626564468166994E-2</v>
      </c>
      <c r="J1607" s="318">
        <f>IF(C1607*O1607&lt;&gt;0,C1607,0)</f>
        <v>0</v>
      </c>
      <c r="K1607" s="318" t="str">
        <f>IF(C1607*O1607=0,"",C1607)</f>
        <v/>
      </c>
      <c r="O1607" s="318">
        <f>IF(ISBLANK(L1607),0,1)</f>
        <v>0</v>
      </c>
      <c r="P1607" s="318">
        <f>IF(ISBLANK(M1607),0,1)</f>
        <v>0</v>
      </c>
      <c r="Q1607" s="318">
        <f>O1607+P1607</f>
        <v>0</v>
      </c>
      <c r="R1607" s="318">
        <f>SUM(Q1482:Q1607)</f>
        <v>9</v>
      </c>
      <c r="S1607" s="318">
        <f>R1607/$X$2</f>
        <v>0.39130434782608697</v>
      </c>
      <c r="T1607" s="318">
        <f>IF(S1607&gt;=$X$3,1,0)</f>
        <v>0</v>
      </c>
      <c r="U1607" s="318">
        <f>O1607*T1607+P1607*T1607</f>
        <v>0</v>
      </c>
    </row>
    <row r="1608" spans="1:21" s="318" customFormat="1" x14ac:dyDescent="0.2">
      <c r="A1608" s="322">
        <v>38903</v>
      </c>
      <c r="B1608" s="321">
        <v>376.48001099999999</v>
      </c>
      <c r="C1608" s="320">
        <f>LN(B1608/B1607)</f>
        <v>-1.902208128863846E-2</v>
      </c>
      <c r="D1608" s="320">
        <f>AVERAGE(C1588:C1608)</f>
        <v>-3.9300611165775509E-4</v>
      </c>
      <c r="E1608" s="318">
        <f>_xlfn.STDEV.S(C1588:C1608)</f>
        <v>2.4010321547227761E-2</v>
      </c>
      <c r="F1608" s="318">
        <f>E1608*(21/(21-1.5))</f>
        <v>2.5857269358552971E-2</v>
      </c>
      <c r="G1608" s="318">
        <f>_xlfn.VAR.S(C1588:C1608)</f>
        <v>5.7649554080126976E-4</v>
      </c>
      <c r="H1608" s="318">
        <f>G1608*(21/(21-1))</f>
        <v>6.0532031784133323E-4</v>
      </c>
      <c r="I1608" s="320">
        <f>(SUM(C1545:C1565)*1+SUM(C1566:C1586)*2+SUM(C1587:C1607)*3)/6</f>
        <v>-1.837022383521664E-2</v>
      </c>
      <c r="J1608" s="318">
        <f>IF(C1608*O1608&lt;&gt;0,C1608,0)</f>
        <v>-1.902208128863846E-2</v>
      </c>
      <c r="K1608" s="318">
        <f>IF(C1608*O1608=0,"",C1608)</f>
        <v>-1.902208128863846E-2</v>
      </c>
      <c r="L1608" s="326" t="s">
        <v>136</v>
      </c>
      <c r="M1608" s="326"/>
      <c r="O1608" s="318">
        <f>IF(ISBLANK(L1608),0,1)</f>
        <v>1</v>
      </c>
      <c r="P1608" s="318">
        <f>IF(ISBLANK(M1608),0,1)</f>
        <v>0</v>
      </c>
      <c r="Q1608" s="318">
        <f>O1608+P1608</f>
        <v>1</v>
      </c>
      <c r="R1608" s="318">
        <f>SUM(Q1483:Q1608)</f>
        <v>10</v>
      </c>
      <c r="S1608" s="318">
        <f>R1608/$X$2</f>
        <v>0.43478260869565216</v>
      </c>
      <c r="T1608" s="318">
        <f>IF(S1608&gt;=$X$3,1,0)</f>
        <v>1</v>
      </c>
      <c r="U1608" s="318">
        <f>O1608*T1608+P1608*T1608</f>
        <v>1</v>
      </c>
    </row>
    <row r="1609" spans="1:21" s="318" customFormat="1" x14ac:dyDescent="0.2">
      <c r="A1609" s="322">
        <v>38904</v>
      </c>
      <c r="B1609" s="321">
        <v>382.48001099999999</v>
      </c>
      <c r="C1609" s="320">
        <f>LN(B1609/B1608)</f>
        <v>1.5811438880449717E-2</v>
      </c>
      <c r="D1609" s="320">
        <f>AVERAGE(C1589:C1609)</f>
        <v>6.6447069295621553E-4</v>
      </c>
      <c r="E1609" s="318">
        <f>_xlfn.STDEV.S(C1589:C1609)</f>
        <v>2.4220838787124856E-2</v>
      </c>
      <c r="F1609" s="318">
        <f>E1609*(21/(21-1.5))</f>
        <v>2.6083980232288306E-2</v>
      </c>
      <c r="G1609" s="318">
        <f>_xlfn.VAR.S(C1589:C1609)</f>
        <v>5.8664903155189181E-4</v>
      </c>
      <c r="H1609" s="318">
        <f>G1609*(21/(21-1))</f>
        <v>6.1598148312948643E-4</v>
      </c>
      <c r="I1609" s="320">
        <f>(SUM(C1546:C1566)*1+SUM(C1567:C1587)*2+SUM(C1588:C1608)*3)/6</f>
        <v>-2.6350044135383738E-2</v>
      </c>
      <c r="J1609" s="318">
        <f>IF(C1609*O1609&lt;&gt;0,C1609,0)</f>
        <v>0</v>
      </c>
      <c r="K1609" s="318" t="str">
        <f>IF(C1609*O1609=0,"",C1609)</f>
        <v/>
      </c>
      <c r="O1609" s="318">
        <f>IF(ISBLANK(L1609),0,1)</f>
        <v>0</v>
      </c>
      <c r="P1609" s="318">
        <f>IF(ISBLANK(M1609),0,1)</f>
        <v>0</v>
      </c>
      <c r="Q1609" s="318">
        <f>O1609+P1609</f>
        <v>0</v>
      </c>
      <c r="R1609" s="318">
        <f>SUM(Q1484:Q1609)</f>
        <v>10</v>
      </c>
      <c r="S1609" s="318">
        <f>R1609/$X$2</f>
        <v>0.43478260869565216</v>
      </c>
      <c r="T1609" s="318">
        <f>IF(S1609&gt;=$X$3,1,0)</f>
        <v>1</v>
      </c>
      <c r="U1609" s="318">
        <f>O1609*T1609+P1609*T1609</f>
        <v>0</v>
      </c>
    </row>
    <row r="1610" spans="1:21" s="318" customFormat="1" x14ac:dyDescent="0.2">
      <c r="A1610" s="322">
        <v>38905</v>
      </c>
      <c r="B1610" s="321">
        <v>385.52999899999998</v>
      </c>
      <c r="C1610" s="320">
        <f>LN(B1610/B1609)</f>
        <v>7.9426153158062961E-3</v>
      </c>
      <c r="D1610" s="320">
        <f>AVERAGE(C1590:C1610)</f>
        <v>3.7438770030519494E-3</v>
      </c>
      <c r="E1610" s="318">
        <f>_xlfn.STDEV.S(C1590:C1610)</f>
        <v>2.0363291200369171E-2</v>
      </c>
      <c r="F1610" s="318">
        <f>E1610*(21/(21-1.5))</f>
        <v>2.1929698215782185E-2</v>
      </c>
      <c r="G1610" s="318">
        <f>_xlfn.VAR.S(C1590:C1610)</f>
        <v>4.1466362851103256E-4</v>
      </c>
      <c r="H1610" s="318">
        <f>G1610*(21/(21-1))</f>
        <v>4.3539680993658422E-4</v>
      </c>
      <c r="I1610" s="320">
        <f>(SUM(C1547:C1567)*1+SUM(C1568:C1588)*2+SUM(C1589:C1609)*3)/6</f>
        <v>-2.1184141958137045E-2</v>
      </c>
      <c r="J1610" s="318">
        <f>IF(C1610*O1610&lt;&gt;0,C1610,0)</f>
        <v>0</v>
      </c>
      <c r="K1610" s="318" t="str">
        <f>IF(C1610*O1610=0,"",C1610)</f>
        <v/>
      </c>
      <c r="O1610" s="318">
        <f>IF(ISBLANK(L1610),0,1)</f>
        <v>0</v>
      </c>
      <c r="P1610" s="318">
        <f>IF(ISBLANK(M1610),0,1)</f>
        <v>0</v>
      </c>
      <c r="Q1610" s="318">
        <f>O1610+P1610</f>
        <v>0</v>
      </c>
      <c r="R1610" s="318">
        <f>SUM(Q1485:Q1610)</f>
        <v>10</v>
      </c>
      <c r="S1610" s="318">
        <f>R1610/$X$2</f>
        <v>0.43478260869565216</v>
      </c>
      <c r="T1610" s="318">
        <f>IF(S1610&gt;=$X$3,1,0)</f>
        <v>1</v>
      </c>
      <c r="U1610" s="318">
        <f>O1610*T1610+P1610*T1610</f>
        <v>0</v>
      </c>
    </row>
    <row r="1611" spans="1:21" s="318" customFormat="1" x14ac:dyDescent="0.2">
      <c r="A1611" s="322">
        <v>38908</v>
      </c>
      <c r="B1611" s="321">
        <v>382.44000199999999</v>
      </c>
      <c r="C1611" s="320">
        <f>LN(B1611/B1610)</f>
        <v>-8.0472249465037733E-3</v>
      </c>
      <c r="D1611" s="320">
        <f>AVERAGE(C1591:C1611)</f>
        <v>2.3715545906101815E-3</v>
      </c>
      <c r="E1611" s="318">
        <f>_xlfn.STDEV.S(C1591:C1611)</f>
        <v>2.0128105361374483E-2</v>
      </c>
      <c r="F1611" s="318">
        <f>E1611*(21/(21-1.5))</f>
        <v>2.1676421158403288E-2</v>
      </c>
      <c r="G1611" s="318">
        <f>_xlfn.VAR.S(C1591:C1611)</f>
        <v>4.0514062543859215E-4</v>
      </c>
      <c r="H1611" s="318">
        <f>G1611*(21/(21-1))</f>
        <v>4.2539765671052178E-4</v>
      </c>
      <c r="I1611" s="320">
        <f>(SUM(C1548:C1568)*1+SUM(C1569:C1589)*2+SUM(C1590:C1610)*3)/6</f>
        <v>-7.2111528434694967E-3</v>
      </c>
      <c r="J1611" s="318">
        <f>IF(C1611*O1611&lt;&gt;0,C1611,0)</f>
        <v>0</v>
      </c>
      <c r="K1611" s="318" t="str">
        <f>IF(C1611*O1611=0,"",C1611)</f>
        <v/>
      </c>
      <c r="O1611" s="318">
        <f>IF(ISBLANK(L1611),0,1)</f>
        <v>0</v>
      </c>
      <c r="P1611" s="318">
        <f>IF(ISBLANK(M1611),0,1)</f>
        <v>0</v>
      </c>
      <c r="Q1611" s="318">
        <f>O1611+P1611</f>
        <v>0</v>
      </c>
      <c r="R1611" s="318">
        <f>SUM(Q1486:Q1611)</f>
        <v>10</v>
      </c>
      <c r="S1611" s="318">
        <f>R1611/$X$2</f>
        <v>0.43478260869565216</v>
      </c>
      <c r="T1611" s="318">
        <f>IF(S1611&gt;=$X$3,1,0)</f>
        <v>1</v>
      </c>
      <c r="U1611" s="318">
        <f>O1611*T1611+P1611*T1611</f>
        <v>0</v>
      </c>
    </row>
    <row r="1612" spans="1:21" s="318" customFormat="1" x14ac:dyDescent="0.2">
      <c r="A1612" s="322">
        <v>38909</v>
      </c>
      <c r="B1612" s="321">
        <v>381.790009</v>
      </c>
      <c r="C1612" s="320">
        <f>LN(B1612/B1611)</f>
        <v>-1.7010406484328975E-3</v>
      </c>
      <c r="D1612" s="320">
        <f>AVERAGE(C1592:C1612)</f>
        <v>3.5933722036599288E-3</v>
      </c>
      <c r="E1612" s="318">
        <f>_xlfn.STDEV.S(C1592:C1612)</f>
        <v>1.8979107648507337E-2</v>
      </c>
      <c r="F1612" s="318">
        <f>E1612*(21/(21-1.5))</f>
        <v>2.0439039006084823E-2</v>
      </c>
      <c r="G1612" s="318">
        <f>_xlfn.VAR.S(C1592:C1612)</f>
        <v>3.6020652713362967E-4</v>
      </c>
      <c r="H1612" s="318">
        <f>G1612*(21/(21-1))</f>
        <v>3.7821685349031115E-4</v>
      </c>
      <c r="I1612" s="320">
        <f>(SUM(C1549:C1569)*1+SUM(C1570:C1590)*2+SUM(C1591:C1611)*3)/6</f>
        <v>-1.4762773089680889E-2</v>
      </c>
      <c r="J1612" s="318">
        <f>IF(C1612*O1612&lt;&gt;0,C1612,0)</f>
        <v>0</v>
      </c>
      <c r="K1612" s="318" t="str">
        <f>IF(C1612*O1612=0,"",C1612)</f>
        <v/>
      </c>
      <c r="O1612" s="318">
        <f>IF(ISBLANK(L1612),0,1)</f>
        <v>0</v>
      </c>
      <c r="P1612" s="318">
        <f>IF(ISBLANK(M1612),0,1)</f>
        <v>0</v>
      </c>
      <c r="Q1612" s="318">
        <f>O1612+P1612</f>
        <v>0</v>
      </c>
      <c r="R1612" s="318">
        <f>SUM(Q1487:Q1612)</f>
        <v>10</v>
      </c>
      <c r="S1612" s="318">
        <f>R1612/$X$2</f>
        <v>0.43478260869565216</v>
      </c>
      <c r="T1612" s="318">
        <f>IF(S1612&gt;=$X$3,1,0)</f>
        <v>1</v>
      </c>
      <c r="U1612" s="318">
        <f>O1612*T1612+P1612*T1612</f>
        <v>0</v>
      </c>
    </row>
    <row r="1613" spans="1:21" s="318" customFormat="1" x14ac:dyDescent="0.2">
      <c r="A1613" s="322">
        <v>38910</v>
      </c>
      <c r="B1613" s="321">
        <v>388.35998499999999</v>
      </c>
      <c r="C1613" s="320">
        <f>LN(B1613/B1612)</f>
        <v>1.7061963079595462E-2</v>
      </c>
      <c r="D1613" s="320">
        <f>AVERAGE(C1593:C1613)</f>
        <v>6.2236000488256043E-3</v>
      </c>
      <c r="E1613" s="318">
        <f>_xlfn.STDEV.S(C1593:C1613)</f>
        <v>1.6576849012085865E-2</v>
      </c>
      <c r="F1613" s="318">
        <f>E1613*(21/(21-1.5))</f>
        <v>1.7851991243784778E-2</v>
      </c>
      <c r="G1613" s="318">
        <f>_xlfn.VAR.S(C1593:C1613)</f>
        <v>2.7479192316949211E-4</v>
      </c>
      <c r="H1613" s="318">
        <f>G1613*(21/(21-1))</f>
        <v>2.8853151932796672E-4</v>
      </c>
      <c r="I1613" s="320">
        <f>(SUM(C1550:C1570)*1+SUM(C1571:C1591)*2+SUM(C1592:C1612)*3)/6</f>
        <v>-1.0114620067358174E-2</v>
      </c>
      <c r="J1613" s="318">
        <f>IF(C1613*O1613&lt;&gt;0,C1613,0)</f>
        <v>0</v>
      </c>
      <c r="K1613" s="318" t="str">
        <f>IF(C1613*O1613=0,"",C1613)</f>
        <v/>
      </c>
      <c r="O1613" s="318">
        <f>IF(ISBLANK(L1613),0,1)</f>
        <v>0</v>
      </c>
      <c r="P1613" s="318">
        <f>IF(ISBLANK(M1613),0,1)</f>
        <v>0</v>
      </c>
      <c r="Q1613" s="318">
        <f>O1613+P1613</f>
        <v>0</v>
      </c>
      <c r="R1613" s="318">
        <f>SUM(Q1488:Q1613)</f>
        <v>10</v>
      </c>
      <c r="S1613" s="318">
        <f>R1613/$X$2</f>
        <v>0.43478260869565216</v>
      </c>
      <c r="T1613" s="318">
        <f>IF(S1613&gt;=$X$3,1,0)</f>
        <v>1</v>
      </c>
      <c r="U1613" s="318">
        <f>O1613*T1613+P1613*T1613</f>
        <v>0</v>
      </c>
    </row>
    <row r="1614" spans="1:21" s="318" customFormat="1" x14ac:dyDescent="0.2">
      <c r="A1614" s="322">
        <v>38911</v>
      </c>
      <c r="B1614" s="321">
        <v>383.11999500000002</v>
      </c>
      <c r="C1614" s="320">
        <f>LN(B1614/B1613)</f>
        <v>-1.3584462894373614E-2</v>
      </c>
      <c r="D1614" s="320">
        <f>AVERAGE(C1594:C1614)</f>
        <v>5.3898430897993737E-3</v>
      </c>
      <c r="E1614" s="318">
        <f>_xlfn.STDEV.S(C1594:C1614)</f>
        <v>1.7129380445537672E-2</v>
      </c>
      <c r="F1614" s="318">
        <f>E1614*(21/(21-1.5))</f>
        <v>1.8447025095194417E-2</v>
      </c>
      <c r="G1614" s="318">
        <f>_xlfn.VAR.S(C1594:C1614)</f>
        <v>2.9341567444796839E-4</v>
      </c>
      <c r="H1614" s="318">
        <f>G1614*(21/(21-1))</f>
        <v>3.0808645817036683E-4</v>
      </c>
      <c r="I1614" s="320">
        <f>(SUM(C1551:C1571)*1+SUM(C1572:C1592)*2+SUM(C1593:C1613)*3)/6</f>
        <v>2.4662894445980446E-3</v>
      </c>
      <c r="J1614" s="318">
        <f>IF(C1614*O1614&lt;&gt;0,C1614,0)</f>
        <v>0</v>
      </c>
      <c r="K1614" s="318" t="str">
        <f>IF(C1614*O1614=0,"",C1614)</f>
        <v/>
      </c>
      <c r="O1614" s="318">
        <f>IF(ISBLANK(L1614),0,1)</f>
        <v>0</v>
      </c>
      <c r="P1614" s="318">
        <f>IF(ISBLANK(M1614),0,1)</f>
        <v>0</v>
      </c>
      <c r="Q1614" s="318">
        <f>O1614+P1614</f>
        <v>0</v>
      </c>
      <c r="R1614" s="318">
        <f>SUM(Q1489:Q1614)</f>
        <v>10</v>
      </c>
      <c r="S1614" s="318">
        <f>R1614/$X$2</f>
        <v>0.43478260869565216</v>
      </c>
      <c r="T1614" s="318">
        <f>IF(S1614&gt;=$X$3,1,0)</f>
        <v>1</v>
      </c>
      <c r="U1614" s="318">
        <f>O1614*T1614+P1614*T1614</f>
        <v>0</v>
      </c>
    </row>
    <row r="1615" spans="1:21" s="318" customFormat="1" x14ac:dyDescent="0.2">
      <c r="A1615" s="322">
        <v>38912</v>
      </c>
      <c r="B1615" s="321">
        <v>378.38000499999998</v>
      </c>
      <c r="C1615" s="320">
        <f>LN(B1615/B1614)</f>
        <v>-1.2449248111110322E-2</v>
      </c>
      <c r="D1615" s="320">
        <f>AVERAGE(C1595:C1615)</f>
        <v>2.2114053874457292E-3</v>
      </c>
      <c r="E1615" s="318">
        <f>_xlfn.STDEV.S(C1595:C1615)</f>
        <v>1.3383558147569171E-2</v>
      </c>
      <c r="F1615" s="318">
        <f>E1615*(21/(21-1.5))</f>
        <v>1.4413062620459107E-2</v>
      </c>
      <c r="G1615" s="318">
        <f>_xlfn.VAR.S(C1595:C1615)</f>
        <v>1.7911962868936515E-4</v>
      </c>
      <c r="H1615" s="318">
        <f>G1615*(21/(21-1))</f>
        <v>1.880756101238334E-4</v>
      </c>
      <c r="I1615" s="320">
        <f>(SUM(C1552:C1572)*1+SUM(C1573:C1593)*2+SUM(C1594:C1614)*3)/6</f>
        <v>-7.607225831492842E-3</v>
      </c>
      <c r="J1615" s="318">
        <f>IF(C1615*O1615&lt;&gt;0,C1615,0)</f>
        <v>0</v>
      </c>
      <c r="K1615" s="318" t="str">
        <f>IF(C1615*O1615=0,"",C1615)</f>
        <v/>
      </c>
      <c r="O1615" s="318">
        <f>IF(ISBLANK(L1615),0,1)</f>
        <v>0</v>
      </c>
      <c r="P1615" s="318">
        <f>IF(ISBLANK(M1615),0,1)</f>
        <v>0</v>
      </c>
      <c r="Q1615" s="318">
        <f>O1615+P1615</f>
        <v>0</v>
      </c>
      <c r="R1615" s="318">
        <f>SUM(Q1490:Q1615)</f>
        <v>10</v>
      </c>
      <c r="S1615" s="318">
        <f>R1615/$X$2</f>
        <v>0.43478260869565216</v>
      </c>
      <c r="T1615" s="318">
        <f>IF(S1615&gt;=$X$3,1,0)</f>
        <v>1</v>
      </c>
      <c r="U1615" s="318">
        <f>O1615*T1615+P1615*T1615</f>
        <v>0</v>
      </c>
    </row>
    <row r="1616" spans="1:21" s="318" customFormat="1" x14ac:dyDescent="0.2">
      <c r="A1616" s="322">
        <v>38915</v>
      </c>
      <c r="B1616" s="321">
        <v>370.959991</v>
      </c>
      <c r="C1616" s="320">
        <f>LN(B1616/B1615)</f>
        <v>-1.9804779050672988E-2</v>
      </c>
      <c r="D1616" s="320">
        <f>AVERAGE(C1596:C1616)</f>
        <v>1.9508026393452501E-3</v>
      </c>
      <c r="E1616" s="318">
        <f>_xlfn.STDEV.S(C1596:C1616)</f>
        <v>1.3769514306542479E-2</v>
      </c>
      <c r="F1616" s="318">
        <f>E1616*(21/(21-1.5))</f>
        <v>1.4828707714738053E-2</v>
      </c>
      <c r="G1616" s="318">
        <f>_xlfn.VAR.S(C1596:C1616)</f>
        <v>1.8959952423807798E-4</v>
      </c>
      <c r="H1616" s="318">
        <f>G1616*(21/(21-1))</f>
        <v>1.9907950044998189E-4</v>
      </c>
      <c r="I1616" s="320">
        <f>(SUM(C1553:C1573)*1+SUM(C1574:C1594)*2+SUM(C1595:C1615)*3)/6</f>
        <v>-1.7432583720308186E-2</v>
      </c>
      <c r="J1616" s="318">
        <f>IF(C1616*O1616&lt;&gt;0,C1616,0)</f>
        <v>0</v>
      </c>
      <c r="K1616" s="318" t="str">
        <f>IF(C1616*O1616=0,"",C1616)</f>
        <v/>
      </c>
      <c r="O1616" s="318">
        <f>IF(ISBLANK(L1616),0,1)</f>
        <v>0</v>
      </c>
      <c r="P1616" s="318">
        <f>IF(ISBLANK(M1616),0,1)</f>
        <v>0</v>
      </c>
      <c r="Q1616" s="318">
        <f>O1616+P1616</f>
        <v>0</v>
      </c>
      <c r="R1616" s="318">
        <f>SUM(Q1491:Q1616)</f>
        <v>10</v>
      </c>
      <c r="S1616" s="318">
        <f>R1616/$X$2</f>
        <v>0.43478260869565216</v>
      </c>
      <c r="T1616" s="318">
        <f>IF(S1616&gt;=$X$3,1,0)</f>
        <v>1</v>
      </c>
      <c r="U1616" s="318">
        <f>O1616*T1616+P1616*T1616</f>
        <v>0</v>
      </c>
    </row>
    <row r="1617" spans="1:21" s="318" customFormat="1" x14ac:dyDescent="0.2">
      <c r="A1617" s="322">
        <v>38916</v>
      </c>
      <c r="B1617" s="321">
        <v>365.14001500000001</v>
      </c>
      <c r="C1617" s="320">
        <f>LN(B1617/B1616)</f>
        <v>-1.5813333056332198E-2</v>
      </c>
      <c r="D1617" s="320">
        <f>AVERAGE(C1597:C1617)</f>
        <v>1.0575731911191333E-3</v>
      </c>
      <c r="E1617" s="318">
        <f>_xlfn.STDEV.S(C1597:C1617)</f>
        <v>1.4300021959149313E-2</v>
      </c>
      <c r="F1617" s="318">
        <f>E1617*(21/(21-1.5))</f>
        <v>1.5400023648314644E-2</v>
      </c>
      <c r="G1617" s="318">
        <f>_xlfn.VAR.S(C1597:C1617)</f>
        <v>2.0449062803215256E-4</v>
      </c>
      <c r="H1617" s="318">
        <f>G1617*(21/(21-1))</f>
        <v>2.147151594337602E-4</v>
      </c>
      <c r="I1617" s="320">
        <f>(SUM(C1554:C1574)*1+SUM(C1575:C1595)*2+SUM(C1596:C1616)*3)/6</f>
        <v>-1.8262177380821698E-2</v>
      </c>
      <c r="J1617" s="318">
        <f>IF(C1617*O1617&lt;&gt;0,C1617,0)</f>
        <v>0</v>
      </c>
      <c r="K1617" s="318" t="str">
        <f>IF(C1617*O1617=0,"",C1617)</f>
        <v/>
      </c>
      <c r="O1617" s="318">
        <f>IF(ISBLANK(L1617),0,1)</f>
        <v>0</v>
      </c>
      <c r="P1617" s="318">
        <f>IF(ISBLANK(M1617),0,1)</f>
        <v>0</v>
      </c>
      <c r="Q1617" s="318">
        <f>O1617+P1617</f>
        <v>0</v>
      </c>
      <c r="R1617" s="318">
        <f>SUM(Q1492:Q1617)</f>
        <v>10</v>
      </c>
      <c r="S1617" s="318">
        <f>R1617/$X$2</f>
        <v>0.43478260869565216</v>
      </c>
      <c r="T1617" s="318">
        <f>IF(S1617&gt;=$X$3,1,0)</f>
        <v>1</v>
      </c>
      <c r="U1617" s="318">
        <f>O1617*T1617+P1617*T1617</f>
        <v>0</v>
      </c>
    </row>
    <row r="1618" spans="1:21" s="318" customFormat="1" x14ac:dyDescent="0.2">
      <c r="A1618" s="322">
        <v>38917</v>
      </c>
      <c r="B1618" s="321">
        <v>367.25</v>
      </c>
      <c r="C1618" s="320">
        <f>LN(B1618/B1617)</f>
        <v>5.7619322884896254E-3</v>
      </c>
      <c r="D1618" s="320">
        <f>AVERAGE(C1598:C1618)</f>
        <v>1.8211521961417228E-3</v>
      </c>
      <c r="E1618" s="318">
        <f>_xlfn.STDEV.S(C1598:C1618)</f>
        <v>1.4091331405337963E-2</v>
      </c>
      <c r="F1618" s="318">
        <f>E1618*(21/(21-1.5))</f>
        <v>1.5175279974979344E-2</v>
      </c>
      <c r="G1618" s="318">
        <f>_xlfn.VAR.S(C1598:C1618)</f>
        <v>1.9856562077506397E-4</v>
      </c>
      <c r="H1618" s="318">
        <f>G1618*(21/(21-1))</f>
        <v>2.0849390181381717E-4</v>
      </c>
      <c r="I1618" s="320">
        <f>(SUM(C1555:C1575)*1+SUM(C1576:C1596)*2+SUM(C1597:C1617)*3)/6</f>
        <v>-2.6100406625339967E-2</v>
      </c>
      <c r="J1618" s="318">
        <f>IF(C1618*O1618&lt;&gt;0,C1618,0)</f>
        <v>0</v>
      </c>
      <c r="K1618" s="318" t="str">
        <f>IF(C1618*O1618=0,"",C1618)</f>
        <v/>
      </c>
      <c r="O1618" s="318">
        <f>IF(ISBLANK(L1618),0,1)</f>
        <v>0</v>
      </c>
      <c r="P1618" s="318">
        <f>IF(ISBLANK(M1618),0,1)</f>
        <v>0</v>
      </c>
      <c r="Q1618" s="318">
        <f>O1618+P1618</f>
        <v>0</v>
      </c>
      <c r="R1618" s="318">
        <f>SUM(Q1493:Q1618)</f>
        <v>10</v>
      </c>
      <c r="S1618" s="318">
        <f>R1618/$X$2</f>
        <v>0.43478260869565216</v>
      </c>
      <c r="T1618" s="318">
        <f>IF(S1618&gt;=$X$3,1,0)</f>
        <v>1</v>
      </c>
      <c r="U1618" s="318">
        <f>O1618*T1618+P1618*T1618</f>
        <v>0</v>
      </c>
    </row>
    <row r="1619" spans="1:21" s="318" customFormat="1" x14ac:dyDescent="0.2">
      <c r="A1619" s="322">
        <v>38918</v>
      </c>
      <c r="B1619" s="321">
        <v>370.66000400000001</v>
      </c>
      <c r="C1619" s="320">
        <f>LN(B1619/B1618)</f>
        <v>9.2423961067384184E-3</v>
      </c>
      <c r="D1619" s="320">
        <f>AVERAGE(C1599:C1619)</f>
        <v>2.2006797873974186E-3</v>
      </c>
      <c r="E1619" s="318">
        <f>_xlfn.STDEV.S(C1599:C1619)</f>
        <v>1.4182843846045897E-2</v>
      </c>
      <c r="F1619" s="318">
        <f>E1619*(21/(21-1.5))</f>
        <v>1.5273831834203272E-2</v>
      </c>
      <c r="G1619" s="318">
        <f>_xlfn.VAR.S(C1599:C1619)</f>
        <v>2.01153059561322E-4</v>
      </c>
      <c r="H1619" s="318">
        <f>G1619*(21/(21-1))</f>
        <v>2.1121071253938809E-4</v>
      </c>
      <c r="I1619" s="320">
        <f>(SUM(C1556:C1576)*1+SUM(C1577:C1597)*2+SUM(C1598:C1618)*3)/6</f>
        <v>-9.6938842726381255E-3</v>
      </c>
      <c r="J1619" s="318">
        <f>IF(C1619*O1619&lt;&gt;0,C1619,0)</f>
        <v>0</v>
      </c>
      <c r="K1619" s="318" t="str">
        <f>IF(C1619*O1619=0,"",C1619)</f>
        <v/>
      </c>
      <c r="O1619" s="318">
        <f>IF(ISBLANK(L1619),0,1)</f>
        <v>0</v>
      </c>
      <c r="P1619" s="318">
        <f>IF(ISBLANK(M1619),0,1)</f>
        <v>0</v>
      </c>
      <c r="Q1619" s="318">
        <f>O1619+P1619</f>
        <v>0</v>
      </c>
      <c r="R1619" s="318">
        <f>SUM(Q1494:Q1619)</f>
        <v>10</v>
      </c>
      <c r="S1619" s="318">
        <f>R1619/$X$2</f>
        <v>0.43478260869565216</v>
      </c>
      <c r="T1619" s="318">
        <f>IF(S1619&gt;=$X$3,1,0)</f>
        <v>1</v>
      </c>
      <c r="U1619" s="318">
        <f>O1619*T1619+P1619*T1619</f>
        <v>0</v>
      </c>
    </row>
    <row r="1620" spans="1:21" s="318" customFormat="1" x14ac:dyDescent="0.2">
      <c r="A1620" s="322">
        <v>38919</v>
      </c>
      <c r="B1620" s="321">
        <v>363.48998999999998</v>
      </c>
      <c r="C1620" s="320">
        <f>LN(B1620/B1619)</f>
        <v>-1.9533452393009066E-2</v>
      </c>
      <c r="D1620" s="320">
        <f>AVERAGE(C1600:C1620)</f>
        <v>5.82589700929598E-4</v>
      </c>
      <c r="E1620" s="318">
        <f>_xlfn.STDEV.S(C1600:C1620)</f>
        <v>1.4646659239783932E-2</v>
      </c>
      <c r="F1620" s="318">
        <f>E1620*(21/(21-1.5))</f>
        <v>1.5773325335151925E-2</v>
      </c>
      <c r="G1620" s="318">
        <f>_xlfn.VAR.S(C1600:C1620)</f>
        <v>2.1452462688634804E-4</v>
      </c>
      <c r="H1620" s="318">
        <f>G1620*(21/(21-1))</f>
        <v>2.2525085823066546E-4</v>
      </c>
      <c r="I1620" s="320">
        <f>(SUM(C1557:C1577)*1+SUM(C1578:C1598)*2+SUM(C1599:C1619)*3)/6</f>
        <v>-7.3431371703032294E-3</v>
      </c>
      <c r="J1620" s="318">
        <f>IF(C1620*O1620&lt;&gt;0,C1620,0)</f>
        <v>0</v>
      </c>
      <c r="K1620" s="318" t="str">
        <f>IF(C1620*O1620=0,"",C1620)</f>
        <v/>
      </c>
      <c r="O1620" s="318">
        <f>IF(ISBLANK(L1620),0,1)</f>
        <v>0</v>
      </c>
      <c r="P1620" s="318">
        <f>IF(ISBLANK(M1620),0,1)</f>
        <v>0</v>
      </c>
      <c r="Q1620" s="318">
        <f>O1620+P1620</f>
        <v>0</v>
      </c>
      <c r="R1620" s="318">
        <f>SUM(Q1495:Q1620)</f>
        <v>10</v>
      </c>
      <c r="S1620" s="318">
        <f>R1620/$X$2</f>
        <v>0.43478260869565216</v>
      </c>
      <c r="T1620" s="318">
        <f>IF(S1620&gt;=$X$3,1,0)</f>
        <v>1</v>
      </c>
      <c r="U1620" s="318">
        <f>O1620*T1620+P1620*T1620</f>
        <v>0</v>
      </c>
    </row>
    <row r="1621" spans="1:21" s="318" customFormat="1" x14ac:dyDescent="0.2">
      <c r="A1621" s="322">
        <v>38922</v>
      </c>
      <c r="B1621" s="321">
        <v>364.67999300000002</v>
      </c>
      <c r="C1621" s="320">
        <f>LN(B1621/B1620)</f>
        <v>3.2684787540753035E-3</v>
      </c>
      <c r="D1621" s="320">
        <f>AVERAGE(C1601:C1621)</f>
        <v>-4.6777515154896438E-4</v>
      </c>
      <c r="E1621" s="318">
        <f>_xlfn.STDEV.S(C1601:C1621)</f>
        <v>1.3531989194258626E-2</v>
      </c>
      <c r="F1621" s="318">
        <f>E1621*(21/(21-1.5))</f>
        <v>1.4572911439970828E-2</v>
      </c>
      <c r="G1621" s="318">
        <f>_xlfn.VAR.S(C1601:C1621)</f>
        <v>1.8311473155353222E-4</v>
      </c>
      <c r="H1621" s="318">
        <f>G1621*(21/(21-1))</f>
        <v>1.9227046813120885E-4</v>
      </c>
      <c r="I1621" s="320">
        <f>(SUM(C1558:C1578)*1+SUM(C1579:C1599)*2+SUM(C1600:C1620)*3)/6</f>
        <v>-1.203284526643273E-2</v>
      </c>
      <c r="J1621" s="318">
        <f>IF(C1621*O1621&lt;&gt;0,C1621,0)</f>
        <v>0</v>
      </c>
      <c r="K1621" s="318" t="str">
        <f>IF(C1621*O1621=0,"",C1621)</f>
        <v/>
      </c>
      <c r="O1621" s="318">
        <f>IF(ISBLANK(L1621),0,1)</f>
        <v>0</v>
      </c>
      <c r="P1621" s="318">
        <f>IF(ISBLANK(M1621),0,1)</f>
        <v>0</v>
      </c>
      <c r="Q1621" s="318">
        <f>O1621+P1621</f>
        <v>0</v>
      </c>
      <c r="R1621" s="318">
        <f>SUM(Q1496:Q1621)</f>
        <v>10</v>
      </c>
      <c r="S1621" s="318">
        <f>R1621/$X$2</f>
        <v>0.43478260869565216</v>
      </c>
      <c r="T1621" s="318">
        <f>IF(S1621&gt;=$X$3,1,0)</f>
        <v>1</v>
      </c>
      <c r="U1621" s="318">
        <f>O1621*T1621+P1621*T1621</f>
        <v>0</v>
      </c>
    </row>
    <row r="1622" spans="1:21" s="318" customFormat="1" x14ac:dyDescent="0.2">
      <c r="A1622" s="322">
        <v>38923</v>
      </c>
      <c r="B1622" s="321">
        <v>375.95001200000002</v>
      </c>
      <c r="C1622" s="320">
        <f>LN(B1622/B1621)</f>
        <v>3.0435950221382246E-2</v>
      </c>
      <c r="D1622" s="320">
        <f>AVERAGE(C1602:C1622)</f>
        <v>1.1188124536175943E-3</v>
      </c>
      <c r="E1622" s="318">
        <f>_xlfn.STDEV.S(C1602:C1622)</f>
        <v>1.5097420385285101E-2</v>
      </c>
      <c r="F1622" s="318">
        <f>E1622*(21/(21-1.5))</f>
        <v>1.6258760414922416E-2</v>
      </c>
      <c r="G1622" s="318">
        <f>_xlfn.VAR.S(C1602:C1622)</f>
        <v>2.2793210229002213E-4</v>
      </c>
      <c r="H1622" s="318">
        <f>G1622*(21/(21-1))</f>
        <v>2.3932870740452325E-4</v>
      </c>
      <c r="I1622" s="320">
        <f>(SUM(C1559:C1579)*1+SUM(C1580:C1600)*2+SUM(C1601:C1621)*3)/6</f>
        <v>-2.9243973440466448E-2</v>
      </c>
      <c r="J1622" s="318">
        <f>IF(C1622*O1622&lt;&gt;0,C1622,0)</f>
        <v>0</v>
      </c>
      <c r="K1622" s="318" t="str">
        <f>IF(C1622*O1622=0,"",C1622)</f>
        <v/>
      </c>
      <c r="O1622" s="318">
        <f>IF(ISBLANK(L1622),0,1)</f>
        <v>0</v>
      </c>
      <c r="P1622" s="318">
        <f>IF(ISBLANK(M1622),0,1)</f>
        <v>0</v>
      </c>
      <c r="Q1622" s="318">
        <f>O1622+P1622</f>
        <v>0</v>
      </c>
      <c r="R1622" s="318">
        <f>SUM(Q1497:Q1622)</f>
        <v>10</v>
      </c>
      <c r="S1622" s="318">
        <f>R1622/$X$2</f>
        <v>0.43478260869565216</v>
      </c>
      <c r="T1622" s="318">
        <f>IF(S1622&gt;=$X$3,1,0)</f>
        <v>1</v>
      </c>
      <c r="U1622" s="318">
        <f>O1622*T1622+P1622*T1622</f>
        <v>0</v>
      </c>
    </row>
    <row r="1623" spans="1:21" s="318" customFormat="1" x14ac:dyDescent="0.2">
      <c r="A1623" s="322">
        <v>38924</v>
      </c>
      <c r="B1623" s="321">
        <v>376.54998799999998</v>
      </c>
      <c r="C1623" s="320">
        <f>LN(B1623/B1622)</f>
        <v>1.594620935908854E-3</v>
      </c>
      <c r="D1623" s="320">
        <f>AVERAGE(C1603:C1623)</f>
        <v>1.2916427874970984E-4</v>
      </c>
      <c r="E1623" s="318">
        <f>_xlfn.STDEV.S(C1603:C1623)</f>
        <v>1.4294020670084203E-2</v>
      </c>
      <c r="F1623" s="318">
        <f>E1623*(21/(21-1.5))</f>
        <v>1.5393560721629141E-2</v>
      </c>
      <c r="G1623" s="318">
        <f>_xlfn.VAR.S(C1603:C1623)</f>
        <v>2.0431902691679443E-4</v>
      </c>
      <c r="H1623" s="318">
        <f>G1623*(21/(21-1))</f>
        <v>2.1453497826263415E-4</v>
      </c>
      <c r="I1623" s="320">
        <f>(SUM(C1560:C1580)*1+SUM(C1581:C1601)*2+SUM(C1602:C1622)*3)/6</f>
        <v>-1.0056434375603024E-2</v>
      </c>
      <c r="J1623" s="318">
        <f>IF(C1623*O1623&lt;&gt;0,C1623,0)</f>
        <v>0</v>
      </c>
      <c r="K1623" s="318" t="str">
        <f>IF(C1623*O1623=0,"",C1623)</f>
        <v/>
      </c>
      <c r="O1623" s="318">
        <f>IF(ISBLANK(L1623),0,1)</f>
        <v>0</v>
      </c>
      <c r="P1623" s="318">
        <f>IF(ISBLANK(M1623),0,1)</f>
        <v>0</v>
      </c>
      <c r="Q1623" s="318">
        <f>O1623+P1623</f>
        <v>0</v>
      </c>
      <c r="R1623" s="318">
        <f>SUM(Q1498:Q1623)</f>
        <v>10</v>
      </c>
      <c r="S1623" s="318">
        <f>R1623/$X$2</f>
        <v>0.43478260869565216</v>
      </c>
      <c r="T1623" s="318">
        <f>IF(S1623&gt;=$X$3,1,0)</f>
        <v>1</v>
      </c>
      <c r="U1623" s="318">
        <f>O1623*T1623+P1623*T1623</f>
        <v>0</v>
      </c>
    </row>
    <row r="1624" spans="1:21" s="318" customFormat="1" x14ac:dyDescent="0.2">
      <c r="A1624" s="322">
        <v>38925</v>
      </c>
      <c r="B1624" s="321">
        <v>382.459991</v>
      </c>
      <c r="C1624" s="320">
        <f>LN(B1624/B1623)</f>
        <v>1.5573240423872986E-2</v>
      </c>
      <c r="D1624" s="320">
        <f>AVERAGE(C1604:C1624)</f>
        <v>1.529597934838833E-3</v>
      </c>
      <c r="E1624" s="318">
        <f>_xlfn.STDEV.S(C1604:C1624)</f>
        <v>1.4298063580099588E-2</v>
      </c>
      <c r="F1624" s="318">
        <f>E1624*(21/(21-1.5))</f>
        <v>1.5397914624722632E-2</v>
      </c>
      <c r="G1624" s="318">
        <f>_xlfn.VAR.S(C1604:C1624)</f>
        <v>2.0443462214057026E-4</v>
      </c>
      <c r="H1624" s="318">
        <f>G1624*(21/(21-1))</f>
        <v>2.1465635324759879E-4</v>
      </c>
      <c r="I1624" s="320">
        <f>(SUM(C1561:C1581)*1+SUM(C1582:C1602)*2+SUM(C1603:C1623)*3)/6</f>
        <v>-2.1410023941377435E-2</v>
      </c>
      <c r="J1624" s="318">
        <f>IF(C1624*O1624&lt;&gt;0,C1624,0)</f>
        <v>0</v>
      </c>
      <c r="K1624" s="318" t="str">
        <f>IF(C1624*O1624=0,"",C1624)</f>
        <v/>
      </c>
      <c r="O1624" s="318">
        <f>IF(ISBLANK(L1624),0,1)</f>
        <v>0</v>
      </c>
      <c r="P1624" s="318">
        <f>IF(ISBLANK(M1624),0,1)</f>
        <v>0</v>
      </c>
      <c r="Q1624" s="318">
        <f>O1624+P1624</f>
        <v>0</v>
      </c>
      <c r="R1624" s="318">
        <f>SUM(Q1499:Q1624)</f>
        <v>10</v>
      </c>
      <c r="S1624" s="318">
        <f>R1624/$X$2</f>
        <v>0.43478260869565216</v>
      </c>
      <c r="T1624" s="318">
        <f>IF(S1624&gt;=$X$3,1,0)</f>
        <v>1</v>
      </c>
      <c r="U1624" s="318">
        <f>O1624*T1624+P1624*T1624</f>
        <v>0</v>
      </c>
    </row>
    <row r="1625" spans="1:21" s="318" customFormat="1" x14ac:dyDescent="0.2">
      <c r="A1625" s="322">
        <v>38926</v>
      </c>
      <c r="B1625" s="321">
        <v>379.11999500000002</v>
      </c>
      <c r="C1625" s="320">
        <f>LN(B1625/B1624)</f>
        <v>-8.771284632058866E-3</v>
      </c>
      <c r="D1625" s="320">
        <f>AVERAGE(C1605:C1625)</f>
        <v>5.8004098013981044E-4</v>
      </c>
      <c r="E1625" s="318">
        <f>_xlfn.STDEV.S(C1605:C1625)</f>
        <v>1.4288001599052119E-2</v>
      </c>
      <c r="F1625" s="318">
        <f>E1625*(21/(21-1.5))</f>
        <v>1.538707864513305E-2</v>
      </c>
      <c r="G1625" s="318">
        <f>_xlfn.VAR.S(C1605:C1625)</f>
        <v>2.041469896945159E-4</v>
      </c>
      <c r="H1625" s="318">
        <f>G1625*(21/(21-1))</f>
        <v>2.143543391792417E-4</v>
      </c>
      <c r="I1625" s="320">
        <f>(SUM(C1562:C1582)*1+SUM(C1583:C1603)*2+SUM(C1604:C1624)*3)/6</f>
        <v>-1.3641914958367578E-2</v>
      </c>
      <c r="J1625" s="318">
        <f>IF(C1625*O1625&lt;&gt;0,C1625,0)</f>
        <v>0</v>
      </c>
      <c r="K1625" s="318" t="str">
        <f>IF(C1625*O1625=0,"",C1625)</f>
        <v/>
      </c>
      <c r="O1625" s="318">
        <f>IF(ISBLANK(L1625),0,1)</f>
        <v>0</v>
      </c>
      <c r="P1625" s="318">
        <f>IF(ISBLANK(M1625),0,1)</f>
        <v>0</v>
      </c>
      <c r="Q1625" s="318">
        <f>O1625+P1625</f>
        <v>0</v>
      </c>
      <c r="R1625" s="318">
        <f>SUM(Q1500:Q1625)</f>
        <v>10</v>
      </c>
      <c r="S1625" s="318">
        <f>R1625/$X$2</f>
        <v>0.43478260869565216</v>
      </c>
      <c r="T1625" s="318">
        <f>IF(S1625&gt;=$X$3,1,0)</f>
        <v>1</v>
      </c>
      <c r="U1625" s="318">
        <f>O1625*T1625+P1625*T1625</f>
        <v>0</v>
      </c>
    </row>
    <row r="1626" spans="1:21" s="318" customFormat="1" x14ac:dyDescent="0.2">
      <c r="A1626" s="322">
        <v>38929</v>
      </c>
      <c r="B1626" s="321">
        <v>379.76998900000001</v>
      </c>
      <c r="C1626" s="320">
        <f>LN(B1626/B1625)</f>
        <v>1.7130128810499594E-3</v>
      </c>
      <c r="D1626" s="320">
        <f>AVERAGE(C1606:C1626)</f>
        <v>5.7142774970512882E-4</v>
      </c>
      <c r="E1626" s="318">
        <f>_xlfn.STDEV.S(C1606:C1626)</f>
        <v>1.4287224468273503E-2</v>
      </c>
      <c r="F1626" s="318">
        <f>E1626*(21/(21-1.5))</f>
        <v>1.5386241735063772E-2</v>
      </c>
      <c r="G1626" s="318">
        <f>_xlfn.VAR.S(C1606:C1626)</f>
        <v>2.0412478300683309E-4</v>
      </c>
      <c r="H1626" s="318">
        <f>G1626*(21/(21-1))</f>
        <v>2.1433102215717475E-4</v>
      </c>
      <c r="I1626" s="320">
        <f>(SUM(C1563:C1583)*1+SUM(C1584:C1604)*2+SUM(C1605:C1625)*3)/6</f>
        <v>-1.5845927947446284E-2</v>
      </c>
      <c r="J1626" s="318">
        <f>IF(C1626*O1626&lt;&gt;0,C1626,0)</f>
        <v>0</v>
      </c>
      <c r="K1626" s="318" t="str">
        <f>IF(C1626*O1626=0,"",C1626)</f>
        <v/>
      </c>
      <c r="O1626" s="318">
        <f>IF(ISBLANK(L1626),0,1)</f>
        <v>0</v>
      </c>
      <c r="P1626" s="318">
        <f>IF(ISBLANK(M1626),0,1)</f>
        <v>0</v>
      </c>
      <c r="Q1626" s="318">
        <f>O1626+P1626</f>
        <v>0</v>
      </c>
      <c r="R1626" s="318">
        <f>SUM(Q1501:Q1626)</f>
        <v>10</v>
      </c>
      <c r="S1626" s="318">
        <f>R1626/$X$2</f>
        <v>0.43478260869565216</v>
      </c>
      <c r="T1626" s="318">
        <f>IF(S1626&gt;=$X$3,1,0)</f>
        <v>1</v>
      </c>
      <c r="U1626" s="318">
        <f>O1626*T1626+P1626*T1626</f>
        <v>0</v>
      </c>
    </row>
    <row r="1627" spans="1:21" s="318" customFormat="1" x14ac:dyDescent="0.2">
      <c r="A1627" s="322">
        <v>38930</v>
      </c>
      <c r="B1627" s="321">
        <v>380.790009</v>
      </c>
      <c r="C1627" s="320">
        <f>LN(B1627/B1626)</f>
        <v>2.6822883513231751E-3</v>
      </c>
      <c r="D1627" s="320">
        <f>AVERAGE(C1607:C1627)</f>
        <v>-9.8687025096325028E-5</v>
      </c>
      <c r="E1627" s="318">
        <f>_xlfn.STDEV.S(C1607:C1627)</f>
        <v>1.3812354988280477E-2</v>
      </c>
      <c r="F1627" s="318">
        <f>E1627*(21/(21-1.5))</f>
        <v>1.4874843833532821E-2</v>
      </c>
      <c r="G1627" s="318">
        <f>_xlfn.VAR.S(C1607:C1627)</f>
        <v>1.907811503222766E-4</v>
      </c>
      <c r="H1627" s="318">
        <f>G1627*(21/(21-1))</f>
        <v>2.0032020783839044E-4</v>
      </c>
      <c r="I1627" s="320">
        <f>(SUM(C1564:C1584)*1+SUM(C1585:C1605)*2+SUM(C1606:C1626)*3)/6</f>
        <v>-1.109738206531999E-2</v>
      </c>
      <c r="J1627" s="318">
        <f>IF(C1627*O1627&lt;&gt;0,C1627,0)</f>
        <v>0</v>
      </c>
      <c r="K1627" s="318" t="str">
        <f>IF(C1627*O1627=0,"",C1627)</f>
        <v/>
      </c>
      <c r="O1627" s="318">
        <f>IF(ISBLANK(L1627),0,1)</f>
        <v>0</v>
      </c>
      <c r="P1627" s="318">
        <f>IF(ISBLANK(M1627),0,1)</f>
        <v>0</v>
      </c>
      <c r="Q1627" s="318">
        <f>O1627+P1627</f>
        <v>0</v>
      </c>
      <c r="R1627" s="318">
        <f>SUM(Q1502:Q1627)</f>
        <v>10</v>
      </c>
      <c r="S1627" s="318">
        <f>R1627/$X$2</f>
        <v>0.43478260869565216</v>
      </c>
      <c r="T1627" s="318">
        <f>IF(S1627&gt;=$X$3,1,0)</f>
        <v>1</v>
      </c>
      <c r="U1627" s="318">
        <f>O1627*T1627+P1627*T1627</f>
        <v>0</v>
      </c>
    </row>
    <row r="1628" spans="1:21" s="318" customFormat="1" x14ac:dyDescent="0.2">
      <c r="A1628" s="322">
        <v>38931</v>
      </c>
      <c r="B1628" s="321">
        <v>386.48001099999999</v>
      </c>
      <c r="C1628" s="320">
        <f>LN(B1628/B1627)</f>
        <v>1.4832083004897294E-2</v>
      </c>
      <c r="D1628" s="320">
        <f>AVERAGE(C1608:C1628)</f>
        <v>3.4252920106938808E-4</v>
      </c>
      <c r="E1628" s="318">
        <f>_xlfn.STDEV.S(C1608:C1628)</f>
        <v>1.4146321024228223E-2</v>
      </c>
      <c r="F1628" s="318">
        <f>E1628*(21/(21-1.5))</f>
        <v>1.523449956455347E-2</v>
      </c>
      <c r="G1628" s="318">
        <f>_xlfn.VAR.S(C1608:C1628)</f>
        <v>2.0011839852052143E-4</v>
      </c>
      <c r="H1628" s="318">
        <f>G1628*(21/(21-1))</f>
        <v>2.1012431844654752E-4</v>
      </c>
      <c r="I1628" s="320">
        <f>(SUM(C1565:C1585)*1+SUM(C1586:C1606)*2+SUM(C1607:C1627)*3)/6</f>
        <v>-1.2777397008260263E-2</v>
      </c>
      <c r="J1628" s="318">
        <f>IF(C1628*O1628&lt;&gt;0,C1628,0)</f>
        <v>0</v>
      </c>
      <c r="K1628" s="318" t="str">
        <f>IF(C1628*O1628=0,"",C1628)</f>
        <v/>
      </c>
      <c r="O1628" s="318">
        <f>IF(ISBLANK(L1628),0,1)</f>
        <v>0</v>
      </c>
      <c r="P1628" s="318">
        <f>IF(ISBLANK(M1628),0,1)</f>
        <v>0</v>
      </c>
      <c r="Q1628" s="318">
        <f>O1628+P1628</f>
        <v>0</v>
      </c>
      <c r="R1628" s="318">
        <f>SUM(Q1503:Q1628)</f>
        <v>10</v>
      </c>
      <c r="S1628" s="318">
        <f>R1628/$X$2</f>
        <v>0.43478260869565216</v>
      </c>
      <c r="T1628" s="318">
        <f>IF(S1628&gt;=$X$3,1,0)</f>
        <v>1</v>
      </c>
      <c r="U1628" s="318">
        <f>O1628*T1628+P1628*T1628</f>
        <v>0</v>
      </c>
    </row>
    <row r="1629" spans="1:21" s="318" customFormat="1" x14ac:dyDescent="0.2">
      <c r="A1629" s="322">
        <v>38932</v>
      </c>
      <c r="B1629" s="321">
        <v>380.790009</v>
      </c>
      <c r="C1629" s="320">
        <f>LN(B1629/B1628)</f>
        <v>-1.4832083004897292E-2</v>
      </c>
      <c r="D1629" s="320">
        <f>AVERAGE(C1609:C1629)</f>
        <v>5.4205292886658674E-4</v>
      </c>
      <c r="E1629" s="318">
        <f>_xlfn.STDEV.S(C1609:C1629)</f>
        <v>1.3886707101607571E-2</v>
      </c>
      <c r="F1629" s="318">
        <f>E1629*(21/(21-1.5))</f>
        <v>1.4954915340192769E-2</v>
      </c>
      <c r="G1629" s="318">
        <f>_xlfn.VAR.S(C1609:C1629)</f>
        <v>1.9284063412583813E-4</v>
      </c>
      <c r="H1629" s="318">
        <f>G1629*(21/(21-1))</f>
        <v>2.0248266583213005E-4</v>
      </c>
      <c r="I1629" s="320">
        <f>(SUM(C1566:C1586)*1+SUM(C1587:C1607)*2+SUM(C1608:C1628)*3)/6</f>
        <v>-1.1956913239016145E-2</v>
      </c>
      <c r="J1629" s="318">
        <f>IF(C1629*O1629&lt;&gt;0,C1629,0)</f>
        <v>0</v>
      </c>
      <c r="K1629" s="318" t="str">
        <f>IF(C1629*O1629=0,"",C1629)</f>
        <v/>
      </c>
      <c r="O1629" s="318">
        <f>IF(ISBLANK(L1629),0,1)</f>
        <v>0</v>
      </c>
      <c r="P1629" s="318">
        <f>IF(ISBLANK(M1629),0,1)</f>
        <v>0</v>
      </c>
      <c r="Q1629" s="318">
        <f>O1629+P1629</f>
        <v>0</v>
      </c>
      <c r="R1629" s="318">
        <f>SUM(Q1504:Q1629)</f>
        <v>10</v>
      </c>
      <c r="S1629" s="318">
        <f>R1629/$X$2</f>
        <v>0.43478260869565216</v>
      </c>
      <c r="T1629" s="318">
        <f>IF(S1629&gt;=$X$3,1,0)</f>
        <v>1</v>
      </c>
      <c r="U1629" s="318">
        <f>O1629*T1629+P1629*T1629</f>
        <v>0</v>
      </c>
    </row>
    <row r="1630" spans="1:21" s="318" customFormat="1" x14ac:dyDescent="0.2">
      <c r="A1630" s="322">
        <v>38933</v>
      </c>
      <c r="B1630" s="321">
        <v>381.17001299999998</v>
      </c>
      <c r="C1630" s="320">
        <f>LN(B1630/B1629)</f>
        <v>9.9743823962711851E-4</v>
      </c>
      <c r="D1630" s="320">
        <f>AVERAGE(C1610:C1630)</f>
        <v>-1.6337567307734649E-4</v>
      </c>
      <c r="E1630" s="318">
        <f>_xlfn.STDEV.S(C1610:C1630)</f>
        <v>1.3441383282977915E-2</v>
      </c>
      <c r="F1630" s="318">
        <f>E1630*(21/(21-1.5))</f>
        <v>1.4475335843206984E-2</v>
      </c>
      <c r="G1630" s="318">
        <f>_xlfn.VAR.S(C1610:C1630)</f>
        <v>1.8067078455991813E-4</v>
      </c>
      <c r="H1630" s="318">
        <f>G1630*(21/(21-1))</f>
        <v>1.8970432378791405E-4</v>
      </c>
      <c r="I1630" s="320">
        <f>(SUM(C1567:C1587)*1+SUM(C1588:C1608)*2+SUM(C1609:C1629)*3)/6</f>
        <v>-1.2376769630190488E-2</v>
      </c>
      <c r="J1630" s="318">
        <f>IF(C1630*O1630&lt;&gt;0,C1630,0)</f>
        <v>0</v>
      </c>
      <c r="K1630" s="318" t="str">
        <f>IF(C1630*O1630=0,"",C1630)</f>
        <v/>
      </c>
      <c r="O1630" s="318">
        <f>IF(ISBLANK(L1630),0,1)</f>
        <v>0</v>
      </c>
      <c r="P1630" s="318">
        <f>IF(ISBLANK(M1630),0,1)</f>
        <v>0</v>
      </c>
      <c r="Q1630" s="318">
        <f>O1630+P1630</f>
        <v>0</v>
      </c>
      <c r="R1630" s="318">
        <f>SUM(Q1505:Q1630)</f>
        <v>10</v>
      </c>
      <c r="S1630" s="318">
        <f>R1630/$X$2</f>
        <v>0.43478260869565216</v>
      </c>
      <c r="T1630" s="318">
        <f>IF(S1630&gt;=$X$3,1,0)</f>
        <v>1</v>
      </c>
      <c r="U1630" s="318">
        <f>O1630*T1630+P1630*T1630</f>
        <v>0</v>
      </c>
    </row>
    <row r="1631" spans="1:21" s="318" customFormat="1" x14ac:dyDescent="0.2">
      <c r="A1631" s="322">
        <v>38936</v>
      </c>
      <c r="B1631" s="321">
        <v>381.89999399999999</v>
      </c>
      <c r="C1631" s="320">
        <f>LN(B1631/B1630)</f>
        <v>1.91327457765449E-3</v>
      </c>
      <c r="D1631" s="320">
        <f>AVERAGE(C1611:C1631)</f>
        <v>-4.5048713679886126E-4</v>
      </c>
      <c r="E1631" s="318">
        <f>_xlfn.STDEV.S(C1611:C1631)</f>
        <v>1.3323456729966435E-2</v>
      </c>
      <c r="F1631" s="318">
        <f>E1631*(21/(21-1.5))</f>
        <v>1.434833801688693E-2</v>
      </c>
      <c r="G1631" s="318">
        <f>_xlfn.VAR.S(C1611:C1631)</f>
        <v>1.7751449923528788E-4</v>
      </c>
      <c r="H1631" s="318">
        <f>G1631*(21/(21-1))</f>
        <v>1.8639022419705229E-4</v>
      </c>
      <c r="I1631" s="320">
        <f>(SUM(C1568:C1588)*1+SUM(C1589:C1609)*2+SUM(C1610:C1630)*3)/6</f>
        <v>-1.5722643276095894E-2</v>
      </c>
      <c r="J1631" s="318">
        <f>IF(C1631*O1631&lt;&gt;0,C1631,0)</f>
        <v>0</v>
      </c>
      <c r="K1631" s="318" t="str">
        <f>IF(C1631*O1631=0,"",C1631)</f>
        <v/>
      </c>
      <c r="O1631" s="318">
        <f>IF(ISBLANK(L1631),0,1)</f>
        <v>0</v>
      </c>
      <c r="P1631" s="318">
        <f>IF(ISBLANK(M1631),0,1)</f>
        <v>0</v>
      </c>
      <c r="Q1631" s="318">
        <f>O1631+P1631</f>
        <v>0</v>
      </c>
      <c r="R1631" s="318">
        <f>SUM(Q1506:Q1631)</f>
        <v>10</v>
      </c>
      <c r="S1631" s="318">
        <f>R1631/$X$2</f>
        <v>0.43478260869565216</v>
      </c>
      <c r="T1631" s="318">
        <f>IF(S1631&gt;=$X$3,1,0)</f>
        <v>1</v>
      </c>
      <c r="U1631" s="318">
        <f>O1631*T1631+P1631*T1631</f>
        <v>0</v>
      </c>
    </row>
    <row r="1632" spans="1:21" s="318" customFormat="1" x14ac:dyDescent="0.2">
      <c r="A1632" s="322">
        <v>38937</v>
      </c>
      <c r="B1632" s="321">
        <v>381.959991</v>
      </c>
      <c r="C1632" s="320">
        <f>LN(B1632/B1631)</f>
        <v>1.570889987733865E-4</v>
      </c>
      <c r="D1632" s="320">
        <f>AVERAGE(C1612:C1632)</f>
        <v>-5.980552035709197E-5</v>
      </c>
      <c r="E1632" s="318">
        <f>_xlfn.STDEV.S(C1612:C1632)</f>
        <v>1.3209359245404255E-2</v>
      </c>
      <c r="F1632" s="318">
        <f>E1632*(21/(21-1.5))</f>
        <v>1.4225463802743043E-2</v>
      </c>
      <c r="G1632" s="318">
        <f>_xlfn.VAR.S(C1612:C1632)</f>
        <v>1.7448717167414687E-4</v>
      </c>
      <c r="H1632" s="318">
        <f>G1632*(21/(21-1))</f>
        <v>1.8321153025785422E-4</v>
      </c>
      <c r="I1632" s="320">
        <f>(SUM(C1569:C1589)*1+SUM(C1590:C1610)*2+SUM(C1611:C1631)*3)/6</f>
        <v>-7.349190859362479E-3</v>
      </c>
      <c r="J1632" s="318">
        <f>IF(C1632*O1632&lt;&gt;0,C1632,0)</f>
        <v>0</v>
      </c>
      <c r="K1632" s="318" t="str">
        <f>IF(C1632*O1632=0,"",C1632)</f>
        <v/>
      </c>
      <c r="O1632" s="318">
        <f>IF(ISBLANK(L1632),0,1)</f>
        <v>0</v>
      </c>
      <c r="P1632" s="318">
        <f>IF(ISBLANK(M1632),0,1)</f>
        <v>0</v>
      </c>
      <c r="Q1632" s="318">
        <f>O1632+P1632</f>
        <v>0</v>
      </c>
      <c r="R1632" s="318">
        <f>SUM(Q1507:Q1632)</f>
        <v>10</v>
      </c>
      <c r="S1632" s="318">
        <f>R1632/$X$2</f>
        <v>0.43478260869565216</v>
      </c>
      <c r="T1632" s="318">
        <f>IF(S1632&gt;=$X$3,1,0)</f>
        <v>1</v>
      </c>
      <c r="U1632" s="318">
        <f>O1632*T1632+P1632*T1632</f>
        <v>0</v>
      </c>
    </row>
    <row r="1633" spans="1:21" s="318" customFormat="1" x14ac:dyDescent="0.2">
      <c r="A1633" s="322">
        <v>38938</v>
      </c>
      <c r="B1633" s="321">
        <v>379.540009</v>
      </c>
      <c r="C1633" s="320">
        <f>LN(B1633/B1632)</f>
        <v>-6.3558506805766989E-3</v>
      </c>
      <c r="D1633" s="320">
        <f>AVERAGE(C1613:C1633)</f>
        <v>-2.8146314093536784E-4</v>
      </c>
      <c r="E1633" s="318">
        <f>_xlfn.STDEV.S(C1613:C1633)</f>
        <v>1.3277157435386655E-2</v>
      </c>
      <c r="F1633" s="318">
        <f>E1633*(21/(21-1.5))</f>
        <v>1.4298477238108705E-2</v>
      </c>
      <c r="G1633" s="318">
        <f>_xlfn.VAR.S(C1613:C1633)</f>
        <v>1.7628290956404316E-4</v>
      </c>
      <c r="H1633" s="318">
        <f>G1633*(21/(21-1))</f>
        <v>1.8509705504224532E-4</v>
      </c>
      <c r="I1633" s="320">
        <f>(SUM(C1570:C1590)*1+SUM(C1591:C1611)*2+SUM(C1612:C1632)*3)/6</f>
        <v>-7.929433411470831E-3</v>
      </c>
      <c r="J1633" s="318">
        <f>IF(C1633*O1633&lt;&gt;0,C1633,0)</f>
        <v>0</v>
      </c>
      <c r="K1633" s="318" t="str">
        <f>IF(C1633*O1633=0,"",C1633)</f>
        <v/>
      </c>
      <c r="O1633" s="318">
        <f>IF(ISBLANK(L1633),0,1)</f>
        <v>0</v>
      </c>
      <c r="P1633" s="318">
        <f>IF(ISBLANK(M1633),0,1)</f>
        <v>0</v>
      </c>
      <c r="Q1633" s="318">
        <f>O1633+P1633</f>
        <v>0</v>
      </c>
      <c r="R1633" s="318">
        <f>SUM(Q1508:Q1633)</f>
        <v>10</v>
      </c>
      <c r="S1633" s="318">
        <f>R1633/$X$2</f>
        <v>0.43478260869565216</v>
      </c>
      <c r="T1633" s="318">
        <f>IF(S1633&gt;=$X$3,1,0)</f>
        <v>1</v>
      </c>
      <c r="U1633" s="318">
        <f>O1633*T1633+P1633*T1633</f>
        <v>0</v>
      </c>
    </row>
    <row r="1634" spans="1:21" s="318" customFormat="1" x14ac:dyDescent="0.2">
      <c r="A1634" s="322">
        <v>38939</v>
      </c>
      <c r="B1634" s="321">
        <v>373.73998999999998</v>
      </c>
      <c r="C1634" s="320">
        <f>LN(B1634/B1633)</f>
        <v>-1.5399675101208092E-2</v>
      </c>
      <c r="D1634" s="320">
        <f>AVERAGE(C1614:C1634)</f>
        <v>-1.8272554352593462E-3</v>
      </c>
      <c r="E1634" s="318">
        <f>_xlfn.STDEV.S(C1614:C1634)</f>
        <v>1.3044625600086386E-2</v>
      </c>
      <c r="F1634" s="318">
        <f>E1634*(21/(21-1.5))</f>
        <v>1.4048058338554568E-2</v>
      </c>
      <c r="G1634" s="318">
        <f>_xlfn.VAR.S(C1614:C1634)</f>
        <v>1.7016225704642908E-4</v>
      </c>
      <c r="H1634" s="318">
        <f>G1634*(21/(21-1))</f>
        <v>1.7867036989875054E-4</v>
      </c>
      <c r="I1634" s="320">
        <f>(SUM(C1571:C1591)*1+SUM(C1592:C1612)*2+SUM(C1613:C1633)*3)/6</f>
        <v>-8.0010538721097726E-3</v>
      </c>
      <c r="J1634" s="318">
        <f>IF(C1634*O1634&lt;&gt;0,C1634,0)</f>
        <v>0</v>
      </c>
      <c r="K1634" s="318" t="str">
        <f>IF(C1634*O1634=0,"",C1634)</f>
        <v/>
      </c>
      <c r="O1634" s="318">
        <f>IF(ISBLANK(L1634),0,1)</f>
        <v>0</v>
      </c>
      <c r="P1634" s="318">
        <f>IF(ISBLANK(M1634),0,1)</f>
        <v>0</v>
      </c>
      <c r="Q1634" s="318">
        <f>O1634+P1634</f>
        <v>0</v>
      </c>
      <c r="R1634" s="318">
        <f>SUM(Q1509:Q1634)</f>
        <v>10</v>
      </c>
      <c r="S1634" s="318">
        <f>R1634/$X$2</f>
        <v>0.43478260869565216</v>
      </c>
      <c r="T1634" s="318">
        <f>IF(S1634&gt;=$X$3,1,0)</f>
        <v>1</v>
      </c>
      <c r="U1634" s="318">
        <f>O1634*T1634+P1634*T1634</f>
        <v>0</v>
      </c>
    </row>
    <row r="1635" spans="1:21" s="318" customFormat="1" x14ac:dyDescent="0.2">
      <c r="A1635" s="322">
        <v>38940</v>
      </c>
      <c r="B1635" s="321">
        <v>373.540009</v>
      </c>
      <c r="C1635" s="320">
        <f>LN(B1635/B1634)</f>
        <v>-5.3522375827415997E-4</v>
      </c>
      <c r="D1635" s="320">
        <f>AVERAGE(C1615:C1635)</f>
        <v>-1.2058630954450875E-3</v>
      </c>
      <c r="E1635" s="318">
        <f>_xlfn.STDEV.S(C1615:C1635)</f>
        <v>1.2764352436192535E-2</v>
      </c>
      <c r="F1635" s="318">
        <f>E1635*(21/(21-1.5))</f>
        <v>1.3746225700515037E-2</v>
      </c>
      <c r="G1635" s="318">
        <f>_xlfn.VAR.S(C1615:C1635)</f>
        <v>1.6292869311533429E-4</v>
      </c>
      <c r="H1635" s="318">
        <f>G1635*(21/(21-1))</f>
        <v>1.7107512777110102E-4</v>
      </c>
      <c r="I1635" s="320">
        <f>(SUM(C1572:C1592)*1+SUM(C1593:C1613)*2+SUM(C1614:C1634)*3)/6</f>
        <v>-1.2872210214497025E-2</v>
      </c>
      <c r="J1635" s="318">
        <f>IF(C1635*O1635&lt;&gt;0,C1635,0)</f>
        <v>0</v>
      </c>
      <c r="K1635" s="318" t="str">
        <f>IF(C1635*O1635=0,"",C1635)</f>
        <v/>
      </c>
      <c r="O1635" s="318">
        <f>IF(ISBLANK(L1635),0,1)</f>
        <v>0</v>
      </c>
      <c r="P1635" s="318">
        <f>IF(ISBLANK(M1635),0,1)</f>
        <v>0</v>
      </c>
      <c r="Q1635" s="318">
        <f>O1635+P1635</f>
        <v>0</v>
      </c>
      <c r="R1635" s="318">
        <f>SUM(Q1510:Q1635)</f>
        <v>10</v>
      </c>
      <c r="S1635" s="318">
        <f>R1635/$X$2</f>
        <v>0.43478260869565216</v>
      </c>
      <c r="T1635" s="318">
        <f>IF(S1635&gt;=$X$3,1,0)</f>
        <v>1</v>
      </c>
      <c r="U1635" s="318">
        <f>O1635*T1635+P1635*T1635</f>
        <v>0</v>
      </c>
    </row>
    <row r="1636" spans="1:21" s="318" customFormat="1" x14ac:dyDescent="0.2">
      <c r="A1636" s="322">
        <v>38943</v>
      </c>
      <c r="B1636" s="321">
        <v>370.89001500000001</v>
      </c>
      <c r="C1636" s="320">
        <f>LN(B1636/B1635)</f>
        <v>-7.1195548490631472E-3</v>
      </c>
      <c r="D1636" s="320">
        <f>AVERAGE(C1616:C1636)</f>
        <v>-9.5206817820474559E-4</v>
      </c>
      <c r="E1636" s="318">
        <f>_xlfn.STDEV.S(C1616:C1636)</f>
        <v>1.2581294163941667E-2</v>
      </c>
      <c r="F1636" s="318">
        <f>E1636*(21/(21-1.5))</f>
        <v>1.354908602270641E-2</v>
      </c>
      <c r="G1636" s="318">
        <f>_xlfn.VAR.S(C1616:C1636)</f>
        <v>1.5828896283963265E-4</v>
      </c>
      <c r="H1636" s="318">
        <f>G1636*(21/(21-1))</f>
        <v>1.6620341098161429E-4</v>
      </c>
      <c r="I1636" s="320">
        <f>(SUM(C1573:C1593)*1+SUM(C1594:C1614)*2+SUM(C1615:C1635)*3)/6</f>
        <v>-1.2127153976392413E-2</v>
      </c>
      <c r="J1636" s="318">
        <f>IF(C1636*O1636&lt;&gt;0,C1636,0)</f>
        <v>0</v>
      </c>
      <c r="K1636" s="318" t="str">
        <f>IF(C1636*O1636=0,"",C1636)</f>
        <v/>
      </c>
      <c r="O1636" s="318">
        <f>IF(ISBLANK(L1636),0,1)</f>
        <v>0</v>
      </c>
      <c r="P1636" s="318">
        <f>IF(ISBLANK(M1636),0,1)</f>
        <v>0</v>
      </c>
      <c r="Q1636" s="318">
        <f>O1636+P1636</f>
        <v>0</v>
      </c>
      <c r="R1636" s="318">
        <f>SUM(Q1511:Q1636)</f>
        <v>9</v>
      </c>
      <c r="S1636" s="318">
        <f>R1636/$X$2</f>
        <v>0.39130434782608697</v>
      </c>
      <c r="T1636" s="318">
        <f>IF(S1636&gt;=$X$3,1,0)</f>
        <v>0</v>
      </c>
      <c r="U1636" s="318">
        <f>O1636*T1636+P1636*T1636</f>
        <v>0</v>
      </c>
    </row>
    <row r="1637" spans="1:21" s="318" customFormat="1" x14ac:dyDescent="0.2">
      <c r="A1637" s="322">
        <v>38944</v>
      </c>
      <c r="B1637" s="321">
        <v>374.64001500000001</v>
      </c>
      <c r="C1637" s="320">
        <f>LN(B1637/B1636)</f>
        <v>1.0060041783519656E-2</v>
      </c>
      <c r="D1637" s="320">
        <f>AVERAGE(C1617:C1637)</f>
        <v>4.7006614723299939E-4</v>
      </c>
      <c r="E1637" s="318">
        <f>_xlfn.STDEV.S(C1617:C1637)</f>
        <v>1.2019045986536381E-2</v>
      </c>
      <c r="F1637" s="318">
        <f>E1637*(21/(21-1.5))</f>
        <v>1.2943587985500717E-2</v>
      </c>
      <c r="G1637" s="318">
        <f>_xlfn.VAR.S(C1617:C1637)</f>
        <v>1.4445746642647629E-4</v>
      </c>
      <c r="H1637" s="318">
        <f>G1637*(21/(21-1))</f>
        <v>1.5168033974780011E-4</v>
      </c>
      <c r="I1637" s="320">
        <f>(SUM(C1574:C1594)*1+SUM(C1595:C1615)*2+SUM(C1616:C1636)*3)/6</f>
        <v>-1.8018447922785587E-2</v>
      </c>
      <c r="J1637" s="318">
        <f>IF(C1637*O1637&lt;&gt;0,C1637,0)</f>
        <v>0</v>
      </c>
      <c r="K1637" s="318" t="str">
        <f>IF(C1637*O1637=0,"",C1637)</f>
        <v/>
      </c>
      <c r="O1637" s="318">
        <f>IF(ISBLANK(L1637),0,1)</f>
        <v>0</v>
      </c>
      <c r="P1637" s="318">
        <f>IF(ISBLANK(M1637),0,1)</f>
        <v>0</v>
      </c>
      <c r="Q1637" s="318">
        <f>O1637+P1637</f>
        <v>0</v>
      </c>
      <c r="R1637" s="318">
        <f>SUM(Q1512:Q1637)</f>
        <v>9</v>
      </c>
      <c r="S1637" s="318">
        <f>R1637/$X$2</f>
        <v>0.39130434782608697</v>
      </c>
      <c r="T1637" s="318">
        <f>IF(S1637&gt;=$X$3,1,0)</f>
        <v>0</v>
      </c>
      <c r="U1637" s="318">
        <f>O1637*T1637+P1637*T1637</f>
        <v>0</v>
      </c>
    </row>
    <row r="1638" spans="1:21" s="318" customFormat="1" x14ac:dyDescent="0.2">
      <c r="A1638" s="322">
        <v>38945</v>
      </c>
      <c r="B1638" s="321">
        <v>376.42999300000002</v>
      </c>
      <c r="C1638" s="320">
        <f>LN(B1638/B1637)</f>
        <v>4.7664834698844276E-3</v>
      </c>
      <c r="D1638" s="320">
        <f>AVERAGE(C1618:C1638)</f>
        <v>1.4500574103861726E-3</v>
      </c>
      <c r="E1638" s="318">
        <f>_xlfn.STDEV.S(C1618:C1638)</f>
        <v>1.1450527062812983E-2</v>
      </c>
      <c r="F1638" s="318">
        <f>E1638*(21/(21-1.5))</f>
        <v>1.2331336836875519E-2</v>
      </c>
      <c r="G1638" s="318">
        <f>_xlfn.VAR.S(C1618:C1638)</f>
        <v>1.311145700162125E-4</v>
      </c>
      <c r="H1638" s="318">
        <f>G1638*(21/(21-1))</f>
        <v>1.3767029851702314E-4</v>
      </c>
      <c r="I1638" s="320">
        <f>(SUM(C1575:C1595)*1+SUM(C1596:C1616)*2+SUM(C1617:C1637)*3)/6</f>
        <v>1.2644992314268012E-3</v>
      </c>
      <c r="J1638" s="318">
        <f>IF(C1638*O1638&lt;&gt;0,C1638,0)</f>
        <v>0</v>
      </c>
      <c r="K1638" s="318" t="str">
        <f>IF(C1638*O1638=0,"",C1638)</f>
        <v/>
      </c>
      <c r="O1638" s="318">
        <f>IF(ISBLANK(L1638),0,1)</f>
        <v>0</v>
      </c>
      <c r="P1638" s="318">
        <f>IF(ISBLANK(M1638),0,1)</f>
        <v>0</v>
      </c>
      <c r="Q1638" s="318">
        <f>O1638+P1638</f>
        <v>0</v>
      </c>
      <c r="R1638" s="318">
        <f>SUM(Q1513:Q1638)</f>
        <v>9</v>
      </c>
      <c r="S1638" s="318">
        <f>R1638/$X$2</f>
        <v>0.39130434782608697</v>
      </c>
      <c r="T1638" s="318">
        <f>IF(S1638&gt;=$X$3,1,0)</f>
        <v>0</v>
      </c>
      <c r="U1638" s="318">
        <f>O1638*T1638+P1638*T1638</f>
        <v>0</v>
      </c>
    </row>
    <row r="1639" spans="1:21" s="318" customFormat="1" x14ac:dyDescent="0.2">
      <c r="A1639" s="322">
        <v>38946</v>
      </c>
      <c r="B1639" s="321">
        <v>373.39999399999999</v>
      </c>
      <c r="C1639" s="320">
        <f>LN(B1639/B1638)</f>
        <v>-8.0818733445438898E-3</v>
      </c>
      <c r="D1639" s="320">
        <f>AVERAGE(C1619:C1639)</f>
        <v>7.9082857071791025E-4</v>
      </c>
      <c r="E1639" s="318">
        <f>_xlfn.STDEV.S(C1619:C1639)</f>
        <v>1.1587559284319874E-2</v>
      </c>
      <c r="F1639" s="318">
        <f>E1639*(21/(21-1.5))</f>
        <v>1.2478909998498326E-2</v>
      </c>
      <c r="G1639" s="318">
        <f>_xlfn.VAR.S(C1619:C1639)</f>
        <v>1.342715301676277E-4</v>
      </c>
      <c r="H1639" s="318">
        <f>G1639*(21/(21-1))</f>
        <v>1.4098510667600908E-4</v>
      </c>
      <c r="I1639" s="320">
        <f>(SUM(C1576:C1596)*1+SUM(C1597:C1617)*2+SUM(C1618:C1638)*3)/6</f>
        <v>5.9107099115231175E-3</v>
      </c>
      <c r="J1639" s="318">
        <f>IF(C1639*O1639&lt;&gt;0,C1639,0)</f>
        <v>0</v>
      </c>
      <c r="K1639" s="318" t="str">
        <f>IF(C1639*O1639=0,"",C1639)</f>
        <v/>
      </c>
      <c r="O1639" s="318">
        <f>IF(ISBLANK(L1639),0,1)</f>
        <v>0</v>
      </c>
      <c r="P1639" s="318">
        <f>IF(ISBLANK(M1639),0,1)</f>
        <v>0</v>
      </c>
      <c r="Q1639" s="318">
        <f>O1639+P1639</f>
        <v>0</v>
      </c>
      <c r="R1639" s="318">
        <f>SUM(Q1514:Q1639)</f>
        <v>9</v>
      </c>
      <c r="S1639" s="318">
        <f>R1639/$X$2</f>
        <v>0.39130434782608697</v>
      </c>
      <c r="T1639" s="318">
        <f>IF(S1639&gt;=$X$3,1,0)</f>
        <v>0</v>
      </c>
      <c r="U1639" s="318">
        <f>O1639*T1639+P1639*T1639</f>
        <v>0</v>
      </c>
    </row>
    <row r="1640" spans="1:21" s="318" customFormat="1" x14ac:dyDescent="0.2">
      <c r="A1640" s="322">
        <v>38947</v>
      </c>
      <c r="B1640" s="321">
        <v>375.83999599999999</v>
      </c>
      <c r="C1640" s="320">
        <f>LN(B1640/B1639)</f>
        <v>6.5132952287129519E-3</v>
      </c>
      <c r="D1640" s="320">
        <f>AVERAGE(C1620:C1640)</f>
        <v>6.6087138605002999E-4</v>
      </c>
      <c r="E1640" s="318">
        <f>_xlfn.STDEV.S(C1620:C1640)</f>
        <v>1.1503029096550439E-2</v>
      </c>
      <c r="F1640" s="318">
        <f>E1640*(21/(21-1.5))</f>
        <v>1.2387877488592779E-2</v>
      </c>
      <c r="G1640" s="318">
        <f>_xlfn.VAR.S(C1620:C1640)</f>
        <v>1.3231967839608602E-4</v>
      </c>
      <c r="H1640" s="318">
        <f>G1640*(21/(21-1))</f>
        <v>1.3893566231589033E-4</v>
      </c>
      <c r="I1640" s="320">
        <f>(SUM(C1577:C1597)*1+SUM(C1598:C1618)*2+SUM(C1619:C1639)*3)/6</f>
        <v>1.2383634421218329E-2</v>
      </c>
      <c r="J1640" s="318">
        <f>IF(C1640*O1640&lt;&gt;0,C1640,0)</f>
        <v>0</v>
      </c>
      <c r="K1640" s="318" t="str">
        <f>IF(C1640*O1640=0,"",C1640)</f>
        <v/>
      </c>
      <c r="O1640" s="318">
        <f>IF(ISBLANK(L1640),0,1)</f>
        <v>0</v>
      </c>
      <c r="P1640" s="318">
        <f>IF(ISBLANK(M1640),0,1)</f>
        <v>0</v>
      </c>
      <c r="Q1640" s="318">
        <f>O1640+P1640</f>
        <v>0</v>
      </c>
      <c r="R1640" s="318">
        <f>SUM(Q1515:Q1640)</f>
        <v>9</v>
      </c>
      <c r="S1640" s="318">
        <f>R1640/$X$2</f>
        <v>0.39130434782608697</v>
      </c>
      <c r="T1640" s="318">
        <f>IF(S1640&gt;=$X$3,1,0)</f>
        <v>0</v>
      </c>
      <c r="U1640" s="318">
        <f>O1640*T1640+P1640*T1640</f>
        <v>0</v>
      </c>
    </row>
    <row r="1641" spans="1:21" s="318" customFormat="1" x14ac:dyDescent="0.2">
      <c r="A1641" s="322">
        <v>38950</v>
      </c>
      <c r="B1641" s="321">
        <v>382.30999800000001</v>
      </c>
      <c r="C1641" s="320">
        <f>LN(B1641/B1640)</f>
        <v>1.7068282329091123E-2</v>
      </c>
      <c r="D1641" s="320">
        <f>AVERAGE(C1621:C1641)</f>
        <v>2.403811134721468E-3</v>
      </c>
      <c r="E1641" s="318">
        <f>_xlfn.STDEV.S(C1621:C1641)</f>
        <v>1.1054391368511877E-2</v>
      </c>
      <c r="F1641" s="318">
        <f>E1641*(21/(21-1.5))</f>
        <v>1.1904729166089714E-2</v>
      </c>
      <c r="G1641" s="318">
        <f>_xlfn.VAR.S(C1621:C1641)</f>
        <v>1.2219956852822989E-4</v>
      </c>
      <c r="H1641" s="318">
        <f>G1641*(21/(21-1))</f>
        <v>1.2830954695464139E-4</v>
      </c>
      <c r="I1641" s="320">
        <f>(SUM(C1578:C1598)*1+SUM(C1599:C1619)*2+SUM(C1620:C1640)*3)/6</f>
        <v>1.4412361718723593E-2</v>
      </c>
      <c r="J1641" s="318">
        <f>IF(C1641*O1641&lt;&gt;0,C1641,0)</f>
        <v>0</v>
      </c>
      <c r="K1641" s="318" t="str">
        <f>IF(C1641*O1641=0,"",C1641)</f>
        <v/>
      </c>
      <c r="O1641" s="318">
        <f>IF(ISBLANK(L1641),0,1)</f>
        <v>0</v>
      </c>
      <c r="P1641" s="318">
        <f>IF(ISBLANK(M1641),0,1)</f>
        <v>0</v>
      </c>
      <c r="Q1641" s="318">
        <f>O1641+P1641</f>
        <v>0</v>
      </c>
      <c r="R1641" s="318">
        <f>SUM(Q1516:Q1641)</f>
        <v>9</v>
      </c>
      <c r="S1641" s="318">
        <f>R1641/$X$2</f>
        <v>0.39130434782608697</v>
      </c>
      <c r="T1641" s="318">
        <f>IF(S1641&gt;=$X$3,1,0)</f>
        <v>0</v>
      </c>
      <c r="U1641" s="318">
        <f>O1641*T1641+P1641*T1641</f>
        <v>0</v>
      </c>
    </row>
    <row r="1642" spans="1:21" s="318" customFormat="1" x14ac:dyDescent="0.2">
      <c r="A1642" s="322">
        <v>38951</v>
      </c>
      <c r="B1642" s="321">
        <v>382.51998900000001</v>
      </c>
      <c r="C1642" s="320">
        <f>LN(B1642/B1641)</f>
        <v>5.4911812780841297E-4</v>
      </c>
      <c r="D1642" s="320">
        <f>AVERAGE(C1622:C1642)</f>
        <v>2.2743177715659015E-3</v>
      </c>
      <c r="E1642" s="318">
        <f>_xlfn.STDEV.S(C1622:C1642)</f>
        <v>1.1059682336010838E-2</v>
      </c>
      <c r="F1642" s="318">
        <f>E1642*(21/(21-1.5))</f>
        <v>1.1910427131088594E-2</v>
      </c>
      <c r="G1642" s="318">
        <f>_xlfn.VAR.S(C1622:C1642)</f>
        <v>1.2231657337347015E-4</v>
      </c>
      <c r="H1642" s="318">
        <f>G1642*(21/(21-1))</f>
        <v>1.2843240204214366E-4</v>
      </c>
      <c r="I1642" s="320">
        <f>(SUM(C1579:C1599)*1+SUM(C1600:C1620)*2+SUM(C1621:C1641)*3)/6</f>
        <v>3.2140808920089463E-2</v>
      </c>
      <c r="J1642" s="318">
        <f>IF(C1642*O1642&lt;&gt;0,C1642,0)</f>
        <v>0</v>
      </c>
      <c r="K1642" s="318" t="str">
        <f>IF(C1642*O1642=0,"",C1642)</f>
        <v/>
      </c>
      <c r="O1642" s="318">
        <f>IF(ISBLANK(L1642),0,1)</f>
        <v>0</v>
      </c>
      <c r="P1642" s="318">
        <f>IF(ISBLANK(M1642),0,1)</f>
        <v>0</v>
      </c>
      <c r="Q1642" s="318">
        <f>O1642+P1642</f>
        <v>0</v>
      </c>
      <c r="R1642" s="318">
        <f>SUM(Q1517:Q1642)</f>
        <v>9</v>
      </c>
      <c r="S1642" s="318">
        <f>R1642/$X$2</f>
        <v>0.39130434782608697</v>
      </c>
      <c r="T1642" s="318">
        <f>IF(S1642&gt;=$X$3,1,0)</f>
        <v>0</v>
      </c>
      <c r="U1642" s="318">
        <f>O1642*T1642+P1642*T1642</f>
        <v>0</v>
      </c>
    </row>
    <row r="1643" spans="1:21" s="318" customFormat="1" x14ac:dyDescent="0.2">
      <c r="A1643" s="322">
        <v>38952</v>
      </c>
      <c r="B1643" s="321">
        <v>385.85998499999999</v>
      </c>
      <c r="C1643" s="320">
        <f>LN(B1643/B1642)</f>
        <v>8.6936597759477933E-3</v>
      </c>
      <c r="D1643" s="320">
        <f>AVERAGE(C1623:C1643)</f>
        <v>1.2389706074975946E-3</v>
      </c>
      <c r="E1643" s="318">
        <f>_xlfn.STDEV.S(C1623:C1643)</f>
        <v>9.1431697409789063E-3</v>
      </c>
      <c r="F1643" s="318">
        <f>E1643*(21/(21-1.5))</f>
        <v>9.8464904902849752E-3</v>
      </c>
      <c r="G1643" s="318">
        <f>_xlfn.VAR.S(C1623:C1643)</f>
        <v>8.3597552912352289E-5</v>
      </c>
      <c r="H1643" s="318">
        <f>G1643*(21/(21-1))</f>
        <v>8.7777430557969903E-5</v>
      </c>
      <c r="I1643" s="320">
        <f>(SUM(C1580:C1600)*1+SUM(C1601:C1621)*2+SUM(C1622:C1642)*3)/6</f>
        <v>1.6259717032912329E-2</v>
      </c>
      <c r="J1643" s="318">
        <f>IF(C1643*O1643&lt;&gt;0,C1643,0)</f>
        <v>0</v>
      </c>
      <c r="K1643" s="318" t="str">
        <f>IF(C1643*O1643=0,"",C1643)</f>
        <v/>
      </c>
      <c r="O1643" s="318">
        <f>IF(ISBLANK(L1643),0,1)</f>
        <v>0</v>
      </c>
      <c r="P1643" s="318">
        <f>IF(ISBLANK(M1643),0,1)</f>
        <v>0</v>
      </c>
      <c r="Q1643" s="318">
        <f>O1643+P1643</f>
        <v>0</v>
      </c>
      <c r="R1643" s="318">
        <f>SUM(Q1518:Q1643)</f>
        <v>9</v>
      </c>
      <c r="S1643" s="318">
        <f>R1643/$X$2</f>
        <v>0.39130434782608697</v>
      </c>
      <c r="T1643" s="318">
        <f>IF(S1643&gt;=$X$3,1,0)</f>
        <v>0</v>
      </c>
      <c r="U1643" s="318">
        <f>O1643*T1643+P1643*T1643</f>
        <v>0</v>
      </c>
    </row>
    <row r="1644" spans="1:21" s="318" customFormat="1" x14ac:dyDescent="0.2">
      <c r="A1644" s="322">
        <v>38953</v>
      </c>
      <c r="B1644" s="321">
        <v>383.69000199999999</v>
      </c>
      <c r="C1644" s="320">
        <f>LN(B1644/B1643)</f>
        <v>-5.6396304024212314E-3</v>
      </c>
      <c r="D1644" s="320">
        <f>AVERAGE(C1624:C1644)</f>
        <v>8.9448244852949484E-4</v>
      </c>
      <c r="E1644" s="318">
        <f>_xlfn.STDEV.S(C1624:C1644)</f>
        <v>9.2645766471532547E-3</v>
      </c>
      <c r="F1644" s="318">
        <f>E1644*(21/(21-1.5))</f>
        <v>9.9772363892419655E-3</v>
      </c>
      <c r="G1644" s="318">
        <f>_xlfn.VAR.S(C1624:C1644)</f>
        <v>8.5832380450977445E-5</v>
      </c>
      <c r="H1644" s="318">
        <f>G1644*(21/(21-1))</f>
        <v>9.0123999473526326E-5</v>
      </c>
      <c r="I1644" s="320">
        <f>(SUM(C1581:C1601)*1+SUM(C1602:C1622)*2+SUM(C1623:C1643)*3)/6</f>
        <v>2.0460072436389958E-2</v>
      </c>
      <c r="J1644" s="318">
        <f>IF(C1644*O1644&lt;&gt;0,C1644,0)</f>
        <v>0</v>
      </c>
      <c r="K1644" s="318" t="str">
        <f>IF(C1644*O1644=0,"",C1644)</f>
        <v/>
      </c>
      <c r="O1644" s="318">
        <f>IF(ISBLANK(L1644),0,1)</f>
        <v>0</v>
      </c>
      <c r="P1644" s="318">
        <f>IF(ISBLANK(M1644),0,1)</f>
        <v>0</v>
      </c>
      <c r="Q1644" s="318">
        <f>O1644+P1644</f>
        <v>0</v>
      </c>
      <c r="R1644" s="318">
        <f>SUM(Q1519:Q1644)</f>
        <v>9</v>
      </c>
      <c r="S1644" s="318">
        <f>R1644/$X$2</f>
        <v>0.39130434782608697</v>
      </c>
      <c r="T1644" s="318">
        <f>IF(S1644&gt;=$X$3,1,0)</f>
        <v>0</v>
      </c>
      <c r="U1644" s="318">
        <f>O1644*T1644+P1644*T1644</f>
        <v>0</v>
      </c>
    </row>
    <row r="1645" spans="1:21" s="318" customFormat="1" x14ac:dyDescent="0.2">
      <c r="A1645" s="322">
        <v>38954</v>
      </c>
      <c r="B1645" s="321">
        <v>383.04998799999998</v>
      </c>
      <c r="C1645" s="320">
        <f>LN(B1645/B1644)</f>
        <v>-1.6694424628752914E-3</v>
      </c>
      <c r="D1645" s="320">
        <f>AVERAGE(C1625:C1645)</f>
        <v>7.340231106529139E-5</v>
      </c>
      <c r="E1645" s="318">
        <f>_xlfn.STDEV.S(C1625:C1645)</f>
        <v>8.6417525995519506E-3</v>
      </c>
      <c r="F1645" s="318">
        <f>E1645*(21/(21-1.5))</f>
        <v>9.3065027995174847E-3</v>
      </c>
      <c r="G1645" s="318">
        <f>_xlfn.VAR.S(C1625:C1645)</f>
        <v>7.4679887991862883E-5</v>
      </c>
      <c r="H1645" s="318">
        <f>G1645*(21/(21-1))</f>
        <v>7.8413882391456028E-5</v>
      </c>
      <c r="I1645" s="320">
        <f>(SUM(C1582:C1602)*1+SUM(C1603:C1623)*2+SUM(C1624:C1644)*3)/6</f>
        <v>7.1875966836429488E-3</v>
      </c>
      <c r="J1645" s="318">
        <f>IF(C1645*O1645&lt;&gt;0,C1645,0)</f>
        <v>0</v>
      </c>
      <c r="K1645" s="318" t="str">
        <f>IF(C1645*O1645=0,"",C1645)</f>
        <v/>
      </c>
      <c r="O1645" s="318">
        <f>IF(ISBLANK(L1645),0,1)</f>
        <v>0</v>
      </c>
      <c r="P1645" s="318">
        <f>IF(ISBLANK(M1645),0,1)</f>
        <v>0</v>
      </c>
      <c r="Q1645" s="318">
        <f>O1645+P1645</f>
        <v>0</v>
      </c>
      <c r="R1645" s="318">
        <f>SUM(Q1520:Q1645)</f>
        <v>9</v>
      </c>
      <c r="S1645" s="318">
        <f>R1645/$X$2</f>
        <v>0.39130434782608697</v>
      </c>
      <c r="T1645" s="318">
        <f>IF(S1645&gt;=$X$3,1,0)</f>
        <v>0</v>
      </c>
      <c r="U1645" s="318">
        <f>O1645*T1645+P1645*T1645</f>
        <v>0</v>
      </c>
    </row>
    <row r="1646" spans="1:21" s="318" customFormat="1" x14ac:dyDescent="0.2">
      <c r="A1646" s="322">
        <v>38957</v>
      </c>
      <c r="B1646" s="321">
        <v>380.61999500000002</v>
      </c>
      <c r="C1646" s="320">
        <f>LN(B1646/B1645)</f>
        <v>-6.3640086829067641E-3</v>
      </c>
      <c r="D1646" s="320">
        <f>AVERAGE(C1626:C1646)</f>
        <v>1.8803449912015345E-4</v>
      </c>
      <c r="E1646" s="318">
        <f>_xlfn.STDEV.S(C1626:C1646)</f>
        <v>8.5338548783987309E-3</v>
      </c>
      <c r="F1646" s="318">
        <f>E1646*(21/(21-1.5))</f>
        <v>9.190305253660172E-3</v>
      </c>
      <c r="G1646" s="318">
        <f>_xlfn.VAR.S(C1626:C1646)</f>
        <v>7.2826679085569811E-5</v>
      </c>
      <c r="H1646" s="318">
        <f>G1646*(21/(21-1))</f>
        <v>7.6468013039848309E-5</v>
      </c>
      <c r="I1646" s="320">
        <f>(SUM(C1583:C1603)*1+SUM(C1604:C1624)*2+SUM(C1625:C1645)*3)/6</f>
        <v>2.3883255006550124E-3</v>
      </c>
      <c r="J1646" s="318">
        <f>IF(C1646*O1646&lt;&gt;0,C1646,0)</f>
        <v>0</v>
      </c>
      <c r="K1646" s="318" t="str">
        <f>IF(C1646*O1646=0,"",C1646)</f>
        <v/>
      </c>
      <c r="O1646" s="318">
        <f>IF(ISBLANK(L1646),0,1)</f>
        <v>0</v>
      </c>
      <c r="P1646" s="318">
        <f>IF(ISBLANK(M1646),0,1)</f>
        <v>0</v>
      </c>
      <c r="Q1646" s="318">
        <f>O1646+P1646</f>
        <v>0</v>
      </c>
      <c r="R1646" s="318">
        <f>SUM(Q1521:Q1646)</f>
        <v>9</v>
      </c>
      <c r="S1646" s="318">
        <f>R1646/$X$2</f>
        <v>0.39130434782608697</v>
      </c>
      <c r="T1646" s="318">
        <f>IF(S1646&gt;=$X$3,1,0)</f>
        <v>0</v>
      </c>
      <c r="U1646" s="318">
        <f>O1646*T1646+P1646*T1646</f>
        <v>0</v>
      </c>
    </row>
    <row r="1647" spans="1:21" s="318" customFormat="1" x14ac:dyDescent="0.2">
      <c r="A1647" s="322">
        <v>38958</v>
      </c>
      <c r="B1647" s="321">
        <v>376.709991</v>
      </c>
      <c r="C1647" s="320">
        <f>LN(B1647/B1646)</f>
        <v>-1.0325852174494606E-2</v>
      </c>
      <c r="D1647" s="320">
        <f>AVERAGE(C1627:C1647)</f>
        <v>-3.8524478923911175E-4</v>
      </c>
      <c r="E1647" s="318">
        <f>_xlfn.STDEV.S(C1627:C1647)</f>
        <v>8.8256676904355548E-3</v>
      </c>
      <c r="F1647" s="318">
        <f>E1647*(21/(21-1.5))</f>
        <v>9.5045652050844438E-3</v>
      </c>
      <c r="G1647" s="318">
        <f>_xlfn.VAR.S(C1627:C1647)</f>
        <v>7.7892410181998046E-5</v>
      </c>
      <c r="H1647" s="318">
        <f>G1647*(21/(21-1))</f>
        <v>8.1787030691097946E-5</v>
      </c>
      <c r="I1647" s="320">
        <f>(SUM(C1584:C1604)*1+SUM(C1605:C1625)*2+SUM(C1626:C1646)*3)/6</f>
        <v>3.3857972176273479E-3</v>
      </c>
      <c r="J1647" s="318">
        <f>IF(C1647*O1647&lt;&gt;0,C1647,0)</f>
        <v>0</v>
      </c>
      <c r="K1647" s="318" t="str">
        <f>IF(C1647*O1647=0,"",C1647)</f>
        <v/>
      </c>
      <c r="O1647" s="318">
        <f>IF(ISBLANK(L1647),0,1)</f>
        <v>0</v>
      </c>
      <c r="P1647" s="318">
        <f>IF(ISBLANK(M1647),0,1)</f>
        <v>0</v>
      </c>
      <c r="Q1647" s="318">
        <f>O1647+P1647</f>
        <v>0</v>
      </c>
      <c r="R1647" s="318">
        <f>SUM(Q1522:Q1647)</f>
        <v>9</v>
      </c>
      <c r="S1647" s="318">
        <f>R1647/$X$2</f>
        <v>0.39130434782608697</v>
      </c>
      <c r="T1647" s="318">
        <f>IF(S1647&gt;=$X$3,1,0)</f>
        <v>0</v>
      </c>
      <c r="U1647" s="318">
        <f>O1647*T1647+P1647*T1647</f>
        <v>0</v>
      </c>
    </row>
    <row r="1648" spans="1:21" s="318" customFormat="1" x14ac:dyDescent="0.2">
      <c r="A1648" s="322">
        <v>38959</v>
      </c>
      <c r="B1648" s="321">
        <v>381.67001299999998</v>
      </c>
      <c r="C1648" s="320">
        <f>LN(B1648/B1647)</f>
        <v>1.3080758189458841E-2</v>
      </c>
      <c r="D1648" s="320">
        <f>AVERAGE(C1628:C1648)</f>
        <v>1.0992044114830097E-4</v>
      </c>
      <c r="E1648" s="318">
        <f>_xlfn.STDEV.S(C1628:C1648)</f>
        <v>9.2860721502170604E-3</v>
      </c>
      <c r="F1648" s="318">
        <f>E1648*(21/(21-1.5))</f>
        <v>1.000038539254145E-2</v>
      </c>
      <c r="G1648" s="318">
        <f>_xlfn.VAR.S(C1628:C1648)</f>
        <v>8.6231135979036904E-5</v>
      </c>
      <c r="H1648" s="318">
        <f>G1648*(21/(21-1))</f>
        <v>9.0542692777988759E-5</v>
      </c>
      <c r="I1648" s="320">
        <f>(SUM(C1585:C1605)*1+SUM(C1606:C1626)*2+SUM(C1627:C1647)*3)/6</f>
        <v>-2.7719984874397699E-3</v>
      </c>
      <c r="J1648" s="318">
        <f>IF(C1648*O1648&lt;&gt;0,C1648,0)</f>
        <v>0</v>
      </c>
      <c r="K1648" s="318" t="str">
        <f>IF(C1648*O1648=0,"",C1648)</f>
        <v/>
      </c>
      <c r="O1648" s="318">
        <f>IF(ISBLANK(L1648),0,1)</f>
        <v>0</v>
      </c>
      <c r="P1648" s="318">
        <f>IF(ISBLANK(M1648),0,1)</f>
        <v>0</v>
      </c>
      <c r="Q1648" s="318">
        <f>O1648+P1648</f>
        <v>0</v>
      </c>
      <c r="R1648" s="318">
        <f>SUM(Q1523:Q1648)</f>
        <v>9</v>
      </c>
      <c r="S1648" s="318">
        <f>R1648/$X$2</f>
        <v>0.39130434782608697</v>
      </c>
      <c r="T1648" s="318">
        <f>IF(S1648&gt;=$X$3,1,0)</f>
        <v>0</v>
      </c>
      <c r="U1648" s="318">
        <f>O1648*T1648+P1648*T1648</f>
        <v>0</v>
      </c>
    </row>
    <row r="1649" spans="1:21" s="318" customFormat="1" x14ac:dyDescent="0.2">
      <c r="A1649" s="322">
        <v>38960</v>
      </c>
      <c r="B1649" s="321">
        <v>380.95001200000002</v>
      </c>
      <c r="C1649" s="320">
        <f>LN(B1649/B1648)</f>
        <v>-1.8882305481688494E-3</v>
      </c>
      <c r="D1649" s="320">
        <f>AVERAGE(C1629:C1649)</f>
        <v>-6.8628496614056285E-4</v>
      </c>
      <c r="E1649" s="318">
        <f>_xlfn.STDEV.S(C1629:C1649)</f>
        <v>8.656097424188566E-3</v>
      </c>
      <c r="F1649" s="318">
        <f>E1649*(21/(21-1.5))</f>
        <v>9.3219510722030701E-3</v>
      </c>
      <c r="G1649" s="318">
        <f>_xlfn.VAR.S(C1629:C1649)</f>
        <v>7.4928022617043924E-5</v>
      </c>
      <c r="H1649" s="318">
        <f>G1649*(21/(21-1))</f>
        <v>7.8674423747896119E-5</v>
      </c>
      <c r="I1649" s="320">
        <f>(SUM(C1586:C1606)*1+SUM(C1607:C1627)*2+SUM(C1628:C1648)*3)/6</f>
        <v>-5.2086045029760221E-4</v>
      </c>
      <c r="J1649" s="318">
        <f>IF(C1649*O1649&lt;&gt;0,C1649,0)</f>
        <v>0</v>
      </c>
      <c r="K1649" s="318" t="str">
        <f>IF(C1649*O1649=0,"",C1649)</f>
        <v/>
      </c>
      <c r="O1649" s="318">
        <f>IF(ISBLANK(L1649),0,1)</f>
        <v>0</v>
      </c>
      <c r="P1649" s="318">
        <f>IF(ISBLANK(M1649),0,1)</f>
        <v>0</v>
      </c>
      <c r="Q1649" s="318">
        <f>O1649+P1649</f>
        <v>0</v>
      </c>
      <c r="R1649" s="318">
        <f>SUM(Q1524:Q1649)</f>
        <v>9</v>
      </c>
      <c r="S1649" s="318">
        <f>R1649/$X$2</f>
        <v>0.39130434782608697</v>
      </c>
      <c r="T1649" s="318">
        <f>IF(S1649&gt;=$X$3,1,0)</f>
        <v>0</v>
      </c>
      <c r="U1649" s="318">
        <f>O1649*T1649+P1649*T1649</f>
        <v>0</v>
      </c>
    </row>
    <row r="1650" spans="1:21" s="318" customFormat="1" x14ac:dyDescent="0.2">
      <c r="A1650" s="322">
        <v>38961</v>
      </c>
      <c r="B1650" s="321">
        <v>386.20001200000002</v>
      </c>
      <c r="C1650" s="320">
        <f>LN(B1650/B1649)</f>
        <v>1.3687236647181944E-2</v>
      </c>
      <c r="D1650" s="320">
        <f>AVERAGE(C1630:C1650)</f>
        <v>6.7177787443463877E-4</v>
      </c>
      <c r="E1650" s="318">
        <f>_xlfn.STDEV.S(C1630:C1650)</f>
        <v>8.5624877970665141E-3</v>
      </c>
      <c r="F1650" s="318">
        <f>E1650*(21/(21-1.5))</f>
        <v>9.2211407045331688E-3</v>
      </c>
      <c r="G1650" s="318">
        <f>_xlfn.VAR.S(C1630:C1650)</f>
        <v>7.3316197274912959E-5</v>
      </c>
      <c r="H1650" s="318">
        <f>G1650*(21/(21-1))</f>
        <v>7.6982007138658604E-5</v>
      </c>
      <c r="I1650" s="320">
        <f>(SUM(C1587:C1607)*1+SUM(C1608:C1628)*2+SUM(C1629:C1649)*3)/6</f>
        <v>-7.932254032168436E-3</v>
      </c>
      <c r="J1650" s="318">
        <f>IF(C1650*O1650&lt;&gt;0,C1650,0)</f>
        <v>0</v>
      </c>
      <c r="K1650" s="318" t="str">
        <f>IF(C1650*O1650=0,"",C1650)</f>
        <v/>
      </c>
      <c r="O1650" s="318">
        <f>IF(ISBLANK(L1650),0,1)</f>
        <v>0</v>
      </c>
      <c r="P1650" s="318">
        <f>IF(ISBLANK(M1650),0,1)</f>
        <v>0</v>
      </c>
      <c r="Q1650" s="318">
        <f>O1650+P1650</f>
        <v>0</v>
      </c>
      <c r="R1650" s="318">
        <f>SUM(Q1525:Q1650)</f>
        <v>9</v>
      </c>
      <c r="S1650" s="318">
        <f>R1650/$X$2</f>
        <v>0.39130434782608697</v>
      </c>
      <c r="T1650" s="318">
        <f>IF(S1650&gt;=$X$3,1,0)</f>
        <v>0</v>
      </c>
      <c r="U1650" s="318">
        <f>O1650*T1650+P1650*T1650</f>
        <v>0</v>
      </c>
    </row>
    <row r="1651" spans="1:21" s="318" customFormat="1" x14ac:dyDescent="0.2">
      <c r="A1651" s="322">
        <v>38964</v>
      </c>
      <c r="B1651" s="321">
        <v>391.08999599999999</v>
      </c>
      <c r="C1651" s="320">
        <f>LN(B1651/B1650)</f>
        <v>1.2582301232148712E-2</v>
      </c>
      <c r="D1651" s="320">
        <f>AVERAGE(C1631:C1651)</f>
        <v>1.2234380169356669E-3</v>
      </c>
      <c r="E1651" s="318">
        <f>_xlfn.STDEV.S(C1631:C1651)</f>
        <v>8.9489875134289489E-3</v>
      </c>
      <c r="F1651" s="318">
        <f>E1651*(21/(21-1.5))</f>
        <v>9.6373711683080988E-3</v>
      </c>
      <c r="G1651" s="318">
        <f>_xlfn.VAR.S(C1631:C1651)</f>
        <v>8.0084377515507246E-5</v>
      </c>
      <c r="H1651" s="318">
        <f>G1651*(21/(21-1))</f>
        <v>8.4088596391282617E-5</v>
      </c>
      <c r="I1651" s="320">
        <f>(SUM(C1588:C1608)*1+SUM(C1609:C1629)*2+SUM(C1630:C1650)*3)/6</f>
        <v>9.4725167928276718E-3</v>
      </c>
      <c r="J1651" s="318">
        <f>IF(C1651*O1651&lt;&gt;0,C1651,0)</f>
        <v>0</v>
      </c>
      <c r="K1651" s="318" t="str">
        <f>IF(C1651*O1651=0,"",C1651)</f>
        <v/>
      </c>
      <c r="O1651" s="318">
        <f>IF(ISBLANK(L1651),0,1)</f>
        <v>0</v>
      </c>
      <c r="P1651" s="318">
        <f>IF(ISBLANK(M1651),0,1)</f>
        <v>0</v>
      </c>
      <c r="Q1651" s="318">
        <f>O1651+P1651</f>
        <v>0</v>
      </c>
      <c r="R1651" s="318">
        <f>SUM(Q1526:Q1651)</f>
        <v>9</v>
      </c>
      <c r="S1651" s="318">
        <f>R1651/$X$2</f>
        <v>0.39130434782608697</v>
      </c>
      <c r="T1651" s="318">
        <f>IF(S1651&gt;=$X$3,1,0)</f>
        <v>0</v>
      </c>
      <c r="U1651" s="318">
        <f>O1651*T1651+P1651*T1651</f>
        <v>0</v>
      </c>
    </row>
    <row r="1652" spans="1:21" s="318" customFormat="1" x14ac:dyDescent="0.2">
      <c r="A1652" s="322">
        <v>38965</v>
      </c>
      <c r="B1652" s="321">
        <v>392.77999899999998</v>
      </c>
      <c r="C1652" s="320">
        <f>LN(B1652/B1651)</f>
        <v>4.3119538425765349E-3</v>
      </c>
      <c r="D1652" s="320">
        <f>AVERAGE(C1632:C1652)</f>
        <v>1.3376608390748121E-3</v>
      </c>
      <c r="E1652" s="318">
        <f>_xlfn.STDEV.S(C1632:C1652)</f>
        <v>8.9735071792466647E-3</v>
      </c>
      <c r="F1652" s="318">
        <f>E1652*(21/(21-1.5))</f>
        <v>9.6637769622656394E-3</v>
      </c>
      <c r="G1652" s="318">
        <f>_xlfn.VAR.S(C1632:C1652)</f>
        <v>8.052383109599144E-5</v>
      </c>
      <c r="H1652" s="318">
        <f>G1652*(21/(21-1))</f>
        <v>8.4550022650791014E-5</v>
      </c>
      <c r="I1652" s="320">
        <f>(SUM(C1589:C1609)*1+SUM(C1610:C1630)*2+SUM(C1631:C1651)*3)/6</f>
        <v>1.4028116891629833E-2</v>
      </c>
      <c r="J1652" s="318">
        <f>IF(C1652*O1652&lt;&gt;0,C1652,0)</f>
        <v>0</v>
      </c>
      <c r="K1652" s="318" t="str">
        <f>IF(C1652*O1652=0,"",C1652)</f>
        <v/>
      </c>
      <c r="O1652" s="318">
        <f>IF(ISBLANK(L1652),0,1)</f>
        <v>0</v>
      </c>
      <c r="P1652" s="318">
        <f>IF(ISBLANK(M1652),0,1)</f>
        <v>0</v>
      </c>
      <c r="Q1652" s="318">
        <f>O1652+P1652</f>
        <v>0</v>
      </c>
      <c r="R1652" s="318">
        <f>SUM(Q1527:Q1652)</f>
        <v>9</v>
      </c>
      <c r="S1652" s="318">
        <f>R1652/$X$2</f>
        <v>0.39130434782608697</v>
      </c>
      <c r="T1652" s="318">
        <f>IF(S1652&gt;=$X$3,1,0)</f>
        <v>0</v>
      </c>
      <c r="U1652" s="318">
        <f>O1652*T1652+P1652*T1652</f>
        <v>0</v>
      </c>
    </row>
    <row r="1653" spans="1:21" s="318" customFormat="1" x14ac:dyDescent="0.2">
      <c r="A1653" s="322">
        <v>38966</v>
      </c>
      <c r="B1653" s="321">
        <v>384.44000199999999</v>
      </c>
      <c r="C1653" s="320">
        <f>LN(B1653/B1652)</f>
        <v>-2.1461920983666574E-2</v>
      </c>
      <c r="D1653" s="320">
        <f>AVERAGE(C1633:C1653)</f>
        <v>3.0818417324433758E-4</v>
      </c>
      <c r="E1653" s="318">
        <f>_xlfn.STDEV.S(C1633:C1653)</f>
        <v>1.026315628115035E-2</v>
      </c>
      <c r="F1653" s="318">
        <f>E1653*(21/(21-1.5))</f>
        <v>1.1052629841238839E-2</v>
      </c>
      <c r="G1653" s="318">
        <f>_xlfn.VAR.S(C1633:C1653)</f>
        <v>1.0533237685131589E-4</v>
      </c>
      <c r="H1653" s="318">
        <f>G1653*(21/(21-1))</f>
        <v>1.1059899569388169E-4</v>
      </c>
      <c r="I1653" s="320">
        <f>(SUM(C1590:C1610)*1+SUM(C1611:C1631)*2+SUM(C1632:C1652)*3)/6</f>
        <v>2.3995598363375319E-2</v>
      </c>
      <c r="J1653" s="318">
        <f>IF(C1653*O1653&lt;&gt;0,C1653,0)</f>
        <v>0</v>
      </c>
      <c r="K1653" s="318" t="str">
        <f>IF(C1653*O1653=0,"",C1653)</f>
        <v/>
      </c>
      <c r="O1653" s="318">
        <f>IF(ISBLANK(L1653),0,1)</f>
        <v>0</v>
      </c>
      <c r="P1653" s="318">
        <f>IF(ISBLANK(M1653),0,1)</f>
        <v>0</v>
      </c>
      <c r="Q1653" s="318">
        <f>O1653+P1653</f>
        <v>0</v>
      </c>
      <c r="R1653" s="318">
        <f>SUM(Q1528:Q1653)</f>
        <v>9</v>
      </c>
      <c r="S1653" s="318">
        <f>R1653/$X$2</f>
        <v>0.39130434782608697</v>
      </c>
      <c r="T1653" s="318">
        <f>IF(S1653&gt;=$X$3,1,0)</f>
        <v>0</v>
      </c>
      <c r="U1653" s="318">
        <f>O1653*T1653+P1653*T1653</f>
        <v>0</v>
      </c>
    </row>
    <row r="1654" spans="1:21" s="318" customFormat="1" x14ac:dyDescent="0.2">
      <c r="A1654" s="322">
        <v>38967</v>
      </c>
      <c r="B1654" s="321">
        <v>381.54998799999998</v>
      </c>
      <c r="C1654" s="320">
        <f>LN(B1654/B1653)</f>
        <v>-7.5458628724760181E-3</v>
      </c>
      <c r="D1654" s="320">
        <f>AVERAGE(C1634:C1654)</f>
        <v>2.5151692601103681E-4</v>
      </c>
      <c r="E1654" s="318">
        <f>_xlfn.STDEV.S(C1634:C1654)</f>
        <v>1.0304991015946291E-2</v>
      </c>
      <c r="F1654" s="318">
        <f>E1654*(21/(21-1.5))</f>
        <v>1.1097682632557544E-2</v>
      </c>
      <c r="G1654" s="318">
        <f>_xlfn.VAR.S(C1634:C1654)</f>
        <v>1.0619283983873376E-4</v>
      </c>
      <c r="H1654" s="318">
        <f>G1654*(21/(21-1))</f>
        <v>1.1150248183067045E-4</v>
      </c>
      <c r="I1654" s="320">
        <f>(SUM(C1591:C1611)*1+SUM(C1612:C1632)*2+SUM(C1633:C1653)*3)/6</f>
        <v>1.1117736243701536E-2</v>
      </c>
      <c r="J1654" s="318">
        <f>IF(C1654*O1654&lt;&gt;0,C1654,0)</f>
        <v>0</v>
      </c>
      <c r="K1654" s="318" t="str">
        <f>IF(C1654*O1654=0,"",C1654)</f>
        <v/>
      </c>
      <c r="O1654" s="318">
        <f>IF(ISBLANK(L1654),0,1)</f>
        <v>0</v>
      </c>
      <c r="P1654" s="318">
        <f>IF(ISBLANK(M1654),0,1)</f>
        <v>0</v>
      </c>
      <c r="Q1654" s="318">
        <f>O1654+P1654</f>
        <v>0</v>
      </c>
      <c r="R1654" s="318">
        <f>SUM(Q1529:Q1654)</f>
        <v>9</v>
      </c>
      <c r="S1654" s="318">
        <f>R1654/$X$2</f>
        <v>0.39130434782608697</v>
      </c>
      <c r="T1654" s="318">
        <f>IF(S1654&gt;=$X$3,1,0)</f>
        <v>0</v>
      </c>
      <c r="U1654" s="318">
        <f>O1654*T1654+P1654*T1654</f>
        <v>0</v>
      </c>
    </row>
    <row r="1655" spans="1:21" s="318" customFormat="1" x14ac:dyDescent="0.2">
      <c r="A1655" s="322">
        <v>38968</v>
      </c>
      <c r="B1655" s="321">
        <v>380.82998700000002</v>
      </c>
      <c r="C1655" s="320">
        <f>LN(B1655/B1654)</f>
        <v>-1.8888250942316455E-3</v>
      </c>
      <c r="D1655" s="320">
        <f>AVERAGE(C1635:C1655)</f>
        <v>8.9489073586705833E-4</v>
      </c>
      <c r="E1655" s="318">
        <f>_xlfn.STDEV.S(C1635:C1655)</f>
        <v>9.6819045694068444E-3</v>
      </c>
      <c r="F1655" s="318">
        <f>E1655*(21/(21-1.5))</f>
        <v>1.0426666459361217E-2</v>
      </c>
      <c r="G1655" s="318">
        <f>_xlfn.VAR.S(C1635:C1655)</f>
        <v>9.3739276091101144E-5</v>
      </c>
      <c r="H1655" s="318">
        <f>G1655*(21/(21-1))</f>
        <v>9.8426239895656206E-5</v>
      </c>
      <c r="I1655" s="320">
        <f>(SUM(C1592:C1612)*1+SUM(C1613:C1633)*2+SUM(C1634:C1654)*3)/6</f>
        <v>1.3247488449378064E-2</v>
      </c>
      <c r="J1655" s="318">
        <f>IF(C1655*O1655&lt;&gt;0,C1655,0)</f>
        <v>0</v>
      </c>
      <c r="K1655" s="318" t="str">
        <f>IF(C1655*O1655=0,"",C1655)</f>
        <v/>
      </c>
      <c r="O1655" s="318">
        <f>IF(ISBLANK(L1655),0,1)</f>
        <v>0</v>
      </c>
      <c r="P1655" s="318">
        <f>IF(ISBLANK(M1655),0,1)</f>
        <v>0</v>
      </c>
      <c r="Q1655" s="318">
        <f>O1655+P1655</f>
        <v>0</v>
      </c>
      <c r="R1655" s="318">
        <f>SUM(Q1530:Q1655)</f>
        <v>9</v>
      </c>
      <c r="S1655" s="318">
        <f>R1655/$X$2</f>
        <v>0.39130434782608697</v>
      </c>
      <c r="T1655" s="318">
        <f>IF(S1655&gt;=$X$3,1,0)</f>
        <v>0</v>
      </c>
      <c r="U1655" s="318">
        <f>O1655*T1655+P1655*T1655</f>
        <v>0</v>
      </c>
    </row>
    <row r="1656" spans="1:21" s="318" customFormat="1" x14ac:dyDescent="0.2">
      <c r="A1656" s="322">
        <v>38971</v>
      </c>
      <c r="B1656" s="321">
        <v>367.58999599999999</v>
      </c>
      <c r="C1656" s="320">
        <f>LN(B1656/B1655)</f>
        <v>-3.5384871442972296E-2</v>
      </c>
      <c r="D1656" s="320">
        <f>AVERAGE(C1636:C1656)</f>
        <v>-7.6461629673761481E-4</v>
      </c>
      <c r="E1656" s="318">
        <f>_xlfn.STDEV.S(C1636:C1656)</f>
        <v>1.2512250402490075E-2</v>
      </c>
      <c r="F1656" s="318">
        <f>E1656*(21/(21-1.5))</f>
        <v>1.3474731202681618E-2</v>
      </c>
      <c r="G1656" s="318">
        <f>_xlfn.VAR.S(C1636:C1656)</f>
        <v>1.5655641013461304E-4</v>
      </c>
      <c r="H1656" s="318">
        <f>G1656*(21/(21-1))</f>
        <v>1.643842306413437E-4</v>
      </c>
      <c r="I1656" s="320">
        <f>(SUM(C1593:C1613)*1+SUM(C1614:C1634)*2+SUM(C1635:C1655)*3)/6</f>
        <v>1.8388164850678304E-2</v>
      </c>
      <c r="J1656" s="318">
        <f>IF(C1656*O1656&lt;&gt;0,C1656,0)</f>
        <v>0</v>
      </c>
      <c r="K1656" s="318" t="str">
        <f>IF(C1656*O1656=0,"",C1656)</f>
        <v/>
      </c>
      <c r="O1656" s="318">
        <f>IF(ISBLANK(L1656),0,1)</f>
        <v>0</v>
      </c>
      <c r="P1656" s="318">
        <f>IF(ISBLANK(M1656),0,1)</f>
        <v>0</v>
      </c>
      <c r="Q1656" s="318">
        <f>O1656+P1656</f>
        <v>0</v>
      </c>
      <c r="R1656" s="318">
        <f>SUM(Q1531:Q1656)</f>
        <v>9</v>
      </c>
      <c r="S1656" s="318">
        <f>R1656/$X$2</f>
        <v>0.39130434782608697</v>
      </c>
      <c r="T1656" s="318">
        <f>IF(S1656&gt;=$X$3,1,0)</f>
        <v>0</v>
      </c>
      <c r="U1656" s="318">
        <f>O1656*T1656+P1656*T1656</f>
        <v>0</v>
      </c>
    </row>
    <row r="1657" spans="1:21" s="318" customFormat="1" x14ac:dyDescent="0.2">
      <c r="A1657" s="322">
        <v>38972</v>
      </c>
      <c r="B1657" s="321">
        <v>369.040009</v>
      </c>
      <c r="C1657" s="320">
        <f>LN(B1657/B1656)</f>
        <v>3.9368878893890329E-3</v>
      </c>
      <c r="D1657" s="320">
        <f>AVERAGE(C1637:C1657)</f>
        <v>-2.3811902347798726E-4</v>
      </c>
      <c r="E1657" s="318">
        <f>_xlfn.STDEV.S(C1637:C1657)</f>
        <v>1.2463999986655263E-2</v>
      </c>
      <c r="F1657" s="318">
        <f>E1657*(21/(21-1.5))</f>
        <v>1.3422769216397975E-2</v>
      </c>
      <c r="G1657" s="318">
        <f>_xlfn.VAR.S(C1637:C1657)</f>
        <v>1.5535129566734239E-4</v>
      </c>
      <c r="H1657" s="318">
        <f>G1657*(21/(21-1))</f>
        <v>1.6311886045070951E-4</v>
      </c>
      <c r="I1657" s="320">
        <f>(SUM(C1594:C1614)*1+SUM(C1615:C1635)*2+SUM(C1636:C1656)*3)/6</f>
        <v>2.3949380304372401E-3</v>
      </c>
      <c r="J1657" s="318">
        <f>IF(C1657*O1657&lt;&gt;0,C1657,0)</f>
        <v>0</v>
      </c>
      <c r="K1657" s="318" t="str">
        <f>IF(C1657*O1657=0,"",C1657)</f>
        <v/>
      </c>
      <c r="O1657" s="318">
        <f>IF(ISBLANK(L1657),0,1)</f>
        <v>0</v>
      </c>
      <c r="P1657" s="318">
        <f>IF(ISBLANK(M1657),0,1)</f>
        <v>0</v>
      </c>
      <c r="Q1657" s="318">
        <f>O1657+P1657</f>
        <v>0</v>
      </c>
      <c r="R1657" s="318">
        <f>SUM(Q1532:Q1657)</f>
        <v>9</v>
      </c>
      <c r="S1657" s="318">
        <f>R1657/$X$2</f>
        <v>0.39130434782608697</v>
      </c>
      <c r="T1657" s="318">
        <f>IF(S1657&gt;=$X$3,1,0)</f>
        <v>0</v>
      </c>
      <c r="U1657" s="318">
        <f>O1657*T1657+P1657*T1657</f>
        <v>0</v>
      </c>
    </row>
    <row r="1658" spans="1:21" s="318" customFormat="1" x14ac:dyDescent="0.2">
      <c r="A1658" s="322">
        <v>38973</v>
      </c>
      <c r="B1658" s="321">
        <v>373.92001299999998</v>
      </c>
      <c r="C1658" s="320">
        <f>LN(B1658/B1657)</f>
        <v>1.3136841920177153E-2</v>
      </c>
      <c r="D1658" s="320">
        <f>AVERAGE(C1638:C1658)</f>
        <v>-9.1604731256201763E-5</v>
      </c>
      <c r="E1658" s="318">
        <f>_xlfn.STDEV.S(C1638:C1658)</f>
        <v>1.2608355527962471E-2</v>
      </c>
      <c r="F1658" s="318">
        <f>E1658*(21/(21-1.5))</f>
        <v>1.357822903011343E-2</v>
      </c>
      <c r="G1658" s="318">
        <f>_xlfn.VAR.S(C1638:C1658)</f>
        <v>1.5897062911950178E-4</v>
      </c>
      <c r="H1658" s="318">
        <f>G1658*(21/(21-1))</f>
        <v>1.6691916057547687E-4</v>
      </c>
      <c r="I1658" s="320">
        <f>(SUM(C1595:C1615)*1+SUM(C1616:C1636)*2+SUM(C1637:C1657)*3)/6</f>
        <v>-1.4248081378920334E-3</v>
      </c>
      <c r="J1658" s="318">
        <f>IF(C1658*O1658&lt;&gt;0,C1658,0)</f>
        <v>0</v>
      </c>
      <c r="K1658" s="318" t="str">
        <f>IF(C1658*O1658=0,"",C1658)</f>
        <v/>
      </c>
      <c r="O1658" s="318">
        <f>IF(ISBLANK(L1658),0,1)</f>
        <v>0</v>
      </c>
      <c r="P1658" s="318">
        <f>IF(ISBLANK(M1658),0,1)</f>
        <v>0</v>
      </c>
      <c r="Q1658" s="318">
        <f>O1658+P1658</f>
        <v>0</v>
      </c>
      <c r="R1658" s="318">
        <f>SUM(Q1533:Q1658)</f>
        <v>9</v>
      </c>
      <c r="S1658" s="318">
        <f>R1658/$X$2</f>
        <v>0.39130434782608697</v>
      </c>
      <c r="T1658" s="318">
        <f>IF(S1658&gt;=$X$3,1,0)</f>
        <v>0</v>
      </c>
      <c r="U1658" s="318">
        <f>O1658*T1658+P1658*T1658</f>
        <v>0</v>
      </c>
    </row>
    <row r="1659" spans="1:21" s="318" customFormat="1" x14ac:dyDescent="0.2">
      <c r="A1659" s="322">
        <v>38974</v>
      </c>
      <c r="B1659" s="321">
        <v>373.48998999999998</v>
      </c>
      <c r="C1659" s="320">
        <f>LN(B1659/B1658)</f>
        <v>-1.1507018790862652E-3</v>
      </c>
      <c r="D1659" s="320">
        <f>AVERAGE(C1639:C1659)</f>
        <v>-3.7337546215956773E-4</v>
      </c>
      <c r="E1659" s="318">
        <f>_xlfn.STDEV.S(C1639:C1659)</f>
        <v>1.256038605805539E-2</v>
      </c>
      <c r="F1659" s="318">
        <f>E1659*(21/(21-1.5))</f>
        <v>1.3526569600982728E-2</v>
      </c>
      <c r="G1659" s="318">
        <f>_xlfn.VAR.S(C1639:C1659)</f>
        <v>1.5776329792739223E-4</v>
      </c>
      <c r="H1659" s="318">
        <f>G1659*(21/(21-1))</f>
        <v>1.6565146282376185E-4</v>
      </c>
      <c r="I1659" s="320">
        <f>(SUM(C1596:C1616)*1+SUM(C1617:C1637)*2+SUM(C1638:C1658)*3)/6</f>
        <v>9.1564225901492532E-3</v>
      </c>
      <c r="J1659" s="318">
        <f>IF(C1659*O1659&lt;&gt;0,C1659,0)</f>
        <v>0</v>
      </c>
      <c r="K1659" s="318" t="str">
        <f>IF(C1659*O1659=0,"",C1659)</f>
        <v/>
      </c>
      <c r="O1659" s="318">
        <f>IF(ISBLANK(L1659),0,1)</f>
        <v>0</v>
      </c>
      <c r="P1659" s="318">
        <f>IF(ISBLANK(M1659),0,1)</f>
        <v>0</v>
      </c>
      <c r="Q1659" s="318">
        <f>O1659+P1659</f>
        <v>0</v>
      </c>
      <c r="R1659" s="318">
        <f>SUM(Q1534:Q1659)</f>
        <v>9</v>
      </c>
      <c r="S1659" s="318">
        <f>R1659/$X$2</f>
        <v>0.39130434782608697</v>
      </c>
      <c r="T1659" s="318">
        <f>IF(S1659&gt;=$X$3,1,0)</f>
        <v>0</v>
      </c>
      <c r="U1659" s="318">
        <f>O1659*T1659+P1659*T1659</f>
        <v>0</v>
      </c>
    </row>
    <row r="1660" spans="1:21" s="318" customFormat="1" x14ac:dyDescent="0.2">
      <c r="A1660" s="322">
        <v>38975</v>
      </c>
      <c r="B1660" s="321">
        <v>370.45001200000002</v>
      </c>
      <c r="C1660" s="320">
        <f>LN(B1660/B1659)</f>
        <v>-8.1726884225549606E-3</v>
      </c>
      <c r="D1660" s="320">
        <f>AVERAGE(C1640:C1660)</f>
        <v>-3.776999896839046E-4</v>
      </c>
      <c r="E1660" s="318">
        <f>_xlfn.STDEV.S(C1640:C1660)</f>
        <v>1.2563188108253033E-2</v>
      </c>
      <c r="F1660" s="318">
        <f>E1660*(21/(21-1.5))</f>
        <v>1.3529587193503265E-2</v>
      </c>
      <c r="G1660" s="318">
        <f>_xlfn.VAR.S(C1640:C1660)</f>
        <v>1.5783369544335041E-4</v>
      </c>
      <c r="H1660" s="318">
        <f>G1660*(21/(21-1))</f>
        <v>1.6572538021551795E-4</v>
      </c>
      <c r="I1660" s="320">
        <f>(SUM(C1597:C1617)*1+SUM(C1618:C1638)*2+SUM(C1639:C1659)*3)/6</f>
        <v>9.9314656889447142E-3</v>
      </c>
      <c r="J1660" s="318">
        <f>IF(C1660*O1660&lt;&gt;0,C1660,0)</f>
        <v>0</v>
      </c>
      <c r="K1660" s="318" t="str">
        <f>IF(C1660*O1660=0,"",C1660)</f>
        <v/>
      </c>
      <c r="O1660" s="318">
        <f>IF(ISBLANK(L1660),0,1)</f>
        <v>0</v>
      </c>
      <c r="P1660" s="318">
        <f>IF(ISBLANK(M1660),0,1)</f>
        <v>0</v>
      </c>
      <c r="Q1660" s="318">
        <f>O1660+P1660</f>
        <v>0</v>
      </c>
      <c r="R1660" s="318">
        <f>SUM(Q1535:Q1660)</f>
        <v>9</v>
      </c>
      <c r="S1660" s="318">
        <f>R1660/$X$2</f>
        <v>0.39130434782608697</v>
      </c>
      <c r="T1660" s="318">
        <f>IF(S1660&gt;=$X$3,1,0)</f>
        <v>0</v>
      </c>
      <c r="U1660" s="318">
        <f>O1660*T1660+P1660*T1660</f>
        <v>0</v>
      </c>
    </row>
    <row r="1661" spans="1:21" s="318" customFormat="1" x14ac:dyDescent="0.2">
      <c r="A1661" s="322">
        <v>38978</v>
      </c>
      <c r="B1661" s="321">
        <v>373.26001000000002</v>
      </c>
      <c r="C1661" s="320">
        <f>LN(B1661/B1660)</f>
        <v>7.5567392902588784E-3</v>
      </c>
      <c r="D1661" s="320">
        <f>AVERAGE(C1641:C1661)</f>
        <v>-3.280121772293366E-4</v>
      </c>
      <c r="E1661" s="318">
        <f>_xlfn.STDEV.S(C1641:C1661)</f>
        <v>1.2593830977906012E-2</v>
      </c>
      <c r="F1661" s="318">
        <f>E1661*(21/(21-1.5))</f>
        <v>1.3562587206975705E-2</v>
      </c>
      <c r="G1661" s="318">
        <f>_xlfn.VAR.S(C1641:C1661)</f>
        <v>1.5860457870006507E-4</v>
      </c>
      <c r="H1661" s="318">
        <f>G1661*(21/(21-1))</f>
        <v>1.6653480763506834E-4</v>
      </c>
      <c r="I1661" s="320">
        <f>(SUM(C1598:C1618)*1+SUM(C1619:C1639)*2+SUM(C1640:C1660)*3)/6</f>
        <v>7.9439827898404036E-3</v>
      </c>
      <c r="J1661" s="318">
        <f>IF(C1661*O1661&lt;&gt;0,C1661,0)</f>
        <v>0</v>
      </c>
      <c r="K1661" s="318" t="str">
        <f>IF(C1661*O1661=0,"",C1661)</f>
        <v/>
      </c>
      <c r="O1661" s="318">
        <f>IF(ISBLANK(L1661),0,1)</f>
        <v>0</v>
      </c>
      <c r="P1661" s="318">
        <f>IF(ISBLANK(M1661),0,1)</f>
        <v>0</v>
      </c>
      <c r="Q1661" s="318">
        <f>O1661+P1661</f>
        <v>0</v>
      </c>
      <c r="R1661" s="318">
        <f>SUM(Q1536:Q1661)</f>
        <v>9</v>
      </c>
      <c r="S1661" s="318">
        <f>R1661/$X$2</f>
        <v>0.39130434782608697</v>
      </c>
      <c r="T1661" s="318">
        <f>IF(S1661&gt;=$X$3,1,0)</f>
        <v>0</v>
      </c>
      <c r="U1661" s="318">
        <f>O1661*T1661+P1661*T1661</f>
        <v>0</v>
      </c>
    </row>
    <row r="1662" spans="1:21" s="318" customFormat="1" x14ac:dyDescent="0.2">
      <c r="A1662" s="322">
        <v>38979</v>
      </c>
      <c r="B1662" s="321">
        <v>375.01998900000001</v>
      </c>
      <c r="C1662" s="320">
        <f>LN(B1662/B1661)</f>
        <v>4.7040740038431627E-3</v>
      </c>
      <c r="D1662" s="320">
        <f>AVERAGE(C1642:C1662)</f>
        <v>-9.1678400224114425E-4</v>
      </c>
      <c r="E1662" s="318">
        <f>_xlfn.STDEV.S(C1642:C1662)</f>
        <v>1.2015620469380523E-2</v>
      </c>
      <c r="F1662" s="318">
        <f>E1662*(21/(21-1.5))</f>
        <v>1.2939898967025179E-2</v>
      </c>
      <c r="G1662" s="318">
        <f>_xlfn.VAR.S(C1642:C1662)</f>
        <v>1.4437513526419625E-4</v>
      </c>
      <c r="H1662" s="318">
        <f>G1662*(21/(21-1))</f>
        <v>1.5159389202740607E-4</v>
      </c>
      <c r="I1662" s="320">
        <f>(SUM(C1599:C1619)*1+SUM(C1620:C1640)*2+SUM(C1641:C1661)*3)/6</f>
        <v>8.8843510973331402E-3</v>
      </c>
      <c r="J1662" s="318">
        <f>IF(C1662*O1662&lt;&gt;0,C1662,0)</f>
        <v>0</v>
      </c>
      <c r="K1662" s="318" t="str">
        <f>IF(C1662*O1662=0,"",C1662)</f>
        <v/>
      </c>
      <c r="O1662" s="318">
        <f>IF(ISBLANK(L1662),0,1)</f>
        <v>0</v>
      </c>
      <c r="P1662" s="318">
        <f>IF(ISBLANK(M1662),0,1)</f>
        <v>0</v>
      </c>
      <c r="Q1662" s="318">
        <f>O1662+P1662</f>
        <v>0</v>
      </c>
      <c r="R1662" s="318">
        <f>SUM(Q1537:Q1662)</f>
        <v>8</v>
      </c>
      <c r="S1662" s="318">
        <f>R1662/$X$2</f>
        <v>0.34782608695652173</v>
      </c>
      <c r="T1662" s="318">
        <f>IF(S1662&gt;=$X$3,1,0)</f>
        <v>0</v>
      </c>
      <c r="U1662" s="318">
        <f>O1662*T1662+P1662*T1662</f>
        <v>0</v>
      </c>
    </row>
    <row r="1663" spans="1:21" s="318" customFormat="1" x14ac:dyDescent="0.2">
      <c r="A1663" s="322">
        <v>38980</v>
      </c>
      <c r="B1663" s="321">
        <v>373.67001299999998</v>
      </c>
      <c r="C1663" s="320">
        <f>LN(B1663/B1662)</f>
        <v>-3.6062387888853155E-3</v>
      </c>
      <c r="D1663" s="320">
        <f>AVERAGE(C1643:C1663)</f>
        <v>-1.1146581411313218E-3</v>
      </c>
      <c r="E1663" s="318">
        <f>_xlfn.STDEV.S(C1643:C1663)</f>
        <v>1.2024484948651173E-2</v>
      </c>
      <c r="F1663" s="318">
        <f>E1663*(21/(21-1.5))</f>
        <v>1.2949445329316647E-2</v>
      </c>
      <c r="G1663" s="318">
        <f>_xlfn.VAR.S(C1643:C1663)</f>
        <v>1.4458823828033859E-4</v>
      </c>
      <c r="H1663" s="318">
        <f>G1663*(21/(21-1))</f>
        <v>1.5181765019435552E-4</v>
      </c>
      <c r="I1663" s="320">
        <f>(SUM(C1600:C1620)*1+SUM(C1621:C1641)*2+SUM(C1642:C1662)*3)/6</f>
        <v>9.239509872771853E-3</v>
      </c>
      <c r="J1663" s="318">
        <f>IF(C1663*O1663&lt;&gt;0,C1663,0)</f>
        <v>0</v>
      </c>
      <c r="K1663" s="318" t="str">
        <f>IF(C1663*O1663=0,"",C1663)</f>
        <v/>
      </c>
      <c r="O1663" s="318">
        <f>IF(ISBLANK(L1663),0,1)</f>
        <v>0</v>
      </c>
      <c r="P1663" s="318">
        <f>IF(ISBLANK(M1663),0,1)</f>
        <v>0</v>
      </c>
      <c r="Q1663" s="318">
        <f>O1663+P1663</f>
        <v>0</v>
      </c>
      <c r="R1663" s="318">
        <f>SUM(Q1538:Q1663)</f>
        <v>8</v>
      </c>
      <c r="S1663" s="318">
        <f>R1663/$X$2</f>
        <v>0.34782608695652173</v>
      </c>
      <c r="T1663" s="318">
        <f>IF(S1663&gt;=$X$3,1,0)</f>
        <v>0</v>
      </c>
      <c r="U1663" s="318">
        <f>O1663*T1663+P1663*T1663</f>
        <v>0</v>
      </c>
    </row>
    <row r="1664" spans="1:21" s="318" customFormat="1" x14ac:dyDescent="0.2">
      <c r="A1664" s="322">
        <v>38981</v>
      </c>
      <c r="B1664" s="321">
        <v>365.790009</v>
      </c>
      <c r="C1664" s="320">
        <f>LN(B1664/B1663)</f>
        <v>-2.1313666916353974E-2</v>
      </c>
      <c r="D1664" s="320">
        <f>AVERAGE(C1644:C1664)</f>
        <v>-2.5435784598123587E-3</v>
      </c>
      <c r="E1664" s="318">
        <f>_xlfn.STDEV.S(C1644:C1664)</f>
        <v>1.2571164508361723E-2</v>
      </c>
      <c r="F1664" s="318">
        <f>E1664*(21/(21-1.5))</f>
        <v>1.3538177162851087E-2</v>
      </c>
      <c r="G1664" s="318">
        <f>_xlfn.VAR.S(C1644:C1664)</f>
        <v>1.5803417709629345E-4</v>
      </c>
      <c r="H1664" s="318">
        <f>G1664*(21/(21-1))</f>
        <v>1.6593588595110813E-4</v>
      </c>
      <c r="I1664" s="320">
        <f>(SUM(C1601:C1621)*1+SUM(C1622:C1642)*2+SUM(C1643:C1663)*3)/6</f>
        <v>2.5791008886610575E-3</v>
      </c>
      <c r="J1664" s="318">
        <f>IF(C1664*O1664&lt;&gt;0,C1664,0)</f>
        <v>0</v>
      </c>
      <c r="K1664" s="318" t="str">
        <f>IF(C1664*O1664=0,"",C1664)</f>
        <v/>
      </c>
      <c r="O1664" s="318">
        <f>IF(ISBLANK(L1664),0,1)</f>
        <v>0</v>
      </c>
      <c r="P1664" s="318">
        <f>IF(ISBLANK(M1664),0,1)</f>
        <v>0</v>
      </c>
      <c r="Q1664" s="318">
        <f>O1664+P1664</f>
        <v>0</v>
      </c>
      <c r="R1664" s="318">
        <f>SUM(Q1539:Q1664)</f>
        <v>8</v>
      </c>
      <c r="S1664" s="318">
        <f>R1664/$X$2</f>
        <v>0.34782608695652173</v>
      </c>
      <c r="T1664" s="318">
        <f>IF(S1664&gt;=$X$3,1,0)</f>
        <v>0</v>
      </c>
      <c r="U1664" s="318">
        <f>O1664*T1664+P1664*T1664</f>
        <v>0</v>
      </c>
    </row>
    <row r="1665" spans="1:21" s="318" customFormat="1" x14ac:dyDescent="0.2">
      <c r="A1665" s="322">
        <v>38982</v>
      </c>
      <c r="B1665" s="321">
        <v>364.52999899999998</v>
      </c>
      <c r="C1665" s="320">
        <f>LN(B1665/B1664)</f>
        <v>-3.4505729991923168E-3</v>
      </c>
      <c r="D1665" s="320">
        <f>AVERAGE(C1645:C1665)</f>
        <v>-2.4393376310871719E-3</v>
      </c>
      <c r="E1665" s="318">
        <f>_xlfn.STDEV.S(C1645:C1665)</f>
        <v>1.2553271394802158E-2</v>
      </c>
      <c r="F1665" s="318">
        <f>E1665*(21/(21-1.5))</f>
        <v>1.3518907655940784E-2</v>
      </c>
      <c r="G1665" s="318">
        <f>_xlfn.VAR.S(C1645:C1665)</f>
        <v>1.575846227115581E-4</v>
      </c>
      <c r="H1665" s="318">
        <f>G1665*(21/(21-1))</f>
        <v>1.6546385384713601E-4</v>
      </c>
      <c r="I1665" s="320">
        <f>(SUM(C1602:C1622)*1+SUM(C1623:C1643)*2+SUM(C1644:C1664)*3)/6</f>
        <v>-1.4118935987885023E-2</v>
      </c>
      <c r="J1665" s="318">
        <f>IF(C1665*O1665&lt;&gt;0,C1665,0)</f>
        <v>0</v>
      </c>
      <c r="K1665" s="318" t="str">
        <f>IF(C1665*O1665=0,"",C1665)</f>
        <v/>
      </c>
      <c r="O1665" s="318">
        <f>IF(ISBLANK(L1665),0,1)</f>
        <v>0</v>
      </c>
      <c r="P1665" s="318">
        <f>IF(ISBLANK(M1665),0,1)</f>
        <v>0</v>
      </c>
      <c r="Q1665" s="318">
        <f>O1665+P1665</f>
        <v>0</v>
      </c>
      <c r="R1665" s="318">
        <f>SUM(Q1540:Q1665)</f>
        <v>8</v>
      </c>
      <c r="S1665" s="318">
        <f>R1665/$X$2</f>
        <v>0.34782608695652173</v>
      </c>
      <c r="T1665" s="318">
        <f>IF(S1665&gt;=$X$3,1,0)</f>
        <v>0</v>
      </c>
      <c r="U1665" s="318">
        <f>O1665*T1665+P1665*T1665</f>
        <v>0</v>
      </c>
    </row>
    <row r="1666" spans="1:21" s="318" customFormat="1" x14ac:dyDescent="0.2">
      <c r="A1666" s="322">
        <v>38985</v>
      </c>
      <c r="B1666" s="321">
        <v>351.98998999999998</v>
      </c>
      <c r="C1666" s="320">
        <f>LN(B1666/B1665)</f>
        <v>-3.5006112151627945E-2</v>
      </c>
      <c r="D1666" s="320">
        <f>AVERAGE(C1646:C1666)</f>
        <v>-4.0267980924563462E-3</v>
      </c>
      <c r="E1666" s="318">
        <f>_xlfn.STDEV.S(C1646:C1666)</f>
        <v>1.4420079530446861E-2</v>
      </c>
      <c r="F1666" s="318">
        <f>E1666*(21/(21-1.5))</f>
        <v>1.552931641740431E-2</v>
      </c>
      <c r="G1666" s="318">
        <f>_xlfn.VAR.S(C1646:C1666)</f>
        <v>2.0793869366441254E-4</v>
      </c>
      <c r="H1666" s="318">
        <f>G1666*(21/(21-1))</f>
        <v>2.1833562834763318E-4</v>
      </c>
      <c r="I1666" s="320">
        <f>(SUM(C1603:C1623)*1+SUM(C1624:C1644)*2+SUM(C1645:C1665)*3)/6</f>
        <v>-1.8899593011084858E-2</v>
      </c>
      <c r="J1666" s="318">
        <f>IF(C1666*O1666&lt;&gt;0,C1666,0)</f>
        <v>-3.5006112151627945E-2</v>
      </c>
      <c r="K1666" s="318">
        <f>IF(C1666*O1666=0,"",C1666)</f>
        <v>-3.5006112151627945E-2</v>
      </c>
      <c r="L1666" s="326" t="s">
        <v>135</v>
      </c>
      <c r="M1666" s="326"/>
      <c r="O1666" s="318">
        <f>IF(ISBLANK(L1666),0,1)</f>
        <v>1</v>
      </c>
      <c r="P1666" s="318">
        <f>IF(ISBLANK(M1666),0,1)</f>
        <v>0</v>
      </c>
      <c r="Q1666" s="318">
        <f>O1666+P1666</f>
        <v>1</v>
      </c>
      <c r="R1666" s="318">
        <f>SUM(Q1541:Q1666)</f>
        <v>9</v>
      </c>
      <c r="S1666" s="318">
        <f>R1666/$X$2</f>
        <v>0.39130434782608697</v>
      </c>
      <c r="T1666" s="318">
        <f>IF(S1666&gt;=$X$3,1,0)</f>
        <v>0</v>
      </c>
      <c r="U1666" s="318">
        <f>O1666*T1666+P1666*T1666</f>
        <v>0</v>
      </c>
    </row>
    <row r="1667" spans="1:21" s="318" customFormat="1" x14ac:dyDescent="0.2">
      <c r="A1667" s="322">
        <v>38986</v>
      </c>
      <c r="B1667" s="321">
        <v>361.97000100000002</v>
      </c>
      <c r="C1667" s="320">
        <f>LN(B1667/B1666)</f>
        <v>2.7958600532359705E-2</v>
      </c>
      <c r="D1667" s="320">
        <f>AVERAGE(C1647:C1667)</f>
        <v>-2.3923881298246095E-3</v>
      </c>
      <c r="E1667" s="318">
        <f>_xlfn.STDEV.S(C1647:C1667)</f>
        <v>1.6000437229475285E-2</v>
      </c>
      <c r="F1667" s="318">
        <f>E1667*(21/(21-1.5))</f>
        <v>1.7231240093281076E-2</v>
      </c>
      <c r="G1667" s="318">
        <f>_xlfn.VAR.S(C1647:C1667)</f>
        <v>2.5601399153437872E-4</v>
      </c>
      <c r="H1667" s="318">
        <f>G1667*(21/(21-1))</f>
        <v>2.6881469111109769E-4</v>
      </c>
      <c r="I1667" s="320">
        <f>(SUM(C1604:C1624)*1+SUM(C1625:C1645)*2+SUM(C1646:C1666)*3)/6</f>
        <v>-3.6413971021398685E-2</v>
      </c>
      <c r="J1667" s="318">
        <f>IF(C1667*O1667&lt;&gt;0,C1667,0)</f>
        <v>2.7958600532359705E-2</v>
      </c>
      <c r="K1667" s="318">
        <f>IF(C1667*O1667=0,"",C1667)</f>
        <v>2.7958600532359705E-2</v>
      </c>
      <c r="L1667" s="326" t="s">
        <v>46</v>
      </c>
      <c r="M1667" s="326"/>
      <c r="O1667" s="318">
        <f>IF(ISBLANK(L1667),0,1)</f>
        <v>1</v>
      </c>
      <c r="P1667" s="318">
        <f>IF(ISBLANK(M1667),0,1)</f>
        <v>0</v>
      </c>
      <c r="Q1667" s="318">
        <f>O1667+P1667</f>
        <v>1</v>
      </c>
      <c r="R1667" s="318">
        <f>SUM(Q1542:Q1667)</f>
        <v>10</v>
      </c>
      <c r="S1667" s="318">
        <f>R1667/$X$2</f>
        <v>0.43478260869565216</v>
      </c>
      <c r="T1667" s="318">
        <f>IF(S1667&gt;=$X$3,1,0)</f>
        <v>1</v>
      </c>
      <c r="U1667" s="318">
        <f>O1667*T1667+P1667*T1667</f>
        <v>1</v>
      </c>
    </row>
    <row r="1668" spans="1:21" s="318" customFormat="1" x14ac:dyDescent="0.2">
      <c r="A1668" s="322">
        <v>38987</v>
      </c>
      <c r="B1668" s="321">
        <v>368.51998900000001</v>
      </c>
      <c r="C1668" s="320">
        <f>LN(B1668/B1667)</f>
        <v>1.7933616165501268E-2</v>
      </c>
      <c r="D1668" s="320">
        <f>AVERAGE(C1648:C1668)</f>
        <v>-1.0466991612533773E-3</v>
      </c>
      <c r="E1668" s="318">
        <f>_xlfn.STDEV.S(C1648:C1668)</f>
        <v>1.6480985975890958E-2</v>
      </c>
      <c r="F1668" s="318">
        <f>E1668*(21/(21-1.5))</f>
        <v>1.7748754127882571E-2</v>
      </c>
      <c r="G1668" s="318">
        <f>_xlfn.VAR.S(C1648:C1668)</f>
        <v>2.7162289873751443E-4</v>
      </c>
      <c r="H1668" s="318">
        <f>G1668*(21/(21-1))</f>
        <v>2.8520404367439017E-4</v>
      </c>
      <c r="I1668" s="320">
        <f>(SUM(C1605:C1625)*1+SUM(C1626:C1646)*2+SUM(C1647:C1667)*3)/6</f>
        <v>-2.177369043882799E-2</v>
      </c>
      <c r="J1668" s="318">
        <f>IF(C1668*O1668&lt;&gt;0,C1668,0)</f>
        <v>0</v>
      </c>
      <c r="K1668" s="318" t="str">
        <f>IF(C1668*O1668=0,"",C1668)</f>
        <v/>
      </c>
      <c r="O1668" s="318">
        <f>IF(ISBLANK(L1668),0,1)</f>
        <v>0</v>
      </c>
      <c r="P1668" s="318">
        <f>IF(ISBLANK(M1668),0,1)</f>
        <v>0</v>
      </c>
      <c r="Q1668" s="318">
        <f>O1668+P1668</f>
        <v>0</v>
      </c>
      <c r="R1668" s="318">
        <f>SUM(Q1543:Q1668)</f>
        <v>10</v>
      </c>
      <c r="S1668" s="318">
        <f>R1668/$X$2</f>
        <v>0.43478260869565216</v>
      </c>
      <c r="T1668" s="318">
        <f>IF(S1668&gt;=$X$3,1,0)</f>
        <v>1</v>
      </c>
      <c r="U1668" s="318">
        <f>O1668*T1668+P1668*T1668</f>
        <v>0</v>
      </c>
    </row>
    <row r="1669" spans="1:21" s="318" customFormat="1" x14ac:dyDescent="0.2">
      <c r="A1669" s="322">
        <v>38988</v>
      </c>
      <c r="B1669" s="321">
        <v>369.97000100000002</v>
      </c>
      <c r="C1669" s="320">
        <f>LN(B1669/B1668)</f>
        <v>3.926969581257757E-3</v>
      </c>
      <c r="D1669" s="320">
        <f>AVERAGE(C1649:C1669)</f>
        <v>-1.482593856882E-3</v>
      </c>
      <c r="E1669" s="318">
        <f>_xlfn.STDEV.S(C1649:C1669)</f>
        <v>1.6207436898558494E-2</v>
      </c>
      <c r="F1669" s="318">
        <f>E1669*(21/(21-1.5))</f>
        <v>1.7454162813832223E-2</v>
      </c>
      <c r="G1669" s="318">
        <f>_xlfn.VAR.S(C1649:C1669)</f>
        <v>2.6268101082075539E-4</v>
      </c>
      <c r="H1669" s="318">
        <f>G1669*(21/(21-1))</f>
        <v>2.7581506136179314E-4</v>
      </c>
      <c r="I1669" s="320">
        <f>(SUM(C1606:C1626)*1+SUM(C1627:C1647)*2+SUM(C1648:C1668)*3)/6</f>
        <v>-1.1687057593866295E-2</v>
      </c>
      <c r="J1669" s="318">
        <f>IF(C1669*O1669&lt;&gt;0,C1669,0)</f>
        <v>0</v>
      </c>
      <c r="K1669" s="318" t="str">
        <f>IF(C1669*O1669=0,"",C1669)</f>
        <v/>
      </c>
      <c r="O1669" s="318">
        <f>IF(ISBLANK(L1669),0,1)</f>
        <v>0</v>
      </c>
      <c r="P1669" s="318">
        <f>IF(ISBLANK(M1669),0,1)</f>
        <v>0</v>
      </c>
      <c r="Q1669" s="318">
        <f>O1669+P1669</f>
        <v>0</v>
      </c>
      <c r="R1669" s="318">
        <f>SUM(Q1544:Q1669)</f>
        <v>10</v>
      </c>
      <c r="S1669" s="318">
        <f>R1669/$X$2</f>
        <v>0.43478260869565216</v>
      </c>
      <c r="T1669" s="318">
        <f>IF(S1669&gt;=$X$3,1,0)</f>
        <v>1</v>
      </c>
      <c r="U1669" s="318">
        <f>O1669*T1669+P1669*T1669</f>
        <v>0</v>
      </c>
    </row>
    <row r="1670" spans="1:21" s="318" customFormat="1" x14ac:dyDescent="0.2">
      <c r="A1670" s="322">
        <v>38989</v>
      </c>
      <c r="B1670" s="321">
        <v>370.39001500000001</v>
      </c>
      <c r="C1670" s="320">
        <f>LN(B1670/B1669)</f>
        <v>1.1346210923935663E-3</v>
      </c>
      <c r="D1670" s="320">
        <f>AVERAGE(C1650:C1670)</f>
        <v>-1.3386485406647428E-3</v>
      </c>
      <c r="E1670" s="318">
        <f>_xlfn.STDEV.S(C1650:C1670)</f>
        <v>1.621707489661009E-2</v>
      </c>
      <c r="F1670" s="318">
        <f>E1670*(21/(21-1.5))</f>
        <v>1.7464542196349325E-2</v>
      </c>
      <c r="G1670" s="318">
        <f>_xlfn.VAR.S(C1650:C1670)</f>
        <v>2.6299351820226115E-4</v>
      </c>
      <c r="H1670" s="318">
        <f>G1670*(21/(21-1))</f>
        <v>2.7614319411237425E-4</v>
      </c>
      <c r="I1670" s="320">
        <f>(SUM(C1607:C1627)*1+SUM(C1628:C1648)*2+SUM(C1649:C1669)*3)/6</f>
        <v>-1.5143196997060029E-2</v>
      </c>
      <c r="J1670" s="318">
        <f>IF(C1670*O1670&lt;&gt;0,C1670,0)</f>
        <v>1.1346210923935663E-3</v>
      </c>
      <c r="K1670" s="318">
        <f>IF(C1670*O1670=0,"",C1670)</f>
        <v>1.1346210923935663E-3</v>
      </c>
      <c r="L1670" s="326" t="s">
        <v>134</v>
      </c>
      <c r="M1670" s="326"/>
      <c r="O1670" s="318">
        <f>IF(ISBLANK(L1670),0,1)</f>
        <v>1</v>
      </c>
      <c r="P1670" s="318">
        <f>IF(ISBLANK(M1670),0,1)</f>
        <v>0</v>
      </c>
      <c r="Q1670" s="318">
        <f>O1670+P1670</f>
        <v>1</v>
      </c>
      <c r="R1670" s="318">
        <f>SUM(Q1545:Q1670)</f>
        <v>11</v>
      </c>
      <c r="S1670" s="318">
        <f>R1670/$X$2</f>
        <v>0.47826086956521741</v>
      </c>
      <c r="T1670" s="318">
        <f>IF(S1670&gt;=$X$3,1,0)</f>
        <v>1</v>
      </c>
      <c r="U1670" s="318">
        <f>O1670*T1670+P1670*T1670</f>
        <v>1</v>
      </c>
    </row>
    <row r="1671" spans="1:21" s="318" customFormat="1" x14ac:dyDescent="0.2">
      <c r="A1671" s="322">
        <v>38992</v>
      </c>
      <c r="B1671" s="321">
        <v>368.959991</v>
      </c>
      <c r="C1671" s="320">
        <f>LN(B1671/B1670)</f>
        <v>-3.868332377450268E-3</v>
      </c>
      <c r="D1671" s="320">
        <f>AVERAGE(C1651:C1671)</f>
        <v>-2.174628018028181E-3</v>
      </c>
      <c r="E1671" s="318">
        <f>_xlfn.STDEV.S(C1651:C1671)</f>
        <v>1.5852154969061678E-2</v>
      </c>
      <c r="F1671" s="318">
        <f>E1671*(21/(21-1.5))</f>
        <v>1.7071551505143345E-2</v>
      </c>
      <c r="G1671" s="318">
        <f>_xlfn.VAR.S(C1651:C1671)</f>
        <v>2.5129081716314682E-4</v>
      </c>
      <c r="H1671" s="318">
        <f>G1671*(21/(21-1))</f>
        <v>2.6385535802130419E-4</v>
      </c>
      <c r="I1671" s="320">
        <f>(SUM(C1608:C1628)*1+SUM(C1629:C1649)*2+SUM(C1650:C1670)*3)/6</f>
        <v>-1.766095223622088E-2</v>
      </c>
      <c r="J1671" s="318">
        <f>IF(C1671*O1671&lt;&gt;0,C1671,0)</f>
        <v>0</v>
      </c>
      <c r="K1671" s="318" t="str">
        <f>IF(C1671*O1671=0,"",C1671)</f>
        <v/>
      </c>
      <c r="O1671" s="318">
        <f>IF(ISBLANK(L1671),0,1)</f>
        <v>0</v>
      </c>
      <c r="P1671" s="318">
        <f>IF(ISBLANK(M1671),0,1)</f>
        <v>0</v>
      </c>
      <c r="Q1671" s="318">
        <f>O1671+P1671</f>
        <v>0</v>
      </c>
      <c r="R1671" s="318">
        <f>SUM(Q1546:Q1671)</f>
        <v>11</v>
      </c>
      <c r="S1671" s="318">
        <f>R1671/$X$2</f>
        <v>0.47826086956521741</v>
      </c>
      <c r="T1671" s="318">
        <f>IF(S1671&gt;=$X$3,1,0)</f>
        <v>1</v>
      </c>
      <c r="U1671" s="318">
        <f>O1671*T1671+P1671*T1671</f>
        <v>0</v>
      </c>
    </row>
    <row r="1672" spans="1:21" s="318" customFormat="1" x14ac:dyDescent="0.2">
      <c r="A1672" s="322">
        <v>38993</v>
      </c>
      <c r="B1672" s="321">
        <v>360.75</v>
      </c>
      <c r="C1672" s="320">
        <f>LN(B1672/B1671)</f>
        <v>-2.2503015033825544E-2</v>
      </c>
      <c r="D1672" s="320">
        <f>AVERAGE(C1652:C1672)</f>
        <v>-3.845357364026955E-3</v>
      </c>
      <c r="E1672" s="318">
        <f>_xlfn.STDEV.S(C1652:C1672)</f>
        <v>1.6066540750163113E-2</v>
      </c>
      <c r="F1672" s="318">
        <f>E1672*(21/(21-1.5))</f>
        <v>1.7302428500175659E-2</v>
      </c>
      <c r="G1672" s="318">
        <f>_xlfn.VAR.S(C1652:C1672)</f>
        <v>2.581337316766519E-4</v>
      </c>
      <c r="H1672" s="318">
        <f>G1672*(21/(21-1))</f>
        <v>2.7104041826048452E-4</v>
      </c>
      <c r="I1672" s="320">
        <f>(SUM(C1609:C1629)*1+SUM(C1630:C1650)*2+SUM(C1651:C1671)*3)/6</f>
        <v>-1.6233963817220375E-2</v>
      </c>
      <c r="J1672" s="318">
        <f>IF(C1672*O1672&lt;&gt;0,C1672,0)</f>
        <v>0</v>
      </c>
      <c r="K1672" s="318" t="str">
        <f>IF(C1672*O1672=0,"",C1672)</f>
        <v/>
      </c>
      <c r="O1672" s="318">
        <f>IF(ISBLANK(L1672),0,1)</f>
        <v>0</v>
      </c>
      <c r="P1672" s="318">
        <f>IF(ISBLANK(M1672),0,1)</f>
        <v>0</v>
      </c>
      <c r="Q1672" s="318">
        <f>O1672+P1672</f>
        <v>0</v>
      </c>
      <c r="R1672" s="318">
        <f>SUM(Q1547:Q1672)</f>
        <v>11</v>
      </c>
      <c r="S1672" s="318">
        <f>R1672/$X$2</f>
        <v>0.47826086956521741</v>
      </c>
      <c r="T1672" s="318">
        <f>IF(S1672&gt;=$X$3,1,0)</f>
        <v>1</v>
      </c>
      <c r="U1672" s="318">
        <f>O1672*T1672+P1672*T1672</f>
        <v>0</v>
      </c>
    </row>
    <row r="1673" spans="1:21" s="318" customFormat="1" x14ac:dyDescent="0.2">
      <c r="A1673" s="322">
        <v>38994</v>
      </c>
      <c r="B1673" s="321">
        <v>364.32000699999998</v>
      </c>
      <c r="C1673" s="320">
        <f>LN(B1673/B1672)</f>
        <v>9.8474238753268051E-3</v>
      </c>
      <c r="D1673" s="320">
        <f>AVERAGE(C1653:C1673)</f>
        <v>-3.5817635529436093E-3</v>
      </c>
      <c r="E1673" s="318">
        <f>_xlfn.STDEV.S(C1653:C1673)</f>
        <v>1.6251409246336741E-2</v>
      </c>
      <c r="F1673" s="318">
        <f>E1673*(21/(21-1.5))</f>
        <v>1.7501517649901103E-2</v>
      </c>
      <c r="G1673" s="318">
        <f>_xlfn.VAR.S(C1653:C1673)</f>
        <v>2.641083024919193E-4</v>
      </c>
      <c r="H1673" s="318">
        <f>G1673*(21/(21-1))</f>
        <v>2.7731371761651526E-4</v>
      </c>
      <c r="I1673" s="320">
        <f>(SUM(C1610:C1630)*1+SUM(C1631:C1651)*2+SUM(C1652:C1672)*3)/6</f>
        <v>-3.2384001059504071E-2</v>
      </c>
      <c r="J1673" s="318">
        <f>IF(C1673*O1673&lt;&gt;0,C1673,0)</f>
        <v>0</v>
      </c>
      <c r="K1673" s="318" t="str">
        <f>IF(C1673*O1673=0,"",C1673)</f>
        <v/>
      </c>
      <c r="O1673" s="318">
        <f>IF(ISBLANK(L1673),0,1)</f>
        <v>0</v>
      </c>
      <c r="P1673" s="318">
        <f>IF(ISBLANK(M1673),0,1)</f>
        <v>0</v>
      </c>
      <c r="Q1673" s="318">
        <f>O1673+P1673</f>
        <v>0</v>
      </c>
      <c r="R1673" s="318">
        <f>SUM(Q1548:Q1673)</f>
        <v>11</v>
      </c>
      <c r="S1673" s="318">
        <f>R1673/$X$2</f>
        <v>0.47826086956521741</v>
      </c>
      <c r="T1673" s="318">
        <f>IF(S1673&gt;=$X$3,1,0)</f>
        <v>1</v>
      </c>
      <c r="U1673" s="318">
        <f>O1673*T1673+P1673*T1673</f>
        <v>0</v>
      </c>
    </row>
    <row r="1674" spans="1:21" s="318" customFormat="1" x14ac:dyDescent="0.2">
      <c r="A1674" s="322">
        <v>38995</v>
      </c>
      <c r="B1674" s="321">
        <v>370.22000100000002</v>
      </c>
      <c r="C1674" s="320">
        <f>LN(B1674/B1673)</f>
        <v>1.6064804703328567E-2</v>
      </c>
      <c r="D1674" s="320">
        <f>AVERAGE(C1654:C1674)</f>
        <v>-1.7947766154676496E-3</v>
      </c>
      <c r="E1674" s="318">
        <f>_xlfn.STDEV.S(C1654:C1674)</f>
        <v>1.6250221376538851E-2</v>
      </c>
      <c r="F1674" s="318">
        <f>E1674*(21/(21-1.5))</f>
        <v>1.7500238405503379E-2</v>
      </c>
      <c r="G1674" s="318">
        <f>_xlfn.VAR.S(C1654:C1674)</f>
        <v>2.6406969478652028E-4</v>
      </c>
      <c r="H1674" s="318">
        <f>G1674*(21/(21-1))</f>
        <v>2.7727317952584631E-4</v>
      </c>
      <c r="I1674" s="320">
        <f>(SUM(C1611:C1631)*1+SUM(C1632:C1652)*2+SUM(C1653:C1673)*3)/6</f>
        <v>-2.9821596411180231E-2</v>
      </c>
      <c r="J1674" s="318">
        <f>IF(C1674*O1674&lt;&gt;0,C1674,0)</f>
        <v>0</v>
      </c>
      <c r="K1674" s="318" t="str">
        <f>IF(C1674*O1674=0,"",C1674)</f>
        <v/>
      </c>
      <c r="O1674" s="318">
        <f>IF(ISBLANK(L1674),0,1)</f>
        <v>0</v>
      </c>
      <c r="P1674" s="318">
        <f>IF(ISBLANK(M1674),0,1)</f>
        <v>0</v>
      </c>
      <c r="Q1674" s="318">
        <f>O1674+P1674</f>
        <v>0</v>
      </c>
      <c r="R1674" s="318">
        <f>SUM(Q1549:Q1674)</f>
        <v>11</v>
      </c>
      <c r="S1674" s="318">
        <f>R1674/$X$2</f>
        <v>0.47826086956521741</v>
      </c>
      <c r="T1674" s="318">
        <f>IF(S1674&gt;=$X$3,1,0)</f>
        <v>1</v>
      </c>
      <c r="U1674" s="318">
        <f>O1674*T1674+P1674*T1674</f>
        <v>0</v>
      </c>
    </row>
    <row r="1675" spans="1:21" s="318" customFormat="1" x14ac:dyDescent="0.2">
      <c r="A1675" s="322">
        <v>38996</v>
      </c>
      <c r="B1675" s="321">
        <v>369.79998799999998</v>
      </c>
      <c r="C1675" s="320">
        <f>LN(B1675/B1674)</f>
        <v>-1.1351397295848041E-3</v>
      </c>
      <c r="D1675" s="320">
        <f>AVERAGE(C1655:C1675)</f>
        <v>-1.4895040848537826E-3</v>
      </c>
      <c r="E1675" s="318">
        <f>_xlfn.STDEV.S(C1655:C1675)</f>
        <v>1.619690866452481E-2</v>
      </c>
      <c r="F1675" s="318">
        <f>E1675*(21/(21-1.5))</f>
        <v>1.74428247156421E-2</v>
      </c>
      <c r="G1675" s="318">
        <f>_xlfn.VAR.S(C1655:C1675)</f>
        <v>2.6233985028695884E-4</v>
      </c>
      <c r="H1675" s="318">
        <f>G1675*(21/(21-1))</f>
        <v>2.7545684280130681E-4</v>
      </c>
      <c r="I1675" s="320">
        <f>(SUM(C1612:C1632)*1+SUM(C1633:C1653)*2+SUM(C1654:C1674)*3)/6</f>
        <v>-1.689718457094978E-2</v>
      </c>
      <c r="J1675" s="318">
        <f>IF(C1675*O1675&lt;&gt;0,C1675,0)</f>
        <v>0</v>
      </c>
      <c r="K1675" s="318" t="str">
        <f>IF(C1675*O1675=0,"",C1675)</f>
        <v/>
      </c>
      <c r="O1675" s="318">
        <f>IF(ISBLANK(L1675),0,1)</f>
        <v>0</v>
      </c>
      <c r="P1675" s="318">
        <f>IF(ISBLANK(M1675),0,1)</f>
        <v>0</v>
      </c>
      <c r="Q1675" s="318">
        <f>O1675+P1675</f>
        <v>0</v>
      </c>
      <c r="R1675" s="318">
        <f>SUM(Q1550:Q1675)</f>
        <v>11</v>
      </c>
      <c r="S1675" s="318">
        <f>R1675/$X$2</f>
        <v>0.47826086956521741</v>
      </c>
      <c r="T1675" s="318">
        <f>IF(S1675&gt;=$X$3,1,0)</f>
        <v>1</v>
      </c>
      <c r="U1675" s="318">
        <f>O1675*T1675+P1675*T1675</f>
        <v>0</v>
      </c>
    </row>
    <row r="1676" spans="1:21" s="318" customFormat="1" x14ac:dyDescent="0.2">
      <c r="A1676" s="322">
        <v>38999</v>
      </c>
      <c r="B1676" s="321">
        <v>373.67001299999998</v>
      </c>
      <c r="C1676" s="320">
        <f>LN(B1676/B1675)</f>
        <v>1.0410803257866837E-2</v>
      </c>
      <c r="D1676" s="320">
        <f>AVERAGE(C1656:C1676)</f>
        <v>-9.0380749665861654E-4</v>
      </c>
      <c r="E1676" s="318">
        <f>_xlfn.STDEV.S(C1656:C1676)</f>
        <v>1.6402821423401468E-2</v>
      </c>
      <c r="F1676" s="318">
        <f>E1676*(21/(21-1.5))</f>
        <v>1.7664576917509271E-2</v>
      </c>
      <c r="G1676" s="318">
        <f>_xlfn.VAR.S(C1656:C1676)</f>
        <v>2.6905255064799816E-4</v>
      </c>
      <c r="H1676" s="318">
        <f>G1676*(21/(21-1))</f>
        <v>2.8250517818039807E-4</v>
      </c>
      <c r="I1676" s="320">
        <f>(SUM(C1613:C1633)*1+SUM(C1634:C1654)*2+SUM(C1655:C1675)*3)/6</f>
        <v>-1.4864295402161248E-2</v>
      </c>
      <c r="J1676" s="318">
        <f>IF(C1676*O1676&lt;&gt;0,C1676,0)</f>
        <v>0</v>
      </c>
      <c r="K1676" s="318" t="str">
        <f>IF(C1676*O1676=0,"",C1676)</f>
        <v/>
      </c>
      <c r="O1676" s="318">
        <f>IF(ISBLANK(L1676),0,1)</f>
        <v>0</v>
      </c>
      <c r="P1676" s="318">
        <f>IF(ISBLANK(M1676),0,1)</f>
        <v>0</v>
      </c>
      <c r="Q1676" s="318">
        <f>O1676+P1676</f>
        <v>0</v>
      </c>
      <c r="R1676" s="318">
        <f>SUM(Q1551:Q1676)</f>
        <v>11</v>
      </c>
      <c r="S1676" s="318">
        <f>R1676/$X$2</f>
        <v>0.47826086956521741</v>
      </c>
      <c r="T1676" s="318">
        <f>IF(S1676&gt;=$X$3,1,0)</f>
        <v>1</v>
      </c>
      <c r="U1676" s="318">
        <f>O1676*T1676+P1676*T1676</f>
        <v>0</v>
      </c>
    </row>
    <row r="1677" spans="1:21" s="318" customFormat="1" x14ac:dyDescent="0.2">
      <c r="A1677" s="322">
        <v>39000</v>
      </c>
      <c r="B1677" s="321">
        <v>377.44000199999999</v>
      </c>
      <c r="C1677" s="320">
        <f>LN(B1677/B1676)</f>
        <v>1.0038531197302547E-2</v>
      </c>
      <c r="D1677" s="320">
        <f>AVERAGE(C1657:C1677)</f>
        <v>1.2592116766878042E-3</v>
      </c>
      <c r="E1677" s="318">
        <f>_xlfn.STDEV.S(C1657:C1677)</f>
        <v>1.4514803352705129E-2</v>
      </c>
      <c r="F1677" s="318">
        <f>E1677*(21/(21-1.5))</f>
        <v>1.5631326687528601E-2</v>
      </c>
      <c r="G1677" s="318">
        <f>_xlfn.VAR.S(C1657:C1677)</f>
        <v>2.1067951636770006E-4</v>
      </c>
      <c r="H1677" s="318">
        <f>G1677*(21/(21-1))</f>
        <v>2.2121349218608507E-4</v>
      </c>
      <c r="I1677" s="320">
        <f>(SUM(C1614:C1634)*1+SUM(C1635:C1655)*2+SUM(C1656:C1676)*3)/6</f>
        <v>-9.6211375872537769E-3</v>
      </c>
      <c r="J1677" s="318">
        <f>IF(C1677*O1677&lt;&gt;0,C1677,0)</f>
        <v>1.0038531197302547E-2</v>
      </c>
      <c r="K1677" s="318">
        <f>IF(C1677*O1677=0,"",C1677)</f>
        <v>1.0038531197302547E-2</v>
      </c>
      <c r="L1677" s="326" t="s">
        <v>133</v>
      </c>
      <c r="M1677" s="326"/>
      <c r="O1677" s="318">
        <f>IF(ISBLANK(L1677),0,1)</f>
        <v>1</v>
      </c>
      <c r="P1677" s="318">
        <f>IF(ISBLANK(M1677),0,1)</f>
        <v>0</v>
      </c>
      <c r="Q1677" s="318">
        <f>O1677+P1677</f>
        <v>1</v>
      </c>
      <c r="R1677" s="318">
        <f>SUM(Q1552:Q1677)</f>
        <v>12</v>
      </c>
      <c r="S1677" s="318">
        <f>R1677/$X$2</f>
        <v>0.52173913043478259</v>
      </c>
      <c r="T1677" s="318">
        <f>IF(S1677&gt;=$X$3,1,0)</f>
        <v>1</v>
      </c>
      <c r="U1677" s="318">
        <f>O1677*T1677+P1677*T1677</f>
        <v>1</v>
      </c>
    </row>
    <row r="1678" spans="1:21" s="318" customFormat="1" x14ac:dyDescent="0.2">
      <c r="A1678" s="322">
        <v>39001</v>
      </c>
      <c r="B1678" s="321">
        <v>376.86999500000002</v>
      </c>
      <c r="C1678" s="320">
        <f>LN(B1678/B1677)</f>
        <v>-1.5113338302938273E-3</v>
      </c>
      <c r="D1678" s="320">
        <f>AVERAGE(C1658:C1678)</f>
        <v>9.9977254717909642E-4</v>
      </c>
      <c r="E1678" s="318">
        <f>_xlfn.STDEV.S(C1658:C1678)</f>
        <v>1.4513240192940835E-2</v>
      </c>
      <c r="F1678" s="318">
        <f>E1678*(21/(21-1.5))</f>
        <v>1.5629643284705515E-2</v>
      </c>
      <c r="G1678" s="318">
        <f>_xlfn.VAR.S(C1658:C1678)</f>
        <v>2.1063414089799332E-4</v>
      </c>
      <c r="H1678" s="318">
        <f>G1678*(21/(21-1))</f>
        <v>2.2116584794289299E-4</v>
      </c>
      <c r="I1678" s="320">
        <f>(SUM(C1615:C1635)*1+SUM(C1636:C1656)*2+SUM(C1657:C1677)*3)/6</f>
        <v>3.6488876940008325E-3</v>
      </c>
      <c r="J1678" s="318">
        <f>IF(C1678*O1678&lt;&gt;0,C1678,0)</f>
        <v>0</v>
      </c>
      <c r="K1678" s="318" t="str">
        <f>IF(C1678*O1678=0,"",C1678)</f>
        <v/>
      </c>
      <c r="O1678" s="318">
        <f>IF(ISBLANK(L1678),0,1)</f>
        <v>0</v>
      </c>
      <c r="P1678" s="318">
        <f>IF(ISBLANK(M1678),0,1)</f>
        <v>0</v>
      </c>
      <c r="Q1678" s="318">
        <f>O1678+P1678</f>
        <v>0</v>
      </c>
      <c r="R1678" s="318">
        <f>SUM(Q1553:Q1678)</f>
        <v>12</v>
      </c>
      <c r="S1678" s="318">
        <f>R1678/$X$2</f>
        <v>0.52173913043478259</v>
      </c>
      <c r="T1678" s="318">
        <f>IF(S1678&gt;=$X$3,1,0)</f>
        <v>1</v>
      </c>
      <c r="U1678" s="318">
        <f>O1678*T1678+P1678*T1678</f>
        <v>0</v>
      </c>
    </row>
    <row r="1679" spans="1:21" s="318" customFormat="1" x14ac:dyDescent="0.2">
      <c r="A1679" s="322">
        <v>39002</v>
      </c>
      <c r="B1679" s="321">
        <v>381.64999399999999</v>
      </c>
      <c r="C1679" s="320">
        <f>LN(B1679/B1678)</f>
        <v>1.2603655395342146E-2</v>
      </c>
      <c r="D1679" s="320">
        <f>AVERAGE(C1659:C1679)</f>
        <v>9.7438271266314365E-4</v>
      </c>
      <c r="E1679" s="318">
        <f>_xlfn.STDEV.S(C1659:C1679)</f>
        <v>1.4491395592956466E-2</v>
      </c>
      <c r="F1679" s="318">
        <f>E1679*(21/(21-1.5))</f>
        <v>1.5606118330876193E-2</v>
      </c>
      <c r="G1679" s="318">
        <f>_xlfn.VAR.S(C1659:C1679)</f>
        <v>2.1000054623155807E-4</v>
      </c>
      <c r="H1679" s="318">
        <f>G1679*(21/(21-1))</f>
        <v>2.2050057354313599E-4</v>
      </c>
      <c r="I1679" s="320">
        <f>(SUM(C1616:C1636)*1+SUM(C1637:C1657)*2+SUM(C1658:C1678)*3)/6</f>
        <v>5.4985399573179924E-3</v>
      </c>
      <c r="J1679" s="318">
        <f>IF(C1679*O1679&lt;&gt;0,C1679,0)</f>
        <v>1.2603655395342146E-2</v>
      </c>
      <c r="K1679" s="318">
        <f>IF(C1679*O1679=0,"",C1679)</f>
        <v>1.2603655395342146E-2</v>
      </c>
      <c r="L1679" s="326" t="s">
        <v>132</v>
      </c>
      <c r="M1679" s="326"/>
      <c r="O1679" s="318">
        <f>IF(ISBLANK(L1679),0,1)</f>
        <v>1</v>
      </c>
      <c r="P1679" s="318">
        <f>IF(ISBLANK(M1679),0,1)</f>
        <v>0</v>
      </c>
      <c r="Q1679" s="318">
        <f>O1679+P1679</f>
        <v>1</v>
      </c>
      <c r="R1679" s="318">
        <f>SUM(Q1554:Q1679)</f>
        <v>13</v>
      </c>
      <c r="S1679" s="318">
        <f>R1679/$X$2</f>
        <v>0.56521739130434778</v>
      </c>
      <c r="T1679" s="318">
        <f>IF(S1679&gt;=$X$3,1,0)</f>
        <v>1</v>
      </c>
      <c r="U1679" s="318">
        <f>O1679*T1679+P1679*T1679</f>
        <v>1</v>
      </c>
    </row>
    <row r="1680" spans="1:21" s="318" customFormat="1" x14ac:dyDescent="0.2">
      <c r="A1680" s="322">
        <v>39003</v>
      </c>
      <c r="B1680" s="321">
        <v>387.70001200000002</v>
      </c>
      <c r="C1680" s="320">
        <f>LN(B1680/B1679)</f>
        <v>1.5727933105381026E-2</v>
      </c>
      <c r="D1680" s="320">
        <f>AVERAGE(C1660:C1680)</f>
        <v>1.7781272357330149E-3</v>
      </c>
      <c r="E1680" s="318">
        <f>_xlfn.STDEV.S(C1660:C1680)</f>
        <v>1.4831716149646804E-2</v>
      </c>
      <c r="F1680" s="318">
        <f>E1680*(21/(21-1.5))</f>
        <v>1.5972617391927325E-2</v>
      </c>
      <c r="G1680" s="318">
        <f>_xlfn.VAR.S(C1660:C1680)</f>
        <v>2.1997980394369379E-4</v>
      </c>
      <c r="H1680" s="318">
        <f>G1680*(21/(21-1))</f>
        <v>2.309787941408785E-4</v>
      </c>
      <c r="I1680" s="320">
        <f>(SUM(C1617:C1637)*1+SUM(C1638:C1658)*2+SUM(C1659:C1679)*3)/6</f>
        <v>1.1235016879485095E-2</v>
      </c>
      <c r="J1680" s="318">
        <f>IF(C1680*O1680&lt;&gt;0,C1680,0)</f>
        <v>0</v>
      </c>
      <c r="K1680" s="318" t="str">
        <f>IF(C1680*O1680=0,"",C1680)</f>
        <v/>
      </c>
      <c r="O1680" s="318">
        <f>IF(ISBLANK(L1680),0,1)</f>
        <v>0</v>
      </c>
      <c r="P1680" s="318">
        <f>IF(ISBLANK(M1680),0,1)</f>
        <v>0</v>
      </c>
      <c r="Q1680" s="318">
        <f>O1680+P1680</f>
        <v>0</v>
      </c>
      <c r="R1680" s="318">
        <f>SUM(Q1555:Q1680)</f>
        <v>12</v>
      </c>
      <c r="S1680" s="318">
        <f>R1680/$X$2</f>
        <v>0.52173913043478259</v>
      </c>
      <c r="T1680" s="318">
        <f>IF(S1680&gt;=$X$3,1,0)</f>
        <v>1</v>
      </c>
      <c r="U1680" s="318">
        <f>O1680*T1680+P1680*T1680</f>
        <v>0</v>
      </c>
    </row>
    <row r="1681" spans="1:21" s="318" customFormat="1" x14ac:dyDescent="0.2">
      <c r="A1681" s="322">
        <v>39006</v>
      </c>
      <c r="B1681" s="321">
        <v>393.26998900000001</v>
      </c>
      <c r="C1681" s="320">
        <f>LN(B1681/B1680)</f>
        <v>1.4264495278571973E-2</v>
      </c>
      <c r="D1681" s="320">
        <f>AVERAGE(C1661:C1681)</f>
        <v>2.8465645548342972E-3</v>
      </c>
      <c r="E1681" s="318">
        <f>_xlfn.STDEV.S(C1661:C1681)</f>
        <v>1.4887098456563087E-2</v>
      </c>
      <c r="F1681" s="318">
        <f>E1681*(21/(21-1.5))</f>
        <v>1.6032259876298707E-2</v>
      </c>
      <c r="G1681" s="318">
        <f>_xlfn.VAR.S(C1661:C1681)</f>
        <v>2.2162570045540308E-4</v>
      </c>
      <c r="H1681" s="318">
        <f>G1681*(21/(21-1))</f>
        <v>2.3270698547817325E-4</v>
      </c>
      <c r="I1681" s="320">
        <f>(SUM(C1618:C1638)*1+SUM(C1639:C1659)*2+SUM(C1660:C1680)*3)/6</f>
        <v>2.1131908676431287E-2</v>
      </c>
      <c r="J1681" s="318">
        <f>IF(C1681*O1681&lt;&gt;0,C1681,0)</f>
        <v>0</v>
      </c>
      <c r="K1681" s="318" t="str">
        <f>IF(C1681*O1681=0,"",C1681)</f>
        <v/>
      </c>
      <c r="O1681" s="318">
        <f>IF(ISBLANK(L1681),0,1)</f>
        <v>0</v>
      </c>
      <c r="P1681" s="318">
        <f>IF(ISBLANK(M1681),0,1)</f>
        <v>0</v>
      </c>
      <c r="Q1681" s="318">
        <f>O1681+P1681</f>
        <v>0</v>
      </c>
      <c r="R1681" s="318">
        <f>SUM(Q1556:Q1681)</f>
        <v>12</v>
      </c>
      <c r="S1681" s="318">
        <f>R1681/$X$2</f>
        <v>0.52173913043478259</v>
      </c>
      <c r="T1681" s="318">
        <f>IF(S1681&gt;=$X$3,1,0)</f>
        <v>1</v>
      </c>
      <c r="U1681" s="318">
        <f>O1681*T1681+P1681*T1681</f>
        <v>0</v>
      </c>
    </row>
    <row r="1682" spans="1:21" s="318" customFormat="1" x14ac:dyDescent="0.2">
      <c r="A1682" s="322">
        <v>39007</v>
      </c>
      <c r="B1682" s="321">
        <v>391.459991</v>
      </c>
      <c r="C1682" s="320">
        <f>LN(B1682/B1681)</f>
        <v>-4.6130548236989824E-3</v>
      </c>
      <c r="D1682" s="320">
        <f>AVERAGE(C1662:C1682)</f>
        <v>2.2670505494077325E-3</v>
      </c>
      <c r="E1682" s="318">
        <f>_xlfn.STDEV.S(C1662:C1682)</f>
        <v>1.4931379069279271E-2</v>
      </c>
      <c r="F1682" s="318">
        <f>E1682*(21/(21-1.5))</f>
        <v>1.607994668999306E-2</v>
      </c>
      <c r="G1682" s="318">
        <f>_xlfn.VAR.S(C1662:C1682)</f>
        <v>2.2294608091051114E-4</v>
      </c>
      <c r="H1682" s="318">
        <f>G1682*(21/(21-1))</f>
        <v>2.3409338495603672E-4</v>
      </c>
      <c r="I1682" s="320">
        <f>(SUM(C1619:C1639)*1+SUM(C1640:C1660)*2+SUM(C1661:C1681)*3)/6</f>
        <v>3.0012927895485476E-2</v>
      </c>
      <c r="J1682" s="318">
        <f>IF(C1682*O1682&lt;&gt;0,C1682,0)</f>
        <v>0</v>
      </c>
      <c r="K1682" s="318" t="str">
        <f>IF(C1682*O1682=0,"",C1682)</f>
        <v/>
      </c>
      <c r="O1682" s="318">
        <f>IF(ISBLANK(L1682),0,1)</f>
        <v>0</v>
      </c>
      <c r="P1682" s="318">
        <f>IF(ISBLANK(M1682),0,1)</f>
        <v>0</v>
      </c>
      <c r="Q1682" s="318">
        <f>O1682+P1682</f>
        <v>0</v>
      </c>
      <c r="R1682" s="318">
        <f>SUM(Q1557:Q1682)</f>
        <v>12</v>
      </c>
      <c r="S1682" s="318">
        <f>R1682/$X$2</f>
        <v>0.52173913043478259</v>
      </c>
      <c r="T1682" s="318">
        <f>IF(S1682&gt;=$X$3,1,0)</f>
        <v>1</v>
      </c>
      <c r="U1682" s="318">
        <f>O1682*T1682+P1682*T1682</f>
        <v>0</v>
      </c>
    </row>
    <row r="1683" spans="1:21" s="318" customFormat="1" x14ac:dyDescent="0.2">
      <c r="A1683" s="322">
        <v>39008</v>
      </c>
      <c r="B1683" s="321">
        <v>395.98001099999999</v>
      </c>
      <c r="C1683" s="320">
        <f>LN(B1683/B1682)</f>
        <v>1.1480416624210133E-2</v>
      </c>
      <c r="D1683" s="320">
        <f>AVERAGE(C1663:C1683)</f>
        <v>2.5897335313299691E-3</v>
      </c>
      <c r="E1683" s="318">
        <f>_xlfn.STDEV.S(C1663:C1683)</f>
        <v>1.5059352640266125E-2</v>
      </c>
      <c r="F1683" s="318">
        <f>E1683*(21/(21-1.5))</f>
        <v>1.6217764381825057E-2</v>
      </c>
      <c r="G1683" s="318">
        <f>_xlfn.VAR.S(C1663:C1683)</f>
        <v>2.2678410194389032E-4</v>
      </c>
      <c r="H1683" s="318">
        <f>G1683*(21/(21-1))</f>
        <v>2.3812330704108486E-4</v>
      </c>
      <c r="I1683" s="320">
        <f>(SUM(C1620:C1640)*1+SUM(C1641:C1661)*2+SUM(C1662:C1682)*3)/6</f>
        <v>2.3820995379350941E-2</v>
      </c>
      <c r="J1683" s="318">
        <f>IF(C1683*O1683&lt;&gt;0,C1683,0)</f>
        <v>0</v>
      </c>
      <c r="K1683" s="318" t="str">
        <f>IF(C1683*O1683=0,"",C1683)</f>
        <v/>
      </c>
      <c r="O1683" s="318">
        <f>IF(ISBLANK(L1683),0,1)</f>
        <v>0</v>
      </c>
      <c r="P1683" s="318">
        <f>IF(ISBLANK(M1683),0,1)</f>
        <v>0</v>
      </c>
      <c r="Q1683" s="318">
        <f>O1683+P1683</f>
        <v>0</v>
      </c>
      <c r="R1683" s="318">
        <f>SUM(Q1558:Q1683)</f>
        <v>12</v>
      </c>
      <c r="S1683" s="318">
        <f>R1683/$X$2</f>
        <v>0.52173913043478259</v>
      </c>
      <c r="T1683" s="318">
        <f>IF(S1683&gt;=$X$3,1,0)</f>
        <v>1</v>
      </c>
      <c r="U1683" s="318">
        <f>O1683*T1683+P1683*T1683</f>
        <v>0</v>
      </c>
    </row>
    <row r="1684" spans="1:21" s="318" customFormat="1" x14ac:dyDescent="0.2">
      <c r="A1684" s="322">
        <v>39009</v>
      </c>
      <c r="B1684" s="321">
        <v>398.60998499999999</v>
      </c>
      <c r="C1684" s="320">
        <f>LN(B1684/B1683)</f>
        <v>6.619724932825811E-3</v>
      </c>
      <c r="D1684" s="320">
        <f>AVERAGE(C1664:C1684)</f>
        <v>3.0766841847447851E-3</v>
      </c>
      <c r="E1684" s="318">
        <f>_xlfn.STDEV.S(C1664:C1684)</f>
        <v>1.5014248660630643E-2</v>
      </c>
      <c r="F1684" s="318">
        <f>E1684*(21/(21-1.5))</f>
        <v>1.6169190865294537E-2</v>
      </c>
      <c r="G1684" s="318">
        <f>_xlfn.VAR.S(C1664:C1684)</f>
        <v>2.2542766284324903E-4</v>
      </c>
      <c r="H1684" s="318">
        <f>G1684*(21/(21-1))</f>
        <v>2.3669904598541149E-4</v>
      </c>
      <c r="I1684" s="320">
        <f>(SUM(C1621:C1641)*1+SUM(C1642:C1662)*2+SUM(C1663:C1683)*3)/6</f>
        <v>2.9188053034801802E-2</v>
      </c>
      <c r="J1684" s="318">
        <f>IF(C1684*O1684&lt;&gt;0,C1684,0)</f>
        <v>0</v>
      </c>
      <c r="K1684" s="318" t="str">
        <f>IF(C1684*O1684=0,"",C1684)</f>
        <v/>
      </c>
      <c r="O1684" s="318">
        <f>IF(ISBLANK(L1684),0,1)</f>
        <v>0</v>
      </c>
      <c r="P1684" s="318">
        <f>IF(ISBLANK(M1684),0,1)</f>
        <v>0</v>
      </c>
      <c r="Q1684" s="318">
        <f>O1684+P1684</f>
        <v>0</v>
      </c>
      <c r="R1684" s="318">
        <f>SUM(Q1559:Q1684)</f>
        <v>11</v>
      </c>
      <c r="S1684" s="318">
        <f>R1684/$X$2</f>
        <v>0.47826086956521741</v>
      </c>
      <c r="T1684" s="318">
        <f>IF(S1684&gt;=$X$3,1,0)</f>
        <v>1</v>
      </c>
      <c r="U1684" s="318">
        <f>O1684*T1684+P1684*T1684</f>
        <v>0</v>
      </c>
    </row>
    <row r="1685" spans="1:21" s="318" customFormat="1" x14ac:dyDescent="0.2">
      <c r="A1685" s="322">
        <v>39010</v>
      </c>
      <c r="B1685" s="321">
        <v>400.26998900000001</v>
      </c>
      <c r="C1685" s="320">
        <f>LN(B1685/B1684)</f>
        <v>4.1558342759367836E-3</v>
      </c>
      <c r="D1685" s="320">
        <f>AVERAGE(C1665:C1685)</f>
        <v>4.289517574853869E-3</v>
      </c>
      <c r="E1685" s="318">
        <f>_xlfn.STDEV.S(C1665:C1685)</f>
        <v>1.3935455380923147E-2</v>
      </c>
      <c r="F1685" s="318">
        <f>E1685*(21/(21-1.5))</f>
        <v>1.5007413487148003E-2</v>
      </c>
      <c r="G1685" s="318">
        <f>_xlfn.VAR.S(C1665:C1685)</f>
        <v>1.9419691667369989E-4</v>
      </c>
      <c r="H1685" s="318">
        <f>G1685*(21/(21-1))</f>
        <v>2.0390676250738488E-4</v>
      </c>
      <c r="I1685" s="320">
        <f>(SUM(C1622:C1642)*1+SUM(C1643:C1663)*2+SUM(C1664:C1684)*3)/6</f>
        <v>3.2462689152381645E-2</v>
      </c>
      <c r="J1685" s="318">
        <f>IF(C1685*O1685&lt;&gt;0,C1685,0)</f>
        <v>0</v>
      </c>
      <c r="K1685" s="318" t="str">
        <f>IF(C1685*O1685=0,"",C1685)</f>
        <v/>
      </c>
      <c r="O1685" s="318">
        <f>IF(ISBLANK(L1685),0,1)</f>
        <v>0</v>
      </c>
      <c r="P1685" s="318">
        <f>IF(ISBLANK(M1685),0,1)</f>
        <v>0</v>
      </c>
      <c r="Q1685" s="318">
        <f>O1685+P1685</f>
        <v>0</v>
      </c>
      <c r="R1685" s="318">
        <f>SUM(Q1560:Q1685)</f>
        <v>10</v>
      </c>
      <c r="S1685" s="318">
        <f>R1685/$X$2</f>
        <v>0.43478260869565216</v>
      </c>
      <c r="T1685" s="318">
        <f>IF(S1685&gt;=$X$3,1,0)</f>
        <v>1</v>
      </c>
      <c r="U1685" s="318">
        <f>O1685*T1685+P1685*T1685</f>
        <v>0</v>
      </c>
    </row>
    <row r="1686" spans="1:21" s="318" customFormat="1" x14ac:dyDescent="0.2">
      <c r="A1686" s="322">
        <v>39013</v>
      </c>
      <c r="B1686" s="321">
        <v>396.33999599999999</v>
      </c>
      <c r="C1686" s="320">
        <f>LN(B1686/B1685)</f>
        <v>-9.8668732697735247E-3</v>
      </c>
      <c r="D1686" s="320">
        <f>AVERAGE(C1666:C1686)</f>
        <v>3.9839794667309537E-3</v>
      </c>
      <c r="E1686" s="318">
        <f>_xlfn.STDEV.S(C1666:C1686)</f>
        <v>1.4181805789249102E-2</v>
      </c>
      <c r="F1686" s="318">
        <f>E1686*(21/(21-1.5))</f>
        <v>1.5272713926883648E-2</v>
      </c>
      <c r="G1686" s="318">
        <f>_xlfn.VAR.S(C1666:C1686)</f>
        <v>2.0112361544397935E-4</v>
      </c>
      <c r="H1686" s="318">
        <f>G1686*(21/(21-1))</f>
        <v>2.1117979621617834E-4</v>
      </c>
      <c r="I1686" s="320">
        <f>(SUM(C1623:C1643)*1+SUM(C1644:C1664)*2+SUM(C1665:C1685)*3)/6</f>
        <v>3.1571282443520698E-2</v>
      </c>
      <c r="J1686" s="318">
        <f>IF(C1686*O1686&lt;&gt;0,C1686,0)</f>
        <v>0</v>
      </c>
      <c r="K1686" s="318" t="str">
        <f>IF(C1686*O1686=0,"",C1686)</f>
        <v/>
      </c>
      <c r="O1686" s="318">
        <f>IF(ISBLANK(L1686),0,1)</f>
        <v>0</v>
      </c>
      <c r="P1686" s="318">
        <f>IF(ISBLANK(M1686),0,1)</f>
        <v>0</v>
      </c>
      <c r="Q1686" s="318">
        <f>O1686+P1686</f>
        <v>0</v>
      </c>
      <c r="R1686" s="318">
        <f>SUM(Q1561:Q1686)</f>
        <v>10</v>
      </c>
      <c r="S1686" s="318">
        <f>R1686/$X$2</f>
        <v>0.43478260869565216</v>
      </c>
      <c r="T1686" s="318">
        <f>IF(S1686&gt;=$X$3,1,0)</f>
        <v>1</v>
      </c>
      <c r="U1686" s="318">
        <f>O1686*T1686+P1686*T1686</f>
        <v>0</v>
      </c>
    </row>
    <row r="1687" spans="1:21" s="318" customFormat="1" x14ac:dyDescent="0.2">
      <c r="A1687" s="322">
        <v>39014</v>
      </c>
      <c r="B1687" s="321">
        <v>398.32998700000002</v>
      </c>
      <c r="C1687" s="320">
        <f>LN(B1687/B1686)</f>
        <v>5.0083561786722526E-3</v>
      </c>
      <c r="D1687" s="320">
        <f>AVERAGE(C1667:C1687)</f>
        <v>5.8894303396023924E-3</v>
      </c>
      <c r="E1687" s="318">
        <f>_xlfn.STDEV.S(C1667:C1687)</f>
        <v>1.1016008370803094E-2</v>
      </c>
      <c r="F1687" s="318">
        <f>E1687*(21/(21-1.5))</f>
        <v>1.1863393630095639E-2</v>
      </c>
      <c r="G1687" s="318">
        <f>_xlfn.VAR.S(C1667:C1687)</f>
        <v>1.2135244042560382E-4</v>
      </c>
      <c r="H1687" s="318">
        <f>G1687*(21/(21-1))</f>
        <v>1.2742006244688403E-4</v>
      </c>
      <c r="I1687" s="320">
        <f>(SUM(C1624:C1644)*1+SUM(C1645:C1665)*2+SUM(C1666:C1686)*3)/6</f>
        <v>2.7887109552918038E-2</v>
      </c>
      <c r="J1687" s="318">
        <f>IF(C1687*O1687&lt;&gt;0,C1687,0)</f>
        <v>0</v>
      </c>
      <c r="K1687" s="318" t="str">
        <f>IF(C1687*O1687=0,"",C1687)</f>
        <v/>
      </c>
      <c r="O1687" s="318">
        <f>IF(ISBLANK(L1687),0,1)</f>
        <v>0</v>
      </c>
      <c r="P1687" s="318">
        <f>IF(ISBLANK(M1687),0,1)</f>
        <v>0</v>
      </c>
      <c r="Q1687" s="318">
        <f>O1687+P1687</f>
        <v>0</v>
      </c>
      <c r="R1687" s="318">
        <f>SUM(Q1562:Q1687)</f>
        <v>10</v>
      </c>
      <c r="S1687" s="318">
        <f>R1687/$X$2</f>
        <v>0.43478260869565216</v>
      </c>
      <c r="T1687" s="318">
        <f>IF(S1687&gt;=$X$3,1,0)</f>
        <v>1</v>
      </c>
      <c r="U1687" s="318">
        <f>O1687*T1687+P1687*T1687</f>
        <v>0</v>
      </c>
    </row>
    <row r="1688" spans="1:21" s="318" customFormat="1" x14ac:dyDescent="0.2">
      <c r="A1688" s="322">
        <v>39015</v>
      </c>
      <c r="B1688" s="321">
        <v>397.26998900000001</v>
      </c>
      <c r="C1688" s="320">
        <f>LN(B1688/B1687)</f>
        <v>-2.6646522352289028E-3</v>
      </c>
      <c r="D1688" s="320">
        <f>AVERAGE(C1668:C1688)</f>
        <v>4.4311802078124581E-3</v>
      </c>
      <c r="E1688" s="318">
        <f>_xlfn.STDEV.S(C1668:C1688)</f>
        <v>9.9209790389559044E-3</v>
      </c>
      <c r="F1688" s="318">
        <f>E1688*(21/(21-1.5))</f>
        <v>1.0684131272721742E-2</v>
      </c>
      <c r="G1688" s="318">
        <f>_xlfn.VAR.S(C1668:C1688)</f>
        <v>9.8425825091402421E-5</v>
      </c>
      <c r="H1688" s="318">
        <f>G1688*(21/(21-1))</f>
        <v>1.0334711634597254E-4</v>
      </c>
      <c r="I1688" s="320">
        <f>(SUM(C1625:C1645)*1+SUM(C1646:C1666)*2+SUM(C1667:C1687)*3)/6</f>
        <v>3.3908340007359213E-2</v>
      </c>
      <c r="J1688" s="318">
        <f>IF(C1688*O1688&lt;&gt;0,C1688,0)</f>
        <v>0</v>
      </c>
      <c r="K1688" s="318" t="str">
        <f>IF(C1688*O1688=0,"",C1688)</f>
        <v/>
      </c>
      <c r="O1688" s="318">
        <f>IF(ISBLANK(L1688),0,1)</f>
        <v>0</v>
      </c>
      <c r="P1688" s="318">
        <f>IF(ISBLANK(M1688),0,1)</f>
        <v>0</v>
      </c>
      <c r="Q1688" s="318">
        <f>O1688+P1688</f>
        <v>0</v>
      </c>
      <c r="R1688" s="318">
        <f>SUM(Q1563:Q1688)</f>
        <v>10</v>
      </c>
      <c r="S1688" s="318">
        <f>R1688/$X$2</f>
        <v>0.43478260869565216</v>
      </c>
      <c r="T1688" s="318">
        <f>IF(S1688&gt;=$X$3,1,0)</f>
        <v>1</v>
      </c>
      <c r="U1688" s="318">
        <f>O1688*T1688+P1688*T1688</f>
        <v>0</v>
      </c>
    </row>
    <row r="1689" spans="1:21" s="318" customFormat="1" x14ac:dyDescent="0.2">
      <c r="A1689" s="322">
        <v>39016</v>
      </c>
      <c r="B1689" s="321">
        <v>404.01998900000001</v>
      </c>
      <c r="C1689" s="320">
        <f>LN(B1689/B1688)</f>
        <v>1.6848231869775146E-2</v>
      </c>
      <c r="D1689" s="320">
        <f>AVERAGE(C1669:C1689)</f>
        <v>4.3794952413493083E-3</v>
      </c>
      <c r="E1689" s="318">
        <f>_xlfn.STDEV.S(C1669:C1689)</f>
        <v>9.8496898401967126E-3</v>
      </c>
      <c r="F1689" s="318">
        <f>E1689*(21/(21-1.5))</f>
        <v>1.0607358289442613E-2</v>
      </c>
      <c r="G1689" s="318">
        <f>_xlfn.VAR.S(C1669:C1689)</f>
        <v>9.7016389948074354E-5</v>
      </c>
      <c r="H1689" s="318">
        <f>G1689*(21/(21-1))</f>
        <v>1.0186720944547807E-4</v>
      </c>
      <c r="I1689" s="320">
        <f>(SUM(C1626:C1646)*1+SUM(C1647:C1667)*2+SUM(C1668:C1688)*3)/6</f>
        <v>3.0438796020179081E-2</v>
      </c>
      <c r="J1689" s="318">
        <f>IF(C1689*O1689&lt;&gt;0,C1689,0)</f>
        <v>0</v>
      </c>
      <c r="K1689" s="318" t="str">
        <f>IF(C1689*O1689=0,"",C1689)</f>
        <v/>
      </c>
      <c r="O1689" s="318">
        <f>IF(ISBLANK(L1689),0,1)</f>
        <v>0</v>
      </c>
      <c r="P1689" s="318">
        <f>IF(ISBLANK(M1689),0,1)</f>
        <v>0</v>
      </c>
      <c r="Q1689" s="318">
        <f>O1689+P1689</f>
        <v>0</v>
      </c>
      <c r="R1689" s="318">
        <f>SUM(Q1564:Q1689)</f>
        <v>9</v>
      </c>
      <c r="S1689" s="318">
        <f>R1689/$X$2</f>
        <v>0.39130434782608697</v>
      </c>
      <c r="T1689" s="318">
        <f>IF(S1689&gt;=$X$3,1,0)</f>
        <v>0</v>
      </c>
      <c r="U1689" s="318">
        <f>O1689*T1689+P1689*T1689</f>
        <v>0</v>
      </c>
    </row>
    <row r="1690" spans="1:21" s="318" customFormat="1" x14ac:dyDescent="0.2">
      <c r="A1690" s="322">
        <v>39017</v>
      </c>
      <c r="B1690" s="321">
        <v>403.959991</v>
      </c>
      <c r="C1690" s="320">
        <f>LN(B1690/B1689)</f>
        <v>-1.4851358101786492E-4</v>
      </c>
      <c r="D1690" s="320">
        <f>AVERAGE(C1670:C1690)</f>
        <v>4.1854246145742796E-3</v>
      </c>
      <c r="E1690" s="318">
        <f>_xlfn.STDEV.S(C1670:C1690)</f>
        <v>9.8990781182193097E-3</v>
      </c>
      <c r="F1690" s="318">
        <f>E1690*(21/(21-1.5))</f>
        <v>1.0660545665774641E-2</v>
      </c>
      <c r="G1690" s="318">
        <f>_xlfn.VAR.S(C1670:C1690)</f>
        <v>9.7991747590608347E-5</v>
      </c>
      <c r="H1690" s="318">
        <f>G1690*(21/(21-1))</f>
        <v>1.0289133497013877E-4</v>
      </c>
      <c r="I1690" s="320">
        <f>(SUM(C1627:C1647)*1+SUM(C1648:C1668)*2+SUM(C1669:C1689)*3)/6</f>
        <v>3.7309449143057206E-2</v>
      </c>
      <c r="J1690" s="318">
        <f>IF(C1690*O1690&lt;&gt;0,C1690,0)</f>
        <v>0</v>
      </c>
      <c r="K1690" s="318" t="str">
        <f>IF(C1690*O1690=0,"",C1690)</f>
        <v/>
      </c>
      <c r="O1690" s="318">
        <f>IF(ISBLANK(L1690),0,1)</f>
        <v>0</v>
      </c>
      <c r="P1690" s="318">
        <f>IF(ISBLANK(M1690),0,1)</f>
        <v>0</v>
      </c>
      <c r="Q1690" s="318">
        <f>O1690+P1690</f>
        <v>0</v>
      </c>
      <c r="R1690" s="318">
        <f>SUM(Q1565:Q1690)</f>
        <v>9</v>
      </c>
      <c r="S1690" s="318">
        <f>R1690/$X$2</f>
        <v>0.39130434782608697</v>
      </c>
      <c r="T1690" s="318">
        <f>IF(S1690&gt;=$X$3,1,0)</f>
        <v>0</v>
      </c>
      <c r="U1690" s="318">
        <f>O1690*T1690+P1690*T1690</f>
        <v>0</v>
      </c>
    </row>
    <row r="1691" spans="1:21" s="318" customFormat="1" x14ac:dyDescent="0.2">
      <c r="A1691" s="322">
        <v>39020</v>
      </c>
      <c r="B1691" s="321">
        <v>398.76998900000001</v>
      </c>
      <c r="C1691" s="320">
        <f>LN(B1691/B1690)</f>
        <v>-1.2931058882687023E-2</v>
      </c>
      <c r="D1691" s="320">
        <f>AVERAGE(C1671:C1691)</f>
        <v>3.5156303300466324E-3</v>
      </c>
      <c r="E1691" s="318">
        <f>_xlfn.STDEV.S(C1671:C1691)</f>
        <v>1.0569012359104162E-2</v>
      </c>
      <c r="F1691" s="318">
        <f>E1691*(21/(21-1.5))</f>
        <v>1.1382013309804482E-2</v>
      </c>
      <c r="G1691" s="318">
        <f>_xlfn.VAR.S(C1671:C1691)</f>
        <v>1.1170402224689653E-4</v>
      </c>
      <c r="H1691" s="318">
        <f>G1691*(21/(21-1))</f>
        <v>1.1728922335924136E-4</v>
      </c>
      <c r="I1691" s="320">
        <f>(SUM(C1628:C1648)*1+SUM(C1649:C1669)*2+SUM(C1670:C1690)*3)/6</f>
        <v>3.395352299887499E-2</v>
      </c>
      <c r="J1691" s="318">
        <f>IF(C1691*O1691&lt;&gt;0,C1691,0)</f>
        <v>0</v>
      </c>
      <c r="K1691" s="318" t="str">
        <f>IF(C1691*O1691=0,"",C1691)</f>
        <v/>
      </c>
      <c r="O1691" s="318">
        <f>IF(ISBLANK(L1691),0,1)</f>
        <v>0</v>
      </c>
      <c r="P1691" s="318">
        <f>IF(ISBLANK(M1691),0,1)</f>
        <v>0</v>
      </c>
      <c r="Q1691" s="318">
        <f>O1691+P1691</f>
        <v>0</v>
      </c>
      <c r="R1691" s="318">
        <f>SUM(Q1566:Q1691)</f>
        <v>9</v>
      </c>
      <c r="S1691" s="318">
        <f>R1691/$X$2</f>
        <v>0.39130434782608697</v>
      </c>
      <c r="T1691" s="318">
        <f>IF(S1691&gt;=$X$3,1,0)</f>
        <v>0</v>
      </c>
      <c r="U1691" s="318">
        <f>O1691*T1691+P1691*T1691</f>
        <v>0</v>
      </c>
    </row>
    <row r="1692" spans="1:21" s="318" customFormat="1" x14ac:dyDescent="0.2">
      <c r="A1692" s="322">
        <v>39021</v>
      </c>
      <c r="B1692" s="321">
        <v>401.39999399999999</v>
      </c>
      <c r="C1692" s="320">
        <f>LN(B1692/B1691)</f>
        <v>6.5736394183192491E-3</v>
      </c>
      <c r="D1692" s="320">
        <f>AVERAGE(C1672:C1692)</f>
        <v>4.0128670822261337E-3</v>
      </c>
      <c r="E1692" s="318">
        <f>_xlfn.STDEV.S(C1672:C1692)</f>
        <v>1.0449202905279677E-2</v>
      </c>
      <c r="F1692" s="318">
        <f>E1692*(21/(21-1.5))</f>
        <v>1.1252987744147343E-2</v>
      </c>
      <c r="G1692" s="318">
        <f>_xlfn.VAR.S(C1672:C1692)</f>
        <v>1.0918584135570526E-4</v>
      </c>
      <c r="H1692" s="318">
        <f>G1692*(21/(21-1))</f>
        <v>1.1464513342349053E-4</v>
      </c>
      <c r="I1692" s="320">
        <f>(SUM(C1629:C1649)*1+SUM(C1650:C1670)*2+SUM(C1671:C1691)*3)/6</f>
        <v>2.5141581299344472E-2</v>
      </c>
      <c r="J1692" s="318">
        <f>IF(C1692*O1692&lt;&gt;0,C1692,0)</f>
        <v>0</v>
      </c>
      <c r="K1692" s="318" t="str">
        <f>IF(C1692*O1692=0,"",C1692)</f>
        <v/>
      </c>
      <c r="O1692" s="318">
        <f>IF(ISBLANK(L1692),0,1)</f>
        <v>0</v>
      </c>
      <c r="P1692" s="318">
        <f>IF(ISBLANK(M1692),0,1)</f>
        <v>0</v>
      </c>
      <c r="Q1692" s="318">
        <f>O1692+P1692</f>
        <v>0</v>
      </c>
      <c r="R1692" s="318">
        <f>SUM(Q1567:Q1692)</f>
        <v>9</v>
      </c>
      <c r="S1692" s="318">
        <f>R1692/$X$2</f>
        <v>0.39130434782608697</v>
      </c>
      <c r="T1692" s="318">
        <f>IF(S1692&gt;=$X$3,1,0)</f>
        <v>0</v>
      </c>
      <c r="U1692" s="318">
        <f>O1692*T1692+P1692*T1692</f>
        <v>0</v>
      </c>
    </row>
    <row r="1693" spans="1:21" s="318" customFormat="1" x14ac:dyDescent="0.2">
      <c r="A1693" s="322">
        <v>39022</v>
      </c>
      <c r="B1693" s="321">
        <v>404.05999800000001</v>
      </c>
      <c r="C1693" s="320">
        <f>LN(B1693/B1692)</f>
        <v>6.6049554210819983E-3</v>
      </c>
      <c r="D1693" s="320">
        <f>AVERAGE(C1673:C1693)</f>
        <v>5.3989609134122065E-3</v>
      </c>
      <c r="E1693" s="318">
        <f>_xlfn.STDEV.S(C1673:C1693)</f>
        <v>8.5058725783787002E-3</v>
      </c>
      <c r="F1693" s="318">
        <f>E1693*(21/(21-1.5))</f>
        <v>9.1601704690232148E-3</v>
      </c>
      <c r="G1693" s="318">
        <f>_xlfn.VAR.S(C1673:C1693)</f>
        <v>7.2349868319614732E-5</v>
      </c>
      <c r="H1693" s="318">
        <f>G1693*(21/(21-1))</f>
        <v>7.596736173559547E-5</v>
      </c>
      <c r="I1693" s="320">
        <f>(SUM(C1630:C1650)*1+SUM(C1651:C1671)*2+SUM(C1672:C1692)*3)/6</f>
        <v>2.9263930797698373E-2</v>
      </c>
      <c r="J1693" s="318">
        <f>IF(C1693*O1693&lt;&gt;0,C1693,0)</f>
        <v>0</v>
      </c>
      <c r="K1693" s="318" t="str">
        <f>IF(C1693*O1693=0,"",C1693)</f>
        <v/>
      </c>
      <c r="O1693" s="318">
        <f>IF(ISBLANK(L1693),0,1)</f>
        <v>0</v>
      </c>
      <c r="P1693" s="318">
        <f>IF(ISBLANK(M1693),0,1)</f>
        <v>0</v>
      </c>
      <c r="Q1693" s="318">
        <f>O1693+P1693</f>
        <v>0</v>
      </c>
      <c r="R1693" s="318">
        <f>SUM(Q1568:Q1693)</f>
        <v>9</v>
      </c>
      <c r="S1693" s="318">
        <f>R1693/$X$2</f>
        <v>0.39130434782608697</v>
      </c>
      <c r="T1693" s="318">
        <f>IF(S1693&gt;=$X$3,1,0)</f>
        <v>0</v>
      </c>
      <c r="U1693" s="318">
        <f>O1693*T1693+P1693*T1693</f>
        <v>0</v>
      </c>
    </row>
    <row r="1694" spans="1:21" s="318" customFormat="1" x14ac:dyDescent="0.2">
      <c r="A1694" s="322">
        <v>39023</v>
      </c>
      <c r="B1694" s="321">
        <v>400.60000600000001</v>
      </c>
      <c r="C1694" s="320">
        <f>LN(B1694/B1693)</f>
        <v>-8.5999386263850841E-3</v>
      </c>
      <c r="D1694" s="320">
        <f>AVERAGE(C1674:C1694)</f>
        <v>4.5205150799973544E-3</v>
      </c>
      <c r="E1694" s="318">
        <f>_xlfn.STDEV.S(C1674:C1694)</f>
        <v>8.9637400767396853E-3</v>
      </c>
      <c r="F1694" s="318">
        <f>E1694*(21/(21-1.5))</f>
        <v>9.6532585441811997E-3</v>
      </c>
      <c r="G1694" s="318">
        <f>_xlfn.VAR.S(C1674:C1694)</f>
        <v>8.0348636163349183E-5</v>
      </c>
      <c r="H1694" s="318">
        <f>G1694*(21/(21-1))</f>
        <v>8.4366067971516651E-5</v>
      </c>
      <c r="I1694" s="320">
        <f>(SUM(C1631:C1651)*1+SUM(C1652:C1672)*2+SUM(C1673:C1693)*3)/6</f>
        <v>3.4053621101914323E-2</v>
      </c>
      <c r="J1694" s="318">
        <f>IF(C1694*O1694&lt;&gt;0,C1694,0)</f>
        <v>0</v>
      </c>
      <c r="K1694" s="318" t="str">
        <f>IF(C1694*O1694=0,"",C1694)</f>
        <v/>
      </c>
      <c r="O1694" s="318">
        <f>IF(ISBLANK(L1694),0,1)</f>
        <v>0</v>
      </c>
      <c r="P1694" s="318">
        <f>IF(ISBLANK(M1694),0,1)</f>
        <v>0</v>
      </c>
      <c r="Q1694" s="318">
        <f>O1694+P1694</f>
        <v>0</v>
      </c>
      <c r="R1694" s="318">
        <f>SUM(Q1569:Q1694)</f>
        <v>9</v>
      </c>
      <c r="S1694" s="318">
        <f>R1694/$X$2</f>
        <v>0.39130434782608697</v>
      </c>
      <c r="T1694" s="318">
        <f>IF(S1694&gt;=$X$3,1,0)</f>
        <v>0</v>
      </c>
      <c r="U1694" s="318">
        <f>O1694*T1694+P1694*T1694</f>
        <v>0</v>
      </c>
    </row>
    <row r="1695" spans="1:21" s="318" customFormat="1" x14ac:dyDescent="0.2">
      <c r="A1695" s="322">
        <v>39024</v>
      </c>
      <c r="B1695" s="321">
        <v>405.91000400000001</v>
      </c>
      <c r="C1695" s="320">
        <f>LN(B1695/B1694)</f>
        <v>1.3168031796527882E-2</v>
      </c>
      <c r="D1695" s="320">
        <f>AVERAGE(C1675:C1695)</f>
        <v>4.3825735130068452E-3</v>
      </c>
      <c r="E1695" s="318">
        <f>_xlfn.STDEV.S(C1675:C1695)</f>
        <v>8.7979601622430823E-3</v>
      </c>
      <c r="F1695" s="318">
        <f>E1695*(21/(21-1.5))</f>
        <v>9.474726328569473E-3</v>
      </c>
      <c r="G1695" s="318">
        <f>_xlfn.VAR.S(C1675:C1695)</f>
        <v>7.7404103016416313E-5</v>
      </c>
      <c r="H1695" s="318">
        <f>G1695*(21/(21-1))</f>
        <v>8.1274308167237139E-5</v>
      </c>
      <c r="I1695" s="320">
        <f>(SUM(C1632:C1652)*1+SUM(C1653:C1673)*2+SUM(C1674:C1694)*3)/6</f>
        <v>2.7074876406128798E-2</v>
      </c>
      <c r="J1695" s="318">
        <f>IF(C1695*O1695&lt;&gt;0,C1695,0)</f>
        <v>0</v>
      </c>
      <c r="K1695" s="318" t="str">
        <f>IF(C1695*O1695=0,"",C1695)</f>
        <v/>
      </c>
      <c r="O1695" s="318">
        <f>IF(ISBLANK(L1695),0,1)</f>
        <v>0</v>
      </c>
      <c r="P1695" s="318">
        <f>IF(ISBLANK(M1695),0,1)</f>
        <v>0</v>
      </c>
      <c r="Q1695" s="318">
        <f>O1695+P1695</f>
        <v>0</v>
      </c>
      <c r="R1695" s="318">
        <f>SUM(Q1570:Q1695)</f>
        <v>9</v>
      </c>
      <c r="S1695" s="318">
        <f>R1695/$X$2</f>
        <v>0.39130434782608697</v>
      </c>
      <c r="T1695" s="318">
        <f>IF(S1695&gt;=$X$3,1,0)</f>
        <v>0</v>
      </c>
      <c r="U1695" s="318">
        <f>O1695*T1695+P1695*T1695</f>
        <v>0</v>
      </c>
    </row>
    <row r="1696" spans="1:21" s="318" customFormat="1" x14ac:dyDescent="0.2">
      <c r="A1696" s="322">
        <v>39027</v>
      </c>
      <c r="B1696" s="321">
        <v>414.10998499999999</v>
      </c>
      <c r="C1696" s="320">
        <f>LN(B1696/B1695)</f>
        <v>2.0000132788244224E-2</v>
      </c>
      <c r="D1696" s="320">
        <f>AVERAGE(C1676:C1696)</f>
        <v>5.3890150614748951E-3</v>
      </c>
      <c r="E1696" s="318">
        <f>_xlfn.STDEV.S(C1676:C1696)</f>
        <v>9.328112462380236E-3</v>
      </c>
      <c r="F1696" s="318">
        <f>E1696*(21/(21-1.5))</f>
        <v>1.0045659574871022E-2</v>
      </c>
      <c r="G1696" s="318">
        <f>_xlfn.VAR.S(C1676:C1696)</f>
        <v>8.7013682110813472E-5</v>
      </c>
      <c r="H1696" s="318">
        <f>G1696*(21/(21-1))</f>
        <v>9.1364366216354145E-5</v>
      </c>
      <c r="I1696" s="320">
        <f>(SUM(C1633:C1653)*1+SUM(C1654:C1674)*2+SUM(C1675:C1695)*3)/6</f>
        <v>3.4532230184653519E-2</v>
      </c>
      <c r="J1696" s="318">
        <f>IF(C1696*O1696&lt;&gt;0,C1696,0)</f>
        <v>0</v>
      </c>
      <c r="K1696" s="318" t="str">
        <f>IF(C1696*O1696=0,"",C1696)</f>
        <v/>
      </c>
      <c r="O1696" s="318">
        <f>IF(ISBLANK(L1696),0,1)</f>
        <v>0</v>
      </c>
      <c r="P1696" s="318">
        <f>IF(ISBLANK(M1696),0,1)</f>
        <v>0</v>
      </c>
      <c r="Q1696" s="318">
        <f>O1696+P1696</f>
        <v>0</v>
      </c>
      <c r="R1696" s="318">
        <f>SUM(Q1571:Q1696)</f>
        <v>9</v>
      </c>
      <c r="S1696" s="318">
        <f>R1696/$X$2</f>
        <v>0.39130434782608697</v>
      </c>
      <c r="T1696" s="318">
        <f>IF(S1696&gt;=$X$3,1,0)</f>
        <v>0</v>
      </c>
      <c r="U1696" s="318">
        <f>O1696*T1696+P1696*T1696</f>
        <v>0</v>
      </c>
    </row>
    <row r="1697" spans="1:21" s="318" customFormat="1" x14ac:dyDescent="0.2">
      <c r="A1697" s="322">
        <v>39028</v>
      </c>
      <c r="B1697" s="321">
        <v>410.07000699999998</v>
      </c>
      <c r="C1697" s="320">
        <f>LN(B1697/B1696)</f>
        <v>-9.8037088910961946E-3</v>
      </c>
      <c r="D1697" s="320">
        <f>AVERAGE(C1677:C1697)</f>
        <v>4.4264192448576082E-3</v>
      </c>
      <c r="E1697" s="318">
        <f>_xlfn.STDEV.S(C1677:C1697)</f>
        <v>9.8143154162588543E-3</v>
      </c>
      <c r="F1697" s="318">
        <f>E1697*(21/(21-1.5))</f>
        <v>1.0569262755971073E-2</v>
      </c>
      <c r="G1697" s="318">
        <f>_xlfn.VAR.S(C1677:C1697)</f>
        <v>9.6320787089816215E-5</v>
      </c>
      <c r="H1697" s="318">
        <f>G1697*(21/(21-1))</f>
        <v>1.0113682644430703E-4</v>
      </c>
      <c r="I1697" s="320">
        <f>(SUM(C1634:C1654)*1+SUM(C1655:C1675)*2+SUM(C1676:C1696)*3)/6</f>
        <v>4.7038438792548543E-2</v>
      </c>
      <c r="J1697" s="318">
        <f>IF(C1697*O1697&lt;&gt;0,C1697,0)</f>
        <v>0</v>
      </c>
      <c r="K1697" s="318" t="str">
        <f>IF(C1697*O1697=0,"",C1697)</f>
        <v/>
      </c>
      <c r="O1697" s="318">
        <f>IF(ISBLANK(L1697),0,1)</f>
        <v>0</v>
      </c>
      <c r="P1697" s="318">
        <f>IF(ISBLANK(M1697),0,1)</f>
        <v>0</v>
      </c>
      <c r="Q1697" s="318">
        <f>O1697+P1697</f>
        <v>0</v>
      </c>
      <c r="R1697" s="318">
        <f>SUM(Q1572:Q1697)</f>
        <v>9</v>
      </c>
      <c r="S1697" s="318">
        <f>R1697/$X$2</f>
        <v>0.39130434782608697</v>
      </c>
      <c r="T1697" s="318">
        <f>IF(S1697&gt;=$X$3,1,0)</f>
        <v>0</v>
      </c>
      <c r="U1697" s="318">
        <f>O1697*T1697+P1697*T1697</f>
        <v>0</v>
      </c>
    </row>
    <row r="1698" spans="1:21" s="318" customFormat="1" x14ac:dyDescent="0.2">
      <c r="A1698" s="322">
        <v>39029</v>
      </c>
      <c r="B1698" s="321">
        <v>412.10998499999999</v>
      </c>
      <c r="C1698" s="320">
        <f>LN(B1698/B1697)</f>
        <v>4.9623737042463808E-3</v>
      </c>
      <c r="D1698" s="320">
        <f>AVERAGE(C1678:C1698)</f>
        <v>4.1846974594739808E-3</v>
      </c>
      <c r="E1698" s="318">
        <f>_xlfn.STDEV.S(C1678:C1698)</f>
        <v>9.7313415584902203E-3</v>
      </c>
      <c r="F1698" s="318">
        <f>E1698*(21/(21-1.5))</f>
        <v>1.0479906293758699E-2</v>
      </c>
      <c r="G1698" s="318">
        <f>_xlfn.VAR.S(C1678:C1698)</f>
        <v>9.4699008527998873E-5</v>
      </c>
      <c r="H1698" s="318">
        <f>G1698*(21/(21-1))</f>
        <v>9.9433958954398821E-5</v>
      </c>
      <c r="I1698" s="320">
        <f>(SUM(C1635:C1655)*1+SUM(C1656:C1676)*2+SUM(C1677:C1697)*3)/6</f>
        <v>4.3282867169929275E-2</v>
      </c>
      <c r="J1698" s="318">
        <f>IF(C1698*O1698&lt;&gt;0,C1698,0)</f>
        <v>4.9623737042463808E-3</v>
      </c>
      <c r="K1698" s="318">
        <f>IF(C1698*O1698=0,"",C1698)</f>
        <v>4.9623737042463808E-3</v>
      </c>
      <c r="L1698" s="326" t="s">
        <v>131</v>
      </c>
      <c r="M1698" s="326"/>
      <c r="O1698" s="318">
        <f>IF(ISBLANK(L1698),0,1)</f>
        <v>1</v>
      </c>
      <c r="P1698" s="318">
        <f>IF(ISBLANK(M1698),0,1)</f>
        <v>0</v>
      </c>
      <c r="Q1698" s="318">
        <f>O1698+P1698</f>
        <v>1</v>
      </c>
      <c r="R1698" s="318">
        <f>SUM(Q1573:Q1698)</f>
        <v>10</v>
      </c>
      <c r="S1698" s="318">
        <f>R1698/$X$2</f>
        <v>0.43478260869565216</v>
      </c>
      <c r="T1698" s="318">
        <f>IF(S1698&gt;=$X$3,1,0)</f>
        <v>1</v>
      </c>
      <c r="U1698" s="318">
        <f>O1698*T1698+P1698*T1698</f>
        <v>1</v>
      </c>
    </row>
    <row r="1699" spans="1:21" s="318" customFormat="1" x14ac:dyDescent="0.2">
      <c r="A1699" s="322">
        <v>39030</v>
      </c>
      <c r="B1699" s="321">
        <v>415.73998999999998</v>
      </c>
      <c r="C1699" s="320">
        <f>LN(B1699/B1698)</f>
        <v>8.7697732066759695E-3</v>
      </c>
      <c r="D1699" s="320">
        <f>AVERAGE(C1679:C1699)</f>
        <v>4.6742739850439722E-3</v>
      </c>
      <c r="E1699" s="318">
        <f>_xlfn.STDEV.S(C1679:C1699)</f>
        <v>9.6889755109902352E-3</v>
      </c>
      <c r="F1699" s="318">
        <f>E1699*(21/(21-1.5))</f>
        <v>1.0434281319527946E-2</v>
      </c>
      <c r="G1699" s="318">
        <f>_xlfn.VAR.S(C1679:C1699)</f>
        <v>9.3876246452568498E-5</v>
      </c>
      <c r="H1699" s="318">
        <f>G1699*(21/(21-1))</f>
        <v>9.8570058775196922E-5</v>
      </c>
      <c r="I1699" s="320">
        <f>(SUM(C1636:C1656)*1+SUM(C1657:C1677)*2+SUM(C1678:C1698)*3)/6</f>
        <v>5.0077648022709774E-2</v>
      </c>
      <c r="J1699" s="318">
        <f>IF(C1699*O1699&lt;&gt;0,C1699,0)</f>
        <v>0</v>
      </c>
      <c r="K1699" s="318" t="str">
        <f>IF(C1699*O1699=0,"",C1699)</f>
        <v/>
      </c>
      <c r="O1699" s="318">
        <f>IF(ISBLANK(L1699),0,1)</f>
        <v>0</v>
      </c>
      <c r="P1699" s="318">
        <f>IF(ISBLANK(M1699),0,1)</f>
        <v>0</v>
      </c>
      <c r="Q1699" s="318">
        <f>O1699+P1699</f>
        <v>0</v>
      </c>
      <c r="R1699" s="318">
        <f>SUM(Q1574:Q1699)</f>
        <v>10</v>
      </c>
      <c r="S1699" s="318">
        <f>R1699/$X$2</f>
        <v>0.43478260869565216</v>
      </c>
      <c r="T1699" s="318">
        <f>IF(S1699&gt;=$X$3,1,0)</f>
        <v>1</v>
      </c>
      <c r="U1699" s="318">
        <f>O1699*T1699+P1699*T1699</f>
        <v>0</v>
      </c>
    </row>
    <row r="1700" spans="1:21" s="318" customFormat="1" x14ac:dyDescent="0.2">
      <c r="A1700" s="322">
        <v>39031</v>
      </c>
      <c r="B1700" s="321">
        <v>412.05999800000001</v>
      </c>
      <c r="C1700" s="320">
        <f>LN(B1700/B1699)</f>
        <v>-8.8910758531986923E-3</v>
      </c>
      <c r="D1700" s="320">
        <f>AVERAGE(C1680:C1700)</f>
        <v>3.6507153541610743E-3</v>
      </c>
      <c r="E1700" s="318">
        <f>_xlfn.STDEV.S(C1680:C1700)</f>
        <v>9.9414974678047035E-3</v>
      </c>
      <c r="F1700" s="318">
        <f>E1700*(21/(21-1.5))</f>
        <v>1.0706228042251218E-2</v>
      </c>
      <c r="G1700" s="318">
        <f>_xlfn.VAR.S(C1680:C1700)</f>
        <v>9.8833371902367321E-5</v>
      </c>
      <c r="H1700" s="318">
        <f>G1700*(21/(21-1))</f>
        <v>1.037750404974857E-4</v>
      </c>
      <c r="I1700" s="320">
        <f>(SUM(C1637:C1657)*1+SUM(C1658:C1678)*2+SUM(C1679:C1699)*3)/6</f>
        <v>5.5244868091042426E-2</v>
      </c>
      <c r="J1700" s="318">
        <f>IF(C1700*O1700&lt;&gt;0,C1700,0)</f>
        <v>0</v>
      </c>
      <c r="K1700" s="318" t="str">
        <f>IF(C1700*O1700=0,"",C1700)</f>
        <v/>
      </c>
      <c r="O1700" s="318">
        <f>IF(ISBLANK(L1700),0,1)</f>
        <v>0</v>
      </c>
      <c r="P1700" s="318">
        <f>IF(ISBLANK(M1700),0,1)</f>
        <v>0</v>
      </c>
      <c r="Q1700" s="318">
        <f>O1700+P1700</f>
        <v>0</v>
      </c>
      <c r="R1700" s="318">
        <f>SUM(Q1575:Q1700)</f>
        <v>10</v>
      </c>
      <c r="S1700" s="318">
        <f>R1700/$X$2</f>
        <v>0.43478260869565216</v>
      </c>
      <c r="T1700" s="318">
        <f>IF(S1700&gt;=$X$3,1,0)</f>
        <v>1</v>
      </c>
      <c r="U1700" s="318">
        <f>O1700*T1700+P1700*T1700</f>
        <v>0</v>
      </c>
    </row>
    <row r="1701" spans="1:21" s="318" customFormat="1" x14ac:dyDescent="0.2">
      <c r="A1701" s="322">
        <v>39034</v>
      </c>
      <c r="B1701" s="321">
        <v>412.61999500000002</v>
      </c>
      <c r="C1701" s="320">
        <f>LN(B1701/B1700)</f>
        <v>1.3580954814618931E-3</v>
      </c>
      <c r="D1701" s="320">
        <f>AVERAGE(C1681:C1701)</f>
        <v>2.9664373720696873E-3</v>
      </c>
      <c r="E1701" s="318">
        <f>_xlfn.STDEV.S(C1681:C1701)</f>
        <v>9.5557087435348895E-3</v>
      </c>
      <c r="F1701" s="318">
        <f>E1701*(21/(21-1.5))</f>
        <v>1.0290763262268342E-2</v>
      </c>
      <c r="G1701" s="318">
        <f>_xlfn.VAR.S(C1681:C1701)</f>
        <v>9.1311569591269137E-5</v>
      </c>
      <c r="H1701" s="318">
        <f>G1701*(21/(21-1))</f>
        <v>9.5877148070832604E-5</v>
      </c>
      <c r="I1701" s="320">
        <f>(SUM(C1638:C1658)*1+SUM(C1659:C1679)*2+SUM(C1680:C1700)*3)/6</f>
        <v>4.483257364793658E-2</v>
      </c>
      <c r="J1701" s="318">
        <f>IF(C1701*O1701&lt;&gt;0,C1701,0)</f>
        <v>0</v>
      </c>
      <c r="K1701" s="318" t="str">
        <f>IF(C1701*O1701=0,"",C1701)</f>
        <v/>
      </c>
      <c r="O1701" s="318">
        <f>IF(ISBLANK(L1701),0,1)</f>
        <v>0</v>
      </c>
      <c r="P1701" s="318">
        <f>IF(ISBLANK(M1701),0,1)</f>
        <v>0</v>
      </c>
      <c r="Q1701" s="318">
        <f>O1701+P1701</f>
        <v>0</v>
      </c>
      <c r="R1701" s="318">
        <f>SUM(Q1576:Q1701)</f>
        <v>10</v>
      </c>
      <c r="S1701" s="318">
        <f>R1701/$X$2</f>
        <v>0.43478260869565216</v>
      </c>
      <c r="T1701" s="318">
        <f>IF(S1701&gt;=$X$3,1,0)</f>
        <v>1</v>
      </c>
      <c r="U1701" s="318">
        <f>O1701*T1701+P1701*T1701</f>
        <v>0</v>
      </c>
    </row>
    <row r="1702" spans="1:21" s="318" customFormat="1" x14ac:dyDescent="0.2">
      <c r="A1702" s="322">
        <v>39035</v>
      </c>
      <c r="B1702" s="321">
        <v>416.51001000000002</v>
      </c>
      <c r="C1702" s="320">
        <f>LN(B1702/B1701)</f>
        <v>9.3834344894274252E-3</v>
      </c>
      <c r="D1702" s="320">
        <f>AVERAGE(C1682:C1702)</f>
        <v>2.734005905919947E-3</v>
      </c>
      <c r="E1702" s="318">
        <f>_xlfn.STDEV.S(C1682:C1702)</f>
        <v>9.3237026423392943E-3</v>
      </c>
      <c r="F1702" s="318">
        <f>E1702*(21/(21-1.5))</f>
        <v>1.0040910537903855E-2</v>
      </c>
      <c r="G1702" s="318">
        <f>_xlfn.VAR.S(C1682:C1702)</f>
        <v>8.6931430962764754E-5</v>
      </c>
      <c r="H1702" s="318">
        <f>G1702*(21/(21-1))</f>
        <v>9.1278002510903001E-5</v>
      </c>
      <c r="I1702" s="320">
        <f>(SUM(C1639:C1659)*1+SUM(C1660:C1680)*2+SUM(C1681:C1701)*3)/6</f>
        <v>4.2287668939304329E-2</v>
      </c>
      <c r="J1702" s="318">
        <f>IF(C1702*O1702&lt;&gt;0,C1702,0)</f>
        <v>9.3834344894274252E-3</v>
      </c>
      <c r="K1702" s="318">
        <f>IF(C1702*O1702=0,"",C1702)</f>
        <v>9.3834344894274252E-3</v>
      </c>
      <c r="L1702" s="326" t="s">
        <v>130</v>
      </c>
      <c r="M1702" s="326"/>
      <c r="O1702" s="318">
        <f>IF(ISBLANK(L1702),0,1)</f>
        <v>1</v>
      </c>
      <c r="P1702" s="318">
        <f>IF(ISBLANK(M1702),0,1)</f>
        <v>0</v>
      </c>
      <c r="Q1702" s="318">
        <f>O1702+P1702</f>
        <v>1</v>
      </c>
      <c r="R1702" s="318">
        <f>SUM(Q1577:Q1702)</f>
        <v>11</v>
      </c>
      <c r="S1702" s="318">
        <f>R1702/$X$2</f>
        <v>0.47826086956521741</v>
      </c>
      <c r="T1702" s="318">
        <f>IF(S1702&gt;=$X$3,1,0)</f>
        <v>1</v>
      </c>
      <c r="U1702" s="318">
        <f>O1702*T1702+P1702*T1702</f>
        <v>1</v>
      </c>
    </row>
    <row r="1703" spans="1:21" s="318" customFormat="1" x14ac:dyDescent="0.2">
      <c r="A1703" s="322">
        <v>39036</v>
      </c>
      <c r="B1703" s="321">
        <v>419.47000100000002</v>
      </c>
      <c r="C1703" s="320">
        <f>LN(B1703/B1702)</f>
        <v>7.0815170956605514E-3</v>
      </c>
      <c r="D1703" s="320">
        <f>AVERAGE(C1683:C1703)</f>
        <v>3.2908902830323058E-3</v>
      </c>
      <c r="E1703" s="318">
        <f>_xlfn.STDEV.S(C1683:C1703)</f>
        <v>9.2115081475201387E-3</v>
      </c>
      <c r="F1703" s="318">
        <f>E1703*(21/(21-1.5))</f>
        <v>9.9200856973293804E-3</v>
      </c>
      <c r="G1703" s="318">
        <f>_xlfn.VAR.S(C1683:C1703)</f>
        <v>8.4851882351829884E-5</v>
      </c>
      <c r="H1703" s="318">
        <f>G1703*(21/(21-1))</f>
        <v>8.9094476469421383E-5</v>
      </c>
      <c r="I1703" s="320">
        <f>(SUM(C1640:C1660)*1+SUM(C1661:C1681)*2+SUM(C1682:C1702)*3)/6</f>
        <v>4.7311063932105858E-2</v>
      </c>
      <c r="J1703" s="318">
        <f>IF(C1703*O1703&lt;&gt;0,C1703,0)</f>
        <v>0</v>
      </c>
      <c r="K1703" s="318" t="str">
        <f>IF(C1703*O1703=0,"",C1703)</f>
        <v/>
      </c>
      <c r="O1703" s="318">
        <f>IF(ISBLANK(L1703),0,1)</f>
        <v>0</v>
      </c>
      <c r="P1703" s="318">
        <f>IF(ISBLANK(M1703),0,1)</f>
        <v>0</v>
      </c>
      <c r="Q1703" s="318">
        <f>O1703+P1703</f>
        <v>0</v>
      </c>
      <c r="R1703" s="318">
        <f>SUM(Q1578:Q1703)</f>
        <v>11</v>
      </c>
      <c r="S1703" s="318">
        <f>R1703/$X$2</f>
        <v>0.47826086956521741</v>
      </c>
      <c r="T1703" s="318">
        <f>IF(S1703&gt;=$X$3,1,0)</f>
        <v>1</v>
      </c>
      <c r="U1703" s="318">
        <f>O1703*T1703+P1703*T1703</f>
        <v>0</v>
      </c>
    </row>
    <row r="1704" spans="1:21" s="318" customFormat="1" x14ac:dyDescent="0.2">
      <c r="A1704" s="322">
        <v>39037</v>
      </c>
      <c r="B1704" s="321">
        <v>421.76998900000001</v>
      </c>
      <c r="C1704" s="320">
        <f>LN(B1704/B1703)</f>
        <v>5.4681036521593302E-3</v>
      </c>
      <c r="D1704" s="320">
        <f>AVERAGE(C1684:C1704)</f>
        <v>3.004589665315601E-3</v>
      </c>
      <c r="E1704" s="318">
        <f>_xlfn.STDEV.S(C1684:C1704)</f>
        <v>9.0360064034966624E-3</v>
      </c>
      <c r="F1704" s="318">
        <f>E1704*(21/(21-1.5))</f>
        <v>9.7310838191502508E-3</v>
      </c>
      <c r="G1704" s="318">
        <f>_xlfn.VAR.S(C1684:C1704)</f>
        <v>8.1649411724032679E-5</v>
      </c>
      <c r="H1704" s="318">
        <f>G1704*(21/(21-1))</f>
        <v>8.573188231023431E-5</v>
      </c>
      <c r="I1704" s="320">
        <f>(SUM(C1641:C1661)*1+SUM(C1662:C1682)*2+SUM(C1683:C1703)*3)/6</f>
        <v>4.9275659197390666E-2</v>
      </c>
      <c r="J1704" s="318">
        <f>IF(C1704*O1704&lt;&gt;0,C1704,0)</f>
        <v>0</v>
      </c>
      <c r="K1704" s="318" t="str">
        <f>IF(C1704*O1704=0,"",C1704)</f>
        <v/>
      </c>
      <c r="O1704" s="318">
        <f>IF(ISBLANK(L1704),0,1)</f>
        <v>0</v>
      </c>
      <c r="P1704" s="318">
        <f>IF(ISBLANK(M1704),0,1)</f>
        <v>0</v>
      </c>
      <c r="Q1704" s="318">
        <f>O1704+P1704</f>
        <v>0</v>
      </c>
      <c r="R1704" s="318">
        <f>SUM(Q1579:Q1704)</f>
        <v>11</v>
      </c>
      <c r="S1704" s="318">
        <f>R1704/$X$2</f>
        <v>0.47826086956521741</v>
      </c>
      <c r="T1704" s="318">
        <f>IF(S1704&gt;=$X$3,1,0)</f>
        <v>1</v>
      </c>
      <c r="U1704" s="318">
        <f>O1704*T1704+P1704*T1704</f>
        <v>0</v>
      </c>
    </row>
    <row r="1705" spans="1:21" s="318" customFormat="1" x14ac:dyDescent="0.2">
      <c r="A1705" s="322">
        <v>39038</v>
      </c>
      <c r="B1705" s="321">
        <v>409.67001299999998</v>
      </c>
      <c r="C1705" s="320">
        <f>LN(B1705/B1704)</f>
        <v>-2.9108126385178925E-2</v>
      </c>
      <c r="D1705" s="320">
        <f>AVERAGE(C1685:C1705)</f>
        <v>1.3032634120772799E-3</v>
      </c>
      <c r="E1705" s="318">
        <f>_xlfn.STDEV.S(C1685:C1705)</f>
        <v>1.1380599351964794E-2</v>
      </c>
      <c r="F1705" s="318">
        <f>E1705*(21/(21-1.5))</f>
        <v>1.22560300713467E-2</v>
      </c>
      <c r="G1705" s="318">
        <f>_xlfn.VAR.S(C1685:C1705)</f>
        <v>1.2951804160994147E-4</v>
      </c>
      <c r="H1705" s="318">
        <f>G1705*(21/(21-1))</f>
        <v>1.3599394369043856E-4</v>
      </c>
      <c r="I1705" s="320">
        <f>(SUM(C1642:C1662)*1+SUM(C1663:C1683)*2+SUM(C1684:C1704)*3)/6</f>
        <v>4.6467582197279589E-2</v>
      </c>
      <c r="J1705" s="318">
        <f>IF(C1705*O1705&lt;&gt;0,C1705,0)</f>
        <v>0</v>
      </c>
      <c r="K1705" s="318" t="str">
        <f>IF(C1705*O1705=0,"",C1705)</f>
        <v/>
      </c>
      <c r="O1705" s="318">
        <f>IF(ISBLANK(L1705),0,1)</f>
        <v>0</v>
      </c>
      <c r="P1705" s="318">
        <f>IF(ISBLANK(M1705),0,1)</f>
        <v>0</v>
      </c>
      <c r="Q1705" s="318">
        <f>O1705+P1705</f>
        <v>0</v>
      </c>
      <c r="R1705" s="318">
        <f>SUM(Q1580:Q1705)</f>
        <v>11</v>
      </c>
      <c r="S1705" s="318">
        <f>R1705/$X$2</f>
        <v>0.47826086956521741</v>
      </c>
      <c r="T1705" s="318">
        <f>IF(S1705&gt;=$X$3,1,0)</f>
        <v>1</v>
      </c>
      <c r="U1705" s="318">
        <f>O1705*T1705+P1705*T1705</f>
        <v>0</v>
      </c>
    </row>
    <row r="1706" spans="1:21" s="318" customFormat="1" x14ac:dyDescent="0.2">
      <c r="A1706" s="322">
        <v>39041</v>
      </c>
      <c r="B1706" s="321">
        <v>413.10998499999999</v>
      </c>
      <c r="C1706" s="320">
        <f>LN(B1706/B1705)</f>
        <v>8.3618757193550473E-3</v>
      </c>
      <c r="D1706" s="320">
        <f>AVERAGE(C1686:C1706)</f>
        <v>1.503551099859102E-3</v>
      </c>
      <c r="E1706" s="318">
        <f>_xlfn.STDEV.S(C1686:C1706)</f>
        <v>1.1469972234174166E-2</v>
      </c>
      <c r="F1706" s="318">
        <f>E1706*(21/(21-1.5))</f>
        <v>1.2352277790649102E-2</v>
      </c>
      <c r="G1706" s="318">
        <f>_xlfn.VAR.S(C1686:C1706)</f>
        <v>1.315602630527263E-4</v>
      </c>
      <c r="H1706" s="318">
        <f>G1706*(21/(21-1))</f>
        <v>1.3813827620536262E-4</v>
      </c>
      <c r="I1706" s="320">
        <f>(SUM(C1643:C1663)*1+SUM(C1664:C1684)*2+SUM(C1685:C1705)*3)/6</f>
        <v>3.1319751626065311E-2</v>
      </c>
      <c r="J1706" s="318">
        <f>IF(C1706*O1706&lt;&gt;0,C1706,0)</f>
        <v>0</v>
      </c>
      <c r="K1706" s="318" t="str">
        <f>IF(C1706*O1706=0,"",C1706)</f>
        <v/>
      </c>
      <c r="O1706" s="318">
        <f>IF(ISBLANK(L1706),0,1)</f>
        <v>0</v>
      </c>
      <c r="P1706" s="318">
        <f>IF(ISBLANK(M1706),0,1)</f>
        <v>0</v>
      </c>
      <c r="Q1706" s="318">
        <f>O1706+P1706</f>
        <v>0</v>
      </c>
      <c r="R1706" s="318">
        <f>SUM(Q1581:Q1706)</f>
        <v>11</v>
      </c>
      <c r="S1706" s="318">
        <f>R1706/$X$2</f>
        <v>0.47826086956521741</v>
      </c>
      <c r="T1706" s="318">
        <f>IF(S1706&gt;=$X$3,1,0)</f>
        <v>1</v>
      </c>
      <c r="U1706" s="318">
        <f>O1706*T1706+P1706*T1706</f>
        <v>0</v>
      </c>
    </row>
    <row r="1707" spans="1:21" s="318" customFormat="1" x14ac:dyDescent="0.2">
      <c r="A1707" s="322">
        <v>39042</v>
      </c>
      <c r="B1707" s="321">
        <v>418</v>
      </c>
      <c r="C1707" s="320">
        <f>LN(B1707/B1706)</f>
        <v>1.1767567511220036E-2</v>
      </c>
      <c r="D1707" s="320">
        <f>AVERAGE(C1687:C1707)</f>
        <v>2.5337625656207002E-3</v>
      </c>
      <c r="E1707" s="318">
        <f>_xlfn.STDEV.S(C1687:C1707)</f>
        <v>1.1368774548414961E-2</v>
      </c>
      <c r="F1707" s="318">
        <f>E1707*(21/(21-1.5))</f>
        <v>1.2243295667523803E-2</v>
      </c>
      <c r="G1707" s="318">
        <f>_xlfn.VAR.S(C1687:C1707)</f>
        <v>1.2924903473268782E-4</v>
      </c>
      <c r="H1707" s="318">
        <f>G1707*(21/(21-1))</f>
        <v>1.3571148646932221E-4</v>
      </c>
      <c r="I1707" s="320">
        <f>(SUM(C1644:C1664)*1+SUM(C1665:C1685)*2+SUM(C1686:C1706)*3)/6</f>
        <v>3.6911384963154395E-2</v>
      </c>
      <c r="J1707" s="318">
        <f>IF(C1707*O1707&lt;&gt;0,C1707,0)</f>
        <v>0</v>
      </c>
      <c r="K1707" s="318" t="str">
        <f>IF(C1707*O1707=0,"",C1707)</f>
        <v/>
      </c>
      <c r="O1707" s="318">
        <f>IF(ISBLANK(L1707),0,1)</f>
        <v>0</v>
      </c>
      <c r="P1707" s="318">
        <f>IF(ISBLANK(M1707),0,1)</f>
        <v>0</v>
      </c>
      <c r="Q1707" s="318">
        <f>O1707+P1707</f>
        <v>0</v>
      </c>
      <c r="R1707" s="318">
        <f>SUM(Q1582:Q1707)</f>
        <v>11</v>
      </c>
      <c r="S1707" s="318">
        <f>R1707/$X$2</f>
        <v>0.47826086956521741</v>
      </c>
      <c r="T1707" s="318">
        <f>IF(S1707&gt;=$X$3,1,0)</f>
        <v>1</v>
      </c>
      <c r="U1707" s="318">
        <f>O1707*T1707+P1707*T1707</f>
        <v>0</v>
      </c>
    </row>
    <row r="1708" spans="1:21" s="318" customFormat="1" x14ac:dyDescent="0.2">
      <c r="A1708" s="322">
        <v>39043</v>
      </c>
      <c r="B1708" s="321">
        <v>417.26998900000001</v>
      </c>
      <c r="C1708" s="320">
        <f>LN(B1708/B1707)</f>
        <v>-1.7479645994362383E-3</v>
      </c>
      <c r="D1708" s="320">
        <f>AVERAGE(C1688:C1708)</f>
        <v>2.2120330047583911E-3</v>
      </c>
      <c r="E1708" s="318">
        <f>_xlfn.STDEV.S(C1688:C1708)</f>
        <v>1.139082209610659E-2</v>
      </c>
      <c r="F1708" s="318">
        <f>E1708*(21/(21-1.5))</f>
        <v>1.2267039180422481E-2</v>
      </c>
      <c r="G1708" s="318">
        <f>_xlfn.VAR.S(C1688:C1708)</f>
        <v>1.2975082802515011E-4</v>
      </c>
      <c r="H1708" s="318">
        <f>G1708*(21/(21-1))</f>
        <v>1.3623836942640763E-4</v>
      </c>
      <c r="I1708" s="320">
        <f>(SUM(C1645:C1665)*1+SUM(C1666:C1686)*2+SUM(C1687:C1707)*3)/6</f>
        <v>4.5954681497328918E-2</v>
      </c>
      <c r="J1708" s="318">
        <f>IF(C1708*O1708&lt;&gt;0,C1708,0)</f>
        <v>0</v>
      </c>
      <c r="K1708" s="318" t="str">
        <f>IF(C1708*O1708=0,"",C1708)</f>
        <v/>
      </c>
      <c r="O1708" s="318">
        <f>IF(ISBLANK(L1708),0,1)</f>
        <v>0</v>
      </c>
      <c r="P1708" s="318">
        <f>IF(ISBLANK(M1708),0,1)</f>
        <v>0</v>
      </c>
      <c r="Q1708" s="318">
        <f>O1708+P1708</f>
        <v>0</v>
      </c>
      <c r="R1708" s="318">
        <f>SUM(Q1583:Q1708)</f>
        <v>11</v>
      </c>
      <c r="S1708" s="318">
        <f>R1708/$X$2</f>
        <v>0.47826086956521741</v>
      </c>
      <c r="T1708" s="318">
        <f>IF(S1708&gt;=$X$3,1,0)</f>
        <v>1</v>
      </c>
      <c r="U1708" s="318">
        <f>O1708*T1708+P1708*T1708</f>
        <v>0</v>
      </c>
    </row>
    <row r="1709" spans="1:21" s="318" customFormat="1" x14ac:dyDescent="0.2">
      <c r="A1709" s="322">
        <v>39044</v>
      </c>
      <c r="B1709" s="321">
        <v>414.36999500000002</v>
      </c>
      <c r="C1709" s="320">
        <f>LN(B1709/B1708)</f>
        <v>-6.974185489510479E-3</v>
      </c>
      <c r="D1709" s="320">
        <f>AVERAGE(C1689:C1709)</f>
        <v>2.0068171355068871E-3</v>
      </c>
      <c r="E1709" s="318">
        <f>_xlfn.STDEV.S(C1689:C1709)</f>
        <v>1.1521147354288752E-2</v>
      </c>
      <c r="F1709" s="318">
        <f>E1709*(21/(21-1.5))</f>
        <v>1.2407389458464809E-2</v>
      </c>
      <c r="G1709" s="318">
        <f>_xlfn.VAR.S(C1689:C1709)</f>
        <v>1.3273683635923469E-4</v>
      </c>
      <c r="H1709" s="318">
        <f>G1709*(21/(21-1))</f>
        <v>1.3937367817719643E-4</v>
      </c>
      <c r="I1709" s="320">
        <f>(SUM(C1646:C1666)*1+SUM(C1667:C1687)*2+SUM(C1688:C1708)*3)/6</f>
        <v>5.0358565603582629E-2</v>
      </c>
      <c r="J1709" s="318">
        <f>IF(C1709*O1709&lt;&gt;0,C1709,0)</f>
        <v>0</v>
      </c>
      <c r="K1709" s="318" t="str">
        <f>IF(C1709*O1709=0,"",C1709)</f>
        <v/>
      </c>
      <c r="O1709" s="318">
        <f>IF(ISBLANK(L1709),0,1)</f>
        <v>0</v>
      </c>
      <c r="P1709" s="318">
        <f>IF(ISBLANK(M1709),0,1)</f>
        <v>0</v>
      </c>
      <c r="Q1709" s="318">
        <f>O1709+P1709</f>
        <v>0</v>
      </c>
      <c r="R1709" s="318">
        <f>SUM(Q1584:Q1709)</f>
        <v>11</v>
      </c>
      <c r="S1709" s="318">
        <f>R1709/$X$2</f>
        <v>0.47826086956521741</v>
      </c>
      <c r="T1709" s="318">
        <f>IF(S1709&gt;=$X$3,1,0)</f>
        <v>1</v>
      </c>
      <c r="U1709" s="318">
        <f>O1709*T1709+P1709*T1709</f>
        <v>0</v>
      </c>
    </row>
    <row r="1710" spans="1:21" s="318" customFormat="1" x14ac:dyDescent="0.2">
      <c r="A1710" s="322">
        <v>39045</v>
      </c>
      <c r="B1710" s="321">
        <v>414.36999500000002</v>
      </c>
      <c r="C1710" s="320">
        <f>LN(B1710/B1709)</f>
        <v>0</v>
      </c>
      <c r="D1710" s="320">
        <f>AVERAGE(C1690:C1710)</f>
        <v>1.204520379803309E-3</v>
      </c>
      <c r="E1710" s="318">
        <f>_xlfn.STDEV.S(C1690:C1710)</f>
        <v>1.1011310478587551E-2</v>
      </c>
      <c r="F1710" s="318">
        <f>E1710*(21/(21-1.5))</f>
        <v>1.1858334361555823E-2</v>
      </c>
      <c r="G1710" s="318">
        <f>_xlfn.VAR.S(C1690:C1710)</f>
        <v>1.2124895845585203E-4</v>
      </c>
      <c r="H1710" s="318">
        <f>G1710*(21/(21-1))</f>
        <v>1.2731140637864464E-4</v>
      </c>
      <c r="I1710" s="320">
        <f>(SUM(C1647:C1667)*1+SUM(C1668:C1688)*2+SUM(C1689:C1709)*3)/6</f>
        <v>4.3716482923123391E-2</v>
      </c>
      <c r="J1710" s="318">
        <f>IF(C1710*O1710&lt;&gt;0,C1710,0)</f>
        <v>0</v>
      </c>
      <c r="K1710" s="318" t="str">
        <f>IF(C1710*O1710=0,"",C1710)</f>
        <v/>
      </c>
      <c r="O1710" s="318">
        <f>IF(ISBLANK(L1710),0,1)</f>
        <v>0</v>
      </c>
      <c r="P1710" s="318">
        <f>IF(ISBLANK(M1710),0,1)</f>
        <v>0</v>
      </c>
      <c r="Q1710" s="318">
        <f>O1710+P1710</f>
        <v>0</v>
      </c>
      <c r="R1710" s="318">
        <f>SUM(Q1585:Q1710)</f>
        <v>11</v>
      </c>
      <c r="S1710" s="318">
        <f>R1710/$X$2</f>
        <v>0.47826086956521741</v>
      </c>
      <c r="T1710" s="318">
        <f>IF(S1710&gt;=$X$3,1,0)</f>
        <v>1</v>
      </c>
      <c r="U1710" s="318">
        <f>O1710*T1710+P1710*T1710</f>
        <v>0</v>
      </c>
    </row>
    <row r="1711" spans="1:21" s="318" customFormat="1" x14ac:dyDescent="0.2">
      <c r="A1711" s="322">
        <v>39048</v>
      </c>
      <c r="B1711" s="321">
        <v>409.25</v>
      </c>
      <c r="C1711" s="320">
        <f>LN(B1711/B1710)</f>
        <v>-1.2433066184565354E-2</v>
      </c>
      <c r="D1711" s="320">
        <f>AVERAGE(C1691:C1711)</f>
        <v>6.1954168439628588E-4</v>
      </c>
      <c r="E1711" s="318">
        <f>_xlfn.STDEV.S(C1691:C1711)</f>
        <v>1.1406020414594372E-2</v>
      </c>
      <c r="F1711" s="318">
        <f>E1711*(21/(21-1.5))</f>
        <v>1.22834066003324E-2</v>
      </c>
      <c r="G1711" s="318">
        <f>_xlfn.VAR.S(C1691:C1711)</f>
        <v>1.3009730169814357E-4</v>
      </c>
      <c r="H1711" s="318">
        <f>G1711*(21/(21-1))</f>
        <v>1.3660216678305077E-4</v>
      </c>
      <c r="I1711" s="320">
        <f>(SUM(C1648:C1668)*1+SUM(C1669:C1689)*2+SUM(C1690:C1710)*3)/6</f>
        <v>3.9640483612993084E-2</v>
      </c>
      <c r="J1711" s="318">
        <f>IF(C1711*O1711&lt;&gt;0,C1711,0)</f>
        <v>-1.2433066184565354E-2</v>
      </c>
      <c r="K1711" s="318">
        <f>IF(C1711*O1711=0,"",C1711)</f>
        <v>-1.2433066184565354E-2</v>
      </c>
      <c r="L1711" s="326" t="s">
        <v>129</v>
      </c>
      <c r="M1711" s="326"/>
      <c r="O1711" s="318">
        <f>IF(ISBLANK(L1711),0,1)</f>
        <v>1</v>
      </c>
      <c r="P1711" s="318">
        <f>IF(ISBLANK(M1711),0,1)</f>
        <v>0</v>
      </c>
      <c r="Q1711" s="318">
        <f>O1711+P1711</f>
        <v>1</v>
      </c>
      <c r="R1711" s="318">
        <f>SUM(Q1586:Q1711)</f>
        <v>12</v>
      </c>
      <c r="S1711" s="318">
        <f>R1711/$X$2</f>
        <v>0.52173913043478259</v>
      </c>
      <c r="T1711" s="318">
        <f>IF(S1711&gt;=$X$3,1,0)</f>
        <v>1</v>
      </c>
      <c r="U1711" s="318">
        <f>O1711*T1711+P1711*T1711</f>
        <v>1</v>
      </c>
    </row>
    <row r="1712" spans="1:21" s="318" customFormat="1" x14ac:dyDescent="0.2">
      <c r="A1712" s="322">
        <v>39049</v>
      </c>
      <c r="B1712" s="321">
        <v>403.95001200000002</v>
      </c>
      <c r="C1712" s="320">
        <f>LN(B1712/B1711)</f>
        <v>-1.3035078618880269E-2</v>
      </c>
      <c r="D1712" s="320">
        <f>AVERAGE(C1692:C1712)</f>
        <v>6.1458836362517837E-4</v>
      </c>
      <c r="E1712" s="318">
        <f>_xlfn.STDEV.S(C1692:C1712)</f>
        <v>1.1412220201647368E-2</v>
      </c>
      <c r="F1712" s="318">
        <f>E1712*(21/(21-1.5))</f>
        <v>1.229008329408178E-2</v>
      </c>
      <c r="G1712" s="318">
        <f>_xlfn.VAR.S(C1692:C1712)</f>
        <v>1.3023876993088827E-4</v>
      </c>
      <c r="H1712" s="318">
        <f>G1712*(21/(21-1))</f>
        <v>1.367507084274327E-4</v>
      </c>
      <c r="I1712" s="320">
        <f>(SUM(C1649:C1669)*1+SUM(C1670:C1690)*2+SUM(C1691:C1711)*3)/6</f>
        <v>3.0614081489093958E-2</v>
      </c>
      <c r="J1712" s="318">
        <f>IF(C1712*O1712&lt;&gt;0,C1712,0)</f>
        <v>0</v>
      </c>
      <c r="K1712" s="318" t="str">
        <f>IF(C1712*O1712=0,"",C1712)</f>
        <v/>
      </c>
      <c r="O1712" s="318">
        <f>IF(ISBLANK(L1712),0,1)</f>
        <v>0</v>
      </c>
      <c r="P1712" s="318">
        <f>IF(ISBLANK(M1712),0,1)</f>
        <v>0</v>
      </c>
      <c r="Q1712" s="318">
        <f>O1712+P1712</f>
        <v>0</v>
      </c>
      <c r="R1712" s="318">
        <f>SUM(Q1587:Q1712)</f>
        <v>12</v>
      </c>
      <c r="S1712" s="318">
        <f>R1712/$X$2</f>
        <v>0.52173913043478259</v>
      </c>
      <c r="T1712" s="318">
        <f>IF(S1712&gt;=$X$3,1,0)</f>
        <v>1</v>
      </c>
      <c r="U1712" s="318">
        <f>O1712*T1712+P1712*T1712</f>
        <v>0</v>
      </c>
    </row>
    <row r="1713" spans="1:21" s="318" customFormat="1" x14ac:dyDescent="0.2">
      <c r="A1713" s="322">
        <v>39050</v>
      </c>
      <c r="B1713" s="321">
        <v>412.32998700000002</v>
      </c>
      <c r="C1713" s="320">
        <f>LN(B1713/B1712)</f>
        <v>2.0532830456819001E-2</v>
      </c>
      <c r="D1713" s="320">
        <f>AVERAGE(C1693:C1713)</f>
        <v>1.279311746410881E-3</v>
      </c>
      <c r="E1713" s="318">
        <f>_xlfn.STDEV.S(C1693:C1713)</f>
        <v>1.2158787925900201E-2</v>
      </c>
      <c r="F1713" s="318">
        <f>E1713*(21/(21-1.5))</f>
        <v>1.30940793048156E-2</v>
      </c>
      <c r="G1713" s="318">
        <f>_xlfn.VAR.S(C1693:C1713)</f>
        <v>1.478361238270165E-4</v>
      </c>
      <c r="H1713" s="318">
        <f>G1713*(21/(21-1))</f>
        <v>1.5522793001836733E-4</v>
      </c>
      <c r="I1713" s="320">
        <f>(SUM(C1650:C1670)*1+SUM(C1671:C1691)*2+SUM(C1692:C1712)*3)/6</f>
        <v>2.6377320236064202E-2</v>
      </c>
      <c r="J1713" s="318">
        <f>IF(C1713*O1713&lt;&gt;0,C1713,0)</f>
        <v>0</v>
      </c>
      <c r="K1713" s="318" t="str">
        <f>IF(C1713*O1713=0,"",C1713)</f>
        <v/>
      </c>
      <c r="O1713" s="318">
        <f>IF(ISBLANK(L1713),0,1)</f>
        <v>0</v>
      </c>
      <c r="P1713" s="318">
        <f>IF(ISBLANK(M1713),0,1)</f>
        <v>0</v>
      </c>
      <c r="Q1713" s="318">
        <f>O1713+P1713</f>
        <v>0</v>
      </c>
      <c r="R1713" s="318">
        <f>SUM(Q1588:Q1713)</f>
        <v>12</v>
      </c>
      <c r="S1713" s="318">
        <f>R1713/$X$2</f>
        <v>0.52173913043478259</v>
      </c>
      <c r="T1713" s="318">
        <f>IF(S1713&gt;=$X$3,1,0)</f>
        <v>1</v>
      </c>
      <c r="U1713" s="318">
        <f>O1713*T1713+P1713*T1713</f>
        <v>0</v>
      </c>
    </row>
    <row r="1714" spans="1:21" s="318" customFormat="1" x14ac:dyDescent="0.2">
      <c r="A1714" s="322">
        <v>39051</v>
      </c>
      <c r="B1714" s="321">
        <v>412.98998999999998</v>
      </c>
      <c r="C1714" s="320">
        <f>LN(B1714/B1713)</f>
        <v>1.5993872899863412E-3</v>
      </c>
      <c r="D1714" s="320">
        <f>AVERAGE(C1694:C1714)</f>
        <v>1.0409513592158498E-3</v>
      </c>
      <c r="E1714" s="318">
        <f>_xlfn.STDEV.S(C1694:C1714)</f>
        <v>1.2098076944676994E-2</v>
      </c>
      <c r="F1714" s="318">
        <f>E1714*(21/(21-1.5))</f>
        <v>1.3028698248113686E-2</v>
      </c>
      <c r="G1714" s="318">
        <f>_xlfn.VAR.S(C1694:C1714)</f>
        <v>1.4636346575932504E-4</v>
      </c>
      <c r="H1714" s="318">
        <f>G1714*(21/(21-1))</f>
        <v>1.5368163904729129E-4</v>
      </c>
      <c r="I1714" s="320">
        <f>(SUM(C1651:C1671)*1+SUM(C1672:C1692)*2+SUM(C1693:C1713)*3)/6</f>
        <v>3.3911644849798549E-2</v>
      </c>
      <c r="J1714" s="318">
        <f>IF(C1714*O1714&lt;&gt;0,C1714,0)</f>
        <v>1.5993872899863412E-3</v>
      </c>
      <c r="K1714" s="318">
        <f>IF(C1714*O1714=0,"",C1714)</f>
        <v>1.5993872899863412E-3</v>
      </c>
      <c r="L1714" s="326" t="s">
        <v>128</v>
      </c>
      <c r="M1714" s="326"/>
      <c r="O1714" s="318">
        <f>IF(ISBLANK(L1714),0,1)</f>
        <v>1</v>
      </c>
      <c r="P1714" s="318">
        <f>IF(ISBLANK(M1714),0,1)</f>
        <v>0</v>
      </c>
      <c r="Q1714" s="318">
        <f>O1714+P1714</f>
        <v>1</v>
      </c>
      <c r="R1714" s="318">
        <f>SUM(Q1589:Q1714)</f>
        <v>13</v>
      </c>
      <c r="S1714" s="318">
        <f>R1714/$X$2</f>
        <v>0.56521739130434778</v>
      </c>
      <c r="T1714" s="318">
        <f>IF(S1714&gt;=$X$3,1,0)</f>
        <v>1</v>
      </c>
      <c r="U1714" s="318">
        <f>O1714*T1714+P1714*T1714</f>
        <v>1</v>
      </c>
    </row>
    <row r="1715" spans="1:21" s="318" customFormat="1" x14ac:dyDescent="0.2">
      <c r="A1715" s="322">
        <v>39052</v>
      </c>
      <c r="B1715" s="321">
        <v>411.73001099999999</v>
      </c>
      <c r="C1715" s="320">
        <f>LN(B1715/B1714)</f>
        <v>-3.0555339479240258E-3</v>
      </c>
      <c r="D1715" s="320">
        <f>AVERAGE(C1695:C1715)</f>
        <v>1.3049706296187572E-3</v>
      </c>
      <c r="E1715" s="318">
        <f>_xlfn.STDEV.S(C1695:C1715)</f>
        <v>1.1936582253027093E-2</v>
      </c>
      <c r="F1715" s="318">
        <f>E1715*(21/(21-1.5))</f>
        <v>1.285478088787533E-2</v>
      </c>
      <c r="G1715" s="318">
        <f>_xlfn.VAR.S(C1695:C1715)</f>
        <v>1.4248199588328138E-4</v>
      </c>
      <c r="H1715" s="318">
        <f>G1715*(21/(21-1))</f>
        <v>1.4960609567744545E-4</v>
      </c>
      <c r="I1715" s="320">
        <f>(SUM(C1652:C1672)*1+SUM(C1673:C1693)*2+SUM(C1694:C1714)*3)/6</f>
        <v>3.5263964891557531E-2</v>
      </c>
      <c r="J1715" s="318">
        <f>IF(C1715*O1715&lt;&gt;0,C1715,0)</f>
        <v>0</v>
      </c>
      <c r="K1715" s="318" t="str">
        <f>IF(C1715*O1715=0,"",C1715)</f>
        <v/>
      </c>
      <c r="O1715" s="318">
        <f>IF(ISBLANK(L1715),0,1)</f>
        <v>0</v>
      </c>
      <c r="P1715" s="318">
        <f>IF(ISBLANK(M1715),0,1)</f>
        <v>0</v>
      </c>
      <c r="Q1715" s="318">
        <f>O1715+P1715</f>
        <v>0</v>
      </c>
      <c r="R1715" s="318">
        <f>SUM(Q1590:Q1715)</f>
        <v>13</v>
      </c>
      <c r="S1715" s="318">
        <f>R1715/$X$2</f>
        <v>0.56521739130434778</v>
      </c>
      <c r="T1715" s="318">
        <f>IF(S1715&gt;=$X$3,1,0)</f>
        <v>1</v>
      </c>
      <c r="U1715" s="318">
        <f>O1715*T1715+P1715*T1715</f>
        <v>0</v>
      </c>
    </row>
    <row r="1716" spans="1:21" s="318" customFormat="1" x14ac:dyDescent="0.2">
      <c r="A1716" s="322">
        <v>39055</v>
      </c>
      <c r="B1716" s="321">
        <v>413.23998999999998</v>
      </c>
      <c r="C1716" s="320">
        <f>LN(B1716/B1715)</f>
        <v>3.6606923509862805E-3</v>
      </c>
      <c r="D1716" s="320">
        <f>AVERAGE(C1696:C1716)</f>
        <v>8.5224017983106203E-4</v>
      </c>
      <c r="E1716" s="318">
        <f>_xlfn.STDEV.S(C1696:C1716)</f>
        <v>1.1640775017542558E-2</v>
      </c>
      <c r="F1716" s="318">
        <f>E1716*(21/(21-1.5))</f>
        <v>1.2536219249661217E-2</v>
      </c>
      <c r="G1716" s="318">
        <f>_xlfn.VAR.S(C1696:C1716)</f>
        <v>1.3550764300904295E-4</v>
      </c>
      <c r="H1716" s="318">
        <f>G1716*(21/(21-1))</f>
        <v>1.4228302515949509E-4</v>
      </c>
      <c r="I1716" s="320">
        <f>(SUM(C1653:C1673)*1+SUM(C1674:C1694)*2+SUM(C1695:C1715)*3)/6</f>
        <v>3.2809624735675801E-2</v>
      </c>
      <c r="J1716" s="318">
        <f>IF(C1716*O1716&lt;&gt;0,C1716,0)</f>
        <v>0</v>
      </c>
      <c r="K1716" s="318" t="str">
        <f>IF(C1716*O1716=0,"",C1716)</f>
        <v/>
      </c>
      <c r="O1716" s="318">
        <f>IF(ISBLANK(L1716),0,1)</f>
        <v>0</v>
      </c>
      <c r="P1716" s="318">
        <f>IF(ISBLANK(M1716),0,1)</f>
        <v>0</v>
      </c>
      <c r="Q1716" s="318">
        <f>O1716+P1716</f>
        <v>0</v>
      </c>
      <c r="R1716" s="318">
        <f>SUM(Q1591:Q1716)</f>
        <v>13</v>
      </c>
      <c r="S1716" s="318">
        <f>R1716/$X$2</f>
        <v>0.56521739130434778</v>
      </c>
      <c r="T1716" s="318">
        <f>IF(S1716&gt;=$X$3,1,0)</f>
        <v>1</v>
      </c>
      <c r="U1716" s="318">
        <f>O1716*T1716+P1716*T1716</f>
        <v>0</v>
      </c>
    </row>
    <row r="1717" spans="1:21" s="318" customFormat="1" x14ac:dyDescent="0.2">
      <c r="A1717" s="322">
        <v>39056</v>
      </c>
      <c r="B1717" s="321">
        <v>416.51998900000001</v>
      </c>
      <c r="C1717" s="320">
        <f>LN(B1717/B1716)</f>
        <v>7.9059394701671889E-3</v>
      </c>
      <c r="D1717" s="320">
        <f>AVERAGE(C1697:C1717)</f>
        <v>2.7632621230358419E-4</v>
      </c>
      <c r="E1717" s="318">
        <f>_xlfn.STDEV.S(C1697:C1717)</f>
        <v>1.0923141781690298E-2</v>
      </c>
      <c r="F1717" s="318">
        <f>E1717*(21/(21-1.5))</f>
        <v>1.1763383457204936E-2</v>
      </c>
      <c r="G1717" s="318">
        <f>_xlfn.VAR.S(C1697:C1717)</f>
        <v>1.1931502638290831E-4</v>
      </c>
      <c r="H1717" s="318">
        <f>G1717*(21/(21-1))</f>
        <v>1.2528077770205374E-4</v>
      </c>
      <c r="I1717" s="320">
        <f>(SUM(C1654:C1674)*1+SUM(C1675:C1695)*2+SUM(C1696:C1716)*3)/6</f>
        <v>3.3344818325137297E-2</v>
      </c>
      <c r="J1717" s="318">
        <f>IF(C1717*O1717&lt;&gt;0,C1717,0)</f>
        <v>0</v>
      </c>
      <c r="K1717" s="318" t="str">
        <f>IF(C1717*O1717=0,"",C1717)</f>
        <v/>
      </c>
      <c r="O1717" s="318">
        <f>IF(ISBLANK(L1717),0,1)</f>
        <v>0</v>
      </c>
      <c r="P1717" s="318">
        <f>IF(ISBLANK(M1717),0,1)</f>
        <v>0</v>
      </c>
      <c r="Q1717" s="318">
        <f>O1717+P1717</f>
        <v>0</v>
      </c>
      <c r="R1717" s="318">
        <f>SUM(Q1592:Q1717)</f>
        <v>13</v>
      </c>
      <c r="S1717" s="318">
        <f>R1717/$X$2</f>
        <v>0.56521739130434778</v>
      </c>
      <c r="T1717" s="318">
        <f>IF(S1717&gt;=$X$3,1,0)</f>
        <v>1</v>
      </c>
      <c r="U1717" s="318">
        <f>O1717*T1717+P1717*T1717</f>
        <v>0</v>
      </c>
    </row>
    <row r="1718" spans="1:21" s="318" customFormat="1" x14ac:dyDescent="0.2">
      <c r="A1718" s="322">
        <v>39057</v>
      </c>
      <c r="B1718" s="321">
        <v>414.47000100000002</v>
      </c>
      <c r="C1718" s="320">
        <f>LN(B1718/B1717)</f>
        <v>-4.9338552406808104E-3</v>
      </c>
      <c r="D1718" s="320">
        <f>AVERAGE(C1698:C1718)</f>
        <v>5.0822400518050722E-4</v>
      </c>
      <c r="E1718" s="318">
        <f>_xlfn.STDEV.S(C1698:C1718)</f>
        <v>1.0748744350928279E-2</v>
      </c>
      <c r="F1718" s="318">
        <f>E1718*(21/(21-1.5))</f>
        <v>1.1575570839461223E-2</v>
      </c>
      <c r="G1718" s="318">
        <f>_xlfn.VAR.S(C1698:C1718)</f>
        <v>1.1553550512161258E-4</v>
      </c>
      <c r="H1718" s="318">
        <f>G1718*(21/(21-1))</f>
        <v>1.2131228037769322E-4</v>
      </c>
      <c r="I1718" s="320">
        <f>(SUM(C1655:C1675)*1+SUM(C1676:C1696)*2+SUM(C1697:C1717)*3)/6</f>
        <v>3.5411266362523661E-2</v>
      </c>
      <c r="J1718" s="318">
        <f>IF(C1718*O1718&lt;&gt;0,C1718,0)</f>
        <v>0</v>
      </c>
      <c r="K1718" s="318" t="str">
        <f>IF(C1718*O1718=0,"",C1718)</f>
        <v/>
      </c>
      <c r="O1718" s="318">
        <f>IF(ISBLANK(L1718),0,1)</f>
        <v>0</v>
      </c>
      <c r="P1718" s="318">
        <f>IF(ISBLANK(M1718),0,1)</f>
        <v>0</v>
      </c>
      <c r="Q1718" s="318">
        <f>O1718+P1718</f>
        <v>0</v>
      </c>
      <c r="R1718" s="318">
        <f>SUM(Q1593:Q1718)</f>
        <v>13</v>
      </c>
      <c r="S1718" s="318">
        <f>R1718/$X$2</f>
        <v>0.56521739130434778</v>
      </c>
      <c r="T1718" s="318">
        <f>IF(S1718&gt;=$X$3,1,0)</f>
        <v>1</v>
      </c>
      <c r="U1718" s="318">
        <f>O1718*T1718+P1718*T1718</f>
        <v>0</v>
      </c>
    </row>
    <row r="1719" spans="1:21" s="318" customFormat="1" x14ac:dyDescent="0.2">
      <c r="A1719" s="322">
        <v>39058</v>
      </c>
      <c r="B1719" s="321">
        <v>414.01001000000002</v>
      </c>
      <c r="C1719" s="320">
        <f>LN(B1719/B1718)</f>
        <v>-1.1104457347433255E-3</v>
      </c>
      <c r="D1719" s="320">
        <f>AVERAGE(C1699:C1719)</f>
        <v>2.1904212713337844E-4</v>
      </c>
      <c r="E1719" s="318">
        <f>_xlfn.STDEV.S(C1699:C1719)</f>
        <v>1.070451912812318E-2</v>
      </c>
      <c r="F1719" s="318">
        <f>E1719*(21/(21-1.5))</f>
        <v>1.1527943676440347E-2</v>
      </c>
      <c r="G1719" s="318">
        <f>_xlfn.VAR.S(C1699:C1719)</f>
        <v>1.1458672976435503E-4</v>
      </c>
      <c r="H1719" s="318">
        <f>G1719*(21/(21-1))</f>
        <v>1.2031606625257278E-4</v>
      </c>
      <c r="I1719" s="320">
        <f>(SUM(C1656:C1676)*1+SUM(C1677:C1697)*2+SUM(C1698:C1718)*3)/6</f>
        <v>3.3157960530093428E-2</v>
      </c>
      <c r="J1719" s="318">
        <f>IF(C1719*O1719&lt;&gt;0,C1719,0)</f>
        <v>0</v>
      </c>
      <c r="K1719" s="318" t="str">
        <f>IF(C1719*O1719=0,"",C1719)</f>
        <v/>
      </c>
      <c r="O1719" s="318">
        <f>IF(ISBLANK(L1719),0,1)</f>
        <v>0</v>
      </c>
      <c r="P1719" s="318">
        <f>IF(ISBLANK(M1719),0,1)</f>
        <v>0</v>
      </c>
      <c r="Q1719" s="318">
        <f>O1719+P1719</f>
        <v>0</v>
      </c>
      <c r="R1719" s="318">
        <f>SUM(Q1594:Q1719)</f>
        <v>13</v>
      </c>
      <c r="S1719" s="318">
        <f>R1719/$X$2</f>
        <v>0.56521739130434778</v>
      </c>
      <c r="T1719" s="318">
        <f>IF(S1719&gt;=$X$3,1,0)</f>
        <v>1</v>
      </c>
      <c r="U1719" s="318">
        <f>O1719*T1719+P1719*T1719</f>
        <v>0</v>
      </c>
    </row>
    <row r="1720" spans="1:21" s="318" customFormat="1" x14ac:dyDescent="0.2">
      <c r="A1720" s="322">
        <v>39059</v>
      </c>
      <c r="B1720" s="321">
        <v>415.51001000000002</v>
      </c>
      <c r="C1720" s="320">
        <f>LN(B1720/B1719)</f>
        <v>3.616553184410766E-3</v>
      </c>
      <c r="D1720" s="320">
        <f>AVERAGE(C1700:C1720)</f>
        <v>-2.6349302498297988E-5</v>
      </c>
      <c r="E1720" s="318">
        <f>_xlfn.STDEV.S(C1700:C1720)</f>
        <v>1.0556746938920853E-2</v>
      </c>
      <c r="F1720" s="318">
        <f>E1720*(21/(21-1.5))</f>
        <v>1.1368804395760919E-2</v>
      </c>
      <c r="G1720" s="318">
        <f>_xlfn.VAR.S(C1700:C1720)</f>
        <v>1.1144490593241482E-4</v>
      </c>
      <c r="H1720" s="318">
        <f>G1720*(21/(21-1))</f>
        <v>1.1701715122903557E-4</v>
      </c>
      <c r="I1720" s="320">
        <f>(SUM(C1657:C1677)*1+SUM(C1678:C1698)*2+SUM(C1699:C1719)*3)/6</f>
        <v>3.6000065419625658E-2</v>
      </c>
      <c r="J1720" s="318">
        <f>IF(C1720*O1720&lt;&gt;0,C1720,0)</f>
        <v>0</v>
      </c>
      <c r="K1720" s="318" t="str">
        <f>IF(C1720*O1720=0,"",C1720)</f>
        <v/>
      </c>
      <c r="O1720" s="318">
        <f>IF(ISBLANK(L1720),0,1)</f>
        <v>0</v>
      </c>
      <c r="P1720" s="318">
        <f>IF(ISBLANK(M1720),0,1)</f>
        <v>0</v>
      </c>
      <c r="Q1720" s="318">
        <f>O1720+P1720</f>
        <v>0</v>
      </c>
      <c r="R1720" s="318">
        <f>SUM(Q1595:Q1720)</f>
        <v>13</v>
      </c>
      <c r="S1720" s="318">
        <f>R1720/$X$2</f>
        <v>0.56521739130434778</v>
      </c>
      <c r="T1720" s="318">
        <f>IF(S1720&gt;=$X$3,1,0)</f>
        <v>1</v>
      </c>
      <c r="U1720" s="318">
        <f>O1720*T1720+P1720*T1720</f>
        <v>0</v>
      </c>
    </row>
    <row r="1721" spans="1:21" s="318" customFormat="1" x14ac:dyDescent="0.2">
      <c r="A1721" s="322">
        <v>39062</v>
      </c>
      <c r="B1721" s="321">
        <v>416.35000600000001</v>
      </c>
      <c r="C1721" s="320">
        <f>LN(B1721/B1720)</f>
        <v>2.0195616313951155E-3</v>
      </c>
      <c r="D1721" s="320">
        <f>AVERAGE(C1701:C1721)</f>
        <v>4.9320486343474039E-4</v>
      </c>
      <c r="E1721" s="318">
        <f>_xlfn.STDEV.S(C1701:C1721)</f>
        <v>1.0365403576853442E-2</v>
      </c>
      <c r="F1721" s="318">
        <f>E1721*(21/(21-1.5))</f>
        <v>1.1162742313534476E-2</v>
      </c>
      <c r="G1721" s="318">
        <f>_xlfn.VAR.S(C1701:C1721)</f>
        <v>1.0744159131104614E-4</v>
      </c>
      <c r="H1721" s="318">
        <f>G1721*(21/(21-1))</f>
        <v>1.1281367087659845E-4</v>
      </c>
      <c r="I1721" s="320">
        <f>(SUM(C1658:C1678)*1+SUM(C1679:C1699)*2+SUM(C1700:C1720)*3)/6</f>
        <v>3.5942454134202516E-2</v>
      </c>
      <c r="J1721" s="318">
        <f>IF(C1721*O1721&lt;&gt;0,C1721,0)</f>
        <v>0</v>
      </c>
      <c r="K1721" s="318" t="str">
        <f>IF(C1721*O1721=0,"",C1721)</f>
        <v/>
      </c>
      <c r="O1721" s="318">
        <f>IF(ISBLANK(L1721),0,1)</f>
        <v>0</v>
      </c>
      <c r="P1721" s="318">
        <f>IF(ISBLANK(M1721),0,1)</f>
        <v>0</v>
      </c>
      <c r="Q1721" s="318">
        <f>O1721+P1721</f>
        <v>0</v>
      </c>
      <c r="R1721" s="318">
        <f>SUM(Q1596:Q1721)</f>
        <v>13</v>
      </c>
      <c r="S1721" s="318">
        <f>R1721/$X$2</f>
        <v>0.56521739130434778</v>
      </c>
      <c r="T1721" s="318">
        <f>IF(S1721&gt;=$X$3,1,0)</f>
        <v>1</v>
      </c>
      <c r="U1721" s="318">
        <f>O1721*T1721+P1721*T1721</f>
        <v>0</v>
      </c>
    </row>
    <row r="1722" spans="1:21" s="318" customFormat="1" x14ac:dyDescent="0.2">
      <c r="A1722" s="322">
        <v>39063</v>
      </c>
      <c r="B1722" s="321">
        <v>418.73998999999998</v>
      </c>
      <c r="C1722" s="320">
        <f>LN(B1722/B1721)</f>
        <v>5.7239112831671138E-3</v>
      </c>
      <c r="D1722" s="320">
        <f>AVERAGE(C1702:C1722)</f>
        <v>7.0110085399213175E-4</v>
      </c>
      <c r="E1722" s="318">
        <f>_xlfn.STDEV.S(C1702:C1722)</f>
        <v>1.0427215458809017E-2</v>
      </c>
      <c r="F1722" s="318">
        <f>E1722*(21/(21-1.5))</f>
        <v>1.1229308955640479E-2</v>
      </c>
      <c r="G1722" s="318">
        <f>_xlfn.VAR.S(C1702:C1722)</f>
        <v>1.0872682222442573E-4</v>
      </c>
      <c r="H1722" s="318">
        <f>G1722*(21/(21-1))</f>
        <v>1.1416316333564702E-4</v>
      </c>
      <c r="I1722" s="320">
        <f>(SUM(C1659:C1679)*1+SUM(C1680:C1700)*2+SUM(C1701:C1721)*3)/6</f>
        <v>3.4143998039513297E-2</v>
      </c>
      <c r="J1722" s="318">
        <f>IF(C1722*O1722&lt;&gt;0,C1722,0)</f>
        <v>0</v>
      </c>
      <c r="K1722" s="318" t="str">
        <f>IF(C1722*O1722=0,"",C1722)</f>
        <v/>
      </c>
      <c r="O1722" s="318">
        <f>IF(ISBLANK(L1722),0,1)</f>
        <v>0</v>
      </c>
      <c r="P1722" s="318">
        <f>IF(ISBLANK(M1722),0,1)</f>
        <v>0</v>
      </c>
      <c r="Q1722" s="318">
        <f>O1722+P1722</f>
        <v>0</v>
      </c>
      <c r="R1722" s="318">
        <f>SUM(Q1597:Q1722)</f>
        <v>13</v>
      </c>
      <c r="S1722" s="318">
        <f>R1722/$X$2</f>
        <v>0.56521739130434778</v>
      </c>
      <c r="T1722" s="318">
        <f>IF(S1722&gt;=$X$3,1,0)</f>
        <v>1</v>
      </c>
      <c r="U1722" s="318">
        <f>O1722*T1722+P1722*T1722</f>
        <v>0</v>
      </c>
    </row>
    <row r="1723" spans="1:21" s="318" customFormat="1" x14ac:dyDescent="0.2">
      <c r="A1723" s="322">
        <v>39064</v>
      </c>
      <c r="B1723" s="321">
        <v>417.41000400000001</v>
      </c>
      <c r="C1723" s="320">
        <f>LN(B1723/B1722)</f>
        <v>-3.1812166027157221E-3</v>
      </c>
      <c r="D1723" s="320">
        <f>AVERAGE(C1703:C1723)</f>
        <v>1.0278413531864874E-4</v>
      </c>
      <c r="E1723" s="318">
        <f>_xlfn.STDEV.S(C1703:C1723)</f>
        <v>1.0263304231955307E-2</v>
      </c>
      <c r="F1723" s="318">
        <f>E1723*(21/(21-1.5))</f>
        <v>1.1052789172874946E-2</v>
      </c>
      <c r="G1723" s="318">
        <f>_xlfn.VAR.S(C1703:C1723)</f>
        <v>1.053354137576717E-4</v>
      </c>
      <c r="H1723" s="318">
        <f>G1723*(21/(21-1))</f>
        <v>1.1060218444555529E-4</v>
      </c>
      <c r="I1723" s="320">
        <f>(SUM(C1660:C1680)*1+SUM(C1681:C1701)*2+SUM(C1702:C1722)*3)/6</f>
        <v>3.4350065896470751E-2</v>
      </c>
      <c r="J1723" s="318">
        <f>IF(C1723*O1723&lt;&gt;0,C1723,0)</f>
        <v>-3.1812166027157221E-3</v>
      </c>
      <c r="K1723" s="318">
        <f>IF(C1723*O1723=0,"",C1723)</f>
        <v>-3.1812166027157221E-3</v>
      </c>
      <c r="L1723" s="326" t="s">
        <v>127</v>
      </c>
      <c r="M1723" s="326"/>
      <c r="O1723" s="318">
        <f>IF(ISBLANK(L1723),0,1)</f>
        <v>1</v>
      </c>
      <c r="P1723" s="318">
        <f>IF(ISBLANK(M1723),0,1)</f>
        <v>0</v>
      </c>
      <c r="Q1723" s="318">
        <f>O1723+P1723</f>
        <v>1</v>
      </c>
      <c r="R1723" s="318">
        <f>SUM(Q1598:Q1723)</f>
        <v>14</v>
      </c>
      <c r="S1723" s="318">
        <f>R1723/$X$2</f>
        <v>0.60869565217391308</v>
      </c>
      <c r="T1723" s="318">
        <f>IF(S1723&gt;=$X$3,1,0)</f>
        <v>1</v>
      </c>
      <c r="U1723" s="318">
        <f>O1723*T1723+P1723*T1723</f>
        <v>1</v>
      </c>
    </row>
    <row r="1724" spans="1:21" s="318" customFormat="1" x14ac:dyDescent="0.2">
      <c r="A1724" s="322">
        <v>39065</v>
      </c>
      <c r="B1724" s="321">
        <v>424.67001299999998</v>
      </c>
      <c r="C1724" s="320">
        <f>LN(B1724/B1723)</f>
        <v>1.7243465565529137E-2</v>
      </c>
      <c r="D1724" s="320">
        <f>AVERAGE(C1704:C1724)</f>
        <v>5.8668644340762897E-4</v>
      </c>
      <c r="E1724" s="318">
        <f>_xlfn.STDEV.S(C1704:C1724)</f>
        <v>1.0832569249707992E-2</v>
      </c>
      <c r="F1724" s="318">
        <f>E1724*(21/(21-1.5))</f>
        <v>1.1665843807377837E-2</v>
      </c>
      <c r="G1724" s="318">
        <f>_xlfn.VAR.S(C1704:C1724)</f>
        <v>1.1734455654971916E-4</v>
      </c>
      <c r="H1724" s="318">
        <f>G1724*(21/(21-1))</f>
        <v>1.2321178437720511E-4</v>
      </c>
      <c r="I1724" s="320">
        <f>(SUM(C1661:C1681)*1+SUM(C1682:C1702)*2+SUM(C1703:C1723)*3)/6</f>
        <v>3.0180250704205477E-2</v>
      </c>
      <c r="J1724" s="318">
        <f>IF(C1724*O1724&lt;&gt;0,C1724,0)</f>
        <v>0</v>
      </c>
      <c r="K1724" s="318" t="str">
        <f>IF(C1724*O1724=0,"",C1724)</f>
        <v/>
      </c>
      <c r="O1724" s="318">
        <f>IF(ISBLANK(L1724),0,1)</f>
        <v>0</v>
      </c>
      <c r="P1724" s="318">
        <f>IF(ISBLANK(M1724),0,1)</f>
        <v>0</v>
      </c>
      <c r="Q1724" s="318">
        <f>O1724+P1724</f>
        <v>0</v>
      </c>
      <c r="R1724" s="318">
        <f>SUM(Q1599:Q1724)</f>
        <v>14</v>
      </c>
      <c r="S1724" s="318">
        <f>R1724/$X$2</f>
        <v>0.60869565217391308</v>
      </c>
      <c r="T1724" s="318">
        <f>IF(S1724&gt;=$X$3,1,0)</f>
        <v>1</v>
      </c>
      <c r="U1724" s="318">
        <f>O1724*T1724+P1724*T1724</f>
        <v>0</v>
      </c>
    </row>
    <row r="1725" spans="1:21" s="318" customFormat="1" x14ac:dyDescent="0.2">
      <c r="A1725" s="322">
        <v>39066</v>
      </c>
      <c r="B1725" s="321">
        <v>428.73001099999999</v>
      </c>
      <c r="C1725" s="320">
        <f>LN(B1725/B1724)</f>
        <v>9.5149484802250633E-3</v>
      </c>
      <c r="D1725" s="320">
        <f>AVERAGE(C1705:C1725)</f>
        <v>7.7939333998218766E-4</v>
      </c>
      <c r="E1725" s="318">
        <f>_xlfn.STDEV.S(C1705:C1725)</f>
        <v>1.0959007494109186E-2</v>
      </c>
      <c r="F1725" s="318">
        <f>E1725*(21/(21-1.5))</f>
        <v>1.1802008070579122E-2</v>
      </c>
      <c r="G1725" s="318">
        <f>_xlfn.VAR.S(C1705:C1725)</f>
        <v>1.2009984525594131E-4</v>
      </c>
      <c r="H1725" s="318">
        <f>G1725*(21/(21-1))</f>
        <v>1.2610483751873837E-4</v>
      </c>
      <c r="I1725" s="320">
        <f>(SUM(C1662:C1682)*1+SUM(C1683:C1703)*2+SUM(C1704:C1724)*3)/6</f>
        <v>3.7131116559933307E-2</v>
      </c>
      <c r="J1725" s="318">
        <f>IF(C1725*O1725&lt;&gt;0,C1725,0)</f>
        <v>0</v>
      </c>
      <c r="K1725" s="318" t="str">
        <f>IF(C1725*O1725=0,"",C1725)</f>
        <v/>
      </c>
      <c r="O1725" s="318">
        <f>IF(ISBLANK(L1725),0,1)</f>
        <v>0</v>
      </c>
      <c r="P1725" s="318">
        <f>IF(ISBLANK(M1725),0,1)</f>
        <v>0</v>
      </c>
      <c r="Q1725" s="318">
        <f>O1725+P1725</f>
        <v>0</v>
      </c>
      <c r="R1725" s="318">
        <f>SUM(Q1600:Q1725)</f>
        <v>14</v>
      </c>
      <c r="S1725" s="318">
        <f>R1725/$X$2</f>
        <v>0.60869565217391308</v>
      </c>
      <c r="T1725" s="318">
        <f>IF(S1725&gt;=$X$3,1,0)</f>
        <v>1</v>
      </c>
      <c r="U1725" s="318">
        <f>O1725*T1725+P1725*T1725</f>
        <v>0</v>
      </c>
    </row>
    <row r="1726" spans="1:21" s="318" customFormat="1" x14ac:dyDescent="0.2">
      <c r="A1726" s="322">
        <v>39069</v>
      </c>
      <c r="B1726" s="321">
        <v>438.29998799999998</v>
      </c>
      <c r="C1726" s="320">
        <f>LN(B1726/B1725)</f>
        <v>2.2076204227268994E-2</v>
      </c>
      <c r="D1726" s="320">
        <f>AVERAGE(C1706:C1726)</f>
        <v>3.2167424167654224E-3</v>
      </c>
      <c r="E1726" s="318">
        <f>_xlfn.STDEV.S(C1706:C1726)</f>
        <v>9.5852311990941869E-3</v>
      </c>
      <c r="F1726" s="318">
        <f>E1726*(21/(21-1.5))</f>
        <v>1.0322556675947586E-2</v>
      </c>
      <c r="G1726" s="318">
        <f>_xlfn.VAR.S(C1706:C1726)</f>
        <v>9.1876657140088573E-5</v>
      </c>
      <c r="H1726" s="318">
        <f>G1726*(21/(21-1))</f>
        <v>9.6470489997093007E-5</v>
      </c>
      <c r="I1726" s="320">
        <f>(SUM(C1663:C1683)*1+SUM(C1684:C1704)*2+SUM(C1705:C1725)*3)/6</f>
        <v>3.8279825086677072E-2</v>
      </c>
      <c r="J1726" s="318">
        <f>IF(C1726*O1726&lt;&gt;0,C1726,0)</f>
        <v>0</v>
      </c>
      <c r="K1726" s="318" t="str">
        <f>IF(C1726*O1726=0,"",C1726)</f>
        <v/>
      </c>
      <c r="O1726" s="318">
        <f>IF(ISBLANK(L1726),0,1)</f>
        <v>0</v>
      </c>
      <c r="P1726" s="318">
        <f>IF(ISBLANK(M1726),0,1)</f>
        <v>0</v>
      </c>
      <c r="Q1726" s="318">
        <f>O1726+P1726</f>
        <v>0</v>
      </c>
      <c r="R1726" s="318">
        <f>SUM(Q1601:Q1726)</f>
        <v>14</v>
      </c>
      <c r="S1726" s="318">
        <f>R1726/$X$2</f>
        <v>0.60869565217391308</v>
      </c>
      <c r="T1726" s="318">
        <f>IF(S1726&gt;=$X$3,1,0)</f>
        <v>1</v>
      </c>
      <c r="U1726" s="318">
        <f>O1726*T1726+P1726*T1726</f>
        <v>0</v>
      </c>
    </row>
    <row r="1727" spans="1:21" s="318" customFormat="1" x14ac:dyDescent="0.2">
      <c r="A1727" s="322">
        <v>39070</v>
      </c>
      <c r="B1727" s="321">
        <v>432.459991</v>
      </c>
      <c r="C1727" s="320">
        <f>LN(B1727/B1726)</f>
        <v>-1.341376431167972E-2</v>
      </c>
      <c r="D1727" s="320">
        <f>AVERAGE(C1707:C1727)</f>
        <v>2.1798071771923382E-3</v>
      </c>
      <c r="E1727" s="318">
        <f>_xlfn.STDEV.S(C1707:C1727)</f>
        <v>1.0161334980288702E-2</v>
      </c>
      <c r="F1727" s="318">
        <f>E1727*(21/(21-1.5))</f>
        <v>1.0942976132618602E-2</v>
      </c>
      <c r="G1727" s="318">
        <f>_xlfn.VAR.S(C1707:C1727)</f>
        <v>1.0325272858163878E-4</v>
      </c>
      <c r="H1727" s="318">
        <f>G1727*(21/(21-1))</f>
        <v>1.0841536501072073E-4</v>
      </c>
      <c r="I1727" s="320">
        <f>(SUM(C1664:C1684)*1+SUM(C1685:C1705)*2+SUM(C1706:C1726)*3)/6</f>
        <v>5.3667033907184636E-2</v>
      </c>
      <c r="J1727" s="318">
        <f>IF(C1727*O1727&lt;&gt;0,C1727,0)</f>
        <v>0</v>
      </c>
      <c r="K1727" s="318" t="str">
        <f>IF(C1727*O1727=0,"",C1727)</f>
        <v/>
      </c>
      <c r="O1727" s="318">
        <f>IF(ISBLANK(L1727),0,1)</f>
        <v>0</v>
      </c>
      <c r="P1727" s="318">
        <f>IF(ISBLANK(M1727),0,1)</f>
        <v>0</v>
      </c>
      <c r="Q1727" s="318">
        <f>O1727+P1727</f>
        <v>0</v>
      </c>
      <c r="R1727" s="318">
        <f>SUM(Q1602:Q1727)</f>
        <v>14</v>
      </c>
      <c r="S1727" s="318">
        <f>R1727/$X$2</f>
        <v>0.60869565217391308</v>
      </c>
      <c r="T1727" s="318">
        <f>IF(S1727&gt;=$X$3,1,0)</f>
        <v>1</v>
      </c>
      <c r="U1727" s="318">
        <f>O1727*T1727+P1727*T1727</f>
        <v>0</v>
      </c>
    </row>
    <row r="1728" spans="1:21" s="318" customFormat="1" x14ac:dyDescent="0.2">
      <c r="A1728" s="322">
        <v>39071</v>
      </c>
      <c r="B1728" s="321">
        <v>438.39001500000001</v>
      </c>
      <c r="C1728" s="320">
        <f>LN(B1728/B1727)</f>
        <v>1.3619143636203599E-2</v>
      </c>
      <c r="D1728" s="320">
        <f>AVERAGE(C1708:C1728)</f>
        <v>2.2679774688582218E-3</v>
      </c>
      <c r="E1728" s="318">
        <f>_xlfn.STDEV.S(C1708:C1728)</f>
        <v>1.0256277560658895E-2</v>
      </c>
      <c r="F1728" s="318">
        <f>E1728*(21/(21-1.5))</f>
        <v>1.1045221988401887E-2</v>
      </c>
      <c r="G1728" s="318">
        <f>_xlfn.VAR.S(C1708:C1728)</f>
        <v>1.0519122940127517E-4</v>
      </c>
      <c r="H1728" s="318">
        <f>G1728*(21/(21-1))</f>
        <v>1.1045079087133893E-4</v>
      </c>
      <c r="I1728" s="320">
        <f>(SUM(C1665:C1685)*1+SUM(C1686:C1706)*2+SUM(C1707:C1727)*3)/6</f>
        <v>4.8426144571521799E-2</v>
      </c>
      <c r="J1728" s="318">
        <f>IF(C1728*O1728&lt;&gt;0,C1728,0)</f>
        <v>0</v>
      </c>
      <c r="K1728" s="318" t="str">
        <f>IF(C1728*O1728=0,"",C1728)</f>
        <v/>
      </c>
      <c r="O1728" s="318">
        <f>IF(ISBLANK(L1728),0,1)</f>
        <v>0</v>
      </c>
      <c r="P1728" s="318">
        <f>IF(ISBLANK(M1728),0,1)</f>
        <v>0</v>
      </c>
      <c r="Q1728" s="318">
        <f>O1728+P1728</f>
        <v>0</v>
      </c>
      <c r="R1728" s="318">
        <f>SUM(Q1603:Q1728)</f>
        <v>14</v>
      </c>
      <c r="S1728" s="318">
        <f>R1728/$X$2</f>
        <v>0.60869565217391308</v>
      </c>
      <c r="T1728" s="318">
        <f>IF(S1728&gt;=$X$3,1,0)</f>
        <v>1</v>
      </c>
      <c r="U1728" s="318">
        <f>O1728*T1728+P1728*T1728</f>
        <v>0</v>
      </c>
    </row>
    <row r="1729" spans="1:21" s="318" customFormat="1" x14ac:dyDescent="0.2">
      <c r="A1729" s="322">
        <v>39072</v>
      </c>
      <c r="B1729" s="321">
        <v>434.22000100000002</v>
      </c>
      <c r="C1729" s="320">
        <f>LN(B1729/B1728)</f>
        <v>-9.5576389617075663E-3</v>
      </c>
      <c r="D1729" s="320">
        <f>AVERAGE(C1709:C1729)</f>
        <v>1.8960882135119679E-3</v>
      </c>
      <c r="E1729" s="318">
        <f>_xlfn.STDEV.S(C1709:C1729)</f>
        <v>1.0546652709057486E-2</v>
      </c>
      <c r="F1729" s="318">
        <f>E1729*(21/(21-1.5))</f>
        <v>1.1357933686677292E-2</v>
      </c>
      <c r="G1729" s="318">
        <f>_xlfn.VAR.S(C1709:C1729)</f>
        <v>1.1123188336546961E-4</v>
      </c>
      <c r="H1729" s="318">
        <f>G1729*(21/(21-1))</f>
        <v>1.1679347753374309E-4</v>
      </c>
      <c r="I1729" s="320">
        <f>(SUM(C1666:C1686)*1+SUM(C1687:C1707)*2+SUM(C1708:C1728)*3)/6</f>
        <v>5.5494029515914561E-2</v>
      </c>
      <c r="J1729" s="318">
        <f>IF(C1729*O1729&lt;&gt;0,C1729,0)</f>
        <v>0</v>
      </c>
      <c r="K1729" s="318" t="str">
        <f>IF(C1729*O1729=0,"",C1729)</f>
        <v/>
      </c>
      <c r="O1729" s="318">
        <f>IF(ISBLANK(L1729),0,1)</f>
        <v>0</v>
      </c>
      <c r="P1729" s="318">
        <f>IF(ISBLANK(M1729),0,1)</f>
        <v>0</v>
      </c>
      <c r="Q1729" s="318">
        <f>O1729+P1729</f>
        <v>0</v>
      </c>
      <c r="R1729" s="318">
        <f>SUM(Q1604:Q1729)</f>
        <v>14</v>
      </c>
      <c r="S1729" s="318">
        <f>R1729/$X$2</f>
        <v>0.60869565217391308</v>
      </c>
      <c r="T1729" s="318">
        <f>IF(S1729&gt;=$X$3,1,0)</f>
        <v>1</v>
      </c>
      <c r="U1729" s="318">
        <f>O1729*T1729+P1729*T1729</f>
        <v>0</v>
      </c>
    </row>
    <row r="1730" spans="1:21" s="318" customFormat="1" x14ac:dyDescent="0.2">
      <c r="A1730" s="322">
        <v>39073</v>
      </c>
      <c r="B1730" s="321">
        <v>435.23998999999998</v>
      </c>
      <c r="C1730" s="320">
        <f>LN(B1730/B1729)</f>
        <v>2.3462596979100642E-3</v>
      </c>
      <c r="D1730" s="320">
        <f>AVERAGE(C1710:C1730)</f>
        <v>2.3399189367224703E-3</v>
      </c>
      <c r="E1730" s="318">
        <f>_xlfn.STDEV.S(C1710:C1730)</f>
        <v>1.0348965808669118E-2</v>
      </c>
      <c r="F1730" s="318">
        <f>E1730*(21/(21-1.5))</f>
        <v>1.1145040101643664E-2</v>
      </c>
      <c r="G1730" s="318">
        <f>_xlfn.VAR.S(C1710:C1730)</f>
        <v>1.0710109330900244E-4</v>
      </c>
      <c r="H1730" s="318">
        <f>G1730*(21/(21-1))</f>
        <v>1.1245614797445256E-4</v>
      </c>
      <c r="I1730" s="320">
        <f>(SUM(C1667:C1687)*1+SUM(C1688:C1708)*2+SUM(C1709:C1729)*3)/6</f>
        <v>5.6006163463792773E-2</v>
      </c>
      <c r="J1730" s="318">
        <f>IF(C1730*O1730&lt;&gt;0,C1730,0)</f>
        <v>0</v>
      </c>
      <c r="K1730" s="318" t="str">
        <f>IF(C1730*O1730=0,"",C1730)</f>
        <v/>
      </c>
      <c r="O1730" s="318">
        <f>IF(ISBLANK(L1730),0,1)</f>
        <v>0</v>
      </c>
      <c r="P1730" s="318">
        <f>IF(ISBLANK(M1730),0,1)</f>
        <v>0</v>
      </c>
      <c r="Q1730" s="318">
        <f>O1730+P1730</f>
        <v>0</v>
      </c>
      <c r="R1730" s="318">
        <f>SUM(Q1605:Q1730)</f>
        <v>14</v>
      </c>
      <c r="S1730" s="318">
        <f>R1730/$X$2</f>
        <v>0.60869565217391308</v>
      </c>
      <c r="T1730" s="318">
        <f>IF(S1730&gt;=$X$3,1,0)</f>
        <v>1</v>
      </c>
      <c r="U1730" s="318">
        <f>O1730*T1730+P1730*T1730</f>
        <v>0</v>
      </c>
    </row>
    <row r="1731" spans="1:21" s="318" customFormat="1" x14ac:dyDescent="0.2">
      <c r="A1731" s="322">
        <v>39078</v>
      </c>
      <c r="B1731" s="321">
        <v>437.42999300000002</v>
      </c>
      <c r="C1731" s="320">
        <f>LN(B1731/B1730)</f>
        <v>5.0190968867614835E-3</v>
      </c>
      <c r="D1731" s="320">
        <f>AVERAGE(C1711:C1731)</f>
        <v>2.5789235503777788E-3</v>
      </c>
      <c r="E1731" s="318">
        <f>_xlfn.STDEV.S(C1711:C1731)</f>
        <v>1.0350181285188373E-2</v>
      </c>
      <c r="F1731" s="318">
        <f>E1731*(21/(21-1.5))</f>
        <v>1.1146349076356709E-2</v>
      </c>
      <c r="G1731" s="318">
        <f>_xlfn.VAR.S(C1711:C1731)</f>
        <v>1.0712625263626364E-4</v>
      </c>
      <c r="H1731" s="318">
        <f>G1731*(21/(21-1))</f>
        <v>1.1248256526807682E-4</v>
      </c>
      <c r="I1731" s="320">
        <f>(SUM(C1668:C1688)*1+SUM(C1689:C1709)*2+SUM(C1710:C1730)*3)/6</f>
        <v>5.412599951147775E-2</v>
      </c>
      <c r="J1731" s="318">
        <f>IF(C1731*O1731&lt;&gt;0,C1731,0)</f>
        <v>0</v>
      </c>
      <c r="K1731" s="318" t="str">
        <f>IF(C1731*O1731=0,"",C1731)</f>
        <v/>
      </c>
      <c r="O1731" s="318">
        <f>IF(ISBLANK(L1731),0,1)</f>
        <v>0</v>
      </c>
      <c r="P1731" s="318">
        <f>IF(ISBLANK(M1731),0,1)</f>
        <v>0</v>
      </c>
      <c r="Q1731" s="318">
        <f>O1731+P1731</f>
        <v>0</v>
      </c>
      <c r="R1731" s="318">
        <f>SUM(Q1606:Q1731)</f>
        <v>12</v>
      </c>
      <c r="S1731" s="318">
        <f>R1731/$X$2</f>
        <v>0.52173913043478259</v>
      </c>
      <c r="T1731" s="318">
        <f>IF(S1731&gt;=$X$3,1,0)</f>
        <v>1</v>
      </c>
      <c r="U1731" s="318">
        <f>O1731*T1731+P1731*T1731</f>
        <v>0</v>
      </c>
    </row>
    <row r="1732" spans="1:21" s="318" customFormat="1" x14ac:dyDescent="0.2">
      <c r="A1732" s="322">
        <v>39079</v>
      </c>
      <c r="B1732" s="321">
        <v>441.20001200000002</v>
      </c>
      <c r="C1732" s="320">
        <f>LN(B1732/B1731)</f>
        <v>8.5816375841534388E-3</v>
      </c>
      <c r="D1732" s="320">
        <f>AVERAGE(C1712:C1732)</f>
        <v>3.5796237298405787E-3</v>
      </c>
      <c r="E1732" s="318">
        <f>_xlfn.STDEV.S(C1712:C1732)</f>
        <v>9.8289581718049024E-3</v>
      </c>
      <c r="F1732" s="318">
        <f>E1732*(21/(21-1.5))</f>
        <v>1.0585031877328356E-2</v>
      </c>
      <c r="G1732" s="318">
        <f>_xlfn.VAR.S(C1712:C1732)</f>
        <v>9.6608418743090381E-5</v>
      </c>
      <c r="H1732" s="318">
        <f>G1732*(21/(21-1))</f>
        <v>1.014388396802449E-4</v>
      </c>
      <c r="I1732" s="320">
        <f>(SUM(C1669:C1689)*1+SUM(C1690:C1710)*2+SUM(C1711:C1731)*3)/6</f>
        <v>5.0838573282312421E-2</v>
      </c>
      <c r="J1732" s="318">
        <f>IF(C1732*O1732&lt;&gt;0,C1732,0)</f>
        <v>0</v>
      </c>
      <c r="K1732" s="318" t="str">
        <f>IF(C1732*O1732=0,"",C1732)</f>
        <v/>
      </c>
      <c r="O1732" s="318">
        <f>IF(ISBLANK(L1732),0,1)</f>
        <v>0</v>
      </c>
      <c r="P1732" s="318">
        <f>IF(ISBLANK(M1732),0,1)</f>
        <v>0</v>
      </c>
      <c r="Q1732" s="318">
        <f>O1732+P1732</f>
        <v>0</v>
      </c>
      <c r="R1732" s="318">
        <f>SUM(Q1607:Q1732)</f>
        <v>11</v>
      </c>
      <c r="S1732" s="318">
        <f>R1732/$X$2</f>
        <v>0.47826086956521741</v>
      </c>
      <c r="T1732" s="318">
        <f>IF(S1732&gt;=$X$3,1,0)</f>
        <v>1</v>
      </c>
      <c r="U1732" s="318">
        <f>O1732*T1732+P1732*T1732</f>
        <v>0</v>
      </c>
    </row>
    <row r="1733" spans="1:21" s="318" customFormat="1" x14ac:dyDescent="0.2">
      <c r="A1733" s="322">
        <v>39080</v>
      </c>
      <c r="B1733" s="321">
        <v>440.35998499999999</v>
      </c>
      <c r="C1733" s="320">
        <f>LN(B1733/B1732)</f>
        <v>-1.9057744387340105E-3</v>
      </c>
      <c r="D1733" s="320">
        <f>AVERAGE(C1713:C1733)</f>
        <v>4.1095905955618288E-3</v>
      </c>
      <c r="E1733" s="318">
        <f>_xlfn.STDEV.S(C1713:C1733)</f>
        <v>9.1660009582669368E-3</v>
      </c>
      <c r="F1733" s="318">
        <f>E1733*(21/(21-1.5))</f>
        <v>9.8710779550567011E-3</v>
      </c>
      <c r="G1733" s="318">
        <f>_xlfn.VAR.S(C1713:C1733)</f>
        <v>8.4015573566950406E-5</v>
      </c>
      <c r="H1733" s="318">
        <f>G1733*(21/(21-1))</f>
        <v>8.8216352245297936E-5</v>
      </c>
      <c r="I1733" s="320">
        <f>(SUM(C1670:C1690)*1+SUM(C1691:C1711)*2+SUM(C1712:C1732)*3)/6</f>
        <v>5.6571827105110051E-2</v>
      </c>
      <c r="J1733" s="318">
        <f>IF(C1733*O1733&lt;&gt;0,C1733,0)</f>
        <v>0</v>
      </c>
      <c r="K1733" s="318" t="str">
        <f>IF(C1733*O1733=0,"",C1733)</f>
        <v/>
      </c>
      <c r="O1733" s="318">
        <f>IF(ISBLANK(L1733),0,1)</f>
        <v>0</v>
      </c>
      <c r="P1733" s="318">
        <f>IF(ISBLANK(M1733),0,1)</f>
        <v>0</v>
      </c>
      <c r="Q1733" s="318">
        <f>O1733+P1733</f>
        <v>0</v>
      </c>
      <c r="R1733" s="318">
        <f>SUM(Q1608:Q1733)</f>
        <v>11</v>
      </c>
      <c r="S1733" s="318">
        <f>R1733/$X$2</f>
        <v>0.47826086956521741</v>
      </c>
      <c r="T1733" s="318">
        <f>IF(S1733&gt;=$X$3,1,0)</f>
        <v>1</v>
      </c>
      <c r="U1733" s="318">
        <f>O1733*T1733+P1733*T1733</f>
        <v>0</v>
      </c>
    </row>
    <row r="1734" spans="1:21" s="318" customFormat="1" x14ac:dyDescent="0.2">
      <c r="A1734" s="322">
        <v>39084</v>
      </c>
      <c r="B1734" s="321">
        <v>446.459991</v>
      </c>
      <c r="C1734" s="320">
        <f>LN(B1734/B1733)</f>
        <v>1.3757250339481284E-2</v>
      </c>
      <c r="D1734" s="320">
        <f>AVERAGE(C1714:C1734)</f>
        <v>3.7869439233076526E-3</v>
      </c>
      <c r="E1734" s="318">
        <f>_xlfn.STDEV.S(C1714:C1734)</f>
        <v>8.6645250416731295E-3</v>
      </c>
      <c r="F1734" s="318">
        <f>E1734*(21/(21-1.5))</f>
        <v>9.3310269679556784E-3</v>
      </c>
      <c r="G1734" s="318">
        <f>_xlfn.VAR.S(C1714:C1734)</f>
        <v>7.507399419778076E-5</v>
      </c>
      <c r="H1734" s="318">
        <f>G1734*(21/(21-1))</f>
        <v>7.8827693907669805E-5</v>
      </c>
      <c r="I1734" s="320">
        <f>(SUM(C1671:C1691)*1+SUM(C1692:C1712)*2+SUM(C1713:C1733)*3)/6</f>
        <v>5.9757525953938663E-2</v>
      </c>
      <c r="J1734" s="318">
        <f>IF(C1734*O1734&lt;&gt;0,C1734,0)</f>
        <v>0</v>
      </c>
      <c r="K1734" s="318" t="str">
        <f>IF(C1734*O1734=0,"",C1734)</f>
        <v/>
      </c>
      <c r="O1734" s="318">
        <f>IF(ISBLANK(L1734),0,1)</f>
        <v>0</v>
      </c>
      <c r="P1734" s="318">
        <f>IF(ISBLANK(M1734),0,1)</f>
        <v>0</v>
      </c>
      <c r="Q1734" s="318">
        <f>O1734+P1734</f>
        <v>0</v>
      </c>
      <c r="R1734" s="318">
        <f>SUM(Q1609:Q1734)</f>
        <v>10</v>
      </c>
      <c r="S1734" s="318">
        <f>R1734/$X$2</f>
        <v>0.43478260869565216</v>
      </c>
      <c r="T1734" s="318">
        <f>IF(S1734&gt;=$X$3,1,0)</f>
        <v>1</v>
      </c>
      <c r="U1734" s="318">
        <f>O1734*T1734+P1734*T1734</f>
        <v>0</v>
      </c>
    </row>
    <row r="1735" spans="1:21" s="318" customFormat="1" x14ac:dyDescent="0.2">
      <c r="A1735" s="322">
        <v>39085</v>
      </c>
      <c r="B1735" s="321">
        <v>441.209991</v>
      </c>
      <c r="C1735" s="320">
        <f>LN(B1735/B1734)</f>
        <v>-1.1828858296761764E-2</v>
      </c>
      <c r="D1735" s="320">
        <f>AVERAGE(C1715:C1735)</f>
        <v>3.1475036572720283E-3</v>
      </c>
      <c r="E1735" s="318">
        <f>_xlfn.STDEV.S(C1715:C1735)</f>
        <v>9.3058078584762598E-3</v>
      </c>
      <c r="F1735" s="318">
        <f>E1735*(21/(21-1.5))</f>
        <v>1.0021639232205202E-2</v>
      </c>
      <c r="G1735" s="318">
        <f>_xlfn.VAR.S(C1715:C1735)</f>
        <v>8.6598059898878528E-5</v>
      </c>
      <c r="H1735" s="318">
        <f>G1735*(21/(21-1))</f>
        <v>9.0927962893822461E-5</v>
      </c>
      <c r="I1735" s="320">
        <f>(SUM(C1672:C1692)*1+SUM(C1693:C1713)*2+SUM(C1714:C1734)*3)/6</f>
        <v>6.2763128207397989E-2</v>
      </c>
      <c r="J1735" s="318">
        <f>IF(C1735*O1735&lt;&gt;0,C1735,0)</f>
        <v>0</v>
      </c>
      <c r="K1735" s="318" t="str">
        <f>IF(C1735*O1735=0,"",C1735)</f>
        <v/>
      </c>
      <c r="O1735" s="318">
        <f>IF(ISBLANK(L1735),0,1)</f>
        <v>0</v>
      </c>
      <c r="P1735" s="318">
        <f>IF(ISBLANK(M1735),0,1)</f>
        <v>0</v>
      </c>
      <c r="Q1735" s="318">
        <f>O1735+P1735</f>
        <v>0</v>
      </c>
      <c r="R1735" s="318">
        <f>SUM(Q1610:Q1735)</f>
        <v>10</v>
      </c>
      <c r="S1735" s="318">
        <f>R1735/$X$2</f>
        <v>0.43478260869565216</v>
      </c>
      <c r="T1735" s="318">
        <f>IF(S1735&gt;=$X$3,1,0)</f>
        <v>1</v>
      </c>
      <c r="U1735" s="318">
        <f>O1735*T1735+P1735*T1735</f>
        <v>0</v>
      </c>
    </row>
    <row r="1736" spans="1:21" s="318" customFormat="1" x14ac:dyDescent="0.2">
      <c r="A1736" s="322">
        <v>39086</v>
      </c>
      <c r="B1736" s="321">
        <v>430.48998999999998</v>
      </c>
      <c r="C1736" s="320">
        <f>LN(B1736/B1735)</f>
        <v>-2.4596860616949719E-2</v>
      </c>
      <c r="D1736" s="320">
        <f>AVERAGE(C1716:C1736)</f>
        <v>2.1217261968422335E-3</v>
      </c>
      <c r="E1736" s="318">
        <f>_xlfn.STDEV.S(C1716:C1736)</f>
        <v>1.1047933435855695E-2</v>
      </c>
      <c r="F1736" s="318">
        <f>E1736*(21/(21-1.5))</f>
        <v>1.1897774469383055E-2</v>
      </c>
      <c r="G1736" s="318">
        <f>_xlfn.VAR.S(C1716:C1736)</f>
        <v>1.2205683320309822E-4</v>
      </c>
      <c r="H1736" s="318">
        <f>G1736*(21/(21-1))</f>
        <v>1.2815967486325312E-4</v>
      </c>
      <c r="I1736" s="320">
        <f>(SUM(C1673:C1693)*1+SUM(C1694:C1714)*2+SUM(C1715:C1735)*3)/6</f>
        <v>5.9231811112809972E-2</v>
      </c>
      <c r="J1736" s="318">
        <f>IF(C1736*O1736&lt;&gt;0,C1736,0)</f>
        <v>0</v>
      </c>
      <c r="K1736" s="318" t="str">
        <f>IF(C1736*O1736=0,"",C1736)</f>
        <v/>
      </c>
      <c r="O1736" s="318">
        <f>IF(ISBLANK(L1736),0,1)</f>
        <v>0</v>
      </c>
      <c r="P1736" s="318">
        <f>IF(ISBLANK(M1736),0,1)</f>
        <v>0</v>
      </c>
      <c r="Q1736" s="318">
        <f>O1736+P1736</f>
        <v>0</v>
      </c>
      <c r="R1736" s="318">
        <f>SUM(Q1611:Q1736)</f>
        <v>10</v>
      </c>
      <c r="S1736" s="318">
        <f>R1736/$X$2</f>
        <v>0.43478260869565216</v>
      </c>
      <c r="T1736" s="318">
        <f>IF(S1736&gt;=$X$3,1,0)</f>
        <v>1</v>
      </c>
      <c r="U1736" s="318">
        <f>O1736*T1736+P1736*T1736</f>
        <v>0</v>
      </c>
    </row>
    <row r="1737" spans="1:21" s="318" customFormat="1" x14ac:dyDescent="0.2">
      <c r="A1737" s="322">
        <v>39087</v>
      </c>
      <c r="B1737" s="321">
        <v>429.51001000000002</v>
      </c>
      <c r="C1737" s="320">
        <f>LN(B1737/B1736)</f>
        <v>-2.279024242241798E-3</v>
      </c>
      <c r="D1737" s="320">
        <f>AVERAGE(C1717:C1737)</f>
        <v>1.8388825495456579E-3</v>
      </c>
      <c r="E1737" s="318">
        <f>_xlfn.STDEV.S(C1717:C1737)</f>
        <v>1.1082542218643529E-2</v>
      </c>
      <c r="F1737" s="318">
        <f>E1737*(21/(21-1.5))</f>
        <v>1.1935045466231493E-2</v>
      </c>
      <c r="G1737" s="318">
        <f>_xlfn.VAR.S(C1717:C1737)</f>
        <v>1.2282274202801623E-4</v>
      </c>
      <c r="H1737" s="318">
        <f>G1737*(21/(21-1))</f>
        <v>1.2896387912941706E-4</v>
      </c>
      <c r="I1737" s="320">
        <f>(SUM(C1674:C1694)*1+SUM(C1695:C1715)*2+SUM(C1716:C1736)*3)/6</f>
        <v>4.7234722254165494E-2</v>
      </c>
      <c r="J1737" s="318">
        <f>IF(C1737*O1737&lt;&gt;0,C1737,0)</f>
        <v>0</v>
      </c>
      <c r="K1737" s="318" t="str">
        <f>IF(C1737*O1737=0,"",C1737)</f>
        <v/>
      </c>
      <c r="O1737" s="318">
        <f>IF(ISBLANK(L1737),0,1)</f>
        <v>0</v>
      </c>
      <c r="P1737" s="318">
        <f>IF(ISBLANK(M1737),0,1)</f>
        <v>0</v>
      </c>
      <c r="Q1737" s="318">
        <f>O1737+P1737</f>
        <v>0</v>
      </c>
      <c r="R1737" s="318">
        <f>SUM(Q1612:Q1737)</f>
        <v>10</v>
      </c>
      <c r="S1737" s="318">
        <f>R1737/$X$2</f>
        <v>0.43478260869565216</v>
      </c>
      <c r="T1737" s="318">
        <f>IF(S1737&gt;=$X$3,1,0)</f>
        <v>1</v>
      </c>
      <c r="U1737" s="318">
        <f>O1737*T1737+P1737*T1737</f>
        <v>0</v>
      </c>
    </row>
    <row r="1738" spans="1:21" s="318" customFormat="1" x14ac:dyDescent="0.2">
      <c r="A1738" s="322">
        <v>39090</v>
      </c>
      <c r="B1738" s="321">
        <v>435.11999500000002</v>
      </c>
      <c r="C1738" s="320">
        <f>LN(B1738/B1737)</f>
        <v>1.2976796300931638E-2</v>
      </c>
      <c r="D1738" s="320">
        <f>AVERAGE(C1718:C1738)</f>
        <v>2.080351922439203E-3</v>
      </c>
      <c r="E1738" s="318">
        <f>_xlfn.STDEV.S(C1718:C1738)</f>
        <v>1.1274915358876578E-2</v>
      </c>
      <c r="F1738" s="318">
        <f>E1738*(21/(21-1.5))</f>
        <v>1.2142216540328621E-2</v>
      </c>
      <c r="G1738" s="318">
        <f>_xlfn.VAR.S(C1718:C1738)</f>
        <v>1.2712371634983094E-4</v>
      </c>
      <c r="H1738" s="318">
        <f>G1738*(21/(21-1))</f>
        <v>1.334799021673225E-4</v>
      </c>
      <c r="I1738" s="320">
        <f>(SUM(C1675:C1695)*1+SUM(C1696:C1716)*2+SUM(C1717:C1737)*3)/6</f>
        <v>4.06129553245708E-2</v>
      </c>
      <c r="J1738" s="318">
        <f>IF(C1738*O1738&lt;&gt;0,C1738,0)</f>
        <v>0</v>
      </c>
      <c r="K1738" s="318" t="str">
        <f>IF(C1738*O1738=0,"",C1738)</f>
        <v/>
      </c>
      <c r="O1738" s="318">
        <f>IF(ISBLANK(L1738),0,1)</f>
        <v>0</v>
      </c>
      <c r="P1738" s="318">
        <f>IF(ISBLANK(M1738),0,1)</f>
        <v>0</v>
      </c>
      <c r="Q1738" s="318">
        <f>O1738+P1738</f>
        <v>0</v>
      </c>
      <c r="R1738" s="318">
        <f>SUM(Q1613:Q1738)</f>
        <v>10</v>
      </c>
      <c r="S1738" s="318">
        <f>R1738/$X$2</f>
        <v>0.43478260869565216</v>
      </c>
      <c r="T1738" s="318">
        <f>IF(S1738&gt;=$X$3,1,0)</f>
        <v>1</v>
      </c>
      <c r="U1738" s="318">
        <f>O1738*T1738+P1738*T1738</f>
        <v>0</v>
      </c>
    </row>
    <row r="1739" spans="1:21" s="318" customFormat="1" x14ac:dyDescent="0.2">
      <c r="A1739" s="322">
        <v>39091</v>
      </c>
      <c r="B1739" s="321">
        <v>429.05999800000001</v>
      </c>
      <c r="C1739" s="320">
        <f>LN(B1739/B1738)</f>
        <v>-1.402507899661546E-2</v>
      </c>
      <c r="D1739" s="320">
        <f>AVERAGE(C1719:C1739)</f>
        <v>1.6474365054899337E-3</v>
      </c>
      <c r="E1739" s="318">
        <f>_xlfn.STDEV.S(C1719:C1739)</f>
        <v>1.1723319493716395E-2</v>
      </c>
      <c r="F1739" s="318">
        <f>E1739*(21/(21-1.5))</f>
        <v>1.2625113300925347E-2</v>
      </c>
      <c r="G1739" s="318">
        <f>_xlfn.VAR.S(C1719:C1739)</f>
        <v>1.3743621995175085E-4</v>
      </c>
      <c r="H1739" s="318">
        <f>G1739*(21/(21-1))</f>
        <v>1.4430803094933839E-4</v>
      </c>
      <c r="I1739" s="320">
        <f>(SUM(C1676:C1696)*1+SUM(C1697:C1717)*2+SUM(C1718:C1738)*3)/6</f>
        <v>4.2639531386898855E-2</v>
      </c>
      <c r="J1739" s="318">
        <f>IF(C1739*O1739&lt;&gt;0,C1739,0)</f>
        <v>0</v>
      </c>
      <c r="K1739" s="318" t="str">
        <f>IF(C1739*O1739=0,"",C1739)</f>
        <v/>
      </c>
      <c r="O1739" s="318">
        <f>IF(ISBLANK(L1739),0,1)</f>
        <v>0</v>
      </c>
      <c r="P1739" s="318">
        <f>IF(ISBLANK(M1739),0,1)</f>
        <v>0</v>
      </c>
      <c r="Q1739" s="318">
        <f>O1739+P1739</f>
        <v>0</v>
      </c>
      <c r="R1739" s="318">
        <f>SUM(Q1614:Q1739)</f>
        <v>10</v>
      </c>
      <c r="S1739" s="318">
        <f>R1739/$X$2</f>
        <v>0.43478260869565216</v>
      </c>
      <c r="T1739" s="318">
        <f>IF(S1739&gt;=$X$3,1,0)</f>
        <v>1</v>
      </c>
      <c r="U1739" s="318">
        <f>O1739*T1739+P1739*T1739</f>
        <v>0</v>
      </c>
    </row>
    <row r="1740" spans="1:21" s="318" customFormat="1" x14ac:dyDescent="0.2">
      <c r="A1740" s="322">
        <v>39092</v>
      </c>
      <c r="B1740" s="321">
        <v>423.79998799999998</v>
      </c>
      <c r="C1740" s="320">
        <f>LN(B1740/B1739)</f>
        <v>-1.233514710805164E-2</v>
      </c>
      <c r="D1740" s="320">
        <f>AVERAGE(C1720:C1740)</f>
        <v>1.1129269162847757E-3</v>
      </c>
      <c r="E1740" s="318">
        <f>_xlfn.STDEV.S(C1720:C1740)</f>
        <v>1.2105022549697515E-2</v>
      </c>
      <c r="F1740" s="318">
        <f>E1740*(21/(21-1.5))</f>
        <v>1.3036178130443476E-2</v>
      </c>
      <c r="G1740" s="318">
        <f>_xlfn.VAR.S(C1720:C1740)</f>
        <v>1.4653157092868533E-4</v>
      </c>
      <c r="H1740" s="318">
        <f>G1740*(21/(21-1))</f>
        <v>1.5385814947511961E-4</v>
      </c>
      <c r="I1740" s="320">
        <f>(SUM(C1677:C1697)*1+SUM(C1698:C1718)*2+SUM(C1719:C1739)*3)/6</f>
        <v>3.6348118700909482E-2</v>
      </c>
      <c r="J1740" s="318">
        <f>IF(C1740*O1740&lt;&gt;0,C1740,0)</f>
        <v>0</v>
      </c>
      <c r="K1740" s="318" t="str">
        <f>IF(C1740*O1740=0,"",C1740)</f>
        <v/>
      </c>
      <c r="O1740" s="318">
        <f>IF(ISBLANK(L1740),0,1)</f>
        <v>0</v>
      </c>
      <c r="P1740" s="318">
        <f>IF(ISBLANK(M1740),0,1)</f>
        <v>0</v>
      </c>
      <c r="Q1740" s="318">
        <f>O1740+P1740</f>
        <v>0</v>
      </c>
      <c r="R1740" s="318">
        <f>SUM(Q1615:Q1740)</f>
        <v>10</v>
      </c>
      <c r="S1740" s="318">
        <f>R1740/$X$2</f>
        <v>0.43478260869565216</v>
      </c>
      <c r="T1740" s="318">
        <f>IF(S1740&gt;=$X$3,1,0)</f>
        <v>1</v>
      </c>
      <c r="U1740" s="318">
        <f>O1740*T1740+P1740*T1740</f>
        <v>0</v>
      </c>
    </row>
    <row r="1741" spans="1:21" s="318" customFormat="1" x14ac:dyDescent="0.2">
      <c r="A1741" s="322">
        <v>39093</v>
      </c>
      <c r="B1741" s="321">
        <v>432.32000699999998</v>
      </c>
      <c r="C1741" s="320">
        <f>LN(B1741/B1740)</f>
        <v>1.9904453444588389E-2</v>
      </c>
      <c r="D1741" s="320">
        <f>AVERAGE(C1721:C1741)</f>
        <v>1.8885412143884723E-3</v>
      </c>
      <c r="E1741" s="318">
        <f>_xlfn.STDEV.S(C1721:C1741)</f>
        <v>1.2776641998231213E-2</v>
      </c>
      <c r="F1741" s="318">
        <f>E1741*(21/(21-1.5))</f>
        <v>1.3759460613479766E-2</v>
      </c>
      <c r="G1741" s="318">
        <f>_xlfn.VAR.S(C1721:C1741)</f>
        <v>1.6324258075096568E-4</v>
      </c>
      <c r="H1741" s="318">
        <f>G1741*(21/(21-1))</f>
        <v>1.7140470978851396E-4</v>
      </c>
      <c r="I1741" s="320">
        <f>(SUM(C1678:C1698)*1+SUM(C1699:C1719)*2+SUM(C1720:C1740)*3)/6</f>
        <v>2.786546861908273E-2</v>
      </c>
      <c r="J1741" s="318">
        <f>IF(C1741*O1741&lt;&gt;0,C1741,0)</f>
        <v>0</v>
      </c>
      <c r="K1741" s="318" t="str">
        <f>IF(C1741*O1741=0,"",C1741)</f>
        <v/>
      </c>
      <c r="O1741" s="318">
        <f>IF(ISBLANK(L1741),0,1)</f>
        <v>0</v>
      </c>
      <c r="P1741" s="318">
        <f>IF(ISBLANK(M1741),0,1)</f>
        <v>0</v>
      </c>
      <c r="Q1741" s="318">
        <f>O1741+P1741</f>
        <v>0</v>
      </c>
      <c r="R1741" s="318">
        <f>SUM(Q1616:Q1741)</f>
        <v>10</v>
      </c>
      <c r="S1741" s="318">
        <f>R1741/$X$2</f>
        <v>0.43478260869565216</v>
      </c>
      <c r="T1741" s="318">
        <f>IF(S1741&gt;=$X$3,1,0)</f>
        <v>1</v>
      </c>
      <c r="U1741" s="318">
        <f>O1741*T1741+P1741*T1741</f>
        <v>0</v>
      </c>
    </row>
    <row r="1742" spans="1:21" s="318" customFormat="1" x14ac:dyDescent="0.2">
      <c r="A1742" s="322">
        <v>39094</v>
      </c>
      <c r="B1742" s="321">
        <v>433.540009</v>
      </c>
      <c r="C1742" s="320">
        <f>LN(B1742/B1741)</f>
        <v>2.8180139625637378E-3</v>
      </c>
      <c r="D1742" s="320">
        <f>AVERAGE(C1722:C1742)</f>
        <v>1.9265627539679306E-3</v>
      </c>
      <c r="E1742" s="318">
        <f>_xlfn.STDEV.S(C1722:C1742)</f>
        <v>1.2778239334650783E-2</v>
      </c>
      <c r="F1742" s="318">
        <f>E1742*(21/(21-1.5))</f>
        <v>1.3761180821931613E-2</v>
      </c>
      <c r="G1742" s="318">
        <f>_xlfn.VAR.S(C1722:C1742)</f>
        <v>1.632834004936165E-4</v>
      </c>
      <c r="H1742" s="318">
        <f>G1742*(21/(21-1))</f>
        <v>1.7144757051829735E-4</v>
      </c>
      <c r="I1742" s="320">
        <f>(SUM(C1679:C1699)*1+SUM(C1700:C1720)*2+SUM(C1721:C1741)*3)/6</f>
        <v>3.6005196581244778E-2</v>
      </c>
      <c r="J1742" s="318">
        <f>IF(C1742*O1742&lt;&gt;0,C1742,0)</f>
        <v>0</v>
      </c>
      <c r="K1742" s="318" t="str">
        <f>IF(C1742*O1742=0,"",C1742)</f>
        <v/>
      </c>
      <c r="O1742" s="318">
        <f>IF(ISBLANK(L1742),0,1)</f>
        <v>0</v>
      </c>
      <c r="P1742" s="318">
        <f>IF(ISBLANK(M1742),0,1)</f>
        <v>0</v>
      </c>
      <c r="Q1742" s="318">
        <f>O1742+P1742</f>
        <v>0</v>
      </c>
      <c r="R1742" s="318">
        <f>SUM(Q1617:Q1742)</f>
        <v>10</v>
      </c>
      <c r="S1742" s="318">
        <f>R1742/$X$2</f>
        <v>0.43478260869565216</v>
      </c>
      <c r="T1742" s="318">
        <f>IF(S1742&gt;=$X$3,1,0)</f>
        <v>1</v>
      </c>
      <c r="U1742" s="318">
        <f>O1742*T1742+P1742*T1742</f>
        <v>0</v>
      </c>
    </row>
    <row r="1743" spans="1:21" s="318" customFormat="1" x14ac:dyDescent="0.2">
      <c r="A1743" s="322">
        <v>39097</v>
      </c>
      <c r="B1743" s="321">
        <v>445.23001099999999</v>
      </c>
      <c r="C1743" s="320">
        <f>LN(B1743/B1742)</f>
        <v>2.6606942356060422E-2</v>
      </c>
      <c r="D1743" s="320">
        <f>AVERAGE(C1723:C1743)</f>
        <v>2.9209928050580882E-3</v>
      </c>
      <c r="E1743" s="318">
        <f>_xlfn.STDEV.S(C1723:C1743)</f>
        <v>1.385568940483794E-2</v>
      </c>
      <c r="F1743" s="318">
        <f>E1743*(21/(21-1.5))</f>
        <v>1.4921511666748551E-2</v>
      </c>
      <c r="G1743" s="318">
        <f>_xlfn.VAR.S(C1723:C1743)</f>
        <v>1.9198012888333837E-4</v>
      </c>
      <c r="H1743" s="318">
        <f>G1743*(21/(21-1))</f>
        <v>2.0157913532750529E-4</v>
      </c>
      <c r="I1743" s="320">
        <f>(SUM(C1680:C1700)*1+SUM(C1701:C1721)*2+SUM(C1722:C1742)*3)/6</f>
        <v>3.6458846700270213E-2</v>
      </c>
      <c r="J1743" s="318">
        <f>IF(C1743*O1743&lt;&gt;0,C1743,0)</f>
        <v>0</v>
      </c>
      <c r="K1743" s="318" t="str">
        <f>IF(C1743*O1743=0,"",C1743)</f>
        <v/>
      </c>
      <c r="O1743" s="318">
        <f>IF(ISBLANK(L1743),0,1)</f>
        <v>0</v>
      </c>
      <c r="P1743" s="318">
        <f>IF(ISBLANK(M1743),0,1)</f>
        <v>0</v>
      </c>
      <c r="Q1743" s="318">
        <f>O1743+P1743</f>
        <v>0</v>
      </c>
      <c r="R1743" s="318">
        <f>SUM(Q1618:Q1743)</f>
        <v>10</v>
      </c>
      <c r="S1743" s="318">
        <f>R1743/$X$2</f>
        <v>0.43478260869565216</v>
      </c>
      <c r="T1743" s="318">
        <f>IF(S1743&gt;=$X$3,1,0)</f>
        <v>1</v>
      </c>
      <c r="U1743" s="318">
        <f>O1743*T1743+P1743*T1743</f>
        <v>0</v>
      </c>
    </row>
    <row r="1744" spans="1:21" s="318" customFormat="1" x14ac:dyDescent="0.2">
      <c r="A1744" s="322">
        <v>39098</v>
      </c>
      <c r="B1744" s="321">
        <v>443.22000100000002</v>
      </c>
      <c r="C1744" s="320">
        <f>LN(B1744/B1743)</f>
        <v>-4.5247642572504628E-3</v>
      </c>
      <c r="D1744" s="320">
        <f>AVERAGE(C1724:C1744)</f>
        <v>2.8570143453183388E-3</v>
      </c>
      <c r="E1744" s="318">
        <f>_xlfn.STDEV.S(C1724:C1744)</f>
        <v>1.3888338558178653E-2</v>
      </c>
      <c r="F1744" s="318">
        <f>E1744*(21/(21-1.5))</f>
        <v>1.4956672293423163E-2</v>
      </c>
      <c r="G1744" s="318">
        <f>_xlfn.VAR.S(C1724:C1744)</f>
        <v>1.9288594790659188E-4</v>
      </c>
      <c r="H1744" s="318">
        <f>G1744*(21/(21-1))</f>
        <v>2.0253024530192149E-4</v>
      </c>
      <c r="I1744" s="320">
        <f>(SUM(C1681:C1701)*1+SUM(C1702:C1722)*2+SUM(C1723:C1743)*3)/6</f>
        <v>4.5960661233298755E-2</v>
      </c>
      <c r="J1744" s="318">
        <f>IF(C1744*O1744&lt;&gt;0,C1744,0)</f>
        <v>0</v>
      </c>
      <c r="K1744" s="318" t="str">
        <f>IF(C1744*O1744=0,"",C1744)</f>
        <v/>
      </c>
      <c r="O1744" s="318">
        <f>IF(ISBLANK(L1744),0,1)</f>
        <v>0</v>
      </c>
      <c r="P1744" s="318">
        <f>IF(ISBLANK(M1744),0,1)</f>
        <v>0</v>
      </c>
      <c r="Q1744" s="318">
        <f>O1744+P1744</f>
        <v>0</v>
      </c>
      <c r="R1744" s="318">
        <f>SUM(Q1619:Q1744)</f>
        <v>10</v>
      </c>
      <c r="S1744" s="318">
        <f>R1744/$X$2</f>
        <v>0.43478260869565216</v>
      </c>
      <c r="T1744" s="318">
        <f>IF(S1744&gt;=$X$3,1,0)</f>
        <v>1</v>
      </c>
      <c r="U1744" s="318">
        <f>O1744*T1744+P1744*T1744</f>
        <v>0</v>
      </c>
    </row>
    <row r="1745" spans="1:21" s="318" customFormat="1" x14ac:dyDescent="0.2">
      <c r="A1745" s="322">
        <v>39099</v>
      </c>
      <c r="B1745" s="321">
        <v>440.290009</v>
      </c>
      <c r="C1745" s="320">
        <f>LN(B1745/B1744)</f>
        <v>-6.6326418674707089E-3</v>
      </c>
      <c r="D1745" s="320">
        <f>AVERAGE(C1725:C1745)</f>
        <v>1.7200568485088216E-3</v>
      </c>
      <c r="E1745" s="318">
        <f>_xlfn.STDEV.S(C1725:C1745)</f>
        <v>1.3626548416816125E-2</v>
      </c>
      <c r="F1745" s="318">
        <f>E1745*(21/(21-1.5))</f>
        <v>1.4674744448878905E-2</v>
      </c>
      <c r="G1745" s="318">
        <f>_xlfn.VAR.S(C1725:C1745)</f>
        <v>1.8568282175583404E-4</v>
      </c>
      <c r="H1745" s="318">
        <f>G1745*(21/(21-1))</f>
        <v>1.9496696284362574E-4</v>
      </c>
      <c r="I1745" s="320">
        <f>(SUM(C1682:C1702)*1+SUM(C1703:C1723)*2+SUM(C1724:C1744)*3)/6</f>
        <v>4.0287160243792912E-2</v>
      </c>
      <c r="J1745" s="318">
        <f>IF(C1745*O1745&lt;&gt;0,C1745,0)</f>
        <v>-6.6326418674707089E-3</v>
      </c>
      <c r="K1745" s="318">
        <f>IF(C1745*O1745=0,"",C1745)</f>
        <v>-6.6326418674707089E-3</v>
      </c>
      <c r="L1745" s="326" t="s">
        <v>43</v>
      </c>
      <c r="M1745" s="326"/>
      <c r="O1745" s="318">
        <f>IF(ISBLANK(L1745),0,1)</f>
        <v>1</v>
      </c>
      <c r="P1745" s="318">
        <f>IF(ISBLANK(M1745),0,1)</f>
        <v>0</v>
      </c>
      <c r="Q1745" s="318">
        <f>O1745+P1745</f>
        <v>1</v>
      </c>
      <c r="R1745" s="318">
        <f>SUM(Q1620:Q1745)</f>
        <v>11</v>
      </c>
      <c r="S1745" s="318">
        <f>R1745/$X$2</f>
        <v>0.47826086956521741</v>
      </c>
      <c r="T1745" s="318">
        <f>IF(S1745&gt;=$X$3,1,0)</f>
        <v>1</v>
      </c>
      <c r="U1745" s="318">
        <f>O1745*T1745+P1745*T1745</f>
        <v>1</v>
      </c>
    </row>
    <row r="1746" spans="1:21" s="318" customFormat="1" x14ac:dyDescent="0.2">
      <c r="A1746" s="322">
        <v>39100</v>
      </c>
      <c r="B1746" s="321">
        <v>443.19000199999999</v>
      </c>
      <c r="C1746" s="320">
        <f>LN(B1746/B1745)</f>
        <v>6.5649553569170176E-3</v>
      </c>
      <c r="D1746" s="320">
        <f>AVERAGE(C1726:C1746)</f>
        <v>1.5795809854941536E-3</v>
      </c>
      <c r="E1746" s="318">
        <f>_xlfn.STDEV.S(C1726:C1746)</f>
        <v>1.3557202400003793E-2</v>
      </c>
      <c r="F1746" s="318">
        <f>E1746*(21/(21-1.5))</f>
        <v>1.4600064123081007E-2</v>
      </c>
      <c r="G1746" s="318">
        <f>_xlfn.VAR.S(C1726:C1746)</f>
        <v>1.8379773691466861E-4</v>
      </c>
      <c r="H1746" s="318">
        <f>G1746*(21/(21-1))</f>
        <v>1.9298762376040204E-4</v>
      </c>
      <c r="I1746" s="320">
        <f>(SUM(C1683:C1703)*1+SUM(C1704:C1724)*2+SUM(C1725:C1745)*3)/6</f>
        <v>3.3685518003809096E-2</v>
      </c>
      <c r="J1746" s="318">
        <f>IF(C1746*O1746&lt;&gt;0,C1746,0)</f>
        <v>0</v>
      </c>
      <c r="K1746" s="318" t="str">
        <f>IF(C1746*O1746=0,"",C1746)</f>
        <v/>
      </c>
      <c r="O1746" s="318">
        <f>IF(ISBLANK(L1746),0,1)</f>
        <v>0</v>
      </c>
      <c r="P1746" s="318">
        <f>IF(ISBLANK(M1746),0,1)</f>
        <v>0</v>
      </c>
      <c r="Q1746" s="318">
        <f>O1746+P1746</f>
        <v>0</v>
      </c>
      <c r="R1746" s="318">
        <f>SUM(Q1621:Q1746)</f>
        <v>11</v>
      </c>
      <c r="S1746" s="318">
        <f>R1746/$X$2</f>
        <v>0.47826086956521741</v>
      </c>
      <c r="T1746" s="318">
        <f>IF(S1746&gt;=$X$3,1,0)</f>
        <v>1</v>
      </c>
      <c r="U1746" s="318">
        <f>O1746*T1746+P1746*T1746</f>
        <v>0</v>
      </c>
    </row>
    <row r="1747" spans="1:21" s="318" customFormat="1" x14ac:dyDescent="0.2">
      <c r="A1747" s="322">
        <v>39101</v>
      </c>
      <c r="B1747" s="321">
        <v>449.01998900000001</v>
      </c>
      <c r="C1747" s="320">
        <f>LN(B1747/B1746)</f>
        <v>1.3068829167910202E-2</v>
      </c>
      <c r="D1747" s="320">
        <f>AVERAGE(C1727:C1747)</f>
        <v>1.1506583636199251E-3</v>
      </c>
      <c r="E1747" s="318">
        <f>_xlfn.STDEV.S(C1727:C1747)</f>
        <v>1.3007656458502803E-2</v>
      </c>
      <c r="F1747" s="318">
        <f>E1747*(21/(21-1.5))</f>
        <v>1.4008245416849172E-2</v>
      </c>
      <c r="G1747" s="318">
        <f>_xlfn.VAR.S(C1727:C1747)</f>
        <v>1.6919912654242967E-4</v>
      </c>
      <c r="H1747" s="318">
        <f>G1747*(21/(21-1))</f>
        <v>1.7765908286955116E-4</v>
      </c>
      <c r="I1747" s="320">
        <f>(SUM(C1684:C1704)*1+SUM(C1705:C1725)*2+SUM(C1726:C1746)*3)/6</f>
        <v>3.2557417556168533E-2</v>
      </c>
      <c r="J1747" s="318">
        <f>IF(C1747*O1747&lt;&gt;0,C1747,0)</f>
        <v>0</v>
      </c>
      <c r="K1747" s="318" t="str">
        <f>IF(C1747*O1747=0,"",C1747)</f>
        <v/>
      </c>
      <c r="O1747" s="318">
        <f>IF(ISBLANK(L1747),0,1)</f>
        <v>0</v>
      </c>
      <c r="P1747" s="318">
        <f>IF(ISBLANK(M1747),0,1)</f>
        <v>0</v>
      </c>
      <c r="Q1747" s="318">
        <f>O1747+P1747</f>
        <v>0</v>
      </c>
      <c r="R1747" s="318">
        <f>SUM(Q1622:Q1747)</f>
        <v>11</v>
      </c>
      <c r="S1747" s="318">
        <f>R1747/$X$2</f>
        <v>0.47826086956521741</v>
      </c>
      <c r="T1747" s="318">
        <f>IF(S1747&gt;=$X$3,1,0)</f>
        <v>1</v>
      </c>
      <c r="U1747" s="318">
        <f>O1747*T1747+P1747*T1747</f>
        <v>0</v>
      </c>
    </row>
    <row r="1748" spans="1:21" s="318" customFormat="1" x14ac:dyDescent="0.2">
      <c r="A1748" s="322">
        <v>39104</v>
      </c>
      <c r="B1748" s="321">
        <v>453.85000600000001</v>
      </c>
      <c r="C1748" s="320">
        <f>LN(B1748/B1747)</f>
        <v>1.069935451058936E-2</v>
      </c>
      <c r="D1748" s="320">
        <f>AVERAGE(C1728:C1748)</f>
        <v>2.2989021170613097E-3</v>
      </c>
      <c r="E1748" s="318">
        <f>_xlfn.STDEV.S(C1728:C1748)</f>
        <v>1.2718785285999798E-2</v>
      </c>
      <c r="F1748" s="318">
        <f>E1748*(21/(21-1.5))</f>
        <v>1.3697153384922859E-2</v>
      </c>
      <c r="G1748" s="318">
        <f>_xlfn.VAR.S(C1728:C1748)</f>
        <v>1.6176749915136499E-4</v>
      </c>
      <c r="H1748" s="318">
        <f>G1748*(21/(21-1))</f>
        <v>1.6985587410893324E-4</v>
      </c>
      <c r="I1748" s="320">
        <f>(SUM(C1685:C1705)*1+SUM(C1706:C1726)*2+SUM(C1727:C1747)*3)/6</f>
        <v>3.9160531677637646E-2</v>
      </c>
      <c r="J1748" s="318">
        <f>IF(C1748*O1748&lt;&gt;0,C1748,0)</f>
        <v>0</v>
      </c>
      <c r="K1748" s="318" t="str">
        <f>IF(C1748*O1748=0,"",C1748)</f>
        <v/>
      </c>
      <c r="O1748" s="318">
        <f>IF(ISBLANK(L1748),0,1)</f>
        <v>0</v>
      </c>
      <c r="P1748" s="318">
        <f>IF(ISBLANK(M1748),0,1)</f>
        <v>0</v>
      </c>
      <c r="Q1748" s="318">
        <f>O1748+P1748</f>
        <v>0</v>
      </c>
      <c r="R1748" s="318">
        <f>SUM(Q1623:Q1748)</f>
        <v>11</v>
      </c>
      <c r="S1748" s="318">
        <f>R1748/$X$2</f>
        <v>0.47826086956521741</v>
      </c>
      <c r="T1748" s="318">
        <f>IF(S1748&gt;=$X$3,1,0)</f>
        <v>1</v>
      </c>
      <c r="U1748" s="318">
        <f>O1748*T1748+P1748*T1748</f>
        <v>0</v>
      </c>
    </row>
    <row r="1749" spans="1:21" s="318" customFormat="1" x14ac:dyDescent="0.2">
      <c r="A1749" s="322">
        <v>39105</v>
      </c>
      <c r="B1749" s="321">
        <v>453.47000100000002</v>
      </c>
      <c r="C1749" s="320">
        <f>LN(B1749/B1748)</f>
        <v>-8.376427705490949E-4</v>
      </c>
      <c r="D1749" s="320">
        <f>AVERAGE(C1729:C1749)</f>
        <v>1.6104837167397526E-3</v>
      </c>
      <c r="E1749" s="318">
        <f>_xlfn.STDEV.S(C1729:C1749)</f>
        <v>1.246412393839947E-2</v>
      </c>
      <c r="F1749" s="318">
        <f>E1749*(21/(21-1.5))</f>
        <v>1.3422902702891737E-2</v>
      </c>
      <c r="G1749" s="318">
        <f>_xlfn.VAR.S(C1729:C1749)</f>
        <v>1.5535438555178271E-4</v>
      </c>
      <c r="H1749" s="318">
        <f>G1749*(21/(21-1))</f>
        <v>1.6312210482937186E-4</v>
      </c>
      <c r="I1749" s="320">
        <f>(SUM(C1686:C1706)*1+SUM(C1707:C1727)*2+SUM(C1728:C1748)*3)/6</f>
        <v>4.465955131899698E-2</v>
      </c>
      <c r="J1749" s="318">
        <f>IF(C1749*O1749&lt;&gt;0,C1749,0)</f>
        <v>0</v>
      </c>
      <c r="K1749" s="318" t="str">
        <f>IF(C1749*O1749=0,"",C1749)</f>
        <v/>
      </c>
      <c r="O1749" s="318">
        <f>IF(ISBLANK(L1749),0,1)</f>
        <v>0</v>
      </c>
      <c r="P1749" s="318">
        <f>IF(ISBLANK(M1749),0,1)</f>
        <v>0</v>
      </c>
      <c r="Q1749" s="318">
        <f>O1749+P1749</f>
        <v>0</v>
      </c>
      <c r="R1749" s="318">
        <f>SUM(Q1624:Q1749)</f>
        <v>11</v>
      </c>
      <c r="S1749" s="318">
        <f>R1749/$X$2</f>
        <v>0.47826086956521741</v>
      </c>
      <c r="T1749" s="318">
        <f>IF(S1749&gt;=$X$3,1,0)</f>
        <v>1</v>
      </c>
      <c r="U1749" s="318">
        <f>O1749*T1749+P1749*T1749</f>
        <v>0</v>
      </c>
    </row>
    <row r="1750" spans="1:21" s="318" customFormat="1" x14ac:dyDescent="0.2">
      <c r="A1750" s="322">
        <v>39106</v>
      </c>
      <c r="B1750" s="321">
        <v>459.75</v>
      </c>
      <c r="C1750" s="320">
        <f>LN(B1750/B1749)</f>
        <v>1.3753746062116483E-2</v>
      </c>
      <c r="D1750" s="320">
        <f>AVERAGE(C1730:C1750)</f>
        <v>2.7205496702551839E-3</v>
      </c>
      <c r="E1750" s="318">
        <f>_xlfn.STDEV.S(C1730:C1750)</f>
        <v>1.2457813597134959E-2</v>
      </c>
      <c r="F1750" s="318">
        <f>E1750*(21/(21-1.5))</f>
        <v>1.3416106950760724E-2</v>
      </c>
      <c r="G1750" s="318">
        <f>_xlfn.VAR.S(C1730:C1750)</f>
        <v>1.5519711962096066E-4</v>
      </c>
      <c r="H1750" s="318">
        <f>G1750*(21/(21-1))</f>
        <v>1.629569756020087E-4</v>
      </c>
      <c r="I1750" s="320">
        <f>(SUM(C1687:C1707)*1+SUM(C1708:C1728)*2+SUM(C1729:C1749)*3)/6</f>
        <v>4.1654090287447404E-2</v>
      </c>
      <c r="J1750" s="318">
        <f>IF(C1750*O1750&lt;&gt;0,C1750,0)</f>
        <v>0</v>
      </c>
      <c r="K1750" s="318" t="str">
        <f>IF(C1750*O1750=0,"",C1750)</f>
        <v/>
      </c>
      <c r="O1750" s="318">
        <f>IF(ISBLANK(L1750),0,1)</f>
        <v>0</v>
      </c>
      <c r="P1750" s="318">
        <f>IF(ISBLANK(M1750),0,1)</f>
        <v>0</v>
      </c>
      <c r="Q1750" s="318">
        <f>O1750+P1750</f>
        <v>0</v>
      </c>
      <c r="R1750" s="318">
        <f>SUM(Q1625:Q1750)</f>
        <v>11</v>
      </c>
      <c r="S1750" s="318">
        <f>R1750/$X$2</f>
        <v>0.47826086956521741</v>
      </c>
      <c r="T1750" s="318">
        <f>IF(S1750&gt;=$X$3,1,0)</f>
        <v>1</v>
      </c>
      <c r="U1750" s="318">
        <f>O1750*T1750+P1750*T1750</f>
        <v>0</v>
      </c>
    </row>
    <row r="1751" spans="1:21" s="318" customFormat="1" x14ac:dyDescent="0.2">
      <c r="A1751" s="322">
        <v>39107</v>
      </c>
      <c r="B1751" s="321">
        <v>455.790009</v>
      </c>
      <c r="C1751" s="320">
        <f>LN(B1751/B1750)</f>
        <v>-8.6506666147102406E-3</v>
      </c>
      <c r="D1751" s="320">
        <f>AVERAGE(C1731:C1751)</f>
        <v>2.1968865125113596E-3</v>
      </c>
      <c r="E1751" s="318">
        <f>_xlfn.STDEV.S(C1731:C1751)</f>
        <v>1.2703047221192509E-2</v>
      </c>
      <c r="F1751" s="318">
        <f>E1751*(21/(21-1.5))</f>
        <v>1.3680204699745778E-2</v>
      </c>
      <c r="G1751" s="318">
        <f>_xlfn.VAR.S(C1731:C1751)</f>
        <v>1.6136740870384671E-4</v>
      </c>
      <c r="H1751" s="318">
        <f>G1751*(21/(21-1))</f>
        <v>1.6943577913903905E-4</v>
      </c>
      <c r="I1751" s="320">
        <f>(SUM(C1688:C1708)*1+SUM(C1709:C1729)*2+SUM(C1730:C1750)*3)/6</f>
        <v>4.9580504548917569E-2</v>
      </c>
      <c r="J1751" s="318">
        <f>IF(C1751*O1751&lt;&gt;0,C1751,0)</f>
        <v>0</v>
      </c>
      <c r="K1751" s="318" t="str">
        <f>IF(C1751*O1751=0,"",C1751)</f>
        <v/>
      </c>
      <c r="O1751" s="318">
        <f>IF(ISBLANK(L1751),0,1)</f>
        <v>0</v>
      </c>
      <c r="P1751" s="318">
        <f>IF(ISBLANK(M1751),0,1)</f>
        <v>0</v>
      </c>
      <c r="Q1751" s="318">
        <f>O1751+P1751</f>
        <v>0</v>
      </c>
      <c r="R1751" s="318">
        <f>SUM(Q1626:Q1751)</f>
        <v>11</v>
      </c>
      <c r="S1751" s="318">
        <f>R1751/$X$2</f>
        <v>0.47826086956521741</v>
      </c>
      <c r="T1751" s="318">
        <f>IF(S1751&gt;=$X$3,1,0)</f>
        <v>1</v>
      </c>
      <c r="U1751" s="318">
        <f>O1751*T1751+P1751*T1751</f>
        <v>0</v>
      </c>
    </row>
    <row r="1752" spans="1:21" s="318" customFormat="1" x14ac:dyDescent="0.2">
      <c r="A1752" s="322">
        <v>39108</v>
      </c>
      <c r="B1752" s="321">
        <v>458.25</v>
      </c>
      <c r="C1752" s="320">
        <f>LN(B1752/B1751)</f>
        <v>5.382689850094294E-3</v>
      </c>
      <c r="D1752" s="320">
        <f>AVERAGE(C1732:C1752)</f>
        <v>2.2142004631462552E-3</v>
      </c>
      <c r="E1752" s="318">
        <f>_xlfn.STDEV.S(C1732:C1752)</f>
        <v>1.2707333218176712E-2</v>
      </c>
      <c r="F1752" s="318">
        <f>E1752*(21/(21-1.5))</f>
        <v>1.3684820388805689E-2</v>
      </c>
      <c r="G1752" s="318">
        <f>_xlfn.VAR.S(C1732:C1752)</f>
        <v>1.6147631751777734E-4</v>
      </c>
      <c r="H1752" s="318">
        <f>G1752*(21/(21-1))</f>
        <v>1.695501333936662E-4</v>
      </c>
      <c r="I1752" s="320">
        <f>(SUM(C1689:C1709)*1+SUM(C1710:C1730)*2+SUM(C1731:C1751)*3)/6</f>
        <v>4.6470600912700666E-2</v>
      </c>
      <c r="J1752" s="318">
        <f>IF(C1752*O1752&lt;&gt;0,C1752,0)</f>
        <v>0</v>
      </c>
      <c r="K1752" s="318" t="str">
        <f>IF(C1752*O1752=0,"",C1752)</f>
        <v/>
      </c>
      <c r="O1752" s="318">
        <f>IF(ISBLANK(L1752),0,1)</f>
        <v>0</v>
      </c>
      <c r="P1752" s="318">
        <f>IF(ISBLANK(M1752),0,1)</f>
        <v>0</v>
      </c>
      <c r="Q1752" s="318">
        <f>O1752+P1752</f>
        <v>0</v>
      </c>
      <c r="R1752" s="318">
        <f>SUM(Q1627:Q1752)</f>
        <v>11</v>
      </c>
      <c r="S1752" s="318">
        <f>R1752/$X$2</f>
        <v>0.47826086956521741</v>
      </c>
      <c r="T1752" s="318">
        <f>IF(S1752&gt;=$X$3,1,0)</f>
        <v>1</v>
      </c>
      <c r="U1752" s="318">
        <f>O1752*T1752+P1752*T1752</f>
        <v>0</v>
      </c>
    </row>
    <row r="1753" spans="1:21" s="318" customFormat="1" x14ac:dyDescent="0.2">
      <c r="A1753" s="322">
        <v>39111</v>
      </c>
      <c r="B1753" s="321">
        <v>461.30999800000001</v>
      </c>
      <c r="C1753" s="320">
        <f>LN(B1753/B1752)</f>
        <v>6.655377140417462E-3</v>
      </c>
      <c r="D1753" s="320">
        <f>AVERAGE(C1733:C1753)</f>
        <v>2.1224737753493044E-3</v>
      </c>
      <c r="E1753" s="318">
        <f>_xlfn.STDEV.S(C1733:C1753)</f>
        <v>1.2665957239099549E-2</v>
      </c>
      <c r="F1753" s="318">
        <f>E1753*(21/(21-1.5))</f>
        <v>1.3640261642107207E-2</v>
      </c>
      <c r="G1753" s="318">
        <f>_xlfn.VAR.S(C1733:C1753)</f>
        <v>1.6042647278269827E-4</v>
      </c>
      <c r="H1753" s="318">
        <f>G1753*(21/(21-1))</f>
        <v>1.6844779642183319E-4</v>
      </c>
      <c r="I1753" s="320">
        <f>(SUM(C1690:C1710)*1+SUM(C1711:C1731)*2+SUM(C1732:C1752)*3)/6</f>
        <v>4.5517391044991716E-2</v>
      </c>
      <c r="J1753" s="318">
        <f>IF(C1753*O1753&lt;&gt;0,C1753,0)</f>
        <v>0</v>
      </c>
      <c r="K1753" s="318" t="str">
        <f>IF(C1753*O1753=0,"",C1753)</f>
        <v/>
      </c>
      <c r="O1753" s="318">
        <f>IF(ISBLANK(L1753),0,1)</f>
        <v>0</v>
      </c>
      <c r="P1753" s="318">
        <f>IF(ISBLANK(M1753),0,1)</f>
        <v>0</v>
      </c>
      <c r="Q1753" s="318">
        <f>O1753+P1753</f>
        <v>0</v>
      </c>
      <c r="R1753" s="318">
        <f>SUM(Q1628:Q1753)</f>
        <v>11</v>
      </c>
      <c r="S1753" s="318">
        <f>R1753/$X$2</f>
        <v>0.47826086956521741</v>
      </c>
      <c r="T1753" s="318">
        <f>IF(S1753&gt;=$X$3,1,0)</f>
        <v>1</v>
      </c>
      <c r="U1753" s="318">
        <f>O1753*T1753+P1753*T1753</f>
        <v>0</v>
      </c>
    </row>
    <row r="1754" spans="1:21" s="318" customFormat="1" x14ac:dyDescent="0.2">
      <c r="A1754" s="322">
        <v>39112</v>
      </c>
      <c r="B1754" s="321">
        <v>459.36999500000002</v>
      </c>
      <c r="C1754" s="320">
        <f>LN(B1754/B1753)</f>
        <v>-4.2142891905794129E-3</v>
      </c>
      <c r="D1754" s="320">
        <f>AVERAGE(C1734:C1754)</f>
        <v>2.0125445014519041E-3</v>
      </c>
      <c r="E1754" s="318">
        <f>_xlfn.STDEV.S(C1734:C1754)</f>
        <v>1.2712598993745564E-2</v>
      </c>
      <c r="F1754" s="318">
        <f>E1754*(21/(21-1.5))</f>
        <v>1.3690491224033683E-2</v>
      </c>
      <c r="G1754" s="318">
        <f>_xlfn.VAR.S(C1734:C1754)</f>
        <v>1.616101731757807E-4</v>
      </c>
      <c r="H1754" s="318">
        <f>G1754*(21/(21-1))</f>
        <v>1.6969068183456974E-4</v>
      </c>
      <c r="I1754" s="320">
        <f>(SUM(C1691:C1711)*1+SUM(C1712:C1732)*2+SUM(C1733:C1753)*3)/6</f>
        <v>4.9511736645438752E-2</v>
      </c>
      <c r="J1754" s="318">
        <f>IF(C1754*O1754&lt;&gt;0,C1754,0)</f>
        <v>0</v>
      </c>
      <c r="K1754" s="318" t="str">
        <f>IF(C1754*O1754=0,"",C1754)</f>
        <v/>
      </c>
      <c r="O1754" s="318">
        <f>IF(ISBLANK(L1754),0,1)</f>
        <v>0</v>
      </c>
      <c r="P1754" s="318">
        <f>IF(ISBLANK(M1754),0,1)</f>
        <v>0</v>
      </c>
      <c r="Q1754" s="318">
        <f>O1754+P1754</f>
        <v>0</v>
      </c>
      <c r="R1754" s="318">
        <f>SUM(Q1629:Q1754)</f>
        <v>11</v>
      </c>
      <c r="S1754" s="318">
        <f>R1754/$X$2</f>
        <v>0.47826086956521741</v>
      </c>
      <c r="T1754" s="318">
        <f>IF(S1754&gt;=$X$3,1,0)</f>
        <v>1</v>
      </c>
      <c r="U1754" s="318">
        <f>O1754*T1754+P1754*T1754</f>
        <v>0</v>
      </c>
    </row>
    <row r="1755" spans="1:21" s="318" customFormat="1" x14ac:dyDescent="0.2">
      <c r="A1755" s="322">
        <v>39113</v>
      </c>
      <c r="B1755" s="321">
        <v>460.73998999999998</v>
      </c>
      <c r="C1755" s="320">
        <f>LN(B1755/B1754)</f>
        <v>2.9778961966396475E-3</v>
      </c>
      <c r="D1755" s="320">
        <f>AVERAGE(C1735:C1755)</f>
        <v>1.4992419232213495E-3</v>
      </c>
      <c r="E1755" s="318">
        <f>_xlfn.STDEV.S(C1735:C1755)</f>
        <v>1.2429127447081703E-2</v>
      </c>
      <c r="F1755" s="318">
        <f>E1755*(21/(21-1.5))</f>
        <v>1.3385214173780295E-2</v>
      </c>
      <c r="G1755" s="318">
        <f>_xlfn.VAR.S(C1735:C1755)</f>
        <v>1.5448320909579972E-4</v>
      </c>
      <c r="H1755" s="318">
        <f>G1755*(21/(21-1))</f>
        <v>1.6220736955058971E-4</v>
      </c>
      <c r="I1755" s="320">
        <f>(SUM(C1692:C1712)*1+SUM(C1713:C1733)*2+SUM(C1734:C1754)*3)/6</f>
        <v>5.2049910706865925E-2</v>
      </c>
      <c r="J1755" s="318">
        <f>IF(C1755*O1755&lt;&gt;0,C1755,0)</f>
        <v>0</v>
      </c>
      <c r="K1755" s="318" t="str">
        <f>IF(C1755*O1755=0,"",C1755)</f>
        <v/>
      </c>
      <c r="O1755" s="318">
        <f>IF(ISBLANK(L1755),0,1)</f>
        <v>0</v>
      </c>
      <c r="P1755" s="318">
        <f>IF(ISBLANK(M1755),0,1)</f>
        <v>0</v>
      </c>
      <c r="Q1755" s="318">
        <f>O1755+P1755</f>
        <v>0</v>
      </c>
      <c r="R1755" s="318">
        <f>SUM(Q1630:Q1755)</f>
        <v>11</v>
      </c>
      <c r="S1755" s="318">
        <f>R1755/$X$2</f>
        <v>0.47826086956521741</v>
      </c>
      <c r="T1755" s="318">
        <f>IF(S1755&gt;=$X$3,1,0)</f>
        <v>1</v>
      </c>
      <c r="U1755" s="318">
        <f>O1755*T1755+P1755*T1755</f>
        <v>0</v>
      </c>
    </row>
    <row r="1756" spans="1:21" s="318" customFormat="1" x14ac:dyDescent="0.2">
      <c r="A1756" s="322">
        <v>39114</v>
      </c>
      <c r="B1756" s="321">
        <v>464.66000400000001</v>
      </c>
      <c r="C1756" s="320">
        <f>LN(B1756/B1755)</f>
        <v>8.4720930892947088E-3</v>
      </c>
      <c r="D1756" s="320">
        <f>AVERAGE(C1736:C1756)</f>
        <v>2.4659538939859442E-3</v>
      </c>
      <c r="E1756" s="318">
        <f>_xlfn.STDEV.S(C1736:C1756)</f>
        <v>1.2126461576039978E-2</v>
      </c>
      <c r="F1756" s="318">
        <f>E1756*(21/(21-1.5))</f>
        <v>1.3059266312658437E-2</v>
      </c>
      <c r="G1756" s="318">
        <f>_xlfn.VAR.S(C1736:C1756)</f>
        <v>1.4705107035517398E-4</v>
      </c>
      <c r="H1756" s="318">
        <f>G1756*(21/(21-1))</f>
        <v>1.5440362387293268E-4</v>
      </c>
      <c r="I1756" s="320">
        <f>(SUM(C1693:C1713)*1+SUM(C1714:C1734)*2+SUM(C1735:C1755)*3)/6</f>
        <v>4.6728238769415821E-2</v>
      </c>
      <c r="J1756" s="318">
        <f>IF(C1756*O1756&lt;&gt;0,C1756,0)</f>
        <v>0</v>
      </c>
      <c r="K1756" s="318" t="str">
        <f>IF(C1756*O1756=0,"",C1756)</f>
        <v/>
      </c>
      <c r="O1756" s="318">
        <f>IF(ISBLANK(L1756),0,1)</f>
        <v>0</v>
      </c>
      <c r="P1756" s="318">
        <f>IF(ISBLANK(M1756),0,1)</f>
        <v>0</v>
      </c>
      <c r="Q1756" s="318">
        <f>O1756+P1756</f>
        <v>0</v>
      </c>
      <c r="R1756" s="318">
        <f>SUM(Q1631:Q1756)</f>
        <v>11</v>
      </c>
      <c r="S1756" s="318">
        <f>R1756/$X$2</f>
        <v>0.47826086956521741</v>
      </c>
      <c r="T1756" s="318">
        <f>IF(S1756&gt;=$X$3,1,0)</f>
        <v>1</v>
      </c>
      <c r="U1756" s="318">
        <f>O1756*T1756+P1756*T1756</f>
        <v>0</v>
      </c>
    </row>
    <row r="1757" spans="1:21" s="318" customFormat="1" x14ac:dyDescent="0.2">
      <c r="A1757" s="322">
        <v>39115</v>
      </c>
      <c r="B1757" s="321">
        <v>467.48998999999998</v>
      </c>
      <c r="C1757" s="320">
        <f>LN(B1757/B1756)</f>
        <v>6.0719727792138264E-3</v>
      </c>
      <c r="D1757" s="320">
        <f>AVERAGE(C1737:C1757)</f>
        <v>3.926374531898493E-3</v>
      </c>
      <c r="E1757" s="318">
        <f>_xlfn.STDEV.S(C1737:C1757)</f>
        <v>1.0432735625947615E-2</v>
      </c>
      <c r="F1757" s="318">
        <f>E1757*(21/(21-1.5))</f>
        <v>1.1235253751020509E-2</v>
      </c>
      <c r="G1757" s="318">
        <f>_xlfn.VAR.S(C1737:C1757)</f>
        <v>1.0884197264091656E-4</v>
      </c>
      <c r="H1757" s="318">
        <f>G1757*(21/(21-1))</f>
        <v>1.1428407127296239E-4</v>
      </c>
      <c r="I1757" s="320">
        <f>(SUM(C1694:C1714)*1+SUM(C1715:C1735)*2+SUM(C1736:C1756)*3)/6</f>
        <v>5.1568371245012089E-2</v>
      </c>
      <c r="J1757" s="318">
        <f>IF(C1757*O1757&lt;&gt;0,C1757,0)</f>
        <v>0</v>
      </c>
      <c r="K1757" s="318" t="str">
        <f>IF(C1757*O1757=0,"",C1757)</f>
        <v/>
      </c>
      <c r="O1757" s="318">
        <f>IF(ISBLANK(L1757),0,1)</f>
        <v>0</v>
      </c>
      <c r="P1757" s="318">
        <f>IF(ISBLANK(M1757),0,1)</f>
        <v>0</v>
      </c>
      <c r="Q1757" s="318">
        <f>O1757+P1757</f>
        <v>0</v>
      </c>
      <c r="R1757" s="318">
        <f>SUM(Q1632:Q1757)</f>
        <v>11</v>
      </c>
      <c r="S1757" s="318">
        <f>R1757/$X$2</f>
        <v>0.47826086956521741</v>
      </c>
      <c r="T1757" s="318">
        <f>IF(S1757&gt;=$X$3,1,0)</f>
        <v>1</v>
      </c>
      <c r="U1757" s="318">
        <f>O1757*T1757+P1757*T1757</f>
        <v>0</v>
      </c>
    </row>
    <row r="1758" spans="1:21" s="318" customFormat="1" x14ac:dyDescent="0.2">
      <c r="A1758" s="322">
        <v>39118</v>
      </c>
      <c r="B1758" s="321">
        <v>467.58999599999999</v>
      </c>
      <c r="C1758" s="320">
        <f>LN(B1758/B1757)</f>
        <v>2.1389828010143368E-4</v>
      </c>
      <c r="D1758" s="320">
        <f>AVERAGE(C1738:C1758)</f>
        <v>4.0450851282005521E-3</v>
      </c>
      <c r="E1758" s="318">
        <f>_xlfn.STDEV.S(C1738:C1758)</f>
        <v>1.0372605801998898E-2</v>
      </c>
      <c r="F1758" s="318">
        <f>E1758*(21/(21-1.5))</f>
        <v>1.1170498555998812E-2</v>
      </c>
      <c r="G1758" s="318">
        <f>_xlfn.VAR.S(C1738:C1758)</f>
        <v>1.0759095112366121E-4</v>
      </c>
      <c r="H1758" s="318">
        <f>G1758*(21/(21-1))</f>
        <v>1.1297049867984428E-4</v>
      </c>
      <c r="I1758" s="320">
        <f>(SUM(C1695:C1715)*1+SUM(C1716:C1736)*2+SUM(C1737:C1757)*3)/6</f>
        <v>6.0646413166495466E-2</v>
      </c>
      <c r="J1758" s="318">
        <f>IF(C1758*O1758&lt;&gt;0,C1758,0)</f>
        <v>0</v>
      </c>
      <c r="K1758" s="318" t="str">
        <f>IF(C1758*O1758=0,"",C1758)</f>
        <v/>
      </c>
      <c r="O1758" s="318">
        <f>IF(ISBLANK(L1758),0,1)</f>
        <v>0</v>
      </c>
      <c r="P1758" s="318">
        <f>IF(ISBLANK(M1758),0,1)</f>
        <v>0</v>
      </c>
      <c r="Q1758" s="318">
        <f>O1758+P1758</f>
        <v>0</v>
      </c>
      <c r="R1758" s="318">
        <f>SUM(Q1633:Q1758)</f>
        <v>11</v>
      </c>
      <c r="S1758" s="318">
        <f>R1758/$X$2</f>
        <v>0.47826086956521741</v>
      </c>
      <c r="T1758" s="318">
        <f>IF(S1758&gt;=$X$3,1,0)</f>
        <v>1</v>
      </c>
      <c r="U1758" s="318">
        <f>O1758*T1758+P1758*T1758</f>
        <v>0</v>
      </c>
    </row>
    <row r="1759" spans="1:21" s="318" customFormat="1" x14ac:dyDescent="0.2">
      <c r="A1759" s="322">
        <v>39119</v>
      </c>
      <c r="B1759" s="321">
        <v>468.98998999999998</v>
      </c>
      <c r="C1759" s="320">
        <f>LN(B1759/B1758)</f>
        <v>2.9895899200241085E-3</v>
      </c>
      <c r="D1759" s="320">
        <f>AVERAGE(C1739:C1759)</f>
        <v>3.5695038719668602E-3</v>
      </c>
      <c r="E1759" s="318">
        <f>_xlfn.STDEV.S(C1739:C1759)</f>
        <v>1.0169581849755971E-2</v>
      </c>
      <c r="F1759" s="318">
        <f>E1759*(21/(21-1.5))</f>
        <v>1.0951857376660276E-2</v>
      </c>
      <c r="G1759" s="318">
        <f>_xlfn.VAR.S(C1739:C1759)</f>
        <v>1.0342039499888607E-4</v>
      </c>
      <c r="H1759" s="318">
        <f>G1759*(21/(21-1))</f>
        <v>1.0859141474883038E-4</v>
      </c>
      <c r="I1759" s="320">
        <f>(SUM(C1696:C1716)*1+SUM(C1717:C1737)*2+SUM(C1738:C1758)*3)/6</f>
        <v>5.8328412322334121E-2</v>
      </c>
      <c r="J1759" s="318">
        <f>IF(C1759*O1759&lt;&gt;0,C1759,0)</f>
        <v>0</v>
      </c>
      <c r="K1759" s="318" t="str">
        <f>IF(C1759*O1759=0,"",C1759)</f>
        <v/>
      </c>
      <c r="O1759" s="318">
        <f>IF(ISBLANK(L1759),0,1)</f>
        <v>0</v>
      </c>
      <c r="P1759" s="318">
        <f>IF(ISBLANK(M1759),0,1)</f>
        <v>0</v>
      </c>
      <c r="Q1759" s="318">
        <f>O1759+P1759</f>
        <v>0</v>
      </c>
      <c r="R1759" s="318">
        <f>SUM(Q1634:Q1759)</f>
        <v>11</v>
      </c>
      <c r="S1759" s="318">
        <f>R1759/$X$2</f>
        <v>0.47826086956521741</v>
      </c>
      <c r="T1759" s="318">
        <f>IF(S1759&gt;=$X$3,1,0)</f>
        <v>1</v>
      </c>
      <c r="U1759" s="318">
        <f>O1759*T1759+P1759*T1759</f>
        <v>0</v>
      </c>
    </row>
    <row r="1760" spans="1:21" s="318" customFormat="1" x14ac:dyDescent="0.2">
      <c r="A1760" s="322">
        <v>39120</v>
      </c>
      <c r="B1760" s="321">
        <v>469.13000499999998</v>
      </c>
      <c r="C1760" s="320">
        <f>LN(B1760/B1759)</f>
        <v>2.9850126164222005E-4</v>
      </c>
      <c r="D1760" s="320">
        <f>AVERAGE(C1740:C1760)</f>
        <v>4.2515791223600831E-3</v>
      </c>
      <c r="E1760" s="318">
        <f>_xlfn.STDEV.S(C1740:C1760)</f>
        <v>9.3802138892028538E-3</v>
      </c>
      <c r="F1760" s="318">
        <f>E1760*(21/(21-1.5))</f>
        <v>1.0101768803756919E-2</v>
      </c>
      <c r="G1760" s="318">
        <f>_xlfn.VAR.S(C1740:C1760)</f>
        <v>8.7988412607194124E-5</v>
      </c>
      <c r="H1760" s="318">
        <f>G1760*(21/(21-1))</f>
        <v>9.2387833237553833E-5</v>
      </c>
      <c r="I1760" s="320">
        <f>(SUM(C1697:C1717)*1+SUM(C1718:C1738)*2+SUM(C1739:C1759)*3)/6</f>
        <v>5.3009395855788989E-2</v>
      </c>
      <c r="J1760" s="318">
        <f>IF(C1760*O1760&lt;&gt;0,C1760,0)</f>
        <v>0</v>
      </c>
      <c r="K1760" s="318" t="str">
        <f>IF(C1760*O1760=0,"",C1760)</f>
        <v/>
      </c>
      <c r="O1760" s="318">
        <f>IF(ISBLANK(L1760),0,1)</f>
        <v>0</v>
      </c>
      <c r="P1760" s="318">
        <f>IF(ISBLANK(M1760),0,1)</f>
        <v>0</v>
      </c>
      <c r="Q1760" s="318">
        <f>O1760+P1760</f>
        <v>0</v>
      </c>
      <c r="R1760" s="318">
        <f>SUM(Q1635:Q1760)</f>
        <v>11</v>
      </c>
      <c r="S1760" s="318">
        <f>R1760/$X$2</f>
        <v>0.47826086956521741</v>
      </c>
      <c r="T1760" s="318">
        <f>IF(S1760&gt;=$X$3,1,0)</f>
        <v>1</v>
      </c>
      <c r="U1760" s="318">
        <f>O1760*T1760+P1760*T1760</f>
        <v>0</v>
      </c>
    </row>
    <row r="1761" spans="1:21" s="318" customFormat="1" x14ac:dyDescent="0.2">
      <c r="A1761" s="322">
        <v>39121</v>
      </c>
      <c r="B1761" s="321">
        <v>464.5</v>
      </c>
      <c r="C1761" s="320">
        <f>LN(B1761/B1760)</f>
        <v>-9.9183679426751645E-3</v>
      </c>
      <c r="D1761" s="320">
        <f>AVERAGE(C1741:C1761)</f>
        <v>4.366663844520868E-3</v>
      </c>
      <c r="E1761" s="318">
        <f>_xlfn.STDEV.S(C1741:C1761)</f>
        <v>9.1792102889311326E-3</v>
      </c>
      <c r="F1761" s="318">
        <f>E1761*(21/(21-1.5))</f>
        <v>9.885303388079681E-3</v>
      </c>
      <c r="G1761" s="318">
        <f>_xlfn.VAR.S(C1741:C1761)</f>
        <v>8.4257901528419181E-5</v>
      </c>
      <c r="H1761" s="318">
        <f>G1761*(21/(21-1))</f>
        <v>8.8470796604840141E-5</v>
      </c>
      <c r="I1761" s="320">
        <f>(SUM(C1698:C1718)*1+SUM(C1719:C1739)*2+SUM(C1740:C1760)*3)/6</f>
        <v>5.7952420341342181E-2</v>
      </c>
      <c r="J1761" s="318">
        <f>IF(C1761*O1761&lt;&gt;0,C1761,0)</f>
        <v>0</v>
      </c>
      <c r="K1761" s="318" t="str">
        <f>IF(C1761*O1761=0,"",C1761)</f>
        <v/>
      </c>
      <c r="O1761" s="318">
        <f>IF(ISBLANK(L1761),0,1)</f>
        <v>0</v>
      </c>
      <c r="P1761" s="318">
        <f>IF(ISBLANK(M1761),0,1)</f>
        <v>0</v>
      </c>
      <c r="Q1761" s="318">
        <f>O1761+P1761</f>
        <v>0</v>
      </c>
      <c r="R1761" s="318">
        <f>SUM(Q1636:Q1761)</f>
        <v>11</v>
      </c>
      <c r="S1761" s="318">
        <f>R1761/$X$2</f>
        <v>0.47826086956521741</v>
      </c>
      <c r="T1761" s="318">
        <f>IF(S1761&gt;=$X$3,1,0)</f>
        <v>1</v>
      </c>
      <c r="U1761" s="318">
        <f>O1761*T1761+P1761*T1761</f>
        <v>0</v>
      </c>
    </row>
    <row r="1762" spans="1:21" s="318" customFormat="1" x14ac:dyDescent="0.2">
      <c r="A1762" s="322">
        <v>39122</v>
      </c>
      <c r="B1762" s="321">
        <v>470.32000699999998</v>
      </c>
      <c r="C1762" s="320">
        <f>LN(B1762/B1761)</f>
        <v>1.2451770723589765E-2</v>
      </c>
      <c r="D1762" s="320">
        <f>AVERAGE(C1742:C1762)</f>
        <v>4.0117741911399815E-3</v>
      </c>
      <c r="E1762" s="318">
        <f>_xlfn.STDEV.S(C1742:C1762)</f>
        <v>8.678880106818998E-3</v>
      </c>
      <c r="F1762" s="318">
        <f>E1762*(21/(21-1.5))</f>
        <v>9.3464862688819976E-3</v>
      </c>
      <c r="G1762" s="318">
        <f>_xlfn.VAR.S(C1742:C1762)</f>
        <v>7.5322959908538556E-5</v>
      </c>
      <c r="H1762" s="318">
        <f>G1762*(21/(21-1))</f>
        <v>7.9089107903965481E-5</v>
      </c>
      <c r="I1762" s="320">
        <f>(SUM(C1699:C1719)*1+SUM(C1720:C1740)*2+SUM(C1741:C1761)*3)/6</f>
        <v>5.4407106226429365E-2</v>
      </c>
      <c r="J1762" s="318">
        <f>IF(C1762*O1762&lt;&gt;0,C1762,0)</f>
        <v>0</v>
      </c>
      <c r="K1762" s="318" t="str">
        <f>IF(C1762*O1762=0,"",C1762)</f>
        <v/>
      </c>
      <c r="O1762" s="318">
        <f>IF(ISBLANK(L1762),0,1)</f>
        <v>0</v>
      </c>
      <c r="P1762" s="318">
        <f>IF(ISBLANK(M1762),0,1)</f>
        <v>0</v>
      </c>
      <c r="Q1762" s="318">
        <f>O1762+P1762</f>
        <v>0</v>
      </c>
      <c r="R1762" s="318">
        <f>SUM(Q1637:Q1762)</f>
        <v>11</v>
      </c>
      <c r="S1762" s="318">
        <f>R1762/$X$2</f>
        <v>0.47826086956521741</v>
      </c>
      <c r="T1762" s="318">
        <f>IF(S1762&gt;=$X$3,1,0)</f>
        <v>1</v>
      </c>
      <c r="U1762" s="318">
        <f>O1762*T1762+P1762*T1762</f>
        <v>0</v>
      </c>
    </row>
    <row r="1763" spans="1:21" s="318" customFormat="1" x14ac:dyDescent="0.2">
      <c r="A1763" s="322">
        <v>39125</v>
      </c>
      <c r="B1763" s="321">
        <v>464.42001299999998</v>
      </c>
      <c r="C1763" s="320">
        <f>LN(B1763/B1762)</f>
        <v>-1.2623985767034376E-2</v>
      </c>
      <c r="D1763" s="320">
        <f>AVERAGE(C1743:C1763)</f>
        <v>3.2764408706829279E-3</v>
      </c>
      <c r="E1763" s="318">
        <f>_xlfn.STDEV.S(C1743:C1763)</f>
        <v>9.4085801987807277E-3</v>
      </c>
      <c r="F1763" s="318">
        <f>E1763*(21/(21-1.5))</f>
        <v>1.0132317137148475E-2</v>
      </c>
      <c r="G1763" s="318">
        <f>_xlfn.VAR.S(C1743:C1763)</f>
        <v>8.8521381356888791E-5</v>
      </c>
      <c r="H1763" s="318">
        <f>G1763*(21/(21-1))</f>
        <v>9.294745042473324E-5</v>
      </c>
      <c r="I1763" s="320">
        <f>(SUM(C1700:C1720)*1+SUM(C1721:C1741)*2+SUM(C1742:C1762)*3)/6</f>
        <v>5.5251194948945072E-2</v>
      </c>
      <c r="J1763" s="318">
        <f>IF(C1763*O1763&lt;&gt;0,C1763,0)</f>
        <v>-1.2623985767034376E-2</v>
      </c>
      <c r="K1763" s="318">
        <f>IF(C1763*O1763=0,"",C1763)</f>
        <v>-1.2623985767034376E-2</v>
      </c>
      <c r="L1763" s="326" t="s">
        <v>126</v>
      </c>
      <c r="M1763" s="326"/>
      <c r="O1763" s="318">
        <f>IF(ISBLANK(L1763),0,1)</f>
        <v>1</v>
      </c>
      <c r="P1763" s="318">
        <f>IF(ISBLANK(M1763),0,1)</f>
        <v>0</v>
      </c>
      <c r="Q1763" s="318">
        <f>O1763+P1763</f>
        <v>1</v>
      </c>
      <c r="R1763" s="318">
        <f>SUM(Q1638:Q1763)</f>
        <v>12</v>
      </c>
      <c r="S1763" s="318">
        <f>R1763/$X$2</f>
        <v>0.52173913043478259</v>
      </c>
      <c r="T1763" s="318">
        <f>IF(S1763&gt;=$X$3,1,0)</f>
        <v>1</v>
      </c>
      <c r="U1763" s="318">
        <f>O1763*T1763+P1763*T1763</f>
        <v>1</v>
      </c>
    </row>
    <row r="1764" spans="1:21" s="318" customFormat="1" x14ac:dyDescent="0.2">
      <c r="A1764" s="322">
        <v>39126</v>
      </c>
      <c r="B1764" s="321">
        <v>468.27999899999998</v>
      </c>
      <c r="C1764" s="320">
        <f>LN(B1764/B1763)</f>
        <v>8.2770622655485484E-3</v>
      </c>
      <c r="D1764" s="320">
        <f>AVERAGE(C1744:C1764)</f>
        <v>2.40358943780141E-3</v>
      </c>
      <c r="E1764" s="318">
        <f>_xlfn.STDEV.S(C1744:C1764)</f>
        <v>7.8585058370272045E-3</v>
      </c>
      <c r="F1764" s="318">
        <f>E1764*(21/(21-1.5))</f>
        <v>8.4630062860292961E-3</v>
      </c>
      <c r="G1764" s="318">
        <f>_xlfn.VAR.S(C1744:C1764)</f>
        <v>6.1756113990590631E-5</v>
      </c>
      <c r="H1764" s="318">
        <f>G1764*(21/(21-1))</f>
        <v>6.4843919690120165E-5</v>
      </c>
      <c r="I1764" s="320">
        <f>(SUM(C1701:C1721)*1+SUM(C1722:C1742)*2+SUM(C1743:C1763)*3)/6</f>
        <v>4.9614785441967846E-2</v>
      </c>
      <c r="J1764" s="318">
        <f>IF(C1764*O1764&lt;&gt;0,C1764,0)</f>
        <v>0</v>
      </c>
      <c r="K1764" s="318" t="str">
        <f>IF(C1764*O1764=0,"",C1764)</f>
        <v/>
      </c>
      <c r="O1764" s="318">
        <f>IF(ISBLANK(L1764),0,1)</f>
        <v>0</v>
      </c>
      <c r="P1764" s="318">
        <f>IF(ISBLANK(M1764),0,1)</f>
        <v>0</v>
      </c>
      <c r="Q1764" s="318">
        <f>O1764+P1764</f>
        <v>0</v>
      </c>
      <c r="R1764" s="318">
        <f>SUM(Q1639:Q1764)</f>
        <v>12</v>
      </c>
      <c r="S1764" s="318">
        <f>R1764/$X$2</f>
        <v>0.52173913043478259</v>
      </c>
      <c r="T1764" s="318">
        <f>IF(S1764&gt;=$X$3,1,0)</f>
        <v>1</v>
      </c>
      <c r="U1764" s="318">
        <f>O1764*T1764+P1764*T1764</f>
        <v>0</v>
      </c>
    </row>
    <row r="1765" spans="1:21" s="318" customFormat="1" x14ac:dyDescent="0.2">
      <c r="A1765" s="322">
        <v>39127</v>
      </c>
      <c r="B1765" s="321">
        <v>472.75</v>
      </c>
      <c r="C1765" s="320">
        <f>LN(B1765/B1764)</f>
        <v>9.5003020625697883E-3</v>
      </c>
      <c r="D1765" s="320">
        <f>AVERAGE(C1745:C1765)</f>
        <v>3.0714497387452321E-3</v>
      </c>
      <c r="E1765" s="318">
        <f>_xlfn.STDEV.S(C1745:C1765)</f>
        <v>7.8361876571248212E-3</v>
      </c>
      <c r="F1765" s="318">
        <f>E1765*(21/(21-1.5))</f>
        <v>8.4389713230574991E-3</v>
      </c>
      <c r="G1765" s="318">
        <f>_xlfn.VAR.S(C1745:C1765)</f>
        <v>6.1405836997675405E-5</v>
      </c>
      <c r="H1765" s="318">
        <f>G1765*(21/(21-1))</f>
        <v>6.4476128847559179E-5</v>
      </c>
      <c r="I1765" s="320">
        <f>(SUM(C1702:C1722)*1+SUM(C1723:C1743)*2+SUM(C1744:C1764)*3)/6</f>
        <v>4.8138491721293884E-2</v>
      </c>
      <c r="J1765" s="318">
        <f>IF(C1765*O1765&lt;&gt;0,C1765,0)</f>
        <v>0</v>
      </c>
      <c r="K1765" s="318" t="str">
        <f>IF(C1765*O1765=0,"",C1765)</f>
        <v/>
      </c>
      <c r="O1765" s="318">
        <f>IF(ISBLANK(L1765),0,1)</f>
        <v>0</v>
      </c>
      <c r="P1765" s="318">
        <f>IF(ISBLANK(M1765),0,1)</f>
        <v>0</v>
      </c>
      <c r="Q1765" s="318">
        <f>O1765+P1765</f>
        <v>0</v>
      </c>
      <c r="R1765" s="318">
        <f>SUM(Q1640:Q1765)</f>
        <v>12</v>
      </c>
      <c r="S1765" s="318">
        <f>R1765/$X$2</f>
        <v>0.52173913043478259</v>
      </c>
      <c r="T1765" s="318">
        <f>IF(S1765&gt;=$X$3,1,0)</f>
        <v>1</v>
      </c>
      <c r="U1765" s="318">
        <f>O1765*T1765+P1765*T1765</f>
        <v>0</v>
      </c>
    </row>
    <row r="1766" spans="1:21" s="318" customFormat="1" x14ac:dyDescent="0.2">
      <c r="A1766" s="322">
        <v>39128</v>
      </c>
      <c r="B1766" s="321">
        <v>463.89999399999999</v>
      </c>
      <c r="C1766" s="320">
        <f>LN(B1766/B1765)</f>
        <v>-1.8897708714690951E-2</v>
      </c>
      <c r="D1766" s="320">
        <f>AVERAGE(C1746:C1766)</f>
        <v>2.4873989364966481E-3</v>
      </c>
      <c r="E1766" s="318">
        <f>_xlfn.STDEV.S(C1746:C1766)</f>
        <v>8.9705848389949258E-3</v>
      </c>
      <c r="F1766" s="318">
        <f>E1766*(21/(21-1.5))</f>
        <v>9.6606298266099198E-3</v>
      </c>
      <c r="G1766" s="318">
        <f>_xlfn.VAR.S(C1746:C1766)</f>
        <v>8.0471392353605628E-5</v>
      </c>
      <c r="H1766" s="318">
        <f>G1766*(21/(21-1))</f>
        <v>8.4494961971285908E-5</v>
      </c>
      <c r="I1766" s="320">
        <f>(SUM(C1703:C1723)*1+SUM(C1724:C1744)*2+SUM(C1745:C1765)*3)/6</f>
        <v>5.2609067147668574E-2</v>
      </c>
      <c r="J1766" s="318">
        <f>IF(C1766*O1766&lt;&gt;0,C1766,0)</f>
        <v>0</v>
      </c>
      <c r="K1766" s="318" t="str">
        <f>IF(C1766*O1766=0,"",C1766)</f>
        <v/>
      </c>
      <c r="O1766" s="318">
        <f>IF(ISBLANK(L1766),0,1)</f>
        <v>0</v>
      </c>
      <c r="P1766" s="318">
        <f>IF(ISBLANK(M1766),0,1)</f>
        <v>0</v>
      </c>
      <c r="Q1766" s="318">
        <f>O1766+P1766</f>
        <v>0</v>
      </c>
      <c r="R1766" s="318">
        <f>SUM(Q1641:Q1766)</f>
        <v>12</v>
      </c>
      <c r="S1766" s="318">
        <f>R1766/$X$2</f>
        <v>0.52173913043478259</v>
      </c>
      <c r="T1766" s="318">
        <f>IF(S1766&gt;=$X$3,1,0)</f>
        <v>1</v>
      </c>
      <c r="U1766" s="318">
        <f>O1766*T1766+P1766*T1766</f>
        <v>0</v>
      </c>
    </row>
    <row r="1767" spans="1:21" s="318" customFormat="1" x14ac:dyDescent="0.2">
      <c r="A1767" s="322">
        <v>39129</v>
      </c>
      <c r="B1767" s="321">
        <v>461.69000199999999</v>
      </c>
      <c r="C1767" s="320">
        <f>LN(B1767/B1766)</f>
        <v>-4.7753242995696816E-3</v>
      </c>
      <c r="D1767" s="320">
        <f>AVERAGE(C1747:C1767)</f>
        <v>1.9473856195210918E-3</v>
      </c>
      <c r="E1767" s="318">
        <f>_xlfn.STDEV.S(C1747:C1767)</f>
        <v>9.0537965171561298E-3</v>
      </c>
      <c r="F1767" s="318">
        <f>E1767*(21/(21-1.5))</f>
        <v>9.7502424030912159E-3</v>
      </c>
      <c r="G1767" s="318">
        <f>_xlfn.VAR.S(C1747:C1767)</f>
        <v>8.1971231374068456E-5</v>
      </c>
      <c r="H1767" s="318">
        <f>G1767*(21/(21-1))</f>
        <v>8.6069792942771887E-5</v>
      </c>
      <c r="I1767" s="320">
        <f>(SUM(C1704:C1724)*1+SUM(C1725:C1745)*2+SUM(C1746:C1766)*3)/6</f>
        <v>4.021148932470326E-2</v>
      </c>
      <c r="J1767" s="318">
        <f>IF(C1767*O1767&lt;&gt;0,C1767,0)</f>
        <v>0</v>
      </c>
      <c r="K1767" s="318" t="str">
        <f>IF(C1767*O1767=0,"",C1767)</f>
        <v/>
      </c>
      <c r="O1767" s="318">
        <f>IF(ISBLANK(L1767),0,1)</f>
        <v>0</v>
      </c>
      <c r="P1767" s="318">
        <f>IF(ISBLANK(M1767),0,1)</f>
        <v>0</v>
      </c>
      <c r="Q1767" s="318">
        <f>O1767+P1767</f>
        <v>0</v>
      </c>
      <c r="R1767" s="318">
        <f>SUM(Q1642:Q1767)</f>
        <v>12</v>
      </c>
      <c r="S1767" s="318">
        <f>R1767/$X$2</f>
        <v>0.52173913043478259</v>
      </c>
      <c r="T1767" s="318">
        <f>IF(S1767&gt;=$X$3,1,0)</f>
        <v>1</v>
      </c>
      <c r="U1767" s="318">
        <f>O1767*T1767+P1767*T1767</f>
        <v>0</v>
      </c>
    </row>
    <row r="1768" spans="1:21" s="318" customFormat="1" x14ac:dyDescent="0.2">
      <c r="A1768" s="322">
        <v>39132</v>
      </c>
      <c r="B1768" s="321">
        <v>464.89001500000001</v>
      </c>
      <c r="C1768" s="320">
        <f>LN(B1768/B1767)</f>
        <v>6.9071762044351521E-3</v>
      </c>
      <c r="D1768" s="320">
        <f>AVERAGE(C1748:C1768)</f>
        <v>1.6539735736413274E-3</v>
      </c>
      <c r="E1768" s="318">
        <f>_xlfn.STDEV.S(C1748:C1768)</f>
        <v>8.7707745961390204E-3</v>
      </c>
      <c r="F1768" s="318">
        <f>E1768*(21/(21-1.5))</f>
        <v>9.4454495650727905E-3</v>
      </c>
      <c r="G1768" s="318">
        <f>_xlfn.VAR.S(C1748:C1768)</f>
        <v>7.6926487016277582E-5</v>
      </c>
      <c r="H1768" s="318">
        <f>G1768*(21/(21-1))</f>
        <v>8.0772811367091466E-5</v>
      </c>
      <c r="I1768" s="320">
        <f>(SUM(C1705:C1725)*1+SUM(C1726:C1746)*2+SUM(C1747:C1767)*3)/6</f>
        <v>3.4232492593368198E-2</v>
      </c>
      <c r="J1768" s="318">
        <f>IF(C1768*O1768&lt;&gt;0,C1768,0)</f>
        <v>0</v>
      </c>
      <c r="K1768" s="318" t="str">
        <f>IF(C1768*O1768=0,"",C1768)</f>
        <v/>
      </c>
      <c r="O1768" s="318">
        <f>IF(ISBLANK(L1768),0,1)</f>
        <v>0</v>
      </c>
      <c r="P1768" s="318">
        <f>IF(ISBLANK(M1768),0,1)</f>
        <v>0</v>
      </c>
      <c r="Q1768" s="318">
        <f>O1768+P1768</f>
        <v>0</v>
      </c>
      <c r="R1768" s="318">
        <f>SUM(Q1643:Q1768)</f>
        <v>12</v>
      </c>
      <c r="S1768" s="318">
        <f>R1768/$X$2</f>
        <v>0.52173913043478259</v>
      </c>
      <c r="T1768" s="318">
        <f>IF(S1768&gt;=$X$3,1,0)</f>
        <v>1</v>
      </c>
      <c r="U1768" s="318">
        <f>O1768*T1768+P1768*T1768</f>
        <v>0</v>
      </c>
    </row>
    <row r="1769" spans="1:21" s="318" customFormat="1" x14ac:dyDescent="0.2">
      <c r="A1769" s="322">
        <v>39133</v>
      </c>
      <c r="B1769" s="321">
        <v>459.60998499999999</v>
      </c>
      <c r="C1769" s="320">
        <f>LN(B1769/B1768)</f>
        <v>-1.1422579576731236E-2</v>
      </c>
      <c r="D1769" s="320">
        <f>AVERAGE(C1749:C1769)</f>
        <v>6.0054814091177521E-4</v>
      </c>
      <c r="E1769" s="318">
        <f>_xlfn.STDEV.S(C1749:C1769)</f>
        <v>8.956570935176076E-3</v>
      </c>
      <c r="F1769" s="318">
        <f>E1769*(21/(21-1.5))</f>
        <v>9.6455379301896207E-3</v>
      </c>
      <c r="G1769" s="318">
        <f>_xlfn.VAR.S(C1749:C1769)</f>
        <v>8.0220162916840853E-5</v>
      </c>
      <c r="H1769" s="318">
        <f>G1769*(21/(21-1))</f>
        <v>8.4231171062682899E-5</v>
      </c>
      <c r="I1769" s="320">
        <f>(SUM(C1706:C1726)*1+SUM(C1727:C1747)*2+SUM(C1748:C1768)*3)/6</f>
        <v>3.6679929527252388E-2</v>
      </c>
      <c r="J1769" s="318">
        <f>IF(C1769*O1769&lt;&gt;0,C1769,0)</f>
        <v>0</v>
      </c>
      <c r="K1769" s="318" t="str">
        <f>IF(C1769*O1769=0,"",C1769)</f>
        <v/>
      </c>
      <c r="O1769" s="318">
        <f>IF(ISBLANK(L1769),0,1)</f>
        <v>0</v>
      </c>
      <c r="P1769" s="318">
        <f>IF(ISBLANK(M1769),0,1)</f>
        <v>0</v>
      </c>
      <c r="Q1769" s="318">
        <f>O1769+P1769</f>
        <v>0</v>
      </c>
      <c r="R1769" s="318">
        <f>SUM(Q1644:Q1769)</f>
        <v>12</v>
      </c>
      <c r="S1769" s="318">
        <f>R1769/$X$2</f>
        <v>0.52173913043478259</v>
      </c>
      <c r="T1769" s="318">
        <f>IF(S1769&gt;=$X$3,1,0)</f>
        <v>1</v>
      </c>
      <c r="U1769" s="318">
        <f>O1769*T1769+P1769*T1769</f>
        <v>0</v>
      </c>
    </row>
    <row r="1770" spans="1:21" s="318" customFormat="1" x14ac:dyDescent="0.2">
      <c r="A1770" s="322">
        <v>39134</v>
      </c>
      <c r="B1770" s="321">
        <v>459.040009</v>
      </c>
      <c r="C1770" s="320">
        <f>LN(B1770/B1769)</f>
        <v>-1.240899312821189E-3</v>
      </c>
      <c r="D1770" s="320">
        <f>AVERAGE(C1750:C1770)</f>
        <v>5.8134544842262795E-4</v>
      </c>
      <c r="E1770" s="318">
        <f>_xlfn.STDEV.S(C1750:C1770)</f>
        <v>8.9602400926328193E-3</v>
      </c>
      <c r="F1770" s="318">
        <f>E1770*(21/(21-1.5))</f>
        <v>9.6494893305276511E-3</v>
      </c>
      <c r="G1770" s="318">
        <f>_xlfn.VAR.S(C1750:C1770)</f>
        <v>8.0285902517624608E-5</v>
      </c>
      <c r="H1770" s="318">
        <f>G1770*(21/(21-1))</f>
        <v>8.4300197643505839E-5</v>
      </c>
      <c r="I1770" s="320">
        <f>(SUM(C1707:C1727)*1+SUM(C1728:C1748)*2+SUM(C1749:C1769)*3)/6</f>
        <v>3.0027395419175994E-2</v>
      </c>
      <c r="J1770" s="318">
        <f>IF(C1770*O1770&lt;&gt;0,C1770,0)</f>
        <v>0</v>
      </c>
      <c r="K1770" s="318" t="str">
        <f>IF(C1770*O1770=0,"",C1770)</f>
        <v/>
      </c>
      <c r="O1770" s="318">
        <f>IF(ISBLANK(L1770),0,1)</f>
        <v>0</v>
      </c>
      <c r="P1770" s="318">
        <f>IF(ISBLANK(M1770),0,1)</f>
        <v>0</v>
      </c>
      <c r="Q1770" s="318">
        <f>O1770+P1770</f>
        <v>0</v>
      </c>
      <c r="R1770" s="318">
        <f>SUM(Q1645:Q1770)</f>
        <v>12</v>
      </c>
      <c r="S1770" s="318">
        <f>R1770/$X$2</f>
        <v>0.52173913043478259</v>
      </c>
      <c r="T1770" s="318">
        <f>IF(S1770&gt;=$X$3,1,0)</f>
        <v>1</v>
      </c>
      <c r="U1770" s="318">
        <f>O1770*T1770+P1770*T1770</f>
        <v>0</v>
      </c>
    </row>
    <row r="1771" spans="1:21" s="318" customFormat="1" x14ac:dyDescent="0.2">
      <c r="A1771" s="322">
        <v>39135</v>
      </c>
      <c r="B1771" s="321">
        <v>459.39001500000001</v>
      </c>
      <c r="C1771" s="320">
        <f>LN(B1771/B1770)</f>
        <v>7.6218330803151039E-4</v>
      </c>
      <c r="D1771" s="320">
        <f>AVERAGE(C1751:C1771)</f>
        <v>-3.7300397009989769E-5</v>
      </c>
      <c r="E1771" s="318">
        <f>_xlfn.STDEV.S(C1751:C1771)</f>
        <v>8.4386060413815574E-3</v>
      </c>
      <c r="F1771" s="318">
        <f>E1771*(21/(21-1.5))</f>
        <v>9.0877295830262914E-3</v>
      </c>
      <c r="G1771" s="318">
        <f>_xlfn.VAR.S(C1751:C1771)</f>
        <v>7.1210071921641309E-5</v>
      </c>
      <c r="H1771" s="318">
        <f>G1771*(21/(21-1))</f>
        <v>7.477057551772338E-5</v>
      </c>
      <c r="I1771" s="320">
        <f>(SUM(C1708:C1728)*1+SUM(C1729:C1749)*2+SUM(C1750:C1770)*3)/6</f>
        <v>2.5315434366619639E-2</v>
      </c>
      <c r="J1771" s="318">
        <f>IF(C1771*O1771&lt;&gt;0,C1771,0)</f>
        <v>0</v>
      </c>
      <c r="K1771" s="318" t="str">
        <f>IF(C1771*O1771=0,"",C1771)</f>
        <v/>
      </c>
      <c r="O1771" s="318">
        <f>IF(ISBLANK(L1771),0,1)</f>
        <v>0</v>
      </c>
      <c r="P1771" s="318">
        <f>IF(ISBLANK(M1771),0,1)</f>
        <v>0</v>
      </c>
      <c r="Q1771" s="318">
        <f>O1771+P1771</f>
        <v>0</v>
      </c>
      <c r="R1771" s="318">
        <f>SUM(Q1646:Q1771)</f>
        <v>12</v>
      </c>
      <c r="S1771" s="318">
        <f>R1771/$X$2</f>
        <v>0.52173913043478259</v>
      </c>
      <c r="T1771" s="318">
        <f>IF(S1771&gt;=$X$3,1,0)</f>
        <v>1</v>
      </c>
      <c r="U1771" s="318">
        <f>O1771*T1771+P1771*T1771</f>
        <v>0</v>
      </c>
    </row>
    <row r="1772" spans="1:21" s="318" customFormat="1" x14ac:dyDescent="0.2">
      <c r="A1772" s="322">
        <v>39136</v>
      </c>
      <c r="B1772" s="321">
        <v>461.13000499999998</v>
      </c>
      <c r="C1772" s="320">
        <f>LN(B1772/B1771)</f>
        <v>3.7804546006592675E-3</v>
      </c>
      <c r="D1772" s="320">
        <f>AVERAGE(C1752:C1772)</f>
        <v>5.546577561028437E-4</v>
      </c>
      <c r="E1772" s="318">
        <f>_xlfn.STDEV.S(C1752:C1772)</f>
        <v>8.2378028335808786E-3</v>
      </c>
      <c r="F1772" s="318">
        <f>E1772*(21/(21-1.5))</f>
        <v>8.8714799746255606E-3</v>
      </c>
      <c r="G1772" s="318">
        <f>_xlfn.VAR.S(C1752:C1772)</f>
        <v>6.7861395524953155E-5</v>
      </c>
      <c r="H1772" s="318">
        <f>G1772*(21/(21-1))</f>
        <v>7.1254465301200814E-5</v>
      </c>
      <c r="I1772" s="320">
        <f>(SUM(C1709:C1729)*1+SUM(C1730:C1750)*2+SUM(C1751:C1771)*3)/6</f>
        <v>2.5288502270473277E-2</v>
      </c>
      <c r="J1772" s="318">
        <f>IF(C1772*O1772&lt;&gt;0,C1772,0)</f>
        <v>0</v>
      </c>
      <c r="K1772" s="318" t="str">
        <f>IF(C1772*O1772=0,"",C1772)</f>
        <v/>
      </c>
      <c r="O1772" s="318">
        <f>IF(ISBLANK(L1772),0,1)</f>
        <v>0</v>
      </c>
      <c r="P1772" s="318">
        <f>IF(ISBLANK(M1772),0,1)</f>
        <v>0</v>
      </c>
      <c r="Q1772" s="318">
        <f>O1772+P1772</f>
        <v>0</v>
      </c>
      <c r="R1772" s="318">
        <f>SUM(Q1647:Q1772)</f>
        <v>12</v>
      </c>
      <c r="S1772" s="318">
        <f>R1772/$X$2</f>
        <v>0.52173913043478259</v>
      </c>
      <c r="T1772" s="318">
        <f>IF(S1772&gt;=$X$3,1,0)</f>
        <v>1</v>
      </c>
      <c r="U1772" s="318">
        <f>O1772*T1772+P1772*T1772</f>
        <v>0</v>
      </c>
    </row>
    <row r="1773" spans="1:21" s="318" customFormat="1" x14ac:dyDescent="0.2">
      <c r="A1773" s="322">
        <v>39139</v>
      </c>
      <c r="B1773" s="321">
        <v>465.80999800000001</v>
      </c>
      <c r="C1773" s="320">
        <f>LN(B1773/B1772)</f>
        <v>1.0097811619712337E-2</v>
      </c>
      <c r="D1773" s="320">
        <f>AVERAGE(C1753:C1773)</f>
        <v>7.7918736417989358E-4</v>
      </c>
      <c r="E1773" s="318">
        <f>_xlfn.STDEV.S(C1753:C1773)</f>
        <v>8.4378051583928176E-3</v>
      </c>
      <c r="F1773" s="318">
        <f>E1773*(21/(21-1.5))</f>
        <v>9.0868670936538037E-3</v>
      </c>
      <c r="G1773" s="318">
        <f>_xlfn.VAR.S(C1753:C1773)</f>
        <v>7.1196555891000441E-5</v>
      </c>
      <c r="H1773" s="318">
        <f>G1773*(21/(21-1))</f>
        <v>7.4756383685550468E-5</v>
      </c>
      <c r="I1773" s="320">
        <f>(SUM(C1710:C1730)*1+SUM(C1731:C1751)*2+SUM(C1752:C1772)*3)/6</f>
        <v>2.9391828305188022E-2</v>
      </c>
      <c r="J1773" s="318">
        <f>IF(C1773*O1773&lt;&gt;0,C1773,0)</f>
        <v>0</v>
      </c>
      <c r="K1773" s="318" t="str">
        <f>IF(C1773*O1773=0,"",C1773)</f>
        <v/>
      </c>
      <c r="O1773" s="318">
        <f>IF(ISBLANK(L1773),0,1)</f>
        <v>0</v>
      </c>
      <c r="P1773" s="318">
        <f>IF(ISBLANK(M1773),0,1)</f>
        <v>0</v>
      </c>
      <c r="Q1773" s="318">
        <f>O1773+P1773</f>
        <v>0</v>
      </c>
      <c r="R1773" s="318">
        <f>SUM(Q1648:Q1773)</f>
        <v>12</v>
      </c>
      <c r="S1773" s="318">
        <f>R1773/$X$2</f>
        <v>0.52173913043478259</v>
      </c>
      <c r="T1773" s="318">
        <f>IF(S1773&gt;=$X$3,1,0)</f>
        <v>1</v>
      </c>
      <c r="U1773" s="318">
        <f>O1773*T1773+P1773*T1773</f>
        <v>0</v>
      </c>
    </row>
    <row r="1774" spans="1:21" s="318" customFormat="1" x14ac:dyDescent="0.2">
      <c r="A1774" s="322">
        <v>39140</v>
      </c>
      <c r="B1774" s="321">
        <v>448.64999399999999</v>
      </c>
      <c r="C1774" s="320">
        <f>LN(B1774/B1773)</f>
        <v>-3.7534760996979104E-2</v>
      </c>
      <c r="D1774" s="320">
        <f>AVERAGE(C1754:C1774)</f>
        <v>-1.3251049280770856E-3</v>
      </c>
      <c r="E1774" s="318">
        <f>_xlfn.STDEV.S(C1754:C1774)</f>
        <v>1.1756638940358152E-2</v>
      </c>
      <c r="F1774" s="318">
        <f>E1774*(21/(21-1.5))</f>
        <v>1.2660995781924164E-2</v>
      </c>
      <c r="G1774" s="318">
        <f>_xlfn.VAR.S(C1754:C1774)</f>
        <v>1.3821855917394566E-4</v>
      </c>
      <c r="H1774" s="318">
        <f>G1774*(21/(21-1))</f>
        <v>1.4512948713264295E-4</v>
      </c>
      <c r="I1774" s="320">
        <f>(SUM(C1711:C1731)*1+SUM(C1732:C1752)*2+SUM(C1753:C1773)*3)/6</f>
        <v>3.2707102992234893E-2</v>
      </c>
      <c r="J1774" s="318">
        <f>IF(C1774*O1774&lt;&gt;0,C1774,0)</f>
        <v>0</v>
      </c>
      <c r="K1774" s="318" t="str">
        <f>IF(C1774*O1774=0,"",C1774)</f>
        <v/>
      </c>
      <c r="O1774" s="318">
        <f>IF(ISBLANK(L1774),0,1)</f>
        <v>0</v>
      </c>
      <c r="P1774" s="318">
        <f>IF(ISBLANK(M1774),0,1)</f>
        <v>0</v>
      </c>
      <c r="Q1774" s="318">
        <f>O1774+P1774</f>
        <v>0</v>
      </c>
      <c r="R1774" s="318">
        <f>SUM(Q1649:Q1774)</f>
        <v>12</v>
      </c>
      <c r="S1774" s="318">
        <f>R1774/$X$2</f>
        <v>0.52173913043478259</v>
      </c>
      <c r="T1774" s="318">
        <f>IF(S1774&gt;=$X$3,1,0)</f>
        <v>1</v>
      </c>
      <c r="U1774" s="318">
        <f>O1774*T1774+P1774*T1774</f>
        <v>0</v>
      </c>
    </row>
    <row r="1775" spans="1:21" s="318" customFormat="1" x14ac:dyDescent="0.2">
      <c r="A1775" s="322">
        <v>39141</v>
      </c>
      <c r="B1775" s="321">
        <v>440.58999599999999</v>
      </c>
      <c r="C1775" s="320">
        <f>LN(B1775/B1774)</f>
        <v>-1.8128331661866649E-2</v>
      </c>
      <c r="D1775" s="320">
        <f>AVERAGE(C1755:C1775)</f>
        <v>-1.9876783790907632E-3</v>
      </c>
      <c r="E1775" s="318">
        <f>_xlfn.STDEV.S(C1755:C1775)</f>
        <v>1.2306813461058087E-2</v>
      </c>
      <c r="F1775" s="318">
        <f>E1775*(21/(21-1.5))</f>
        <v>1.3253491419601016E-2</v>
      </c>
      <c r="G1775" s="318">
        <f>_xlfn.VAR.S(C1755:C1775)</f>
        <v>1.5145765756528054E-4</v>
      </c>
      <c r="H1775" s="318">
        <f>G1775*(21/(21-1))</f>
        <v>1.5903054044354457E-4</v>
      </c>
      <c r="I1775" s="320">
        <f>(SUM(C1712:C1732)*1+SUM(C1733:C1753)*2+SUM(C1754:C1774)*3)/6</f>
        <v>1.3472397737077755E-2</v>
      </c>
      <c r="J1775" s="318">
        <f>IF(C1775*O1775&lt;&gt;0,C1775,0)</f>
        <v>0</v>
      </c>
      <c r="K1775" s="318" t="str">
        <f>IF(C1775*O1775=0,"",C1775)</f>
        <v/>
      </c>
      <c r="O1775" s="318">
        <f>IF(ISBLANK(L1775),0,1)</f>
        <v>0</v>
      </c>
      <c r="P1775" s="318">
        <f>IF(ISBLANK(M1775),0,1)</f>
        <v>0</v>
      </c>
      <c r="Q1775" s="318">
        <f>O1775+P1775</f>
        <v>0</v>
      </c>
      <c r="R1775" s="318">
        <f>SUM(Q1650:Q1775)</f>
        <v>12</v>
      </c>
      <c r="S1775" s="318">
        <f>R1775/$X$2</f>
        <v>0.52173913043478259</v>
      </c>
      <c r="T1775" s="318">
        <f>IF(S1775&gt;=$X$3,1,0)</f>
        <v>1</v>
      </c>
      <c r="U1775" s="318">
        <f>O1775*T1775+P1775*T1775</f>
        <v>0</v>
      </c>
    </row>
    <row r="1776" spans="1:21" s="318" customFormat="1" x14ac:dyDescent="0.2">
      <c r="A1776" s="322">
        <v>39142</v>
      </c>
      <c r="B1776" s="321">
        <v>435.32000699999998</v>
      </c>
      <c r="C1776" s="320">
        <f>LN(B1776/B1775)</f>
        <v>-1.2033319800760512E-2</v>
      </c>
      <c r="D1776" s="320">
        <f>AVERAGE(C1756:C1776)</f>
        <v>-2.7024981884907714E-3</v>
      </c>
      <c r="E1776" s="318">
        <f>_xlfn.STDEV.S(C1756:C1776)</f>
        <v>1.243921383659979E-2</v>
      </c>
      <c r="F1776" s="318">
        <f>E1776*(21/(21-1.5))</f>
        <v>1.3396076439415159E-2</v>
      </c>
      <c r="G1776" s="318">
        <f>_xlfn.VAR.S(C1756:C1776)</f>
        <v>1.547340408726557E-4</v>
      </c>
      <c r="H1776" s="318">
        <f>G1776*(21/(21-1))</f>
        <v>1.624707429162885E-4</v>
      </c>
      <c r="I1776" s="320">
        <f>(SUM(C1713:C1733)*1+SUM(C1734:C1754)*2+SUM(C1755:C1775)*3)/6</f>
        <v>7.6007556141767145E-3</v>
      </c>
      <c r="J1776" s="318">
        <f>IF(C1776*O1776&lt;&gt;0,C1776,0)</f>
        <v>0</v>
      </c>
      <c r="K1776" s="318" t="str">
        <f>IF(C1776*O1776=0,"",C1776)</f>
        <v/>
      </c>
      <c r="O1776" s="318">
        <f>IF(ISBLANK(L1776),0,1)</f>
        <v>0</v>
      </c>
      <c r="P1776" s="318">
        <f>IF(ISBLANK(M1776),0,1)</f>
        <v>0</v>
      </c>
      <c r="Q1776" s="318">
        <f>O1776+P1776</f>
        <v>0</v>
      </c>
      <c r="R1776" s="318">
        <f>SUM(Q1651:Q1776)</f>
        <v>12</v>
      </c>
      <c r="S1776" s="318">
        <f>R1776/$X$2</f>
        <v>0.52173913043478259</v>
      </c>
      <c r="T1776" s="318">
        <f>IF(S1776&gt;=$X$3,1,0)</f>
        <v>1</v>
      </c>
      <c r="U1776" s="318">
        <f>O1776*T1776+P1776*T1776</f>
        <v>0</v>
      </c>
    </row>
    <row r="1777" spans="1:21" s="318" customFormat="1" x14ac:dyDescent="0.2">
      <c r="A1777" s="322">
        <v>39143</v>
      </c>
      <c r="B1777" s="321">
        <v>439.01001000000002</v>
      </c>
      <c r="C1777" s="320">
        <f>LN(B1777/B1776)</f>
        <v>8.4408057295516353E-3</v>
      </c>
      <c r="D1777" s="320">
        <f>AVERAGE(C1757:C1777)</f>
        <v>-2.7039880627642504E-3</v>
      </c>
      <c r="E1777" s="318">
        <f>_xlfn.STDEV.S(C1757:C1777)</f>
        <v>1.2437810303311394E-2</v>
      </c>
      <c r="F1777" s="318">
        <f>E1777*(21/(21-1.5))</f>
        <v>1.3394564942027655E-2</v>
      </c>
      <c r="G1777" s="318">
        <f>_xlfn.VAR.S(C1757:C1777)</f>
        <v>1.5469912514115905E-4</v>
      </c>
      <c r="H1777" s="318">
        <f>G1777*(21/(21-1))</f>
        <v>1.6243408139821701E-4</v>
      </c>
      <c r="I1777" s="320">
        <f>(SUM(C1714:C1734)*1+SUM(C1735:C1755)*2+SUM(C1756:C1776)*3)/6</f>
        <v>-4.6272337850268713E-3</v>
      </c>
      <c r="J1777" s="318">
        <f>IF(C1777*O1777&lt;&gt;0,C1777,0)</f>
        <v>0</v>
      </c>
      <c r="K1777" s="318" t="str">
        <f>IF(C1777*O1777=0,"",C1777)</f>
        <v/>
      </c>
      <c r="O1777" s="318">
        <f>IF(ISBLANK(L1777),0,1)</f>
        <v>0</v>
      </c>
      <c r="P1777" s="318">
        <f>IF(ISBLANK(M1777),0,1)</f>
        <v>0</v>
      </c>
      <c r="Q1777" s="318">
        <f>O1777+P1777</f>
        <v>0</v>
      </c>
      <c r="R1777" s="318">
        <f>SUM(Q1652:Q1777)</f>
        <v>12</v>
      </c>
      <c r="S1777" s="318">
        <f>R1777/$X$2</f>
        <v>0.52173913043478259</v>
      </c>
      <c r="T1777" s="318">
        <f>IF(S1777&gt;=$X$3,1,0)</f>
        <v>1</v>
      </c>
      <c r="U1777" s="318">
        <f>O1777*T1777+P1777*T1777</f>
        <v>0</v>
      </c>
    </row>
    <row r="1778" spans="1:21" s="318" customFormat="1" x14ac:dyDescent="0.2">
      <c r="A1778" s="322">
        <v>39146</v>
      </c>
      <c r="B1778" s="321">
        <v>431.08999599999999</v>
      </c>
      <c r="C1778" s="320">
        <f>LN(B1778/B1777)</f>
        <v>-1.8205338906431646E-2</v>
      </c>
      <c r="D1778" s="320">
        <f>AVERAGE(C1758:C1778)</f>
        <v>-3.8600505239854634E-3</v>
      </c>
      <c r="E1778" s="318">
        <f>_xlfn.STDEV.S(C1758:C1778)</f>
        <v>1.270667305671035E-2</v>
      </c>
      <c r="F1778" s="318">
        <f>E1778*(21/(21-1.5))</f>
        <v>1.3684109445688068E-2</v>
      </c>
      <c r="G1778" s="318">
        <f>_xlfn.VAR.S(C1758:C1778)</f>
        <v>1.6145954017012873E-4</v>
      </c>
      <c r="H1778" s="318">
        <f>G1778*(21/(21-1))</f>
        <v>1.6953251717863517E-4</v>
      </c>
      <c r="I1778" s="320">
        <f>(SUM(C1715:C1735)*1+SUM(C1736:C1756)*2+SUM(C1757:C1777)*3)/6</f>
        <v>-1.1393460067092576E-4</v>
      </c>
      <c r="J1778" s="318">
        <f>IF(C1778*O1778&lt;&gt;0,C1778,0)</f>
        <v>0</v>
      </c>
      <c r="K1778" s="318" t="str">
        <f>IF(C1778*O1778=0,"",C1778)</f>
        <v/>
      </c>
      <c r="O1778" s="318">
        <f>IF(ISBLANK(L1778),0,1)</f>
        <v>0</v>
      </c>
      <c r="P1778" s="318">
        <f>IF(ISBLANK(M1778),0,1)</f>
        <v>0</v>
      </c>
      <c r="Q1778" s="318">
        <f>O1778+P1778</f>
        <v>0</v>
      </c>
      <c r="R1778" s="318">
        <f>SUM(Q1653:Q1778)</f>
        <v>12</v>
      </c>
      <c r="S1778" s="318">
        <f>R1778/$X$2</f>
        <v>0.52173913043478259</v>
      </c>
      <c r="T1778" s="318">
        <f>IF(S1778&gt;=$X$3,1,0)</f>
        <v>1</v>
      </c>
      <c r="U1778" s="318">
        <f>O1778*T1778+P1778*T1778</f>
        <v>0</v>
      </c>
    </row>
    <row r="1779" spans="1:21" s="318" customFormat="1" x14ac:dyDescent="0.2">
      <c r="A1779" s="322">
        <v>39147</v>
      </c>
      <c r="B1779" s="321">
        <v>435.85000600000001</v>
      </c>
      <c r="C1779" s="320">
        <f>LN(B1779/B1778)</f>
        <v>1.0981285492683214E-2</v>
      </c>
      <c r="D1779" s="320">
        <f>AVERAGE(C1759:C1779)</f>
        <v>-3.3473177995768087E-3</v>
      </c>
      <c r="E1779" s="318">
        <f>_xlfn.STDEV.S(C1759:C1779)</f>
        <v>1.3090718482046069E-2</v>
      </c>
      <c r="F1779" s="318">
        <f>E1779*(21/(21-1.5))</f>
        <v>1.4097696826818842E-2</v>
      </c>
      <c r="G1779" s="318">
        <f>_xlfn.VAR.S(C1759:C1779)</f>
        <v>1.7136691037618253E-4</v>
      </c>
      <c r="H1779" s="318">
        <f>G1779*(21/(21-1))</f>
        <v>1.7993525589499166E-4</v>
      </c>
      <c r="I1779" s="320">
        <f>(SUM(C1716:C1736)*1+SUM(C1737:C1757)*2+SUM(C1758:C1778)*3)/6</f>
        <v>-5.6198670896100934E-3</v>
      </c>
      <c r="J1779" s="318">
        <f>IF(C1779*O1779&lt;&gt;0,C1779,0)</f>
        <v>0</v>
      </c>
      <c r="K1779" s="318" t="str">
        <f>IF(C1779*O1779=0,"",C1779)</f>
        <v/>
      </c>
      <c r="O1779" s="318">
        <f>IF(ISBLANK(L1779),0,1)</f>
        <v>0</v>
      </c>
      <c r="P1779" s="318">
        <f>IF(ISBLANK(M1779),0,1)</f>
        <v>0</v>
      </c>
      <c r="Q1779" s="318">
        <f>O1779+P1779</f>
        <v>0</v>
      </c>
      <c r="R1779" s="318">
        <f>SUM(Q1654:Q1779)</f>
        <v>12</v>
      </c>
      <c r="S1779" s="318">
        <f>R1779/$X$2</f>
        <v>0.52173913043478259</v>
      </c>
      <c r="T1779" s="318">
        <f>IF(S1779&gt;=$X$3,1,0)</f>
        <v>1</v>
      </c>
      <c r="U1779" s="318">
        <f>O1779*T1779+P1779*T1779</f>
        <v>0</v>
      </c>
    </row>
    <row r="1780" spans="1:21" s="318" customFormat="1" x14ac:dyDescent="0.2">
      <c r="A1780" s="322">
        <v>39148</v>
      </c>
      <c r="B1780" s="321">
        <v>437.11999500000002</v>
      </c>
      <c r="C1780" s="320">
        <f>LN(B1780/B1779)</f>
        <v>2.9095842800751109E-3</v>
      </c>
      <c r="D1780" s="320">
        <f>AVERAGE(C1760:C1780)</f>
        <v>-3.3511275919553322E-3</v>
      </c>
      <c r="E1780" s="318">
        <f>_xlfn.STDEV.S(C1760:C1780)</f>
        <v>1.3088793540480322E-2</v>
      </c>
      <c r="F1780" s="318">
        <f>E1780*(21/(21-1.5))</f>
        <v>1.4095623812824962E-2</v>
      </c>
      <c r="G1780" s="318">
        <f>_xlfn.VAR.S(C1760:C1780)</f>
        <v>1.7131651634531939E-4</v>
      </c>
      <c r="H1780" s="318">
        <f>G1780*(21/(21-1))</f>
        <v>1.7988234216258537E-4</v>
      </c>
      <c r="I1780" s="320">
        <f>(SUM(C1717:C1737)*1+SUM(C1738:C1758)*2+SUM(C1759:C1779)*3)/6</f>
        <v>-3.9515207474282349E-4</v>
      </c>
      <c r="J1780" s="318">
        <f>IF(C1780*O1780&lt;&gt;0,C1780,0)</f>
        <v>0</v>
      </c>
      <c r="K1780" s="318" t="str">
        <f>IF(C1780*O1780=0,"",C1780)</f>
        <v/>
      </c>
      <c r="O1780" s="318">
        <f>IF(ISBLANK(L1780),0,1)</f>
        <v>0</v>
      </c>
      <c r="P1780" s="318">
        <f>IF(ISBLANK(M1780),0,1)</f>
        <v>0</v>
      </c>
      <c r="Q1780" s="318">
        <f>O1780+P1780</f>
        <v>0</v>
      </c>
      <c r="R1780" s="318">
        <f>SUM(Q1655:Q1780)</f>
        <v>12</v>
      </c>
      <c r="S1780" s="318">
        <f>R1780/$X$2</f>
        <v>0.52173913043478259</v>
      </c>
      <c r="T1780" s="318">
        <f>IF(S1780&gt;=$X$3,1,0)</f>
        <v>1</v>
      </c>
      <c r="U1780" s="318">
        <f>O1780*T1780+P1780*T1780</f>
        <v>0</v>
      </c>
    </row>
    <row r="1781" spans="1:21" s="318" customFormat="1" x14ac:dyDescent="0.2">
      <c r="A1781" s="322">
        <v>39149</v>
      </c>
      <c r="B1781" s="321">
        <v>447.29998799999998</v>
      </c>
      <c r="C1781" s="320">
        <f>LN(B1781/B1780)</f>
        <v>2.3021738107305637E-2</v>
      </c>
      <c r="D1781" s="320">
        <f>AVERAGE(C1761:C1781)</f>
        <v>-2.2690686945427883E-3</v>
      </c>
      <c r="E1781" s="318">
        <f>_xlfn.STDEV.S(C1761:C1781)</f>
        <v>1.4289770293328317E-2</v>
      </c>
      <c r="F1781" s="318">
        <f>E1781*(21/(21-1.5))</f>
        <v>1.538898339281511E-2</v>
      </c>
      <c r="G1781" s="318">
        <f>_xlfn.VAR.S(C1761:C1781)</f>
        <v>2.0419753503608844E-4</v>
      </c>
      <c r="H1781" s="318">
        <f>G1781*(21/(21-1))</f>
        <v>2.1440741178789288E-4</v>
      </c>
      <c r="I1781" s="320">
        <f>(SUM(C1718:C1738)*1+SUM(C1739:C1759)*2+SUM(C1760:C1780)*3)/6</f>
        <v>-2.9190808832257518E-3</v>
      </c>
      <c r="J1781" s="318">
        <f>IF(C1781*O1781&lt;&gt;0,C1781,0)</f>
        <v>0</v>
      </c>
      <c r="K1781" s="318" t="str">
        <f>IF(C1781*O1781=0,"",C1781)</f>
        <v/>
      </c>
      <c r="O1781" s="318">
        <f>IF(ISBLANK(L1781),0,1)</f>
        <v>0</v>
      </c>
      <c r="P1781" s="318">
        <f>IF(ISBLANK(M1781),0,1)</f>
        <v>0</v>
      </c>
      <c r="Q1781" s="318">
        <f>O1781+P1781</f>
        <v>0</v>
      </c>
      <c r="R1781" s="318">
        <f>SUM(Q1656:Q1781)</f>
        <v>12</v>
      </c>
      <c r="S1781" s="318">
        <f>R1781/$X$2</f>
        <v>0.52173913043478259</v>
      </c>
      <c r="T1781" s="318">
        <f>IF(S1781&gt;=$X$3,1,0)</f>
        <v>1</v>
      </c>
      <c r="U1781" s="318">
        <f>O1781*T1781+P1781*T1781</f>
        <v>0</v>
      </c>
    </row>
    <row r="1782" spans="1:21" s="318" customFormat="1" x14ac:dyDescent="0.2">
      <c r="A1782" s="322">
        <v>39150</v>
      </c>
      <c r="B1782" s="321">
        <v>444.80999800000001</v>
      </c>
      <c r="C1782" s="320">
        <f>LN(B1782/B1781)</f>
        <v>-5.582263409426985E-3</v>
      </c>
      <c r="D1782" s="320">
        <f>AVERAGE(C1762:C1782)</f>
        <v>-2.0625875262928741E-3</v>
      </c>
      <c r="E1782" s="318">
        <f>_xlfn.STDEV.S(C1762:C1782)</f>
        <v>1.4204789433538513E-2</v>
      </c>
      <c r="F1782" s="318">
        <f>E1782*(21/(21-1.5))</f>
        <v>1.5297465543810706E-2</v>
      </c>
      <c r="G1782" s="318">
        <f>_xlfn.VAR.S(C1762:C1782)</f>
        <v>2.0177604285116741E-4</v>
      </c>
      <c r="H1782" s="318">
        <f>G1782*(21/(21-1))</f>
        <v>2.1186484499372579E-4</v>
      </c>
      <c r="I1782" s="320">
        <f>(SUM(C1719:C1739)*1+SUM(C1740:C1760)*2+SUM(C1761:C1781)*3)/6</f>
        <v>1.1701860333036074E-2</v>
      </c>
      <c r="J1782" s="318">
        <f>IF(C1782*O1782&lt;&gt;0,C1782,0)</f>
        <v>0</v>
      </c>
      <c r="K1782" s="318" t="str">
        <f>IF(C1782*O1782=0,"",C1782)</f>
        <v/>
      </c>
      <c r="O1782" s="318">
        <f>IF(ISBLANK(L1782),0,1)</f>
        <v>0</v>
      </c>
      <c r="P1782" s="318">
        <f>IF(ISBLANK(M1782),0,1)</f>
        <v>0</v>
      </c>
      <c r="Q1782" s="318">
        <f>O1782+P1782</f>
        <v>0</v>
      </c>
      <c r="R1782" s="318">
        <f>SUM(Q1657:Q1782)</f>
        <v>12</v>
      </c>
      <c r="S1782" s="318">
        <f>R1782/$X$2</f>
        <v>0.52173913043478259</v>
      </c>
      <c r="T1782" s="318">
        <f>IF(S1782&gt;=$X$3,1,0)</f>
        <v>1</v>
      </c>
      <c r="U1782" s="318">
        <f>O1782*T1782+P1782*T1782</f>
        <v>0</v>
      </c>
    </row>
    <row r="1783" spans="1:21" s="318" customFormat="1" x14ac:dyDescent="0.2">
      <c r="A1783" s="322">
        <v>39153</v>
      </c>
      <c r="B1783" s="321">
        <v>443.959991</v>
      </c>
      <c r="C1783" s="320">
        <f>LN(B1783/B1782)</f>
        <v>-1.9127721900606995E-3</v>
      </c>
      <c r="D1783" s="320">
        <f>AVERAGE(C1763:C1783)</f>
        <v>-2.746613379323849E-3</v>
      </c>
      <c r="E1783" s="318">
        <f>_xlfn.STDEV.S(C1763:C1783)</f>
        <v>1.3811319610255337E-2</v>
      </c>
      <c r="F1783" s="318">
        <f>E1783*(21/(21-1.5))</f>
        <v>1.4873728811044208E-2</v>
      </c>
      <c r="G1783" s="318">
        <f>_xlfn.VAR.S(C1763:C1783)</f>
        <v>1.907525493766236E-4</v>
      </c>
      <c r="H1783" s="318">
        <f>G1783*(21/(21-1))</f>
        <v>2.0029017684545478E-4</v>
      </c>
      <c r="I1783" s="320">
        <f>(SUM(C1720:C1740)*1+SUM(C1741:C1761)*2+SUM(C1762:C1782)*3)/6</f>
        <v>1.2804722092567611E-2</v>
      </c>
      <c r="J1783" s="318">
        <f>IF(C1783*O1783&lt;&gt;0,C1783,0)</f>
        <v>0</v>
      </c>
      <c r="K1783" s="318" t="str">
        <f>IF(C1783*O1783=0,"",C1783)</f>
        <v/>
      </c>
      <c r="O1783" s="318">
        <f>IF(ISBLANK(L1783),0,1)</f>
        <v>0</v>
      </c>
      <c r="P1783" s="318">
        <f>IF(ISBLANK(M1783),0,1)</f>
        <v>0</v>
      </c>
      <c r="Q1783" s="318">
        <f>O1783+P1783</f>
        <v>0</v>
      </c>
      <c r="R1783" s="318">
        <f>SUM(Q1658:Q1783)</f>
        <v>12</v>
      </c>
      <c r="S1783" s="318">
        <f>R1783/$X$2</f>
        <v>0.52173913043478259</v>
      </c>
      <c r="T1783" s="318">
        <f>IF(S1783&gt;=$X$3,1,0)</f>
        <v>1</v>
      </c>
      <c r="U1783" s="318">
        <f>O1783*T1783+P1783*T1783</f>
        <v>0</v>
      </c>
    </row>
    <row r="1784" spans="1:21" s="318" customFormat="1" x14ac:dyDescent="0.2">
      <c r="A1784" s="322">
        <v>39154</v>
      </c>
      <c r="B1784" s="321">
        <v>442.73001099999999</v>
      </c>
      <c r="C1784" s="320">
        <f>LN(B1784/B1783)</f>
        <v>-2.774319742277234E-3</v>
      </c>
      <c r="D1784" s="320">
        <f>AVERAGE(C1764:C1784)</f>
        <v>-2.2775816638592231E-3</v>
      </c>
      <c r="E1784" s="318">
        <f>_xlfn.STDEV.S(C1764:C1784)</f>
        <v>1.3625104520951699E-2</v>
      </c>
      <c r="F1784" s="318">
        <f>E1784*(21/(21-1.5))</f>
        <v>1.4673189484101829E-2</v>
      </c>
      <c r="G1784" s="318">
        <f>_xlfn.VAR.S(C1764:C1784)</f>
        <v>1.8564347320685845E-4</v>
      </c>
      <c r="H1784" s="318">
        <f>G1784*(21/(21-1))</f>
        <v>1.9492564686720139E-4</v>
      </c>
      <c r="I1784" s="320">
        <f>(SUM(C1721:C1741)*1+SUM(C1742:C1762)*2+SUM(C1763:C1783)*3)/6</f>
        <v>5.8528731054391103E-3</v>
      </c>
      <c r="J1784" s="318">
        <f>IF(C1784*O1784&lt;&gt;0,C1784,0)</f>
        <v>0</v>
      </c>
      <c r="K1784" s="318" t="str">
        <f>IF(C1784*O1784=0,"",C1784)</f>
        <v/>
      </c>
      <c r="O1784" s="318">
        <f>IF(ISBLANK(L1784),0,1)</f>
        <v>0</v>
      </c>
      <c r="P1784" s="318">
        <f>IF(ISBLANK(M1784),0,1)</f>
        <v>0</v>
      </c>
      <c r="Q1784" s="318">
        <f>O1784+P1784</f>
        <v>0</v>
      </c>
      <c r="R1784" s="318">
        <f>SUM(Q1659:Q1784)</f>
        <v>12</v>
      </c>
      <c r="S1784" s="318">
        <f>R1784/$X$2</f>
        <v>0.52173913043478259</v>
      </c>
      <c r="T1784" s="318">
        <f>IF(S1784&gt;=$X$3,1,0)</f>
        <v>1</v>
      </c>
      <c r="U1784" s="318">
        <f>O1784*T1784+P1784*T1784</f>
        <v>0</v>
      </c>
    </row>
    <row r="1785" spans="1:21" s="318" customFormat="1" x14ac:dyDescent="0.2">
      <c r="A1785" s="322">
        <v>39155</v>
      </c>
      <c r="B1785" s="321">
        <v>433.79998799999998</v>
      </c>
      <c r="C1785" s="320">
        <f>LN(B1785/B1784)</f>
        <v>-2.0376557539148427E-2</v>
      </c>
      <c r="D1785" s="320">
        <f>AVERAGE(C1765:C1785)</f>
        <v>-3.6420397497971746E-3</v>
      </c>
      <c r="E1785" s="318">
        <f>_xlfn.STDEV.S(C1765:C1785)</f>
        <v>1.3946227483016644E-2</v>
      </c>
      <c r="F1785" s="318">
        <f>E1785*(21/(21-1.5))</f>
        <v>1.5019014212479462E-2</v>
      </c>
      <c r="G1785" s="318">
        <f>_xlfn.VAR.S(C1765:C1785)</f>
        <v>1.9449726100804874E-4</v>
      </c>
      <c r="H1785" s="318">
        <f>G1785*(21/(21-1))</f>
        <v>2.042221240584512E-4</v>
      </c>
      <c r="I1785" s="320">
        <f>(SUM(C1722:C1742)*1+SUM(C1743:C1763)*2+SUM(C1764:C1784)*3)/6</f>
        <v>5.7634482631464161E-3</v>
      </c>
      <c r="J1785" s="318">
        <f>IF(C1785*O1785&lt;&gt;0,C1785,0)</f>
        <v>0</v>
      </c>
      <c r="K1785" s="318" t="str">
        <f>IF(C1785*O1785=0,"",C1785)</f>
        <v/>
      </c>
      <c r="O1785" s="318">
        <f>IF(ISBLANK(L1785),0,1)</f>
        <v>0</v>
      </c>
      <c r="P1785" s="318">
        <f>IF(ISBLANK(M1785),0,1)</f>
        <v>0</v>
      </c>
      <c r="Q1785" s="318">
        <f>O1785+P1785</f>
        <v>0</v>
      </c>
      <c r="R1785" s="318">
        <f>SUM(Q1660:Q1785)</f>
        <v>12</v>
      </c>
      <c r="S1785" s="318">
        <f>R1785/$X$2</f>
        <v>0.52173913043478259</v>
      </c>
      <c r="T1785" s="318">
        <f>IF(S1785&gt;=$X$3,1,0)</f>
        <v>1</v>
      </c>
      <c r="U1785" s="318">
        <f>O1785*T1785+P1785*T1785</f>
        <v>0</v>
      </c>
    </row>
    <row r="1786" spans="1:21" s="318" customFormat="1" x14ac:dyDescent="0.2">
      <c r="A1786" s="322">
        <v>39156</v>
      </c>
      <c r="B1786" s="321">
        <v>438.23001099999999</v>
      </c>
      <c r="C1786" s="320">
        <f>LN(B1786/B1785)</f>
        <v>1.0160341078223801E-2</v>
      </c>
      <c r="D1786" s="320">
        <f>AVERAGE(C1766:C1786)</f>
        <v>-3.6106093204803171E-3</v>
      </c>
      <c r="E1786" s="318">
        <f>_xlfn.STDEV.S(C1766:C1786)</f>
        <v>1.3978034631270555E-2</v>
      </c>
      <c r="F1786" s="318">
        <f>E1786*(21/(21-1.5))</f>
        <v>1.5053268064445213E-2</v>
      </c>
      <c r="G1786" s="318">
        <f>_xlfn.VAR.S(C1766:C1786)</f>
        <v>1.9538545215299895E-4</v>
      </c>
      <c r="H1786" s="318">
        <f>G1786*(21/(21-1))</f>
        <v>2.0515472476064891E-4</v>
      </c>
      <c r="I1786" s="320">
        <f>(SUM(C1723:C1743)*1+SUM(C1744:C1764)*2+SUM(C1765:C1785)*3)/6</f>
        <v>-1.119281649055715E-2</v>
      </c>
      <c r="J1786" s="318">
        <f>IF(C1786*O1786&lt;&gt;0,C1786,0)</f>
        <v>1.0160341078223801E-2</v>
      </c>
      <c r="K1786" s="318">
        <f>IF(C1786*O1786=0,"",C1786)</f>
        <v>1.0160341078223801E-2</v>
      </c>
      <c r="L1786" s="326" t="s">
        <v>125</v>
      </c>
      <c r="M1786" s="326"/>
      <c r="O1786" s="318">
        <f>IF(ISBLANK(L1786),0,1)</f>
        <v>1</v>
      </c>
      <c r="P1786" s="318">
        <f>IF(ISBLANK(M1786),0,1)</f>
        <v>0</v>
      </c>
      <c r="Q1786" s="318">
        <f>O1786+P1786</f>
        <v>1</v>
      </c>
      <c r="R1786" s="318">
        <f>SUM(Q1661:Q1786)</f>
        <v>13</v>
      </c>
      <c r="S1786" s="318">
        <f>R1786/$X$2</f>
        <v>0.56521739130434778</v>
      </c>
      <c r="T1786" s="318">
        <f>IF(S1786&gt;=$X$3,1,0)</f>
        <v>1</v>
      </c>
      <c r="U1786" s="318">
        <f>O1786*T1786+P1786*T1786</f>
        <v>1</v>
      </c>
    </row>
    <row r="1787" spans="1:21" s="318" customFormat="1" x14ac:dyDescent="0.2">
      <c r="A1787" s="322">
        <v>39157</v>
      </c>
      <c r="B1787" s="321">
        <v>439.94000199999999</v>
      </c>
      <c r="C1787" s="320">
        <f>LN(B1787/B1786)</f>
        <v>3.8944467151715207E-3</v>
      </c>
      <c r="D1787" s="320">
        <f>AVERAGE(C1767:C1787)</f>
        <v>-2.5252685857249609E-3</v>
      </c>
      <c r="E1787" s="318">
        <f>_xlfn.STDEV.S(C1767:C1787)</f>
        <v>1.3611763747855884E-2</v>
      </c>
      <c r="F1787" s="318">
        <f>E1787*(21/(21-1.5))</f>
        <v>1.4658822497690951E-2</v>
      </c>
      <c r="G1787" s="318">
        <f>_xlfn.VAR.S(C1767:C1787)</f>
        <v>1.8528011232744364E-4</v>
      </c>
      <c r="H1787" s="318">
        <f>G1787*(21/(21-1))</f>
        <v>1.9454411794381582E-4</v>
      </c>
      <c r="I1787" s="320">
        <f>(SUM(C1724:C1744)*1+SUM(C1745:C1765)*2+SUM(C1766:C1786)*3)/6</f>
        <v>-6.4116994852125159E-3</v>
      </c>
      <c r="J1787" s="318">
        <f>IF(C1787*O1787&lt;&gt;0,C1787,0)</f>
        <v>0</v>
      </c>
      <c r="K1787" s="318" t="str">
        <f>IF(C1787*O1787=0,"",C1787)</f>
        <v/>
      </c>
      <c r="O1787" s="318">
        <f>IF(ISBLANK(L1787),0,1)</f>
        <v>0</v>
      </c>
      <c r="P1787" s="318">
        <f>IF(ISBLANK(M1787),0,1)</f>
        <v>0</v>
      </c>
      <c r="Q1787" s="318">
        <f>O1787+P1787</f>
        <v>0</v>
      </c>
      <c r="R1787" s="318">
        <f>SUM(Q1662:Q1787)</f>
        <v>13</v>
      </c>
      <c r="S1787" s="318">
        <f>R1787/$X$2</f>
        <v>0.56521739130434778</v>
      </c>
      <c r="T1787" s="318">
        <f>IF(S1787&gt;=$X$3,1,0)</f>
        <v>1</v>
      </c>
      <c r="U1787" s="318">
        <f>O1787*T1787+P1787*T1787</f>
        <v>0</v>
      </c>
    </row>
    <row r="1788" spans="1:21" s="318" customFormat="1" x14ac:dyDescent="0.2">
      <c r="A1788" s="322">
        <v>39160</v>
      </c>
      <c r="B1788" s="321">
        <v>448.26001000000002</v>
      </c>
      <c r="C1788" s="320">
        <f>LN(B1788/B1787)</f>
        <v>1.8735085000594613E-2</v>
      </c>
      <c r="D1788" s="320">
        <f>AVERAGE(C1768:C1788)</f>
        <v>-1.4057252857171379E-3</v>
      </c>
      <c r="E1788" s="318">
        <f>_xlfn.STDEV.S(C1768:C1788)</f>
        <v>1.4363532311441289E-2</v>
      </c>
      <c r="F1788" s="318">
        <f>E1788*(21/(21-1.5))</f>
        <v>1.5468419412321388E-2</v>
      </c>
      <c r="G1788" s="318">
        <f>_xlfn.VAR.S(C1768:C1788)</f>
        <v>2.0631106046181794E-4</v>
      </c>
      <c r="H1788" s="318">
        <f>G1788*(21/(21-1))</f>
        <v>2.1662661348490885E-4</v>
      </c>
      <c r="I1788" s="320">
        <f>(SUM(C1725:C1745)*1+SUM(C1746:C1766)*2+SUM(C1767:C1787)*3)/6</f>
        <v>-3.0833286248546734E-3</v>
      </c>
      <c r="J1788" s="318">
        <f>IF(C1788*O1788&lt;&gt;0,C1788,0)</f>
        <v>0</v>
      </c>
      <c r="K1788" s="318" t="str">
        <f>IF(C1788*O1788=0,"",C1788)</f>
        <v/>
      </c>
      <c r="O1788" s="318">
        <f>IF(ISBLANK(L1788),0,1)</f>
        <v>0</v>
      </c>
      <c r="P1788" s="318">
        <f>IF(ISBLANK(M1788),0,1)</f>
        <v>0</v>
      </c>
      <c r="Q1788" s="318">
        <f>O1788+P1788</f>
        <v>0</v>
      </c>
      <c r="R1788" s="318">
        <f>SUM(Q1663:Q1788)</f>
        <v>13</v>
      </c>
      <c r="S1788" s="318">
        <f>R1788/$X$2</f>
        <v>0.56521739130434778</v>
      </c>
      <c r="T1788" s="318">
        <f>IF(S1788&gt;=$X$3,1,0)</f>
        <v>1</v>
      </c>
      <c r="U1788" s="318">
        <f>O1788*T1788+P1788*T1788</f>
        <v>0</v>
      </c>
    </row>
    <row r="1789" spans="1:21" s="318" customFormat="1" x14ac:dyDescent="0.2">
      <c r="A1789" s="322">
        <v>39161</v>
      </c>
      <c r="B1789" s="321">
        <v>450.98998999999998</v>
      </c>
      <c r="C1789" s="320">
        <f>LN(B1789/B1788)</f>
        <v>6.0717006101652623E-3</v>
      </c>
      <c r="D1789" s="320">
        <f>AVERAGE(C1769:C1789)</f>
        <v>-1.445509837825228E-3</v>
      </c>
      <c r="E1789" s="318">
        <f>_xlfn.STDEV.S(C1769:C1789)</f>
        <v>1.4340494302947648E-2</v>
      </c>
      <c r="F1789" s="318">
        <f>E1789*(21/(21-1.5))</f>
        <v>1.5443609249328236E-2</v>
      </c>
      <c r="G1789" s="318">
        <f>_xlfn.VAR.S(C1769:C1789)</f>
        <v>2.0564977685287394E-4</v>
      </c>
      <c r="H1789" s="318">
        <f>G1789*(21/(21-1))</f>
        <v>2.1593226569551765E-4</v>
      </c>
      <c r="I1789" s="320">
        <f>(SUM(C1726:C1746)*1+SUM(C1747:C1767)*2+SUM(C1768:C1788)*3)/6</f>
        <v>4.4001172858472324E-3</v>
      </c>
      <c r="J1789" s="318">
        <f>IF(C1789*O1789&lt;&gt;0,C1789,0)</f>
        <v>0</v>
      </c>
      <c r="K1789" s="318" t="str">
        <f>IF(C1789*O1789=0,"",C1789)</f>
        <v/>
      </c>
      <c r="O1789" s="318">
        <f>IF(ISBLANK(L1789),0,1)</f>
        <v>0</v>
      </c>
      <c r="P1789" s="318">
        <f>IF(ISBLANK(M1789),0,1)</f>
        <v>0</v>
      </c>
      <c r="Q1789" s="318">
        <f>O1789+P1789</f>
        <v>0</v>
      </c>
      <c r="R1789" s="318">
        <f>SUM(Q1664:Q1789)</f>
        <v>13</v>
      </c>
      <c r="S1789" s="318">
        <f>R1789/$X$2</f>
        <v>0.56521739130434778</v>
      </c>
      <c r="T1789" s="318">
        <f>IF(S1789&gt;=$X$3,1,0)</f>
        <v>1</v>
      </c>
      <c r="U1789" s="318">
        <f>O1789*T1789+P1789*T1789</f>
        <v>0</v>
      </c>
    </row>
    <row r="1790" spans="1:21" s="318" customFormat="1" x14ac:dyDescent="0.2">
      <c r="A1790" s="322">
        <v>39162</v>
      </c>
      <c r="B1790" s="321">
        <v>456.35998499999999</v>
      </c>
      <c r="C1790" s="320">
        <f>LN(B1790/B1789)</f>
        <v>1.1836794724968609E-2</v>
      </c>
      <c r="D1790" s="320">
        <f>AVERAGE(C1770:C1790)</f>
        <v>-3.3792058536333063E-4</v>
      </c>
      <c r="E1790" s="318">
        <f>_xlfn.STDEV.S(C1770:C1790)</f>
        <v>1.4429330195795209E-2</v>
      </c>
      <c r="F1790" s="318">
        <f>E1790*(21/(21-1.5))</f>
        <v>1.553927867239484E-2</v>
      </c>
      <c r="G1790" s="318">
        <f>_xlfn.VAR.S(C1770:C1790)</f>
        <v>2.0820556989928742E-4</v>
      </c>
      <c r="H1790" s="318">
        <f>G1790*(21/(21-1))</f>
        <v>2.1861584839425179E-4</v>
      </c>
      <c r="I1790" s="320">
        <f>(SUM(C1727:C1747)*1+SUM(C1748:C1768)*2+SUM(C1769:C1789)*3)/6</f>
        <v>4.2726599099413703E-4</v>
      </c>
      <c r="J1790" s="318">
        <f>IF(C1790*O1790&lt;&gt;0,C1790,0)</f>
        <v>1.1836794724968609E-2</v>
      </c>
      <c r="K1790" s="318">
        <f>IF(C1790*O1790=0,"",C1790)</f>
        <v>1.1836794724968609E-2</v>
      </c>
      <c r="L1790" s="326" t="s">
        <v>124</v>
      </c>
      <c r="M1790" s="326"/>
      <c r="O1790" s="318">
        <f>IF(ISBLANK(L1790),0,1)</f>
        <v>1</v>
      </c>
      <c r="P1790" s="318">
        <f>IF(ISBLANK(M1790),0,1)</f>
        <v>0</v>
      </c>
      <c r="Q1790" s="318">
        <f>O1790+P1790</f>
        <v>1</v>
      </c>
      <c r="R1790" s="318">
        <f>SUM(Q1665:Q1790)</f>
        <v>14</v>
      </c>
      <c r="S1790" s="318">
        <f>R1790/$X$2</f>
        <v>0.60869565217391308</v>
      </c>
      <c r="T1790" s="318">
        <f>IF(S1790&gt;=$X$3,1,0)</f>
        <v>1</v>
      </c>
      <c r="U1790" s="318">
        <f>O1790*T1790+P1790*T1790</f>
        <v>1</v>
      </c>
    </row>
    <row r="1791" spans="1:21" s="318" customFormat="1" x14ac:dyDescent="0.2">
      <c r="A1791" s="322">
        <v>39163</v>
      </c>
      <c r="B1791" s="321">
        <v>457.82000699999998</v>
      </c>
      <c r="C1791" s="320">
        <f>LN(B1791/B1790)</f>
        <v>3.1941701943304264E-3</v>
      </c>
      <c r="D1791" s="320">
        <f>AVERAGE(C1771:C1791)</f>
        <v>-1.2672679930849113E-4</v>
      </c>
      <c r="E1791" s="318">
        <f>_xlfn.STDEV.S(C1771:C1791)</f>
        <v>1.4447897829024942E-2</v>
      </c>
      <c r="F1791" s="318">
        <f>E1791*(21/(21-1.5))</f>
        <v>1.5559274585103783E-2</v>
      </c>
      <c r="G1791" s="318">
        <f>_xlfn.VAR.S(C1771:C1791)</f>
        <v>2.0874175167794363E-4</v>
      </c>
      <c r="H1791" s="318">
        <f>G1791*(21/(21-1))</f>
        <v>2.1917883926184082E-4</v>
      </c>
      <c r="I1791" s="320">
        <f>(SUM(C1728:C1748)*1+SUM(C1749:C1769)*2+SUM(C1770:C1790)*3)/6</f>
        <v>8.7018282497820405E-3</v>
      </c>
      <c r="J1791" s="318">
        <f>IF(C1791*O1791&lt;&gt;0,C1791,0)</f>
        <v>0</v>
      </c>
      <c r="K1791" s="318" t="str">
        <f>IF(C1791*O1791=0,"",C1791)</f>
        <v/>
      </c>
      <c r="O1791" s="318">
        <f>IF(ISBLANK(L1791),0,1)</f>
        <v>0</v>
      </c>
      <c r="P1791" s="318">
        <f>IF(ISBLANK(M1791),0,1)</f>
        <v>0</v>
      </c>
      <c r="Q1791" s="318">
        <f>O1791+P1791</f>
        <v>0</v>
      </c>
      <c r="R1791" s="318">
        <f>SUM(Q1666:Q1791)</f>
        <v>14</v>
      </c>
      <c r="S1791" s="318">
        <f>R1791/$X$2</f>
        <v>0.60869565217391308</v>
      </c>
      <c r="T1791" s="318">
        <f>IF(S1791&gt;=$X$3,1,0)</f>
        <v>1</v>
      </c>
      <c r="U1791" s="318">
        <f>O1791*T1791+P1791*T1791</f>
        <v>0</v>
      </c>
    </row>
    <row r="1792" spans="1:21" s="318" customFormat="1" x14ac:dyDescent="0.2">
      <c r="A1792" s="322">
        <v>39164</v>
      </c>
      <c r="B1792" s="321">
        <v>462.32998700000002</v>
      </c>
      <c r="C1792" s="320">
        <f>LN(B1792/B1791)</f>
        <v>9.8027846432414308E-3</v>
      </c>
      <c r="D1792" s="320">
        <f>AVERAGE(C1772:C1792)</f>
        <v>3.0377802617769526E-4</v>
      </c>
      <c r="E1792" s="318">
        <f>_xlfn.STDEV.S(C1772:C1792)</f>
        <v>1.460949699231217E-2</v>
      </c>
      <c r="F1792" s="318">
        <f>E1792*(21/(21-1.5))</f>
        <v>1.573330445325926E-2</v>
      </c>
      <c r="G1792" s="318">
        <f>_xlfn.VAR.S(C1772:C1792)</f>
        <v>2.1343740236837833E-4</v>
      </c>
      <c r="H1792" s="318">
        <f>G1792*(21/(21-1))</f>
        <v>2.2410927248679726E-4</v>
      </c>
      <c r="I1792" s="320">
        <f>(SUM(C1729:C1749)*1+SUM(C1750:C1770)*2+SUM(C1771:C1791)*3)/6</f>
        <v>8.3754797548083737E-3</v>
      </c>
      <c r="J1792" s="318">
        <f>IF(C1792*O1792&lt;&gt;0,C1792,0)</f>
        <v>0</v>
      </c>
      <c r="K1792" s="318" t="str">
        <f>IF(C1792*O1792=0,"",C1792)</f>
        <v/>
      </c>
      <c r="O1792" s="318">
        <f>IF(ISBLANK(L1792),0,1)</f>
        <v>0</v>
      </c>
      <c r="P1792" s="318">
        <f>IF(ISBLANK(M1792),0,1)</f>
        <v>0</v>
      </c>
      <c r="Q1792" s="318">
        <f>O1792+P1792</f>
        <v>0</v>
      </c>
      <c r="R1792" s="318">
        <f>SUM(Q1667:Q1792)</f>
        <v>13</v>
      </c>
      <c r="S1792" s="318">
        <f>R1792/$X$2</f>
        <v>0.56521739130434778</v>
      </c>
      <c r="T1792" s="318">
        <f>IF(S1792&gt;=$X$3,1,0)</f>
        <v>1</v>
      </c>
      <c r="U1792" s="318">
        <f>O1792*T1792+P1792*T1792</f>
        <v>0</v>
      </c>
    </row>
    <row r="1793" spans="1:21" s="318" customFormat="1" x14ac:dyDescent="0.2">
      <c r="A1793" s="322">
        <v>39167</v>
      </c>
      <c r="B1793" s="321">
        <v>459.79998799999998</v>
      </c>
      <c r="C1793" s="320">
        <f>LN(B1793/B1792)</f>
        <v>-5.4873074661747961E-3</v>
      </c>
      <c r="D1793" s="320">
        <f>AVERAGE(C1773:C1793)</f>
        <v>-1.3754397700487889E-4</v>
      </c>
      <c r="E1793" s="318">
        <f>_xlfn.STDEV.S(C1773:C1793)</f>
        <v>1.4639172400145097E-2</v>
      </c>
      <c r="F1793" s="318">
        <f>E1793*(21/(21-1.5))</f>
        <v>1.5765262584771643E-2</v>
      </c>
      <c r="G1793" s="318">
        <f>_xlfn.VAR.S(C1773:C1793)</f>
        <v>2.1430536856116995E-4</v>
      </c>
      <c r="H1793" s="318">
        <f>G1793*(21/(21-1))</f>
        <v>2.2502063698922846E-4</v>
      </c>
      <c r="I1793" s="320">
        <f>(SUM(C1730:C1750)*1+SUM(C1751:C1771)*2+SUM(C1772:C1792)*3)/6</f>
        <v>1.2450490341689014E-2</v>
      </c>
      <c r="J1793" s="318">
        <f>IF(C1793*O1793&lt;&gt;0,C1793,0)</f>
        <v>-5.4873074661747961E-3</v>
      </c>
      <c r="K1793" s="318">
        <f>IF(C1793*O1793=0,"",C1793)</f>
        <v>-5.4873074661747961E-3</v>
      </c>
      <c r="L1793" s="326" t="s">
        <v>123</v>
      </c>
      <c r="M1793" s="326"/>
      <c r="O1793" s="318">
        <f>IF(ISBLANK(L1793),0,1)</f>
        <v>1</v>
      </c>
      <c r="P1793" s="318">
        <f>IF(ISBLANK(M1793),0,1)</f>
        <v>0</v>
      </c>
      <c r="Q1793" s="318">
        <f>O1793+P1793</f>
        <v>1</v>
      </c>
      <c r="R1793" s="318">
        <f>SUM(Q1668:Q1793)</f>
        <v>13</v>
      </c>
      <c r="S1793" s="318">
        <f>R1793/$X$2</f>
        <v>0.56521739130434778</v>
      </c>
      <c r="T1793" s="318">
        <f>IF(S1793&gt;=$X$3,1,0)</f>
        <v>1</v>
      </c>
      <c r="U1793" s="318">
        <f>O1793*T1793+P1793*T1793</f>
        <v>1</v>
      </c>
    </row>
    <row r="1794" spans="1:21" s="318" customFormat="1" x14ac:dyDescent="0.2">
      <c r="A1794" s="322">
        <v>39168</v>
      </c>
      <c r="B1794" s="321">
        <v>455.959991</v>
      </c>
      <c r="C1794" s="320">
        <f>LN(B1794/B1793)</f>
        <v>-8.3865196007730722E-3</v>
      </c>
      <c r="D1794" s="320">
        <f>AVERAGE(C1774:C1794)</f>
        <v>-1.0177502255994226E-3</v>
      </c>
      <c r="E1794" s="318">
        <f>_xlfn.STDEV.S(C1774:C1794)</f>
        <v>1.45484027336892E-2</v>
      </c>
      <c r="F1794" s="318">
        <f>E1794*(21/(21-1.5))</f>
        <v>1.5667510636280677E-2</v>
      </c>
      <c r="G1794" s="318">
        <f>_xlfn.VAR.S(C1774:C1794)</f>
        <v>2.1165602210161536E-4</v>
      </c>
      <c r="H1794" s="318">
        <f>G1794*(21/(21-1))</f>
        <v>2.2223882320669612E-4</v>
      </c>
      <c r="I1794" s="320">
        <f>(SUM(C1731:C1751)*1+SUM(C1752:C1772)*2+SUM(C1773:C1793)*3)/6</f>
        <v>1.0127495327958435E-2</v>
      </c>
      <c r="J1794" s="318">
        <f>IF(C1794*O1794&lt;&gt;0,C1794,0)</f>
        <v>0</v>
      </c>
      <c r="K1794" s="318" t="str">
        <f>IF(C1794*O1794=0,"",C1794)</f>
        <v/>
      </c>
      <c r="O1794" s="318">
        <f>IF(ISBLANK(L1794),0,1)</f>
        <v>0</v>
      </c>
      <c r="P1794" s="318">
        <f>IF(ISBLANK(M1794),0,1)</f>
        <v>0</v>
      </c>
      <c r="Q1794" s="318">
        <f>O1794+P1794</f>
        <v>0</v>
      </c>
      <c r="R1794" s="318">
        <f>SUM(Q1669:Q1794)</f>
        <v>13</v>
      </c>
      <c r="S1794" s="318">
        <f>R1794/$X$2</f>
        <v>0.56521739130434778</v>
      </c>
      <c r="T1794" s="318">
        <f>IF(S1794&gt;=$X$3,1,0)</f>
        <v>1</v>
      </c>
      <c r="U1794" s="318">
        <f>O1794*T1794+P1794*T1794</f>
        <v>0</v>
      </c>
    </row>
    <row r="1795" spans="1:21" s="318" customFormat="1" x14ac:dyDescent="0.2">
      <c r="A1795" s="322">
        <v>39169</v>
      </c>
      <c r="B1795" s="321">
        <v>459.04998799999998</v>
      </c>
      <c r="C1795" s="320">
        <f>LN(B1795/B1794)</f>
        <v>6.7540438187612389E-3</v>
      </c>
      <c r="D1795" s="320">
        <f>AVERAGE(C1775:C1795)</f>
        <v>1.0912404799120225E-3</v>
      </c>
      <c r="E1795" s="318">
        <f>_xlfn.STDEV.S(C1775:C1795)</f>
        <v>1.1972101885860729E-2</v>
      </c>
      <c r="F1795" s="318">
        <f>E1795*(21/(21-1.5))</f>
        <v>1.2893032800157708E-2</v>
      </c>
      <c r="G1795" s="318">
        <f>_xlfn.VAR.S(C1775:C1795)</f>
        <v>1.4333122356543002E-4</v>
      </c>
      <c r="H1795" s="318">
        <f>G1795*(21/(21-1))</f>
        <v>1.5049778474370153E-4</v>
      </c>
      <c r="I1795" s="320">
        <f>(SUM(C1732:C1752)*1+SUM(C1753:C1773)*2+SUM(C1774:C1794)*3)/6</f>
        <v>2.517635801477213E-3</v>
      </c>
      <c r="J1795" s="318">
        <f>IF(C1795*O1795&lt;&gt;0,C1795,0)</f>
        <v>0</v>
      </c>
      <c r="K1795" s="318" t="str">
        <f>IF(C1795*O1795=0,"",C1795)</f>
        <v/>
      </c>
      <c r="O1795" s="318">
        <f>IF(ISBLANK(L1795),0,1)</f>
        <v>0</v>
      </c>
      <c r="P1795" s="318">
        <f>IF(ISBLANK(M1795),0,1)</f>
        <v>0</v>
      </c>
      <c r="Q1795" s="318">
        <f>O1795+P1795</f>
        <v>0</v>
      </c>
      <c r="R1795" s="318">
        <f>SUM(Q1670:Q1795)</f>
        <v>13</v>
      </c>
      <c r="S1795" s="318">
        <f>R1795/$X$2</f>
        <v>0.56521739130434778</v>
      </c>
      <c r="T1795" s="318">
        <f>IF(S1795&gt;=$X$3,1,0)</f>
        <v>1</v>
      </c>
      <c r="U1795" s="318">
        <f>O1795*T1795+P1795*T1795</f>
        <v>0</v>
      </c>
    </row>
    <row r="1796" spans="1:21" s="318" customFormat="1" x14ac:dyDescent="0.2">
      <c r="A1796" s="322">
        <v>39170</v>
      </c>
      <c r="B1796" s="321">
        <v>462.07000699999998</v>
      </c>
      <c r="C1796" s="320">
        <f>LN(B1796/B1795)</f>
        <v>6.5572994564469609E-3</v>
      </c>
      <c r="D1796" s="320">
        <f>AVERAGE(C1776:C1796)</f>
        <v>2.266746723641242E-3</v>
      </c>
      <c r="E1796" s="318">
        <f>_xlfn.STDEV.S(C1776:C1796)</f>
        <v>1.1176073114516899E-2</v>
      </c>
      <c r="F1796" s="318">
        <f>E1796*(21/(21-1.5))</f>
        <v>1.2035771046402815E-2</v>
      </c>
      <c r="G1796" s="318">
        <f>_xlfn.VAR.S(C1776:C1796)</f>
        <v>1.2490461026102748E-4</v>
      </c>
      <c r="H1796" s="318">
        <f>G1796*(21/(21-1))</f>
        <v>1.3114984077407886E-4</v>
      </c>
      <c r="I1796" s="320">
        <f>(SUM(C1733:C1753)*1+SUM(C1754:C1774)*2+SUM(C1775:C1795)*3)/6</f>
        <v>9.6109487562592005E-3</v>
      </c>
      <c r="J1796" s="318">
        <f>IF(C1796*O1796&lt;&gt;0,C1796,0)</f>
        <v>6.5572994564469609E-3</v>
      </c>
      <c r="K1796" s="318">
        <f>IF(C1796*O1796=0,"",C1796)</f>
        <v>6.5572994564469609E-3</v>
      </c>
      <c r="L1796" s="326" t="s">
        <v>122</v>
      </c>
      <c r="M1796" s="326"/>
      <c r="O1796" s="318">
        <f>IF(ISBLANK(L1796),0,1)</f>
        <v>1</v>
      </c>
      <c r="P1796" s="318">
        <f>IF(ISBLANK(M1796),0,1)</f>
        <v>0</v>
      </c>
      <c r="Q1796" s="318">
        <f>O1796+P1796</f>
        <v>1</v>
      </c>
      <c r="R1796" s="318">
        <f>SUM(Q1671:Q1796)</f>
        <v>13</v>
      </c>
      <c r="S1796" s="318">
        <f>R1796/$X$2</f>
        <v>0.56521739130434778</v>
      </c>
      <c r="T1796" s="318">
        <f>IF(S1796&gt;=$X$3,1,0)</f>
        <v>1</v>
      </c>
      <c r="U1796" s="318">
        <f>O1796*T1796+P1796*T1796</f>
        <v>1</v>
      </c>
    </row>
    <row r="1797" spans="1:21" s="318" customFormat="1" x14ac:dyDescent="0.2">
      <c r="A1797" s="322">
        <v>39171</v>
      </c>
      <c r="B1797" s="321">
        <v>461.29998799999998</v>
      </c>
      <c r="C1797" s="320">
        <f>LN(B1797/B1796)</f>
        <v>-1.6678453548781373E-3</v>
      </c>
      <c r="D1797" s="320">
        <f>AVERAGE(C1777:C1797)</f>
        <v>2.7603407448737361E-3</v>
      </c>
      <c r="E1797" s="318">
        <f>_xlfn.STDEV.S(C1777:C1797)</f>
        <v>1.0733044724654918E-2</v>
      </c>
      <c r="F1797" s="318">
        <f>E1797*(21/(21-1.5))</f>
        <v>1.1558663549628373E-2</v>
      </c>
      <c r="G1797" s="318">
        <f>_xlfn.VAR.S(C1777:C1797)</f>
        <v>1.1519824906144278E-4</v>
      </c>
      <c r="H1797" s="318">
        <f>G1797*(21/(21-1))</f>
        <v>1.2095816151451493E-4</v>
      </c>
      <c r="I1797" s="320">
        <f>(SUM(C1734:C1754)*1+SUM(C1755:C1775)*2+SUM(C1776:C1796)*3)/6</f>
        <v>1.6930997699679363E-2</v>
      </c>
      <c r="J1797" s="318">
        <f>IF(C1797*O1797&lt;&gt;0,C1797,0)</f>
        <v>0</v>
      </c>
      <c r="K1797" s="318" t="str">
        <f>IF(C1797*O1797=0,"",C1797)</f>
        <v/>
      </c>
      <c r="O1797" s="318">
        <f>IF(ISBLANK(L1797),0,1)</f>
        <v>0</v>
      </c>
      <c r="P1797" s="318">
        <f>IF(ISBLANK(M1797),0,1)</f>
        <v>0</v>
      </c>
      <c r="Q1797" s="318">
        <f>O1797+P1797</f>
        <v>0</v>
      </c>
      <c r="R1797" s="318">
        <f>SUM(Q1672:Q1797)</f>
        <v>13</v>
      </c>
      <c r="S1797" s="318">
        <f>R1797/$X$2</f>
        <v>0.56521739130434778</v>
      </c>
      <c r="T1797" s="318">
        <f>IF(S1797&gt;=$X$3,1,0)</f>
        <v>1</v>
      </c>
      <c r="U1797" s="318">
        <f>O1797*T1797+P1797*T1797</f>
        <v>0</v>
      </c>
    </row>
    <row r="1798" spans="1:21" s="318" customFormat="1" x14ac:dyDescent="0.2">
      <c r="A1798" s="322">
        <v>39174</v>
      </c>
      <c r="B1798" s="321">
        <v>462.85998499999999</v>
      </c>
      <c r="C1798" s="320">
        <f>LN(B1798/B1797)</f>
        <v>3.3760355939739689E-3</v>
      </c>
      <c r="D1798" s="320">
        <f>AVERAGE(C1778:C1798)</f>
        <v>2.5191612146081327E-3</v>
      </c>
      <c r="E1798" s="318">
        <f>_xlfn.STDEV.S(C1778:C1798)</f>
        <v>1.0655643716011977E-2</v>
      </c>
      <c r="F1798" s="318">
        <f>E1798*(21/(21-1.5))</f>
        <v>1.1475308617243666E-2</v>
      </c>
      <c r="G1798" s="318">
        <f>_xlfn.VAR.S(C1778:C1798)</f>
        <v>1.1354274300258554E-4</v>
      </c>
      <c r="H1798" s="318">
        <f>G1798*(21/(21-1))</f>
        <v>1.1921988015271483E-4</v>
      </c>
      <c r="I1798" s="320">
        <f>(SUM(C1735:C1755)*1+SUM(C1756:C1776)*2+SUM(C1777:C1797)*3)/6</f>
        <v>1.5313437233013554E-2</v>
      </c>
      <c r="J1798" s="318">
        <f>IF(C1798*O1798&lt;&gt;0,C1798,0)</f>
        <v>0</v>
      </c>
      <c r="K1798" s="318" t="str">
        <f>IF(C1798*O1798=0,"",C1798)</f>
        <v/>
      </c>
      <c r="O1798" s="318">
        <f>IF(ISBLANK(L1798),0,1)</f>
        <v>0</v>
      </c>
      <c r="P1798" s="318">
        <f>IF(ISBLANK(M1798),0,1)</f>
        <v>0</v>
      </c>
      <c r="Q1798" s="318">
        <f>O1798+P1798</f>
        <v>0</v>
      </c>
      <c r="R1798" s="318">
        <f>SUM(Q1673:Q1798)</f>
        <v>13</v>
      </c>
      <c r="S1798" s="318">
        <f>R1798/$X$2</f>
        <v>0.56521739130434778</v>
      </c>
      <c r="T1798" s="318">
        <f>IF(S1798&gt;=$X$3,1,0)</f>
        <v>1</v>
      </c>
      <c r="U1798" s="318">
        <f>O1798*T1798+P1798*T1798</f>
        <v>0</v>
      </c>
    </row>
    <row r="1799" spans="1:21" s="318" customFormat="1" x14ac:dyDescent="0.2">
      <c r="A1799" s="322">
        <v>39175</v>
      </c>
      <c r="B1799" s="321">
        <v>465.60000600000001</v>
      </c>
      <c r="C1799" s="320">
        <f>LN(B1799/B1798)</f>
        <v>5.9023091595178379E-3</v>
      </c>
      <c r="D1799" s="320">
        <f>AVERAGE(C1779:C1799)</f>
        <v>3.667144455843823E-3</v>
      </c>
      <c r="E1799" s="318">
        <f>_xlfn.STDEV.S(C1779:C1799)</f>
        <v>9.552801863423532E-3</v>
      </c>
      <c r="F1799" s="318">
        <f>E1799*(21/(21-1.5))</f>
        <v>1.0287632775994572E-2</v>
      </c>
      <c r="G1799" s="318">
        <f>_xlfn.VAR.S(C1779:C1799)</f>
        <v>9.1256023441828104E-5</v>
      </c>
      <c r="H1799" s="318">
        <f>G1799*(21/(21-1))</f>
        <v>9.5818824613919516E-5</v>
      </c>
      <c r="I1799" s="320">
        <f>(SUM(C1736:C1756)*1+SUM(C1757:C1777)*2+SUM(C1778:C1798)*3)/6</f>
        <v>1.6154114942986447E-2</v>
      </c>
      <c r="J1799" s="318">
        <f>IF(C1799*O1799&lt;&gt;0,C1799,0)</f>
        <v>0</v>
      </c>
      <c r="K1799" s="318" t="str">
        <f>IF(C1799*O1799=0,"",C1799)</f>
        <v/>
      </c>
      <c r="O1799" s="318">
        <f>IF(ISBLANK(L1799),0,1)</f>
        <v>0</v>
      </c>
      <c r="P1799" s="318">
        <f>IF(ISBLANK(M1799),0,1)</f>
        <v>0</v>
      </c>
      <c r="Q1799" s="318">
        <f>O1799+P1799</f>
        <v>0</v>
      </c>
      <c r="R1799" s="318">
        <f>SUM(Q1674:Q1799)</f>
        <v>13</v>
      </c>
      <c r="S1799" s="318">
        <f>R1799/$X$2</f>
        <v>0.56521739130434778</v>
      </c>
      <c r="T1799" s="318">
        <f>IF(S1799&gt;=$X$3,1,0)</f>
        <v>1</v>
      </c>
      <c r="U1799" s="318">
        <f>O1799*T1799+P1799*T1799</f>
        <v>0</v>
      </c>
    </row>
    <row r="1800" spans="1:21" s="318" customFormat="1" x14ac:dyDescent="0.2">
      <c r="A1800" s="322">
        <v>39176</v>
      </c>
      <c r="B1800" s="321">
        <v>465.89001500000001</v>
      </c>
      <c r="C1800" s="320">
        <f>LN(B1800/B1799)</f>
        <v>6.2267765157383544E-4</v>
      </c>
      <c r="D1800" s="320">
        <f>AVERAGE(C1780:C1800)</f>
        <v>3.1738774157909952E-3</v>
      </c>
      <c r="E1800" s="318">
        <f>_xlfn.STDEV.S(C1780:C1800)</f>
        <v>9.4227995522117355E-3</v>
      </c>
      <c r="F1800" s="318">
        <f>E1800*(21/(21-1.5))</f>
        <v>1.0147630286997254E-2</v>
      </c>
      <c r="G1800" s="318">
        <f>_xlfn.VAR.S(C1780:C1800)</f>
        <v>8.8789151401161688E-5</v>
      </c>
      <c r="H1800" s="318">
        <f>G1800*(21/(21-1))</f>
        <v>9.3228608971219774E-5</v>
      </c>
      <c r="I1800" s="320">
        <f>(SUM(C1737:C1757)*1+SUM(C1758:C1778)*2+SUM(C1779:C1799)*3)/6</f>
        <v>2.5226973980106621E-2</v>
      </c>
      <c r="J1800" s="318">
        <f>IF(C1800*O1800&lt;&gt;0,C1800,0)</f>
        <v>0</v>
      </c>
      <c r="K1800" s="318" t="str">
        <f>IF(C1800*O1800=0,"",C1800)</f>
        <v/>
      </c>
      <c r="O1800" s="318">
        <f>IF(ISBLANK(L1800),0,1)</f>
        <v>0</v>
      </c>
      <c r="P1800" s="318">
        <f>IF(ISBLANK(M1800),0,1)</f>
        <v>0</v>
      </c>
      <c r="Q1800" s="318">
        <f>O1800+P1800</f>
        <v>0</v>
      </c>
      <c r="R1800" s="318">
        <f>SUM(Q1675:Q1800)</f>
        <v>13</v>
      </c>
      <c r="S1800" s="318">
        <f>R1800/$X$2</f>
        <v>0.56521739130434778</v>
      </c>
      <c r="T1800" s="318">
        <f>IF(S1800&gt;=$X$3,1,0)</f>
        <v>1</v>
      </c>
      <c r="U1800" s="318">
        <f>O1800*T1800+P1800*T1800</f>
        <v>0</v>
      </c>
    </row>
    <row r="1801" spans="1:21" s="318" customFormat="1" x14ac:dyDescent="0.2">
      <c r="A1801" s="322">
        <v>39182</v>
      </c>
      <c r="B1801" s="321">
        <v>469.05999800000001</v>
      </c>
      <c r="C1801" s="320">
        <f>LN(B1801/B1800)</f>
        <v>6.7811008141845297E-3</v>
      </c>
      <c r="D1801" s="320">
        <f>AVERAGE(C1781:C1801)</f>
        <v>3.3582353459866814E-3</v>
      </c>
      <c r="E1801" s="318">
        <f>_xlfn.STDEV.S(C1781:C1801)</f>
        <v>9.4551877110732666E-3</v>
      </c>
      <c r="F1801" s="318">
        <f>E1801*(21/(21-1.5))</f>
        <v>1.0182509842694287E-2</v>
      </c>
      <c r="G1801" s="318">
        <f>_xlfn.VAR.S(C1781:C1801)</f>
        <v>8.9400574651630905E-5</v>
      </c>
      <c r="H1801" s="318">
        <f>G1801*(21/(21-1))</f>
        <v>9.3870603384212448E-5</v>
      </c>
      <c r="I1801" s="320">
        <f>(SUM(C1738:C1758)*1+SUM(C1759:C1779)*2+SUM(C1780:C1800)*3)/6</f>
        <v>2.4052286217469718E-2</v>
      </c>
      <c r="J1801" s="318">
        <f>IF(C1801*O1801&lt;&gt;0,C1801,0)</f>
        <v>0</v>
      </c>
      <c r="K1801" s="318" t="str">
        <f>IF(C1801*O1801=0,"",C1801)</f>
        <v/>
      </c>
      <c r="O1801" s="318">
        <f>IF(ISBLANK(L1801),0,1)</f>
        <v>0</v>
      </c>
      <c r="P1801" s="318">
        <f>IF(ISBLANK(M1801),0,1)</f>
        <v>0</v>
      </c>
      <c r="Q1801" s="318">
        <f>O1801+P1801</f>
        <v>0</v>
      </c>
      <c r="R1801" s="318">
        <f>SUM(Q1676:Q1801)</f>
        <v>13</v>
      </c>
      <c r="S1801" s="318">
        <f>R1801/$X$2</f>
        <v>0.56521739130434778</v>
      </c>
      <c r="T1801" s="318">
        <f>IF(S1801&gt;=$X$3,1,0)</f>
        <v>1</v>
      </c>
      <c r="U1801" s="318">
        <f>O1801*T1801+P1801*T1801</f>
        <v>0</v>
      </c>
    </row>
    <row r="1802" spans="1:21" s="318" customFormat="1" x14ac:dyDescent="0.2">
      <c r="A1802" s="322">
        <v>39183</v>
      </c>
      <c r="B1802" s="321">
        <v>467.42001299999998</v>
      </c>
      <c r="C1802" s="320">
        <f>LN(B1802/B1801)</f>
        <v>-3.5024488664597165E-3</v>
      </c>
      <c r="D1802" s="320">
        <f>AVERAGE(C1782:C1802)</f>
        <v>2.0951788234264269E-3</v>
      </c>
      <c r="E1802" s="318">
        <f>_xlfn.STDEV.S(C1782:C1802)</f>
        <v>8.4110807649442672E-3</v>
      </c>
      <c r="F1802" s="318">
        <f>E1802*(21/(21-1.5))</f>
        <v>9.0580869776322875E-3</v>
      </c>
      <c r="G1802" s="318">
        <f>_xlfn.VAR.S(C1782:C1802)</f>
        <v>7.0746279634415453E-5</v>
      </c>
      <c r="H1802" s="318">
        <f>G1802*(21/(21-1))</f>
        <v>7.4283593616136234E-5</v>
      </c>
      <c r="I1802" s="320">
        <f>(SUM(C1739:C1759)*1+SUM(C1760:C1780)*2+SUM(C1781:C1801)*3)/6</f>
        <v>2.4296841541056841E-2</v>
      </c>
      <c r="J1802" s="318">
        <f>IF(C1802*O1802&lt;&gt;0,C1802,0)</f>
        <v>0</v>
      </c>
      <c r="K1802" s="318" t="str">
        <f>IF(C1802*O1802=0,"",C1802)</f>
        <v/>
      </c>
      <c r="O1802" s="318">
        <f>IF(ISBLANK(L1802),0,1)</f>
        <v>0</v>
      </c>
      <c r="P1802" s="318">
        <f>IF(ISBLANK(M1802),0,1)</f>
        <v>0</v>
      </c>
      <c r="Q1802" s="318">
        <f>O1802+P1802</f>
        <v>0</v>
      </c>
      <c r="R1802" s="318">
        <f>SUM(Q1677:Q1802)</f>
        <v>13</v>
      </c>
      <c r="S1802" s="318">
        <f>R1802/$X$2</f>
        <v>0.56521739130434778</v>
      </c>
      <c r="T1802" s="318">
        <f>IF(S1802&gt;=$X$3,1,0)</f>
        <v>1</v>
      </c>
      <c r="U1802" s="318">
        <f>O1802*T1802+P1802*T1802</f>
        <v>0</v>
      </c>
    </row>
    <row r="1803" spans="1:21" s="318" customFormat="1" x14ac:dyDescent="0.2">
      <c r="A1803" s="322">
        <v>39184</v>
      </c>
      <c r="B1803" s="321">
        <v>463.22000100000002</v>
      </c>
      <c r="C1803" s="320">
        <f>LN(B1803/B1802)</f>
        <v>-9.0261335247571912E-3</v>
      </c>
      <c r="D1803" s="320">
        <f>AVERAGE(C1783:C1803)</f>
        <v>1.9311850084107033E-3</v>
      </c>
      <c r="E1803" s="318">
        <f>_xlfn.STDEV.S(C1783:C1803)</f>
        <v>8.5997130428774708E-3</v>
      </c>
      <c r="F1803" s="318">
        <f>E1803*(21/(21-1.5))</f>
        <v>9.2612294307911226E-3</v>
      </c>
      <c r="G1803" s="318">
        <f>_xlfn.VAR.S(C1783:C1803)</f>
        <v>7.3955064419836889E-5</v>
      </c>
      <c r="H1803" s="318">
        <f>G1803*(21/(21-1))</f>
        <v>7.7652817640828735E-5</v>
      </c>
      <c r="I1803" s="320">
        <f>(SUM(C1740:C1760)*1+SUM(C1761:C1781)*2+SUM(C1782:C1802)*3)/6</f>
        <v>2.0996423712438261E-2</v>
      </c>
      <c r="J1803" s="318">
        <f>IF(C1803*O1803&lt;&gt;0,C1803,0)</f>
        <v>0</v>
      </c>
      <c r="K1803" s="318" t="str">
        <f>IF(C1803*O1803=0,"",C1803)</f>
        <v/>
      </c>
      <c r="O1803" s="318">
        <f>IF(ISBLANK(L1803),0,1)</f>
        <v>0</v>
      </c>
      <c r="P1803" s="318">
        <f>IF(ISBLANK(M1803),0,1)</f>
        <v>0</v>
      </c>
      <c r="Q1803" s="318">
        <f>O1803+P1803</f>
        <v>0</v>
      </c>
      <c r="R1803" s="318">
        <f>SUM(Q1678:Q1803)</f>
        <v>12</v>
      </c>
      <c r="S1803" s="318">
        <f>R1803/$X$2</f>
        <v>0.52173913043478259</v>
      </c>
      <c r="T1803" s="318">
        <f>IF(S1803&gt;=$X$3,1,0)</f>
        <v>1</v>
      </c>
      <c r="U1803" s="318">
        <f>O1803*T1803+P1803*T1803</f>
        <v>0</v>
      </c>
    </row>
    <row r="1804" spans="1:21" s="318" customFormat="1" x14ac:dyDescent="0.2">
      <c r="A1804" s="322">
        <v>39185</v>
      </c>
      <c r="B1804" s="321">
        <v>466.63000499999998</v>
      </c>
      <c r="C1804" s="320">
        <f>LN(B1804/B1803)</f>
        <v>7.3345577565325851E-3</v>
      </c>
      <c r="D1804" s="320">
        <f>AVERAGE(C1784:C1804)</f>
        <v>2.3715340534865739E-3</v>
      </c>
      <c r="E1804" s="318">
        <f>_xlfn.STDEV.S(C1784:C1804)</f>
        <v>8.629744102801427E-3</v>
      </c>
      <c r="F1804" s="318">
        <f>E1804*(21/(21-1.5))</f>
        <v>9.2935705722476895E-3</v>
      </c>
      <c r="G1804" s="318">
        <f>_xlfn.VAR.S(C1784:C1804)</f>
        <v>7.4472483279836005E-5</v>
      </c>
      <c r="H1804" s="318">
        <f>G1804*(21/(21-1))</f>
        <v>7.819610744382781E-5</v>
      </c>
      <c r="I1804" s="320">
        <f>(SUM(C1741:C1761)*1+SUM(C1762:C1782)*2+SUM(C1783:C1803)*3)/6</f>
        <v>2.1122653360085304E-2</v>
      </c>
      <c r="J1804" s="318">
        <f>IF(C1804*O1804&lt;&gt;0,C1804,0)</f>
        <v>0</v>
      </c>
      <c r="K1804" s="318" t="str">
        <f>IF(C1804*O1804=0,"",C1804)</f>
        <v/>
      </c>
      <c r="O1804" s="318">
        <f>IF(ISBLANK(L1804),0,1)</f>
        <v>0</v>
      </c>
      <c r="P1804" s="318">
        <f>IF(ISBLANK(M1804),0,1)</f>
        <v>0</v>
      </c>
      <c r="Q1804" s="318">
        <f>O1804+P1804</f>
        <v>0</v>
      </c>
      <c r="R1804" s="318">
        <f>SUM(Q1679:Q1804)</f>
        <v>12</v>
      </c>
      <c r="S1804" s="318">
        <f>R1804/$X$2</f>
        <v>0.52173913043478259</v>
      </c>
      <c r="T1804" s="318">
        <f>IF(S1804&gt;=$X$3,1,0)</f>
        <v>1</v>
      </c>
      <c r="U1804" s="318">
        <f>O1804*T1804+P1804*T1804</f>
        <v>0</v>
      </c>
    </row>
    <row r="1805" spans="1:21" s="318" customFormat="1" x14ac:dyDescent="0.2">
      <c r="A1805" s="322">
        <v>39188</v>
      </c>
      <c r="B1805" s="321">
        <v>471.209991</v>
      </c>
      <c r="C1805" s="320">
        <f>LN(B1805/B1804)</f>
        <v>9.7671722883861146E-3</v>
      </c>
      <c r="D1805" s="320">
        <f>AVERAGE(C1785:C1805)</f>
        <v>2.9687479597086375E-3</v>
      </c>
      <c r="E1805" s="318">
        <f>_xlfn.STDEV.S(C1785:C1805)</f>
        <v>8.6895781421348801E-3</v>
      </c>
      <c r="F1805" s="318">
        <f>E1805*(21/(21-1.5))</f>
        <v>9.3580072299914094E-3</v>
      </c>
      <c r="G1805" s="318">
        <f>_xlfn.VAR.S(C1785:C1805)</f>
        <v>7.5508768288268287E-5</v>
      </c>
      <c r="H1805" s="318">
        <f>G1805*(21/(21-1))</f>
        <v>7.9284206702681699E-5</v>
      </c>
      <c r="I1805" s="320">
        <f>(SUM(C1742:C1762)*1+SUM(C1763:C1783)*2+SUM(C1784:C1804)*3)/6</f>
        <v>1.9716023575332017E-2</v>
      </c>
      <c r="J1805" s="318">
        <f>IF(C1805*O1805&lt;&gt;0,C1805,0)</f>
        <v>0</v>
      </c>
      <c r="K1805" s="318" t="str">
        <f>IF(C1805*O1805=0,"",C1805)</f>
        <v/>
      </c>
      <c r="O1805" s="318">
        <f>IF(ISBLANK(L1805),0,1)</f>
        <v>0</v>
      </c>
      <c r="P1805" s="318">
        <f>IF(ISBLANK(M1805),0,1)</f>
        <v>0</v>
      </c>
      <c r="Q1805" s="318">
        <f>O1805+P1805</f>
        <v>0</v>
      </c>
      <c r="R1805" s="318">
        <f>SUM(Q1680:Q1805)</f>
        <v>11</v>
      </c>
      <c r="S1805" s="318">
        <f>R1805/$X$2</f>
        <v>0.47826086956521741</v>
      </c>
      <c r="T1805" s="318">
        <f>IF(S1805&gt;=$X$3,1,0)</f>
        <v>1</v>
      </c>
      <c r="U1805" s="318">
        <f>O1805*T1805+P1805*T1805</f>
        <v>0</v>
      </c>
    </row>
    <row r="1806" spans="1:21" s="318" customFormat="1" x14ac:dyDescent="0.2">
      <c r="A1806" s="322">
        <v>39189</v>
      </c>
      <c r="B1806" s="321">
        <v>471.32998700000002</v>
      </c>
      <c r="C1806" s="320">
        <f>LN(B1806/B1805)</f>
        <v>2.5462262280474845E-4</v>
      </c>
      <c r="D1806" s="320">
        <f>AVERAGE(C1786:C1806)</f>
        <v>3.9511851102778375E-3</v>
      </c>
      <c r="E1806" s="318">
        <f>_xlfn.STDEV.S(C1786:C1806)</f>
        <v>6.9002525874913975E-3</v>
      </c>
      <c r="F1806" s="318">
        <f>E1806*(21/(21-1.5))</f>
        <v>7.4310412480676586E-3</v>
      </c>
      <c r="G1806" s="318">
        <f>_xlfn.VAR.S(C1786:C1806)</f>
        <v>4.7613485771181729E-5</v>
      </c>
      <c r="H1806" s="318">
        <f>G1806*(21/(21-1))</f>
        <v>4.9994160059740821E-5</v>
      </c>
      <c r="I1806" s="320">
        <f>(SUM(C1743:C1763)*1+SUM(C1764:C1784)*2+SUM(C1785:C1805)*3)/6</f>
        <v>2.6696324977316388E-2</v>
      </c>
      <c r="J1806" s="318">
        <f>IF(C1806*O1806&lt;&gt;0,C1806,0)</f>
        <v>0</v>
      </c>
      <c r="K1806" s="318" t="str">
        <f>IF(C1806*O1806=0,"",C1806)</f>
        <v/>
      </c>
      <c r="O1806" s="318">
        <f>IF(ISBLANK(L1806),0,1)</f>
        <v>0</v>
      </c>
      <c r="P1806" s="318">
        <f>IF(ISBLANK(M1806),0,1)</f>
        <v>0</v>
      </c>
      <c r="Q1806" s="318">
        <f>O1806+P1806</f>
        <v>0</v>
      </c>
      <c r="R1806" s="318">
        <f>SUM(Q1681:Q1806)</f>
        <v>11</v>
      </c>
      <c r="S1806" s="318">
        <f>R1806/$X$2</f>
        <v>0.47826086956521741</v>
      </c>
      <c r="T1806" s="318">
        <f>IF(S1806&gt;=$X$3,1,0)</f>
        <v>1</v>
      </c>
      <c r="U1806" s="318">
        <f>O1806*T1806+P1806*T1806</f>
        <v>0</v>
      </c>
    </row>
    <row r="1807" spans="1:21" s="318" customFormat="1" x14ac:dyDescent="0.2">
      <c r="A1807" s="322">
        <v>39190</v>
      </c>
      <c r="B1807" s="321">
        <v>466.25</v>
      </c>
      <c r="C1807" s="320">
        <f>LN(B1807/B1806)</f>
        <v>-1.083648708806547E-2</v>
      </c>
      <c r="D1807" s="320">
        <f>AVERAGE(C1787:C1807)</f>
        <v>2.9513361499783472E-3</v>
      </c>
      <c r="E1807" s="318">
        <f>_xlfn.STDEV.S(C1787:C1807)</f>
        <v>7.4545210772502353E-3</v>
      </c>
      <c r="F1807" s="318">
        <f>E1807*(21/(21-1.5))</f>
        <v>8.0279457755002524E-3</v>
      </c>
      <c r="G1807" s="318">
        <f>_xlfn.VAR.S(C1787:C1807)</f>
        <v>5.5569884491168007E-5</v>
      </c>
      <c r="H1807" s="318">
        <f>G1807*(21/(21-1))</f>
        <v>5.8348378715726406E-5</v>
      </c>
      <c r="I1807" s="320">
        <f>(SUM(C1744:C1764)*1+SUM(C1765:C1785)*2+SUM(C1786:C1806)*3)/6</f>
        <v>2.4405728441642013E-2</v>
      </c>
      <c r="J1807" s="318">
        <f>IF(C1807*O1807&lt;&gt;0,C1807,0)</f>
        <v>0</v>
      </c>
      <c r="K1807" s="318" t="str">
        <f>IF(C1807*O1807=0,"",C1807)</f>
        <v/>
      </c>
      <c r="O1807" s="318">
        <f>IF(ISBLANK(L1807),0,1)</f>
        <v>0</v>
      </c>
      <c r="P1807" s="318">
        <f>IF(ISBLANK(M1807),0,1)</f>
        <v>0</v>
      </c>
      <c r="Q1807" s="318">
        <f>O1807+P1807</f>
        <v>0</v>
      </c>
      <c r="R1807" s="318">
        <f>SUM(Q1682:Q1807)</f>
        <v>11</v>
      </c>
      <c r="S1807" s="318">
        <f>R1807/$X$2</f>
        <v>0.47826086956521741</v>
      </c>
      <c r="T1807" s="318">
        <f>IF(S1807&gt;=$X$3,1,0)</f>
        <v>1</v>
      </c>
      <c r="U1807" s="318">
        <f>O1807*T1807+P1807*T1807</f>
        <v>0</v>
      </c>
    </row>
    <row r="1808" spans="1:21" s="318" customFormat="1" x14ac:dyDescent="0.2">
      <c r="A1808" s="322">
        <v>39191</v>
      </c>
      <c r="B1808" s="321">
        <v>464.82998700000002</v>
      </c>
      <c r="C1808" s="320">
        <f>LN(B1808/B1807)</f>
        <v>-3.0502515805600852E-3</v>
      </c>
      <c r="D1808" s="320">
        <f>AVERAGE(C1788:C1808)</f>
        <v>2.6206362311339852E-3</v>
      </c>
      <c r="E1808" s="318">
        <f>_xlfn.STDEV.S(C1788:C1808)</f>
        <v>7.563830631398794E-3</v>
      </c>
      <c r="F1808" s="318">
        <f>E1808*(21/(21-1.5))</f>
        <v>8.1456637568910091E-3</v>
      </c>
      <c r="G1808" s="318">
        <f>_xlfn.VAR.S(C1788:C1808)</f>
        <v>5.721153382048668E-5</v>
      </c>
      <c r="H1808" s="318">
        <f>G1808*(21/(21-1))</f>
        <v>6.0072110511511018E-5</v>
      </c>
      <c r="I1808" s="320">
        <f>(SUM(C1745:C1765)*1+SUM(C1766:C1786)*2+SUM(C1787:C1807)*3)/6</f>
        <v>1.6464838417018738E-2</v>
      </c>
      <c r="J1808" s="318">
        <f>IF(C1808*O1808&lt;&gt;0,C1808,0)</f>
        <v>0</v>
      </c>
      <c r="K1808" s="318" t="str">
        <f>IF(C1808*O1808=0,"",C1808)</f>
        <v/>
      </c>
      <c r="O1808" s="318">
        <f>IF(ISBLANK(L1808),0,1)</f>
        <v>0</v>
      </c>
      <c r="P1808" s="318">
        <f>IF(ISBLANK(M1808),0,1)</f>
        <v>0</v>
      </c>
      <c r="Q1808" s="318">
        <f>O1808+P1808</f>
        <v>0</v>
      </c>
      <c r="R1808" s="318">
        <f>SUM(Q1683:Q1808)</f>
        <v>11</v>
      </c>
      <c r="S1808" s="318">
        <f>R1808/$X$2</f>
        <v>0.47826086956521741</v>
      </c>
      <c r="T1808" s="318">
        <f>IF(S1808&gt;=$X$3,1,0)</f>
        <v>1</v>
      </c>
      <c r="U1808" s="318">
        <f>O1808*T1808+P1808*T1808</f>
        <v>0</v>
      </c>
    </row>
    <row r="1809" spans="1:21" s="318" customFormat="1" x14ac:dyDescent="0.2">
      <c r="A1809" s="322">
        <v>39192</v>
      </c>
      <c r="B1809" s="321">
        <v>471.89001500000001</v>
      </c>
      <c r="C1809" s="320">
        <f>LN(B1809/B1808)</f>
        <v>1.507421998713249E-2</v>
      </c>
      <c r="D1809" s="320">
        <f>AVERAGE(C1789:C1809)</f>
        <v>2.446309325731027E-3</v>
      </c>
      <c r="E1809" s="318">
        <f>_xlfn.STDEV.S(C1789:C1809)</f>
        <v>7.2076652889994045E-3</v>
      </c>
      <c r="F1809" s="318">
        <f>E1809*(21/(21-1.5))</f>
        <v>7.762101080460897E-3</v>
      </c>
      <c r="G1809" s="318">
        <f>_xlfn.VAR.S(C1789:C1809)</f>
        <v>5.1950438918246863E-5</v>
      </c>
      <c r="H1809" s="318">
        <f>G1809*(21/(21-1))</f>
        <v>5.4547960864159205E-5</v>
      </c>
      <c r="I1809" s="320">
        <f>(SUM(C1746:C1766)*1+SUM(C1767:C1787)*2+SUM(C1788:C1808)*3)/6</f>
        <v>1.8545696604570384E-2</v>
      </c>
      <c r="J1809" s="318">
        <f>IF(C1809*O1809&lt;&gt;0,C1809,0)</f>
        <v>0</v>
      </c>
      <c r="K1809" s="318" t="str">
        <f>IF(C1809*O1809=0,"",C1809)</f>
        <v/>
      </c>
      <c r="O1809" s="318">
        <f>IF(ISBLANK(L1809),0,1)</f>
        <v>0</v>
      </c>
      <c r="P1809" s="318">
        <f>IF(ISBLANK(M1809),0,1)</f>
        <v>0</v>
      </c>
      <c r="Q1809" s="318">
        <f>O1809+P1809</f>
        <v>0</v>
      </c>
      <c r="R1809" s="318">
        <f>SUM(Q1684:Q1809)</f>
        <v>11</v>
      </c>
      <c r="S1809" s="318">
        <f>R1809/$X$2</f>
        <v>0.47826086956521741</v>
      </c>
      <c r="T1809" s="318">
        <f>IF(S1809&gt;=$X$3,1,0)</f>
        <v>1</v>
      </c>
      <c r="U1809" s="318">
        <f>O1809*T1809+P1809*T1809</f>
        <v>0</v>
      </c>
    </row>
    <row r="1810" spans="1:21" s="318" customFormat="1" x14ac:dyDescent="0.2">
      <c r="A1810" s="322">
        <v>39195</v>
      </c>
      <c r="B1810" s="321">
        <v>475.85998499999999</v>
      </c>
      <c r="C1810" s="320">
        <f>LN(B1810/B1809)</f>
        <v>8.3777224368090895E-3</v>
      </c>
      <c r="D1810" s="320">
        <f>AVERAGE(C1790:C1810)</f>
        <v>2.5561198889045428E-3</v>
      </c>
      <c r="E1810" s="318">
        <f>_xlfn.STDEV.S(C1790:C1810)</f>
        <v>7.2828351359154079E-3</v>
      </c>
      <c r="F1810" s="318">
        <f>E1810*(21/(21-1.5))</f>
        <v>7.8430532232935165E-3</v>
      </c>
      <c r="G1810" s="318">
        <f>_xlfn.VAR.S(C1790:C1810)</f>
        <v>5.3039687616923997E-5</v>
      </c>
      <c r="H1810" s="318">
        <f>G1810*(21/(21-1))</f>
        <v>5.56916719977702E-5</v>
      </c>
      <c r="I1810" s="320">
        <f>(SUM(C1747:C1767)*1+SUM(C1768:C1788)*2+SUM(C1789:C1809)*3)/6</f>
        <v>2.2662020588479641E-2</v>
      </c>
      <c r="J1810" s="318">
        <f>IF(C1810*O1810&lt;&gt;0,C1810,0)</f>
        <v>0</v>
      </c>
      <c r="K1810" s="318" t="str">
        <f>IF(C1810*O1810=0,"",C1810)</f>
        <v/>
      </c>
      <c r="O1810" s="318">
        <f>IF(ISBLANK(L1810),0,1)</f>
        <v>0</v>
      </c>
      <c r="P1810" s="318">
        <f>IF(ISBLANK(M1810),0,1)</f>
        <v>0</v>
      </c>
      <c r="Q1810" s="318">
        <f>O1810+P1810</f>
        <v>0</v>
      </c>
      <c r="R1810" s="318">
        <f>SUM(Q1685:Q1810)</f>
        <v>11</v>
      </c>
      <c r="S1810" s="318">
        <f>R1810/$X$2</f>
        <v>0.47826086956521741</v>
      </c>
      <c r="T1810" s="318">
        <f>IF(S1810&gt;=$X$3,1,0)</f>
        <v>1</v>
      </c>
      <c r="U1810" s="318">
        <f>O1810*T1810+P1810*T1810</f>
        <v>0</v>
      </c>
    </row>
    <row r="1811" spans="1:21" s="318" customFormat="1" x14ac:dyDescent="0.2">
      <c r="A1811" s="322">
        <v>39196</v>
      </c>
      <c r="B1811" s="321">
        <v>472.959991</v>
      </c>
      <c r="C1811" s="320">
        <f>LN(B1811/B1810)</f>
        <v>-6.1128625107178605E-3</v>
      </c>
      <c r="D1811" s="320">
        <f>AVERAGE(C1791:C1811)</f>
        <v>1.701374306252806E-3</v>
      </c>
      <c r="E1811" s="318">
        <f>_xlfn.STDEV.S(C1791:C1811)</f>
        <v>7.1919110552702697E-3</v>
      </c>
      <c r="F1811" s="318">
        <f>E1811*(21/(21-1.5))</f>
        <v>7.7451349825987514E-3</v>
      </c>
      <c r="G1811" s="318">
        <f>_xlfn.VAR.S(C1791:C1811)</f>
        <v>5.172358462691872E-5</v>
      </c>
      <c r="H1811" s="318">
        <f>G1811*(21/(21-1))</f>
        <v>5.4309763858264657E-5</v>
      </c>
      <c r="I1811" s="320">
        <f>(SUM(C1748:C1768)*1+SUM(C1769:C1789)*2+SUM(C1790:C1810)*3)/6</f>
        <v>2.2509597476465752E-2</v>
      </c>
      <c r="J1811" s="318">
        <f>IF(C1811*O1811&lt;&gt;0,C1811,0)</f>
        <v>0</v>
      </c>
      <c r="K1811" s="318" t="str">
        <f>IF(C1811*O1811=0,"",C1811)</f>
        <v/>
      </c>
      <c r="O1811" s="318">
        <f>IF(ISBLANK(L1811),0,1)</f>
        <v>0</v>
      </c>
      <c r="P1811" s="318">
        <f>IF(ISBLANK(M1811),0,1)</f>
        <v>0</v>
      </c>
      <c r="Q1811" s="318">
        <f>O1811+P1811</f>
        <v>0</v>
      </c>
      <c r="R1811" s="318">
        <f>SUM(Q1686:Q1811)</f>
        <v>11</v>
      </c>
      <c r="S1811" s="318">
        <f>R1811/$X$2</f>
        <v>0.47826086956521741</v>
      </c>
      <c r="T1811" s="318">
        <f>IF(S1811&gt;=$X$3,1,0)</f>
        <v>1</v>
      </c>
      <c r="U1811" s="318">
        <f>O1811*T1811+P1811*T1811</f>
        <v>0</v>
      </c>
    </row>
    <row r="1812" spans="1:21" s="318" customFormat="1" x14ac:dyDescent="0.2">
      <c r="A1812" s="322">
        <v>39197</v>
      </c>
      <c r="B1812" s="321">
        <v>476.04998799999998</v>
      </c>
      <c r="C1812" s="320">
        <f>LN(B1812/B1811)</f>
        <v>6.5120662335752038E-3</v>
      </c>
      <c r="D1812" s="320">
        <f>AVERAGE(C1792:C1812)</f>
        <v>1.8593693557406529E-3</v>
      </c>
      <c r="E1812" s="318">
        <f>_xlfn.STDEV.S(C1792:C1812)</f>
        <v>7.2624437989068178E-3</v>
      </c>
      <c r="F1812" s="318">
        <f>E1812*(21/(21-1.5))</f>
        <v>7.8210933218996487E-3</v>
      </c>
      <c r="G1812" s="318">
        <f>_xlfn.VAR.S(C1792:C1812)</f>
        <v>5.2743089932280095E-5</v>
      </c>
      <c r="H1812" s="318">
        <f>G1812*(21/(21-1))</f>
        <v>5.5380244428894099E-5</v>
      </c>
      <c r="I1812" s="320">
        <f>(SUM(C1749:C1769)*1+SUM(C1770:C1790)*2+SUM(C1791:C1811)*3)/6</f>
        <v>1.760090461130236E-2</v>
      </c>
      <c r="J1812" s="318">
        <f>IF(C1812*O1812&lt;&gt;0,C1812,0)</f>
        <v>0</v>
      </c>
      <c r="K1812" s="318" t="str">
        <f>IF(C1812*O1812=0,"",C1812)</f>
        <v/>
      </c>
      <c r="O1812" s="318">
        <f>IF(ISBLANK(L1812),0,1)</f>
        <v>0</v>
      </c>
      <c r="P1812" s="318">
        <f>IF(ISBLANK(M1812),0,1)</f>
        <v>0</v>
      </c>
      <c r="Q1812" s="318">
        <f>O1812+P1812</f>
        <v>0</v>
      </c>
      <c r="R1812" s="318">
        <f>SUM(Q1687:Q1812)</f>
        <v>11</v>
      </c>
      <c r="S1812" s="318">
        <f>R1812/$X$2</f>
        <v>0.47826086956521741</v>
      </c>
      <c r="T1812" s="318">
        <f>IF(S1812&gt;=$X$3,1,0)</f>
        <v>1</v>
      </c>
      <c r="U1812" s="318">
        <f>O1812*T1812+P1812*T1812</f>
        <v>0</v>
      </c>
    </row>
    <row r="1813" spans="1:21" s="318" customFormat="1" x14ac:dyDescent="0.2">
      <c r="A1813" s="322">
        <v>39198</v>
      </c>
      <c r="B1813" s="321">
        <v>478.540009</v>
      </c>
      <c r="C1813" s="320">
        <f>LN(B1813/B1812)</f>
        <v>5.2169552484723448E-3</v>
      </c>
      <c r="D1813" s="320">
        <f>AVERAGE(C1793:C1813)</f>
        <v>1.640996527418315E-3</v>
      </c>
      <c r="E1813" s="318">
        <f>_xlfn.STDEV.S(C1793:C1813)</f>
        <v>7.0782621974176405E-3</v>
      </c>
      <c r="F1813" s="318">
        <f>E1813*(21/(21-1.5))</f>
        <v>7.6227439049113051E-3</v>
      </c>
      <c r="G1813" s="318">
        <f>_xlfn.VAR.S(C1793:C1813)</f>
        <v>5.0101795735391608E-5</v>
      </c>
      <c r="H1813" s="318">
        <f>G1813*(21/(21-1))</f>
        <v>5.260688552216119E-5</v>
      </c>
      <c r="I1813" s="320">
        <f>(SUM(C1750:C1770)*1+SUM(C1771:C1791)*2+SUM(C1792:C1812)*3)/6</f>
        <v>2.0670999709596617E-2</v>
      </c>
      <c r="J1813" s="318">
        <f>IF(C1813*O1813&lt;&gt;0,C1813,0)</f>
        <v>0</v>
      </c>
      <c r="K1813" s="318" t="str">
        <f>IF(C1813*O1813=0,"",C1813)</f>
        <v/>
      </c>
      <c r="O1813" s="318">
        <f>IF(ISBLANK(L1813),0,1)</f>
        <v>0</v>
      </c>
      <c r="P1813" s="318">
        <f>IF(ISBLANK(M1813),0,1)</f>
        <v>0</v>
      </c>
      <c r="Q1813" s="318">
        <f>O1813+P1813</f>
        <v>0</v>
      </c>
      <c r="R1813" s="318">
        <f>SUM(Q1688:Q1813)</f>
        <v>11</v>
      </c>
      <c r="S1813" s="318">
        <f>R1813/$X$2</f>
        <v>0.47826086956521741</v>
      </c>
      <c r="T1813" s="318">
        <f>IF(S1813&gt;=$X$3,1,0)</f>
        <v>1</v>
      </c>
      <c r="U1813" s="318">
        <f>O1813*T1813+P1813*T1813</f>
        <v>0</v>
      </c>
    </row>
    <row r="1814" spans="1:21" s="318" customFormat="1" x14ac:dyDescent="0.2">
      <c r="A1814" s="322">
        <v>39199</v>
      </c>
      <c r="B1814" s="321">
        <v>475.23001099999999</v>
      </c>
      <c r="C1814" s="320">
        <f>LN(B1814/B1813)</f>
        <v>-6.9409002571805909E-3</v>
      </c>
      <c r="D1814" s="320">
        <f>AVERAGE(C1794:C1814)</f>
        <v>1.571777823084706E-3</v>
      </c>
      <c r="E1814" s="318">
        <f>_xlfn.STDEV.S(C1794:C1814)</f>
        <v>7.1581126475302259E-3</v>
      </c>
      <c r="F1814" s="318">
        <f>E1814*(21/(21-1.5))</f>
        <v>7.7087366973402427E-3</v>
      </c>
      <c r="G1814" s="318">
        <f>_xlfn.VAR.S(C1794:C1814)</f>
        <v>5.1238576674732184E-5</v>
      </c>
      <c r="H1814" s="318">
        <f>G1814*(21/(21-1))</f>
        <v>5.3800505508468797E-5</v>
      </c>
      <c r="I1814" s="320">
        <f>(SUM(C1751:C1771)*1+SUM(C1772:C1792)*2+SUM(C1793:C1813)*3)/6</f>
        <v>1.9226358331601211E-2</v>
      </c>
      <c r="J1814" s="318">
        <f>IF(C1814*O1814&lt;&gt;0,C1814,0)</f>
        <v>0</v>
      </c>
      <c r="K1814" s="318" t="str">
        <f>IF(C1814*O1814=0,"",C1814)</f>
        <v/>
      </c>
      <c r="O1814" s="318">
        <f>IF(ISBLANK(L1814),0,1)</f>
        <v>0</v>
      </c>
      <c r="P1814" s="318">
        <f>IF(ISBLANK(M1814),0,1)</f>
        <v>0</v>
      </c>
      <c r="Q1814" s="318">
        <f>O1814+P1814</f>
        <v>0</v>
      </c>
      <c r="R1814" s="318">
        <f>SUM(Q1689:Q1814)</f>
        <v>11</v>
      </c>
      <c r="S1814" s="318">
        <f>R1814/$X$2</f>
        <v>0.47826086956521741</v>
      </c>
      <c r="T1814" s="318">
        <f>IF(S1814&gt;=$X$3,1,0)</f>
        <v>1</v>
      </c>
      <c r="U1814" s="318">
        <f>O1814*T1814+P1814*T1814</f>
        <v>0</v>
      </c>
    </row>
    <row r="1815" spans="1:21" s="318" customFormat="1" x14ac:dyDescent="0.2">
      <c r="A1815" s="322">
        <v>39202</v>
      </c>
      <c r="B1815" s="321">
        <v>477.60998499999999</v>
      </c>
      <c r="C1815" s="320">
        <f>LN(B1815/B1814)</f>
        <v>4.9955479607118602E-3</v>
      </c>
      <c r="D1815" s="320">
        <f>AVERAGE(C1795:C1815)</f>
        <v>2.209019135536369E-3</v>
      </c>
      <c r="E1815" s="318">
        <f>_xlfn.STDEV.S(C1795:C1815)</f>
        <v>6.8146842977930434E-3</v>
      </c>
      <c r="F1815" s="318">
        <f>E1815*(21/(21-1.5))</f>
        <v>7.3388907822386617E-3</v>
      </c>
      <c r="G1815" s="318">
        <f>_xlfn.VAR.S(C1795:C1815)</f>
        <v>4.6439922078587062E-5</v>
      </c>
      <c r="H1815" s="318">
        <f>G1815*(21/(21-1))</f>
        <v>4.8761918182516417E-5</v>
      </c>
      <c r="I1815" s="320">
        <f>(SUM(C1752:C1772)*1+SUM(C1773:C1793)*2+SUM(C1794:C1814)*3)/6</f>
        <v>1.7482161449715213E-2</v>
      </c>
      <c r="J1815" s="318">
        <f>IF(C1815*O1815&lt;&gt;0,C1815,0)</f>
        <v>0</v>
      </c>
      <c r="K1815" s="318" t="str">
        <f>IF(C1815*O1815=0,"",C1815)</f>
        <v/>
      </c>
      <c r="O1815" s="318">
        <f>IF(ISBLANK(L1815),0,1)</f>
        <v>0</v>
      </c>
      <c r="P1815" s="318">
        <f>IF(ISBLANK(M1815),0,1)</f>
        <v>0</v>
      </c>
      <c r="Q1815" s="318">
        <f>O1815+P1815</f>
        <v>0</v>
      </c>
      <c r="R1815" s="318">
        <f>SUM(Q1690:Q1815)</f>
        <v>11</v>
      </c>
      <c r="S1815" s="318">
        <f>R1815/$X$2</f>
        <v>0.47826086956521741</v>
      </c>
      <c r="T1815" s="318">
        <f>IF(S1815&gt;=$X$3,1,0)</f>
        <v>1</v>
      </c>
      <c r="U1815" s="318">
        <f>O1815*T1815+P1815*T1815</f>
        <v>0</v>
      </c>
    </row>
    <row r="1816" spans="1:21" s="318" customFormat="1" x14ac:dyDescent="0.2">
      <c r="A1816" s="322">
        <v>39204</v>
      </c>
      <c r="B1816" s="321">
        <v>483.040009</v>
      </c>
      <c r="C1816" s="320">
        <f>LN(B1816/B1815)</f>
        <v>1.1305016114258474E-2</v>
      </c>
      <c r="D1816" s="320">
        <f>AVERAGE(C1796:C1816)</f>
        <v>2.425732101988618E-3</v>
      </c>
      <c r="E1816" s="318">
        <f>_xlfn.STDEV.S(C1796:C1816)</f>
        <v>7.035240218113168E-3</v>
      </c>
      <c r="F1816" s="318">
        <f>E1816*(21/(21-1.5))</f>
        <v>7.5764125425834116E-3</v>
      </c>
      <c r="G1816" s="318">
        <f>_xlfn.VAR.S(C1796:C1816)</f>
        <v>4.9494604926557018E-5</v>
      </c>
      <c r="H1816" s="318">
        <f>G1816*(21/(21-1))</f>
        <v>5.1969335172884872E-5</v>
      </c>
      <c r="I1816" s="320">
        <f>(SUM(C1753:C1773)*1+SUM(C1774:C1794)*2+SUM(C1795:C1815)*3)/6</f>
        <v>1.8797605118565545E-2</v>
      </c>
      <c r="J1816" s="318">
        <f>IF(C1816*O1816&lt;&gt;0,C1816,0)</f>
        <v>0</v>
      </c>
      <c r="K1816" s="318" t="str">
        <f>IF(C1816*O1816=0,"",C1816)</f>
        <v/>
      </c>
      <c r="O1816" s="318">
        <f>IF(ISBLANK(L1816),0,1)</f>
        <v>0</v>
      </c>
      <c r="P1816" s="318">
        <f>IF(ISBLANK(M1816),0,1)</f>
        <v>0</v>
      </c>
      <c r="Q1816" s="318">
        <f>O1816+P1816</f>
        <v>0</v>
      </c>
      <c r="R1816" s="318">
        <f>SUM(Q1691:Q1816)</f>
        <v>11</v>
      </c>
      <c r="S1816" s="318">
        <f>R1816/$X$2</f>
        <v>0.47826086956521741</v>
      </c>
      <c r="T1816" s="318">
        <f>IF(S1816&gt;=$X$3,1,0)</f>
        <v>1</v>
      </c>
      <c r="U1816" s="318">
        <f>O1816*T1816+P1816*T1816</f>
        <v>0</v>
      </c>
    </row>
    <row r="1817" spans="1:21" s="318" customFormat="1" x14ac:dyDescent="0.2">
      <c r="A1817" s="322">
        <v>39205</v>
      </c>
      <c r="B1817" s="321">
        <v>483.42999300000002</v>
      </c>
      <c r="C1817" s="320">
        <f>LN(B1817/B1816)</f>
        <v>8.0702767878804756E-4</v>
      </c>
      <c r="D1817" s="320">
        <f>AVERAGE(C1797:C1817)</f>
        <v>2.1519096363858134E-3</v>
      </c>
      <c r="E1817" s="318">
        <f>_xlfn.STDEV.S(C1797:C1817)</f>
        <v>6.9780652767810888E-3</v>
      </c>
      <c r="F1817" s="318">
        <f>E1817*(21/(21-1.5))</f>
        <v>7.514839528841172E-3</v>
      </c>
      <c r="G1817" s="318">
        <f>_xlfn.VAR.S(C1797:C1817)</f>
        <v>4.8693395007017929E-5</v>
      </c>
      <c r="H1817" s="318">
        <f>G1817*(21/(21-1))</f>
        <v>5.1128064757368829E-5</v>
      </c>
      <c r="I1817" s="320">
        <f>(SUM(C1754:C1774)*1+SUM(C1775:C1795)*2+SUM(C1796:C1816)*3)/6</f>
        <v>2.8471003181994848E-2</v>
      </c>
      <c r="J1817" s="318">
        <f>IF(C1817*O1817&lt;&gt;0,C1817,0)</f>
        <v>0</v>
      </c>
      <c r="K1817" s="318" t="str">
        <f>IF(C1817*O1817=0,"",C1817)</f>
        <v/>
      </c>
      <c r="O1817" s="318">
        <f>IF(ISBLANK(L1817),0,1)</f>
        <v>0</v>
      </c>
      <c r="P1817" s="318">
        <f>IF(ISBLANK(M1817),0,1)</f>
        <v>0</v>
      </c>
      <c r="Q1817" s="318">
        <f>O1817+P1817</f>
        <v>0</v>
      </c>
      <c r="R1817" s="318">
        <f>SUM(Q1692:Q1817)</f>
        <v>11</v>
      </c>
      <c r="S1817" s="318">
        <f>R1817/$X$2</f>
        <v>0.47826086956521741</v>
      </c>
      <c r="T1817" s="318">
        <f>IF(S1817&gt;=$X$3,1,0)</f>
        <v>1</v>
      </c>
      <c r="U1817" s="318">
        <f>O1817*T1817+P1817*T1817</f>
        <v>0</v>
      </c>
    </row>
    <row r="1818" spans="1:21" s="318" customFormat="1" x14ac:dyDescent="0.2">
      <c r="A1818" s="322">
        <v>39206</v>
      </c>
      <c r="B1818" s="321">
        <v>488.01998900000001</v>
      </c>
      <c r="C1818" s="320">
        <f>LN(B1818/B1817)</f>
        <v>9.4498538105254864E-3</v>
      </c>
      <c r="D1818" s="320">
        <f>AVERAGE(C1798:C1818)</f>
        <v>2.6813238823574139E-3</v>
      </c>
      <c r="E1818" s="318">
        <f>_xlfn.STDEV.S(C1798:C1818)</f>
        <v>7.0945454145961342E-3</v>
      </c>
      <c r="F1818" s="318">
        <f>E1818*(21/(21-1.5))</f>
        <v>7.640279677257375E-3</v>
      </c>
      <c r="G1818" s="318">
        <f>_xlfn.VAR.S(C1798:C1818)</f>
        <v>5.0332574639767036E-5</v>
      </c>
      <c r="H1818" s="318">
        <f>G1818*(21/(21-1))</f>
        <v>5.2849203371755392E-5</v>
      </c>
      <c r="I1818" s="320">
        <f>(SUM(C1755:C1775)*1+SUM(C1776:C1796)*2+SUM(C1797:C1817)*3)/6</f>
        <v>3.1505403920722062E-2</v>
      </c>
      <c r="J1818" s="318">
        <f>IF(C1818*O1818&lt;&gt;0,C1818,0)</f>
        <v>0</v>
      </c>
      <c r="K1818" s="318" t="str">
        <f>IF(C1818*O1818=0,"",C1818)</f>
        <v/>
      </c>
      <c r="O1818" s="318">
        <f>IF(ISBLANK(L1818),0,1)</f>
        <v>0</v>
      </c>
      <c r="P1818" s="318">
        <f>IF(ISBLANK(M1818),0,1)</f>
        <v>0</v>
      </c>
      <c r="Q1818" s="318">
        <f>O1818+P1818</f>
        <v>0</v>
      </c>
      <c r="R1818" s="318">
        <f>SUM(Q1693:Q1818)</f>
        <v>11</v>
      </c>
      <c r="S1818" s="318">
        <f>R1818/$X$2</f>
        <v>0.47826086956521741</v>
      </c>
      <c r="T1818" s="318">
        <f>IF(S1818&gt;=$X$3,1,0)</f>
        <v>1</v>
      </c>
      <c r="U1818" s="318">
        <f>O1818*T1818+P1818*T1818</f>
        <v>0</v>
      </c>
    </row>
    <row r="1819" spans="1:21" s="318" customFormat="1" x14ac:dyDescent="0.2">
      <c r="A1819" s="322">
        <v>39209</v>
      </c>
      <c r="B1819" s="321">
        <v>489.61999500000002</v>
      </c>
      <c r="C1819" s="320">
        <f>LN(B1819/B1818)</f>
        <v>3.2732037451531958E-3</v>
      </c>
      <c r="D1819" s="320">
        <f>AVERAGE(C1799:C1819)</f>
        <v>2.6764271276516634E-3</v>
      </c>
      <c r="E1819" s="318">
        <f>_xlfn.STDEV.S(C1799:C1819)</f>
        <v>7.0940774124008789E-3</v>
      </c>
      <c r="F1819" s="318">
        <f>E1819*(21/(21-1.5))</f>
        <v>7.6397756748932538E-3</v>
      </c>
      <c r="G1819" s="318">
        <f>_xlfn.VAR.S(C1799:C1819)</f>
        <v>5.0325934333136349E-5</v>
      </c>
      <c r="H1819" s="318">
        <f>G1819*(21/(21-1))</f>
        <v>5.2842231049793169E-5</v>
      </c>
      <c r="I1819" s="320">
        <f>(SUM(C1756:C1776)*1+SUM(C1777:C1797)*2+SUM(C1798:C1818)*3)/6</f>
        <v>3.8017542319151297E-2</v>
      </c>
      <c r="J1819" s="318">
        <f>IF(C1819*O1819&lt;&gt;0,C1819,0)</f>
        <v>0</v>
      </c>
      <c r="K1819" s="318" t="str">
        <f>IF(C1819*O1819=0,"",C1819)</f>
        <v/>
      </c>
      <c r="O1819" s="318">
        <f>IF(ISBLANK(L1819),0,1)</f>
        <v>0</v>
      </c>
      <c r="P1819" s="318">
        <f>IF(ISBLANK(M1819),0,1)</f>
        <v>0</v>
      </c>
      <c r="Q1819" s="318">
        <f>O1819+P1819</f>
        <v>0</v>
      </c>
      <c r="R1819" s="318">
        <f>SUM(Q1694:Q1819)</f>
        <v>11</v>
      </c>
      <c r="S1819" s="318">
        <f>R1819/$X$2</f>
        <v>0.47826086956521741</v>
      </c>
      <c r="T1819" s="318">
        <f>IF(S1819&gt;=$X$3,1,0)</f>
        <v>1</v>
      </c>
      <c r="U1819" s="318">
        <f>O1819*T1819+P1819*T1819</f>
        <v>0</v>
      </c>
    </row>
    <row r="1820" spans="1:21" s="318" customFormat="1" x14ac:dyDescent="0.2">
      <c r="A1820" s="322">
        <v>39210</v>
      </c>
      <c r="B1820" s="321">
        <v>477.92999300000002</v>
      </c>
      <c r="C1820" s="320">
        <f>LN(B1820/B1819)</f>
        <v>-2.4165306218575839E-2</v>
      </c>
      <c r="D1820" s="320">
        <f>AVERAGE(C1800:C1820)</f>
        <v>1.2446359191710121E-3</v>
      </c>
      <c r="E1820" s="318">
        <f>_xlfn.STDEV.S(C1800:C1820)</f>
        <v>9.1475146172358187E-3</v>
      </c>
      <c r="F1820" s="318">
        <f>E1820*(21/(21-1.5))</f>
        <v>9.8511695877924188E-3</v>
      </c>
      <c r="G1820" s="318">
        <f>_xlfn.VAR.S(C1800:C1820)</f>
        <v>8.3677023672542962E-5</v>
      </c>
      <c r="H1820" s="318">
        <f>G1820*(21/(21-1))</f>
        <v>8.7860874856170108E-5</v>
      </c>
      <c r="I1820" s="320">
        <f>(SUM(C1757:C1777)*1+SUM(C1778:C1798)*2+SUM(C1799:C1819)*3)/6</f>
        <v>3.6272655122924519E-2</v>
      </c>
      <c r="J1820" s="318">
        <f>IF(C1820*O1820&lt;&gt;0,C1820,0)</f>
        <v>-2.4165306218575839E-2</v>
      </c>
      <c r="K1820" s="318">
        <f>IF(C1820*O1820=0,"",C1820)</f>
        <v>-2.4165306218575839E-2</v>
      </c>
      <c r="L1820" s="326" t="s">
        <v>40</v>
      </c>
      <c r="M1820" s="326"/>
      <c r="O1820" s="318">
        <f>IF(ISBLANK(L1820),0,1)</f>
        <v>1</v>
      </c>
      <c r="P1820" s="318">
        <f>IF(ISBLANK(M1820),0,1)</f>
        <v>0</v>
      </c>
      <c r="Q1820" s="318">
        <f>O1820+P1820</f>
        <v>1</v>
      </c>
      <c r="R1820" s="318">
        <f>SUM(Q1695:Q1820)</f>
        <v>12</v>
      </c>
      <c r="S1820" s="318">
        <f>R1820/$X$2</f>
        <v>0.52173913043478259</v>
      </c>
      <c r="T1820" s="318">
        <f>IF(S1820&gt;=$X$3,1,0)</f>
        <v>1</v>
      </c>
      <c r="U1820" s="318">
        <f>O1820*T1820+P1820*T1820</f>
        <v>1</v>
      </c>
    </row>
    <row r="1821" spans="1:21" s="318" customFormat="1" x14ac:dyDescent="0.2">
      <c r="A1821" s="322">
        <v>39211</v>
      </c>
      <c r="B1821" s="321">
        <v>478.41000400000001</v>
      </c>
      <c r="C1821" s="320">
        <f>LN(B1821/B1820)</f>
        <v>1.0038501826030971E-3</v>
      </c>
      <c r="D1821" s="320">
        <f>AVERAGE(C1801:C1821)</f>
        <v>1.2627869920771673E-3</v>
      </c>
      <c r="E1821" s="318">
        <f>_xlfn.STDEV.S(C1801:C1821)</f>
        <v>9.1465969093558527E-3</v>
      </c>
      <c r="F1821" s="318">
        <f>E1821*(21/(21-1.5))</f>
        <v>9.8501812869986102E-3</v>
      </c>
      <c r="G1821" s="318">
        <f>_xlfn.VAR.S(C1801:C1821)</f>
        <v>8.3660235022238035E-5</v>
      </c>
      <c r="H1821" s="318">
        <f>G1821*(21/(21-1))</f>
        <v>8.7843246773349943E-5</v>
      </c>
      <c r="I1821" s="320">
        <f>(SUM(C1758:C1778)*1+SUM(C1779:C1799)*2+SUM(C1800:C1820)*3)/6</f>
        <v>2.5228511508253264E-2</v>
      </c>
      <c r="J1821" s="318">
        <f>IF(C1821*O1821&lt;&gt;0,C1821,0)</f>
        <v>0</v>
      </c>
      <c r="K1821" s="318" t="str">
        <f>IF(C1821*O1821=0,"",C1821)</f>
        <v/>
      </c>
      <c r="O1821" s="318">
        <f>IF(ISBLANK(L1821),0,1)</f>
        <v>0</v>
      </c>
      <c r="P1821" s="318">
        <f>IF(ISBLANK(M1821),0,1)</f>
        <v>0</v>
      </c>
      <c r="Q1821" s="318">
        <f>O1821+P1821</f>
        <v>0</v>
      </c>
      <c r="R1821" s="318">
        <f>SUM(Q1696:Q1821)</f>
        <v>12</v>
      </c>
      <c r="S1821" s="318">
        <f>R1821/$X$2</f>
        <v>0.52173913043478259</v>
      </c>
      <c r="T1821" s="318">
        <f>IF(S1821&gt;=$X$3,1,0)</f>
        <v>1</v>
      </c>
      <c r="U1821" s="318">
        <f>O1821*T1821+P1821*T1821</f>
        <v>0</v>
      </c>
    </row>
    <row r="1822" spans="1:21" s="318" customFormat="1" x14ac:dyDescent="0.2">
      <c r="A1822" s="322">
        <v>39212</v>
      </c>
      <c r="B1822" s="321">
        <v>477.51001000000002</v>
      </c>
      <c r="C1822" s="320">
        <f>LN(B1822/B1821)</f>
        <v>-1.8829907371774174E-3</v>
      </c>
      <c r="D1822" s="320">
        <f>AVERAGE(C1802:C1822)</f>
        <v>8.5021120391707487E-4</v>
      </c>
      <c r="E1822" s="318">
        <f>_xlfn.STDEV.S(C1802:C1822)</f>
        <v>9.0804026235813996E-3</v>
      </c>
      <c r="F1822" s="318">
        <f>E1822*(21/(21-1.5))</f>
        <v>9.7788951330876599E-3</v>
      </c>
      <c r="G1822" s="318">
        <f>_xlfn.VAR.S(C1802:C1822)</f>
        <v>8.2453711806343975E-5</v>
      </c>
      <c r="H1822" s="318">
        <f>G1822*(21/(21-1))</f>
        <v>8.6576397396661171E-5</v>
      </c>
      <c r="I1822" s="320">
        <f>(SUM(C1759:C1779)*1+SUM(C1780:C1800)*2+SUM(C1801:C1821)*3)/6</f>
        <v>2.376079302882839E-2</v>
      </c>
      <c r="J1822" s="318">
        <f>IF(C1822*O1822&lt;&gt;0,C1822,0)</f>
        <v>0</v>
      </c>
      <c r="K1822" s="318" t="str">
        <f>IF(C1822*O1822=0,"",C1822)</f>
        <v/>
      </c>
      <c r="O1822" s="318">
        <f>IF(ISBLANK(L1822),0,1)</f>
        <v>0</v>
      </c>
      <c r="P1822" s="318">
        <f>IF(ISBLANK(M1822),0,1)</f>
        <v>0</v>
      </c>
      <c r="Q1822" s="318">
        <f>O1822+P1822</f>
        <v>0</v>
      </c>
      <c r="R1822" s="318">
        <f>SUM(Q1697:Q1822)</f>
        <v>12</v>
      </c>
      <c r="S1822" s="318">
        <f>R1822/$X$2</f>
        <v>0.52173913043478259</v>
      </c>
      <c r="T1822" s="318">
        <f>IF(S1822&gt;=$X$3,1,0)</f>
        <v>1</v>
      </c>
      <c r="U1822" s="318">
        <f>O1822*T1822+P1822*T1822</f>
        <v>0</v>
      </c>
    </row>
    <row r="1823" spans="1:21" s="318" customFormat="1" x14ac:dyDescent="0.2">
      <c r="A1823" s="322">
        <v>39213</v>
      </c>
      <c r="B1823" s="321">
        <v>472.45001200000002</v>
      </c>
      <c r="C1823" s="320">
        <f>LN(B1823/B1822)</f>
        <v>-1.0653176423694602E-2</v>
      </c>
      <c r="D1823" s="320">
        <f>AVERAGE(C1803:C1823)</f>
        <v>5.0970036785827073E-4</v>
      </c>
      <c r="E1823" s="318">
        <f>_xlfn.STDEV.S(C1803:C1823)</f>
        <v>9.3808891186570736E-3</v>
      </c>
      <c r="F1823" s="318">
        <f>E1823*(21/(21-1.5))</f>
        <v>1.0102495973938386E-2</v>
      </c>
      <c r="G1823" s="318">
        <f>_xlfn.VAR.S(C1803:C1823)</f>
        <v>8.8001080656538685E-5</v>
      </c>
      <c r="H1823" s="318">
        <f>G1823*(21/(21-1))</f>
        <v>9.240113468936563E-5</v>
      </c>
      <c r="I1823" s="320">
        <f>(SUM(C1760:C1780)*1+SUM(C1781:C1801)*2+SUM(C1802:C1822)*3)/6</f>
        <v>2.0705918491192396E-2</v>
      </c>
      <c r="J1823" s="318">
        <f>IF(C1823*O1823&lt;&gt;0,C1823,0)</f>
        <v>0</v>
      </c>
      <c r="K1823" s="318" t="str">
        <f>IF(C1823*O1823=0,"",C1823)</f>
        <v/>
      </c>
      <c r="L1823" s="326"/>
      <c r="M1823" s="326"/>
      <c r="O1823" s="318">
        <f>IF(ISBLANK(L1823),0,1)</f>
        <v>0</v>
      </c>
      <c r="P1823" s="318">
        <f>IF(ISBLANK(M1823),0,1)</f>
        <v>0</v>
      </c>
      <c r="Q1823" s="318">
        <f>O1823+P1823</f>
        <v>0</v>
      </c>
      <c r="R1823" s="318">
        <f>SUM(Q1698:Q1823)</f>
        <v>12</v>
      </c>
      <c r="S1823" s="318">
        <f>R1823/$X$2</f>
        <v>0.52173913043478259</v>
      </c>
      <c r="T1823" s="318">
        <f>IF(S1823&gt;=$X$3,1,0)</f>
        <v>1</v>
      </c>
      <c r="U1823" s="318">
        <f>O1823*T1823+P1823*T1823</f>
        <v>0</v>
      </c>
    </row>
    <row r="1824" spans="1:21" s="318" customFormat="1" x14ac:dyDescent="0.2">
      <c r="A1824" s="322">
        <v>39216</v>
      </c>
      <c r="B1824" s="321">
        <v>474.04998799999998</v>
      </c>
      <c r="C1824" s="320">
        <f>LN(B1824/B1823)</f>
        <v>3.3808294220345485E-3</v>
      </c>
      <c r="D1824" s="320">
        <f>AVERAGE(C1804:C1824)</f>
        <v>1.1005081272293061E-3</v>
      </c>
      <c r="E1824" s="318">
        <f>_xlfn.STDEV.S(C1804:C1824)</f>
        <v>9.1378409298087521E-3</v>
      </c>
      <c r="F1824" s="318">
        <f>E1824*(21/(21-1.5))</f>
        <v>9.8407517705632712E-3</v>
      </c>
      <c r="G1824" s="318">
        <f>_xlfn.VAR.S(C1804:C1824)</f>
        <v>8.3500136858488081E-5</v>
      </c>
      <c r="H1824" s="318">
        <f>G1824*(21/(21-1))</f>
        <v>8.7675143701412494E-5</v>
      </c>
      <c r="I1824" s="320">
        <f>(SUM(C1761:C1781)*1+SUM(C1782:C1802)*2+SUM(C1803:C1823)*3)/6</f>
        <v>1.2076365195597072E-2</v>
      </c>
      <c r="J1824" s="318">
        <f>IF(C1824*O1824&lt;&gt;0,C1824,0)</f>
        <v>0</v>
      </c>
      <c r="K1824" s="318" t="str">
        <f>IF(C1824*O1824=0,"",C1824)</f>
        <v/>
      </c>
      <c r="O1824" s="318">
        <f>IF(ISBLANK(L1824),0,1)</f>
        <v>0</v>
      </c>
      <c r="P1824" s="318">
        <f>IF(ISBLANK(M1824),0,1)</f>
        <v>0</v>
      </c>
      <c r="Q1824" s="318">
        <f>O1824+P1824</f>
        <v>0</v>
      </c>
      <c r="R1824" s="318">
        <f>SUM(Q1699:Q1824)</f>
        <v>11</v>
      </c>
      <c r="S1824" s="318">
        <f>R1824/$X$2</f>
        <v>0.47826086956521741</v>
      </c>
      <c r="T1824" s="318">
        <f>IF(S1824&gt;=$X$3,1,0)</f>
        <v>1</v>
      </c>
      <c r="U1824" s="318">
        <f>O1824*T1824+P1824*T1824</f>
        <v>0</v>
      </c>
    </row>
    <row r="1825" spans="1:21" s="318" customFormat="1" x14ac:dyDescent="0.2">
      <c r="A1825" s="322">
        <v>39217</v>
      </c>
      <c r="B1825" s="321">
        <v>479.05999800000001</v>
      </c>
      <c r="C1825" s="320">
        <f>LN(B1825/B1824)</f>
        <v>1.0513070301725607E-2</v>
      </c>
      <c r="D1825" s="320">
        <f>AVERAGE(C1805:C1825)</f>
        <v>1.2518658674765927E-3</v>
      </c>
      <c r="E1825" s="318">
        <f>_xlfn.STDEV.S(C1805:C1825)</f>
        <v>9.271608804845349E-3</v>
      </c>
      <c r="F1825" s="318">
        <f>E1825*(21/(21-1.5))</f>
        <v>9.9848094821411437E-3</v>
      </c>
      <c r="G1825" s="318">
        <f>_xlfn.VAR.S(C1805:C1825)</f>
        <v>8.5962729830085785E-5</v>
      </c>
      <c r="H1825" s="318">
        <f>G1825*(21/(21-1))</f>
        <v>9.0260866321590074E-5</v>
      </c>
      <c r="I1825" s="320">
        <f>(SUM(C1762:C1782)*1+SUM(C1783:C1803)*2+SUM(C1804:C1824)*3)/6</f>
        <v>1.7854574052757578E-2</v>
      </c>
      <c r="J1825" s="318">
        <f>IF(C1825*O1825&lt;&gt;0,C1825,0)</f>
        <v>1.0513070301725607E-2</v>
      </c>
      <c r="K1825" s="318">
        <f>IF(C1825*O1825=0,"",C1825)</f>
        <v>1.0513070301725607E-2</v>
      </c>
      <c r="L1825" s="326" t="s">
        <v>121</v>
      </c>
      <c r="M1825" s="326"/>
      <c r="O1825" s="318">
        <f>IF(ISBLANK(L1825),0,1)</f>
        <v>1</v>
      </c>
      <c r="P1825" s="318">
        <f>IF(ISBLANK(M1825),0,1)</f>
        <v>0</v>
      </c>
      <c r="Q1825" s="318">
        <f>O1825+P1825</f>
        <v>1</v>
      </c>
      <c r="R1825" s="318">
        <f>SUM(Q1700:Q1825)</f>
        <v>12</v>
      </c>
      <c r="S1825" s="318">
        <f>R1825/$X$2</f>
        <v>0.52173913043478259</v>
      </c>
      <c r="T1825" s="318">
        <f>IF(S1825&gt;=$X$3,1,0)</f>
        <v>1</v>
      </c>
      <c r="U1825" s="318">
        <f>O1825*T1825+P1825*T1825</f>
        <v>1</v>
      </c>
    </row>
    <row r="1826" spans="1:21" s="318" customFormat="1" x14ac:dyDescent="0.2">
      <c r="A1826" s="322">
        <v>39218</v>
      </c>
      <c r="B1826" s="321">
        <v>479.89001500000001</v>
      </c>
      <c r="C1826" s="320">
        <f>LN(B1826/B1825)</f>
        <v>1.7310958778318148E-3</v>
      </c>
      <c r="D1826" s="320">
        <f>AVERAGE(C1806:C1826)</f>
        <v>8.691955622121023E-4</v>
      </c>
      <c r="E1826" s="318">
        <f>_xlfn.STDEV.S(C1806:C1826)</f>
        <v>9.0661420867682255E-3</v>
      </c>
      <c r="F1826" s="318">
        <f>E1826*(21/(21-1.5))</f>
        <v>9.7635376319042417E-3</v>
      </c>
      <c r="G1826" s="318">
        <f>_xlfn.VAR.S(C1806:C1826)</f>
        <v>8.2194932337470119E-5</v>
      </c>
      <c r="H1826" s="318">
        <f>G1826*(21/(21-1))</f>
        <v>8.6304678954343626E-5</v>
      </c>
      <c r="I1826" s="320">
        <f>(SUM(C1763:C1783)*1+SUM(C1784:C1804)*2+SUM(C1805:C1825)*3)/6</f>
        <v>2.0132183155276769E-2</v>
      </c>
      <c r="J1826" s="318">
        <f>IF(C1826*O1826&lt;&gt;0,C1826,0)</f>
        <v>0</v>
      </c>
      <c r="K1826" s="318" t="str">
        <f>IF(C1826*O1826=0,"",C1826)</f>
        <v/>
      </c>
      <c r="O1826" s="318">
        <f>IF(ISBLANK(L1826),0,1)</f>
        <v>0</v>
      </c>
      <c r="P1826" s="318">
        <f>IF(ISBLANK(M1826),0,1)</f>
        <v>0</v>
      </c>
      <c r="Q1826" s="318">
        <f>O1826+P1826</f>
        <v>0</v>
      </c>
      <c r="R1826" s="318">
        <f>SUM(Q1701:Q1826)</f>
        <v>12</v>
      </c>
      <c r="S1826" s="318">
        <f>R1826/$X$2</f>
        <v>0.52173913043478259</v>
      </c>
      <c r="T1826" s="318">
        <f>IF(S1826&gt;=$X$3,1,0)</f>
        <v>1</v>
      </c>
      <c r="U1826" s="318">
        <f>O1826*T1826+P1826*T1826</f>
        <v>0</v>
      </c>
    </row>
    <row r="1827" spans="1:21" s="318" customFormat="1" x14ac:dyDescent="0.2">
      <c r="A1827" s="322">
        <v>39220</v>
      </c>
      <c r="B1827" s="321">
        <v>487.32000699999998</v>
      </c>
      <c r="C1827" s="320">
        <f>LN(B1827/B1826)</f>
        <v>1.5364063620745175E-2</v>
      </c>
      <c r="D1827" s="320">
        <f>AVERAGE(C1807:C1827)</f>
        <v>1.5886927525902176E-3</v>
      </c>
      <c r="E1827" s="318">
        <f>_xlfn.STDEV.S(C1807:C1827)</f>
        <v>9.598830518713285E-3</v>
      </c>
      <c r="F1827" s="318">
        <f>E1827*(21/(21-1.5))</f>
        <v>1.0337202097075844E-2</v>
      </c>
      <c r="G1827" s="318">
        <f>_xlfn.VAR.S(C1807:C1827)</f>
        <v>9.213754732698155E-5</v>
      </c>
      <c r="H1827" s="318">
        <f>G1827*(21/(21-1))</f>
        <v>9.6744424693330627E-5</v>
      </c>
      <c r="I1827" s="320">
        <f>(SUM(C1764:C1784)*1+SUM(C1785:C1805)*2+SUM(C1806:C1826)*3)/6</f>
        <v>2.1936253297680258E-2</v>
      </c>
      <c r="J1827" s="318">
        <f>IF(C1827*O1827&lt;&gt;0,C1827,0)</f>
        <v>0</v>
      </c>
      <c r="K1827" s="318" t="str">
        <f>IF(C1827*O1827=0,"",C1827)</f>
        <v/>
      </c>
      <c r="O1827" s="318">
        <f>IF(ISBLANK(L1827),0,1)</f>
        <v>0</v>
      </c>
      <c r="P1827" s="318">
        <f>IF(ISBLANK(M1827),0,1)</f>
        <v>0</v>
      </c>
      <c r="Q1827" s="318">
        <f>O1827+P1827</f>
        <v>0</v>
      </c>
      <c r="R1827" s="318">
        <f>SUM(Q1702:Q1827)</f>
        <v>12</v>
      </c>
      <c r="S1827" s="318">
        <f>R1827/$X$2</f>
        <v>0.52173913043478259</v>
      </c>
      <c r="T1827" s="318">
        <f>IF(S1827&gt;=$X$3,1,0)</f>
        <v>1</v>
      </c>
      <c r="U1827" s="318">
        <f>O1827*T1827+P1827*T1827</f>
        <v>0</v>
      </c>
    </row>
    <row r="1828" spans="1:21" s="318" customFormat="1" x14ac:dyDescent="0.2">
      <c r="A1828" s="322">
        <v>39223</v>
      </c>
      <c r="B1828" s="321">
        <v>492.55999800000001</v>
      </c>
      <c r="C1828" s="320">
        <f>LN(B1828/B1827)</f>
        <v>1.069527069205106E-2</v>
      </c>
      <c r="D1828" s="320">
        <f>AVERAGE(C1808:C1828)</f>
        <v>2.6140145516433864E-3</v>
      </c>
      <c r="E1828" s="318">
        <f>_xlfn.STDEV.S(C1808:C1828)</f>
        <v>9.352054944263808E-3</v>
      </c>
      <c r="F1828" s="318">
        <f>E1828*(21/(21-1.5))</f>
        <v>1.0071443786130254E-2</v>
      </c>
      <c r="G1828" s="318">
        <f>_xlfn.VAR.S(C1808:C1828)</f>
        <v>8.7460931680529146E-5</v>
      </c>
      <c r="H1828" s="318">
        <f>G1828*(21/(21-1))</f>
        <v>9.1833978264555611E-5</v>
      </c>
      <c r="I1828" s="320">
        <f>(SUM(C1765:C1785)*1+SUM(C1786:C1806)*2+SUM(C1807:C1827)*3)/6</f>
        <v>3.1592430549852037E-2</v>
      </c>
      <c r="J1828" s="318">
        <f>IF(C1828*O1828&lt;&gt;0,C1828,0)</f>
        <v>1.069527069205106E-2</v>
      </c>
      <c r="K1828" s="318">
        <f>IF(C1828*O1828=0,"",C1828)</f>
        <v>1.069527069205106E-2</v>
      </c>
      <c r="L1828" s="326" t="s">
        <v>120</v>
      </c>
      <c r="M1828" s="326"/>
      <c r="O1828" s="318">
        <f>IF(ISBLANK(L1828),0,1)</f>
        <v>1</v>
      </c>
      <c r="P1828" s="318">
        <f>IF(ISBLANK(M1828),0,1)</f>
        <v>0</v>
      </c>
      <c r="Q1828" s="318">
        <f>O1828+P1828</f>
        <v>1</v>
      </c>
      <c r="R1828" s="318">
        <f>SUM(Q1703:Q1828)</f>
        <v>12</v>
      </c>
      <c r="S1828" s="318">
        <f>R1828/$X$2</f>
        <v>0.52173913043478259</v>
      </c>
      <c r="T1828" s="318">
        <f>IF(S1828&gt;=$X$3,1,0)</f>
        <v>1</v>
      </c>
      <c r="U1828" s="318">
        <f>O1828*T1828+P1828*T1828</f>
        <v>1</v>
      </c>
    </row>
    <row r="1829" spans="1:21" s="318" customFormat="1" x14ac:dyDescent="0.2">
      <c r="A1829" s="322">
        <v>39224</v>
      </c>
      <c r="B1829" s="321">
        <v>493.94000199999999</v>
      </c>
      <c r="C1829" s="320">
        <f>LN(B1829/B1828)</f>
        <v>2.797779828024862E-3</v>
      </c>
      <c r="D1829" s="320">
        <f>AVERAGE(C1809:C1829)</f>
        <v>2.8924922377664788E-3</v>
      </c>
      <c r="E1829" s="318">
        <f>_xlfn.STDEV.S(C1809:C1829)</f>
        <v>9.2615871917720496E-3</v>
      </c>
      <c r="F1829" s="318">
        <f>E1829*(21/(21-1.5))</f>
        <v>9.9740169757545141E-3</v>
      </c>
      <c r="G1829" s="318">
        <f>_xlfn.VAR.S(C1809:C1829)</f>
        <v>8.5776997310796081E-5</v>
      </c>
      <c r="H1829" s="318">
        <f>G1829*(21/(21-1))</f>
        <v>9.0065847176335891E-5</v>
      </c>
      <c r="I1829" s="320">
        <f>(SUM(C1766:C1786)*1+SUM(C1787:C1807)*2+SUM(C1808:C1828)*3)/6</f>
        <v>3.5469373220422873E-2</v>
      </c>
      <c r="J1829" s="318">
        <f>IF(C1829*O1829&lt;&gt;0,C1829,0)</f>
        <v>0</v>
      </c>
      <c r="K1829" s="318" t="str">
        <f>IF(C1829*O1829=0,"",C1829)</f>
        <v/>
      </c>
      <c r="O1829" s="318">
        <f>IF(ISBLANK(L1829),0,1)</f>
        <v>0</v>
      </c>
      <c r="P1829" s="318">
        <f>IF(ISBLANK(M1829),0,1)</f>
        <v>0</v>
      </c>
      <c r="Q1829" s="318">
        <f>O1829+P1829</f>
        <v>0</v>
      </c>
      <c r="R1829" s="318">
        <f>SUM(Q1704:Q1829)</f>
        <v>12</v>
      </c>
      <c r="S1829" s="318">
        <f>R1829/$X$2</f>
        <v>0.52173913043478259</v>
      </c>
      <c r="T1829" s="318">
        <f>IF(S1829&gt;=$X$3,1,0)</f>
        <v>1</v>
      </c>
      <c r="U1829" s="318">
        <f>O1829*T1829+P1829*T1829</f>
        <v>0</v>
      </c>
    </row>
    <row r="1830" spans="1:21" s="318" customFormat="1" x14ac:dyDescent="0.2">
      <c r="A1830" s="322">
        <v>39225</v>
      </c>
      <c r="B1830" s="321">
        <v>498.23998999999998</v>
      </c>
      <c r="C1830" s="320">
        <f>LN(B1830/B1829)</f>
        <v>8.667812204424169E-3</v>
      </c>
      <c r="D1830" s="320">
        <f>AVERAGE(C1810:C1830)</f>
        <v>2.5874252004946538E-3</v>
      </c>
      <c r="E1830" s="318">
        <f>_xlfn.STDEV.S(C1810:C1830)</f>
        <v>8.9402052329118735E-3</v>
      </c>
      <c r="F1830" s="318">
        <f>E1830*(21/(21-1.5))</f>
        <v>9.6279133277512481E-3</v>
      </c>
      <c r="G1830" s="318">
        <f>_xlfn.VAR.S(C1810:C1830)</f>
        <v>7.9927269606584842E-5</v>
      </c>
      <c r="H1830" s="318">
        <f>G1830*(21/(21-1))</f>
        <v>8.3923633086914085E-5</v>
      </c>
      <c r="I1830" s="320">
        <f>(SUM(C1767:C1787)*1+SUM(C1788:C1808)*2+SUM(C1809:C1829)*3)/6</f>
        <v>3.9877182064448562E-2</v>
      </c>
      <c r="J1830" s="318">
        <f>IF(C1830*O1830&lt;&gt;0,C1830,0)</f>
        <v>0</v>
      </c>
      <c r="K1830" s="318" t="str">
        <f>IF(C1830*O1830=0,"",C1830)</f>
        <v/>
      </c>
      <c r="O1830" s="318">
        <f>IF(ISBLANK(L1830),0,1)</f>
        <v>0</v>
      </c>
      <c r="P1830" s="318">
        <f>IF(ISBLANK(M1830),0,1)</f>
        <v>0</v>
      </c>
      <c r="Q1830" s="318">
        <f>O1830+P1830</f>
        <v>0</v>
      </c>
      <c r="R1830" s="318">
        <f>SUM(Q1705:Q1830)</f>
        <v>12</v>
      </c>
      <c r="S1830" s="318">
        <f>R1830/$X$2</f>
        <v>0.52173913043478259</v>
      </c>
      <c r="T1830" s="318">
        <f>IF(S1830&gt;=$X$3,1,0)</f>
        <v>1</v>
      </c>
      <c r="U1830" s="318">
        <f>O1830*T1830+P1830*T1830</f>
        <v>0</v>
      </c>
    </row>
    <row r="1831" spans="1:21" s="318" customFormat="1" x14ac:dyDescent="0.2">
      <c r="A1831" s="322">
        <v>39226</v>
      </c>
      <c r="B1831" s="321">
        <v>496.79998799999998</v>
      </c>
      <c r="C1831" s="320">
        <f>LN(B1831/B1830)</f>
        <v>-2.894362110305236E-3</v>
      </c>
      <c r="D1831" s="320">
        <f>AVERAGE(C1811:C1831)</f>
        <v>2.0506592696796859E-3</v>
      </c>
      <c r="E1831" s="318">
        <f>_xlfn.STDEV.S(C1811:C1831)</f>
        <v>8.9135216699504239E-3</v>
      </c>
      <c r="F1831" s="318">
        <f>E1831*(21/(21-1.5))</f>
        <v>9.5991771830235325E-3</v>
      </c>
      <c r="G1831" s="318">
        <f>_xlfn.VAR.S(C1811:C1831)</f>
        <v>7.9450868560675795E-5</v>
      </c>
      <c r="H1831" s="318">
        <f>G1831*(21/(21-1))</f>
        <v>8.3423411988709591E-5</v>
      </c>
      <c r="I1831" s="320">
        <f>(SUM(C1768:C1788)*1+SUM(C1789:C1809)*2+SUM(C1810:C1830)*3)/6</f>
        <v>3.9372091385301074E-2</v>
      </c>
      <c r="J1831" s="318">
        <f>IF(C1831*O1831&lt;&gt;0,C1831,0)</f>
        <v>0</v>
      </c>
      <c r="K1831" s="318" t="str">
        <f>IF(C1831*O1831=0,"",C1831)</f>
        <v/>
      </c>
      <c r="O1831" s="318">
        <f>IF(ISBLANK(L1831),0,1)</f>
        <v>0</v>
      </c>
      <c r="P1831" s="318">
        <f>IF(ISBLANK(M1831),0,1)</f>
        <v>0</v>
      </c>
      <c r="Q1831" s="318">
        <f>O1831+P1831</f>
        <v>0</v>
      </c>
      <c r="R1831" s="318">
        <f>SUM(Q1706:Q1831)</f>
        <v>12</v>
      </c>
      <c r="S1831" s="318">
        <f>R1831/$X$2</f>
        <v>0.52173913043478259</v>
      </c>
      <c r="T1831" s="318">
        <f>IF(S1831&gt;=$X$3,1,0)</f>
        <v>1</v>
      </c>
      <c r="U1831" s="318">
        <f>O1831*T1831+P1831*T1831</f>
        <v>0</v>
      </c>
    </row>
    <row r="1832" spans="1:21" s="318" customFormat="1" x14ac:dyDescent="0.2">
      <c r="A1832" s="322">
        <v>39227</v>
      </c>
      <c r="B1832" s="321">
        <v>491.64999399999999</v>
      </c>
      <c r="C1832" s="320">
        <f>LN(B1832/B1831)</f>
        <v>-1.0420437442317744E-2</v>
      </c>
      <c r="D1832" s="320">
        <f>AVERAGE(C1812:C1832)</f>
        <v>1.8455366538892154E-3</v>
      </c>
      <c r="E1832" s="318">
        <f>_xlfn.STDEV.S(C1812:C1832)</f>
        <v>9.1570163140533949E-3</v>
      </c>
      <c r="F1832" s="318">
        <f>E1832*(21/(21-1.5))</f>
        <v>9.8614021843651933E-3</v>
      </c>
      <c r="G1832" s="318">
        <f>_xlfn.VAR.S(C1812:C1832)</f>
        <v>8.3850947775840034E-5</v>
      </c>
      <c r="H1832" s="318">
        <f>G1832*(21/(21-1))</f>
        <v>8.8043495164632046E-5</v>
      </c>
      <c r="I1832" s="320">
        <f>(SUM(C1769:C1789)*1+SUM(C1790:C1810)*2+SUM(C1811:C1831)*3)/6</f>
        <v>3.4365477121580203E-2</v>
      </c>
      <c r="J1832" s="318">
        <f>IF(C1832*O1832&lt;&gt;0,C1832,0)</f>
        <v>0</v>
      </c>
      <c r="K1832" s="318" t="str">
        <f>IF(C1832*O1832=0,"",C1832)</f>
        <v/>
      </c>
      <c r="O1832" s="318">
        <f>IF(ISBLANK(L1832),0,1)</f>
        <v>0</v>
      </c>
      <c r="P1832" s="318">
        <f>IF(ISBLANK(M1832),0,1)</f>
        <v>0</v>
      </c>
      <c r="Q1832" s="318">
        <f>O1832+P1832</f>
        <v>0</v>
      </c>
      <c r="R1832" s="318">
        <f>SUM(Q1707:Q1832)</f>
        <v>12</v>
      </c>
      <c r="S1832" s="318">
        <f>R1832/$X$2</f>
        <v>0.52173913043478259</v>
      </c>
      <c r="T1832" s="318">
        <f>IF(S1832&gt;=$X$3,1,0)</f>
        <v>1</v>
      </c>
      <c r="U1832" s="318">
        <f>O1832*T1832+P1832*T1832</f>
        <v>0</v>
      </c>
    </row>
    <row r="1833" spans="1:21" s="318" customFormat="1" x14ac:dyDescent="0.2">
      <c r="A1833" s="322">
        <v>39231</v>
      </c>
      <c r="B1833" s="321">
        <v>489.11999500000002</v>
      </c>
      <c r="C1833" s="320">
        <f>LN(B1833/B1832)</f>
        <v>-5.1592211022775669E-3</v>
      </c>
      <c r="D1833" s="320">
        <f>AVERAGE(C1813:C1833)</f>
        <v>1.2897610664676549E-3</v>
      </c>
      <c r="E1833" s="318">
        <f>_xlfn.STDEV.S(C1813:C1833)</f>
        <v>9.2136379130239483E-3</v>
      </c>
      <c r="F1833" s="318">
        <f>E1833*(21/(21-1.5))</f>
        <v>9.9223792909488677E-3</v>
      </c>
      <c r="G1833" s="318">
        <f>_xlfn.VAR.S(C1813:C1833)</f>
        <v>8.4891123592312285E-5</v>
      </c>
      <c r="H1833" s="318">
        <f>G1833*(21/(21-1))</f>
        <v>8.9135679771927908E-5</v>
      </c>
      <c r="I1833" s="320">
        <f>(SUM(C1770:C1790)*1+SUM(C1791:C1811)*2+SUM(C1812:C1832)*3)/6</f>
        <v>3.0105032960834749E-2</v>
      </c>
      <c r="J1833" s="318">
        <f>IF(C1833*O1833&lt;&gt;0,C1833,0)</f>
        <v>0</v>
      </c>
      <c r="K1833" s="318" t="str">
        <f>IF(C1833*O1833=0,"",C1833)</f>
        <v/>
      </c>
      <c r="O1833" s="318">
        <f>IF(ISBLANK(L1833),0,1)</f>
        <v>0</v>
      </c>
      <c r="P1833" s="318">
        <f>IF(ISBLANK(M1833),0,1)</f>
        <v>0</v>
      </c>
      <c r="Q1833" s="318">
        <f>O1833+P1833</f>
        <v>0</v>
      </c>
      <c r="R1833" s="318">
        <f>SUM(Q1708:Q1833)</f>
        <v>12</v>
      </c>
      <c r="S1833" s="318">
        <f>R1833/$X$2</f>
        <v>0.52173913043478259</v>
      </c>
      <c r="T1833" s="318">
        <f>IF(S1833&gt;=$X$3,1,0)</f>
        <v>1</v>
      </c>
      <c r="U1833" s="318">
        <f>O1833*T1833+P1833*T1833</f>
        <v>0</v>
      </c>
    </row>
    <row r="1834" spans="1:21" s="318" customFormat="1" x14ac:dyDescent="0.2">
      <c r="A1834" s="322">
        <v>39232</v>
      </c>
      <c r="B1834" s="321">
        <v>487.75</v>
      </c>
      <c r="C1834" s="320">
        <f>LN(B1834/B1833)</f>
        <v>-2.8048684168634108E-3</v>
      </c>
      <c r="D1834" s="320">
        <f>AVERAGE(C1814:C1834)</f>
        <v>9.0776946335642853E-4</v>
      </c>
      <c r="E1834" s="318">
        <f>_xlfn.STDEV.S(C1814:C1834)</f>
        <v>9.2089666603453434E-3</v>
      </c>
      <c r="F1834" s="318">
        <f>E1834*(21/(21-1.5))</f>
        <v>9.9173487111411385E-3</v>
      </c>
      <c r="G1834" s="318">
        <f>_xlfn.VAR.S(C1814:C1834)</f>
        <v>8.4805066951352067E-5</v>
      </c>
      <c r="H1834" s="318">
        <f>G1834*(21/(21-1))</f>
        <v>8.9045320298919669E-5</v>
      </c>
      <c r="I1834" s="320">
        <f>(SUM(C1771:C1791)*1+SUM(C1792:C1812)*2+SUM(C1813:C1833)*3)/6</f>
        <v>2.6114532890515227E-2</v>
      </c>
      <c r="J1834" s="318">
        <f>IF(C1834*O1834&lt;&gt;0,C1834,0)</f>
        <v>0</v>
      </c>
      <c r="K1834" s="318" t="str">
        <f>IF(C1834*O1834=0,"",C1834)</f>
        <v/>
      </c>
      <c r="O1834" s="318">
        <f>IF(ISBLANK(L1834),0,1)</f>
        <v>0</v>
      </c>
      <c r="P1834" s="318">
        <f>IF(ISBLANK(M1834),0,1)</f>
        <v>0</v>
      </c>
      <c r="Q1834" s="318">
        <f>O1834+P1834</f>
        <v>0</v>
      </c>
      <c r="R1834" s="318">
        <f>SUM(Q1709:Q1834)</f>
        <v>12</v>
      </c>
      <c r="S1834" s="318">
        <f>R1834/$X$2</f>
        <v>0.52173913043478259</v>
      </c>
      <c r="T1834" s="318">
        <f>IF(S1834&gt;=$X$3,1,0)</f>
        <v>1</v>
      </c>
      <c r="U1834" s="318">
        <f>O1834*T1834+P1834*T1834</f>
        <v>0</v>
      </c>
    </row>
    <row r="1835" spans="1:21" s="318" customFormat="1" x14ac:dyDescent="0.2">
      <c r="A1835" s="322">
        <v>39233</v>
      </c>
      <c r="B1835" s="321">
        <v>496.26001000000002</v>
      </c>
      <c r="C1835" s="320">
        <f>LN(B1835/B1834)</f>
        <v>1.7297023579376816E-2</v>
      </c>
      <c r="D1835" s="320">
        <f>AVERAGE(C1815:C1835)</f>
        <v>2.0619563127163049E-3</v>
      </c>
      <c r="E1835" s="318">
        <f>_xlfn.STDEV.S(C1815:C1835)</f>
        <v>9.6827999054419078E-3</v>
      </c>
      <c r="F1835" s="318">
        <f>E1835*(21/(21-1.5))</f>
        <v>1.0427630667398977E-2</v>
      </c>
      <c r="G1835" s="318">
        <f>_xlfn.VAR.S(C1815:C1835)</f>
        <v>9.3756614008825827E-5</v>
      </c>
      <c r="H1835" s="318">
        <f>G1835*(21/(21-1))</f>
        <v>9.8444444709267127E-5</v>
      </c>
      <c r="I1835" s="320">
        <f>(SUM(C1772:C1792)*1+SUM(C1793:C1813)*2+SUM(C1814:C1834)*3)/6</f>
        <v>2.2081778148792641E-2</v>
      </c>
      <c r="J1835" s="318">
        <f>IF(C1835*O1835&lt;&gt;0,C1835,0)</f>
        <v>0</v>
      </c>
      <c r="K1835" s="318" t="str">
        <f>IF(C1835*O1835=0,"",C1835)</f>
        <v/>
      </c>
      <c r="O1835" s="318">
        <f>IF(ISBLANK(L1835),0,1)</f>
        <v>0</v>
      </c>
      <c r="P1835" s="318">
        <f>IF(ISBLANK(M1835),0,1)</f>
        <v>0</v>
      </c>
      <c r="Q1835" s="318">
        <f>O1835+P1835</f>
        <v>0</v>
      </c>
      <c r="R1835" s="318">
        <f>SUM(Q1710:Q1835)</f>
        <v>12</v>
      </c>
      <c r="S1835" s="318">
        <f>R1835/$X$2</f>
        <v>0.52173913043478259</v>
      </c>
      <c r="T1835" s="318">
        <f>IF(S1835&gt;=$X$3,1,0)</f>
        <v>1</v>
      </c>
      <c r="U1835" s="318">
        <f>O1835*T1835+P1835*T1835</f>
        <v>0</v>
      </c>
    </row>
    <row r="1836" spans="1:21" s="318" customFormat="1" x14ac:dyDescent="0.2">
      <c r="A1836" s="322">
        <v>39234</v>
      </c>
      <c r="B1836" s="321">
        <v>501.38000499999998</v>
      </c>
      <c r="C1836" s="320">
        <f>LN(B1836/B1835)</f>
        <v>1.0264303505787298E-2</v>
      </c>
      <c r="D1836" s="320">
        <f>AVERAGE(C1816:C1836)</f>
        <v>2.3128494339103734E-3</v>
      </c>
      <c r="E1836" s="318">
        <f>_xlfn.STDEV.S(C1816:C1836)</f>
        <v>9.829758199395076E-3</v>
      </c>
      <c r="F1836" s="318">
        <f>E1836*(21/(21-1.5))</f>
        <v>1.0585893445502389E-2</v>
      </c>
      <c r="G1836" s="318">
        <f>_xlfn.VAR.S(C1816:C1836)</f>
        <v>9.6624146258574738E-5</v>
      </c>
      <c r="H1836" s="318">
        <f>G1836*(21/(21-1))</f>
        <v>1.0145535357150348E-4</v>
      </c>
      <c r="I1836" s="320">
        <f>(SUM(C1773:C1793)*1+SUM(C1794:C1814)*2+SUM(C1815:C1835)*3)/6</f>
        <v>3.2171582125597065E-2</v>
      </c>
      <c r="J1836" s="318">
        <f>IF(C1836*O1836&lt;&gt;0,C1836,0)</f>
        <v>0</v>
      </c>
      <c r="K1836" s="318" t="str">
        <f>IF(C1836*O1836=0,"",C1836)</f>
        <v/>
      </c>
      <c r="O1836" s="318">
        <f>IF(ISBLANK(L1836),0,1)</f>
        <v>0</v>
      </c>
      <c r="P1836" s="318">
        <f>IF(ISBLANK(M1836),0,1)</f>
        <v>0</v>
      </c>
      <c r="Q1836" s="318">
        <f>O1836+P1836</f>
        <v>0</v>
      </c>
      <c r="R1836" s="318">
        <f>SUM(Q1711:Q1836)</f>
        <v>12</v>
      </c>
      <c r="S1836" s="318">
        <f>R1836/$X$2</f>
        <v>0.52173913043478259</v>
      </c>
      <c r="T1836" s="318">
        <f>IF(S1836&gt;=$X$3,1,0)</f>
        <v>1</v>
      </c>
      <c r="U1836" s="318">
        <f>O1836*T1836+P1836*T1836</f>
        <v>0</v>
      </c>
    </row>
    <row r="1837" spans="1:21" s="318" customFormat="1" x14ac:dyDescent="0.2">
      <c r="A1837" s="322">
        <v>39237</v>
      </c>
      <c r="B1837" s="321">
        <v>499.67001299999998</v>
      </c>
      <c r="C1837" s="320">
        <f>LN(B1837/B1836)</f>
        <v>-3.4164000449013413E-3</v>
      </c>
      <c r="D1837" s="320">
        <f>AVERAGE(C1817:C1837)</f>
        <v>1.6118296168075245E-3</v>
      </c>
      <c r="E1837" s="318">
        <f>_xlfn.STDEV.S(C1817:C1837)</f>
        <v>9.6802070192000735E-3</v>
      </c>
      <c r="F1837" s="318">
        <f>E1837*(21/(21-1.5))</f>
        <v>1.042483832836931E-2</v>
      </c>
      <c r="G1837" s="318">
        <f>_xlfn.VAR.S(C1817:C1837)</f>
        <v>9.370640793457036E-5</v>
      </c>
      <c r="H1837" s="318">
        <f>G1837*(21/(21-1))</f>
        <v>9.8391728331298877E-5</v>
      </c>
      <c r="I1837" s="320">
        <f>(SUM(C1774:C1794)*1+SUM(C1795:C1815)*2+SUM(C1816:C1836)*3)/6</f>
        <v>3.6185927215215526E-2</v>
      </c>
      <c r="J1837" s="318">
        <f>IF(C1837*O1837&lt;&gt;0,C1837,0)</f>
        <v>0</v>
      </c>
      <c r="K1837" s="318" t="str">
        <f>IF(C1837*O1837=0,"",C1837)</f>
        <v/>
      </c>
      <c r="O1837" s="318">
        <f>IF(ISBLANK(L1837),0,1)</f>
        <v>0</v>
      </c>
      <c r="P1837" s="318">
        <f>IF(ISBLANK(M1837),0,1)</f>
        <v>0</v>
      </c>
      <c r="Q1837" s="318">
        <f>O1837+P1837</f>
        <v>0</v>
      </c>
      <c r="R1837" s="318">
        <f>SUM(Q1712:Q1837)</f>
        <v>11</v>
      </c>
      <c r="S1837" s="318">
        <f>R1837/$X$2</f>
        <v>0.47826086956521741</v>
      </c>
      <c r="T1837" s="318">
        <f>IF(S1837&gt;=$X$3,1,0)</f>
        <v>1</v>
      </c>
      <c r="U1837" s="318">
        <f>O1837*T1837+P1837*T1837</f>
        <v>0</v>
      </c>
    </row>
    <row r="1838" spans="1:21" s="318" customFormat="1" x14ac:dyDescent="0.2">
      <c r="A1838" s="322">
        <v>39238</v>
      </c>
      <c r="B1838" s="321">
        <v>498</v>
      </c>
      <c r="C1838" s="320">
        <f>LN(B1838/B1837)</f>
        <v>-3.3478295188302935E-3</v>
      </c>
      <c r="D1838" s="320">
        <f>AVERAGE(C1818:C1838)</f>
        <v>1.4139792740637939E-3</v>
      </c>
      <c r="E1838" s="318">
        <f>_xlfn.STDEV.S(C1818:C1838)</f>
        <v>9.7397552108692206E-3</v>
      </c>
      <c r="F1838" s="318">
        <f>E1838*(21/(21-1.5))</f>
        <v>1.0488967150166853E-2</v>
      </c>
      <c r="G1838" s="318">
        <f>_xlfn.VAR.S(C1818:C1838)</f>
        <v>9.4862831567654146E-5</v>
      </c>
      <c r="H1838" s="318">
        <f>G1838*(21/(21-1))</f>
        <v>9.9605973146036863E-5</v>
      </c>
      <c r="I1838" s="320">
        <f>(SUM(C1775:C1795)*1+SUM(C1796:C1816)*2+SUM(C1817:C1837)*3)/6</f>
        <v>3.7723677370091413E-2</v>
      </c>
      <c r="J1838" s="318">
        <f>IF(C1838*O1838&lt;&gt;0,C1838,0)</f>
        <v>0</v>
      </c>
      <c r="K1838" s="318" t="str">
        <f>IF(C1838*O1838=0,"",C1838)</f>
        <v/>
      </c>
      <c r="O1838" s="318">
        <f>IF(ISBLANK(L1838),0,1)</f>
        <v>0</v>
      </c>
      <c r="P1838" s="318">
        <f>IF(ISBLANK(M1838),0,1)</f>
        <v>0</v>
      </c>
      <c r="Q1838" s="318">
        <f>O1838+P1838</f>
        <v>0</v>
      </c>
      <c r="R1838" s="318">
        <f>SUM(Q1713:Q1838)</f>
        <v>11</v>
      </c>
      <c r="S1838" s="318">
        <f>R1838/$X$2</f>
        <v>0.47826086956521741</v>
      </c>
      <c r="T1838" s="318">
        <f>IF(S1838&gt;=$X$3,1,0)</f>
        <v>1</v>
      </c>
      <c r="U1838" s="318">
        <f>O1838*T1838+P1838*T1838</f>
        <v>0</v>
      </c>
    </row>
    <row r="1839" spans="1:21" s="318" customFormat="1" x14ac:dyDescent="0.2">
      <c r="A1839" s="322">
        <v>39239</v>
      </c>
      <c r="B1839" s="321">
        <v>489.29998799999998</v>
      </c>
      <c r="C1839" s="320">
        <f>LN(B1839/B1838)</f>
        <v>-1.7624303254406792E-2</v>
      </c>
      <c r="D1839" s="320">
        <f>AVERAGE(C1819:C1839)</f>
        <v>1.2473369954320946E-4</v>
      </c>
      <c r="E1839" s="318">
        <f>_xlfn.STDEV.S(C1819:C1839)</f>
        <v>1.0392863696405718E-2</v>
      </c>
      <c r="F1839" s="318">
        <f>E1839*(21/(21-1.5))</f>
        <v>1.1192314749975389E-2</v>
      </c>
      <c r="G1839" s="318">
        <f>_xlfn.VAR.S(C1819:C1839)</f>
        <v>1.0801161581206792E-4</v>
      </c>
      <c r="H1839" s="318">
        <f>G1839*(21/(21-1))</f>
        <v>1.1341219660267132E-4</v>
      </c>
      <c r="I1839" s="320">
        <f>(SUM(C1776:C1796)*1+SUM(C1797:C1817)*2+SUM(C1818:C1838)*3)/6</f>
        <v>3.7843763365114878E-2</v>
      </c>
      <c r="J1839" s="318">
        <f>IF(C1839*O1839&lt;&gt;0,C1839,0)</f>
        <v>0</v>
      </c>
      <c r="K1839" s="318" t="str">
        <f>IF(C1839*O1839=0,"",C1839)</f>
        <v/>
      </c>
      <c r="O1839" s="318">
        <f>IF(ISBLANK(L1839),0,1)</f>
        <v>0</v>
      </c>
      <c r="P1839" s="318">
        <f>IF(ISBLANK(M1839),0,1)</f>
        <v>0</v>
      </c>
      <c r="Q1839" s="318">
        <f>O1839+P1839</f>
        <v>0</v>
      </c>
      <c r="R1839" s="318">
        <f>SUM(Q1714:Q1839)</f>
        <v>11</v>
      </c>
      <c r="S1839" s="318">
        <f>R1839/$X$2</f>
        <v>0.47826086956521741</v>
      </c>
      <c r="T1839" s="318">
        <f>IF(S1839&gt;=$X$3,1,0)</f>
        <v>1</v>
      </c>
      <c r="U1839" s="318">
        <f>O1839*T1839+P1839*T1839</f>
        <v>0</v>
      </c>
    </row>
    <row r="1840" spans="1:21" s="318" customFormat="1" x14ac:dyDescent="0.2">
      <c r="A1840" s="322">
        <v>39240</v>
      </c>
      <c r="B1840" s="321">
        <v>485.41000400000001</v>
      </c>
      <c r="C1840" s="320">
        <f>LN(B1840/B1839)</f>
        <v>-7.9818708837789878E-3</v>
      </c>
      <c r="D1840" s="320">
        <f>AVERAGE(C1820:C1840)</f>
        <v>-4.1122223516784672E-4</v>
      </c>
      <c r="E1840" s="318">
        <f>_xlfn.STDEV.S(C1820:C1840)</f>
        <v>1.0511908167503661E-2</v>
      </c>
      <c r="F1840" s="318">
        <f>E1840*(21/(21-1.5))</f>
        <v>1.1320516488080865E-2</v>
      </c>
      <c r="G1840" s="318">
        <f>_xlfn.VAR.S(C1820:C1840)</f>
        <v>1.1050021332203018E-4</v>
      </c>
      <c r="H1840" s="318">
        <f>G1840*(21/(21-1))</f>
        <v>1.160252239881317E-4</v>
      </c>
      <c r="I1840" s="320">
        <f>(SUM(C1777:C1797)*1+SUM(C1798:C1818)*2+SUM(C1819:C1839)*3)/6</f>
        <v>2.9740163628763677E-2</v>
      </c>
      <c r="J1840" s="318">
        <f>IF(C1840*O1840&lt;&gt;0,C1840,0)</f>
        <v>0</v>
      </c>
      <c r="K1840" s="318" t="str">
        <f>IF(C1840*O1840=0,"",C1840)</f>
        <v/>
      </c>
      <c r="L1840" s="326"/>
      <c r="M1840" s="326"/>
      <c r="O1840" s="318">
        <f>IF(ISBLANK(L1840),0,1)</f>
        <v>0</v>
      </c>
      <c r="P1840" s="318">
        <f>IF(ISBLANK(M1840),0,1)</f>
        <v>0</v>
      </c>
      <c r="Q1840" s="318">
        <f>O1840+P1840</f>
        <v>0</v>
      </c>
      <c r="R1840" s="318">
        <f>SUM(Q1715:Q1840)</f>
        <v>10</v>
      </c>
      <c r="S1840" s="318">
        <f>R1840/$X$2</f>
        <v>0.43478260869565216</v>
      </c>
      <c r="T1840" s="318">
        <f>IF(S1840&gt;=$X$3,1,0)</f>
        <v>1</v>
      </c>
      <c r="U1840" s="318">
        <f>O1840*T1840+P1840*T1840</f>
        <v>0</v>
      </c>
    </row>
    <row r="1841" spans="1:21" s="318" customFormat="1" x14ac:dyDescent="0.2">
      <c r="A1841" s="322">
        <v>39241</v>
      </c>
      <c r="B1841" s="321">
        <v>483.07998700000002</v>
      </c>
      <c r="C1841" s="320">
        <f>LN(B1841/B1840)</f>
        <v>-4.8116583899495925E-3</v>
      </c>
      <c r="D1841" s="320">
        <f>AVERAGE(C1821:C1841)</f>
        <v>5.1038004238578428E-4</v>
      </c>
      <c r="E1841" s="318">
        <f>_xlfn.STDEV.S(C1821:C1841)</f>
        <v>9.0754482891598279E-3</v>
      </c>
      <c r="F1841" s="318">
        <f>E1841*(21/(21-1.5))</f>
        <v>9.7735596960182754E-3</v>
      </c>
      <c r="G1841" s="318">
        <f>_xlfn.VAR.S(C1821:C1841)</f>
        <v>8.2363761649214046E-5</v>
      </c>
      <c r="H1841" s="318">
        <f>G1841*(21/(21-1))</f>
        <v>8.6481949731674748E-5</v>
      </c>
      <c r="I1841" s="320">
        <f>(SUM(C1778:C1798)*1+SUM(C1799:C1819)*2+SUM(C1820:C1840)*3)/6</f>
        <v>2.3234220675427717E-2</v>
      </c>
      <c r="J1841" s="318">
        <f>IF(C1841*O1841&lt;&gt;0,C1841,0)</f>
        <v>0</v>
      </c>
      <c r="K1841" s="318" t="str">
        <f>IF(C1841*O1841=0,"",C1841)</f>
        <v/>
      </c>
      <c r="O1841" s="318">
        <f>IF(ISBLANK(L1841),0,1)</f>
        <v>0</v>
      </c>
      <c r="P1841" s="318">
        <f>IF(ISBLANK(M1841),0,1)</f>
        <v>0</v>
      </c>
      <c r="Q1841" s="318">
        <f>O1841+P1841</f>
        <v>0</v>
      </c>
      <c r="R1841" s="318">
        <f>SUM(Q1716:Q1841)</f>
        <v>10</v>
      </c>
      <c r="S1841" s="318">
        <f>R1841/$X$2</f>
        <v>0.43478260869565216</v>
      </c>
      <c r="T1841" s="318">
        <f>IF(S1841&gt;=$X$3,1,0)</f>
        <v>1</v>
      </c>
      <c r="U1841" s="318">
        <f>O1841*T1841+P1841*T1841</f>
        <v>0</v>
      </c>
    </row>
    <row r="1842" spans="1:21" s="318" customFormat="1" x14ac:dyDescent="0.2">
      <c r="A1842" s="322">
        <v>39244</v>
      </c>
      <c r="B1842" s="321">
        <v>487.52999899999998</v>
      </c>
      <c r="C1842" s="320">
        <f>LN(B1842/B1841)</f>
        <v>9.1695804583533987E-3</v>
      </c>
      <c r="D1842" s="320">
        <f>AVERAGE(C1822:C1842)</f>
        <v>8.9922434123103649E-4</v>
      </c>
      <c r="E1842" s="318">
        <f>_xlfn.STDEV.S(C1822:C1842)</f>
        <v>9.2704861641266009E-3</v>
      </c>
      <c r="F1842" s="318">
        <f>E1842*(21/(21-1.5))</f>
        <v>9.9836004844440305E-3</v>
      </c>
      <c r="G1842" s="318">
        <f>_xlfn.VAR.S(C1822:C1842)</f>
        <v>8.5941913719262737E-5</v>
      </c>
      <c r="H1842" s="318">
        <f>G1842*(21/(21-1))</f>
        <v>9.023900940522588E-5</v>
      </c>
      <c r="I1842" s="320">
        <f>(SUM(C1779:C1799)*1+SUM(C1800:C1820)*2+SUM(C1821:C1841)*3)/6</f>
        <v>2.6906447474701198E-2</v>
      </c>
      <c r="J1842" s="318">
        <f>IF(C1842*O1842&lt;&gt;0,C1842,0)</f>
        <v>9.1695804583533987E-3</v>
      </c>
      <c r="K1842" s="318">
        <f>IF(C1842*O1842=0,"",C1842)</f>
        <v>9.1695804583533987E-3</v>
      </c>
      <c r="L1842" s="326" t="s">
        <v>37</v>
      </c>
      <c r="M1842" s="326"/>
      <c r="O1842" s="318">
        <f>IF(ISBLANK(L1842),0,1)</f>
        <v>1</v>
      </c>
      <c r="P1842" s="318">
        <f>IF(ISBLANK(M1842),0,1)</f>
        <v>0</v>
      </c>
      <c r="Q1842" s="318">
        <f>O1842+P1842</f>
        <v>1</v>
      </c>
      <c r="R1842" s="318">
        <f>SUM(Q1717:Q1842)</f>
        <v>11</v>
      </c>
      <c r="S1842" s="318">
        <f>R1842/$X$2</f>
        <v>0.47826086956521741</v>
      </c>
      <c r="T1842" s="318">
        <f>IF(S1842&gt;=$X$3,1,0)</f>
        <v>1</v>
      </c>
      <c r="U1842" s="318">
        <f>O1842*T1842+P1842*T1842</f>
        <v>1</v>
      </c>
    </row>
    <row r="1843" spans="1:21" s="318" customFormat="1" x14ac:dyDescent="0.2">
      <c r="A1843" s="322">
        <v>39245</v>
      </c>
      <c r="B1843" s="321">
        <v>482.20001200000002</v>
      </c>
      <c r="C1843" s="320">
        <f>LN(B1843/B1842)</f>
        <v>-1.0992834321861171E-2</v>
      </c>
      <c r="D1843" s="320">
        <f>AVERAGE(C1823:C1843)</f>
        <v>4.6542226576990538E-4</v>
      </c>
      <c r="E1843" s="318">
        <f>_xlfn.STDEV.S(C1823:C1843)</f>
        <v>9.6139657369760673E-3</v>
      </c>
      <c r="F1843" s="318">
        <f>E1843*(21/(21-1.5))</f>
        <v>1.0353501562897303E-2</v>
      </c>
      <c r="G1843" s="318">
        <f>_xlfn.VAR.S(C1823:C1843)</f>
        <v>9.2428337191749786E-5</v>
      </c>
      <c r="H1843" s="318">
        <f>G1843*(21/(21-1))</f>
        <v>9.7049754051337279E-5</v>
      </c>
      <c r="I1843" s="320">
        <f>(SUM(C1780:C1800)*1+SUM(C1801:C1821)*2+SUM(C1822:C1842)*3)/6</f>
        <v>2.9389935482734539E-2</v>
      </c>
      <c r="J1843" s="318">
        <f>IF(C1843*O1843&lt;&gt;0,C1843,0)</f>
        <v>0</v>
      </c>
      <c r="K1843" s="318" t="str">
        <f>IF(C1843*O1843=0,"",C1843)</f>
        <v/>
      </c>
      <c r="O1843" s="318">
        <f>IF(ISBLANK(L1843),0,1)</f>
        <v>0</v>
      </c>
      <c r="P1843" s="318">
        <f>IF(ISBLANK(M1843),0,1)</f>
        <v>0</v>
      </c>
      <c r="Q1843" s="318">
        <f>O1843+P1843</f>
        <v>0</v>
      </c>
      <c r="R1843" s="318">
        <f>SUM(Q1718:Q1843)</f>
        <v>11</v>
      </c>
      <c r="S1843" s="318">
        <f>R1843/$X$2</f>
        <v>0.47826086956521741</v>
      </c>
      <c r="T1843" s="318">
        <f>IF(S1843&gt;=$X$3,1,0)</f>
        <v>1</v>
      </c>
      <c r="U1843" s="318">
        <f>O1843*T1843+P1843*T1843</f>
        <v>0</v>
      </c>
    </row>
    <row r="1844" spans="1:21" s="318" customFormat="1" x14ac:dyDescent="0.2">
      <c r="A1844" s="322">
        <v>39246</v>
      </c>
      <c r="B1844" s="321">
        <v>483.52999899999998</v>
      </c>
      <c r="C1844" s="320">
        <f>LN(B1844/B1843)</f>
        <v>2.7543678371477467E-3</v>
      </c>
      <c r="D1844" s="320">
        <f>AVERAGE(C1824:C1844)</f>
        <v>1.1038767543814453E-3</v>
      </c>
      <c r="E1844" s="318">
        <f>_xlfn.STDEV.S(C1824:C1844)</f>
        <v>9.277991894886985E-3</v>
      </c>
      <c r="F1844" s="318">
        <f>E1844*(21/(21-1.5))</f>
        <v>9.9916835791090605E-3</v>
      </c>
      <c r="G1844" s="318">
        <f>_xlfn.VAR.S(C1824:C1844)</f>
        <v>8.6081133601588578E-5</v>
      </c>
      <c r="H1844" s="318">
        <f>G1844*(21/(21-1))</f>
        <v>9.0385190281668009E-5</v>
      </c>
      <c r="I1844" s="320">
        <f>(SUM(C1781:C1801)*1+SUM(C1802:C1822)*2+SUM(C1823:C1843)*3)/6</f>
        <v>2.2592235928956917E-2</v>
      </c>
      <c r="J1844" s="318">
        <f>IF(C1844*O1844&lt;&gt;0,C1844,0)</f>
        <v>0</v>
      </c>
      <c r="K1844" s="318" t="str">
        <f>IF(C1844*O1844=0,"",C1844)</f>
        <v/>
      </c>
      <c r="O1844" s="318">
        <f>IF(ISBLANK(L1844),0,1)</f>
        <v>0</v>
      </c>
      <c r="P1844" s="318">
        <f>IF(ISBLANK(M1844),0,1)</f>
        <v>0</v>
      </c>
      <c r="Q1844" s="318">
        <f>O1844+P1844</f>
        <v>0</v>
      </c>
      <c r="R1844" s="318">
        <f>SUM(Q1719:Q1844)</f>
        <v>11</v>
      </c>
      <c r="S1844" s="318">
        <f>R1844/$X$2</f>
        <v>0.47826086956521741</v>
      </c>
      <c r="T1844" s="318">
        <f>IF(S1844&gt;=$X$3,1,0)</f>
        <v>1</v>
      </c>
      <c r="U1844" s="318">
        <f>O1844*T1844+P1844*T1844</f>
        <v>0</v>
      </c>
    </row>
    <row r="1845" spans="1:21" s="318" customFormat="1" x14ac:dyDescent="0.2">
      <c r="A1845" s="322">
        <v>39247</v>
      </c>
      <c r="B1845" s="321">
        <v>495.51001000000002</v>
      </c>
      <c r="C1845" s="320">
        <f>LN(B1845/B1844)</f>
        <v>2.447419691217826E-2</v>
      </c>
      <c r="D1845" s="320">
        <f>AVERAGE(C1825:C1845)</f>
        <v>2.1083228253406701E-3</v>
      </c>
      <c r="E1845" s="318">
        <f>_xlfn.STDEV.S(C1825:C1845)</f>
        <v>1.0586365931612673E-2</v>
      </c>
      <c r="F1845" s="318">
        <f>E1845*(21/(21-1.5))</f>
        <v>1.1400701772505954E-2</v>
      </c>
      <c r="G1845" s="318">
        <f>_xlfn.VAR.S(C1825:C1845)</f>
        <v>1.1207114363800945E-4</v>
      </c>
      <c r="H1845" s="318">
        <f>G1845*(21/(21-1))</f>
        <v>1.1767470081990993E-4</v>
      </c>
      <c r="I1845" s="320">
        <f>(SUM(C1782:C1802)*1+SUM(C1803:C1823)*2+SUM(C1824:C1844)*3)/6</f>
        <v>2.2491734378005567E-2</v>
      </c>
      <c r="J1845" s="318">
        <f>IF(C1845*O1845&lt;&gt;0,C1845,0)</f>
        <v>0</v>
      </c>
      <c r="K1845" s="318" t="str">
        <f>IF(C1845*O1845=0,"",C1845)</f>
        <v/>
      </c>
      <c r="O1845" s="318">
        <f>IF(ISBLANK(L1845),0,1)</f>
        <v>0</v>
      </c>
      <c r="P1845" s="318">
        <f>IF(ISBLANK(M1845),0,1)</f>
        <v>0</v>
      </c>
      <c r="Q1845" s="318">
        <f>O1845+P1845</f>
        <v>0</v>
      </c>
      <c r="R1845" s="318">
        <f>SUM(Q1720:Q1845)</f>
        <v>11</v>
      </c>
      <c r="S1845" s="318">
        <f>R1845/$X$2</f>
        <v>0.47826086956521741</v>
      </c>
      <c r="T1845" s="318">
        <f>IF(S1845&gt;=$X$3,1,0)</f>
        <v>1</v>
      </c>
      <c r="U1845" s="318">
        <f>O1845*T1845+P1845*T1845</f>
        <v>0</v>
      </c>
    </row>
    <row r="1846" spans="1:21" s="318" customFormat="1" x14ac:dyDescent="0.2">
      <c r="A1846" s="322">
        <v>39248</v>
      </c>
      <c r="B1846" s="321">
        <v>504.790009</v>
      </c>
      <c r="C1846" s="320">
        <f>LN(B1846/B1845)</f>
        <v>1.8554963651972897E-2</v>
      </c>
      <c r="D1846" s="320">
        <f>AVERAGE(C1826:C1846)</f>
        <v>2.4912701277333984E-3</v>
      </c>
      <c r="E1846" s="318">
        <f>_xlfn.STDEV.S(C1826:C1846)</f>
        <v>1.1041275890344442E-2</v>
      </c>
      <c r="F1846" s="318">
        <f>E1846*(21/(21-1.5))</f>
        <v>1.1890604804986321E-2</v>
      </c>
      <c r="G1846" s="318">
        <f>_xlfn.VAR.S(C1826:C1846)</f>
        <v>1.2190977328670144E-4</v>
      </c>
      <c r="H1846" s="318">
        <f>G1846*(21/(21-1))</f>
        <v>1.2800526195103651E-4</v>
      </c>
      <c r="I1846" s="320">
        <f>(SUM(C1783:C1803)*1+SUM(C1804:C1824)*2+SUM(C1825:C1845)*3)/6</f>
        <v>3.6600094086119646E-2</v>
      </c>
      <c r="J1846" s="318">
        <f>IF(C1846*O1846&lt;&gt;0,C1846,0)</f>
        <v>0</v>
      </c>
      <c r="K1846" s="318" t="str">
        <f>IF(C1846*O1846=0,"",C1846)</f>
        <v/>
      </c>
      <c r="O1846" s="318">
        <f>IF(ISBLANK(L1846),0,1)</f>
        <v>0</v>
      </c>
      <c r="P1846" s="318">
        <f>IF(ISBLANK(M1846),0,1)</f>
        <v>0</v>
      </c>
      <c r="Q1846" s="318">
        <f>O1846+P1846</f>
        <v>0</v>
      </c>
      <c r="R1846" s="318">
        <f>SUM(Q1721:Q1846)</f>
        <v>11</v>
      </c>
      <c r="S1846" s="318">
        <f>R1846/$X$2</f>
        <v>0.47826086956521741</v>
      </c>
      <c r="T1846" s="318">
        <f>IF(S1846&gt;=$X$3,1,0)</f>
        <v>1</v>
      </c>
      <c r="U1846" s="318">
        <f>O1846*T1846+P1846*T1846</f>
        <v>0</v>
      </c>
    </row>
    <row r="1847" spans="1:21" s="318" customFormat="1" x14ac:dyDescent="0.2">
      <c r="A1847" s="322">
        <v>39251</v>
      </c>
      <c r="B1847" s="321">
        <v>505.89001500000001</v>
      </c>
      <c r="C1847" s="320">
        <f>LN(B1847/B1846)</f>
        <v>2.1767649666083909E-3</v>
      </c>
      <c r="D1847" s="320">
        <f>AVERAGE(C1827:C1847)</f>
        <v>2.5124924652941871E-3</v>
      </c>
      <c r="E1847" s="318">
        <f>_xlfn.STDEV.S(C1827:C1847)</f>
        <v>1.1040169962913494E-2</v>
      </c>
      <c r="F1847" s="318">
        <f>E1847*(21/(21-1.5))</f>
        <v>1.1889413806214532E-2</v>
      </c>
      <c r="G1847" s="318">
        <f>_xlfn.VAR.S(C1827:C1847)</f>
        <v>1.2188535281001736E-4</v>
      </c>
      <c r="H1847" s="318">
        <f>G1847*(21/(21-1))</f>
        <v>1.2797962045051824E-4</v>
      </c>
      <c r="I1847" s="320">
        <f>(SUM(C1784:C1804)*1+SUM(C1805:C1825)*2+SUM(C1826:C1846)*3)/6</f>
        <v>4.3221766600739842E-2</v>
      </c>
      <c r="J1847" s="318">
        <f>IF(C1847*O1847&lt;&gt;0,C1847,0)</f>
        <v>0</v>
      </c>
      <c r="K1847" s="318" t="str">
        <f>IF(C1847*O1847=0,"",C1847)</f>
        <v/>
      </c>
      <c r="O1847" s="318">
        <f>IF(ISBLANK(L1847),0,1)</f>
        <v>0</v>
      </c>
      <c r="P1847" s="318">
        <f>IF(ISBLANK(M1847),0,1)</f>
        <v>0</v>
      </c>
      <c r="Q1847" s="318">
        <f>O1847+P1847</f>
        <v>0</v>
      </c>
      <c r="R1847" s="318">
        <f>SUM(Q1722:Q1847)</f>
        <v>11</v>
      </c>
      <c r="S1847" s="318">
        <f>R1847/$X$2</f>
        <v>0.47826086956521741</v>
      </c>
      <c r="T1847" s="318">
        <f>IF(S1847&gt;=$X$3,1,0)</f>
        <v>1</v>
      </c>
      <c r="U1847" s="318">
        <f>O1847*T1847+P1847*T1847</f>
        <v>0</v>
      </c>
    </row>
    <row r="1848" spans="1:21" s="318" customFormat="1" x14ac:dyDescent="0.2">
      <c r="A1848" s="322">
        <v>39252</v>
      </c>
      <c r="B1848" s="321">
        <v>506.11999500000002</v>
      </c>
      <c r="C1848" s="320">
        <f>LN(B1848/B1847)</f>
        <v>4.5450144106577923E-4</v>
      </c>
      <c r="D1848" s="320">
        <f>AVERAGE(C1828:C1848)</f>
        <v>1.8025133138808826E-3</v>
      </c>
      <c r="E1848" s="318">
        <f>_xlfn.STDEV.S(C1828:C1848)</f>
        <v>1.0644702963888329E-2</v>
      </c>
      <c r="F1848" s="318">
        <f>E1848*(21/(21-1.5))</f>
        <v>1.1463526268802815E-2</v>
      </c>
      <c r="G1848" s="318">
        <f>_xlfn.VAR.S(C1828:C1848)</f>
        <v>1.1330970118941298E-4</v>
      </c>
      <c r="H1848" s="318">
        <f>G1848*(21/(21-1))</f>
        <v>1.1897518624888363E-4</v>
      </c>
      <c r="I1848" s="320">
        <f>(SUM(C1785:C1805)*1+SUM(C1806:C1826)*2+SUM(C1827:C1847)*3)/6</f>
        <v>4.2856157680053908E-2</v>
      </c>
      <c r="J1848" s="318">
        <f>IF(C1848*O1848&lt;&gt;0,C1848,0)</f>
        <v>0</v>
      </c>
      <c r="K1848" s="318" t="str">
        <f>IF(C1848*O1848=0,"",C1848)</f>
        <v/>
      </c>
      <c r="O1848" s="318">
        <f>IF(ISBLANK(L1848),0,1)</f>
        <v>0</v>
      </c>
      <c r="P1848" s="318">
        <f>IF(ISBLANK(M1848),0,1)</f>
        <v>0</v>
      </c>
      <c r="Q1848" s="318">
        <f>O1848+P1848</f>
        <v>0</v>
      </c>
      <c r="R1848" s="318">
        <f>SUM(Q1723:Q1848)</f>
        <v>11</v>
      </c>
      <c r="S1848" s="318">
        <f>R1848/$X$2</f>
        <v>0.47826086956521741</v>
      </c>
      <c r="T1848" s="318">
        <f>IF(S1848&gt;=$X$3,1,0)</f>
        <v>1</v>
      </c>
      <c r="U1848" s="318">
        <f>O1848*T1848+P1848*T1848</f>
        <v>0</v>
      </c>
    </row>
    <row r="1849" spans="1:21" s="318" customFormat="1" x14ac:dyDescent="0.2">
      <c r="A1849" s="322">
        <v>39253</v>
      </c>
      <c r="B1849" s="321">
        <v>507.89001500000001</v>
      </c>
      <c r="C1849" s="320">
        <f>LN(B1849/B1848)</f>
        <v>3.4911327902002682E-3</v>
      </c>
      <c r="D1849" s="320">
        <f>AVERAGE(C1829:C1849)</f>
        <v>1.4594591280784645E-3</v>
      </c>
      <c r="E1849" s="318">
        <f>_xlfn.STDEV.S(C1829:C1849)</f>
        <v>1.0458233397841953E-2</v>
      </c>
      <c r="F1849" s="318">
        <f>E1849*(21/(21-1.5))</f>
        <v>1.1262712889983642E-2</v>
      </c>
      <c r="G1849" s="318">
        <f>_xlfn.VAR.S(C1829:C1849)</f>
        <v>1.0937464580373685E-4</v>
      </c>
      <c r="H1849" s="318">
        <f>G1849*(21/(21-1))</f>
        <v>1.1484337809392369E-4</v>
      </c>
      <c r="I1849" s="320">
        <f>(SUM(C1786:C1806)*1+SUM(C1807:C1827)*2+SUM(C1828:C1848)*3)/6</f>
        <v>4.387638694985322E-2</v>
      </c>
      <c r="J1849" s="318">
        <f>IF(C1849*O1849&lt;&gt;0,C1849,0)</f>
        <v>0</v>
      </c>
      <c r="K1849" s="318" t="str">
        <f>IF(C1849*O1849=0,"",C1849)</f>
        <v/>
      </c>
      <c r="O1849" s="318">
        <f>IF(ISBLANK(L1849),0,1)</f>
        <v>0</v>
      </c>
      <c r="P1849" s="318">
        <f>IF(ISBLANK(M1849),0,1)</f>
        <v>0</v>
      </c>
      <c r="Q1849" s="318">
        <f>O1849+P1849</f>
        <v>0</v>
      </c>
      <c r="R1849" s="318">
        <f>SUM(Q1724:Q1849)</f>
        <v>10</v>
      </c>
      <c r="S1849" s="318">
        <f>R1849/$X$2</f>
        <v>0.43478260869565216</v>
      </c>
      <c r="T1849" s="318">
        <f>IF(S1849&gt;=$X$3,1,0)</f>
        <v>1</v>
      </c>
      <c r="U1849" s="318">
        <f>O1849*T1849+P1849*T1849</f>
        <v>0</v>
      </c>
    </row>
    <row r="1850" spans="1:21" s="318" customFormat="1" x14ac:dyDescent="0.2">
      <c r="A1850" s="322">
        <v>39254</v>
      </c>
      <c r="B1850" s="321">
        <v>506.30999800000001</v>
      </c>
      <c r="C1850" s="320">
        <f>LN(B1850/B1849)</f>
        <v>-3.1157922658294822E-3</v>
      </c>
      <c r="D1850" s="320">
        <f>AVERAGE(C1830:C1850)</f>
        <v>1.1778604569425432E-3</v>
      </c>
      <c r="E1850" s="318">
        <f>_xlfn.STDEV.S(C1830:C1850)</f>
        <v>1.0499927345112901E-2</v>
      </c>
      <c r="F1850" s="318">
        <f>E1850*(21/(21-1.5))</f>
        <v>1.130761406396774E-2</v>
      </c>
      <c r="G1850" s="318">
        <f>_xlfn.VAR.S(C1830:C1850)</f>
        <v>1.1024847425264964E-4</v>
      </c>
      <c r="H1850" s="318">
        <f>G1850*(21/(21-1))</f>
        <v>1.1576089796528212E-4</v>
      </c>
      <c r="I1850" s="320">
        <f>(SUM(C1787:C1807)*1+SUM(C1808:C1828)*2+SUM(C1829:C1849)*3)/6</f>
        <v>4.3952099231251797E-2</v>
      </c>
      <c r="J1850" s="318">
        <f>IF(C1850*O1850&lt;&gt;0,C1850,0)</f>
        <v>0</v>
      </c>
      <c r="K1850" s="318" t="str">
        <f>IF(C1850*O1850=0,"",C1850)</f>
        <v/>
      </c>
      <c r="O1850" s="318">
        <f>IF(ISBLANK(L1850),0,1)</f>
        <v>0</v>
      </c>
      <c r="P1850" s="318">
        <f>IF(ISBLANK(M1850),0,1)</f>
        <v>0</v>
      </c>
      <c r="Q1850" s="318">
        <f>O1850+P1850</f>
        <v>0</v>
      </c>
      <c r="R1850" s="318">
        <f>SUM(Q1725:Q1850)</f>
        <v>10</v>
      </c>
      <c r="S1850" s="318">
        <f>R1850/$X$2</f>
        <v>0.43478260869565216</v>
      </c>
      <c r="T1850" s="318">
        <f>IF(S1850&gt;=$X$3,1,0)</f>
        <v>1</v>
      </c>
      <c r="U1850" s="318">
        <f>O1850*T1850+P1850*T1850</f>
        <v>0</v>
      </c>
    </row>
    <row r="1851" spans="1:21" s="318" customFormat="1" x14ac:dyDescent="0.2">
      <c r="A1851" s="322">
        <v>39255</v>
      </c>
      <c r="B1851" s="321">
        <v>504.45001200000002</v>
      </c>
      <c r="C1851" s="320">
        <f>LN(B1851/B1850)</f>
        <v>-3.6803753236812563E-3</v>
      </c>
      <c r="D1851" s="320">
        <f>AVERAGE(C1831:C1851)</f>
        <v>5.8985152703276082E-4</v>
      </c>
      <c r="E1851" s="318">
        <f>_xlfn.STDEV.S(C1831:C1851)</f>
        <v>1.0404834737368002E-2</v>
      </c>
      <c r="F1851" s="318">
        <f>E1851*(21/(21-1.5))</f>
        <v>1.1205206640242462E-2</v>
      </c>
      <c r="G1851" s="318">
        <f>_xlfn.VAR.S(C1831:C1851)</f>
        <v>1.0826058591193984E-4</v>
      </c>
      <c r="H1851" s="318">
        <f>G1851*(21/(21-1))</f>
        <v>1.1367361520753683E-4</v>
      </c>
      <c r="I1851" s="320">
        <f>(SUM(C1788:C1808)*1+SUM(C1809:C1829)*2+SUM(C1830:C1850)*3)/6</f>
        <v>4.1787207271231003E-2</v>
      </c>
      <c r="J1851" s="318">
        <f>IF(C1851*O1851&lt;&gt;0,C1851,0)</f>
        <v>-3.6803753236812563E-3</v>
      </c>
      <c r="K1851" s="318">
        <f>IF(C1851*O1851=0,"",C1851)</f>
        <v>-3.6803753236812563E-3</v>
      </c>
      <c r="L1851" s="323" t="s">
        <v>36</v>
      </c>
      <c r="M1851" s="323"/>
      <c r="O1851" s="318">
        <f>IF(ISBLANK(L1851),0,1)</f>
        <v>1</v>
      </c>
      <c r="P1851" s="318">
        <f>IF(ISBLANK(M1851),0,1)</f>
        <v>0</v>
      </c>
      <c r="Q1851" s="318">
        <f>O1851+P1851</f>
        <v>1</v>
      </c>
      <c r="R1851" s="318">
        <f>SUM(Q1726:Q1851)</f>
        <v>11</v>
      </c>
      <c r="S1851" s="318">
        <f>R1851/$X$2</f>
        <v>0.47826086956521741</v>
      </c>
      <c r="T1851" s="318">
        <f>IF(S1851&gt;=$X$3,1,0)</f>
        <v>1</v>
      </c>
      <c r="U1851" s="318">
        <f>O1851*T1851+P1851*T1851</f>
        <v>1</v>
      </c>
    </row>
    <row r="1852" spans="1:21" s="318" customFormat="1" x14ac:dyDescent="0.2">
      <c r="A1852" s="322">
        <v>39258</v>
      </c>
      <c r="B1852" s="321">
        <v>502.41000400000001</v>
      </c>
      <c r="C1852" s="320">
        <f>LN(B1852/B1851)</f>
        <v>-4.0522232665508411E-3</v>
      </c>
      <c r="D1852" s="320">
        <f>AVERAGE(C1832:C1852)</f>
        <v>5.3471528149725612E-4</v>
      </c>
      <c r="E1852" s="318">
        <f>_xlfn.STDEV.S(C1832:C1852)</f>
        <v>1.0427264722448553E-2</v>
      </c>
      <c r="F1852" s="318">
        <f>E1852*(21/(21-1.5))</f>
        <v>1.1229362008790749E-2</v>
      </c>
      <c r="G1852" s="318">
        <f>_xlfn.VAR.S(C1832:C1852)</f>
        <v>1.0872784959202009E-4</v>
      </c>
      <c r="H1852" s="318">
        <f>G1852*(21/(21-1))</f>
        <v>1.1416424207162109E-4</v>
      </c>
      <c r="I1852" s="320">
        <f>(SUM(C1789:C1809)*1+SUM(C1810:C1830)*2+SUM(C1831:C1851)*3)/6</f>
        <v>3.2867500077365164E-2</v>
      </c>
      <c r="J1852" s="318">
        <f>IF(C1852*O1852&lt;&gt;0,C1852,0)</f>
        <v>0</v>
      </c>
      <c r="K1852" s="318" t="str">
        <f>IF(C1852*O1852=0,"",C1852)</f>
        <v/>
      </c>
      <c r="O1852" s="318">
        <f>IF(ISBLANK(L1852),0,1)</f>
        <v>0</v>
      </c>
      <c r="P1852" s="318">
        <f>IF(ISBLANK(M1852),0,1)</f>
        <v>0</v>
      </c>
      <c r="Q1852" s="318">
        <f>O1852+P1852</f>
        <v>0</v>
      </c>
      <c r="R1852" s="318">
        <f>SUM(Q1727:Q1852)</f>
        <v>11</v>
      </c>
      <c r="S1852" s="318">
        <f>R1852/$X$2</f>
        <v>0.47826086956521741</v>
      </c>
      <c r="T1852" s="318">
        <f>IF(S1852&gt;=$X$3,1,0)</f>
        <v>1</v>
      </c>
      <c r="U1852" s="318">
        <f>O1852*T1852+P1852*T1852</f>
        <v>0</v>
      </c>
    </row>
    <row r="1853" spans="1:21" s="318" customFormat="1" x14ac:dyDescent="0.2">
      <c r="A1853" s="322">
        <v>39259</v>
      </c>
      <c r="B1853" s="321">
        <v>499.58999599999999</v>
      </c>
      <c r="C1853" s="320">
        <f>LN(B1853/B1852)</f>
        <v>-5.6287733443976078E-3</v>
      </c>
      <c r="D1853" s="320">
        <f>AVERAGE(C1833:C1853)</f>
        <v>7.6288976235059606E-4</v>
      </c>
      <c r="E1853" s="318">
        <f>_xlfn.STDEV.S(C1833:C1853)</f>
        <v>1.0226037544454497E-2</v>
      </c>
      <c r="F1853" s="318">
        <f>E1853*(21/(21-1.5))</f>
        <v>1.1012655817104844E-2</v>
      </c>
      <c r="G1853" s="318">
        <f>_xlfn.VAR.S(C1833:C1853)</f>
        <v>1.0457184386059297E-4</v>
      </c>
      <c r="H1853" s="318">
        <f>G1853*(21/(21-1))</f>
        <v>1.0980043605362263E-4</v>
      </c>
      <c r="I1853" s="320">
        <f>(SUM(C1790:C1810)*1+SUM(C1811:C1831)*2+SUM(C1832:C1852)*3)/6</f>
        <v>2.8915544954644889E-2</v>
      </c>
      <c r="J1853" s="318">
        <f>IF(C1853*O1853&lt;&gt;0,C1853,0)</f>
        <v>0</v>
      </c>
      <c r="K1853" s="318" t="str">
        <f>IF(C1853*O1853=0,"",C1853)</f>
        <v/>
      </c>
      <c r="L1853" s="326"/>
      <c r="M1853" s="326"/>
      <c r="O1853" s="318">
        <f>IF(ISBLANK(L1853),0,1)</f>
        <v>0</v>
      </c>
      <c r="P1853" s="318">
        <f>IF(ISBLANK(M1853),0,1)</f>
        <v>0</v>
      </c>
      <c r="Q1853" s="318">
        <f>O1853+P1853</f>
        <v>0</v>
      </c>
      <c r="R1853" s="318">
        <f>SUM(Q1728:Q1853)</f>
        <v>11</v>
      </c>
      <c r="S1853" s="318">
        <f>R1853/$X$2</f>
        <v>0.47826086956521741</v>
      </c>
      <c r="T1853" s="318">
        <f>IF(S1853&gt;=$X$3,1,0)</f>
        <v>1</v>
      </c>
      <c r="U1853" s="318">
        <f>O1853*T1853+P1853*T1853</f>
        <v>0</v>
      </c>
    </row>
    <row r="1854" spans="1:21" s="318" customFormat="1" x14ac:dyDescent="0.2">
      <c r="A1854" s="322">
        <v>39260</v>
      </c>
      <c r="B1854" s="321">
        <v>492.38000499999998</v>
      </c>
      <c r="C1854" s="320">
        <f>LN(B1854/B1853)</f>
        <v>-1.4536967775815732E-2</v>
      </c>
      <c r="D1854" s="320">
        <f>AVERAGE(C1834:C1854)</f>
        <v>3.163303969440161E-4</v>
      </c>
      <c r="E1854" s="318">
        <f>_xlfn.STDEV.S(C1834:C1854)</f>
        <v>1.0691733723310778E-2</v>
      </c>
      <c r="F1854" s="318">
        <f>E1854*(21/(21-1.5))</f>
        <v>1.1514174778950068E-2</v>
      </c>
      <c r="G1854" s="318">
        <f>_xlfn.VAR.S(C1834:C1854)</f>
        <v>1.1431317001018093E-4</v>
      </c>
      <c r="H1854" s="318">
        <f>G1854*(21/(21-1))</f>
        <v>1.2002882851068998E-4</v>
      </c>
      <c r="I1854" s="320">
        <f>(SUM(C1791:C1811)*1+SUM(C1812:C1832)*2+SUM(C1833:C1853)*3)/6</f>
        <v>2.6883909153790589E-2</v>
      </c>
      <c r="J1854" s="318">
        <f>IF(C1854*O1854&lt;&gt;0,C1854,0)</f>
        <v>0</v>
      </c>
      <c r="K1854" s="318" t="str">
        <f>IF(C1854*O1854=0,"",C1854)</f>
        <v/>
      </c>
      <c r="O1854" s="318">
        <f>IF(ISBLANK(L1854),0,1)</f>
        <v>0</v>
      </c>
      <c r="P1854" s="318">
        <f>IF(ISBLANK(M1854),0,1)</f>
        <v>0</v>
      </c>
      <c r="Q1854" s="318">
        <f>O1854+P1854</f>
        <v>0</v>
      </c>
      <c r="R1854" s="318">
        <f>SUM(Q1729:Q1854)</f>
        <v>11</v>
      </c>
      <c r="S1854" s="318">
        <f>R1854/$X$2</f>
        <v>0.47826086956521741</v>
      </c>
      <c r="T1854" s="318">
        <f>IF(S1854&gt;=$X$3,1,0)</f>
        <v>1</v>
      </c>
      <c r="U1854" s="318">
        <f>O1854*T1854+P1854*T1854</f>
        <v>0</v>
      </c>
    </row>
    <row r="1855" spans="1:21" s="318" customFormat="1" x14ac:dyDescent="0.2">
      <c r="A1855" s="322">
        <v>39261</v>
      </c>
      <c r="B1855" s="321">
        <v>503.73001099999999</v>
      </c>
      <c r="C1855" s="320">
        <f>LN(B1855/B1854)</f>
        <v>2.2789645820674425E-2</v>
      </c>
      <c r="D1855" s="320">
        <f>AVERAGE(C1835:C1855)</f>
        <v>1.535116789207723E-3</v>
      </c>
      <c r="E1855" s="318">
        <f>_xlfn.STDEV.S(C1835:C1855)</f>
        <v>1.1726843519535582E-2</v>
      </c>
      <c r="F1855" s="318">
        <f>E1855*(21/(21-1.5))</f>
        <v>1.2628908405653703E-2</v>
      </c>
      <c r="G1855" s="318">
        <f>_xlfn.VAR.S(C1835:C1855)</f>
        <v>1.3751885893167369E-4</v>
      </c>
      <c r="H1855" s="318">
        <f>G1855*(21/(21-1))</f>
        <v>1.4439480187825737E-4</v>
      </c>
      <c r="I1855" s="320">
        <f>(SUM(C1792:C1812)*1+SUM(C1813:C1833)*2+SUM(C1834:C1854)*3)/6</f>
        <v>1.8857589378278038E-2</v>
      </c>
      <c r="J1855" s="318">
        <f>IF(C1855*O1855&lt;&gt;0,C1855,0)</f>
        <v>0</v>
      </c>
      <c r="K1855" s="318" t="str">
        <f>IF(C1855*O1855=0,"",C1855)</f>
        <v/>
      </c>
      <c r="O1855" s="318">
        <f>IF(ISBLANK(L1855),0,1)</f>
        <v>0</v>
      </c>
      <c r="P1855" s="318">
        <f>IF(ISBLANK(M1855),0,1)</f>
        <v>0</v>
      </c>
      <c r="Q1855" s="318">
        <f>O1855+P1855</f>
        <v>0</v>
      </c>
      <c r="R1855" s="318">
        <f>SUM(Q1730:Q1855)</f>
        <v>11</v>
      </c>
      <c r="S1855" s="318">
        <f>R1855/$X$2</f>
        <v>0.47826086956521741</v>
      </c>
      <c r="T1855" s="318">
        <f>IF(S1855&gt;=$X$3,1,0)</f>
        <v>1</v>
      </c>
      <c r="U1855" s="318">
        <f>O1855*T1855+P1855*T1855</f>
        <v>0</v>
      </c>
    </row>
    <row r="1856" spans="1:21" s="318" customFormat="1" x14ac:dyDescent="0.2">
      <c r="A1856" s="322">
        <v>39262</v>
      </c>
      <c r="B1856" s="321">
        <v>508.23998999999998</v>
      </c>
      <c r="C1856" s="320">
        <f>LN(B1856/B1855)</f>
        <v>8.9133252059511274E-3</v>
      </c>
      <c r="D1856" s="320">
        <f>AVERAGE(C1836:C1856)</f>
        <v>1.135893057139833E-3</v>
      </c>
      <c r="E1856" s="318">
        <f>_xlfn.STDEV.S(C1836:C1856)</f>
        <v>1.1298297351944736E-2</v>
      </c>
      <c r="F1856" s="318">
        <f>E1856*(21/(21-1.5))</f>
        <v>1.2167397148248178E-2</v>
      </c>
      <c r="G1856" s="318">
        <f>_xlfn.VAR.S(C1836:C1856)</f>
        <v>1.2765152305296143E-4</v>
      </c>
      <c r="H1856" s="318">
        <f>G1856*(21/(21-1))</f>
        <v>1.3403409920560952E-4</v>
      </c>
      <c r="I1856" s="320">
        <f>(SUM(C1793:C1813)*1+SUM(C1814:C1834)*2+SUM(C1835:C1855)*3)/6</f>
        <v>2.8216600376140193E-2</v>
      </c>
      <c r="J1856" s="318">
        <f>IF(C1856*O1856&lt;&gt;0,C1856,0)</f>
        <v>0</v>
      </c>
      <c r="K1856" s="318" t="str">
        <f>IF(C1856*O1856=0,"",C1856)</f>
        <v/>
      </c>
      <c r="O1856" s="318">
        <f>IF(ISBLANK(L1856),0,1)</f>
        <v>0</v>
      </c>
      <c r="P1856" s="318">
        <f>IF(ISBLANK(M1856),0,1)</f>
        <v>0</v>
      </c>
      <c r="Q1856" s="318">
        <f>O1856+P1856</f>
        <v>0</v>
      </c>
      <c r="R1856" s="318">
        <f>SUM(Q1731:Q1856)</f>
        <v>11</v>
      </c>
      <c r="S1856" s="318">
        <f>R1856/$X$2</f>
        <v>0.47826086956521741</v>
      </c>
      <c r="T1856" s="318">
        <f>IF(S1856&gt;=$X$3,1,0)</f>
        <v>1</v>
      </c>
      <c r="U1856" s="318">
        <f>O1856*T1856+P1856*T1856</f>
        <v>0</v>
      </c>
    </row>
    <row r="1857" spans="1:21" s="318" customFormat="1" x14ac:dyDescent="0.2">
      <c r="A1857" s="322">
        <v>39265</v>
      </c>
      <c r="B1857" s="321">
        <v>510.80999800000001</v>
      </c>
      <c r="C1857" s="320">
        <f>LN(B1857/B1856)</f>
        <v>5.0439399027782982E-3</v>
      </c>
      <c r="D1857" s="320">
        <f>AVERAGE(C1837:C1857)</f>
        <v>8.8730431413940492E-4</v>
      </c>
      <c r="E1857" s="318">
        <f>_xlfn.STDEV.S(C1837:C1857)</f>
        <v>1.1143782325274215E-2</v>
      </c>
      <c r="F1857" s="318">
        <f>E1857*(21/(21-1.5))</f>
        <v>1.2000996350295308E-2</v>
      </c>
      <c r="G1857" s="318">
        <f>_xlfn.VAR.S(C1837:C1857)</f>
        <v>1.2418388451309399E-4</v>
      </c>
      <c r="H1857" s="318">
        <f>G1857*(21/(21-1))</f>
        <v>1.303930787387487E-4</v>
      </c>
      <c r="I1857" s="320">
        <f>(SUM(C1794:C1814)*1+SUM(C1815:C1835)*2+SUM(C1836:C1856)*3)/6</f>
        <v>3.186179366977885E-2</v>
      </c>
      <c r="J1857" s="318">
        <f>IF(C1857*O1857&lt;&gt;0,C1857,0)</f>
        <v>0</v>
      </c>
      <c r="K1857" s="318" t="str">
        <f>IF(C1857*O1857=0,"",C1857)</f>
        <v/>
      </c>
      <c r="O1857" s="318">
        <f>IF(ISBLANK(L1857),0,1)</f>
        <v>0</v>
      </c>
      <c r="P1857" s="318">
        <f>IF(ISBLANK(M1857),0,1)</f>
        <v>0</v>
      </c>
      <c r="Q1857" s="318">
        <f>O1857+P1857</f>
        <v>0</v>
      </c>
      <c r="R1857" s="318">
        <f>SUM(Q1732:Q1857)</f>
        <v>11</v>
      </c>
      <c r="S1857" s="318">
        <f>R1857/$X$2</f>
        <v>0.47826086956521741</v>
      </c>
      <c r="T1857" s="318">
        <f>IF(S1857&gt;=$X$3,1,0)</f>
        <v>1</v>
      </c>
      <c r="U1857" s="318">
        <f>O1857*T1857+P1857*T1857</f>
        <v>0</v>
      </c>
    </row>
    <row r="1858" spans="1:21" s="318" customFormat="1" x14ac:dyDescent="0.2">
      <c r="A1858" s="322">
        <v>39266</v>
      </c>
      <c r="B1858" s="321">
        <v>512.39001499999995</v>
      </c>
      <c r="C1858" s="320">
        <f>LN(B1858/B1857)</f>
        <v>3.0883859182804126E-3</v>
      </c>
      <c r="D1858" s="320">
        <f>AVERAGE(C1838:C1858)</f>
        <v>1.1970560266718693E-3</v>
      </c>
      <c r="E1858" s="318">
        <f>_xlfn.STDEV.S(C1838:C1858)</f>
        <v>1.1108523103203658E-2</v>
      </c>
      <c r="F1858" s="318">
        <f>E1858*(21/(21-1.5))</f>
        <v>1.1963024880373169E-2</v>
      </c>
      <c r="G1858" s="318">
        <f>_xlfn.VAR.S(C1838:C1858)</f>
        <v>1.2339928553440943E-4</v>
      </c>
      <c r="H1858" s="318">
        <f>G1858*(21/(21-1))</f>
        <v>1.295692498111299E-4</v>
      </c>
      <c r="I1858" s="320">
        <f>(SUM(C1795:C1815)*1+SUM(C1816:C1836)*2+SUM(C1837:C1857)*3)/6</f>
        <v>3.3238208310213652E-2</v>
      </c>
      <c r="J1858" s="318">
        <f>IF(C1858*O1858&lt;&gt;0,C1858,0)</f>
        <v>0</v>
      </c>
      <c r="K1858" s="318" t="str">
        <f>IF(C1858*O1858=0,"",C1858)</f>
        <v/>
      </c>
      <c r="O1858" s="318">
        <f>IF(ISBLANK(L1858),0,1)</f>
        <v>0</v>
      </c>
      <c r="P1858" s="318">
        <f>IF(ISBLANK(M1858),0,1)</f>
        <v>0</v>
      </c>
      <c r="Q1858" s="318">
        <f>O1858+P1858</f>
        <v>0</v>
      </c>
      <c r="R1858" s="318">
        <f>SUM(Q1733:Q1858)</f>
        <v>11</v>
      </c>
      <c r="S1858" s="318">
        <f>R1858/$X$2</f>
        <v>0.47826086956521741</v>
      </c>
      <c r="T1858" s="318">
        <f>IF(S1858&gt;=$X$3,1,0)</f>
        <v>1</v>
      </c>
      <c r="U1858" s="318">
        <f>O1858*T1858+P1858*T1858</f>
        <v>0</v>
      </c>
    </row>
    <row r="1859" spans="1:21" s="318" customFormat="1" x14ac:dyDescent="0.2">
      <c r="A1859" s="322">
        <v>39267</v>
      </c>
      <c r="B1859" s="321">
        <v>516.94000200000005</v>
      </c>
      <c r="C1859" s="320">
        <f>LN(B1859/B1858)</f>
        <v>8.8407343803454993E-3</v>
      </c>
      <c r="D1859" s="320">
        <f>AVERAGE(C1839:C1859)</f>
        <v>1.7774638313945259E-3</v>
      </c>
      <c r="E1859" s="318">
        <f>_xlfn.STDEV.S(C1839:C1859)</f>
        <v>1.1177390588204052E-2</v>
      </c>
      <c r="F1859" s="318">
        <f>E1859*(21/(21-1.5))</f>
        <v>1.2037189864219748E-2</v>
      </c>
      <c r="G1859" s="318">
        <f>_xlfn.VAR.S(C1839:C1859)</f>
        <v>1.2493406036127253E-4</v>
      </c>
      <c r="H1859" s="318">
        <f>G1859*(21/(21-1))</f>
        <v>1.3118076337933617E-4</v>
      </c>
      <c r="I1859" s="320">
        <f>(SUM(C1796:C1816)*1+SUM(C1817:C1837)*2+SUM(C1838:C1858)*3)/6</f>
        <v>3.2341957954667468E-2</v>
      </c>
      <c r="J1859" s="318">
        <f>IF(C1859*O1859&lt;&gt;0,C1859,0)</f>
        <v>0</v>
      </c>
      <c r="K1859" s="318" t="str">
        <f>IF(C1859*O1859=0,"",C1859)</f>
        <v/>
      </c>
      <c r="O1859" s="318">
        <f>IF(ISBLANK(L1859),0,1)</f>
        <v>0</v>
      </c>
      <c r="P1859" s="318">
        <f>IF(ISBLANK(M1859),0,1)</f>
        <v>0</v>
      </c>
      <c r="Q1859" s="318">
        <f>O1859+P1859</f>
        <v>0</v>
      </c>
      <c r="R1859" s="318">
        <f>SUM(Q1734:Q1859)</f>
        <v>11</v>
      </c>
      <c r="S1859" s="318">
        <f>R1859/$X$2</f>
        <v>0.47826086956521741</v>
      </c>
      <c r="T1859" s="318">
        <f>IF(S1859&gt;=$X$3,1,0)</f>
        <v>1</v>
      </c>
      <c r="U1859" s="318">
        <f>O1859*T1859+P1859*T1859</f>
        <v>0</v>
      </c>
    </row>
    <row r="1860" spans="1:21" s="318" customFormat="1" x14ac:dyDescent="0.2">
      <c r="A1860" s="322">
        <v>39268</v>
      </c>
      <c r="B1860" s="321">
        <v>516.73999000000003</v>
      </c>
      <c r="C1860" s="320">
        <f>LN(B1860/B1859)</f>
        <v>-3.8699017886414808E-4</v>
      </c>
      <c r="D1860" s="320">
        <f>AVERAGE(C1840:C1860)</f>
        <v>2.5982882635632231E-3</v>
      </c>
      <c r="E1860" s="318">
        <f>_xlfn.STDEV.S(C1840:C1860)</f>
        <v>1.0278104627359426E-2</v>
      </c>
      <c r="F1860" s="318">
        <f>E1860*(21/(21-1.5))</f>
        <v>1.1068728060233228E-2</v>
      </c>
      <c r="G1860" s="318">
        <f>_xlfn.VAR.S(C1840:C1860)</f>
        <v>1.0563943473094727E-4</v>
      </c>
      <c r="H1860" s="318">
        <f>G1860*(21/(21-1))</f>
        <v>1.1092140646749464E-4</v>
      </c>
      <c r="I1860" s="320">
        <f>(SUM(C1797:C1817)*1+SUM(C1818:C1838)*2+SUM(C1839:C1859)*3)/6</f>
        <v>3.6092908875439422E-2</v>
      </c>
      <c r="J1860" s="318">
        <f>IF(C1860*O1860&lt;&gt;0,C1860,0)</f>
        <v>0</v>
      </c>
      <c r="K1860" s="318" t="str">
        <f>IF(C1860*O1860=0,"",C1860)</f>
        <v/>
      </c>
      <c r="O1860" s="318">
        <f>IF(ISBLANK(L1860),0,1)</f>
        <v>0</v>
      </c>
      <c r="P1860" s="318">
        <f>IF(ISBLANK(M1860),0,1)</f>
        <v>0</v>
      </c>
      <c r="Q1860" s="318">
        <f>O1860+P1860</f>
        <v>0</v>
      </c>
      <c r="R1860" s="318">
        <f>SUM(Q1735:Q1860)</f>
        <v>11</v>
      </c>
      <c r="S1860" s="318">
        <f>R1860/$X$2</f>
        <v>0.47826086956521741</v>
      </c>
      <c r="T1860" s="318">
        <f>IF(S1860&gt;=$X$3,1,0)</f>
        <v>1</v>
      </c>
      <c r="U1860" s="318">
        <f>O1860*T1860+P1860*T1860</f>
        <v>0</v>
      </c>
    </row>
    <row r="1861" spans="1:21" s="318" customFormat="1" x14ac:dyDescent="0.2">
      <c r="A1861" s="322">
        <v>39269</v>
      </c>
      <c r="B1861" s="321">
        <v>513.46002199999998</v>
      </c>
      <c r="C1861" s="320">
        <f>LN(B1861/B1860)</f>
        <v>-6.3676549107612931E-3</v>
      </c>
      <c r="D1861" s="320">
        <f>AVERAGE(C1841:C1861)</f>
        <v>2.6751556908497804E-3</v>
      </c>
      <c r="E1861" s="318">
        <f>_xlfn.STDEV.S(C1841:C1861)</f>
        <v>1.0200767087361964E-2</v>
      </c>
      <c r="F1861" s="318">
        <f>E1861*(21/(21-1.5))</f>
        <v>1.09854414786975E-2</v>
      </c>
      <c r="G1861" s="318">
        <f>_xlfn.VAR.S(C1841:C1861)</f>
        <v>1.040556491706071E-4</v>
      </c>
      <c r="H1861" s="318">
        <f>G1861*(21/(21-1))</f>
        <v>1.0925843162913746E-4</v>
      </c>
      <c r="I1861" s="320">
        <f>(SUM(C1798:C1818)*1+SUM(C1819:C1839)*2+SUM(C1840:C1860)*3)/6</f>
        <v>3.7539796252467263E-2</v>
      </c>
      <c r="J1861" s="318">
        <f>IF(C1861*O1861&lt;&gt;0,C1861,0)</f>
        <v>0</v>
      </c>
      <c r="K1861" s="318" t="str">
        <f>IF(C1861*O1861=0,"",C1861)</f>
        <v/>
      </c>
      <c r="O1861" s="318">
        <f>IF(ISBLANK(L1861),0,1)</f>
        <v>0</v>
      </c>
      <c r="P1861" s="318">
        <f>IF(ISBLANK(M1861),0,1)</f>
        <v>0</v>
      </c>
      <c r="Q1861" s="318">
        <f>O1861+P1861</f>
        <v>0</v>
      </c>
      <c r="R1861" s="318">
        <f>SUM(Q1736:Q1861)</f>
        <v>11</v>
      </c>
      <c r="S1861" s="318">
        <f>R1861/$X$2</f>
        <v>0.47826086956521741</v>
      </c>
      <c r="T1861" s="318">
        <f>IF(S1861&gt;=$X$3,1,0)</f>
        <v>1</v>
      </c>
      <c r="U1861" s="318">
        <f>O1861*T1861+P1861*T1861</f>
        <v>0</v>
      </c>
    </row>
    <row r="1862" spans="1:21" s="318" customFormat="1" x14ac:dyDescent="0.2">
      <c r="A1862" s="322">
        <v>39272</v>
      </c>
      <c r="B1862" s="321">
        <v>516.01000999999997</v>
      </c>
      <c r="C1862" s="320">
        <f>LN(B1862/B1861)</f>
        <v>4.9539921238939333E-3</v>
      </c>
      <c r="D1862" s="320">
        <f>AVERAGE(C1842:C1862)</f>
        <v>3.1401866676994709E-3</v>
      </c>
      <c r="E1862" s="318">
        <f>_xlfn.STDEV.S(C1842:C1862)</f>
        <v>1.0064075625267902E-2</v>
      </c>
      <c r="F1862" s="318">
        <f>E1862*(21/(21-1.5))</f>
        <v>1.0838235288750048E-2</v>
      </c>
      <c r="G1862" s="318">
        <f>_xlfn.VAR.S(C1842:C1862)</f>
        <v>1.0128561819111152E-4</v>
      </c>
      <c r="H1862" s="318">
        <f>G1862*(21/(21-1))</f>
        <v>1.0634989910066709E-4</v>
      </c>
      <c r="I1862" s="320">
        <f>(SUM(C1799:C1819)*1+SUM(C1820:C1840)*2+SUM(C1841:C1861)*3)/6</f>
        <v>3.457807405452859E-2</v>
      </c>
      <c r="J1862" s="318">
        <f>IF(C1862*O1862&lt;&gt;0,C1862,0)</f>
        <v>0</v>
      </c>
      <c r="K1862" s="318" t="str">
        <f>IF(C1862*O1862=0,"",C1862)</f>
        <v/>
      </c>
      <c r="O1862" s="318">
        <f>IF(ISBLANK(L1862),0,1)</f>
        <v>0</v>
      </c>
      <c r="P1862" s="318">
        <f>IF(ISBLANK(M1862),0,1)</f>
        <v>0</v>
      </c>
      <c r="Q1862" s="318">
        <f>O1862+P1862</f>
        <v>0</v>
      </c>
      <c r="R1862" s="318">
        <f>SUM(Q1737:Q1862)</f>
        <v>11</v>
      </c>
      <c r="S1862" s="318">
        <f>R1862/$X$2</f>
        <v>0.47826086956521741</v>
      </c>
      <c r="T1862" s="318">
        <f>IF(S1862&gt;=$X$3,1,0)</f>
        <v>1</v>
      </c>
      <c r="U1862" s="318">
        <f>O1862*T1862+P1862*T1862</f>
        <v>0</v>
      </c>
    </row>
    <row r="1863" spans="1:21" s="318" customFormat="1" x14ac:dyDescent="0.2">
      <c r="A1863" s="322">
        <v>39273</v>
      </c>
      <c r="B1863" s="321">
        <v>512.78002900000001</v>
      </c>
      <c r="C1863" s="320">
        <f>LN(B1863/B1862)</f>
        <v>-6.2792046779228342E-3</v>
      </c>
      <c r="D1863" s="320">
        <f>AVERAGE(C1843:C1863)</f>
        <v>2.4045302326386984E-3</v>
      </c>
      <c r="E1863" s="318">
        <f>_xlfn.STDEV.S(C1843:C1863)</f>
        <v>1.0165428445132222E-2</v>
      </c>
      <c r="F1863" s="318">
        <f>E1863*(21/(21-1.5))</f>
        <v>1.0947384479373162E-2</v>
      </c>
      <c r="G1863" s="318">
        <f>_xlfn.VAR.S(C1843:C1863)</f>
        <v>1.0333593547310329E-4</v>
      </c>
      <c r="H1863" s="318">
        <f>G1863*(21/(21-1))</f>
        <v>1.0850273224675845E-4</v>
      </c>
      <c r="I1863" s="320">
        <f>(SUM(C1800:C1820)*1+SUM(C1821:C1841)*2+SUM(C1842:C1862)*3)/6</f>
        <v>4.0900846024643479E-2</v>
      </c>
      <c r="J1863" s="318">
        <f>IF(C1863*O1863&lt;&gt;0,C1863,0)</f>
        <v>0</v>
      </c>
      <c r="K1863" s="318" t="str">
        <f>IF(C1863*O1863=0,"",C1863)</f>
        <v/>
      </c>
      <c r="O1863" s="318">
        <f>IF(ISBLANK(L1863),0,1)</f>
        <v>0</v>
      </c>
      <c r="P1863" s="318">
        <f>IF(ISBLANK(M1863),0,1)</f>
        <v>0</v>
      </c>
      <c r="Q1863" s="318">
        <f>O1863+P1863</f>
        <v>0</v>
      </c>
      <c r="R1863" s="318">
        <f>SUM(Q1738:Q1863)</f>
        <v>11</v>
      </c>
      <c r="S1863" s="318">
        <f>R1863/$X$2</f>
        <v>0.47826086956521741</v>
      </c>
      <c r="T1863" s="318">
        <f>IF(S1863&gt;=$X$3,1,0)</f>
        <v>1</v>
      </c>
      <c r="U1863" s="318">
        <f>O1863*T1863+P1863*T1863</f>
        <v>0</v>
      </c>
    </row>
    <row r="1864" spans="1:21" s="318" customFormat="1" x14ac:dyDescent="0.2">
      <c r="A1864" s="322">
        <v>39274</v>
      </c>
      <c r="B1864" s="321">
        <v>512.29998799999998</v>
      </c>
      <c r="C1864" s="320">
        <f>LN(B1864/B1863)</f>
        <v>-9.3659231890235893E-4</v>
      </c>
      <c r="D1864" s="320">
        <f>AVERAGE(C1844:C1864)</f>
        <v>2.8833988994462607E-3</v>
      </c>
      <c r="E1864" s="318">
        <f>_xlfn.STDEV.S(C1844:C1864)</f>
        <v>9.7303052705433168E-3</v>
      </c>
      <c r="F1864" s="318">
        <f>E1864*(21/(21-1.5))</f>
        <v>1.047879029135434E-2</v>
      </c>
      <c r="G1864" s="318">
        <f>_xlfn.VAR.S(C1844:C1864)</f>
        <v>9.4678840657963059E-5</v>
      </c>
      <c r="H1864" s="318">
        <f>G1864*(21/(21-1))</f>
        <v>9.9412782690861223E-5</v>
      </c>
      <c r="I1864" s="320">
        <f>(SUM(C1801:C1821)*1+SUM(C1822:C1842)*2+SUM(C1843:C1863)*3)/6</f>
        <v>3.5961892303593673E-2</v>
      </c>
      <c r="J1864" s="318">
        <f>IF(C1864*O1864&lt;&gt;0,C1864,0)</f>
        <v>0</v>
      </c>
      <c r="K1864" s="318" t="str">
        <f>IF(C1864*O1864=0,"",C1864)</f>
        <v/>
      </c>
      <c r="O1864" s="318">
        <f>IF(ISBLANK(L1864),0,1)</f>
        <v>0</v>
      </c>
      <c r="P1864" s="318">
        <f>IF(ISBLANK(M1864),0,1)</f>
        <v>0</v>
      </c>
      <c r="Q1864" s="318">
        <f>O1864+P1864</f>
        <v>0</v>
      </c>
      <c r="R1864" s="318">
        <f>SUM(Q1739:Q1864)</f>
        <v>11</v>
      </c>
      <c r="S1864" s="318">
        <f>R1864/$X$2</f>
        <v>0.47826086956521741</v>
      </c>
      <c r="T1864" s="318">
        <f>IF(S1864&gt;=$X$3,1,0)</f>
        <v>1</v>
      </c>
      <c r="U1864" s="318">
        <f>O1864*T1864+P1864*T1864</f>
        <v>0</v>
      </c>
    </row>
    <row r="1865" spans="1:21" s="318" customFormat="1" x14ac:dyDescent="0.2">
      <c r="A1865" s="322">
        <v>39275</v>
      </c>
      <c r="B1865" s="321">
        <v>518.17999299999997</v>
      </c>
      <c r="C1865" s="320">
        <f>LN(B1865/B1864)</f>
        <v>1.1412291215984737E-2</v>
      </c>
      <c r="D1865" s="320">
        <f>AVERAGE(C1845:C1865)</f>
        <v>3.2956809651051651E-3</v>
      </c>
      <c r="E1865" s="318">
        <f>_xlfn.STDEV.S(C1845:C1865)</f>
        <v>9.906393545979256E-3</v>
      </c>
      <c r="F1865" s="318">
        <f>E1865*(21/(21-1.5))</f>
        <v>1.0668423818746891E-2</v>
      </c>
      <c r="G1865" s="318">
        <f>_xlfn.VAR.S(C1845:C1865)</f>
        <v>9.8136633087819443E-5</v>
      </c>
      <c r="H1865" s="318">
        <f>G1865*(21/(21-1))</f>
        <v>1.0304346474221042E-4</v>
      </c>
      <c r="I1865" s="320">
        <f>(SUM(C1802:C1822)*1+SUM(C1823:C1843)*2+SUM(C1844:C1864)*3)/6</f>
        <v>3.6509383518284838E-2</v>
      </c>
      <c r="J1865" s="318">
        <f>IF(C1865*O1865&lt;&gt;0,C1865,0)</f>
        <v>0</v>
      </c>
      <c r="K1865" s="318" t="str">
        <f>IF(C1865*O1865=0,"",C1865)</f>
        <v/>
      </c>
      <c r="O1865" s="318">
        <f>IF(ISBLANK(L1865),0,1)</f>
        <v>0</v>
      </c>
      <c r="P1865" s="318">
        <f>IF(ISBLANK(M1865),0,1)</f>
        <v>0</v>
      </c>
      <c r="Q1865" s="318">
        <f>O1865+P1865</f>
        <v>0</v>
      </c>
      <c r="R1865" s="318">
        <f>SUM(Q1740:Q1865)</f>
        <v>11</v>
      </c>
      <c r="S1865" s="318">
        <f>R1865/$X$2</f>
        <v>0.47826086956521741</v>
      </c>
      <c r="T1865" s="318">
        <f>IF(S1865&gt;=$X$3,1,0)</f>
        <v>1</v>
      </c>
      <c r="U1865" s="318">
        <f>O1865*T1865+P1865*T1865</f>
        <v>0</v>
      </c>
    </row>
    <row r="1866" spans="1:21" s="318" customFormat="1" x14ac:dyDescent="0.2">
      <c r="A1866" s="322">
        <v>39276</v>
      </c>
      <c r="B1866" s="321">
        <v>519.69000200000005</v>
      </c>
      <c r="C1866" s="320">
        <f>LN(B1866/B1865)</f>
        <v>2.9098250700416036E-3</v>
      </c>
      <c r="D1866" s="320">
        <f>AVERAGE(C1846:C1866)</f>
        <v>2.2688061154796106E-3</v>
      </c>
      <c r="E1866" s="318">
        <f>_xlfn.STDEV.S(C1846:C1866)</f>
        <v>8.6377314664067093E-3</v>
      </c>
      <c r="F1866" s="318">
        <f>E1866*(21/(21-1.5))</f>
        <v>9.3021723484379946E-3</v>
      </c>
      <c r="G1866" s="318">
        <f>_xlfn.VAR.S(C1846:C1866)</f>
        <v>7.4610404885752589E-5</v>
      </c>
      <c r="H1866" s="318">
        <f>G1866*(21/(21-1))</f>
        <v>7.8340925130040227E-5</v>
      </c>
      <c r="I1866" s="320">
        <f>(SUM(C1803:C1823)*1+SUM(C1824:C1844)*2+SUM(C1845:C1865)*3)/6</f>
        <v>4.4115738701778297E-2</v>
      </c>
      <c r="J1866" s="318">
        <f>IF(C1866*O1866&lt;&gt;0,C1866,0)</f>
        <v>0</v>
      </c>
      <c r="K1866" s="318" t="str">
        <f>IF(C1866*O1866=0,"",C1866)</f>
        <v/>
      </c>
      <c r="O1866" s="318">
        <f>IF(ISBLANK(L1866),0,1)</f>
        <v>0</v>
      </c>
      <c r="P1866" s="318">
        <f>IF(ISBLANK(M1866),0,1)</f>
        <v>0</v>
      </c>
      <c r="Q1866" s="318">
        <f>O1866+P1866</f>
        <v>0</v>
      </c>
      <c r="R1866" s="318">
        <f>SUM(Q1741:Q1866)</f>
        <v>11</v>
      </c>
      <c r="S1866" s="318">
        <f>R1866/$X$2</f>
        <v>0.47826086956521741</v>
      </c>
      <c r="T1866" s="318">
        <f>IF(S1866&gt;=$X$3,1,0)</f>
        <v>1</v>
      </c>
      <c r="U1866" s="318">
        <f>O1866*T1866+P1866*T1866</f>
        <v>0</v>
      </c>
    </row>
    <row r="1867" spans="1:21" s="318" customFormat="1" x14ac:dyDescent="0.2">
      <c r="A1867" s="322">
        <v>39279</v>
      </c>
      <c r="B1867" s="321">
        <v>520.69000200000005</v>
      </c>
      <c r="C1867" s="320">
        <f>LN(B1867/B1866)</f>
        <v>1.9223751016277202E-3</v>
      </c>
      <c r="D1867" s="320">
        <f>AVERAGE(C1847:C1867)</f>
        <v>1.4767780892726973E-3</v>
      </c>
      <c r="E1867" s="318">
        <f>_xlfn.STDEV.S(C1847:C1867)</f>
        <v>7.790749991427948E-3</v>
      </c>
      <c r="F1867" s="318">
        <f>E1867*(21/(21-1.5))</f>
        <v>8.3900384523070207E-3</v>
      </c>
      <c r="G1867" s="318">
        <f>_xlfn.VAR.S(C1847:C1867)</f>
        <v>6.0695785428934572E-5</v>
      </c>
      <c r="H1867" s="318">
        <f>G1867*(21/(21-1))</f>
        <v>6.3730574700381307E-5</v>
      </c>
      <c r="I1867" s="320">
        <f>(SUM(C1804:C1824)*1+SUM(C1825:C1845)*2+SUM(C1846:C1866)*3)/6</f>
        <v>4.2432502435223174E-2</v>
      </c>
      <c r="J1867" s="318">
        <f>IF(C1867*O1867&lt;&gt;0,C1867,0)</f>
        <v>0</v>
      </c>
      <c r="K1867" s="318" t="str">
        <f>IF(C1867*O1867=0,"",C1867)</f>
        <v/>
      </c>
      <c r="O1867" s="318">
        <f>IF(ISBLANK(L1867),0,1)</f>
        <v>0</v>
      </c>
      <c r="P1867" s="318">
        <f>IF(ISBLANK(M1867),0,1)</f>
        <v>0</v>
      </c>
      <c r="Q1867" s="318">
        <f>O1867+P1867</f>
        <v>0</v>
      </c>
      <c r="R1867" s="318">
        <f>SUM(Q1742:Q1867)</f>
        <v>11</v>
      </c>
      <c r="S1867" s="318">
        <f>R1867/$X$2</f>
        <v>0.47826086956521741</v>
      </c>
      <c r="T1867" s="318">
        <f>IF(S1867&gt;=$X$3,1,0)</f>
        <v>1</v>
      </c>
      <c r="U1867" s="318">
        <f>O1867*T1867+P1867*T1867</f>
        <v>0</v>
      </c>
    </row>
    <row r="1868" spans="1:21" s="318" customFormat="1" x14ac:dyDescent="0.2">
      <c r="A1868" s="322">
        <v>39280</v>
      </c>
      <c r="B1868" s="321">
        <v>517.76000999999997</v>
      </c>
      <c r="C1868" s="320">
        <f>LN(B1868/B1867)</f>
        <v>-5.6430251649954247E-3</v>
      </c>
      <c r="D1868" s="320">
        <f>AVERAGE(C1848:C1868)</f>
        <v>1.1044071306248965E-3</v>
      </c>
      <c r="E1868" s="318">
        <f>_xlfn.STDEV.S(C1848:C1868)</f>
        <v>7.9410498757469285E-3</v>
      </c>
      <c r="F1868" s="318">
        <f>E1868*(21/(21-1.5))</f>
        <v>8.551899866188999E-3</v>
      </c>
      <c r="G1868" s="318">
        <f>_xlfn.VAR.S(C1848:C1868)</f>
        <v>6.3060273129100319E-5</v>
      </c>
      <c r="H1868" s="318">
        <f>G1868*(21/(21-1))</f>
        <v>6.6213286785555344E-5</v>
      </c>
      <c r="I1868" s="320">
        <f>(SUM(C1805:C1825)*1+SUM(C1826:C1846)*2+SUM(C1847:C1867)*3)/6</f>
        <v>3.7326591367665189E-2</v>
      </c>
      <c r="J1868" s="318">
        <f>IF(C1868*O1868&lt;&gt;0,C1868,0)</f>
        <v>0</v>
      </c>
      <c r="K1868" s="318" t="str">
        <f>IF(C1868*O1868=0,"",C1868)</f>
        <v/>
      </c>
      <c r="O1868" s="318">
        <f>IF(ISBLANK(L1868),0,1)</f>
        <v>0</v>
      </c>
      <c r="P1868" s="318">
        <f>IF(ISBLANK(M1868),0,1)</f>
        <v>0</v>
      </c>
      <c r="Q1868" s="318">
        <f>O1868+P1868</f>
        <v>0</v>
      </c>
      <c r="R1868" s="318">
        <f>SUM(Q1743:Q1868)</f>
        <v>11</v>
      </c>
      <c r="S1868" s="318">
        <f>R1868/$X$2</f>
        <v>0.47826086956521741</v>
      </c>
      <c r="T1868" s="318">
        <f>IF(S1868&gt;=$X$3,1,0)</f>
        <v>1</v>
      </c>
      <c r="U1868" s="318">
        <f>O1868*T1868+P1868*T1868</f>
        <v>0</v>
      </c>
    </row>
    <row r="1869" spans="1:21" s="318" customFormat="1" x14ac:dyDescent="0.2">
      <c r="A1869" s="322">
        <v>39281</v>
      </c>
      <c r="B1869" s="321">
        <v>517.52002000000005</v>
      </c>
      <c r="C1869" s="320">
        <f>LN(B1869/B1868)</f>
        <v>-4.6362336246098362E-4</v>
      </c>
      <c r="D1869" s="320">
        <f>AVERAGE(C1849:C1869)</f>
        <v>1.0606869018855267E-3</v>
      </c>
      <c r="E1869" s="318">
        <f>_xlfn.STDEV.S(C1849:C1869)</f>
        <v>7.9473318295435174E-3</v>
      </c>
      <c r="F1869" s="318">
        <f>E1869*(21/(21-1.5))</f>
        <v>8.5586650472007104E-3</v>
      </c>
      <c r="G1869" s="318">
        <f>_xlfn.VAR.S(C1849:C1869)</f>
        <v>6.3160083208875525E-5</v>
      </c>
      <c r="H1869" s="318">
        <f>G1869*(21/(21-1))</f>
        <v>6.631808736931931E-5</v>
      </c>
      <c r="I1869" s="320">
        <f>(SUM(C1806:C1826)*1+SUM(C1827:C1847)*2+SUM(C1848:C1868)*3)/6</f>
        <v>3.2225906596363083E-2</v>
      </c>
      <c r="J1869" s="318">
        <f>IF(C1869*O1869&lt;&gt;0,C1869,0)</f>
        <v>0</v>
      </c>
      <c r="K1869" s="318" t="str">
        <f>IF(C1869*O1869=0,"",C1869)</f>
        <v/>
      </c>
      <c r="O1869" s="318">
        <f>IF(ISBLANK(L1869),0,1)</f>
        <v>0</v>
      </c>
      <c r="P1869" s="318">
        <f>IF(ISBLANK(M1869),0,1)</f>
        <v>0</v>
      </c>
      <c r="Q1869" s="318">
        <f>O1869+P1869</f>
        <v>0</v>
      </c>
      <c r="R1869" s="318">
        <f>SUM(Q1744:Q1869)</f>
        <v>11</v>
      </c>
      <c r="S1869" s="318">
        <f>R1869/$X$2</f>
        <v>0.47826086956521741</v>
      </c>
      <c r="T1869" s="318">
        <f>IF(S1869&gt;=$X$3,1,0)</f>
        <v>1</v>
      </c>
      <c r="U1869" s="318">
        <f>O1869*T1869+P1869*T1869</f>
        <v>0</v>
      </c>
    </row>
    <row r="1870" spans="1:21" s="318" customFormat="1" x14ac:dyDescent="0.2">
      <c r="A1870" s="322">
        <v>39282</v>
      </c>
      <c r="B1870" s="321">
        <v>524.36999500000002</v>
      </c>
      <c r="C1870" s="320">
        <f>LN(B1870/B1869)</f>
        <v>1.3149322098274263E-2</v>
      </c>
      <c r="D1870" s="320">
        <f>AVERAGE(C1850:C1870)</f>
        <v>1.5206006784604788E-3</v>
      </c>
      <c r="E1870" s="318">
        <f>_xlfn.STDEV.S(C1850:C1870)</f>
        <v>8.3635750835193111E-3</v>
      </c>
      <c r="F1870" s="318">
        <f>E1870*(21/(21-1.5))</f>
        <v>9.0069270130207959E-3</v>
      </c>
      <c r="G1870" s="318">
        <f>_xlfn.VAR.S(C1850:C1870)</f>
        <v>6.9949388177665037E-5</v>
      </c>
      <c r="H1870" s="318">
        <f>G1870*(21/(21-1))</f>
        <v>7.3446857586548299E-5</v>
      </c>
      <c r="I1870" s="320">
        <f>(SUM(C1807:C1827)*1+SUM(C1828:C1848)*2+SUM(C1849:C1869)*3)/6</f>
        <v>2.9315230301029966E-2</v>
      </c>
      <c r="J1870" s="318">
        <f>IF(C1870*O1870&lt;&gt;0,C1870,0)</f>
        <v>0</v>
      </c>
      <c r="K1870" s="318" t="str">
        <f>IF(C1870*O1870=0,"",C1870)</f>
        <v/>
      </c>
      <c r="O1870" s="318">
        <f>IF(ISBLANK(L1870),0,1)</f>
        <v>0</v>
      </c>
      <c r="P1870" s="318">
        <f>IF(ISBLANK(M1870),0,1)</f>
        <v>0</v>
      </c>
      <c r="Q1870" s="318">
        <f>O1870+P1870</f>
        <v>0</v>
      </c>
      <c r="R1870" s="318">
        <f>SUM(Q1745:Q1870)</f>
        <v>11</v>
      </c>
      <c r="S1870" s="318">
        <f>R1870/$X$2</f>
        <v>0.47826086956521741</v>
      </c>
      <c r="T1870" s="318">
        <f>IF(S1870&gt;=$X$3,1,0)</f>
        <v>1</v>
      </c>
      <c r="U1870" s="318">
        <f>O1870*T1870+P1870*T1870</f>
        <v>0</v>
      </c>
    </row>
    <row r="1871" spans="1:21" s="318" customFormat="1" x14ac:dyDescent="0.2">
      <c r="A1871" s="322">
        <v>39283</v>
      </c>
      <c r="B1871" s="321">
        <v>520.55999799999995</v>
      </c>
      <c r="C1871" s="320">
        <f>LN(B1871/B1870)</f>
        <v>-7.2923811351407637E-3</v>
      </c>
      <c r="D1871" s="320">
        <f>AVERAGE(C1851:C1871)</f>
        <v>1.3217154942075607E-3</v>
      </c>
      <c r="E1871" s="318">
        <f>_xlfn.STDEV.S(C1851:C1871)</f>
        <v>8.5273958827401814E-3</v>
      </c>
      <c r="F1871" s="318">
        <f>E1871*(21/(21-1.5))</f>
        <v>9.1833494121817336E-3</v>
      </c>
      <c r="G1871" s="318">
        <f>_xlfn.VAR.S(C1851:C1871)</f>
        <v>7.2716480540974186E-5</v>
      </c>
      <c r="H1871" s="318">
        <f>G1871*(21/(21-1))</f>
        <v>7.6352304568022905E-5</v>
      </c>
      <c r="I1871" s="320">
        <f>(SUM(C1808:C1828)*1+SUM(C1829:C1849)*2+SUM(C1850:C1870)*3)/6</f>
        <v>3.5331571951136127E-2</v>
      </c>
      <c r="J1871" s="318">
        <f>IF(C1871*O1871&lt;&gt;0,C1871,0)</f>
        <v>0</v>
      </c>
      <c r="K1871" s="318" t="str">
        <f>IF(C1871*O1871=0,"",C1871)</f>
        <v/>
      </c>
      <c r="O1871" s="318">
        <f>IF(ISBLANK(L1871),0,1)</f>
        <v>0</v>
      </c>
      <c r="P1871" s="318">
        <f>IF(ISBLANK(M1871),0,1)</f>
        <v>0</v>
      </c>
      <c r="Q1871" s="318">
        <f>O1871+P1871</f>
        <v>0</v>
      </c>
      <c r="R1871" s="318">
        <f>SUM(Q1746:Q1871)</f>
        <v>10</v>
      </c>
      <c r="S1871" s="318">
        <f>R1871/$X$2</f>
        <v>0.43478260869565216</v>
      </c>
      <c r="T1871" s="318">
        <f>IF(S1871&gt;=$X$3,1,0)</f>
        <v>1</v>
      </c>
      <c r="U1871" s="318">
        <f>O1871*T1871+P1871*T1871</f>
        <v>0</v>
      </c>
    </row>
    <row r="1872" spans="1:21" s="318" customFormat="1" x14ac:dyDescent="0.2">
      <c r="A1872" s="322">
        <v>39286</v>
      </c>
      <c r="B1872" s="321">
        <v>520.63000499999998</v>
      </c>
      <c r="C1872" s="320">
        <f>LN(B1872/B1871)</f>
        <v>1.3447497556424932E-4</v>
      </c>
      <c r="D1872" s="320">
        <f>AVERAGE(C1852:C1872)</f>
        <v>1.5033750322668703E-3</v>
      </c>
      <c r="E1872" s="318">
        <f>_xlfn.STDEV.S(C1852:C1872)</f>
        <v>8.4558418693086342E-3</v>
      </c>
      <c r="F1872" s="318">
        <f>E1872*(21/(21-1.5))</f>
        <v>9.1062912438708357E-3</v>
      </c>
      <c r="G1872" s="318">
        <f>_xlfn.VAR.S(C1852:C1872)</f>
        <v>7.1501261718752931E-5</v>
      </c>
      <c r="H1872" s="318">
        <f>G1872*(21/(21-1))</f>
        <v>7.5076324804690574E-5</v>
      </c>
      <c r="I1872" s="320">
        <f>(SUM(C1809:C1829)*1+SUM(C1830:C1850)*2+SUM(C1851:C1871)*3)/6</f>
        <v>3.2246758719959863E-2</v>
      </c>
      <c r="J1872" s="318">
        <f>IF(C1872*O1872&lt;&gt;0,C1872,0)</f>
        <v>0</v>
      </c>
      <c r="K1872" s="318" t="str">
        <f>IF(C1872*O1872=0,"",C1872)</f>
        <v/>
      </c>
      <c r="O1872" s="318">
        <f>IF(ISBLANK(L1872),0,1)</f>
        <v>0</v>
      </c>
      <c r="P1872" s="318">
        <f>IF(ISBLANK(M1872),0,1)</f>
        <v>0</v>
      </c>
      <c r="Q1872" s="318">
        <f>O1872+P1872</f>
        <v>0</v>
      </c>
      <c r="R1872" s="318">
        <f>SUM(Q1747:Q1872)</f>
        <v>10</v>
      </c>
      <c r="S1872" s="318">
        <f>R1872/$X$2</f>
        <v>0.43478260869565216</v>
      </c>
      <c r="T1872" s="318">
        <f>IF(S1872&gt;=$X$3,1,0)</f>
        <v>1</v>
      </c>
      <c r="U1872" s="318">
        <f>O1872*T1872+P1872*T1872</f>
        <v>0</v>
      </c>
    </row>
    <row r="1873" spans="1:21" s="318" customFormat="1" x14ac:dyDescent="0.2">
      <c r="A1873" s="322">
        <v>39287</v>
      </c>
      <c r="B1873" s="321">
        <v>509.33999599999999</v>
      </c>
      <c r="C1873" s="320">
        <f>LN(B1873/B1872)</f>
        <v>-2.1923864195645321E-2</v>
      </c>
      <c r="D1873" s="320">
        <f>AVERAGE(C1853:C1873)</f>
        <v>6.5234451183379997E-4</v>
      </c>
      <c r="E1873" s="318">
        <f>_xlfn.STDEV.S(C1853:C1873)</f>
        <v>9.830530982297395E-3</v>
      </c>
      <c r="F1873" s="318">
        <f>E1873*(21/(21-1.5))</f>
        <v>1.0586725673243348E-2</v>
      </c>
      <c r="G1873" s="318">
        <f>_xlfn.VAR.S(C1853:C1873)</f>
        <v>9.6639339393908994E-5</v>
      </c>
      <c r="H1873" s="318">
        <f>G1873*(21/(21-1))</f>
        <v>1.0147130636360445E-4</v>
      </c>
      <c r="I1873" s="320">
        <f>(SUM(C1810:C1830)*1+SUM(C1831:C1851)*2+SUM(C1852:C1872)*3)/6</f>
        <v>2.8970386729762754E-2</v>
      </c>
      <c r="J1873" s="318">
        <f>IF(C1873*O1873&lt;&gt;0,C1873,0)</f>
        <v>0</v>
      </c>
      <c r="K1873" s="318" t="str">
        <f>IF(C1873*O1873=0,"",C1873)</f>
        <v/>
      </c>
      <c r="O1873" s="318">
        <f>IF(ISBLANK(L1873),0,1)</f>
        <v>0</v>
      </c>
      <c r="P1873" s="318">
        <f>IF(ISBLANK(M1873),0,1)</f>
        <v>0</v>
      </c>
      <c r="Q1873" s="318">
        <f>O1873+P1873</f>
        <v>0</v>
      </c>
      <c r="R1873" s="318">
        <f>SUM(Q1748:Q1873)</f>
        <v>10</v>
      </c>
      <c r="S1873" s="318">
        <f>R1873/$X$2</f>
        <v>0.43478260869565216</v>
      </c>
      <c r="T1873" s="318">
        <f>IF(S1873&gt;=$X$3,1,0)</f>
        <v>1</v>
      </c>
      <c r="U1873" s="318">
        <f>O1873*T1873+P1873*T1873</f>
        <v>0</v>
      </c>
    </row>
    <row r="1874" spans="1:21" s="318" customFormat="1" x14ac:dyDescent="0.2">
      <c r="A1874" s="322">
        <v>39288</v>
      </c>
      <c r="B1874" s="321">
        <v>505.82998700000002</v>
      </c>
      <c r="C1874" s="320">
        <f>LN(B1874/B1873)</f>
        <v>-6.9151433669664948E-3</v>
      </c>
      <c r="D1874" s="320">
        <f>AVERAGE(C1854:C1874)</f>
        <v>5.9108879647337708E-4</v>
      </c>
      <c r="E1874" s="318">
        <f>_xlfn.STDEV.S(C1854:C1874)</f>
        <v>9.8755314328752702E-3</v>
      </c>
      <c r="F1874" s="318">
        <f>E1874*(21/(21-1.5))</f>
        <v>1.0635187696942598E-2</v>
      </c>
      <c r="G1874" s="318">
        <f>_xlfn.VAR.S(C1854:C1874)</f>
        <v>9.7526121081707487E-5</v>
      </c>
      <c r="H1874" s="318">
        <f>G1874*(21/(21-1))</f>
        <v>1.0240242713579287E-4</v>
      </c>
      <c r="I1874" s="320">
        <f>(SUM(C1811:C1831)*1+SUM(C1832:C1852)*2+SUM(C1853:C1873)*3)/6</f>
        <v>1.7769931788614593E-2</v>
      </c>
      <c r="J1874" s="318">
        <f>IF(C1874*O1874&lt;&gt;0,C1874,0)</f>
        <v>0</v>
      </c>
      <c r="K1874" s="318" t="str">
        <f>IF(C1874*O1874=0,"",C1874)</f>
        <v/>
      </c>
      <c r="O1874" s="318">
        <f>IF(ISBLANK(L1874),0,1)</f>
        <v>0</v>
      </c>
      <c r="P1874" s="318">
        <f>IF(ISBLANK(M1874),0,1)</f>
        <v>0</v>
      </c>
      <c r="Q1874" s="318">
        <f>O1874+P1874</f>
        <v>0</v>
      </c>
      <c r="R1874" s="318">
        <f>SUM(Q1749:Q1874)</f>
        <v>10</v>
      </c>
      <c r="S1874" s="318">
        <f>R1874/$X$2</f>
        <v>0.43478260869565216</v>
      </c>
      <c r="T1874" s="318">
        <f>IF(S1874&gt;=$X$3,1,0)</f>
        <v>1</v>
      </c>
      <c r="U1874" s="318">
        <f>O1874*T1874+P1874*T1874</f>
        <v>0</v>
      </c>
    </row>
    <row r="1875" spans="1:21" s="318" customFormat="1" x14ac:dyDescent="0.2">
      <c r="A1875" s="322">
        <v>39289</v>
      </c>
      <c r="B1875" s="321">
        <v>493.76998900000001</v>
      </c>
      <c r="C1875" s="320">
        <f>LN(B1875/B1874)</f>
        <v>-2.4130819311157081E-2</v>
      </c>
      <c r="D1875" s="320">
        <f>AVERAGE(C1855:C1875)</f>
        <v>1.3423872336188475E-4</v>
      </c>
      <c r="E1875" s="318">
        <f>_xlfn.STDEV.S(C1855:C1875)</f>
        <v>1.0789935390646583E-2</v>
      </c>
      <c r="F1875" s="318">
        <f>E1875*(21/(21-1.5))</f>
        <v>1.161993042069632E-2</v>
      </c>
      <c r="G1875" s="318">
        <f>_xlfn.VAR.S(C1855:C1875)</f>
        <v>1.1642270573432763E-4</v>
      </c>
      <c r="H1875" s="318">
        <f>G1875*(21/(21-1))</f>
        <v>1.2224384102104403E-4</v>
      </c>
      <c r="I1875" s="320">
        <f>(SUM(C1812:C1832)*1+SUM(C1833:C1853)*2+SUM(C1854:C1874)*3)/6</f>
        <v>1.8006038988036887E-2</v>
      </c>
      <c r="J1875" s="318">
        <f>IF(C1875*O1875&lt;&gt;0,C1875,0)</f>
        <v>0</v>
      </c>
      <c r="K1875" s="318" t="str">
        <f>IF(C1875*O1875=0,"",C1875)</f>
        <v/>
      </c>
      <c r="O1875" s="318">
        <f>IF(ISBLANK(L1875),0,1)</f>
        <v>0</v>
      </c>
      <c r="P1875" s="318">
        <f>IF(ISBLANK(M1875),0,1)</f>
        <v>0</v>
      </c>
      <c r="Q1875" s="318">
        <f>O1875+P1875</f>
        <v>0</v>
      </c>
      <c r="R1875" s="318">
        <f>SUM(Q1750:Q1875)</f>
        <v>10</v>
      </c>
      <c r="S1875" s="318">
        <f>R1875/$X$2</f>
        <v>0.43478260869565216</v>
      </c>
      <c r="T1875" s="318">
        <f>IF(S1875&gt;=$X$3,1,0)</f>
        <v>1</v>
      </c>
      <c r="U1875" s="318">
        <f>O1875*T1875+P1875*T1875</f>
        <v>0</v>
      </c>
    </row>
    <row r="1876" spans="1:21" s="318" customFormat="1" x14ac:dyDescent="0.2">
      <c r="A1876" s="322">
        <v>39290</v>
      </c>
      <c r="B1876" s="321">
        <v>485.75</v>
      </c>
      <c r="C1876" s="320">
        <f>LN(B1876/B1875)</f>
        <v>-1.6375711188958079E-2</v>
      </c>
      <c r="D1876" s="320">
        <f>AVERAGE(C1856:C1876)</f>
        <v>-1.7307782770968067E-3</v>
      </c>
      <c r="E1876" s="318">
        <f>_xlfn.STDEV.S(C1856:C1876)</f>
        <v>1.0036735110076654E-2</v>
      </c>
      <c r="F1876" s="318">
        <f>E1876*(21/(21-1.5))</f>
        <v>1.0808791657005627E-2</v>
      </c>
      <c r="G1876" s="318">
        <f>_xlfn.VAR.S(C1856:C1876)</f>
        <v>1.0073605166984544E-4</v>
      </c>
      <c r="H1876" s="318">
        <f>G1876*(21/(21-1))</f>
        <v>1.0577285425333771E-4</v>
      </c>
      <c r="I1876" s="320">
        <f>(SUM(C1813:C1833)*1+SUM(C1834:C1854)*2+SUM(C1855:C1875)*3)/6</f>
        <v>8.1379831065446946E-3</v>
      </c>
      <c r="J1876" s="318">
        <f>IF(C1876*O1876&lt;&gt;0,C1876,0)</f>
        <v>0</v>
      </c>
      <c r="K1876" s="318" t="str">
        <f>IF(C1876*O1876=0,"",C1876)</f>
        <v/>
      </c>
      <c r="O1876" s="318">
        <f>IF(ISBLANK(L1876),0,1)</f>
        <v>0</v>
      </c>
      <c r="P1876" s="318">
        <f>IF(ISBLANK(M1876),0,1)</f>
        <v>0</v>
      </c>
      <c r="Q1876" s="318">
        <f>O1876+P1876</f>
        <v>0</v>
      </c>
      <c r="R1876" s="318">
        <f>SUM(Q1751:Q1876)</f>
        <v>10</v>
      </c>
      <c r="S1876" s="318">
        <f>R1876/$X$2</f>
        <v>0.43478260869565216</v>
      </c>
      <c r="T1876" s="318">
        <f>IF(S1876&gt;=$X$3,1,0)</f>
        <v>1</v>
      </c>
      <c r="U1876" s="318">
        <f>O1876*T1876+P1876*T1876</f>
        <v>0</v>
      </c>
    </row>
    <row r="1877" spans="1:21" s="318" customFormat="1" x14ac:dyDescent="0.2">
      <c r="A1877" s="322">
        <v>39293</v>
      </c>
      <c r="B1877" s="321">
        <v>487.040009</v>
      </c>
      <c r="C1877" s="320">
        <f>LN(B1877/B1876)</f>
        <v>2.6521854546918012E-3</v>
      </c>
      <c r="D1877" s="320">
        <f>AVERAGE(C1857:C1877)</f>
        <v>-2.028927789061536E-3</v>
      </c>
      <c r="E1877" s="318">
        <f>_xlfn.STDEV.S(C1857:C1877)</f>
        <v>9.7948142140422169E-3</v>
      </c>
      <c r="F1877" s="318">
        <f>E1877*(21/(21-1.5))</f>
        <v>1.0548261461276232E-2</v>
      </c>
      <c r="G1877" s="318">
        <f>_xlfn.VAR.S(C1857:C1877)</f>
        <v>9.5938385487603442E-5</v>
      </c>
      <c r="H1877" s="318">
        <f>G1877*(21/(21-1))</f>
        <v>1.0073530476198362E-4</v>
      </c>
      <c r="I1877" s="320">
        <f>(SUM(C1814:C1834)*1+SUM(C1835:C1855)*2+SUM(C1856:C1876)*3)/6</f>
        <v>-4.2501612633149095E-3</v>
      </c>
      <c r="J1877" s="318">
        <f>IF(C1877*O1877&lt;&gt;0,C1877,0)</f>
        <v>0</v>
      </c>
      <c r="K1877" s="318" t="str">
        <f>IF(C1877*O1877=0,"",C1877)</f>
        <v/>
      </c>
      <c r="O1877" s="318">
        <f>IF(ISBLANK(L1877),0,1)</f>
        <v>0</v>
      </c>
      <c r="P1877" s="318">
        <f>IF(ISBLANK(M1877),0,1)</f>
        <v>0</v>
      </c>
      <c r="Q1877" s="318">
        <f>O1877+P1877</f>
        <v>0</v>
      </c>
      <c r="R1877" s="318">
        <f>SUM(Q1752:Q1877)</f>
        <v>10</v>
      </c>
      <c r="S1877" s="318">
        <f>R1877/$X$2</f>
        <v>0.43478260869565216</v>
      </c>
      <c r="T1877" s="318">
        <f>IF(S1877&gt;=$X$3,1,0)</f>
        <v>1</v>
      </c>
      <c r="U1877" s="318">
        <f>O1877*T1877+P1877*T1877</f>
        <v>0</v>
      </c>
    </row>
    <row r="1878" spans="1:21" s="318" customFormat="1" x14ac:dyDescent="0.2">
      <c r="A1878" s="322">
        <v>39294</v>
      </c>
      <c r="B1878" s="321">
        <v>495.57000699999998</v>
      </c>
      <c r="C1878" s="320">
        <f>LN(B1878/B1877)</f>
        <v>1.7362355648066451E-2</v>
      </c>
      <c r="D1878" s="320">
        <f>AVERAGE(C1858:C1878)</f>
        <v>-1.4423365630954338E-3</v>
      </c>
      <c r="E1878" s="318">
        <f>_xlfn.STDEV.S(C1858:C1878)</f>
        <v>1.0577188310488858E-2</v>
      </c>
      <c r="F1878" s="318">
        <f>E1878*(21/(21-1.5))</f>
        <v>1.1390818180526462E-2</v>
      </c>
      <c r="G1878" s="318">
        <f>_xlfn.VAR.S(C1858:C1878)</f>
        <v>1.1187691255554213E-4</v>
      </c>
      <c r="H1878" s="318">
        <f>G1878*(21/(21-1))</f>
        <v>1.1747075818331924E-4</v>
      </c>
      <c r="I1878" s="320">
        <f>(SUM(C1815:C1835)*1+SUM(C1836:C1856)*2+SUM(C1857:C1877)*3)/6</f>
        <v>-6.1356432906602308E-3</v>
      </c>
      <c r="J1878" s="318">
        <f>IF(C1878*O1878&lt;&gt;0,C1878,0)</f>
        <v>0</v>
      </c>
      <c r="K1878" s="318" t="str">
        <f>IF(C1878*O1878=0,"",C1878)</f>
        <v/>
      </c>
      <c r="O1878" s="318">
        <f>IF(ISBLANK(L1878),0,1)</f>
        <v>0</v>
      </c>
      <c r="P1878" s="318">
        <f>IF(ISBLANK(M1878),0,1)</f>
        <v>0</v>
      </c>
      <c r="Q1878" s="318">
        <f>O1878+P1878</f>
        <v>0</v>
      </c>
      <c r="R1878" s="318">
        <f>SUM(Q1753:Q1878)</f>
        <v>10</v>
      </c>
      <c r="S1878" s="318">
        <f>R1878/$X$2</f>
        <v>0.43478260869565216</v>
      </c>
      <c r="T1878" s="318">
        <f>IF(S1878&gt;=$X$3,1,0)</f>
        <v>1</v>
      </c>
      <c r="U1878" s="318">
        <f>O1878*T1878+P1878*T1878</f>
        <v>0</v>
      </c>
    </row>
    <row r="1879" spans="1:21" s="318" customFormat="1" x14ac:dyDescent="0.2">
      <c r="A1879" s="322">
        <v>39295</v>
      </c>
      <c r="B1879" s="321">
        <v>484.82998700000002</v>
      </c>
      <c r="C1879" s="320">
        <f>LN(B1879/B1878)</f>
        <v>-2.1910342145168491E-2</v>
      </c>
      <c r="D1879" s="320">
        <f>AVERAGE(C1859:C1879)</f>
        <v>-2.6327521851644289E-3</v>
      </c>
      <c r="E1879" s="318">
        <f>_xlfn.STDEV.S(C1859:C1879)</f>
        <v>1.1415321241640087E-2</v>
      </c>
      <c r="F1879" s="318">
        <f>E1879*(21/(21-1.5))</f>
        <v>1.22934228756124E-2</v>
      </c>
      <c r="G1879" s="318">
        <f>_xlfn.VAR.S(C1859:C1879)</f>
        <v>1.3030955904983938E-4</v>
      </c>
      <c r="H1879" s="318">
        <f>G1879*(21/(21-1))</f>
        <v>1.3682503700233135E-4</v>
      </c>
      <c r="I1879" s="320">
        <f>(SUM(C1816:C1836)*1+SUM(C1837:C1857)*2+SUM(C1858:C1878)*3)/6</f>
        <v>-8.3843069483991361E-4</v>
      </c>
      <c r="J1879" s="318">
        <f>IF(C1879*O1879&lt;&gt;0,C1879,0)</f>
        <v>0</v>
      </c>
      <c r="K1879" s="318" t="str">
        <f>IF(C1879*O1879=0,"",C1879)</f>
        <v/>
      </c>
      <c r="O1879" s="318">
        <f>IF(ISBLANK(L1879),0,1)</f>
        <v>0</v>
      </c>
      <c r="P1879" s="318">
        <f>IF(ISBLANK(M1879),0,1)</f>
        <v>0</v>
      </c>
      <c r="Q1879" s="318">
        <f>O1879+P1879</f>
        <v>0</v>
      </c>
      <c r="R1879" s="318">
        <f>SUM(Q1754:Q1879)</f>
        <v>10</v>
      </c>
      <c r="S1879" s="318">
        <f>R1879/$X$2</f>
        <v>0.43478260869565216</v>
      </c>
      <c r="T1879" s="318">
        <f>IF(S1879&gt;=$X$3,1,0)</f>
        <v>1</v>
      </c>
      <c r="U1879" s="318">
        <f>O1879*T1879+P1879*T1879</f>
        <v>0</v>
      </c>
    </row>
    <row r="1880" spans="1:21" s="318" customFormat="1" x14ac:dyDescent="0.2">
      <c r="A1880" s="322">
        <v>39296</v>
      </c>
      <c r="B1880" s="321">
        <v>488.20001200000002</v>
      </c>
      <c r="C1880" s="320">
        <f>LN(B1880/B1879)</f>
        <v>6.9268953238104027E-3</v>
      </c>
      <c r="D1880" s="320">
        <f>AVERAGE(C1860:C1880)</f>
        <v>-2.7238873783327669E-3</v>
      </c>
      <c r="E1880" s="318">
        <f>_xlfn.STDEV.S(C1860:C1880)</f>
        <v>1.1326435294106414E-2</v>
      </c>
      <c r="F1880" s="318">
        <f>E1880*(21/(21-1.5))</f>
        <v>1.2197699547499214E-2</v>
      </c>
      <c r="G1880" s="318">
        <f>_xlfn.VAR.S(C1860:C1880)</f>
        <v>1.2828813647157946E-4</v>
      </c>
      <c r="H1880" s="318">
        <f>G1880*(21/(21-1))</f>
        <v>1.3470254329515843E-4</v>
      </c>
      <c r="I1880" s="320">
        <f>(SUM(C1817:C1837)*1+SUM(C1838:C1858)*2+SUM(C1859:C1879)*3)/6</f>
        <v>-1.3623102098697082E-2</v>
      </c>
      <c r="J1880" s="318">
        <f>IF(C1880*O1880&lt;&gt;0,C1880,0)</f>
        <v>0</v>
      </c>
      <c r="K1880" s="318" t="str">
        <f>IF(C1880*O1880=0,"",C1880)</f>
        <v/>
      </c>
      <c r="O1880" s="318">
        <f>IF(ISBLANK(L1880),0,1)</f>
        <v>0</v>
      </c>
      <c r="P1880" s="318">
        <f>IF(ISBLANK(M1880),0,1)</f>
        <v>0</v>
      </c>
      <c r="Q1880" s="318">
        <f>O1880+P1880</f>
        <v>0</v>
      </c>
      <c r="R1880" s="318">
        <f>SUM(Q1755:Q1880)</f>
        <v>10</v>
      </c>
      <c r="S1880" s="318">
        <f>R1880/$X$2</f>
        <v>0.43478260869565216</v>
      </c>
      <c r="T1880" s="318">
        <f>IF(S1880&gt;=$X$3,1,0)</f>
        <v>1</v>
      </c>
      <c r="U1880" s="318">
        <f>O1880*T1880+P1880*T1880</f>
        <v>0</v>
      </c>
    </row>
    <row r="1881" spans="1:21" s="318" customFormat="1" x14ac:dyDescent="0.2">
      <c r="A1881" s="322">
        <v>39297</v>
      </c>
      <c r="B1881" s="321">
        <v>479.26998900000001</v>
      </c>
      <c r="C1881" s="320">
        <f>LN(B1881/B1880)</f>
        <v>-1.8461092562800655E-2</v>
      </c>
      <c r="D1881" s="320">
        <f>AVERAGE(C1861:C1881)</f>
        <v>-3.5845589204249817E-3</v>
      </c>
      <c r="E1881" s="318">
        <f>_xlfn.STDEV.S(C1861:C1881)</f>
        <v>1.1816102154175107E-2</v>
      </c>
      <c r="F1881" s="318">
        <f>E1881*(21/(21-1.5))</f>
        <v>1.2725033089111652E-2</v>
      </c>
      <c r="G1881" s="318">
        <f>_xlfn.VAR.S(C1861:C1881)</f>
        <v>1.3962027011790162E-4</v>
      </c>
      <c r="H1881" s="318">
        <f>G1881*(21/(21-1))</f>
        <v>1.466012836237967E-4</v>
      </c>
      <c r="I1881" s="320">
        <f>(SUM(C1818:C1838)*1+SUM(C1839:C1859)*2+SUM(C1860:C1880)*3)/6</f>
        <v>-1.1209643193509094E-2</v>
      </c>
      <c r="J1881" s="318">
        <f>IF(C1881*O1881&lt;&gt;0,C1881,0)</f>
        <v>0</v>
      </c>
      <c r="K1881" s="318" t="str">
        <f>IF(C1881*O1881=0,"",C1881)</f>
        <v/>
      </c>
      <c r="O1881" s="318">
        <f>IF(ISBLANK(L1881),0,1)</f>
        <v>0</v>
      </c>
      <c r="P1881" s="318">
        <f>IF(ISBLANK(M1881),0,1)</f>
        <v>0</v>
      </c>
      <c r="Q1881" s="318">
        <f>O1881+P1881</f>
        <v>0</v>
      </c>
      <c r="R1881" s="318">
        <f>SUM(Q1756:Q1881)</f>
        <v>10</v>
      </c>
      <c r="S1881" s="318">
        <f>R1881/$X$2</f>
        <v>0.43478260869565216</v>
      </c>
      <c r="T1881" s="318">
        <f>IF(S1881&gt;=$X$3,1,0)</f>
        <v>1</v>
      </c>
      <c r="U1881" s="318">
        <f>O1881*T1881+P1881*T1881</f>
        <v>0</v>
      </c>
    </row>
    <row r="1882" spans="1:21" s="318" customFormat="1" x14ac:dyDescent="0.2">
      <c r="A1882" s="322">
        <v>39300</v>
      </c>
      <c r="B1882" s="321">
        <v>466.32998700000002</v>
      </c>
      <c r="C1882" s="320">
        <f>LN(B1882/B1881)</f>
        <v>-2.7370579844409455E-2</v>
      </c>
      <c r="D1882" s="320">
        <f>AVERAGE(C1862:C1882)</f>
        <v>-4.5846982029796556E-3</v>
      </c>
      <c r="E1882" s="318">
        <f>_xlfn.STDEV.S(C1862:C1882)</f>
        <v>1.2902381020935912E-2</v>
      </c>
      <c r="F1882" s="318">
        <f>E1882*(21/(21-1.5))</f>
        <v>1.3894871868700212E-2</v>
      </c>
      <c r="G1882" s="318">
        <f>_xlfn.VAR.S(C1862:C1882)</f>
        <v>1.6647143600940722E-4</v>
      </c>
      <c r="H1882" s="318">
        <f>G1882*(21/(21-1))</f>
        <v>1.7479500780987758E-4</v>
      </c>
      <c r="I1882" s="320">
        <f>(SUM(C1819:C1839)*1+SUM(C1840:C1860)*2+SUM(C1861:C1881)*3)/6</f>
        <v>-1.9013282871118514E-2</v>
      </c>
      <c r="J1882" s="318">
        <f>IF(C1882*O1882&lt;&gt;0,C1882,0)</f>
        <v>0</v>
      </c>
      <c r="K1882" s="318" t="str">
        <f>IF(C1882*O1882=0,"",C1882)</f>
        <v/>
      </c>
      <c r="O1882" s="318">
        <f>IF(ISBLANK(L1882),0,1)</f>
        <v>0</v>
      </c>
      <c r="P1882" s="318">
        <f>IF(ISBLANK(M1882),0,1)</f>
        <v>0</v>
      </c>
      <c r="Q1882" s="318">
        <f>O1882+P1882</f>
        <v>0</v>
      </c>
      <c r="R1882" s="318">
        <f>SUM(Q1757:Q1882)</f>
        <v>10</v>
      </c>
      <c r="S1882" s="318">
        <f>R1882/$X$2</f>
        <v>0.43478260869565216</v>
      </c>
      <c r="T1882" s="318">
        <f>IF(S1882&gt;=$X$3,1,0)</f>
        <v>1</v>
      </c>
      <c r="U1882" s="318">
        <f>O1882*T1882+P1882*T1882</f>
        <v>0</v>
      </c>
    </row>
    <row r="1883" spans="1:21" s="318" customFormat="1" x14ac:dyDescent="0.2">
      <c r="A1883" s="322">
        <v>39301</v>
      </c>
      <c r="B1883" s="321">
        <v>472.23998999999998</v>
      </c>
      <c r="C1883" s="320">
        <f>LN(B1883/B1882)</f>
        <v>1.2593799625020797E-2</v>
      </c>
      <c r="D1883" s="320">
        <f>AVERAGE(C1863:C1883)</f>
        <v>-4.2208978457831383E-3</v>
      </c>
      <c r="E1883" s="318">
        <f>_xlfn.STDEV.S(C1863:C1883)</f>
        <v>1.328676696936645E-2</v>
      </c>
      <c r="F1883" s="318">
        <f>E1883*(21/(21-1.5))</f>
        <v>1.4308825967010023E-2</v>
      </c>
      <c r="G1883" s="318">
        <f>_xlfn.VAR.S(C1863:C1883)</f>
        <v>1.7653817649824734E-4</v>
      </c>
      <c r="H1883" s="318">
        <f>G1883*(21/(21-1))</f>
        <v>1.8536508532315972E-4</v>
      </c>
      <c r="I1883" s="320">
        <f>(SUM(C1820:C1840)*1+SUM(C1841:C1861)*2+SUM(C1862:C1882)*3)/6</f>
        <v>-3.0852519118425389E-2</v>
      </c>
      <c r="J1883" s="318">
        <f>IF(C1883*O1883&lt;&gt;0,C1883,0)</f>
        <v>0</v>
      </c>
      <c r="K1883" s="318" t="str">
        <f>IF(C1883*O1883=0,"",C1883)</f>
        <v/>
      </c>
      <c r="O1883" s="318">
        <f>IF(ISBLANK(L1883),0,1)</f>
        <v>0</v>
      </c>
      <c r="P1883" s="318">
        <f>IF(ISBLANK(M1883),0,1)</f>
        <v>0</v>
      </c>
      <c r="Q1883" s="318">
        <f>O1883+P1883</f>
        <v>0</v>
      </c>
      <c r="R1883" s="318">
        <f>SUM(Q1758:Q1883)</f>
        <v>10</v>
      </c>
      <c r="S1883" s="318">
        <f>R1883/$X$2</f>
        <v>0.43478260869565216</v>
      </c>
      <c r="T1883" s="318">
        <f>IF(S1883&gt;=$X$3,1,0)</f>
        <v>1</v>
      </c>
      <c r="U1883" s="318">
        <f>O1883*T1883+P1883*T1883</f>
        <v>0</v>
      </c>
    </row>
    <row r="1884" spans="1:21" s="318" customFormat="1" x14ac:dyDescent="0.2">
      <c r="A1884" s="322">
        <v>39302</v>
      </c>
      <c r="B1884" s="321">
        <v>487.05999800000001</v>
      </c>
      <c r="C1884" s="320">
        <f>LN(B1884/B1883)</f>
        <v>3.0900004916078787E-2</v>
      </c>
      <c r="D1884" s="320">
        <f>AVERAGE(C1864:C1884)</f>
        <v>-2.4504592936878226E-3</v>
      </c>
      <c r="E1884" s="318">
        <f>_xlfn.STDEV.S(C1864:C1884)</f>
        <v>1.5320217374039153E-2</v>
      </c>
      <c r="F1884" s="318">
        <f>E1884*(21/(21-1.5))</f>
        <v>1.6498695633580626E-2</v>
      </c>
      <c r="G1884" s="318">
        <f>_xlfn.VAR.S(C1864:C1884)</f>
        <v>2.3470906038781112E-4</v>
      </c>
      <c r="H1884" s="318">
        <f>G1884*(21/(21-1))</f>
        <v>2.4644451340720169E-4</v>
      </c>
      <c r="I1884" s="320">
        <f>(SUM(C1821:C1841)*1+SUM(C1842:C1862)*2+SUM(C1863:C1883)*3)/6</f>
        <v>-2.0551790558476415E-2</v>
      </c>
      <c r="J1884" s="318">
        <f>IF(C1884*O1884&lt;&gt;0,C1884,0)</f>
        <v>0</v>
      </c>
      <c r="K1884" s="318" t="str">
        <f>IF(C1884*O1884=0,"",C1884)</f>
        <v/>
      </c>
      <c r="O1884" s="318">
        <f>IF(ISBLANK(L1884),0,1)</f>
        <v>0</v>
      </c>
      <c r="P1884" s="318">
        <f>IF(ISBLANK(M1884),0,1)</f>
        <v>0</v>
      </c>
      <c r="Q1884" s="318">
        <f>O1884+P1884</f>
        <v>0</v>
      </c>
      <c r="R1884" s="318">
        <f>SUM(Q1759:Q1884)</f>
        <v>10</v>
      </c>
      <c r="S1884" s="318">
        <f>R1884/$X$2</f>
        <v>0.43478260869565216</v>
      </c>
      <c r="T1884" s="318">
        <f>IF(S1884&gt;=$X$3,1,0)</f>
        <v>1</v>
      </c>
      <c r="U1884" s="318">
        <f>O1884*T1884+P1884*T1884</f>
        <v>0</v>
      </c>
    </row>
    <row r="1885" spans="1:21" s="318" customFormat="1" x14ac:dyDescent="0.2">
      <c r="A1885" s="322">
        <v>39303</v>
      </c>
      <c r="B1885" s="321">
        <v>471.32998700000002</v>
      </c>
      <c r="C1885" s="320">
        <f>LN(B1885/B1884)</f>
        <v>-3.2828856626748289E-2</v>
      </c>
      <c r="D1885" s="320">
        <f>AVERAGE(C1865:C1885)</f>
        <v>-3.9691385464423901E-3</v>
      </c>
      <c r="E1885" s="318">
        <f>_xlfn.STDEV.S(C1865:C1885)</f>
        <v>1.6682779023496776E-2</v>
      </c>
      <c r="F1885" s="318">
        <f>E1885*(21/(21-1.5))</f>
        <v>1.7966069717611912E-2</v>
      </c>
      <c r="G1885" s="318">
        <f>_xlfn.VAR.S(C1865:C1885)</f>
        <v>2.7831511594682404E-4</v>
      </c>
      <c r="H1885" s="318">
        <f>G1885*(21/(21-1))</f>
        <v>2.9223087174416523E-4</v>
      </c>
      <c r="I1885" s="320">
        <f>(SUM(C1822:C1842)*1+SUM(C1843:C1863)*2+SUM(C1864:C1884)*3)/6</f>
        <v>-5.7508257609426199E-3</v>
      </c>
      <c r="J1885" s="318">
        <f>IF(C1885*O1885&lt;&gt;0,C1885,0)</f>
        <v>0</v>
      </c>
      <c r="K1885" s="318" t="str">
        <f>IF(C1885*O1885=0,"",C1885)</f>
        <v/>
      </c>
      <c r="O1885" s="318">
        <f>IF(ISBLANK(L1885),0,1)</f>
        <v>0</v>
      </c>
      <c r="P1885" s="318">
        <f>IF(ISBLANK(M1885),0,1)</f>
        <v>0</v>
      </c>
      <c r="Q1885" s="318">
        <f>O1885+P1885</f>
        <v>0</v>
      </c>
      <c r="R1885" s="318">
        <f>SUM(Q1760:Q1885)</f>
        <v>10</v>
      </c>
      <c r="S1885" s="318">
        <f>R1885/$X$2</f>
        <v>0.43478260869565216</v>
      </c>
      <c r="T1885" s="318">
        <f>IF(S1885&gt;=$X$3,1,0)</f>
        <v>1</v>
      </c>
      <c r="U1885" s="318">
        <f>O1885*T1885+P1885*T1885</f>
        <v>0</v>
      </c>
    </row>
    <row r="1886" spans="1:21" s="318" customFormat="1" x14ac:dyDescent="0.2">
      <c r="A1886" s="322">
        <v>39304</v>
      </c>
      <c r="B1886" s="321">
        <v>458.64001500000001</v>
      </c>
      <c r="C1886" s="320">
        <f>LN(B1886/B1885)</f>
        <v>-2.7292836740574106E-2</v>
      </c>
      <c r="D1886" s="320">
        <f>AVERAGE(C1866:C1886)</f>
        <v>-5.8122398777070991E-3</v>
      </c>
      <c r="E1886" s="318">
        <f>_xlfn.STDEV.S(C1866:C1886)</f>
        <v>1.7032867289431101E-2</v>
      </c>
      <c r="F1886" s="318">
        <f>E1886*(21/(21-1.5))</f>
        <v>1.8343087850156568E-2</v>
      </c>
      <c r="G1886" s="318">
        <f>_xlfn.VAR.S(C1866:C1886)</f>
        <v>2.9011856809937198E-4</v>
      </c>
      <c r="H1886" s="318">
        <f>G1886*(21/(21-1))</f>
        <v>3.046244965043406E-4</v>
      </c>
      <c r="I1886" s="320">
        <f>(SUM(C1823:C1843)*1+SUM(C1844:C1864)*2+SUM(C1865:C1885)*3)/6</f>
        <v>-1.9863184511326602E-2</v>
      </c>
      <c r="J1886" s="318">
        <f>IF(C1886*O1886&lt;&gt;0,C1886,0)</f>
        <v>0</v>
      </c>
      <c r="K1886" s="318" t="str">
        <f>IF(C1886*O1886=0,"",C1886)</f>
        <v/>
      </c>
      <c r="O1886" s="318">
        <f>IF(ISBLANK(L1886),0,1)</f>
        <v>0</v>
      </c>
      <c r="P1886" s="318">
        <f>IF(ISBLANK(M1886),0,1)</f>
        <v>0</v>
      </c>
      <c r="Q1886" s="318">
        <f>O1886+P1886</f>
        <v>0</v>
      </c>
      <c r="R1886" s="318">
        <f>SUM(Q1761:Q1886)</f>
        <v>10</v>
      </c>
      <c r="S1886" s="318">
        <f>R1886/$X$2</f>
        <v>0.43478260869565216</v>
      </c>
      <c r="T1886" s="318">
        <f>IF(S1886&gt;=$X$3,1,0)</f>
        <v>1</v>
      </c>
      <c r="U1886" s="318">
        <f>O1886*T1886+P1886*T1886</f>
        <v>0</v>
      </c>
    </row>
    <row r="1887" spans="1:21" s="318" customFormat="1" x14ac:dyDescent="0.2">
      <c r="A1887" s="322">
        <v>39307</v>
      </c>
      <c r="B1887" s="321">
        <v>467.709991</v>
      </c>
      <c r="C1887" s="320">
        <f>LN(B1887/B1886)</f>
        <v>1.9582805182337869E-2</v>
      </c>
      <c r="D1887" s="320">
        <f>AVERAGE(C1867:C1887)</f>
        <v>-5.0182884437882285E-3</v>
      </c>
      <c r="E1887" s="318">
        <f>_xlfn.STDEV.S(C1867:C1887)</f>
        <v>1.7829705160445797E-2</v>
      </c>
      <c r="F1887" s="318">
        <f>E1887*(21/(21-1.5))</f>
        <v>1.9201220942018548E-2</v>
      </c>
      <c r="G1887" s="318">
        <f>_xlfn.VAR.S(C1867:C1887)</f>
        <v>3.1789838610842751E-4</v>
      </c>
      <c r="H1887" s="318">
        <f>G1887*(21/(21-1))</f>
        <v>3.3379330541384892E-4</v>
      </c>
      <c r="I1887" s="320">
        <f>(SUM(C1824:C1844)*1+SUM(C1845:C1865)*2+SUM(C1866:C1886)*3)/6</f>
        <v>-3.4095183319853319E-2</v>
      </c>
      <c r="J1887" s="318">
        <f>IF(C1887*O1887&lt;&gt;0,C1887,0)</f>
        <v>0</v>
      </c>
      <c r="K1887" s="318" t="str">
        <f>IF(C1887*O1887=0,"",C1887)</f>
        <v/>
      </c>
      <c r="O1887" s="318">
        <f>IF(ISBLANK(L1887),0,1)</f>
        <v>0</v>
      </c>
      <c r="P1887" s="318">
        <f>IF(ISBLANK(M1887),0,1)</f>
        <v>0</v>
      </c>
      <c r="Q1887" s="318">
        <f>O1887+P1887</f>
        <v>0</v>
      </c>
      <c r="R1887" s="318">
        <f>SUM(Q1762:Q1887)</f>
        <v>10</v>
      </c>
      <c r="S1887" s="318">
        <f>R1887/$X$2</f>
        <v>0.43478260869565216</v>
      </c>
      <c r="T1887" s="318">
        <f>IF(S1887&gt;=$X$3,1,0)</f>
        <v>1</v>
      </c>
      <c r="U1887" s="318">
        <f>O1887*T1887+P1887*T1887</f>
        <v>0</v>
      </c>
    </row>
    <row r="1888" spans="1:21" s="318" customFormat="1" x14ac:dyDescent="0.2">
      <c r="A1888" s="322">
        <v>39308</v>
      </c>
      <c r="B1888" s="321">
        <v>466.88000499999998</v>
      </c>
      <c r="C1888" s="320">
        <f>LN(B1888/B1887)</f>
        <v>-1.7761504440437193E-3</v>
      </c>
      <c r="D1888" s="320">
        <f>AVERAGE(C1868:C1888)</f>
        <v>-5.194408707867821E-3</v>
      </c>
      <c r="E1888" s="318">
        <f>_xlfn.STDEV.S(C1868:C1888)</f>
        <v>1.7775903613081758E-2</v>
      </c>
      <c r="F1888" s="318">
        <f>E1888*(21/(21-1.5))</f>
        <v>1.9143280814088046E-2</v>
      </c>
      <c r="G1888" s="318">
        <f>_xlfn.VAR.S(C1868:C1888)</f>
        <v>3.1598274926157306E-4</v>
      </c>
      <c r="H1888" s="318">
        <f>G1888*(21/(21-1))</f>
        <v>3.3178188672465173E-4</v>
      </c>
      <c r="I1888" s="320">
        <f>(SUM(C1825:C1845)*1+SUM(C1846:C1866)*2+SUM(C1867:C1887)*3)/6</f>
        <v>-2.943125596272678E-2</v>
      </c>
      <c r="J1888" s="318">
        <f>IF(C1888*O1888&lt;&gt;0,C1888,0)</f>
        <v>0</v>
      </c>
      <c r="K1888" s="318" t="str">
        <f>IF(C1888*O1888=0,"",C1888)</f>
        <v/>
      </c>
      <c r="O1888" s="318">
        <f>IF(ISBLANK(L1888),0,1)</f>
        <v>0</v>
      </c>
      <c r="P1888" s="318">
        <f>IF(ISBLANK(M1888),0,1)</f>
        <v>0</v>
      </c>
      <c r="Q1888" s="318">
        <f>O1888+P1888</f>
        <v>0</v>
      </c>
      <c r="R1888" s="318">
        <f>SUM(Q1763:Q1888)</f>
        <v>10</v>
      </c>
      <c r="S1888" s="318">
        <f>R1888/$X$2</f>
        <v>0.43478260869565216</v>
      </c>
      <c r="T1888" s="318">
        <f>IF(S1888&gt;=$X$3,1,0)</f>
        <v>1</v>
      </c>
      <c r="U1888" s="318">
        <f>O1888*T1888+P1888*T1888</f>
        <v>0</v>
      </c>
    </row>
    <row r="1889" spans="1:21" s="318" customFormat="1" x14ac:dyDescent="0.2">
      <c r="A1889" s="322">
        <v>39309</v>
      </c>
      <c r="B1889" s="321">
        <v>458.08999599999999</v>
      </c>
      <c r="C1889" s="320">
        <f>LN(B1889/B1888)</f>
        <v>-1.9006613416199251E-2</v>
      </c>
      <c r="D1889" s="320">
        <f>AVERAGE(C1869:C1889)</f>
        <v>-5.8307700531632419E-3</v>
      </c>
      <c r="E1889" s="318">
        <f>_xlfn.STDEV.S(C1869:C1889)</f>
        <v>1.8030150659954561E-2</v>
      </c>
      <c r="F1889" s="318">
        <f>E1889*(21/(21-1.5))</f>
        <v>1.9417085326104911E-2</v>
      </c>
      <c r="G1889" s="318">
        <f>_xlfn.VAR.S(C1869:C1889)</f>
        <v>3.2508633282065996E-4</v>
      </c>
      <c r="H1889" s="318">
        <f>G1889*(21/(21-1))</f>
        <v>3.4134064946169296E-4</v>
      </c>
      <c r="I1889" s="320">
        <f>(SUM(C1826:C1846)*1+SUM(C1847:C1867)*2+SUM(C1868:C1888)*3)/6</f>
        <v>-3.5484399360636347E-2</v>
      </c>
      <c r="J1889" s="318">
        <f>IF(C1889*O1889&lt;&gt;0,C1889,0)</f>
        <v>0</v>
      </c>
      <c r="K1889" s="318" t="str">
        <f>IF(C1889*O1889=0,"",C1889)</f>
        <v/>
      </c>
      <c r="O1889" s="318">
        <f>IF(ISBLANK(L1889),0,1)</f>
        <v>0</v>
      </c>
      <c r="P1889" s="318">
        <f>IF(ISBLANK(M1889),0,1)</f>
        <v>0</v>
      </c>
      <c r="Q1889" s="318">
        <f>O1889+P1889</f>
        <v>0</v>
      </c>
      <c r="R1889" s="318">
        <f>SUM(Q1764:Q1889)</f>
        <v>9</v>
      </c>
      <c r="S1889" s="318">
        <f>R1889/$X$2</f>
        <v>0.39130434782608697</v>
      </c>
      <c r="T1889" s="318">
        <f>IF(S1889&gt;=$X$3,1,0)</f>
        <v>0</v>
      </c>
      <c r="U1889" s="318">
        <f>O1889*T1889+P1889*T1889</f>
        <v>0</v>
      </c>
    </row>
    <row r="1890" spans="1:21" s="318" customFormat="1" x14ac:dyDescent="0.2">
      <c r="A1890" s="322">
        <v>39310</v>
      </c>
      <c r="B1890" s="321">
        <v>440.23001099999999</v>
      </c>
      <c r="C1890" s="320">
        <f>LN(B1890/B1889)</f>
        <v>-3.9768320029947936E-2</v>
      </c>
      <c r="D1890" s="320">
        <f>AVERAGE(C1870:C1890)</f>
        <v>-7.7024222754245239E-3</v>
      </c>
      <c r="E1890" s="318">
        <f>_xlfn.STDEV.S(C1870:C1890)</f>
        <v>1.9430791245311441E-2</v>
      </c>
      <c r="F1890" s="318">
        <f>E1890*(21/(21-1.5))</f>
        <v>2.0925467494950781E-2</v>
      </c>
      <c r="G1890" s="318">
        <f>_xlfn.VAR.S(C1870:C1890)</f>
        <v>3.7755564841887172E-4</v>
      </c>
      <c r="H1890" s="318">
        <f>G1890*(21/(21-1))</f>
        <v>3.9643343083981534E-4</v>
      </c>
      <c r="I1890" s="320">
        <f>(SUM(C1827:C1847)*1+SUM(C1848:C1868)*2+SUM(C1869:C1889)*3)/6</f>
        <v>-4.469851201531011E-2</v>
      </c>
      <c r="J1890" s="318">
        <f>IF(C1890*O1890&lt;&gt;0,C1890,0)</f>
        <v>0</v>
      </c>
      <c r="K1890" s="318" t="str">
        <f>IF(C1890*O1890=0,"",C1890)</f>
        <v/>
      </c>
      <c r="O1890" s="318">
        <f>IF(ISBLANK(L1890),0,1)</f>
        <v>0</v>
      </c>
      <c r="P1890" s="318">
        <f>IF(ISBLANK(M1890),0,1)</f>
        <v>0</v>
      </c>
      <c r="Q1890" s="318">
        <f>O1890+P1890</f>
        <v>0</v>
      </c>
      <c r="R1890" s="318">
        <f>SUM(Q1765:Q1890)</f>
        <v>9</v>
      </c>
      <c r="S1890" s="318">
        <f>R1890/$X$2</f>
        <v>0.39130434782608697</v>
      </c>
      <c r="T1890" s="318">
        <f>IF(S1890&gt;=$X$3,1,0)</f>
        <v>0</v>
      </c>
      <c r="U1890" s="318">
        <f>O1890*T1890+P1890*T1890</f>
        <v>0</v>
      </c>
    </row>
    <row r="1891" spans="1:21" s="318" customFormat="1" x14ac:dyDescent="0.2">
      <c r="A1891" s="322">
        <v>39311</v>
      </c>
      <c r="B1891" s="321">
        <v>451.89999399999999</v>
      </c>
      <c r="C1891" s="320">
        <f>LN(B1891/B1890)</f>
        <v>2.6163560542296602E-2</v>
      </c>
      <c r="D1891" s="320">
        <f>AVERAGE(C1871:C1891)</f>
        <v>-7.0826966352329846E-3</v>
      </c>
      <c r="E1891" s="318">
        <f>_xlfn.STDEV.S(C1871:C1891)</f>
        <v>2.0316443167924612E-2</v>
      </c>
      <c r="F1891" s="318">
        <f>E1891*(21/(21-1.5))</f>
        <v>2.1879246488534197E-2</v>
      </c>
      <c r="G1891" s="318">
        <f>_xlfn.VAR.S(C1871:C1891)</f>
        <v>4.127578629955107E-4</v>
      </c>
      <c r="H1891" s="318">
        <f>G1891*(21/(21-1))</f>
        <v>4.3339575614528624E-4</v>
      </c>
      <c r="I1891" s="320">
        <f>(SUM(C1828:C1848)*1+SUM(C1849:C1869)*2+SUM(C1870:C1890)*3)/6</f>
        <v>-6.7141828980175733E-2</v>
      </c>
      <c r="J1891" s="318">
        <f>IF(C1891*O1891&lt;&gt;0,C1891,0)</f>
        <v>0</v>
      </c>
      <c r="K1891" s="318" t="str">
        <f>IF(C1891*O1891=0,"",C1891)</f>
        <v/>
      </c>
      <c r="O1891" s="318">
        <f>IF(ISBLANK(L1891),0,1)</f>
        <v>0</v>
      </c>
      <c r="P1891" s="318">
        <f>IF(ISBLANK(M1891),0,1)</f>
        <v>0</v>
      </c>
      <c r="Q1891" s="318">
        <f>O1891+P1891</f>
        <v>0</v>
      </c>
      <c r="R1891" s="318">
        <f>SUM(Q1766:Q1891)</f>
        <v>9</v>
      </c>
      <c r="S1891" s="318">
        <f>R1891/$X$2</f>
        <v>0.39130434782608697</v>
      </c>
      <c r="T1891" s="318">
        <f>IF(S1891&gt;=$X$3,1,0)</f>
        <v>0</v>
      </c>
      <c r="U1891" s="318">
        <f>O1891*T1891+P1891*T1891</f>
        <v>0</v>
      </c>
    </row>
    <row r="1892" spans="1:21" s="318" customFormat="1" x14ac:dyDescent="0.2">
      <c r="A1892" s="322">
        <v>39314</v>
      </c>
      <c r="B1892" s="321">
        <v>459.26001000000002</v>
      </c>
      <c r="C1892" s="320">
        <f>LN(B1892/B1891)</f>
        <v>1.6155617124922268E-2</v>
      </c>
      <c r="D1892" s="320">
        <f>AVERAGE(C1872:C1892)</f>
        <v>-5.9661252895156962E-3</v>
      </c>
      <c r="E1892" s="318">
        <f>_xlfn.STDEV.S(C1872:C1892)</f>
        <v>2.0939139375538474E-2</v>
      </c>
      <c r="F1892" s="318">
        <f>E1892*(21/(21-1.5))</f>
        <v>2.2549842404426049E-2</v>
      </c>
      <c r="G1892" s="318">
        <f>_xlfn.VAR.S(C1872:C1892)</f>
        <v>4.3844755778822583E-4</v>
      </c>
      <c r="H1892" s="318">
        <f>G1892*(21/(21-1))</f>
        <v>4.6036993567763712E-4</v>
      </c>
      <c r="I1892" s="320">
        <f>(SUM(C1829:C1849)*1+SUM(C1850:C1870)*2+SUM(C1871:C1891)*3)/6</f>
        <v>-5.8616002972448365E-2</v>
      </c>
      <c r="J1892" s="318">
        <f>IF(C1892*O1892&lt;&gt;0,C1892,0)</f>
        <v>0</v>
      </c>
      <c r="K1892" s="318" t="str">
        <f>IF(C1892*O1892=0,"",C1892)</f>
        <v/>
      </c>
      <c r="O1892" s="318">
        <f>IF(ISBLANK(L1892),0,1)</f>
        <v>0</v>
      </c>
      <c r="P1892" s="318">
        <f>IF(ISBLANK(M1892),0,1)</f>
        <v>0</v>
      </c>
      <c r="Q1892" s="318">
        <f>O1892+P1892</f>
        <v>0</v>
      </c>
      <c r="R1892" s="318">
        <f>SUM(Q1767:Q1892)</f>
        <v>9</v>
      </c>
      <c r="S1892" s="318">
        <f>R1892/$X$2</f>
        <v>0.39130434782608697</v>
      </c>
      <c r="T1892" s="318">
        <f>IF(S1892&gt;=$X$3,1,0)</f>
        <v>0</v>
      </c>
      <c r="U1892" s="318">
        <f>O1892*T1892+P1892*T1892</f>
        <v>0</v>
      </c>
    </row>
    <row r="1893" spans="1:21" s="318" customFormat="1" x14ac:dyDescent="0.2">
      <c r="A1893" s="322">
        <v>39315</v>
      </c>
      <c r="B1893" s="321">
        <v>452.92001299999998</v>
      </c>
      <c r="C1893" s="320">
        <f>LN(B1893/B1892)</f>
        <v>-1.3900982116403553E-2</v>
      </c>
      <c r="D1893" s="320">
        <f>AVERAGE(C1873:C1893)</f>
        <v>-6.6344803891332117E-3</v>
      </c>
      <c r="E1893" s="318">
        <f>_xlfn.STDEV.S(C1873:C1893)</f>
        <v>2.0958667796058213E-2</v>
      </c>
      <c r="F1893" s="318">
        <f>E1893*(21/(21-1.5))</f>
        <v>2.2570873011139612E-2</v>
      </c>
      <c r="G1893" s="318">
        <f>_xlfn.VAR.S(C1873:C1893)</f>
        <v>4.3926575578552763E-4</v>
      </c>
      <c r="H1893" s="318">
        <f>G1893*(21/(21-1))</f>
        <v>4.6122904357480404E-4</v>
      </c>
      <c r="I1893" s="320">
        <f>(SUM(C1830:C1850)*1+SUM(C1851:C1871)*2+SUM(C1872:C1892)*3)/6</f>
        <v>-4.9269795481162983E-2</v>
      </c>
      <c r="J1893" s="318">
        <f>IF(C1893*O1893&lt;&gt;0,C1893,0)</f>
        <v>0</v>
      </c>
      <c r="K1893" s="318" t="str">
        <f>IF(C1893*O1893=0,"",C1893)</f>
        <v/>
      </c>
      <c r="O1893" s="318">
        <f>IF(ISBLANK(L1893),0,1)</f>
        <v>0</v>
      </c>
      <c r="P1893" s="318">
        <f>IF(ISBLANK(M1893),0,1)</f>
        <v>0</v>
      </c>
      <c r="Q1893" s="318">
        <f>O1893+P1893</f>
        <v>0</v>
      </c>
      <c r="R1893" s="318">
        <f>SUM(Q1768:Q1893)</f>
        <v>9</v>
      </c>
      <c r="S1893" s="318">
        <f>R1893/$X$2</f>
        <v>0.39130434782608697</v>
      </c>
      <c r="T1893" s="318">
        <f>IF(S1893&gt;=$X$3,1,0)</f>
        <v>0</v>
      </c>
      <c r="U1893" s="318">
        <f>O1893*T1893+P1893*T1893</f>
        <v>0</v>
      </c>
    </row>
    <row r="1894" spans="1:21" s="318" customFormat="1" x14ac:dyDescent="0.2">
      <c r="A1894" s="322">
        <v>39316</v>
      </c>
      <c r="B1894" s="321">
        <v>461.89001500000001</v>
      </c>
      <c r="C1894" s="320">
        <f>LN(B1894/B1893)</f>
        <v>1.9611261821257716E-2</v>
      </c>
      <c r="D1894" s="320">
        <f>AVERAGE(C1874:C1894)</f>
        <v>-4.6566172454711625E-3</v>
      </c>
      <c r="E1894" s="318">
        <f>_xlfn.STDEV.S(C1874:C1894)</f>
        <v>2.1398876194540943E-2</v>
      </c>
      <c r="F1894" s="318">
        <f>E1894*(21/(21-1.5))</f>
        <v>2.3044943594121015E-2</v>
      </c>
      <c r="G1894" s="318">
        <f>_xlfn.VAR.S(C1874:C1894)</f>
        <v>4.5791190238929114E-4</v>
      </c>
      <c r="H1894" s="318">
        <f>G1894*(21/(21-1))</f>
        <v>4.8080749750875574E-4</v>
      </c>
      <c r="I1894" s="320">
        <f>(SUM(C1831:C1851)*1+SUM(C1852:C1872)*2+SUM(C1873:C1893)*3)/6</f>
        <v>-5.7073938515415978E-2</v>
      </c>
      <c r="J1894" s="318">
        <f>IF(C1894*O1894&lt;&gt;0,C1894,0)</f>
        <v>0</v>
      </c>
      <c r="K1894" s="318" t="str">
        <f>IF(C1894*O1894=0,"",C1894)</f>
        <v/>
      </c>
      <c r="O1894" s="318">
        <f>IF(ISBLANK(L1894),0,1)</f>
        <v>0</v>
      </c>
      <c r="P1894" s="318">
        <f>IF(ISBLANK(M1894),0,1)</f>
        <v>0</v>
      </c>
      <c r="Q1894" s="318">
        <f>O1894+P1894</f>
        <v>0</v>
      </c>
      <c r="R1894" s="318">
        <f>SUM(Q1769:Q1894)</f>
        <v>9</v>
      </c>
      <c r="S1894" s="318">
        <f>R1894/$X$2</f>
        <v>0.39130434782608697</v>
      </c>
      <c r="T1894" s="318">
        <f>IF(S1894&gt;=$X$3,1,0)</f>
        <v>0</v>
      </c>
      <c r="U1894" s="318">
        <f>O1894*T1894+P1894*T1894</f>
        <v>0</v>
      </c>
    </row>
    <row r="1895" spans="1:21" s="318" customFormat="1" x14ac:dyDescent="0.2">
      <c r="A1895" s="322">
        <v>39317</v>
      </c>
      <c r="B1895" s="321">
        <v>465.58999599999999</v>
      </c>
      <c r="C1895" s="320">
        <f>LN(B1895/B1894)</f>
        <v>7.9786099623629647E-3</v>
      </c>
      <c r="D1895" s="320">
        <f>AVERAGE(C1875:C1895)</f>
        <v>-3.9473908964554735E-3</v>
      </c>
      <c r="E1895" s="318">
        <f>_xlfn.STDEV.S(C1875:C1895)</f>
        <v>2.156643576467961E-2</v>
      </c>
      <c r="F1895" s="318">
        <f>E1895*(21/(21-1.5))</f>
        <v>2.3225392361962655E-2</v>
      </c>
      <c r="G1895" s="318">
        <f>_xlfn.VAR.S(C1875:C1895)</f>
        <v>4.6511115159205178E-4</v>
      </c>
      <c r="H1895" s="318">
        <f>G1895*(21/(21-1))</f>
        <v>4.883667091716544E-4</v>
      </c>
      <c r="I1895" s="320">
        <f>(SUM(C1832:C1852)*1+SUM(C1853:C1873)*2+SUM(C1874:C1894)*3)/6</f>
        <v>-4.2456566009370207E-2</v>
      </c>
      <c r="J1895" s="318">
        <f>IF(C1895*O1895&lt;&gt;0,C1895,0)</f>
        <v>0</v>
      </c>
      <c r="K1895" s="318" t="str">
        <f>IF(C1895*O1895=0,"",C1895)</f>
        <v/>
      </c>
      <c r="O1895" s="318">
        <f>IF(ISBLANK(L1895),0,1)</f>
        <v>0</v>
      </c>
      <c r="P1895" s="318">
        <f>IF(ISBLANK(M1895),0,1)</f>
        <v>0</v>
      </c>
      <c r="Q1895" s="318">
        <f>O1895+P1895</f>
        <v>0</v>
      </c>
      <c r="R1895" s="318">
        <f>SUM(Q1770:Q1895)</f>
        <v>9</v>
      </c>
      <c r="S1895" s="318">
        <f>R1895/$X$2</f>
        <v>0.39130434782608697</v>
      </c>
      <c r="T1895" s="318">
        <f>IF(S1895&gt;=$X$3,1,0)</f>
        <v>0</v>
      </c>
      <c r="U1895" s="318">
        <f>O1895*T1895+P1895*T1895</f>
        <v>0</v>
      </c>
    </row>
    <row r="1896" spans="1:21" s="318" customFormat="1" x14ac:dyDescent="0.2">
      <c r="A1896" s="322">
        <v>39318</v>
      </c>
      <c r="B1896" s="321">
        <v>466.73998999999998</v>
      </c>
      <c r="C1896" s="320">
        <f>LN(B1896/B1895)</f>
        <v>2.4669260894331544E-3</v>
      </c>
      <c r="D1896" s="320">
        <f>AVERAGE(C1876:C1896)</f>
        <v>-2.680831591665463E-3</v>
      </c>
      <c r="E1896" s="318">
        <f>_xlfn.STDEV.S(C1876:C1896)</f>
        <v>2.1097758281084695E-2</v>
      </c>
      <c r="F1896" s="318">
        <f>E1896*(21/(21-1.5))</f>
        <v>2.2720662764245055E-2</v>
      </c>
      <c r="G1896" s="318">
        <f>_xlfn.VAR.S(C1876:C1896)</f>
        <v>4.4511540448707789E-4</v>
      </c>
      <c r="H1896" s="318">
        <f>G1896*(21/(21-1))</f>
        <v>4.673711747114318E-4</v>
      </c>
      <c r="I1896" s="320">
        <f>(SUM(C1833:C1853)*1+SUM(C1854:C1874)*2+SUM(C1875:C1895)*3)/6</f>
        <v>-3.463986866924175E-2</v>
      </c>
      <c r="J1896" s="318">
        <f>IF(C1896*O1896&lt;&gt;0,C1896,0)</f>
        <v>0</v>
      </c>
      <c r="K1896" s="318" t="str">
        <f>IF(C1896*O1896=0,"",C1896)</f>
        <v/>
      </c>
      <c r="O1896" s="318">
        <f>IF(ISBLANK(L1896),0,1)</f>
        <v>0</v>
      </c>
      <c r="P1896" s="318">
        <f>IF(ISBLANK(M1896),0,1)</f>
        <v>0</v>
      </c>
      <c r="Q1896" s="318">
        <f>O1896+P1896</f>
        <v>0</v>
      </c>
      <c r="R1896" s="318">
        <f>SUM(Q1771:Q1896)</f>
        <v>9</v>
      </c>
      <c r="S1896" s="318">
        <f>R1896/$X$2</f>
        <v>0.39130434782608697</v>
      </c>
      <c r="T1896" s="318">
        <f>IF(S1896&gt;=$X$3,1,0)</f>
        <v>0</v>
      </c>
      <c r="U1896" s="318">
        <f>O1896*T1896+P1896*T1896</f>
        <v>0</v>
      </c>
    </row>
    <row r="1897" spans="1:21" s="318" customFormat="1" x14ac:dyDescent="0.2">
      <c r="A1897" s="322">
        <v>39321</v>
      </c>
      <c r="B1897" s="321">
        <v>464.85000600000001</v>
      </c>
      <c r="C1897" s="320">
        <f>LN(B1897/B1896)</f>
        <v>-4.0575502122764404E-3</v>
      </c>
      <c r="D1897" s="320">
        <f>AVERAGE(C1877:C1897)</f>
        <v>-2.0942524975377653E-3</v>
      </c>
      <c r="E1897" s="318">
        <f>_xlfn.STDEV.S(C1877:C1897)</f>
        <v>2.0867951673571764E-2</v>
      </c>
      <c r="F1897" s="318">
        <f>E1897*(21/(21-1.5))</f>
        <v>2.2473178725384974E-2</v>
      </c>
      <c r="G1897" s="318">
        <f>_xlfn.VAR.S(C1877:C1897)</f>
        <v>4.3547140705052663E-4</v>
      </c>
      <c r="H1897" s="318">
        <f>G1897*(21/(21-1))</f>
        <v>4.5724497740305296E-4</v>
      </c>
      <c r="I1897" s="320">
        <f>(SUM(C1834:C1854)*1+SUM(C1855:C1875)*2+SUM(C1876:C1896)*3)/6</f>
        <v>-2.6101904259650113E-2</v>
      </c>
      <c r="J1897" s="318">
        <f>IF(C1897*O1897&lt;&gt;0,C1897,0)</f>
        <v>0</v>
      </c>
      <c r="K1897" s="318" t="str">
        <f>IF(C1897*O1897=0,"",C1897)</f>
        <v/>
      </c>
      <c r="O1897" s="318">
        <f>IF(ISBLANK(L1897),0,1)</f>
        <v>0</v>
      </c>
      <c r="P1897" s="318">
        <f>IF(ISBLANK(M1897),0,1)</f>
        <v>0</v>
      </c>
      <c r="Q1897" s="318">
        <f>O1897+P1897</f>
        <v>0</v>
      </c>
      <c r="R1897" s="318">
        <f>SUM(Q1772:Q1897)</f>
        <v>9</v>
      </c>
      <c r="S1897" s="318">
        <f>R1897/$X$2</f>
        <v>0.39130434782608697</v>
      </c>
      <c r="T1897" s="318">
        <f>IF(S1897&gt;=$X$3,1,0)</f>
        <v>0</v>
      </c>
      <c r="U1897" s="318">
        <f>O1897*T1897+P1897*T1897</f>
        <v>0</v>
      </c>
    </row>
    <row r="1898" spans="1:21" s="318" customFormat="1" x14ac:dyDescent="0.2">
      <c r="A1898" s="322">
        <v>39322</v>
      </c>
      <c r="B1898" s="321">
        <v>455.64999399999999</v>
      </c>
      <c r="C1898" s="320">
        <f>LN(B1898/B1897)</f>
        <v>-1.9989828035122378E-2</v>
      </c>
      <c r="D1898" s="320">
        <f>AVERAGE(C1878:C1898)</f>
        <v>-3.1724436161003461E-3</v>
      </c>
      <c r="E1898" s="318">
        <f>_xlfn.STDEV.S(C1878:C1898)</f>
        <v>2.1192851004226014E-2</v>
      </c>
      <c r="F1898" s="318">
        <f>E1898*(21/(21-1.5))</f>
        <v>2.2823070312243399E-2</v>
      </c>
      <c r="G1898" s="318">
        <f>_xlfn.VAR.S(C1878:C1898)</f>
        <v>4.4913693368732352E-4</v>
      </c>
      <c r="H1898" s="318">
        <f>G1898*(21/(21-1))</f>
        <v>4.7159378037168971E-4</v>
      </c>
      <c r="I1898" s="320">
        <f>(SUM(C1835:C1855)*1+SUM(C1856:C1876)*2+SUM(C1877:C1897)*3)/6</f>
        <v>-2.8732190401597153E-2</v>
      </c>
      <c r="J1898" s="318">
        <f>IF(C1898*O1898&lt;&gt;0,C1898,0)</f>
        <v>0</v>
      </c>
      <c r="K1898" s="318" t="str">
        <f>IF(C1898*O1898=0,"",C1898)</f>
        <v/>
      </c>
      <c r="O1898" s="318">
        <f>IF(ISBLANK(L1898),0,1)</f>
        <v>0</v>
      </c>
      <c r="P1898" s="318">
        <f>IF(ISBLANK(M1898),0,1)</f>
        <v>0</v>
      </c>
      <c r="Q1898" s="318">
        <f>O1898+P1898</f>
        <v>0</v>
      </c>
      <c r="R1898" s="318">
        <f>SUM(Q1773:Q1898)</f>
        <v>9</v>
      </c>
      <c r="S1898" s="318">
        <f>R1898/$X$2</f>
        <v>0.39130434782608697</v>
      </c>
      <c r="T1898" s="318">
        <f>IF(S1898&gt;=$X$3,1,0)</f>
        <v>0</v>
      </c>
      <c r="U1898" s="318">
        <f>O1898*T1898+P1898*T1898</f>
        <v>0</v>
      </c>
    </row>
    <row r="1899" spans="1:21" s="318" customFormat="1" x14ac:dyDescent="0.2">
      <c r="A1899" s="322">
        <v>39323</v>
      </c>
      <c r="B1899" s="321">
        <v>457.80999800000001</v>
      </c>
      <c r="C1899" s="320">
        <f>LN(B1899/B1898)</f>
        <v>4.729288736965028E-3</v>
      </c>
      <c r="D1899" s="320">
        <f>AVERAGE(C1879:C1899)</f>
        <v>-3.7740182309146989E-3</v>
      </c>
      <c r="E1899" s="318">
        <f>_xlfn.STDEV.S(C1879:C1899)</f>
        <v>2.0755599647740073E-2</v>
      </c>
      <c r="F1899" s="318">
        <f>E1899*(21/(21-1.5))</f>
        <v>2.2352184236027771E-2</v>
      </c>
      <c r="G1899" s="318">
        <f>_xlfn.VAR.S(C1879:C1899)</f>
        <v>4.3079491673726783E-4</v>
      </c>
      <c r="H1899" s="318">
        <f>G1899*(21/(21-1))</f>
        <v>4.5233466257413123E-4</v>
      </c>
      <c r="I1899" s="320">
        <f>(SUM(C1836:C1856)*1+SUM(C1857:C1877)*2+SUM(C1878:C1898)*3)/6</f>
        <v>-4.3537526792494972E-2</v>
      </c>
      <c r="J1899" s="318">
        <f>IF(C1899*O1899&lt;&gt;0,C1899,0)</f>
        <v>0</v>
      </c>
      <c r="K1899" s="318" t="str">
        <f>IF(C1899*O1899=0,"",C1899)</f>
        <v/>
      </c>
      <c r="O1899" s="318">
        <f>IF(ISBLANK(L1899),0,1)</f>
        <v>0</v>
      </c>
      <c r="P1899" s="318">
        <f>IF(ISBLANK(M1899),0,1)</f>
        <v>0</v>
      </c>
      <c r="Q1899" s="318">
        <f>O1899+P1899</f>
        <v>0</v>
      </c>
      <c r="R1899" s="318">
        <f>SUM(Q1774:Q1899)</f>
        <v>9</v>
      </c>
      <c r="S1899" s="318">
        <f>R1899/$X$2</f>
        <v>0.39130434782608697</v>
      </c>
      <c r="T1899" s="318">
        <f>IF(S1899&gt;=$X$3,1,0)</f>
        <v>0</v>
      </c>
      <c r="U1899" s="318">
        <f>O1899*T1899+P1899*T1899</f>
        <v>0</v>
      </c>
    </row>
    <row r="1900" spans="1:21" s="318" customFormat="1" x14ac:dyDescent="0.2">
      <c r="A1900" s="322">
        <v>39324</v>
      </c>
      <c r="B1900" s="321">
        <v>465.47000100000002</v>
      </c>
      <c r="C1900" s="320">
        <f>LN(B1900/B1899)</f>
        <v>1.6593403446238573E-2</v>
      </c>
      <c r="D1900" s="320">
        <f>AVERAGE(C1880:C1900)</f>
        <v>-1.9405065360857908E-3</v>
      </c>
      <c r="E1900" s="318">
        <f>_xlfn.STDEV.S(C1880:C1900)</f>
        <v>2.0774030527994605E-2</v>
      </c>
      <c r="F1900" s="318">
        <f>E1900*(21/(21-1.5))</f>
        <v>2.2372032876301882E-2</v>
      </c>
      <c r="G1900" s="318">
        <f>_xlfn.VAR.S(C1880:C1900)</f>
        <v>4.3156034437805179E-4</v>
      </c>
      <c r="H1900" s="318">
        <f>G1900*(21/(21-1))</f>
        <v>4.5313836159695438E-4</v>
      </c>
      <c r="I1900" s="320">
        <f>(SUM(C1837:C1857)*1+SUM(C1858:C1878)*2+SUM(C1879:C1899)*3)/6</f>
        <v>-4.6617982266784458E-2</v>
      </c>
      <c r="J1900" s="318">
        <f>IF(C1900*O1900&lt;&gt;0,C1900,0)</f>
        <v>0</v>
      </c>
      <c r="K1900" s="318" t="str">
        <f>IF(C1900*O1900=0,"",C1900)</f>
        <v/>
      </c>
      <c r="O1900" s="318">
        <f>IF(ISBLANK(L1900),0,1)</f>
        <v>0</v>
      </c>
      <c r="P1900" s="318">
        <f>IF(ISBLANK(M1900),0,1)</f>
        <v>0</v>
      </c>
      <c r="Q1900" s="318">
        <f>O1900+P1900</f>
        <v>0</v>
      </c>
      <c r="R1900" s="318">
        <f>SUM(Q1775:Q1900)</f>
        <v>9</v>
      </c>
      <c r="S1900" s="318">
        <f>R1900/$X$2</f>
        <v>0.39130434782608697</v>
      </c>
      <c r="T1900" s="318">
        <f>IF(S1900&gt;=$X$3,1,0)</f>
        <v>0</v>
      </c>
      <c r="U1900" s="318">
        <f>O1900*T1900+P1900*T1900</f>
        <v>0</v>
      </c>
    </row>
    <row r="1901" spans="1:21" s="318" customFormat="1" x14ac:dyDescent="0.2">
      <c r="A1901" s="322">
        <v>39325</v>
      </c>
      <c r="B1901" s="321">
        <v>473.55999800000001</v>
      </c>
      <c r="C1901" s="320">
        <f>LN(B1901/B1900)</f>
        <v>1.723096636276826E-2</v>
      </c>
      <c r="D1901" s="320">
        <f>AVERAGE(C1881:C1901)</f>
        <v>-1.4498364866116077E-3</v>
      </c>
      <c r="E1901" s="318">
        <f>_xlfn.STDEV.S(C1881:C1901)</f>
        <v>2.111286994451627E-2</v>
      </c>
      <c r="F1901" s="318">
        <f>E1901*(21/(21-1.5))</f>
        <v>2.2736936863325213E-2</v>
      </c>
      <c r="G1901" s="318">
        <f>_xlfn.VAR.S(C1881:C1901)</f>
        <v>4.4575327729405839E-4</v>
      </c>
      <c r="H1901" s="318">
        <f>G1901*(21/(21-1))</f>
        <v>4.680409411587613E-4</v>
      </c>
      <c r="I1901" s="320">
        <f>(SUM(C1838:C1858)*1+SUM(C1859:C1879)*2+SUM(C1880:C1900)*3)/6</f>
        <v>-3.4614887831700268E-2</v>
      </c>
      <c r="J1901" s="318">
        <f>IF(C1901*O1901&lt;&gt;0,C1901,0)</f>
        <v>0</v>
      </c>
      <c r="K1901" s="318" t="str">
        <f>IF(C1901*O1901=0,"",C1901)</f>
        <v/>
      </c>
      <c r="O1901" s="318">
        <f>IF(ISBLANK(L1901),0,1)</f>
        <v>0</v>
      </c>
      <c r="P1901" s="318">
        <f>IF(ISBLANK(M1901),0,1)</f>
        <v>0</v>
      </c>
      <c r="Q1901" s="318">
        <f>O1901+P1901</f>
        <v>0</v>
      </c>
      <c r="R1901" s="318">
        <f>SUM(Q1776:Q1901)</f>
        <v>9</v>
      </c>
      <c r="S1901" s="318">
        <f>R1901/$X$2</f>
        <v>0.39130434782608697</v>
      </c>
      <c r="T1901" s="318">
        <f>IF(S1901&gt;=$X$3,1,0)</f>
        <v>0</v>
      </c>
      <c r="U1901" s="318">
        <f>O1901*T1901+P1901*T1901</f>
        <v>0</v>
      </c>
    </row>
    <row r="1902" spans="1:21" s="318" customFormat="1" x14ac:dyDescent="0.2">
      <c r="A1902" s="322">
        <v>39328</v>
      </c>
      <c r="B1902" s="321">
        <v>475.32000699999998</v>
      </c>
      <c r="C1902" s="320">
        <f>LN(B1902/B1901)</f>
        <v>3.7096598286404017E-3</v>
      </c>
      <c r="D1902" s="320">
        <f>AVERAGE(C1882:C1902)</f>
        <v>-3.9408637273346305E-4</v>
      </c>
      <c r="E1902" s="318">
        <f>_xlfn.STDEV.S(C1882:C1902)</f>
        <v>2.0771249770363556E-2</v>
      </c>
      <c r="F1902" s="318">
        <f>E1902*(21/(21-1.5))</f>
        <v>2.2369038214237674E-2</v>
      </c>
      <c r="G1902" s="318">
        <f>_xlfn.VAR.S(C1882:C1902)</f>
        <v>4.3144481702282804E-4</v>
      </c>
      <c r="H1902" s="318">
        <f>G1902*(21/(21-1))</f>
        <v>4.5301705787396945E-4</v>
      </c>
      <c r="I1902" s="320">
        <f>(SUM(C1839:C1859)*1+SUM(C1860:C1880)*2+SUM(C1881:C1901)*3)/6</f>
        <v>-2.8069371347870412E-2</v>
      </c>
      <c r="J1902" s="318">
        <f>IF(C1902*O1902&lt;&gt;0,C1902,0)</f>
        <v>0</v>
      </c>
      <c r="K1902" s="318" t="str">
        <f>IF(C1902*O1902=0,"",C1902)</f>
        <v/>
      </c>
      <c r="O1902" s="318">
        <f>IF(ISBLANK(L1902),0,1)</f>
        <v>0</v>
      </c>
      <c r="P1902" s="318">
        <f>IF(ISBLANK(M1902),0,1)</f>
        <v>0</v>
      </c>
      <c r="Q1902" s="318">
        <f>O1902+P1902</f>
        <v>0</v>
      </c>
      <c r="R1902" s="318">
        <f>SUM(Q1777:Q1902)</f>
        <v>9</v>
      </c>
      <c r="S1902" s="318">
        <f>R1902/$X$2</f>
        <v>0.39130434782608697</v>
      </c>
      <c r="T1902" s="318">
        <f>IF(S1902&gt;=$X$3,1,0)</f>
        <v>0</v>
      </c>
      <c r="U1902" s="318">
        <f>O1902*T1902+P1902*T1902</f>
        <v>0</v>
      </c>
    </row>
    <row r="1903" spans="1:21" s="318" customFormat="1" x14ac:dyDescent="0.2">
      <c r="A1903" s="322">
        <v>39329</v>
      </c>
      <c r="B1903" s="321">
        <v>480.38000499999998</v>
      </c>
      <c r="C1903" s="320">
        <f>LN(B1903/B1902)</f>
        <v>1.0589191625518649E-2</v>
      </c>
      <c r="D1903" s="320">
        <f>AVERAGE(C1883:C1903)</f>
        <v>1.4135217925012095E-3</v>
      </c>
      <c r="E1903" s="318">
        <f>_xlfn.STDEV.S(C1883:C1903)</f>
        <v>1.9941390552261629E-2</v>
      </c>
      <c r="F1903" s="318">
        <f>E1903*(21/(21-1.5))</f>
        <v>2.1475343671666369E-2</v>
      </c>
      <c r="G1903" s="318">
        <f>_xlfn.VAR.S(C1883:C1903)</f>
        <v>3.9765905715782938E-4</v>
      </c>
      <c r="H1903" s="318">
        <f>G1903*(21/(21-1))</f>
        <v>4.1754201001572086E-4</v>
      </c>
      <c r="I1903" s="320">
        <f>(SUM(C1840:C1860)*1+SUM(C1861:C1881)*2+SUM(C1882:C1902)*3)/6</f>
        <v>-2.0135810434204954E-2</v>
      </c>
      <c r="J1903" s="318">
        <f>IF(C1903*O1903&lt;&gt;0,C1903,0)</f>
        <v>0</v>
      </c>
      <c r="K1903" s="318" t="str">
        <f>IF(C1903*O1903=0,"",C1903)</f>
        <v/>
      </c>
      <c r="O1903" s="318">
        <f>IF(ISBLANK(L1903),0,1)</f>
        <v>0</v>
      </c>
      <c r="P1903" s="318">
        <f>IF(ISBLANK(M1903),0,1)</f>
        <v>0</v>
      </c>
      <c r="Q1903" s="318">
        <f>O1903+P1903</f>
        <v>0</v>
      </c>
      <c r="R1903" s="318">
        <f>SUM(Q1778:Q1903)</f>
        <v>9</v>
      </c>
      <c r="S1903" s="318">
        <f>R1903/$X$2</f>
        <v>0.39130434782608697</v>
      </c>
      <c r="T1903" s="318">
        <f>IF(S1903&gt;=$X$3,1,0)</f>
        <v>0</v>
      </c>
      <c r="U1903" s="318">
        <f>O1903*T1903+P1903*T1903</f>
        <v>0</v>
      </c>
    </row>
    <row r="1904" spans="1:21" s="318" customFormat="1" x14ac:dyDescent="0.2">
      <c r="A1904" s="322">
        <v>39330</v>
      </c>
      <c r="B1904" s="321">
        <v>479.83999599999999</v>
      </c>
      <c r="C1904" s="320">
        <f>LN(B1904/B1903)</f>
        <v>-1.1247611096780014E-3</v>
      </c>
      <c r="D1904" s="320">
        <f>AVERAGE(C1884:C1904)</f>
        <v>7.6025699561079059E-4</v>
      </c>
      <c r="E1904" s="318">
        <f>_xlfn.STDEV.S(C1884:C1904)</f>
        <v>1.9780879098315843E-2</v>
      </c>
      <c r="F1904" s="318">
        <f>E1904*(21/(21-1.5))</f>
        <v>2.1302485182801676E-2</v>
      </c>
      <c r="G1904" s="318">
        <f>_xlfn.VAR.S(C1884:C1904)</f>
        <v>3.9128317790218856E-4</v>
      </c>
      <c r="H1904" s="318">
        <f>G1904*(21/(21-1))</f>
        <v>4.10847336797298E-4</v>
      </c>
      <c r="I1904" s="320">
        <f>(SUM(C1841:C1861)*1+SUM(C1862:C1882)*2+SUM(C1883:C1903)*3)/6</f>
        <v>-7.8878636816206629E-3</v>
      </c>
      <c r="J1904" s="318">
        <f>IF(C1904*O1904&lt;&gt;0,C1904,0)</f>
        <v>0</v>
      </c>
      <c r="K1904" s="318" t="str">
        <f>IF(C1904*O1904=0,"",C1904)</f>
        <v/>
      </c>
      <c r="O1904" s="318">
        <f>IF(ISBLANK(L1904),0,1)</f>
        <v>0</v>
      </c>
      <c r="P1904" s="318">
        <f>IF(ISBLANK(M1904),0,1)</f>
        <v>0</v>
      </c>
      <c r="Q1904" s="318">
        <f>O1904+P1904</f>
        <v>0</v>
      </c>
      <c r="R1904" s="318">
        <f>SUM(Q1779:Q1904)</f>
        <v>9</v>
      </c>
      <c r="S1904" s="318">
        <f>R1904/$X$2</f>
        <v>0.39130434782608697</v>
      </c>
      <c r="T1904" s="318">
        <f>IF(S1904&gt;=$X$3,1,0)</f>
        <v>0</v>
      </c>
      <c r="U1904" s="318">
        <f>O1904*T1904+P1904*T1904</f>
        <v>0</v>
      </c>
    </row>
    <row r="1905" spans="1:21" s="318" customFormat="1" x14ac:dyDescent="0.2">
      <c r="A1905" s="322">
        <v>39331</v>
      </c>
      <c r="B1905" s="321">
        <v>482.66000400000001</v>
      </c>
      <c r="C1905" s="320">
        <f>LN(B1905/B1904)</f>
        <v>5.859773650287634E-3</v>
      </c>
      <c r="D1905" s="320">
        <f>AVERAGE(C1885:C1905)</f>
        <v>-4.3213496942688418E-4</v>
      </c>
      <c r="E1905" s="318">
        <f>_xlfn.STDEV.S(C1885:C1905)</f>
        <v>1.8592211343573049E-2</v>
      </c>
      <c r="F1905" s="318">
        <f>E1905*(21/(21-1.5))</f>
        <v>2.0022381446924822E-2</v>
      </c>
      <c r="G1905" s="318">
        <f>_xlfn.VAR.S(C1885:C1905)</f>
        <v>3.4567032264408643E-4</v>
      </c>
      <c r="H1905" s="318">
        <f>G1905*(21/(21-1))</f>
        <v>3.6295383877629078E-4</v>
      </c>
      <c r="I1905" s="320">
        <f>(SUM(C1842:C1862)*1+SUM(C1863:C1883)*2+SUM(C1884:C1904)*3)/6</f>
        <v>-1.0572933129620521E-2</v>
      </c>
      <c r="J1905" s="318">
        <f>IF(C1905*O1905&lt;&gt;0,C1905,0)</f>
        <v>0</v>
      </c>
      <c r="K1905" s="318" t="str">
        <f>IF(C1905*O1905=0,"",C1905)</f>
        <v/>
      </c>
      <c r="O1905" s="318">
        <f>IF(ISBLANK(L1905),0,1)</f>
        <v>0</v>
      </c>
      <c r="P1905" s="318">
        <f>IF(ISBLANK(M1905),0,1)</f>
        <v>0</v>
      </c>
      <c r="Q1905" s="318">
        <f>O1905+P1905</f>
        <v>0</v>
      </c>
      <c r="R1905" s="318">
        <f>SUM(Q1780:Q1905)</f>
        <v>9</v>
      </c>
      <c r="S1905" s="318">
        <f>R1905/$X$2</f>
        <v>0.39130434782608697</v>
      </c>
      <c r="T1905" s="318">
        <f>IF(S1905&gt;=$X$3,1,0)</f>
        <v>0</v>
      </c>
      <c r="U1905" s="318">
        <f>O1905*T1905+P1905*T1905</f>
        <v>0</v>
      </c>
    </row>
    <row r="1906" spans="1:21" s="318" customFormat="1" x14ac:dyDescent="0.2">
      <c r="A1906" s="322">
        <v>39332</v>
      </c>
      <c r="B1906" s="321">
        <v>475.69000199999999</v>
      </c>
      <c r="C1906" s="320">
        <f>LN(B1906/B1905)</f>
        <v>-1.4546094545479699E-2</v>
      </c>
      <c r="D1906" s="320">
        <f>AVERAGE(C1886:C1906)</f>
        <v>4.3847274872876396E-4</v>
      </c>
      <c r="E1906" s="318">
        <f>_xlfn.STDEV.S(C1886:C1906)</f>
        <v>1.7388423763925624E-2</v>
      </c>
      <c r="F1906" s="318">
        <f>E1906*(21/(21-1.5))</f>
        <v>1.8725994822689131E-2</v>
      </c>
      <c r="G1906" s="318">
        <f>_xlfn.VAR.S(C1886:C1906)</f>
        <v>3.0235728099385335E-4</v>
      </c>
      <c r="H1906" s="318">
        <f>G1906*(21/(21-1))</f>
        <v>3.1747514504354603E-4</v>
      </c>
      <c r="I1906" s="320">
        <f>(SUM(C1843:C1863)*1+SUM(C1864:C1884)*2+SUM(C1885:C1905)*3)/6</f>
        <v>-1.32747764205616E-2</v>
      </c>
      <c r="J1906" s="318">
        <f>IF(C1906*O1906&lt;&gt;0,C1906,0)</f>
        <v>0</v>
      </c>
      <c r="K1906" s="318" t="str">
        <f>IF(C1906*O1906=0,"",C1906)</f>
        <v/>
      </c>
      <c r="O1906" s="318">
        <f>IF(ISBLANK(L1906),0,1)</f>
        <v>0</v>
      </c>
      <c r="P1906" s="318">
        <f>IF(ISBLANK(M1906),0,1)</f>
        <v>0</v>
      </c>
      <c r="Q1906" s="318">
        <f>O1906+P1906</f>
        <v>0</v>
      </c>
      <c r="R1906" s="318">
        <f>SUM(Q1781:Q1906)</f>
        <v>9</v>
      </c>
      <c r="S1906" s="318">
        <f>R1906/$X$2</f>
        <v>0.39130434782608697</v>
      </c>
      <c r="T1906" s="318">
        <f>IF(S1906&gt;=$X$3,1,0)</f>
        <v>0</v>
      </c>
      <c r="U1906" s="318">
        <f>O1906*T1906+P1906*T1906</f>
        <v>0</v>
      </c>
    </row>
    <row r="1907" spans="1:21" s="318" customFormat="1" x14ac:dyDescent="0.2">
      <c r="A1907" s="322">
        <v>39335</v>
      </c>
      <c r="B1907" s="321">
        <v>470.22000100000002</v>
      </c>
      <c r="C1907" s="320">
        <f>LN(B1907/B1906)</f>
        <v>-1.1565713349902307E-2</v>
      </c>
      <c r="D1907" s="320">
        <f>AVERAGE(C1887:C1907)</f>
        <v>1.1873833863798016E-3</v>
      </c>
      <c r="E1907" s="318">
        <f>_xlfn.STDEV.S(C1887:C1907)</f>
        <v>1.6447556608458917E-2</v>
      </c>
      <c r="F1907" s="318">
        <f>E1907*(21/(21-1.5))</f>
        <v>1.7712753270648064E-2</v>
      </c>
      <c r="G1907" s="318">
        <f>_xlfn.VAR.S(C1887:C1907)</f>
        <v>2.7052211838846058E-4</v>
      </c>
      <c r="H1907" s="318">
        <f>G1907*(21/(21-1))</f>
        <v>2.8404822430788364E-4</v>
      </c>
      <c r="I1907" s="320">
        <f>(SUM(C1844:C1864)*1+SUM(C1865:C1885)*2+SUM(C1886:C1906)*3)/6</f>
        <v>-1.3088109815382798E-2</v>
      </c>
      <c r="J1907" s="318">
        <f>IF(C1907*O1907&lt;&gt;0,C1907,0)</f>
        <v>0</v>
      </c>
      <c r="K1907" s="318" t="str">
        <f>IF(C1907*O1907=0,"",C1907)</f>
        <v/>
      </c>
      <c r="O1907" s="318">
        <f>IF(ISBLANK(L1907),0,1)</f>
        <v>0</v>
      </c>
      <c r="P1907" s="318">
        <f>IF(ISBLANK(M1907),0,1)</f>
        <v>0</v>
      </c>
      <c r="Q1907" s="318">
        <f>O1907+P1907</f>
        <v>0</v>
      </c>
      <c r="R1907" s="318">
        <f>SUM(Q1782:Q1907)</f>
        <v>9</v>
      </c>
      <c r="S1907" s="318">
        <f>R1907/$X$2</f>
        <v>0.39130434782608697</v>
      </c>
      <c r="T1907" s="318">
        <f>IF(S1907&gt;=$X$3,1,0)</f>
        <v>0</v>
      </c>
      <c r="U1907" s="318">
        <f>O1907*T1907+P1907*T1907</f>
        <v>0</v>
      </c>
    </row>
    <row r="1908" spans="1:21" s="318" customFormat="1" x14ac:dyDescent="0.2">
      <c r="A1908" s="322">
        <v>39336</v>
      </c>
      <c r="B1908" s="321">
        <v>476.73001099999999</v>
      </c>
      <c r="C1908" s="320">
        <f>LN(B1908/B1907)</f>
        <v>1.3749643547019332E-2</v>
      </c>
      <c r="D1908" s="320">
        <f>AVERAGE(C1888:C1908)</f>
        <v>9.0961378469796696E-4</v>
      </c>
      <c r="E1908" s="318">
        <f>_xlfn.STDEV.S(C1888:C1908)</f>
        <v>1.6168241911348316E-2</v>
      </c>
      <c r="F1908" s="318">
        <f>E1908*(21/(21-1.5))</f>
        <v>1.7411952827605878E-2</v>
      </c>
      <c r="G1908" s="318">
        <f>_xlfn.VAR.S(C1888:C1908)</f>
        <v>2.6141204650388021E-4</v>
      </c>
      <c r="H1908" s="318">
        <f>G1908*(21/(21-1))</f>
        <v>2.7448264882907423E-4</v>
      </c>
      <c r="I1908" s="320">
        <f>(SUM(C1845:C1865)*1+SUM(C1866:C1886)*2+SUM(C1887:C1907)*3)/6</f>
        <v>-1.6683270209093697E-2</v>
      </c>
      <c r="J1908" s="318">
        <f>IF(C1908*O1908&lt;&gt;0,C1908,0)</f>
        <v>0</v>
      </c>
      <c r="K1908" s="318" t="str">
        <f>IF(C1908*O1908=0,"",C1908)</f>
        <v/>
      </c>
      <c r="O1908" s="318">
        <f>IF(ISBLANK(L1908),0,1)</f>
        <v>0</v>
      </c>
      <c r="P1908" s="318">
        <f>IF(ISBLANK(M1908),0,1)</f>
        <v>0</v>
      </c>
      <c r="Q1908" s="318">
        <f>O1908+P1908</f>
        <v>0</v>
      </c>
      <c r="R1908" s="318">
        <f>SUM(Q1783:Q1908)</f>
        <v>9</v>
      </c>
      <c r="S1908" s="318">
        <f>R1908/$X$2</f>
        <v>0.39130434782608697</v>
      </c>
      <c r="T1908" s="318">
        <f>IF(S1908&gt;=$X$3,1,0)</f>
        <v>0</v>
      </c>
      <c r="U1908" s="318">
        <f>O1908*T1908+P1908*T1908</f>
        <v>0</v>
      </c>
    </row>
    <row r="1909" spans="1:21" s="318" customFormat="1" x14ac:dyDescent="0.2">
      <c r="A1909" s="322">
        <v>39337</v>
      </c>
      <c r="B1909" s="321">
        <v>476.26001000000002</v>
      </c>
      <c r="C1909" s="320">
        <f>LN(B1909/B1908)</f>
        <v>-9.8637137378044366E-4</v>
      </c>
      <c r="D1909" s="320">
        <f>AVERAGE(C1889:C1909)</f>
        <v>9.4722231185336014E-4</v>
      </c>
      <c r="E1909" s="318">
        <f>_xlfn.STDEV.S(C1889:C1909)</f>
        <v>1.6162599818529778E-2</v>
      </c>
      <c r="F1909" s="318">
        <f>E1909*(21/(21-1.5))</f>
        <v>1.7405876727647453E-2</v>
      </c>
      <c r="G1909" s="318">
        <f>_xlfn.VAR.S(C1889:C1909)</f>
        <v>2.6122963289393878E-4</v>
      </c>
      <c r="H1909" s="318">
        <f>G1909*(21/(21-1))</f>
        <v>2.7429111453863576E-4</v>
      </c>
      <c r="I1909" s="320">
        <f>(SUM(C1846:C1866)*1+SUM(C1867:C1887)*2+SUM(C1888:C1908)*3)/6</f>
        <v>-1.7636252963010312E-2</v>
      </c>
      <c r="J1909" s="318">
        <f>IF(C1909*O1909&lt;&gt;0,C1909,0)</f>
        <v>0</v>
      </c>
      <c r="K1909" s="318" t="str">
        <f>IF(C1909*O1909=0,"",C1909)</f>
        <v/>
      </c>
      <c r="O1909" s="318">
        <f>IF(ISBLANK(L1909),0,1)</f>
        <v>0</v>
      </c>
      <c r="P1909" s="318">
        <f>IF(ISBLANK(M1909),0,1)</f>
        <v>0</v>
      </c>
      <c r="Q1909" s="318">
        <f>O1909+P1909</f>
        <v>0</v>
      </c>
      <c r="R1909" s="318">
        <f>SUM(Q1784:Q1909)</f>
        <v>9</v>
      </c>
      <c r="S1909" s="318">
        <f>R1909/$X$2</f>
        <v>0.39130434782608697</v>
      </c>
      <c r="T1909" s="318">
        <f>IF(S1909&gt;=$X$3,1,0)</f>
        <v>0</v>
      </c>
      <c r="U1909" s="318">
        <f>O1909*T1909+P1909*T1909</f>
        <v>0</v>
      </c>
    </row>
    <row r="1910" spans="1:21" s="318" customFormat="1" x14ac:dyDescent="0.2">
      <c r="A1910" s="322">
        <v>39338</v>
      </c>
      <c r="B1910" s="321">
        <v>484.45001200000002</v>
      </c>
      <c r="C1910" s="320">
        <f>LN(B1910/B1909)</f>
        <v>1.7050307008639794E-2</v>
      </c>
      <c r="D1910" s="320">
        <f>AVERAGE(C1890:C1910)</f>
        <v>2.6642185225599821E-3</v>
      </c>
      <c r="E1910" s="318">
        <f>_xlfn.STDEV.S(C1890:C1910)</f>
        <v>1.5849032838992645E-2</v>
      </c>
      <c r="F1910" s="318">
        <f>E1910*(21/(21-1.5))</f>
        <v>1.7068189211222849E-2</v>
      </c>
      <c r="G1910" s="318">
        <f>_xlfn.VAR.S(C1890:C1910)</f>
        <v>2.5119184193146725E-4</v>
      </c>
      <c r="H1910" s="318">
        <f>G1910*(21/(21-1))</f>
        <v>2.6375143402804062E-4</v>
      </c>
      <c r="I1910" s="320">
        <f>(SUM(C1847:C1867)*1+SUM(C1868:C1888)*2+SUM(C1889:C1909)*3)/6</f>
        <v>-2.1246303368160024E-2</v>
      </c>
      <c r="J1910" s="318">
        <f>IF(C1910*O1910&lt;&gt;0,C1910,0)</f>
        <v>0</v>
      </c>
      <c r="K1910" s="318" t="str">
        <f>IF(C1910*O1910=0,"",C1910)</f>
        <v/>
      </c>
      <c r="O1910" s="318">
        <f>IF(ISBLANK(L1910),0,1)</f>
        <v>0</v>
      </c>
      <c r="P1910" s="318">
        <f>IF(ISBLANK(M1910),0,1)</f>
        <v>0</v>
      </c>
      <c r="Q1910" s="318">
        <f>O1910+P1910</f>
        <v>0</v>
      </c>
      <c r="R1910" s="318">
        <f>SUM(Q1785:Q1910)</f>
        <v>9</v>
      </c>
      <c r="S1910" s="318">
        <f>R1910/$X$2</f>
        <v>0.39130434782608697</v>
      </c>
      <c r="T1910" s="318">
        <f>IF(S1910&gt;=$X$3,1,0)</f>
        <v>0</v>
      </c>
      <c r="U1910" s="318">
        <f>O1910*T1910+P1910*T1910</f>
        <v>0</v>
      </c>
    </row>
    <row r="1911" spans="1:21" s="318" customFormat="1" x14ac:dyDescent="0.2">
      <c r="A1911" s="322">
        <v>39339</v>
      </c>
      <c r="B1911" s="321">
        <v>482.42001299999998</v>
      </c>
      <c r="C1911" s="320">
        <f>LN(B1911/B1910)</f>
        <v>-4.1991207305209135E-3</v>
      </c>
      <c r="D1911" s="320">
        <f>AVERAGE(C1891:C1911)</f>
        <v>4.3579899177707921E-3</v>
      </c>
      <c r="E1911" s="318">
        <f>_xlfn.STDEV.S(C1891:C1911)</f>
        <v>1.2669206455019658E-2</v>
      </c>
      <c r="F1911" s="318">
        <f>E1911*(21/(21-1.5))</f>
        <v>1.3643760797713476E-2</v>
      </c>
      <c r="G1911" s="318">
        <f>_xlfn.VAR.S(C1891:C1911)</f>
        <v>1.6050879219991175E-4</v>
      </c>
      <c r="H1911" s="318">
        <f>G1911*(21/(21-1))</f>
        <v>1.6853423180990734E-4</v>
      </c>
      <c r="I1911" s="320">
        <f>(SUM(C1848:C1868)*1+SUM(C1869:C1889)*2+SUM(C1890:C1910)*3)/6</f>
        <v>-8.9756709280757463E-3</v>
      </c>
      <c r="J1911" s="318">
        <f>IF(C1911*O1911&lt;&gt;0,C1911,0)</f>
        <v>0</v>
      </c>
      <c r="K1911" s="318" t="str">
        <f>IF(C1911*O1911=0,"",C1911)</f>
        <v/>
      </c>
      <c r="O1911" s="318">
        <f>IF(ISBLANK(L1911),0,1)</f>
        <v>0</v>
      </c>
      <c r="P1911" s="318">
        <f>IF(ISBLANK(M1911),0,1)</f>
        <v>0</v>
      </c>
      <c r="Q1911" s="318">
        <f>O1911+P1911</f>
        <v>0</v>
      </c>
      <c r="R1911" s="318">
        <f>SUM(Q1786:Q1911)</f>
        <v>9</v>
      </c>
      <c r="S1911" s="318">
        <f>R1911/$X$2</f>
        <v>0.39130434782608697</v>
      </c>
      <c r="T1911" s="318">
        <f>IF(S1911&gt;=$X$3,1,0)</f>
        <v>0</v>
      </c>
      <c r="U1911" s="318">
        <f>O1911*T1911+P1911*T1911</f>
        <v>0</v>
      </c>
    </row>
    <row r="1912" spans="1:21" s="318" customFormat="1" x14ac:dyDescent="0.2">
      <c r="A1912" s="322">
        <v>39342</v>
      </c>
      <c r="B1912" s="321">
        <v>478.33999599999999</v>
      </c>
      <c r="C1912" s="320">
        <f>LN(B1912/B1911)</f>
        <v>-8.4933625223842183E-3</v>
      </c>
      <c r="D1912" s="320">
        <f>AVERAGE(C1892:C1912)</f>
        <v>2.7076602480240871E-3</v>
      </c>
      <c r="E1912" s="318">
        <f>_xlfn.STDEV.S(C1892:C1912)</f>
        <v>1.1921943727602387E-2</v>
      </c>
      <c r="F1912" s="318">
        <f>E1912*(21/(21-1.5))</f>
        <v>1.2839016322033339E-2</v>
      </c>
      <c r="G1912" s="318">
        <f>_xlfn.VAR.S(C1892:C1912)</f>
        <v>1.4213274224411789E-4</v>
      </c>
      <c r="H1912" s="318">
        <f>G1912*(21/(21-1))</f>
        <v>1.4923937935632379E-4</v>
      </c>
      <c r="I1912" s="320">
        <f>(SUM(C1849:C1869)*1+SUM(C1870:C1890)*2+SUM(C1891:C1911)*3)/6</f>
        <v>-4.4456576347789989E-3</v>
      </c>
      <c r="J1912" s="318">
        <f>IF(C1912*O1912&lt;&gt;0,C1912,0)</f>
        <v>0</v>
      </c>
      <c r="K1912" s="318" t="str">
        <f>IF(C1912*O1912=0,"",C1912)</f>
        <v/>
      </c>
      <c r="O1912" s="318">
        <f>IF(ISBLANK(L1912),0,1)</f>
        <v>0</v>
      </c>
      <c r="P1912" s="318">
        <f>IF(ISBLANK(M1912),0,1)</f>
        <v>0</v>
      </c>
      <c r="Q1912" s="318">
        <f>O1912+P1912</f>
        <v>0</v>
      </c>
      <c r="R1912" s="318">
        <f>SUM(Q1787:Q1912)</f>
        <v>8</v>
      </c>
      <c r="S1912" s="318">
        <f>R1912/$X$2</f>
        <v>0.34782608695652173</v>
      </c>
      <c r="T1912" s="318">
        <f>IF(S1912&gt;=$X$3,1,0)</f>
        <v>0</v>
      </c>
      <c r="U1912" s="318">
        <f>O1912*T1912+P1912*T1912</f>
        <v>0</v>
      </c>
    </row>
    <row r="1913" spans="1:21" s="318" customFormat="1" x14ac:dyDescent="0.2">
      <c r="A1913" s="322">
        <v>39343</v>
      </c>
      <c r="B1913" s="321">
        <v>479.72000100000002</v>
      </c>
      <c r="C1913" s="320">
        <f>LN(B1913/B1912)</f>
        <v>2.8808340996038552E-3</v>
      </c>
      <c r="D1913" s="320">
        <f>AVERAGE(C1893:C1913)</f>
        <v>2.0755277230089242E-3</v>
      </c>
      <c r="E1913" s="318">
        <f>_xlfn.STDEV.S(C1893:C1913)</f>
        <v>1.1518345948506438E-2</v>
      </c>
      <c r="F1913" s="318">
        <f>E1913*(21/(21-1.5))</f>
        <v>1.2404372559930009E-2</v>
      </c>
      <c r="G1913" s="318">
        <f>_xlfn.VAR.S(C1893:C1913)</f>
        <v>1.3267229338947468E-4</v>
      </c>
      <c r="H1913" s="318">
        <f>G1913*(21/(21-1))</f>
        <v>1.3930590805894842E-4</v>
      </c>
      <c r="I1913" s="320">
        <f>(SUM(C1850:C1870)*1+SUM(C1871:C1891)*2+SUM(C1892:C1912)*3)/6</f>
        <v>-1.5826341467766302E-2</v>
      </c>
      <c r="J1913" s="318">
        <f>IF(C1913*O1913&lt;&gt;0,C1913,0)</f>
        <v>0</v>
      </c>
      <c r="K1913" s="318" t="str">
        <f>IF(C1913*O1913=0,"",C1913)</f>
        <v/>
      </c>
      <c r="O1913" s="318">
        <f>IF(ISBLANK(L1913),0,1)</f>
        <v>0</v>
      </c>
      <c r="P1913" s="318">
        <f>IF(ISBLANK(M1913),0,1)</f>
        <v>0</v>
      </c>
      <c r="Q1913" s="318">
        <f>O1913+P1913</f>
        <v>0</v>
      </c>
      <c r="R1913" s="318">
        <f>SUM(Q1788:Q1913)</f>
        <v>8</v>
      </c>
      <c r="S1913" s="318">
        <f>R1913/$X$2</f>
        <v>0.34782608695652173</v>
      </c>
      <c r="T1913" s="318">
        <f>IF(S1913&gt;=$X$3,1,0)</f>
        <v>0</v>
      </c>
      <c r="U1913" s="318">
        <f>O1913*T1913+P1913*T1913</f>
        <v>0</v>
      </c>
    </row>
    <row r="1914" spans="1:21" s="318" customFormat="1" x14ac:dyDescent="0.2">
      <c r="A1914" s="322">
        <v>39344</v>
      </c>
      <c r="B1914" s="321">
        <v>494.08999599999999</v>
      </c>
      <c r="C1914" s="320">
        <f>LN(B1914/B1913)</f>
        <v>2.9515076285082896E-2</v>
      </c>
      <c r="D1914" s="320">
        <f>AVERAGE(C1894:C1914)</f>
        <v>4.1429590754606602E-3</v>
      </c>
      <c r="E1914" s="318">
        <f>_xlfn.STDEV.S(C1894:C1914)</f>
        <v>1.2372077647048528E-2</v>
      </c>
      <c r="F1914" s="318">
        <f>E1914*(21/(21-1.5))</f>
        <v>1.3323775927590722E-2</v>
      </c>
      <c r="G1914" s="318">
        <f>_xlfn.VAR.S(C1894:C1914)</f>
        <v>1.5306830530459784E-4</v>
      </c>
      <c r="H1914" s="318">
        <f>G1914*(21/(21-1))</f>
        <v>1.6072172056982775E-4</v>
      </c>
      <c r="I1914" s="320">
        <f>(SUM(C1851:C1871)*1+SUM(C1872:C1892)*2+SUM(C1893:C1913)*3)/6</f>
        <v>-1.5343831705289709E-2</v>
      </c>
      <c r="J1914" s="318">
        <f>IF(C1914*O1914&lt;&gt;0,C1914,0)</f>
        <v>0</v>
      </c>
      <c r="K1914" s="318" t="str">
        <f>IF(C1914*O1914=0,"",C1914)</f>
        <v/>
      </c>
      <c r="O1914" s="318">
        <f>IF(ISBLANK(L1914),0,1)</f>
        <v>0</v>
      </c>
      <c r="P1914" s="318">
        <f>IF(ISBLANK(M1914),0,1)</f>
        <v>0</v>
      </c>
      <c r="Q1914" s="318">
        <f>O1914+P1914</f>
        <v>0</v>
      </c>
      <c r="R1914" s="318">
        <f>SUM(Q1789:Q1914)</f>
        <v>8</v>
      </c>
      <c r="S1914" s="318">
        <f>R1914/$X$2</f>
        <v>0.34782608695652173</v>
      </c>
      <c r="T1914" s="318">
        <f>IF(S1914&gt;=$X$3,1,0)</f>
        <v>0</v>
      </c>
      <c r="U1914" s="318">
        <f>O1914*T1914+P1914*T1914</f>
        <v>0</v>
      </c>
    </row>
    <row r="1915" spans="1:21" s="318" customFormat="1" x14ac:dyDescent="0.2">
      <c r="A1915" s="322">
        <v>39345</v>
      </c>
      <c r="B1915" s="321">
        <v>492.33999599999999</v>
      </c>
      <c r="C1915" s="320">
        <f>LN(B1915/B1914)</f>
        <v>-3.5481521246190019E-3</v>
      </c>
      <c r="D1915" s="320">
        <f>AVERAGE(C1895:C1915)</f>
        <v>3.0401298399427199E-3</v>
      </c>
      <c r="E1915" s="318">
        <f>_xlfn.STDEV.S(C1895:C1915)</f>
        <v>1.1949288742371533E-2</v>
      </c>
      <c r="F1915" s="318">
        <f>E1915*(21/(21-1.5))</f>
        <v>1.2868464799477035E-2</v>
      </c>
      <c r="G1915" s="318">
        <f>_xlfn.VAR.S(C1895:C1915)</f>
        <v>1.4278550144856703E-4</v>
      </c>
      <c r="H1915" s="318">
        <f>G1915*(21/(21-1))</f>
        <v>1.4992477652099538E-4</v>
      </c>
      <c r="I1915" s="320">
        <f>(SUM(C1852:C1872)*1+SUM(C1873:C1893)*2+SUM(C1894:C1914)*3)/6</f>
        <v>2.3215201813384981E-3</v>
      </c>
      <c r="J1915" s="318">
        <f>IF(C1915*O1915&lt;&gt;0,C1915,0)</f>
        <v>0</v>
      </c>
      <c r="K1915" s="318" t="str">
        <f>IF(C1915*O1915=0,"",C1915)</f>
        <v/>
      </c>
      <c r="O1915" s="318">
        <f>IF(ISBLANK(L1915),0,1)</f>
        <v>0</v>
      </c>
      <c r="P1915" s="318">
        <f>IF(ISBLANK(M1915),0,1)</f>
        <v>0</v>
      </c>
      <c r="Q1915" s="318">
        <f>O1915+P1915</f>
        <v>0</v>
      </c>
      <c r="R1915" s="318">
        <f>SUM(Q1790:Q1915)</f>
        <v>8</v>
      </c>
      <c r="S1915" s="318">
        <f>R1915/$X$2</f>
        <v>0.34782608695652173</v>
      </c>
      <c r="T1915" s="318">
        <f>IF(S1915&gt;=$X$3,1,0)</f>
        <v>0</v>
      </c>
      <c r="U1915" s="318">
        <f>O1915*T1915+P1915*T1915</f>
        <v>0</v>
      </c>
    </row>
    <row r="1916" spans="1:21" s="318" customFormat="1" x14ac:dyDescent="0.2">
      <c r="A1916" s="322">
        <v>39346</v>
      </c>
      <c r="B1916" s="321">
        <v>496.17999300000002</v>
      </c>
      <c r="C1916" s="320">
        <f>LN(B1916/B1915)</f>
        <v>7.7692234009683284E-3</v>
      </c>
      <c r="D1916" s="320">
        <f>AVERAGE(C1896:C1916)</f>
        <v>3.0301590513048806E-3</v>
      </c>
      <c r="E1916" s="318">
        <f>_xlfn.STDEV.S(C1896:C1916)</f>
        <v>1.1945048516459836E-2</v>
      </c>
      <c r="F1916" s="318">
        <f>E1916*(21/(21-1.5))</f>
        <v>1.2863898402341362E-2</v>
      </c>
      <c r="G1916" s="318">
        <f>_xlfn.VAR.S(C1896:C1916)</f>
        <v>1.4268418406057935E-4</v>
      </c>
      <c r="H1916" s="318">
        <f>G1916*(21/(21-1))</f>
        <v>1.4981839326360833E-4</v>
      </c>
      <c r="I1916" s="320">
        <f>(SUM(C1853:C1873)*1+SUM(C1874:C1894)*2+SUM(C1895:C1915)*3)/6</f>
        <v>1.6082483925187231E-3</v>
      </c>
      <c r="J1916" s="318">
        <f>IF(C1916*O1916&lt;&gt;0,C1916,0)</f>
        <v>0</v>
      </c>
      <c r="K1916" s="318" t="str">
        <f>IF(C1916*O1916=0,"",C1916)</f>
        <v/>
      </c>
      <c r="O1916" s="318">
        <f>IF(ISBLANK(L1916),0,1)</f>
        <v>0</v>
      </c>
      <c r="P1916" s="318">
        <f>IF(ISBLANK(M1916),0,1)</f>
        <v>0</v>
      </c>
      <c r="Q1916" s="318">
        <f>O1916+P1916</f>
        <v>0</v>
      </c>
      <c r="R1916" s="318">
        <f>SUM(Q1791:Q1916)</f>
        <v>7</v>
      </c>
      <c r="S1916" s="318">
        <f>R1916/$X$2</f>
        <v>0.30434782608695654</v>
      </c>
      <c r="T1916" s="318">
        <f>IF(S1916&gt;=$X$3,1,0)</f>
        <v>0</v>
      </c>
      <c r="U1916" s="318">
        <f>O1916*T1916+P1916*T1916</f>
        <v>0</v>
      </c>
    </row>
    <row r="1917" spans="1:21" s="318" customFormat="1" x14ac:dyDescent="0.2">
      <c r="A1917" s="322">
        <v>39349</v>
      </c>
      <c r="B1917" s="321">
        <v>497.60998499999999</v>
      </c>
      <c r="C1917" s="320">
        <f>LN(B1917/B1916)</f>
        <v>2.8778575324699377E-3</v>
      </c>
      <c r="D1917" s="320">
        <f>AVERAGE(C1897:C1917)</f>
        <v>3.0497272152590136E-3</v>
      </c>
      <c r="E1917" s="318">
        <f>_xlfn.STDEV.S(C1897:C1917)</f>
        <v>1.1944416277953972E-2</v>
      </c>
      <c r="F1917" s="318">
        <f>E1917*(21/(21-1.5))</f>
        <v>1.2863217530104276E-2</v>
      </c>
      <c r="G1917" s="318">
        <f>_xlfn.VAR.S(C1897:C1917)</f>
        <v>1.4266908022105181E-4</v>
      </c>
      <c r="H1917" s="318">
        <f>G1917*(21/(21-1))</f>
        <v>1.498025342321044E-4</v>
      </c>
      <c r="I1917" s="320">
        <f>(SUM(C1854:C1874)*1+SUM(C1875:C1895)*2+SUM(C1896:C1916)*3)/6</f>
        <v>6.2537445511697499E-3</v>
      </c>
      <c r="J1917" s="318">
        <f>IF(C1917*O1917&lt;&gt;0,C1917,0)</f>
        <v>0</v>
      </c>
      <c r="K1917" s="318" t="str">
        <f>IF(C1917*O1917=0,"",C1917)</f>
        <v/>
      </c>
      <c r="O1917" s="318">
        <f>IF(ISBLANK(L1917),0,1)</f>
        <v>0</v>
      </c>
      <c r="P1917" s="318">
        <f>IF(ISBLANK(M1917),0,1)</f>
        <v>0</v>
      </c>
      <c r="Q1917" s="318">
        <f>O1917+P1917</f>
        <v>0</v>
      </c>
      <c r="R1917" s="318">
        <f>SUM(Q1792:Q1917)</f>
        <v>7</v>
      </c>
      <c r="S1917" s="318">
        <f>R1917/$X$2</f>
        <v>0.30434782608695654</v>
      </c>
      <c r="T1917" s="318">
        <f>IF(S1917&gt;=$X$3,1,0)</f>
        <v>0</v>
      </c>
      <c r="U1917" s="318">
        <f>O1917*T1917+P1917*T1917</f>
        <v>0</v>
      </c>
    </row>
    <row r="1918" spans="1:21" s="318" customFormat="1" x14ac:dyDescent="0.2">
      <c r="A1918" s="322">
        <v>39350</v>
      </c>
      <c r="B1918" s="321">
        <v>490.36999500000002</v>
      </c>
      <c r="C1918" s="320">
        <f>LN(B1918/B1917)</f>
        <v>-1.4656409538978284E-2</v>
      </c>
      <c r="D1918" s="320">
        <f>AVERAGE(C1898:C1918)</f>
        <v>2.5450196282732116E-3</v>
      </c>
      <c r="E1918" s="318">
        <f>_xlfn.STDEV.S(C1898:C1918)</f>
        <v>1.2472021019131687E-2</v>
      </c>
      <c r="F1918" s="318">
        <f>E1918*(21/(21-1.5))</f>
        <v>1.3431407251372585E-2</v>
      </c>
      <c r="G1918" s="318">
        <f>_xlfn.VAR.S(C1898:C1918)</f>
        <v>1.5555130830166263E-4</v>
      </c>
      <c r="H1918" s="318">
        <f>G1918*(21/(21-1))</f>
        <v>1.6332887371674578E-4</v>
      </c>
      <c r="I1918" s="320">
        <f>(SUM(C1855:C1875)*1+SUM(C1876:C1896)*2+SUM(C1897:C1917)*3)/6</f>
        <v>1.3726150150328001E-2</v>
      </c>
      <c r="J1918" s="318">
        <f>IF(C1918*O1918&lt;&gt;0,C1918,0)</f>
        <v>0</v>
      </c>
      <c r="K1918" s="318" t="str">
        <f>IF(C1918*O1918=0,"",C1918)</f>
        <v/>
      </c>
      <c r="O1918" s="318">
        <f>IF(ISBLANK(L1918),0,1)</f>
        <v>0</v>
      </c>
      <c r="P1918" s="318">
        <f>IF(ISBLANK(M1918),0,1)</f>
        <v>0</v>
      </c>
      <c r="Q1918" s="318">
        <f>O1918+P1918</f>
        <v>0</v>
      </c>
      <c r="R1918" s="318">
        <f>SUM(Q1793:Q1918)</f>
        <v>7</v>
      </c>
      <c r="S1918" s="318">
        <f>R1918/$X$2</f>
        <v>0.30434782608695654</v>
      </c>
      <c r="T1918" s="318">
        <f>IF(S1918&gt;=$X$3,1,0)</f>
        <v>0</v>
      </c>
      <c r="U1918" s="318">
        <f>O1918*T1918+P1918*T1918</f>
        <v>0</v>
      </c>
    </row>
    <row r="1919" spans="1:21" s="318" customFormat="1" x14ac:dyDescent="0.2">
      <c r="A1919" s="322">
        <v>39351</v>
      </c>
      <c r="B1919" s="321">
        <v>493.07998700000002</v>
      </c>
      <c r="C1919" s="320">
        <f>LN(B1919/B1918)</f>
        <v>5.5112083154348875E-3</v>
      </c>
      <c r="D1919" s="320">
        <f>AVERAGE(C1899:C1919)</f>
        <v>3.7593546925854615E-3</v>
      </c>
      <c r="E1919" s="318">
        <f>_xlfn.STDEV.S(C1899:C1919)</f>
        <v>1.1360101847104781E-2</v>
      </c>
      <c r="F1919" s="318">
        <f>E1919*(21/(21-1.5))</f>
        <v>1.223395583534361E-2</v>
      </c>
      <c r="G1919" s="318">
        <f>_xlfn.VAR.S(C1899:C1919)</f>
        <v>1.2905191397659347E-4</v>
      </c>
      <c r="H1919" s="318">
        <f>G1919*(21/(21-1))</f>
        <v>1.3550450967542315E-4</v>
      </c>
      <c r="I1919" s="320">
        <f>(SUM(C1856:C1876)*1+SUM(C1877:C1897)*2+SUM(C1898:C1918)*3)/6</f>
        <v>6.0052146442655385E-3</v>
      </c>
      <c r="J1919" s="318">
        <f>IF(C1919*O1919&lt;&gt;0,C1919,0)</f>
        <v>0</v>
      </c>
      <c r="K1919" s="318" t="str">
        <f>IF(C1919*O1919=0,"",C1919)</f>
        <v/>
      </c>
      <c r="O1919" s="318">
        <f>IF(ISBLANK(L1919),0,1)</f>
        <v>0</v>
      </c>
      <c r="P1919" s="318">
        <f>IF(ISBLANK(M1919),0,1)</f>
        <v>0</v>
      </c>
      <c r="Q1919" s="318">
        <f>O1919+P1919</f>
        <v>0</v>
      </c>
      <c r="R1919" s="318">
        <f>SUM(Q1794:Q1919)</f>
        <v>6</v>
      </c>
      <c r="S1919" s="318">
        <f>R1919/$X$2</f>
        <v>0.2608695652173913</v>
      </c>
      <c r="T1919" s="318">
        <f>IF(S1919&gt;=$X$3,1,0)</f>
        <v>0</v>
      </c>
      <c r="U1919" s="318">
        <f>O1919*T1919+P1919*T1919</f>
        <v>0</v>
      </c>
    </row>
    <row r="1920" spans="1:21" s="318" customFormat="1" x14ac:dyDescent="0.2">
      <c r="A1920" s="322">
        <v>39352</v>
      </c>
      <c r="B1920" s="321">
        <v>494.82998700000002</v>
      </c>
      <c r="C1920" s="320">
        <f>LN(B1920/B1919)</f>
        <v>3.5428366480984371E-3</v>
      </c>
      <c r="D1920" s="320">
        <f>AVERAGE(C1900:C1920)</f>
        <v>3.702856974068006E-3</v>
      </c>
      <c r="E1920" s="318">
        <f>_xlfn.STDEV.S(C1900:C1920)</f>
        <v>1.1357986960084212E-2</v>
      </c>
      <c r="F1920" s="318">
        <f>E1920*(21/(21-1.5))</f>
        <v>1.2231678264706074E-2</v>
      </c>
      <c r="G1920" s="318">
        <f>_xlfn.VAR.S(C1900:C1920)</f>
        <v>1.2900386778544299E-4</v>
      </c>
      <c r="H1920" s="318">
        <f>G1920*(21/(21-1))</f>
        <v>1.3545406117471514E-4</v>
      </c>
      <c r="I1920" s="320">
        <f>(SUM(C1857:C1877)*1+SUM(C1878:C1898)*2+SUM(C1899:C1919)*3)/6</f>
        <v>1.0164871697729547E-2</v>
      </c>
      <c r="J1920" s="318">
        <f>IF(C1920*O1920&lt;&gt;0,C1920,0)</f>
        <v>0</v>
      </c>
      <c r="K1920" s="318" t="str">
        <f>IF(C1920*O1920=0,"",C1920)</f>
        <v/>
      </c>
      <c r="O1920" s="318">
        <f>IF(ISBLANK(L1920),0,1)</f>
        <v>0</v>
      </c>
      <c r="P1920" s="318">
        <f>IF(ISBLANK(M1920),0,1)</f>
        <v>0</v>
      </c>
      <c r="Q1920" s="318">
        <f>O1920+P1920</f>
        <v>0</v>
      </c>
      <c r="R1920" s="318">
        <f>SUM(Q1795:Q1920)</f>
        <v>6</v>
      </c>
      <c r="S1920" s="318">
        <f>R1920/$X$2</f>
        <v>0.2608695652173913</v>
      </c>
      <c r="T1920" s="318">
        <f>IF(S1920&gt;=$X$3,1,0)</f>
        <v>0</v>
      </c>
      <c r="U1920" s="318">
        <f>O1920*T1920+P1920*T1920</f>
        <v>0</v>
      </c>
    </row>
    <row r="1921" spans="1:21" s="318" customFormat="1" x14ac:dyDescent="0.2">
      <c r="A1921" s="322">
        <v>39353</v>
      </c>
      <c r="B1921" s="321">
        <v>496.290009</v>
      </c>
      <c r="C1921" s="320">
        <f>LN(B1921/B1920)</f>
        <v>2.9462084550657369E-3</v>
      </c>
      <c r="D1921" s="320">
        <f>AVERAGE(C1901:C1921)</f>
        <v>3.0529905459169182E-3</v>
      </c>
      <c r="E1921" s="318">
        <f>_xlfn.STDEV.S(C1901:C1921)</f>
        <v>1.0967257702989805E-2</v>
      </c>
      <c r="F1921" s="318">
        <f>E1921*(21/(21-1.5))</f>
        <v>1.1810892910912097E-2</v>
      </c>
      <c r="G1921" s="318">
        <f>_xlfn.VAR.S(C1901:C1921)</f>
        <v>1.202807415237892E-4</v>
      </c>
      <c r="H1921" s="318">
        <f>G1921*(21/(21-1))</f>
        <v>1.2629477859997867E-4</v>
      </c>
      <c r="I1921" s="320">
        <f>(SUM(C1858:C1878)*1+SUM(C1879:C1899)*2+SUM(C1900:C1920)*3)/6</f>
        <v>7.4136926404771526E-3</v>
      </c>
      <c r="J1921" s="318">
        <f>IF(C1921*O1921&lt;&gt;0,C1921,0)</f>
        <v>0</v>
      </c>
      <c r="K1921" s="318" t="str">
        <f>IF(C1921*O1921=0,"",C1921)</f>
        <v/>
      </c>
      <c r="O1921" s="318">
        <f>IF(ISBLANK(L1921),0,1)</f>
        <v>0</v>
      </c>
      <c r="P1921" s="318">
        <f>IF(ISBLANK(M1921),0,1)</f>
        <v>0</v>
      </c>
      <c r="Q1921" s="318">
        <f>O1921+P1921</f>
        <v>0</v>
      </c>
      <c r="R1921" s="318">
        <f>SUM(Q1796:Q1921)</f>
        <v>6</v>
      </c>
      <c r="S1921" s="318">
        <f>R1921/$X$2</f>
        <v>0.2608695652173913</v>
      </c>
      <c r="T1921" s="318">
        <f>IF(S1921&gt;=$X$3,1,0)</f>
        <v>0</v>
      </c>
      <c r="U1921" s="318">
        <f>O1921*T1921+P1921*T1921</f>
        <v>0</v>
      </c>
    </row>
    <row r="1922" spans="1:21" s="318" customFormat="1" x14ac:dyDescent="0.2">
      <c r="A1922" s="322">
        <v>39356</v>
      </c>
      <c r="B1922" s="321">
        <v>498.42001299999998</v>
      </c>
      <c r="C1922" s="320">
        <f>LN(B1922/B1921)</f>
        <v>4.2826697398627833E-3</v>
      </c>
      <c r="D1922" s="320">
        <f>AVERAGE(C1902:C1922)</f>
        <v>2.4364049924452289E-3</v>
      </c>
      <c r="E1922" s="318">
        <f>_xlfn.STDEV.S(C1902:C1922)</f>
        <v>1.0483625829103298E-2</v>
      </c>
      <c r="F1922" s="318">
        <f>E1922*(21/(21-1.5))</f>
        <v>1.1290058585188167E-2</v>
      </c>
      <c r="G1922" s="318">
        <f>_xlfn.VAR.S(C1902:C1922)</f>
        <v>1.099064105246418E-4</v>
      </c>
      <c r="H1922" s="318">
        <f>G1922*(21/(21-1))</f>
        <v>1.1540173105087389E-4</v>
      </c>
      <c r="I1922" s="320">
        <f>(SUM(C1859:C1879)*1+SUM(C1880:C1900)*2+SUM(C1901:C1921)*3)/6</f>
        <v>9.258222331451604E-3</v>
      </c>
      <c r="J1922" s="318">
        <f>IF(C1922*O1922&lt;&gt;0,C1922,0)</f>
        <v>0</v>
      </c>
      <c r="K1922" s="318" t="str">
        <f>IF(C1922*O1922=0,"",C1922)</f>
        <v/>
      </c>
      <c r="O1922" s="318">
        <f>IF(ISBLANK(L1922),0,1)</f>
        <v>0</v>
      </c>
      <c r="P1922" s="318">
        <f>IF(ISBLANK(M1922),0,1)</f>
        <v>0</v>
      </c>
      <c r="Q1922" s="318">
        <f>O1922+P1922</f>
        <v>0</v>
      </c>
      <c r="R1922" s="318">
        <f>SUM(Q1797:Q1922)</f>
        <v>5</v>
      </c>
      <c r="S1922" s="318">
        <f>R1922/$X$2</f>
        <v>0.21739130434782608</v>
      </c>
      <c r="T1922" s="318">
        <f>IF(S1922&gt;=$X$3,1,0)</f>
        <v>0</v>
      </c>
      <c r="U1922" s="318">
        <f>O1922*T1922+P1922*T1922</f>
        <v>0</v>
      </c>
    </row>
    <row r="1923" spans="1:21" s="318" customFormat="1" x14ac:dyDescent="0.2">
      <c r="A1923" s="322">
        <v>39357</v>
      </c>
      <c r="B1923" s="321">
        <v>494.69000199999999</v>
      </c>
      <c r="C1923" s="320">
        <f>LN(B1923/B1922)</f>
        <v>-7.5118133604430582E-3</v>
      </c>
      <c r="D1923" s="320">
        <f>AVERAGE(C1903:C1923)</f>
        <v>1.9020491262983971E-3</v>
      </c>
      <c r="E1923" s="318">
        <f>_xlfn.STDEV.S(C1903:C1923)</f>
        <v>1.0699247218814717E-2</v>
      </c>
      <c r="F1923" s="318">
        <f>E1923*(21/(21-1.5))</f>
        <v>1.1522266235646617E-2</v>
      </c>
      <c r="G1923" s="318">
        <f>_xlfn.VAR.S(C1903:C1923)</f>
        <v>1.1447389104931447E-4</v>
      </c>
      <c r="H1923" s="318">
        <f>G1923*(21/(21-1))</f>
        <v>1.2019758560178019E-4</v>
      </c>
      <c r="I1923" s="320">
        <f>(SUM(C1860:C1880)*1+SUM(C1881:C1901)*2+SUM(C1902:C1922)*3)/6</f>
        <v>5.8997911902289634E-3</v>
      </c>
      <c r="J1923" s="318">
        <f>IF(C1923*O1923&lt;&gt;0,C1923,0)</f>
        <v>0</v>
      </c>
      <c r="K1923" s="318" t="str">
        <f>IF(C1923*O1923=0,"",C1923)</f>
        <v/>
      </c>
      <c r="O1923" s="318">
        <f>IF(ISBLANK(L1923),0,1)</f>
        <v>0</v>
      </c>
      <c r="P1923" s="318">
        <f>IF(ISBLANK(M1923),0,1)</f>
        <v>0</v>
      </c>
      <c r="Q1923" s="318">
        <f>O1923+P1923</f>
        <v>0</v>
      </c>
      <c r="R1923" s="318">
        <f>SUM(Q1798:Q1923)</f>
        <v>5</v>
      </c>
      <c r="S1923" s="318">
        <f>R1923/$X$2</f>
        <v>0.21739130434782608</v>
      </c>
      <c r="T1923" s="318">
        <f>IF(S1923&gt;=$X$3,1,0)</f>
        <v>0</v>
      </c>
      <c r="U1923" s="318">
        <f>O1923*T1923+P1923*T1923</f>
        <v>0</v>
      </c>
    </row>
    <row r="1924" spans="1:21" s="318" customFormat="1" x14ac:dyDescent="0.2">
      <c r="A1924" s="322">
        <v>39358</v>
      </c>
      <c r="B1924" s="321">
        <v>486.76001000000002</v>
      </c>
      <c r="C1924" s="320">
        <f>LN(B1924/B1923)</f>
        <v>-1.6160098788407819E-2</v>
      </c>
      <c r="D1924" s="320">
        <f>AVERAGE(C1904:C1924)</f>
        <v>6.2827339230189913E-4</v>
      </c>
      <c r="E1924" s="318">
        <f>_xlfn.STDEV.S(C1904:C1924)</f>
        <v>1.1194150183123265E-2</v>
      </c>
      <c r="F1924" s="318">
        <f>E1924*(21/(21-1.5))</f>
        <v>1.205523865874813E-2</v>
      </c>
      <c r="G1924" s="318">
        <f>_xlfn.VAR.S(C1904:C1924)</f>
        <v>1.2530899832231861E-4</v>
      </c>
      <c r="H1924" s="318">
        <f>G1924*(21/(21-1))</f>
        <v>1.3157444823843454E-4</v>
      </c>
      <c r="I1924" s="320">
        <f>(SUM(C1861:C1881)*1+SUM(C1882:C1902)*2+SUM(C1903:C1923)*3)/6</f>
        <v>4.6669549955114936E-3</v>
      </c>
      <c r="J1924" s="318">
        <f>IF(C1924*O1924&lt;&gt;0,C1924,0)</f>
        <v>0</v>
      </c>
      <c r="K1924" s="318" t="str">
        <f>IF(C1924*O1924=0,"",C1924)</f>
        <v/>
      </c>
      <c r="O1924" s="318">
        <f>IF(ISBLANK(L1924),0,1)</f>
        <v>0</v>
      </c>
      <c r="P1924" s="318">
        <f>IF(ISBLANK(M1924),0,1)</f>
        <v>0</v>
      </c>
      <c r="Q1924" s="318">
        <f>O1924+P1924</f>
        <v>0</v>
      </c>
      <c r="R1924" s="318">
        <f>SUM(Q1799:Q1924)</f>
        <v>5</v>
      </c>
      <c r="S1924" s="318">
        <f>R1924/$X$2</f>
        <v>0.21739130434782608</v>
      </c>
      <c r="T1924" s="318">
        <f>IF(S1924&gt;=$X$3,1,0)</f>
        <v>0</v>
      </c>
      <c r="U1924" s="318">
        <f>O1924*T1924+P1924*T1924</f>
        <v>0</v>
      </c>
    </row>
    <row r="1925" spans="1:21" s="318" customFormat="1" x14ac:dyDescent="0.2">
      <c r="A1925" s="322">
        <v>39359</v>
      </c>
      <c r="B1925" s="321">
        <v>485.10000600000001</v>
      </c>
      <c r="C1925" s="320">
        <f>LN(B1925/B1924)</f>
        <v>-3.4161413928498145E-3</v>
      </c>
      <c r="D1925" s="320">
        <f>AVERAGE(C1905:C1925)</f>
        <v>5.1916004548419352E-4</v>
      </c>
      <c r="E1925" s="318">
        <f>_xlfn.STDEV.S(C1905:C1925)</f>
        <v>1.1223221701597241E-2</v>
      </c>
      <c r="F1925" s="318">
        <f>E1925*(21/(21-1.5))</f>
        <v>1.2086546447873952E-2</v>
      </c>
      <c r="G1925" s="318">
        <f>_xlfn.VAR.S(C1905:C1925)</f>
        <v>1.2596070536320325E-4</v>
      </c>
      <c r="H1925" s="318">
        <f>G1925*(21/(21-1))</f>
        <v>1.3225874063136343E-4</v>
      </c>
      <c r="I1925" s="320">
        <f>(SUM(C1862:C1882)*1+SUM(C1883:C1903)*2+SUM(C1904:C1924)*3)/6</f>
        <v>4.4507945624961087E-4</v>
      </c>
      <c r="J1925" s="318">
        <f>IF(C1925*O1925&lt;&gt;0,C1925,0)</f>
        <v>0</v>
      </c>
      <c r="K1925" s="318" t="str">
        <f>IF(C1925*O1925=0,"",C1925)</f>
        <v/>
      </c>
      <c r="O1925" s="318">
        <f>IF(ISBLANK(L1925),0,1)</f>
        <v>0</v>
      </c>
      <c r="P1925" s="318">
        <f>IF(ISBLANK(M1925),0,1)</f>
        <v>0</v>
      </c>
      <c r="Q1925" s="318">
        <f>O1925+P1925</f>
        <v>0</v>
      </c>
      <c r="R1925" s="318">
        <f>SUM(Q1800:Q1925)</f>
        <v>5</v>
      </c>
      <c r="S1925" s="318">
        <f>R1925/$X$2</f>
        <v>0.21739130434782608</v>
      </c>
      <c r="T1925" s="318">
        <f>IF(S1925&gt;=$X$3,1,0)</f>
        <v>0</v>
      </c>
      <c r="U1925" s="318">
        <f>O1925*T1925+P1925*T1925</f>
        <v>0</v>
      </c>
    </row>
    <row r="1926" spans="1:21" s="318" customFormat="1" x14ac:dyDescent="0.2">
      <c r="A1926" s="322">
        <v>39360</v>
      </c>
      <c r="B1926" s="321">
        <v>487.86999500000002</v>
      </c>
      <c r="C1926" s="320">
        <f>LN(B1926/B1925)</f>
        <v>5.6938990531017336E-3</v>
      </c>
      <c r="D1926" s="320">
        <f>AVERAGE(C1906:C1926)</f>
        <v>5.1126125514200772E-4</v>
      </c>
      <c r="E1926" s="318">
        <f>_xlfn.STDEV.S(C1906:C1926)</f>
        <v>1.1219332794726575E-2</v>
      </c>
      <c r="F1926" s="318">
        <f>E1926*(21/(21-1.5))</f>
        <v>1.2082358394320926E-2</v>
      </c>
      <c r="G1926" s="318">
        <f>_xlfn.VAR.S(C1906:C1926)</f>
        <v>1.2587342835882723E-4</v>
      </c>
      <c r="H1926" s="318">
        <f>G1926*(21/(21-1))</f>
        <v>1.3216709977676859E-4</v>
      </c>
      <c r="I1926" s="320">
        <f>(SUM(C1863:C1883)*1+SUM(C1884:C1904)*2+SUM(C1905:C1925)*3)/6</f>
        <v>-4.0001630133814185E-3</v>
      </c>
      <c r="J1926" s="318">
        <f>IF(C1926*O1926&lt;&gt;0,C1926,0)</f>
        <v>0</v>
      </c>
      <c r="K1926" s="318" t="str">
        <f>IF(C1926*O1926=0,"",C1926)</f>
        <v/>
      </c>
      <c r="O1926" s="318">
        <f>IF(ISBLANK(L1926),0,1)</f>
        <v>0</v>
      </c>
      <c r="P1926" s="318">
        <f>IF(ISBLANK(M1926),0,1)</f>
        <v>0</v>
      </c>
      <c r="Q1926" s="318">
        <f>O1926+P1926</f>
        <v>0</v>
      </c>
      <c r="R1926" s="318">
        <f>SUM(Q1801:Q1926)</f>
        <v>5</v>
      </c>
      <c r="S1926" s="318">
        <f>R1926/$X$2</f>
        <v>0.21739130434782608</v>
      </c>
      <c r="T1926" s="318">
        <f>IF(S1926&gt;=$X$3,1,0)</f>
        <v>0</v>
      </c>
      <c r="U1926" s="318">
        <f>O1926*T1926+P1926*T1926</f>
        <v>0</v>
      </c>
    </row>
    <row r="1927" spans="1:21" s="318" customFormat="1" x14ac:dyDescent="0.2">
      <c r="A1927" s="322">
        <v>39363</v>
      </c>
      <c r="B1927" s="321">
        <v>487.94000199999999</v>
      </c>
      <c r="C1927" s="320">
        <f>LN(B1927/B1926)</f>
        <v>1.4348490041154769E-4</v>
      </c>
      <c r="D1927" s="320">
        <f>AVERAGE(C1907:C1927)</f>
        <v>1.210765038279686E-3</v>
      </c>
      <c r="E1927" s="318">
        <f>_xlfn.STDEV.S(C1907:C1927)</f>
        <v>1.0678493448333491E-2</v>
      </c>
      <c r="F1927" s="318">
        <f>E1927*(21/(21-1.5))</f>
        <v>1.149991602128222E-2</v>
      </c>
      <c r="G1927" s="318">
        <f>_xlfn.VAR.S(C1907:C1927)</f>
        <v>1.1403022232610129E-4</v>
      </c>
      <c r="H1927" s="318">
        <f>G1927*(21/(21-1))</f>
        <v>1.1973173344240636E-4</v>
      </c>
      <c r="I1927" s="320">
        <f>(SUM(C1864:C1884)*1+SUM(C1885:C1905)*2+SUM(C1906:C1926)*3)/6</f>
        <v>-6.2333091349044863E-3</v>
      </c>
      <c r="J1927" s="318">
        <f>IF(C1927*O1927&lt;&gt;0,C1927,0)</f>
        <v>0</v>
      </c>
      <c r="K1927" s="318" t="str">
        <f>IF(C1927*O1927=0,"",C1927)</f>
        <v/>
      </c>
      <c r="O1927" s="318">
        <f>IF(ISBLANK(L1927),0,1)</f>
        <v>0</v>
      </c>
      <c r="P1927" s="318">
        <f>IF(ISBLANK(M1927),0,1)</f>
        <v>0</v>
      </c>
      <c r="Q1927" s="318">
        <f>O1927+P1927</f>
        <v>0</v>
      </c>
      <c r="R1927" s="318">
        <f>SUM(Q1802:Q1927)</f>
        <v>5</v>
      </c>
      <c r="S1927" s="318">
        <f>R1927/$X$2</f>
        <v>0.21739130434782608</v>
      </c>
      <c r="T1927" s="318">
        <f>IF(S1927&gt;=$X$3,1,0)</f>
        <v>0</v>
      </c>
      <c r="U1927" s="318">
        <f>O1927*T1927+P1927*T1927</f>
        <v>0</v>
      </c>
    </row>
    <row r="1928" spans="1:21" s="318" customFormat="1" x14ac:dyDescent="0.2">
      <c r="A1928" s="322">
        <v>39364</v>
      </c>
      <c r="B1928" s="321">
        <v>489.13000499999998</v>
      </c>
      <c r="C1928" s="320">
        <f>LN(B1928/B1927)</f>
        <v>2.4358614630958686E-3</v>
      </c>
      <c r="D1928" s="320">
        <f>AVERAGE(C1908:C1928)</f>
        <v>1.8775066960415045E-3</v>
      </c>
      <c r="E1928" s="318">
        <f>_xlfn.STDEV.S(C1908:C1928)</f>
        <v>1.0270178855712171E-2</v>
      </c>
      <c r="F1928" s="318">
        <f>E1928*(21/(21-1.5))</f>
        <v>1.1060192613843875E-2</v>
      </c>
      <c r="G1928" s="318">
        <f>_xlfn.VAR.S(C1908:C1928)</f>
        <v>1.0547657372831734E-4</v>
      </c>
      <c r="H1928" s="318">
        <f>G1928*(21/(21-1))</f>
        <v>1.1075040241473322E-4</v>
      </c>
      <c r="I1928" s="320">
        <f>(SUM(C1865:C1885)*1+SUM(C1886:C1906)*2+SUM(C1907:C1927)*3)/6</f>
        <v>1.8903572304896851E-3</v>
      </c>
      <c r="J1928" s="318">
        <f>IF(C1928*O1928&lt;&gt;0,C1928,0)</f>
        <v>0</v>
      </c>
      <c r="K1928" s="318" t="str">
        <f>IF(C1928*O1928=0,"",C1928)</f>
        <v/>
      </c>
      <c r="O1928" s="318">
        <f>IF(ISBLANK(L1928),0,1)</f>
        <v>0</v>
      </c>
      <c r="P1928" s="318">
        <f>IF(ISBLANK(M1928),0,1)</f>
        <v>0</v>
      </c>
      <c r="Q1928" s="318">
        <f>O1928+P1928</f>
        <v>0</v>
      </c>
      <c r="R1928" s="318">
        <f>SUM(Q1803:Q1928)</f>
        <v>5</v>
      </c>
      <c r="S1928" s="318">
        <f>R1928/$X$2</f>
        <v>0.21739130434782608</v>
      </c>
      <c r="T1928" s="318">
        <f>IF(S1928&gt;=$X$3,1,0)</f>
        <v>0</v>
      </c>
      <c r="U1928" s="318">
        <f>O1928*T1928+P1928*T1928</f>
        <v>0</v>
      </c>
    </row>
    <row r="1929" spans="1:21" s="318" customFormat="1" x14ac:dyDescent="0.2">
      <c r="A1929" s="322">
        <v>39365</v>
      </c>
      <c r="B1929" s="321">
        <v>491.66000400000001</v>
      </c>
      <c r="C1929" s="320">
        <f>LN(B1929/B1928)</f>
        <v>5.1591157911880089E-3</v>
      </c>
      <c r="D1929" s="320">
        <f>AVERAGE(C1909:C1929)</f>
        <v>1.468433945763822E-3</v>
      </c>
      <c r="E1929" s="318">
        <f>_xlfn.STDEV.S(C1909:C1929)</f>
        <v>9.9394130827628237E-3</v>
      </c>
      <c r="F1929" s="318">
        <f>E1929*(21/(21-1.5))</f>
        <v>1.0703983319898426E-2</v>
      </c>
      <c r="G1929" s="318">
        <f>_xlfn.VAR.S(C1909:C1929)</f>
        <v>9.8791932429796768E-5</v>
      </c>
      <c r="H1929" s="318">
        <f>G1929*(21/(21-1))</f>
        <v>1.0373152905128661E-4</v>
      </c>
      <c r="I1929" s="320">
        <f>(SUM(C1866:C1886)*1+SUM(C1887:C1907)*2+SUM(C1908:C1928)*3)/6</f>
        <v>7.6826644411195633E-3</v>
      </c>
      <c r="J1929" s="318">
        <f>IF(C1929*O1929&lt;&gt;0,C1929,0)</f>
        <v>0</v>
      </c>
      <c r="K1929" s="318" t="str">
        <f>IF(C1929*O1929=0,"",C1929)</f>
        <v/>
      </c>
      <c r="O1929" s="318">
        <f>IF(ISBLANK(L1929),0,1)</f>
        <v>0</v>
      </c>
      <c r="P1929" s="318">
        <f>IF(ISBLANK(M1929),0,1)</f>
        <v>0</v>
      </c>
      <c r="Q1929" s="318">
        <f>O1929+P1929</f>
        <v>0</v>
      </c>
      <c r="R1929" s="318">
        <f>SUM(Q1804:Q1929)</f>
        <v>5</v>
      </c>
      <c r="S1929" s="318">
        <f>R1929/$X$2</f>
        <v>0.21739130434782608</v>
      </c>
      <c r="T1929" s="318">
        <f>IF(S1929&gt;=$X$3,1,0)</f>
        <v>0</v>
      </c>
      <c r="U1929" s="318">
        <f>O1929*T1929+P1929*T1929</f>
        <v>0</v>
      </c>
    </row>
    <row r="1930" spans="1:21" s="318" customFormat="1" x14ac:dyDescent="0.2">
      <c r="A1930" s="322">
        <v>39366</v>
      </c>
      <c r="B1930" s="321">
        <v>503.45001200000002</v>
      </c>
      <c r="C1930" s="320">
        <f>LN(B1930/B1929)</f>
        <v>2.3696997369606794E-2</v>
      </c>
      <c r="D1930" s="320">
        <f>AVERAGE(C1910:C1930)</f>
        <v>2.6438324573536905E-3</v>
      </c>
      <c r="E1930" s="318">
        <f>_xlfn.STDEV.S(C1910:C1930)</f>
        <v>1.103383164735823E-2</v>
      </c>
      <c r="F1930" s="318">
        <f>E1930*(21/(21-1.5))</f>
        <v>1.1882587927924248E-2</v>
      </c>
      <c r="G1930" s="318">
        <f>_xlfn.VAR.S(C1910:C1930)</f>
        <v>1.2174544082224404E-4</v>
      </c>
      <c r="H1930" s="318">
        <f>G1930*(21/(21-1))</f>
        <v>1.2783271286335624E-4</v>
      </c>
      <c r="I1930" s="320">
        <f>(SUM(C1867:C1887)*1+SUM(C1888:C1908)*2+SUM(C1909:C1929)*3)/6</f>
        <v>4.2218433701470964E-3</v>
      </c>
      <c r="J1930" s="318">
        <f>IF(C1930*O1930&lt;&gt;0,C1930,0)</f>
        <v>2.3696997369606794E-2</v>
      </c>
      <c r="K1930" s="318">
        <f>IF(C1930*O1930=0,"",C1930)</f>
        <v>2.3696997369606794E-2</v>
      </c>
      <c r="L1930" s="326" t="s">
        <v>611</v>
      </c>
      <c r="O1930" s="318">
        <f>IF(ISBLANK(L1930),0,1)</f>
        <v>1</v>
      </c>
      <c r="P1930" s="318">
        <f>IF(ISBLANK(M1930),0,1)</f>
        <v>0</v>
      </c>
      <c r="Q1930" s="318">
        <f>O1930+P1930</f>
        <v>1</v>
      </c>
      <c r="R1930" s="318">
        <f>SUM(Q1805:Q1930)</f>
        <v>6</v>
      </c>
      <c r="S1930" s="318">
        <f>R1930/$X$2</f>
        <v>0.2608695652173913</v>
      </c>
      <c r="T1930" s="318">
        <f>IF(S1930&gt;=$X$3,1,0)</f>
        <v>0</v>
      </c>
      <c r="U1930" s="318">
        <f>O1930*T1930+P1930*T1930</f>
        <v>0</v>
      </c>
    </row>
    <row r="1931" spans="1:21" s="318" customFormat="1" x14ac:dyDescent="0.2">
      <c r="A1931" s="322">
        <v>39367</v>
      </c>
      <c r="B1931" s="321">
        <v>505.44000199999999</v>
      </c>
      <c r="C1931" s="320">
        <f>LN(B1931/B1930)</f>
        <v>3.9449148135650963E-3</v>
      </c>
      <c r="D1931" s="320">
        <f>AVERAGE(C1911:C1931)</f>
        <v>2.0197661623501334E-3</v>
      </c>
      <c r="E1931" s="318">
        <f>_xlfn.STDEV.S(C1911:C1931)</f>
        <v>1.0537733364424064E-2</v>
      </c>
      <c r="F1931" s="318">
        <f>E1931*(21/(21-1.5))</f>
        <v>1.134832823861053E-2</v>
      </c>
      <c r="G1931" s="318">
        <f>_xlfn.VAR.S(C1911:C1931)</f>
        <v>1.1104382445969613E-4</v>
      </c>
      <c r="H1931" s="318">
        <f>G1931*(21/(21-1))</f>
        <v>1.1659601568268094E-4</v>
      </c>
      <c r="I1931" s="320">
        <f>(SUM(C1868:C1888)*1+SUM(C1889:C1909)*2+SUM(C1910:C1930)*3)/6</f>
        <v>1.6210366507649898E-2</v>
      </c>
      <c r="J1931" s="318">
        <f>IF(C1931*O1931&lt;&gt;0,C1931,0)</f>
        <v>0</v>
      </c>
      <c r="K1931" s="318" t="str">
        <f>IF(C1931*O1931=0,"",C1931)</f>
        <v/>
      </c>
      <c r="O1931" s="318">
        <f>IF(ISBLANK(L1931),0,1)</f>
        <v>0</v>
      </c>
      <c r="P1931" s="318">
        <f>IF(ISBLANK(M1931),0,1)</f>
        <v>0</v>
      </c>
      <c r="Q1931" s="318">
        <f>O1931+P1931</f>
        <v>0</v>
      </c>
      <c r="R1931" s="318">
        <f>SUM(Q1806:Q1931)</f>
        <v>6</v>
      </c>
      <c r="S1931" s="318">
        <f>R1931/$X$2</f>
        <v>0.2608695652173913</v>
      </c>
      <c r="T1931" s="318">
        <f>IF(S1931&gt;=$X$3,1,0)</f>
        <v>0</v>
      </c>
      <c r="U1931" s="318">
        <f>O1931*T1931+P1931*T1931</f>
        <v>0</v>
      </c>
    </row>
    <row r="1932" spans="1:21" s="318" customFormat="1" x14ac:dyDescent="0.2">
      <c r="A1932" s="322">
        <v>39370</v>
      </c>
      <c r="B1932" s="321">
        <v>508.75</v>
      </c>
      <c r="C1932" s="320">
        <f>LN(B1932/B1931)</f>
        <v>6.527395746081275E-3</v>
      </c>
      <c r="D1932" s="320">
        <f>AVERAGE(C1912:C1932)</f>
        <v>2.5305526612359516E-3</v>
      </c>
      <c r="E1932" s="318">
        <f>_xlfn.STDEV.S(C1912:C1932)</f>
        <v>1.0481034537857899E-2</v>
      </c>
      <c r="F1932" s="318">
        <f>E1932*(21/(21-1.5))</f>
        <v>1.1287267963846968E-2</v>
      </c>
      <c r="G1932" s="318">
        <f>_xlfn.VAR.S(C1912:C1932)</f>
        <v>1.0985208498377015E-4</v>
      </c>
      <c r="H1932" s="318">
        <f>G1932*(21/(21-1))</f>
        <v>1.1534468923295866E-4</v>
      </c>
      <c r="I1932" s="320">
        <f>(SUM(C1869:C1889)*1+SUM(C1890:C1910)*2+SUM(C1911:C1931)*3)/6</f>
        <v>1.9449379176524933E-2</v>
      </c>
      <c r="J1932" s="318">
        <f>IF(C1932*O1932&lt;&gt;0,C1932,0)</f>
        <v>0</v>
      </c>
      <c r="K1932" s="318" t="str">
        <f>IF(C1932*O1932=0,"",C1932)</f>
        <v/>
      </c>
      <c r="O1932" s="318">
        <f>IF(ISBLANK(L1932),0,1)</f>
        <v>0</v>
      </c>
      <c r="P1932" s="318">
        <f>IF(ISBLANK(M1932),0,1)</f>
        <v>0</v>
      </c>
      <c r="Q1932" s="318">
        <f>O1932+P1932</f>
        <v>0</v>
      </c>
      <c r="R1932" s="318">
        <f>SUM(Q1807:Q1932)</f>
        <v>6</v>
      </c>
      <c r="S1932" s="318">
        <f>R1932/$X$2</f>
        <v>0.2608695652173913</v>
      </c>
      <c r="T1932" s="318">
        <f>IF(S1932&gt;=$X$3,1,0)</f>
        <v>0</v>
      </c>
      <c r="U1932" s="318">
        <f>O1932*T1932+P1932*T1932</f>
        <v>0</v>
      </c>
    </row>
    <row r="1933" spans="1:21" s="318" customFormat="1" x14ac:dyDescent="0.2">
      <c r="A1933" s="322">
        <v>39371</v>
      </c>
      <c r="B1933" s="321">
        <v>503.30999800000001</v>
      </c>
      <c r="C1933" s="320">
        <f>LN(B1933/B1932)</f>
        <v>-1.0750458280080115E-2</v>
      </c>
      <c r="D1933" s="320">
        <f>AVERAGE(C1913:C1933)</f>
        <v>2.4230719108694807E-3</v>
      </c>
      <c r="E1933" s="318">
        <f>_xlfn.STDEV.S(C1913:C1933)</f>
        <v>1.061050811925947E-2</v>
      </c>
      <c r="F1933" s="318">
        <f>E1933*(21/(21-1.5))</f>
        <v>1.1426701051510198E-2</v>
      </c>
      <c r="G1933" s="318">
        <f>_xlfn.VAR.S(C1913:C1933)</f>
        <v>1.1258288254887112E-4</v>
      </c>
      <c r="H1933" s="318">
        <f>G1933*(21/(21-1))</f>
        <v>1.1821202667631468E-4</v>
      </c>
      <c r="I1933" s="320">
        <f>(SUM(C1870:C1890)*1+SUM(C1891:C1911)*2+SUM(C1912:C1932)*3)/6</f>
        <v>3.0118254403387206E-2</v>
      </c>
      <c r="J1933" s="318">
        <f>IF(C1933*O1933&lt;&gt;0,C1933,0)</f>
        <v>0</v>
      </c>
      <c r="K1933" s="318" t="str">
        <f>IF(C1933*O1933=0,"",C1933)</f>
        <v/>
      </c>
      <c r="O1933" s="318">
        <f>IF(ISBLANK(L1933),0,1)</f>
        <v>0</v>
      </c>
      <c r="P1933" s="318">
        <f>IF(ISBLANK(M1933),0,1)</f>
        <v>0</v>
      </c>
      <c r="Q1933" s="318">
        <f>O1933+P1933</f>
        <v>0</v>
      </c>
      <c r="R1933" s="318">
        <f>SUM(Q1808:Q1933)</f>
        <v>6</v>
      </c>
      <c r="S1933" s="318">
        <f>R1933/$X$2</f>
        <v>0.2608695652173913</v>
      </c>
      <c r="T1933" s="318">
        <f>IF(S1933&gt;=$X$3,1,0)</f>
        <v>0</v>
      </c>
      <c r="U1933" s="318">
        <f>O1933*T1933+P1933*T1933</f>
        <v>0</v>
      </c>
    </row>
    <row r="1934" spans="1:21" s="318" customFormat="1" x14ac:dyDescent="0.2">
      <c r="A1934" s="322">
        <v>39372</v>
      </c>
      <c r="B1934" s="321">
        <v>504.209991</v>
      </c>
      <c r="C1934" s="320">
        <f>LN(B1934/B1933)</f>
        <v>1.7865516301545017E-3</v>
      </c>
      <c r="D1934" s="320">
        <f>AVERAGE(C1914:C1934)</f>
        <v>2.3709632218480831E-3</v>
      </c>
      <c r="E1934" s="318">
        <f>_xlfn.STDEV.S(C1914:C1934)</f>
        <v>1.0610834654255165E-2</v>
      </c>
      <c r="F1934" s="318">
        <f>E1934*(21/(21-1.5))</f>
        <v>1.1427052704582484E-2</v>
      </c>
      <c r="G1934" s="318">
        <f>_xlfn.VAR.S(C1914:C1934)</f>
        <v>1.1258981205994234E-4</v>
      </c>
      <c r="H1934" s="318">
        <f>G1934*(21/(21-1))</f>
        <v>1.1821930266293946E-4</v>
      </c>
      <c r="I1934" s="320">
        <f>(SUM(C1871:C1891)*1+SUM(C1892:C1912)*2+SUM(C1913:C1933)*3)/6</f>
        <v>1.9606438576982708E-2</v>
      </c>
      <c r="J1934" s="318">
        <f>IF(C1934*O1934&lt;&gt;0,C1934,0)</f>
        <v>0</v>
      </c>
      <c r="K1934" s="318" t="str">
        <f>IF(C1934*O1934=0,"",C1934)</f>
        <v/>
      </c>
      <c r="O1934" s="318">
        <f>IF(ISBLANK(L1934),0,1)</f>
        <v>0</v>
      </c>
      <c r="P1934" s="318">
        <f>IF(ISBLANK(M1934),0,1)</f>
        <v>0</v>
      </c>
      <c r="Q1934" s="318">
        <f>O1934+P1934</f>
        <v>0</v>
      </c>
      <c r="R1934" s="318">
        <f>SUM(Q1809:Q1934)</f>
        <v>6</v>
      </c>
      <c r="S1934" s="318">
        <f>R1934/$X$2</f>
        <v>0.2608695652173913</v>
      </c>
      <c r="T1934" s="318">
        <f>IF(S1934&gt;=$X$3,1,0)</f>
        <v>0</v>
      </c>
      <c r="U1934" s="318">
        <f>O1934*T1934+P1934*T1934</f>
        <v>0</v>
      </c>
    </row>
    <row r="1935" spans="1:21" s="318" customFormat="1" x14ac:dyDescent="0.2">
      <c r="A1935" s="322">
        <v>39373</v>
      </c>
      <c r="B1935" s="321">
        <v>496.32998700000002</v>
      </c>
      <c r="C1935" s="320">
        <f>LN(B1935/B1934)</f>
        <v>-1.5751828222505856E-2</v>
      </c>
      <c r="D1935" s="320">
        <f>AVERAGE(C1915:C1935)</f>
        <v>2.1539634053433285E-4</v>
      </c>
      <c r="E1935" s="318">
        <f>_xlfn.STDEV.S(C1915:C1935)</f>
        <v>9.3430538282955698E-3</v>
      </c>
      <c r="F1935" s="318">
        <f>E1935*(21/(21-1.5))</f>
        <v>1.0061750276625998E-2</v>
      </c>
      <c r="G1935" s="318">
        <f>_xlfn.VAR.S(C1915:C1935)</f>
        <v>8.7292654838428495E-5</v>
      </c>
      <c r="H1935" s="318">
        <f>G1935*(21/(21-1))</f>
        <v>9.1657287580349921E-5</v>
      </c>
      <c r="I1935" s="320">
        <f>(SUM(C1872:C1892)*1+SUM(C1893:C1913)*2+SUM(C1914:C1934)*3)/6</f>
        <v>1.8542369377162402E-2</v>
      </c>
      <c r="J1935" s="318">
        <f>IF(C1935*O1935&lt;&gt;0,C1935,0)</f>
        <v>0</v>
      </c>
      <c r="K1935" s="318" t="str">
        <f>IF(C1935*O1935=0,"",C1935)</f>
        <v/>
      </c>
      <c r="O1935" s="318">
        <f>IF(ISBLANK(L1935),0,1)</f>
        <v>0</v>
      </c>
      <c r="P1935" s="318">
        <f>IF(ISBLANK(M1935),0,1)</f>
        <v>0</v>
      </c>
      <c r="Q1935" s="318">
        <f>O1935+P1935</f>
        <v>0</v>
      </c>
      <c r="R1935" s="318">
        <f>SUM(Q1810:Q1935)</f>
        <v>6</v>
      </c>
      <c r="S1935" s="318">
        <f>R1935/$X$2</f>
        <v>0.2608695652173913</v>
      </c>
      <c r="T1935" s="318">
        <f>IF(S1935&gt;=$X$3,1,0)</f>
        <v>0</v>
      </c>
      <c r="U1935" s="318">
        <f>O1935*T1935+P1935*T1935</f>
        <v>0</v>
      </c>
    </row>
    <row r="1936" spans="1:21" s="318" customFormat="1" x14ac:dyDescent="0.2">
      <c r="A1936" s="322">
        <v>39374</v>
      </c>
      <c r="B1936" s="321">
        <v>496.85000600000001</v>
      </c>
      <c r="C1936" s="320">
        <f>LN(B1936/B1935)</f>
        <v>1.0471798690782474E-3</v>
      </c>
      <c r="D1936" s="320">
        <f>AVERAGE(C1916:C1936)</f>
        <v>4.3422167356753518E-4</v>
      </c>
      <c r="E1936" s="318">
        <f>_xlfn.STDEV.S(C1916:C1936)</f>
        <v>9.3042331454651593E-3</v>
      </c>
      <c r="F1936" s="318">
        <f>E1936*(21/(21-1.5))</f>
        <v>1.0019943387424016E-2</v>
      </c>
      <c r="G1936" s="318">
        <f>_xlfn.VAR.S(C1916:C1936)</f>
        <v>8.6568754425172495E-5</v>
      </c>
      <c r="H1936" s="318">
        <f>G1936*(21/(21-1))</f>
        <v>9.0897192146431125E-5</v>
      </c>
      <c r="I1936" s="320">
        <f>(SUM(C1873:C1893)*1+SUM(C1894:C1914)*2+SUM(C1915:C1935)*3)/6</f>
        <v>8.0416937418688762E-3</v>
      </c>
      <c r="J1936" s="318">
        <f>IF(C1936*O1936&lt;&gt;0,C1936,0)</f>
        <v>0</v>
      </c>
      <c r="K1936" s="318" t="str">
        <f>IF(C1936*O1936=0,"",C1936)</f>
        <v/>
      </c>
      <c r="O1936" s="318">
        <f>IF(ISBLANK(L1936),0,1)</f>
        <v>0</v>
      </c>
      <c r="P1936" s="318">
        <f>IF(ISBLANK(M1936),0,1)</f>
        <v>0</v>
      </c>
      <c r="Q1936" s="318">
        <f>O1936+P1936</f>
        <v>0</v>
      </c>
      <c r="R1936" s="318">
        <f>SUM(Q1811:Q1936)</f>
        <v>6</v>
      </c>
      <c r="S1936" s="318">
        <f>R1936/$X$2</f>
        <v>0.2608695652173913</v>
      </c>
      <c r="T1936" s="318">
        <f>IF(S1936&gt;=$X$3,1,0)</f>
        <v>0</v>
      </c>
      <c r="U1936" s="318">
        <f>O1936*T1936+P1936*T1936</f>
        <v>0</v>
      </c>
    </row>
    <row r="1937" spans="1:21" s="318" customFormat="1" x14ac:dyDescent="0.2">
      <c r="A1937" s="322">
        <v>39377</v>
      </c>
      <c r="B1937" s="321">
        <v>485.64001500000001</v>
      </c>
      <c r="C1937" s="320">
        <f>LN(B1937/B1936)</f>
        <v>-2.2820542190600722E-2</v>
      </c>
      <c r="D1937" s="320">
        <f>AVERAGE(C1917:C1937)</f>
        <v>-1.022433830792896E-3</v>
      </c>
      <c r="E1937" s="318">
        <f>_xlfn.STDEV.S(C1917:C1937)</f>
        <v>1.0425445146646374E-2</v>
      </c>
      <c r="F1937" s="318">
        <f>E1937*(21/(21-1.5))</f>
        <v>1.1227402465619171E-2</v>
      </c>
      <c r="G1937" s="318">
        <f>_xlfn.VAR.S(C1917:C1937)</f>
        <v>1.0868990650573242E-4</v>
      </c>
      <c r="H1937" s="318">
        <f>G1937*(21/(21-1))</f>
        <v>1.1412440183101904E-4</v>
      </c>
      <c r="I1937" s="320">
        <f>(SUM(C1874:C1894)*1+SUM(C1895:C1915)*2+SUM(C1916:C1936)*3)/6</f>
        <v>9.5420760929090884E-3</v>
      </c>
      <c r="J1937" s="318">
        <f>IF(C1937*O1937&lt;&gt;0,C1937,0)</f>
        <v>0</v>
      </c>
      <c r="K1937" s="318" t="str">
        <f>IF(C1937*O1937=0,"",C1937)</f>
        <v/>
      </c>
      <c r="O1937" s="318">
        <f>IF(ISBLANK(L1937),0,1)</f>
        <v>0</v>
      </c>
      <c r="P1937" s="318">
        <f>IF(ISBLANK(M1937),0,1)</f>
        <v>0</v>
      </c>
      <c r="Q1937" s="318">
        <f>O1937+P1937</f>
        <v>0</v>
      </c>
      <c r="R1937" s="318">
        <f>SUM(Q1812:Q1937)</f>
        <v>6</v>
      </c>
      <c r="S1937" s="318">
        <f>R1937/$X$2</f>
        <v>0.2608695652173913</v>
      </c>
      <c r="T1937" s="318">
        <f>IF(S1937&gt;=$X$3,1,0)</f>
        <v>0</v>
      </c>
      <c r="U1937" s="318">
        <f>O1937*T1937+P1937*T1937</f>
        <v>0</v>
      </c>
    </row>
    <row r="1938" spans="1:21" s="318" customFormat="1" x14ac:dyDescent="0.2">
      <c r="A1938" s="322">
        <v>39378</v>
      </c>
      <c r="B1938" s="321">
        <v>496.88000499999998</v>
      </c>
      <c r="C1938" s="320">
        <f>LN(B1938/B1937)</f>
        <v>2.2880918750988292E-2</v>
      </c>
      <c r="D1938" s="320">
        <f>AVERAGE(C1918:C1938)</f>
        <v>-6.9907106101545877E-5</v>
      </c>
      <c r="E1938" s="318">
        <f>_xlfn.STDEV.S(C1918:C1938)</f>
        <v>1.1642385218800688E-2</v>
      </c>
      <c r="F1938" s="318">
        <f>E1938*(21/(21-1.5))</f>
        <v>1.2537953312554586E-2</v>
      </c>
      <c r="G1938" s="318">
        <f>_xlfn.VAR.S(C1918:C1938)</f>
        <v>1.3554513358294873E-4</v>
      </c>
      <c r="H1938" s="318">
        <f>G1938*(21/(21-1))</f>
        <v>1.4232239026209617E-4</v>
      </c>
      <c r="I1938" s="320">
        <f>(SUM(C1875:C1895)*1+SUM(C1896:C1916)*2+SUM(C1917:C1937)*3)/6</f>
        <v>-3.3403100017853995E-3</v>
      </c>
      <c r="J1938" s="318">
        <f>IF(C1938*O1938&lt;&gt;0,C1938,0)</f>
        <v>0</v>
      </c>
      <c r="K1938" s="318" t="str">
        <f>IF(C1938*O1938=0,"",C1938)</f>
        <v/>
      </c>
      <c r="O1938" s="318">
        <f>IF(ISBLANK(L1938),0,1)</f>
        <v>0</v>
      </c>
      <c r="P1938" s="318">
        <f>IF(ISBLANK(M1938),0,1)</f>
        <v>0</v>
      </c>
      <c r="Q1938" s="318">
        <f>O1938+P1938</f>
        <v>0</v>
      </c>
      <c r="R1938" s="318">
        <f>SUM(Q1813:Q1938)</f>
        <v>6</v>
      </c>
      <c r="S1938" s="318">
        <f>R1938/$X$2</f>
        <v>0.2608695652173913</v>
      </c>
      <c r="T1938" s="318">
        <f>IF(S1938&gt;=$X$3,1,0)</f>
        <v>0</v>
      </c>
      <c r="U1938" s="318">
        <f>O1938*T1938+P1938*T1938</f>
        <v>0</v>
      </c>
    </row>
    <row r="1939" spans="1:21" s="318" customFormat="1" x14ac:dyDescent="0.2">
      <c r="A1939" s="322">
        <v>39379</v>
      </c>
      <c r="B1939" s="321">
        <v>496.92999300000002</v>
      </c>
      <c r="C1939" s="320">
        <f>LN(B1939/B1938)</f>
        <v>1.0059870627747464E-4</v>
      </c>
      <c r="D1939" s="320">
        <f>AVERAGE(C1919:C1939)</f>
        <v>6.328075722439665E-4</v>
      </c>
      <c r="E1939" s="318">
        <f>_xlfn.STDEV.S(C1919:C1939)</f>
        <v>1.115301691105215E-2</v>
      </c>
      <c r="F1939" s="318">
        <f>E1939*(21/(21-1.5))</f>
        <v>1.2010941288825391E-2</v>
      </c>
      <c r="G1939" s="318">
        <f>_xlfn.VAR.S(C1919:C1939)</f>
        <v>1.2438978621821524E-4</v>
      </c>
      <c r="H1939" s="318">
        <f>G1939*(21/(21-1))</f>
        <v>1.30609275529126E-4</v>
      </c>
      <c r="I1939" s="320">
        <f>(SUM(C1876:C1896)*1+SUM(C1897:C1917)*2+SUM(C1918:C1938)*3)/6</f>
        <v>1.1231155321917744E-2</v>
      </c>
      <c r="J1939" s="318">
        <f>IF(C1939*O1939&lt;&gt;0,C1939,0)</f>
        <v>0</v>
      </c>
      <c r="K1939" s="318" t="str">
        <f>IF(C1939*O1939=0,"",C1939)</f>
        <v/>
      </c>
      <c r="O1939" s="318">
        <f>IF(ISBLANK(L1939),0,1)</f>
        <v>0</v>
      </c>
      <c r="P1939" s="318">
        <f>IF(ISBLANK(M1939),0,1)</f>
        <v>0</v>
      </c>
      <c r="Q1939" s="318">
        <f>O1939+P1939</f>
        <v>0</v>
      </c>
      <c r="R1939" s="318">
        <f>SUM(Q1814:Q1939)</f>
        <v>6</v>
      </c>
      <c r="S1939" s="318">
        <f>R1939/$X$2</f>
        <v>0.2608695652173913</v>
      </c>
      <c r="T1939" s="318">
        <f>IF(S1939&gt;=$X$3,1,0)</f>
        <v>0</v>
      </c>
      <c r="U1939" s="318">
        <f>O1939*T1939+P1939*T1939</f>
        <v>0</v>
      </c>
    </row>
    <row r="1940" spans="1:21" s="318" customFormat="1" x14ac:dyDescent="0.2">
      <c r="A1940" s="322">
        <v>39380</v>
      </c>
      <c r="B1940" s="321">
        <v>504.52999899999998</v>
      </c>
      <c r="C1940" s="320">
        <f>LN(B1940/B1939)</f>
        <v>1.5178143840192272E-2</v>
      </c>
      <c r="D1940" s="320">
        <f>AVERAGE(C1920:C1940)</f>
        <v>1.0931378353276513E-3</v>
      </c>
      <c r="E1940" s="318">
        <f>_xlfn.STDEV.S(C1920:C1940)</f>
        <v>1.1556629601072076E-2</v>
      </c>
      <c r="F1940" s="318">
        <f>E1940*(21/(21-1.5))</f>
        <v>1.2445601108846851E-2</v>
      </c>
      <c r="G1940" s="318">
        <f>_xlfn.VAR.S(C1920:C1940)</f>
        <v>1.3355568773637533E-4</v>
      </c>
      <c r="H1940" s="318">
        <f>G1940*(21/(21-1))</f>
        <v>1.4023347212319411E-4</v>
      </c>
      <c r="I1940" s="320">
        <f>(SUM(C1877:C1897)*1+SUM(C1898:C1918)*2+SUM(C1919:C1939)*3)/6</f>
        <v>1.7129733165091952E-2</v>
      </c>
      <c r="J1940" s="318">
        <f>IF(C1940*O1940&lt;&gt;0,C1940,0)</f>
        <v>0</v>
      </c>
      <c r="K1940" s="318" t="str">
        <f>IF(C1940*O1940=0,"",C1940)</f>
        <v/>
      </c>
      <c r="O1940" s="318">
        <f>IF(ISBLANK(L1940),0,1)</f>
        <v>0</v>
      </c>
      <c r="P1940" s="318">
        <f>IF(ISBLANK(M1940),0,1)</f>
        <v>0</v>
      </c>
      <c r="Q1940" s="318">
        <f>O1940+P1940</f>
        <v>0</v>
      </c>
      <c r="R1940" s="318">
        <f>SUM(Q1815:Q1940)</f>
        <v>6</v>
      </c>
      <c r="S1940" s="318">
        <f>R1940/$X$2</f>
        <v>0.2608695652173913</v>
      </c>
      <c r="T1940" s="318">
        <f>IF(S1940&gt;=$X$3,1,0)</f>
        <v>0</v>
      </c>
      <c r="U1940" s="318">
        <f>O1940*T1940+P1940*T1940</f>
        <v>0</v>
      </c>
    </row>
    <row r="1941" spans="1:21" s="318" customFormat="1" x14ac:dyDescent="0.2">
      <c r="A1941" s="322">
        <v>39381</v>
      </c>
      <c r="B1941" s="321">
        <v>508.42001299999998</v>
      </c>
      <c r="C1941" s="320">
        <f>LN(B1941/B1940)</f>
        <v>7.6806023537070956E-3</v>
      </c>
      <c r="D1941" s="320">
        <f>AVERAGE(C1921:C1941)</f>
        <v>1.2901742974994928E-3</v>
      </c>
      <c r="E1941" s="318">
        <f>_xlfn.STDEV.S(C1921:C1941)</f>
        <v>1.163548909268363E-2</v>
      </c>
      <c r="F1941" s="318">
        <f>E1941*(21/(21-1.5))</f>
        <v>1.2530526715197755E-2</v>
      </c>
      <c r="G1941" s="318">
        <f>_xlfn.VAR.S(C1921:C1941)</f>
        <v>1.3538460642595974E-4</v>
      </c>
      <c r="H1941" s="318">
        <f>G1941*(21/(21-1))</f>
        <v>1.4215383674725775E-4</v>
      </c>
      <c r="I1941" s="320">
        <f>(SUM(C1878:C1898)*1+SUM(C1899:C1919)*2+SUM(C1920:C1940)*3)/6</f>
        <v>2.6689877462687358E-2</v>
      </c>
      <c r="J1941" s="318">
        <f>IF(C1941*O1941&lt;&gt;0,C1941,0)</f>
        <v>0</v>
      </c>
      <c r="K1941" s="318" t="str">
        <f>IF(C1941*O1941=0,"",C1941)</f>
        <v/>
      </c>
      <c r="O1941" s="318">
        <f>IF(ISBLANK(L1941),0,1)</f>
        <v>0</v>
      </c>
      <c r="P1941" s="318">
        <f>IF(ISBLANK(M1941),0,1)</f>
        <v>0</v>
      </c>
      <c r="Q1941" s="318">
        <f>O1941+P1941</f>
        <v>0</v>
      </c>
      <c r="R1941" s="318">
        <f>SUM(Q1816:Q1941)</f>
        <v>6</v>
      </c>
      <c r="S1941" s="318">
        <f>R1941/$X$2</f>
        <v>0.2608695652173913</v>
      </c>
      <c r="T1941" s="318">
        <f>IF(S1941&gt;=$X$3,1,0)</f>
        <v>0</v>
      </c>
      <c r="U1941" s="318">
        <f>O1941*T1941+P1941*T1941</f>
        <v>0</v>
      </c>
    </row>
    <row r="1942" spans="1:21" s="318" customFormat="1" x14ac:dyDescent="0.2">
      <c r="A1942" s="322">
        <v>39384</v>
      </c>
      <c r="B1942" s="321">
        <v>515.40997300000004</v>
      </c>
      <c r="C1942" s="320">
        <f>LN(B1942/B1941)</f>
        <v>1.3654744836442011E-2</v>
      </c>
      <c r="D1942" s="320">
        <f>AVERAGE(C1922:C1942)</f>
        <v>1.8001046013745531E-3</v>
      </c>
      <c r="E1942" s="318">
        <f>_xlfn.STDEV.S(C1922:C1942)</f>
        <v>1.1942302283876511E-2</v>
      </c>
      <c r="F1942" s="318">
        <f>E1942*(21/(21-1.5))</f>
        <v>1.2860940921097781E-2</v>
      </c>
      <c r="G1942" s="318">
        <f>_xlfn.VAR.S(C1922:C1942)</f>
        <v>1.4261858383948211E-4</v>
      </c>
      <c r="H1942" s="318">
        <f>G1942*(21/(21-1))</f>
        <v>1.4974951303145623E-4</v>
      </c>
      <c r="I1942" s="320">
        <f>(SUM(C1879:C1899)*1+SUM(C1900:C1920)*2+SUM(C1921:C1941)*3)/6</f>
        <v>2.6257765134019267E-2</v>
      </c>
      <c r="J1942" s="318">
        <f>IF(C1942*O1942&lt;&gt;0,C1942,0)</f>
        <v>0</v>
      </c>
      <c r="K1942" s="318" t="str">
        <f>IF(C1942*O1942=0,"",C1942)</f>
        <v/>
      </c>
      <c r="O1942" s="318">
        <f>IF(ISBLANK(L1942),0,1)</f>
        <v>0</v>
      </c>
      <c r="P1942" s="318">
        <f>IF(ISBLANK(M1942),0,1)</f>
        <v>0</v>
      </c>
      <c r="Q1942" s="318">
        <f>O1942+P1942</f>
        <v>0</v>
      </c>
      <c r="R1942" s="318">
        <f>SUM(Q1817:Q1942)</f>
        <v>6</v>
      </c>
      <c r="S1942" s="318">
        <f>R1942/$X$2</f>
        <v>0.2608695652173913</v>
      </c>
      <c r="T1942" s="318">
        <f>IF(S1942&gt;=$X$3,1,0)</f>
        <v>0</v>
      </c>
      <c r="U1942" s="318">
        <f>O1942*T1942+P1942*T1942</f>
        <v>0</v>
      </c>
    </row>
    <row r="1943" spans="1:21" s="318" customFormat="1" x14ac:dyDescent="0.2">
      <c r="A1943" s="322">
        <v>39385</v>
      </c>
      <c r="B1943" s="321">
        <v>508.540009</v>
      </c>
      <c r="C1943" s="320">
        <f>LN(B1943/B1942)</f>
        <v>-1.3418755224341222E-2</v>
      </c>
      <c r="D1943" s="320">
        <f>AVERAGE(C1923:C1943)</f>
        <v>9.5717960307912413E-4</v>
      </c>
      <c r="E1943" s="318">
        <f>_xlfn.STDEV.S(C1923:C1943)</f>
        <v>1.23751793278114E-2</v>
      </c>
      <c r="F1943" s="318">
        <f>E1943*(21/(21-1.5))</f>
        <v>1.3327116199181506E-2</v>
      </c>
      <c r="G1943" s="318">
        <f>_xlfn.VAR.S(C1923:C1943)</f>
        <v>1.5314506339549058E-4</v>
      </c>
      <c r="H1943" s="318">
        <f>G1943*(21/(21-1))</f>
        <v>1.6080231656526511E-4</v>
      </c>
      <c r="I1943" s="320">
        <f>(SUM(C1880:C1900)*1+SUM(C1901:C1921)*2+SUM(C1922:C1942)*3)/6</f>
        <v>3.3480259259550969E-2</v>
      </c>
      <c r="J1943" s="318">
        <f>IF(C1943*O1943&lt;&gt;0,C1943,0)</f>
        <v>0</v>
      </c>
      <c r="K1943" s="318" t="str">
        <f>IF(C1943*O1943=0,"",C1943)</f>
        <v/>
      </c>
      <c r="O1943" s="318">
        <f>IF(ISBLANK(L1943),0,1)</f>
        <v>0</v>
      </c>
      <c r="P1943" s="318">
        <f>IF(ISBLANK(M1943),0,1)</f>
        <v>0</v>
      </c>
      <c r="Q1943" s="318">
        <f>O1943+P1943</f>
        <v>0</v>
      </c>
      <c r="R1943" s="318">
        <f>SUM(Q1818:Q1943)</f>
        <v>6</v>
      </c>
      <c r="S1943" s="318">
        <f>R1943/$X$2</f>
        <v>0.2608695652173913</v>
      </c>
      <c r="T1943" s="318">
        <f>IF(S1943&gt;=$X$3,1,0)</f>
        <v>0</v>
      </c>
      <c r="U1943" s="318">
        <f>O1943*T1943+P1943*T1943</f>
        <v>0</v>
      </c>
    </row>
    <row r="1944" spans="1:21" s="318" customFormat="1" x14ac:dyDescent="0.2">
      <c r="A1944" s="322">
        <v>39386</v>
      </c>
      <c r="B1944" s="321">
        <v>514.09002699999996</v>
      </c>
      <c r="C1944" s="320">
        <f>LN(B1944/B1943)</f>
        <v>1.0854507097559427E-2</v>
      </c>
      <c r="D1944" s="320">
        <f>AVERAGE(C1924:C1944)</f>
        <v>1.8317662915554331E-3</v>
      </c>
      <c r="E1944" s="318">
        <f>_xlfn.STDEV.S(C1924:C1944)</f>
        <v>1.2395708084328542E-2</v>
      </c>
      <c r="F1944" s="318">
        <f>E1944*(21/(21-1.5))</f>
        <v>1.3349224090815353E-2</v>
      </c>
      <c r="G1944" s="318">
        <f>_xlfn.VAR.S(C1924:C1944)</f>
        <v>1.5365357891188801E-4</v>
      </c>
      <c r="H1944" s="318">
        <f>G1944*(21/(21-1))</f>
        <v>1.6133625785748242E-4</v>
      </c>
      <c r="I1944" s="320">
        <f>(SUM(C1881:C1901)*1+SUM(C1902:C1922)*2+SUM(C1923:C1943)*3)/6</f>
        <v>2.2030793076306777E-2</v>
      </c>
      <c r="J1944" s="318">
        <f>IF(C1944*O1944&lt;&gt;0,C1944,0)</f>
        <v>0</v>
      </c>
      <c r="K1944" s="318" t="str">
        <f>IF(C1944*O1944=0,"",C1944)</f>
        <v/>
      </c>
      <c r="O1944" s="318">
        <f>IF(ISBLANK(L1944),0,1)</f>
        <v>0</v>
      </c>
      <c r="P1944" s="318">
        <f>IF(ISBLANK(M1944),0,1)</f>
        <v>0</v>
      </c>
      <c r="Q1944" s="318">
        <f>O1944+P1944</f>
        <v>0</v>
      </c>
      <c r="R1944" s="318">
        <f>SUM(Q1819:Q1944)</f>
        <v>6</v>
      </c>
      <c r="S1944" s="318">
        <f>R1944/$X$2</f>
        <v>0.2608695652173913</v>
      </c>
      <c r="T1944" s="318">
        <f>IF(S1944&gt;=$X$3,1,0)</f>
        <v>0</v>
      </c>
      <c r="U1944" s="318">
        <f>O1944*T1944+P1944*T1944</f>
        <v>0</v>
      </c>
    </row>
    <row r="1945" spans="1:21" s="318" customFormat="1" x14ac:dyDescent="0.2">
      <c r="A1945" s="322">
        <v>39387</v>
      </c>
      <c r="B1945" s="321">
        <v>507.14001500000001</v>
      </c>
      <c r="C1945" s="320">
        <f>LN(B1945/B1944)</f>
        <v>-1.361127075058376E-2</v>
      </c>
      <c r="D1945" s="320">
        <f>AVERAGE(C1925:C1945)</f>
        <v>1.9531390552613402E-3</v>
      </c>
      <c r="E1945" s="318">
        <f>_xlfn.STDEV.S(C1925:C1945)</f>
        <v>1.2221993298893353E-2</v>
      </c>
      <c r="F1945" s="318">
        <f>E1945*(21/(21-1.5))</f>
        <v>1.3162146629577457E-2</v>
      </c>
      <c r="G1945" s="318">
        <f>_xlfn.VAR.S(C1925:C1945)</f>
        <v>1.4937712019819403E-4</v>
      </c>
      <c r="H1945" s="318">
        <f>G1945*(21/(21-1))</f>
        <v>1.5684597620810374E-4</v>
      </c>
      <c r="I1945" s="320">
        <f>(SUM(C1882:C1902)*1+SUM(C1903:C1923)*2+SUM(C1924:C1944)*3)/6</f>
        <v>3.1168587640853711E-2</v>
      </c>
      <c r="J1945" s="318">
        <f>IF(C1945*O1945&lt;&gt;0,C1945,0)</f>
        <v>0</v>
      </c>
      <c r="K1945" s="318" t="str">
        <f>IF(C1945*O1945=0,"",C1945)</f>
        <v/>
      </c>
      <c r="O1945" s="318">
        <f>IF(ISBLANK(L1945),0,1)</f>
        <v>0</v>
      </c>
      <c r="P1945" s="318">
        <f>IF(ISBLANK(M1945),0,1)</f>
        <v>0</v>
      </c>
      <c r="Q1945" s="318">
        <f>O1945+P1945</f>
        <v>0</v>
      </c>
      <c r="R1945" s="318">
        <f>SUM(Q1820:Q1945)</f>
        <v>6</v>
      </c>
      <c r="S1945" s="318">
        <f>R1945/$X$2</f>
        <v>0.2608695652173913</v>
      </c>
      <c r="T1945" s="318">
        <f>IF(S1945&gt;=$X$3,1,0)</f>
        <v>0</v>
      </c>
      <c r="U1945" s="318">
        <f>O1945*T1945+P1945*T1945</f>
        <v>0</v>
      </c>
    </row>
    <row r="1946" spans="1:21" s="318" customFormat="1" x14ac:dyDescent="0.2">
      <c r="A1946" s="322">
        <v>39388</v>
      </c>
      <c r="B1946" s="321">
        <v>504.33999599999999</v>
      </c>
      <c r="C1946" s="320">
        <f>LN(B1946/B1945)</f>
        <v>-5.5364933007165332E-3</v>
      </c>
      <c r="D1946" s="320">
        <f>AVERAGE(C1926:C1946)</f>
        <v>1.852169916791497E-3</v>
      </c>
      <c r="E1946" s="318">
        <f>_xlfn.STDEV.S(C1926:C1946)</f>
        <v>1.227720190873257E-2</v>
      </c>
      <c r="F1946" s="318">
        <f>E1946*(21/(21-1.5))</f>
        <v>1.3221602055558151E-2</v>
      </c>
      <c r="G1946" s="318">
        <f>_xlfn.VAR.S(C1926:C1946)</f>
        <v>1.5072968670778664E-4</v>
      </c>
      <c r="H1946" s="318">
        <f>G1946*(21/(21-1))</f>
        <v>1.5826617104317597E-4</v>
      </c>
      <c r="I1946" s="320">
        <f>(SUM(C1883:C1903)*1+SUM(C1904:C1924)*2+SUM(C1925:C1945)*3)/6</f>
        <v>2.9853200100111599E-2</v>
      </c>
      <c r="J1946" s="318">
        <f>IF(C1946*O1946&lt;&gt;0,C1946,0)</f>
        <v>0</v>
      </c>
      <c r="K1946" s="318" t="str">
        <f>IF(C1946*O1946=0,"",C1946)</f>
        <v/>
      </c>
      <c r="O1946" s="318">
        <f>IF(ISBLANK(L1946),0,1)</f>
        <v>0</v>
      </c>
      <c r="P1946" s="318">
        <f>IF(ISBLANK(M1946),0,1)</f>
        <v>0</v>
      </c>
      <c r="Q1946" s="318">
        <f>O1946+P1946</f>
        <v>0</v>
      </c>
      <c r="R1946" s="318">
        <f>SUM(Q1821:Q1946)</f>
        <v>5</v>
      </c>
      <c r="S1946" s="318">
        <f>R1946/$X$2</f>
        <v>0.21739130434782608</v>
      </c>
      <c r="T1946" s="318">
        <f>IF(S1946&gt;=$X$3,1,0)</f>
        <v>0</v>
      </c>
      <c r="U1946" s="318">
        <f>O1946*T1946+P1946*T1946</f>
        <v>0</v>
      </c>
    </row>
    <row r="1947" spans="1:21" s="318" customFormat="1" x14ac:dyDescent="0.2">
      <c r="A1947" s="322">
        <v>39391</v>
      </c>
      <c r="B1947" s="321">
        <v>501.97000100000002</v>
      </c>
      <c r="C1947" s="320">
        <f>LN(B1947/B1946)</f>
        <v>-4.7102769304279432E-3</v>
      </c>
      <c r="D1947" s="320">
        <f>AVERAGE(C1927:C1947)</f>
        <v>1.3567329651948457E-3</v>
      </c>
      <c r="E1947" s="318">
        <f>_xlfn.STDEV.S(C1927:C1947)</f>
        <v>1.2324256461929828E-2</v>
      </c>
      <c r="F1947" s="318">
        <f>E1947*(21/(21-1.5))</f>
        <v>1.3272276189770584E-2</v>
      </c>
      <c r="G1947" s="318">
        <f>_xlfn.VAR.S(C1927:C1947)</f>
        <v>1.5188729733941914E-4</v>
      </c>
      <c r="H1947" s="318">
        <f>G1947*(21/(21-1))</f>
        <v>1.5948166220639009E-4</v>
      </c>
      <c r="I1947" s="320">
        <f>(SUM(C1884:C1904)*1+SUM(C1905:C1925)*2+SUM(C1926:C1946)*3)/6</f>
        <v>2.5742803929337837E-2</v>
      </c>
      <c r="J1947" s="318">
        <f>IF(C1947*O1947&lt;&gt;0,C1947,0)</f>
        <v>0</v>
      </c>
      <c r="K1947" s="318" t="str">
        <f>IF(C1947*O1947=0,"",C1947)</f>
        <v/>
      </c>
      <c r="O1947" s="318">
        <f>IF(ISBLANK(L1947),0,1)</f>
        <v>0</v>
      </c>
      <c r="P1947" s="318">
        <f>IF(ISBLANK(M1947),0,1)</f>
        <v>0</v>
      </c>
      <c r="Q1947" s="318">
        <f>O1947+P1947</f>
        <v>0</v>
      </c>
      <c r="R1947" s="318">
        <f>SUM(Q1822:Q1947)</f>
        <v>5</v>
      </c>
      <c r="S1947" s="318">
        <f>R1947/$X$2</f>
        <v>0.21739130434782608</v>
      </c>
      <c r="T1947" s="318">
        <f>IF(S1947&gt;=$X$3,1,0)</f>
        <v>0</v>
      </c>
      <c r="U1947" s="318">
        <f>O1947*T1947+P1947*T1947</f>
        <v>0</v>
      </c>
    </row>
    <row r="1948" spans="1:21" s="318" customFormat="1" x14ac:dyDescent="0.2">
      <c r="A1948" s="322">
        <v>39392</v>
      </c>
      <c r="B1948" s="321">
        <v>513.71002199999998</v>
      </c>
      <c r="C1948" s="320">
        <f>LN(B1948/B1947)</f>
        <v>2.3118587782275775E-2</v>
      </c>
      <c r="D1948" s="320">
        <f>AVERAGE(C1928:C1948)</f>
        <v>2.4507854833788565E-3</v>
      </c>
      <c r="E1948" s="318">
        <f>_xlfn.STDEV.S(C1928:C1948)</f>
        <v>1.3199841536620717E-2</v>
      </c>
      <c r="F1948" s="318">
        <f>E1948*(21/(21-1.5))</f>
        <v>1.4215213962514617E-2</v>
      </c>
      <c r="G1948" s="318">
        <f>_xlfn.VAR.S(C1928:C1948)</f>
        <v>1.7423581659189755E-4</v>
      </c>
      <c r="H1948" s="318">
        <f>G1948*(21/(21-1))</f>
        <v>1.8294760742149243E-4</v>
      </c>
      <c r="I1948" s="320">
        <f>(SUM(C1885:C1905)*1+SUM(C1906:C1926)*2+SUM(C1927:C1947)*3)/6</f>
        <v>1.6312052527545841E-2</v>
      </c>
      <c r="J1948" s="318">
        <f>IF(C1948*O1948&lt;&gt;0,C1948,0)</f>
        <v>0</v>
      </c>
      <c r="K1948" s="318" t="str">
        <f>IF(C1948*O1948=0,"",C1948)</f>
        <v/>
      </c>
      <c r="O1948" s="318">
        <f>IF(ISBLANK(L1948),0,1)</f>
        <v>0</v>
      </c>
      <c r="P1948" s="318">
        <f>IF(ISBLANK(M1948),0,1)</f>
        <v>0</v>
      </c>
      <c r="Q1948" s="318">
        <f>O1948+P1948</f>
        <v>0</v>
      </c>
      <c r="R1948" s="318">
        <f>SUM(Q1823:Q1948)</f>
        <v>5</v>
      </c>
      <c r="S1948" s="318">
        <f>R1948/$X$2</f>
        <v>0.21739130434782608</v>
      </c>
      <c r="T1948" s="318">
        <f>IF(S1948&gt;=$X$3,1,0)</f>
        <v>0</v>
      </c>
      <c r="U1948" s="318">
        <f>O1948*T1948+P1948*T1948</f>
        <v>0</v>
      </c>
    </row>
    <row r="1949" spans="1:21" s="318" customFormat="1" x14ac:dyDescent="0.2">
      <c r="A1949" s="322">
        <v>39393</v>
      </c>
      <c r="B1949" s="321">
        <v>514.76000999999997</v>
      </c>
      <c r="C1949" s="320">
        <f>LN(B1949/B1948)</f>
        <v>2.0418453277691213E-3</v>
      </c>
      <c r="D1949" s="320">
        <f>AVERAGE(C1929:C1949)</f>
        <v>2.4320228102680591E-3</v>
      </c>
      <c r="E1949" s="318">
        <f>_xlfn.STDEV.S(C1929:C1949)</f>
        <v>1.3200143840819484E-2</v>
      </c>
      <c r="F1949" s="318">
        <f>E1949*(21/(21-1.5))</f>
        <v>1.421553952088252E-2</v>
      </c>
      <c r="G1949" s="318">
        <f>_xlfn.VAR.S(C1929:C1949)</f>
        <v>1.7424379741832457E-4</v>
      </c>
      <c r="H1949" s="318">
        <f>G1949*(21/(21-1))</f>
        <v>1.8295598728924081E-4</v>
      </c>
      <c r="I1949" s="320">
        <f>(SUM(C1886:C1906)*1+SUM(C1907:C1927)*2+SUM(C1928:C1948)*3)/6</f>
        <v>3.5743257463986468E-2</v>
      </c>
      <c r="J1949" s="318">
        <f>IF(C1949*O1949&lt;&gt;0,C1949,0)</f>
        <v>0</v>
      </c>
      <c r="K1949" s="318" t="str">
        <f>IF(C1949*O1949=0,"",C1949)</f>
        <v/>
      </c>
      <c r="O1949" s="318">
        <f>IF(ISBLANK(L1949),0,1)</f>
        <v>0</v>
      </c>
      <c r="P1949" s="318">
        <f>IF(ISBLANK(M1949),0,1)</f>
        <v>0</v>
      </c>
      <c r="Q1949" s="318">
        <f>O1949+P1949</f>
        <v>0</v>
      </c>
      <c r="R1949" s="318">
        <f>SUM(Q1824:Q1949)</f>
        <v>5</v>
      </c>
      <c r="S1949" s="318">
        <f>R1949/$X$2</f>
        <v>0.21739130434782608</v>
      </c>
      <c r="T1949" s="318">
        <f>IF(S1949&gt;=$X$3,1,0)</f>
        <v>0</v>
      </c>
      <c r="U1949" s="318">
        <f>O1949*T1949+P1949*T1949</f>
        <v>0</v>
      </c>
    </row>
    <row r="1950" spans="1:21" s="318" customFormat="1" x14ac:dyDescent="0.2">
      <c r="A1950" s="322">
        <v>39394</v>
      </c>
      <c r="B1950" s="321">
        <v>514.19000200000005</v>
      </c>
      <c r="C1950" s="320">
        <f>LN(B1950/B1949)</f>
        <v>-1.1079412054248729E-3</v>
      </c>
      <c r="D1950" s="320">
        <f>AVERAGE(C1930:C1950)</f>
        <v>2.1335915247150646E-3</v>
      </c>
      <c r="E1950" s="318">
        <f>_xlfn.STDEV.S(C1930:C1950)</f>
        <v>1.3206248467290354E-2</v>
      </c>
      <c r="F1950" s="318">
        <f>E1950*(21/(21-1.5))</f>
        <v>1.4222113734004995E-2</v>
      </c>
      <c r="G1950" s="318">
        <f>_xlfn.VAR.S(C1930:C1950)</f>
        <v>1.7440499857980881E-4</v>
      </c>
      <c r="H1950" s="318">
        <f>G1950*(21/(21-1))</f>
        <v>1.8312524850879925E-4</v>
      </c>
      <c r="I1950" s="320">
        <f>(SUM(C1887:C1907)*1+SUM(C1908:C1928)*2+SUM(C1929:C1949)*3)/6</f>
        <v>4.2834628232434467E-2</v>
      </c>
      <c r="J1950" s="318">
        <f>IF(C1950*O1950&lt;&gt;0,C1950,0)</f>
        <v>0</v>
      </c>
      <c r="K1950" s="318" t="str">
        <f>IF(C1950*O1950=0,"",C1950)</f>
        <v/>
      </c>
      <c r="O1950" s="318">
        <f>IF(ISBLANK(L1950),0,1)</f>
        <v>0</v>
      </c>
      <c r="P1950" s="318">
        <f>IF(ISBLANK(M1950),0,1)</f>
        <v>0</v>
      </c>
      <c r="Q1950" s="318">
        <f>O1950+P1950</f>
        <v>0</v>
      </c>
      <c r="R1950" s="318">
        <f>SUM(Q1825:Q1950)</f>
        <v>5</v>
      </c>
      <c r="S1950" s="318">
        <f>R1950/$X$2</f>
        <v>0.21739130434782608</v>
      </c>
      <c r="T1950" s="318">
        <f>IF(S1950&gt;=$X$3,1,0)</f>
        <v>0</v>
      </c>
      <c r="U1950" s="318">
        <f>O1950*T1950+P1950*T1950</f>
        <v>0</v>
      </c>
    </row>
    <row r="1951" spans="1:21" s="318" customFormat="1" x14ac:dyDescent="0.2">
      <c r="A1951" s="322">
        <v>39395</v>
      </c>
      <c r="B1951" s="321">
        <v>507.29998799999998</v>
      </c>
      <c r="C1951" s="320">
        <f>LN(B1951/B1950)</f>
        <v>-1.3490329928566176E-2</v>
      </c>
      <c r="D1951" s="320">
        <f>AVERAGE(C1931:C1951)</f>
        <v>3.6276641527825643E-4</v>
      </c>
      <c r="E1951" s="318">
        <f>_xlfn.STDEV.S(C1931:C1951)</f>
        <v>1.2651826288347698E-2</v>
      </c>
      <c r="F1951" s="318">
        <f>E1951*(21/(21-1.5))</f>
        <v>1.3625043695143673E-2</v>
      </c>
      <c r="G1951" s="318">
        <f>_xlfn.VAR.S(C1931:C1951)</f>
        <v>1.6006870843052588E-4</v>
      </c>
      <c r="H1951" s="318">
        <f>G1951*(21/(21-1))</f>
        <v>1.6807214385205219E-4</v>
      </c>
      <c r="I1951" s="320">
        <f>(SUM(C1888:C1908)*1+SUM(C1909:C1929)*2+SUM(C1930:C1950)*3)/6</f>
        <v>3.5865396876297813E-2</v>
      </c>
      <c r="J1951" s="318">
        <f>IF(C1951*O1951&lt;&gt;0,C1951,0)</f>
        <v>-1.3490329928566176E-2</v>
      </c>
      <c r="K1951" s="318">
        <f>IF(C1951*O1951=0,"",C1951)</f>
        <v>-1.3490329928566176E-2</v>
      </c>
      <c r="L1951" s="326" t="s">
        <v>34</v>
      </c>
      <c r="M1951" s="326"/>
      <c r="O1951" s="318">
        <f>IF(ISBLANK(L1951),0,1)</f>
        <v>1</v>
      </c>
      <c r="P1951" s="318">
        <f>IF(ISBLANK(M1951),0,1)</f>
        <v>0</v>
      </c>
      <c r="Q1951" s="318">
        <f>O1951+P1951</f>
        <v>1</v>
      </c>
      <c r="R1951" s="318">
        <f>SUM(Q1826:Q1951)</f>
        <v>5</v>
      </c>
      <c r="S1951" s="318">
        <f>R1951/$X$2</f>
        <v>0.21739130434782608</v>
      </c>
      <c r="T1951" s="318">
        <f>IF(S1951&gt;=$X$3,1,0)</f>
        <v>0</v>
      </c>
      <c r="U1951" s="318">
        <f>O1951*T1951+P1951*T1951</f>
        <v>0</v>
      </c>
    </row>
    <row r="1952" spans="1:21" s="318" customFormat="1" x14ac:dyDescent="0.2">
      <c r="A1952" s="322">
        <v>39398</v>
      </c>
      <c r="B1952" s="321">
        <v>495.57000699999998</v>
      </c>
      <c r="C1952" s="320">
        <f>LN(B1952/B1951)</f>
        <v>-2.3393891557694137E-2</v>
      </c>
      <c r="D1952" s="320">
        <f>AVERAGE(C1932:C1952)</f>
        <v>-9.3908150716265945E-4</v>
      </c>
      <c r="E1952" s="318">
        <f>_xlfn.STDEV.S(C1932:C1952)</f>
        <v>1.3633286858332299E-2</v>
      </c>
      <c r="F1952" s="318">
        <f>E1952*(21/(21-1.5))</f>
        <v>1.4682001232050167E-2</v>
      </c>
      <c r="G1952" s="318">
        <f>_xlfn.VAR.S(C1932:C1952)</f>
        <v>1.8586651056157617E-4</v>
      </c>
      <c r="H1952" s="318">
        <f>G1952*(21/(21-1))</f>
        <v>1.9515983608965498E-4</v>
      </c>
      <c r="I1952" s="320">
        <f>(SUM(C1889:C1909)*1+SUM(C1910:C1930)*2+SUM(C1931:C1951)*3)/6</f>
        <v>2.5631152653384285E-2</v>
      </c>
      <c r="J1952" s="318">
        <f>IF(C1952*O1952&lt;&gt;0,C1952,0)</f>
        <v>0</v>
      </c>
      <c r="K1952" s="318" t="str">
        <f>IF(C1952*O1952=0,"",C1952)</f>
        <v/>
      </c>
      <c r="O1952" s="318">
        <f>IF(ISBLANK(L1952),0,1)</f>
        <v>0</v>
      </c>
      <c r="P1952" s="318">
        <f>IF(ISBLANK(M1952),0,1)</f>
        <v>0</v>
      </c>
      <c r="Q1952" s="318">
        <f>O1952+P1952</f>
        <v>0</v>
      </c>
      <c r="R1952" s="318">
        <f>SUM(Q1827:Q1952)</f>
        <v>5</v>
      </c>
      <c r="S1952" s="318">
        <f>R1952/$X$2</f>
        <v>0.21739130434782608</v>
      </c>
      <c r="T1952" s="318">
        <f>IF(S1952&gt;=$X$3,1,0)</f>
        <v>0</v>
      </c>
      <c r="U1952" s="318">
        <f>O1952*T1952+P1952*T1952</f>
        <v>0</v>
      </c>
    </row>
    <row r="1953" spans="1:21" s="318" customFormat="1" x14ac:dyDescent="0.2">
      <c r="A1953" s="322">
        <v>39399</v>
      </c>
      <c r="B1953" s="321">
        <v>489.67001299999998</v>
      </c>
      <c r="C1953" s="320">
        <f>LN(B1953/B1952)</f>
        <v>-1.1976907977278448E-2</v>
      </c>
      <c r="D1953" s="320">
        <f>AVERAGE(C1933:C1953)</f>
        <v>-1.820238827322646E-3</v>
      </c>
      <c r="E1953" s="318">
        <f>_xlfn.STDEV.S(C1933:C1953)</f>
        <v>1.3724267447048678E-2</v>
      </c>
      <c r="F1953" s="318">
        <f>E1953*(21/(21-1.5))</f>
        <v>1.4779980327590883E-2</v>
      </c>
      <c r="G1953" s="318">
        <f>_xlfn.VAR.S(C1933:C1953)</f>
        <v>1.8835551695812002E-4</v>
      </c>
      <c r="H1953" s="318">
        <f>G1953*(21/(21-1))</f>
        <v>1.9777329280602603E-4</v>
      </c>
      <c r="I1953" s="320">
        <f>(SUM(C1890:C1910)*1+SUM(C1911:C1931)*2+SUM(C1932:C1952)*3)/6</f>
        <v>1.3602772140202947E-2</v>
      </c>
      <c r="J1953" s="318">
        <f>IF(C1953*O1953&lt;&gt;0,C1953,0)</f>
        <v>0</v>
      </c>
      <c r="K1953" s="318" t="str">
        <f>IF(C1953*O1953=0,"",C1953)</f>
        <v/>
      </c>
      <c r="O1953" s="318">
        <f>IF(ISBLANK(L1953),0,1)</f>
        <v>0</v>
      </c>
      <c r="P1953" s="318">
        <f>IF(ISBLANK(M1953),0,1)</f>
        <v>0</v>
      </c>
      <c r="Q1953" s="318">
        <f>O1953+P1953</f>
        <v>0</v>
      </c>
      <c r="R1953" s="318">
        <f>SUM(Q1828:Q1953)</f>
        <v>5</v>
      </c>
      <c r="S1953" s="318">
        <f>R1953/$X$2</f>
        <v>0.21739130434782608</v>
      </c>
      <c r="T1953" s="318">
        <f>IF(S1953&gt;=$X$3,1,0)</f>
        <v>0</v>
      </c>
      <c r="U1953" s="318">
        <f>O1953*T1953+P1953*T1953</f>
        <v>0</v>
      </c>
    </row>
    <row r="1954" spans="1:21" s="318" customFormat="1" x14ac:dyDescent="0.2">
      <c r="A1954" s="322">
        <v>39400</v>
      </c>
      <c r="B1954" s="321">
        <v>494.459991</v>
      </c>
      <c r="C1954" s="320">
        <f>LN(B1954/B1953)</f>
        <v>9.7345184186432444E-3</v>
      </c>
      <c r="D1954" s="320">
        <f>AVERAGE(C1934:C1954)</f>
        <v>-8.4476374643105748E-4</v>
      </c>
      <c r="E1954" s="318">
        <f>_xlfn.STDEV.S(C1934:C1954)</f>
        <v>1.3785665291161948E-2</v>
      </c>
      <c r="F1954" s="318">
        <f>E1954*(21/(21-1.5))</f>
        <v>1.4846101082789789E-2</v>
      </c>
      <c r="G1954" s="318">
        <f>_xlfn.VAR.S(C1934:C1954)</f>
        <v>1.9004456751994724E-4</v>
      </c>
      <c r="H1954" s="318">
        <f>G1954*(21/(21-1))</f>
        <v>1.995467958959446E-4</v>
      </c>
      <c r="I1954" s="320">
        <f>(SUM(C1891:C1911)*1+SUM(C1912:C1932)*2+SUM(C1933:C1953)*3)/6</f>
        <v>1.3854325653961649E-2</v>
      </c>
      <c r="J1954" s="318">
        <f>IF(C1954*O1954&lt;&gt;0,C1954,0)</f>
        <v>0</v>
      </c>
      <c r="K1954" s="318" t="str">
        <f>IF(C1954*O1954=0,"",C1954)</f>
        <v/>
      </c>
      <c r="O1954" s="318">
        <f>IF(ISBLANK(L1954),0,1)</f>
        <v>0</v>
      </c>
      <c r="P1954" s="318">
        <f>IF(ISBLANK(M1954),0,1)</f>
        <v>0</v>
      </c>
      <c r="Q1954" s="318">
        <f>O1954+P1954</f>
        <v>0</v>
      </c>
      <c r="R1954" s="318">
        <f>SUM(Q1829:Q1954)</f>
        <v>4</v>
      </c>
      <c r="S1954" s="318">
        <f>R1954/$X$2</f>
        <v>0.17391304347826086</v>
      </c>
      <c r="T1954" s="318">
        <f>IF(S1954&gt;=$X$3,1,0)</f>
        <v>0</v>
      </c>
      <c r="U1954" s="318">
        <f>O1954*T1954+P1954*T1954</f>
        <v>0</v>
      </c>
    </row>
    <row r="1955" spans="1:21" s="318" customFormat="1" x14ac:dyDescent="0.2">
      <c r="A1955" s="322">
        <v>39401</v>
      </c>
      <c r="B1955" s="321">
        <v>485.51001000000002</v>
      </c>
      <c r="C1955" s="320">
        <f>LN(B1955/B1954)</f>
        <v>-1.826633436316873E-2</v>
      </c>
      <c r="D1955" s="320">
        <f>AVERAGE(C1935:C1955)</f>
        <v>-1.7996630794464498E-3</v>
      </c>
      <c r="E1955" s="318">
        <f>_xlfn.STDEV.S(C1935:C1955)</f>
        <v>1.42799337622445E-2</v>
      </c>
      <c r="F1955" s="318">
        <f>E1955*(21/(21-1.5))</f>
        <v>1.5378390205494077E-2</v>
      </c>
      <c r="G1955" s="318">
        <f>_xlfn.VAR.S(C1935:C1955)</f>
        <v>2.0391650825409038E-4</v>
      </c>
      <c r="H1955" s="318">
        <f>G1955*(21/(21-1))</f>
        <v>2.141123336667949E-4</v>
      </c>
      <c r="I1955" s="320">
        <f>(SUM(C1892:C1912)*1+SUM(C1913:C1933)*2+SUM(C1934:C1954)*3)/6</f>
        <v>1.7568294906644567E-2</v>
      </c>
      <c r="J1955" s="318">
        <f>IF(C1955*O1955&lt;&gt;0,C1955,0)</f>
        <v>0</v>
      </c>
      <c r="K1955" s="318" t="str">
        <f>IF(C1955*O1955=0,"",C1955)</f>
        <v/>
      </c>
      <c r="O1955" s="318">
        <f>IF(ISBLANK(L1955),0,1)</f>
        <v>0</v>
      </c>
      <c r="P1955" s="318">
        <f>IF(ISBLANK(M1955),0,1)</f>
        <v>0</v>
      </c>
      <c r="Q1955" s="318">
        <f>O1955+P1955</f>
        <v>0</v>
      </c>
      <c r="R1955" s="318">
        <f>SUM(Q1830:Q1955)</f>
        <v>4</v>
      </c>
      <c r="S1955" s="318">
        <f>R1955/$X$2</f>
        <v>0.17391304347826086</v>
      </c>
      <c r="T1955" s="318">
        <f>IF(S1955&gt;=$X$3,1,0)</f>
        <v>0</v>
      </c>
      <c r="U1955" s="318">
        <f>O1955*T1955+P1955*T1955</f>
        <v>0</v>
      </c>
    </row>
    <row r="1956" spans="1:21" s="318" customFormat="1" x14ac:dyDescent="0.2">
      <c r="A1956" s="322">
        <v>39402</v>
      </c>
      <c r="B1956" s="321">
        <v>478.959991</v>
      </c>
      <c r="C1956" s="320">
        <f>LN(B1956/B1955)</f>
        <v>-1.3582837612120523E-2</v>
      </c>
      <c r="D1956" s="320">
        <f>AVERAGE(C1936:C1956)</f>
        <v>-1.6963778122852432E-3</v>
      </c>
      <c r="E1956" s="318">
        <f>_xlfn.STDEV.S(C1936:C1956)</f>
        <v>1.4181478114419881E-2</v>
      </c>
      <c r="F1956" s="318">
        <f>E1956*(21/(21-1.5))</f>
        <v>1.5272361046298333E-2</v>
      </c>
      <c r="G1956" s="318">
        <f>_xlfn.VAR.S(C1936:C1956)</f>
        <v>2.0111432150977005E-4</v>
      </c>
      <c r="H1956" s="318">
        <f>G1956*(21/(21-1))</f>
        <v>2.1117003758525855E-4</v>
      </c>
      <c r="I1956" s="320">
        <f>(SUM(C1893:C1913)*1+SUM(C1914:C1934)*2+SUM(C1935:C1955)*3)/6</f>
        <v>4.9646272492800915E-3</v>
      </c>
      <c r="J1956" s="318">
        <f>IF(C1956*O1956&lt;&gt;0,C1956,0)</f>
        <v>0</v>
      </c>
      <c r="K1956" s="318" t="str">
        <f>IF(C1956*O1956=0,"",C1956)</f>
        <v/>
      </c>
      <c r="O1956" s="318">
        <f>IF(ISBLANK(L1956),0,1)</f>
        <v>0</v>
      </c>
      <c r="P1956" s="318">
        <f>IF(ISBLANK(M1956),0,1)</f>
        <v>0</v>
      </c>
      <c r="Q1956" s="318">
        <f>O1956+P1956</f>
        <v>0</v>
      </c>
      <c r="R1956" s="318">
        <f>SUM(Q1831:Q1956)</f>
        <v>4</v>
      </c>
      <c r="S1956" s="318">
        <f>R1956/$X$2</f>
        <v>0.17391304347826086</v>
      </c>
      <c r="T1956" s="318">
        <f>IF(S1956&gt;=$X$3,1,0)</f>
        <v>0</v>
      </c>
      <c r="U1956" s="318">
        <f>O1956*T1956+P1956*T1956</f>
        <v>0</v>
      </c>
    </row>
    <row r="1957" spans="1:21" s="318" customFormat="1" x14ac:dyDescent="0.2">
      <c r="A1957" s="322">
        <v>39405</v>
      </c>
      <c r="B1957" s="321">
        <v>465.66000400000001</v>
      </c>
      <c r="C1957" s="320">
        <f>LN(B1957/B1956)</f>
        <v>-2.8161305142322384E-2</v>
      </c>
      <c r="D1957" s="320">
        <f>AVERAGE(C1937:C1957)</f>
        <v>-3.0872580509233687E-3</v>
      </c>
      <c r="E1957" s="318">
        <f>_xlfn.STDEV.S(C1937:C1957)</f>
        <v>1.5288110078465658E-2</v>
      </c>
      <c r="F1957" s="318">
        <f>E1957*(21/(21-1.5))</f>
        <v>1.6464118546039939E-2</v>
      </c>
      <c r="G1957" s="318">
        <f>_xlfn.VAR.S(C1937:C1957)</f>
        <v>2.3372630977128321E-4</v>
      </c>
      <c r="H1957" s="318">
        <f>G1957*(21/(21-1))</f>
        <v>2.454126252598474E-4</v>
      </c>
      <c r="I1957" s="320">
        <f>(SUM(C1894:C1914)*1+SUM(C1915:C1935)*2+SUM(C1936:C1956)*3)/6</f>
        <v>-1.8038358811424127E-3</v>
      </c>
      <c r="J1957" s="318">
        <f>IF(C1957*O1957&lt;&gt;0,C1957,0)</f>
        <v>0</v>
      </c>
      <c r="K1957" s="318" t="str">
        <f>IF(C1957*O1957=0,"",C1957)</f>
        <v/>
      </c>
      <c r="O1957" s="318">
        <f>IF(ISBLANK(L1957),0,1)</f>
        <v>0</v>
      </c>
      <c r="P1957" s="318">
        <f>IF(ISBLANK(M1957),0,1)</f>
        <v>0</v>
      </c>
      <c r="Q1957" s="318">
        <f>O1957+P1957</f>
        <v>0</v>
      </c>
      <c r="R1957" s="318">
        <f>SUM(Q1832:Q1957)</f>
        <v>4</v>
      </c>
      <c r="S1957" s="318">
        <f>R1957/$X$2</f>
        <v>0.17391304347826086</v>
      </c>
      <c r="T1957" s="318">
        <f>IF(S1957&gt;=$X$3,1,0)</f>
        <v>0</v>
      </c>
      <c r="U1957" s="318">
        <f>O1957*T1957+P1957*T1957</f>
        <v>0</v>
      </c>
    </row>
    <row r="1958" spans="1:21" s="318" customFormat="1" x14ac:dyDescent="0.2">
      <c r="A1958" s="322">
        <v>39406</v>
      </c>
      <c r="B1958" s="321">
        <v>474.47000100000002</v>
      </c>
      <c r="C1958" s="320">
        <f>LN(B1958/B1957)</f>
        <v>1.8742631028000913E-2</v>
      </c>
      <c r="D1958" s="320">
        <f>AVERAGE(C1938:C1958)</f>
        <v>-1.1080593262280528E-3</v>
      </c>
      <c r="E1958" s="318">
        <f>_xlfn.STDEV.S(C1938:C1958)</f>
        <v>1.5296087686493586E-2</v>
      </c>
      <c r="F1958" s="318">
        <f>E1958*(21/(21-1.5))</f>
        <v>1.6472709816223861E-2</v>
      </c>
      <c r="G1958" s="318">
        <f>_xlfn.VAR.S(C1938:C1958)</f>
        <v>2.3397029851290069E-4</v>
      </c>
      <c r="H1958" s="318">
        <f>G1958*(21/(21-1))</f>
        <v>2.4566881343854574E-4</v>
      </c>
      <c r="I1958" s="320">
        <f>(SUM(C1895:C1915)*1+SUM(C1916:C1936)*2+SUM(C1937:C1957)*3)/6</f>
        <v>-1.8736203379923107E-2</v>
      </c>
      <c r="J1958" s="318">
        <f>IF(C1958*O1958&lt;&gt;0,C1958,0)</f>
        <v>0</v>
      </c>
      <c r="K1958" s="318" t="str">
        <f>IF(C1958*O1958=0,"",C1958)</f>
        <v/>
      </c>
      <c r="O1958" s="318">
        <f>IF(ISBLANK(L1958),0,1)</f>
        <v>0</v>
      </c>
      <c r="P1958" s="318">
        <f>IF(ISBLANK(M1958),0,1)</f>
        <v>0</v>
      </c>
      <c r="Q1958" s="318">
        <f>O1958+P1958</f>
        <v>0</v>
      </c>
      <c r="R1958" s="318">
        <f>SUM(Q1833:Q1958)</f>
        <v>4</v>
      </c>
      <c r="S1958" s="318">
        <f>R1958/$X$2</f>
        <v>0.17391304347826086</v>
      </c>
      <c r="T1958" s="318">
        <f>IF(S1958&gt;=$X$3,1,0)</f>
        <v>0</v>
      </c>
      <c r="U1958" s="318">
        <f>O1958*T1958+P1958*T1958</f>
        <v>0</v>
      </c>
    </row>
    <row r="1959" spans="1:21" s="318" customFormat="1" x14ac:dyDescent="0.2">
      <c r="A1959" s="322">
        <v>39407</v>
      </c>
      <c r="B1959" s="321">
        <v>466.86999500000002</v>
      </c>
      <c r="C1959" s="320">
        <f>LN(B1959/B1958)</f>
        <v>-1.6147558096631969E-2</v>
      </c>
      <c r="D1959" s="320">
        <f>AVERAGE(C1939:C1959)</f>
        <v>-2.9665582237337795E-3</v>
      </c>
      <c r="E1959" s="318">
        <f>_xlfn.STDEV.S(C1939:C1959)</f>
        <v>1.4590385606866598E-2</v>
      </c>
      <c r="F1959" s="318">
        <f>E1959*(21/(21-1.5))</f>
        <v>1.571272296124095E-2</v>
      </c>
      <c r="G1959" s="318">
        <f>_xlfn.VAR.S(C1939:C1959)</f>
        <v>2.1287935215705996E-4</v>
      </c>
      <c r="H1959" s="318">
        <f>G1959*(21/(21-1))</f>
        <v>2.2352331976491297E-4</v>
      </c>
      <c r="I1959" s="320">
        <f>(SUM(C1896:C1916)*1+SUM(C1917:C1937)*2+SUM(C1938:C1958)*3)/6</f>
        <v>-8.1861030613777433E-3</v>
      </c>
      <c r="J1959" s="318">
        <f>IF(C1959*O1959&lt;&gt;0,C1959,0)</f>
        <v>0</v>
      </c>
      <c r="K1959" s="318" t="str">
        <f>IF(C1959*O1959=0,"",C1959)</f>
        <v/>
      </c>
      <c r="O1959" s="318">
        <f>IF(ISBLANK(L1959),0,1)</f>
        <v>0</v>
      </c>
      <c r="P1959" s="318">
        <f>IF(ISBLANK(M1959),0,1)</f>
        <v>0</v>
      </c>
      <c r="Q1959" s="318">
        <f>O1959+P1959</f>
        <v>0</v>
      </c>
      <c r="R1959" s="318">
        <f>SUM(Q1834:Q1959)</f>
        <v>4</v>
      </c>
      <c r="S1959" s="318">
        <f>R1959/$X$2</f>
        <v>0.17391304347826086</v>
      </c>
      <c r="T1959" s="318">
        <f>IF(S1959&gt;=$X$3,1,0)</f>
        <v>0</v>
      </c>
      <c r="U1959" s="318">
        <f>O1959*T1959+P1959*T1959</f>
        <v>0</v>
      </c>
    </row>
    <row r="1960" spans="1:21" s="318" customFormat="1" x14ac:dyDescent="0.2">
      <c r="A1960" s="322">
        <v>39408</v>
      </c>
      <c r="B1960" s="321">
        <v>466.01001000000002</v>
      </c>
      <c r="C1960" s="320">
        <f>LN(B1960/B1959)</f>
        <v>-1.8437210337952758E-3</v>
      </c>
      <c r="D1960" s="320">
        <f>AVERAGE(C1940:C1960)</f>
        <v>-3.0591448780229583E-3</v>
      </c>
      <c r="E1960" s="318">
        <f>_xlfn.STDEV.S(C1940:C1960)</f>
        <v>1.4576111169998997E-2</v>
      </c>
      <c r="F1960" s="318">
        <f>E1960*(21/(21-1.5))</f>
        <v>1.5697350490768151E-2</v>
      </c>
      <c r="G1960" s="318">
        <f>_xlfn.VAR.S(C1940:C1960)</f>
        <v>2.1246301684016951E-4</v>
      </c>
      <c r="H1960" s="318">
        <f>G1960*(21/(21-1))</f>
        <v>2.2308616768217798E-4</v>
      </c>
      <c r="I1960" s="320">
        <f>(SUM(C1897:C1917)*1+SUM(C1918:C1938)*2+SUM(C1939:C1959)*3)/6</f>
        <v>-2.0964165838508953E-2</v>
      </c>
      <c r="J1960" s="318">
        <f>IF(C1960*O1960&lt;&gt;0,C1960,0)</f>
        <v>0</v>
      </c>
      <c r="K1960" s="318" t="str">
        <f>IF(C1960*O1960=0,"",C1960)</f>
        <v/>
      </c>
      <c r="O1960" s="318">
        <f>IF(ISBLANK(L1960),0,1)</f>
        <v>0</v>
      </c>
      <c r="P1960" s="318">
        <f>IF(ISBLANK(M1960),0,1)</f>
        <v>0</v>
      </c>
      <c r="Q1960" s="318">
        <f>O1960+P1960</f>
        <v>0</v>
      </c>
      <c r="R1960" s="318">
        <f>SUM(Q1835:Q1960)</f>
        <v>4</v>
      </c>
      <c r="S1960" s="318">
        <f>R1960/$X$2</f>
        <v>0.17391304347826086</v>
      </c>
      <c r="T1960" s="318">
        <f>IF(S1960&gt;=$X$3,1,0)</f>
        <v>0</v>
      </c>
      <c r="U1960" s="318">
        <f>O1960*T1960+P1960*T1960</f>
        <v>0</v>
      </c>
    </row>
    <row r="1961" spans="1:21" s="318" customFormat="1" x14ac:dyDescent="0.2">
      <c r="A1961" s="322">
        <v>39409</v>
      </c>
      <c r="B1961" s="321">
        <v>475.30999800000001</v>
      </c>
      <c r="C1961" s="320">
        <f>LN(B1961/B1960)</f>
        <v>1.9760103952797623E-2</v>
      </c>
      <c r="D1961" s="320">
        <f>AVERAGE(C1941:C1961)</f>
        <v>-2.8409563012322275E-3</v>
      </c>
      <c r="E1961" s="318">
        <f>_xlfn.STDEV.S(C1941:C1961)</f>
        <v>1.4893589263268399E-2</v>
      </c>
      <c r="F1961" s="318">
        <f>E1961*(21/(21-1.5))</f>
        <v>1.6039249975827504E-2</v>
      </c>
      <c r="G1961" s="318">
        <f>_xlfn.VAR.S(C1941:C1961)</f>
        <v>2.2181900114294373E-4</v>
      </c>
      <c r="H1961" s="318">
        <f>G1961*(21/(21-1))</f>
        <v>2.3290995120009092E-4</v>
      </c>
      <c r="I1961" s="320">
        <f>(SUM(C1898:C1918)*1+SUM(C1919:C1939)*2+SUM(C1940:C1960)*3)/6</f>
        <v>-1.8783799514577055E-2</v>
      </c>
      <c r="J1961" s="318">
        <f>IF(C1961*O1961&lt;&gt;0,C1961,0)</f>
        <v>0</v>
      </c>
      <c r="K1961" s="318" t="str">
        <f>IF(C1961*O1961=0,"",C1961)</f>
        <v/>
      </c>
      <c r="O1961" s="318">
        <f>IF(ISBLANK(L1961),0,1)</f>
        <v>0</v>
      </c>
      <c r="P1961" s="318">
        <f>IF(ISBLANK(M1961),0,1)</f>
        <v>0</v>
      </c>
      <c r="Q1961" s="318">
        <f>O1961+P1961</f>
        <v>0</v>
      </c>
      <c r="R1961" s="318">
        <f>SUM(Q1836:Q1961)</f>
        <v>4</v>
      </c>
      <c r="S1961" s="318">
        <f>R1961/$X$2</f>
        <v>0.17391304347826086</v>
      </c>
      <c r="T1961" s="318">
        <f>IF(S1961&gt;=$X$3,1,0)</f>
        <v>0</v>
      </c>
      <c r="U1961" s="318">
        <f>O1961*T1961+P1961*T1961</f>
        <v>0</v>
      </c>
    </row>
    <row r="1962" spans="1:21" s="318" customFormat="1" x14ac:dyDescent="0.2">
      <c r="A1962" s="322">
        <v>39412</v>
      </c>
      <c r="B1962" s="321">
        <v>482.85998499999999</v>
      </c>
      <c r="C1962" s="320">
        <f>LN(B1962/B1961)</f>
        <v>1.5759506964670451E-2</v>
      </c>
      <c r="D1962" s="320">
        <f>AVERAGE(C1942:C1962)</f>
        <v>-2.4562465578530203E-3</v>
      </c>
      <c r="E1962" s="318">
        <f>_xlfn.STDEV.S(C1942:C1962)</f>
        <v>1.5278327831795063E-2</v>
      </c>
      <c r="F1962" s="318">
        <f>E1962*(21/(21-1.5))</f>
        <v>1.645358381885622E-2</v>
      </c>
      <c r="G1962" s="318">
        <f>_xlfn.VAR.S(C1942:C1962)</f>
        <v>2.3342730133580361E-4</v>
      </c>
      <c r="H1962" s="318">
        <f>G1962*(21/(21-1))</f>
        <v>2.4509866640259382E-4</v>
      </c>
      <c r="I1962" s="320">
        <f>(SUM(C1899:C1919)*1+SUM(C1920:C1940)*2+SUM(C1941:C1961)*3)/6</f>
        <v>-9.0203348915957118E-3</v>
      </c>
      <c r="J1962" s="318">
        <f>IF(C1962*O1962&lt;&gt;0,C1962,0)</f>
        <v>0</v>
      </c>
      <c r="K1962" s="318" t="str">
        <f>IF(C1962*O1962=0,"",C1962)</f>
        <v/>
      </c>
      <c r="O1962" s="318">
        <f>IF(ISBLANK(L1962),0,1)</f>
        <v>0</v>
      </c>
      <c r="P1962" s="318">
        <f>IF(ISBLANK(M1962),0,1)</f>
        <v>0</v>
      </c>
      <c r="Q1962" s="318">
        <f>O1962+P1962</f>
        <v>0</v>
      </c>
      <c r="R1962" s="318">
        <f>SUM(Q1837:Q1962)</f>
        <v>4</v>
      </c>
      <c r="S1962" s="318">
        <f>R1962/$X$2</f>
        <v>0.17391304347826086</v>
      </c>
      <c r="T1962" s="318">
        <f>IF(S1962&gt;=$X$3,1,0)</f>
        <v>0</v>
      </c>
      <c r="U1962" s="318">
        <f>O1962*T1962+P1962*T1962</f>
        <v>0</v>
      </c>
    </row>
    <row r="1963" spans="1:21" s="318" customFormat="1" x14ac:dyDescent="0.2">
      <c r="A1963" s="322">
        <v>39413</v>
      </c>
      <c r="B1963" s="321">
        <v>471.27999899999998</v>
      </c>
      <c r="C1963" s="320">
        <f>LN(B1963/B1962)</f>
        <v>-2.4274330407551746E-2</v>
      </c>
      <c r="D1963" s="320">
        <f>AVERAGE(C1943:C1963)</f>
        <v>-4.2623929980431978E-3</v>
      </c>
      <c r="E1963" s="318">
        <f>_xlfn.STDEV.S(C1943:C1963)</f>
        <v>1.551854584303868E-2</v>
      </c>
      <c r="F1963" s="318">
        <f>E1963*(21/(21-1.5))</f>
        <v>1.671228013865704E-2</v>
      </c>
      <c r="G1963" s="318">
        <f>_xlfn.VAR.S(C1943:C1963)</f>
        <v>2.4082526508249313E-4</v>
      </c>
      <c r="H1963" s="318">
        <f>G1963*(21/(21-1))</f>
        <v>2.5286652833661781E-4</v>
      </c>
      <c r="I1963" s="320">
        <f>(SUM(C1900:C1920)*1+SUM(C1921:C1941)*2+SUM(C1942:C1962)*3)/6</f>
        <v>-3.799369365722241E-3</v>
      </c>
      <c r="J1963" s="318">
        <f>IF(C1963*O1963&lt;&gt;0,C1963,0)</f>
        <v>0</v>
      </c>
      <c r="K1963" s="318" t="str">
        <f>IF(C1963*O1963=0,"",C1963)</f>
        <v/>
      </c>
      <c r="O1963" s="318">
        <f>IF(ISBLANK(L1963),0,1)</f>
        <v>0</v>
      </c>
      <c r="P1963" s="318">
        <f>IF(ISBLANK(M1963),0,1)</f>
        <v>0</v>
      </c>
      <c r="Q1963" s="318">
        <f>O1963+P1963</f>
        <v>0</v>
      </c>
      <c r="R1963" s="318">
        <f>SUM(Q1838:Q1963)</f>
        <v>4</v>
      </c>
      <c r="S1963" s="318">
        <f>R1963/$X$2</f>
        <v>0.17391304347826086</v>
      </c>
      <c r="T1963" s="318">
        <f>IF(S1963&gt;=$X$3,1,0)</f>
        <v>0</v>
      </c>
      <c r="U1963" s="318">
        <f>O1963*T1963+P1963*T1963</f>
        <v>0</v>
      </c>
    </row>
    <row r="1964" spans="1:21" s="318" customFormat="1" x14ac:dyDescent="0.2">
      <c r="A1964" s="322">
        <v>39414</v>
      </c>
      <c r="B1964" s="321">
        <v>485.98001099999999</v>
      </c>
      <c r="C1964" s="320">
        <f>LN(B1964/B1963)</f>
        <v>3.0715098333466667E-2</v>
      </c>
      <c r="D1964" s="320">
        <f>AVERAGE(C1944:C1964)</f>
        <v>-2.1607809238618704E-3</v>
      </c>
      <c r="E1964" s="318">
        <f>_xlfn.STDEV.S(C1944:C1964)</f>
        <v>1.7122118725145106E-2</v>
      </c>
      <c r="F1964" s="318">
        <f>E1964*(21/(21-1.5))</f>
        <v>1.8439204780925499E-2</v>
      </c>
      <c r="G1964" s="318">
        <f>_xlfn.VAR.S(C1944:C1964)</f>
        <v>2.931669496379647E-4</v>
      </c>
      <c r="H1964" s="318">
        <f>G1964*(21/(21-1))</f>
        <v>3.0782529711986296E-4</v>
      </c>
      <c r="I1964" s="320">
        <f>(SUM(C1901:C1921)*1+SUM(C1922:C1942)*2+SUM(C1943:C1963)*3)/6</f>
        <v>-2.1468927359122498E-2</v>
      </c>
      <c r="J1964" s="318">
        <f>IF(C1964*O1964&lt;&gt;0,C1964,0)</f>
        <v>0</v>
      </c>
      <c r="K1964" s="318" t="str">
        <f>IF(C1964*O1964=0,"",C1964)</f>
        <v/>
      </c>
      <c r="O1964" s="318">
        <f>IF(ISBLANK(L1964),0,1)</f>
        <v>0</v>
      </c>
      <c r="P1964" s="318">
        <f>IF(ISBLANK(M1964),0,1)</f>
        <v>0</v>
      </c>
      <c r="Q1964" s="318">
        <f>O1964+P1964</f>
        <v>0</v>
      </c>
      <c r="R1964" s="318">
        <f>SUM(Q1839:Q1964)</f>
        <v>4</v>
      </c>
      <c r="S1964" s="318">
        <f>R1964/$X$2</f>
        <v>0.17391304347826086</v>
      </c>
      <c r="T1964" s="318">
        <f>IF(S1964&gt;=$X$3,1,0)</f>
        <v>0</v>
      </c>
      <c r="U1964" s="318">
        <f>O1964*T1964+P1964*T1964</f>
        <v>0</v>
      </c>
    </row>
    <row r="1965" spans="1:21" s="318" customFormat="1" x14ac:dyDescent="0.2">
      <c r="A1965" s="322">
        <v>39415</v>
      </c>
      <c r="B1965" s="321">
        <v>487.540009</v>
      </c>
      <c r="C1965" s="320">
        <f>LN(B1965/B1964)</f>
        <v>3.2048633889366425E-3</v>
      </c>
      <c r="D1965" s="320">
        <f>AVERAGE(C1945:C1965)</f>
        <v>-2.5250496718915278E-3</v>
      </c>
      <c r="E1965" s="318">
        <f>_xlfn.STDEV.S(C1945:C1965)</f>
        <v>1.6911453047023482E-2</v>
      </c>
      <c r="F1965" s="318">
        <f>E1965*(21/(21-1.5))</f>
        <v>1.8212334050640672E-2</v>
      </c>
      <c r="G1965" s="318">
        <f>_xlfn.VAR.S(C1945:C1965)</f>
        <v>2.8599724416167977E-4</v>
      </c>
      <c r="H1965" s="318">
        <f>G1965*(21/(21-1))</f>
        <v>3.0029710636976379E-4</v>
      </c>
      <c r="I1965" s="320">
        <f>(SUM(C1902:C1922)*1+SUM(C1923:C1943)*2+SUM(C1944:C1964)*3)/6</f>
        <v>-7.4605250054374682E-3</v>
      </c>
      <c r="J1965" s="318">
        <f>IF(C1965*O1965&lt;&gt;0,C1965,0)</f>
        <v>0</v>
      </c>
      <c r="K1965" s="318" t="str">
        <f>IF(C1965*O1965=0,"",C1965)</f>
        <v/>
      </c>
      <c r="O1965" s="318">
        <f>IF(ISBLANK(L1965),0,1)</f>
        <v>0</v>
      </c>
      <c r="P1965" s="318">
        <f>IF(ISBLANK(M1965),0,1)</f>
        <v>0</v>
      </c>
      <c r="Q1965" s="318">
        <f>O1965+P1965</f>
        <v>0</v>
      </c>
      <c r="R1965" s="318">
        <f>SUM(Q1840:Q1965)</f>
        <v>4</v>
      </c>
      <c r="S1965" s="318">
        <f>R1965/$X$2</f>
        <v>0.17391304347826086</v>
      </c>
      <c r="T1965" s="318">
        <f>IF(S1965&gt;=$X$3,1,0)</f>
        <v>0</v>
      </c>
      <c r="U1965" s="318">
        <f>O1965*T1965+P1965*T1965</f>
        <v>0</v>
      </c>
    </row>
    <row r="1966" spans="1:21" s="318" customFormat="1" x14ac:dyDescent="0.2">
      <c r="A1966" s="322">
        <v>39416</v>
      </c>
      <c r="B1966" s="321">
        <v>492.82998700000002</v>
      </c>
      <c r="C1966" s="320">
        <f>LN(B1966/B1965)</f>
        <v>1.0791903797561233E-2</v>
      </c>
      <c r="D1966" s="320">
        <f>AVERAGE(C1946:C1966)</f>
        <v>-1.3629937410274799E-3</v>
      </c>
      <c r="E1966" s="318">
        <f>_xlfn.STDEV.S(C1946:C1966)</f>
        <v>1.694996162446975E-2</v>
      </c>
      <c r="F1966" s="318">
        <f>E1966*(21/(21-1.5))</f>
        <v>1.8253804826352037E-2</v>
      </c>
      <c r="G1966" s="318">
        <f>_xlfn.VAR.S(C1946:C1966)</f>
        <v>2.8730119907099716E-4</v>
      </c>
      <c r="H1966" s="318">
        <f>G1966*(21/(21-1))</f>
        <v>3.01666259024547E-4</v>
      </c>
      <c r="I1966" s="320">
        <f>(SUM(C1903:C1923)*1+SUM(C1924:C1944)*2+SUM(C1945:C1965)*3)/6</f>
        <v>-7.0334855719286172E-3</v>
      </c>
      <c r="J1966" s="318">
        <f>IF(C1966*O1966&lt;&gt;0,C1966,0)</f>
        <v>1.0791903797561233E-2</v>
      </c>
      <c r="K1966" s="318">
        <f>IF(C1966*O1966=0,"",C1966)</f>
        <v>1.0791903797561233E-2</v>
      </c>
      <c r="L1966" s="326" t="s">
        <v>118</v>
      </c>
      <c r="M1966" s="326"/>
      <c r="O1966" s="318">
        <f>IF(ISBLANK(L1966),0,1)</f>
        <v>1</v>
      </c>
      <c r="P1966" s="318">
        <f>IF(ISBLANK(M1966),0,1)</f>
        <v>0</v>
      </c>
      <c r="Q1966" s="318">
        <f>O1966+P1966</f>
        <v>1</v>
      </c>
      <c r="R1966" s="318">
        <f>SUM(Q1841:Q1966)</f>
        <v>5</v>
      </c>
      <c r="S1966" s="318">
        <f>R1966/$X$2</f>
        <v>0.21739130434782608</v>
      </c>
      <c r="T1966" s="318">
        <f>IF(S1966&gt;=$X$3,1,0)</f>
        <v>0</v>
      </c>
      <c r="U1966" s="318">
        <f>O1966*T1966+P1966*T1966</f>
        <v>0</v>
      </c>
    </row>
    <row r="1967" spans="1:21" s="318" customFormat="1" x14ac:dyDescent="0.2">
      <c r="A1967" s="322">
        <v>39419</v>
      </c>
      <c r="B1967" s="321">
        <v>487.709991</v>
      </c>
      <c r="C1967" s="320">
        <f>LN(B1967/B1966)</f>
        <v>-1.0443312150862754E-2</v>
      </c>
      <c r="D1967" s="320">
        <f>AVERAGE(C1947:C1967)</f>
        <v>-1.5966517815106333E-3</v>
      </c>
      <c r="E1967" s="318">
        <f>_xlfn.STDEV.S(C1947:C1967)</f>
        <v>1.7043930807756291E-2</v>
      </c>
      <c r="F1967" s="318">
        <f>E1967*(21/(21-1.5))</f>
        <v>1.8355002408352927E-2</v>
      </c>
      <c r="G1967" s="318">
        <f>_xlfn.VAR.S(C1947:C1967)</f>
        <v>2.9049557737958397E-4</v>
      </c>
      <c r="H1967" s="318">
        <f>G1967*(21/(21-1))</f>
        <v>3.0502035624856318E-4</v>
      </c>
      <c r="I1967" s="320">
        <f>(SUM(C1904:C1924)*1+SUM(C1925:C1945)*2+SUM(C1946:C1966)*3)/6</f>
        <v>1.5594959790974916E-3</v>
      </c>
      <c r="J1967" s="318">
        <f>IF(C1967*O1967&lt;&gt;0,C1967,0)</f>
        <v>0</v>
      </c>
      <c r="K1967" s="318" t="str">
        <f>IF(C1967*O1967=0,"",C1967)</f>
        <v/>
      </c>
      <c r="O1967" s="318">
        <f>IF(ISBLANK(L1967),0,1)</f>
        <v>0</v>
      </c>
      <c r="P1967" s="318">
        <f>IF(ISBLANK(M1967),0,1)</f>
        <v>0</v>
      </c>
      <c r="Q1967" s="318">
        <f>O1967+P1967</f>
        <v>0</v>
      </c>
      <c r="R1967" s="318">
        <f>SUM(Q1842:Q1967)</f>
        <v>5</v>
      </c>
      <c r="S1967" s="318">
        <f>R1967/$X$2</f>
        <v>0.21739130434782608</v>
      </c>
      <c r="T1967" s="318">
        <f>IF(S1967&gt;=$X$3,1,0)</f>
        <v>0</v>
      </c>
      <c r="U1967" s="318">
        <f>O1967*T1967+P1967*T1967</f>
        <v>0</v>
      </c>
    </row>
    <row r="1968" spans="1:21" s="318" customFormat="1" x14ac:dyDescent="0.2">
      <c r="A1968" s="322">
        <v>39420</v>
      </c>
      <c r="B1968" s="321">
        <v>479.45001200000002</v>
      </c>
      <c r="C1968" s="320">
        <f>LN(B1968/B1967)</f>
        <v>-1.708130983228421E-2</v>
      </c>
      <c r="D1968" s="320">
        <f>AVERAGE(C1948:C1968)</f>
        <v>-2.1857485863609315E-3</v>
      </c>
      <c r="E1968" s="318">
        <f>_xlfn.STDEV.S(C1948:C1968)</f>
        <v>1.7367647775415527E-2</v>
      </c>
      <c r="F1968" s="318">
        <f>E1968*(21/(21-1.5))</f>
        <v>1.8703620681216719E-2</v>
      </c>
      <c r="G1968" s="318">
        <f>_xlfn.VAR.S(C1948:C1968)</f>
        <v>3.0163518925089585E-4</v>
      </c>
      <c r="H1968" s="318">
        <f>G1968*(21/(21-1))</f>
        <v>3.1671694871344063E-4</v>
      </c>
      <c r="I1968" s="320">
        <f>(SUM(C1905:C1925)*1+SUM(C1926:C1946)*2+SUM(C1947:C1967)*3)/6</f>
        <v>-1.9825941291264915E-3</v>
      </c>
      <c r="J1968" s="318">
        <f>IF(C1968*O1968&lt;&gt;0,C1968,0)</f>
        <v>0</v>
      </c>
      <c r="K1968" s="318" t="str">
        <f>IF(C1968*O1968=0,"",C1968)</f>
        <v/>
      </c>
      <c r="O1968" s="318">
        <f>IF(ISBLANK(L1968),0,1)</f>
        <v>0</v>
      </c>
      <c r="P1968" s="318">
        <f>IF(ISBLANK(M1968),0,1)</f>
        <v>0</v>
      </c>
      <c r="Q1968" s="318">
        <f>O1968+P1968</f>
        <v>0</v>
      </c>
      <c r="R1968" s="318">
        <f>SUM(Q1843:Q1968)</f>
        <v>4</v>
      </c>
      <c r="S1968" s="318">
        <f>R1968/$X$2</f>
        <v>0.17391304347826086</v>
      </c>
      <c r="T1968" s="318">
        <f>IF(S1968&gt;=$X$3,1,0)</f>
        <v>0</v>
      </c>
      <c r="U1968" s="318">
        <f>O1968*T1968+P1968*T1968</f>
        <v>0</v>
      </c>
    </row>
    <row r="1969" spans="1:21" s="318" customFormat="1" x14ac:dyDescent="0.2">
      <c r="A1969" s="322">
        <v>39421</v>
      </c>
      <c r="B1969" s="321">
        <v>489.04998799999998</v>
      </c>
      <c r="C1969" s="320">
        <f>LN(B1969/B1968)</f>
        <v>1.9825070570764661E-2</v>
      </c>
      <c r="D1969" s="320">
        <f>AVERAGE(C1949:C1969)</f>
        <v>-2.342582739290033E-3</v>
      </c>
      <c r="E1969" s="318">
        <f>_xlfn.STDEV.S(C1949:C1969)</f>
        <v>1.7141111355373762E-2</v>
      </c>
      <c r="F1969" s="318">
        <f>E1969*(21/(21-1.5))</f>
        <v>1.8459658382710204E-2</v>
      </c>
      <c r="G1969" s="318">
        <f>_xlfn.VAR.S(C1949:C1969)</f>
        <v>2.9381769849732339E-4</v>
      </c>
      <c r="H1969" s="318">
        <f>G1969*(21/(21-1))</f>
        <v>3.0850858342218956E-4</v>
      </c>
      <c r="I1969" s="320">
        <f>(SUM(C1906:C1926)*1+SUM(C1927:C1947)*2+SUM(C1948:C1968)*3)/6</f>
        <v>-1.1663815007428836E-2</v>
      </c>
      <c r="J1969" s="318">
        <f>IF(C1969*O1969&lt;&gt;0,C1969,0)</f>
        <v>0</v>
      </c>
      <c r="K1969" s="318" t="str">
        <f>IF(C1969*O1969=0,"",C1969)</f>
        <v/>
      </c>
      <c r="O1969" s="318">
        <f>IF(ISBLANK(L1969),0,1)</f>
        <v>0</v>
      </c>
      <c r="P1969" s="318">
        <f>IF(ISBLANK(M1969),0,1)</f>
        <v>0</v>
      </c>
      <c r="Q1969" s="318">
        <f>O1969+P1969</f>
        <v>0</v>
      </c>
      <c r="R1969" s="318">
        <f>SUM(Q1844:Q1969)</f>
        <v>4</v>
      </c>
      <c r="S1969" s="318">
        <f>R1969/$X$2</f>
        <v>0.17391304347826086</v>
      </c>
      <c r="T1969" s="318">
        <f>IF(S1969&gt;=$X$3,1,0)</f>
        <v>0</v>
      </c>
      <c r="U1969" s="318">
        <f>O1969*T1969+P1969*T1969</f>
        <v>0</v>
      </c>
    </row>
    <row r="1970" spans="1:21" s="318" customFormat="1" x14ac:dyDescent="0.2">
      <c r="A1970" s="322">
        <v>39422</v>
      </c>
      <c r="B1970" s="321">
        <v>494.60998499999999</v>
      </c>
      <c r="C1970" s="320">
        <f>LN(B1970/B1969)</f>
        <v>1.1304833715139058E-2</v>
      </c>
      <c r="D1970" s="320">
        <f>AVERAGE(C1950:C1970)</f>
        <v>-1.9014880541771782E-3</v>
      </c>
      <c r="E1970" s="318">
        <f>_xlfn.STDEV.S(C1950:C1970)</f>
        <v>1.7377135669329889E-2</v>
      </c>
      <c r="F1970" s="318">
        <f>E1970*(21/(21-1.5))</f>
        <v>1.8713838413124493E-2</v>
      </c>
      <c r="G1970" s="318">
        <f>_xlfn.VAR.S(C1950:C1970)</f>
        <v>3.0196484407029711E-4</v>
      </c>
      <c r="H1970" s="318">
        <f>G1970*(21/(21-1))</f>
        <v>3.1706308627381196E-4</v>
      </c>
      <c r="I1970" s="320">
        <f>(SUM(C1907:C1927)*1+SUM(C1928:C1948)*2+SUM(C1949:C1969)*3)/6</f>
        <v>-3.2039427449144509E-3</v>
      </c>
      <c r="J1970" s="318">
        <f>IF(C1970*O1970&lt;&gt;0,C1970,0)</f>
        <v>0</v>
      </c>
      <c r="K1970" s="318" t="str">
        <f>IF(C1970*O1970=0,"",C1970)</f>
        <v/>
      </c>
      <c r="O1970" s="318">
        <f>IF(ISBLANK(L1970),0,1)</f>
        <v>0</v>
      </c>
      <c r="P1970" s="318">
        <f>IF(ISBLANK(M1970),0,1)</f>
        <v>0</v>
      </c>
      <c r="Q1970" s="318">
        <f>O1970+P1970</f>
        <v>0</v>
      </c>
      <c r="R1970" s="318">
        <f>SUM(Q1845:Q1970)</f>
        <v>4</v>
      </c>
      <c r="S1970" s="318">
        <f>R1970/$X$2</f>
        <v>0.17391304347826086</v>
      </c>
      <c r="T1970" s="318">
        <f>IF(S1970&gt;=$X$3,1,0)</f>
        <v>0</v>
      </c>
      <c r="U1970" s="318">
        <f>O1970*T1970+P1970*T1970</f>
        <v>0</v>
      </c>
    </row>
    <row r="1971" spans="1:21" s="318" customFormat="1" x14ac:dyDescent="0.2">
      <c r="A1971" s="322">
        <v>39423</v>
      </c>
      <c r="B1971" s="321">
        <v>486.77999899999998</v>
      </c>
      <c r="C1971" s="320">
        <f>LN(B1971/B1970)</f>
        <v>-1.5957269333559697E-2</v>
      </c>
      <c r="D1971" s="320">
        <f>AVERAGE(C1951:C1971)</f>
        <v>-2.6085989174216935E-3</v>
      </c>
      <c r="E1971" s="318">
        <f>_xlfn.STDEV.S(C1951:C1971)</f>
        <v>1.7643316058705252E-2</v>
      </c>
      <c r="F1971" s="318">
        <f>E1971*(21/(21-1.5))</f>
        <v>1.9000494217067194E-2</v>
      </c>
      <c r="G1971" s="318">
        <f>_xlfn.VAR.S(C1951:C1971)</f>
        <v>3.1128660154736658E-4</v>
      </c>
      <c r="H1971" s="318">
        <f>G1971*(21/(21-1))</f>
        <v>3.2685093162473493E-4</v>
      </c>
      <c r="I1971" s="320">
        <f>(SUM(C1908:C1928)*1+SUM(C1929:C1949)*2+SUM(C1950:C1970)*3)/6</f>
        <v>3.6298085391613089E-3</v>
      </c>
      <c r="J1971" s="318">
        <f>IF(C1971*O1971&lt;&gt;0,C1971,0)</f>
        <v>0</v>
      </c>
      <c r="K1971" s="318" t="str">
        <f>IF(C1971*O1971=0,"",C1971)</f>
        <v/>
      </c>
      <c r="O1971" s="318">
        <f>IF(ISBLANK(L1971),0,1)</f>
        <v>0</v>
      </c>
      <c r="P1971" s="318">
        <f>IF(ISBLANK(M1971),0,1)</f>
        <v>0</v>
      </c>
      <c r="Q1971" s="318">
        <f>O1971+P1971</f>
        <v>0</v>
      </c>
      <c r="R1971" s="318">
        <f>SUM(Q1846:Q1971)</f>
        <v>4</v>
      </c>
      <c r="S1971" s="318">
        <f>R1971/$X$2</f>
        <v>0.17391304347826086</v>
      </c>
      <c r="T1971" s="318">
        <f>IF(S1971&gt;=$X$3,1,0)</f>
        <v>0</v>
      </c>
      <c r="U1971" s="318">
        <f>O1971*T1971+P1971*T1971</f>
        <v>0</v>
      </c>
    </row>
    <row r="1972" spans="1:21" s="318" customFormat="1" x14ac:dyDescent="0.2">
      <c r="A1972" s="322">
        <v>39426</v>
      </c>
      <c r="B1972" s="321">
        <v>488.47000100000002</v>
      </c>
      <c r="C1972" s="320">
        <f>LN(B1972/B1971)</f>
        <v>3.4657855763039727E-3</v>
      </c>
      <c r="D1972" s="320">
        <f>AVERAGE(C1952:C1972)</f>
        <v>-1.8011648457612107E-3</v>
      </c>
      <c r="E1972" s="318">
        <f>_xlfn.STDEV.S(C1952:C1972)</f>
        <v>1.7507894166267399E-2</v>
      </c>
      <c r="F1972" s="318">
        <f>E1972*(21/(21-1.5))</f>
        <v>1.8854655255980273E-2</v>
      </c>
      <c r="G1972" s="318">
        <f>_xlfn.VAR.S(C1952:C1972)</f>
        <v>3.0652635813722002E-4</v>
      </c>
      <c r="H1972" s="318">
        <f>G1972*(21/(21-1))</f>
        <v>3.2185267604408103E-4</v>
      </c>
      <c r="I1972" s="320">
        <f>(SUM(C1909:C1929)*1+SUM(C1930:C1950)*2+SUM(C1951:C1971)*3)/6</f>
        <v>-7.3156291497489534E-3</v>
      </c>
      <c r="J1972" s="318">
        <f>IF(C1972*O1972&lt;&gt;0,C1972,0)</f>
        <v>0</v>
      </c>
      <c r="K1972" s="318" t="str">
        <f>IF(C1972*O1972=0,"",C1972)</f>
        <v/>
      </c>
      <c r="O1972" s="318">
        <f>IF(ISBLANK(L1972),0,1)</f>
        <v>0</v>
      </c>
      <c r="P1972" s="318">
        <f>IF(ISBLANK(M1972),0,1)</f>
        <v>0</v>
      </c>
      <c r="Q1972" s="318">
        <f>O1972+P1972</f>
        <v>0</v>
      </c>
      <c r="R1972" s="318">
        <f>SUM(Q1847:Q1972)</f>
        <v>4</v>
      </c>
      <c r="S1972" s="318">
        <f>R1972/$X$2</f>
        <v>0.17391304347826086</v>
      </c>
      <c r="T1972" s="318">
        <f>IF(S1972&gt;=$X$3,1,0)</f>
        <v>0</v>
      </c>
      <c r="U1972" s="318">
        <f>O1972*T1972+P1972*T1972</f>
        <v>0</v>
      </c>
    </row>
    <row r="1973" spans="1:21" s="318" customFormat="1" x14ac:dyDescent="0.2">
      <c r="A1973" s="322">
        <v>39427</v>
      </c>
      <c r="B1973" s="321">
        <v>489.61999500000002</v>
      </c>
      <c r="C1973" s="320">
        <f>LN(B1973/B1972)</f>
        <v>2.3515106679762613E-3</v>
      </c>
      <c r="D1973" s="320">
        <f>AVERAGE(C1953:C1973)</f>
        <v>-5.7519331120547675E-4</v>
      </c>
      <c r="E1973" s="318">
        <f>_xlfn.STDEV.S(C1953:C1973)</f>
        <v>1.68076811302693E-2</v>
      </c>
      <c r="F1973" s="318">
        <f>E1973*(21/(21-1.5))</f>
        <v>1.8100579678751554E-2</v>
      </c>
      <c r="G1973" s="318">
        <f>_xlfn.VAR.S(C1953:C1973)</f>
        <v>2.8249814497681067E-4</v>
      </c>
      <c r="H1973" s="318">
        <f>G1973*(21/(21-1))</f>
        <v>2.9662305222565119E-4</v>
      </c>
      <c r="I1973" s="320">
        <f>(SUM(C1910:C1930)*1+SUM(C1931:C1951)*2+SUM(C1952:C1972)*3)/6</f>
        <v>-7.1194523728070015E-3</v>
      </c>
      <c r="J1973" s="318">
        <f>IF(C1973*O1973&lt;&gt;0,C1973,0)</f>
        <v>0</v>
      </c>
      <c r="K1973" s="318" t="str">
        <f>IF(C1973*O1973=0,"",C1973)</f>
        <v/>
      </c>
      <c r="O1973" s="318">
        <f>IF(ISBLANK(L1973),0,1)</f>
        <v>0</v>
      </c>
      <c r="P1973" s="318">
        <f>IF(ISBLANK(M1973),0,1)</f>
        <v>0</v>
      </c>
      <c r="Q1973" s="318">
        <f>O1973+P1973</f>
        <v>0</v>
      </c>
      <c r="R1973" s="318">
        <f>SUM(Q1848:Q1973)</f>
        <v>4</v>
      </c>
      <c r="S1973" s="318">
        <f>R1973/$X$2</f>
        <v>0.17391304347826086</v>
      </c>
      <c r="T1973" s="318">
        <f>IF(S1973&gt;=$X$3,1,0)</f>
        <v>0</v>
      </c>
      <c r="U1973" s="318">
        <f>O1973*T1973+P1973*T1973</f>
        <v>0</v>
      </c>
    </row>
    <row r="1974" spans="1:21" s="318" customFormat="1" x14ac:dyDescent="0.2">
      <c r="A1974" s="322">
        <v>39428</v>
      </c>
      <c r="B1974" s="321">
        <v>491.58999599999999</v>
      </c>
      <c r="C1974" s="320">
        <f>LN(B1974/B1973)</f>
        <v>4.0154577818759807E-3</v>
      </c>
      <c r="D1974" s="320">
        <f>AVERAGE(C1954:C1974)</f>
        <v>1.8634791542092457E-4</v>
      </c>
      <c r="E1974" s="318">
        <f>_xlfn.STDEV.S(C1954:C1974)</f>
        <v>1.6626573660606075E-2</v>
      </c>
      <c r="F1974" s="318">
        <f>E1974*(21/(21-1.5))</f>
        <v>1.790554086526808E-2</v>
      </c>
      <c r="G1974" s="318">
        <f>_xlfn.VAR.S(C1954:C1974)</f>
        <v>2.7644295169155977E-4</v>
      </c>
      <c r="H1974" s="318">
        <f>G1974*(21/(21-1))</f>
        <v>2.9026509927613777E-4</v>
      </c>
      <c r="I1974" s="320">
        <f>(SUM(C1911:C1931)*1+SUM(C1932:C1952)*2+SUM(C1953:C1973)*3)/6</f>
        <v>-5.5439187495706539E-3</v>
      </c>
      <c r="J1974" s="318">
        <f>IF(C1974*O1974&lt;&gt;0,C1974,0)</f>
        <v>0</v>
      </c>
      <c r="K1974" s="318" t="str">
        <f>IF(C1974*O1974=0,"",C1974)</f>
        <v/>
      </c>
      <c r="O1974" s="318">
        <f>IF(ISBLANK(L1974),0,1)</f>
        <v>0</v>
      </c>
      <c r="P1974" s="318">
        <f>IF(ISBLANK(M1974),0,1)</f>
        <v>0</v>
      </c>
      <c r="Q1974" s="318">
        <f>O1974+P1974</f>
        <v>0</v>
      </c>
      <c r="R1974" s="318">
        <f>SUM(Q1849:Q1974)</f>
        <v>4</v>
      </c>
      <c r="S1974" s="318">
        <f>R1974/$X$2</f>
        <v>0.17391304347826086</v>
      </c>
      <c r="T1974" s="318">
        <f>IF(S1974&gt;=$X$3,1,0)</f>
        <v>0</v>
      </c>
      <c r="U1974" s="318">
        <f>O1974*T1974+P1974*T1974</f>
        <v>0</v>
      </c>
    </row>
    <row r="1975" spans="1:21" s="318" customFormat="1" x14ac:dyDescent="0.2">
      <c r="A1975" s="322">
        <v>39429</v>
      </c>
      <c r="B1975" s="321">
        <v>482.89999399999999</v>
      </c>
      <c r="C1975" s="320">
        <f>LN(B1975/B1974)</f>
        <v>-1.7835447152305183E-2</v>
      </c>
      <c r="D1975" s="320">
        <f>AVERAGE(C1955:C1975)</f>
        <v>-1.1265075879575719E-3</v>
      </c>
      <c r="E1975" s="318">
        <f>_xlfn.STDEV.S(C1955:C1975)</f>
        <v>1.6920817341824733E-2</v>
      </c>
      <c r="F1975" s="318">
        <f>E1975*(21/(21-1.5))</f>
        <v>1.8222418675811251E-2</v>
      </c>
      <c r="G1975" s="318">
        <f>_xlfn.VAR.S(C1955:C1975)</f>
        <v>2.863140595153966E-4</v>
      </c>
      <c r="H1975" s="318">
        <f>G1975*(21/(21-1))</f>
        <v>3.0062976249116646E-4</v>
      </c>
      <c r="I1975" s="320">
        <f>(SUM(C1912:C1932)*1+SUM(C1933:C1953)*2+SUM(C1954:C1974)*3)/6</f>
        <v>-1.9280843650129836E-3</v>
      </c>
      <c r="J1975" s="318">
        <f>IF(C1975*O1975&lt;&gt;0,C1975,0)</f>
        <v>0</v>
      </c>
      <c r="K1975" s="318" t="str">
        <f>IF(C1975*O1975=0,"",C1975)</f>
        <v/>
      </c>
      <c r="O1975" s="318">
        <f>IF(ISBLANK(L1975),0,1)</f>
        <v>0</v>
      </c>
      <c r="P1975" s="318">
        <f>IF(ISBLANK(M1975),0,1)</f>
        <v>0</v>
      </c>
      <c r="Q1975" s="318">
        <f>O1975+P1975</f>
        <v>0</v>
      </c>
      <c r="R1975" s="318">
        <f>SUM(Q1850:Q1975)</f>
        <v>4</v>
      </c>
      <c r="S1975" s="318">
        <f>R1975/$X$2</f>
        <v>0.17391304347826086</v>
      </c>
      <c r="T1975" s="318">
        <f>IF(S1975&gt;=$X$3,1,0)</f>
        <v>0</v>
      </c>
      <c r="U1975" s="318">
        <f>O1975*T1975+P1975*T1975</f>
        <v>0</v>
      </c>
    </row>
    <row r="1976" spans="1:21" s="318" customFormat="1" x14ac:dyDescent="0.2">
      <c r="A1976" s="322">
        <v>39430</v>
      </c>
      <c r="B1976" s="321">
        <v>481.83999599999999</v>
      </c>
      <c r="C1976" s="320">
        <f>LN(B1976/B1975)</f>
        <v>-2.1974800206086918E-3</v>
      </c>
      <c r="D1976" s="320">
        <f>AVERAGE(C1956:C1976)</f>
        <v>-3.6132404783566539E-4</v>
      </c>
      <c r="E1976" s="318">
        <f>_xlfn.STDEV.S(C1956:C1976)</f>
        <v>1.6464141167281763E-2</v>
      </c>
      <c r="F1976" s="318">
        <f>E1976*(21/(21-1.5))</f>
        <v>1.7730613564764974E-2</v>
      </c>
      <c r="G1976" s="318">
        <f>_xlfn.VAR.S(C1956:C1976)</f>
        <v>2.7106794437618207E-4</v>
      </c>
      <c r="H1976" s="318">
        <f>G1976*(21/(21-1))</f>
        <v>2.8462134159499121E-4</v>
      </c>
      <c r="I1976" s="320">
        <f>(SUM(C1913:C1933)*1+SUM(C1934:C1954)*2+SUM(C1955:C1975)*3)/6</f>
        <v>-9.2609242105287249E-3</v>
      </c>
      <c r="J1976" s="318">
        <f>IF(C1976*O1976&lt;&gt;0,C1976,0)</f>
        <v>0</v>
      </c>
      <c r="K1976" s="318" t="str">
        <f>IF(C1976*O1976=0,"",C1976)</f>
        <v/>
      </c>
      <c r="O1976" s="318">
        <f>IF(ISBLANK(L1976),0,1)</f>
        <v>0</v>
      </c>
      <c r="P1976" s="318">
        <f>IF(ISBLANK(M1976),0,1)</f>
        <v>0</v>
      </c>
      <c r="Q1976" s="318">
        <f>O1976+P1976</f>
        <v>0</v>
      </c>
      <c r="R1976" s="318">
        <f>SUM(Q1851:Q1976)</f>
        <v>4</v>
      </c>
      <c r="S1976" s="318">
        <f>R1976/$X$2</f>
        <v>0.17391304347826086</v>
      </c>
      <c r="T1976" s="318">
        <f>IF(S1976&gt;=$X$3,1,0)</f>
        <v>0</v>
      </c>
      <c r="U1976" s="318">
        <f>O1976*T1976+P1976*T1976</f>
        <v>0</v>
      </c>
    </row>
    <row r="1977" spans="1:21" s="318" customFormat="1" x14ac:dyDescent="0.2">
      <c r="A1977" s="322">
        <v>39433</v>
      </c>
      <c r="B1977" s="321">
        <v>471.57998700000002</v>
      </c>
      <c r="C1977" s="320">
        <f>LN(B1977/B1976)</f>
        <v>-2.1523369057956172E-2</v>
      </c>
      <c r="D1977" s="320">
        <f>AVERAGE(C1957:C1977)</f>
        <v>-7.3944459287545827E-4</v>
      </c>
      <c r="E1977" s="318">
        <f>_xlfn.STDEV.S(C1957:C1977)</f>
        <v>1.6869173271866697E-2</v>
      </c>
      <c r="F1977" s="318">
        <f>E1977*(21/(21-1.5))</f>
        <v>1.8166801985087213E-2</v>
      </c>
      <c r="G1977" s="318">
        <f>_xlfn.VAR.S(C1957:C1977)</f>
        <v>2.8456900687626175E-4</v>
      </c>
      <c r="H1977" s="318">
        <f>G1977*(21/(21-1))</f>
        <v>2.9879745722007485E-4</v>
      </c>
      <c r="I1977" s="320">
        <f>(SUM(C1914:C1934)*1+SUM(C1935:C1955)*2+SUM(C1956:C1976)*3)/6</f>
        <v>-8.0931727819313435E-3</v>
      </c>
      <c r="J1977" s="318">
        <f>IF(C1977*O1977&lt;&gt;0,C1977,0)</f>
        <v>0</v>
      </c>
      <c r="K1977" s="318" t="str">
        <f>IF(C1977*O1977=0,"",C1977)</f>
        <v/>
      </c>
      <c r="O1977" s="318">
        <f>IF(ISBLANK(L1977),0,1)</f>
        <v>0</v>
      </c>
      <c r="P1977" s="318">
        <f>IF(ISBLANK(M1977),0,1)</f>
        <v>0</v>
      </c>
      <c r="Q1977" s="318">
        <f>O1977+P1977</f>
        <v>0</v>
      </c>
      <c r="R1977" s="318">
        <f>SUM(Q1852:Q1977)</f>
        <v>3</v>
      </c>
      <c r="S1977" s="318">
        <f>R1977/$X$2</f>
        <v>0.13043478260869565</v>
      </c>
      <c r="T1977" s="318">
        <f>IF(S1977&gt;=$X$3,1,0)</f>
        <v>0</v>
      </c>
      <c r="U1977" s="318">
        <f>O1977*T1977+P1977*T1977</f>
        <v>0</v>
      </c>
    </row>
    <row r="1978" spans="1:21" s="318" customFormat="1" x14ac:dyDescent="0.2">
      <c r="A1978" s="322">
        <v>39434</v>
      </c>
      <c r="B1978" s="321">
        <v>472.85000600000001</v>
      </c>
      <c r="C1978" s="320">
        <f>LN(B1978/B1977)</f>
        <v>2.6894947745360379E-3</v>
      </c>
      <c r="D1978" s="320">
        <f>AVERAGE(C1958:C1978)</f>
        <v>7.2964111745113373E-4</v>
      </c>
      <c r="E1978" s="318">
        <f>_xlfn.STDEV.S(C1958:C1978)</f>
        <v>1.5661827571211644E-2</v>
      </c>
      <c r="F1978" s="318">
        <f>E1978*(21/(21-1.5))</f>
        <v>1.6866583538227922E-2</v>
      </c>
      <c r="G1978" s="318">
        <f>_xlfn.VAR.S(C1958:C1978)</f>
        <v>2.4529284287036517E-4</v>
      </c>
      <c r="H1978" s="318">
        <f>G1978*(21/(21-1))</f>
        <v>2.5755748501388344E-4</v>
      </c>
      <c r="I1978" s="320">
        <f>(SUM(C1915:C1935)*1+SUM(C1936:C1956)*2+SUM(C1957:C1977)*3)/6</f>
        <v>-1.8884925719318851E-2</v>
      </c>
      <c r="J1978" s="318">
        <f>IF(C1978*O1978&lt;&gt;0,C1978,0)</f>
        <v>0</v>
      </c>
      <c r="K1978" s="318" t="str">
        <f>IF(C1978*O1978=0,"",C1978)</f>
        <v/>
      </c>
      <c r="O1978" s="318">
        <f>IF(ISBLANK(L1978),0,1)</f>
        <v>0</v>
      </c>
      <c r="P1978" s="318">
        <f>IF(ISBLANK(M1978),0,1)</f>
        <v>0</v>
      </c>
      <c r="Q1978" s="318">
        <f>O1978+P1978</f>
        <v>0</v>
      </c>
      <c r="R1978" s="318">
        <f>SUM(Q1853:Q1978)</f>
        <v>3</v>
      </c>
      <c r="S1978" s="318">
        <f>R1978/$X$2</f>
        <v>0.13043478260869565</v>
      </c>
      <c r="T1978" s="318">
        <f>IF(S1978&gt;=$X$3,1,0)</f>
        <v>0</v>
      </c>
      <c r="U1978" s="318">
        <f>O1978*T1978+P1978*T1978</f>
        <v>0</v>
      </c>
    </row>
    <row r="1979" spans="1:21" s="318" customFormat="1" x14ac:dyDescent="0.2">
      <c r="A1979" s="322">
        <v>39435</v>
      </c>
      <c r="B1979" s="321">
        <v>470.48998999999998</v>
      </c>
      <c r="C1979" s="320">
        <f>LN(B1979/B1978)</f>
        <v>-5.0035425905286457E-3</v>
      </c>
      <c r="D1979" s="320">
        <f>AVERAGE(C1959:C1979)</f>
        <v>-4.0112905485979814E-4</v>
      </c>
      <c r="E1979" s="318">
        <f>_xlfn.STDEV.S(C1959:C1979)</f>
        <v>1.5144977686488733E-2</v>
      </c>
      <c r="F1979" s="318">
        <f>E1979*(21/(21-1.5))</f>
        <v>1.630997597006479E-2</v>
      </c>
      <c r="G1979" s="318">
        <f>_xlfn.VAR.S(C1959:C1979)</f>
        <v>2.293703491242416E-4</v>
      </c>
      <c r="H1979" s="318">
        <f>G1979*(21/(21-1))</f>
        <v>2.4083886658045369E-4</v>
      </c>
      <c r="I1979" s="320">
        <f>(SUM(C1916:C1936)*1+SUM(C1937:C1957)*2+SUM(C1958:C1978)*3)/6</f>
        <v>-1.2429798765740305E-2</v>
      </c>
      <c r="J1979" s="318">
        <f>IF(C1979*O1979&lt;&gt;0,C1979,0)</f>
        <v>0</v>
      </c>
      <c r="K1979" s="318" t="str">
        <f>IF(C1979*O1979=0,"",C1979)</f>
        <v/>
      </c>
      <c r="O1979" s="318">
        <f>IF(ISBLANK(L1979),0,1)</f>
        <v>0</v>
      </c>
      <c r="P1979" s="318">
        <f>IF(ISBLANK(M1979),0,1)</f>
        <v>0</v>
      </c>
      <c r="Q1979" s="318">
        <f>O1979+P1979</f>
        <v>0</v>
      </c>
      <c r="R1979" s="318">
        <f>SUM(Q1854:Q1979)</f>
        <v>3</v>
      </c>
      <c r="S1979" s="318">
        <f>R1979/$X$2</f>
        <v>0.13043478260869565</v>
      </c>
      <c r="T1979" s="318">
        <f>IF(S1979&gt;=$X$3,1,0)</f>
        <v>0</v>
      </c>
      <c r="U1979" s="318">
        <f>O1979*T1979+P1979*T1979</f>
        <v>0</v>
      </c>
    </row>
    <row r="1980" spans="1:21" s="318" customFormat="1" x14ac:dyDescent="0.2">
      <c r="A1980" s="322">
        <v>39436</v>
      </c>
      <c r="B1980" s="321">
        <v>469.98001099999999</v>
      </c>
      <c r="C1980" s="320">
        <f>LN(B1980/B1979)</f>
        <v>-1.0845195475527069E-3</v>
      </c>
      <c r="D1980" s="320">
        <f>AVERAGE(C1960:C1980)</f>
        <v>3.1615849509635766E-4</v>
      </c>
      <c r="E1980" s="318">
        <f>_xlfn.STDEV.S(C1960:C1980)</f>
        <v>1.4712442773834338E-2</v>
      </c>
      <c r="F1980" s="318">
        <f>E1980*(21/(21-1.5))</f>
        <v>1.5844169141052362E-2</v>
      </c>
      <c r="G1980" s="318">
        <f>_xlfn.VAR.S(C1960:C1980)</f>
        <v>2.1645597237335024E-4</v>
      </c>
      <c r="H1980" s="318">
        <f>G1980*(21/(21-1))</f>
        <v>2.2727877099201776E-4</v>
      </c>
      <c r="I1980" s="320">
        <f>(SUM(C1917:C1937)*1+SUM(C1938:C1958)*2+SUM(C1959:C1979)*3)/6</f>
        <v>-1.5546788767399388E-2</v>
      </c>
      <c r="J1980" s="318">
        <f>IF(C1980*O1980&lt;&gt;0,C1980,0)</f>
        <v>0</v>
      </c>
      <c r="K1980" s="318" t="str">
        <f>IF(C1980*O1980=0,"",C1980)</f>
        <v/>
      </c>
      <c r="O1980" s="318">
        <f>IF(ISBLANK(L1980),0,1)</f>
        <v>0</v>
      </c>
      <c r="P1980" s="318">
        <f>IF(ISBLANK(M1980),0,1)</f>
        <v>0</v>
      </c>
      <c r="Q1980" s="318">
        <f>O1980+P1980</f>
        <v>0</v>
      </c>
      <c r="R1980" s="318">
        <f>SUM(Q1855:Q1980)</f>
        <v>3</v>
      </c>
      <c r="S1980" s="318">
        <f>R1980/$X$2</f>
        <v>0.13043478260869565</v>
      </c>
      <c r="T1980" s="318">
        <f>IF(S1980&gt;=$X$3,1,0)</f>
        <v>0</v>
      </c>
      <c r="U1980" s="318">
        <f>O1980*T1980+P1980*T1980</f>
        <v>0</v>
      </c>
    </row>
    <row r="1981" spans="1:21" s="318" customFormat="1" x14ac:dyDescent="0.2">
      <c r="A1981" s="322">
        <v>39437</v>
      </c>
      <c r="B1981" s="321">
        <v>480.76998900000001</v>
      </c>
      <c r="C1981" s="320">
        <f>LN(B1981/B1980)</f>
        <v>2.2698798375213648E-2</v>
      </c>
      <c r="D1981" s="320">
        <f>AVERAGE(C1961:C1981)</f>
        <v>1.4848498955253541E-3</v>
      </c>
      <c r="E1981" s="318">
        <f>_xlfn.STDEV.S(C1961:C1981)</f>
        <v>1.5486694780540692E-2</v>
      </c>
      <c r="F1981" s="318">
        <f>E1981*(21/(21-1.5))</f>
        <v>1.6677978994428435E-2</v>
      </c>
      <c r="G1981" s="318">
        <f>_xlfn.VAR.S(C1961:C1981)</f>
        <v>2.398377152256263E-4</v>
      </c>
      <c r="H1981" s="318">
        <f>G1981*(21/(21-1))</f>
        <v>2.5182960098690761E-4</v>
      </c>
      <c r="I1981" s="320">
        <f>(SUM(C1918:C1938)*1+SUM(C1939:C1959)*2+SUM(C1960:C1980)*3)/6</f>
        <v>-1.769091823898011E-2</v>
      </c>
      <c r="J1981" s="318">
        <f>IF(C1981*O1981&lt;&gt;0,C1981,0)</f>
        <v>0</v>
      </c>
      <c r="K1981" s="318" t="str">
        <f>IF(C1981*O1981=0,"",C1981)</f>
        <v/>
      </c>
      <c r="O1981" s="318">
        <f>IF(ISBLANK(L1981),0,1)</f>
        <v>0</v>
      </c>
      <c r="P1981" s="318">
        <f>IF(ISBLANK(M1981),0,1)</f>
        <v>0</v>
      </c>
      <c r="Q1981" s="318">
        <f>O1981+P1981</f>
        <v>0</v>
      </c>
      <c r="R1981" s="318">
        <f>SUM(Q1856:Q1981)</f>
        <v>3</v>
      </c>
      <c r="S1981" s="318">
        <f>R1981/$X$2</f>
        <v>0.13043478260869565</v>
      </c>
      <c r="T1981" s="318">
        <f>IF(S1981&gt;=$X$3,1,0)</f>
        <v>0</v>
      </c>
      <c r="U1981" s="318">
        <f>O1981*T1981+P1981*T1981</f>
        <v>0</v>
      </c>
    </row>
    <row r="1982" spans="1:21" s="318" customFormat="1" x14ac:dyDescent="0.2">
      <c r="A1982" s="322">
        <v>39443</v>
      </c>
      <c r="B1982" s="321">
        <v>488.11999500000002</v>
      </c>
      <c r="C1982" s="320">
        <f>LN(B1982/B1981)</f>
        <v>1.5172304632589166E-2</v>
      </c>
      <c r="D1982" s="320">
        <f>AVERAGE(C1962:C1982)</f>
        <v>1.2663832612297128E-3</v>
      </c>
      <c r="E1982" s="318">
        <f>_xlfn.STDEV.S(C1962:C1982)</f>
        <v>1.5246497187481358E-2</v>
      </c>
      <c r="F1982" s="318">
        <f>E1982*(21/(21-1.5))</f>
        <v>1.6419304663441461E-2</v>
      </c>
      <c r="G1982" s="318">
        <f>_xlfn.VAR.S(C1962:C1982)</f>
        <v>2.3245567648787696E-4</v>
      </c>
      <c r="H1982" s="318">
        <f>G1982*(21/(21-1))</f>
        <v>2.4407846031227081E-4</v>
      </c>
      <c r="I1982" s="320">
        <f>(SUM(C1919:C1939)*1+SUM(C1940:C1960)*2+SUM(C1961:C1981)*3)/6</f>
        <v>-3.608263740290607E-3</v>
      </c>
      <c r="J1982" s="318">
        <f>IF(C1982*O1982&lt;&gt;0,C1982,0)</f>
        <v>0</v>
      </c>
      <c r="K1982" s="318" t="str">
        <f>IF(C1982*O1982=0,"",C1982)</f>
        <v/>
      </c>
      <c r="O1982" s="318">
        <f>IF(ISBLANK(L1982),0,1)</f>
        <v>0</v>
      </c>
      <c r="P1982" s="318">
        <f>IF(ISBLANK(M1982),0,1)</f>
        <v>0</v>
      </c>
      <c r="Q1982" s="318">
        <f>O1982+P1982</f>
        <v>0</v>
      </c>
      <c r="R1982" s="318">
        <f>SUM(Q1857:Q1982)</f>
        <v>3</v>
      </c>
      <c r="S1982" s="318">
        <f>R1982/$X$2</f>
        <v>0.13043478260869565</v>
      </c>
      <c r="T1982" s="318">
        <f>IF(S1982&gt;=$X$3,1,0)</f>
        <v>0</v>
      </c>
      <c r="U1982" s="318">
        <f>O1982*T1982+P1982*T1982</f>
        <v>0</v>
      </c>
    </row>
    <row r="1983" spans="1:21" s="318" customFormat="1" x14ac:dyDescent="0.2">
      <c r="A1983" s="322">
        <v>39444</v>
      </c>
      <c r="B1983" s="321">
        <v>490.80999800000001</v>
      </c>
      <c r="C1983" s="320">
        <f>LN(B1983/B1982)</f>
        <v>5.4958164321639085E-3</v>
      </c>
      <c r="D1983" s="320">
        <f>AVERAGE(C1963:C1983)</f>
        <v>7.7763609301511553E-4</v>
      </c>
      <c r="E1983" s="318">
        <f>_xlfn.STDEV.S(C1963:C1983)</f>
        <v>1.4919676019167622E-2</v>
      </c>
      <c r="F1983" s="318">
        <f>E1983*(21/(21-1.5))</f>
        <v>1.606734340525744E-2</v>
      </c>
      <c r="G1983" s="318">
        <f>_xlfn.VAR.S(C1963:C1983)</f>
        <v>2.2259673251692541E-4</v>
      </c>
      <c r="H1983" s="318">
        <f>G1983*(21/(21-1))</f>
        <v>2.3372656914277169E-4</v>
      </c>
      <c r="I1983" s="320">
        <f>(SUM(C1920:C1940)*1+SUM(C1941:C1961)*2+SUM(C1962:C1982)*3)/6</f>
        <v>-2.7636874420668262E-3</v>
      </c>
      <c r="J1983" s="318">
        <f>IF(C1983*O1983&lt;&gt;0,C1983,0)</f>
        <v>0</v>
      </c>
      <c r="K1983" s="318" t="str">
        <f>IF(C1983*O1983=0,"",C1983)</f>
        <v/>
      </c>
      <c r="O1983" s="318">
        <f>IF(ISBLANK(L1983),0,1)</f>
        <v>0</v>
      </c>
      <c r="P1983" s="318">
        <f>IF(ISBLANK(M1983),0,1)</f>
        <v>0</v>
      </c>
      <c r="Q1983" s="318">
        <f>O1983+P1983</f>
        <v>0</v>
      </c>
      <c r="R1983" s="318">
        <f>SUM(Q1858:Q1983)</f>
        <v>3</v>
      </c>
      <c r="S1983" s="318">
        <f>R1983/$X$2</f>
        <v>0.13043478260869565</v>
      </c>
      <c r="T1983" s="318">
        <f>IF(S1983&gt;=$X$3,1,0)</f>
        <v>0</v>
      </c>
      <c r="U1983" s="318">
        <f>O1983*T1983+P1983*T1983</f>
        <v>0</v>
      </c>
    </row>
    <row r="1984" spans="1:21" s="318" customFormat="1" x14ac:dyDescent="0.2">
      <c r="A1984" s="322">
        <v>39449</v>
      </c>
      <c r="B1984" s="321">
        <v>491.290009</v>
      </c>
      <c r="C1984" s="320">
        <f>LN(B1984/B1983)</f>
        <v>9.7751967172668213E-4</v>
      </c>
      <c r="D1984" s="320">
        <f>AVERAGE(C1964:C1984)</f>
        <v>1.9801051444093267E-3</v>
      </c>
      <c r="E1984" s="318">
        <f>_xlfn.STDEV.S(C1964:C1984)</f>
        <v>1.3773178663669552E-2</v>
      </c>
      <c r="F1984" s="318">
        <f>E1984*(21/(21-1.5))</f>
        <v>1.4832653945490286E-2</v>
      </c>
      <c r="G1984" s="318">
        <f>_xlfn.VAR.S(C1964:C1984)</f>
        <v>1.8970045050136221E-4</v>
      </c>
      <c r="H1984" s="318">
        <f>G1984*(21/(21-1))</f>
        <v>1.9918547302643033E-4</v>
      </c>
      <c r="I1984" s="320">
        <f>(SUM(C1921:C1941)*1+SUM(C1942:C1962)*2+SUM(C1963:C1983)*3)/6</f>
        <v>-4.5129368870642046E-3</v>
      </c>
      <c r="J1984" s="318">
        <f>IF(C1984*O1984&lt;&gt;0,C1984,0)</f>
        <v>0</v>
      </c>
      <c r="K1984" s="318" t="str">
        <f>IF(C1984*O1984=0,"",C1984)</f>
        <v/>
      </c>
      <c r="O1984" s="318">
        <f>IF(ISBLANK(L1984),0,1)</f>
        <v>0</v>
      </c>
      <c r="P1984" s="318">
        <f>IF(ISBLANK(M1984),0,1)</f>
        <v>0</v>
      </c>
      <c r="Q1984" s="318">
        <f>O1984+P1984</f>
        <v>0</v>
      </c>
      <c r="R1984" s="318">
        <f>SUM(Q1859:Q1984)</f>
        <v>3</v>
      </c>
      <c r="S1984" s="318">
        <f>R1984/$X$2</f>
        <v>0.13043478260869565</v>
      </c>
      <c r="T1984" s="318">
        <f>IF(S1984&gt;=$X$3,1,0)</f>
        <v>0</v>
      </c>
      <c r="U1984" s="318">
        <f>O1984*T1984+P1984*T1984</f>
        <v>0</v>
      </c>
    </row>
    <row r="1985" spans="1:21" s="318" customFormat="1" x14ac:dyDescent="0.2">
      <c r="A1985" s="322">
        <v>39450</v>
      </c>
      <c r="B1985" s="321">
        <v>486.42001299999998</v>
      </c>
      <c r="C1985" s="320">
        <f>LN(B1985/B1984)</f>
        <v>-9.9621281706013219E-3</v>
      </c>
      <c r="D1985" s="320">
        <f>AVERAGE(C1965:C1985)</f>
        <v>4.3094358501327553E-5</v>
      </c>
      <c r="E1985" s="318">
        <f>_xlfn.STDEV.S(C1965:C1985)</f>
        <v>1.2312867023002846E-2</v>
      </c>
      <c r="F1985" s="318">
        <f>E1985*(21/(21-1.5))</f>
        <v>1.3260010640156911E-2</v>
      </c>
      <c r="G1985" s="318">
        <f>_xlfn.VAR.S(C1965:C1985)</f>
        <v>1.5160669432615097E-4</v>
      </c>
      <c r="H1985" s="318">
        <f>G1985*(21/(21-1))</f>
        <v>1.5918702904245852E-4</v>
      </c>
      <c r="I1985" s="320">
        <f>(SUM(C1922:C1942)*1+SUM(C1943:C1963)*2+SUM(C1964:C1984)*3)/6</f>
        <v>-2.7452808651935215E-3</v>
      </c>
      <c r="J1985" s="318">
        <f>IF(C1985*O1985&lt;&gt;0,C1985,0)</f>
        <v>0</v>
      </c>
      <c r="K1985" s="318" t="str">
        <f>IF(C1985*O1985=0,"",C1985)</f>
        <v/>
      </c>
      <c r="O1985" s="318">
        <f>IF(ISBLANK(L1985),0,1)</f>
        <v>0</v>
      </c>
      <c r="P1985" s="318">
        <f>IF(ISBLANK(M1985),0,1)</f>
        <v>0</v>
      </c>
      <c r="Q1985" s="318">
        <f>O1985+P1985</f>
        <v>0</v>
      </c>
      <c r="R1985" s="318">
        <f>SUM(Q1860:Q1985)</f>
        <v>3</v>
      </c>
      <c r="S1985" s="318">
        <f>R1985/$X$2</f>
        <v>0.13043478260869565</v>
      </c>
      <c r="T1985" s="318">
        <f>IF(S1985&gt;=$X$3,1,0)</f>
        <v>0</v>
      </c>
      <c r="U1985" s="318">
        <f>O1985*T1985+P1985*T1985</f>
        <v>0</v>
      </c>
    </row>
    <row r="1986" spans="1:21" s="318" customFormat="1" x14ac:dyDescent="0.2">
      <c r="A1986" s="322">
        <v>39451</v>
      </c>
      <c r="B1986" s="321">
        <v>475.44000199999999</v>
      </c>
      <c r="C1986" s="320">
        <f>LN(B1986/B1985)</f>
        <v>-2.2831779688510398E-2</v>
      </c>
      <c r="D1986" s="320">
        <f>AVERAGE(C1966:C1986)</f>
        <v>-1.1967457880437699E-3</v>
      </c>
      <c r="E1986" s="318">
        <f>_xlfn.STDEV.S(C1966:C1986)</f>
        <v>1.3253519703118803E-2</v>
      </c>
      <c r="F1986" s="318">
        <f>E1986*(21/(21-1.5))</f>
        <v>1.4273021218743326E-2</v>
      </c>
      <c r="G1986" s="318">
        <f>_xlfn.VAR.S(C1966:C1986)</f>
        <v>1.7565578452095833E-4</v>
      </c>
      <c r="H1986" s="318">
        <f>G1986*(21/(21-1))</f>
        <v>1.8443857374700624E-4</v>
      </c>
      <c r="I1986" s="320">
        <f>(SUM(C1923:C1943)*1+SUM(C1944:C1964)*2+SUM(C1965:C1985)*3)/6</f>
        <v>-1.1322847091992218E-2</v>
      </c>
      <c r="J1986" s="318">
        <f>IF(C1986*O1986&lt;&gt;0,C1986,0)</f>
        <v>0</v>
      </c>
      <c r="K1986" s="318" t="str">
        <f>IF(C1986*O1986=0,"",C1986)</f>
        <v/>
      </c>
      <c r="O1986" s="318">
        <f>IF(ISBLANK(L1986),0,1)</f>
        <v>0</v>
      </c>
      <c r="P1986" s="318">
        <f>IF(ISBLANK(M1986),0,1)</f>
        <v>0</v>
      </c>
      <c r="Q1986" s="318">
        <f>O1986+P1986</f>
        <v>0</v>
      </c>
      <c r="R1986" s="318">
        <f>SUM(Q1861:Q1986)</f>
        <v>3</v>
      </c>
      <c r="S1986" s="318">
        <f>R1986/$X$2</f>
        <v>0.13043478260869565</v>
      </c>
      <c r="T1986" s="318">
        <f>IF(S1986&gt;=$X$3,1,0)</f>
        <v>0</v>
      </c>
      <c r="U1986" s="318">
        <f>O1986*T1986+P1986*T1986</f>
        <v>0</v>
      </c>
    </row>
    <row r="1987" spans="1:21" s="318" customFormat="1" x14ac:dyDescent="0.2">
      <c r="A1987" s="322">
        <v>39454</v>
      </c>
      <c r="B1987" s="321">
        <v>467.73998999999998</v>
      </c>
      <c r="C1987" s="320">
        <f>LN(B1987/B1986)</f>
        <v>-1.632813066051008E-2</v>
      </c>
      <c r="D1987" s="320">
        <f>AVERAGE(C1967:C1987)</f>
        <v>-2.4881760003328804E-3</v>
      </c>
      <c r="E1987" s="318">
        <f>_xlfn.STDEV.S(C1967:C1987)</f>
        <v>1.3347889623146363E-2</v>
      </c>
      <c r="F1987" s="318">
        <f>E1987*(21/(21-1.5))</f>
        <v>1.437465036338839E-2</v>
      </c>
      <c r="G1987" s="318">
        <f>_xlfn.VAR.S(C1967:C1987)</f>
        <v>1.7816615739169834E-4</v>
      </c>
      <c r="H1987" s="318">
        <f>G1987*(21/(21-1))</f>
        <v>1.8707446526128327E-4</v>
      </c>
      <c r="I1987" s="320">
        <f>(SUM(C1924:C1944)*1+SUM(C1945:C1965)*2+SUM(C1966:C1986)*3)/6</f>
        <v>-2.3829996457256263E-2</v>
      </c>
      <c r="J1987" s="318">
        <f>IF(C1987*O1987&lt;&gt;0,C1987,0)</f>
        <v>0</v>
      </c>
      <c r="K1987" s="318" t="str">
        <f>IF(C1987*O1987=0,"",C1987)</f>
        <v/>
      </c>
      <c r="O1987" s="318">
        <f>IF(ISBLANK(L1987),0,1)</f>
        <v>0</v>
      </c>
      <c r="P1987" s="318">
        <f>IF(ISBLANK(M1987),0,1)</f>
        <v>0</v>
      </c>
      <c r="Q1987" s="318">
        <f>O1987+P1987</f>
        <v>0</v>
      </c>
      <c r="R1987" s="318">
        <f>SUM(Q1862:Q1987)</f>
        <v>3</v>
      </c>
      <c r="S1987" s="318">
        <f>R1987/$X$2</f>
        <v>0.13043478260869565</v>
      </c>
      <c r="T1987" s="318">
        <f>IF(S1987&gt;=$X$3,1,0)</f>
        <v>0</v>
      </c>
      <c r="U1987" s="318">
        <f>O1987*T1987+P1987*T1987</f>
        <v>0</v>
      </c>
    </row>
    <row r="1988" spans="1:21" s="318" customFormat="1" x14ac:dyDescent="0.2">
      <c r="A1988" s="322">
        <v>39455</v>
      </c>
      <c r="B1988" s="321">
        <v>477.83999599999999</v>
      </c>
      <c r="C1988" s="320">
        <f>LN(B1988/B1987)</f>
        <v>2.1363375448523014E-2</v>
      </c>
      <c r="D1988" s="320">
        <f>AVERAGE(C1968:C1988)</f>
        <v>-9.7357182893355787E-4</v>
      </c>
      <c r="E1988" s="318">
        <f>_xlfn.STDEV.S(C1968:C1988)</f>
        <v>1.4178788596811601E-2</v>
      </c>
      <c r="F1988" s="318">
        <f>E1988*(21/(21-1.5))</f>
        <v>1.5269464642720186E-2</v>
      </c>
      <c r="G1988" s="318">
        <f>_xlfn.VAR.S(C1968:C1988)</f>
        <v>2.010380460730747E-4</v>
      </c>
      <c r="H1988" s="318">
        <f>G1988*(21/(21-1))</f>
        <v>2.1108994837672844E-4</v>
      </c>
      <c r="I1988" s="320">
        <f>(SUM(C1925:C1945)*1+SUM(C1946:C1966)*2+SUM(C1967:C1987)*3)/6</f>
        <v>-2.8830817497272912E-2</v>
      </c>
      <c r="J1988" s="318">
        <f>IF(C1988*O1988&lt;&gt;0,C1988,0)</f>
        <v>0</v>
      </c>
      <c r="K1988" s="318" t="str">
        <f>IF(C1988*O1988=0,"",C1988)</f>
        <v/>
      </c>
      <c r="O1988" s="318">
        <f>IF(ISBLANK(L1988),0,1)</f>
        <v>0</v>
      </c>
      <c r="P1988" s="318">
        <f>IF(ISBLANK(M1988),0,1)</f>
        <v>0</v>
      </c>
      <c r="Q1988" s="318">
        <f>O1988+P1988</f>
        <v>0</v>
      </c>
      <c r="R1988" s="318">
        <f>SUM(Q1863:Q1988)</f>
        <v>3</v>
      </c>
      <c r="S1988" s="318">
        <f>R1988/$X$2</f>
        <v>0.13043478260869565</v>
      </c>
      <c r="T1988" s="318">
        <f>IF(S1988&gt;=$X$3,1,0)</f>
        <v>0</v>
      </c>
      <c r="U1988" s="318">
        <f>O1988*T1988+P1988*T1988</f>
        <v>0</v>
      </c>
    </row>
    <row r="1989" spans="1:21" s="318" customFormat="1" x14ac:dyDescent="0.2">
      <c r="A1989" s="322">
        <v>39456</v>
      </c>
      <c r="B1989" s="321">
        <v>464.60000600000001</v>
      </c>
      <c r="C1989" s="320">
        <f>LN(B1989/B1988)</f>
        <v>-2.8099106802404003E-2</v>
      </c>
      <c r="D1989" s="320">
        <f>AVERAGE(C1969:C1989)</f>
        <v>-1.4982288275106909E-3</v>
      </c>
      <c r="E1989" s="318">
        <f>_xlfn.STDEV.S(C1969:C1989)</f>
        <v>1.4985519312297123E-2</v>
      </c>
      <c r="F1989" s="318">
        <f>E1989*(21/(21-1.5))</f>
        <v>1.6138251567089208E-2</v>
      </c>
      <c r="G1989" s="318">
        <f>_xlfn.VAR.S(C1969:C1989)</f>
        <v>2.2456578905923004E-4</v>
      </c>
      <c r="H1989" s="318">
        <f>G1989*(21/(21-1))</f>
        <v>2.3579407851219154E-4</v>
      </c>
      <c r="I1989" s="320">
        <f>(SUM(C1926:C1946)*1+SUM(C1947:C1967)*2+SUM(C1968:C1988)*3)/6</f>
        <v>-1.4916471965606548E-2</v>
      </c>
      <c r="J1989" s="318">
        <f>IF(C1989*O1989&lt;&gt;0,C1989,0)</f>
        <v>0</v>
      </c>
      <c r="K1989" s="318" t="str">
        <f>IF(C1989*O1989=0,"",C1989)</f>
        <v/>
      </c>
      <c r="O1989" s="318">
        <f>IF(ISBLANK(L1989),0,1)</f>
        <v>0</v>
      </c>
      <c r="P1989" s="318">
        <f>IF(ISBLANK(M1989),0,1)</f>
        <v>0</v>
      </c>
      <c r="Q1989" s="318">
        <f>O1989+P1989</f>
        <v>0</v>
      </c>
      <c r="R1989" s="318">
        <f>SUM(Q1864:Q1989)</f>
        <v>3</v>
      </c>
      <c r="S1989" s="318">
        <f>R1989/$X$2</f>
        <v>0.13043478260869565</v>
      </c>
      <c r="T1989" s="318">
        <f>IF(S1989&gt;=$X$3,1,0)</f>
        <v>0</v>
      </c>
      <c r="U1989" s="318">
        <f>O1989*T1989+P1989*T1989</f>
        <v>0</v>
      </c>
    </row>
    <row r="1990" spans="1:21" s="318" customFormat="1" x14ac:dyDescent="0.2">
      <c r="A1990" s="322">
        <v>39457</v>
      </c>
      <c r="B1990" s="321">
        <v>449.83999599999999</v>
      </c>
      <c r="C1990" s="320">
        <f>LN(B1990/B1989)</f>
        <v>-3.2284878158747948E-2</v>
      </c>
      <c r="D1990" s="320">
        <f>AVERAGE(C1970:C1990)</f>
        <v>-3.9796549574874817E-3</v>
      </c>
      <c r="E1990" s="318">
        <f>_xlfn.STDEV.S(C1970:C1990)</f>
        <v>1.5580666661910714E-2</v>
      </c>
      <c r="F1990" s="318">
        <f>E1990*(21/(21-1.5))</f>
        <v>1.6779179482057691E-2</v>
      </c>
      <c r="G1990" s="318">
        <f>_xlfn.VAR.S(C1970:C1990)</f>
        <v>2.4275717362957596E-4</v>
      </c>
      <c r="H1990" s="318">
        <f>G1990*(21/(21-1))</f>
        <v>2.5489503231105476E-4</v>
      </c>
      <c r="I1990" s="320">
        <f>(SUM(C1927:C1947)*1+SUM(C1948:C1968)*2+SUM(C1969:C1989)*3)/6</f>
        <v>-2.6283077415206815E-2</v>
      </c>
      <c r="J1990" s="318">
        <f>IF(C1990*O1990&lt;&gt;0,C1990,0)</f>
        <v>0</v>
      </c>
      <c r="K1990" s="318" t="str">
        <f>IF(C1990*O1990=0,"",C1990)</f>
        <v/>
      </c>
      <c r="O1990" s="318">
        <f>IF(ISBLANK(L1990),0,1)</f>
        <v>0</v>
      </c>
      <c r="P1990" s="318">
        <f>IF(ISBLANK(M1990),0,1)</f>
        <v>0</v>
      </c>
      <c r="Q1990" s="318">
        <f>O1990+P1990</f>
        <v>0</v>
      </c>
      <c r="R1990" s="318">
        <f>SUM(Q1865:Q1990)</f>
        <v>3</v>
      </c>
      <c r="S1990" s="318">
        <f>R1990/$X$2</f>
        <v>0.13043478260869565</v>
      </c>
      <c r="T1990" s="318">
        <f>IF(S1990&gt;=$X$3,1,0)</f>
        <v>0</v>
      </c>
      <c r="U1990" s="318">
        <f>O1990*T1990+P1990*T1990</f>
        <v>0</v>
      </c>
    </row>
    <row r="1991" spans="1:21" s="318" customFormat="1" x14ac:dyDescent="0.2">
      <c r="A1991" s="322">
        <v>39458</v>
      </c>
      <c r="B1991" s="321">
        <v>438.60998499999999</v>
      </c>
      <c r="C1991" s="320">
        <f>LN(B1991/B1990)</f>
        <v>-2.528135374936551E-2</v>
      </c>
      <c r="D1991" s="320">
        <f>AVERAGE(C1971:C1991)</f>
        <v>-5.7218543605591279E-3</v>
      </c>
      <c r="E1991" s="318">
        <f>_xlfn.STDEV.S(C1971:C1991)</f>
        <v>1.5829639629610082E-2</v>
      </c>
      <c r="F1991" s="318">
        <f>E1991*(21/(21-1.5))</f>
        <v>1.7047304216503165E-2</v>
      </c>
      <c r="G1991" s="318">
        <f>_xlfn.VAR.S(C1971:C1991)</f>
        <v>2.5057749080332201E-4</v>
      </c>
      <c r="H1991" s="318">
        <f>G1991*(21/(21-1))</f>
        <v>2.6310636534348814E-4</v>
      </c>
      <c r="I1991" s="320">
        <f>(SUM(C1928:C1948)*1+SUM(C1949:C1969)*2+SUM(C1970:C1990)*3)/6</f>
        <v>-4.9606707036822795E-2</v>
      </c>
      <c r="J1991" s="318">
        <f>IF(C1991*O1991&lt;&gt;0,C1991,0)</f>
        <v>0</v>
      </c>
      <c r="K1991" s="318" t="str">
        <f>IF(C1991*O1991=0,"",C1991)</f>
        <v/>
      </c>
      <c r="O1991" s="318">
        <f>IF(ISBLANK(L1991),0,1)</f>
        <v>0</v>
      </c>
      <c r="P1991" s="318">
        <f>IF(ISBLANK(M1991),0,1)</f>
        <v>0</v>
      </c>
      <c r="Q1991" s="318">
        <f>O1991+P1991</f>
        <v>0</v>
      </c>
      <c r="R1991" s="318">
        <f>SUM(Q1866:Q1991)</f>
        <v>3</v>
      </c>
      <c r="S1991" s="318">
        <f>R1991/$X$2</f>
        <v>0.13043478260869565</v>
      </c>
      <c r="T1991" s="318">
        <f>IF(S1991&gt;=$X$3,1,0)</f>
        <v>0</v>
      </c>
      <c r="U1991" s="318">
        <f>O1991*T1991+P1991*T1991</f>
        <v>0</v>
      </c>
    </row>
    <row r="1992" spans="1:21" s="318" customFormat="1" x14ac:dyDescent="0.2">
      <c r="A1992" s="322">
        <v>39461</v>
      </c>
      <c r="B1992" s="321">
        <v>441.01001000000002</v>
      </c>
      <c r="C1992" s="320">
        <f>LN(B1992/B1991)</f>
        <v>5.4569722594092259E-3</v>
      </c>
      <c r="D1992" s="320">
        <f>AVERAGE(C1972:C1992)</f>
        <v>-4.7021285704177502E-3</v>
      </c>
      <c r="E1992" s="318">
        <f>_xlfn.STDEV.S(C1972:C1992)</f>
        <v>1.5827058486287907E-2</v>
      </c>
      <c r="F1992" s="318">
        <f>E1992*(21/(21-1.5))</f>
        <v>1.7044524523694669E-2</v>
      </c>
      <c r="G1992" s="318">
        <f>_xlfn.VAR.S(C1972:C1992)</f>
        <v>2.5049578032837802E-4</v>
      </c>
      <c r="H1992" s="318">
        <f>G1992*(21/(21-1))</f>
        <v>2.6302056934479693E-4</v>
      </c>
      <c r="I1992" s="320">
        <f>(SUM(C1929:C1949)*1+SUM(C1950:C1970)*2+SUM(C1971:C1991)*3)/6</f>
        <v>-6.4877807329172879E-2</v>
      </c>
      <c r="J1992" s="318">
        <f>IF(C1992*O1992&lt;&gt;0,C1992,0)</f>
        <v>0</v>
      </c>
      <c r="K1992" s="318" t="str">
        <f>IF(C1992*O1992=0,"",C1992)</f>
        <v/>
      </c>
      <c r="O1992" s="318">
        <f>IF(ISBLANK(L1992),0,1)</f>
        <v>0</v>
      </c>
      <c r="P1992" s="318">
        <f>IF(ISBLANK(M1992),0,1)</f>
        <v>0</v>
      </c>
      <c r="Q1992" s="318">
        <f>O1992+P1992</f>
        <v>0</v>
      </c>
      <c r="R1992" s="318">
        <f>SUM(Q1867:Q1992)</f>
        <v>3</v>
      </c>
      <c r="S1992" s="318">
        <f>R1992/$X$2</f>
        <v>0.13043478260869565</v>
      </c>
      <c r="T1992" s="318">
        <f>IF(S1992&gt;=$X$3,1,0)</f>
        <v>0</v>
      </c>
      <c r="U1992" s="318">
        <f>O1992*T1992+P1992*T1992</f>
        <v>0</v>
      </c>
    </row>
    <row r="1993" spans="1:21" s="318" customFormat="1" x14ac:dyDescent="0.2">
      <c r="A1993" s="322">
        <v>39462</v>
      </c>
      <c r="B1993" s="321">
        <v>425.85998499999999</v>
      </c>
      <c r="C1993" s="320">
        <f>LN(B1993/B1992)</f>
        <v>-3.4956955066530661E-2</v>
      </c>
      <c r="D1993" s="320">
        <f>AVERAGE(C1973:C1993)</f>
        <v>-6.53178288674321E-3</v>
      </c>
      <c r="E1993" s="318">
        <f>_xlfn.STDEV.S(C1973:C1993)</f>
        <v>1.7012135342318175E-2</v>
      </c>
      <c r="F1993" s="318">
        <f>E1993*(21/(21-1.5))</f>
        <v>1.8320761137881111E-2</v>
      </c>
      <c r="G1993" s="318">
        <f>_xlfn.VAR.S(C1973:C1993)</f>
        <v>2.8941274890535116E-4</v>
      </c>
      <c r="H1993" s="318">
        <f>G1993*(21/(21-1))</f>
        <v>3.0388338635061872E-4</v>
      </c>
      <c r="I1993" s="320">
        <f>(SUM(C1930:C1950)*1+SUM(C1951:C1971)*2+SUM(C1972:C1992)*3)/6</f>
        <v>-6.016497207483551E-2</v>
      </c>
      <c r="J1993" s="318">
        <f>IF(C1993*O1993&lt;&gt;0,C1993,0)</f>
        <v>0</v>
      </c>
      <c r="K1993" s="318" t="str">
        <f>IF(C1993*O1993=0,"",C1993)</f>
        <v/>
      </c>
      <c r="O1993" s="318">
        <f>IF(ISBLANK(L1993),0,1)</f>
        <v>0</v>
      </c>
      <c r="P1993" s="318">
        <f>IF(ISBLANK(M1993),0,1)</f>
        <v>0</v>
      </c>
      <c r="Q1993" s="318">
        <f>O1993+P1993</f>
        <v>0</v>
      </c>
      <c r="R1993" s="318">
        <f>SUM(Q1868:Q1993)</f>
        <v>3</v>
      </c>
      <c r="S1993" s="318">
        <f>R1993/$X$2</f>
        <v>0.13043478260869565</v>
      </c>
      <c r="T1993" s="318">
        <f>IF(S1993&gt;=$X$3,1,0)</f>
        <v>0</v>
      </c>
      <c r="U1993" s="318">
        <f>O1993*T1993+P1993*T1993</f>
        <v>0</v>
      </c>
    </row>
    <row r="1994" spans="1:21" s="318" customFormat="1" x14ac:dyDescent="0.2">
      <c r="A1994" s="322">
        <v>39463</v>
      </c>
      <c r="B1994" s="321">
        <v>411.82998700000002</v>
      </c>
      <c r="C1994" s="320">
        <f>LN(B1994/B1993)</f>
        <v>-3.3500007263146579E-2</v>
      </c>
      <c r="D1994" s="320">
        <f>AVERAGE(C1974:C1994)</f>
        <v>-8.2389980263204883E-3</v>
      </c>
      <c r="E1994" s="318">
        <f>_xlfn.STDEV.S(C1974:C1994)</f>
        <v>1.7854160503304125E-2</v>
      </c>
      <c r="F1994" s="318">
        <f>E1994*(21/(21-1.5))</f>
        <v>1.9227557465096749E-2</v>
      </c>
      <c r="G1994" s="318">
        <f>_xlfn.VAR.S(C1974:C1994)</f>
        <v>3.1877104727774501E-4</v>
      </c>
      <c r="H1994" s="318">
        <f>G1994*(21/(21-1))</f>
        <v>3.3470959964163228E-4</v>
      </c>
      <c r="I1994" s="320">
        <f>(SUM(C1931:C1951)*1+SUM(C1952:C1972)*2+SUM(C1973:C1993)*3)/6</f>
        <v>-7.9922191777658289E-2</v>
      </c>
      <c r="J1994" s="318">
        <f>IF(C1994*O1994&lt;&gt;0,C1994,0)</f>
        <v>0</v>
      </c>
      <c r="K1994" s="318" t="str">
        <f>IF(C1994*O1994=0,"",C1994)</f>
        <v/>
      </c>
      <c r="O1994" s="318">
        <f>IF(ISBLANK(L1994),0,1)</f>
        <v>0</v>
      </c>
      <c r="P1994" s="318">
        <f>IF(ISBLANK(M1994),0,1)</f>
        <v>0</v>
      </c>
      <c r="Q1994" s="318">
        <f>O1994+P1994</f>
        <v>0</v>
      </c>
      <c r="R1994" s="318">
        <f>SUM(Q1869:Q1994)</f>
        <v>3</v>
      </c>
      <c r="S1994" s="318">
        <f>R1994/$X$2</f>
        <v>0.13043478260869565</v>
      </c>
      <c r="T1994" s="318">
        <f>IF(S1994&gt;=$X$3,1,0)</f>
        <v>0</v>
      </c>
      <c r="U1994" s="318">
        <f>O1994*T1994+P1994*T1994</f>
        <v>0</v>
      </c>
    </row>
    <row r="1995" spans="1:21" s="318" customFormat="1" x14ac:dyDescent="0.2">
      <c r="A1995" s="322">
        <v>39464</v>
      </c>
      <c r="B1995" s="321">
        <v>410.23001099999999</v>
      </c>
      <c r="C1995" s="320">
        <f>LN(B1995/B1994)</f>
        <v>-3.8926064379237687E-3</v>
      </c>
      <c r="D1995" s="320">
        <f>AVERAGE(C1975:C1995)</f>
        <v>-8.6155725129776189E-3</v>
      </c>
      <c r="E1995" s="318">
        <f>_xlfn.STDEV.S(C1975:C1995)</f>
        <v>1.7665166858843315E-2</v>
      </c>
      <c r="F1995" s="318">
        <f>E1995*(21/(21-1.5))</f>
        <v>1.9024025847985109E-2</v>
      </c>
      <c r="G1995" s="318">
        <f>_xlfn.VAR.S(C1975:C1995)</f>
        <v>3.120581201507762E-4</v>
      </c>
      <c r="H1995" s="318">
        <f>G1995*(21/(21-1))</f>
        <v>3.2766102615831502E-4</v>
      </c>
      <c r="I1995" s="320">
        <f>(SUM(C1932:C1952)*1+SUM(C1953:C1973)*2+SUM(C1974:C1994)*3)/6</f>
        <v>-9.382261772987277E-2</v>
      </c>
      <c r="J1995" s="318">
        <f>IF(C1995*O1995&lt;&gt;0,C1995,0)</f>
        <v>0</v>
      </c>
      <c r="K1995" s="318" t="str">
        <f>IF(C1995*O1995=0,"",C1995)</f>
        <v/>
      </c>
      <c r="O1995" s="318">
        <f>IF(ISBLANK(L1995),0,1)</f>
        <v>0</v>
      </c>
      <c r="P1995" s="318">
        <f>IF(ISBLANK(M1995),0,1)</f>
        <v>0</v>
      </c>
      <c r="Q1995" s="318">
        <f>O1995+P1995</f>
        <v>0</v>
      </c>
      <c r="R1995" s="318">
        <f>SUM(Q1870:Q1995)</f>
        <v>3</v>
      </c>
      <c r="S1995" s="318">
        <f>R1995/$X$2</f>
        <v>0.13043478260869565</v>
      </c>
      <c r="T1995" s="318">
        <f>IF(S1995&gt;=$X$3,1,0)</f>
        <v>0</v>
      </c>
      <c r="U1995" s="318">
        <f>O1995*T1995+P1995*T1995</f>
        <v>0</v>
      </c>
    </row>
    <row r="1996" spans="1:21" s="318" customFormat="1" x14ac:dyDescent="0.2">
      <c r="A1996" s="322">
        <v>39465</v>
      </c>
      <c r="B1996" s="321">
        <v>404.79998799999998</v>
      </c>
      <c r="C1996" s="320">
        <f>LN(B1996/B1995)</f>
        <v>-1.3324916505351857E-2</v>
      </c>
      <c r="D1996" s="320">
        <f>AVERAGE(C1976:C1996)</f>
        <v>-8.4007853393131757E-3</v>
      </c>
      <c r="E1996" s="318">
        <f>_xlfn.STDEV.S(C1976:C1996)</f>
        <v>1.7574648547495526E-2</v>
      </c>
      <c r="F1996" s="318">
        <f>E1996*(21/(21-1.5))</f>
        <v>1.8926544589610565E-2</v>
      </c>
      <c r="G1996" s="318">
        <f>_xlfn.VAR.S(C1976:C1996)</f>
        <v>3.0886827156798664E-4</v>
      </c>
      <c r="H1996" s="318">
        <f>G1996*(21/(21-1))</f>
        <v>3.24311685146386E-4</v>
      </c>
      <c r="I1996" s="320">
        <f>(SUM(C1933:C1953)*1+SUM(C1954:C1974)*2+SUM(C1975:C1995)*3)/6</f>
        <v>-9.5529911873947784E-2</v>
      </c>
      <c r="J1996" s="318">
        <f>IF(C1996*O1996&lt;&gt;0,C1996,0)</f>
        <v>0</v>
      </c>
      <c r="K1996" s="318" t="str">
        <f>IF(C1996*O1996=0,"",C1996)</f>
        <v/>
      </c>
      <c r="O1996" s="318">
        <f>IF(ISBLANK(L1996),0,1)</f>
        <v>0</v>
      </c>
      <c r="P1996" s="318">
        <f>IF(ISBLANK(M1996),0,1)</f>
        <v>0</v>
      </c>
      <c r="Q1996" s="318">
        <f>O1996+P1996</f>
        <v>0</v>
      </c>
      <c r="R1996" s="318">
        <f>SUM(Q1871:Q1996)</f>
        <v>3</v>
      </c>
      <c r="S1996" s="318">
        <f>R1996/$X$2</f>
        <v>0.13043478260869565</v>
      </c>
      <c r="T1996" s="318">
        <f>IF(S1996&gt;=$X$3,1,0)</f>
        <v>0</v>
      </c>
      <c r="U1996" s="318">
        <f>O1996*T1996+P1996*T1996</f>
        <v>0</v>
      </c>
    </row>
    <row r="1997" spans="1:21" s="318" customFormat="1" x14ac:dyDescent="0.2">
      <c r="A1997" s="322">
        <v>39468</v>
      </c>
      <c r="B1997" s="321">
        <v>378.91000400000001</v>
      </c>
      <c r="C1997" s="320">
        <f>LN(B1997/B1996)</f>
        <v>-6.6094367908190191E-2</v>
      </c>
      <c r="D1997" s="320">
        <f>AVERAGE(C1977:C1997)</f>
        <v>-1.1443494286340864E-2</v>
      </c>
      <c r="E1997" s="318">
        <f>_xlfn.STDEV.S(C1977:C1997)</f>
        <v>2.1532550094742291E-2</v>
      </c>
      <c r="F1997" s="318">
        <f>E1997*(21/(21-1.5))</f>
        <v>2.318890010203016E-2</v>
      </c>
      <c r="G1997" s="318">
        <f>_xlfn.VAR.S(C1977:C1997)</f>
        <v>4.6365071358258633E-4</v>
      </c>
      <c r="H1997" s="318">
        <f>G1997*(21/(21-1))</f>
        <v>4.8683324926171564E-4</v>
      </c>
      <c r="I1997" s="320">
        <f>(SUM(C1934:C1954)*1+SUM(C1955:C1975)*2+SUM(C1976:C1996)*3)/6</f>
        <v>-9.9050472291000058E-2</v>
      </c>
      <c r="J1997" s="318">
        <f>IF(C1997*O1997&lt;&gt;0,C1997,0)</f>
        <v>0</v>
      </c>
      <c r="K1997" s="318" t="str">
        <f>IF(C1997*O1997=0,"",C1997)</f>
        <v/>
      </c>
      <c r="O1997" s="318">
        <f>IF(ISBLANK(L1997),0,1)</f>
        <v>0</v>
      </c>
      <c r="P1997" s="318">
        <f>IF(ISBLANK(M1997),0,1)</f>
        <v>0</v>
      </c>
      <c r="Q1997" s="318">
        <f>O1997+P1997</f>
        <v>0</v>
      </c>
      <c r="R1997" s="318">
        <f>SUM(Q1872:Q1997)</f>
        <v>3</v>
      </c>
      <c r="S1997" s="318">
        <f>R1997/$X$2</f>
        <v>0.13043478260869565</v>
      </c>
      <c r="T1997" s="318">
        <f>IF(S1997&gt;=$X$3,1,0)</f>
        <v>0</v>
      </c>
      <c r="U1997" s="318">
        <f>O1997*T1997+P1997*T1997</f>
        <v>0</v>
      </c>
    </row>
    <row r="1998" spans="1:21" s="318" customFormat="1" x14ac:dyDescent="0.2">
      <c r="A1998" s="322">
        <v>39469</v>
      </c>
      <c r="B1998" s="321">
        <v>388.91000400000001</v>
      </c>
      <c r="C1998" s="320">
        <f>LN(B1998/B1997)</f>
        <v>2.604924424651487E-2</v>
      </c>
      <c r="D1998" s="320">
        <f>AVERAGE(C1978:C1998)</f>
        <v>-9.1781317480327217E-3</v>
      </c>
      <c r="E1998" s="318">
        <f>_xlfn.STDEV.S(C1978:C1998)</f>
        <v>2.2879408452693869E-2</v>
      </c>
      <c r="F1998" s="318">
        <f>E1998*(21/(21-1.5))</f>
        <v>2.4639362949054933E-2</v>
      </c>
      <c r="G1998" s="318">
        <f>_xlfn.VAR.S(C1978:C1998)</f>
        <v>5.234673311451997E-4</v>
      </c>
      <c r="H1998" s="318">
        <f>G1998*(21/(21-1))</f>
        <v>5.4964069770245972E-4</v>
      </c>
      <c r="I1998" s="320">
        <f>(SUM(C1935:C1955)*1+SUM(C1956:C1976)*2+SUM(C1977:C1997)*3)/6</f>
        <v>-0.12898477911949133</v>
      </c>
      <c r="J1998" s="318">
        <f>IF(C1998*O1998&lt;&gt;0,C1998,0)</f>
        <v>0</v>
      </c>
      <c r="K1998" s="318" t="str">
        <f>IF(C1998*O1998=0,"",C1998)</f>
        <v/>
      </c>
      <c r="O1998" s="318">
        <f>IF(ISBLANK(L1998),0,1)</f>
        <v>0</v>
      </c>
      <c r="P1998" s="318">
        <f>IF(ISBLANK(M1998),0,1)</f>
        <v>0</v>
      </c>
      <c r="Q1998" s="318">
        <f>O1998+P1998</f>
        <v>0</v>
      </c>
      <c r="R1998" s="318">
        <f>SUM(Q1873:Q1998)</f>
        <v>3</v>
      </c>
      <c r="S1998" s="318">
        <f>R1998/$X$2</f>
        <v>0.13043478260869565</v>
      </c>
      <c r="T1998" s="318">
        <f>IF(S1998&gt;=$X$3,1,0)</f>
        <v>0</v>
      </c>
      <c r="U1998" s="318">
        <f>O1998*T1998+P1998*T1998</f>
        <v>0</v>
      </c>
    </row>
    <row r="1999" spans="1:21" s="318" customFormat="1" x14ac:dyDescent="0.2">
      <c r="A1999" s="322">
        <v>39470</v>
      </c>
      <c r="B1999" s="321">
        <v>381.26001000000002</v>
      </c>
      <c r="C1999" s="320">
        <f>LN(B1999/B1998)</f>
        <v>-1.9866381352660792E-2</v>
      </c>
      <c r="D1999" s="320">
        <f>AVERAGE(C1979:C1999)</f>
        <v>-1.0252221087423049E-2</v>
      </c>
      <c r="E1999" s="318">
        <f>_xlfn.STDEV.S(C1979:C1999)</f>
        <v>2.282380086351397E-2</v>
      </c>
      <c r="F1999" s="318">
        <f>E1999*(21/(21-1.5))</f>
        <v>2.4579477853015043E-2</v>
      </c>
      <c r="G1999" s="318">
        <f>_xlfn.VAR.S(C1979:C1999)</f>
        <v>5.2092588585734103E-4</v>
      </c>
      <c r="H1999" s="318">
        <f>G1999*(21/(21-1))</f>
        <v>5.4697218015020807E-4</v>
      </c>
      <c r="I1999" s="320">
        <f>(SUM(C1936:C1956)*1+SUM(C1957:C1977)*2+SUM(C1978:C1998)*3)/6</f>
        <v>-0.10748381784747013</v>
      </c>
      <c r="J1999" s="318">
        <f>IF(C1999*O1999&lt;&gt;0,C1999,0)</f>
        <v>0</v>
      </c>
      <c r="K1999" s="318" t="str">
        <f>IF(C1999*O1999=0,"",C1999)</f>
        <v/>
      </c>
      <c r="O1999" s="318">
        <f>IF(ISBLANK(L1999),0,1)</f>
        <v>0</v>
      </c>
      <c r="P1999" s="318">
        <f>IF(ISBLANK(M1999),0,1)</f>
        <v>0</v>
      </c>
      <c r="Q1999" s="318">
        <f>O1999+P1999</f>
        <v>0</v>
      </c>
      <c r="R1999" s="318">
        <f>SUM(Q1874:Q1999)</f>
        <v>3</v>
      </c>
      <c r="S1999" s="318">
        <f>R1999/$X$2</f>
        <v>0.13043478260869565</v>
      </c>
      <c r="T1999" s="318">
        <f>IF(S1999&gt;=$X$3,1,0)</f>
        <v>0</v>
      </c>
      <c r="U1999" s="318">
        <f>O1999*T1999+P1999*T1999</f>
        <v>0</v>
      </c>
    </row>
    <row r="2000" spans="1:21" s="318" customFormat="1" x14ac:dyDescent="0.2">
      <c r="A2000" s="322">
        <v>39471</v>
      </c>
      <c r="B2000" s="321">
        <v>395.23998999999998</v>
      </c>
      <c r="C2000" s="320">
        <f>LN(B2000/B1999)</f>
        <v>3.6011566711028349E-2</v>
      </c>
      <c r="D2000" s="320">
        <f>AVERAGE(C1980:C2000)</f>
        <v>-8.2991206444917621E-3</v>
      </c>
      <c r="E2000" s="318">
        <f>_xlfn.STDEV.S(C1980:C2000)</f>
        <v>2.4951152803527388E-2</v>
      </c>
      <c r="F2000" s="318">
        <f>E2000*(21/(21-1.5))</f>
        <v>2.6870472249952568E-2</v>
      </c>
      <c r="G2000" s="318">
        <f>_xlfn.VAR.S(C1980:C2000)</f>
        <v>6.2256002622497258E-4</v>
      </c>
      <c r="H2000" s="318">
        <f>G2000*(21/(21-1))</f>
        <v>6.5368802753622128E-4</v>
      </c>
      <c r="I2000" s="320">
        <f>(SUM(C1937:C1957)*1+SUM(C1958:C1978)*2+SUM(C1979:C1999)*3)/6</f>
        <v>-0.11334623677401585</v>
      </c>
      <c r="J2000" s="318">
        <f>IF(C2000*O2000&lt;&gt;0,C2000,0)</f>
        <v>0</v>
      </c>
      <c r="K2000" s="318" t="str">
        <f>IF(C2000*O2000=0,"",C2000)</f>
        <v/>
      </c>
      <c r="O2000" s="318">
        <f>IF(ISBLANK(L2000),0,1)</f>
        <v>0</v>
      </c>
      <c r="P2000" s="318">
        <f>IF(ISBLANK(M2000),0,1)</f>
        <v>0</v>
      </c>
      <c r="Q2000" s="318">
        <f>O2000+P2000</f>
        <v>0</v>
      </c>
      <c r="R2000" s="318">
        <f>SUM(Q1875:Q2000)</f>
        <v>3</v>
      </c>
      <c r="S2000" s="318">
        <f>R2000/$X$2</f>
        <v>0.13043478260869565</v>
      </c>
      <c r="T2000" s="318">
        <f>IF(S2000&gt;=$X$3,1,0)</f>
        <v>0</v>
      </c>
      <c r="U2000" s="318">
        <f>O2000*T2000+P2000*T2000</f>
        <v>0</v>
      </c>
    </row>
    <row r="2001" spans="1:21" s="318" customFormat="1" x14ac:dyDescent="0.2">
      <c r="A2001" s="322">
        <v>39472</v>
      </c>
      <c r="B2001" s="321">
        <v>409.11999500000002</v>
      </c>
      <c r="C2001" s="320">
        <f>LN(B2001/B2000)</f>
        <v>3.4515349295844544E-2</v>
      </c>
      <c r="D2001" s="320">
        <f>AVERAGE(C1981:C2001)</f>
        <v>-6.6038887948061779E-3</v>
      </c>
      <c r="E2001" s="318">
        <f>_xlfn.STDEV.S(C1981:C2001)</f>
        <v>2.6619427924239377E-2</v>
      </c>
      <c r="F2001" s="318">
        <f>E2001*(21/(21-1.5))</f>
        <v>2.8667076226103944E-2</v>
      </c>
      <c r="G2001" s="318">
        <f>_xlfn.VAR.S(C1981:C2001)</f>
        <v>7.0859394301377512E-4</v>
      </c>
      <c r="H2001" s="318">
        <f>G2001*(21/(21-1))</f>
        <v>7.4402364016446388E-4</v>
      </c>
      <c r="I2001" s="320">
        <f>(SUM(C1938:C1958)*1+SUM(C1959:C1979)*2+SUM(C1980:C2000)*3)/6</f>
        <v>-9.3826877792980268E-2</v>
      </c>
      <c r="J2001" s="318">
        <f>IF(C2001*O2001&lt;&gt;0,C2001,0)</f>
        <v>0</v>
      </c>
      <c r="K2001" s="318" t="str">
        <f>IF(C2001*O2001=0,"",C2001)</f>
        <v/>
      </c>
      <c r="L2001" s="323"/>
      <c r="M2001" s="323"/>
      <c r="O2001" s="318">
        <f>IF(ISBLANK(L2001),0,1)</f>
        <v>0</v>
      </c>
      <c r="P2001" s="318">
        <f>IF(ISBLANK(M2001),0,1)</f>
        <v>0</v>
      </c>
      <c r="Q2001" s="318">
        <f>O2001+P2001</f>
        <v>0</v>
      </c>
      <c r="R2001" s="318">
        <f>SUM(Q1876:Q2001)</f>
        <v>3</v>
      </c>
      <c r="S2001" s="318">
        <f>R2001/$X$2</f>
        <v>0.13043478260869565</v>
      </c>
      <c r="T2001" s="318">
        <f>IF(S2001&gt;=$X$3,1,0)</f>
        <v>0</v>
      </c>
      <c r="U2001" s="318">
        <f>O2001*T2001+P2001*T2001</f>
        <v>0</v>
      </c>
    </row>
    <row r="2002" spans="1:21" s="318" customFormat="1" x14ac:dyDescent="0.2">
      <c r="A2002" s="322">
        <v>39475</v>
      </c>
      <c r="B2002" s="321">
        <v>398.47000100000002</v>
      </c>
      <c r="C2002" s="320">
        <f>LN(B2002/B2001)</f>
        <v>-2.6376283724166956E-2</v>
      </c>
      <c r="D2002" s="320">
        <f>AVERAGE(C1982:C2002)</f>
        <v>-8.9407974662052553E-3</v>
      </c>
      <c r="E2002" s="318">
        <f>_xlfn.STDEV.S(C1982:C2002)</f>
        <v>2.6066736467408428E-2</v>
      </c>
      <c r="F2002" s="318">
        <f>E2002*(21/(21-1.5))</f>
        <v>2.8071870041824459E-2</v>
      </c>
      <c r="G2002" s="318">
        <f>_xlfn.VAR.S(C1982:C2002)</f>
        <v>6.7947475006132035E-4</v>
      </c>
      <c r="H2002" s="318">
        <f>G2002*(21/(21-1))</f>
        <v>7.1344848756438642E-4</v>
      </c>
      <c r="I2002" s="320">
        <f>(SUM(C1939:C1959)*1+SUM(C1960:C1980)*2+SUM(C1981:C2001)*3)/6</f>
        <v>-7.7510676662858588E-2</v>
      </c>
      <c r="J2002" s="318">
        <f>IF(C2002*O2002&lt;&gt;0,C2002,0)</f>
        <v>0</v>
      </c>
      <c r="K2002" s="318" t="str">
        <f>IF(C2002*O2002=0,"",C2002)</f>
        <v/>
      </c>
      <c r="O2002" s="318">
        <f>IF(ISBLANK(L2002),0,1)</f>
        <v>0</v>
      </c>
      <c r="P2002" s="318">
        <f>IF(ISBLANK(M2002),0,1)</f>
        <v>0</v>
      </c>
      <c r="Q2002" s="318">
        <f>O2002+P2002</f>
        <v>0</v>
      </c>
      <c r="R2002" s="318">
        <f>SUM(Q1877:Q2002)</f>
        <v>3</v>
      </c>
      <c r="S2002" s="318">
        <f>R2002/$X$2</f>
        <v>0.13043478260869565</v>
      </c>
      <c r="T2002" s="318">
        <f>IF(S2002&gt;=$X$3,1,0)</f>
        <v>0</v>
      </c>
      <c r="U2002" s="318">
        <f>O2002*T2002+P2002*T2002</f>
        <v>0</v>
      </c>
    </row>
    <row r="2003" spans="1:21" s="318" customFormat="1" x14ac:dyDescent="0.2">
      <c r="A2003" s="322">
        <v>39476</v>
      </c>
      <c r="B2003" s="321">
        <v>409.209991</v>
      </c>
      <c r="C2003" s="320">
        <f>LN(B2003/B2002)</f>
        <v>2.6596234115579806E-2</v>
      </c>
      <c r="D2003" s="320">
        <f>AVERAGE(C1983:C2003)</f>
        <v>-8.3968008241580815E-3</v>
      </c>
      <c r="E2003" s="318">
        <f>_xlfn.STDEV.S(C1983:C2003)</f>
        <v>2.6706477999510325E-2</v>
      </c>
      <c r="F2003" s="318">
        <f>E2003*(21/(21-1.5))</f>
        <v>2.8760822461011117E-2</v>
      </c>
      <c r="G2003" s="318">
        <f>_xlfn.VAR.S(C1983:C2003)</f>
        <v>7.1323596713832895E-4</v>
      </c>
      <c r="H2003" s="318">
        <f>G2003*(21/(21-1))</f>
        <v>7.4889776549524542E-4</v>
      </c>
      <c r="I2003" s="320">
        <f>(SUM(C1940:C1960)*1+SUM(C1961:C1981)*2+SUM(C1982:C2002)*3)/6</f>
        <v>-9.4191431199558071E-2</v>
      </c>
      <c r="J2003" s="318">
        <f>IF(C2003*O2003&lt;&gt;0,C2003,0)</f>
        <v>0</v>
      </c>
      <c r="K2003" s="318" t="str">
        <f>IF(C2003*O2003=0,"",C2003)</f>
        <v/>
      </c>
      <c r="O2003" s="318">
        <f>IF(ISBLANK(L2003),0,1)</f>
        <v>0</v>
      </c>
      <c r="P2003" s="318">
        <f>IF(ISBLANK(M2003),0,1)</f>
        <v>0</v>
      </c>
      <c r="Q2003" s="318">
        <f>O2003+P2003</f>
        <v>0</v>
      </c>
      <c r="R2003" s="318">
        <f>SUM(Q1878:Q2003)</f>
        <v>3</v>
      </c>
      <c r="S2003" s="318">
        <f>R2003/$X$2</f>
        <v>0.13043478260869565</v>
      </c>
      <c r="T2003" s="318">
        <f>IF(S2003&gt;=$X$3,1,0)</f>
        <v>0</v>
      </c>
      <c r="U2003" s="318">
        <f>O2003*T2003+P2003*T2003</f>
        <v>0</v>
      </c>
    </row>
    <row r="2004" spans="1:21" s="318" customFormat="1" x14ac:dyDescent="0.2">
      <c r="A2004" s="322">
        <v>39477</v>
      </c>
      <c r="B2004" s="321">
        <v>407.76998900000001</v>
      </c>
      <c r="C2004" s="320">
        <f>LN(B2004/B2003)</f>
        <v>-3.5251867279164632E-3</v>
      </c>
      <c r="D2004" s="320">
        <f>AVERAGE(C1984:C2004)</f>
        <v>-8.8263724032095273E-3</v>
      </c>
      <c r="E2004" s="318">
        <f>_xlfn.STDEV.S(C1984:C2004)</f>
        <v>2.6543899474141437E-2</v>
      </c>
      <c r="F2004" s="318">
        <f>E2004*(21/(21-1.5))</f>
        <v>2.8585737895229238E-2</v>
      </c>
      <c r="G2004" s="318">
        <f>_xlfn.VAR.S(C1984:C2004)</f>
        <v>7.0457859929332599E-4</v>
      </c>
      <c r="H2004" s="318">
        <f>G2004*(21/(21-1))</f>
        <v>7.3980752925799234E-4</v>
      </c>
      <c r="I2004" s="320">
        <f>(SUM(C1941:C1961)*1+SUM(C1962:C1982)*2+SUM(C1983:C2003)*3)/6</f>
        <v>-8.9245072879364659E-2</v>
      </c>
      <c r="J2004" s="318">
        <f>IF(C2004*O2004&lt;&gt;0,C2004,0)</f>
        <v>0</v>
      </c>
      <c r="K2004" s="318" t="str">
        <f>IF(C2004*O2004=0,"",C2004)</f>
        <v/>
      </c>
      <c r="L2004" s="323"/>
      <c r="M2004" s="323"/>
      <c r="O2004" s="318">
        <f>IF(ISBLANK(L2004),0,1)</f>
        <v>0</v>
      </c>
      <c r="P2004" s="318">
        <f>IF(ISBLANK(M2004),0,1)</f>
        <v>0</v>
      </c>
      <c r="Q2004" s="318">
        <f>O2004+P2004</f>
        <v>0</v>
      </c>
      <c r="R2004" s="318">
        <f>SUM(Q1879:Q2004)</f>
        <v>3</v>
      </c>
      <c r="S2004" s="318">
        <f>R2004/$X$2</f>
        <v>0.13043478260869565</v>
      </c>
      <c r="T2004" s="318">
        <f>IF(S2004&gt;=$X$3,1,0)</f>
        <v>0</v>
      </c>
      <c r="U2004" s="318">
        <f>O2004*T2004+P2004*T2004</f>
        <v>0</v>
      </c>
    </row>
    <row r="2005" spans="1:21" s="318" customFormat="1" x14ac:dyDescent="0.2">
      <c r="A2005" s="322">
        <v>39478</v>
      </c>
      <c r="B2005" s="321">
        <v>393.86999500000002</v>
      </c>
      <c r="C2005" s="320">
        <f>LN(B2005/B2004)</f>
        <v>-3.4682370065434925E-2</v>
      </c>
      <c r="D2005" s="320">
        <f>AVERAGE(C1985:C2005)</f>
        <v>-1.0524462390693415E-2</v>
      </c>
      <c r="E2005" s="318">
        <f>_xlfn.STDEV.S(C1985:C2005)</f>
        <v>2.7021689991043377E-2</v>
      </c>
      <c r="F2005" s="318">
        <f>E2005*(21/(21-1.5))</f>
        <v>2.9100281528815945E-2</v>
      </c>
      <c r="G2005" s="318">
        <f>_xlfn.VAR.S(C1985:C2005)</f>
        <v>7.3017172997205378E-4</v>
      </c>
      <c r="H2005" s="318">
        <f>G2005*(21/(21-1))</f>
        <v>7.6668031647065648E-4</v>
      </c>
      <c r="I2005" s="320">
        <f>(SUM(C1942:C1962)*1+SUM(C1963:C1983)*2+SUM(C1984:C2004)*3)/6</f>
        <v>-9.5830320535079783E-2</v>
      </c>
      <c r="J2005" s="318">
        <f>IF(C2005*O2005&lt;&gt;0,C2005,0)</f>
        <v>0</v>
      </c>
      <c r="K2005" s="318" t="str">
        <f>IF(C2005*O2005=0,"",C2005)</f>
        <v/>
      </c>
      <c r="O2005" s="318">
        <f>IF(ISBLANK(L2005),0,1)</f>
        <v>0</v>
      </c>
      <c r="P2005" s="318">
        <f>IF(ISBLANK(M2005),0,1)</f>
        <v>0</v>
      </c>
      <c r="Q2005" s="318">
        <f>O2005+P2005</f>
        <v>0</v>
      </c>
      <c r="R2005" s="318">
        <f>SUM(Q1880:Q2005)</f>
        <v>3</v>
      </c>
      <c r="S2005" s="318">
        <f>R2005/$X$2</f>
        <v>0.13043478260869565</v>
      </c>
      <c r="T2005" s="318">
        <f>IF(S2005&gt;=$X$3,1,0)</f>
        <v>0</v>
      </c>
      <c r="U2005" s="318">
        <f>O2005*T2005+P2005*T2005</f>
        <v>0</v>
      </c>
    </row>
    <row r="2006" spans="1:21" s="318" customFormat="1" x14ac:dyDescent="0.2">
      <c r="A2006" s="322">
        <v>39479</v>
      </c>
      <c r="B2006" s="321">
        <v>403.89999399999999</v>
      </c>
      <c r="C2006" s="320">
        <f>LN(B2006/B2005)</f>
        <v>2.5146414794620025E-2</v>
      </c>
      <c r="D2006" s="320">
        <f>AVERAGE(C1986:C2006)</f>
        <v>-8.8526270113971593E-3</v>
      </c>
      <c r="E2006" s="318">
        <f>_xlfn.STDEV.S(C1986:C2006)</f>
        <v>2.8121907967446753E-2</v>
      </c>
      <c r="F2006" s="318">
        <f>E2006*(21/(21-1.5))</f>
        <v>3.0285131657250348E-2</v>
      </c>
      <c r="G2006" s="318">
        <f>_xlfn.VAR.S(C1986:C2006)</f>
        <v>7.9084170772954524E-4</v>
      </c>
      <c r="H2006" s="318">
        <f>G2006*(21/(21-1))</f>
        <v>8.3038379311602259E-4</v>
      </c>
      <c r="I2006" s="320">
        <f>(SUM(C1943:C1963)*1+SUM(C1964:C1984)*2+SUM(C1985:C2005)*3)/6</f>
        <v>-0.11156449458456676</v>
      </c>
      <c r="J2006" s="318">
        <f>IF(C2006*O2006&lt;&gt;0,C2006,0)</f>
        <v>0</v>
      </c>
      <c r="K2006" s="318" t="str">
        <f>IF(C2006*O2006=0,"",C2006)</f>
        <v/>
      </c>
      <c r="O2006" s="318">
        <f>IF(ISBLANK(L2006),0,1)</f>
        <v>0</v>
      </c>
      <c r="P2006" s="318">
        <f>IF(ISBLANK(M2006),0,1)</f>
        <v>0</v>
      </c>
      <c r="Q2006" s="318">
        <f>O2006+P2006</f>
        <v>0</v>
      </c>
      <c r="R2006" s="318">
        <f>SUM(Q1881:Q2006)</f>
        <v>3</v>
      </c>
      <c r="S2006" s="318">
        <f>R2006/$X$2</f>
        <v>0.13043478260869565</v>
      </c>
      <c r="T2006" s="318">
        <f>IF(S2006&gt;=$X$3,1,0)</f>
        <v>0</v>
      </c>
      <c r="U2006" s="318">
        <f>O2006*T2006+P2006*T2006</f>
        <v>0</v>
      </c>
    </row>
    <row r="2007" spans="1:21" s="318" customFormat="1" x14ac:dyDescent="0.2">
      <c r="A2007" s="322">
        <v>39482</v>
      </c>
      <c r="B2007" s="321">
        <v>410.32998700000002</v>
      </c>
      <c r="C2007" s="320">
        <f>LN(B2007/B2006)</f>
        <v>1.5794374610477731E-2</v>
      </c>
      <c r="D2007" s="320">
        <f>AVERAGE(C1987:C2007)</f>
        <v>-7.0132863304929634E-3</v>
      </c>
      <c r="E2007" s="318">
        <f>_xlfn.STDEV.S(C1987:C2007)</f>
        <v>2.8423445847592575E-2</v>
      </c>
      <c r="F2007" s="318">
        <f>E2007*(21/(21-1.5))</f>
        <v>3.0609864758945848E-2</v>
      </c>
      <c r="G2007" s="318">
        <f>_xlfn.VAR.S(C1987:C2007)</f>
        <v>8.0789227385102763E-4</v>
      </c>
      <c r="H2007" s="318">
        <f>G2007*(21/(21-1))</f>
        <v>8.4828688754357907E-4</v>
      </c>
      <c r="I2007" s="320">
        <f>(SUM(C1944:C1964)*1+SUM(C1965:C1985)*2+SUM(C1986:C2006)*3)/6</f>
        <v>-0.10021365634367745</v>
      </c>
      <c r="J2007" s="318">
        <f>IF(C2007*O2007&lt;&gt;0,C2007,0)</f>
        <v>0</v>
      </c>
      <c r="K2007" s="318" t="str">
        <f>IF(C2007*O2007=0,"",C2007)</f>
        <v/>
      </c>
      <c r="O2007" s="318">
        <f>IF(ISBLANK(L2007),0,1)</f>
        <v>0</v>
      </c>
      <c r="P2007" s="318">
        <f>IF(ISBLANK(M2007),0,1)</f>
        <v>0</v>
      </c>
      <c r="Q2007" s="318">
        <f>O2007+P2007</f>
        <v>0</v>
      </c>
      <c r="R2007" s="318">
        <f>SUM(Q1882:Q2007)</f>
        <v>3</v>
      </c>
      <c r="S2007" s="318">
        <f>R2007/$X$2</f>
        <v>0.13043478260869565</v>
      </c>
      <c r="T2007" s="318">
        <f>IF(S2007&gt;=$X$3,1,0)</f>
        <v>0</v>
      </c>
      <c r="U2007" s="318">
        <f>O2007*T2007+P2007*T2007</f>
        <v>0</v>
      </c>
    </row>
    <row r="2008" spans="1:21" s="318" customFormat="1" x14ac:dyDescent="0.2">
      <c r="A2008" s="322">
        <v>39483</v>
      </c>
      <c r="B2008" s="321">
        <v>405.01001000000002</v>
      </c>
      <c r="C2008" s="320">
        <f>LN(B2008/B2007)</f>
        <v>-1.3049899474197147E-2</v>
      </c>
      <c r="D2008" s="320">
        <f>AVERAGE(C1988:C2008)</f>
        <v>-6.8571800835256812E-3</v>
      </c>
      <c r="E2008" s="318">
        <f>_xlfn.STDEV.S(C1988:C2008)</f>
        <v>2.8378696321367244E-2</v>
      </c>
      <c r="F2008" s="318">
        <f>E2008*(21/(21-1.5))</f>
        <v>3.0561672961472414E-2</v>
      </c>
      <c r="G2008" s="318">
        <f>_xlfn.VAR.S(C1988:C2008)</f>
        <v>8.0535040490038279E-4</v>
      </c>
      <c r="H2008" s="318">
        <f>G2008*(21/(21-1))</f>
        <v>8.4561792514540191E-4</v>
      </c>
      <c r="I2008" s="320">
        <f>(SUM(C1945:C1965)*1+SUM(C1966:C1986)*2+SUM(C1987:C2007)*3)/6</f>
        <v>-9.0854400838102853E-2</v>
      </c>
      <c r="J2008" s="318">
        <f>IF(C2008*O2008&lt;&gt;0,C2008,0)</f>
        <v>0</v>
      </c>
      <c r="K2008" s="318" t="str">
        <f>IF(C2008*O2008=0,"",C2008)</f>
        <v/>
      </c>
      <c r="O2008" s="318">
        <f>IF(ISBLANK(L2008),0,1)</f>
        <v>0</v>
      </c>
      <c r="P2008" s="318">
        <f>IF(ISBLANK(M2008),0,1)</f>
        <v>0</v>
      </c>
      <c r="Q2008" s="318">
        <f>O2008+P2008</f>
        <v>0</v>
      </c>
      <c r="R2008" s="318">
        <f>SUM(Q1883:Q2008)</f>
        <v>3</v>
      </c>
      <c r="S2008" s="318">
        <f>R2008/$X$2</f>
        <v>0.13043478260869565</v>
      </c>
      <c r="T2008" s="318">
        <f>IF(S2008&gt;=$X$3,1,0)</f>
        <v>0</v>
      </c>
      <c r="U2008" s="318">
        <f>O2008*T2008+P2008*T2008</f>
        <v>0</v>
      </c>
    </row>
    <row r="2009" spans="1:21" s="318" customFormat="1" x14ac:dyDescent="0.2">
      <c r="A2009" s="322">
        <v>39484</v>
      </c>
      <c r="B2009" s="321">
        <v>405.82998700000002</v>
      </c>
      <c r="C2009" s="320">
        <f>LN(B2009/B2008)</f>
        <v>2.0225378189392515E-3</v>
      </c>
      <c r="D2009" s="320">
        <f>AVERAGE(C1989:C2009)</f>
        <v>-7.7781723516010988E-3</v>
      </c>
      <c r="E2009" s="318">
        <f>_xlfn.STDEV.S(C1989:C2009)</f>
        <v>2.7723315973727441E-2</v>
      </c>
      <c r="F2009" s="318">
        <f>E2009*(21/(21-1.5))</f>
        <v>2.9855878740937241E-2</v>
      </c>
      <c r="G2009" s="318">
        <f>_xlfn.VAR.S(C1989:C2009)</f>
        <v>7.6858224857913099E-4</v>
      </c>
      <c r="H2009" s="318">
        <f>G2009*(21/(21-1))</f>
        <v>8.0701136100808752E-4</v>
      </c>
      <c r="I2009" s="320">
        <f>(SUM(C1946:C1966)*1+SUM(C1967:C1987)*2+SUM(C1988:C2008)*3)/6</f>
        <v>-9.4188100972945984E-2</v>
      </c>
      <c r="J2009" s="318">
        <f>IF(C2009*O2009&lt;&gt;0,C2009,0)</f>
        <v>0</v>
      </c>
      <c r="K2009" s="318" t="str">
        <f>IF(C2009*O2009=0,"",C2009)</f>
        <v/>
      </c>
      <c r="O2009" s="318">
        <f>IF(ISBLANK(L2009),0,1)</f>
        <v>0</v>
      </c>
      <c r="P2009" s="318">
        <f>IF(ISBLANK(M2009),0,1)</f>
        <v>0</v>
      </c>
      <c r="Q2009" s="318">
        <f>O2009+P2009</f>
        <v>0</v>
      </c>
      <c r="R2009" s="318">
        <f>SUM(Q1884:Q2009)</f>
        <v>3</v>
      </c>
      <c r="S2009" s="318">
        <f>R2009/$X$2</f>
        <v>0.13043478260869565</v>
      </c>
      <c r="T2009" s="318">
        <f>IF(S2009&gt;=$X$3,1,0)</f>
        <v>0</v>
      </c>
      <c r="U2009" s="318">
        <f>O2009*T2009+P2009*T2009</f>
        <v>0</v>
      </c>
    </row>
    <row r="2010" spans="1:21" s="318" customFormat="1" x14ac:dyDescent="0.2">
      <c r="A2010" s="322">
        <v>39485</v>
      </c>
      <c r="B2010" s="321">
        <v>398.80999800000001</v>
      </c>
      <c r="C2010" s="320">
        <f>LN(B2010/B2009)</f>
        <v>-1.7449212685361901E-2</v>
      </c>
      <c r="D2010" s="320">
        <f>AVERAGE(C1990:C2010)</f>
        <v>-7.2710345365038552E-3</v>
      </c>
      <c r="E2010" s="318">
        <f>_xlfn.STDEV.S(C1990:C2010)</f>
        <v>2.7428846723597848E-2</v>
      </c>
      <c r="F2010" s="318">
        <f>E2010*(21/(21-1.5))</f>
        <v>2.9538758010028452E-2</v>
      </c>
      <c r="G2010" s="318">
        <f>_xlfn.VAR.S(C1990:C2010)</f>
        <v>7.5234163258662448E-4</v>
      </c>
      <c r="H2010" s="318">
        <f>G2010*(21/(21-1))</f>
        <v>7.8995871421595569E-4</v>
      </c>
      <c r="I2010" s="320">
        <f>(SUM(C1947:C1967)*1+SUM(C1968:C1988)*2+SUM(C1989:C2009)*3)/6</f>
        <v>-9.4074093729633657E-2</v>
      </c>
      <c r="J2010" s="318">
        <f>IF(C2010*O2010&lt;&gt;0,C2010,0)</f>
        <v>0</v>
      </c>
      <c r="K2010" s="318" t="str">
        <f>IF(C2010*O2010=0,"",C2010)</f>
        <v/>
      </c>
      <c r="O2010" s="318">
        <f>IF(ISBLANK(L2010),0,1)</f>
        <v>0</v>
      </c>
      <c r="P2010" s="318">
        <f>IF(ISBLANK(M2010),0,1)</f>
        <v>0</v>
      </c>
      <c r="Q2010" s="318">
        <f>O2010+P2010</f>
        <v>0</v>
      </c>
      <c r="R2010" s="318">
        <f>SUM(Q1885:Q2010)</f>
        <v>3</v>
      </c>
      <c r="S2010" s="318">
        <f>R2010/$X$2</f>
        <v>0.13043478260869565</v>
      </c>
      <c r="T2010" s="318">
        <f>IF(S2010&gt;=$X$3,1,0)</f>
        <v>0</v>
      </c>
      <c r="U2010" s="318">
        <f>O2010*T2010+P2010*T2010</f>
        <v>0</v>
      </c>
    </row>
    <row r="2011" spans="1:21" s="318" customFormat="1" x14ac:dyDescent="0.2">
      <c r="A2011" s="322">
        <v>39486</v>
      </c>
      <c r="B2011" s="321">
        <v>395.07000699999998</v>
      </c>
      <c r="C2011" s="320">
        <f>LN(B2011/B2010)</f>
        <v>-9.4221258754454244E-3</v>
      </c>
      <c r="D2011" s="320">
        <f>AVERAGE(C1991:C2011)</f>
        <v>-6.1823320468227787E-3</v>
      </c>
      <c r="E2011" s="318">
        <f>_xlfn.STDEV.S(C1991:C2011)</f>
        <v>2.6833632569586142E-2</v>
      </c>
      <c r="F2011" s="318">
        <f>E2011*(21/(21-1.5))</f>
        <v>2.8897758151861998E-2</v>
      </c>
      <c r="G2011" s="318">
        <f>_xlfn.VAR.S(C1991:C2011)</f>
        <v>7.2004383687955423E-4</v>
      </c>
      <c r="H2011" s="318">
        <f>G2011*(21/(21-1))</f>
        <v>7.5604602872353193E-4</v>
      </c>
      <c r="I2011" s="320">
        <f>(SUM(C1948:C1968)*1+SUM(C1969:C1989)*2+SUM(C1990:C2010)*3)/6</f>
        <v>-9.4483584478128588E-2</v>
      </c>
      <c r="J2011" s="318">
        <f>IF(C2011*O2011&lt;&gt;0,C2011,0)</f>
        <v>0</v>
      </c>
      <c r="K2011" s="318" t="str">
        <f>IF(C2011*O2011=0,"",C2011)</f>
        <v/>
      </c>
      <c r="O2011" s="318">
        <f>IF(ISBLANK(L2011),0,1)</f>
        <v>0</v>
      </c>
      <c r="P2011" s="318">
        <f>IF(ISBLANK(M2011),0,1)</f>
        <v>0</v>
      </c>
      <c r="Q2011" s="318">
        <f>O2011+P2011</f>
        <v>0</v>
      </c>
      <c r="R2011" s="318">
        <f>SUM(Q1886:Q2011)</f>
        <v>3</v>
      </c>
      <c r="S2011" s="318">
        <f>R2011/$X$2</f>
        <v>0.13043478260869565</v>
      </c>
      <c r="T2011" s="318">
        <f>IF(S2011&gt;=$X$3,1,0)</f>
        <v>0</v>
      </c>
      <c r="U2011" s="318">
        <f>O2011*T2011+P2011*T2011</f>
        <v>0</v>
      </c>
    </row>
    <row r="2012" spans="1:21" s="318" customFormat="1" x14ac:dyDescent="0.2">
      <c r="A2012" s="322">
        <v>39489</v>
      </c>
      <c r="B2012" s="321">
        <v>392.86999500000002</v>
      </c>
      <c r="C2012" s="320">
        <f>LN(B2012/B2011)</f>
        <v>-5.5842264929680174E-3</v>
      </c>
      <c r="D2012" s="320">
        <f>AVERAGE(C1992:C2012)</f>
        <v>-5.2443736060419485E-3</v>
      </c>
      <c r="E2012" s="318">
        <f>_xlfn.STDEV.S(C1992:C2012)</f>
        <v>2.6474503537442552E-2</v>
      </c>
      <c r="F2012" s="318">
        <f>E2012*(21/(21-1.5))</f>
        <v>2.8511003809553518E-2</v>
      </c>
      <c r="G2012" s="318">
        <f>_xlfn.VAR.S(C1992:C2012)</f>
        <v>7.0089933755405822E-4</v>
      </c>
      <c r="H2012" s="318">
        <f>G2012*(21/(21-1))</f>
        <v>7.3594430443176114E-4</v>
      </c>
      <c r="I2012" s="320">
        <f>(SUM(C1949:C1969)*1+SUM(C1970:C1990)*2+SUM(C1991:C2011)*3)/6</f>
        <v>-0.10097111078156668</v>
      </c>
      <c r="J2012" s="318">
        <f>IF(C2012*O2012&lt;&gt;0,C2012,0)</f>
        <v>0</v>
      </c>
      <c r="K2012" s="318" t="str">
        <f>IF(C2012*O2012=0,"",C2012)</f>
        <v/>
      </c>
      <c r="O2012" s="318">
        <f>IF(ISBLANK(L2012),0,1)</f>
        <v>0</v>
      </c>
      <c r="P2012" s="318">
        <f>IF(ISBLANK(M2012),0,1)</f>
        <v>0</v>
      </c>
      <c r="Q2012" s="318">
        <f>O2012+P2012</f>
        <v>0</v>
      </c>
      <c r="R2012" s="318">
        <f>SUM(Q1887:Q2012)</f>
        <v>3</v>
      </c>
      <c r="S2012" s="318">
        <f>R2012/$X$2</f>
        <v>0.13043478260869565</v>
      </c>
      <c r="T2012" s="318">
        <f>IF(S2012&gt;=$X$3,1,0)</f>
        <v>0</v>
      </c>
      <c r="U2012" s="318">
        <f>O2012*T2012+P2012*T2012</f>
        <v>0</v>
      </c>
    </row>
    <row r="2013" spans="1:21" s="318" customFormat="1" x14ac:dyDescent="0.2">
      <c r="A2013" s="322">
        <v>39490</v>
      </c>
      <c r="B2013" s="321">
        <v>407.41000400000001</v>
      </c>
      <c r="C2013" s="320">
        <f>LN(B2013/B2012)</f>
        <v>3.6341303594764438E-2</v>
      </c>
      <c r="D2013" s="320">
        <f>AVERAGE(C1993:C2013)</f>
        <v>-3.7736911615012239E-3</v>
      </c>
      <c r="E2013" s="318">
        <f>_xlfn.STDEV.S(C1993:C2013)</f>
        <v>2.7917212837327204E-2</v>
      </c>
      <c r="F2013" s="318">
        <f>E2013*(21/(21-1.5))</f>
        <v>3.0064690747890834E-2</v>
      </c>
      <c r="G2013" s="318">
        <f>_xlfn.VAR.S(C1993:C2013)</f>
        <v>7.7937077260462691E-4</v>
      </c>
      <c r="H2013" s="318">
        <f>G2013*(21/(21-1))</f>
        <v>8.1833931123485827E-4</v>
      </c>
      <c r="I2013" s="320">
        <f>(SUM(C1950:C1970)*1+SUM(C1971:C1991)*2+SUM(C1992:C2012)*3)/6</f>
        <v>-0.10177411157697447</v>
      </c>
      <c r="J2013" s="318">
        <f>IF(C2013*O2013&lt;&gt;0,C2013,0)</f>
        <v>0</v>
      </c>
      <c r="K2013" s="318" t="str">
        <f>IF(C2013*O2013=0,"",C2013)</f>
        <v/>
      </c>
      <c r="O2013" s="318">
        <f>IF(ISBLANK(L2013),0,1)</f>
        <v>0</v>
      </c>
      <c r="P2013" s="318">
        <f>IF(ISBLANK(M2013),0,1)</f>
        <v>0</v>
      </c>
      <c r="Q2013" s="318">
        <f>O2013+P2013</f>
        <v>0</v>
      </c>
      <c r="R2013" s="318">
        <f>SUM(Q1888:Q2013)</f>
        <v>3</v>
      </c>
      <c r="S2013" s="318">
        <f>R2013/$X$2</f>
        <v>0.13043478260869565</v>
      </c>
      <c r="T2013" s="318">
        <f>IF(S2013&gt;=$X$3,1,0)</f>
        <v>0</v>
      </c>
      <c r="U2013" s="318">
        <f>O2013*T2013+P2013*T2013</f>
        <v>0</v>
      </c>
    </row>
    <row r="2014" spans="1:21" s="318" customFormat="1" x14ac:dyDescent="0.2">
      <c r="A2014" s="322">
        <v>39491</v>
      </c>
      <c r="B2014" s="321">
        <v>408.23001099999999</v>
      </c>
      <c r="C2014" s="320">
        <f>LN(B2014/B2013)</f>
        <v>2.0107087960136334E-3</v>
      </c>
      <c r="D2014" s="320">
        <f>AVERAGE(C1994:C2014)</f>
        <v>-2.0133262156657793E-3</v>
      </c>
      <c r="E2014" s="318">
        <f>_xlfn.STDEV.S(C1994:C2014)</f>
        <v>2.7003150008468708E-2</v>
      </c>
      <c r="F2014" s="318">
        <f>E2014*(21/(21-1.5))</f>
        <v>2.9080315393735529E-2</v>
      </c>
      <c r="G2014" s="318">
        <f>_xlfn.VAR.S(C1994:C2014)</f>
        <v>7.2917011037986368E-4</v>
      </c>
      <c r="H2014" s="318">
        <f>G2014*(21/(21-1))</f>
        <v>7.6562861589885695E-4</v>
      </c>
      <c r="I2014" s="320">
        <f>(SUM(C1951:C1971)*1+SUM(C1972:C1992)*2+SUM(C1993:C2013)*3)/6</f>
        <v>-8.1668753399663035E-2</v>
      </c>
      <c r="J2014" s="318">
        <f>IF(C2014*O2014&lt;&gt;0,C2014,0)</f>
        <v>0</v>
      </c>
      <c r="K2014" s="318" t="str">
        <f>IF(C2014*O2014=0,"",C2014)</f>
        <v/>
      </c>
      <c r="O2014" s="318">
        <f>IF(ISBLANK(L2014),0,1)</f>
        <v>0</v>
      </c>
      <c r="P2014" s="318">
        <f>IF(ISBLANK(M2014),0,1)</f>
        <v>0</v>
      </c>
      <c r="Q2014" s="318">
        <f>O2014+P2014</f>
        <v>0</v>
      </c>
      <c r="R2014" s="318">
        <f>SUM(Q1889:Q2014)</f>
        <v>3</v>
      </c>
      <c r="S2014" s="318">
        <f>R2014/$X$2</f>
        <v>0.13043478260869565</v>
      </c>
      <c r="T2014" s="318">
        <f>IF(S2014&gt;=$X$3,1,0)</f>
        <v>0</v>
      </c>
      <c r="U2014" s="318">
        <f>O2014*T2014+P2014*T2014</f>
        <v>0</v>
      </c>
    </row>
    <row r="2015" spans="1:21" s="318" customFormat="1" x14ac:dyDescent="0.2">
      <c r="A2015" s="322">
        <v>39492</v>
      </c>
      <c r="B2015" s="321">
        <v>419.63000499999998</v>
      </c>
      <c r="C2015" s="320">
        <f>LN(B2015/B2014)</f>
        <v>2.7542614538697913E-2</v>
      </c>
      <c r="D2015" s="320">
        <f>AVERAGE(C1995:C2015)</f>
        <v>8.9346529870776802E-4</v>
      </c>
      <c r="E2015" s="318">
        <f>_xlfn.STDEV.S(C1995:C2015)</f>
        <v>2.6728361886784444E-2</v>
      </c>
      <c r="F2015" s="318">
        <f>E2015*(21/(21-1.5))</f>
        <v>2.8784389724229399E-2</v>
      </c>
      <c r="G2015" s="318">
        <f>_xlfn.VAR.S(C1995:C2015)</f>
        <v>7.1440532915091127E-4</v>
      </c>
      <c r="H2015" s="318">
        <f>G2015*(21/(21-1))</f>
        <v>7.501255956084569E-4</v>
      </c>
      <c r="I2015" s="320">
        <f>(SUM(C1952:C1972)*1+SUM(C1973:C1993)*2+SUM(C1994:C2014)*3)/6</f>
        <v>-7.3166482431857388E-2</v>
      </c>
      <c r="J2015" s="318">
        <f>IF(C2015*O2015&lt;&gt;0,C2015,0)</f>
        <v>0</v>
      </c>
      <c r="K2015" s="318" t="str">
        <f>IF(C2015*O2015=0,"",C2015)</f>
        <v/>
      </c>
      <c r="O2015" s="318">
        <f>IF(ISBLANK(L2015),0,1)</f>
        <v>0</v>
      </c>
      <c r="P2015" s="318">
        <f>IF(ISBLANK(M2015),0,1)</f>
        <v>0</v>
      </c>
      <c r="Q2015" s="318">
        <f>O2015+P2015</f>
        <v>0</v>
      </c>
      <c r="R2015" s="318">
        <f>SUM(Q1890:Q2015)</f>
        <v>3</v>
      </c>
      <c r="S2015" s="318">
        <f>R2015/$X$2</f>
        <v>0.13043478260869565</v>
      </c>
      <c r="T2015" s="318">
        <f>IF(S2015&gt;=$X$3,1,0)</f>
        <v>0</v>
      </c>
      <c r="U2015" s="318">
        <f>O2015*T2015+P2015*T2015</f>
        <v>0</v>
      </c>
    </row>
    <row r="2016" spans="1:21" s="318" customFormat="1" x14ac:dyDescent="0.2">
      <c r="A2016" s="322">
        <v>39493</v>
      </c>
      <c r="B2016" s="321">
        <v>415.92001299999998</v>
      </c>
      <c r="C2016" s="320">
        <f>LN(B2016/B2015)</f>
        <v>-8.8804172136544603E-3</v>
      </c>
      <c r="D2016" s="320">
        <f>AVERAGE(C1996:C2016)</f>
        <v>6.5595049986344966E-4</v>
      </c>
      <c r="E2016" s="318">
        <f>_xlfn.STDEV.S(C1996:C2016)</f>
        <v>2.67950967537369E-2</v>
      </c>
      <c r="F2016" s="318">
        <f>E2016*(21/(21-1.5))</f>
        <v>2.8856258042485892E-2</v>
      </c>
      <c r="G2016" s="318">
        <f>_xlfn.VAR.S(C1996:C2016)</f>
        <v>7.1797721004212168E-4</v>
      </c>
      <c r="H2016" s="318">
        <f>G2016*(21/(21-1))</f>
        <v>7.538760705442278E-4</v>
      </c>
      <c r="I2016" s="320">
        <f>(SUM(C1953:C1973)*1+SUM(C1974:C1994)*2+SUM(C1995:C2015)*3)/6</f>
        <v>-5.030477713703102E-2</v>
      </c>
      <c r="J2016" s="318">
        <f>IF(C2016*O2016&lt;&gt;0,C2016,0)</f>
        <v>0</v>
      </c>
      <c r="K2016" s="318" t="str">
        <f>IF(C2016*O2016=0,"",C2016)</f>
        <v/>
      </c>
      <c r="O2016" s="318">
        <f>IF(ISBLANK(L2016),0,1)</f>
        <v>0</v>
      </c>
      <c r="P2016" s="318">
        <f>IF(ISBLANK(M2016),0,1)</f>
        <v>0</v>
      </c>
      <c r="Q2016" s="318">
        <f>O2016+P2016</f>
        <v>0</v>
      </c>
      <c r="R2016" s="318">
        <f>SUM(Q1891:Q2016)</f>
        <v>3</v>
      </c>
      <c r="S2016" s="318">
        <f>R2016/$X$2</f>
        <v>0.13043478260869565</v>
      </c>
      <c r="T2016" s="318">
        <f>IF(S2016&gt;=$X$3,1,0)</f>
        <v>0</v>
      </c>
      <c r="U2016" s="318">
        <f>O2016*T2016+P2016*T2016</f>
        <v>0</v>
      </c>
    </row>
    <row r="2017" spans="1:21" s="318" customFormat="1" x14ac:dyDescent="0.2">
      <c r="A2017" s="322">
        <v>39496</v>
      </c>
      <c r="B2017" s="321">
        <v>423.209991</v>
      </c>
      <c r="C2017" s="320">
        <f>LN(B2017/B2016)</f>
        <v>1.7375523157011689E-2</v>
      </c>
      <c r="D2017" s="320">
        <f>AVERAGE(C1997:C2017)</f>
        <v>2.1178761980712368E-3</v>
      </c>
      <c r="E2017" s="318">
        <f>_xlfn.STDEV.S(C1997:C2017)</f>
        <v>2.6831643545237673E-2</v>
      </c>
      <c r="F2017" s="318">
        <f>E2017*(21/(21-1.5))</f>
        <v>2.889561612564057E-2</v>
      </c>
      <c r="G2017" s="318">
        <f>_xlfn.VAR.S(C1997:C2017)</f>
        <v>7.1993709533869443E-4</v>
      </c>
      <c r="H2017" s="318">
        <f>G2017*(21/(21-1))</f>
        <v>7.5593395010562924E-4</v>
      </c>
      <c r="I2017" s="320">
        <f>(SUM(C1954:C1974)*1+SUM(C1975:C1995)*2+SUM(C1996:C2016)*3)/6</f>
        <v>-5.2769309638303875E-2</v>
      </c>
      <c r="J2017" s="318">
        <f>IF(C2017*O2017&lt;&gt;0,C2017,0)</f>
        <v>0</v>
      </c>
      <c r="K2017" s="318" t="str">
        <f>IF(C2017*O2017=0,"",C2017)</f>
        <v/>
      </c>
      <c r="O2017" s="318">
        <f>IF(ISBLANK(L2017),0,1)</f>
        <v>0</v>
      </c>
      <c r="P2017" s="318">
        <f>IF(ISBLANK(M2017),0,1)</f>
        <v>0</v>
      </c>
      <c r="Q2017" s="318">
        <f>O2017+P2017</f>
        <v>0</v>
      </c>
      <c r="R2017" s="318">
        <f>SUM(Q1892:Q2017)</f>
        <v>3</v>
      </c>
      <c r="S2017" s="318">
        <f>R2017/$X$2</f>
        <v>0.13043478260869565</v>
      </c>
      <c r="T2017" s="318">
        <f>IF(S2017&gt;=$X$3,1,0)</f>
        <v>0</v>
      </c>
      <c r="U2017" s="318">
        <f>O2017*T2017+P2017*T2017</f>
        <v>0</v>
      </c>
    </row>
    <row r="2018" spans="1:21" s="318" customFormat="1" x14ac:dyDescent="0.2">
      <c r="A2018" s="322">
        <v>39497</v>
      </c>
      <c r="B2018" s="321">
        <v>427.040009</v>
      </c>
      <c r="C2018" s="320">
        <f>LN(B2018/B2017)</f>
        <v>9.0092182430405454E-3</v>
      </c>
      <c r="D2018" s="320">
        <f>AVERAGE(C1998:C2018)</f>
        <v>5.6942374433679383E-3</v>
      </c>
      <c r="E2018" s="318">
        <f>_xlfn.STDEV.S(C1998:C2018)</f>
        <v>2.1822837465655547E-2</v>
      </c>
      <c r="F2018" s="318">
        <f>E2018*(21/(21-1.5))</f>
        <v>2.3501517270705971E-2</v>
      </c>
      <c r="G2018" s="318">
        <f>_xlfn.VAR.S(C1998:C2018)</f>
        <v>4.7623623505241937E-4</v>
      </c>
      <c r="H2018" s="318">
        <f>G2018*(21/(21-1))</f>
        <v>5.0004804680504032E-4</v>
      </c>
      <c r="I2018" s="320">
        <f>(SUM(C1955:C1975)*1+SUM(C1976:C1996)*2+SUM(C1997:C2017)*3)/6</f>
        <v>-4.0510573853295755E-2</v>
      </c>
      <c r="J2018" s="318">
        <f>IF(C2018*O2018&lt;&gt;0,C2018,0)</f>
        <v>0</v>
      </c>
      <c r="K2018" s="318" t="str">
        <f>IF(C2018*O2018=0,"",C2018)</f>
        <v/>
      </c>
      <c r="O2018" s="318">
        <f>IF(ISBLANK(L2018),0,1)</f>
        <v>0</v>
      </c>
      <c r="P2018" s="318">
        <f>IF(ISBLANK(M2018),0,1)</f>
        <v>0</v>
      </c>
      <c r="Q2018" s="318">
        <f>O2018+P2018</f>
        <v>0</v>
      </c>
      <c r="R2018" s="318">
        <f>SUM(Q1893:Q2018)</f>
        <v>3</v>
      </c>
      <c r="S2018" s="318">
        <f>R2018/$X$2</f>
        <v>0.13043478260869565</v>
      </c>
      <c r="T2018" s="318">
        <f>IF(S2018&gt;=$X$3,1,0)</f>
        <v>0</v>
      </c>
      <c r="U2018" s="318">
        <f>O2018*T2018+P2018*T2018</f>
        <v>0</v>
      </c>
    </row>
    <row r="2019" spans="1:21" s="318" customFormat="1" x14ac:dyDescent="0.2">
      <c r="A2019" s="322">
        <v>39498</v>
      </c>
      <c r="B2019" s="321">
        <v>422.82000699999998</v>
      </c>
      <c r="C2019" s="320">
        <f>LN(B2019/B2018)</f>
        <v>-9.931133609028725E-3</v>
      </c>
      <c r="D2019" s="320">
        <f>AVERAGE(C1999:C2019)</f>
        <v>3.9808861169134818E-3</v>
      </c>
      <c r="E2019" s="318">
        <f>_xlfn.STDEV.S(C1999:C2019)</f>
        <v>2.1555629881184379E-2</v>
      </c>
      <c r="F2019" s="318">
        <f>E2019*(21/(21-1.5))</f>
        <v>2.3213755256660099E-2</v>
      </c>
      <c r="G2019" s="318">
        <f>_xlfn.VAR.S(C1999:C2019)</f>
        <v>4.6464517957460884E-4</v>
      </c>
      <c r="H2019" s="318">
        <f>G2019*(21/(21-1))</f>
        <v>4.8787743855333932E-4</v>
      </c>
      <c r="I2019" s="320">
        <f>(SUM(C1956:C1976)*1+SUM(C1977:C1997)*2+SUM(C1998:C2018)*3)/6</f>
        <v>-2.1579601016447531E-2</v>
      </c>
      <c r="J2019" s="318">
        <f>IF(C2019*O2019&lt;&gt;0,C2019,0)</f>
        <v>0</v>
      </c>
      <c r="K2019" s="318" t="str">
        <f>IF(C2019*O2019=0,"",C2019)</f>
        <v/>
      </c>
      <c r="O2019" s="318">
        <f>IF(ISBLANK(L2019),0,1)</f>
        <v>0</v>
      </c>
      <c r="P2019" s="318">
        <f>IF(ISBLANK(M2019),0,1)</f>
        <v>0</v>
      </c>
      <c r="Q2019" s="318">
        <f>O2019+P2019</f>
        <v>0</v>
      </c>
      <c r="R2019" s="318">
        <f>SUM(Q1894:Q2019)</f>
        <v>3</v>
      </c>
      <c r="S2019" s="318">
        <f>R2019/$X$2</f>
        <v>0.13043478260869565</v>
      </c>
      <c r="T2019" s="318">
        <f>IF(S2019&gt;=$X$3,1,0)</f>
        <v>0</v>
      </c>
      <c r="U2019" s="318">
        <f>O2019*T2019+P2019*T2019</f>
        <v>0</v>
      </c>
    </row>
    <row r="2020" spans="1:21" s="318" customFormat="1" x14ac:dyDescent="0.2">
      <c r="A2020" s="322">
        <v>39499</v>
      </c>
      <c r="B2020" s="321">
        <v>429.27999899999998</v>
      </c>
      <c r="C2020" s="320">
        <f>LN(B2020/B2019)</f>
        <v>1.5162811225337906E-2</v>
      </c>
      <c r="D2020" s="320">
        <f>AVERAGE(C2000:C2020)</f>
        <v>5.6489429063419899E-3</v>
      </c>
      <c r="E2020" s="318">
        <f>_xlfn.STDEV.S(C2000:C2020)</f>
        <v>2.0965228584908447E-2</v>
      </c>
      <c r="F2020" s="318">
        <f>E2020*(21/(21-1.5))</f>
        <v>2.257793847605525E-2</v>
      </c>
      <c r="G2020" s="318">
        <f>_xlfn.VAR.S(C2000:C2020)</f>
        <v>4.395408096174623E-4</v>
      </c>
      <c r="H2020" s="318">
        <f>G2020*(21/(21-1))</f>
        <v>4.6151785009833541E-4</v>
      </c>
      <c r="I2020" s="320">
        <f>(SUM(C1957:C1977)*1+SUM(C1978:C1998)*2+SUM(C1999:C2019)*3)/6</f>
        <v>-2.5035674083701599E-2</v>
      </c>
      <c r="J2020" s="318">
        <f>IF(C2020*O2020&lt;&gt;0,C2020,0)</f>
        <v>0</v>
      </c>
      <c r="K2020" s="318" t="str">
        <f>IF(C2020*O2020=0,"",C2020)</f>
        <v/>
      </c>
      <c r="O2020" s="318">
        <f>IF(ISBLANK(L2020),0,1)</f>
        <v>0</v>
      </c>
      <c r="P2020" s="318">
        <f>IF(ISBLANK(M2020),0,1)</f>
        <v>0</v>
      </c>
      <c r="Q2020" s="318">
        <f>O2020+P2020</f>
        <v>0</v>
      </c>
      <c r="R2020" s="318">
        <f>SUM(Q1895:Q2020)</f>
        <v>3</v>
      </c>
      <c r="S2020" s="318">
        <f>R2020/$X$2</f>
        <v>0.13043478260869565</v>
      </c>
      <c r="T2020" s="318">
        <f>IF(S2020&gt;=$X$3,1,0)</f>
        <v>0</v>
      </c>
      <c r="U2020" s="318">
        <f>O2020*T2020+P2020*T2020</f>
        <v>0</v>
      </c>
    </row>
    <row r="2021" spans="1:21" s="318" customFormat="1" x14ac:dyDescent="0.2">
      <c r="A2021" s="322">
        <v>39500</v>
      </c>
      <c r="B2021" s="321">
        <v>425.26998900000001</v>
      </c>
      <c r="C2021" s="320">
        <f>LN(B2021/B2020)</f>
        <v>-9.3851488855695858E-3</v>
      </c>
      <c r="D2021" s="320">
        <f>AVERAGE(C2001:C2021)</f>
        <v>3.4871945445992319E-3</v>
      </c>
      <c r="E2021" s="318">
        <f>_xlfn.STDEV.S(C2001:C2021)</f>
        <v>1.9996018239242675E-2</v>
      </c>
      <c r="F2021" s="318">
        <f>E2021*(21/(21-1.5))</f>
        <v>2.1534173488415187E-2</v>
      </c>
      <c r="G2021" s="318">
        <f>_xlfn.VAR.S(C2001:C2021)</f>
        <v>3.9984074542412574E-4</v>
      </c>
      <c r="H2021" s="318">
        <f>G2021*(21/(21-1))</f>
        <v>4.1983278269533202E-4</v>
      </c>
      <c r="I2021" s="320">
        <f>(SUM(C1958:C1978)*1+SUM(C1979:C1999)*2+SUM(C2000:C2020)*3)/6</f>
        <v>-9.8979031842914757E-3</v>
      </c>
      <c r="J2021" s="318">
        <f>IF(C2021*O2021&lt;&gt;0,C2021,0)</f>
        <v>0</v>
      </c>
      <c r="K2021" s="318" t="str">
        <f>IF(C2021*O2021=0,"",C2021)</f>
        <v/>
      </c>
      <c r="O2021" s="318">
        <f>IF(ISBLANK(L2021),0,1)</f>
        <v>0</v>
      </c>
      <c r="P2021" s="318">
        <f>IF(ISBLANK(M2021),0,1)</f>
        <v>0</v>
      </c>
      <c r="Q2021" s="318">
        <f>O2021+P2021</f>
        <v>0</v>
      </c>
      <c r="R2021" s="318">
        <f>SUM(Q1896:Q2021)</f>
        <v>3</v>
      </c>
      <c r="S2021" s="318">
        <f>R2021/$X$2</f>
        <v>0.13043478260869565</v>
      </c>
      <c r="T2021" s="318">
        <f>IF(S2021&gt;=$X$3,1,0)</f>
        <v>0</v>
      </c>
      <c r="U2021" s="318">
        <f>O2021*T2021+P2021*T2021</f>
        <v>0</v>
      </c>
    </row>
    <row r="2022" spans="1:21" s="318" customFormat="1" x14ac:dyDescent="0.2">
      <c r="A2022" s="322">
        <v>39503</v>
      </c>
      <c r="B2022" s="321">
        <v>424.91000400000001</v>
      </c>
      <c r="C2022" s="320">
        <f>LN(B2022/B2021)</f>
        <v>-8.4684425528097423E-4</v>
      </c>
      <c r="D2022" s="320">
        <f>AVERAGE(C2002:C2022)</f>
        <v>1.8032805659742074E-3</v>
      </c>
      <c r="E2022" s="318">
        <f>_xlfn.STDEV.S(C2002:C2022)</f>
        <v>1.869933892079954E-2</v>
      </c>
      <c r="F2022" s="318">
        <f>E2022*(21/(21-1.5))</f>
        <v>2.013774960701489E-2</v>
      </c>
      <c r="G2022" s="318">
        <f>_xlfn.VAR.S(C2002:C2022)</f>
        <v>3.4966527607492847E-4</v>
      </c>
      <c r="H2022" s="318">
        <f>G2022*(21/(21-1))</f>
        <v>3.6714853987867489E-4</v>
      </c>
      <c r="I2022" s="320">
        <f>(SUM(C1959:C1979)*1+SUM(C1980:C2000)*2+SUM(C2001:C2021)*3)/6</f>
        <v>-2.2882253485159699E-2</v>
      </c>
      <c r="J2022" s="318">
        <f>IF(C2022*O2022&lt;&gt;0,C2022,0)</f>
        <v>0</v>
      </c>
      <c r="K2022" s="318" t="str">
        <f>IF(C2022*O2022=0,"",C2022)</f>
        <v/>
      </c>
      <c r="O2022" s="318">
        <f>IF(ISBLANK(L2022),0,1)</f>
        <v>0</v>
      </c>
      <c r="P2022" s="318">
        <f>IF(ISBLANK(M2022),0,1)</f>
        <v>0</v>
      </c>
      <c r="Q2022" s="318">
        <f>O2022+P2022</f>
        <v>0</v>
      </c>
      <c r="R2022" s="318">
        <f>SUM(Q1897:Q2022)</f>
        <v>3</v>
      </c>
      <c r="S2022" s="318">
        <f>R2022/$X$2</f>
        <v>0.13043478260869565</v>
      </c>
      <c r="T2022" s="318">
        <f>IF(S2022&gt;=$X$3,1,0)</f>
        <v>0</v>
      </c>
      <c r="U2022" s="318">
        <f>O2022*T2022+P2022*T2022</f>
        <v>0</v>
      </c>
    </row>
    <row r="2023" spans="1:21" s="318" customFormat="1" x14ac:dyDescent="0.2">
      <c r="A2023" s="322">
        <v>39504</v>
      </c>
      <c r="B2023" s="321">
        <v>427.95001200000002</v>
      </c>
      <c r="C2023" s="320">
        <f>LN(B2023/B2022)</f>
        <v>7.129003161295994E-3</v>
      </c>
      <c r="D2023" s="320">
        <f>AVERAGE(C2003:C2023)</f>
        <v>3.3987704176629187E-3</v>
      </c>
      <c r="E2023" s="318">
        <f>_xlfn.STDEV.S(C2003:C2023)</f>
        <v>1.757003650234543E-2</v>
      </c>
      <c r="F2023" s="318">
        <f>E2023*(21/(21-1.5))</f>
        <v>1.8921577771756615E-2</v>
      </c>
      <c r="G2023" s="318">
        <f>_xlfn.VAR.S(C2003:C2023)</f>
        <v>3.0870618269375082E-4</v>
      </c>
      <c r="H2023" s="318">
        <f>G2023*(21/(21-1))</f>
        <v>3.2414149182843839E-4</v>
      </c>
      <c r="I2023" s="320">
        <f>(SUM(C1960:C1980)*1+SUM(C1981:C2001)*2+SUM(C2002:C2022)*3)/6</f>
        <v>-2.6186220888076817E-2</v>
      </c>
      <c r="J2023" s="318">
        <f>IF(C2023*O2023&lt;&gt;0,C2023,0)</f>
        <v>0</v>
      </c>
      <c r="K2023" s="318" t="str">
        <f>IF(C2023*O2023=0,"",C2023)</f>
        <v/>
      </c>
      <c r="O2023" s="318">
        <f>IF(ISBLANK(L2023),0,1)</f>
        <v>0</v>
      </c>
      <c r="P2023" s="318">
        <f>IF(ISBLANK(M2023),0,1)</f>
        <v>0</v>
      </c>
      <c r="Q2023" s="318">
        <f>O2023+P2023</f>
        <v>0</v>
      </c>
      <c r="R2023" s="318">
        <f>SUM(Q1898:Q2023)</f>
        <v>3</v>
      </c>
      <c r="S2023" s="318">
        <f>R2023/$X$2</f>
        <v>0.13043478260869565</v>
      </c>
      <c r="T2023" s="318">
        <f>IF(S2023&gt;=$X$3,1,0)</f>
        <v>0</v>
      </c>
      <c r="U2023" s="318">
        <f>O2023*T2023+P2023*T2023</f>
        <v>0</v>
      </c>
    </row>
    <row r="2024" spans="1:21" s="318" customFormat="1" x14ac:dyDescent="0.2">
      <c r="A2024" s="322">
        <v>39505</v>
      </c>
      <c r="B2024" s="321">
        <v>433.66000400000001</v>
      </c>
      <c r="C2024" s="320">
        <f>LN(B2024/B2023)</f>
        <v>1.325443179161024E-2</v>
      </c>
      <c r="D2024" s="320">
        <f>AVERAGE(C2004:C2024)</f>
        <v>2.7634464974738925E-3</v>
      </c>
      <c r="E2024" s="318">
        <f>_xlfn.STDEV.S(C2004:C2024)</f>
        <v>1.6918420474178301E-2</v>
      </c>
      <c r="F2024" s="318">
        <f>E2024*(21/(21-1.5))</f>
        <v>1.8219837433730478E-2</v>
      </c>
      <c r="G2024" s="318">
        <f>_xlfn.VAR.S(C2004:C2024)</f>
        <v>2.8623295134109556E-4</v>
      </c>
      <c r="H2024" s="318">
        <f>G2024*(21/(21-1))</f>
        <v>3.0054459890815037E-4</v>
      </c>
      <c r="I2024" s="320">
        <f>(SUM(C1961:C1981)*1+SUM(C1982:C2002)*2+SUM(C2003:C2023)*3)/6</f>
        <v>-2.1701518243637391E-2</v>
      </c>
      <c r="J2024" s="318">
        <f>IF(C2024*O2024&lt;&gt;0,C2024,0)</f>
        <v>0</v>
      </c>
      <c r="K2024" s="318" t="str">
        <f>IF(C2024*O2024=0,"",C2024)</f>
        <v/>
      </c>
      <c r="O2024" s="318">
        <f>IF(ISBLANK(L2024),0,1)</f>
        <v>0</v>
      </c>
      <c r="P2024" s="318">
        <f>IF(ISBLANK(M2024),0,1)</f>
        <v>0</v>
      </c>
      <c r="Q2024" s="318">
        <f>O2024+P2024</f>
        <v>0</v>
      </c>
      <c r="R2024" s="318">
        <f>SUM(Q1899:Q2024)</f>
        <v>3</v>
      </c>
      <c r="S2024" s="318">
        <f>R2024/$X$2</f>
        <v>0.13043478260869565</v>
      </c>
      <c r="T2024" s="318">
        <f>IF(S2024&gt;=$X$3,1,0)</f>
        <v>0</v>
      </c>
      <c r="U2024" s="318">
        <f>O2024*T2024+P2024*T2024</f>
        <v>0</v>
      </c>
    </row>
    <row r="2025" spans="1:21" s="318" customFormat="1" x14ac:dyDescent="0.2">
      <c r="A2025" s="322">
        <v>39506</v>
      </c>
      <c r="B2025" s="321">
        <v>432.60000600000001</v>
      </c>
      <c r="C2025" s="320">
        <f>LN(B2025/B2024)</f>
        <v>-2.4472987713037063E-3</v>
      </c>
      <c r="D2025" s="320">
        <f>AVERAGE(C2005:C2025)</f>
        <v>2.8147744954078332E-3</v>
      </c>
      <c r="E2025" s="318">
        <f>_xlfn.STDEV.S(C2005:C2025)</f>
        <v>1.6900012809763939E-2</v>
      </c>
      <c r="F2025" s="318">
        <f>E2025*(21/(21-1.5))</f>
        <v>1.8200013795130397E-2</v>
      </c>
      <c r="G2025" s="318">
        <f>_xlfn.VAR.S(C2005:C2025)</f>
        <v>2.8561043297018526E-4</v>
      </c>
      <c r="H2025" s="318">
        <f>G2025*(21/(21-1))</f>
        <v>2.9989095461869451E-4</v>
      </c>
      <c r="I2025" s="320">
        <f>(SUM(C1962:C1982)*1+SUM(C1983:C2003)*2+SUM(C2004:C2024)*3)/6</f>
        <v>-2.5329076131326702E-2</v>
      </c>
      <c r="J2025" s="318">
        <f>IF(C2025*O2025&lt;&gt;0,C2025,0)</f>
        <v>0</v>
      </c>
      <c r="K2025" s="318" t="str">
        <f>IF(C2025*O2025=0,"",C2025)</f>
        <v/>
      </c>
      <c r="O2025" s="318">
        <f>IF(ISBLANK(L2025),0,1)</f>
        <v>0</v>
      </c>
      <c r="P2025" s="318">
        <f>IF(ISBLANK(M2025),0,1)</f>
        <v>0</v>
      </c>
      <c r="Q2025" s="318">
        <f>O2025+P2025</f>
        <v>0</v>
      </c>
      <c r="R2025" s="318">
        <f>SUM(Q1900:Q2025)</f>
        <v>3</v>
      </c>
      <c r="S2025" s="318">
        <f>R2025/$X$2</f>
        <v>0.13043478260869565</v>
      </c>
      <c r="T2025" s="318">
        <f>IF(S2025&gt;=$X$3,1,0)</f>
        <v>0</v>
      </c>
      <c r="U2025" s="318">
        <f>O2025*T2025+P2025*T2025</f>
        <v>0</v>
      </c>
    </row>
    <row r="2026" spans="1:21" s="318" customFormat="1" x14ac:dyDescent="0.2">
      <c r="A2026" s="322">
        <v>39507</v>
      </c>
      <c r="B2026" s="321">
        <v>427.10998499999999</v>
      </c>
      <c r="C2026" s="320">
        <f>LN(B2026/B2025)</f>
        <v>-1.2771971214578685E-2</v>
      </c>
      <c r="D2026" s="320">
        <f>AVERAGE(C2006:C2026)</f>
        <v>3.8581268216390835E-3</v>
      </c>
      <c r="E2026" s="318">
        <f>_xlfn.STDEV.S(C2006:C2026)</f>
        <v>1.5043701647874191E-2</v>
      </c>
      <c r="F2026" s="318">
        <f>E2026*(21/(21-1.5))</f>
        <v>1.6200909466941436E-2</v>
      </c>
      <c r="G2026" s="318">
        <f>_xlfn.VAR.S(C2006:C2026)</f>
        <v>2.2631295927025264E-4</v>
      </c>
      <c r="H2026" s="318">
        <f>G2026*(21/(21-1))</f>
        <v>2.3762860723376529E-4</v>
      </c>
      <c r="I2026" s="320">
        <f>(SUM(C1963:C1983)*1+SUM(C1984:C2004)*2+SUM(C2005:C2025)*3)/6</f>
        <v>-2.9507748295131531E-2</v>
      </c>
      <c r="J2026" s="318">
        <f>IF(C2026*O2026&lt;&gt;0,C2026,0)</f>
        <v>0</v>
      </c>
      <c r="K2026" s="318" t="str">
        <f>IF(C2026*O2026=0,"",C2026)</f>
        <v/>
      </c>
      <c r="O2026" s="318">
        <f>IF(ISBLANK(L2026),0,1)</f>
        <v>0</v>
      </c>
      <c r="P2026" s="318">
        <f>IF(ISBLANK(M2026),0,1)</f>
        <v>0</v>
      </c>
      <c r="Q2026" s="318">
        <f>O2026+P2026</f>
        <v>0</v>
      </c>
      <c r="R2026" s="318">
        <f>SUM(Q1901:Q2026)</f>
        <v>3</v>
      </c>
      <c r="S2026" s="318">
        <f>R2026/$X$2</f>
        <v>0.13043478260869565</v>
      </c>
      <c r="T2026" s="318">
        <f>IF(S2026&gt;=$X$3,1,0)</f>
        <v>0</v>
      </c>
      <c r="U2026" s="318">
        <f>O2026*T2026+P2026*T2026</f>
        <v>0</v>
      </c>
    </row>
    <row r="2027" spans="1:21" s="318" customFormat="1" x14ac:dyDescent="0.2">
      <c r="A2027" s="322">
        <v>39510</v>
      </c>
      <c r="B2027" s="321">
        <v>419.39001500000001</v>
      </c>
      <c r="C2027" s="320">
        <f>LN(B2027/B2026)</f>
        <v>-1.8240245810292474E-2</v>
      </c>
      <c r="D2027" s="320">
        <f>AVERAGE(C2007:C2027)</f>
        <v>1.792095364262297E-3</v>
      </c>
      <c r="E2027" s="318">
        <f>_xlfn.STDEV.S(C2007:C2027)</f>
        <v>1.4952872379452571E-2</v>
      </c>
      <c r="F2027" s="318">
        <f>E2027*(21/(21-1.5))</f>
        <v>1.6103093331718152E-2</v>
      </c>
      <c r="G2027" s="318">
        <f>_xlfn.VAR.S(C2007:C2027)</f>
        <v>2.2358839239619558E-4</v>
      </c>
      <c r="H2027" s="318">
        <f>G2027*(21/(21-1))</f>
        <v>2.3476781201600536E-4</v>
      </c>
      <c r="I2027" s="320">
        <f>(SUM(C1964:C1984)*1+SUM(C1985:C2005)*2+SUM(C2006:C2026)*3)/6</f>
        <v>-2.6230537102210877E-2</v>
      </c>
      <c r="J2027" s="318">
        <f>IF(C2027*O2027&lt;&gt;0,C2027,0)</f>
        <v>0</v>
      </c>
      <c r="K2027" s="318" t="str">
        <f>IF(C2027*O2027=0,"",C2027)</f>
        <v/>
      </c>
      <c r="O2027" s="318">
        <f>IF(ISBLANK(L2027),0,1)</f>
        <v>0</v>
      </c>
      <c r="P2027" s="318">
        <f>IF(ISBLANK(M2027),0,1)</f>
        <v>0</v>
      </c>
      <c r="Q2027" s="318">
        <f>O2027+P2027</f>
        <v>0</v>
      </c>
      <c r="R2027" s="318">
        <f>SUM(Q1902:Q2027)</f>
        <v>3</v>
      </c>
      <c r="S2027" s="318">
        <f>R2027/$X$2</f>
        <v>0.13043478260869565</v>
      </c>
      <c r="T2027" s="318">
        <f>IF(S2027&gt;=$X$3,1,0)</f>
        <v>0</v>
      </c>
      <c r="U2027" s="318">
        <f>O2027*T2027+P2027*T2027</f>
        <v>0</v>
      </c>
    </row>
    <row r="2028" spans="1:21" s="318" customFormat="1" x14ac:dyDescent="0.2">
      <c r="A2028" s="322">
        <v>39511</v>
      </c>
      <c r="B2028" s="321">
        <v>420.60000600000001</v>
      </c>
      <c r="C2028" s="320">
        <f>LN(B2028/B2027)</f>
        <v>2.880967170221971E-3</v>
      </c>
      <c r="D2028" s="320">
        <f>AVERAGE(C2008:C2028)</f>
        <v>1.1771712004405939E-3</v>
      </c>
      <c r="E2028" s="318">
        <f>_xlfn.STDEV.S(C2008:C2028)</f>
        <v>1.4609840689364894E-2</v>
      </c>
      <c r="F2028" s="318">
        <f>E2028*(21/(21-1.5))</f>
        <v>1.5733674588546808E-2</v>
      </c>
      <c r="G2028" s="318">
        <f>_xlfn.VAR.S(C2008:C2028)</f>
        <v>2.1344744496862208E-4</v>
      </c>
      <c r="H2028" s="318">
        <f>G2028*(21/(21-1))</f>
        <v>2.241198172170532E-4</v>
      </c>
      <c r="I2028" s="320">
        <f>(SUM(C1965:C1985)*1+SUM(C1986:C2006)*2+SUM(C2007:C2027)*3)/6</f>
        <v>-4.3000557500271354E-2</v>
      </c>
      <c r="J2028" s="318">
        <f>IF(C2028*O2028&lt;&gt;0,C2028,0)</f>
        <v>0</v>
      </c>
      <c r="K2028" s="318" t="str">
        <f>IF(C2028*O2028=0,"",C2028)</f>
        <v/>
      </c>
      <c r="O2028" s="318">
        <f>IF(ISBLANK(L2028),0,1)</f>
        <v>0</v>
      </c>
      <c r="P2028" s="318">
        <f>IF(ISBLANK(M2028),0,1)</f>
        <v>0</v>
      </c>
      <c r="Q2028" s="318">
        <f>O2028+P2028</f>
        <v>0</v>
      </c>
      <c r="R2028" s="318">
        <f>SUM(Q1903:Q2028)</f>
        <v>3</v>
      </c>
      <c r="S2028" s="318">
        <f>R2028/$X$2</f>
        <v>0.13043478260869565</v>
      </c>
      <c r="T2028" s="318">
        <f>IF(S2028&gt;=$X$3,1,0)</f>
        <v>0</v>
      </c>
      <c r="U2028" s="318">
        <f>O2028*T2028+P2028*T2028</f>
        <v>0</v>
      </c>
    </row>
    <row r="2029" spans="1:21" s="318" customFormat="1" x14ac:dyDescent="0.2">
      <c r="A2029" s="322">
        <v>39512</v>
      </c>
      <c r="B2029" s="321">
        <v>424.51001000000002</v>
      </c>
      <c r="C2029" s="320">
        <f>LN(B2029/B2028)</f>
        <v>9.2533086226042807E-3</v>
      </c>
      <c r="D2029" s="320">
        <f>AVERAGE(C2009:C2029)</f>
        <v>2.2392287288597102E-3</v>
      </c>
      <c r="E2029" s="318">
        <f>_xlfn.STDEV.S(C2009:C2029)</f>
        <v>1.4331915547103032E-2</v>
      </c>
      <c r="F2029" s="318">
        <f>E2029*(21/(21-1.5))</f>
        <v>1.543437058918788E-2</v>
      </c>
      <c r="G2029" s="318">
        <f>_xlfn.VAR.S(C2009:C2029)</f>
        <v>2.0540380324929358E-4</v>
      </c>
      <c r="H2029" s="318">
        <f>G2029*(21/(21-1))</f>
        <v>2.1567399341175826E-4</v>
      </c>
      <c r="I2029" s="320">
        <f>(SUM(C1966:C1986)*1+SUM(C1987:C2007)*2+SUM(C2008:C2028)*3)/6</f>
        <v>-4.0921316966977699E-2</v>
      </c>
      <c r="J2029" s="318">
        <f>IF(C2029*O2029&lt;&gt;0,C2029,0)</f>
        <v>0</v>
      </c>
      <c r="K2029" s="318" t="str">
        <f>IF(C2029*O2029=0,"",C2029)</f>
        <v/>
      </c>
      <c r="O2029" s="318">
        <f>IF(ISBLANK(L2029),0,1)</f>
        <v>0</v>
      </c>
      <c r="P2029" s="318">
        <f>IF(ISBLANK(M2029),0,1)</f>
        <v>0</v>
      </c>
      <c r="Q2029" s="318">
        <f>O2029+P2029</f>
        <v>0</v>
      </c>
      <c r="R2029" s="318">
        <f>SUM(Q1904:Q2029)</f>
        <v>3</v>
      </c>
      <c r="S2029" s="318">
        <f>R2029/$X$2</f>
        <v>0.13043478260869565</v>
      </c>
      <c r="T2029" s="318">
        <f>IF(S2029&gt;=$X$3,1,0)</f>
        <v>0</v>
      </c>
      <c r="U2029" s="318">
        <f>O2029*T2029+P2029*T2029</f>
        <v>0</v>
      </c>
    </row>
    <row r="2030" spans="1:21" s="318" customFormat="1" x14ac:dyDescent="0.2">
      <c r="A2030" s="322">
        <v>39513</v>
      </c>
      <c r="B2030" s="321">
        <v>420.91000400000001</v>
      </c>
      <c r="C2030" s="320">
        <f>LN(B2030/B2029)</f>
        <v>-8.5165425465289039E-3</v>
      </c>
      <c r="D2030" s="320">
        <f>AVERAGE(C2010:C2030)</f>
        <v>1.7373677590755124E-3</v>
      </c>
      <c r="E2030" s="318">
        <f>_xlfn.STDEV.S(C2010:C2030)</f>
        <v>1.4523130813758885E-2</v>
      </c>
      <c r="F2030" s="318">
        <f>E2030*(21/(21-1.5))</f>
        <v>1.5640294722509569E-2</v>
      </c>
      <c r="G2030" s="318">
        <f>_xlfn.VAR.S(C2010:C2030)</f>
        <v>2.1092132863355281E-4</v>
      </c>
      <c r="H2030" s="318">
        <f>G2030*(21/(21-1))</f>
        <v>2.2146739506523046E-4</v>
      </c>
      <c r="I2030" s="320">
        <f>(SUM(C1967:C1987)*1+SUM(C1988:C2008)*2+SUM(C2009:C2029)*3)/6</f>
        <v>-3.319697493281789E-2</v>
      </c>
      <c r="J2030" s="318">
        <f>IF(C2030*O2030&lt;&gt;0,C2030,0)</f>
        <v>0</v>
      </c>
      <c r="K2030" s="318" t="str">
        <f>IF(C2030*O2030=0,"",C2030)</f>
        <v/>
      </c>
      <c r="O2030" s="318">
        <f>IF(ISBLANK(L2030),0,1)</f>
        <v>0</v>
      </c>
      <c r="P2030" s="318">
        <f>IF(ISBLANK(M2030),0,1)</f>
        <v>0</v>
      </c>
      <c r="Q2030" s="318">
        <f>O2030+P2030</f>
        <v>0</v>
      </c>
      <c r="R2030" s="318">
        <f>SUM(Q1905:Q2030)</f>
        <v>3</v>
      </c>
      <c r="S2030" s="318">
        <f>R2030/$X$2</f>
        <v>0.13043478260869565</v>
      </c>
      <c r="T2030" s="318">
        <f>IF(S2030&gt;=$X$3,1,0)</f>
        <v>0</v>
      </c>
      <c r="U2030" s="318">
        <f>O2030*T2030+P2030*T2030</f>
        <v>0</v>
      </c>
    </row>
    <row r="2031" spans="1:21" s="318" customFormat="1" x14ac:dyDescent="0.2">
      <c r="A2031" s="322">
        <v>39514</v>
      </c>
      <c r="B2031" s="321">
        <v>411.48998999999998</v>
      </c>
      <c r="C2031" s="320">
        <f>LN(B2031/B2030)</f>
        <v>-2.2634349426668615E-2</v>
      </c>
      <c r="D2031" s="320">
        <f>AVERAGE(C2011:C2031)</f>
        <v>1.4904564856799557E-3</v>
      </c>
      <c r="E2031" s="318">
        <f>_xlfn.STDEV.S(C2011:C2031)</f>
        <v>1.4904700656817226E-2</v>
      </c>
      <c r="F2031" s="318">
        <f>E2031*(21/(21-1.5))</f>
        <v>1.6051216091957012E-2</v>
      </c>
      <c r="G2031" s="318">
        <f>_xlfn.VAR.S(C2011:C2031)</f>
        <v>2.2215010166932786E-4</v>
      </c>
      <c r="H2031" s="318">
        <f>G2031*(21/(21-1))</f>
        <v>2.3325760675279425E-4</v>
      </c>
      <c r="I2031" s="320">
        <f>(SUM(C1968:C1988)*1+SUM(C1989:C2009)*2+SUM(C2010:C2030)*3)/6</f>
        <v>-3.9612346392182259E-2</v>
      </c>
      <c r="J2031" s="318">
        <f>IF(C2031*O2031&lt;&gt;0,C2031,0)</f>
        <v>0</v>
      </c>
      <c r="K2031" s="318" t="str">
        <f>IF(C2031*O2031=0,"",C2031)</f>
        <v/>
      </c>
      <c r="O2031" s="318">
        <f>IF(ISBLANK(L2031),0,1)</f>
        <v>0</v>
      </c>
      <c r="P2031" s="318">
        <f>IF(ISBLANK(M2031),0,1)</f>
        <v>0</v>
      </c>
      <c r="Q2031" s="318">
        <f>O2031+P2031</f>
        <v>0</v>
      </c>
      <c r="R2031" s="318">
        <f>SUM(Q1906:Q2031)</f>
        <v>3</v>
      </c>
      <c r="S2031" s="318">
        <f>R2031/$X$2</f>
        <v>0.13043478260869565</v>
      </c>
      <c r="T2031" s="318">
        <f>IF(S2031&gt;=$X$3,1,0)</f>
        <v>0</v>
      </c>
      <c r="U2031" s="318">
        <f>O2031*T2031+P2031*T2031</f>
        <v>0</v>
      </c>
    </row>
    <row r="2032" spans="1:21" s="318" customFormat="1" x14ac:dyDescent="0.2">
      <c r="A2032" s="322">
        <v>39517</v>
      </c>
      <c r="B2032" s="321">
        <v>400.94000199999999</v>
      </c>
      <c r="C2032" s="320">
        <f>LN(B2032/B2031)</f>
        <v>-2.5972899018733606E-2</v>
      </c>
      <c r="D2032" s="320">
        <f>AVERAGE(C2012:C2032)</f>
        <v>7.0232443123766021E-4</v>
      </c>
      <c r="E2032" s="318">
        <f>_xlfn.STDEV.S(C2012:C2032)</f>
        <v>1.5914002136986138E-2</v>
      </c>
      <c r="F2032" s="318">
        <f>E2032*(21/(21-1.5))</f>
        <v>1.7138156147523533E-2</v>
      </c>
      <c r="G2032" s="318">
        <f>_xlfn.VAR.S(C2012:C2032)</f>
        <v>2.5325546401599932E-4</v>
      </c>
      <c r="H2032" s="318">
        <f>G2032*(21/(21-1))</f>
        <v>2.6591823721679929E-4</v>
      </c>
      <c r="I2032" s="320">
        <f>(SUM(C1969:C1989)*1+SUM(C1990:C2010)*2+SUM(C2011:C2031)*3)/6</f>
        <v>-4.0491249552174868E-2</v>
      </c>
      <c r="J2032" s="318">
        <f>IF(C2032*O2032&lt;&gt;0,C2032,0)</f>
        <v>0</v>
      </c>
      <c r="K2032" s="318" t="str">
        <f>IF(C2032*O2032=0,"",C2032)</f>
        <v/>
      </c>
      <c r="O2032" s="318">
        <f>IF(ISBLANK(L2032),0,1)</f>
        <v>0</v>
      </c>
      <c r="P2032" s="318">
        <f>IF(ISBLANK(M2032),0,1)</f>
        <v>0</v>
      </c>
      <c r="Q2032" s="318">
        <f>O2032+P2032</f>
        <v>0</v>
      </c>
      <c r="R2032" s="318">
        <f>SUM(Q1907:Q2032)</f>
        <v>3</v>
      </c>
      <c r="S2032" s="318">
        <f>R2032/$X$2</f>
        <v>0.13043478260869565</v>
      </c>
      <c r="T2032" s="318">
        <f>IF(S2032&gt;=$X$3,1,0)</f>
        <v>0</v>
      </c>
      <c r="U2032" s="318">
        <f>O2032*T2032+P2032*T2032</f>
        <v>0</v>
      </c>
    </row>
    <row r="2033" spans="1:21" s="318" customFormat="1" x14ac:dyDescent="0.2">
      <c r="A2033" s="322">
        <v>39518</v>
      </c>
      <c r="B2033" s="321">
        <v>411.05999800000001</v>
      </c>
      <c r="C2033" s="320">
        <f>LN(B2033/B2032)</f>
        <v>2.492738921278535E-2</v>
      </c>
      <c r="D2033" s="320">
        <f>AVERAGE(C2013:C2033)</f>
        <v>2.1552585124640115E-3</v>
      </c>
      <c r="E2033" s="318">
        <f>_xlfn.STDEV.S(C2013:C2033)</f>
        <v>1.6685489137474165E-2</v>
      </c>
      <c r="F2033" s="318">
        <f>E2033*(21/(21-1.5))</f>
        <v>1.7968988301895254E-2</v>
      </c>
      <c r="G2033" s="318">
        <f>_xlfn.VAR.S(C2013:C2033)</f>
        <v>2.784055477567684E-4</v>
      </c>
      <c r="H2033" s="318">
        <f>G2033*(21/(21-1))</f>
        <v>2.9232582514460685E-4</v>
      </c>
      <c r="I2033" s="320">
        <f>(SUM(C1970:C1990)*1+SUM(C1991:C2011)*2+SUM(C2012:C2032)*3)/6</f>
        <v>-4.9830710150970209E-2</v>
      </c>
      <c r="J2033" s="318">
        <f>IF(C2033*O2033&lt;&gt;0,C2033,0)</f>
        <v>0</v>
      </c>
      <c r="K2033" s="318" t="str">
        <f>IF(C2033*O2033=0,"",C2033)</f>
        <v/>
      </c>
      <c r="O2033" s="318">
        <f>IF(ISBLANK(L2033),0,1)</f>
        <v>0</v>
      </c>
      <c r="P2033" s="318">
        <f>IF(ISBLANK(M2033),0,1)</f>
        <v>0</v>
      </c>
      <c r="Q2033" s="318">
        <f>O2033+P2033</f>
        <v>0</v>
      </c>
      <c r="R2033" s="318">
        <f>SUM(Q1908:Q2033)</f>
        <v>3</v>
      </c>
      <c r="S2033" s="318">
        <f>R2033/$X$2</f>
        <v>0.13043478260869565</v>
      </c>
      <c r="T2033" s="318">
        <f>IF(S2033&gt;=$X$3,1,0)</f>
        <v>0</v>
      </c>
      <c r="U2033" s="318">
        <f>O2033*T2033+P2033*T2033</f>
        <v>0</v>
      </c>
    </row>
    <row r="2034" spans="1:21" s="318" customFormat="1" x14ac:dyDescent="0.2">
      <c r="A2034" s="322">
        <v>39519</v>
      </c>
      <c r="B2034" s="321">
        <v>412.98001099999999</v>
      </c>
      <c r="C2034" s="320">
        <f>LN(B2034/B2033)</f>
        <v>4.6600078966068303E-3</v>
      </c>
      <c r="D2034" s="320">
        <f>AVERAGE(C2014:C2034)</f>
        <v>6.4662538398031516E-4</v>
      </c>
      <c r="E2034" s="318">
        <f>_xlfn.STDEV.S(C2014:C2034)</f>
        <v>1.4761272970174568E-2</v>
      </c>
      <c r="F2034" s="318">
        <f>E2034*(21/(21-1.5))</f>
        <v>1.5896755506341842E-2</v>
      </c>
      <c r="G2034" s="318">
        <f>_xlfn.VAR.S(C2014:C2034)</f>
        <v>2.178951797000063E-4</v>
      </c>
      <c r="H2034" s="318">
        <f>G2034*(21/(21-1))</f>
        <v>2.2878993868500662E-4</v>
      </c>
      <c r="I2034" s="320">
        <f>(SUM(C1971:C1991)*1+SUM(C1992:C2012)*2+SUM(C2013:C2033)*3)/6</f>
        <v>-3.4106891123378467E-2</v>
      </c>
      <c r="J2034" s="318">
        <f>IF(C2034*O2034&lt;&gt;0,C2034,0)</f>
        <v>0</v>
      </c>
      <c r="K2034" s="318" t="str">
        <f>IF(C2034*O2034=0,"",C2034)</f>
        <v/>
      </c>
      <c r="O2034" s="318">
        <f>IF(ISBLANK(L2034),0,1)</f>
        <v>0</v>
      </c>
      <c r="P2034" s="318">
        <f>IF(ISBLANK(M2034),0,1)</f>
        <v>0</v>
      </c>
      <c r="Q2034" s="318">
        <f>O2034+P2034</f>
        <v>0</v>
      </c>
      <c r="R2034" s="318">
        <f>SUM(Q1909:Q2034)</f>
        <v>3</v>
      </c>
      <c r="S2034" s="318">
        <f>R2034/$X$2</f>
        <v>0.13043478260869565</v>
      </c>
      <c r="T2034" s="318">
        <f>IF(S2034&gt;=$X$3,1,0)</f>
        <v>0</v>
      </c>
      <c r="U2034" s="318">
        <f>O2034*T2034+P2034*T2034</f>
        <v>0</v>
      </c>
    </row>
    <row r="2035" spans="1:21" s="318" customFormat="1" x14ac:dyDescent="0.2">
      <c r="A2035" s="322">
        <v>39520</v>
      </c>
      <c r="B2035" s="321">
        <v>405.01001000000002</v>
      </c>
      <c r="C2035" s="320">
        <f>LN(B2035/B2034)</f>
        <v>-1.9487409423514429E-2</v>
      </c>
      <c r="D2035" s="320">
        <f>AVERAGE(C2015:C2035)</f>
        <v>-3.7709453123530717E-4</v>
      </c>
      <c r="E2035" s="318">
        <f>_xlfn.STDEV.S(C2015:C2035)</f>
        <v>1.539385295550396E-2</v>
      </c>
      <c r="F2035" s="318">
        <f>E2035*(21/(21-1.5))</f>
        <v>1.6577995490542726E-2</v>
      </c>
      <c r="G2035" s="318">
        <f>_xlfn.VAR.S(C2015:C2035)</f>
        <v>2.36970708815678E-4</v>
      </c>
      <c r="H2035" s="318">
        <f>G2035*(21/(21-1))</f>
        <v>2.488192442564619E-4</v>
      </c>
      <c r="I2035" s="320">
        <f>(SUM(C1972:C1992)*1+SUM(C1993:C2013)*2+SUM(C2014:C2034)*3)/6</f>
        <v>-3.6083721595177386E-2</v>
      </c>
      <c r="J2035" s="318">
        <f>IF(C2035*O2035&lt;&gt;0,C2035,0)</f>
        <v>0</v>
      </c>
      <c r="K2035" s="318" t="str">
        <f>IF(C2035*O2035=0,"",C2035)</f>
        <v/>
      </c>
      <c r="O2035" s="318">
        <f>IF(ISBLANK(L2035),0,1)</f>
        <v>0</v>
      </c>
      <c r="P2035" s="318">
        <f>IF(ISBLANK(M2035),0,1)</f>
        <v>0</v>
      </c>
      <c r="Q2035" s="318">
        <f>O2035+P2035</f>
        <v>0</v>
      </c>
      <c r="R2035" s="318">
        <f>SUM(Q1910:Q2035)</f>
        <v>3</v>
      </c>
      <c r="S2035" s="318">
        <f>R2035/$X$2</f>
        <v>0.13043478260869565</v>
      </c>
      <c r="T2035" s="318">
        <f>IF(S2035&gt;=$X$3,1,0)</f>
        <v>0</v>
      </c>
      <c r="U2035" s="318">
        <f>O2035*T2035+P2035*T2035</f>
        <v>0</v>
      </c>
    </row>
    <row r="2036" spans="1:21" s="318" customFormat="1" x14ac:dyDescent="0.2">
      <c r="A2036" s="322">
        <v>39521</v>
      </c>
      <c r="B2036" s="321">
        <v>405.05999800000001</v>
      </c>
      <c r="C2036" s="320">
        <f>LN(B2036/B2035)</f>
        <v>1.2341649380869923E-4</v>
      </c>
      <c r="D2036" s="320">
        <f>AVERAGE(C2016:C2036)</f>
        <v>-1.6827706286109839E-3</v>
      </c>
      <c r="E2036" s="318">
        <f>_xlfn.STDEV.S(C2016:C2036)</f>
        <v>1.4007772737936637E-2</v>
      </c>
      <c r="F2036" s="318">
        <f>E2036*(21/(21-1.5))</f>
        <v>1.5085293717777917E-2</v>
      </c>
      <c r="G2036" s="318">
        <f>_xlfn.VAR.S(C2016:C2036)</f>
        <v>1.9621769707768086E-4</v>
      </c>
      <c r="H2036" s="318">
        <f>G2036*(21/(21-1))</f>
        <v>2.0602858193156492E-4</v>
      </c>
      <c r="I2036" s="320">
        <f>(SUM(C1973:C1993)*1+SUM(C1994:C2014)*2+SUM(C2015:C2035)*3)/6</f>
        <v>-4.0914016191232416E-2</v>
      </c>
      <c r="J2036" s="318">
        <f>IF(C2036*O2036&lt;&gt;0,C2036,0)</f>
        <v>0</v>
      </c>
      <c r="K2036" s="318" t="str">
        <f>IF(C2036*O2036=0,"",C2036)</f>
        <v/>
      </c>
      <c r="O2036" s="318">
        <f>IF(ISBLANK(L2036),0,1)</f>
        <v>0</v>
      </c>
      <c r="P2036" s="318">
        <f>IF(ISBLANK(M2036),0,1)</f>
        <v>0</v>
      </c>
      <c r="Q2036" s="318">
        <f>O2036+P2036</f>
        <v>0</v>
      </c>
      <c r="R2036" s="318">
        <f>SUM(Q1911:Q2036)</f>
        <v>3</v>
      </c>
      <c r="S2036" s="318">
        <f>R2036/$X$2</f>
        <v>0.13043478260869565</v>
      </c>
      <c r="T2036" s="318">
        <f>IF(S2036&gt;=$X$3,1,0)</f>
        <v>0</v>
      </c>
      <c r="U2036" s="318">
        <f>O2036*T2036+P2036*T2036</f>
        <v>0</v>
      </c>
    </row>
    <row r="2037" spans="1:21" s="318" customFormat="1" x14ac:dyDescent="0.2">
      <c r="A2037" s="322">
        <v>39524</v>
      </c>
      <c r="B2037" s="321">
        <v>391.77999899999998</v>
      </c>
      <c r="C2037" s="320">
        <f>LN(B2037/B2036)</f>
        <v>-3.3334744141492609E-2</v>
      </c>
      <c r="D2037" s="320">
        <f>AVERAGE(C2017:C2037)</f>
        <v>-2.8472623870794667E-3</v>
      </c>
      <c r="E2037" s="318">
        <f>_xlfn.STDEV.S(C2017:C2037)</f>
        <v>1.5565857493701122E-2</v>
      </c>
      <c r="F2037" s="318">
        <f>E2037*(21/(21-1.5))</f>
        <v>1.6763231147062747E-2</v>
      </c>
      <c r="G2037" s="318">
        <f>_xlfn.VAR.S(C2017:C2037)</f>
        <v>2.4229591951421139E-4</v>
      </c>
      <c r="H2037" s="318">
        <f>G2037*(21/(21-1))</f>
        <v>2.5441071548992197E-4</v>
      </c>
      <c r="I2037" s="320">
        <f>(SUM(C1974:C1994)*1+SUM(C1995:C2015)*2+SUM(C2016:C2036)*3)/6</f>
        <v>-4.0251327601582662E-2</v>
      </c>
      <c r="J2037" s="318">
        <f>IF(C2037*O2037&lt;&gt;0,C2037,0)</f>
        <v>0</v>
      </c>
      <c r="K2037" s="318" t="str">
        <f>IF(C2037*O2037=0,"",C2037)</f>
        <v/>
      </c>
      <c r="O2037" s="318">
        <f>IF(ISBLANK(L2037),0,1)</f>
        <v>0</v>
      </c>
      <c r="P2037" s="318">
        <f>IF(ISBLANK(M2037),0,1)</f>
        <v>0</v>
      </c>
      <c r="Q2037" s="318">
        <f>O2037+P2037</f>
        <v>0</v>
      </c>
      <c r="R2037" s="318">
        <f>SUM(Q1912:Q2037)</f>
        <v>3</v>
      </c>
      <c r="S2037" s="318">
        <f>R2037/$X$2</f>
        <v>0.13043478260869565</v>
      </c>
      <c r="T2037" s="318">
        <f>IF(S2037&gt;=$X$3,1,0)</f>
        <v>0</v>
      </c>
      <c r="U2037" s="318">
        <f>O2037*T2037+P2037*T2037</f>
        <v>0</v>
      </c>
    </row>
    <row r="2038" spans="1:21" s="318" customFormat="1" x14ac:dyDescent="0.2">
      <c r="A2038" s="322">
        <v>39525</v>
      </c>
      <c r="B2038" s="321">
        <v>397.92999300000002</v>
      </c>
      <c r="C2038" s="320">
        <f>LN(B2038/B2037)</f>
        <v>1.5575637625022894E-2</v>
      </c>
      <c r="D2038" s="320">
        <f>AVERAGE(C2018:C2038)</f>
        <v>-2.9329712219360767E-3</v>
      </c>
      <c r="E2038" s="318">
        <f>_xlfn.STDEV.S(C2018:C2038)</f>
        <v>1.5453488787141281E-2</v>
      </c>
      <c r="F2038" s="318">
        <f>E2038*(21/(21-1.5))</f>
        <v>1.6642218693844454E-2</v>
      </c>
      <c r="G2038" s="318">
        <f>_xlfn.VAR.S(C2018:C2038)</f>
        <v>2.3881031569430127E-4</v>
      </c>
      <c r="H2038" s="318">
        <f>G2038*(21/(21-1))</f>
        <v>2.5075083147901633E-4</v>
      </c>
      <c r="I2038" s="320">
        <f>(SUM(C1975:C1995)*1+SUM(C1996:C2016)*2+SUM(C2017:C2037)*3)/6</f>
        <v>-5.545910536071192E-2</v>
      </c>
      <c r="J2038" s="318">
        <f>IF(C2038*O2038&lt;&gt;0,C2038,0)</f>
        <v>0</v>
      </c>
      <c r="K2038" s="318" t="str">
        <f>IF(C2038*O2038=0,"",C2038)</f>
        <v/>
      </c>
      <c r="O2038" s="318">
        <f>IF(ISBLANK(L2038),0,1)</f>
        <v>0</v>
      </c>
      <c r="P2038" s="318">
        <f>IF(ISBLANK(M2038),0,1)</f>
        <v>0</v>
      </c>
      <c r="Q2038" s="318">
        <f>O2038+P2038</f>
        <v>0</v>
      </c>
      <c r="R2038" s="318">
        <f>SUM(Q1913:Q2038)</f>
        <v>3</v>
      </c>
      <c r="S2038" s="318">
        <f>R2038/$X$2</f>
        <v>0.13043478260869565</v>
      </c>
      <c r="T2038" s="318">
        <f>IF(S2038&gt;=$X$3,1,0)</f>
        <v>0</v>
      </c>
      <c r="U2038" s="318">
        <f>O2038*T2038+P2038*T2038</f>
        <v>0</v>
      </c>
    </row>
    <row r="2039" spans="1:21" s="318" customFormat="1" x14ac:dyDescent="0.2">
      <c r="A2039" s="322">
        <v>39526</v>
      </c>
      <c r="B2039" s="321">
        <v>394.82998700000002</v>
      </c>
      <c r="C2039" s="320">
        <f>LN(B2039/B2038)</f>
        <v>-7.8208332390455899E-3</v>
      </c>
      <c r="D2039" s="320">
        <f>AVERAGE(C2019:C2039)</f>
        <v>-3.7344022448925584E-3</v>
      </c>
      <c r="E2039" s="318">
        <f>_xlfn.STDEV.S(C2019:C2039)</f>
        <v>1.523809944578265E-2</v>
      </c>
      <c r="F2039" s="318">
        <f>E2039*(21/(21-1.5))</f>
        <v>1.6410260941612083E-2</v>
      </c>
      <c r="G2039" s="318">
        <f>_xlfn.VAR.S(C2019:C2039)</f>
        <v>2.3219967471956152E-4</v>
      </c>
      <c r="H2039" s="318">
        <f>G2039*(21/(21-1))</f>
        <v>2.438096584555396E-4</v>
      </c>
      <c r="I2039" s="320">
        <f>(SUM(C1976:C1996)*1+SUM(C1997:C2017)*2+SUM(C2018:C2038)*3)/6</f>
        <v>-4.5373813131426265E-2</v>
      </c>
      <c r="J2039" s="318">
        <f>IF(C2039*O2039&lt;&gt;0,C2039,0)</f>
        <v>0</v>
      </c>
      <c r="K2039" s="318" t="str">
        <f>IF(C2039*O2039=0,"",C2039)</f>
        <v/>
      </c>
      <c r="O2039" s="318">
        <f>IF(ISBLANK(L2039),0,1)</f>
        <v>0</v>
      </c>
      <c r="P2039" s="318">
        <f>IF(ISBLANK(M2039),0,1)</f>
        <v>0</v>
      </c>
      <c r="Q2039" s="318">
        <f>O2039+P2039</f>
        <v>0</v>
      </c>
      <c r="R2039" s="318">
        <f>SUM(Q1914:Q2039)</f>
        <v>3</v>
      </c>
      <c r="S2039" s="318">
        <f>R2039/$X$2</f>
        <v>0.13043478260869565</v>
      </c>
      <c r="T2039" s="318">
        <f>IF(S2039&gt;=$X$3,1,0)</f>
        <v>0</v>
      </c>
      <c r="U2039" s="318">
        <f>O2039*T2039+P2039*T2039</f>
        <v>0</v>
      </c>
    </row>
    <row r="2040" spans="1:21" s="318" customFormat="1" x14ac:dyDescent="0.2">
      <c r="A2040" s="322">
        <v>39532</v>
      </c>
      <c r="B2040" s="321">
        <v>399.23001099999999</v>
      </c>
      <c r="C2040" s="320">
        <f>LN(B2040/B2039)</f>
        <v>1.1082459878528289E-2</v>
      </c>
      <c r="D2040" s="320">
        <f>AVERAGE(C2020:C2040)</f>
        <v>-2.7337549359612726E-3</v>
      </c>
      <c r="E2040" s="318">
        <f>_xlfn.STDEV.S(C2020:C2040)</f>
        <v>1.5498558355863499E-2</v>
      </c>
      <c r="F2040" s="318">
        <f>E2040*(21/(21-1.5))</f>
        <v>1.6690755152468383E-2</v>
      </c>
      <c r="G2040" s="318">
        <f>_xlfn.VAR.S(C2020:C2040)</f>
        <v>2.4020531111010627E-4</v>
      </c>
      <c r="H2040" s="318">
        <f>G2040*(21/(21-1))</f>
        <v>2.5221557666561161E-4</v>
      </c>
      <c r="I2040" s="320">
        <f>(SUM(C1977:C1997)*1+SUM(C1998:C2018)*2+SUM(C2019:C2039)*3)/6</f>
        <v>-3.9403791469989326E-2</v>
      </c>
      <c r="J2040" s="318">
        <f>IF(C2040*O2040&lt;&gt;0,C2040,0)</f>
        <v>0</v>
      </c>
      <c r="K2040" s="318" t="str">
        <f>IF(C2040*O2040=0,"",C2040)</f>
        <v/>
      </c>
      <c r="O2040" s="318">
        <f>IF(ISBLANK(L2040),0,1)</f>
        <v>0</v>
      </c>
      <c r="P2040" s="318">
        <f>IF(ISBLANK(M2040),0,1)</f>
        <v>0</v>
      </c>
      <c r="Q2040" s="318">
        <f>O2040+P2040</f>
        <v>0</v>
      </c>
      <c r="R2040" s="318">
        <f>SUM(Q1915:Q2040)</f>
        <v>3</v>
      </c>
      <c r="S2040" s="318">
        <f>R2040/$X$2</f>
        <v>0.13043478260869565</v>
      </c>
      <c r="T2040" s="318">
        <f>IF(S2040&gt;=$X$3,1,0)</f>
        <v>0</v>
      </c>
      <c r="U2040" s="318">
        <f>O2040*T2040+P2040*T2040</f>
        <v>0</v>
      </c>
    </row>
    <row r="2041" spans="1:21" s="318" customFormat="1" x14ac:dyDescent="0.2">
      <c r="A2041" s="322">
        <v>39533</v>
      </c>
      <c r="B2041" s="321">
        <v>400.26001000000002</v>
      </c>
      <c r="C2041" s="320">
        <f>LN(B2041/B2040)</f>
        <v>2.5766414659324031E-3</v>
      </c>
      <c r="D2041" s="320">
        <f>AVERAGE(C2021:C2041)</f>
        <v>-3.3330963530758197E-3</v>
      </c>
      <c r="E2041" s="318">
        <f>_xlfn.STDEV.S(C2021:C2041)</f>
        <v>1.500745821077301E-2</v>
      </c>
      <c r="F2041" s="318">
        <f>E2041*(21/(21-1.5))</f>
        <v>1.6161878073140165E-2</v>
      </c>
      <c r="G2041" s="318">
        <f>_xlfn.VAR.S(C2021:C2041)</f>
        <v>2.2522380194809824E-4</v>
      </c>
      <c r="H2041" s="318">
        <f>G2041*(21/(21-1))</f>
        <v>2.3648499204550317E-4</v>
      </c>
      <c r="I2041" s="320">
        <f>(SUM(C1978:C1998)*1+SUM(C1999:C2019)*2+SUM(C2020:C2040)*3)/6</f>
        <v>-3.2961685127313518E-2</v>
      </c>
      <c r="J2041" s="318">
        <f>IF(C2041*O2041&lt;&gt;0,C2041,0)</f>
        <v>0</v>
      </c>
      <c r="K2041" s="318" t="str">
        <f>IF(C2041*O2041=0,"",C2041)</f>
        <v/>
      </c>
      <c r="O2041" s="318">
        <f>IF(ISBLANK(L2041),0,1)</f>
        <v>0</v>
      </c>
      <c r="P2041" s="318">
        <f>IF(ISBLANK(M2041),0,1)</f>
        <v>0</v>
      </c>
      <c r="Q2041" s="318">
        <f>O2041+P2041</f>
        <v>0</v>
      </c>
      <c r="R2041" s="318">
        <f>SUM(Q1916:Q2041)</f>
        <v>3</v>
      </c>
      <c r="S2041" s="318">
        <f>R2041/$X$2</f>
        <v>0.13043478260869565</v>
      </c>
      <c r="T2041" s="318">
        <f>IF(S2041&gt;=$X$3,1,0)</f>
        <v>0</v>
      </c>
      <c r="U2041" s="318">
        <f>O2041*T2041+P2041*T2041</f>
        <v>0</v>
      </c>
    </row>
    <row r="2042" spans="1:21" s="318" customFormat="1" x14ac:dyDescent="0.2">
      <c r="A2042" s="322">
        <v>39534</v>
      </c>
      <c r="B2042" s="321">
        <v>407.98998999999998</v>
      </c>
      <c r="C2042" s="320">
        <f>LN(B2042/B2041)</f>
        <v>1.9128278856225533E-2</v>
      </c>
      <c r="D2042" s="320">
        <f>AVERAGE(C2022:C2042)</f>
        <v>-1.9753140796570047E-3</v>
      </c>
      <c r="E2042" s="318">
        <f>_xlfn.STDEV.S(C2022:C2042)</f>
        <v>1.5706124679017257E-2</v>
      </c>
      <c r="F2042" s="318">
        <f>E2042*(21/(21-1.5))</f>
        <v>1.6914288115864737E-2</v>
      </c>
      <c r="G2042" s="318">
        <f>_xlfn.VAR.S(C2022:C2042)</f>
        <v>2.46682352432835E-4</v>
      </c>
      <c r="H2042" s="318">
        <f>G2042*(21/(21-1))</f>
        <v>2.5901647005447678E-4</v>
      </c>
      <c r="I2042" s="320">
        <f>(SUM(C1979:C1999)*1+SUM(C2000:C2020)*2+SUM(C2021:C2041)*3)/6</f>
        <v>-3.1337685168882842E-2</v>
      </c>
      <c r="J2042" s="318">
        <f>IF(C2042*O2042&lt;&gt;0,C2042,0)</f>
        <v>0</v>
      </c>
      <c r="K2042" s="318" t="str">
        <f>IF(C2042*O2042=0,"",C2042)</f>
        <v/>
      </c>
      <c r="O2042" s="318">
        <f>IF(ISBLANK(L2042),0,1)</f>
        <v>0</v>
      </c>
      <c r="P2042" s="318">
        <f>IF(ISBLANK(M2042),0,1)</f>
        <v>0</v>
      </c>
      <c r="Q2042" s="318">
        <f>O2042+P2042</f>
        <v>0</v>
      </c>
      <c r="R2042" s="318">
        <f>SUM(Q1917:Q2042)</f>
        <v>3</v>
      </c>
      <c r="S2042" s="318">
        <f>R2042/$X$2</f>
        <v>0.13043478260869565</v>
      </c>
      <c r="T2042" s="318">
        <f>IF(S2042&gt;=$X$3,1,0)</f>
        <v>0</v>
      </c>
      <c r="U2042" s="318">
        <f>O2042*T2042+P2042*T2042</f>
        <v>0</v>
      </c>
    </row>
    <row r="2043" spans="1:21" s="318" customFormat="1" x14ac:dyDescent="0.2">
      <c r="A2043" s="322">
        <v>39535</v>
      </c>
      <c r="B2043" s="321">
        <v>411.16000400000001</v>
      </c>
      <c r="C2043" s="320">
        <f>LN(B2043/B2042)</f>
        <v>7.739803083829158E-3</v>
      </c>
      <c r="D2043" s="320">
        <f>AVERAGE(C2023:C2043)</f>
        <v>-1.5664261111279511E-3</v>
      </c>
      <c r="E2043" s="318">
        <f>_xlfn.STDEV.S(C2023:C2043)</f>
        <v>1.5848101036441988E-2</v>
      </c>
      <c r="F2043" s="318">
        <f>E2043*(21/(21-1.5))</f>
        <v>1.7067185731552911E-2</v>
      </c>
      <c r="G2043" s="318">
        <f>_xlfn.VAR.S(C2023:C2043)</f>
        <v>2.5116230646127365E-4</v>
      </c>
      <c r="H2043" s="318">
        <f>G2043*(21/(21-1))</f>
        <v>2.6372042178433733E-4</v>
      </c>
      <c r="I2043" s="320">
        <f>(SUM(C1980:C2000)*1+SUM(C2001:C2021)*2+SUM(C2022:C2042)*3)/6</f>
        <v>-2.5377358279925096E-2</v>
      </c>
      <c r="J2043" s="318">
        <f>IF(C2043*O2043&lt;&gt;0,C2043,0)</f>
        <v>0</v>
      </c>
      <c r="K2043" s="318" t="str">
        <f>IF(C2043*O2043=0,"",C2043)</f>
        <v/>
      </c>
      <c r="O2043" s="318">
        <f>IF(ISBLANK(L2043),0,1)</f>
        <v>0</v>
      </c>
      <c r="P2043" s="318">
        <f>IF(ISBLANK(M2043),0,1)</f>
        <v>0</v>
      </c>
      <c r="Q2043" s="318">
        <f>O2043+P2043</f>
        <v>0</v>
      </c>
      <c r="R2043" s="318">
        <f>SUM(Q1918:Q2043)</f>
        <v>3</v>
      </c>
      <c r="S2043" s="318">
        <f>R2043/$X$2</f>
        <v>0.13043478260869565</v>
      </c>
      <c r="T2043" s="318">
        <f>IF(S2043&gt;=$X$3,1,0)</f>
        <v>0</v>
      </c>
      <c r="U2043" s="318">
        <f>O2043*T2043+P2043*T2043</f>
        <v>0</v>
      </c>
    </row>
    <row r="2044" spans="1:21" s="318" customFormat="1" x14ac:dyDescent="0.2">
      <c r="A2044" s="322">
        <v>39538</v>
      </c>
      <c r="B2044" s="321">
        <v>411.98998999999998</v>
      </c>
      <c r="C2044" s="320">
        <f>LN(B2044/B2043)</f>
        <v>2.0166100645720225E-3</v>
      </c>
      <c r="D2044" s="320">
        <f>AVERAGE(C2024:C2044)</f>
        <v>-1.8098734014481391E-3</v>
      </c>
      <c r="E2044" s="318">
        <f>_xlfn.STDEV.S(C2024:C2044)</f>
        <v>1.5746792036766839E-2</v>
      </c>
      <c r="F2044" s="318">
        <f>E2044*(21/(21-1.5))</f>
        <v>1.6958083731902749E-2</v>
      </c>
      <c r="G2044" s="318">
        <f>_xlfn.VAR.S(C2024:C2044)</f>
        <v>2.4796145944918355E-4</v>
      </c>
      <c r="H2044" s="318">
        <f>G2044*(21/(21-1))</f>
        <v>2.6035953242164274E-4</v>
      </c>
      <c r="I2044" s="320">
        <f>(SUM(C1981:C2001)*1+SUM(C2002:C2022)*2+SUM(C2023:C2043)*3)/6</f>
        <v>-2.693812098684566E-2</v>
      </c>
      <c r="J2044" s="318">
        <f>IF(C2044*O2044&lt;&gt;0,C2044,0)</f>
        <v>0</v>
      </c>
      <c r="K2044" s="318" t="str">
        <f>IF(C2044*O2044=0,"",C2044)</f>
        <v/>
      </c>
      <c r="O2044" s="318">
        <f>IF(ISBLANK(L2044),0,1)</f>
        <v>0</v>
      </c>
      <c r="P2044" s="318">
        <f>IF(ISBLANK(M2044),0,1)</f>
        <v>0</v>
      </c>
      <c r="Q2044" s="318">
        <f>O2044+P2044</f>
        <v>0</v>
      </c>
      <c r="R2044" s="318">
        <f>SUM(Q1919:Q2044)</f>
        <v>3</v>
      </c>
      <c r="S2044" s="318">
        <f>R2044/$X$2</f>
        <v>0.13043478260869565</v>
      </c>
      <c r="T2044" s="318">
        <f>IF(S2044&gt;=$X$3,1,0)</f>
        <v>0</v>
      </c>
      <c r="U2044" s="318">
        <f>O2044*T2044+P2044*T2044</f>
        <v>0</v>
      </c>
    </row>
    <row r="2045" spans="1:21" s="318" customFormat="1" x14ac:dyDescent="0.2">
      <c r="A2045" s="322">
        <v>39539</v>
      </c>
      <c r="B2045" s="321">
        <v>419.32998700000002</v>
      </c>
      <c r="C2045" s="320">
        <f>LN(B2045/B2044)</f>
        <v>1.76591154953828E-2</v>
      </c>
      <c r="D2045" s="320">
        <f>AVERAGE(C2025:C2045)</f>
        <v>-1.6001265584113503E-3</v>
      </c>
      <c r="E2045" s="318">
        <f>_xlfn.STDEV.S(C2025:C2045)</f>
        <v>1.5985014166708691E-2</v>
      </c>
      <c r="F2045" s="318">
        <f>E2045*(21/(21-1.5))</f>
        <v>1.7214630641070896E-2</v>
      </c>
      <c r="G2045" s="318">
        <f>_xlfn.VAR.S(C2025:C2045)</f>
        <v>2.555206779098775E-4</v>
      </c>
      <c r="H2045" s="318">
        <f>G2045*(21/(21-1))</f>
        <v>2.6829671180537138E-4</v>
      </c>
      <c r="I2045" s="320">
        <f>(SUM(C1982:C2002)*1+SUM(C2003:C2023)*2+SUM(C2024:C2044)*3)/6</f>
        <v>-2.6505068923283418E-2</v>
      </c>
      <c r="J2045" s="318">
        <f>IF(C2045*O2045&lt;&gt;0,C2045,0)</f>
        <v>0</v>
      </c>
      <c r="K2045" s="318" t="str">
        <f>IF(C2045*O2045=0,"",C2045)</f>
        <v/>
      </c>
      <c r="O2045" s="318">
        <f>IF(ISBLANK(L2045),0,1)</f>
        <v>0</v>
      </c>
      <c r="P2045" s="318">
        <f>IF(ISBLANK(M2045),0,1)</f>
        <v>0</v>
      </c>
      <c r="Q2045" s="318">
        <f>O2045+P2045</f>
        <v>0</v>
      </c>
      <c r="R2045" s="318">
        <f>SUM(Q1920:Q2045)</f>
        <v>3</v>
      </c>
      <c r="S2045" s="318">
        <f>R2045/$X$2</f>
        <v>0.13043478260869565</v>
      </c>
      <c r="T2045" s="318">
        <f>IF(S2045&gt;=$X$3,1,0)</f>
        <v>0</v>
      </c>
      <c r="U2045" s="318">
        <f>O2045*T2045+P2045*T2045</f>
        <v>0</v>
      </c>
    </row>
    <row r="2046" spans="1:21" s="318" customFormat="1" x14ac:dyDescent="0.2">
      <c r="A2046" s="322">
        <v>39540</v>
      </c>
      <c r="B2046" s="321">
        <v>422.89999399999999</v>
      </c>
      <c r="C2046" s="320">
        <f>LN(B2046/B2045)</f>
        <v>8.4775618574426947E-3</v>
      </c>
      <c r="D2046" s="320">
        <f>AVERAGE(C2026:C2046)</f>
        <v>-1.079895099899617E-3</v>
      </c>
      <c r="E2046" s="318">
        <f>_xlfn.STDEV.S(C2026:C2046)</f>
        <v>1.61331525206132E-2</v>
      </c>
      <c r="F2046" s="318">
        <f>E2046*(21/(21-1.5))</f>
        <v>1.7374164252968061E-2</v>
      </c>
      <c r="G2046" s="318">
        <f>_xlfn.VAR.S(C2026:C2046)</f>
        <v>2.6027861025336804E-4</v>
      </c>
      <c r="H2046" s="318">
        <f>G2046*(21/(21-1))</f>
        <v>2.7329254076603645E-4</v>
      </c>
      <c r="I2046" s="320">
        <f>(SUM(C1983:C2003)*1+SUM(C2004:C2024)*2+SUM(C2025:C2045)*3)/6</f>
        <v>-2.6846006265555212E-2</v>
      </c>
      <c r="J2046" s="318">
        <f>IF(C2046*O2046&lt;&gt;0,C2046,0)</f>
        <v>0</v>
      </c>
      <c r="K2046" s="318" t="str">
        <f>IF(C2046*O2046=0,"",C2046)</f>
        <v/>
      </c>
      <c r="O2046" s="318">
        <f>IF(ISBLANK(L2046),0,1)</f>
        <v>0</v>
      </c>
      <c r="P2046" s="318">
        <f>IF(ISBLANK(M2046),0,1)</f>
        <v>0</v>
      </c>
      <c r="Q2046" s="318">
        <f>O2046+P2046</f>
        <v>0</v>
      </c>
      <c r="R2046" s="318">
        <f>SUM(Q1921:Q2046)</f>
        <v>3</v>
      </c>
      <c r="S2046" s="318">
        <f>R2046/$X$2</f>
        <v>0.13043478260869565</v>
      </c>
      <c r="T2046" s="318">
        <f>IF(S2046&gt;=$X$3,1,0)</f>
        <v>0</v>
      </c>
      <c r="U2046" s="318">
        <f>O2046*T2046+P2046*T2046</f>
        <v>0</v>
      </c>
    </row>
    <row r="2047" spans="1:21" s="318" customFormat="1" x14ac:dyDescent="0.2">
      <c r="A2047" s="322">
        <v>39541</v>
      </c>
      <c r="B2047" s="321">
        <v>421.27999899999998</v>
      </c>
      <c r="C2047" s="320">
        <f>LN(B2047/B2046)</f>
        <v>-3.8380369164105204E-3</v>
      </c>
      <c r="D2047" s="320">
        <f>AVERAGE(C2027:C2047)</f>
        <v>-6.5446965712970457E-4</v>
      </c>
      <c r="E2047" s="318">
        <f>_xlfn.STDEV.S(C2027:C2047)</f>
        <v>1.5925881740929484E-2</v>
      </c>
      <c r="F2047" s="318">
        <f>E2047*(21/(21-1.5))</f>
        <v>1.7150949567154829E-2</v>
      </c>
      <c r="G2047" s="318">
        <f>_xlfn.VAR.S(C2027:C2047)</f>
        <v>2.5363370922607112E-4</v>
      </c>
      <c r="H2047" s="318">
        <f>G2047*(21/(21-1))</f>
        <v>2.6631539468737468E-4</v>
      </c>
      <c r="I2047" s="320">
        <f>(SUM(C1984:C2004)*1+SUM(C2005:C2025)*2+SUM(C2026:C2046)*3)/6</f>
        <v>-2.2527780492324494E-2</v>
      </c>
      <c r="J2047" s="318">
        <f>IF(C2047*O2047&lt;&gt;0,C2047,0)</f>
        <v>0</v>
      </c>
      <c r="K2047" s="318" t="str">
        <f>IF(C2047*O2047=0,"",C2047)</f>
        <v/>
      </c>
      <c r="O2047" s="318">
        <f>IF(ISBLANK(L2047),0,1)</f>
        <v>0</v>
      </c>
      <c r="P2047" s="318">
        <f>IF(ISBLANK(M2047),0,1)</f>
        <v>0</v>
      </c>
      <c r="Q2047" s="318">
        <f>O2047+P2047</f>
        <v>0</v>
      </c>
      <c r="R2047" s="318">
        <f>SUM(Q1922:Q2047)</f>
        <v>3</v>
      </c>
      <c r="S2047" s="318">
        <f>R2047/$X$2</f>
        <v>0.13043478260869565</v>
      </c>
      <c r="T2047" s="318">
        <f>IF(S2047&gt;=$X$3,1,0)</f>
        <v>0</v>
      </c>
      <c r="U2047" s="318">
        <f>O2047*T2047+P2047*T2047</f>
        <v>0</v>
      </c>
    </row>
    <row r="2048" spans="1:21" s="318" customFormat="1" x14ac:dyDescent="0.2">
      <c r="A2048" s="322">
        <v>39542</v>
      </c>
      <c r="B2048" s="321">
        <v>426.80999800000001</v>
      </c>
      <c r="C2048" s="320">
        <f>LN(B2048/B2047)</f>
        <v>1.30412512709784E-2</v>
      </c>
      <c r="D2048" s="320">
        <f>AVERAGE(C2028:C2048)</f>
        <v>8.3512544197843176E-4</v>
      </c>
      <c r="E2048" s="318">
        <f>_xlfn.STDEV.S(C2028:C2048)</f>
        <v>1.5659487010448118E-2</v>
      </c>
      <c r="F2048" s="318">
        <f>E2048*(21/(21-1.5))</f>
        <v>1.6864062934328742E-2</v>
      </c>
      <c r="G2048" s="318">
        <f>_xlfn.VAR.S(C2028:C2048)</f>
        <v>2.4521953343039331E-4</v>
      </c>
      <c r="H2048" s="318">
        <f>G2048*(21/(21-1))</f>
        <v>2.57480510101913E-4</v>
      </c>
      <c r="I2048" s="320">
        <f>(SUM(C1985:C2005)*1+SUM(C2006:C2026)*2+SUM(C2027:C2047)*3)/6</f>
        <v>-1.6700662015815264E-2</v>
      </c>
      <c r="J2048" s="318">
        <f>IF(C2048*O2048&lt;&gt;0,C2048,0)</f>
        <v>0</v>
      </c>
      <c r="K2048" s="318" t="str">
        <f>IF(C2048*O2048=0,"",C2048)</f>
        <v/>
      </c>
      <c r="O2048" s="318">
        <f>IF(ISBLANK(L2048),0,1)</f>
        <v>0</v>
      </c>
      <c r="P2048" s="318">
        <f>IF(ISBLANK(M2048),0,1)</f>
        <v>0</v>
      </c>
      <c r="Q2048" s="318">
        <f>O2048+P2048</f>
        <v>0</v>
      </c>
      <c r="R2048" s="318">
        <f>SUM(Q1923:Q2048)</f>
        <v>3</v>
      </c>
      <c r="S2048" s="318">
        <f>R2048/$X$2</f>
        <v>0.13043478260869565</v>
      </c>
      <c r="T2048" s="318">
        <f>IF(S2048&gt;=$X$3,1,0)</f>
        <v>0</v>
      </c>
      <c r="U2048" s="318">
        <f>O2048*T2048+P2048*T2048</f>
        <v>0</v>
      </c>
    </row>
    <row r="2049" spans="1:21" s="318" customFormat="1" x14ac:dyDescent="0.2">
      <c r="A2049" s="322">
        <v>39545</v>
      </c>
      <c r="B2049" s="321">
        <v>435.459991</v>
      </c>
      <c r="C2049" s="320">
        <f>LN(B2049/B2048)</f>
        <v>2.0063978311113694E-2</v>
      </c>
      <c r="D2049" s="320">
        <f>AVERAGE(C2029:C2049)</f>
        <v>1.6533640677351797E-3</v>
      </c>
      <c r="E2049" s="318">
        <f>_xlfn.STDEV.S(C2029:C2049)</f>
        <v>1.6210944111111188E-2</v>
      </c>
      <c r="F2049" s="318">
        <f>E2049*(21/(21-1.5))</f>
        <v>1.7457939811965893E-2</v>
      </c>
      <c r="G2049" s="318">
        <f>_xlfn.VAR.S(C2029:C2049)</f>
        <v>2.627947089735705E-4</v>
      </c>
      <c r="H2049" s="318">
        <f>G2049*(21/(21-1))</f>
        <v>2.7593444442224903E-4</v>
      </c>
      <c r="I2049" s="320">
        <f>(SUM(C1986:C2006)*1+SUM(C2007:C2027)*2+SUM(C2028:C2048)*3)/6</f>
        <v>-9.6707098492804476E-3</v>
      </c>
      <c r="J2049" s="318">
        <f>IF(C2049*O2049&lt;&gt;0,C2049,0)</f>
        <v>0</v>
      </c>
      <c r="K2049" s="318" t="str">
        <f>IF(C2049*O2049=0,"",C2049)</f>
        <v/>
      </c>
      <c r="O2049" s="318">
        <f>IF(ISBLANK(L2049),0,1)</f>
        <v>0</v>
      </c>
      <c r="P2049" s="318">
        <f>IF(ISBLANK(M2049),0,1)</f>
        <v>0</v>
      </c>
      <c r="Q2049" s="318">
        <f>O2049+P2049</f>
        <v>0</v>
      </c>
      <c r="R2049" s="318">
        <f>SUM(Q1924:Q2049)</f>
        <v>3</v>
      </c>
      <c r="S2049" s="318">
        <f>R2049/$X$2</f>
        <v>0.13043478260869565</v>
      </c>
      <c r="T2049" s="318">
        <f>IF(S2049&gt;=$X$3,1,0)</f>
        <v>0</v>
      </c>
      <c r="U2049" s="318">
        <f>O2049*T2049+P2049*T2049</f>
        <v>0</v>
      </c>
    </row>
    <row r="2050" spans="1:21" s="318" customFormat="1" x14ac:dyDescent="0.2">
      <c r="A2050" s="322">
        <v>39546</v>
      </c>
      <c r="B2050" s="321">
        <v>431.05999800000001</v>
      </c>
      <c r="C2050" s="320">
        <f>LN(B2050/B2049)</f>
        <v>-1.0155636044430866E-2</v>
      </c>
      <c r="D2050" s="320">
        <f>AVERAGE(C2030:C2050)</f>
        <v>7.291286074001728E-4</v>
      </c>
      <c r="E2050" s="318">
        <f>_xlfn.STDEV.S(C2030:C2050)</f>
        <v>1.6308968500451691E-2</v>
      </c>
      <c r="F2050" s="318">
        <f>E2050*(21/(21-1.5))</f>
        <v>1.7563504538947974E-2</v>
      </c>
      <c r="G2050" s="318">
        <f>_xlfn.VAR.S(C2030:C2050)</f>
        <v>2.6598245354872543E-4</v>
      </c>
      <c r="H2050" s="318">
        <f>G2050*(21/(21-1))</f>
        <v>2.7928157622616171E-4</v>
      </c>
      <c r="I2050" s="320">
        <f>(SUM(C1987:C2007)*1+SUM(C2008:C2028)*2+SUM(C2029:C2049)*3)/6</f>
        <v>1.0540189575781733E-3</v>
      </c>
      <c r="J2050" s="318">
        <f>IF(C2050*O2050&lt;&gt;0,C2050,0)</f>
        <v>0</v>
      </c>
      <c r="K2050" s="318" t="str">
        <f>IF(C2050*O2050=0,"",C2050)</f>
        <v/>
      </c>
      <c r="O2050" s="318">
        <f>IF(ISBLANK(L2050),0,1)</f>
        <v>0</v>
      </c>
      <c r="P2050" s="318">
        <f>IF(ISBLANK(M2050),0,1)</f>
        <v>0</v>
      </c>
      <c r="Q2050" s="318">
        <f>O2050+P2050</f>
        <v>0</v>
      </c>
      <c r="R2050" s="318">
        <f>SUM(Q1925:Q2050)</f>
        <v>3</v>
      </c>
      <c r="S2050" s="318">
        <f>R2050/$X$2</f>
        <v>0.13043478260869565</v>
      </c>
      <c r="T2050" s="318">
        <f>IF(S2050&gt;=$X$3,1,0)</f>
        <v>0</v>
      </c>
      <c r="U2050" s="318">
        <f>O2050*T2050+P2050*T2050</f>
        <v>0</v>
      </c>
    </row>
    <row r="2051" spans="1:21" s="318" customFormat="1" x14ac:dyDescent="0.2">
      <c r="A2051" s="322">
        <v>39547</v>
      </c>
      <c r="B2051" s="321">
        <v>431.57998700000002</v>
      </c>
      <c r="C2051" s="320">
        <f>LN(B2051/B2050)</f>
        <v>1.2055760734994017E-3</v>
      </c>
      <c r="D2051" s="320">
        <f>AVERAGE(C2031:C2051)</f>
        <v>1.1920866369253306E-3</v>
      </c>
      <c r="E2051" s="318">
        <f>_xlfn.STDEV.S(C2031:C2051)</f>
        <v>1.6170795752214435E-2</v>
      </c>
      <c r="F2051" s="318">
        <f>E2051*(21/(21-1.5))</f>
        <v>1.7414703117769392E-2</v>
      </c>
      <c r="G2051" s="318">
        <f>_xlfn.VAR.S(C2031:C2051)</f>
        <v>2.6149463525983635E-4</v>
      </c>
      <c r="H2051" s="318">
        <f>G2051*(21/(21-1))</f>
        <v>2.7456936702282821E-4</v>
      </c>
      <c r="I2051" s="320">
        <f>(SUM(C1988:C2008)*1+SUM(C2009:C2029)*2+SUM(C2030:C2050)*3)/6</f>
        <v>-6.6967881262009735E-4</v>
      </c>
      <c r="J2051" s="318">
        <f>IF(C2051*O2051&lt;&gt;0,C2051,0)</f>
        <v>0</v>
      </c>
      <c r="K2051" s="318" t="str">
        <f>IF(C2051*O2051=0,"",C2051)</f>
        <v/>
      </c>
      <c r="O2051" s="318">
        <f>IF(ISBLANK(L2051),0,1)</f>
        <v>0</v>
      </c>
      <c r="P2051" s="318">
        <f>IF(ISBLANK(M2051),0,1)</f>
        <v>0</v>
      </c>
      <c r="Q2051" s="318">
        <f>O2051+P2051</f>
        <v>0</v>
      </c>
      <c r="R2051" s="318">
        <f>SUM(Q1926:Q2051)</f>
        <v>3</v>
      </c>
      <c r="S2051" s="318">
        <f>R2051/$X$2</f>
        <v>0.13043478260869565</v>
      </c>
      <c r="T2051" s="318">
        <f>IF(S2051&gt;=$X$3,1,0)</f>
        <v>0</v>
      </c>
      <c r="U2051" s="318">
        <f>O2051*T2051+P2051*T2051</f>
        <v>0</v>
      </c>
    </row>
    <row r="2052" spans="1:21" s="318" customFormat="1" x14ac:dyDescent="0.2">
      <c r="A2052" s="322">
        <v>39548</v>
      </c>
      <c r="B2052" s="321">
        <v>431.98998999999998</v>
      </c>
      <c r="C2052" s="320">
        <f>LN(B2052/B2051)</f>
        <v>9.4955369391363316E-4</v>
      </c>
      <c r="D2052" s="320">
        <f>AVERAGE(C2032:C2052)</f>
        <v>2.3151296426673421E-3</v>
      </c>
      <c r="E2052" s="318">
        <f>_xlfn.STDEV.S(C2032:C2052)</f>
        <v>1.5224596438797608E-2</v>
      </c>
      <c r="F2052" s="318">
        <f>E2052*(21/(21-1.5))</f>
        <v>1.6395719241782038E-2</v>
      </c>
      <c r="G2052" s="318">
        <f>_xlfn.VAR.S(C2032:C2052)</f>
        <v>2.317883367242488E-4</v>
      </c>
      <c r="H2052" s="318">
        <f>G2052*(21/(21-1))</f>
        <v>2.4337775356046123E-4</v>
      </c>
      <c r="I2052" s="320">
        <f>(SUM(C1989:C2009)*1+SUM(C2010:C2030)*2+SUM(C2031:C2051)*3)/6</f>
        <v>-2.5451192293592891E-3</v>
      </c>
      <c r="J2052" s="318">
        <f>IF(C2052*O2052&lt;&gt;0,C2052,0)</f>
        <v>0</v>
      </c>
      <c r="K2052" s="318" t="str">
        <f>IF(C2052*O2052=0,"",C2052)</f>
        <v/>
      </c>
      <c r="O2052" s="318">
        <f>IF(ISBLANK(L2052),0,1)</f>
        <v>0</v>
      </c>
      <c r="P2052" s="318">
        <f>IF(ISBLANK(M2052),0,1)</f>
        <v>0</v>
      </c>
      <c r="Q2052" s="318">
        <f>O2052+P2052</f>
        <v>0</v>
      </c>
      <c r="R2052" s="318">
        <f>SUM(Q1927:Q2052)</f>
        <v>3</v>
      </c>
      <c r="S2052" s="318">
        <f>R2052/$X$2</f>
        <v>0.13043478260869565</v>
      </c>
      <c r="T2052" s="318">
        <f>IF(S2052&gt;=$X$3,1,0)</f>
        <v>0</v>
      </c>
      <c r="U2052" s="318">
        <f>O2052*T2052+P2052*T2052</f>
        <v>0</v>
      </c>
    </row>
    <row r="2053" spans="1:21" s="318" customFormat="1" x14ac:dyDescent="0.2">
      <c r="A2053" s="322">
        <v>39549</v>
      </c>
      <c r="B2053" s="321">
        <v>430.88000499999998</v>
      </c>
      <c r="C2053" s="320">
        <f>LN(B2053/B2052)</f>
        <v>-2.572776011907744E-3</v>
      </c>
      <c r="D2053" s="320">
        <f>AVERAGE(C2033:C2053)</f>
        <v>3.4294212144209539E-3</v>
      </c>
      <c r="E2053" s="318">
        <f>_xlfn.STDEV.S(C2033:C2053)</f>
        <v>1.3844441539441482E-2</v>
      </c>
      <c r="F2053" s="318">
        <f>E2053*(21/(21-1.5))</f>
        <v>1.490939858093698E-2</v>
      </c>
      <c r="G2053" s="318">
        <f>_xlfn.VAR.S(C2033:C2053)</f>
        <v>1.9166856153901283E-4</v>
      </c>
      <c r="H2053" s="318">
        <f>G2053*(21/(21-1))</f>
        <v>2.0125198961596348E-4</v>
      </c>
      <c r="I2053" s="320">
        <f>(SUM(C1990:C2010)*1+SUM(C2011:C2031)*2+SUM(C2032:C2052)*3)/6</f>
        <v>9.2934357700032912E-3</v>
      </c>
      <c r="J2053" s="318">
        <f>IF(C2053*O2053&lt;&gt;0,C2053,0)</f>
        <v>0</v>
      </c>
      <c r="K2053" s="318" t="str">
        <f>IF(C2053*O2053=0,"",C2053)</f>
        <v/>
      </c>
      <c r="O2053" s="318">
        <f>IF(ISBLANK(L2053),0,1)</f>
        <v>0</v>
      </c>
      <c r="P2053" s="318">
        <f>IF(ISBLANK(M2053),0,1)</f>
        <v>0</v>
      </c>
      <c r="Q2053" s="318">
        <f>O2053+P2053</f>
        <v>0</v>
      </c>
      <c r="R2053" s="318">
        <f>SUM(Q1928:Q2053)</f>
        <v>3</v>
      </c>
      <c r="S2053" s="318">
        <f>R2053/$X$2</f>
        <v>0.13043478260869565</v>
      </c>
      <c r="T2053" s="318">
        <f>IF(S2053&gt;=$X$3,1,0)</f>
        <v>0</v>
      </c>
      <c r="U2053" s="318">
        <f>O2053*T2053+P2053*T2053</f>
        <v>0</v>
      </c>
    </row>
    <row r="2054" spans="1:21" s="318" customFormat="1" x14ac:dyDescent="0.2">
      <c r="A2054" s="322">
        <v>39552</v>
      </c>
      <c r="B2054" s="321">
        <v>425.76998900000001</v>
      </c>
      <c r="C2054" s="320">
        <f>LN(B2054/B2053)</f>
        <v>-1.1930372138690895E-2</v>
      </c>
      <c r="D2054" s="320">
        <f>AVERAGE(C2034:C2054)</f>
        <v>1.6742897214935143E-3</v>
      </c>
      <c r="E2054" s="318">
        <f>_xlfn.STDEV.S(C2034:C2054)</f>
        <v>1.3308722021413396E-2</v>
      </c>
      <c r="F2054" s="318">
        <f>E2054*(21/(21-1.5))</f>
        <v>1.4332469869214425E-2</v>
      </c>
      <c r="G2054" s="318">
        <f>_xlfn.VAR.S(C2034:C2054)</f>
        <v>1.7712208184325384E-4</v>
      </c>
      <c r="H2054" s="318">
        <f>G2054*(21/(21-1))</f>
        <v>1.8597818593541653E-4</v>
      </c>
      <c r="I2054" s="320">
        <f>(SUM(C1991:C2011)*1+SUM(C2012:C2032)*2+SUM(C2033:C2053)*3)/6</f>
        <v>1.9287031606203913E-2</v>
      </c>
      <c r="J2054" s="318">
        <f>IF(C2054*O2054&lt;&gt;0,C2054,0)</f>
        <v>0</v>
      </c>
      <c r="K2054" s="318" t="str">
        <f>IF(C2054*O2054=0,"",C2054)</f>
        <v/>
      </c>
      <c r="O2054" s="318">
        <f>IF(ISBLANK(L2054),0,1)</f>
        <v>0</v>
      </c>
      <c r="P2054" s="318">
        <f>IF(ISBLANK(M2054),0,1)</f>
        <v>0</v>
      </c>
      <c r="Q2054" s="318">
        <f>O2054+P2054</f>
        <v>0</v>
      </c>
      <c r="R2054" s="318">
        <f>SUM(Q1929:Q2054)</f>
        <v>3</v>
      </c>
      <c r="S2054" s="318">
        <f>R2054/$X$2</f>
        <v>0.13043478260869565</v>
      </c>
      <c r="T2054" s="318">
        <f>IF(S2054&gt;=$X$3,1,0)</f>
        <v>0</v>
      </c>
      <c r="U2054" s="318">
        <f>O2054*T2054+P2054*T2054</f>
        <v>0</v>
      </c>
    </row>
    <row r="2055" spans="1:21" s="318" customFormat="1" x14ac:dyDescent="0.2">
      <c r="A2055" s="322">
        <v>39553</v>
      </c>
      <c r="B2055" s="321">
        <v>435.52999899999998</v>
      </c>
      <c r="C2055" s="320">
        <f>LN(B2055/B2054)</f>
        <v>2.2664409432735868E-2</v>
      </c>
      <c r="D2055" s="320">
        <f>AVERAGE(C2035:C2055)</f>
        <v>2.5316421755948969E-3</v>
      </c>
      <c r="E2055" s="318">
        <f>_xlfn.STDEV.S(C2035:C2055)</f>
        <v>1.4068895001908523E-2</v>
      </c>
      <c r="F2055" s="318">
        <f>E2055*(21/(21-1.5))</f>
        <v>1.5151117694363024E-2</v>
      </c>
      <c r="G2055" s="318">
        <f>_xlfn.VAR.S(C2035:C2055)</f>
        <v>1.9793380657472662E-4</v>
      </c>
      <c r="H2055" s="318">
        <f>G2055*(21/(21-1))</f>
        <v>2.0783049690346295E-4</v>
      </c>
      <c r="I2055" s="320">
        <f>(SUM(C1992:C2012)*1+SUM(C2013:C2033)*2+SUM(C2034:C2054)*3)/6</f>
        <v>1.4311544041783161E-2</v>
      </c>
      <c r="J2055" s="318">
        <f>IF(C2055*O2055&lt;&gt;0,C2055,0)</f>
        <v>0</v>
      </c>
      <c r="K2055" s="318" t="str">
        <f>IF(C2055*O2055=0,"",C2055)</f>
        <v/>
      </c>
      <c r="O2055" s="318">
        <f>IF(ISBLANK(L2055),0,1)</f>
        <v>0</v>
      </c>
      <c r="P2055" s="318">
        <f>IF(ISBLANK(M2055),0,1)</f>
        <v>0</v>
      </c>
      <c r="Q2055" s="318">
        <f>O2055+P2055</f>
        <v>0</v>
      </c>
      <c r="R2055" s="318">
        <f>SUM(Q1930:Q2055)</f>
        <v>3</v>
      </c>
      <c r="S2055" s="318">
        <f>R2055/$X$2</f>
        <v>0.13043478260869565</v>
      </c>
      <c r="T2055" s="318">
        <f>IF(S2055&gt;=$X$3,1,0)</f>
        <v>0</v>
      </c>
      <c r="U2055" s="318">
        <f>O2055*T2055+P2055*T2055</f>
        <v>0</v>
      </c>
    </row>
    <row r="2056" spans="1:21" s="318" customFormat="1" x14ac:dyDescent="0.2">
      <c r="A2056" s="322">
        <v>39554</v>
      </c>
      <c r="B2056" s="321">
        <v>441.48998999999998</v>
      </c>
      <c r="C2056" s="320">
        <f>LN(B2056/B2055)</f>
        <v>1.3591669118810663E-2</v>
      </c>
      <c r="D2056" s="320">
        <f>AVERAGE(C2036:C2056)</f>
        <v>4.106836391896092E-3</v>
      </c>
      <c r="E2056" s="318">
        <f>_xlfn.STDEV.S(C2036:C2056)</f>
        <v>1.3311753680403099E-2</v>
      </c>
      <c r="F2056" s="318">
        <f>E2056*(21/(21-1.5))</f>
        <v>1.4335734732741799E-2</v>
      </c>
      <c r="G2056" s="318">
        <f>_xlfn.VAR.S(C2036:C2056)</f>
        <v>1.7720278604772545E-4</v>
      </c>
      <c r="H2056" s="318">
        <f>G2056*(21/(21-1))</f>
        <v>1.8606292535011172E-4</v>
      </c>
      <c r="I2056" s="320">
        <f>(SUM(C1993:C2013)*1+SUM(C2014:C2034)*2+SUM(C2035:C2055)*3)/6</f>
        <v>1.7900701466354346E-2</v>
      </c>
      <c r="J2056" s="318">
        <f>IF(C2056*O2056&lt;&gt;0,C2056,0)</f>
        <v>0</v>
      </c>
      <c r="K2056" s="318" t="str">
        <f>IF(C2056*O2056=0,"",C2056)</f>
        <v/>
      </c>
      <c r="O2056" s="318">
        <f>IF(ISBLANK(L2056),0,1)</f>
        <v>0</v>
      </c>
      <c r="P2056" s="318">
        <f>IF(ISBLANK(M2056),0,1)</f>
        <v>0</v>
      </c>
      <c r="Q2056" s="318">
        <f>O2056+P2056</f>
        <v>0</v>
      </c>
      <c r="R2056" s="318">
        <f>SUM(Q1931:Q2056)</f>
        <v>2</v>
      </c>
      <c r="S2056" s="318">
        <f>R2056/$X$2</f>
        <v>8.6956521739130432E-2</v>
      </c>
      <c r="T2056" s="318">
        <f>IF(S2056&gt;=$X$3,1,0)</f>
        <v>0</v>
      </c>
      <c r="U2056" s="318">
        <f>O2056*T2056+P2056*T2056</f>
        <v>0</v>
      </c>
    </row>
    <row r="2057" spans="1:21" s="318" customFormat="1" x14ac:dyDescent="0.2">
      <c r="A2057" s="322">
        <v>39555</v>
      </c>
      <c r="B2057" s="321">
        <v>437.07998700000002</v>
      </c>
      <c r="C2057" s="320">
        <f>LN(B2057/B2056)</f>
        <v>-1.0039132120597762E-2</v>
      </c>
      <c r="D2057" s="320">
        <f>AVERAGE(C2037:C2057)</f>
        <v>3.6229055054957846E-3</v>
      </c>
      <c r="E2057" s="318">
        <f>_xlfn.STDEV.S(C2037:C2057)</f>
        <v>1.3644373457340285E-2</v>
      </c>
      <c r="F2057" s="318">
        <f>E2057*(21/(21-1.5))</f>
        <v>1.4693940646366459E-2</v>
      </c>
      <c r="G2057" s="318">
        <f>_xlfn.VAR.S(C2037:C2057)</f>
        <v>1.8616892704337206E-4</v>
      </c>
      <c r="H2057" s="318">
        <f>G2057*(21/(21-1))</f>
        <v>1.9547737339554067E-4</v>
      </c>
      <c r="I2057" s="320">
        <f>(SUM(C1994:C2014)*1+SUM(C2015:C2035)*2+SUM(C2036:C2056)*3)/6</f>
        <v>3.3435478641431593E-2</v>
      </c>
      <c r="J2057" s="318">
        <f>IF(C2057*O2057&lt;&gt;0,C2057,0)</f>
        <v>0</v>
      </c>
      <c r="K2057" s="318" t="str">
        <f>IF(C2057*O2057=0,"",C2057)</f>
        <v/>
      </c>
      <c r="O2057" s="318">
        <f>IF(ISBLANK(L2057),0,1)</f>
        <v>0</v>
      </c>
      <c r="P2057" s="318">
        <f>IF(ISBLANK(M2057),0,1)</f>
        <v>0</v>
      </c>
      <c r="Q2057" s="318">
        <f>O2057+P2057</f>
        <v>0</v>
      </c>
      <c r="R2057" s="318">
        <f>SUM(Q1932:Q2057)</f>
        <v>2</v>
      </c>
      <c r="S2057" s="318">
        <f>R2057/$X$2</f>
        <v>8.6956521739130432E-2</v>
      </c>
      <c r="T2057" s="318">
        <f>IF(S2057&gt;=$X$3,1,0)</f>
        <v>0</v>
      </c>
      <c r="U2057" s="318">
        <f>O2057*T2057+P2057*T2057</f>
        <v>0</v>
      </c>
    </row>
    <row r="2058" spans="1:21" s="318" customFormat="1" x14ac:dyDescent="0.2">
      <c r="A2058" s="322">
        <v>39556</v>
      </c>
      <c r="B2058" s="321">
        <v>443.41000400000001</v>
      </c>
      <c r="C2058" s="320">
        <f>LN(B2058/B2057)</f>
        <v>1.4378643988735874E-2</v>
      </c>
      <c r="D2058" s="320">
        <f>AVERAGE(C2038:C2058)</f>
        <v>5.8949716069352353E-3</v>
      </c>
      <c r="E2058" s="318">
        <f>_xlfn.STDEV.S(C2038:C2058)</f>
        <v>1.0873795593081187E-2</v>
      </c>
      <c r="F2058" s="318">
        <f>E2058*(21/(21-1.5))</f>
        <v>1.1710241407933586E-2</v>
      </c>
      <c r="G2058" s="318">
        <f>_xlfn.VAR.S(C2038:C2058)</f>
        <v>1.1823943060011183E-4</v>
      </c>
      <c r="H2058" s="318">
        <f>G2058*(21/(21-1))</f>
        <v>1.2415140213011742E-4</v>
      </c>
      <c r="I2058" s="320">
        <f>(SUM(C1995:C2015)*1+SUM(C2016:C2036)*2+SUM(C2037:C2057)*3)/6</f>
        <v>2.9388241952906041E-2</v>
      </c>
      <c r="J2058" s="318">
        <f>IF(C2058*O2058&lt;&gt;0,C2058,0)</f>
        <v>0</v>
      </c>
      <c r="K2058" s="318" t="str">
        <f>IF(C2058*O2058=0,"",C2058)</f>
        <v/>
      </c>
      <c r="O2058" s="318">
        <f>IF(ISBLANK(L2058),0,1)</f>
        <v>0</v>
      </c>
      <c r="P2058" s="318">
        <f>IF(ISBLANK(M2058),0,1)</f>
        <v>0</v>
      </c>
      <c r="Q2058" s="318">
        <f>O2058+P2058</f>
        <v>0</v>
      </c>
      <c r="R2058" s="318">
        <f>SUM(Q1933:Q2058)</f>
        <v>2</v>
      </c>
      <c r="S2058" s="318">
        <f>R2058/$X$2</f>
        <v>8.6956521739130432E-2</v>
      </c>
      <c r="T2058" s="318">
        <f>IF(S2058&gt;=$X$3,1,0)</f>
        <v>0</v>
      </c>
      <c r="U2058" s="318">
        <f>O2058*T2058+P2058*T2058</f>
        <v>0</v>
      </c>
    </row>
    <row r="2059" spans="1:21" s="318" customFormat="1" x14ac:dyDescent="0.2">
      <c r="A2059" s="322">
        <v>39559</v>
      </c>
      <c r="B2059" s="321">
        <v>446.79998799999998</v>
      </c>
      <c r="C2059" s="320">
        <f>LN(B2059/B2058)</f>
        <v>7.6161813889495493E-3</v>
      </c>
      <c r="D2059" s="320">
        <f>AVERAGE(C2039:C2059)</f>
        <v>5.5159498814079328E-3</v>
      </c>
      <c r="E2059" s="318">
        <f>_xlfn.STDEV.S(C2039:C2059)</f>
        <v>1.0656028982987344E-2</v>
      </c>
      <c r="F2059" s="318">
        <f>E2059*(21/(21-1.5))</f>
        <v>1.1475723520140216E-2</v>
      </c>
      <c r="G2059" s="318">
        <f>_xlfn.VAR.S(C2039:C2059)</f>
        <v>1.1355095368626631E-4</v>
      </c>
      <c r="H2059" s="318">
        <f>G2059*(21/(21-1))</f>
        <v>1.1922850137057963E-4</v>
      </c>
      <c r="I2059" s="320">
        <f>(SUM(C1996:C2016)*1+SUM(C2017:C2037)*2+SUM(C2038:C2058)*3)/6</f>
        <v>4.4262191912785777E-2</v>
      </c>
      <c r="J2059" s="318">
        <f>IF(C2059*O2059&lt;&gt;0,C2059,0)</f>
        <v>0</v>
      </c>
      <c r="K2059" s="318" t="str">
        <f>IF(C2059*O2059=0,"",C2059)</f>
        <v/>
      </c>
      <c r="O2059" s="318">
        <f>IF(ISBLANK(L2059),0,1)</f>
        <v>0</v>
      </c>
      <c r="P2059" s="318">
        <f>IF(ISBLANK(M2059),0,1)</f>
        <v>0</v>
      </c>
      <c r="Q2059" s="318">
        <f>O2059+P2059</f>
        <v>0</v>
      </c>
      <c r="R2059" s="318">
        <f>SUM(Q1934:Q2059)</f>
        <v>2</v>
      </c>
      <c r="S2059" s="318">
        <f>R2059/$X$2</f>
        <v>8.6956521739130432E-2</v>
      </c>
      <c r="T2059" s="318">
        <f>IF(S2059&gt;=$X$3,1,0)</f>
        <v>0</v>
      </c>
      <c r="U2059" s="318">
        <f>O2059*T2059+P2059*T2059</f>
        <v>0</v>
      </c>
    </row>
    <row r="2060" spans="1:21" s="318" customFormat="1" x14ac:dyDescent="0.2">
      <c r="A2060" s="322">
        <v>39560</v>
      </c>
      <c r="B2060" s="321">
        <v>456.67001299999998</v>
      </c>
      <c r="C2060" s="320">
        <f>LN(B2060/B2059)</f>
        <v>2.1850017527048612E-2</v>
      </c>
      <c r="D2060" s="320">
        <f>AVERAGE(C2040:C2060)</f>
        <v>6.9288475369362282E-3</v>
      </c>
      <c r="E2060" s="318">
        <f>_xlfn.STDEV.S(C2040:C2060)</f>
        <v>1.0765753991455344E-2</v>
      </c>
      <c r="F2060" s="318">
        <f>E2060*(21/(21-1.5))</f>
        <v>1.1593888913874986E-2</v>
      </c>
      <c r="G2060" s="318">
        <f>_xlfn.VAR.S(C2040:C2060)</f>
        <v>1.1590145900453666E-4</v>
      </c>
      <c r="H2060" s="318">
        <f>G2060*(21/(21-1))</f>
        <v>1.216965319547635E-4</v>
      </c>
      <c r="I2060" s="320">
        <f>(SUM(C1997:C2017)*1+SUM(C2018:C2038)*2+SUM(C2039:C2059)*3)/6</f>
        <v>4.4799241894480091E-2</v>
      </c>
      <c r="J2060" s="318">
        <f>IF(C2060*O2060&lt;&gt;0,C2060,0)</f>
        <v>0</v>
      </c>
      <c r="K2060" s="318" t="str">
        <f>IF(C2060*O2060=0,"",C2060)</f>
        <v/>
      </c>
      <c r="O2060" s="318">
        <f>IF(ISBLANK(L2060),0,1)</f>
        <v>0</v>
      </c>
      <c r="P2060" s="318">
        <f>IF(ISBLANK(M2060),0,1)</f>
        <v>0</v>
      </c>
      <c r="Q2060" s="318">
        <f>O2060+P2060</f>
        <v>0</v>
      </c>
      <c r="R2060" s="318">
        <f>SUM(Q1935:Q2060)</f>
        <v>2</v>
      </c>
      <c r="S2060" s="318">
        <f>R2060/$X$2</f>
        <v>8.6956521739130432E-2</v>
      </c>
      <c r="T2060" s="318">
        <f>IF(S2060&gt;=$X$3,1,0)</f>
        <v>0</v>
      </c>
      <c r="U2060" s="318">
        <f>O2060*T2060+P2060*T2060</f>
        <v>0</v>
      </c>
    </row>
    <row r="2061" spans="1:21" s="318" customFormat="1" x14ac:dyDescent="0.2">
      <c r="A2061" s="322">
        <v>39561</v>
      </c>
      <c r="B2061" s="321">
        <v>456.70001200000002</v>
      </c>
      <c r="C2061" s="320">
        <f>LN(B2061/B2060)</f>
        <v>6.5688601967893838E-5</v>
      </c>
      <c r="D2061" s="320">
        <f>AVERAGE(C2041:C2061)</f>
        <v>6.4042393809095426E-3</v>
      </c>
      <c r="E2061" s="318">
        <f>_xlfn.STDEV.S(C2041:C2061)</f>
        <v>1.0821506704494478E-2</v>
      </c>
      <c r="F2061" s="318">
        <f>E2061*(21/(21-1.5))</f>
        <v>1.16539302971479E-2</v>
      </c>
      <c r="G2061" s="318">
        <f>_xlfn.VAR.S(C2041:C2061)</f>
        <v>1.1710500735541895E-4</v>
      </c>
      <c r="H2061" s="318">
        <f>G2061*(21/(21-1))</f>
        <v>1.229602577231899E-4</v>
      </c>
      <c r="I2061" s="320">
        <f>(SUM(C1998:C2018)*1+SUM(C2019:C2039)*2+SUM(C2040:C2060)*3)/6</f>
        <v>6.6541914475370265E-2</v>
      </c>
      <c r="J2061" s="318">
        <f>IF(C2061*O2061&lt;&gt;0,C2061,0)</f>
        <v>0</v>
      </c>
      <c r="K2061" s="318" t="str">
        <f>IF(C2061*O2061=0,"",C2061)</f>
        <v/>
      </c>
      <c r="O2061" s="318">
        <f>IF(ISBLANK(L2061),0,1)</f>
        <v>0</v>
      </c>
      <c r="P2061" s="318">
        <f>IF(ISBLANK(M2061),0,1)</f>
        <v>0</v>
      </c>
      <c r="Q2061" s="318">
        <f>O2061+P2061</f>
        <v>0</v>
      </c>
      <c r="R2061" s="318">
        <f>SUM(Q1936:Q2061)</f>
        <v>2</v>
      </c>
      <c r="S2061" s="318">
        <f>R2061/$X$2</f>
        <v>8.6956521739130432E-2</v>
      </c>
      <c r="T2061" s="318">
        <f>IF(S2061&gt;=$X$3,1,0)</f>
        <v>0</v>
      </c>
      <c r="U2061" s="318">
        <f>O2061*T2061+P2061*T2061</f>
        <v>0</v>
      </c>
    </row>
    <row r="2062" spans="1:21" s="318" customFormat="1" x14ac:dyDescent="0.2">
      <c r="A2062" s="322">
        <v>39562</v>
      </c>
      <c r="B2062" s="321">
        <v>448.98998999999998</v>
      </c>
      <c r="C2062" s="320">
        <f>LN(B2062/B2061)</f>
        <v>-1.7026152959304687E-2</v>
      </c>
      <c r="D2062" s="320">
        <f>AVERAGE(C2042:C2062)</f>
        <v>5.4707729797077772E-3</v>
      </c>
      <c r="E2062" s="318">
        <f>_xlfn.STDEV.S(C2042:C2062)</f>
        <v>1.1954359825102278E-2</v>
      </c>
      <c r="F2062" s="318">
        <f>E2062*(21/(21-1.5))</f>
        <v>1.287392596549476E-2</v>
      </c>
      <c r="G2062" s="318">
        <f>_xlfn.VAR.S(C2042:C2062)</f>
        <v>1.4290671882801934E-4</v>
      </c>
      <c r="H2062" s="318">
        <f>G2062*(21/(21-1))</f>
        <v>1.5005205476942033E-4</v>
      </c>
      <c r="I2062" s="320">
        <f>(SUM(C1999:C2019)*1+SUM(C2020:C2040)*2+SUM(C2041:C2061)*3)/6</f>
        <v>6.2041330357018476E-2</v>
      </c>
      <c r="J2062" s="318">
        <f>IF(C2062*O2062&lt;&gt;0,C2062,0)</f>
        <v>0</v>
      </c>
      <c r="K2062" s="318" t="str">
        <f>IF(C2062*O2062=0,"",C2062)</f>
        <v/>
      </c>
      <c r="O2062" s="318">
        <f>IF(ISBLANK(L2062),0,1)</f>
        <v>0</v>
      </c>
      <c r="P2062" s="318">
        <f>IF(ISBLANK(M2062),0,1)</f>
        <v>0</v>
      </c>
      <c r="Q2062" s="318">
        <f>O2062+P2062</f>
        <v>0</v>
      </c>
      <c r="R2062" s="318">
        <f>SUM(Q1937:Q2062)</f>
        <v>2</v>
      </c>
      <c r="S2062" s="318">
        <f>R2062/$X$2</f>
        <v>8.6956521739130432E-2</v>
      </c>
      <c r="T2062" s="318">
        <f>IF(S2062&gt;=$X$3,1,0)</f>
        <v>0</v>
      </c>
      <c r="U2062" s="318">
        <f>O2062*T2062+P2062*T2062</f>
        <v>0</v>
      </c>
    </row>
    <row r="2063" spans="1:21" s="318" customFormat="1" x14ac:dyDescent="0.2">
      <c r="A2063" s="322">
        <v>39563</v>
      </c>
      <c r="B2063" s="321">
        <v>455.39999399999999</v>
      </c>
      <c r="C2063" s="320">
        <f>LN(B2063/B2062)</f>
        <v>1.4175546947305859E-2</v>
      </c>
      <c r="D2063" s="320">
        <f>AVERAGE(C2043:C2063)</f>
        <v>5.2349286030925557E-3</v>
      </c>
      <c r="E2063" s="318">
        <f>_xlfn.STDEV.S(C2043:C2063)</f>
        <v>1.1717960414787723E-2</v>
      </c>
      <c r="F2063" s="318">
        <f>E2063*(21/(21-1.5))</f>
        <v>1.2619341985156008E-2</v>
      </c>
      <c r="G2063" s="318">
        <f>_xlfn.VAR.S(C2043:C2063)</f>
        <v>1.3731059628253206E-4</v>
      </c>
      <c r="H2063" s="318">
        <f>G2063*(21/(21-1))</f>
        <v>1.4417612609665868E-4</v>
      </c>
      <c r="I2063" s="320">
        <f>(SUM(C2000:C2020)*1+SUM(C2021:C2041)*2+SUM(C2042:C2062)*3)/6</f>
        <v>5.3882741987597883E-2</v>
      </c>
      <c r="J2063" s="318">
        <f>IF(C2063*O2063&lt;&gt;0,C2063,0)</f>
        <v>0</v>
      </c>
      <c r="K2063" s="318" t="str">
        <f>IF(C2063*O2063=0,"",C2063)</f>
        <v/>
      </c>
      <c r="O2063" s="318">
        <f>IF(ISBLANK(L2063),0,1)</f>
        <v>0</v>
      </c>
      <c r="P2063" s="318">
        <f>IF(ISBLANK(M2063),0,1)</f>
        <v>0</v>
      </c>
      <c r="Q2063" s="318">
        <f>O2063+P2063</f>
        <v>0</v>
      </c>
      <c r="R2063" s="318">
        <f>SUM(Q1938:Q2063)</f>
        <v>2</v>
      </c>
      <c r="S2063" s="318">
        <f>R2063/$X$2</f>
        <v>8.6956521739130432E-2</v>
      </c>
      <c r="T2063" s="318">
        <f>IF(S2063&gt;=$X$3,1,0)</f>
        <v>0</v>
      </c>
      <c r="U2063" s="318">
        <f>O2063*T2063+P2063*T2063</f>
        <v>0</v>
      </c>
    </row>
    <row r="2064" spans="1:21" s="318" customFormat="1" x14ac:dyDescent="0.2">
      <c r="A2064" s="322">
        <v>39566</v>
      </c>
      <c r="B2064" s="321">
        <v>465.95001200000002</v>
      </c>
      <c r="C2064" s="320">
        <f>LN(B2064/B2063)</f>
        <v>2.2902217531091774E-2</v>
      </c>
      <c r="D2064" s="320">
        <f>AVERAGE(C2044:C2064)</f>
        <v>5.9569483386764889E-3</v>
      </c>
      <c r="E2064" s="318">
        <f>_xlfn.STDEV.S(C2044:C2064)</f>
        <v>1.2331105110819899E-2</v>
      </c>
      <c r="F2064" s="318">
        <f>E2064*(21/(21-1.5))</f>
        <v>1.3279651657806044E-2</v>
      </c>
      <c r="G2064" s="318">
        <f>_xlfn.VAR.S(C2044:C2064)</f>
        <v>1.5205615325408861E-4</v>
      </c>
      <c r="H2064" s="318">
        <f>G2064*(21/(21-1))</f>
        <v>1.5965896091679304E-4</v>
      </c>
      <c r="I2064" s="320">
        <f>(SUM(C2001:C2021)*1+SUM(C2022:C2042)*2+SUM(C2043:C2063)*3)/6</f>
        <v>5.3344732680970119E-2</v>
      </c>
      <c r="J2064" s="318">
        <f>IF(C2064*O2064&lt;&gt;0,C2064,0)</f>
        <v>0</v>
      </c>
      <c r="K2064" s="318" t="str">
        <f>IF(C2064*O2064=0,"",C2064)</f>
        <v/>
      </c>
      <c r="O2064" s="318">
        <f>IF(ISBLANK(L2064),0,1)</f>
        <v>0</v>
      </c>
      <c r="P2064" s="318">
        <f>IF(ISBLANK(M2064),0,1)</f>
        <v>0</v>
      </c>
      <c r="Q2064" s="318">
        <f>O2064+P2064</f>
        <v>0</v>
      </c>
      <c r="R2064" s="318">
        <f>SUM(Q1939:Q2064)</f>
        <v>2</v>
      </c>
      <c r="S2064" s="318">
        <f>R2064/$X$2</f>
        <v>8.6956521739130432E-2</v>
      </c>
      <c r="T2064" s="318">
        <f>IF(S2064&gt;=$X$3,1,0)</f>
        <v>0</v>
      </c>
      <c r="U2064" s="318">
        <f>O2064*T2064+P2064*T2064</f>
        <v>0</v>
      </c>
    </row>
    <row r="2065" spans="1:21" s="318" customFormat="1" x14ac:dyDescent="0.2">
      <c r="A2065" s="322">
        <v>39567</v>
      </c>
      <c r="B2065" s="321">
        <v>457.35998499999999</v>
      </c>
      <c r="C2065" s="320">
        <f>LN(B2065/B2064)</f>
        <v>-1.8607563826706666E-2</v>
      </c>
      <c r="D2065" s="320">
        <f>AVERAGE(C2045:C2065)</f>
        <v>4.9748448200441706E-3</v>
      </c>
      <c r="E2065" s="318">
        <f>_xlfn.STDEV.S(C2045:C2065)</f>
        <v>1.3432715629282017E-2</v>
      </c>
      <c r="F2065" s="318">
        <f>E2065*(21/(21-1.5))</f>
        <v>1.4466001446919095E-2</v>
      </c>
      <c r="G2065" s="318">
        <f>_xlfn.VAR.S(C2045:C2065)</f>
        <v>1.8043784917715736E-4</v>
      </c>
      <c r="H2065" s="318">
        <f>G2065*(21/(21-1))</f>
        <v>1.8945974163601524E-4</v>
      </c>
      <c r="I2065" s="320">
        <f>(SUM(C2002:C2022)*1+SUM(C2023:C2043)*2+SUM(C2044:C2064)*3)/6</f>
        <v>5.7894456759117197E-2</v>
      </c>
      <c r="J2065" s="318">
        <f>IF(C2065*O2065&lt;&gt;0,C2065,0)</f>
        <v>0</v>
      </c>
      <c r="K2065" s="318" t="str">
        <f>IF(C2065*O2065=0,"",C2065)</f>
        <v/>
      </c>
      <c r="O2065" s="318">
        <f>IF(ISBLANK(L2065),0,1)</f>
        <v>0</v>
      </c>
      <c r="P2065" s="318">
        <f>IF(ISBLANK(M2065),0,1)</f>
        <v>0</v>
      </c>
      <c r="Q2065" s="318">
        <f>O2065+P2065</f>
        <v>0</v>
      </c>
      <c r="R2065" s="318">
        <f>SUM(Q1940:Q2065)</f>
        <v>2</v>
      </c>
      <c r="S2065" s="318">
        <f>R2065/$X$2</f>
        <v>8.6956521739130432E-2</v>
      </c>
      <c r="T2065" s="318">
        <f>IF(S2065&gt;=$X$3,1,0)</f>
        <v>0</v>
      </c>
      <c r="U2065" s="318">
        <f>O2065*T2065+P2065*T2065</f>
        <v>0</v>
      </c>
    </row>
    <row r="2066" spans="1:21" s="318" customFormat="1" x14ac:dyDescent="0.2">
      <c r="A2066" s="322">
        <v>39568</v>
      </c>
      <c r="B2066" s="321">
        <v>463.22000100000002</v>
      </c>
      <c r="C2066" s="320">
        <f>LN(B2066/B2065)</f>
        <v>1.2731311219573603E-2</v>
      </c>
      <c r="D2066" s="320">
        <f>AVERAGE(C2046:C2066)</f>
        <v>4.7401874735770663E-3</v>
      </c>
      <c r="E2066" s="318">
        <f>_xlfn.STDEV.S(C2046:C2066)</f>
        <v>1.3241738342282806E-2</v>
      </c>
      <c r="F2066" s="318">
        <f>E2066*(21/(21-1.5))</f>
        <v>1.4260333599381482E-2</v>
      </c>
      <c r="G2066" s="318">
        <f>_xlfn.VAR.S(C2046:C2066)</f>
        <v>1.7534363432548258E-4</v>
      </c>
      <c r="H2066" s="318">
        <f>G2066*(21/(21-1))</f>
        <v>1.8411081604175671E-4</v>
      </c>
      <c r="I2066" s="320">
        <f>(SUM(C2003:C2023)*1+SUM(C2024:C2044)*2+SUM(C2045:C2065)*3)/6</f>
        <v>5.1462453262147025E-2</v>
      </c>
      <c r="J2066" s="318">
        <f>IF(C2066*O2066&lt;&gt;0,C2066,0)</f>
        <v>0</v>
      </c>
      <c r="K2066" s="318" t="str">
        <f>IF(C2066*O2066=0,"",C2066)</f>
        <v/>
      </c>
      <c r="O2066" s="318">
        <f>IF(ISBLANK(L2066),0,1)</f>
        <v>0</v>
      </c>
      <c r="P2066" s="318">
        <f>IF(ISBLANK(M2066),0,1)</f>
        <v>0</v>
      </c>
      <c r="Q2066" s="318">
        <f>O2066+P2066</f>
        <v>0</v>
      </c>
      <c r="R2066" s="318">
        <f>SUM(Q1941:Q2066)</f>
        <v>2</v>
      </c>
      <c r="S2066" s="318">
        <f>R2066/$X$2</f>
        <v>8.6956521739130432E-2</v>
      </c>
      <c r="T2066" s="318">
        <f>IF(S2066&gt;=$X$3,1,0)</f>
        <v>0</v>
      </c>
      <c r="U2066" s="318">
        <f>O2066*T2066+P2066*T2066</f>
        <v>0</v>
      </c>
    </row>
    <row r="2067" spans="1:21" s="318" customFormat="1" x14ac:dyDescent="0.2">
      <c r="A2067" s="322">
        <v>39570</v>
      </c>
      <c r="B2067" s="321">
        <v>477.14001500000001</v>
      </c>
      <c r="C2067" s="320">
        <f>LN(B2067/B2066)</f>
        <v>2.960787493249846E-2</v>
      </c>
      <c r="D2067" s="320">
        <f>AVERAGE(C2047:C2067)</f>
        <v>5.7463928581035313E-3</v>
      </c>
      <c r="E2067" s="318">
        <f>_xlfn.STDEV.S(C2047:C2067)</f>
        <v>1.4300428601944455E-2</v>
      </c>
      <c r="F2067" s="318">
        <f>E2067*(21/(21-1.5))</f>
        <v>1.5400461571324797E-2</v>
      </c>
      <c r="G2067" s="318">
        <f>_xlfn.VAR.S(C2047:C2067)</f>
        <v>2.0450225819931104E-4</v>
      </c>
      <c r="H2067" s="318">
        <f>G2067*(21/(21-1))</f>
        <v>2.1472737110927659E-4</v>
      </c>
      <c r="I2067" s="320">
        <f>(SUM(C2004:C2024)*1+SUM(C2025:C2045)*2+SUM(C2046:C2066)*3)/6</f>
        <v>4.8243145304838364E-2</v>
      </c>
      <c r="J2067" s="318">
        <f>IF(C2067*O2067&lt;&gt;0,C2067,0)</f>
        <v>0</v>
      </c>
      <c r="K2067" s="318" t="str">
        <f>IF(C2067*O2067=0,"",C2067)</f>
        <v/>
      </c>
      <c r="O2067" s="318">
        <f>IF(ISBLANK(L2067),0,1)</f>
        <v>0</v>
      </c>
      <c r="P2067" s="318">
        <f>IF(ISBLANK(M2067),0,1)</f>
        <v>0</v>
      </c>
      <c r="Q2067" s="318">
        <f>O2067+P2067</f>
        <v>0</v>
      </c>
      <c r="R2067" s="318">
        <f>SUM(Q1942:Q2067)</f>
        <v>2</v>
      </c>
      <c r="S2067" s="318">
        <f>R2067/$X$2</f>
        <v>8.6956521739130432E-2</v>
      </c>
      <c r="T2067" s="318">
        <f>IF(S2067&gt;=$X$3,1,0)</f>
        <v>0</v>
      </c>
      <c r="U2067" s="318">
        <f>O2067*T2067+P2067*T2067</f>
        <v>0</v>
      </c>
    </row>
    <row r="2068" spans="1:21" s="318" customFormat="1" x14ac:dyDescent="0.2">
      <c r="A2068" s="322">
        <v>39573</v>
      </c>
      <c r="B2068" s="321">
        <v>476.25</v>
      </c>
      <c r="C2068" s="320">
        <f>LN(B2068/B2067)</f>
        <v>-1.8670538699552259E-3</v>
      </c>
      <c r="D2068" s="320">
        <f>AVERAGE(C2048:C2068)</f>
        <v>5.8402491936490209E-3</v>
      </c>
      <c r="E2068" s="318">
        <f>_xlfn.STDEV.S(C2048:C2068)</f>
        <v>1.424072233371337E-2</v>
      </c>
      <c r="F2068" s="318">
        <f>E2068*(21/(21-1.5))</f>
        <v>1.5336162513229782E-2</v>
      </c>
      <c r="G2068" s="318">
        <f>_xlfn.VAR.S(C2048:C2068)</f>
        <v>2.0279817258592276E-4</v>
      </c>
      <c r="H2068" s="318">
        <f>G2068*(21/(21-1))</f>
        <v>2.129380812152189E-4</v>
      </c>
      <c r="I2068" s="320">
        <f>(SUM(C2005:C2025)*1+SUM(C2026:C2046)*2+SUM(C2047:C2067)*3)/6</f>
        <v>6.262957004471717E-2</v>
      </c>
      <c r="J2068" s="318">
        <f>IF(C2068*O2068&lt;&gt;0,C2068,0)</f>
        <v>0</v>
      </c>
      <c r="K2068" s="318" t="str">
        <f>IF(C2068*O2068=0,"",C2068)</f>
        <v/>
      </c>
      <c r="O2068" s="318">
        <f>IF(ISBLANK(L2068),0,1)</f>
        <v>0</v>
      </c>
      <c r="P2068" s="318">
        <f>IF(ISBLANK(M2068),0,1)</f>
        <v>0</v>
      </c>
      <c r="Q2068" s="318">
        <f>O2068+P2068</f>
        <v>0</v>
      </c>
      <c r="R2068" s="318">
        <f>SUM(Q1943:Q2068)</f>
        <v>2</v>
      </c>
      <c r="S2068" s="318">
        <f>R2068/$X$2</f>
        <v>8.6956521739130432E-2</v>
      </c>
      <c r="T2068" s="318">
        <f>IF(S2068&gt;=$X$3,1,0)</f>
        <v>0</v>
      </c>
      <c r="U2068" s="318">
        <f>O2068*T2068+P2068*T2068</f>
        <v>0</v>
      </c>
    </row>
    <row r="2069" spans="1:21" s="318" customFormat="1" x14ac:dyDescent="0.2">
      <c r="A2069" s="322">
        <v>39574</v>
      </c>
      <c r="B2069" s="321">
        <v>474.70001200000002</v>
      </c>
      <c r="C2069" s="320">
        <f>LN(B2069/B2068)</f>
        <v>-3.2598756045149912E-3</v>
      </c>
      <c r="D2069" s="320">
        <f>AVERAGE(C2049:C2069)</f>
        <v>5.0640050567207651E-3</v>
      </c>
      <c r="E2069" s="318">
        <f>_xlfn.STDEV.S(C2049:C2069)</f>
        <v>1.4272819689851911E-2</v>
      </c>
      <c r="F2069" s="318">
        <f>E2069*(21/(21-1.5))</f>
        <v>1.5370728896763596E-2</v>
      </c>
      <c r="G2069" s="318">
        <f>_xlfn.VAR.S(C2049:C2069)</f>
        <v>2.037133818990244E-4</v>
      </c>
      <c r="H2069" s="318">
        <f>G2069*(21/(21-1))</f>
        <v>2.1389905099397562E-4</v>
      </c>
      <c r="I2069" s="320">
        <f>(SUM(C2006:C2026)*1+SUM(C2027:C2047)*2+SUM(C2048:C2068)*3)/6</f>
        <v>7.0244772809143582E-2</v>
      </c>
      <c r="J2069" s="318">
        <f>IF(C2069*O2069&lt;&gt;0,C2069,0)</f>
        <v>0</v>
      </c>
      <c r="K2069" s="318" t="str">
        <f>IF(C2069*O2069=0,"",C2069)</f>
        <v/>
      </c>
      <c r="O2069" s="318">
        <f>IF(ISBLANK(L2069),0,1)</f>
        <v>0</v>
      </c>
      <c r="P2069" s="318">
        <f>IF(ISBLANK(M2069),0,1)</f>
        <v>0</v>
      </c>
      <c r="Q2069" s="318">
        <f>O2069+P2069</f>
        <v>0</v>
      </c>
      <c r="R2069" s="318">
        <f>SUM(Q1944:Q2069)</f>
        <v>2</v>
      </c>
      <c r="S2069" s="318">
        <f>R2069/$X$2</f>
        <v>8.6956521739130432E-2</v>
      </c>
      <c r="T2069" s="318">
        <f>IF(S2069&gt;=$X$3,1,0)</f>
        <v>0</v>
      </c>
      <c r="U2069" s="318">
        <f>O2069*T2069+P2069*T2069</f>
        <v>0</v>
      </c>
    </row>
    <row r="2070" spans="1:21" s="318" customFormat="1" x14ac:dyDescent="0.2">
      <c r="A2070" s="322">
        <v>39575</v>
      </c>
      <c r="B2070" s="321">
        <v>488.08999599999999</v>
      </c>
      <c r="C2070" s="320">
        <f>LN(B2070/B2069)</f>
        <v>2.7816756046623273E-2</v>
      </c>
      <c r="D2070" s="320">
        <f>AVERAGE(C2050:C2070)</f>
        <v>5.4331849488878864E-3</v>
      </c>
      <c r="E2070" s="318">
        <f>_xlfn.STDEV.S(C2050:C2070)</f>
        <v>1.4771753362935802E-2</v>
      </c>
      <c r="F2070" s="318">
        <f>E2070*(21/(21-1.5))</f>
        <v>1.5908042083161631E-2</v>
      </c>
      <c r="G2070" s="318">
        <f>_xlfn.VAR.S(C2050:C2070)</f>
        <v>2.1820469741540516E-4</v>
      </c>
      <c r="H2070" s="318">
        <f>G2070*(21/(21-1))</f>
        <v>2.2911493228617541E-4</v>
      </c>
      <c r="I2070" s="320">
        <f>(SUM(C2007:C2027)*1+SUM(C2028:C2048)*2+SUM(C2049:C2069)*3)/6</f>
        <v>6.5290264964335099E-2</v>
      </c>
      <c r="J2070" s="318">
        <f>IF(C2070*O2070&lt;&gt;0,C2070,0)</f>
        <v>0</v>
      </c>
      <c r="K2070" s="318" t="str">
        <f>IF(C2070*O2070=0,"",C2070)</f>
        <v/>
      </c>
      <c r="O2070" s="318">
        <f>IF(ISBLANK(L2070),0,1)</f>
        <v>0</v>
      </c>
      <c r="P2070" s="318">
        <f>IF(ISBLANK(M2070),0,1)</f>
        <v>0</v>
      </c>
      <c r="Q2070" s="318">
        <f>O2070+P2070</f>
        <v>0</v>
      </c>
      <c r="R2070" s="318">
        <f>SUM(Q1945:Q2070)</f>
        <v>2</v>
      </c>
      <c r="S2070" s="318">
        <f>R2070/$X$2</f>
        <v>8.6956521739130432E-2</v>
      </c>
      <c r="T2070" s="318">
        <f>IF(S2070&gt;=$X$3,1,0)</f>
        <v>0</v>
      </c>
      <c r="U2070" s="318">
        <f>O2070*T2070+P2070*T2070</f>
        <v>0</v>
      </c>
    </row>
    <row r="2071" spans="1:21" s="318" customFormat="1" x14ac:dyDescent="0.2">
      <c r="A2071" s="322">
        <v>39576</v>
      </c>
      <c r="B2071" s="321">
        <v>493.5</v>
      </c>
      <c r="C2071" s="320">
        <f>LN(B2071/B2070)</f>
        <v>1.1023051990517207E-2</v>
      </c>
      <c r="D2071" s="320">
        <f>AVERAGE(C2051:C2071)</f>
        <v>6.441693902933034E-3</v>
      </c>
      <c r="E2071" s="318">
        <f>_xlfn.STDEV.S(C2051:C2071)</f>
        <v>1.437179586094112E-2</v>
      </c>
      <c r="F2071" s="318">
        <f>E2071*(21/(21-1.5))</f>
        <v>1.5477318619475051E-2</v>
      </c>
      <c r="G2071" s="318">
        <f>_xlfn.VAR.S(C2051:C2071)</f>
        <v>2.0654851626856433E-4</v>
      </c>
      <c r="H2071" s="318">
        <f>G2071*(21/(21-1))</f>
        <v>2.1687594208199255E-4</v>
      </c>
      <c r="I2071" s="320">
        <f>(SUM(C2008:C2028)*1+SUM(C2029:C2049)*2+SUM(C2050:C2070)*3)/6</f>
        <v>7.2742089639011145E-2</v>
      </c>
      <c r="J2071" s="318">
        <f>IF(C2071*O2071&lt;&gt;0,C2071,0)</f>
        <v>0</v>
      </c>
      <c r="K2071" s="318" t="str">
        <f>IF(C2071*O2071=0,"",C2071)</f>
        <v/>
      </c>
      <c r="O2071" s="318">
        <f>IF(ISBLANK(L2071),0,1)</f>
        <v>0</v>
      </c>
      <c r="P2071" s="318">
        <f>IF(ISBLANK(M2071),0,1)</f>
        <v>0</v>
      </c>
      <c r="Q2071" s="318">
        <f>O2071+P2071</f>
        <v>0</v>
      </c>
      <c r="R2071" s="318">
        <f>SUM(Q1946:Q2071)</f>
        <v>2</v>
      </c>
      <c r="S2071" s="318">
        <f>R2071/$X$2</f>
        <v>8.6956521739130432E-2</v>
      </c>
      <c r="T2071" s="318">
        <f>IF(S2071&gt;=$X$3,1,0)</f>
        <v>0</v>
      </c>
      <c r="U2071" s="318">
        <f>O2071*T2071+P2071*T2071</f>
        <v>0</v>
      </c>
    </row>
    <row r="2072" spans="1:21" s="318" customFormat="1" x14ac:dyDescent="0.2">
      <c r="A2072" s="322">
        <v>39577</v>
      </c>
      <c r="B2072" s="321">
        <v>485.95001200000002</v>
      </c>
      <c r="C2072" s="320">
        <f>LN(B2072/B2071)</f>
        <v>-1.5417096230158399E-2</v>
      </c>
      <c r="D2072" s="320">
        <f>AVERAGE(C2052:C2072)</f>
        <v>5.6501380789493278E-3</v>
      </c>
      <c r="E2072" s="318">
        <f>_xlfn.STDEV.S(C2052:C2072)</f>
        <v>1.5113243080917438E-2</v>
      </c>
      <c r="F2072" s="318">
        <f>E2072*(21/(21-1.5))</f>
        <v>1.6275800240988011E-2</v>
      </c>
      <c r="G2072" s="318">
        <f>_xlfn.VAR.S(C2052:C2072)</f>
        <v>2.2841011642289879E-4</v>
      </c>
      <c r="H2072" s="318">
        <f>G2072*(21/(21-1))</f>
        <v>2.3983062224404374E-4</v>
      </c>
      <c r="I2072" s="320">
        <f>(SUM(C2009:C2029)*1+SUM(C2030:C2050)*2+SUM(C2051:C2071)*3)/6</f>
        <v>8.0578986783607046E-2</v>
      </c>
      <c r="J2072" s="318">
        <f>IF(C2072*O2072&lt;&gt;0,C2072,0)</f>
        <v>0</v>
      </c>
      <c r="K2072" s="318" t="str">
        <f>IF(C2072*O2072=0,"",C2072)</f>
        <v/>
      </c>
      <c r="O2072" s="318">
        <f>IF(ISBLANK(L2072),0,1)</f>
        <v>0</v>
      </c>
      <c r="P2072" s="318">
        <f>IF(ISBLANK(M2072),0,1)</f>
        <v>0</v>
      </c>
      <c r="Q2072" s="318">
        <f>O2072+P2072</f>
        <v>0</v>
      </c>
      <c r="R2072" s="318">
        <f>SUM(Q1947:Q2072)</f>
        <v>2</v>
      </c>
      <c r="S2072" s="318">
        <f>R2072/$X$2</f>
        <v>8.6956521739130432E-2</v>
      </c>
      <c r="T2072" s="318">
        <f>IF(S2072&gt;=$X$3,1,0)</f>
        <v>0</v>
      </c>
      <c r="U2072" s="318">
        <f>O2072*T2072+P2072*T2072</f>
        <v>0</v>
      </c>
    </row>
    <row r="2073" spans="1:21" s="318" customFormat="1" x14ac:dyDescent="0.2">
      <c r="A2073" s="322">
        <v>39581</v>
      </c>
      <c r="B2073" s="321">
        <v>484.42001299999998</v>
      </c>
      <c r="C2073" s="320">
        <f>LN(B2073/B2072)</f>
        <v>-3.1534367889813407E-3</v>
      </c>
      <c r="D2073" s="320">
        <f>AVERAGE(C2053:C2073)</f>
        <v>5.4547575797638534E-3</v>
      </c>
      <c r="E2073" s="318">
        <f>_xlfn.STDEV.S(C2053:C2073)</f>
        <v>1.5203302471870534E-2</v>
      </c>
      <c r="F2073" s="318">
        <f>E2073*(21/(21-1.5))</f>
        <v>1.6372787277399038E-2</v>
      </c>
      <c r="G2073" s="318">
        <f>_xlfn.VAR.S(C2053:C2073)</f>
        <v>2.3114040605118469E-4</v>
      </c>
      <c r="H2073" s="318">
        <f>G2073*(21/(21-1))</f>
        <v>2.4269742635374392E-4</v>
      </c>
      <c r="I2073" s="320">
        <f>(SUM(C2010:C2030)*1+SUM(C2031:C2051)*2+SUM(C2052:C2072)*3)/6</f>
        <v>7.3751843444209556E-2</v>
      </c>
      <c r="J2073" s="318">
        <f>IF(C2073*O2073&lt;&gt;0,C2073,0)</f>
        <v>0</v>
      </c>
      <c r="K2073" s="318" t="str">
        <f>IF(C2073*O2073=0,"",C2073)</f>
        <v/>
      </c>
      <c r="O2073" s="318">
        <f>IF(ISBLANK(L2073),0,1)</f>
        <v>0</v>
      </c>
      <c r="P2073" s="318">
        <f>IF(ISBLANK(M2073),0,1)</f>
        <v>0</v>
      </c>
      <c r="Q2073" s="318">
        <f>O2073+P2073</f>
        <v>0</v>
      </c>
      <c r="R2073" s="318">
        <f>SUM(Q1948:Q2073)</f>
        <v>2</v>
      </c>
      <c r="S2073" s="318">
        <f>R2073/$X$2</f>
        <v>8.6956521739130432E-2</v>
      </c>
      <c r="T2073" s="318">
        <f>IF(S2073&gt;=$X$3,1,0)</f>
        <v>0</v>
      </c>
      <c r="U2073" s="318">
        <f>O2073*T2073+P2073*T2073</f>
        <v>0</v>
      </c>
    </row>
    <row r="2074" spans="1:21" s="318" customFormat="1" x14ac:dyDescent="0.2">
      <c r="A2074" s="322">
        <v>39582</v>
      </c>
      <c r="B2074" s="321">
        <v>492.32000699999998</v>
      </c>
      <c r="C2074" s="320">
        <f>LN(B2074/B2073)</f>
        <v>1.6176599937729588E-2</v>
      </c>
      <c r="D2074" s="320">
        <f>AVERAGE(C2054:C2074)</f>
        <v>6.3475850059370601E-3</v>
      </c>
      <c r="E2074" s="318">
        <f>_xlfn.STDEV.S(C2054:C2074)</f>
        <v>1.5258743021520282E-2</v>
      </c>
      <c r="F2074" s="318">
        <f>E2074*(21/(21-1.5))</f>
        <v>1.6432492484714151E-2</v>
      </c>
      <c r="G2074" s="318">
        <f>_xlfn.VAR.S(C2054:C2074)</f>
        <v>2.328292385967939E-4</v>
      </c>
      <c r="H2074" s="318">
        <f>G2074*(21/(21-1))</f>
        <v>2.444707005266336E-4</v>
      </c>
      <c r="I2074" s="320">
        <f>(SUM(C2011:C2031)*1+SUM(C2032:C2052)*2+SUM(C2053:C2073)*3)/6</f>
        <v>7.8697459786071691E-2</v>
      </c>
      <c r="J2074" s="318">
        <f>IF(C2074*O2074&lt;&gt;0,C2074,0)</f>
        <v>0</v>
      </c>
      <c r="K2074" s="318" t="str">
        <f>IF(C2074*O2074=0,"",C2074)</f>
        <v/>
      </c>
      <c r="O2074" s="318">
        <f>IF(ISBLANK(L2074),0,1)</f>
        <v>0</v>
      </c>
      <c r="P2074" s="318">
        <f>IF(ISBLANK(M2074),0,1)</f>
        <v>0</v>
      </c>
      <c r="Q2074" s="318">
        <f>O2074+P2074</f>
        <v>0</v>
      </c>
      <c r="R2074" s="318">
        <f>SUM(Q1949:Q2074)</f>
        <v>2</v>
      </c>
      <c r="S2074" s="318">
        <f>R2074/$X$2</f>
        <v>8.6956521739130432E-2</v>
      </c>
      <c r="T2074" s="318">
        <f>IF(S2074&gt;=$X$3,1,0)</f>
        <v>0</v>
      </c>
      <c r="U2074" s="318">
        <f>O2074*T2074+P2074*T2074</f>
        <v>0</v>
      </c>
    </row>
    <row r="2075" spans="1:21" s="318" customFormat="1" x14ac:dyDescent="0.2">
      <c r="A2075" s="322">
        <v>39583</v>
      </c>
      <c r="B2075" s="321">
        <v>502.13000499999998</v>
      </c>
      <c r="C2075" s="320">
        <f>LN(B2075/B2074)</f>
        <v>1.973013447518402E-2</v>
      </c>
      <c r="D2075" s="320">
        <f>AVERAGE(C2055:C2075)</f>
        <v>7.8552281780263425E-3</v>
      </c>
      <c r="E2075" s="318">
        <f>_xlfn.STDEV.S(C2055:C2075)</f>
        <v>1.492290343436988E-2</v>
      </c>
      <c r="F2075" s="318">
        <f>E2075*(21/(21-1.5))</f>
        <v>1.6070819083167563E-2</v>
      </c>
      <c r="G2075" s="318">
        <f>_xlfn.VAR.S(C2055:C2075)</f>
        <v>2.2269304691152834E-4</v>
      </c>
      <c r="H2075" s="318">
        <f>G2075*(21/(21-1))</f>
        <v>2.3382769925710476E-4</v>
      </c>
      <c r="I2075" s="320">
        <f>(SUM(C2012:C2032)*1+SUM(C2033:C2053)*2+SUM(C2054:C2074)*3)/6</f>
        <v>9.3113726572617628E-2</v>
      </c>
      <c r="J2075" s="318">
        <f>IF(C2075*O2075&lt;&gt;0,C2075,0)</f>
        <v>0</v>
      </c>
      <c r="K2075" s="318" t="str">
        <f>IF(C2075*O2075=0,"",C2075)</f>
        <v/>
      </c>
      <c r="O2075" s="318">
        <f>IF(ISBLANK(L2075),0,1)</f>
        <v>0</v>
      </c>
      <c r="P2075" s="318">
        <f>IF(ISBLANK(M2075),0,1)</f>
        <v>0</v>
      </c>
      <c r="Q2075" s="318">
        <f>O2075+P2075</f>
        <v>0</v>
      </c>
      <c r="R2075" s="318">
        <f>SUM(Q1950:Q2075)</f>
        <v>2</v>
      </c>
      <c r="S2075" s="318">
        <f>R2075/$X$2</f>
        <v>8.6956521739130432E-2</v>
      </c>
      <c r="T2075" s="318">
        <f>IF(S2075&gt;=$X$3,1,0)</f>
        <v>0</v>
      </c>
      <c r="U2075" s="318">
        <f>O2075*T2075+P2075*T2075</f>
        <v>0</v>
      </c>
    </row>
    <row r="2076" spans="1:21" s="318" customFormat="1" x14ac:dyDescent="0.2">
      <c r="A2076" s="322">
        <v>39584</v>
      </c>
      <c r="B2076" s="321">
        <v>508.72000100000002</v>
      </c>
      <c r="C2076" s="320">
        <f>LN(B2076/B2075)</f>
        <v>1.3038708657560233E-2</v>
      </c>
      <c r="D2076" s="320">
        <f>AVERAGE(C2056:C2076)</f>
        <v>7.39686147444655E-3</v>
      </c>
      <c r="E2076" s="318">
        <f>_xlfn.STDEV.S(C2056:C2076)</f>
        <v>1.4589389051539262E-2</v>
      </c>
      <c r="F2076" s="318">
        <f>E2076*(21/(21-1.5))</f>
        <v>1.5711649747811512E-2</v>
      </c>
      <c r="G2076" s="318">
        <f>_xlfn.VAR.S(C2056:C2076)</f>
        <v>2.1285027289717366E-4</v>
      </c>
      <c r="H2076" s="318">
        <f>G2076*(21/(21-1))</f>
        <v>2.2349278654203235E-4</v>
      </c>
      <c r="I2076" s="320">
        <f>(SUM(C2013:C2033)*1+SUM(C2034:C2054)*2+SUM(C2055:C2075)*3)/6</f>
        <v>0.10174332871335523</v>
      </c>
      <c r="J2076" s="318">
        <f>IF(C2076*O2076&lt;&gt;0,C2076,0)</f>
        <v>0</v>
      </c>
      <c r="K2076" s="318" t="str">
        <f>IF(C2076*O2076=0,"",C2076)</f>
        <v/>
      </c>
      <c r="O2076" s="318">
        <f>IF(ISBLANK(L2076),0,1)</f>
        <v>0</v>
      </c>
      <c r="P2076" s="318">
        <f>IF(ISBLANK(M2076),0,1)</f>
        <v>0</v>
      </c>
      <c r="Q2076" s="318">
        <f>O2076+P2076</f>
        <v>0</v>
      </c>
      <c r="R2076" s="318">
        <f>SUM(Q1951:Q2076)</f>
        <v>2</v>
      </c>
      <c r="S2076" s="318">
        <f>R2076/$X$2</f>
        <v>8.6956521739130432E-2</v>
      </c>
      <c r="T2076" s="318">
        <f>IF(S2076&gt;=$X$3,1,0)</f>
        <v>0</v>
      </c>
      <c r="U2076" s="318">
        <f>O2076*T2076+P2076*T2076</f>
        <v>0</v>
      </c>
    </row>
    <row r="2077" spans="1:21" s="318" customFormat="1" x14ac:dyDescent="0.2">
      <c r="A2077" s="322">
        <v>39587</v>
      </c>
      <c r="B2077" s="321">
        <v>515.11999500000002</v>
      </c>
      <c r="C2077" s="320">
        <f>LN(B2077/B2076)</f>
        <v>1.2502104598581533E-2</v>
      </c>
      <c r="D2077" s="320">
        <f>AVERAGE(C2057:C2077)</f>
        <v>7.3449774496737348E-3</v>
      </c>
      <c r="E2077" s="318">
        <f>_xlfn.STDEV.S(C2057:C2077)</f>
        <v>1.4568179008642037E-2</v>
      </c>
      <c r="F2077" s="318">
        <f>E2077*(21/(21-1.5))</f>
        <v>1.5688808163152962E-2</v>
      </c>
      <c r="G2077" s="318">
        <f>_xlfn.VAR.S(C2057:C2077)</f>
        <v>2.1223183962783848E-4</v>
      </c>
      <c r="H2077" s="318">
        <f>G2077*(21/(21-1))</f>
        <v>2.2284343160923042E-4</v>
      </c>
      <c r="I2077" s="320">
        <f>(SUM(C2014:C2034)*1+SUM(C2035:C2055)*2+SUM(C2056:C2076)*3)/6</f>
        <v>9.7651729554784142E-2</v>
      </c>
      <c r="J2077" s="318">
        <f>IF(C2077*O2077&lt;&gt;0,C2077,0)</f>
        <v>0</v>
      </c>
      <c r="K2077" s="318" t="str">
        <f>IF(C2077*O2077=0,"",C2077)</f>
        <v/>
      </c>
      <c r="O2077" s="318">
        <f>IF(ISBLANK(L2077),0,1)</f>
        <v>0</v>
      </c>
      <c r="P2077" s="318">
        <f>IF(ISBLANK(M2077),0,1)</f>
        <v>0</v>
      </c>
      <c r="Q2077" s="318">
        <f>O2077+P2077</f>
        <v>0</v>
      </c>
      <c r="R2077" s="318">
        <f>SUM(Q1952:Q2077)</f>
        <v>1</v>
      </c>
      <c r="S2077" s="318">
        <f>R2077/$X$2</f>
        <v>4.3478260869565216E-2</v>
      </c>
      <c r="T2077" s="318">
        <f>IF(S2077&gt;=$X$3,1,0)</f>
        <v>0</v>
      </c>
      <c r="U2077" s="318">
        <f>O2077*T2077+P2077*T2077</f>
        <v>0</v>
      </c>
    </row>
    <row r="2078" spans="1:21" s="318" customFormat="1" x14ac:dyDescent="0.2">
      <c r="A2078" s="322">
        <v>39588</v>
      </c>
      <c r="B2078" s="321">
        <v>506.23998999999998</v>
      </c>
      <c r="C2078" s="320">
        <f>LN(B2078/B2077)</f>
        <v>-1.7389028137694398E-2</v>
      </c>
      <c r="D2078" s="320">
        <f>AVERAGE(C2058:C2078)</f>
        <v>6.994982401240561E-3</v>
      </c>
      <c r="E2078" s="318">
        <f>_xlfn.STDEV.S(C2058:C2078)</f>
        <v>1.508580149045625E-2</v>
      </c>
      <c r="F2078" s="318">
        <f>E2078*(21/(21-1.5))</f>
        <v>1.6246247758952885E-2</v>
      </c>
      <c r="G2078" s="318">
        <f>_xlfn.VAR.S(C2058:C2078)</f>
        <v>2.2758140660945203E-4</v>
      </c>
      <c r="H2078" s="318">
        <f>G2078*(21/(21-1))</f>
        <v>2.3896047693992465E-4</v>
      </c>
      <c r="I2078" s="320">
        <f>(SUM(C2015:C2035)*1+SUM(C2036:C2056)*2+SUM(C2057:C2077)*3)/6</f>
        <v>0.10455028710552328</v>
      </c>
      <c r="J2078" s="318">
        <f>IF(C2078*O2078&lt;&gt;0,C2078,0)</f>
        <v>0</v>
      </c>
      <c r="K2078" s="318" t="str">
        <f>IF(C2078*O2078=0,"",C2078)</f>
        <v/>
      </c>
      <c r="O2078" s="318">
        <f>IF(ISBLANK(L2078),0,1)</f>
        <v>0</v>
      </c>
      <c r="P2078" s="318">
        <f>IF(ISBLANK(M2078),0,1)</f>
        <v>0</v>
      </c>
      <c r="Q2078" s="318">
        <f>O2078+P2078</f>
        <v>0</v>
      </c>
      <c r="R2078" s="318">
        <f>SUM(Q1953:Q2078)</f>
        <v>1</v>
      </c>
      <c r="S2078" s="318">
        <f>R2078/$X$2</f>
        <v>4.3478260869565216E-2</v>
      </c>
      <c r="T2078" s="318">
        <f>IF(S2078&gt;=$X$3,1,0)</f>
        <v>0</v>
      </c>
      <c r="U2078" s="318">
        <f>O2078*T2078+P2078*T2078</f>
        <v>0</v>
      </c>
    </row>
    <row r="2079" spans="1:21" s="318" customFormat="1" x14ac:dyDescent="0.2">
      <c r="A2079" s="322">
        <v>39589</v>
      </c>
      <c r="B2079" s="321">
        <v>513.04998799999998</v>
      </c>
      <c r="C2079" s="320">
        <f>LN(B2079/B2078)</f>
        <v>1.3362437532927146E-2</v>
      </c>
      <c r="D2079" s="320">
        <f>AVERAGE(C2059:C2079)</f>
        <v>6.9465916176306205E-3</v>
      </c>
      <c r="E2079" s="318">
        <f>_xlfn.STDEV.S(C2059:C2079)</f>
        <v>1.5062544578486272E-2</v>
      </c>
      <c r="F2079" s="318">
        <f>E2079*(21/(21-1.5))</f>
        <v>1.6221201853754447E-2</v>
      </c>
      <c r="G2079" s="318">
        <f>_xlfn.VAR.S(C2059:C2079)</f>
        <v>2.2688024917888618E-4</v>
      </c>
      <c r="H2079" s="318">
        <f>G2079*(21/(21-1))</f>
        <v>2.382242616378305E-4</v>
      </c>
      <c r="I2079" s="320">
        <f>(SUM(C2016:C2036)*1+SUM(C2037:C2057)*2+SUM(C2058:C2078)*3)/6</f>
        <v>9.2917956551357928E-2</v>
      </c>
      <c r="J2079" s="318">
        <f>IF(C2079*O2079&lt;&gt;0,C2079,0)</f>
        <v>0</v>
      </c>
      <c r="K2079" s="318" t="str">
        <f>IF(C2079*O2079=0,"",C2079)</f>
        <v/>
      </c>
      <c r="O2079" s="318">
        <f>IF(ISBLANK(L2079),0,1)</f>
        <v>0</v>
      </c>
      <c r="P2079" s="318">
        <f>IF(ISBLANK(M2079),0,1)</f>
        <v>0</v>
      </c>
      <c r="Q2079" s="318">
        <f>O2079+P2079</f>
        <v>0</v>
      </c>
      <c r="R2079" s="318">
        <f>SUM(Q1954:Q2079)</f>
        <v>1</v>
      </c>
      <c r="S2079" s="318">
        <f>R2079/$X$2</f>
        <v>4.3478260869565216E-2</v>
      </c>
      <c r="T2079" s="318">
        <f>IF(S2079&gt;=$X$3,1,0)</f>
        <v>0</v>
      </c>
      <c r="U2079" s="318">
        <f>O2079*T2079+P2079*T2079</f>
        <v>0</v>
      </c>
    </row>
    <row r="2080" spans="1:21" s="318" customFormat="1" x14ac:dyDescent="0.2">
      <c r="A2080" s="322">
        <v>39590</v>
      </c>
      <c r="B2080" s="321">
        <v>522.90002400000003</v>
      </c>
      <c r="C2080" s="320">
        <f>LN(B2080/B2079)</f>
        <v>1.9017004173276512E-2</v>
      </c>
      <c r="D2080" s="320">
        <f>AVERAGE(C2060:C2080)</f>
        <v>7.4894879406938097E-3</v>
      </c>
      <c r="E2080" s="318">
        <f>_xlfn.STDEV.S(C2060:C2080)</f>
        <v>1.5291602315666361E-2</v>
      </c>
      <c r="F2080" s="318">
        <f>E2080*(21/(21-1.5))</f>
        <v>1.6467879416871466E-2</v>
      </c>
      <c r="G2080" s="318">
        <f>_xlfn.VAR.S(C2060:C2080)</f>
        <v>2.3383310138049281E-4</v>
      </c>
      <c r="H2080" s="318">
        <f>G2080*(21/(21-1))</f>
        <v>2.4552475644951745E-4</v>
      </c>
      <c r="I2080" s="320">
        <f>(SUM(C2017:C2037)*1+SUM(C2038:C2058)*2+SUM(C2059:C2079)*3)/6</f>
        <v>0.10423859487889002</v>
      </c>
      <c r="J2080" s="318">
        <f>IF(C2080*O2080&lt;&gt;0,C2080,0)</f>
        <v>0</v>
      </c>
      <c r="K2080" s="318" t="str">
        <f>IF(C2080*O2080=0,"",C2080)</f>
        <v/>
      </c>
      <c r="O2080" s="318">
        <f>IF(ISBLANK(L2080),0,1)</f>
        <v>0</v>
      </c>
      <c r="P2080" s="318">
        <f>IF(ISBLANK(M2080),0,1)</f>
        <v>0</v>
      </c>
      <c r="Q2080" s="318">
        <f>O2080+P2080</f>
        <v>0</v>
      </c>
      <c r="R2080" s="318">
        <f>SUM(Q1955:Q2080)</f>
        <v>1</v>
      </c>
      <c r="S2080" s="318">
        <f>R2080/$X$2</f>
        <v>4.3478260869565216E-2</v>
      </c>
      <c r="T2080" s="318">
        <f>IF(S2080&gt;=$X$3,1,0)</f>
        <v>0</v>
      </c>
      <c r="U2080" s="318">
        <f>O2080*T2080+P2080*T2080</f>
        <v>0</v>
      </c>
    </row>
    <row r="2081" spans="1:21" s="318" customFormat="1" x14ac:dyDescent="0.2">
      <c r="A2081" s="322">
        <v>39591</v>
      </c>
      <c r="B2081" s="321">
        <v>515.30999799999995</v>
      </c>
      <c r="C2081" s="320">
        <f>LN(B2081/B2080)</f>
        <v>-1.4621629656076426E-2</v>
      </c>
      <c r="D2081" s="320">
        <f>AVERAGE(C2061:C2081)</f>
        <v>5.7527428367354751E-3</v>
      </c>
      <c r="E2081" s="318">
        <f>_xlfn.STDEV.S(C2061:C2081)</f>
        <v>1.564608063431366E-2</v>
      </c>
      <c r="F2081" s="318">
        <f>E2081*(21/(21-1.5))</f>
        <v>1.6849625298491634E-2</v>
      </c>
      <c r="G2081" s="318">
        <f>_xlfn.VAR.S(C2061:C2081)</f>
        <v>2.4479983921544494E-4</v>
      </c>
      <c r="H2081" s="318">
        <f>G2081*(21/(21-1))</f>
        <v>2.5703983117621718E-4</v>
      </c>
      <c r="I2081" s="320">
        <f>(SUM(C2018:C2038)*1+SUM(C2039:C2059)*2+SUM(C2060:C2080)*3)/6</f>
        <v>0.10698587327036425</v>
      </c>
      <c r="J2081" s="318">
        <f>IF(C2081*O2081&lt;&gt;0,C2081,0)</f>
        <v>0</v>
      </c>
      <c r="K2081" s="318" t="str">
        <f>IF(C2081*O2081=0,"",C2081)</f>
        <v/>
      </c>
      <c r="O2081" s="318">
        <f>IF(ISBLANK(L2081),0,1)</f>
        <v>0</v>
      </c>
      <c r="P2081" s="318">
        <f>IF(ISBLANK(M2081),0,1)</f>
        <v>0</v>
      </c>
      <c r="Q2081" s="318">
        <f>O2081+P2081</f>
        <v>0</v>
      </c>
      <c r="R2081" s="318">
        <f>SUM(Q1956:Q2081)</f>
        <v>1</v>
      </c>
      <c r="S2081" s="318">
        <f>R2081/$X$2</f>
        <v>4.3478260869565216E-2</v>
      </c>
      <c r="T2081" s="318">
        <f>IF(S2081&gt;=$X$3,1,0)</f>
        <v>0</v>
      </c>
      <c r="U2081" s="318">
        <f>O2081*T2081+P2081*T2081</f>
        <v>0</v>
      </c>
    </row>
    <row r="2082" spans="1:21" s="318" customFormat="1" x14ac:dyDescent="0.2">
      <c r="A2082" s="322">
        <v>39594</v>
      </c>
      <c r="B2082" s="321">
        <v>501.69000199999999</v>
      </c>
      <c r="C2082" s="320">
        <f>LN(B2082/B2081)</f>
        <v>-2.678625438821803E-2</v>
      </c>
      <c r="D2082" s="320">
        <f>AVERAGE(C2062:C2082)</f>
        <v>4.4740788848218593E-3</v>
      </c>
      <c r="E2082" s="318">
        <f>_xlfn.STDEV.S(C2062:C2082)</f>
        <v>1.7158242811116838E-2</v>
      </c>
      <c r="F2082" s="318">
        <f>E2082*(21/(21-1.5))</f>
        <v>1.8478107642741208E-2</v>
      </c>
      <c r="G2082" s="318">
        <f>_xlfn.VAR.S(C2062:C2082)</f>
        <v>2.9440529636524265E-4</v>
      </c>
      <c r="H2082" s="318">
        <f>G2082*(21/(21-1))</f>
        <v>3.0912556118350477E-4</v>
      </c>
      <c r="I2082" s="320">
        <f>(SUM(C2019:C2039)*1+SUM(C2040:C2060)*2+SUM(C2061:C2081)*3)/6</f>
        <v>9.5835324687152126E-2</v>
      </c>
      <c r="J2082" s="318">
        <f>IF(C2082*O2082&lt;&gt;0,C2082,0)</f>
        <v>0</v>
      </c>
      <c r="K2082" s="318" t="str">
        <f>IF(C2082*O2082=0,"",C2082)</f>
        <v/>
      </c>
      <c r="O2082" s="318">
        <f>IF(ISBLANK(L2082),0,1)</f>
        <v>0</v>
      </c>
      <c r="P2082" s="318">
        <f>IF(ISBLANK(M2082),0,1)</f>
        <v>0</v>
      </c>
      <c r="Q2082" s="318">
        <f>O2082+P2082</f>
        <v>0</v>
      </c>
      <c r="R2082" s="318">
        <f>SUM(Q1957:Q2082)</f>
        <v>1</v>
      </c>
      <c r="S2082" s="318">
        <f>R2082/$X$2</f>
        <v>4.3478260869565216E-2</v>
      </c>
      <c r="T2082" s="318">
        <f>IF(S2082&gt;=$X$3,1,0)</f>
        <v>0</v>
      </c>
      <c r="U2082" s="318">
        <f>O2082*T2082+P2082*T2082</f>
        <v>0</v>
      </c>
    </row>
    <row r="2083" spans="1:21" s="318" customFormat="1" x14ac:dyDescent="0.2">
      <c r="A2083" s="322">
        <v>39595</v>
      </c>
      <c r="B2083" s="321">
        <v>491.36999500000002</v>
      </c>
      <c r="C2083" s="320">
        <f>LN(B2083/B2082)</f>
        <v>-2.0785005060900297E-2</v>
      </c>
      <c r="D2083" s="320">
        <f>AVERAGE(C2063:C2083)</f>
        <v>4.2950859276030219E-3</v>
      </c>
      <c r="E2083" s="318">
        <f>_xlfn.STDEV.S(C2063:C2083)</f>
        <v>1.7411482521137146E-2</v>
      </c>
      <c r="F2083" s="318">
        <f>E2083*(21/(21-1.5))</f>
        <v>1.8750827330455386E-2</v>
      </c>
      <c r="G2083" s="318">
        <f>_xlfn.VAR.S(C2063:C2083)</f>
        <v>3.0315972358386432E-4</v>
      </c>
      <c r="H2083" s="318">
        <f>G2083*(21/(21-1))</f>
        <v>3.1831770976305755E-4</v>
      </c>
      <c r="I2083" s="320">
        <f>(SUM(C2020:C2040)*1+SUM(C2041:C2061)*2+SUM(C2062:C2082)*3)/6</f>
        <v>8.223936168113187E-2</v>
      </c>
      <c r="J2083" s="318">
        <f>IF(C2083*O2083&lt;&gt;0,C2083,0)</f>
        <v>0</v>
      </c>
      <c r="K2083" s="318" t="str">
        <f>IF(C2083*O2083=0,"",C2083)</f>
        <v/>
      </c>
      <c r="O2083" s="318">
        <f>IF(ISBLANK(L2083),0,1)</f>
        <v>0</v>
      </c>
      <c r="P2083" s="318">
        <f>IF(ISBLANK(M2083),0,1)</f>
        <v>0</v>
      </c>
      <c r="Q2083" s="318">
        <f>O2083+P2083</f>
        <v>0</v>
      </c>
      <c r="R2083" s="318">
        <f>SUM(Q1958:Q2083)</f>
        <v>1</v>
      </c>
      <c r="S2083" s="318">
        <f>R2083/$X$2</f>
        <v>4.3478260869565216E-2</v>
      </c>
      <c r="T2083" s="318">
        <f>IF(S2083&gt;=$X$3,1,0)</f>
        <v>0</v>
      </c>
      <c r="U2083" s="318">
        <f>O2083*T2083+P2083*T2083</f>
        <v>0</v>
      </c>
    </row>
    <row r="2084" spans="1:21" s="318" customFormat="1" x14ac:dyDescent="0.2">
      <c r="A2084" s="322">
        <v>39596</v>
      </c>
      <c r="B2084" s="321">
        <v>492.540009</v>
      </c>
      <c r="C2084" s="320">
        <f>LN(B2084/B2083)</f>
        <v>2.3782958740908413E-3</v>
      </c>
      <c r="D2084" s="320">
        <f>AVERAGE(C2064:C2084)</f>
        <v>3.7333120669737355E-3</v>
      </c>
      <c r="E2084" s="318">
        <f>_xlfn.STDEV.S(C2064:C2084)</f>
        <v>1.7266467007677699E-2</v>
      </c>
      <c r="F2084" s="318">
        <f>E2084*(21/(21-1.5))</f>
        <v>1.8594656777499059E-2</v>
      </c>
      <c r="G2084" s="318">
        <f>_xlfn.VAR.S(C2064:C2084)</f>
        <v>2.9813088292722246E-4</v>
      </c>
      <c r="H2084" s="318">
        <f>G2084*(21/(21-1))</f>
        <v>3.1303742707358359E-4</v>
      </c>
      <c r="I2084" s="320">
        <f>(SUM(C2021:C2041)*1+SUM(C2042:C2062)*2+SUM(C2063:C2083)*3)/6</f>
        <v>7.1727975862020801E-2</v>
      </c>
      <c r="J2084" s="318">
        <f>IF(C2084*O2084&lt;&gt;0,C2084,0)</f>
        <v>0</v>
      </c>
      <c r="K2084" s="318" t="str">
        <f>IF(C2084*O2084=0,"",C2084)</f>
        <v/>
      </c>
      <c r="O2084" s="318">
        <f>IF(ISBLANK(L2084),0,1)</f>
        <v>0</v>
      </c>
      <c r="P2084" s="318">
        <f>IF(ISBLANK(M2084),0,1)</f>
        <v>0</v>
      </c>
      <c r="Q2084" s="318">
        <f>O2084+P2084</f>
        <v>0</v>
      </c>
      <c r="R2084" s="318">
        <f>SUM(Q1959:Q2084)</f>
        <v>1</v>
      </c>
      <c r="S2084" s="318">
        <f>R2084/$X$2</f>
        <v>4.3478260869565216E-2</v>
      </c>
      <c r="T2084" s="318">
        <f>IF(S2084&gt;=$X$3,1,0)</f>
        <v>0</v>
      </c>
      <c r="U2084" s="318">
        <f>O2084*T2084+P2084*T2084</f>
        <v>0</v>
      </c>
    </row>
    <row r="2085" spans="1:21" s="318" customFormat="1" x14ac:dyDescent="0.2">
      <c r="A2085" s="322">
        <v>39597</v>
      </c>
      <c r="B2085" s="321">
        <v>489.98001099999999</v>
      </c>
      <c r="C2085" s="320">
        <f>LN(B2085/B2084)</f>
        <v>-5.2110974658287944E-3</v>
      </c>
      <c r="D2085" s="320">
        <f>AVERAGE(C2065:C2085)</f>
        <v>2.3945827814060884E-3</v>
      </c>
      <c r="E2085" s="318">
        <f>_xlfn.STDEV.S(C2065:C2085)</f>
        <v>1.6789188583195256E-2</v>
      </c>
      <c r="F2085" s="318">
        <f>E2085*(21/(21-1.5))</f>
        <v>1.808066462805643E-2</v>
      </c>
      <c r="G2085" s="318">
        <f>_xlfn.VAR.S(C2065:C2085)</f>
        <v>2.8187685328209393E-4</v>
      </c>
      <c r="H2085" s="318">
        <f>G2085*(21/(21-1))</f>
        <v>2.9597069594619862E-4</v>
      </c>
      <c r="I2085" s="320">
        <f>(SUM(C2022:C2042)*1+SUM(C2043:C2063)*2+SUM(C2064:C2084)*3)/6</f>
        <v>6.8930677646072594E-2</v>
      </c>
      <c r="J2085" s="318">
        <f>IF(C2085*O2085&lt;&gt;0,C2085,0)</f>
        <v>0</v>
      </c>
      <c r="K2085" s="318" t="str">
        <f>IF(C2085*O2085=0,"",C2085)</f>
        <v/>
      </c>
      <c r="O2085" s="318">
        <f>IF(ISBLANK(L2085),0,1)</f>
        <v>0</v>
      </c>
      <c r="P2085" s="318">
        <f>IF(ISBLANK(M2085),0,1)</f>
        <v>0</v>
      </c>
      <c r="Q2085" s="318">
        <f>O2085+P2085</f>
        <v>0</v>
      </c>
      <c r="R2085" s="318">
        <f>SUM(Q1960:Q2085)</f>
        <v>1</v>
      </c>
      <c r="S2085" s="318">
        <f>R2085/$X$2</f>
        <v>4.3478260869565216E-2</v>
      </c>
      <c r="T2085" s="318">
        <f>IF(S2085&gt;=$X$3,1,0)</f>
        <v>0</v>
      </c>
      <c r="U2085" s="318">
        <f>O2085*T2085+P2085*T2085</f>
        <v>0</v>
      </c>
    </row>
    <row r="2086" spans="1:21" s="318" customFormat="1" x14ac:dyDescent="0.2">
      <c r="A2086" s="322">
        <v>39598</v>
      </c>
      <c r="B2086" s="321">
        <v>497.25</v>
      </c>
      <c r="C2086" s="320">
        <f>LN(B2086/B2085)</f>
        <v>1.4728321339053123E-2</v>
      </c>
      <c r="D2086" s="320">
        <f>AVERAGE(C2066:C2086)</f>
        <v>3.9820058845375077E-3</v>
      </c>
      <c r="E2086" s="318">
        <f>_xlfn.STDEV.S(C2066:C2086)</f>
        <v>1.6272138544189792E-2</v>
      </c>
      <c r="F2086" s="318">
        <f>E2086*(21/(21-1.5))</f>
        <v>1.7523841509127468E-2</v>
      </c>
      <c r="G2086" s="318">
        <f>_xlfn.VAR.S(C2066:C2086)</f>
        <v>2.6478249280130711E-4</v>
      </c>
      <c r="H2086" s="318">
        <f>G2086*(21/(21-1))</f>
        <v>2.7802161744137248E-4</v>
      </c>
      <c r="I2086" s="320">
        <f>(SUM(C2023:C2043)*1+SUM(C2044:C2064)*2+SUM(C2065:C2085)*3)/6</f>
        <v>6.135926618655152E-2</v>
      </c>
      <c r="J2086" s="318">
        <f>IF(C2086*O2086&lt;&gt;0,C2086,0)</f>
        <v>0</v>
      </c>
      <c r="K2086" s="318" t="str">
        <f>IF(C2086*O2086=0,"",C2086)</f>
        <v/>
      </c>
      <c r="O2086" s="318">
        <f>IF(ISBLANK(L2086),0,1)</f>
        <v>0</v>
      </c>
      <c r="P2086" s="318">
        <f>IF(ISBLANK(M2086),0,1)</f>
        <v>0</v>
      </c>
      <c r="Q2086" s="318">
        <f>O2086+P2086</f>
        <v>0</v>
      </c>
      <c r="R2086" s="318">
        <f>SUM(Q1961:Q2086)</f>
        <v>1</v>
      </c>
      <c r="S2086" s="318">
        <f>R2086/$X$2</f>
        <v>4.3478260869565216E-2</v>
      </c>
      <c r="T2086" s="318">
        <f>IF(S2086&gt;=$X$3,1,0)</f>
        <v>0</v>
      </c>
      <c r="U2086" s="318">
        <f>O2086*T2086+P2086*T2086</f>
        <v>0</v>
      </c>
    </row>
    <row r="2087" spans="1:21" s="318" customFormat="1" x14ac:dyDescent="0.2">
      <c r="A2087" s="322">
        <v>39601</v>
      </c>
      <c r="B2087" s="321">
        <v>497.11999500000002</v>
      </c>
      <c r="C2087" s="320">
        <f>LN(B2087/B2086)</f>
        <v>-2.6148214727804951E-4</v>
      </c>
      <c r="D2087" s="320">
        <f>AVERAGE(C2067:C2087)</f>
        <v>3.3633014384969527E-3</v>
      </c>
      <c r="E2087" s="318">
        <f>_xlfn.STDEV.S(C2067:C2087)</f>
        <v>1.6169520716202531E-2</v>
      </c>
      <c r="F2087" s="318">
        <f>E2087*(21/(21-1.5))</f>
        <v>1.7413330002064263E-2</v>
      </c>
      <c r="G2087" s="318">
        <f>_xlfn.VAR.S(C2067:C2087)</f>
        <v>2.6145340019170278E-4</v>
      </c>
      <c r="H2087" s="318">
        <f>G2087*(21/(21-1))</f>
        <v>2.7452607020128791E-4</v>
      </c>
      <c r="I2087" s="320">
        <f>(SUM(C2024:C2044)*1+SUM(C2045:C2065)*2+SUM(C2066:C2086)*3)/6</f>
        <v>7.0300418622884539E-2</v>
      </c>
      <c r="J2087" s="318">
        <f>IF(C2087*O2087&lt;&gt;0,C2087,0)</f>
        <v>0</v>
      </c>
      <c r="K2087" s="318" t="str">
        <f>IF(C2087*O2087=0,"",C2087)</f>
        <v/>
      </c>
      <c r="O2087" s="318">
        <f>IF(ISBLANK(L2087),0,1)</f>
        <v>0</v>
      </c>
      <c r="P2087" s="318">
        <f>IF(ISBLANK(M2087),0,1)</f>
        <v>0</v>
      </c>
      <c r="Q2087" s="318">
        <f>O2087+P2087</f>
        <v>0</v>
      </c>
      <c r="R2087" s="318">
        <f>SUM(Q1962:Q2087)</f>
        <v>1</v>
      </c>
      <c r="S2087" s="318">
        <f>R2087/$X$2</f>
        <v>4.3478260869565216E-2</v>
      </c>
      <c r="T2087" s="318">
        <f>IF(S2087&gt;=$X$3,1,0)</f>
        <v>0</v>
      </c>
      <c r="U2087" s="318">
        <f>O2087*T2087+P2087*T2087</f>
        <v>0</v>
      </c>
    </row>
    <row r="2088" spans="1:21" s="318" customFormat="1" x14ac:dyDescent="0.2">
      <c r="A2088" s="322">
        <v>39602</v>
      </c>
      <c r="B2088" s="321">
        <v>500.38000499999998</v>
      </c>
      <c r="C2088" s="320">
        <f>LN(B2088/B2087)</f>
        <v>6.5363841740357581E-3</v>
      </c>
      <c r="D2088" s="320">
        <f>AVERAGE(C2068:C2088)</f>
        <v>2.2646590214272992E-3</v>
      </c>
      <c r="E2088" s="318">
        <f>_xlfn.STDEV.S(C2068:C2088)</f>
        <v>1.5041628072828928E-2</v>
      </c>
      <c r="F2088" s="318">
        <f>E2088*(21/(21-1.5))</f>
        <v>1.6198676386123462E-2</v>
      </c>
      <c r="G2088" s="318">
        <f>_xlfn.VAR.S(C2068:C2088)</f>
        <v>2.2625057508131527E-4</v>
      </c>
      <c r="H2088" s="318">
        <f>G2088*(21/(21-1))</f>
        <v>2.3756310383538104E-4</v>
      </c>
      <c r="I2088" s="320">
        <f>(SUM(C2025:C2045)*1+SUM(C2046:C2066)*2+SUM(C2067:C2087)*3)/6</f>
        <v>6.2895534464817729E-2</v>
      </c>
      <c r="J2088" s="318">
        <f>IF(C2088*O2088&lt;&gt;0,C2088,0)</f>
        <v>0</v>
      </c>
      <c r="K2088" s="318" t="str">
        <f>IF(C2088*O2088=0,"",C2088)</f>
        <v/>
      </c>
      <c r="O2088" s="318">
        <f>IF(ISBLANK(L2088),0,1)</f>
        <v>0</v>
      </c>
      <c r="P2088" s="318">
        <f>IF(ISBLANK(M2088),0,1)</f>
        <v>0</v>
      </c>
      <c r="Q2088" s="318">
        <f>O2088+P2088</f>
        <v>0</v>
      </c>
      <c r="R2088" s="318">
        <f>SUM(Q1963:Q2088)</f>
        <v>1</v>
      </c>
      <c r="S2088" s="318">
        <f>R2088/$X$2</f>
        <v>4.3478260869565216E-2</v>
      </c>
      <c r="T2088" s="318">
        <f>IF(S2088&gt;=$X$3,1,0)</f>
        <v>0</v>
      </c>
      <c r="U2088" s="318">
        <f>O2088*T2088+P2088*T2088</f>
        <v>0</v>
      </c>
    </row>
    <row r="2089" spans="1:21" s="318" customFormat="1" x14ac:dyDescent="0.2">
      <c r="A2089" s="322">
        <v>39603</v>
      </c>
      <c r="B2089" s="321">
        <v>488.27999899999998</v>
      </c>
      <c r="C2089" s="320">
        <f>LN(B2089/B2088)</f>
        <v>-2.4478810007245843E-2</v>
      </c>
      <c r="D2089" s="320">
        <f>AVERAGE(C2069:C2089)</f>
        <v>1.1879087291753652E-3</v>
      </c>
      <c r="E2089" s="318">
        <f>_xlfn.STDEV.S(C2069:C2089)</f>
        <v>1.612266474697643E-2</v>
      </c>
      <c r="F2089" s="318">
        <f>E2089*(21/(21-1.5))</f>
        <v>1.7362869727513077E-2</v>
      </c>
      <c r="G2089" s="318">
        <f>_xlfn.VAR.S(C2069:C2089)</f>
        <v>2.5994031854339658E-4</v>
      </c>
      <c r="H2089" s="318">
        <f>G2089*(21/(21-1))</f>
        <v>2.7293733447056643E-4</v>
      </c>
      <c r="I2089" s="320">
        <f>(SUM(C2026:C2046)*1+SUM(C2047:C2067)*2+SUM(C2068:C2088)*3)/6</f>
        <v>6.0224036882062702E-2</v>
      </c>
      <c r="J2089" s="318">
        <f>IF(C2089*O2089&lt;&gt;0,C2089,0)</f>
        <v>0</v>
      </c>
      <c r="K2089" s="318" t="str">
        <f>IF(C2089*O2089=0,"",C2089)</f>
        <v/>
      </c>
      <c r="O2089" s="318">
        <f>IF(ISBLANK(L2089),0,1)</f>
        <v>0</v>
      </c>
      <c r="P2089" s="318">
        <f>IF(ISBLANK(M2089),0,1)</f>
        <v>0</v>
      </c>
      <c r="Q2089" s="318">
        <f>O2089+P2089</f>
        <v>0</v>
      </c>
      <c r="R2089" s="318">
        <f>SUM(Q1964:Q2089)</f>
        <v>1</v>
      </c>
      <c r="S2089" s="318">
        <f>R2089/$X$2</f>
        <v>4.3478260869565216E-2</v>
      </c>
      <c r="T2089" s="318">
        <f>IF(S2089&gt;=$X$3,1,0)</f>
        <v>0</v>
      </c>
      <c r="U2089" s="318">
        <f>O2089*T2089+P2089*T2089</f>
        <v>0</v>
      </c>
    </row>
    <row r="2090" spans="1:21" s="318" customFormat="1" x14ac:dyDescent="0.2">
      <c r="A2090" s="322">
        <v>39604</v>
      </c>
      <c r="B2090" s="321">
        <v>485.94000199999999</v>
      </c>
      <c r="C2090" s="320">
        <f>LN(B2090/B2089)</f>
        <v>-4.8038461489056834E-3</v>
      </c>
      <c r="D2090" s="320">
        <f>AVERAGE(C2070:C2090)</f>
        <v>1.1143863222996175E-3</v>
      </c>
      <c r="E2090" s="318">
        <f>_xlfn.STDEV.S(C2070:C2090)</f>
        <v>1.6147462951617741E-2</v>
      </c>
      <c r="F2090" s="318">
        <f>E2090*(21/(21-1.5))</f>
        <v>1.7389575486357566E-2</v>
      </c>
      <c r="G2090" s="318">
        <f>_xlfn.VAR.S(C2070:C2090)</f>
        <v>2.6074055977386748E-4</v>
      </c>
      <c r="H2090" s="318">
        <f>G2090*(21/(21-1))</f>
        <v>2.7377758776256085E-4</v>
      </c>
      <c r="I2090" s="320">
        <f>(SUM(C2027:C2047)*1+SUM(C2048:C2068)*2+SUM(C2069:C2089)*3)/6</f>
        <v>5.1064142211930515E-2</v>
      </c>
      <c r="J2090" s="318">
        <f>IF(C2090*O2090&lt;&gt;0,C2090,0)</f>
        <v>0</v>
      </c>
      <c r="K2090" s="318" t="str">
        <f>IF(C2090*O2090=0,"",C2090)</f>
        <v/>
      </c>
      <c r="O2090" s="318">
        <f>IF(ISBLANK(L2090),0,1)</f>
        <v>0</v>
      </c>
      <c r="P2090" s="318">
        <f>IF(ISBLANK(M2090),0,1)</f>
        <v>0</v>
      </c>
      <c r="Q2090" s="318">
        <f>O2090+P2090</f>
        <v>0</v>
      </c>
      <c r="R2090" s="318">
        <f>SUM(Q1965:Q2090)</f>
        <v>1</v>
      </c>
      <c r="S2090" s="318">
        <f>R2090/$X$2</f>
        <v>4.3478260869565216E-2</v>
      </c>
      <c r="T2090" s="318">
        <f>IF(S2090&gt;=$X$3,1,0)</f>
        <v>0</v>
      </c>
      <c r="U2090" s="318">
        <f>O2090*T2090+P2090*T2090</f>
        <v>0</v>
      </c>
    </row>
    <row r="2091" spans="1:21" s="318" customFormat="1" x14ac:dyDescent="0.2">
      <c r="A2091" s="322">
        <v>39605</v>
      </c>
      <c r="B2091" s="321">
        <v>492.25</v>
      </c>
      <c r="C2091" s="320">
        <f>LN(B2091/B2090)</f>
        <v>1.2901553914546905E-2</v>
      </c>
      <c r="D2091" s="320">
        <f>AVERAGE(C2071:C2091)</f>
        <v>4.0413860172455268E-4</v>
      </c>
      <c r="E2091" s="318">
        <f>_xlfn.STDEV.S(C2071:C2091)</f>
        <v>1.5215351586661371E-2</v>
      </c>
      <c r="F2091" s="318">
        <f>E2091*(21/(21-1.5))</f>
        <v>1.6385763247173783E-2</v>
      </c>
      <c r="G2091" s="318">
        <f>_xlfn.VAR.S(C2071:C2091)</f>
        <v>2.3150692390571867E-4</v>
      </c>
      <c r="H2091" s="318">
        <f>G2091*(21/(21-1))</f>
        <v>2.4308227010100462E-4</v>
      </c>
      <c r="I2091" s="320">
        <f>(SUM(C2028:C2048)*1+SUM(C2049:C2069)*2+SUM(C2070:C2090)*3)/6</f>
        <v>5.0072030828115843E-2</v>
      </c>
      <c r="J2091" s="318">
        <f>IF(C2091*O2091&lt;&gt;0,C2091,0)</f>
        <v>0</v>
      </c>
      <c r="K2091" s="318" t="str">
        <f>IF(C2091*O2091=0,"",C2091)</f>
        <v/>
      </c>
      <c r="O2091" s="318">
        <f>IF(ISBLANK(L2091),0,1)</f>
        <v>0</v>
      </c>
      <c r="P2091" s="318">
        <f>IF(ISBLANK(M2091),0,1)</f>
        <v>0</v>
      </c>
      <c r="Q2091" s="318">
        <f>O2091+P2091</f>
        <v>0</v>
      </c>
      <c r="R2091" s="318">
        <f>SUM(Q1966:Q2091)</f>
        <v>1</v>
      </c>
      <c r="S2091" s="318">
        <f>R2091/$X$2</f>
        <v>4.3478260869565216E-2</v>
      </c>
      <c r="T2091" s="318">
        <f>IF(S2091&gt;=$X$3,1,0)</f>
        <v>0</v>
      </c>
      <c r="U2091" s="318">
        <f>O2091*T2091+P2091*T2091</f>
        <v>0</v>
      </c>
    </row>
    <row r="2092" spans="1:21" s="318" customFormat="1" x14ac:dyDescent="0.2">
      <c r="A2092" s="322">
        <v>39608</v>
      </c>
      <c r="B2092" s="321">
        <v>488.07000699999998</v>
      </c>
      <c r="C2092" s="320">
        <f>LN(B2092/B2091)</f>
        <v>-8.5278649878414384E-3</v>
      </c>
      <c r="D2092" s="320">
        <f>AVERAGE(C2072:C2092)</f>
        <v>-5.2685744486395463E-4</v>
      </c>
      <c r="E2092" s="318">
        <f>_xlfn.STDEV.S(C2072:C2092)</f>
        <v>1.513102114575497E-2</v>
      </c>
      <c r="F2092" s="318">
        <f>E2092*(21/(21-1.5))</f>
        <v>1.6294945849274583E-2</v>
      </c>
      <c r="G2092" s="318">
        <f>_xlfn.VAR.S(C2072:C2092)</f>
        <v>2.2894780091328406E-4</v>
      </c>
      <c r="H2092" s="318">
        <f>G2092*(21/(21-1))</f>
        <v>2.4039519095894827E-4</v>
      </c>
      <c r="I2092" s="320">
        <f>(SUM(C2029:C2049)*1+SUM(C2050:C2070)*2+SUM(C2071:C2091)*3)/6</f>
        <v>4.8062524197396143E-2</v>
      </c>
      <c r="J2092" s="318">
        <f>IF(C2092*O2092&lt;&gt;0,C2092,0)</f>
        <v>0</v>
      </c>
      <c r="K2092" s="318" t="str">
        <f>IF(C2092*O2092=0,"",C2092)</f>
        <v/>
      </c>
      <c r="O2092" s="318">
        <f>IF(ISBLANK(L2092),0,1)</f>
        <v>0</v>
      </c>
      <c r="P2092" s="318">
        <f>IF(ISBLANK(M2092),0,1)</f>
        <v>0</v>
      </c>
      <c r="Q2092" s="318">
        <f>O2092+P2092</f>
        <v>0</v>
      </c>
      <c r="R2092" s="318">
        <f>SUM(Q1967:Q2092)</f>
        <v>0</v>
      </c>
      <c r="S2092" s="318">
        <f>R2092/$X$2</f>
        <v>0</v>
      </c>
      <c r="T2092" s="318">
        <f>IF(S2092&gt;=$X$3,1,0)</f>
        <v>0</v>
      </c>
      <c r="U2092" s="318">
        <f>O2092*T2092+P2092*T2092</f>
        <v>0</v>
      </c>
    </row>
    <row r="2093" spans="1:21" s="318" customFormat="1" x14ac:dyDescent="0.2">
      <c r="A2093" s="322">
        <v>39609</v>
      </c>
      <c r="B2093" s="321">
        <v>482.459991</v>
      </c>
      <c r="C2093" s="320">
        <f>LN(B2093/B2092)</f>
        <v>-1.1560855397677181E-2</v>
      </c>
      <c r="D2093" s="320">
        <f>AVERAGE(C2073:C2093)</f>
        <v>-3.432269290315158E-4</v>
      </c>
      <c r="E2093" s="318">
        <f>_xlfn.STDEV.S(C2073:C2093)</f>
        <v>1.4963752528213033E-2</v>
      </c>
      <c r="F2093" s="318">
        <f>E2093*(21/(21-1.5))</f>
        <v>1.611481041499865E-2</v>
      </c>
      <c r="G2093" s="318">
        <f>_xlfn.VAR.S(C2073:C2093)</f>
        <v>2.2391388972560193E-4</v>
      </c>
      <c r="H2093" s="318">
        <f>G2093*(21/(21-1))</f>
        <v>2.3510958421188205E-4</v>
      </c>
      <c r="I2093" s="320">
        <f>(SUM(C2030:C2050)*1+SUM(C2051:C2071)*2+SUM(C2072:C2092)*3)/6</f>
        <v>4.2111804275360314E-2</v>
      </c>
      <c r="J2093" s="318">
        <f>IF(C2093*O2093&lt;&gt;0,C2093,0)</f>
        <v>0</v>
      </c>
      <c r="K2093" s="318" t="str">
        <f>IF(C2093*O2093=0,"",C2093)</f>
        <v/>
      </c>
      <c r="L2093" s="325"/>
      <c r="M2093" s="325"/>
      <c r="O2093" s="318">
        <f>IF(ISBLANK(L2093),0,1)</f>
        <v>0</v>
      </c>
      <c r="P2093" s="318">
        <f>IF(ISBLANK(M2093),0,1)</f>
        <v>0</v>
      </c>
      <c r="Q2093" s="318">
        <f>O2093+P2093</f>
        <v>0</v>
      </c>
      <c r="R2093" s="318">
        <f>SUM(Q1968:Q2093)</f>
        <v>0</v>
      </c>
      <c r="S2093" s="318">
        <f>R2093/$X$2</f>
        <v>0</v>
      </c>
      <c r="T2093" s="318">
        <f>IF(S2093&gt;=$X$3,1,0)</f>
        <v>0</v>
      </c>
      <c r="U2093" s="318">
        <f>O2093*T2093+P2093*T2093</f>
        <v>0</v>
      </c>
    </row>
    <row r="2094" spans="1:21" s="318" customFormat="1" x14ac:dyDescent="0.2">
      <c r="A2094" s="322">
        <v>39610</v>
      </c>
      <c r="B2094" s="321">
        <v>477.73998999999998</v>
      </c>
      <c r="C2094" s="320">
        <f>LN(B2094/B2093)</f>
        <v>-9.831366613790497E-3</v>
      </c>
      <c r="D2094" s="320">
        <f>AVERAGE(C2074:C2094)</f>
        <v>-6.6122358735576088E-4</v>
      </c>
      <c r="E2094" s="318">
        <f>_xlfn.STDEV.S(C2074:C2094)</f>
        <v>1.5096823755949071E-2</v>
      </c>
      <c r="F2094" s="318">
        <f>E2094*(21/(21-1.5))</f>
        <v>1.6258117891022075E-2</v>
      </c>
      <c r="G2094" s="318">
        <f>_xlfn.VAR.S(C2074:C2094)</f>
        <v>2.2791408751818821E-4</v>
      </c>
      <c r="H2094" s="318">
        <f>G2094*(21/(21-1))</f>
        <v>2.3930979189409763E-4</v>
      </c>
      <c r="I2094" s="320">
        <f>(SUM(C2031:C2051)*1+SUM(C2052:C2072)*2+SUM(C2073:C2093)*3)/6</f>
        <v>4.011938702705304E-2</v>
      </c>
      <c r="J2094" s="318">
        <f>IF(C2094*O2094&lt;&gt;0,C2094,0)</f>
        <v>0</v>
      </c>
      <c r="K2094" s="318" t="str">
        <f>IF(C2094*O2094=0,"",C2094)</f>
        <v/>
      </c>
      <c r="O2094" s="318">
        <f>IF(ISBLANK(L2094),0,1)</f>
        <v>0</v>
      </c>
      <c r="P2094" s="318">
        <f>IF(ISBLANK(M2094),0,1)</f>
        <v>0</v>
      </c>
      <c r="Q2094" s="318">
        <f>O2094+P2094</f>
        <v>0</v>
      </c>
      <c r="R2094" s="318">
        <f>SUM(Q1969:Q2094)</f>
        <v>0</v>
      </c>
      <c r="S2094" s="318">
        <f>R2094/$X$2</f>
        <v>0</v>
      </c>
      <c r="T2094" s="318">
        <f>IF(S2094&gt;=$X$3,1,0)</f>
        <v>0</v>
      </c>
      <c r="U2094" s="318">
        <f>O2094*T2094+P2094*T2094</f>
        <v>0</v>
      </c>
    </row>
    <row r="2095" spans="1:21" s="318" customFormat="1" x14ac:dyDescent="0.2">
      <c r="A2095" s="322">
        <v>39611</v>
      </c>
      <c r="B2095" s="321">
        <v>484.13000499999998</v>
      </c>
      <c r="C2095" s="320">
        <f>LN(B2095/B2094)</f>
        <v>1.3286845500642318E-2</v>
      </c>
      <c r="D2095" s="320">
        <f>AVERAGE(C2075:C2095)</f>
        <v>-7.988309415027739E-4</v>
      </c>
      <c r="E2095" s="318">
        <f>_xlfn.STDEV.S(C2075:C2095)</f>
        <v>1.494811096614417E-2</v>
      </c>
      <c r="F2095" s="318">
        <f>E2095*(21/(21-1.5))</f>
        <v>1.6097965655847566E-2</v>
      </c>
      <c r="G2095" s="318">
        <f>_xlfn.VAR.S(C2075:C2095)</f>
        <v>2.234460214561596E-4</v>
      </c>
      <c r="H2095" s="318">
        <f>G2095*(21/(21-1))</f>
        <v>2.3461832252896759E-4</v>
      </c>
      <c r="I2095" s="320">
        <f>(SUM(C2032:C2052)*1+SUM(C2053:C2073)*2+SUM(C2074:C2094)*3)/6</f>
        <v>3.9343409140447178E-2</v>
      </c>
      <c r="J2095" s="318">
        <f>IF(C2095*O2095&lt;&gt;0,C2095,0)</f>
        <v>0</v>
      </c>
      <c r="K2095" s="318" t="str">
        <f>IF(C2095*O2095=0,"",C2095)</f>
        <v/>
      </c>
      <c r="O2095" s="318">
        <f>IF(ISBLANK(L2095),0,1)</f>
        <v>0</v>
      </c>
      <c r="P2095" s="318">
        <f>IF(ISBLANK(M2095),0,1)</f>
        <v>0</v>
      </c>
      <c r="Q2095" s="318">
        <f>O2095+P2095</f>
        <v>0</v>
      </c>
      <c r="R2095" s="318">
        <f>SUM(Q1970:Q2095)</f>
        <v>0</v>
      </c>
      <c r="S2095" s="318">
        <f>R2095/$X$2</f>
        <v>0</v>
      </c>
      <c r="T2095" s="318">
        <f>IF(S2095&gt;=$X$3,1,0)</f>
        <v>0</v>
      </c>
      <c r="U2095" s="318">
        <f>O2095*T2095+P2095*T2095</f>
        <v>0</v>
      </c>
    </row>
    <row r="2096" spans="1:21" s="318" customFormat="1" x14ac:dyDescent="0.2">
      <c r="A2096" s="322">
        <v>39612</v>
      </c>
      <c r="B2096" s="321">
        <v>487.51998900000001</v>
      </c>
      <c r="C2096" s="320">
        <f>LN(B2096/B2095)</f>
        <v>6.9778166536536377E-3</v>
      </c>
      <c r="D2096" s="320">
        <f>AVERAGE(C2076:C2096)</f>
        <v>-1.4060841710994585E-3</v>
      </c>
      <c r="E2096" s="318">
        <f>_xlfn.STDEV.S(C2076:C2096)</f>
        <v>1.431819536408299E-2</v>
      </c>
      <c r="F2096" s="318">
        <f>E2096*(21/(21-1.5))</f>
        <v>1.5419595007473988E-2</v>
      </c>
      <c r="G2096" s="318">
        <f>_xlfn.VAR.S(C2076:C2096)</f>
        <v>2.0501071848404764E-4</v>
      </c>
      <c r="H2096" s="318">
        <f>G2096*(21/(21-1))</f>
        <v>2.1526125440825004E-4</v>
      </c>
      <c r="I2096" s="320">
        <f>(SUM(C2033:C2053)*1+SUM(C2054:C2074)*2+SUM(C2075:C2095)*3)/6</f>
        <v>4.8048344406253628E-2</v>
      </c>
      <c r="J2096" s="318">
        <f>IF(C2096*O2096&lt;&gt;0,C2096,0)</f>
        <v>0</v>
      </c>
      <c r="K2096" s="318" t="str">
        <f>IF(C2096*O2096=0,"",C2096)</f>
        <v/>
      </c>
      <c r="O2096" s="318">
        <f>IF(ISBLANK(L2096),0,1)</f>
        <v>0</v>
      </c>
      <c r="P2096" s="318">
        <f>IF(ISBLANK(M2096),0,1)</f>
        <v>0</v>
      </c>
      <c r="Q2096" s="318">
        <f>O2096+P2096</f>
        <v>0</v>
      </c>
      <c r="R2096" s="318">
        <f>SUM(Q1971:Q2096)</f>
        <v>0</v>
      </c>
      <c r="S2096" s="318">
        <f>R2096/$X$2</f>
        <v>0</v>
      </c>
      <c r="T2096" s="318">
        <f>IF(S2096&gt;=$X$3,1,0)</f>
        <v>0</v>
      </c>
      <c r="U2096" s="318">
        <f>O2096*T2096+P2096*T2096</f>
        <v>0</v>
      </c>
    </row>
    <row r="2097" spans="1:21" s="318" customFormat="1" x14ac:dyDescent="0.2">
      <c r="A2097" s="322">
        <v>39615</v>
      </c>
      <c r="B2097" s="321">
        <v>493.76001000000002</v>
      </c>
      <c r="C2097" s="320">
        <f>LN(B2097/B2096)</f>
        <v>1.2718296753328558E-2</v>
      </c>
      <c r="D2097" s="320">
        <f>AVERAGE(C2077:C2097)</f>
        <v>-1.4213418808247768E-3</v>
      </c>
      <c r="E2097" s="318">
        <f>_xlfn.STDEV.S(C2077:C2097)</f>
        <v>1.4302194897225694E-2</v>
      </c>
      <c r="F2097" s="318">
        <f>E2097*(21/(21-1.5))</f>
        <v>1.5402363735473823E-2</v>
      </c>
      <c r="G2097" s="318">
        <f>_xlfn.VAR.S(C2077:C2097)</f>
        <v>2.0455277887822867E-4</v>
      </c>
      <c r="H2097" s="318">
        <f>G2097*(21/(21-1))</f>
        <v>2.1478041782214011E-4</v>
      </c>
      <c r="I2097" s="320">
        <f>(SUM(C2034:C2054)*1+SUM(C2055:C2075)*2+SUM(C2076:C2096)*3)/6</f>
        <v>4.6082727474867378E-2</v>
      </c>
      <c r="J2097" s="318">
        <f>IF(C2097*O2097&lt;&gt;0,C2097,0)</f>
        <v>0</v>
      </c>
      <c r="K2097" s="318" t="str">
        <f>IF(C2097*O2097=0,"",C2097)</f>
        <v/>
      </c>
      <c r="O2097" s="318">
        <f>IF(ISBLANK(L2097),0,1)</f>
        <v>0</v>
      </c>
      <c r="P2097" s="318">
        <f>IF(ISBLANK(M2097),0,1)</f>
        <v>0</v>
      </c>
      <c r="Q2097" s="318">
        <f>O2097+P2097</f>
        <v>0</v>
      </c>
      <c r="R2097" s="318">
        <f>SUM(Q1972:Q2097)</f>
        <v>0</v>
      </c>
      <c r="S2097" s="318">
        <f>R2097/$X$2</f>
        <v>0</v>
      </c>
      <c r="T2097" s="318">
        <f>IF(S2097&gt;=$X$3,1,0)</f>
        <v>0</v>
      </c>
      <c r="U2097" s="318">
        <f>O2097*T2097+P2097*T2097</f>
        <v>0</v>
      </c>
    </row>
    <row r="2098" spans="1:21" s="318" customFormat="1" x14ac:dyDescent="0.2">
      <c r="A2098" s="322">
        <v>39616</v>
      </c>
      <c r="B2098" s="321">
        <v>498.73001099999999</v>
      </c>
      <c r="C2098" s="320">
        <f>LN(B2098/B2097)</f>
        <v>1.0015299777881861E-2</v>
      </c>
      <c r="D2098" s="320">
        <f>AVERAGE(C2078:C2098)</f>
        <v>-1.5397611580009515E-3</v>
      </c>
      <c r="E2098" s="318">
        <f>_xlfn.STDEV.S(C2078:C2098)</f>
        <v>1.419101036307845E-2</v>
      </c>
      <c r="F2098" s="318">
        <f>E2098*(21/(21-1.5))</f>
        <v>1.5282626544853715E-2</v>
      </c>
      <c r="G2098" s="318">
        <f>_xlfn.VAR.S(C2078:C2098)</f>
        <v>2.0138477512499997E-4</v>
      </c>
      <c r="H2098" s="318">
        <f>G2098*(21/(21-1))</f>
        <v>2.1145401388124999E-4</v>
      </c>
      <c r="I2098" s="320">
        <f>(SUM(C2035:C2055)*1+SUM(C2056:C2076)*2+SUM(C2077:C2097)*3)/6</f>
        <v>4.5714688187047832E-2</v>
      </c>
      <c r="J2098" s="318">
        <f>IF(C2098*O2098&lt;&gt;0,C2098,0)</f>
        <v>0</v>
      </c>
      <c r="K2098" s="318" t="str">
        <f>IF(C2098*O2098=0,"",C2098)</f>
        <v/>
      </c>
      <c r="O2098" s="318">
        <f>IF(ISBLANK(L2098),0,1)</f>
        <v>0</v>
      </c>
      <c r="P2098" s="318">
        <f>IF(ISBLANK(M2098),0,1)</f>
        <v>0</v>
      </c>
      <c r="Q2098" s="318">
        <f>O2098+P2098</f>
        <v>0</v>
      </c>
      <c r="R2098" s="318">
        <f>SUM(Q1973:Q2098)</f>
        <v>0</v>
      </c>
      <c r="S2098" s="318">
        <f>R2098/$X$2</f>
        <v>0</v>
      </c>
      <c r="T2098" s="318">
        <f>IF(S2098&gt;=$X$3,1,0)</f>
        <v>0</v>
      </c>
      <c r="U2098" s="318">
        <f>O2098*T2098+P2098*T2098</f>
        <v>0</v>
      </c>
    </row>
    <row r="2099" spans="1:21" s="318" customFormat="1" x14ac:dyDescent="0.2">
      <c r="A2099" s="322">
        <v>39617</v>
      </c>
      <c r="B2099" s="321">
        <v>491.85998499999999</v>
      </c>
      <c r="C2099" s="320">
        <f>LN(B2099/B2098)</f>
        <v>-1.3870796547978357E-2</v>
      </c>
      <c r="D2099" s="320">
        <f>AVERAGE(C2079:C2099)</f>
        <v>-1.3722263203954257E-3</v>
      </c>
      <c r="E2099" s="318">
        <f>_xlfn.STDEV.S(C2079:C2099)</f>
        <v>1.401420930009473E-2</v>
      </c>
      <c r="F2099" s="318">
        <f>E2099*(21/(21-1.5))</f>
        <v>1.5092225400102017E-2</v>
      </c>
      <c r="G2099" s="318">
        <f>_xlfn.VAR.S(C2079:C2099)</f>
        <v>1.9639806230686163E-4</v>
      </c>
      <c r="H2099" s="318">
        <f>G2099*(21/(21-1))</f>
        <v>2.0621796542220471E-4</v>
      </c>
      <c r="I2099" s="320">
        <f>(SUM(C2036:C2056)*1+SUM(C2057:C2077)*2+SUM(C2078:C2098)*3)/6</f>
        <v>4.9621277360342476E-2</v>
      </c>
      <c r="J2099" s="318">
        <f>IF(C2099*O2099&lt;&gt;0,C2099,0)</f>
        <v>0</v>
      </c>
      <c r="K2099" s="318" t="str">
        <f>IF(C2099*O2099=0,"",C2099)</f>
        <v/>
      </c>
      <c r="O2099" s="318">
        <f>IF(ISBLANK(L2099),0,1)</f>
        <v>0</v>
      </c>
      <c r="P2099" s="318">
        <f>IF(ISBLANK(M2099),0,1)</f>
        <v>0</v>
      </c>
      <c r="Q2099" s="318">
        <f>O2099+P2099</f>
        <v>0</v>
      </c>
      <c r="R2099" s="318">
        <f>SUM(Q1974:Q2099)</f>
        <v>0</v>
      </c>
      <c r="S2099" s="318">
        <f>R2099/$X$2</f>
        <v>0</v>
      </c>
      <c r="T2099" s="318">
        <f>IF(S2099&gt;=$X$3,1,0)</f>
        <v>0</v>
      </c>
      <c r="U2099" s="318">
        <f>O2099*T2099+P2099*T2099</f>
        <v>0</v>
      </c>
    </row>
    <row r="2100" spans="1:21" s="318" customFormat="1" x14ac:dyDescent="0.2">
      <c r="A2100" s="322">
        <v>39618</v>
      </c>
      <c r="B2100" s="321">
        <v>490.22000100000002</v>
      </c>
      <c r="C2100" s="320">
        <f>LN(B2100/B2099)</f>
        <v>-3.3398206822225079E-3</v>
      </c>
      <c r="D2100" s="320">
        <f>AVERAGE(C2080:C2100)</f>
        <v>-2.1675719496882665E-3</v>
      </c>
      <c r="E2100" s="318">
        <f>_xlfn.STDEV.S(C2080:C2100)</f>
        <v>1.3604113875531872E-2</v>
      </c>
      <c r="F2100" s="318">
        <f>E2100*(21/(21-1.5))</f>
        <v>1.4650584173649707E-2</v>
      </c>
      <c r="G2100" s="318">
        <f>_xlfn.VAR.S(C2080:C2100)</f>
        <v>1.8507191433843879E-4</v>
      </c>
      <c r="H2100" s="318">
        <f>G2100*(21/(21-1))</f>
        <v>1.9432551005536073E-4</v>
      </c>
      <c r="I2100" s="320">
        <f>(SUM(C2037:C2057)*1+SUM(C2058:C2078)*2+SUM(C2079:C2099)*3)/6</f>
        <v>4.72366697137672E-2</v>
      </c>
      <c r="J2100" s="318">
        <f>IF(C2100*O2100&lt;&gt;0,C2100,0)</f>
        <v>0</v>
      </c>
      <c r="K2100" s="318" t="str">
        <f>IF(C2100*O2100=0,"",C2100)</f>
        <v/>
      </c>
      <c r="O2100" s="318">
        <f>IF(ISBLANK(L2100),0,1)</f>
        <v>0</v>
      </c>
      <c r="P2100" s="318">
        <f>IF(ISBLANK(M2100),0,1)</f>
        <v>0</v>
      </c>
      <c r="Q2100" s="318">
        <f>O2100+P2100</f>
        <v>0</v>
      </c>
      <c r="R2100" s="318">
        <f>SUM(Q1975:Q2100)</f>
        <v>0</v>
      </c>
      <c r="S2100" s="318">
        <f>R2100/$X$2</f>
        <v>0</v>
      </c>
      <c r="T2100" s="318">
        <f>IF(S2100&gt;=$X$3,1,0)</f>
        <v>0</v>
      </c>
      <c r="U2100" s="318">
        <f>O2100*T2100+P2100*T2100</f>
        <v>0</v>
      </c>
    </row>
    <row r="2101" spans="1:21" s="318" customFormat="1" x14ac:dyDescent="0.2">
      <c r="A2101" s="322">
        <v>39619</v>
      </c>
      <c r="B2101" s="321">
        <v>479.04998799999998</v>
      </c>
      <c r="C2101" s="320">
        <f>LN(B2101/B2100)</f>
        <v>-2.3049320927926577E-2</v>
      </c>
      <c r="D2101" s="320">
        <f>AVERAGE(C2081:C2101)</f>
        <v>-4.1707302878407947E-3</v>
      </c>
      <c r="E2101" s="318">
        <f>_xlfn.STDEV.S(C2081:C2101)</f>
        <v>1.3424667503829162E-2</v>
      </c>
      <c r="F2101" s="318">
        <f>E2101*(21/(21-1.5))</f>
        <v>1.4457334234892942E-2</v>
      </c>
      <c r="G2101" s="318">
        <f>_xlfn.VAR.S(C2081:C2101)</f>
        <v>1.802216975883667E-4</v>
      </c>
      <c r="H2101" s="318">
        <f>G2101*(21/(21-1))</f>
        <v>1.8923278246778504E-4</v>
      </c>
      <c r="I2101" s="320">
        <f>(SUM(C2038:C2058)*1+SUM(C2059:C2079)*2+SUM(C2080:C2100)*3)/6</f>
        <v>4.6499036475960868E-2</v>
      </c>
      <c r="J2101" s="318">
        <f>IF(C2101*O2101&lt;&gt;0,C2101,0)</f>
        <v>0</v>
      </c>
      <c r="K2101" s="318" t="str">
        <f>IF(C2101*O2101=0,"",C2101)</f>
        <v/>
      </c>
      <c r="O2101" s="318">
        <f>IF(ISBLANK(L2101),0,1)</f>
        <v>0</v>
      </c>
      <c r="P2101" s="318">
        <f>IF(ISBLANK(M2101),0,1)</f>
        <v>0</v>
      </c>
      <c r="Q2101" s="318">
        <f>O2101+P2101</f>
        <v>0</v>
      </c>
      <c r="R2101" s="318">
        <f>SUM(Q1976:Q2101)</f>
        <v>0</v>
      </c>
      <c r="S2101" s="318">
        <f>R2101/$X$2</f>
        <v>0</v>
      </c>
      <c r="T2101" s="318">
        <f>IF(S2101&gt;=$X$3,1,0)</f>
        <v>0</v>
      </c>
      <c r="U2101" s="318">
        <f>O2101*T2101+P2101*T2101</f>
        <v>0</v>
      </c>
    </row>
    <row r="2102" spans="1:21" s="318" customFormat="1" x14ac:dyDescent="0.2">
      <c r="A2102" s="322">
        <v>39622</v>
      </c>
      <c r="B2102" s="321">
        <v>475.26998900000001</v>
      </c>
      <c r="C2102" s="320">
        <f>LN(B2102/B2101)</f>
        <v>-7.9219105948241803E-3</v>
      </c>
      <c r="D2102" s="320">
        <f>AVERAGE(C2082:C2102)</f>
        <v>-3.8516960468287825E-3</v>
      </c>
      <c r="E2102" s="318">
        <f>_xlfn.STDEV.S(C2082:C2102)</f>
        <v>1.3242255412262946E-2</v>
      </c>
      <c r="F2102" s="318">
        <f>E2102*(21/(21-1.5))</f>
        <v>1.426089044397548E-2</v>
      </c>
      <c r="G2102" s="318">
        <f>_xlfn.VAR.S(C2082:C2102)</f>
        <v>1.753573284036073E-4</v>
      </c>
      <c r="H2102" s="318">
        <f>G2102*(21/(21-1))</f>
        <v>1.8412519482378768E-4</v>
      </c>
      <c r="I2102" s="320">
        <f>(SUM(C2039:C2059)*1+SUM(C2060:C2080)*2+SUM(C2081:C2101)*3)/6</f>
        <v>2.7939572147456088E-2</v>
      </c>
      <c r="J2102" s="318">
        <f>IF(C2102*O2102&lt;&gt;0,C2102,0)</f>
        <v>0</v>
      </c>
      <c r="K2102" s="318" t="str">
        <f>IF(C2102*O2102=0,"",C2102)</f>
        <v/>
      </c>
      <c r="O2102" s="318">
        <f>IF(ISBLANK(L2102),0,1)</f>
        <v>0</v>
      </c>
      <c r="P2102" s="318">
        <f>IF(ISBLANK(M2102),0,1)</f>
        <v>0</v>
      </c>
      <c r="Q2102" s="318">
        <f>O2102+P2102</f>
        <v>0</v>
      </c>
      <c r="R2102" s="318">
        <f>SUM(Q1977:Q2102)</f>
        <v>0</v>
      </c>
      <c r="S2102" s="318">
        <f>R2102/$X$2</f>
        <v>0</v>
      </c>
      <c r="T2102" s="318">
        <f>IF(S2102&gt;=$X$3,1,0)</f>
        <v>0</v>
      </c>
      <c r="U2102" s="318">
        <f>O2102*T2102+P2102*T2102</f>
        <v>0</v>
      </c>
    </row>
    <row r="2103" spans="1:21" s="318" customFormat="1" x14ac:dyDescent="0.2">
      <c r="A2103" s="322">
        <v>39623</v>
      </c>
      <c r="B2103" s="321">
        <v>470.01998900000001</v>
      </c>
      <c r="C2103" s="320">
        <f>LN(B2103/B2102)</f>
        <v>-1.1107816865507969E-2</v>
      </c>
      <c r="D2103" s="320">
        <f>AVERAGE(C2083:C2103)</f>
        <v>-3.1051037838425886E-3</v>
      </c>
      <c r="E2103" s="318">
        <f>_xlfn.STDEV.S(C2083:C2103)</f>
        <v>1.2292474305327346E-2</v>
      </c>
      <c r="F2103" s="318">
        <f>E2103*(21/(21-1.5))</f>
        <v>1.3238049251890987E-2</v>
      </c>
      <c r="G2103" s="318">
        <f>_xlfn.VAR.S(C2083:C2103)</f>
        <v>1.5110492454713302E-4</v>
      </c>
      <c r="H2103" s="318">
        <f>G2103*(21/(21-1))</f>
        <v>1.5866017077448969E-4</v>
      </c>
      <c r="I2103" s="320">
        <f>(SUM(C2040:C2060)*1+SUM(C2061:C2081)*2+SUM(C2082:C2102)*3)/6</f>
        <v>2.4077357744722912E-2</v>
      </c>
      <c r="J2103" s="318">
        <f>IF(C2103*O2103&lt;&gt;0,C2103,0)</f>
        <v>0</v>
      </c>
      <c r="K2103" s="318" t="str">
        <f>IF(C2103*O2103=0,"",C2103)</f>
        <v/>
      </c>
      <c r="O2103" s="318">
        <f>IF(ISBLANK(L2103),0,1)</f>
        <v>0</v>
      </c>
      <c r="P2103" s="318">
        <f>IF(ISBLANK(M2103),0,1)</f>
        <v>0</v>
      </c>
      <c r="Q2103" s="318">
        <f>O2103+P2103</f>
        <v>0</v>
      </c>
      <c r="R2103" s="318">
        <f>SUM(Q1978:Q2103)</f>
        <v>0</v>
      </c>
      <c r="S2103" s="318">
        <f>R2103/$X$2</f>
        <v>0</v>
      </c>
      <c r="T2103" s="318">
        <f>IF(S2103&gt;=$X$3,1,0)</f>
        <v>0</v>
      </c>
      <c r="U2103" s="318">
        <f>O2103*T2103+P2103*T2103</f>
        <v>0</v>
      </c>
    </row>
    <row r="2104" spans="1:21" s="318" customFormat="1" x14ac:dyDescent="0.2">
      <c r="A2104" s="322">
        <v>39624</v>
      </c>
      <c r="B2104" s="321">
        <v>470.92999300000002</v>
      </c>
      <c r="C2104" s="320">
        <f>LN(B2104/B2103)</f>
        <v>1.9342245626627873E-3</v>
      </c>
      <c r="D2104" s="320">
        <f>AVERAGE(C2084:C2104)</f>
        <v>-2.023235706530061E-3</v>
      </c>
      <c r="E2104" s="318">
        <f>_xlfn.STDEV.S(C2084:C2104)</f>
        <v>1.1641166613980704E-2</v>
      </c>
      <c r="F2104" s="318">
        <f>E2104*(21/(21-1.5))</f>
        <v>1.2536640968902297E-2</v>
      </c>
      <c r="G2104" s="318">
        <f>_xlfn.VAR.S(C2084:C2104)</f>
        <v>1.3551676013445898E-4</v>
      </c>
      <c r="H2104" s="318">
        <f>G2104*(21/(21-1))</f>
        <v>1.4229259814118193E-4</v>
      </c>
      <c r="I2104" s="320">
        <f>(SUM(C2041:C2061)*1+SUM(C2062:C2082)*2+SUM(C2083:C2103)*3)/6</f>
        <v>2.112980029658923E-2</v>
      </c>
      <c r="J2104" s="318">
        <f>IF(C2104*O2104&lt;&gt;0,C2104,0)</f>
        <v>0</v>
      </c>
      <c r="K2104" s="318" t="str">
        <f>IF(C2104*O2104=0,"",C2104)</f>
        <v/>
      </c>
      <c r="O2104" s="318">
        <f>IF(ISBLANK(L2104),0,1)</f>
        <v>0</v>
      </c>
      <c r="P2104" s="318">
        <f>IF(ISBLANK(M2104),0,1)</f>
        <v>0</v>
      </c>
      <c r="Q2104" s="318">
        <f>O2104+P2104</f>
        <v>0</v>
      </c>
      <c r="R2104" s="318">
        <f>SUM(Q1979:Q2104)</f>
        <v>0</v>
      </c>
      <c r="S2104" s="318">
        <f>R2104/$X$2</f>
        <v>0</v>
      </c>
      <c r="T2104" s="318">
        <f>IF(S2104&gt;=$X$3,1,0)</f>
        <v>0</v>
      </c>
      <c r="U2104" s="318">
        <f>O2104*T2104+P2104*T2104</f>
        <v>0</v>
      </c>
    </row>
    <row r="2105" spans="1:21" s="318" customFormat="1" x14ac:dyDescent="0.2">
      <c r="A2105" s="322">
        <v>39625</v>
      </c>
      <c r="B2105" s="321">
        <v>464.04998799999998</v>
      </c>
      <c r="C2105" s="320">
        <f>LN(B2105/B2104)</f>
        <v>-1.4717168967516429E-2</v>
      </c>
      <c r="D2105" s="320">
        <f>AVERAGE(C2085:C2105)</f>
        <v>-2.8373054608923122E-3</v>
      </c>
      <c r="E2105" s="318">
        <f>_xlfn.STDEV.S(C2085:C2105)</f>
        <v>1.1912558002385627E-2</v>
      </c>
      <c r="F2105" s="318">
        <f>E2105*(21/(21-1.5))</f>
        <v>1.2828908617953751E-2</v>
      </c>
      <c r="G2105" s="318">
        <f>_xlfn.VAR.S(C2085:C2105)</f>
        <v>1.4190903816020182E-4</v>
      </c>
      <c r="H2105" s="318">
        <f>G2105*(21/(21-1))</f>
        <v>1.4900449006821192E-4</v>
      </c>
      <c r="I2105" s="320">
        <f>(SUM(C2042:C2062)*1+SUM(C2063:C2083)*2+SUM(C2084:C2104)*3)/6</f>
        <v>2.7969332003632722E-2</v>
      </c>
      <c r="J2105" s="318">
        <f>IF(C2105*O2105&lt;&gt;0,C2105,0)</f>
        <v>0</v>
      </c>
      <c r="K2105" s="318" t="str">
        <f>IF(C2105*O2105=0,"",C2105)</f>
        <v/>
      </c>
      <c r="O2105" s="318">
        <f>IF(ISBLANK(L2105),0,1)</f>
        <v>0</v>
      </c>
      <c r="P2105" s="318">
        <f>IF(ISBLANK(M2105),0,1)</f>
        <v>0</v>
      </c>
      <c r="Q2105" s="318">
        <f>O2105+P2105</f>
        <v>0</v>
      </c>
      <c r="R2105" s="318">
        <f>SUM(Q1980:Q2105)</f>
        <v>0</v>
      </c>
      <c r="S2105" s="318">
        <f>R2105/$X$2</f>
        <v>0</v>
      </c>
      <c r="T2105" s="318">
        <f>IF(S2105&gt;=$X$3,1,0)</f>
        <v>0</v>
      </c>
      <c r="U2105" s="318">
        <f>O2105*T2105+P2105*T2105</f>
        <v>0</v>
      </c>
    </row>
    <row r="2106" spans="1:21" s="318" customFormat="1" x14ac:dyDescent="0.2">
      <c r="A2106" s="322">
        <v>39626</v>
      </c>
      <c r="B2106" s="321">
        <v>460.5</v>
      </c>
      <c r="C2106" s="320">
        <f>LN(B2106/B2105)</f>
        <v>-7.6794234867575521E-3</v>
      </c>
      <c r="D2106" s="320">
        <f>AVERAGE(C2086:C2106)</f>
        <v>-2.9548447952222534E-3</v>
      </c>
      <c r="E2106" s="318">
        <f>_xlfn.STDEV.S(C2086:C2106)</f>
        <v>1.1949271643703512E-2</v>
      </c>
      <c r="F2106" s="318">
        <f>E2106*(21/(21-1.5))</f>
        <v>1.2868446385526857E-2</v>
      </c>
      <c r="G2106" s="318">
        <f>_xlfn.VAR.S(C2086:C2106)</f>
        <v>1.427850928150168E-4</v>
      </c>
      <c r="H2106" s="318">
        <f>G2106*(21/(21-1))</f>
        <v>1.4992434745576765E-4</v>
      </c>
      <c r="I2106" s="320">
        <f>(SUM(C2043:C2063)*1+SUM(C2064:C2084)*2+SUM(C2085:C2105)*3)/6</f>
        <v>1.4663727240270813E-2</v>
      </c>
      <c r="J2106" s="318">
        <f>IF(C2106*O2106&lt;&gt;0,C2106,0)</f>
        <v>0</v>
      </c>
      <c r="K2106" s="318" t="str">
        <f>IF(C2106*O2106=0,"",C2106)</f>
        <v/>
      </c>
      <c r="O2106" s="318">
        <f>IF(ISBLANK(L2106),0,1)</f>
        <v>0</v>
      </c>
      <c r="P2106" s="318">
        <f>IF(ISBLANK(M2106),0,1)</f>
        <v>0</v>
      </c>
      <c r="Q2106" s="318">
        <f>O2106+P2106</f>
        <v>0</v>
      </c>
      <c r="R2106" s="318">
        <f>SUM(Q1981:Q2106)</f>
        <v>0</v>
      </c>
      <c r="S2106" s="318">
        <f>R2106/$X$2</f>
        <v>0</v>
      </c>
      <c r="T2106" s="318">
        <f>IF(S2106&gt;=$X$3,1,0)</f>
        <v>0</v>
      </c>
      <c r="U2106" s="318">
        <f>O2106*T2106+P2106*T2106</f>
        <v>0</v>
      </c>
    </row>
    <row r="2107" spans="1:21" s="318" customFormat="1" x14ac:dyDescent="0.2">
      <c r="A2107" s="322">
        <v>39629</v>
      </c>
      <c r="B2107" s="321">
        <v>463.45001200000002</v>
      </c>
      <c r="C2107" s="320">
        <f>LN(B2107/B2106)</f>
        <v>6.3856745192405803E-3</v>
      </c>
      <c r="D2107" s="320">
        <f>AVERAGE(C2087:C2107)</f>
        <v>-3.352113691403803E-3</v>
      </c>
      <c r="E2107" s="318">
        <f>_xlfn.STDEV.S(C2087:C2107)</f>
        <v>1.1460668651388683E-2</v>
      </c>
      <c r="F2107" s="318">
        <f>E2107*(21/(21-1.5))</f>
        <v>1.234225854764935E-2</v>
      </c>
      <c r="G2107" s="318">
        <f>_xlfn.VAR.S(C2087:C2107)</f>
        <v>1.3134692593692328E-4</v>
      </c>
      <c r="H2107" s="318">
        <f>G2107*(21/(21-1))</f>
        <v>1.3791427223376946E-4</v>
      </c>
      <c r="I2107" s="320">
        <f>(SUM(C2044:C2064)*1+SUM(C2065:C2085)*2+SUM(C2086:C2106)*3)/6</f>
        <v>6.5855283053766712E-3</v>
      </c>
      <c r="J2107" s="318">
        <f>IF(C2107*O2107&lt;&gt;0,C2107,0)</f>
        <v>0</v>
      </c>
      <c r="K2107" s="318" t="str">
        <f>IF(C2107*O2107=0,"",C2107)</f>
        <v/>
      </c>
      <c r="O2107" s="318">
        <f>IF(ISBLANK(L2107),0,1)</f>
        <v>0</v>
      </c>
      <c r="P2107" s="318">
        <f>IF(ISBLANK(M2107),0,1)</f>
        <v>0</v>
      </c>
      <c r="Q2107" s="318">
        <f>O2107+P2107</f>
        <v>0</v>
      </c>
      <c r="R2107" s="318">
        <f>SUM(Q1982:Q2107)</f>
        <v>0</v>
      </c>
      <c r="S2107" s="318">
        <f>R2107/$X$2</f>
        <v>0</v>
      </c>
      <c r="T2107" s="318">
        <f>IF(S2107&gt;=$X$3,1,0)</f>
        <v>0</v>
      </c>
      <c r="U2107" s="318">
        <f>O2107*T2107+P2107*T2107</f>
        <v>0</v>
      </c>
    </row>
    <row r="2108" spans="1:21" s="318" customFormat="1" x14ac:dyDescent="0.2">
      <c r="A2108" s="322">
        <v>39630</v>
      </c>
      <c r="B2108" s="321">
        <v>455.16000400000001</v>
      </c>
      <c r="C2108" s="320">
        <f>LN(B2108/B2107)</f>
        <v>-1.8049515937675897E-2</v>
      </c>
      <c r="D2108" s="320">
        <f>AVERAGE(C2088:C2108)</f>
        <v>-4.1991629195179863E-3</v>
      </c>
      <c r="E2108" s="318">
        <f>_xlfn.STDEV.S(C2088:C2108)</f>
        <v>1.1870831495505737E-2</v>
      </c>
      <c r="F2108" s="318">
        <f>E2108*(21/(21-1.5))</f>
        <v>1.2783972379775408E-2</v>
      </c>
      <c r="G2108" s="318">
        <f>_xlfn.VAR.S(C2088:C2108)</f>
        <v>1.4091664039469099E-4</v>
      </c>
      <c r="H2108" s="318">
        <f>G2108*(21/(21-1))</f>
        <v>1.4796247241442555E-4</v>
      </c>
      <c r="I2108" s="320">
        <f>(SUM(C2045:C2065)*1+SUM(C2066:C2086)*2+SUM(C2087:C2107)*3)/6</f>
        <v>1.0088804302177215E-2</v>
      </c>
      <c r="J2108" s="318">
        <f>IF(C2108*O2108&lt;&gt;0,C2108,0)</f>
        <v>0</v>
      </c>
      <c r="K2108" s="318" t="str">
        <f>IF(C2108*O2108=0,"",C2108)</f>
        <v/>
      </c>
      <c r="O2108" s="318">
        <f>IF(ISBLANK(L2108),0,1)</f>
        <v>0</v>
      </c>
      <c r="P2108" s="318">
        <f>IF(ISBLANK(M2108),0,1)</f>
        <v>0</v>
      </c>
      <c r="Q2108" s="318">
        <f>O2108+P2108</f>
        <v>0</v>
      </c>
      <c r="R2108" s="318">
        <f>SUM(Q1983:Q2108)</f>
        <v>0</v>
      </c>
      <c r="S2108" s="318">
        <f>R2108/$X$2</f>
        <v>0</v>
      </c>
      <c r="T2108" s="318">
        <f>IF(S2108&gt;=$X$3,1,0)</f>
        <v>0</v>
      </c>
      <c r="U2108" s="318">
        <f>O2108*T2108+P2108*T2108</f>
        <v>0</v>
      </c>
    </row>
    <row r="2109" spans="1:21" s="318" customFormat="1" x14ac:dyDescent="0.2">
      <c r="A2109" s="322">
        <v>39631</v>
      </c>
      <c r="B2109" s="321">
        <v>458.41000400000001</v>
      </c>
      <c r="C2109" s="320">
        <f>LN(B2109/B2108)</f>
        <v>7.114974620198793E-3</v>
      </c>
      <c r="D2109" s="320">
        <f>AVERAGE(C2089:C2109)</f>
        <v>-4.171610993510223E-3</v>
      </c>
      <c r="E2109" s="318">
        <f>_xlfn.STDEV.S(C2089:C2109)</f>
        <v>1.1897635486688891E-2</v>
      </c>
      <c r="F2109" s="318">
        <f>E2109*(21/(21-1.5))</f>
        <v>1.281283821643419E-2</v>
      </c>
      <c r="G2109" s="318">
        <f>_xlfn.VAR.S(C2089:C2109)</f>
        <v>1.415537301741188E-4</v>
      </c>
      <c r="H2109" s="318">
        <f>G2109*(21/(21-1))</f>
        <v>1.4863141668282475E-4</v>
      </c>
      <c r="I2109" s="320">
        <f>(SUM(C2046:C2066)*1+SUM(C2067:C2087)*2+SUM(C2088:C2108)*3)/6</f>
        <v>-3.9574444279404557E-3</v>
      </c>
      <c r="J2109" s="318">
        <f>IF(C2109*O2109&lt;&gt;0,C2109,0)</f>
        <v>0</v>
      </c>
      <c r="K2109" s="318" t="str">
        <f>IF(C2109*O2109=0,"",C2109)</f>
        <v/>
      </c>
      <c r="O2109" s="318">
        <f>IF(ISBLANK(L2109),0,1)</f>
        <v>0</v>
      </c>
      <c r="P2109" s="318">
        <f>IF(ISBLANK(M2109),0,1)</f>
        <v>0</v>
      </c>
      <c r="Q2109" s="318">
        <f>O2109+P2109</f>
        <v>0</v>
      </c>
      <c r="R2109" s="318">
        <f>SUM(Q1984:Q2109)</f>
        <v>0</v>
      </c>
      <c r="S2109" s="318">
        <f>R2109/$X$2</f>
        <v>0</v>
      </c>
      <c r="T2109" s="318">
        <f>IF(S2109&gt;=$X$3,1,0)</f>
        <v>0</v>
      </c>
      <c r="U2109" s="318">
        <f>O2109*T2109+P2109*T2109</f>
        <v>0</v>
      </c>
    </row>
    <row r="2110" spans="1:21" s="318" customFormat="1" x14ac:dyDescent="0.2">
      <c r="A2110" s="322">
        <v>39632</v>
      </c>
      <c r="B2110" s="321">
        <v>443.04998799999998</v>
      </c>
      <c r="C2110" s="320">
        <f>LN(B2110/B2109)</f>
        <v>-3.4081385488793227E-2</v>
      </c>
      <c r="D2110" s="320">
        <f>AVERAGE(C2090:C2110)</f>
        <v>-4.6288764926315272E-3</v>
      </c>
      <c r="E2110" s="318">
        <f>_xlfn.STDEV.S(C2090:C2110)</f>
        <v>1.2862534656099423E-2</v>
      </c>
      <c r="F2110" s="318">
        <f>E2110*(21/(21-1.5))</f>
        <v>1.3851960398876302E-2</v>
      </c>
      <c r="G2110" s="318">
        <f>_xlfn.VAR.S(C2090:C2110)</f>
        <v>1.6544479777935868E-4</v>
      </c>
      <c r="H2110" s="318">
        <f>G2110*(21/(21-1))</f>
        <v>1.7371703766832662E-4</v>
      </c>
      <c r="I2110" s="320">
        <f>(SUM(C2047:C2067)*1+SUM(C2068:C2088)*2+SUM(C2089:C2109)*3)/6</f>
        <v>-7.8369272785038802E-3</v>
      </c>
      <c r="J2110" s="318">
        <f>IF(C2110*O2110&lt;&gt;0,C2110,0)</f>
        <v>0</v>
      </c>
      <c r="K2110" s="318" t="str">
        <f>IF(C2110*O2110=0,"",C2110)</f>
        <v/>
      </c>
      <c r="O2110" s="318">
        <f>IF(ISBLANK(L2110),0,1)</f>
        <v>0</v>
      </c>
      <c r="P2110" s="318">
        <f>IF(ISBLANK(M2110),0,1)</f>
        <v>0</v>
      </c>
      <c r="Q2110" s="318">
        <f>O2110+P2110</f>
        <v>0</v>
      </c>
      <c r="R2110" s="318">
        <f>SUM(Q1985:Q2110)</f>
        <v>0</v>
      </c>
      <c r="S2110" s="318">
        <f>R2110/$X$2</f>
        <v>0</v>
      </c>
      <c r="T2110" s="318">
        <f>IF(S2110&gt;=$X$3,1,0)</f>
        <v>0</v>
      </c>
      <c r="U2110" s="318">
        <f>O2110*T2110+P2110*T2110</f>
        <v>0</v>
      </c>
    </row>
    <row r="2111" spans="1:21" s="318" customFormat="1" x14ac:dyDescent="0.2">
      <c r="A2111" s="322">
        <v>39633</v>
      </c>
      <c r="B2111" s="321">
        <v>442.89001500000001</v>
      </c>
      <c r="C2111" s="320">
        <f>LN(B2111/B2110)</f>
        <v>-3.6113732577134169E-4</v>
      </c>
      <c r="D2111" s="320">
        <f>AVERAGE(C2091:C2111)</f>
        <v>-4.4173189296251286E-3</v>
      </c>
      <c r="E2111" s="318">
        <f>_xlfn.STDEV.S(C2091:C2111)</f>
        <v>1.2896005292630623E-2</v>
      </c>
      <c r="F2111" s="318">
        <f>E2111*(21/(21-1.5))</f>
        <v>1.3888005699756055E-2</v>
      </c>
      <c r="G2111" s="318">
        <f>_xlfn.VAR.S(C2091:C2111)</f>
        <v>1.6630695250755703E-4</v>
      </c>
      <c r="H2111" s="318">
        <f>G2111*(21/(21-1))</f>
        <v>1.746223001329349E-4</v>
      </c>
      <c r="I2111" s="320">
        <f>(SUM(C2048:C2068)*1+SUM(C2069:C2089)*2+SUM(C2090:C2110)*3)/6</f>
        <v>-1.9846969890631904E-2</v>
      </c>
      <c r="J2111" s="318">
        <f>IF(C2111*O2111&lt;&gt;0,C2111,0)</f>
        <v>0</v>
      </c>
      <c r="K2111" s="318" t="str">
        <f>IF(C2111*O2111=0,"",C2111)</f>
        <v/>
      </c>
      <c r="O2111" s="318">
        <f>IF(ISBLANK(L2111),0,1)</f>
        <v>0</v>
      </c>
      <c r="P2111" s="318">
        <f>IF(ISBLANK(M2111),0,1)</f>
        <v>0</v>
      </c>
      <c r="Q2111" s="318">
        <f>O2111+P2111</f>
        <v>0</v>
      </c>
      <c r="R2111" s="318">
        <f>SUM(Q1986:Q2111)</f>
        <v>0</v>
      </c>
      <c r="S2111" s="318">
        <f>R2111/$X$2</f>
        <v>0</v>
      </c>
      <c r="T2111" s="318">
        <f>IF(S2111&gt;=$X$3,1,0)</f>
        <v>0</v>
      </c>
      <c r="U2111" s="318">
        <f>O2111*T2111+P2111*T2111</f>
        <v>0</v>
      </c>
    </row>
    <row r="2112" spans="1:21" s="318" customFormat="1" x14ac:dyDescent="0.2">
      <c r="A2112" s="322">
        <v>39636</v>
      </c>
      <c r="B2112" s="321">
        <v>447.23001099999999</v>
      </c>
      <c r="C2112" s="320">
        <f>LN(B2112/B2111)</f>
        <v>9.7515621828499488E-3</v>
      </c>
      <c r="D2112" s="320">
        <f>AVERAGE(C2092:C2112)</f>
        <v>-4.5673185358964131E-3</v>
      </c>
      <c r="E2112" s="318">
        <f>_xlfn.STDEV.S(C2092:C2112)</f>
        <v>1.2701339275876543E-2</v>
      </c>
      <c r="F2112" s="318">
        <f>E2112*(21/(21-1.5))</f>
        <v>1.3678365374020892E-2</v>
      </c>
      <c r="G2112" s="318">
        <f>_xlfn.VAR.S(C2092:C2112)</f>
        <v>1.6132401940092408E-4</v>
      </c>
      <c r="H2112" s="318">
        <f>G2112*(21/(21-1))</f>
        <v>1.6939022037097028E-4</v>
      </c>
      <c r="I2112" s="320">
        <f>(SUM(C2049:C2069)*1+SUM(C2070:C2090)*2+SUM(C2091:C2111)*3)/6</f>
        <v>-2.0857126806443856E-2</v>
      </c>
      <c r="J2112" s="318">
        <f>IF(C2112*O2112&lt;&gt;0,C2112,0)</f>
        <v>0</v>
      </c>
      <c r="K2112" s="318" t="str">
        <f>IF(C2112*O2112=0,"",C2112)</f>
        <v/>
      </c>
      <c r="O2112" s="318">
        <f>IF(ISBLANK(L2112),0,1)</f>
        <v>0</v>
      </c>
      <c r="P2112" s="318">
        <f>IF(ISBLANK(M2112),0,1)</f>
        <v>0</v>
      </c>
      <c r="Q2112" s="318">
        <f>O2112+P2112</f>
        <v>0</v>
      </c>
      <c r="R2112" s="318">
        <f>SUM(Q1987:Q2112)</f>
        <v>0</v>
      </c>
      <c r="S2112" s="318">
        <f>R2112/$X$2</f>
        <v>0</v>
      </c>
      <c r="T2112" s="318">
        <f>IF(S2112&gt;=$X$3,1,0)</f>
        <v>0</v>
      </c>
      <c r="U2112" s="318">
        <f>O2112*T2112+P2112*T2112</f>
        <v>0</v>
      </c>
    </row>
    <row r="2113" spans="1:21" s="318" customFormat="1" x14ac:dyDescent="0.2">
      <c r="A2113" s="322">
        <v>39637</v>
      </c>
      <c r="B2113" s="321">
        <v>435.73001099999999</v>
      </c>
      <c r="C2113" s="320">
        <f>LN(B2113/B2112)</f>
        <v>-2.6050217550852291E-2</v>
      </c>
      <c r="D2113" s="320">
        <f>AVERAGE(C2093:C2113)</f>
        <v>-5.4017162769921679E-3</v>
      </c>
      <c r="E2113" s="318">
        <f>_xlfn.STDEV.S(C2093:C2113)</f>
        <v>1.3523477360704974E-2</v>
      </c>
      <c r="F2113" s="318">
        <f>E2113*(21/(21-1.5))</f>
        <v>1.4563744849989971E-2</v>
      </c>
      <c r="G2113" s="318">
        <f>_xlfn.VAR.S(C2093:C2113)</f>
        <v>1.8288443992549997E-4</v>
      </c>
      <c r="H2113" s="318">
        <f>G2113*(21/(21-1))</f>
        <v>1.9202866192177497E-4</v>
      </c>
      <c r="I2113" s="320">
        <f>(SUM(C2050:C2070)*1+SUM(C2071:C2091)*2+SUM(C2092:C2112)*3)/6</f>
        <v>-2.6111727093732866E-2</v>
      </c>
      <c r="J2113" s="318">
        <f>IF(C2113*O2113&lt;&gt;0,C2113,0)</f>
        <v>0</v>
      </c>
      <c r="K2113" s="318" t="str">
        <f>IF(C2113*O2113=0,"",C2113)</f>
        <v/>
      </c>
      <c r="O2113" s="318">
        <f>IF(ISBLANK(L2113),0,1)</f>
        <v>0</v>
      </c>
      <c r="P2113" s="318">
        <f>IF(ISBLANK(M2113),0,1)</f>
        <v>0</v>
      </c>
      <c r="Q2113" s="318">
        <f>O2113+P2113</f>
        <v>0</v>
      </c>
      <c r="R2113" s="318">
        <f>SUM(Q1988:Q2113)</f>
        <v>0</v>
      </c>
      <c r="S2113" s="318">
        <f>R2113/$X$2</f>
        <v>0</v>
      </c>
      <c r="T2113" s="318">
        <f>IF(S2113&gt;=$X$3,1,0)</f>
        <v>0</v>
      </c>
      <c r="U2113" s="318">
        <f>O2113*T2113+P2113*T2113</f>
        <v>0</v>
      </c>
    </row>
    <row r="2114" spans="1:21" s="318" customFormat="1" x14ac:dyDescent="0.2">
      <c r="A2114" s="322">
        <v>39638</v>
      </c>
      <c r="B2114" s="321">
        <v>441.35998499999999</v>
      </c>
      <c r="C2114" s="320">
        <f>LN(B2114/B2113)</f>
        <v>1.2838024263754714E-2</v>
      </c>
      <c r="D2114" s="320">
        <f>AVERAGE(C2094:C2114)</f>
        <v>-4.2398648645430295E-3</v>
      </c>
      <c r="E2114" s="318">
        <f>_xlfn.STDEV.S(C2094:C2114)</f>
        <v>1.4007308924270573E-2</v>
      </c>
      <c r="F2114" s="318">
        <f>E2114*(21/(21-1.5))</f>
        <v>1.508479422613754E-2</v>
      </c>
      <c r="G2114" s="318">
        <f>_xlfn.VAR.S(C2094:C2114)</f>
        <v>1.9620470329995005E-4</v>
      </c>
      <c r="H2114" s="318">
        <f>G2114*(21/(21-1))</f>
        <v>2.0601493846494757E-4</v>
      </c>
      <c r="I2114" s="320">
        <f>(SUM(C2051:C2071)*1+SUM(C2072:C2092)*2+SUM(C2093:C2113)*3)/6</f>
        <v>-3.786009436219983E-2</v>
      </c>
      <c r="J2114" s="318">
        <f>IF(C2114*O2114&lt;&gt;0,C2114,0)</f>
        <v>0</v>
      </c>
      <c r="K2114" s="318" t="str">
        <f>IF(C2114*O2114=0,"",C2114)</f>
        <v/>
      </c>
      <c r="O2114" s="318">
        <f>IF(ISBLANK(L2114),0,1)</f>
        <v>0</v>
      </c>
      <c r="P2114" s="318">
        <f>IF(ISBLANK(M2114),0,1)</f>
        <v>0</v>
      </c>
      <c r="Q2114" s="318">
        <f>O2114+P2114</f>
        <v>0</v>
      </c>
      <c r="R2114" s="318">
        <f>SUM(Q1989:Q2114)</f>
        <v>0</v>
      </c>
      <c r="S2114" s="318">
        <f>R2114/$X$2</f>
        <v>0</v>
      </c>
      <c r="T2114" s="318">
        <f>IF(S2114&gt;=$X$3,1,0)</f>
        <v>0</v>
      </c>
      <c r="U2114" s="318">
        <f>O2114*T2114+P2114*T2114</f>
        <v>0</v>
      </c>
    </row>
    <row r="2115" spans="1:21" s="318" customFormat="1" x14ac:dyDescent="0.2">
      <c r="A2115" s="322">
        <v>39639</v>
      </c>
      <c r="B2115" s="321">
        <v>433.32000699999998</v>
      </c>
      <c r="C2115" s="320">
        <f>LN(B2115/B2114)</f>
        <v>-1.8384333746603199E-2</v>
      </c>
      <c r="D2115" s="320">
        <f>AVERAGE(C2095:C2115)</f>
        <v>-4.6471490137245872E-3</v>
      </c>
      <c r="E2115" s="318">
        <f>_xlfn.STDEV.S(C2095:C2115)</f>
        <v>1.4299321113607223E-2</v>
      </c>
      <c r="F2115" s="318">
        <f>E2115*(21/(21-1.5))</f>
        <v>1.5399268891577009E-2</v>
      </c>
      <c r="G2115" s="318">
        <f>_xlfn.VAR.S(C2095:C2115)</f>
        <v>2.0447058431005333E-4</v>
      </c>
      <c r="H2115" s="318">
        <f>G2115*(21/(21-1))</f>
        <v>2.1469411352555601E-4</v>
      </c>
      <c r="I2115" s="320">
        <f>(SUM(C2052:C2072)*1+SUM(C2073:C2093)*2+SUM(C2094:C2114)*3)/6</f>
        <v>-2.7145686304599775E-2</v>
      </c>
      <c r="J2115" s="318">
        <f>IF(C2115*O2115&lt;&gt;0,C2115,0)</f>
        <v>0</v>
      </c>
      <c r="K2115" s="318" t="str">
        <f>IF(C2115*O2115=0,"",C2115)</f>
        <v/>
      </c>
      <c r="O2115" s="318">
        <f>IF(ISBLANK(L2115),0,1)</f>
        <v>0</v>
      </c>
      <c r="P2115" s="318">
        <f>IF(ISBLANK(M2115),0,1)</f>
        <v>0</v>
      </c>
      <c r="Q2115" s="318">
        <f>O2115+P2115</f>
        <v>0</v>
      </c>
      <c r="R2115" s="318">
        <f>SUM(Q1990:Q2115)</f>
        <v>0</v>
      </c>
      <c r="S2115" s="318">
        <f>R2115/$X$2</f>
        <v>0</v>
      </c>
      <c r="T2115" s="318">
        <f>IF(S2115&gt;=$X$3,1,0)</f>
        <v>0</v>
      </c>
      <c r="U2115" s="318">
        <f>O2115*T2115+P2115*T2115</f>
        <v>0</v>
      </c>
    </row>
    <row r="2116" spans="1:21" s="318" customFormat="1" x14ac:dyDescent="0.2">
      <c r="A2116" s="322">
        <v>39640</v>
      </c>
      <c r="B2116" s="321">
        <v>432.61999500000002</v>
      </c>
      <c r="C2116" s="320">
        <f>LN(B2116/B2115)</f>
        <v>-1.6167682538411761E-3</v>
      </c>
      <c r="D2116" s="320">
        <f>AVERAGE(C2096:C2116)</f>
        <v>-5.3568449067952295E-3</v>
      </c>
      <c r="E2116" s="318">
        <f>_xlfn.STDEV.S(C2096:C2116)</f>
        <v>1.3722954676446556E-2</v>
      </c>
      <c r="F2116" s="318">
        <f>E2116*(21/(21-1.5))</f>
        <v>1.4778566574634751E-2</v>
      </c>
      <c r="G2116" s="318">
        <f>_xlfn.VAR.S(C2096:C2116)</f>
        <v>1.8831948505180639E-4</v>
      </c>
      <c r="H2116" s="318">
        <f>G2116*(21/(21-1))</f>
        <v>1.9773545930439672E-4</v>
      </c>
      <c r="I2116" s="320">
        <f>(SUM(C2053:C2073)*1+SUM(C2074:C2094)*2+SUM(C2095:C2115)*3)/6</f>
        <v>-3.4331978226425003E-2</v>
      </c>
      <c r="J2116" s="318">
        <f>IF(C2116*O2116&lt;&gt;0,C2116,0)</f>
        <v>0</v>
      </c>
      <c r="K2116" s="318" t="str">
        <f>IF(C2116*O2116=0,"",C2116)</f>
        <v/>
      </c>
      <c r="O2116" s="318">
        <f>IF(ISBLANK(L2116),0,1)</f>
        <v>0</v>
      </c>
      <c r="P2116" s="318">
        <f>IF(ISBLANK(M2116),0,1)</f>
        <v>0</v>
      </c>
      <c r="Q2116" s="318">
        <f>O2116+P2116</f>
        <v>0</v>
      </c>
      <c r="R2116" s="318">
        <f>SUM(Q1991:Q2116)</f>
        <v>0</v>
      </c>
      <c r="S2116" s="318">
        <f>R2116/$X$2</f>
        <v>0</v>
      </c>
      <c r="T2116" s="318">
        <f>IF(S2116&gt;=$X$3,1,0)</f>
        <v>0</v>
      </c>
      <c r="U2116" s="318">
        <f>O2116*T2116+P2116*T2116</f>
        <v>0</v>
      </c>
    </row>
    <row r="2117" spans="1:21" s="318" customFormat="1" x14ac:dyDescent="0.2">
      <c r="A2117" s="322">
        <v>39643</v>
      </c>
      <c r="B2117" s="321">
        <v>423.89001500000001</v>
      </c>
      <c r="C2117" s="320">
        <f>LN(B2117/B2116)</f>
        <v>-2.0385709980448554E-2</v>
      </c>
      <c r="D2117" s="320">
        <f>AVERAGE(C2097:C2117)</f>
        <v>-6.6598699846096192E-3</v>
      </c>
      <c r="E2117" s="318">
        <f>_xlfn.STDEV.S(C2097:C2117)</f>
        <v>1.3792130454004762E-2</v>
      </c>
      <c r="F2117" s="318">
        <f>E2117*(21/(21-1.5))</f>
        <v>1.4853063565851282E-2</v>
      </c>
      <c r="G2117" s="318">
        <f>_xlfn.VAR.S(C2097:C2117)</f>
        <v>1.9022286246028563E-4</v>
      </c>
      <c r="H2117" s="318">
        <f>G2117*(21/(21-1))</f>
        <v>1.997340055832999E-4</v>
      </c>
      <c r="I2117" s="320">
        <f>(SUM(C2054:C2074)*1+SUM(C2075:C2095)*2+SUM(C2096:C2116)*3)/6</f>
        <v>-3.9622140591089622E-2</v>
      </c>
      <c r="J2117" s="318">
        <f>IF(C2117*O2117&lt;&gt;0,C2117,0)</f>
        <v>0</v>
      </c>
      <c r="K2117" s="318" t="str">
        <f>IF(C2117*O2117=0,"",C2117)</f>
        <v/>
      </c>
      <c r="O2117" s="318">
        <f>IF(ISBLANK(L2117),0,1)</f>
        <v>0</v>
      </c>
      <c r="P2117" s="318">
        <f>IF(ISBLANK(M2117),0,1)</f>
        <v>0</v>
      </c>
      <c r="Q2117" s="318">
        <f>O2117+P2117</f>
        <v>0</v>
      </c>
      <c r="R2117" s="318">
        <f>SUM(Q1992:Q2117)</f>
        <v>0</v>
      </c>
      <c r="S2117" s="318">
        <f>R2117/$X$2</f>
        <v>0</v>
      </c>
      <c r="T2117" s="318">
        <f>IF(S2117&gt;=$X$3,1,0)</f>
        <v>0</v>
      </c>
      <c r="U2117" s="318">
        <f>O2117*T2117+P2117*T2117</f>
        <v>0</v>
      </c>
    </row>
    <row r="2118" spans="1:21" s="318" customFormat="1" x14ac:dyDescent="0.2">
      <c r="A2118" s="322">
        <v>39644</v>
      </c>
      <c r="B2118" s="321">
        <v>407.72000100000002</v>
      </c>
      <c r="C2118" s="320">
        <f>LN(B2118/B2117)</f>
        <v>-3.8893356244544264E-2</v>
      </c>
      <c r="D2118" s="320">
        <f>AVERAGE(C2098:C2118)</f>
        <v>-9.1175677464130876E-3</v>
      </c>
      <c r="E2118" s="318">
        <f>_xlfn.STDEV.S(C2098:C2118)</f>
        <v>1.4732779261727785E-2</v>
      </c>
      <c r="F2118" s="318">
        <f>E2118*(21/(21-1.5))</f>
        <v>1.5866069974168381E-2</v>
      </c>
      <c r="G2118" s="318">
        <f>_xlfn.VAR.S(C2098:C2118)</f>
        <v>2.1705478477479631E-4</v>
      </c>
      <c r="H2118" s="318">
        <f>G2118*(21/(21-1))</f>
        <v>2.2790752401353613E-4</v>
      </c>
      <c r="I2118" s="320">
        <f>(SUM(C2055:C2075)*1+SUM(C2076:C2096)*2+SUM(C2097:C2117)*3)/6</f>
        <v>-5.2277925413005022E-2</v>
      </c>
      <c r="J2118" s="318">
        <f>IF(C2118*O2118&lt;&gt;0,C2118,0)</f>
        <v>0</v>
      </c>
      <c r="K2118" s="318" t="str">
        <f>IF(C2118*O2118=0,"",C2118)</f>
        <v/>
      </c>
      <c r="O2118" s="318">
        <f>IF(ISBLANK(L2118),0,1)</f>
        <v>0</v>
      </c>
      <c r="P2118" s="318">
        <f>IF(ISBLANK(M2118),0,1)</f>
        <v>0</v>
      </c>
      <c r="Q2118" s="318">
        <f>O2118+P2118</f>
        <v>0</v>
      </c>
      <c r="R2118" s="318">
        <f>SUM(Q1993:Q2118)</f>
        <v>0</v>
      </c>
      <c r="S2118" s="318">
        <f>R2118/$X$2</f>
        <v>0</v>
      </c>
      <c r="T2118" s="318">
        <f>IF(S2118&gt;=$X$3,1,0)</f>
        <v>0</v>
      </c>
      <c r="U2118" s="318">
        <f>O2118*T2118+P2118*T2118</f>
        <v>0</v>
      </c>
    </row>
    <row r="2119" spans="1:21" s="318" customFormat="1" x14ac:dyDescent="0.2">
      <c r="A2119" s="322">
        <v>39645</v>
      </c>
      <c r="B2119" s="321">
        <v>400.05999800000001</v>
      </c>
      <c r="C2119" s="320">
        <f>LN(B2119/B2118)</f>
        <v>-1.8966135893018959E-2</v>
      </c>
      <c r="D2119" s="320">
        <f>AVERAGE(C2099:C2119)</f>
        <v>-1.0497636111694079E-2</v>
      </c>
      <c r="E2119" s="318">
        <f>_xlfn.STDEV.S(C2099:C2119)</f>
        <v>1.4198639032988706E-2</v>
      </c>
      <c r="F2119" s="318">
        <f>E2119*(21/(21-1.5))</f>
        <v>1.5290842035526298E-2</v>
      </c>
      <c r="G2119" s="318">
        <f>_xlfn.VAR.S(C2099:C2119)</f>
        <v>2.0160135038911048E-4</v>
      </c>
      <c r="H2119" s="318">
        <f>G2119*(21/(21-1))</f>
        <v>2.1168141790856601E-4</v>
      </c>
      <c r="I2119" s="320">
        <f>(SUM(C2056:C2076)*1+SUM(C2077:C2097)*2+SUM(C2098:C2118)*3)/6</f>
        <v>-7.9794839342547941E-2</v>
      </c>
      <c r="J2119" s="318">
        <f>IF(C2119*O2119&lt;&gt;0,C2119,0)</f>
        <v>0</v>
      </c>
      <c r="K2119" s="318" t="str">
        <f>IF(C2119*O2119=0,"",C2119)</f>
        <v/>
      </c>
      <c r="O2119" s="318">
        <f>IF(ISBLANK(L2119),0,1)</f>
        <v>0</v>
      </c>
      <c r="P2119" s="318">
        <f>IF(ISBLANK(M2119),0,1)</f>
        <v>0</v>
      </c>
      <c r="Q2119" s="318">
        <f>O2119+P2119</f>
        <v>0</v>
      </c>
      <c r="R2119" s="318">
        <f>SUM(Q1994:Q2119)</f>
        <v>0</v>
      </c>
      <c r="S2119" s="318">
        <f>R2119/$X$2</f>
        <v>0</v>
      </c>
      <c r="T2119" s="318">
        <f>IF(S2119&gt;=$X$3,1,0)</f>
        <v>0</v>
      </c>
      <c r="U2119" s="318">
        <f>O2119*T2119+P2119*T2119</f>
        <v>0</v>
      </c>
    </row>
    <row r="2120" spans="1:21" s="318" customFormat="1" x14ac:dyDescent="0.2">
      <c r="A2120" s="322">
        <v>39646</v>
      </c>
      <c r="B2120" s="321">
        <v>410.98998999999998</v>
      </c>
      <c r="C2120" s="320">
        <f>LN(B2120/B2119)</f>
        <v>2.6954328108640704E-2</v>
      </c>
      <c r="D2120" s="320">
        <f>AVERAGE(C2100:C2120)</f>
        <v>-8.5535825566169822E-3</v>
      </c>
      <c r="E2120" s="318">
        <f>_xlfn.STDEV.S(C2100:C2120)</f>
        <v>1.6346149686836602E-2</v>
      </c>
      <c r="F2120" s="318">
        <f>E2120*(21/(21-1.5))</f>
        <v>1.7603545816593263E-2</v>
      </c>
      <c r="G2120" s="318">
        <f>_xlfn.VAR.S(C2100:C2120)</f>
        <v>2.6719660958446833E-4</v>
      </c>
      <c r="H2120" s="318">
        <f>G2120*(21/(21-1))</f>
        <v>2.8055644006369176E-4</v>
      </c>
      <c r="I2120" s="320">
        <f>(SUM(C2057:C2077)*1+SUM(C2078:C2098)*2+SUM(C2099:C2119)*3)/6</f>
        <v>-9.5296086204936417E-2</v>
      </c>
      <c r="J2120" s="318">
        <f>IF(C2120*O2120&lt;&gt;0,C2120,0)</f>
        <v>0</v>
      </c>
      <c r="K2120" s="318" t="str">
        <f>IF(C2120*O2120=0,"",C2120)</f>
        <v/>
      </c>
      <c r="O2120" s="318">
        <f>IF(ISBLANK(L2120),0,1)</f>
        <v>0</v>
      </c>
      <c r="P2120" s="318">
        <f>IF(ISBLANK(M2120),0,1)</f>
        <v>0</v>
      </c>
      <c r="Q2120" s="318">
        <f>O2120+P2120</f>
        <v>0</v>
      </c>
      <c r="R2120" s="318">
        <f>SUM(Q1995:Q2120)</f>
        <v>0</v>
      </c>
      <c r="S2120" s="318">
        <f>R2120/$X$2</f>
        <v>0</v>
      </c>
      <c r="T2120" s="318">
        <f>IF(S2120&gt;=$X$3,1,0)</f>
        <v>0</v>
      </c>
      <c r="U2120" s="318">
        <f>O2120*T2120+P2120*T2120</f>
        <v>0</v>
      </c>
    </row>
    <row r="2121" spans="1:21" s="318" customFormat="1" x14ac:dyDescent="0.2">
      <c r="A2121" s="322">
        <v>39647</v>
      </c>
      <c r="B2121" s="321">
        <v>409.73001099999999</v>
      </c>
      <c r="C2121" s="320">
        <f>LN(B2121/B2120)</f>
        <v>-3.0704259390224643E-3</v>
      </c>
      <c r="D2121" s="320">
        <f>AVERAGE(C2101:C2121)</f>
        <v>-8.5407542355122167E-3</v>
      </c>
      <c r="E2121" s="318">
        <f>_xlfn.STDEV.S(C2101:C2121)</f>
        <v>1.6350551106028934E-2</v>
      </c>
      <c r="F2121" s="318">
        <f>E2121*(21/(21-1.5))</f>
        <v>1.7608285806492697E-2</v>
      </c>
      <c r="G2121" s="318">
        <f>_xlfn.VAR.S(C2101:C2121)</f>
        <v>2.6734052147086397E-4</v>
      </c>
      <c r="H2121" s="318">
        <f>G2121*(21/(21-1))</f>
        <v>2.8070754754440716E-4</v>
      </c>
      <c r="I2121" s="320">
        <f>(SUM(C2058:C2078)*1+SUM(C2079:C2099)*2+SUM(C2100:C2120)*3)/6</f>
        <v>-7.4935762682904333E-2</v>
      </c>
      <c r="J2121" s="318">
        <f>IF(C2121*O2121&lt;&gt;0,C2121,0)</f>
        <v>0</v>
      </c>
      <c r="K2121" s="318" t="str">
        <f>IF(C2121*O2121=0,"",C2121)</f>
        <v/>
      </c>
      <c r="O2121" s="318">
        <f>IF(ISBLANK(L2121),0,1)</f>
        <v>0</v>
      </c>
      <c r="P2121" s="318">
        <f>IF(ISBLANK(M2121),0,1)</f>
        <v>0</v>
      </c>
      <c r="Q2121" s="318">
        <f>O2121+P2121</f>
        <v>0</v>
      </c>
      <c r="R2121" s="318">
        <f>SUM(Q1996:Q2121)</f>
        <v>0</v>
      </c>
      <c r="S2121" s="318">
        <f>R2121/$X$2</f>
        <v>0</v>
      </c>
      <c r="T2121" s="318">
        <f>IF(S2121&gt;=$X$3,1,0)</f>
        <v>0</v>
      </c>
      <c r="U2121" s="318">
        <f>O2121*T2121+P2121*T2121</f>
        <v>0</v>
      </c>
    </row>
    <row r="2122" spans="1:21" s="318" customFormat="1" x14ac:dyDescent="0.2">
      <c r="A2122" s="322">
        <v>39650</v>
      </c>
      <c r="B2122" s="321">
        <v>417.26001000000002</v>
      </c>
      <c r="C2122" s="320">
        <f>LN(B2122/B2121)</f>
        <v>1.8211119638125151E-2</v>
      </c>
      <c r="D2122" s="320">
        <f>AVERAGE(C2102:C2122)</f>
        <v>-6.5759713514145146E-3</v>
      </c>
      <c r="E2122" s="318">
        <f>_xlfn.STDEV.S(C2102:C2122)</f>
        <v>1.6986622486953575E-2</v>
      </c>
      <c r="F2122" s="318">
        <f>E2122*(21/(21-1.5))</f>
        <v>1.8293285755180771E-2</v>
      </c>
      <c r="G2122" s="318">
        <f>_xlfn.VAR.S(C2102:C2122)</f>
        <v>2.8854534351427683E-4</v>
      </c>
      <c r="H2122" s="318">
        <f>G2122*(21/(21-1))</f>
        <v>3.029726106899907E-4</v>
      </c>
      <c r="I2122" s="320">
        <f>(SUM(C2059:C2079)*1+SUM(C2080:C2100)*2+SUM(C2101:C2121)*3)/6</f>
        <v>-8.0537852458988965E-2</v>
      </c>
      <c r="J2122" s="318">
        <f>IF(C2122*O2122&lt;&gt;0,C2122,0)</f>
        <v>0</v>
      </c>
      <c r="K2122" s="318" t="str">
        <f>IF(C2122*O2122=0,"",C2122)</f>
        <v/>
      </c>
      <c r="O2122" s="318">
        <f>IF(ISBLANK(L2122),0,1)</f>
        <v>0</v>
      </c>
      <c r="P2122" s="318">
        <f>IF(ISBLANK(M2122),0,1)</f>
        <v>0</v>
      </c>
      <c r="Q2122" s="318">
        <f>O2122+P2122</f>
        <v>0</v>
      </c>
      <c r="R2122" s="318">
        <f>SUM(Q1997:Q2122)</f>
        <v>0</v>
      </c>
      <c r="S2122" s="318">
        <f>R2122/$X$2</f>
        <v>0</v>
      </c>
      <c r="T2122" s="318">
        <f>IF(S2122&gt;=$X$3,1,0)</f>
        <v>0</v>
      </c>
      <c r="U2122" s="318">
        <f>O2122*T2122+P2122*T2122</f>
        <v>0</v>
      </c>
    </row>
    <row r="2123" spans="1:21" s="318" customFormat="1" x14ac:dyDescent="0.2">
      <c r="A2123" s="322">
        <v>39651</v>
      </c>
      <c r="B2123" s="321">
        <v>412.77999899999998</v>
      </c>
      <c r="C2123" s="320">
        <f>LN(B2123/B2122)</f>
        <v>-1.0794791708968901E-2</v>
      </c>
      <c r="D2123" s="320">
        <f>AVERAGE(C2103:C2123)</f>
        <v>-6.7127752139928354E-3</v>
      </c>
      <c r="E2123" s="318">
        <f>_xlfn.STDEV.S(C2103:C2123)</f>
        <v>1.7009557227945057E-2</v>
      </c>
      <c r="F2123" s="318">
        <f>E2123*(21/(21-1.5))</f>
        <v>1.8317984707017752E-2</v>
      </c>
      <c r="G2123" s="318">
        <f>_xlfn.VAR.S(C2103:C2123)</f>
        <v>2.8932503709073792E-4</v>
      </c>
      <c r="H2123" s="318">
        <f>G2123*(21/(21-1))</f>
        <v>3.0379128894527486E-4</v>
      </c>
      <c r="I2123" s="320">
        <f>(SUM(C2060:C2080)*1+SUM(C2081:C2101)*2+SUM(C2102:C2122)*3)/6</f>
        <v>-7.2029603412309628E-2</v>
      </c>
      <c r="J2123" s="318">
        <f>IF(C2123*O2123&lt;&gt;0,C2123,0)</f>
        <v>0</v>
      </c>
      <c r="K2123" s="318" t="str">
        <f>IF(C2123*O2123=0,"",C2123)</f>
        <v/>
      </c>
      <c r="O2123" s="318">
        <f>IF(ISBLANK(L2123),0,1)</f>
        <v>0</v>
      </c>
      <c r="P2123" s="318">
        <f>IF(ISBLANK(M2123),0,1)</f>
        <v>0</v>
      </c>
      <c r="Q2123" s="318">
        <f>O2123+P2123</f>
        <v>0</v>
      </c>
      <c r="R2123" s="318">
        <f>SUM(Q1998:Q2123)</f>
        <v>0</v>
      </c>
      <c r="S2123" s="318">
        <f>R2123/$X$2</f>
        <v>0</v>
      </c>
      <c r="T2123" s="318">
        <f>IF(S2123&gt;=$X$3,1,0)</f>
        <v>0</v>
      </c>
      <c r="U2123" s="318">
        <f>O2123*T2123+P2123*T2123</f>
        <v>0</v>
      </c>
    </row>
    <row r="2124" spans="1:21" s="318" customFormat="1" x14ac:dyDescent="0.2">
      <c r="A2124" s="322">
        <v>39652</v>
      </c>
      <c r="B2124" s="321">
        <v>411</v>
      </c>
      <c r="C2124" s="320">
        <f>LN(B2124/B2123)</f>
        <v>-4.3215464623968828E-3</v>
      </c>
      <c r="D2124" s="320">
        <f>AVERAGE(C2104:C2124)</f>
        <v>-6.3896194805113538E-3</v>
      </c>
      <c r="E2124" s="318">
        <f>_xlfn.STDEV.S(C2104:C2124)</f>
        <v>1.6986331716190142E-2</v>
      </c>
      <c r="F2124" s="318">
        <f>E2124*(21/(21-1.5))</f>
        <v>1.8292972617435538E-2</v>
      </c>
      <c r="G2124" s="318">
        <f>_xlfn.VAR.S(C2104:C2124)</f>
        <v>2.8853546517244714E-4</v>
      </c>
      <c r="H2124" s="318">
        <f>G2124*(21/(21-1))</f>
        <v>3.0296223843106953E-4</v>
      </c>
      <c r="I2124" s="320">
        <f>(SUM(C2061:C2081)*1+SUM(C2082:C2102)*2+SUM(C2103:C2123)*3)/6</f>
        <v>-7.7311412146152086E-2</v>
      </c>
      <c r="J2124" s="318">
        <f>IF(C2124*O2124&lt;&gt;0,C2124,0)</f>
        <v>0</v>
      </c>
      <c r="K2124" s="318" t="str">
        <f>IF(C2124*O2124=0,"",C2124)</f>
        <v/>
      </c>
      <c r="O2124" s="318">
        <f>IF(ISBLANK(L2124),0,1)</f>
        <v>0</v>
      </c>
      <c r="P2124" s="318">
        <f>IF(ISBLANK(M2124),0,1)</f>
        <v>0</v>
      </c>
      <c r="Q2124" s="318">
        <f>O2124+P2124</f>
        <v>0</v>
      </c>
      <c r="R2124" s="318">
        <f>SUM(Q1999:Q2124)</f>
        <v>0</v>
      </c>
      <c r="S2124" s="318">
        <f>R2124/$X$2</f>
        <v>0</v>
      </c>
      <c r="T2124" s="318">
        <f>IF(S2124&gt;=$X$3,1,0)</f>
        <v>0</v>
      </c>
      <c r="U2124" s="318">
        <f>O2124*T2124+P2124*T2124</f>
        <v>0</v>
      </c>
    </row>
    <row r="2125" spans="1:21" s="318" customFormat="1" x14ac:dyDescent="0.2">
      <c r="A2125" s="322">
        <v>39653</v>
      </c>
      <c r="B2125" s="321">
        <v>404.98001099999999</v>
      </c>
      <c r="C2125" s="320">
        <f>LN(B2125/B2124)</f>
        <v>-1.4755504163276601E-2</v>
      </c>
      <c r="D2125" s="320">
        <f>AVERAGE(C2105:C2125)</f>
        <v>-7.1843684674608487E-3</v>
      </c>
      <c r="E2125" s="318">
        <f>_xlfn.STDEV.S(C2105:C2125)</f>
        <v>1.6967832515265145E-2</v>
      </c>
      <c r="F2125" s="318">
        <f>E2125*(21/(21-1.5))</f>
        <v>1.8273050401054772E-2</v>
      </c>
      <c r="G2125" s="318">
        <f>_xlfn.VAR.S(C2105:C2125)</f>
        <v>2.8790734026608907E-4</v>
      </c>
      <c r="H2125" s="318">
        <f>G2125*(21/(21-1))</f>
        <v>3.0230270727939353E-4</v>
      </c>
      <c r="I2125" s="320">
        <f>(SUM(C2062:C2082)*1+SUM(C2083:C2103)*2+SUM(C2104:C2124)*3)/6</f>
        <v>-7.3167454935390841E-2</v>
      </c>
      <c r="J2125" s="318">
        <f>IF(C2125*O2125&lt;&gt;0,C2125,0)</f>
        <v>0</v>
      </c>
      <c r="K2125" s="318" t="str">
        <f>IF(C2125*O2125=0,"",C2125)</f>
        <v/>
      </c>
      <c r="O2125" s="318">
        <f>IF(ISBLANK(L2125),0,1)</f>
        <v>0</v>
      </c>
      <c r="P2125" s="318">
        <f>IF(ISBLANK(M2125),0,1)</f>
        <v>0</v>
      </c>
      <c r="Q2125" s="318">
        <f>O2125+P2125</f>
        <v>0</v>
      </c>
      <c r="R2125" s="318">
        <f>SUM(Q2000:Q2125)</f>
        <v>0</v>
      </c>
      <c r="S2125" s="318">
        <f>R2125/$X$2</f>
        <v>0</v>
      </c>
      <c r="T2125" s="318">
        <f>IF(S2125&gt;=$X$3,1,0)</f>
        <v>0</v>
      </c>
      <c r="U2125" s="318">
        <f>O2125*T2125+P2125*T2125</f>
        <v>0</v>
      </c>
    </row>
    <row r="2126" spans="1:21" s="318" customFormat="1" x14ac:dyDescent="0.2">
      <c r="A2126" s="322">
        <v>39654</v>
      </c>
      <c r="B2126" s="321">
        <v>399.52999899999998</v>
      </c>
      <c r="C2126" s="320">
        <f>LN(B2126/B2125)</f>
        <v>-1.3548856581638815E-2</v>
      </c>
      <c r="D2126" s="320">
        <f>AVERAGE(C2106:C2126)</f>
        <v>-7.1287345443238207E-3</v>
      </c>
      <c r="E2126" s="318">
        <f>_xlfn.STDEV.S(C2106:C2126)</f>
        <v>1.6943797439036769E-2</v>
      </c>
      <c r="F2126" s="318">
        <f>E2126*(21/(21-1.5))</f>
        <v>1.8247166472808826E-2</v>
      </c>
      <c r="G2126" s="318">
        <f>_xlfn.VAR.S(C2106:C2126)</f>
        <v>2.8709227165510902E-4</v>
      </c>
      <c r="H2126" s="318">
        <f>G2126*(21/(21-1))</f>
        <v>3.0144688523786448E-4</v>
      </c>
      <c r="I2126" s="320">
        <f>(SUM(C2063:C2083)*1+SUM(C2084:C2104)*2+SUM(C2105:C2125)*3)/6</f>
        <v>-7.4565718107438755E-2</v>
      </c>
      <c r="J2126" s="318">
        <f>IF(C2126*O2126&lt;&gt;0,C2126,0)</f>
        <v>0</v>
      </c>
      <c r="K2126" s="318" t="str">
        <f>IF(C2126*O2126=0,"",C2126)</f>
        <v/>
      </c>
      <c r="O2126" s="318">
        <f>IF(ISBLANK(L2126),0,1)</f>
        <v>0</v>
      </c>
      <c r="P2126" s="318">
        <f>IF(ISBLANK(M2126),0,1)</f>
        <v>0</v>
      </c>
      <c r="Q2126" s="318">
        <f>O2126+P2126</f>
        <v>0</v>
      </c>
      <c r="R2126" s="318">
        <f>SUM(Q2001:Q2126)</f>
        <v>0</v>
      </c>
      <c r="S2126" s="318">
        <f>R2126/$X$2</f>
        <v>0</v>
      </c>
      <c r="T2126" s="318">
        <f>IF(S2126&gt;=$X$3,1,0)</f>
        <v>0</v>
      </c>
      <c r="U2126" s="318">
        <f>O2126*T2126+P2126*T2126</f>
        <v>0</v>
      </c>
    </row>
    <row r="2127" spans="1:21" s="318" customFormat="1" x14ac:dyDescent="0.2">
      <c r="A2127" s="322">
        <v>39657</v>
      </c>
      <c r="B2127" s="321">
        <v>406.290009</v>
      </c>
      <c r="C2127" s="320">
        <f>LN(B2127/B2126)</f>
        <v>1.6778358735735362E-2</v>
      </c>
      <c r="D2127" s="320">
        <f>AVERAGE(C2107:C2127)</f>
        <v>-5.9640782480146334E-3</v>
      </c>
      <c r="E2127" s="318">
        <f>_xlfn.STDEV.S(C2107:C2127)</f>
        <v>1.7726542773244206E-2</v>
      </c>
      <c r="F2127" s="318">
        <f>E2127*(21/(21-1.5))</f>
        <v>1.9090122986570684E-2</v>
      </c>
      <c r="G2127" s="318">
        <f>_xlfn.VAR.S(C2107:C2127)</f>
        <v>3.1423031869165638E-4</v>
      </c>
      <c r="H2127" s="318">
        <f>G2127*(21/(21-1))</f>
        <v>3.2994183462623921E-4</v>
      </c>
      <c r="I2127" s="320">
        <f>(SUM(C2064:C2084)*1+SUM(C2085:C2105)*2+SUM(C2106:C2126)*3)/6</f>
        <v>-8.1646258707238226E-2</v>
      </c>
      <c r="J2127" s="318">
        <f>IF(C2127*O2127&lt;&gt;0,C2127,0)</f>
        <v>0</v>
      </c>
      <c r="K2127" s="318" t="str">
        <f>IF(C2127*O2127=0,"",C2127)</f>
        <v/>
      </c>
      <c r="O2127" s="318">
        <f>IF(ISBLANK(L2127),0,1)</f>
        <v>0</v>
      </c>
      <c r="P2127" s="318">
        <f>IF(ISBLANK(M2127),0,1)</f>
        <v>0</v>
      </c>
      <c r="Q2127" s="318">
        <f>O2127+P2127</f>
        <v>0</v>
      </c>
      <c r="R2127" s="318">
        <f>SUM(Q2002:Q2127)</f>
        <v>0</v>
      </c>
      <c r="S2127" s="318">
        <f>R2127/$X$2</f>
        <v>0</v>
      </c>
      <c r="T2127" s="318">
        <f>IF(S2127&gt;=$X$3,1,0)</f>
        <v>0</v>
      </c>
      <c r="U2127" s="318">
        <f>O2127*T2127+P2127*T2127</f>
        <v>0</v>
      </c>
    </row>
    <row r="2128" spans="1:21" s="318" customFormat="1" x14ac:dyDescent="0.2">
      <c r="A2128" s="322">
        <v>39658</v>
      </c>
      <c r="B2128" s="321">
        <v>409.57998700000002</v>
      </c>
      <c r="C2128" s="320">
        <f>LN(B2128/B2127)</f>
        <v>8.06500018128045E-3</v>
      </c>
      <c r="D2128" s="320">
        <f>AVERAGE(C2108:C2128)</f>
        <v>-5.8841103593460682E-3</v>
      </c>
      <c r="E2128" s="318">
        <f>_xlfn.STDEV.S(C2108:C2128)</f>
        <v>1.7788719360691107E-2</v>
      </c>
      <c r="F2128" s="318">
        <f>E2128*(21/(21-1.5))</f>
        <v>1.9157082388436577E-2</v>
      </c>
      <c r="G2128" s="318">
        <f>_xlfn.VAR.S(C2108:C2128)</f>
        <v>3.1643853649342666E-4</v>
      </c>
      <c r="H2128" s="318">
        <f>G2128*(21/(21-1))</f>
        <v>3.3226046331809799E-4</v>
      </c>
      <c r="I2128" s="320">
        <f>(SUM(C2065:C2085)*1+SUM(C2086:C2106)*2+SUM(C2107:C2127)*3)/6</f>
        <v>-7.4925695435788101E-2</v>
      </c>
      <c r="J2128" s="318">
        <f>IF(C2128*O2128&lt;&gt;0,C2128,0)</f>
        <v>0</v>
      </c>
      <c r="K2128" s="318" t="str">
        <f>IF(C2128*O2128=0,"",C2128)</f>
        <v/>
      </c>
      <c r="O2128" s="318">
        <f>IF(ISBLANK(L2128),0,1)</f>
        <v>0</v>
      </c>
      <c r="P2128" s="318">
        <f>IF(ISBLANK(M2128),0,1)</f>
        <v>0</v>
      </c>
      <c r="Q2128" s="318">
        <f>O2128+P2128</f>
        <v>0</v>
      </c>
      <c r="R2128" s="318">
        <f>SUM(Q2003:Q2128)</f>
        <v>0</v>
      </c>
      <c r="S2128" s="318">
        <f>R2128/$X$2</f>
        <v>0</v>
      </c>
      <c r="T2128" s="318">
        <f>IF(S2128&gt;=$X$3,1,0)</f>
        <v>0</v>
      </c>
      <c r="U2128" s="318">
        <f>O2128*T2128+P2128*T2128</f>
        <v>0</v>
      </c>
    </row>
    <row r="2129" spans="1:21" s="318" customFormat="1" x14ac:dyDescent="0.2">
      <c r="A2129" s="322">
        <v>39659</v>
      </c>
      <c r="B2129" s="321">
        <v>417.16000400000001</v>
      </c>
      <c r="C2129" s="320">
        <f>LN(B2129/B2128)</f>
        <v>1.8337638173324351E-2</v>
      </c>
      <c r="D2129" s="320">
        <f>AVERAGE(C2109:C2129)</f>
        <v>-4.1513887350127232E-3</v>
      </c>
      <c r="E2129" s="318">
        <f>_xlfn.STDEV.S(C2109:C2129)</f>
        <v>1.8309038656067003E-2</v>
      </c>
      <c r="F2129" s="318">
        <f>E2129*(21/(21-1.5))</f>
        <v>1.9717426244995232E-2</v>
      </c>
      <c r="G2129" s="318">
        <f>_xlfn.VAR.S(C2109:C2129)</f>
        <v>3.352208965093558E-4</v>
      </c>
      <c r="H2129" s="318">
        <f>G2129*(21/(21-1))</f>
        <v>3.5198194133482358E-4</v>
      </c>
      <c r="I2129" s="320">
        <f>(SUM(C2066:C2086)*1+SUM(C2087:C2107)*2+SUM(C2108:C2128)*3)/6</f>
        <v>-7.1310934017079053E-2</v>
      </c>
      <c r="J2129" s="318">
        <f>IF(C2129*O2129&lt;&gt;0,C2129,0)</f>
        <v>0</v>
      </c>
      <c r="K2129" s="318" t="str">
        <f>IF(C2129*O2129=0,"",C2129)</f>
        <v/>
      </c>
      <c r="O2129" s="318">
        <f>IF(ISBLANK(L2129),0,1)</f>
        <v>0</v>
      </c>
      <c r="P2129" s="318">
        <f>IF(ISBLANK(M2129),0,1)</f>
        <v>0</v>
      </c>
      <c r="Q2129" s="318">
        <f>O2129+P2129</f>
        <v>0</v>
      </c>
      <c r="R2129" s="318">
        <f>SUM(Q2004:Q2129)</f>
        <v>0</v>
      </c>
      <c r="S2129" s="318">
        <f>R2129/$X$2</f>
        <v>0</v>
      </c>
      <c r="T2129" s="318">
        <f>IF(S2129&gt;=$X$3,1,0)</f>
        <v>0</v>
      </c>
      <c r="U2129" s="318">
        <f>O2129*T2129+P2129*T2129</f>
        <v>0</v>
      </c>
    </row>
    <row r="2130" spans="1:21" s="318" customFormat="1" x14ac:dyDescent="0.2">
      <c r="A2130" s="322">
        <v>39660</v>
      </c>
      <c r="B2130" s="321">
        <v>424.04998799999998</v>
      </c>
      <c r="C2130" s="320">
        <f>LN(B2130/B2129)</f>
        <v>1.6381493667499789E-2</v>
      </c>
      <c r="D2130" s="320">
        <f>AVERAGE(C2110:C2130)</f>
        <v>-3.7101259232364858E-3</v>
      </c>
      <c r="E2130" s="318">
        <f>_xlfn.STDEV.S(C2110:C2130)</f>
        <v>1.8701600568454938E-2</v>
      </c>
      <c r="F2130" s="318">
        <f>E2130*(21/(21-1.5))</f>
        <v>2.0140185227566856E-2</v>
      </c>
      <c r="G2130" s="318">
        <f>_xlfn.VAR.S(C2110:C2130)</f>
        <v>3.4974986382203403E-4</v>
      </c>
      <c r="H2130" s="318">
        <f>G2130*(21/(21-1))</f>
        <v>3.6723735701313576E-4</v>
      </c>
      <c r="I2130" s="320">
        <f>(SUM(C2067:C2087)*1+SUM(C2088:C2108)*2+SUM(C2109:C2129)*3)/6</f>
        <v>-6.1212167119520156E-2</v>
      </c>
      <c r="J2130" s="318">
        <f>IF(C2130*O2130&lt;&gt;0,C2130,0)</f>
        <v>0</v>
      </c>
      <c r="K2130" s="318" t="str">
        <f>IF(C2130*O2130=0,"",C2130)</f>
        <v/>
      </c>
      <c r="O2130" s="318">
        <f>IF(ISBLANK(L2130),0,1)</f>
        <v>0</v>
      </c>
      <c r="P2130" s="318">
        <f>IF(ISBLANK(M2130),0,1)</f>
        <v>0</v>
      </c>
      <c r="Q2130" s="318">
        <f>O2130+P2130</f>
        <v>0</v>
      </c>
      <c r="R2130" s="318">
        <f>SUM(Q2005:Q2130)</f>
        <v>0</v>
      </c>
      <c r="S2130" s="318">
        <f>R2130/$X$2</f>
        <v>0</v>
      </c>
      <c r="T2130" s="318">
        <f>IF(S2130&gt;=$X$3,1,0)</f>
        <v>0</v>
      </c>
      <c r="U2130" s="318">
        <f>O2130*T2130+P2130*T2130</f>
        <v>0</v>
      </c>
    </row>
    <row r="2131" spans="1:21" s="318" customFormat="1" x14ac:dyDescent="0.2">
      <c r="A2131" s="322">
        <v>39661</v>
      </c>
      <c r="B2131" s="321">
        <v>412.05999800000001</v>
      </c>
      <c r="C2131" s="320">
        <f>LN(B2131/B2130)</f>
        <v>-2.8682379548508018E-2</v>
      </c>
      <c r="D2131" s="320">
        <f>AVERAGE(C2111:C2131)</f>
        <v>-3.4530304022705235E-3</v>
      </c>
      <c r="E2131" s="318">
        <f>_xlfn.STDEV.S(C2111:C2131)</f>
        <v>1.8295913833042379E-2</v>
      </c>
      <c r="F2131" s="318">
        <f>E2131*(21/(21-1.5))</f>
        <v>1.9703291820199482E-2</v>
      </c>
      <c r="G2131" s="318">
        <f>_xlfn.VAR.S(C2111:C2131)</f>
        <v>3.347404629861114E-4</v>
      </c>
      <c r="H2131" s="318">
        <f>G2131*(21/(21-1))</f>
        <v>3.5147748613541697E-4</v>
      </c>
      <c r="I2131" s="320">
        <f>(SUM(C2068:C2088)*1+SUM(C2089:C2109)*2+SUM(C2110:C2130)*3)/6</f>
        <v>-6.0231292573559116E-2</v>
      </c>
      <c r="J2131" s="318">
        <f>IF(C2131*O2131&lt;&gt;0,C2131,0)</f>
        <v>0</v>
      </c>
      <c r="K2131" s="318" t="str">
        <f>IF(C2131*O2131=0,"",C2131)</f>
        <v/>
      </c>
      <c r="O2131" s="318">
        <f>IF(ISBLANK(L2131),0,1)</f>
        <v>0</v>
      </c>
      <c r="P2131" s="318">
        <f>IF(ISBLANK(M2131),0,1)</f>
        <v>0</v>
      </c>
      <c r="Q2131" s="318">
        <f>O2131+P2131</f>
        <v>0</v>
      </c>
      <c r="R2131" s="318">
        <f>SUM(Q2006:Q2131)</f>
        <v>0</v>
      </c>
      <c r="S2131" s="318">
        <f>R2131/$X$2</f>
        <v>0</v>
      </c>
      <c r="T2131" s="318">
        <f>IF(S2131&gt;=$X$3,1,0)</f>
        <v>0</v>
      </c>
      <c r="U2131" s="318">
        <f>O2131*T2131+P2131*T2131</f>
        <v>0</v>
      </c>
    </row>
    <row r="2132" spans="1:21" s="318" customFormat="1" x14ac:dyDescent="0.2">
      <c r="A2132" s="322">
        <v>39664</v>
      </c>
      <c r="B2132" s="321">
        <v>407.11999500000002</v>
      </c>
      <c r="C2132" s="320">
        <f>LN(B2132/B2131)</f>
        <v>-1.2060994961464983E-2</v>
      </c>
      <c r="D2132" s="320">
        <f>AVERAGE(C2112:C2132)</f>
        <v>-4.0101664801606967E-3</v>
      </c>
      <c r="E2132" s="318">
        <f>_xlfn.STDEV.S(C2112:C2132)</f>
        <v>1.837502122173339E-2</v>
      </c>
      <c r="F2132" s="318">
        <f>E2132*(21/(21-1.5))</f>
        <v>1.9788484392635957E-2</v>
      </c>
      <c r="G2132" s="318">
        <f>_xlfn.VAR.S(C2112:C2132)</f>
        <v>3.3764140489915242E-4</v>
      </c>
      <c r="H2132" s="318">
        <f>G2132*(21/(21-1))</f>
        <v>3.5452347514411007E-4</v>
      </c>
      <c r="I2132" s="320">
        <f>(SUM(C2069:C2089)*1+SUM(C2090:C2110)*2+SUM(C2111:C2131)*3)/6</f>
        <v>-6.4501274120147403E-2</v>
      </c>
      <c r="J2132" s="318">
        <f>IF(C2132*O2132&lt;&gt;0,C2132,0)</f>
        <v>0</v>
      </c>
      <c r="K2132" s="318" t="str">
        <f>IF(C2132*O2132=0,"",C2132)</f>
        <v/>
      </c>
      <c r="O2132" s="318">
        <f>IF(ISBLANK(L2132),0,1)</f>
        <v>0</v>
      </c>
      <c r="P2132" s="318">
        <f>IF(ISBLANK(M2132),0,1)</f>
        <v>0</v>
      </c>
      <c r="Q2132" s="318">
        <f>O2132+P2132</f>
        <v>0</v>
      </c>
      <c r="R2132" s="318">
        <f>SUM(Q2007:Q2132)</f>
        <v>0</v>
      </c>
      <c r="S2132" s="318">
        <f>R2132/$X$2</f>
        <v>0</v>
      </c>
      <c r="T2132" s="318">
        <f>IF(S2132&gt;=$X$3,1,0)</f>
        <v>0</v>
      </c>
      <c r="U2132" s="318">
        <f>O2132*T2132+P2132*T2132</f>
        <v>0</v>
      </c>
    </row>
    <row r="2133" spans="1:21" s="318" customFormat="1" x14ac:dyDescent="0.2">
      <c r="A2133" s="322">
        <v>39665</v>
      </c>
      <c r="B2133" s="321">
        <v>397.98001099999999</v>
      </c>
      <c r="C2133" s="320">
        <f>LN(B2133/B2132)</f>
        <v>-2.270618959408691E-2</v>
      </c>
      <c r="D2133" s="320">
        <f>AVERAGE(C2113:C2133)</f>
        <v>-5.5557737076338803E-3</v>
      </c>
      <c r="E2133" s="318">
        <f>_xlfn.STDEV.S(C2113:C2133)</f>
        <v>1.8524061739709274E-2</v>
      </c>
      <c r="F2133" s="318">
        <f>E2133*(21/(21-1.5))</f>
        <v>1.9948989565840756E-2</v>
      </c>
      <c r="G2133" s="318">
        <f>_xlfn.VAR.S(C2113:C2133)</f>
        <v>3.4314086333656101E-4</v>
      </c>
      <c r="H2133" s="318">
        <f>G2133*(21/(21-1))</f>
        <v>3.602979065033891E-4</v>
      </c>
      <c r="I2133" s="320">
        <f>(SUM(C2070:C2090)*1+SUM(C2091:C2111)*2+SUM(C2112:C2132)*3)/6</f>
        <v>-6.9127628421014567E-2</v>
      </c>
      <c r="J2133" s="318">
        <f>IF(C2133*O2133&lt;&gt;0,C2133,0)</f>
        <v>0</v>
      </c>
      <c r="K2133" s="318" t="str">
        <f>IF(C2133*O2133=0,"",C2133)</f>
        <v/>
      </c>
      <c r="O2133" s="318">
        <f>IF(ISBLANK(L2133),0,1)</f>
        <v>0</v>
      </c>
      <c r="P2133" s="318">
        <f>IF(ISBLANK(M2133),0,1)</f>
        <v>0</v>
      </c>
      <c r="Q2133" s="318">
        <f>O2133+P2133</f>
        <v>0</v>
      </c>
      <c r="R2133" s="318">
        <f>SUM(Q2008:Q2133)</f>
        <v>0</v>
      </c>
      <c r="S2133" s="318">
        <f>R2133/$X$2</f>
        <v>0</v>
      </c>
      <c r="T2133" s="318">
        <f>IF(S2133&gt;=$X$3,1,0)</f>
        <v>0</v>
      </c>
      <c r="U2133" s="318">
        <f>O2133*T2133+P2133*T2133</f>
        <v>0</v>
      </c>
    </row>
    <row r="2134" spans="1:21" s="318" customFormat="1" x14ac:dyDescent="0.2">
      <c r="A2134" s="322">
        <v>39666</v>
      </c>
      <c r="B2134" s="321">
        <v>405.60998499999999</v>
      </c>
      <c r="C2134" s="320">
        <f>LN(B2134/B2133)</f>
        <v>1.8990289418958663E-2</v>
      </c>
      <c r="D2134" s="320">
        <f>AVERAGE(C2114:C2134)</f>
        <v>-3.4109876614524062E-3</v>
      </c>
      <c r="E2134" s="318">
        <f>_xlfn.STDEV.S(C2114:C2134)</f>
        <v>1.8639611050718388E-2</v>
      </c>
      <c r="F2134" s="318">
        <f>E2134*(21/(21-1.5))</f>
        <v>2.0073427285389033E-2</v>
      </c>
      <c r="G2134" s="318">
        <f>_xlfn.VAR.S(C2114:C2134)</f>
        <v>3.4743510012206309E-4</v>
      </c>
      <c r="H2134" s="318">
        <f>G2134*(21/(21-1))</f>
        <v>3.6480685512816627E-4</v>
      </c>
      <c r="I2134" s="320">
        <f>(SUM(C2071:C2091)*1+SUM(C2092:C2112)*2+SUM(C2113:C2133)*3)/6</f>
        <v>-8.8892368575394717E-2</v>
      </c>
      <c r="J2134" s="318">
        <f>IF(C2134*O2134&lt;&gt;0,C2134,0)</f>
        <v>0</v>
      </c>
      <c r="K2134" s="318" t="str">
        <f>IF(C2134*O2134=0,"",C2134)</f>
        <v/>
      </c>
      <c r="O2134" s="318">
        <f>IF(ISBLANK(L2134),0,1)</f>
        <v>0</v>
      </c>
      <c r="P2134" s="318">
        <f>IF(ISBLANK(M2134),0,1)</f>
        <v>0</v>
      </c>
      <c r="Q2134" s="318">
        <f>O2134+P2134</f>
        <v>0</v>
      </c>
      <c r="R2134" s="318">
        <f>SUM(Q2009:Q2134)</f>
        <v>0</v>
      </c>
      <c r="S2134" s="318">
        <f>R2134/$X$2</f>
        <v>0</v>
      </c>
      <c r="T2134" s="318">
        <f>IF(S2134&gt;=$X$3,1,0)</f>
        <v>0</v>
      </c>
      <c r="U2134" s="318">
        <f>O2134*T2134+P2134*T2134</f>
        <v>0</v>
      </c>
    </row>
    <row r="2135" spans="1:21" s="318" customFormat="1" x14ac:dyDescent="0.2">
      <c r="A2135" s="322">
        <v>39667</v>
      </c>
      <c r="B2135" s="321">
        <v>410.13000499999998</v>
      </c>
      <c r="C2135" s="320">
        <f>LN(B2135/B2134)</f>
        <v>1.1082124979209226E-2</v>
      </c>
      <c r="D2135" s="320">
        <f>AVERAGE(C2115:C2135)</f>
        <v>-3.4946019130974297E-3</v>
      </c>
      <c r="E2135" s="318">
        <f>_xlfn.STDEV.S(C2115:C2135)</f>
        <v>1.856687252838507E-2</v>
      </c>
      <c r="F2135" s="318">
        <f>E2135*(21/(21-1.5))</f>
        <v>1.9995093492106996E-2</v>
      </c>
      <c r="G2135" s="318">
        <f>_xlfn.VAR.S(C2115:C2135)</f>
        <v>3.4472875548530017E-4</v>
      </c>
      <c r="H2135" s="318">
        <f>G2135*(21/(21-1))</f>
        <v>3.6196519325956521E-4</v>
      </c>
      <c r="I2135" s="320">
        <f>(SUM(C2072:C2092)*1+SUM(C2093:C2113)*2+SUM(C2114:C2134)*3)/6</f>
        <v>-7.5471385441219285E-2</v>
      </c>
      <c r="J2135" s="318">
        <f>IF(C2135*O2135&lt;&gt;0,C2135,0)</f>
        <v>0</v>
      </c>
      <c r="K2135" s="318" t="str">
        <f>IF(C2135*O2135=0,"",C2135)</f>
        <v/>
      </c>
      <c r="O2135" s="318">
        <f>IF(ISBLANK(L2135),0,1)</f>
        <v>0</v>
      </c>
      <c r="P2135" s="318">
        <f>IF(ISBLANK(M2135),0,1)</f>
        <v>0</v>
      </c>
      <c r="Q2135" s="318">
        <f>O2135+P2135</f>
        <v>0</v>
      </c>
      <c r="R2135" s="318">
        <f>SUM(Q2010:Q2135)</f>
        <v>0</v>
      </c>
      <c r="S2135" s="318">
        <f>R2135/$X$2</f>
        <v>0</v>
      </c>
      <c r="T2135" s="318">
        <f>IF(S2135&gt;=$X$3,1,0)</f>
        <v>0</v>
      </c>
      <c r="U2135" s="318">
        <f>O2135*T2135+P2135*T2135</f>
        <v>0</v>
      </c>
    </row>
    <row r="2136" spans="1:21" s="318" customFormat="1" x14ac:dyDescent="0.2">
      <c r="A2136" s="322">
        <v>39668</v>
      </c>
      <c r="B2136" s="321">
        <v>407.20001200000002</v>
      </c>
      <c r="C2136" s="320">
        <f>LN(B2136/B2135)</f>
        <v>-7.1697000974061884E-3</v>
      </c>
      <c r="D2136" s="320">
        <f>AVERAGE(C2116:C2136)</f>
        <v>-2.9605717393261432E-3</v>
      </c>
      <c r="E2136" s="318">
        <f>_xlfn.STDEV.S(C2116:C2136)</f>
        <v>1.8276198168027363E-2</v>
      </c>
      <c r="F2136" s="318">
        <f>E2136*(21/(21-1.5))</f>
        <v>1.9682059565567928E-2</v>
      </c>
      <c r="G2136" s="318">
        <f>_xlfn.VAR.S(C2116:C2136)</f>
        <v>3.340194194770068E-4</v>
      </c>
      <c r="H2136" s="318">
        <f>G2136*(21/(21-1))</f>
        <v>3.5072039045085714E-4</v>
      </c>
      <c r="I2136" s="320">
        <f>(SUM(C2073:C2093)*1+SUM(C2094:C2114)*2+SUM(C2115:C2135)*3)/6</f>
        <v>-6.7573668390934524E-2</v>
      </c>
      <c r="J2136" s="318">
        <f>IF(C2136*O2136&lt;&gt;0,C2136,0)</f>
        <v>0</v>
      </c>
      <c r="K2136" s="318" t="str">
        <f>IF(C2136*O2136=0,"",C2136)</f>
        <v/>
      </c>
      <c r="O2136" s="318">
        <f>IF(ISBLANK(L2136),0,1)</f>
        <v>0</v>
      </c>
      <c r="P2136" s="318">
        <f>IF(ISBLANK(M2136),0,1)</f>
        <v>0</v>
      </c>
      <c r="Q2136" s="318">
        <f>O2136+P2136</f>
        <v>0</v>
      </c>
      <c r="R2136" s="318">
        <f>SUM(Q2011:Q2136)</f>
        <v>0</v>
      </c>
      <c r="S2136" s="318">
        <f>R2136/$X$2</f>
        <v>0</v>
      </c>
      <c r="T2136" s="318">
        <f>IF(S2136&gt;=$X$3,1,0)</f>
        <v>0</v>
      </c>
      <c r="U2136" s="318">
        <f>O2136*T2136+P2136*T2136</f>
        <v>0</v>
      </c>
    </row>
    <row r="2137" spans="1:21" s="318" customFormat="1" x14ac:dyDescent="0.2">
      <c r="A2137" s="322">
        <v>39671</v>
      </c>
      <c r="B2137" s="321">
        <v>408.94000199999999</v>
      </c>
      <c r="C2137" s="320">
        <f>LN(B2137/B2136)</f>
        <v>4.2639561997405463E-3</v>
      </c>
      <c r="D2137" s="320">
        <f>AVERAGE(C2117:C2137)</f>
        <v>-2.6805372415365366E-3</v>
      </c>
      <c r="E2137" s="318">
        <f>_xlfn.STDEV.S(C2117:C2137)</f>
        <v>1.8342750039124302E-2</v>
      </c>
      <c r="F2137" s="318">
        <f>E2137*(21/(21-1.5))</f>
        <v>1.9753730811364632E-2</v>
      </c>
      <c r="G2137" s="318">
        <f>_xlfn.VAR.S(C2117:C2137)</f>
        <v>3.3645647899779461E-4</v>
      </c>
      <c r="H2137" s="318">
        <f>G2137*(21/(21-1))</f>
        <v>3.5327930294768437E-4</v>
      </c>
      <c r="I2137" s="320">
        <f>(SUM(C2074:C2094)*1+SUM(C2095:C2115)*2+SUM(C2116:C2136)*3)/6</f>
        <v>-6.5930328914741779E-2</v>
      </c>
      <c r="J2137" s="318">
        <f>IF(C2137*O2137&lt;&gt;0,C2137,0)</f>
        <v>0</v>
      </c>
      <c r="K2137" s="318" t="str">
        <f>IF(C2137*O2137=0,"",C2137)</f>
        <v/>
      </c>
      <c r="O2137" s="318">
        <f>IF(ISBLANK(L2137),0,1)</f>
        <v>0</v>
      </c>
      <c r="P2137" s="318">
        <f>IF(ISBLANK(M2137),0,1)</f>
        <v>0</v>
      </c>
      <c r="Q2137" s="318">
        <f>O2137+P2137</f>
        <v>0</v>
      </c>
      <c r="R2137" s="318">
        <f>SUM(Q2012:Q2137)</f>
        <v>0</v>
      </c>
      <c r="S2137" s="318">
        <f>R2137/$X$2</f>
        <v>0</v>
      </c>
      <c r="T2137" s="318">
        <f>IF(S2137&gt;=$X$3,1,0)</f>
        <v>0</v>
      </c>
      <c r="U2137" s="318">
        <f>O2137*T2137+P2137*T2137</f>
        <v>0</v>
      </c>
    </row>
    <row r="2138" spans="1:21" s="318" customFormat="1" x14ac:dyDescent="0.2">
      <c r="A2138" s="322">
        <v>39672</v>
      </c>
      <c r="B2138" s="321">
        <v>404.33999599999999</v>
      </c>
      <c r="C2138" s="320">
        <f>LN(B2138/B2137)</f>
        <v>-1.1312352612085229E-2</v>
      </c>
      <c r="D2138" s="320">
        <f>AVERAGE(C2118:C2138)</f>
        <v>-2.2484726049478076E-3</v>
      </c>
      <c r="E2138" s="318">
        <f>_xlfn.STDEV.S(C2118:C2138)</f>
        <v>1.8008670686614291E-2</v>
      </c>
      <c r="F2138" s="318">
        <f>E2138*(21/(21-1.5))</f>
        <v>1.9393953047123082E-2</v>
      </c>
      <c r="G2138" s="318">
        <f>_xlfn.VAR.S(C2118:C2138)</f>
        <v>3.2431221989892084E-4</v>
      </c>
      <c r="H2138" s="318">
        <f>G2138*(21/(21-1))</f>
        <v>3.4052783089386692E-4</v>
      </c>
      <c r="I2138" s="320">
        <f>(SUM(C2075:C2095)*1+SUM(C2096:C2116)*2+SUM(C2117:C2137)*3)/6</f>
        <v>-6.8439463678959964E-2</v>
      </c>
      <c r="J2138" s="318">
        <f>IF(C2138*O2138&lt;&gt;0,C2138,0)</f>
        <v>0</v>
      </c>
      <c r="K2138" s="318" t="str">
        <f>IF(C2138*O2138=0,"",C2138)</f>
        <v/>
      </c>
      <c r="O2138" s="318">
        <f>IF(ISBLANK(L2138),0,1)</f>
        <v>0</v>
      </c>
      <c r="P2138" s="318">
        <f>IF(ISBLANK(M2138),0,1)</f>
        <v>0</v>
      </c>
      <c r="Q2138" s="318">
        <f>O2138+P2138</f>
        <v>0</v>
      </c>
      <c r="R2138" s="318">
        <f>SUM(Q2013:Q2138)</f>
        <v>0</v>
      </c>
      <c r="S2138" s="318">
        <f>R2138/$X$2</f>
        <v>0</v>
      </c>
      <c r="T2138" s="318">
        <f>IF(S2138&gt;=$X$3,1,0)</f>
        <v>0</v>
      </c>
      <c r="U2138" s="318">
        <f>O2138*T2138+P2138*T2138</f>
        <v>0</v>
      </c>
    </row>
    <row r="2139" spans="1:21" s="318" customFormat="1" x14ac:dyDescent="0.2">
      <c r="A2139" s="322">
        <v>39673</v>
      </c>
      <c r="B2139" s="321">
        <v>398.26001000000002</v>
      </c>
      <c r="C2139" s="320">
        <f>LN(B2139/B2138)</f>
        <v>-1.5151014853761977E-2</v>
      </c>
      <c r="D2139" s="320">
        <f>AVERAGE(C2119:C2139)</f>
        <v>-1.117884919672461E-3</v>
      </c>
      <c r="E2139" s="318">
        <f>_xlfn.STDEV.S(C2119:C2139)</f>
        <v>1.6252737767381325E-2</v>
      </c>
      <c r="F2139" s="318">
        <f>E2139*(21/(21-1.5))</f>
        <v>1.7502948364872196E-2</v>
      </c>
      <c r="G2139" s="318">
        <f>_xlfn.VAR.S(C2119:C2139)</f>
        <v>2.6415148493526334E-4</v>
      </c>
      <c r="H2139" s="318">
        <f>G2139*(21/(21-1))</f>
        <v>2.7735905918202655E-4</v>
      </c>
      <c r="I2139" s="320">
        <f>(SUM(C2076:C2096)*1+SUM(C2097:C2117)*2+SUM(C2118:C2138)*3)/6</f>
        <v>-7.5149346843067413E-2</v>
      </c>
      <c r="J2139" s="318">
        <f>IF(C2139*O2139&lt;&gt;0,C2139,0)</f>
        <v>0</v>
      </c>
      <c r="K2139" s="318" t="str">
        <f>IF(C2139*O2139=0,"",C2139)</f>
        <v/>
      </c>
      <c r="O2139" s="318">
        <f>IF(ISBLANK(L2139),0,1)</f>
        <v>0</v>
      </c>
      <c r="P2139" s="318">
        <f>IF(ISBLANK(M2139),0,1)</f>
        <v>0</v>
      </c>
      <c r="Q2139" s="318">
        <f>O2139+P2139</f>
        <v>0</v>
      </c>
      <c r="R2139" s="318">
        <f>SUM(Q2014:Q2139)</f>
        <v>0</v>
      </c>
      <c r="S2139" s="318">
        <f>R2139/$X$2</f>
        <v>0</v>
      </c>
      <c r="T2139" s="318">
        <f>IF(S2139&gt;=$X$3,1,0)</f>
        <v>0</v>
      </c>
      <c r="U2139" s="318">
        <f>O2139*T2139+P2139*T2139</f>
        <v>0</v>
      </c>
    </row>
    <row r="2140" spans="1:21" s="318" customFormat="1" x14ac:dyDescent="0.2">
      <c r="A2140" s="322">
        <v>39674</v>
      </c>
      <c r="B2140" s="321">
        <v>403.73001099999999</v>
      </c>
      <c r="C2140" s="320">
        <f>LN(B2140/B2139)</f>
        <v>1.3641281512399994E-2</v>
      </c>
      <c r="D2140" s="320">
        <f>AVERAGE(C2120:C2140)</f>
        <v>4.348492424903459E-4</v>
      </c>
      <c r="E2140" s="318">
        <f>_xlfn.STDEV.S(C2120:C2140)</f>
        <v>1.6018227084671419E-2</v>
      </c>
      <c r="F2140" s="318">
        <f>E2140*(21/(21-1.5))</f>
        <v>1.7250398398876911E-2</v>
      </c>
      <c r="G2140" s="318">
        <f>_xlfn.VAR.S(C2120:C2140)</f>
        <v>2.5658359893610103E-4</v>
      </c>
      <c r="H2140" s="318">
        <f>G2140*(21/(21-1))</f>
        <v>2.694127788829061E-4</v>
      </c>
      <c r="I2140" s="320">
        <f>(SUM(C2077:C2097)*1+SUM(C2098:C2118)*2+SUM(C2119:C2139)*3)/6</f>
        <v>-8.053546246433918E-2</v>
      </c>
      <c r="J2140" s="318">
        <f>IF(C2140*O2140&lt;&gt;0,C2140,0)</f>
        <v>0</v>
      </c>
      <c r="K2140" s="318" t="str">
        <f>IF(C2140*O2140=0,"",C2140)</f>
        <v/>
      </c>
      <c r="O2140" s="318">
        <f>IF(ISBLANK(L2140),0,1)</f>
        <v>0</v>
      </c>
      <c r="P2140" s="318">
        <f>IF(ISBLANK(M2140),0,1)</f>
        <v>0</v>
      </c>
      <c r="Q2140" s="318">
        <f>O2140+P2140</f>
        <v>0</v>
      </c>
      <c r="R2140" s="318">
        <f>SUM(Q2015:Q2140)</f>
        <v>0</v>
      </c>
      <c r="S2140" s="318">
        <f>R2140/$X$2</f>
        <v>0</v>
      </c>
      <c r="T2140" s="318">
        <f>IF(S2140&gt;=$X$3,1,0)</f>
        <v>0</v>
      </c>
      <c r="U2140" s="318">
        <f>O2140*T2140+P2140*T2140</f>
        <v>0</v>
      </c>
    </row>
    <row r="2141" spans="1:21" s="318" customFormat="1" x14ac:dyDescent="0.2">
      <c r="A2141" s="322">
        <v>39675</v>
      </c>
      <c r="B2141" s="321">
        <v>402.23998999999998</v>
      </c>
      <c r="C2141" s="320">
        <f>LN(B2141/B2140)</f>
        <v>-3.6974644110512886E-3</v>
      </c>
      <c r="D2141" s="320">
        <f>AVERAGE(C2121:C2141)</f>
        <v>-1.0247599251140341E-3</v>
      </c>
      <c r="E2141" s="318">
        <f>_xlfn.STDEV.S(C2121:C2141)</f>
        <v>1.4833619919216993E-2</v>
      </c>
      <c r="F2141" s="318">
        <f>E2141*(21/(21-1.5))</f>
        <v>1.5974667605310609E-2</v>
      </c>
      <c r="G2141" s="318">
        <f>_xlfn.VAR.S(C2121:C2141)</f>
        <v>2.2003627990779115E-4</v>
      </c>
      <c r="H2141" s="318">
        <f>G2141*(21/(21-1))</f>
        <v>2.3103809390318073E-4</v>
      </c>
      <c r="I2141" s="320">
        <f>(SUM(C2078:C2098)*1+SUM(C2099:C2119)*2+SUM(C2120:C2140)*3)/6</f>
        <v>-7.4306699788713251E-2</v>
      </c>
      <c r="J2141" s="318">
        <f>IF(C2141*O2141&lt;&gt;0,C2141,0)</f>
        <v>0</v>
      </c>
      <c r="K2141" s="318" t="str">
        <f>IF(C2141*O2141=0,"",C2141)</f>
        <v/>
      </c>
      <c r="O2141" s="318">
        <f>IF(ISBLANK(L2141),0,1)</f>
        <v>0</v>
      </c>
      <c r="P2141" s="318">
        <f>IF(ISBLANK(M2141),0,1)</f>
        <v>0</v>
      </c>
      <c r="Q2141" s="318">
        <f>O2141+P2141</f>
        <v>0</v>
      </c>
      <c r="R2141" s="318">
        <f>SUM(Q2016:Q2141)</f>
        <v>0</v>
      </c>
      <c r="S2141" s="318">
        <f>R2141/$X$2</f>
        <v>0</v>
      </c>
      <c r="T2141" s="318">
        <f>IF(S2141&gt;=$X$3,1,0)</f>
        <v>0</v>
      </c>
      <c r="U2141" s="318">
        <f>O2141*T2141+P2141*T2141</f>
        <v>0</v>
      </c>
    </row>
    <row r="2142" spans="1:21" s="318" customFormat="1" x14ac:dyDescent="0.2">
      <c r="A2142" s="322">
        <v>39678</v>
      </c>
      <c r="B2142" s="321">
        <v>409.290009</v>
      </c>
      <c r="C2142" s="320">
        <f>LN(B2142/B2141)</f>
        <v>1.7375072691088216E-2</v>
      </c>
      <c r="D2142" s="320">
        <f>AVERAGE(C2122:C2142)</f>
        <v>-5.1164752251621149E-5</v>
      </c>
      <c r="E2142" s="318">
        <f>_xlfn.STDEV.S(C2122:C2142)</f>
        <v>1.5354460345851594E-2</v>
      </c>
      <c r="F2142" s="318">
        <f>E2142*(21/(21-1.5))</f>
        <v>1.653557268014787E-2</v>
      </c>
      <c r="G2142" s="318">
        <f>_xlfn.VAR.S(C2122:C2142)</f>
        <v>2.3575945251232908E-4</v>
      </c>
      <c r="H2142" s="318">
        <f>G2142*(21/(21-1))</f>
        <v>2.4754742513794555E-4</v>
      </c>
      <c r="I2142" s="320">
        <f>(SUM(C2079:C2099)*1+SUM(C2100:C2120)*2+SUM(C2121:C2141)*3)/6</f>
        <v>-7.543784923140022E-2</v>
      </c>
      <c r="J2142" s="318">
        <f>IF(C2142*O2142&lt;&gt;0,C2142,0)</f>
        <v>0</v>
      </c>
      <c r="K2142" s="318" t="str">
        <f>IF(C2142*O2142=0,"",C2142)</f>
        <v/>
      </c>
      <c r="O2142" s="318">
        <f>IF(ISBLANK(L2142),0,1)</f>
        <v>0</v>
      </c>
      <c r="P2142" s="318">
        <f>IF(ISBLANK(M2142),0,1)</f>
        <v>0</v>
      </c>
      <c r="Q2142" s="318">
        <f>O2142+P2142</f>
        <v>0</v>
      </c>
      <c r="R2142" s="318">
        <f>SUM(Q2017:Q2142)</f>
        <v>0</v>
      </c>
      <c r="S2142" s="318">
        <f>R2142/$X$2</f>
        <v>0</v>
      </c>
      <c r="T2142" s="318">
        <f>IF(S2142&gt;=$X$3,1,0)</f>
        <v>0</v>
      </c>
      <c r="U2142" s="318">
        <f>O2142*T2142+P2142*T2142</f>
        <v>0</v>
      </c>
    </row>
    <row r="2143" spans="1:21" s="318" customFormat="1" x14ac:dyDescent="0.2">
      <c r="A2143" s="322">
        <v>39679</v>
      </c>
      <c r="B2143" s="321">
        <v>402.26001000000002</v>
      </c>
      <c r="C2143" s="320">
        <f>LN(B2143/B2142)</f>
        <v>-1.732530264757241E-2</v>
      </c>
      <c r="D2143" s="320">
        <f>AVERAGE(C2123:C2143)</f>
        <v>-1.743375337284838E-3</v>
      </c>
      <c r="E2143" s="318">
        <f>_xlfn.STDEV.S(C2123:C2143)</f>
        <v>1.5198583403021599E-2</v>
      </c>
      <c r="F2143" s="318">
        <f>E2143*(21/(21-1.5))</f>
        <v>1.6367705203254028E-2</v>
      </c>
      <c r="G2143" s="318">
        <f>_xlfn.VAR.S(C2123:C2143)</f>
        <v>2.3099693745860361E-4</v>
      </c>
      <c r="H2143" s="318">
        <f>G2143*(21/(21-1))</f>
        <v>2.4254678433153381E-4</v>
      </c>
      <c r="I2143" s="320">
        <f>(SUM(C2080:C2100)*1+SUM(C2101:C2121)*2+SUM(C2122:C2142)*3)/6</f>
        <v>-6.7909011371136474E-2</v>
      </c>
      <c r="J2143" s="318">
        <f>IF(C2143*O2143&lt;&gt;0,C2143,0)</f>
        <v>0</v>
      </c>
      <c r="K2143" s="318" t="str">
        <f>IF(C2143*O2143=0,"",C2143)</f>
        <v/>
      </c>
      <c r="O2143" s="318">
        <f>IF(ISBLANK(L2143),0,1)</f>
        <v>0</v>
      </c>
      <c r="P2143" s="318">
        <f>IF(ISBLANK(M2143),0,1)</f>
        <v>0</v>
      </c>
      <c r="Q2143" s="318">
        <f>O2143+P2143</f>
        <v>0</v>
      </c>
      <c r="R2143" s="318">
        <f>SUM(Q2018:Q2143)</f>
        <v>0</v>
      </c>
      <c r="S2143" s="318">
        <f>R2143/$X$2</f>
        <v>0</v>
      </c>
      <c r="T2143" s="318">
        <f>IF(S2143&gt;=$X$3,1,0)</f>
        <v>0</v>
      </c>
      <c r="U2143" s="318">
        <f>O2143*T2143+P2143*T2143</f>
        <v>0</v>
      </c>
    </row>
    <row r="2144" spans="1:21" s="318" customFormat="1" x14ac:dyDescent="0.2">
      <c r="A2144" s="322">
        <v>39680</v>
      </c>
      <c r="B2144" s="321">
        <v>408.5</v>
      </c>
      <c r="C2144" s="320">
        <f>LN(B2144/B2143)</f>
        <v>1.5393243715439297E-2</v>
      </c>
      <c r="D2144" s="320">
        <f>AVERAGE(C2124:C2144)</f>
        <v>-4.9632603136063832E-4</v>
      </c>
      <c r="E2144" s="318">
        <f>_xlfn.STDEV.S(C2124:C2144)</f>
        <v>1.5490346271141169E-2</v>
      </c>
      <c r="F2144" s="318">
        <f>E2144*(21/(21-1.5))</f>
        <v>1.6681911368921259E-2</v>
      </c>
      <c r="G2144" s="318">
        <f>_xlfn.VAR.S(C2124:C2144)</f>
        <v>2.3995082759985714E-4</v>
      </c>
      <c r="H2144" s="318">
        <f>G2144*(21/(21-1))</f>
        <v>2.5194836897985003E-4</v>
      </c>
      <c r="I2144" s="320">
        <f>(SUM(C2081:C2101)*1+SUM(C2102:C2122)*2+SUM(C2123:C2143)*3)/6</f>
        <v>-7.8934796508835184E-2</v>
      </c>
      <c r="J2144" s="318">
        <f>IF(C2144*O2144&lt;&gt;0,C2144,0)</f>
        <v>0</v>
      </c>
      <c r="K2144" s="318" t="str">
        <f>IF(C2144*O2144=0,"",C2144)</f>
        <v/>
      </c>
      <c r="O2144" s="318">
        <f>IF(ISBLANK(L2144),0,1)</f>
        <v>0</v>
      </c>
      <c r="P2144" s="318">
        <f>IF(ISBLANK(M2144),0,1)</f>
        <v>0</v>
      </c>
      <c r="Q2144" s="318">
        <f>O2144+P2144</f>
        <v>0</v>
      </c>
      <c r="R2144" s="318">
        <f>SUM(Q2019:Q2144)</f>
        <v>0</v>
      </c>
      <c r="S2144" s="318">
        <f>R2144/$X$2</f>
        <v>0</v>
      </c>
      <c r="T2144" s="318">
        <f>IF(S2144&gt;=$X$3,1,0)</f>
        <v>0</v>
      </c>
      <c r="U2144" s="318">
        <f>O2144*T2144+P2144*T2144</f>
        <v>0</v>
      </c>
    </row>
    <row r="2145" spans="1:21" s="318" customFormat="1" x14ac:dyDescent="0.2">
      <c r="A2145" s="322">
        <v>39681</v>
      </c>
      <c r="B2145" s="321">
        <v>416.42001299999998</v>
      </c>
      <c r="C2145" s="320">
        <f>LN(B2145/B2144)</f>
        <v>1.920248324547133E-2</v>
      </c>
      <c r="D2145" s="320">
        <f>AVERAGE(C2125:C2145)</f>
        <v>6.2386585949022945E-4</v>
      </c>
      <c r="E2145" s="318">
        <f>_xlfn.STDEV.S(C2125:C2145)</f>
        <v>1.6040691849570014E-2</v>
      </c>
      <c r="F2145" s="318">
        <f>E2145*(21/(21-1.5))</f>
        <v>1.727459122261386E-2</v>
      </c>
      <c r="G2145" s="318">
        <f>_xlfn.VAR.S(C2125:C2145)</f>
        <v>2.5730379501286193E-4</v>
      </c>
      <c r="H2145" s="318">
        <f>G2145*(21/(21-1))</f>
        <v>2.7016898476350505E-4</v>
      </c>
      <c r="I2145" s="320">
        <f>(SUM(C2082:C2102)*1+SUM(C2103:C2123)*2+SUM(C2124:C2144)*3)/6</f>
        <v>-6.568178599113729E-2</v>
      </c>
      <c r="J2145" s="318">
        <f>IF(C2145*O2145&lt;&gt;0,C2145,0)</f>
        <v>0</v>
      </c>
      <c r="K2145" s="318" t="str">
        <f>IF(C2145*O2145=0,"",C2145)</f>
        <v/>
      </c>
      <c r="O2145" s="318">
        <f>IF(ISBLANK(L2145),0,1)</f>
        <v>0</v>
      </c>
      <c r="P2145" s="318">
        <f>IF(ISBLANK(M2145),0,1)</f>
        <v>0</v>
      </c>
      <c r="Q2145" s="318">
        <f>O2145+P2145</f>
        <v>0</v>
      </c>
      <c r="R2145" s="318">
        <f>SUM(Q2020:Q2145)</f>
        <v>0</v>
      </c>
      <c r="S2145" s="318">
        <f>R2145/$X$2</f>
        <v>0</v>
      </c>
      <c r="T2145" s="318">
        <f>IF(S2145&gt;=$X$3,1,0)</f>
        <v>0</v>
      </c>
      <c r="U2145" s="318">
        <f>O2145*T2145+P2145*T2145</f>
        <v>0</v>
      </c>
    </row>
    <row r="2146" spans="1:21" s="318" customFormat="1" x14ac:dyDescent="0.2">
      <c r="A2146" s="322">
        <v>39682</v>
      </c>
      <c r="B2146" s="321">
        <v>419.85000600000001</v>
      </c>
      <c r="C2146" s="320">
        <f>LN(B2146/B2145)</f>
        <v>8.20312137486141E-3</v>
      </c>
      <c r="D2146" s="320">
        <f>AVERAGE(C2126:C2146)</f>
        <v>1.7171337422587053E-3</v>
      </c>
      <c r="E2146" s="318">
        <f>_xlfn.STDEV.S(C2126:C2146)</f>
        <v>1.5719249448039797E-2</v>
      </c>
      <c r="F2146" s="318">
        <f>E2146*(21/(21-1.5))</f>
        <v>1.6928422482504396E-2</v>
      </c>
      <c r="G2146" s="318">
        <f>_xlfn.VAR.S(C2126:C2146)</f>
        <v>2.4709480320969944E-4</v>
      </c>
      <c r="H2146" s="318">
        <f>G2146*(21/(21-1))</f>
        <v>2.5944954337018443E-4</v>
      </c>
      <c r="I2146" s="320">
        <f>(SUM(C2083:C2103)*1+SUM(C2104:C2124)*2+SUM(C2125:C2145)*3)/6</f>
        <v>-4.9044608082381126E-2</v>
      </c>
      <c r="J2146" s="318">
        <f>IF(C2146*O2146&lt;&gt;0,C2146,0)</f>
        <v>0</v>
      </c>
      <c r="K2146" s="318" t="str">
        <f>IF(C2146*O2146=0,"",C2146)</f>
        <v/>
      </c>
      <c r="O2146" s="318">
        <f>IF(ISBLANK(L2146),0,1)</f>
        <v>0</v>
      </c>
      <c r="P2146" s="318">
        <f>IF(ISBLANK(M2146),0,1)</f>
        <v>0</v>
      </c>
      <c r="Q2146" s="318">
        <f>O2146+P2146</f>
        <v>0</v>
      </c>
      <c r="R2146" s="318">
        <f>SUM(Q2021:Q2146)</f>
        <v>0</v>
      </c>
      <c r="S2146" s="318">
        <f>R2146/$X$2</f>
        <v>0</v>
      </c>
      <c r="T2146" s="318">
        <f>IF(S2146&gt;=$X$3,1,0)</f>
        <v>0</v>
      </c>
      <c r="U2146" s="318">
        <f>O2146*T2146+P2146*T2146</f>
        <v>0</v>
      </c>
    </row>
    <row r="2147" spans="1:21" s="318" customFormat="1" x14ac:dyDescent="0.2">
      <c r="A2147" s="322">
        <v>39685</v>
      </c>
      <c r="B2147" s="321">
        <v>415.86999500000002</v>
      </c>
      <c r="C2147" s="320">
        <f>LN(B2147/B2146)</f>
        <v>-9.5248195204149198E-3</v>
      </c>
      <c r="D2147" s="320">
        <f>AVERAGE(C2127:C2147)</f>
        <v>1.9087545546979383E-3</v>
      </c>
      <c r="E2147" s="318">
        <f>_xlfn.STDEV.S(C2127:C2147)</f>
        <v>1.5547437132102894E-2</v>
      </c>
      <c r="F2147" s="318">
        <f>E2147*(21/(21-1.5))</f>
        <v>1.6743393834572348E-2</v>
      </c>
      <c r="G2147" s="318">
        <f>_xlfn.VAR.S(C2127:C2147)</f>
        <v>2.4172280137669185E-4</v>
      </c>
      <c r="H2147" s="318">
        <f>G2147*(21/(21-1))</f>
        <v>2.5380894144552647E-4</v>
      </c>
      <c r="I2147" s="320">
        <f>(SUM(C2084:C2104)*1+SUM(C2105:C2125)*2+SUM(C2126:C2146)*3)/6</f>
        <v>-3.9341999951364746E-2</v>
      </c>
      <c r="J2147" s="318">
        <f>IF(C2147*O2147&lt;&gt;0,C2147,0)</f>
        <v>0</v>
      </c>
      <c r="K2147" s="318" t="str">
        <f>IF(C2147*O2147=0,"",C2147)</f>
        <v/>
      </c>
      <c r="O2147" s="318">
        <f>IF(ISBLANK(L2147),0,1)</f>
        <v>0</v>
      </c>
      <c r="P2147" s="318">
        <f>IF(ISBLANK(M2147),0,1)</f>
        <v>0</v>
      </c>
      <c r="Q2147" s="318">
        <f>O2147+P2147</f>
        <v>0</v>
      </c>
      <c r="R2147" s="318">
        <f>SUM(Q2022:Q2147)</f>
        <v>0</v>
      </c>
      <c r="S2147" s="318">
        <f>R2147/$X$2</f>
        <v>0</v>
      </c>
      <c r="T2147" s="318">
        <f>IF(S2147&gt;=$X$3,1,0)</f>
        <v>0</v>
      </c>
      <c r="U2147" s="318">
        <f>O2147*T2147+P2147*T2147</f>
        <v>0</v>
      </c>
    </row>
    <row r="2148" spans="1:21" s="318" customFormat="1" x14ac:dyDescent="0.2">
      <c r="A2148" s="322">
        <v>39686</v>
      </c>
      <c r="B2148" s="321">
        <v>411.79998799999998</v>
      </c>
      <c r="C2148" s="320">
        <f>LN(B2148/B2147)</f>
        <v>-9.8349339466461197E-3</v>
      </c>
      <c r="D2148" s="320">
        <f>AVERAGE(C2128:C2148)</f>
        <v>6.414549031559635E-4</v>
      </c>
      <c r="E2148" s="318">
        <f>_xlfn.STDEV.S(C2128:C2148)</f>
        <v>1.5358284575607631E-2</v>
      </c>
      <c r="F2148" s="318">
        <f>E2148*(21/(21-1.5))</f>
        <v>1.6539691081423603E-2</v>
      </c>
      <c r="G2148" s="318">
        <f>_xlfn.VAR.S(C2128:C2148)</f>
        <v>2.3587690510534724E-4</v>
      </c>
      <c r="H2148" s="318">
        <f>G2148*(21/(21-1))</f>
        <v>2.4767075036061459E-4</v>
      </c>
      <c r="I2148" s="320">
        <f>(SUM(C2085:C2105)*1+SUM(C2106:C2126)*2+SUM(C2127:C2147)*3)/6</f>
        <v>-3.9789788099061481E-2</v>
      </c>
      <c r="J2148" s="318">
        <f>IF(C2148*O2148&lt;&gt;0,C2148,0)</f>
        <v>0</v>
      </c>
      <c r="K2148" s="318" t="str">
        <f>IF(C2148*O2148=0,"",C2148)</f>
        <v/>
      </c>
      <c r="O2148" s="318">
        <f>IF(ISBLANK(L2148),0,1)</f>
        <v>0</v>
      </c>
      <c r="P2148" s="318">
        <f>IF(ISBLANK(M2148),0,1)</f>
        <v>0</v>
      </c>
      <c r="Q2148" s="318">
        <f>O2148+P2148</f>
        <v>0</v>
      </c>
      <c r="R2148" s="318">
        <f>SUM(Q2023:Q2148)</f>
        <v>0</v>
      </c>
      <c r="S2148" s="318">
        <f>R2148/$X$2</f>
        <v>0</v>
      </c>
      <c r="T2148" s="318">
        <f>IF(S2148&gt;=$X$3,1,0)</f>
        <v>0</v>
      </c>
      <c r="U2148" s="318">
        <f>O2148*T2148+P2148*T2148</f>
        <v>0</v>
      </c>
    </row>
    <row r="2149" spans="1:21" s="318" customFormat="1" x14ac:dyDescent="0.2">
      <c r="A2149" s="322">
        <v>39687</v>
      </c>
      <c r="B2149" s="321">
        <v>418.38000499999998</v>
      </c>
      <c r="C2149" s="320">
        <f>LN(B2149/B2148)</f>
        <v>1.585235695850306E-2</v>
      </c>
      <c r="D2149" s="320">
        <f>AVERAGE(C2129:C2149)</f>
        <v>1.0122814163570398E-3</v>
      </c>
      <c r="E2149" s="318">
        <f>_xlfn.STDEV.S(C2129:C2149)</f>
        <v>1.5637955206143788E-2</v>
      </c>
      <c r="F2149" s="318">
        <f>E2149*(21/(21-1.5))</f>
        <v>1.6840874837385618E-2</v>
      </c>
      <c r="G2149" s="318">
        <f>_xlfn.VAR.S(C2129:C2149)</f>
        <v>2.4454564302935962E-4</v>
      </c>
      <c r="H2149" s="318">
        <f>G2149*(21/(21-1))</f>
        <v>2.5677292518082762E-4</v>
      </c>
      <c r="I2149" s="320">
        <f>(SUM(C2086:C2106)*1+SUM(C2107:C2127)*2+SUM(C2128:C2148)*3)/6</f>
        <v>-4.5355228036242701E-2</v>
      </c>
      <c r="J2149" s="318">
        <f>IF(C2149*O2149&lt;&gt;0,C2149,0)</f>
        <v>0</v>
      </c>
      <c r="K2149" s="318" t="str">
        <f>IF(C2149*O2149=0,"",C2149)</f>
        <v/>
      </c>
      <c r="O2149" s="318">
        <f>IF(ISBLANK(L2149),0,1)</f>
        <v>0</v>
      </c>
      <c r="P2149" s="318">
        <f>IF(ISBLANK(M2149),0,1)</f>
        <v>0</v>
      </c>
      <c r="Q2149" s="318">
        <f>O2149+P2149</f>
        <v>0</v>
      </c>
      <c r="R2149" s="318">
        <f>SUM(Q2024:Q2149)</f>
        <v>0</v>
      </c>
      <c r="S2149" s="318">
        <f>R2149/$X$2</f>
        <v>0</v>
      </c>
      <c r="T2149" s="318">
        <f>IF(S2149&gt;=$X$3,1,0)</f>
        <v>0</v>
      </c>
      <c r="U2149" s="318">
        <f>O2149*T2149+P2149*T2149</f>
        <v>0</v>
      </c>
    </row>
    <row r="2150" spans="1:21" s="318" customFormat="1" x14ac:dyDescent="0.2">
      <c r="A2150" s="322">
        <v>39688</v>
      </c>
      <c r="B2150" s="321">
        <v>423.57000699999998</v>
      </c>
      <c r="C2150" s="320">
        <f>LN(B2150/B2149)</f>
        <v>1.2328683803904818E-2</v>
      </c>
      <c r="D2150" s="320">
        <f>AVERAGE(C2130:C2150)</f>
        <v>7.2614073209896718E-4</v>
      </c>
      <c r="E2150" s="318">
        <f>_xlfn.STDEV.S(C2130:C2150)</f>
        <v>1.5357549333329449E-2</v>
      </c>
      <c r="F2150" s="318">
        <f>E2150*(21/(21-1.5))</f>
        <v>1.6538899282047097E-2</v>
      </c>
      <c r="G2150" s="318">
        <f>_xlfn.VAR.S(C2130:C2150)</f>
        <v>2.3585432152564779E-4</v>
      </c>
      <c r="H2150" s="318">
        <f>G2150*(21/(21-1))</f>
        <v>2.4764703760193018E-4</v>
      </c>
      <c r="I2150" s="320">
        <f>(SUM(C2087:C2107)*1+SUM(C2108:C2128)*2+SUM(C2129:C2149)*3)/6</f>
        <v>-4.2292215563586866E-2</v>
      </c>
      <c r="J2150" s="318">
        <f>IF(C2150*O2150&lt;&gt;0,C2150,0)</f>
        <v>0</v>
      </c>
      <c r="K2150" s="318" t="str">
        <f>IF(C2150*O2150=0,"",C2150)</f>
        <v/>
      </c>
      <c r="O2150" s="318">
        <f>IF(ISBLANK(L2150),0,1)</f>
        <v>0</v>
      </c>
      <c r="P2150" s="318">
        <f>IF(ISBLANK(M2150),0,1)</f>
        <v>0</v>
      </c>
      <c r="Q2150" s="318">
        <f>O2150+P2150</f>
        <v>0</v>
      </c>
      <c r="R2150" s="318">
        <f>SUM(Q2025:Q2150)</f>
        <v>0</v>
      </c>
      <c r="S2150" s="318">
        <f>R2150/$X$2</f>
        <v>0</v>
      </c>
      <c r="T2150" s="318">
        <f>IF(S2150&gt;=$X$3,1,0)</f>
        <v>0</v>
      </c>
      <c r="U2150" s="318">
        <f>O2150*T2150+P2150*T2150</f>
        <v>0</v>
      </c>
    </row>
    <row r="2151" spans="1:21" s="318" customFormat="1" x14ac:dyDescent="0.2">
      <c r="A2151" s="322">
        <v>39689</v>
      </c>
      <c r="B2151" s="321">
        <v>425.73001099999999</v>
      </c>
      <c r="C2151" s="320">
        <f>LN(B2151/B2150)</f>
        <v>5.0865621367905687E-3</v>
      </c>
      <c r="D2151" s="320">
        <f>AVERAGE(C2131:C2151)</f>
        <v>1.8828684968424212E-4</v>
      </c>
      <c r="E2151" s="318">
        <f>_xlfn.STDEV.S(C2131:C2151)</f>
        <v>1.4974869961091625E-2</v>
      </c>
      <c r="F2151" s="318">
        <f>E2151*(21/(21-1.5))</f>
        <v>1.6126783035021748E-2</v>
      </c>
      <c r="G2151" s="318">
        <f>_xlfn.VAR.S(C2131:C2151)</f>
        <v>2.2424673035160428E-4</v>
      </c>
      <c r="H2151" s="318">
        <f>G2151*(21/(21-1))</f>
        <v>2.3545906686918449E-4</v>
      </c>
      <c r="I2151" s="320">
        <f>(SUM(C2088:C2108)*1+SUM(C2109:C2129)*2+SUM(C2130:C2150)*3)/6</f>
        <v>-3.6132313676362854E-2</v>
      </c>
      <c r="J2151" s="318">
        <f>IF(C2151*O2151&lt;&gt;0,C2151,0)</f>
        <v>0</v>
      </c>
      <c r="K2151" s="318" t="str">
        <f>IF(C2151*O2151=0,"",C2151)</f>
        <v/>
      </c>
      <c r="O2151" s="318">
        <f>IF(ISBLANK(L2151),0,1)</f>
        <v>0</v>
      </c>
      <c r="P2151" s="318">
        <f>IF(ISBLANK(M2151),0,1)</f>
        <v>0</v>
      </c>
      <c r="Q2151" s="318">
        <f>O2151+P2151</f>
        <v>0</v>
      </c>
      <c r="R2151" s="318">
        <f>SUM(Q2026:Q2151)</f>
        <v>0</v>
      </c>
      <c r="S2151" s="318">
        <f>R2151/$X$2</f>
        <v>0</v>
      </c>
      <c r="T2151" s="318">
        <f>IF(S2151&gt;=$X$3,1,0)</f>
        <v>0</v>
      </c>
      <c r="U2151" s="318">
        <f>O2151*T2151+P2151*T2151</f>
        <v>0</v>
      </c>
    </row>
    <row r="2152" spans="1:21" s="318" customFormat="1" x14ac:dyDescent="0.2">
      <c r="A2152" s="322">
        <v>39692</v>
      </c>
      <c r="B2152" s="321">
        <v>417.26001000000002</v>
      </c>
      <c r="C2152" s="320">
        <f>LN(B2152/B2151)</f>
        <v>-2.009581568492751E-2</v>
      </c>
      <c r="D2152" s="320">
        <f>AVERAGE(C2132:C2152)</f>
        <v>5.9717084318807649E-4</v>
      </c>
      <c r="E2152" s="318">
        <f>_xlfn.STDEV.S(C2132:C2152)</f>
        <v>1.4246671779521007E-2</v>
      </c>
      <c r="F2152" s="318">
        <f>E2152*(21/(21-1.5))</f>
        <v>1.5342569608714931E-2</v>
      </c>
      <c r="G2152" s="318">
        <f>_xlfn.VAR.S(C2132:C2152)</f>
        <v>2.0296765679340026E-4</v>
      </c>
      <c r="H2152" s="318">
        <f>G2152*(21/(21-1))</f>
        <v>2.1311603963307027E-4</v>
      </c>
      <c r="I2152" s="320">
        <f>(SUM(C2089:C2109)*1+SUM(C2110:C2130)*2+SUM(C2131:C2151)*3)/6</f>
        <v>-3.8594508018256639E-2</v>
      </c>
      <c r="J2152" s="318">
        <f>IF(C2152*O2152&lt;&gt;0,C2152,0)</f>
        <v>0</v>
      </c>
      <c r="K2152" s="318" t="str">
        <f>IF(C2152*O2152=0,"",C2152)</f>
        <v/>
      </c>
      <c r="O2152" s="318">
        <f>IF(ISBLANK(L2152),0,1)</f>
        <v>0</v>
      </c>
      <c r="P2152" s="318">
        <f>IF(ISBLANK(M2152),0,1)</f>
        <v>0</v>
      </c>
      <c r="Q2152" s="318">
        <f>O2152+P2152</f>
        <v>0</v>
      </c>
      <c r="R2152" s="318">
        <f>SUM(Q2027:Q2152)</f>
        <v>0</v>
      </c>
      <c r="S2152" s="318">
        <f>R2152/$X$2</f>
        <v>0</v>
      </c>
      <c r="T2152" s="318">
        <f>IF(S2152&gt;=$X$3,1,0)</f>
        <v>0</v>
      </c>
      <c r="U2152" s="318">
        <f>O2152*T2152+P2152*T2152</f>
        <v>0</v>
      </c>
    </row>
    <row r="2153" spans="1:21" s="318" customFormat="1" x14ac:dyDescent="0.2">
      <c r="A2153" s="322">
        <v>39693</v>
      </c>
      <c r="B2153" s="321">
        <v>404.95001200000002</v>
      </c>
      <c r="C2153" s="320">
        <f>LN(B2153/B2152)</f>
        <v>-2.9945920339313863E-2</v>
      </c>
      <c r="D2153" s="320">
        <f>AVERAGE(C2133:C2153)</f>
        <v>-2.5449227004282327E-4</v>
      </c>
      <c r="E2153" s="318">
        <f>_xlfn.STDEV.S(C2133:C2153)</f>
        <v>1.551897622603589E-2</v>
      </c>
      <c r="F2153" s="318">
        <f>E2153*(21/(21-1.5))</f>
        <v>1.6712743628038651E-2</v>
      </c>
      <c r="G2153" s="318">
        <f>_xlfn.VAR.S(C2133:C2153)</f>
        <v>2.4083862310426713E-4</v>
      </c>
      <c r="H2153" s="318">
        <f>G2153*(21/(21-1))</f>
        <v>2.5288055425948052E-4</v>
      </c>
      <c r="I2153" s="320">
        <f>(SUM(C2090:C2110)*1+SUM(C2111:C2131)*2+SUM(C2132:C2152)*3)/6</f>
        <v>-3.4101986686629206E-2</v>
      </c>
      <c r="J2153" s="318">
        <f>IF(C2153*O2153&lt;&gt;0,C2153,0)</f>
        <v>0</v>
      </c>
      <c r="K2153" s="318" t="str">
        <f>IF(C2153*O2153=0,"",C2153)</f>
        <v/>
      </c>
      <c r="O2153" s="318">
        <f>IF(ISBLANK(L2153),0,1)</f>
        <v>0</v>
      </c>
      <c r="P2153" s="318">
        <f>IF(ISBLANK(M2153),0,1)</f>
        <v>0</v>
      </c>
      <c r="Q2153" s="318">
        <f>O2153+P2153</f>
        <v>0</v>
      </c>
      <c r="R2153" s="318">
        <f>SUM(Q2028:Q2153)</f>
        <v>0</v>
      </c>
      <c r="S2153" s="318">
        <f>R2153/$X$2</f>
        <v>0</v>
      </c>
      <c r="T2153" s="318">
        <f>IF(S2153&gt;=$X$3,1,0)</f>
        <v>0</v>
      </c>
      <c r="U2153" s="318">
        <f>O2153*T2153+P2153*T2153</f>
        <v>0</v>
      </c>
    </row>
    <row r="2154" spans="1:21" s="318" customFormat="1" x14ac:dyDescent="0.2">
      <c r="A2154" s="322">
        <v>39694</v>
      </c>
      <c r="B2154" s="321">
        <v>394.20001200000002</v>
      </c>
      <c r="C2154" s="320">
        <f>LN(B2154/B2153)</f>
        <v>-2.6905207168266821E-2</v>
      </c>
      <c r="D2154" s="320">
        <f>AVERAGE(C2134:C2154)</f>
        <v>-4.5444548786091393E-4</v>
      </c>
      <c r="E2154" s="318">
        <f>_xlfn.STDEV.S(C2134:C2154)</f>
        <v>1.58463162073487E-2</v>
      </c>
      <c r="F2154" s="318">
        <f>E2154*(21/(21-1.5))</f>
        <v>1.7065263607913984E-2</v>
      </c>
      <c r="G2154" s="318">
        <f>_xlfn.VAR.S(C2134:C2154)</f>
        <v>2.5110573734328208E-4</v>
      </c>
      <c r="H2154" s="318">
        <f>G2154*(21/(21-1))</f>
        <v>2.636610242104462E-4</v>
      </c>
      <c r="I2154" s="320">
        <f>(SUM(C2091:C2111)*1+SUM(C2112:C2132)*2+SUM(C2133:C2153)*3)/6</f>
        <v>-4.6203950450262481E-2</v>
      </c>
      <c r="J2154" s="318">
        <f>IF(C2154*O2154&lt;&gt;0,C2154,0)</f>
        <v>0</v>
      </c>
      <c r="K2154" s="318" t="str">
        <f>IF(C2154*O2154=0,"",C2154)</f>
        <v/>
      </c>
      <c r="O2154" s="318">
        <f>IF(ISBLANK(L2154),0,1)</f>
        <v>0</v>
      </c>
      <c r="P2154" s="318">
        <f>IF(ISBLANK(M2154),0,1)</f>
        <v>0</v>
      </c>
      <c r="Q2154" s="318">
        <f>O2154+P2154</f>
        <v>0</v>
      </c>
      <c r="R2154" s="318">
        <f>SUM(Q2029:Q2154)</f>
        <v>0</v>
      </c>
      <c r="S2154" s="318">
        <f>R2154/$X$2</f>
        <v>0</v>
      </c>
      <c r="T2154" s="318">
        <f>IF(S2154&gt;=$X$3,1,0)</f>
        <v>0</v>
      </c>
      <c r="U2154" s="318">
        <f>O2154*T2154+P2154*T2154</f>
        <v>0</v>
      </c>
    </row>
    <row r="2155" spans="1:21" s="318" customFormat="1" x14ac:dyDescent="0.2">
      <c r="A2155" s="322">
        <v>39695</v>
      </c>
      <c r="B2155" s="321">
        <v>381.14999399999999</v>
      </c>
      <c r="C2155" s="320">
        <f>LN(B2155/B2154)</f>
        <v>-3.3665442467570972E-2</v>
      </c>
      <c r="D2155" s="320">
        <f>AVERAGE(C2135:C2155)</f>
        <v>-2.9618612919813732E-3</v>
      </c>
      <c r="E2155" s="318">
        <f>_xlfn.STDEV.S(C2135:C2155)</f>
        <v>1.6755532724067074E-2</v>
      </c>
      <c r="F2155" s="318">
        <f>E2155*(21/(21-1.5))</f>
        <v>1.8044419856687616E-2</v>
      </c>
      <c r="G2155" s="318">
        <f>_xlfn.VAR.S(C2135:C2155)</f>
        <v>2.8074787686728253E-4</v>
      </c>
      <c r="H2155" s="318">
        <f>G2155*(21/(21-1))</f>
        <v>2.9478527071064665E-4</v>
      </c>
      <c r="I2155" s="320">
        <f>(SUM(C2092:C2112)*1+SUM(C2113:C2133)*2+SUM(C2134:C2154)*3)/6</f>
        <v>-5.9647708451614205E-2</v>
      </c>
      <c r="J2155" s="318">
        <f>IF(C2155*O2155&lt;&gt;0,C2155,0)</f>
        <v>0</v>
      </c>
      <c r="K2155" s="318" t="str">
        <f>IF(C2155*O2155=0,"",C2155)</f>
        <v/>
      </c>
      <c r="O2155" s="318">
        <f>IF(ISBLANK(L2155),0,1)</f>
        <v>0</v>
      </c>
      <c r="P2155" s="318">
        <f>IF(ISBLANK(M2155),0,1)</f>
        <v>0</v>
      </c>
      <c r="Q2155" s="318">
        <f>O2155+P2155</f>
        <v>0</v>
      </c>
      <c r="R2155" s="318">
        <f>SUM(Q2030:Q2155)</f>
        <v>0</v>
      </c>
      <c r="S2155" s="318">
        <f>R2155/$X$2</f>
        <v>0</v>
      </c>
      <c r="T2155" s="318">
        <f>IF(S2155&gt;=$X$3,1,0)</f>
        <v>0</v>
      </c>
      <c r="U2155" s="318">
        <f>O2155*T2155+P2155*T2155</f>
        <v>0</v>
      </c>
    </row>
    <row r="2156" spans="1:21" s="318" customFormat="1" x14ac:dyDescent="0.2">
      <c r="A2156" s="322">
        <v>39696</v>
      </c>
      <c r="B2156" s="321">
        <v>370.60000600000001</v>
      </c>
      <c r="C2156" s="320">
        <f>LN(B2156/B2155)</f>
        <v>-2.8069652651227163E-2</v>
      </c>
      <c r="D2156" s="320">
        <f>AVERAGE(C2136:C2156)</f>
        <v>-4.8262316553354867E-3</v>
      </c>
      <c r="E2156" s="318">
        <f>_xlfn.STDEV.S(C2136:C2156)</f>
        <v>1.7284576593039329E-2</v>
      </c>
      <c r="F2156" s="318">
        <f>E2156*(21/(21-1.5))</f>
        <v>1.8614159407888506E-2</v>
      </c>
      <c r="G2156" s="318">
        <f>_xlfn.VAR.S(C2136:C2156)</f>
        <v>2.9875658800064309E-4</v>
      </c>
      <c r="H2156" s="318">
        <f>G2156*(21/(21-1))</f>
        <v>3.1369441740067527E-4</v>
      </c>
      <c r="I2156" s="320">
        <f>(SUM(C2093:C2113)*1+SUM(C2114:C2134)*2+SUM(C2135:C2155)*3)/6</f>
        <v>-7.3882464165443848E-2</v>
      </c>
      <c r="J2156" s="318">
        <f>IF(C2156*O2156&lt;&gt;0,C2156,0)</f>
        <v>0</v>
      </c>
      <c r="K2156" s="318" t="str">
        <f>IF(C2156*O2156=0,"",C2156)</f>
        <v/>
      </c>
      <c r="O2156" s="318">
        <f>IF(ISBLANK(L2156),0,1)</f>
        <v>0</v>
      </c>
      <c r="P2156" s="318">
        <f>IF(ISBLANK(M2156),0,1)</f>
        <v>0</v>
      </c>
      <c r="Q2156" s="318">
        <f>O2156+P2156</f>
        <v>0</v>
      </c>
      <c r="R2156" s="318">
        <f>SUM(Q2031:Q2156)</f>
        <v>0</v>
      </c>
      <c r="S2156" s="318">
        <f>R2156/$X$2</f>
        <v>0</v>
      </c>
      <c r="T2156" s="318">
        <f>IF(S2156&gt;=$X$3,1,0)</f>
        <v>0</v>
      </c>
      <c r="U2156" s="318">
        <f>O2156*T2156+P2156*T2156</f>
        <v>0</v>
      </c>
    </row>
    <row r="2157" spans="1:21" s="318" customFormat="1" x14ac:dyDescent="0.2">
      <c r="A2157" s="322">
        <v>39699</v>
      </c>
      <c r="B2157" s="321">
        <v>378.92999300000002</v>
      </c>
      <c r="C2157" s="320">
        <f>LN(B2157/B2156)</f>
        <v>2.2228142939703054E-2</v>
      </c>
      <c r="D2157" s="320">
        <f>AVERAGE(C2137:C2157)</f>
        <v>-3.4263343678540936E-3</v>
      </c>
      <c r="E2157" s="318">
        <f>_xlfn.STDEV.S(C2137:C2157)</f>
        <v>1.8248870019369822E-2</v>
      </c>
      <c r="F2157" s="318">
        <f>E2157*(21/(21-1.5))</f>
        <v>1.9652629251629038E-2</v>
      </c>
      <c r="G2157" s="318">
        <f>_xlfn.VAR.S(C2137:C2157)</f>
        <v>3.3302125698385468E-4</v>
      </c>
      <c r="H2157" s="318">
        <f>G2157*(21/(21-1))</f>
        <v>3.4967231983304745E-4</v>
      </c>
      <c r="I2157" s="320">
        <f>(SUM(C2094:C2114)*1+SUM(C2115:C2135)*2+SUM(C2136:C2156)*3)/6</f>
        <v>-8.9977172798605218E-2</v>
      </c>
      <c r="J2157" s="318">
        <f>IF(C2157*O2157&lt;&gt;0,C2157,0)</f>
        <v>0</v>
      </c>
      <c r="K2157" s="318" t="str">
        <f>IF(C2157*O2157=0,"",C2157)</f>
        <v/>
      </c>
      <c r="O2157" s="318">
        <f>IF(ISBLANK(L2157),0,1)</f>
        <v>0</v>
      </c>
      <c r="P2157" s="318">
        <f>IF(ISBLANK(M2157),0,1)</f>
        <v>0</v>
      </c>
      <c r="Q2157" s="318">
        <f>O2157+P2157</f>
        <v>0</v>
      </c>
      <c r="R2157" s="318">
        <f>SUM(Q2032:Q2157)</f>
        <v>0</v>
      </c>
      <c r="S2157" s="318">
        <f>R2157/$X$2</f>
        <v>0</v>
      </c>
      <c r="T2157" s="318">
        <f>IF(S2157&gt;=$X$3,1,0)</f>
        <v>0</v>
      </c>
      <c r="U2157" s="318">
        <f>O2157*T2157+P2157*T2157</f>
        <v>0</v>
      </c>
    </row>
    <row r="2158" spans="1:21" s="318" customFormat="1" x14ac:dyDescent="0.2">
      <c r="A2158" s="322">
        <v>39700</v>
      </c>
      <c r="B2158" s="321">
        <v>357.82000699999998</v>
      </c>
      <c r="C2158" s="320">
        <f>LN(B2158/B2157)</f>
        <v>-5.7321386756339361E-2</v>
      </c>
      <c r="D2158" s="320">
        <f>AVERAGE(C2138:C2158)</f>
        <v>-6.3589697467150413E-3</v>
      </c>
      <c r="E2158" s="318">
        <f>_xlfn.STDEV.S(C2138:C2158)</f>
        <v>2.1593232605434907E-2</v>
      </c>
      <c r="F2158" s="318">
        <f>E2158*(21/(21-1.5))</f>
        <v>2.325425049816067E-2</v>
      </c>
      <c r="G2158" s="318">
        <f>_xlfn.VAR.S(C2138:C2158)</f>
        <v>4.6626769435241722E-4</v>
      </c>
      <c r="H2158" s="318">
        <f>G2158*(21/(21-1))</f>
        <v>4.8958107907003806E-4</v>
      </c>
      <c r="I2158" s="320">
        <f>(SUM(C2095:C2115)*1+SUM(C2116:C2136)*2+SUM(C2137:C2157)*3)/6</f>
        <v>-7.2965534585787042E-2</v>
      </c>
      <c r="J2158" s="318">
        <f>IF(C2158*O2158&lt;&gt;0,C2158,0)</f>
        <v>0</v>
      </c>
      <c r="K2158" s="318" t="str">
        <f>IF(C2158*O2158=0,"",C2158)</f>
        <v/>
      </c>
      <c r="O2158" s="318">
        <f>IF(ISBLANK(L2158),0,1)</f>
        <v>0</v>
      </c>
      <c r="P2158" s="318">
        <f>IF(ISBLANK(M2158),0,1)</f>
        <v>0</v>
      </c>
      <c r="Q2158" s="318">
        <f>O2158+P2158</f>
        <v>0</v>
      </c>
      <c r="R2158" s="318">
        <f>SUM(Q2033:Q2158)</f>
        <v>0</v>
      </c>
      <c r="S2158" s="318">
        <f>R2158/$X$2</f>
        <v>0</v>
      </c>
      <c r="T2158" s="318">
        <f>IF(S2158&gt;=$X$3,1,0)</f>
        <v>0</v>
      </c>
      <c r="U2158" s="318">
        <f>O2158*T2158+P2158*T2158</f>
        <v>0</v>
      </c>
    </row>
    <row r="2159" spans="1:21" s="318" customFormat="1" x14ac:dyDescent="0.2">
      <c r="A2159" s="322">
        <v>39701</v>
      </c>
      <c r="B2159" s="321">
        <v>357.36999500000002</v>
      </c>
      <c r="C2159" s="320">
        <f>LN(B2159/B2158)</f>
        <v>-1.258440576995817E-3</v>
      </c>
      <c r="D2159" s="320">
        <f>AVERAGE(C2139:C2159)</f>
        <v>-5.8802120307584037E-3</v>
      </c>
      <c r="E2159" s="318">
        <f>_xlfn.STDEV.S(C2139:C2159)</f>
        <v>2.1589372264017092E-2</v>
      </c>
      <c r="F2159" s="318">
        <f>E2159*(21/(21-1.5))</f>
        <v>2.3250093207403021E-2</v>
      </c>
      <c r="G2159" s="318">
        <f>_xlfn.VAR.S(C2139:C2159)</f>
        <v>4.6610099475431055E-4</v>
      </c>
      <c r="H2159" s="318">
        <f>G2159*(21/(21-1))</f>
        <v>4.8940604449202612E-4</v>
      </c>
      <c r="I2159" s="320">
        <f>(SUM(C2096:C2116)*1+SUM(C2117:C2137)*2+SUM(C2138:C2158)*3)/6</f>
        <v>-0.104281900205047</v>
      </c>
      <c r="J2159" s="318">
        <f>IF(C2159*O2159&lt;&gt;0,C2159,0)</f>
        <v>0</v>
      </c>
      <c r="K2159" s="318" t="str">
        <f>IF(C2159*O2159=0,"",C2159)</f>
        <v/>
      </c>
      <c r="O2159" s="318">
        <f>IF(ISBLANK(L2159),0,1)</f>
        <v>0</v>
      </c>
      <c r="P2159" s="318">
        <f>IF(ISBLANK(M2159),0,1)</f>
        <v>0</v>
      </c>
      <c r="Q2159" s="318">
        <f>O2159+P2159</f>
        <v>0</v>
      </c>
      <c r="R2159" s="318">
        <f>SUM(Q2034:Q2159)</f>
        <v>0</v>
      </c>
      <c r="S2159" s="318">
        <f>R2159/$X$2</f>
        <v>0</v>
      </c>
      <c r="T2159" s="318">
        <f>IF(S2159&gt;=$X$3,1,0)</f>
        <v>0</v>
      </c>
      <c r="U2159" s="318">
        <f>O2159*T2159+P2159*T2159</f>
        <v>0</v>
      </c>
    </row>
    <row r="2160" spans="1:21" s="318" customFormat="1" x14ac:dyDescent="0.2">
      <c r="A2160" s="322">
        <v>39702</v>
      </c>
      <c r="B2160" s="321">
        <v>358.98998999999998</v>
      </c>
      <c r="C2160" s="320">
        <f>LN(B2160/B2159)</f>
        <v>4.5228594435944994E-3</v>
      </c>
      <c r="D2160" s="320">
        <f>AVERAGE(C2140:C2160)</f>
        <v>-4.943360873741429E-3</v>
      </c>
      <c r="E2160" s="318">
        <f>_xlfn.STDEV.S(C2140:C2160)</f>
        <v>2.1593823786334381E-2</v>
      </c>
      <c r="F2160" s="318">
        <f>E2160*(21/(21-1.5))</f>
        <v>2.3254887154513949E-2</v>
      </c>
      <c r="G2160" s="318">
        <f>_xlfn.VAR.S(C2140:C2160)</f>
        <v>4.6629322571526045E-4</v>
      </c>
      <c r="H2160" s="318">
        <f>G2160*(21/(21-1))</f>
        <v>4.896078870010235E-4</v>
      </c>
      <c r="I2160" s="320">
        <f>(SUM(C2097:C2117)*1+SUM(C2118:C2138)*2+SUM(C2139:C2159)*3)/6</f>
        <v>-0.10079107950373156</v>
      </c>
      <c r="J2160" s="318">
        <f>IF(C2160*O2160&lt;&gt;0,C2160,0)</f>
        <v>0</v>
      </c>
      <c r="K2160" s="318" t="str">
        <f>IF(C2160*O2160=0,"",C2160)</f>
        <v/>
      </c>
      <c r="O2160" s="318">
        <f>IF(ISBLANK(L2160),0,1)</f>
        <v>0</v>
      </c>
      <c r="P2160" s="318">
        <f>IF(ISBLANK(M2160),0,1)</f>
        <v>0</v>
      </c>
      <c r="Q2160" s="318">
        <f>O2160+P2160</f>
        <v>0</v>
      </c>
      <c r="R2160" s="318">
        <f>SUM(Q2035:Q2160)</f>
        <v>0</v>
      </c>
      <c r="S2160" s="318">
        <f>R2160/$X$2</f>
        <v>0</v>
      </c>
      <c r="T2160" s="318">
        <f>IF(S2160&gt;=$X$3,1,0)</f>
        <v>0</v>
      </c>
      <c r="U2160" s="318">
        <f>O2160*T2160+P2160*T2160</f>
        <v>0</v>
      </c>
    </row>
    <row r="2161" spans="1:21" s="318" customFormat="1" x14ac:dyDescent="0.2">
      <c r="A2161" s="322">
        <v>39703</v>
      </c>
      <c r="B2161" s="321">
        <v>370.70800800000001</v>
      </c>
      <c r="C2161" s="320">
        <f>LN(B2161/B2160)</f>
        <v>3.2120207206061874E-2</v>
      </c>
      <c r="D2161" s="320">
        <f>AVERAGE(C2141:C2161)</f>
        <v>-4.0634120311861012E-3</v>
      </c>
      <c r="E2161" s="318">
        <f>_xlfn.STDEV.S(C2141:C2161)</f>
        <v>2.2735350394501135E-2</v>
      </c>
      <c r="F2161" s="318">
        <f>E2161*(21/(21-1.5))</f>
        <v>2.4484223501770451E-2</v>
      </c>
      <c r="G2161" s="318">
        <f>_xlfn.VAR.S(C2141:C2161)</f>
        <v>5.1689615756074286E-4</v>
      </c>
      <c r="H2161" s="318">
        <f>G2161*(21/(21-1))</f>
        <v>5.4274096543878003E-4</v>
      </c>
      <c r="I2161" s="320">
        <f>(SUM(C2098:C2118)*1+SUM(C2119:C2139)*2+SUM(C2140:C2160)*3)/6</f>
        <v>-9.164197072443804E-2</v>
      </c>
      <c r="J2161" s="318">
        <f>IF(C2161*O2161&lt;&gt;0,C2161,0)</f>
        <v>0</v>
      </c>
      <c r="K2161" s="318" t="str">
        <f>IF(C2161*O2161=0,"",C2161)</f>
        <v/>
      </c>
      <c r="O2161" s="318">
        <f>IF(ISBLANK(L2161),0,1)</f>
        <v>0</v>
      </c>
      <c r="P2161" s="318">
        <f>IF(ISBLANK(M2161),0,1)</f>
        <v>0</v>
      </c>
      <c r="Q2161" s="318">
        <f>O2161+P2161</f>
        <v>0</v>
      </c>
      <c r="R2161" s="318">
        <f>SUM(Q2036:Q2161)</f>
        <v>0</v>
      </c>
      <c r="S2161" s="318">
        <f>R2161/$X$2</f>
        <v>0</v>
      </c>
      <c r="T2161" s="318">
        <f>IF(S2161&gt;=$X$3,1,0)</f>
        <v>0</v>
      </c>
      <c r="U2161" s="318">
        <f>O2161*T2161+P2161*T2161</f>
        <v>0</v>
      </c>
    </row>
    <row r="2162" spans="1:21" s="318" customFormat="1" x14ac:dyDescent="0.2">
      <c r="A2162" s="322">
        <v>39706</v>
      </c>
      <c r="B2162" s="321">
        <v>354.06201199999998</v>
      </c>
      <c r="C2162" s="320">
        <f>LN(B2162/B2161)</f>
        <v>-4.5942639363602017E-2</v>
      </c>
      <c r="D2162" s="320">
        <f>AVERAGE(C2142:C2162)</f>
        <v>-6.0750870289266127E-3</v>
      </c>
      <c r="E2162" s="318">
        <f>_xlfn.STDEV.S(C2142:C2162)</f>
        <v>2.4501709484531002E-2</v>
      </c>
      <c r="F2162" s="318">
        <f>E2162*(21/(21-1.5))</f>
        <v>2.6386456367956463E-2</v>
      </c>
      <c r="G2162" s="318">
        <f>_xlfn.VAR.S(C2142:C2162)</f>
        <v>6.0033376766435644E-4</v>
      </c>
      <c r="H2162" s="318">
        <f>G2162*(21/(21-1))</f>
        <v>6.3035045604757428E-4</v>
      </c>
      <c r="I2162" s="320">
        <f>(SUM(C2099:C2119)*1+SUM(C2120:C2140)*2+SUM(C2141:C2161)*3)/6</f>
        <v>-7.6363608020950921E-2</v>
      </c>
      <c r="J2162" s="318">
        <f>IF(C2162*O2162&lt;&gt;0,C2162,0)</f>
        <v>0</v>
      </c>
      <c r="K2162" s="318" t="str">
        <f>IF(C2162*O2162=0,"",C2162)</f>
        <v/>
      </c>
      <c r="O2162" s="318">
        <f>IF(ISBLANK(L2162),0,1)</f>
        <v>0</v>
      </c>
      <c r="P2162" s="318">
        <f>IF(ISBLANK(M2162),0,1)</f>
        <v>0</v>
      </c>
      <c r="Q2162" s="318">
        <f>O2162+P2162</f>
        <v>0</v>
      </c>
      <c r="R2162" s="318">
        <f>SUM(Q2037:Q2162)</f>
        <v>0</v>
      </c>
      <c r="S2162" s="318">
        <f>R2162/$X$2</f>
        <v>0</v>
      </c>
      <c r="T2162" s="318">
        <f>IF(S2162&gt;=$X$3,1,0)</f>
        <v>0</v>
      </c>
      <c r="U2162" s="318">
        <f>O2162*T2162+P2162*T2162</f>
        <v>0</v>
      </c>
    </row>
    <row r="2163" spans="1:21" s="318" customFormat="1" x14ac:dyDescent="0.2">
      <c r="A2163" s="322">
        <v>39707</v>
      </c>
      <c r="B2163" s="321">
        <v>333.58200099999999</v>
      </c>
      <c r="C2163" s="320">
        <f>LN(B2163/B2162)</f>
        <v>-5.9583357741543282E-2</v>
      </c>
      <c r="D2163" s="320">
        <f>AVERAGE(C2143:C2163)</f>
        <v>-9.7397741923852532E-3</v>
      </c>
      <c r="E2163" s="318">
        <f>_xlfn.STDEV.S(C2143:C2163)</f>
        <v>2.6493274453076959E-2</v>
      </c>
      <c r="F2163" s="318">
        <f>E2163*(21/(21-1.5))</f>
        <v>2.8531218641775186E-2</v>
      </c>
      <c r="G2163" s="318">
        <f>_xlfn.VAR.S(C2143:C2163)</f>
        <v>7.0189359124606023E-4</v>
      </c>
      <c r="H2163" s="318">
        <f>G2163*(21/(21-1))</f>
        <v>7.3698827080836331E-4</v>
      </c>
      <c r="I2163" s="320">
        <f>(SUM(C2100:C2120)*1+SUM(C2121:C2141)*2+SUM(C2142:C2162)*3)/6</f>
        <v>-0.10089927222768709</v>
      </c>
      <c r="J2163" s="318">
        <f>IF(C2163*O2163&lt;&gt;0,C2163,0)</f>
        <v>0</v>
      </c>
      <c r="K2163" s="318" t="str">
        <f>IF(C2163*O2163=0,"",C2163)</f>
        <v/>
      </c>
      <c r="O2163" s="318">
        <f>IF(ISBLANK(L2163),0,1)</f>
        <v>0</v>
      </c>
      <c r="P2163" s="318">
        <f>IF(ISBLANK(M2163),0,1)</f>
        <v>0</v>
      </c>
      <c r="Q2163" s="318">
        <f>O2163+P2163</f>
        <v>0</v>
      </c>
      <c r="R2163" s="318">
        <f>SUM(Q2038:Q2163)</f>
        <v>0</v>
      </c>
      <c r="S2163" s="318">
        <f>R2163/$X$2</f>
        <v>0</v>
      </c>
      <c r="T2163" s="318">
        <f>IF(S2163&gt;=$X$3,1,0)</f>
        <v>0</v>
      </c>
      <c r="U2163" s="318">
        <f>O2163*T2163+P2163*T2163</f>
        <v>0</v>
      </c>
    </row>
    <row r="2164" spans="1:21" s="318" customFormat="1" x14ac:dyDescent="0.2">
      <c r="A2164" s="322">
        <v>39708</v>
      </c>
      <c r="B2164" s="321">
        <v>324.466003</v>
      </c>
      <c r="C2164" s="320">
        <f>LN(B2164/B2163)</f>
        <v>-2.7707951870797009E-2</v>
      </c>
      <c r="D2164" s="320">
        <f>AVERAGE(C2144:C2164)</f>
        <v>-1.0234186060157854E-2</v>
      </c>
      <c r="E2164" s="318">
        <f>_xlfn.STDEV.S(C2144:C2164)</f>
        <v>2.673766415289941E-2</v>
      </c>
      <c r="F2164" s="318">
        <f>E2164*(21/(21-1.5))</f>
        <v>2.8794407549276285E-2</v>
      </c>
      <c r="G2164" s="318">
        <f>_xlfn.VAR.S(C2144:C2164)</f>
        <v>7.1490268435324205E-4</v>
      </c>
      <c r="H2164" s="318">
        <f>G2164*(21/(21-1))</f>
        <v>7.5064781857090421E-4</v>
      </c>
      <c r="I2164" s="320">
        <f>(SUM(C2101:C2121)*1+SUM(C2122:C2142)*2+SUM(C2143:C2163)*3)/6</f>
        <v>-0.13251842211009926</v>
      </c>
      <c r="J2164" s="318">
        <f>IF(C2164*O2164&lt;&gt;0,C2164,0)</f>
        <v>0</v>
      </c>
      <c r="K2164" s="318" t="str">
        <f>IF(C2164*O2164=0,"",C2164)</f>
        <v/>
      </c>
      <c r="O2164" s="318">
        <f>IF(ISBLANK(L2164),0,1)</f>
        <v>0</v>
      </c>
      <c r="P2164" s="318">
        <f>IF(ISBLANK(M2164),0,1)</f>
        <v>0</v>
      </c>
      <c r="Q2164" s="318">
        <f>O2164+P2164</f>
        <v>0</v>
      </c>
      <c r="R2164" s="318">
        <f>SUM(Q2039:Q2164)</f>
        <v>0</v>
      </c>
      <c r="S2164" s="318">
        <f>R2164/$X$2</f>
        <v>0</v>
      </c>
      <c r="T2164" s="318">
        <f>IF(S2164&gt;=$X$3,1,0)</f>
        <v>0</v>
      </c>
      <c r="U2164" s="318">
        <f>O2164*T2164+P2164*T2164</f>
        <v>0</v>
      </c>
    </row>
    <row r="2165" spans="1:21" s="318" customFormat="1" x14ac:dyDescent="0.2">
      <c r="A2165" s="322">
        <v>39709</v>
      </c>
      <c r="B2165" s="321">
        <v>332.54901100000001</v>
      </c>
      <c r="C2165" s="320">
        <f>LN(B2165/B2164)</f>
        <v>2.4606487415830436E-2</v>
      </c>
      <c r="D2165" s="320">
        <f>AVERAGE(C2145:C2165)</f>
        <v>-9.795460169663036E-3</v>
      </c>
      <c r="E2165" s="318">
        <f>_xlfn.STDEV.S(C2145:C2165)</f>
        <v>2.7249879788611278E-2</v>
      </c>
      <c r="F2165" s="318">
        <f>E2165*(21/(21-1.5))</f>
        <v>2.9346024387735221E-2</v>
      </c>
      <c r="G2165" s="318">
        <f>_xlfn.VAR.S(C2145:C2165)</f>
        <v>7.4255594849376551E-4</v>
      </c>
      <c r="H2165" s="318">
        <f>G2165*(21/(21-1))</f>
        <v>7.7968374591845383E-4</v>
      </c>
      <c r="I2165" s="320">
        <f>(SUM(C2102:C2122)*1+SUM(C2123:C2143)*2+SUM(C2144:C2164)*3)/6</f>
        <v>-0.14267848072260214</v>
      </c>
      <c r="J2165" s="318">
        <f>IF(C2165*O2165&lt;&gt;0,C2165,0)</f>
        <v>0</v>
      </c>
      <c r="K2165" s="318" t="str">
        <f>IF(C2165*O2165=0,"",C2165)</f>
        <v/>
      </c>
      <c r="O2165" s="318">
        <f>IF(ISBLANK(L2165),0,1)</f>
        <v>0</v>
      </c>
      <c r="P2165" s="318">
        <f>IF(ISBLANK(M2165),0,1)</f>
        <v>0</v>
      </c>
      <c r="Q2165" s="318">
        <f>O2165+P2165</f>
        <v>0</v>
      </c>
      <c r="R2165" s="318">
        <f>SUM(Q2040:Q2165)</f>
        <v>0</v>
      </c>
      <c r="S2165" s="318">
        <f>R2165/$X$2</f>
        <v>0</v>
      </c>
      <c r="T2165" s="318">
        <f>IF(S2165&gt;=$X$3,1,0)</f>
        <v>0</v>
      </c>
      <c r="U2165" s="318">
        <f>O2165*T2165+P2165*T2165</f>
        <v>0</v>
      </c>
    </row>
    <row r="2166" spans="1:21" s="318" customFormat="1" x14ac:dyDescent="0.2">
      <c r="A2166" s="322">
        <v>39710</v>
      </c>
      <c r="B2166" s="321">
        <v>362.01199300000002</v>
      </c>
      <c r="C2166" s="320">
        <f>LN(B2166/B2165)</f>
        <v>8.4890090374110383E-2</v>
      </c>
      <c r="D2166" s="320">
        <f>AVERAGE(C2146:C2166)</f>
        <v>-6.6674788778230817E-3</v>
      </c>
      <c r="E2166" s="318">
        <f>_xlfn.STDEV.S(C2146:C2166)</f>
        <v>3.3741756121415292E-2</v>
      </c>
      <c r="F2166" s="318">
        <f>E2166*(21/(21-1.5))</f>
        <v>3.633727582306262E-2</v>
      </c>
      <c r="G2166" s="318">
        <f>_xlfn.VAR.S(C2146:C2166)</f>
        <v>1.1385061061570665E-3</v>
      </c>
      <c r="H2166" s="318">
        <f>G2166*(21/(21-1))</f>
        <v>1.1954314114649199E-3</v>
      </c>
      <c r="I2166" s="320">
        <f>(SUM(C2103:C2123)*1+SUM(C2124:C2144)*2+SUM(C2145:C2165)*3)/6</f>
        <v>-0.12982132724996129</v>
      </c>
      <c r="J2166" s="318">
        <f>IF(C2166*O2166&lt;&gt;0,C2166,0)</f>
        <v>0</v>
      </c>
      <c r="K2166" s="318" t="str">
        <f>IF(C2166*O2166=0,"",C2166)</f>
        <v/>
      </c>
      <c r="O2166" s="318">
        <f>IF(ISBLANK(L2166),0,1)</f>
        <v>0</v>
      </c>
      <c r="P2166" s="318">
        <f>IF(ISBLANK(M2166),0,1)</f>
        <v>0</v>
      </c>
      <c r="Q2166" s="318">
        <f>O2166+P2166</f>
        <v>0</v>
      </c>
      <c r="R2166" s="318">
        <f>SUM(Q2041:Q2166)</f>
        <v>0</v>
      </c>
      <c r="S2166" s="318">
        <f>R2166/$X$2</f>
        <v>0</v>
      </c>
      <c r="T2166" s="318">
        <f>IF(S2166&gt;=$X$3,1,0)</f>
        <v>0</v>
      </c>
      <c r="U2166" s="318">
        <f>O2166*T2166+P2166*T2166</f>
        <v>0</v>
      </c>
    </row>
    <row r="2167" spans="1:21" s="318" customFormat="1" x14ac:dyDescent="0.2">
      <c r="A2167" s="322">
        <v>39713</v>
      </c>
      <c r="B2167" s="321">
        <v>361.466003</v>
      </c>
      <c r="C2167" s="320">
        <f>LN(B2167/B2166)</f>
        <v>-1.5093481948913958E-3</v>
      </c>
      <c r="D2167" s="320">
        <f>AVERAGE(C2147:C2167)</f>
        <v>-7.129977428763693E-3</v>
      </c>
      <c r="E2167" s="318">
        <f>_xlfn.STDEV.S(C2147:C2167)</f>
        <v>3.3593973924132832E-2</v>
      </c>
      <c r="F2167" s="318">
        <f>E2167*(21/(21-1.5))</f>
        <v>3.6178125764450737E-2</v>
      </c>
      <c r="G2167" s="318">
        <f>_xlfn.VAR.S(C2147:C2167)</f>
        <v>1.1285550840153165E-3</v>
      </c>
      <c r="H2167" s="318">
        <f>G2167*(21/(21-1))</f>
        <v>1.1849828382160823E-3</v>
      </c>
      <c r="I2167" s="320">
        <f>(SUM(C2104:C2124)*1+SUM(C2125:C2145)*2+SUM(C2146:C2166)*3)/6</f>
        <v>-8.8005135382500488E-2</v>
      </c>
      <c r="J2167" s="318">
        <f>IF(C2167*O2167&lt;&gt;0,C2167,0)</f>
        <v>0</v>
      </c>
      <c r="K2167" s="318" t="str">
        <f>IF(C2167*O2167=0,"",C2167)</f>
        <v/>
      </c>
      <c r="O2167" s="318">
        <f>IF(ISBLANK(L2167),0,1)</f>
        <v>0</v>
      </c>
      <c r="P2167" s="318">
        <f>IF(ISBLANK(M2167),0,1)</f>
        <v>0</v>
      </c>
      <c r="Q2167" s="318">
        <f>O2167+P2167</f>
        <v>0</v>
      </c>
      <c r="R2167" s="318">
        <f>SUM(Q2042:Q2167)</f>
        <v>0</v>
      </c>
      <c r="S2167" s="318">
        <f>R2167/$X$2</f>
        <v>0</v>
      </c>
      <c r="T2167" s="318">
        <f>IF(S2167&gt;=$X$3,1,0)</f>
        <v>0</v>
      </c>
      <c r="U2167" s="318">
        <f>O2167*T2167+P2167*T2167</f>
        <v>0</v>
      </c>
    </row>
    <row r="2168" spans="1:21" s="318" customFormat="1" x14ac:dyDescent="0.2">
      <c r="A2168" s="322">
        <v>39714</v>
      </c>
      <c r="B2168" s="321">
        <v>355.46899400000001</v>
      </c>
      <c r="C2168" s="320">
        <f>LN(B2168/B2167)</f>
        <v>-1.6729965479581495E-2</v>
      </c>
      <c r="D2168" s="320">
        <f>AVERAGE(C2148:C2168)</f>
        <v>-7.4730796172954332E-3</v>
      </c>
      <c r="E2168" s="318">
        <f>_xlfn.STDEV.S(C2148:C2168)</f>
        <v>3.365639172645439E-2</v>
      </c>
      <c r="F2168" s="318">
        <f>E2168*(21/(21-1.5))</f>
        <v>3.6245344936181652E-2</v>
      </c>
      <c r="G2168" s="318">
        <f>_xlfn.VAR.S(C2148:C2168)</f>
        <v>1.1327527040445474E-3</v>
      </c>
      <c r="H2168" s="318">
        <f>G2168*(21/(21-1))</f>
        <v>1.1893903392467748E-3</v>
      </c>
      <c r="I2168" s="320">
        <f>(SUM(C2105:C2125)*1+SUM(C2126:C2146)*2+SUM(C2147:C2167)*3)/6</f>
        <v>-8.7990116442320798E-2</v>
      </c>
      <c r="J2168" s="318">
        <f>IF(C2168*O2168&lt;&gt;0,C2168,0)</f>
        <v>0</v>
      </c>
      <c r="K2168" s="318" t="str">
        <f>IF(C2168*O2168=0,"",C2168)</f>
        <v/>
      </c>
      <c r="O2168" s="318">
        <f>IF(ISBLANK(L2168),0,1)</f>
        <v>0</v>
      </c>
      <c r="P2168" s="318">
        <f>IF(ISBLANK(M2168),0,1)</f>
        <v>0</v>
      </c>
      <c r="Q2168" s="318">
        <f>O2168+P2168</f>
        <v>0</v>
      </c>
      <c r="R2168" s="318">
        <f>SUM(Q2043:Q2168)</f>
        <v>0</v>
      </c>
      <c r="S2168" s="318">
        <f>R2168/$X$2</f>
        <v>0</v>
      </c>
      <c r="T2168" s="318">
        <f>IF(S2168&gt;=$X$3,1,0)</f>
        <v>0</v>
      </c>
      <c r="U2168" s="318">
        <f>O2168*T2168+P2168*T2168</f>
        <v>0</v>
      </c>
    </row>
    <row r="2169" spans="1:21" s="318" customFormat="1" x14ac:dyDescent="0.2">
      <c r="A2169" s="322">
        <v>39715</v>
      </c>
      <c r="B2169" s="321">
        <v>349.66900600000002</v>
      </c>
      <c r="C2169" s="320">
        <f>LN(B2169/B2168)</f>
        <v>-1.6451017549838208E-2</v>
      </c>
      <c r="D2169" s="320">
        <f>AVERAGE(C2149:C2169)</f>
        <v>-7.7881312174474379E-3</v>
      </c>
      <c r="E2169" s="318">
        <f>_xlfn.STDEV.S(C2149:C2169)</f>
        <v>3.37105285384348E-2</v>
      </c>
      <c r="F2169" s="318">
        <f>E2169*(21/(21-1.5))</f>
        <v>3.6303646118314402E-2</v>
      </c>
      <c r="G2169" s="318">
        <f>_xlfn.VAR.S(C2149:C2169)</f>
        <v>1.1363997343406271E-3</v>
      </c>
      <c r="H2169" s="318">
        <f>G2169*(21/(21-1))</f>
        <v>1.1932197210576586E-3</v>
      </c>
      <c r="I2169" s="320">
        <f>(SUM(C2106:C2126)*1+SUM(C2127:C2147)*2+SUM(C2148:C2168)*3)/6</f>
        <v>-9.0056625003849852E-2</v>
      </c>
      <c r="J2169" s="318">
        <f>IF(C2169*O2169&lt;&gt;0,C2169,0)</f>
        <v>0</v>
      </c>
      <c r="K2169" s="318" t="str">
        <f>IF(C2169*O2169=0,"",C2169)</f>
        <v/>
      </c>
      <c r="O2169" s="318">
        <f>IF(ISBLANK(L2169),0,1)</f>
        <v>0</v>
      </c>
      <c r="P2169" s="318">
        <f>IF(ISBLANK(M2169),0,1)</f>
        <v>0</v>
      </c>
      <c r="Q2169" s="318">
        <f>O2169+P2169</f>
        <v>0</v>
      </c>
      <c r="R2169" s="318">
        <f>SUM(Q2044:Q2169)</f>
        <v>0</v>
      </c>
      <c r="S2169" s="318">
        <f>R2169/$X$2</f>
        <v>0</v>
      </c>
      <c r="T2169" s="318">
        <f>IF(S2169&gt;=$X$3,1,0)</f>
        <v>0</v>
      </c>
      <c r="U2169" s="318">
        <f>O2169*T2169+P2169*T2169</f>
        <v>0</v>
      </c>
    </row>
    <row r="2170" spans="1:21" s="318" customFormat="1" x14ac:dyDescent="0.2">
      <c r="A2170" s="322">
        <v>39716</v>
      </c>
      <c r="B2170" s="321">
        <v>347.35501099999999</v>
      </c>
      <c r="C2170" s="320">
        <f>LN(B2170/B2169)</f>
        <v>-6.6396664810070821E-3</v>
      </c>
      <c r="D2170" s="320">
        <f>AVERAGE(C2150:C2170)</f>
        <v>-8.8591799526622078E-3</v>
      </c>
      <c r="E2170" s="318">
        <f>_xlfn.STDEV.S(C2150:C2170)</f>
        <v>3.3276381206201515E-2</v>
      </c>
      <c r="F2170" s="318">
        <f>E2170*(21/(21-1.5))</f>
        <v>3.5836102837447786E-2</v>
      </c>
      <c r="G2170" s="318">
        <f>_xlfn.VAR.S(C2150:C2170)</f>
        <v>1.1073175461804412E-3</v>
      </c>
      <c r="H2170" s="318">
        <f>G2170*(21/(21-1))</f>
        <v>1.1626834234894632E-3</v>
      </c>
      <c r="I2170" s="320">
        <f>(SUM(C2107:C2127)*1+SUM(C2128:C2148)*2+SUM(C2149:C2169)*3)/6</f>
        <v>-9.8159467329157576E-2</v>
      </c>
      <c r="J2170" s="318">
        <f>IF(C2170*O2170&lt;&gt;0,C2170,0)</f>
        <v>0</v>
      </c>
      <c r="K2170" s="318" t="str">
        <f>IF(C2170*O2170=0,"",C2170)</f>
        <v/>
      </c>
      <c r="O2170" s="318">
        <f>IF(ISBLANK(L2170),0,1)</f>
        <v>0</v>
      </c>
      <c r="P2170" s="318">
        <f>IF(ISBLANK(M2170),0,1)</f>
        <v>0</v>
      </c>
      <c r="Q2170" s="318">
        <f>O2170+P2170</f>
        <v>0</v>
      </c>
      <c r="R2170" s="318">
        <f>SUM(Q2045:Q2170)</f>
        <v>0</v>
      </c>
      <c r="S2170" s="318">
        <f>R2170/$X$2</f>
        <v>0</v>
      </c>
      <c r="T2170" s="318">
        <f>IF(S2170&gt;=$X$3,1,0)</f>
        <v>0</v>
      </c>
      <c r="U2170" s="318">
        <f>O2170*T2170+P2170*T2170</f>
        <v>0</v>
      </c>
    </row>
    <row r="2171" spans="1:21" s="318" customFormat="1" x14ac:dyDescent="0.2">
      <c r="A2171" s="322">
        <v>39717</v>
      </c>
      <c r="B2171" s="321">
        <v>329.16699199999999</v>
      </c>
      <c r="C2171" s="320">
        <f>LN(B2171/B2170)</f>
        <v>-5.378214694481704E-2</v>
      </c>
      <c r="D2171" s="320">
        <f>AVERAGE(C2151:C2171)</f>
        <v>-1.2007314750220391E-2</v>
      </c>
      <c r="E2171" s="318">
        <f>_xlfn.STDEV.S(C2151:C2171)</f>
        <v>3.4283649535634828E-2</v>
      </c>
      <c r="F2171" s="318">
        <f>E2171*(21/(21-1.5))</f>
        <v>3.6920853346068275E-2</v>
      </c>
      <c r="G2171" s="318">
        <f>_xlfn.VAR.S(C2151:C2171)</f>
        <v>1.1753686254822339E-3</v>
      </c>
      <c r="H2171" s="318">
        <f>G2171*(21/(21-1))</f>
        <v>1.2341370567563457E-3</v>
      </c>
      <c r="I2171" s="320">
        <f>(SUM(C2108:C2128)*1+SUM(C2129:C2149)*2+SUM(C2150:C2170)*3)/6</f>
        <v>-0.10652980584616516</v>
      </c>
      <c r="J2171" s="318">
        <f>IF(C2171*O2171&lt;&gt;0,C2171,0)</f>
        <v>0</v>
      </c>
      <c r="K2171" s="318" t="str">
        <f>IF(C2171*O2171=0,"",C2171)</f>
        <v/>
      </c>
      <c r="O2171" s="318">
        <f>IF(ISBLANK(L2171),0,1)</f>
        <v>0</v>
      </c>
      <c r="P2171" s="318">
        <f>IF(ISBLANK(M2171),0,1)</f>
        <v>0</v>
      </c>
      <c r="Q2171" s="318">
        <f>O2171+P2171</f>
        <v>0</v>
      </c>
      <c r="R2171" s="318">
        <f>SUM(Q2046:Q2171)</f>
        <v>0</v>
      </c>
      <c r="S2171" s="318">
        <f>R2171/$X$2</f>
        <v>0</v>
      </c>
      <c r="T2171" s="318">
        <f>IF(S2171&gt;=$X$3,1,0)</f>
        <v>0</v>
      </c>
      <c r="U2171" s="318">
        <f>O2171*T2171+P2171*T2171</f>
        <v>0</v>
      </c>
    </row>
    <row r="2172" spans="1:21" s="318" customFormat="1" x14ac:dyDescent="0.2">
      <c r="A2172" s="322">
        <v>39720</v>
      </c>
      <c r="B2172" s="321">
        <v>301.834991</v>
      </c>
      <c r="C2172" s="320">
        <f>LN(B2172/B2171)</f>
        <v>-8.6684715827457876E-2</v>
      </c>
      <c r="D2172" s="320">
        <f>AVERAGE(C2152:C2172)</f>
        <v>-1.6377375605660792E-2</v>
      </c>
      <c r="E2172" s="318">
        <f>_xlfn.STDEV.S(C2152:C2172)</f>
        <v>3.7676809873436523E-2</v>
      </c>
      <c r="F2172" s="318">
        <f>E2172*(21/(21-1.5))</f>
        <v>4.057502601754702E-2</v>
      </c>
      <c r="G2172" s="318">
        <f>_xlfn.VAR.S(C2152:C2172)</f>
        <v>1.4195420022390841E-3</v>
      </c>
      <c r="H2172" s="318">
        <f>G2172*(21/(21-1))</f>
        <v>1.4905191023510383E-3</v>
      </c>
      <c r="I2172" s="320">
        <f>(SUM(C2109:C2129)*1+SUM(C2130:C2150)*2+SUM(C2151:C2171)*3)/6</f>
        <v>-0.13552368032516585</v>
      </c>
      <c r="J2172" s="318">
        <f>IF(C2172*O2172&lt;&gt;0,C2172,0)</f>
        <v>0</v>
      </c>
      <c r="K2172" s="318" t="str">
        <f>IF(C2172*O2172=0,"",C2172)</f>
        <v/>
      </c>
      <c r="O2172" s="318">
        <f>IF(ISBLANK(L2172),0,1)</f>
        <v>0</v>
      </c>
      <c r="P2172" s="318">
        <f>IF(ISBLANK(M2172),0,1)</f>
        <v>0</v>
      </c>
      <c r="Q2172" s="318">
        <f>O2172+P2172</f>
        <v>0</v>
      </c>
      <c r="R2172" s="318">
        <f>SUM(Q2047:Q2172)</f>
        <v>0</v>
      </c>
      <c r="S2172" s="318">
        <f>R2172/$X$2</f>
        <v>0</v>
      </c>
      <c r="T2172" s="318">
        <f>IF(S2172&gt;=$X$3,1,0)</f>
        <v>0</v>
      </c>
      <c r="U2172" s="318">
        <f>O2172*T2172+P2172*T2172</f>
        <v>0</v>
      </c>
    </row>
    <row r="2173" spans="1:21" s="318" customFormat="1" x14ac:dyDescent="0.2">
      <c r="A2173" s="322">
        <v>39721</v>
      </c>
      <c r="B2173" s="321">
        <v>318.38000499999998</v>
      </c>
      <c r="C2173" s="320">
        <f>LN(B2173/B2172)</f>
        <v>5.3365172997842471E-2</v>
      </c>
      <c r="D2173" s="320">
        <f>AVERAGE(C2153:C2173)</f>
        <v>-1.2879233287433652E-2</v>
      </c>
      <c r="E2173" s="318">
        <f>_xlfn.STDEV.S(C2153:C2173)</f>
        <v>4.0610380040465389E-2</v>
      </c>
      <c r="F2173" s="318">
        <f>E2173*(21/(21-1.5))</f>
        <v>4.3734255428193494E-2</v>
      </c>
      <c r="G2173" s="318">
        <f>_xlfn.VAR.S(C2153:C2173)</f>
        <v>1.6492029670310299E-3</v>
      </c>
      <c r="H2173" s="318">
        <f>G2173*(21/(21-1))</f>
        <v>1.7316631153825816E-3</v>
      </c>
      <c r="I2173" s="320">
        <f>(SUM(C2110:C2130)*1+SUM(C2131:C2151)*2+SUM(C2152:C2172)*3)/6</f>
        <v>-0.18362987664297634</v>
      </c>
      <c r="J2173" s="318">
        <f>IF(C2173*O2173&lt;&gt;0,C2173,0)</f>
        <v>0</v>
      </c>
      <c r="K2173" s="318" t="str">
        <f>IF(C2173*O2173=0,"",C2173)</f>
        <v/>
      </c>
      <c r="O2173" s="318">
        <f>IF(ISBLANK(L2173),0,1)</f>
        <v>0</v>
      </c>
      <c r="P2173" s="318">
        <f>IF(ISBLANK(M2173),0,1)</f>
        <v>0</v>
      </c>
      <c r="Q2173" s="318">
        <f>O2173+P2173</f>
        <v>0</v>
      </c>
      <c r="R2173" s="318">
        <f>SUM(Q2048:Q2173)</f>
        <v>0</v>
      </c>
      <c r="S2173" s="318">
        <f>R2173/$X$2</f>
        <v>0</v>
      </c>
      <c r="T2173" s="318">
        <f>IF(S2173&gt;=$X$3,1,0)</f>
        <v>0</v>
      </c>
      <c r="U2173" s="318">
        <f>O2173*T2173+P2173*T2173</f>
        <v>0</v>
      </c>
    </row>
    <row r="2174" spans="1:21" s="318" customFormat="1" x14ac:dyDescent="0.2">
      <c r="A2174" s="322">
        <v>39722</v>
      </c>
      <c r="B2174" s="321">
        <v>308.53698700000001</v>
      </c>
      <c r="C2174" s="320">
        <f>LN(B2174/B2173)</f>
        <v>-3.1403924441852034E-2</v>
      </c>
      <c r="D2174" s="320">
        <f>AVERAGE(C2154:C2174)</f>
        <v>-1.2948662054221186E-2</v>
      </c>
      <c r="E2174" s="318">
        <f>_xlfn.STDEV.S(C2154:C2174)</f>
        <v>4.0642250484338074E-2</v>
      </c>
      <c r="F2174" s="318">
        <f>E2174*(21/(21-1.5))</f>
        <v>4.3768577444671768E-2</v>
      </c>
      <c r="G2174" s="318">
        <f>_xlfn.VAR.S(C2154:C2174)</f>
        <v>1.6517925244316782E-3</v>
      </c>
      <c r="H2174" s="318">
        <f>G2174*(21/(21-1))</f>
        <v>1.7343821506532622E-3</v>
      </c>
      <c r="I2174" s="320">
        <f>(SUM(C2111:C2131)*1+SUM(C2132:C2152)*2+SUM(C2153:C2173)*3)/6</f>
        <v>-0.14313736002368363</v>
      </c>
      <c r="J2174" s="318">
        <f>IF(C2174*O2174&lt;&gt;0,C2174,0)</f>
        <v>0</v>
      </c>
      <c r="K2174" s="318" t="str">
        <f>IF(C2174*O2174=0,"",C2174)</f>
        <v/>
      </c>
      <c r="O2174" s="318">
        <f>IF(ISBLANK(L2174),0,1)</f>
        <v>0</v>
      </c>
      <c r="P2174" s="318">
        <f>IF(ISBLANK(M2174),0,1)</f>
        <v>0</v>
      </c>
      <c r="Q2174" s="318">
        <f>O2174+P2174</f>
        <v>0</v>
      </c>
      <c r="R2174" s="318">
        <f>SUM(Q2049:Q2174)</f>
        <v>0</v>
      </c>
      <c r="S2174" s="318">
        <f>R2174/$X$2</f>
        <v>0</v>
      </c>
      <c r="T2174" s="318">
        <f>IF(S2174&gt;=$X$3,1,0)</f>
        <v>0</v>
      </c>
      <c r="U2174" s="318">
        <f>O2174*T2174+P2174*T2174</f>
        <v>0</v>
      </c>
    </row>
    <row r="2175" spans="1:21" s="318" customFormat="1" x14ac:dyDescent="0.2">
      <c r="A2175" s="322">
        <v>39723</v>
      </c>
      <c r="B2175" s="321">
        <v>290.40200800000002</v>
      </c>
      <c r="C2175" s="320">
        <f>LN(B2175/B2174)</f>
        <v>-6.0575531662355395E-2</v>
      </c>
      <c r="D2175" s="320">
        <f>AVERAGE(C2155:C2175)</f>
        <v>-1.4552010839653972E-2</v>
      </c>
      <c r="E2175" s="318">
        <f>_xlfn.STDEV.S(C2155:C2175)</f>
        <v>4.1866095334948936E-2</v>
      </c>
      <c r="F2175" s="318">
        <f>E2175*(21/(21-1.5))</f>
        <v>4.5086564206868081E-2</v>
      </c>
      <c r="G2175" s="318">
        <f>_xlfn.VAR.S(C2155:C2175)</f>
        <v>1.7527699385950332E-3</v>
      </c>
      <c r="H2175" s="318">
        <f>G2175*(21/(21-1))</f>
        <v>1.840408435524785E-3</v>
      </c>
      <c r="I2175" s="320">
        <f>(SUM(C2112:C2132)*1+SUM(C2133:C2153)*2+SUM(C2154:C2174)*3)/6</f>
        <v>-0.15177798014018465</v>
      </c>
      <c r="J2175" s="318">
        <f>IF(C2175*O2175&lt;&gt;0,C2175,0)</f>
        <v>0</v>
      </c>
      <c r="K2175" s="318" t="str">
        <f>IF(C2175*O2175=0,"",C2175)</f>
        <v/>
      </c>
      <c r="O2175" s="318">
        <f>IF(ISBLANK(L2175),0,1)</f>
        <v>0</v>
      </c>
      <c r="P2175" s="318">
        <f>IF(ISBLANK(M2175),0,1)</f>
        <v>0</v>
      </c>
      <c r="Q2175" s="318">
        <f>O2175+P2175</f>
        <v>0</v>
      </c>
      <c r="R2175" s="318">
        <f>SUM(Q2050:Q2175)</f>
        <v>0</v>
      </c>
      <c r="S2175" s="318">
        <f>R2175/$X$2</f>
        <v>0</v>
      </c>
      <c r="T2175" s="318">
        <f>IF(S2175&gt;=$X$3,1,0)</f>
        <v>0</v>
      </c>
      <c r="U2175" s="318">
        <f>O2175*T2175+P2175*T2175</f>
        <v>0</v>
      </c>
    </row>
    <row r="2176" spans="1:21" s="318" customFormat="1" x14ac:dyDescent="0.2">
      <c r="A2176" s="322">
        <v>39724</v>
      </c>
      <c r="B2176" s="321">
        <v>306.93099999999998</v>
      </c>
      <c r="C2176" s="320">
        <f>LN(B2176/B2175)</f>
        <v>5.5356769098237536E-2</v>
      </c>
      <c r="D2176" s="320">
        <f>AVERAGE(C2156:C2176)</f>
        <v>-1.0312857907948805E-2</v>
      </c>
      <c r="E2176" s="318">
        <f>_xlfn.STDEV.S(C2156:C2176)</f>
        <v>4.4271850111873609E-2</v>
      </c>
      <c r="F2176" s="318">
        <f>E2176*(21/(21-1.5))</f>
        <v>4.7677377043556193E-2</v>
      </c>
      <c r="G2176" s="318">
        <f>_xlfn.VAR.S(C2156:C2176)</f>
        <v>1.9599967123282032E-3</v>
      </c>
      <c r="H2176" s="318">
        <f>G2176*(21/(21-1))</f>
        <v>2.0579965479446136E-3</v>
      </c>
      <c r="I2176" s="320">
        <f>(SUM(C2113:C2133)*1+SUM(C2134:C2154)*2+SUM(C2155:C2175)*3)/6</f>
        <v>-0.17542244020811171</v>
      </c>
      <c r="J2176" s="318">
        <f>IF(C2176*O2176&lt;&gt;0,C2176,0)</f>
        <v>0</v>
      </c>
      <c r="K2176" s="318" t="str">
        <f>IF(C2176*O2176=0,"",C2176)</f>
        <v/>
      </c>
      <c r="O2176" s="318">
        <f>IF(ISBLANK(L2176),0,1)</f>
        <v>0</v>
      </c>
      <c r="P2176" s="318">
        <f>IF(ISBLANK(M2176),0,1)</f>
        <v>0</v>
      </c>
      <c r="Q2176" s="318">
        <f>O2176+P2176</f>
        <v>0</v>
      </c>
      <c r="R2176" s="318">
        <f>SUM(Q2051:Q2176)</f>
        <v>0</v>
      </c>
      <c r="S2176" s="318">
        <f>R2176/$X$2</f>
        <v>0</v>
      </c>
      <c r="T2176" s="318">
        <f>IF(S2176&gt;=$X$3,1,0)</f>
        <v>0</v>
      </c>
      <c r="U2176" s="318">
        <f>O2176*T2176+P2176*T2176</f>
        <v>0</v>
      </c>
    </row>
    <row r="2177" spans="1:21" s="318" customFormat="1" x14ac:dyDescent="0.2">
      <c r="A2177" s="322">
        <v>39727</v>
      </c>
      <c r="B2177" s="321">
        <v>277.141998</v>
      </c>
      <c r="C2177" s="320">
        <f>LN(B2177/B2176)</f>
        <v>-0.10209296362826828</v>
      </c>
      <c r="D2177" s="320">
        <f>AVERAGE(C2157:C2177)</f>
        <v>-1.3837777478284095E-2</v>
      </c>
      <c r="E2177" s="318">
        <f>_xlfn.STDEV.S(C2157:C2177)</f>
        <v>4.8501181467835497E-2</v>
      </c>
      <c r="F2177" s="318">
        <f>E2177*(21/(21-1.5))</f>
        <v>5.2232041580745917E-2</v>
      </c>
      <c r="G2177" s="318">
        <f>_xlfn.VAR.S(C2157:C2177)</f>
        <v>2.3523646037759095E-3</v>
      </c>
      <c r="H2177" s="318">
        <f>G2177*(21/(21-1))</f>
        <v>2.4699828339647049E-3</v>
      </c>
      <c r="I2177" s="320">
        <f>(SUM(C2114:C2134)*1+SUM(C2135:C2155)*2+SUM(C2156:C2176)*3)/6</f>
        <v>-0.14095649389241549</v>
      </c>
      <c r="J2177" s="318">
        <f>IF(C2177*O2177&lt;&gt;0,C2177,0)</f>
        <v>0</v>
      </c>
      <c r="K2177" s="318" t="str">
        <f>IF(C2177*O2177=0,"",C2177)</f>
        <v/>
      </c>
      <c r="O2177" s="318">
        <f>IF(ISBLANK(L2177),0,1)</f>
        <v>0</v>
      </c>
      <c r="P2177" s="318">
        <f>IF(ISBLANK(M2177),0,1)</f>
        <v>0</v>
      </c>
      <c r="Q2177" s="318">
        <f>O2177+P2177</f>
        <v>0</v>
      </c>
      <c r="R2177" s="318">
        <f>SUM(Q2052:Q2177)</f>
        <v>0</v>
      </c>
      <c r="S2177" s="318">
        <f>R2177/$X$2</f>
        <v>0</v>
      </c>
      <c r="T2177" s="318">
        <f>IF(S2177&gt;=$X$3,1,0)</f>
        <v>0</v>
      </c>
      <c r="U2177" s="318">
        <f>O2177*T2177+P2177*T2177</f>
        <v>0</v>
      </c>
    </row>
    <row r="2178" spans="1:21" s="318" customFormat="1" x14ac:dyDescent="0.2">
      <c r="A2178" s="322">
        <v>39728</v>
      </c>
      <c r="B2178" s="321">
        <v>269.48098800000002</v>
      </c>
      <c r="C2178" s="320">
        <f>LN(B2178/B2177)</f>
        <v>-2.8032160591196661E-2</v>
      </c>
      <c r="D2178" s="320">
        <f>AVERAGE(C2158:C2178)</f>
        <v>-1.6231125265469798E-2</v>
      </c>
      <c r="E2178" s="318">
        <f>_xlfn.STDEV.S(C2158:C2178)</f>
        <v>4.7868429881101578E-2</v>
      </c>
      <c r="F2178" s="318">
        <f>E2178*(21/(21-1.5))</f>
        <v>5.1550616795032464E-2</v>
      </c>
      <c r="G2178" s="318">
        <f>_xlfn.VAR.S(C2158:C2178)</f>
        <v>2.2913865792819387E-3</v>
      </c>
      <c r="H2178" s="318">
        <f>G2178*(21/(21-1))</f>
        <v>2.4059559082460357E-3</v>
      </c>
      <c r="I2178" s="320">
        <f>(SUM(C2115:C2135)*1+SUM(C2136:C2156)*2+SUM(C2157:C2177)*3)/6</f>
        <v>-0.19131139180517243</v>
      </c>
      <c r="J2178" s="318">
        <f>IF(C2178*O2178&lt;&gt;0,C2178,0)</f>
        <v>0</v>
      </c>
      <c r="K2178" s="318" t="str">
        <f>IF(C2178*O2178=0,"",C2178)</f>
        <v/>
      </c>
      <c r="O2178" s="318">
        <f>IF(ISBLANK(L2178),0,1)</f>
        <v>0</v>
      </c>
      <c r="P2178" s="318">
        <f>IF(ISBLANK(M2178),0,1)</f>
        <v>0</v>
      </c>
      <c r="Q2178" s="318">
        <f>O2178+P2178</f>
        <v>0</v>
      </c>
      <c r="R2178" s="318">
        <f>SUM(Q2053:Q2178)</f>
        <v>0</v>
      </c>
      <c r="S2178" s="318">
        <f>R2178/$X$2</f>
        <v>0</v>
      </c>
      <c r="T2178" s="318">
        <f>IF(S2178&gt;=$X$3,1,0)</f>
        <v>0</v>
      </c>
      <c r="U2178" s="318">
        <f>O2178*T2178+P2178*T2178</f>
        <v>0</v>
      </c>
    </row>
    <row r="2179" spans="1:21" s="318" customFormat="1" x14ac:dyDescent="0.2">
      <c r="A2179" s="322">
        <v>39730</v>
      </c>
      <c r="B2179" s="321">
        <v>259.80801400000001</v>
      </c>
      <c r="C2179" s="320">
        <f>LN(B2179/B2178)</f>
        <v>-3.6554891840077715E-2</v>
      </c>
      <c r="D2179" s="320">
        <f>AVERAGE(C2159:C2179)</f>
        <v>-1.5242244555171626E-2</v>
      </c>
      <c r="E2179" s="318">
        <f>_xlfn.STDEV.S(C2159:C2179)</f>
        <v>4.7186778814508348E-2</v>
      </c>
      <c r="F2179" s="318">
        <f>E2179*(21/(21-1.5))</f>
        <v>5.0816531031008985E-2</v>
      </c>
      <c r="G2179" s="318">
        <f>_xlfn.VAR.S(C2159:C2179)</f>
        <v>2.2265920948893341E-3</v>
      </c>
      <c r="H2179" s="318">
        <f>G2179*(21/(21-1))</f>
        <v>2.3379216996338007E-3</v>
      </c>
      <c r="I2179" s="320">
        <f>(SUM(C2116:C2136)*1+SUM(C2137:C2157)*2+SUM(C2158:C2178)*3)/6</f>
        <v>-0.20477315695005302</v>
      </c>
      <c r="J2179" s="318">
        <f>IF(C2179*O2179&lt;&gt;0,C2179,0)</f>
        <v>0</v>
      </c>
      <c r="K2179" s="318" t="str">
        <f>IF(C2179*O2179=0,"",C2179)</f>
        <v/>
      </c>
      <c r="O2179" s="318">
        <f>IF(ISBLANK(L2179),0,1)</f>
        <v>0</v>
      </c>
      <c r="P2179" s="318">
        <f>IF(ISBLANK(M2179),0,1)</f>
        <v>0</v>
      </c>
      <c r="Q2179" s="318">
        <f>O2179+P2179</f>
        <v>0</v>
      </c>
      <c r="R2179" s="318">
        <f>SUM(Q2054:Q2179)</f>
        <v>0</v>
      </c>
      <c r="S2179" s="318">
        <f>R2179/$X$2</f>
        <v>0</v>
      </c>
      <c r="T2179" s="318">
        <f>IF(S2179&gt;=$X$3,1,0)</f>
        <v>0</v>
      </c>
      <c r="U2179" s="318">
        <f>O2179*T2179+P2179*T2179</f>
        <v>0</v>
      </c>
    </row>
    <row r="2180" spans="1:21" s="318" customFormat="1" x14ac:dyDescent="0.2">
      <c r="A2180" s="322">
        <v>39731</v>
      </c>
      <c r="B2180" s="321">
        <v>239.71899400000001</v>
      </c>
      <c r="C2180" s="320">
        <f>LN(B2180/B2179)</f>
        <v>-8.0475571547458574E-2</v>
      </c>
      <c r="D2180" s="320">
        <f>AVERAGE(C2160:C2180)</f>
        <v>-1.9014488887098425E-2</v>
      </c>
      <c r="E2180" s="318">
        <f>_xlfn.STDEV.S(C2160:C2180)</f>
        <v>4.9139014897164164E-2</v>
      </c>
      <c r="F2180" s="318">
        <f>E2180*(21/(21-1.5))</f>
        <v>5.2918939120022941E-2</v>
      </c>
      <c r="G2180" s="318">
        <f>_xlfn.VAR.S(C2160:C2180)</f>
        <v>2.4146427850637218E-3</v>
      </c>
      <c r="H2180" s="318">
        <f>G2180*(21/(21-1))</f>
        <v>2.5353749243169081E-3</v>
      </c>
      <c r="I2180" s="320">
        <f>(SUM(C2117:C2137)*1+SUM(C2138:C2158)*2+SUM(C2159:C2179)*3)/6</f>
        <v>-0.21393823640168522</v>
      </c>
      <c r="J2180" s="318">
        <f>IF(C2180*O2180&lt;&gt;0,C2180,0)</f>
        <v>0</v>
      </c>
      <c r="K2180" s="318" t="str">
        <f>IF(C2180*O2180=0,"",C2180)</f>
        <v/>
      </c>
      <c r="O2180" s="318">
        <f>IF(ISBLANK(L2180),0,1)</f>
        <v>0</v>
      </c>
      <c r="P2180" s="318">
        <f>IF(ISBLANK(M2180),0,1)</f>
        <v>0</v>
      </c>
      <c r="Q2180" s="318">
        <f>O2180+P2180</f>
        <v>0</v>
      </c>
      <c r="R2180" s="318">
        <f>SUM(Q2055:Q2180)</f>
        <v>0</v>
      </c>
      <c r="S2180" s="318">
        <f>R2180/$X$2</f>
        <v>0</v>
      </c>
      <c r="T2180" s="318">
        <f>IF(S2180&gt;=$X$3,1,0)</f>
        <v>0</v>
      </c>
      <c r="U2180" s="318">
        <f>O2180*T2180+P2180*T2180</f>
        <v>0</v>
      </c>
    </row>
    <row r="2181" spans="1:21" s="318" customFormat="1" x14ac:dyDescent="0.2">
      <c r="A2181" s="322">
        <v>39734</v>
      </c>
      <c r="B2181" s="321">
        <v>254.20500200000001</v>
      </c>
      <c r="C2181" s="320">
        <f>LN(B2181/B2180)</f>
        <v>5.8673656962588111E-2</v>
      </c>
      <c r="D2181" s="320">
        <f>AVERAGE(C2161:C2181)</f>
        <v>-1.6435879481432061E-2</v>
      </c>
      <c r="E2181" s="318">
        <f>_xlfn.STDEV.S(C2161:C2181)</f>
        <v>5.1785453162345417E-2</v>
      </c>
      <c r="F2181" s="318">
        <f>E2181*(21/(21-1.5))</f>
        <v>5.5768949559448909E-2</v>
      </c>
      <c r="G2181" s="318">
        <f>_xlfn.VAR.S(C2161:C2181)</f>
        <v>2.6817331592294711E-3</v>
      </c>
      <c r="H2181" s="318">
        <f>G2181*(21/(21-1))</f>
        <v>2.8158198171909449E-3</v>
      </c>
      <c r="I2181" s="320">
        <f>(SUM(C2118:C2138)*1+SUM(C2139:C2159)*2+SUM(C2160:C2180)*3)/6</f>
        <v>-0.24868327164715961</v>
      </c>
      <c r="J2181" s="318">
        <f>IF(C2181*O2181&lt;&gt;0,C2181,0)</f>
        <v>0</v>
      </c>
      <c r="K2181" s="318" t="str">
        <f>IF(C2181*O2181=0,"",C2181)</f>
        <v/>
      </c>
      <c r="O2181" s="318">
        <f>IF(ISBLANK(L2181),0,1)</f>
        <v>0</v>
      </c>
      <c r="P2181" s="318">
        <f>IF(ISBLANK(M2181),0,1)</f>
        <v>0</v>
      </c>
      <c r="Q2181" s="318">
        <f>O2181+P2181</f>
        <v>0</v>
      </c>
      <c r="R2181" s="318">
        <f>SUM(Q2056:Q2181)</f>
        <v>0</v>
      </c>
      <c r="S2181" s="318">
        <f>R2181/$X$2</f>
        <v>0</v>
      </c>
      <c r="T2181" s="318">
        <f>IF(S2181&gt;=$X$3,1,0)</f>
        <v>0</v>
      </c>
      <c r="U2181" s="318">
        <f>O2181*T2181+P2181*T2181</f>
        <v>0</v>
      </c>
    </row>
    <row r="2182" spans="1:21" s="318" customFormat="1" x14ac:dyDescent="0.2">
      <c r="A2182" s="322">
        <v>39735</v>
      </c>
      <c r="B2182" s="321">
        <v>269.29699699999998</v>
      </c>
      <c r="C2182" s="320">
        <f>LN(B2182/B2181)</f>
        <v>5.76738126417023E-2</v>
      </c>
      <c r="D2182" s="320">
        <f>AVERAGE(C2162:C2182)</f>
        <v>-1.5219041127353946E-2</v>
      </c>
      <c r="E2182" s="318">
        <f>_xlfn.STDEV.S(C2162:C2182)</f>
        <v>5.326261422874054E-2</v>
      </c>
      <c r="F2182" s="318">
        <f>E2182*(21/(21-1.5))</f>
        <v>5.7359738400182117E-2</v>
      </c>
      <c r="G2182" s="318">
        <f>_xlfn.VAR.S(C2162:C2182)</f>
        <v>2.8369060744796344E-3</v>
      </c>
      <c r="H2182" s="318">
        <f>G2182*(21/(21-1))</f>
        <v>2.9787513782036164E-3</v>
      </c>
      <c r="I2182" s="320">
        <f>(SUM(C2119:C2139)*1+SUM(C2140:C2160)*2+SUM(C2161:C2181)*3)/6</f>
        <v>-0.21109285789008025</v>
      </c>
      <c r="J2182" s="318">
        <f>IF(C2182*O2182&lt;&gt;0,C2182,0)</f>
        <v>0</v>
      </c>
      <c r="K2182" s="318" t="str">
        <f>IF(C2182*O2182=0,"",C2182)</f>
        <v/>
      </c>
      <c r="O2182" s="318">
        <f>IF(ISBLANK(L2182),0,1)</f>
        <v>0</v>
      </c>
      <c r="P2182" s="318">
        <f>IF(ISBLANK(M2182),0,1)</f>
        <v>0</v>
      </c>
      <c r="Q2182" s="318">
        <f>O2182+P2182</f>
        <v>0</v>
      </c>
      <c r="R2182" s="318">
        <f>SUM(Q2057:Q2182)</f>
        <v>0</v>
      </c>
      <c r="S2182" s="318">
        <f>R2182/$X$2</f>
        <v>0</v>
      </c>
      <c r="T2182" s="318">
        <f>IF(S2182&gt;=$X$3,1,0)</f>
        <v>0</v>
      </c>
      <c r="U2182" s="318">
        <f>O2182*T2182+P2182*T2182</f>
        <v>0</v>
      </c>
    </row>
    <row r="2183" spans="1:21" s="318" customFormat="1" x14ac:dyDescent="0.2">
      <c r="A2183" s="322">
        <v>39736</v>
      </c>
      <c r="B2183" s="321">
        <v>245.578003</v>
      </c>
      <c r="C2183" s="320">
        <f>LN(B2183/B2182)</f>
        <v>-9.2200220693197374E-2</v>
      </c>
      <c r="D2183" s="320">
        <f>AVERAGE(C2163:C2183)</f>
        <v>-1.7421783095429917E-2</v>
      </c>
      <c r="E2183" s="318">
        <f>_xlfn.STDEV.S(C2163:C2183)</f>
        <v>5.5506031425702984E-2</v>
      </c>
      <c r="F2183" s="318">
        <f>E2183*(21/(21-1.5))</f>
        <v>5.9775726150757054E-2</v>
      </c>
      <c r="G2183" s="318">
        <f>_xlfn.VAR.S(C2163:C2183)</f>
        <v>3.0809195246311273E-3</v>
      </c>
      <c r="H2183" s="318">
        <f>G2183*(21/(21-1))</f>
        <v>3.2349655008626836E-3</v>
      </c>
      <c r="I2183" s="320">
        <f>(SUM(C2120:C2140)*1+SUM(C2141:C2161)*2+SUM(C2162:C2182)*3)/6</f>
        <v>-0.18672184370680292</v>
      </c>
      <c r="J2183" s="318">
        <f>IF(C2183*O2183&lt;&gt;0,C2183,0)</f>
        <v>0</v>
      </c>
      <c r="K2183" s="318" t="str">
        <f>IF(C2183*O2183=0,"",C2183)</f>
        <v/>
      </c>
      <c r="O2183" s="318">
        <f>IF(ISBLANK(L2183),0,1)</f>
        <v>0</v>
      </c>
      <c r="P2183" s="318">
        <f>IF(ISBLANK(M2183),0,1)</f>
        <v>0</v>
      </c>
      <c r="Q2183" s="318">
        <f>O2183+P2183</f>
        <v>0</v>
      </c>
      <c r="R2183" s="318">
        <f>SUM(Q2058:Q2183)</f>
        <v>0</v>
      </c>
      <c r="S2183" s="318">
        <f>R2183/$X$2</f>
        <v>0</v>
      </c>
      <c r="T2183" s="318">
        <f>IF(S2183&gt;=$X$3,1,0)</f>
        <v>0</v>
      </c>
      <c r="U2183" s="318">
        <f>O2183*T2183+P2183*T2183</f>
        <v>0</v>
      </c>
    </row>
    <row r="2184" spans="1:21" s="318" customFormat="1" x14ac:dyDescent="0.2">
      <c r="A2184" s="322">
        <v>39737</v>
      </c>
      <c r="B2184" s="321">
        <v>226.06599399999999</v>
      </c>
      <c r="C2184" s="320">
        <f>LN(B2184/B2183)</f>
        <v>-8.2787662434058287E-2</v>
      </c>
      <c r="D2184" s="320">
        <f>AVERAGE(C2164:C2184)</f>
        <v>-1.8526749985549679E-2</v>
      </c>
      <c r="E2184" s="318">
        <f>_xlfn.STDEV.S(C2164:C2184)</f>
        <v>5.6607353899162875E-2</v>
      </c>
      <c r="F2184" s="318">
        <f>E2184*(21/(21-1.5))</f>
        <v>6.0961765737560014E-2</v>
      </c>
      <c r="G2184" s="318">
        <f>_xlfn.VAR.S(C2164:C2184)</f>
        <v>3.2043925154650703E-3</v>
      </c>
      <c r="H2184" s="318">
        <f>G2184*(21/(21-1))</f>
        <v>3.3646121412383239E-3</v>
      </c>
      <c r="I2184" s="320">
        <f>(SUM(C2121:C2141)*1+SUM(C2142:C2162)*2+SUM(C2163:C2183)*3)/6</f>
        <v>-0.22904099144239953</v>
      </c>
      <c r="J2184" s="318">
        <f>IF(C2184*O2184&lt;&gt;0,C2184,0)</f>
        <v>0</v>
      </c>
      <c r="K2184" s="318" t="str">
        <f>IF(C2184*O2184=0,"",C2184)</f>
        <v/>
      </c>
      <c r="O2184" s="318">
        <f>IF(ISBLANK(L2184),0,1)</f>
        <v>0</v>
      </c>
      <c r="P2184" s="318">
        <f>IF(ISBLANK(M2184),0,1)</f>
        <v>0</v>
      </c>
      <c r="Q2184" s="318">
        <f>O2184+P2184</f>
        <v>0</v>
      </c>
      <c r="R2184" s="318">
        <f>SUM(Q2059:Q2184)</f>
        <v>0</v>
      </c>
      <c r="S2184" s="318">
        <f>R2184/$X$2</f>
        <v>0</v>
      </c>
      <c r="T2184" s="318">
        <f>IF(S2184&gt;=$X$3,1,0)</f>
        <v>0</v>
      </c>
      <c r="U2184" s="318">
        <f>O2184*T2184+P2184*T2184</f>
        <v>0</v>
      </c>
    </row>
    <row r="2185" spans="1:21" s="318" customFormat="1" x14ac:dyDescent="0.2">
      <c r="A2185" s="322">
        <v>39738</v>
      </c>
      <c r="B2185" s="321">
        <v>232.134995</v>
      </c>
      <c r="C2185" s="320">
        <f>LN(B2185/B2184)</f>
        <v>2.6492111947136368E-2</v>
      </c>
      <c r="D2185" s="320">
        <f>AVERAGE(C2165:C2185)</f>
        <v>-1.5945794565648087E-2</v>
      </c>
      <c r="E2185" s="318">
        <f>_xlfn.STDEV.S(C2165:C2185)</f>
        <v>5.739789448337286E-2</v>
      </c>
      <c r="F2185" s="318">
        <f>E2185*(21/(21-1.5))</f>
        <v>6.1813117135940003E-2</v>
      </c>
      <c r="G2185" s="318">
        <f>_xlfn.VAR.S(C2165:C2185)</f>
        <v>3.2945182911244043E-3</v>
      </c>
      <c r="H2185" s="318">
        <f>G2185*(21/(21-1))</f>
        <v>3.4592442056806246E-3</v>
      </c>
      <c r="I2185" s="320">
        <f>(SUM(C2122:C2142)*1+SUM(C2143:C2163)*2+SUM(C2164:C2184)*3)/6</f>
        <v>-0.26288837082784905</v>
      </c>
      <c r="J2185" s="318">
        <f>IF(C2185*O2185&lt;&gt;0,C2185,0)</f>
        <v>0</v>
      </c>
      <c r="K2185" s="318" t="str">
        <f>IF(C2185*O2185=0,"",C2185)</f>
        <v/>
      </c>
      <c r="O2185" s="318">
        <f>IF(ISBLANK(L2185),0,1)</f>
        <v>0</v>
      </c>
      <c r="P2185" s="318">
        <f>IF(ISBLANK(M2185),0,1)</f>
        <v>0</v>
      </c>
      <c r="Q2185" s="318">
        <f>O2185+P2185</f>
        <v>0</v>
      </c>
      <c r="R2185" s="318">
        <f>SUM(Q2060:Q2185)</f>
        <v>0</v>
      </c>
      <c r="S2185" s="318">
        <f>R2185/$X$2</f>
        <v>0</v>
      </c>
      <c r="T2185" s="318">
        <f>IF(S2185&gt;=$X$3,1,0)</f>
        <v>0</v>
      </c>
      <c r="U2185" s="318">
        <f>O2185*T2185+P2185*T2185</f>
        <v>0</v>
      </c>
    </row>
    <row r="2186" spans="1:21" s="318" customFormat="1" x14ac:dyDescent="0.2">
      <c r="A2186" s="322">
        <v>39741</v>
      </c>
      <c r="B2186" s="321">
        <v>250.520996</v>
      </c>
      <c r="C2186" s="320">
        <f>LN(B2186/B2185)</f>
        <v>7.6223655937095763E-2</v>
      </c>
      <c r="D2186" s="320">
        <f>AVERAGE(C2166:C2186)</f>
        <v>-1.3487834159873551E-2</v>
      </c>
      <c r="E2186" s="318">
        <f>_xlfn.STDEV.S(C2166:C2186)</f>
        <v>6.0255378555809029E-2</v>
      </c>
      <c r="F2186" s="318">
        <f>E2186*(21/(21-1.5))</f>
        <v>6.489040767548665E-2</v>
      </c>
      <c r="G2186" s="318">
        <f>_xlfn.VAR.S(C2166:C2186)</f>
        <v>3.6307106449038505E-3</v>
      </c>
      <c r="H2186" s="318">
        <f>G2186*(21/(21-1))</f>
        <v>3.8122461771490433E-3</v>
      </c>
      <c r="I2186" s="320">
        <f>(SUM(C2123:C2143)*1+SUM(C2144:C2164)*2+SUM(C2165:C2185)*3)/6</f>
        <v>-0.24517195904090683</v>
      </c>
      <c r="J2186" s="318">
        <f>IF(C2186*O2186&lt;&gt;0,C2186,0)</f>
        <v>0</v>
      </c>
      <c r="K2186" s="318" t="str">
        <f>IF(C2186*O2186=0,"",C2186)</f>
        <v/>
      </c>
      <c r="O2186" s="318">
        <f>IF(ISBLANK(L2186),0,1)</f>
        <v>0</v>
      </c>
      <c r="P2186" s="318">
        <f>IF(ISBLANK(M2186),0,1)</f>
        <v>0</v>
      </c>
      <c r="Q2186" s="318">
        <f>O2186+P2186</f>
        <v>0</v>
      </c>
      <c r="R2186" s="318">
        <f>SUM(Q2061:Q2186)</f>
        <v>0</v>
      </c>
      <c r="S2186" s="318">
        <f>R2186/$X$2</f>
        <v>0</v>
      </c>
      <c r="T2186" s="318">
        <f>IF(S2186&gt;=$X$3,1,0)</f>
        <v>0</v>
      </c>
      <c r="U2186" s="318">
        <f>O2186*T2186+P2186*T2186</f>
        <v>0</v>
      </c>
    </row>
    <row r="2187" spans="1:21" s="318" customFormat="1" x14ac:dyDescent="0.2">
      <c r="A2187" s="322">
        <v>39742</v>
      </c>
      <c r="B2187" s="321">
        <v>257.20400999999998</v>
      </c>
      <c r="C2187" s="320">
        <f>LN(B2187/B2186)</f>
        <v>2.6326849841918954E-2</v>
      </c>
      <c r="D2187" s="320">
        <f>AVERAGE(C2167:C2187)</f>
        <v>-1.6276559899501712E-2</v>
      </c>
      <c r="E2187" s="318">
        <f>_xlfn.STDEV.S(C2167:C2187)</f>
        <v>5.6726488128720443E-2</v>
      </c>
      <c r="F2187" s="318">
        <f>E2187*(21/(21-1.5))</f>
        <v>6.1090064138622009E-2</v>
      </c>
      <c r="G2187" s="318">
        <f>_xlfn.VAR.S(C2167:C2187)</f>
        <v>3.2178944554178612E-3</v>
      </c>
      <c r="H2187" s="318">
        <f>G2187*(21/(21-1))</f>
        <v>3.3787891781887542E-3</v>
      </c>
      <c r="I2187" s="320">
        <f>(SUM(C2124:C2144)*1+SUM(C2145:C2165)*2+SUM(C2166:C2186)*3)/6</f>
        <v>-0.21192762097607579</v>
      </c>
      <c r="J2187" s="318">
        <f>IF(C2187*O2187&lt;&gt;0,C2187,0)</f>
        <v>0</v>
      </c>
      <c r="K2187" s="318" t="str">
        <f>IF(C2187*O2187=0,"",C2187)</f>
        <v/>
      </c>
      <c r="O2187" s="318">
        <f>IF(ISBLANK(L2187),0,1)</f>
        <v>0</v>
      </c>
      <c r="P2187" s="318">
        <f>IF(ISBLANK(M2187),0,1)</f>
        <v>0</v>
      </c>
      <c r="Q2187" s="318">
        <f>O2187+P2187</f>
        <v>0</v>
      </c>
      <c r="R2187" s="318">
        <f>SUM(Q2062:Q2187)</f>
        <v>0</v>
      </c>
      <c r="S2187" s="318">
        <f>R2187/$X$2</f>
        <v>0</v>
      </c>
      <c r="T2187" s="318">
        <f>IF(S2187&gt;=$X$3,1,0)</f>
        <v>0</v>
      </c>
      <c r="U2187" s="318">
        <f>O2187*T2187+P2187*T2187</f>
        <v>0</v>
      </c>
    </row>
    <row r="2188" spans="1:21" s="318" customFormat="1" x14ac:dyDescent="0.2">
      <c r="A2188" s="322">
        <v>39743</v>
      </c>
      <c r="B2188" s="321">
        <v>243.35299699999999</v>
      </c>
      <c r="C2188" s="320">
        <f>LN(B2188/B2187)</f>
        <v>-5.5356531423259234E-2</v>
      </c>
      <c r="D2188" s="320">
        <f>AVERAGE(C2168:C2188)</f>
        <v>-1.8840711481804946E-2</v>
      </c>
      <c r="E2188" s="318">
        <f>_xlfn.STDEV.S(C2168:C2188)</f>
        <v>5.7240278825774656E-2</v>
      </c>
      <c r="F2188" s="318">
        <f>E2188*(21/(21-1.5))</f>
        <v>6.1643377196988085E-2</v>
      </c>
      <c r="G2188" s="318">
        <f>_xlfn.VAR.S(C2168:C2188)</f>
        <v>3.2764495200524268E-3</v>
      </c>
      <c r="H2188" s="318">
        <f>G2188*(21/(21-1))</f>
        <v>3.4402719960550483E-3</v>
      </c>
      <c r="I2188" s="320">
        <f>(SUM(C2125:C2145)*1+SUM(C2146:C2166)*2+SUM(C2167:C2187)*3)/6</f>
        <v>-0.21539270058131374</v>
      </c>
      <c r="J2188" s="318">
        <f>IF(C2188*O2188&lt;&gt;0,C2188,0)</f>
        <v>0</v>
      </c>
      <c r="K2188" s="318" t="str">
        <f>IF(C2188*O2188=0,"",C2188)</f>
        <v/>
      </c>
      <c r="O2188" s="318">
        <f>IF(ISBLANK(L2188),0,1)</f>
        <v>0</v>
      </c>
      <c r="P2188" s="318">
        <f>IF(ISBLANK(M2188),0,1)</f>
        <v>0</v>
      </c>
      <c r="Q2188" s="318">
        <f>O2188+P2188</f>
        <v>0</v>
      </c>
      <c r="R2188" s="318">
        <f>SUM(Q2063:Q2188)</f>
        <v>0</v>
      </c>
      <c r="S2188" s="318">
        <f>R2188/$X$2</f>
        <v>0</v>
      </c>
      <c r="T2188" s="318">
        <f>IF(S2188&gt;=$X$3,1,0)</f>
        <v>0</v>
      </c>
      <c r="U2188" s="318">
        <f>O2188*T2188+P2188*T2188</f>
        <v>0</v>
      </c>
    </row>
    <row r="2189" spans="1:21" s="318" customFormat="1" x14ac:dyDescent="0.2">
      <c r="A2189" s="322">
        <v>39744</v>
      </c>
      <c r="B2189" s="321">
        <v>243.63900799999999</v>
      </c>
      <c r="C2189" s="320">
        <f>LN(B2189/B2188)</f>
        <v>1.1746025805245471E-3</v>
      </c>
      <c r="D2189" s="320">
        <f>AVERAGE(C2169:C2189)</f>
        <v>-1.7988113002752278E-2</v>
      </c>
      <c r="E2189" s="318">
        <f>_xlfn.STDEV.S(C2169:C2189)</f>
        <v>5.7406394479134544E-2</v>
      </c>
      <c r="F2189" s="318">
        <f>E2189*(21/(21-1.5))</f>
        <v>6.1822270977529507E-2</v>
      </c>
      <c r="G2189" s="318">
        <f>_xlfn.VAR.S(C2169:C2189)</f>
        <v>3.2954941270940093E-3</v>
      </c>
      <c r="H2189" s="318">
        <f>G2189*(21/(21-1))</f>
        <v>3.4602688334487101E-3</v>
      </c>
      <c r="I2189" s="320">
        <f>(SUM(C2126:C2146)*1+SUM(C2147:C2167)*2+SUM(C2168:C2188)*3)/6</f>
        <v>-0.2417273444623923</v>
      </c>
      <c r="J2189" s="318">
        <f>IF(C2189*O2189&lt;&gt;0,C2189,0)</f>
        <v>0</v>
      </c>
      <c r="K2189" s="318" t="str">
        <f>IF(C2189*O2189=0,"",C2189)</f>
        <v/>
      </c>
      <c r="O2189" s="318">
        <f>IF(ISBLANK(L2189),0,1)</f>
        <v>0</v>
      </c>
      <c r="P2189" s="318">
        <f>IF(ISBLANK(M2189),0,1)</f>
        <v>0</v>
      </c>
      <c r="Q2189" s="318">
        <f>O2189+P2189</f>
        <v>0</v>
      </c>
      <c r="R2189" s="318">
        <f>SUM(Q2064:Q2189)</f>
        <v>0</v>
      </c>
      <c r="S2189" s="318">
        <f>R2189/$X$2</f>
        <v>0</v>
      </c>
      <c r="T2189" s="318">
        <f>IF(S2189&gt;=$X$3,1,0)</f>
        <v>0</v>
      </c>
      <c r="U2189" s="318">
        <f>O2189*T2189+P2189*T2189</f>
        <v>0</v>
      </c>
    </row>
    <row r="2190" spans="1:21" s="318" customFormat="1" x14ac:dyDescent="0.2">
      <c r="A2190" s="322">
        <v>39745</v>
      </c>
      <c r="B2190" s="321">
        <v>221.12300099999999</v>
      </c>
      <c r="C2190" s="320">
        <f>LN(B2190/B2189)</f>
        <v>-9.696854207555658E-2</v>
      </c>
      <c r="D2190" s="320">
        <f>AVERAGE(C2170:C2190)</f>
        <v>-2.1822280837310293E-2</v>
      </c>
      <c r="E2190" s="318">
        <f>_xlfn.STDEV.S(C2170:C2190)</f>
        <v>5.9931924027732633E-2</v>
      </c>
      <c r="F2190" s="318">
        <f>E2190*(21/(21-1.5))</f>
        <v>6.4542072029865907E-2</v>
      </c>
      <c r="G2190" s="318">
        <f>_xlfn.VAR.S(C2170:C2190)</f>
        <v>3.5918355176659165E-3</v>
      </c>
      <c r="H2190" s="318">
        <f>G2190*(21/(21-1))</f>
        <v>3.7714272935492127E-3</v>
      </c>
      <c r="I2190" s="320">
        <f>(SUM(C2127:C2147)*1+SUM(C2148:C2168)*2+SUM(C2169:C2189)*3)/6</f>
        <v>-0.23450610290852414</v>
      </c>
      <c r="J2190" s="318">
        <f>IF(C2190*O2190&lt;&gt;0,C2190,0)</f>
        <v>0</v>
      </c>
      <c r="K2190" s="318" t="str">
        <f>IF(C2190*O2190=0,"",C2190)</f>
        <v/>
      </c>
      <c r="O2190" s="318">
        <f>IF(ISBLANK(L2190),0,1)</f>
        <v>0</v>
      </c>
      <c r="P2190" s="318">
        <f>IF(ISBLANK(M2190),0,1)</f>
        <v>0</v>
      </c>
      <c r="Q2190" s="318">
        <f>O2190+P2190</f>
        <v>0</v>
      </c>
      <c r="R2190" s="318">
        <f>SUM(Q2065:Q2190)</f>
        <v>0</v>
      </c>
      <c r="S2190" s="318">
        <f>R2190/$X$2</f>
        <v>0</v>
      </c>
      <c r="T2190" s="318">
        <f>IF(S2190&gt;=$X$3,1,0)</f>
        <v>0</v>
      </c>
      <c r="U2190" s="318">
        <f>O2190*T2190+P2190*T2190</f>
        <v>0</v>
      </c>
    </row>
    <row r="2191" spans="1:21" s="318" customFormat="1" x14ac:dyDescent="0.2">
      <c r="A2191" s="322">
        <v>39748</v>
      </c>
      <c r="B2191" s="321">
        <v>212.04499799999999</v>
      </c>
      <c r="C2191" s="320">
        <f>LN(B2191/B2190)</f>
        <v>-4.1920605437269047E-2</v>
      </c>
      <c r="D2191" s="320">
        <f>AVERAGE(C2171:C2191)</f>
        <v>-2.3502325549513241E-2</v>
      </c>
      <c r="E2191" s="318">
        <f>_xlfn.STDEV.S(C2171:C2191)</f>
        <v>5.9979524702775192E-2</v>
      </c>
      <c r="F2191" s="318">
        <f>E2191*(21/(21-1.5))</f>
        <v>6.4593334295296359E-2</v>
      </c>
      <c r="G2191" s="318">
        <f>_xlfn.VAR.S(C2171:C2191)</f>
        <v>3.5975433835708191E-3</v>
      </c>
      <c r="H2191" s="318">
        <f>G2191*(21/(21-1))</f>
        <v>3.7774205527493603E-3</v>
      </c>
      <c r="I2191" s="320">
        <f>(SUM(C2128:C2148)*1+SUM(C2149:C2169)*2+SUM(C2170:C2190)*3)/6</f>
        <v>-0.28140577515284426</v>
      </c>
      <c r="J2191" s="318">
        <f>IF(C2191*O2191&lt;&gt;0,C2191,0)</f>
        <v>0</v>
      </c>
      <c r="K2191" s="318" t="str">
        <f>IF(C2191*O2191=0,"",C2191)</f>
        <v/>
      </c>
      <c r="O2191" s="318">
        <f>IF(ISBLANK(L2191),0,1)</f>
        <v>0</v>
      </c>
      <c r="P2191" s="318">
        <f>IF(ISBLANK(M2191),0,1)</f>
        <v>0</v>
      </c>
      <c r="Q2191" s="318">
        <f>O2191+P2191</f>
        <v>0</v>
      </c>
      <c r="R2191" s="318">
        <f>SUM(Q2066:Q2191)</f>
        <v>0</v>
      </c>
      <c r="S2191" s="318">
        <f>R2191/$X$2</f>
        <v>0</v>
      </c>
      <c r="T2191" s="318">
        <f>IF(S2191&gt;=$X$3,1,0)</f>
        <v>0</v>
      </c>
      <c r="U2191" s="318">
        <f>O2191*T2191+P2191*T2191</f>
        <v>0</v>
      </c>
    </row>
    <row r="2192" spans="1:21" s="318" customFormat="1" x14ac:dyDescent="0.2">
      <c r="A2192" s="322">
        <v>39749</v>
      </c>
      <c r="B2192" s="321">
        <v>213.96099899999999</v>
      </c>
      <c r="C2192" s="320">
        <f>LN(B2192/B2191)</f>
        <v>8.9952438830284854E-3</v>
      </c>
      <c r="D2192" s="320">
        <f>AVERAGE(C2172:C2192)</f>
        <v>-2.0512925986282508E-2</v>
      </c>
      <c r="E2192" s="318">
        <f>_xlfn.STDEV.S(C2172:C2192)</f>
        <v>5.9959330133844156E-2</v>
      </c>
      <c r="F2192" s="318">
        <f>E2192*(21/(21-1.5))</f>
        <v>6.4571586297986011E-2</v>
      </c>
      <c r="G2192" s="318">
        <f>_xlfn.VAR.S(C2172:C2192)</f>
        <v>3.595121270099312E-3</v>
      </c>
      <c r="H2192" s="318">
        <f>G2192*(21/(21-1))</f>
        <v>3.7748773336042777E-3</v>
      </c>
      <c r="I2192" s="320">
        <f>(SUM(C2129:C2149)*1+SUM(C2150:C2170)*2+SUM(C2171:C2191)*3)/6</f>
        <v>-0.30524569298127485</v>
      </c>
      <c r="J2192" s="318">
        <f>IF(C2192*O2192&lt;&gt;0,C2192,0)</f>
        <v>0</v>
      </c>
      <c r="K2192" s="318" t="str">
        <f>IF(C2192*O2192=0,"",C2192)</f>
        <v/>
      </c>
      <c r="O2192" s="318">
        <f>IF(ISBLANK(L2192),0,1)</f>
        <v>0</v>
      </c>
      <c r="P2192" s="318">
        <f>IF(ISBLANK(M2192),0,1)</f>
        <v>0</v>
      </c>
      <c r="Q2192" s="318">
        <f>O2192+P2192</f>
        <v>0</v>
      </c>
      <c r="R2192" s="318">
        <f>SUM(Q2067:Q2192)</f>
        <v>0</v>
      </c>
      <c r="S2192" s="318">
        <f>R2192/$X$2</f>
        <v>0</v>
      </c>
      <c r="T2192" s="318">
        <f>IF(S2192&gt;=$X$3,1,0)</f>
        <v>0</v>
      </c>
      <c r="U2192" s="318">
        <f>O2192*T2192+P2192*T2192</f>
        <v>0</v>
      </c>
    </row>
    <row r="2193" spans="1:21" s="318" customFormat="1" x14ac:dyDescent="0.2">
      <c r="A2193" s="322">
        <v>39750</v>
      </c>
      <c r="B2193" s="321">
        <v>219.78999300000001</v>
      </c>
      <c r="C2193" s="320">
        <f>LN(B2193/B2192)</f>
        <v>2.6878762431422704E-2</v>
      </c>
      <c r="D2193" s="320">
        <f>AVERAGE(C2173:C2193)</f>
        <v>-1.5105141307288192E-2</v>
      </c>
      <c r="E2193" s="318">
        <f>_xlfn.STDEV.S(C2173:C2193)</f>
        <v>5.8802876173049884E-2</v>
      </c>
      <c r="F2193" s="318">
        <f>E2193*(21/(21-1.5))</f>
        <v>6.3326174340207569E-2</v>
      </c>
      <c r="G2193" s="318">
        <f>_xlfn.VAR.S(C2173:C2193)</f>
        <v>3.4577782462230375E-3</v>
      </c>
      <c r="H2193" s="318">
        <f>G2193*(21/(21-1))</f>
        <v>3.6306671585341894E-3</v>
      </c>
      <c r="I2193" s="320">
        <f>(SUM(C2130:C2150)*1+SUM(C2151:C2171)*2+SUM(C2172:C2192)*3)/6</f>
        <v>-0.29689543354516262</v>
      </c>
      <c r="J2193" s="318">
        <f>IF(C2193*O2193&lt;&gt;0,C2193,0)</f>
        <v>0</v>
      </c>
      <c r="K2193" s="318" t="str">
        <f>IF(C2193*O2193=0,"",C2193)</f>
        <v/>
      </c>
      <c r="O2193" s="318">
        <f>IF(ISBLANK(L2193),0,1)</f>
        <v>0</v>
      </c>
      <c r="P2193" s="318">
        <f>IF(ISBLANK(M2193),0,1)</f>
        <v>0</v>
      </c>
      <c r="Q2193" s="318">
        <f>O2193+P2193</f>
        <v>0</v>
      </c>
      <c r="R2193" s="318">
        <f>SUM(Q2068:Q2193)</f>
        <v>0</v>
      </c>
      <c r="S2193" s="318">
        <f>R2193/$X$2</f>
        <v>0</v>
      </c>
      <c r="T2193" s="318">
        <f>IF(S2193&gt;=$X$3,1,0)</f>
        <v>0</v>
      </c>
      <c r="U2193" s="318">
        <f>O2193*T2193+P2193*T2193</f>
        <v>0</v>
      </c>
    </row>
    <row r="2194" spans="1:21" s="318" customFormat="1" x14ac:dyDescent="0.2">
      <c r="A2194" s="322">
        <v>39751</v>
      </c>
      <c r="B2194" s="321">
        <v>234.59899899999999</v>
      </c>
      <c r="C2194" s="320">
        <f>LN(B2194/B2193)</f>
        <v>6.5205156192503333E-2</v>
      </c>
      <c r="D2194" s="320">
        <f>AVERAGE(C2174:C2194)</f>
        <v>-1.4541332583732908E-2</v>
      </c>
      <c r="E2194" s="318">
        <f>_xlfn.STDEV.S(C2174:C2194)</f>
        <v>5.9544289979019185E-2</v>
      </c>
      <c r="F2194" s="318">
        <f>E2194*(21/(21-1.5))</f>
        <v>6.4124619977405276E-2</v>
      </c>
      <c r="G2194" s="318">
        <f>_xlfn.VAR.S(C2174:C2194)</f>
        <v>3.545522469105525E-3</v>
      </c>
      <c r="H2194" s="318">
        <f>G2194*(21/(21-1))</f>
        <v>3.7227985925608015E-3</v>
      </c>
      <c r="I2194" s="320">
        <f>(SUM(C2131:C2151)*1+SUM(C2152:C2172)*2+SUM(C2173:C2193)*3)/6</f>
        <v>-0.27258660899225667</v>
      </c>
      <c r="J2194" s="318">
        <f>IF(C2194*O2194&lt;&gt;0,C2194,0)</f>
        <v>0</v>
      </c>
      <c r="K2194" s="318" t="str">
        <f>IF(C2194*O2194=0,"",C2194)</f>
        <v/>
      </c>
      <c r="O2194" s="318">
        <f>IF(ISBLANK(L2194),0,1)</f>
        <v>0</v>
      </c>
      <c r="P2194" s="318">
        <f>IF(ISBLANK(M2194),0,1)</f>
        <v>0</v>
      </c>
      <c r="Q2194" s="318">
        <f>O2194+P2194</f>
        <v>0</v>
      </c>
      <c r="R2194" s="318">
        <f>SUM(Q2069:Q2194)</f>
        <v>0</v>
      </c>
      <c r="S2194" s="318">
        <f>R2194/$X$2</f>
        <v>0</v>
      </c>
      <c r="T2194" s="318">
        <f>IF(S2194&gt;=$X$3,1,0)</f>
        <v>0</v>
      </c>
      <c r="U2194" s="318">
        <f>O2194*T2194+P2194*T2194</f>
        <v>0</v>
      </c>
    </row>
    <row r="2195" spans="1:21" s="318" customFormat="1" x14ac:dyDescent="0.2">
      <c r="A2195" s="322">
        <v>39752</v>
      </c>
      <c r="B2195" s="321">
        <v>244.800003</v>
      </c>
      <c r="C2195" s="320">
        <f>LN(B2195/B2194)</f>
        <v>4.2563893519970405E-2</v>
      </c>
      <c r="D2195" s="320">
        <f>AVERAGE(C2175:C2195)</f>
        <v>-1.101905553793184E-2</v>
      </c>
      <c r="E2195" s="318">
        <f>_xlfn.STDEV.S(C2175:C2195)</f>
        <v>6.0673954082026485E-2</v>
      </c>
      <c r="F2195" s="318">
        <f>E2195*(21/(21-1.5))</f>
        <v>6.5341181319105449E-2</v>
      </c>
      <c r="G2195" s="318">
        <f>_xlfn.VAR.S(C2175:C2195)</f>
        <v>3.6813287039478581E-3</v>
      </c>
      <c r="H2195" s="318">
        <f>G2195*(21/(21-1))</f>
        <v>3.8653951391452511E-3</v>
      </c>
      <c r="I2195" s="320">
        <f>(SUM(C2132:C2152)*1+SUM(C2153:C2173)*2+SUM(C2174:C2194)*3)/6</f>
        <v>-0.24074852719007281</v>
      </c>
      <c r="J2195" s="318">
        <f>IF(C2195*O2195&lt;&gt;0,C2195,0)</f>
        <v>0</v>
      </c>
      <c r="K2195" s="318" t="str">
        <f>IF(C2195*O2195=0,"",C2195)</f>
        <v/>
      </c>
      <c r="O2195" s="318">
        <f>IF(ISBLANK(L2195),0,1)</f>
        <v>0</v>
      </c>
      <c r="P2195" s="318">
        <f>IF(ISBLANK(M2195),0,1)</f>
        <v>0</v>
      </c>
      <c r="Q2195" s="318">
        <f>O2195+P2195</f>
        <v>0</v>
      </c>
      <c r="R2195" s="318">
        <f>SUM(Q2070:Q2195)</f>
        <v>0</v>
      </c>
      <c r="S2195" s="318">
        <f>R2195/$X$2</f>
        <v>0</v>
      </c>
      <c r="T2195" s="318">
        <f>IF(S2195&gt;=$X$3,1,0)</f>
        <v>0</v>
      </c>
      <c r="U2195" s="318">
        <f>O2195*T2195+P2195*T2195</f>
        <v>0</v>
      </c>
    </row>
    <row r="2196" spans="1:21" s="318" customFormat="1" x14ac:dyDescent="0.2">
      <c r="A2196" s="322">
        <v>39755</v>
      </c>
      <c r="B2196" s="321">
        <v>253.86300700000001</v>
      </c>
      <c r="C2196" s="320">
        <f>LN(B2196/B2195)</f>
        <v>3.635321610828416E-2</v>
      </c>
      <c r="D2196" s="320">
        <f>AVERAGE(C2176:C2196)</f>
        <v>-6.4034008821870977E-3</v>
      </c>
      <c r="E2196" s="318">
        <f>_xlfn.STDEV.S(C2176:C2196)</f>
        <v>6.0401768288720833E-2</v>
      </c>
      <c r="F2196" s="318">
        <f>E2196*(21/(21-1.5))</f>
        <v>6.5048058157083977E-2</v>
      </c>
      <c r="G2196" s="318">
        <f>_xlfn.VAR.S(C2176:C2196)</f>
        <v>3.6483736124043216E-3</v>
      </c>
      <c r="H2196" s="318">
        <f>G2196*(21/(21-1))</f>
        <v>3.8307922930245378E-3</v>
      </c>
      <c r="I2196" s="320">
        <f>(SUM(C2133:C2153)*1+SUM(C2154:C2174)*2+SUM(C2175:C2195)*3)/6</f>
        <v>-0.20723144047298248</v>
      </c>
      <c r="J2196" s="318">
        <f>IF(C2196*O2196&lt;&gt;0,C2196,0)</f>
        <v>0</v>
      </c>
      <c r="K2196" s="318" t="str">
        <f>IF(C2196*O2196=0,"",C2196)</f>
        <v/>
      </c>
      <c r="O2196" s="318">
        <f>IF(ISBLANK(L2196),0,1)</f>
        <v>0</v>
      </c>
      <c r="P2196" s="318">
        <f>IF(ISBLANK(M2196),0,1)</f>
        <v>0</v>
      </c>
      <c r="Q2196" s="318">
        <f>O2196+P2196</f>
        <v>0</v>
      </c>
      <c r="R2196" s="318">
        <f>SUM(Q2071:Q2196)</f>
        <v>0</v>
      </c>
      <c r="S2196" s="318">
        <f>R2196/$X$2</f>
        <v>0</v>
      </c>
      <c r="T2196" s="318">
        <f>IF(S2196&gt;=$X$3,1,0)</f>
        <v>0</v>
      </c>
      <c r="U2196" s="318">
        <f>O2196*T2196+P2196*T2196</f>
        <v>0</v>
      </c>
    </row>
    <row r="2197" spans="1:21" s="318" customFormat="1" x14ac:dyDescent="0.2">
      <c r="A2197" s="322">
        <v>39756</v>
      </c>
      <c r="B2197" s="321">
        <v>272.38699300000002</v>
      </c>
      <c r="C2197" s="320">
        <f>LN(B2197/B2196)</f>
        <v>7.0429044501057428E-2</v>
      </c>
      <c r="D2197" s="320">
        <f>AVERAGE(C2177:C2197)</f>
        <v>-5.6856734820528209E-3</v>
      </c>
      <c r="E2197" s="318">
        <f>_xlfn.STDEV.S(C2177:C2197)</f>
        <v>6.1255840754415307E-2</v>
      </c>
      <c r="F2197" s="318">
        <f>E2197*(21/(21-1.5))</f>
        <v>6.5967828504754938E-2</v>
      </c>
      <c r="G2197" s="318">
        <f>_xlfn.VAR.S(C2177:C2197)</f>
        <v>3.7522780265302875E-3</v>
      </c>
      <c r="H2197" s="318">
        <f>G2197*(21/(21-1))</f>
        <v>3.9398919278568019E-3</v>
      </c>
      <c r="I2197" s="320">
        <f>(SUM(C2134:C2154)*1+SUM(C2155:C2175)*2+SUM(C2176:C2196)*3)/6</f>
        <v>-0.17069034434805555</v>
      </c>
      <c r="J2197" s="318">
        <f>IF(C2197*O2197&lt;&gt;0,C2197,0)</f>
        <v>0</v>
      </c>
      <c r="K2197" s="318" t="str">
        <f>IF(C2197*O2197=0,"",C2197)</f>
        <v/>
      </c>
      <c r="O2197" s="318">
        <f>IF(ISBLANK(L2197),0,1)</f>
        <v>0</v>
      </c>
      <c r="P2197" s="318">
        <f>IF(ISBLANK(M2197),0,1)</f>
        <v>0</v>
      </c>
      <c r="Q2197" s="318">
        <f>O2197+P2197</f>
        <v>0</v>
      </c>
      <c r="R2197" s="318">
        <f>SUM(Q2072:Q2197)</f>
        <v>0</v>
      </c>
      <c r="S2197" s="318">
        <f>R2197/$X$2</f>
        <v>0</v>
      </c>
      <c r="T2197" s="318">
        <f>IF(S2197&gt;=$X$3,1,0)</f>
        <v>0</v>
      </c>
      <c r="U2197" s="318">
        <f>O2197*T2197+P2197*T2197</f>
        <v>0</v>
      </c>
    </row>
    <row r="2198" spans="1:21" s="318" customFormat="1" x14ac:dyDescent="0.2">
      <c r="A2198" s="322">
        <v>39757</v>
      </c>
      <c r="B2198" s="321">
        <v>271.31201199999998</v>
      </c>
      <c r="C2198" s="320">
        <f>LN(B2198/B2197)</f>
        <v>-3.9543291081222277E-3</v>
      </c>
      <c r="D2198" s="320">
        <f>AVERAGE(C2178:C2198)</f>
        <v>-1.0124051715696756E-3</v>
      </c>
      <c r="E2198" s="318">
        <f>_xlfn.STDEV.S(C2178:C2198)</f>
        <v>5.7138237774660684E-2</v>
      </c>
      <c r="F2198" s="318">
        <f>E2198*(21/(21-1.5))</f>
        <v>6.1533486834249966E-2</v>
      </c>
      <c r="G2198" s="318">
        <f>_xlfn.VAR.S(C2178:C2198)</f>
        <v>3.2647782159936608E-3</v>
      </c>
      <c r="H2198" s="318">
        <f>G2198*(21/(21-1))</f>
        <v>3.4280171267933438E-3</v>
      </c>
      <c r="I2198" s="320">
        <f>(SUM(C2135:C2155)*1+SUM(C2156:C2176)*2+SUM(C2177:C2197)*3)/6</f>
        <v>-0.14225609143913107</v>
      </c>
      <c r="J2198" s="318">
        <f>IF(C2198*O2198&lt;&gt;0,C2198,0)</f>
        <v>0</v>
      </c>
      <c r="K2198" s="318" t="str">
        <f>IF(C2198*O2198=0,"",C2198)</f>
        <v/>
      </c>
      <c r="O2198" s="318">
        <f>IF(ISBLANK(L2198),0,1)</f>
        <v>0</v>
      </c>
      <c r="P2198" s="318">
        <f>IF(ISBLANK(M2198),0,1)</f>
        <v>0</v>
      </c>
      <c r="Q2198" s="318">
        <f>O2198+P2198</f>
        <v>0</v>
      </c>
      <c r="R2198" s="318">
        <f>SUM(Q2073:Q2198)</f>
        <v>0</v>
      </c>
      <c r="S2198" s="318">
        <f>R2198/$X$2</f>
        <v>0</v>
      </c>
      <c r="T2198" s="318">
        <f>IF(S2198&gt;=$X$3,1,0)</f>
        <v>0</v>
      </c>
      <c r="U2198" s="318">
        <f>O2198*T2198+P2198*T2198</f>
        <v>0</v>
      </c>
    </row>
    <row r="2199" spans="1:21" s="318" customFormat="1" x14ac:dyDescent="0.2">
      <c r="A2199" s="322">
        <v>39758</v>
      </c>
      <c r="B2199" s="321">
        <v>244.32299800000001</v>
      </c>
      <c r="C2199" s="320">
        <f>LN(B2199/B2198)</f>
        <v>-0.10477838220685216</v>
      </c>
      <c r="D2199" s="320">
        <f>AVERAGE(C2179:C2199)</f>
        <v>-4.6669871532675558E-3</v>
      </c>
      <c r="E2199" s="318">
        <f>_xlfn.STDEV.S(C2179:C2199)</f>
        <v>6.1258631950258061E-2</v>
      </c>
      <c r="F2199" s="318">
        <f>E2199*(21/(21-1.5))</f>
        <v>6.5970834407970219E-2</v>
      </c>
      <c r="G2199" s="318">
        <f>_xlfn.VAR.S(C2179:C2199)</f>
        <v>3.752619988417178E-3</v>
      </c>
      <c r="H2199" s="318">
        <f>G2199*(21/(21-1))</f>
        <v>3.9402509878380372E-3</v>
      </c>
      <c r="I2199" s="320">
        <f>(SUM(C2136:C2156)*1+SUM(C2157:C2177)*2+SUM(C2178:C2198)*3)/6</f>
        <v>-0.12438650744314446</v>
      </c>
      <c r="J2199" s="318">
        <f>IF(C2199*O2199&lt;&gt;0,C2199,0)</f>
        <v>0</v>
      </c>
      <c r="K2199" s="318" t="str">
        <f>IF(C2199*O2199=0,"",C2199)</f>
        <v/>
      </c>
      <c r="O2199" s="318">
        <f>IF(ISBLANK(L2199),0,1)</f>
        <v>0</v>
      </c>
      <c r="P2199" s="318">
        <f>IF(ISBLANK(M2199),0,1)</f>
        <v>0</v>
      </c>
      <c r="Q2199" s="318">
        <f>O2199+P2199</f>
        <v>0</v>
      </c>
      <c r="R2199" s="318">
        <f>SUM(Q2074:Q2199)</f>
        <v>0</v>
      </c>
      <c r="S2199" s="318">
        <f>R2199/$X$2</f>
        <v>0</v>
      </c>
      <c r="T2199" s="318">
        <f>IF(S2199&gt;=$X$3,1,0)</f>
        <v>0</v>
      </c>
      <c r="U2199" s="318">
        <f>O2199*T2199+P2199*T2199</f>
        <v>0</v>
      </c>
    </row>
    <row r="2200" spans="1:21" s="318" customFormat="1" x14ac:dyDescent="0.2">
      <c r="A2200" s="322">
        <v>39759</v>
      </c>
      <c r="B2200" s="321">
        <v>251.371002</v>
      </c>
      <c r="C2200" s="320">
        <f>LN(B2200/B2199)</f>
        <v>2.8438831253785841E-2</v>
      </c>
      <c r="D2200" s="320">
        <f>AVERAGE(C2180:C2200)</f>
        <v>-1.5720479583216716E-3</v>
      </c>
      <c r="E2200" s="318">
        <f>_xlfn.STDEV.S(C2180:C2200)</f>
        <v>6.120882489249431E-2</v>
      </c>
      <c r="F2200" s="318">
        <f>E2200*(21/(21-1.5))</f>
        <v>6.5917196038070794E-2</v>
      </c>
      <c r="G2200" s="318">
        <f>_xlfn.VAR.S(C2180:C2200)</f>
        <v>3.7465202447200308E-3</v>
      </c>
      <c r="H2200" s="318">
        <f>G2200*(21/(21-1))</f>
        <v>3.9338462569560324E-3</v>
      </c>
      <c r="I2200" s="320">
        <f>(SUM(C2137:C2157)*1+SUM(C2158:C2178)*2+SUM(C2179:C2199)*3)/6</f>
        <v>-0.17461341225508722</v>
      </c>
      <c r="J2200" s="318">
        <f>IF(C2200*O2200&lt;&gt;0,C2200,0)</f>
        <v>0</v>
      </c>
      <c r="K2200" s="318" t="str">
        <f>IF(C2200*O2200=0,"",C2200)</f>
        <v/>
      </c>
      <c r="O2200" s="318">
        <f>IF(ISBLANK(L2200),0,1)</f>
        <v>0</v>
      </c>
      <c r="P2200" s="318">
        <f>IF(ISBLANK(M2200),0,1)</f>
        <v>0</v>
      </c>
      <c r="Q2200" s="318">
        <f>O2200+P2200</f>
        <v>0</v>
      </c>
      <c r="R2200" s="318">
        <f>SUM(Q2075:Q2200)</f>
        <v>0</v>
      </c>
      <c r="S2200" s="318">
        <f>R2200/$X$2</f>
        <v>0</v>
      </c>
      <c r="T2200" s="318">
        <f>IF(S2200&gt;=$X$3,1,0)</f>
        <v>0</v>
      </c>
      <c r="U2200" s="318">
        <f>O2200*T2200+P2200*T2200</f>
        <v>0</v>
      </c>
    </row>
    <row r="2201" spans="1:21" s="318" customFormat="1" x14ac:dyDescent="0.2">
      <c r="A2201" s="322">
        <v>39762</v>
      </c>
      <c r="B2201" s="321">
        <v>252.88200399999999</v>
      </c>
      <c r="C2201" s="320">
        <f>LN(B2201/B2200)</f>
        <v>5.9930491421071735E-3</v>
      </c>
      <c r="D2201" s="320">
        <f>AVERAGE(C2181:C2201)</f>
        <v>2.5455054078481264E-3</v>
      </c>
      <c r="E2201" s="318">
        <f>_xlfn.STDEV.S(C2181:C2201)</f>
        <v>5.8483258456403432E-2</v>
      </c>
      <c r="F2201" s="318">
        <f>E2201*(21/(21-1.5))</f>
        <v>6.2981970645357543E-2</v>
      </c>
      <c r="G2201" s="318">
        <f>_xlfn.VAR.S(C2181:C2201)</f>
        <v>3.4202915196784832E-3</v>
      </c>
      <c r="H2201" s="318">
        <f>G2201*(21/(21-1))</f>
        <v>3.5913060956624075E-3</v>
      </c>
      <c r="I2201" s="320">
        <f>(SUM(C2138:C2158)*1+SUM(C2159:C2179)*2+SUM(C2180:C2200)*3)/6</f>
        <v>-0.14545860956208159</v>
      </c>
      <c r="J2201" s="318">
        <f>IF(C2201*O2201&lt;&gt;0,C2201,0)</f>
        <v>0</v>
      </c>
      <c r="K2201" s="318" t="str">
        <f>IF(C2201*O2201=0,"",C2201)</f>
        <v/>
      </c>
      <c r="O2201" s="318">
        <f>IF(ISBLANK(L2201),0,1)</f>
        <v>0</v>
      </c>
      <c r="P2201" s="318">
        <f>IF(ISBLANK(M2201),0,1)</f>
        <v>0</v>
      </c>
      <c r="Q2201" s="318">
        <f>O2201+P2201</f>
        <v>0</v>
      </c>
      <c r="R2201" s="318">
        <f>SUM(Q2076:Q2201)</f>
        <v>0</v>
      </c>
      <c r="S2201" s="318">
        <f>R2201/$X$2</f>
        <v>0</v>
      </c>
      <c r="T2201" s="318">
        <f>IF(S2201&gt;=$X$3,1,0)</f>
        <v>0</v>
      </c>
      <c r="U2201" s="318">
        <f>O2201*T2201+P2201*T2201</f>
        <v>0</v>
      </c>
    </row>
    <row r="2202" spans="1:21" s="318" customFormat="1" x14ac:dyDescent="0.2">
      <c r="A2202" s="322">
        <v>39763</v>
      </c>
      <c r="B2202" s="321">
        <v>238.13999899999999</v>
      </c>
      <c r="C2202" s="320">
        <f>LN(B2202/B2201)</f>
        <v>-6.0064260759514668E-2</v>
      </c>
      <c r="D2202" s="320">
        <f>AVERAGE(C2182:C2202)</f>
        <v>-3.1086811503472441E-3</v>
      </c>
      <c r="E2202" s="318">
        <f>_xlfn.STDEV.S(C2182:C2202)</f>
        <v>5.8525241339877118E-2</v>
      </c>
      <c r="F2202" s="318">
        <f>E2202*(21/(21-1.5))</f>
        <v>6.3027182981406124E-2</v>
      </c>
      <c r="G2202" s="318">
        <f>_xlfn.VAR.S(C2182:C2202)</f>
        <v>3.4252038738908619E-3</v>
      </c>
      <c r="H2202" s="318">
        <f>G2202*(21/(21-1))</f>
        <v>3.5964640675854053E-3</v>
      </c>
      <c r="I2202" s="320">
        <f>(SUM(C2139:C2159)*1+SUM(C2160:C2180)*2+SUM(C2181:C2201)*3)/6</f>
        <v>-0.12695435753493806</v>
      </c>
      <c r="J2202" s="318">
        <f>IF(C2202*O2202&lt;&gt;0,C2202,0)</f>
        <v>0</v>
      </c>
      <c r="K2202" s="318" t="str">
        <f>IF(C2202*O2202=0,"",C2202)</f>
        <v/>
      </c>
      <c r="O2202" s="318">
        <f>IF(ISBLANK(L2202),0,1)</f>
        <v>0</v>
      </c>
      <c r="P2202" s="318">
        <f>IF(ISBLANK(M2202),0,1)</f>
        <v>0</v>
      </c>
      <c r="Q2202" s="318">
        <f>O2202+P2202</f>
        <v>0</v>
      </c>
      <c r="R2202" s="318">
        <f>SUM(Q2077:Q2202)</f>
        <v>0</v>
      </c>
      <c r="S2202" s="318">
        <f>R2202/$X$2</f>
        <v>0</v>
      </c>
      <c r="T2202" s="318">
        <f>IF(S2202&gt;=$X$3,1,0)</f>
        <v>0</v>
      </c>
      <c r="U2202" s="318">
        <f>O2202*T2202+P2202*T2202</f>
        <v>0</v>
      </c>
    </row>
    <row r="2203" spans="1:21" s="318" customFormat="1" x14ac:dyDescent="0.2">
      <c r="A2203" s="322">
        <v>39764</v>
      </c>
      <c r="B2203" s="321">
        <v>220.38900799999999</v>
      </c>
      <c r="C2203" s="320">
        <f>LN(B2203/B2202)</f>
        <v>-7.7464528747014108E-2</v>
      </c>
      <c r="D2203" s="320">
        <f>AVERAGE(C2183:C2203)</f>
        <v>-9.543840264095646E-3</v>
      </c>
      <c r="E2203" s="318">
        <f>_xlfn.STDEV.S(C2183:C2203)</f>
        <v>5.89358639831686E-2</v>
      </c>
      <c r="F2203" s="318">
        <f>E2203*(21/(21-1.5))</f>
        <v>6.3469391981873874E-2</v>
      </c>
      <c r="G2203" s="318">
        <f>_xlfn.VAR.S(C2183:C2203)</f>
        <v>3.4734360634425497E-3</v>
      </c>
      <c r="H2203" s="318">
        <f>G2203*(21/(21-1))</f>
        <v>3.6471078666146773E-3</v>
      </c>
      <c r="I2203" s="320">
        <f>(SUM(C2140:C2160)*1+SUM(C2161:C2181)*2+SUM(C2182:C2202)*3)/6</f>
        <v>-0.16499407150676548</v>
      </c>
      <c r="J2203" s="318">
        <f>IF(C2203*O2203&lt;&gt;0,C2203,0)</f>
        <v>0</v>
      </c>
      <c r="K2203" s="318" t="str">
        <f>IF(C2203*O2203=0,"",C2203)</f>
        <v/>
      </c>
      <c r="O2203" s="318">
        <f>IF(ISBLANK(L2203),0,1)</f>
        <v>0</v>
      </c>
      <c r="P2203" s="318">
        <f>IF(ISBLANK(M2203),0,1)</f>
        <v>0</v>
      </c>
      <c r="Q2203" s="318">
        <f>O2203+P2203</f>
        <v>0</v>
      </c>
      <c r="R2203" s="318">
        <f>SUM(Q2078:Q2203)</f>
        <v>0</v>
      </c>
      <c r="S2203" s="318">
        <f>R2203/$X$2</f>
        <v>0</v>
      </c>
      <c r="T2203" s="318">
        <f>IF(S2203&gt;=$X$3,1,0)</f>
        <v>0</v>
      </c>
      <c r="U2203" s="318">
        <f>O2203*T2203+P2203*T2203</f>
        <v>0</v>
      </c>
    </row>
    <row r="2204" spans="1:21" s="318" customFormat="1" x14ac:dyDescent="0.2">
      <c r="A2204" s="322">
        <v>39765</v>
      </c>
      <c r="B2204" s="321">
        <v>219.70799299999999</v>
      </c>
      <c r="C2204" s="320">
        <f>LN(B2204/B2203)</f>
        <v>-3.0948429188063695E-3</v>
      </c>
      <c r="D2204" s="320">
        <f>AVERAGE(C2184:C2204)</f>
        <v>-5.3007270367436922E-3</v>
      </c>
      <c r="E2204" s="318">
        <f>_xlfn.STDEV.S(C2184:C2204)</f>
        <v>5.5812251971635869E-2</v>
      </c>
      <c r="F2204" s="318">
        <f>E2204*(21/(21-1.5))</f>
        <v>6.0105502123300167E-2</v>
      </c>
      <c r="G2204" s="318">
        <f>_xlfn.VAR.S(C2184:C2204)</f>
        <v>3.1150074701453718E-3</v>
      </c>
      <c r="H2204" s="318">
        <f>G2204*(21/(21-1))</f>
        <v>3.2707578436526404E-3</v>
      </c>
      <c r="I2204" s="320">
        <f>(SUM(C2141:C2161)*1+SUM(C2162:C2182)*2+SUM(C2183:C2203)*3)/6</f>
        <v>-0.22096555277363325</v>
      </c>
      <c r="J2204" s="318">
        <f>IF(C2204*O2204&lt;&gt;0,C2204,0)</f>
        <v>0</v>
      </c>
      <c r="K2204" s="318" t="str">
        <f>IF(C2204*O2204=0,"",C2204)</f>
        <v/>
      </c>
      <c r="O2204" s="318">
        <f>IF(ISBLANK(L2204),0,1)</f>
        <v>0</v>
      </c>
      <c r="P2204" s="318">
        <f>IF(ISBLANK(M2204),0,1)</f>
        <v>0</v>
      </c>
      <c r="Q2204" s="318">
        <f>O2204+P2204</f>
        <v>0</v>
      </c>
      <c r="R2204" s="318">
        <f>SUM(Q2079:Q2204)</f>
        <v>0</v>
      </c>
      <c r="S2204" s="318">
        <f>R2204/$X$2</f>
        <v>0</v>
      </c>
      <c r="T2204" s="318">
        <f>IF(S2204&gt;=$X$3,1,0)</f>
        <v>0</v>
      </c>
      <c r="U2204" s="318">
        <f>O2204*T2204+P2204*T2204</f>
        <v>0</v>
      </c>
    </row>
    <row r="2205" spans="1:21" s="318" customFormat="1" x14ac:dyDescent="0.2">
      <c r="A2205" s="322">
        <v>39766</v>
      </c>
      <c r="B2205" s="321">
        <v>222.04499799999999</v>
      </c>
      <c r="C2205" s="320">
        <f>LN(B2205/B2204)</f>
        <v>1.0580694868383802E-2</v>
      </c>
      <c r="D2205" s="320">
        <f>AVERAGE(C2185:C2205)</f>
        <v>-8.5461478424644975E-4</v>
      </c>
      <c r="E2205" s="318">
        <f>_xlfn.STDEV.S(C2185:C2205)</f>
        <v>5.2977833860007227E-2</v>
      </c>
      <c r="F2205" s="318">
        <f>E2205*(21/(21-1.5))</f>
        <v>5.7053051849238548E-2</v>
      </c>
      <c r="G2205" s="318">
        <f>_xlfn.VAR.S(C2185:C2205)</f>
        <v>2.8066508804985282E-3</v>
      </c>
      <c r="H2205" s="318">
        <f>G2205*(21/(21-1))</f>
        <v>2.9469834245234548E-3</v>
      </c>
      <c r="I2205" s="320">
        <f>(SUM(C2142:C2162)*1+SUM(C2163:C2183)*2+SUM(C2184:C2204)*3)/6</f>
        <v>-0.19887292015506133</v>
      </c>
      <c r="J2205" s="318">
        <f>IF(C2205*O2205&lt;&gt;0,C2205,0)</f>
        <v>0</v>
      </c>
      <c r="K2205" s="318" t="str">
        <f>IF(C2205*O2205=0,"",C2205)</f>
        <v/>
      </c>
      <c r="O2205" s="318">
        <f>IF(ISBLANK(L2205),0,1)</f>
        <v>0</v>
      </c>
      <c r="P2205" s="318">
        <f>IF(ISBLANK(M2205),0,1)</f>
        <v>0</v>
      </c>
      <c r="Q2205" s="318">
        <f>O2205+P2205</f>
        <v>0</v>
      </c>
      <c r="R2205" s="318">
        <f>SUM(Q2080:Q2205)</f>
        <v>0</v>
      </c>
      <c r="S2205" s="318">
        <f>R2205/$X$2</f>
        <v>0</v>
      </c>
      <c r="T2205" s="318">
        <f>IF(S2205&gt;=$X$3,1,0)</f>
        <v>0</v>
      </c>
      <c r="U2205" s="318">
        <f>O2205*T2205+P2205*T2205</f>
        <v>0</v>
      </c>
    </row>
    <row r="2206" spans="1:21" s="318" customFormat="1" x14ac:dyDescent="0.2">
      <c r="A2206" s="322">
        <v>39769</v>
      </c>
      <c r="B2206" s="321">
        <v>215.13800000000001</v>
      </c>
      <c r="C2206" s="320">
        <f>LN(B2206/B2205)</f>
        <v>-3.1600372337927875E-2</v>
      </c>
      <c r="D2206" s="320">
        <f>AVERAGE(C2186:C2206)</f>
        <v>-3.6209235597256992E-3</v>
      </c>
      <c r="E2206" s="318">
        <f>_xlfn.STDEV.S(C2186:C2206)</f>
        <v>5.2995176198184411E-2</v>
      </c>
      <c r="F2206" s="318">
        <f>E2206*(21/(21-1.5))</f>
        <v>5.7071728213429367E-2</v>
      </c>
      <c r="G2206" s="318">
        <f>_xlfn.VAR.S(C2186:C2206)</f>
        <v>2.8084887002766115E-3</v>
      </c>
      <c r="H2206" s="318">
        <f>G2206*(21/(21-1))</f>
        <v>2.9489131352904421E-3</v>
      </c>
      <c r="I2206" s="320">
        <f>(SUM(C2143:C2163)*1+SUM(C2164:C2184)*2+SUM(C2185:C2205)*3)/6</f>
        <v>-0.17274991480678384</v>
      </c>
      <c r="J2206" s="318">
        <f>IF(C2206*O2206&lt;&gt;0,C2206,0)</f>
        <v>0</v>
      </c>
      <c r="K2206" s="318" t="str">
        <f>IF(C2206*O2206=0,"",C2206)</f>
        <v/>
      </c>
      <c r="O2206" s="318">
        <f>IF(ISBLANK(L2206),0,1)</f>
        <v>0</v>
      </c>
      <c r="P2206" s="318">
        <f>IF(ISBLANK(M2206),0,1)</f>
        <v>0</v>
      </c>
      <c r="Q2206" s="318">
        <f>O2206+P2206</f>
        <v>0</v>
      </c>
      <c r="R2206" s="318">
        <f>SUM(Q2081:Q2206)</f>
        <v>0</v>
      </c>
      <c r="S2206" s="318">
        <f>R2206/$X$2</f>
        <v>0</v>
      </c>
      <c r="T2206" s="318">
        <f>IF(S2206&gt;=$X$3,1,0)</f>
        <v>0</v>
      </c>
      <c r="U2206" s="318">
        <f>O2206*T2206+P2206*T2206</f>
        <v>0</v>
      </c>
    </row>
    <row r="2207" spans="1:21" s="318" customFormat="1" x14ac:dyDescent="0.2">
      <c r="A2207" s="322">
        <v>39770</v>
      </c>
      <c r="B2207" s="321">
        <v>212.807007</v>
      </c>
      <c r="C2207" s="320">
        <f>LN(B2207/B2206)</f>
        <v>-1.0893998131488277E-2</v>
      </c>
      <c r="D2207" s="320">
        <f>AVERAGE(C2187:C2207)</f>
        <v>-7.7693832772773213E-3</v>
      </c>
      <c r="E2207" s="318">
        <f>_xlfn.STDEV.S(C2187:C2207)</f>
        <v>4.9742391712523884E-2</v>
      </c>
      <c r="F2207" s="318">
        <f>E2207*(21/(21-1.5))</f>
        <v>5.3568729536564177E-2</v>
      </c>
      <c r="G2207" s="318">
        <f>_xlfn.VAR.S(C2187:C2207)</f>
        <v>2.4743055332821645E-3</v>
      </c>
      <c r="H2207" s="318">
        <f>G2207*(21/(21-1))</f>
        <v>2.5980208099462727E-3</v>
      </c>
      <c r="I2207" s="320">
        <f>(SUM(C2144:C2164)*1+SUM(C2165:C2185)*2+SUM(C2186:C2206)*3)/6</f>
        <v>-0.18545991054720892</v>
      </c>
      <c r="J2207" s="318">
        <f>IF(C2207*O2207&lt;&gt;0,C2207,0)</f>
        <v>0</v>
      </c>
      <c r="K2207" s="318" t="str">
        <f>IF(C2207*O2207=0,"",C2207)</f>
        <v/>
      </c>
      <c r="O2207" s="318">
        <f>IF(ISBLANK(L2207),0,1)</f>
        <v>0</v>
      </c>
      <c r="P2207" s="318">
        <f>IF(ISBLANK(M2207),0,1)</f>
        <v>0</v>
      </c>
      <c r="Q2207" s="318">
        <f>O2207+P2207</f>
        <v>0</v>
      </c>
      <c r="R2207" s="318">
        <f>SUM(Q2082:Q2207)</f>
        <v>0</v>
      </c>
      <c r="S2207" s="318">
        <f>R2207/$X$2</f>
        <v>0</v>
      </c>
      <c r="T2207" s="318">
        <f>IF(S2207&gt;=$X$3,1,0)</f>
        <v>0</v>
      </c>
      <c r="U2207" s="318">
        <f>O2207*T2207+P2207*T2207</f>
        <v>0</v>
      </c>
    </row>
    <row r="2208" spans="1:21" s="318" customFormat="1" x14ac:dyDescent="0.2">
      <c r="A2208" s="322">
        <v>39771</v>
      </c>
      <c r="B2208" s="321">
        <v>196.65299999999999</v>
      </c>
      <c r="C2208" s="320">
        <f>LN(B2208/B2207)</f>
        <v>-7.8944930265381907E-2</v>
      </c>
      <c r="D2208" s="320">
        <f>AVERAGE(C2188:C2208)</f>
        <v>-1.2782325187148788E-2</v>
      </c>
      <c r="E2208" s="318">
        <f>_xlfn.STDEV.S(C2188:C2208)</f>
        <v>5.1410988476858689E-2</v>
      </c>
      <c r="F2208" s="318">
        <f>E2208*(21/(21-1.5))</f>
        <v>5.5365679898155509E-2</v>
      </c>
      <c r="G2208" s="318">
        <f>_xlfn.VAR.S(C2188:C2208)</f>
        <v>2.6430897361676966E-3</v>
      </c>
      <c r="H2208" s="318">
        <f>G2208*(21/(21-1))</f>
        <v>2.7752442229760817E-3</v>
      </c>
      <c r="I2208" s="320">
        <f>(SUM(C2145:C2165)*1+SUM(C2166:C2186)*2+SUM(C2187:C2207)*3)/6</f>
        <v>-0.21027747412434739</v>
      </c>
      <c r="J2208" s="318">
        <f>IF(C2208*O2208&lt;&gt;0,C2208,0)</f>
        <v>0</v>
      </c>
      <c r="K2208" s="318" t="str">
        <f>IF(C2208*O2208=0,"",C2208)</f>
        <v/>
      </c>
      <c r="O2208" s="318">
        <f>IF(ISBLANK(L2208),0,1)</f>
        <v>0</v>
      </c>
      <c r="P2208" s="318">
        <f>IF(ISBLANK(M2208),0,1)</f>
        <v>0</v>
      </c>
      <c r="Q2208" s="318">
        <f>O2208+P2208</f>
        <v>0</v>
      </c>
      <c r="R2208" s="318">
        <f>SUM(Q2083:Q2208)</f>
        <v>0</v>
      </c>
      <c r="S2208" s="318">
        <f>R2208/$X$2</f>
        <v>0</v>
      </c>
      <c r="T2208" s="318">
        <f>IF(S2208&gt;=$X$3,1,0)</f>
        <v>0</v>
      </c>
      <c r="U2208" s="318">
        <f>O2208*T2208+P2208*T2208</f>
        <v>0</v>
      </c>
    </row>
    <row r="2209" spans="1:21" s="318" customFormat="1" x14ac:dyDescent="0.2">
      <c r="A2209" s="322">
        <v>39772</v>
      </c>
      <c r="B2209" s="321">
        <v>190.037994</v>
      </c>
      <c r="C2209" s="320">
        <f>LN(B2209/B2208)</f>
        <v>-3.421673370106474E-2</v>
      </c>
      <c r="D2209" s="320">
        <f>AVERAGE(C2189:C2209)</f>
        <v>-1.1775668152758576E-2</v>
      </c>
      <c r="E2209" s="318">
        <f>_xlfn.STDEV.S(C2189:C2209)</f>
        <v>5.0738242494679432E-2</v>
      </c>
      <c r="F2209" s="318">
        <f>E2209*(21/(21-1.5))</f>
        <v>5.4641184225039385E-2</v>
      </c>
      <c r="G2209" s="318">
        <f>_xlfn.VAR.S(C2189:C2209)</f>
        <v>2.5743692514488938E-3</v>
      </c>
      <c r="H2209" s="318">
        <f>G2209*(21/(21-1))</f>
        <v>2.7030877140213384E-3</v>
      </c>
      <c r="I2209" s="320">
        <f>(SUM(C2146:C2166)*1+SUM(C2167:C2187)*2+SUM(C2188:C2208)*3)/6</f>
        <v>-0.271486509833955</v>
      </c>
      <c r="J2209" s="318">
        <f>IF(C2209*O2209&lt;&gt;0,C2209,0)</f>
        <v>0</v>
      </c>
      <c r="K2209" s="318" t="str">
        <f>IF(C2209*O2209=0,"",C2209)</f>
        <v/>
      </c>
      <c r="O2209" s="318">
        <f>IF(ISBLANK(L2209),0,1)</f>
        <v>0</v>
      </c>
      <c r="P2209" s="318">
        <f>IF(ISBLANK(M2209),0,1)</f>
        <v>0</v>
      </c>
      <c r="Q2209" s="318">
        <f>O2209+P2209</f>
        <v>0</v>
      </c>
      <c r="R2209" s="318">
        <f>SUM(Q2084:Q2209)</f>
        <v>0</v>
      </c>
      <c r="S2209" s="318">
        <f>R2209/$X$2</f>
        <v>0</v>
      </c>
      <c r="T2209" s="318">
        <f>IF(S2209&gt;=$X$3,1,0)</f>
        <v>0</v>
      </c>
      <c r="U2209" s="318">
        <f>O2209*T2209+P2209*T2209</f>
        <v>0</v>
      </c>
    </row>
    <row r="2210" spans="1:21" s="318" customFormat="1" x14ac:dyDescent="0.2">
      <c r="A2210" s="322">
        <v>39773</v>
      </c>
      <c r="B2210" s="321">
        <v>188.229004</v>
      </c>
      <c r="C2210" s="320">
        <f>LN(B2210/B2209)</f>
        <v>-9.564692667252548E-3</v>
      </c>
      <c r="D2210" s="320">
        <f>AVERAGE(C2190:C2210)</f>
        <v>-1.2287063164557485E-2</v>
      </c>
      <c r="E2210" s="318">
        <f>_xlfn.STDEV.S(C2190:C2210)</f>
        <v>5.0655242526065403E-2</v>
      </c>
      <c r="F2210" s="318">
        <f>E2210*(21/(21-1.5))</f>
        <v>5.4551799643455044E-2</v>
      </c>
      <c r="G2210" s="318">
        <f>_xlfn.VAR.S(C2190:C2210)</f>
        <v>2.5659535953745051E-3</v>
      </c>
      <c r="H2210" s="318">
        <f>G2210*(21/(21-1))</f>
        <v>2.6942512751432306E-3</v>
      </c>
      <c r="I2210" s="320">
        <f>(SUM(C2147:C2167)*1+SUM(C2168:C2188)*2+SUM(C2189:C2209)*3)/6</f>
        <v>-0.28048441697727261</v>
      </c>
      <c r="J2210" s="318">
        <f>IF(C2210*O2210&lt;&gt;0,C2210,0)</f>
        <v>0</v>
      </c>
      <c r="K2210" s="318" t="str">
        <f>IF(C2210*O2210=0,"",C2210)</f>
        <v/>
      </c>
      <c r="O2210" s="318">
        <f>IF(ISBLANK(L2210),0,1)</f>
        <v>0</v>
      </c>
      <c r="P2210" s="318">
        <f>IF(ISBLANK(M2210),0,1)</f>
        <v>0</v>
      </c>
      <c r="Q2210" s="318">
        <f>O2210+P2210</f>
        <v>0</v>
      </c>
      <c r="R2210" s="318">
        <f>SUM(Q2085:Q2210)</f>
        <v>0</v>
      </c>
      <c r="S2210" s="318">
        <f>R2210/$X$2</f>
        <v>0</v>
      </c>
      <c r="T2210" s="318">
        <f>IF(S2210&gt;=$X$3,1,0)</f>
        <v>0</v>
      </c>
      <c r="U2210" s="318">
        <f>O2210*T2210+P2210*T2210</f>
        <v>0</v>
      </c>
    </row>
    <row r="2211" spans="1:21" s="318" customFormat="1" x14ac:dyDescent="0.2">
      <c r="A2211" s="322">
        <v>39776</v>
      </c>
      <c r="B2211" s="321">
        <v>208.31399500000001</v>
      </c>
      <c r="C2211" s="320">
        <f>LN(B2211/B2210)</f>
        <v>0.10138720483661125</v>
      </c>
      <c r="D2211" s="320">
        <f>AVERAGE(C2191:C2211)</f>
        <v>-2.8415514068352095E-3</v>
      </c>
      <c r="E2211" s="318">
        <f>_xlfn.STDEV.S(C2191:C2211)</f>
        <v>5.2533982669728641E-2</v>
      </c>
      <c r="F2211" s="318">
        <f>E2211*(21/(21-1.5))</f>
        <v>5.6575058259707767E-2</v>
      </c>
      <c r="G2211" s="318">
        <f>_xlfn.VAR.S(C2191:C2211)</f>
        <v>2.759819335143349E-3</v>
      </c>
      <c r="H2211" s="318">
        <f>G2211*(21/(21-1))</f>
        <v>2.8978103019005165E-3</v>
      </c>
      <c r="I2211" s="320">
        <f>(SUM(C2148:C2168)*1+SUM(C2169:C2189)*2+SUM(C2190:C2210)*3)/6</f>
        <v>-0.28108673290765357</v>
      </c>
      <c r="J2211" s="318">
        <f>IF(C2211*O2211&lt;&gt;0,C2211,0)</f>
        <v>0</v>
      </c>
      <c r="K2211" s="318" t="str">
        <f>IF(C2211*O2211=0,"",C2211)</f>
        <v/>
      </c>
      <c r="O2211" s="318">
        <f>IF(ISBLANK(L2211),0,1)</f>
        <v>0</v>
      </c>
      <c r="P2211" s="318">
        <f>IF(ISBLANK(M2211),0,1)</f>
        <v>0</v>
      </c>
      <c r="Q2211" s="318">
        <f>O2211+P2211</f>
        <v>0</v>
      </c>
      <c r="R2211" s="318">
        <f>SUM(Q2086:Q2211)</f>
        <v>0</v>
      </c>
      <c r="S2211" s="318">
        <f>R2211/$X$2</f>
        <v>0</v>
      </c>
      <c r="T2211" s="318">
        <f>IF(S2211&gt;=$X$3,1,0)</f>
        <v>0</v>
      </c>
      <c r="U2211" s="318">
        <f>O2211*T2211+P2211*T2211</f>
        <v>0</v>
      </c>
    </row>
    <row r="2212" spans="1:21" s="318" customFormat="1" x14ac:dyDescent="0.2">
      <c r="A2212" s="322">
        <v>39777</v>
      </c>
      <c r="B2212" s="321">
        <v>209.66000399999999</v>
      </c>
      <c r="C2212" s="320">
        <f>LN(B2212/B2211)</f>
        <v>6.4406573430565821E-3</v>
      </c>
      <c r="D2212" s="320">
        <f>AVERAGE(C2192:C2212)</f>
        <v>-5.3863413158160766E-4</v>
      </c>
      <c r="E2212" s="318">
        <f>_xlfn.STDEV.S(C2192:C2212)</f>
        <v>5.178996121388782E-2</v>
      </c>
      <c r="F2212" s="318">
        <f>E2212*(21/(21-1.5))</f>
        <v>5.577380438418688E-2</v>
      </c>
      <c r="G2212" s="318">
        <f>_xlfn.VAR.S(C2192:C2212)</f>
        <v>2.6822000825360045E-3</v>
      </c>
      <c r="H2212" s="318">
        <f>G2212*(21/(21-1))</f>
        <v>2.8163100866628048E-3</v>
      </c>
      <c r="I2212" s="320">
        <f>(SUM(C2149:C2169)*1+SUM(C2170:C2190)*2+SUM(C2191:C2211)*3)/6</f>
        <v>-0.20985071489400778</v>
      </c>
      <c r="J2212" s="318">
        <f>IF(C2212*O2212&lt;&gt;0,C2212,0)</f>
        <v>0</v>
      </c>
      <c r="K2212" s="318" t="str">
        <f>IF(C2212*O2212=0,"",C2212)</f>
        <v/>
      </c>
      <c r="O2212" s="318">
        <f>IF(ISBLANK(L2212),0,1)</f>
        <v>0</v>
      </c>
      <c r="P2212" s="318">
        <f>IF(ISBLANK(M2212),0,1)</f>
        <v>0</v>
      </c>
      <c r="Q2212" s="318">
        <f>O2212+P2212</f>
        <v>0</v>
      </c>
      <c r="R2212" s="318">
        <f>SUM(Q2087:Q2212)</f>
        <v>0</v>
      </c>
      <c r="S2212" s="318">
        <f>R2212/$X$2</f>
        <v>0</v>
      </c>
      <c r="T2212" s="318">
        <f>IF(S2212&gt;=$X$3,1,0)</f>
        <v>0</v>
      </c>
      <c r="U2212" s="318">
        <f>O2212*T2212+P2212*T2212</f>
        <v>0</v>
      </c>
    </row>
    <row r="2213" spans="1:21" s="318" customFormat="1" x14ac:dyDescent="0.2">
      <c r="A2213" s="322">
        <v>39778</v>
      </c>
      <c r="B2213" s="321">
        <v>212.800003</v>
      </c>
      <c r="C2213" s="320">
        <f>LN(B2213/B2212)</f>
        <v>1.4865581462299127E-2</v>
      </c>
      <c r="D2213" s="320">
        <f>AVERAGE(C2193:C2213)</f>
        <v>-2.5909424685443351E-4</v>
      </c>
      <c r="E2213" s="318">
        <f>_xlfn.STDEV.S(C2193:C2213)</f>
        <v>5.1859789666607391E-2</v>
      </c>
      <c r="F2213" s="318">
        <f>E2213*(21/(21-1.5))</f>
        <v>5.5849004256346417E-2</v>
      </c>
      <c r="G2213" s="318">
        <f>_xlfn.VAR.S(C2193:C2213)</f>
        <v>2.6894377842647584E-3</v>
      </c>
      <c r="H2213" s="318">
        <f>G2213*(21/(21-1))</f>
        <v>2.8239096734779963E-3</v>
      </c>
      <c r="I2213" s="320">
        <f>(SUM(C2150:C2170)*1+SUM(C2171:C2191)*2+SUM(C2192:C2212)*3)/6</f>
        <v>-0.20117906706251729</v>
      </c>
      <c r="J2213" s="318">
        <f>IF(C2213*O2213&lt;&gt;0,C2213,0)</f>
        <v>0</v>
      </c>
      <c r="K2213" s="318" t="str">
        <f>IF(C2213*O2213=0,"",C2213)</f>
        <v/>
      </c>
      <c r="O2213" s="318">
        <f>IF(ISBLANK(L2213),0,1)</f>
        <v>0</v>
      </c>
      <c r="P2213" s="318">
        <f>IF(ISBLANK(M2213),0,1)</f>
        <v>0</v>
      </c>
      <c r="Q2213" s="318">
        <f>O2213+P2213</f>
        <v>0</v>
      </c>
      <c r="R2213" s="318">
        <f>SUM(Q2088:Q2213)</f>
        <v>0</v>
      </c>
      <c r="S2213" s="318">
        <f>R2213/$X$2</f>
        <v>0</v>
      </c>
      <c r="T2213" s="318">
        <f>IF(S2213&gt;=$X$3,1,0)</f>
        <v>0</v>
      </c>
      <c r="U2213" s="318">
        <f>O2213*T2213+P2213*T2213</f>
        <v>0</v>
      </c>
    </row>
    <row r="2214" spans="1:21" s="318" customFormat="1" x14ac:dyDescent="0.2">
      <c r="A2214" s="322">
        <v>39779</v>
      </c>
      <c r="B2214" s="321">
        <v>224.003006</v>
      </c>
      <c r="C2214" s="320">
        <f>LN(B2214/B2213)</f>
        <v>5.1306699842620859E-2</v>
      </c>
      <c r="D2214" s="320">
        <f>AVERAGE(C2194:C2214)</f>
        <v>9.0414086796452762E-4</v>
      </c>
      <c r="E2214" s="318">
        <f>_xlfn.STDEV.S(C2194:C2214)</f>
        <v>5.2765001708378313E-2</v>
      </c>
      <c r="F2214" s="318">
        <f>E2214*(21/(21-1.5))</f>
        <v>5.6823847993638182E-2</v>
      </c>
      <c r="G2214" s="318">
        <f>_xlfn.VAR.S(C2194:C2214)</f>
        <v>2.7841454052851661E-3</v>
      </c>
      <c r="H2214" s="318">
        <f>G2214*(21/(21-1))</f>
        <v>2.9233526755494247E-3</v>
      </c>
      <c r="I2214" s="320">
        <f>(SUM(C2151:C2171)*1+SUM(C2172:C2192)*2+SUM(C2193:C2213)*3)/6</f>
        <v>-0.18833657312172045</v>
      </c>
      <c r="J2214" s="318">
        <f>IF(C2214*O2214&lt;&gt;0,C2214,0)</f>
        <v>0</v>
      </c>
      <c r="K2214" s="318" t="str">
        <f>IF(C2214*O2214=0,"",C2214)</f>
        <v/>
      </c>
      <c r="O2214" s="318">
        <f>IF(ISBLANK(L2214),0,1)</f>
        <v>0</v>
      </c>
      <c r="P2214" s="318">
        <f>IF(ISBLANK(M2214),0,1)</f>
        <v>0</v>
      </c>
      <c r="Q2214" s="318">
        <f>O2214+P2214</f>
        <v>0</v>
      </c>
      <c r="R2214" s="318">
        <f>SUM(Q2089:Q2214)</f>
        <v>0</v>
      </c>
      <c r="S2214" s="318">
        <f>R2214/$X$2</f>
        <v>0</v>
      </c>
      <c r="T2214" s="318">
        <f>IF(S2214&gt;=$X$3,1,0)</f>
        <v>0</v>
      </c>
      <c r="U2214" s="318">
        <f>O2214*T2214+P2214*T2214</f>
        <v>0</v>
      </c>
    </row>
    <row r="2215" spans="1:21" s="318" customFormat="1" x14ac:dyDescent="0.2">
      <c r="A2215" s="322">
        <v>39780</v>
      </c>
      <c r="B2215" s="321">
        <v>219.87399300000001</v>
      </c>
      <c r="C2215" s="320">
        <f>LN(B2215/B2214)</f>
        <v>-1.860484823554864E-2</v>
      </c>
      <c r="D2215" s="320">
        <f>AVERAGE(C2195:C2215)</f>
        <v>-3.0868117238474694E-3</v>
      </c>
      <c r="E2215" s="318">
        <f>_xlfn.STDEV.S(C2195:C2215)</f>
        <v>5.0790947242292023E-2</v>
      </c>
      <c r="F2215" s="318">
        <f>E2215*(21/(21-1.5))</f>
        <v>5.4697943184006788E-2</v>
      </c>
      <c r="G2215" s="318">
        <f>_xlfn.VAR.S(C2195:C2215)</f>
        <v>2.5797203217692915E-3</v>
      </c>
      <c r="H2215" s="318">
        <f>G2215*(21/(21-1))</f>
        <v>2.7087063378577561E-3</v>
      </c>
      <c r="I2215" s="320">
        <f>(SUM(C2152:C2172)*1+SUM(C2173:C2193)*2+SUM(C2194:C2214)*3)/6</f>
        <v>-0.15356332465720257</v>
      </c>
      <c r="J2215" s="318">
        <f>IF(C2215*O2215&lt;&gt;0,C2215,0)</f>
        <v>0</v>
      </c>
      <c r="K2215" s="318" t="str">
        <f>IF(C2215*O2215=0,"",C2215)</f>
        <v/>
      </c>
      <c r="O2215" s="318">
        <f>IF(ISBLANK(L2215),0,1)</f>
        <v>0</v>
      </c>
      <c r="P2215" s="318">
        <f>IF(ISBLANK(M2215),0,1)</f>
        <v>0</v>
      </c>
      <c r="Q2215" s="318">
        <f>O2215+P2215</f>
        <v>0</v>
      </c>
      <c r="R2215" s="318">
        <f>SUM(Q2090:Q2215)</f>
        <v>0</v>
      </c>
      <c r="S2215" s="318">
        <f>R2215/$X$2</f>
        <v>0</v>
      </c>
      <c r="T2215" s="318">
        <f>IF(S2215&gt;=$X$3,1,0)</f>
        <v>0</v>
      </c>
      <c r="U2215" s="318">
        <f>O2215*T2215+P2215*T2215</f>
        <v>0</v>
      </c>
    </row>
    <row r="2216" spans="1:21" s="318" customFormat="1" x14ac:dyDescent="0.2">
      <c r="A2216" s="322">
        <v>39783</v>
      </c>
      <c r="B2216" s="321">
        <v>202.75799599999999</v>
      </c>
      <c r="C2216" s="320">
        <f>LN(B2216/B2215)</f>
        <v>-8.1041493223234298E-2</v>
      </c>
      <c r="D2216" s="320">
        <f>AVERAGE(C2196:C2216)</f>
        <v>-8.9727825211429364E-3</v>
      </c>
      <c r="E2216" s="318">
        <f>_xlfn.STDEV.S(C2196:C2216)</f>
        <v>5.2373568819128517E-2</v>
      </c>
      <c r="F2216" s="318">
        <f>E2216*(21/(21-1.5))</f>
        <v>5.6402304882138397E-2</v>
      </c>
      <c r="G2216" s="318">
        <f>_xlfn.VAR.S(C2196:C2216)</f>
        <v>2.7429907108519908E-3</v>
      </c>
      <c r="H2216" s="318">
        <f>G2216*(21/(21-1))</f>
        <v>2.8801402463945903E-3</v>
      </c>
      <c r="I2216" s="320">
        <f>(SUM(C2153:C2173)*1+SUM(C2174:C2194)*2+SUM(C2195:C2215)*3)/6</f>
        <v>-0.17927816769254656</v>
      </c>
      <c r="J2216" s="318">
        <f>IF(C2216*O2216&lt;&gt;0,C2216,0)</f>
        <v>0</v>
      </c>
      <c r="K2216" s="318" t="str">
        <f>IF(C2216*O2216=0,"",C2216)</f>
        <v/>
      </c>
      <c r="O2216" s="318">
        <f>IF(ISBLANK(L2216),0,1)</f>
        <v>0</v>
      </c>
      <c r="P2216" s="318">
        <f>IF(ISBLANK(M2216),0,1)</f>
        <v>0</v>
      </c>
      <c r="Q2216" s="318">
        <f>O2216+P2216</f>
        <v>0</v>
      </c>
      <c r="R2216" s="318">
        <f>SUM(Q2091:Q2216)</f>
        <v>0</v>
      </c>
      <c r="S2216" s="318">
        <f>R2216/$X$2</f>
        <v>0</v>
      </c>
      <c r="T2216" s="318">
        <f>IF(S2216&gt;=$X$3,1,0)</f>
        <v>0</v>
      </c>
      <c r="U2216" s="318">
        <f>O2216*T2216+P2216*T2216</f>
        <v>0</v>
      </c>
    </row>
    <row r="2217" spans="1:21" s="318" customFormat="1" x14ac:dyDescent="0.2">
      <c r="A2217" s="322">
        <v>39784</v>
      </c>
      <c r="B2217" s="321">
        <v>206.60600299999999</v>
      </c>
      <c r="C2217" s="320">
        <f>LN(B2217/B2216)</f>
        <v>1.8800482461489344E-2</v>
      </c>
      <c r="D2217" s="320">
        <f>AVERAGE(C2197:C2217)</f>
        <v>-9.8086269805141169E-3</v>
      </c>
      <c r="E2217" s="318">
        <f>_xlfn.STDEV.S(C2197:C2217)</f>
        <v>5.175038693474427E-2</v>
      </c>
      <c r="F2217" s="318">
        <f>E2217*(21/(21-1.5))</f>
        <v>5.5731185929724598E-2</v>
      </c>
      <c r="G2217" s="318">
        <f>_xlfn.VAR.S(C2197:C2217)</f>
        <v>2.6781025478957504E-3</v>
      </c>
      <c r="H2217" s="318">
        <f>G2217*(21/(21-1))</f>
        <v>2.8120076752905379E-3</v>
      </c>
      <c r="I2217" s="320">
        <f>(SUM(C2154:C2174)*1+SUM(C2175:C2195)*2+SUM(C2196:C2216)*3)/6</f>
        <v>-0.21666792242729785</v>
      </c>
      <c r="J2217" s="318">
        <f>IF(C2217*O2217&lt;&gt;0,C2217,0)</f>
        <v>0</v>
      </c>
      <c r="K2217" s="318" t="str">
        <f>IF(C2217*O2217=0,"",C2217)</f>
        <v/>
      </c>
      <c r="O2217" s="318">
        <f>IF(ISBLANK(L2217),0,1)</f>
        <v>0</v>
      </c>
      <c r="P2217" s="318">
        <f>IF(ISBLANK(M2217),0,1)</f>
        <v>0</v>
      </c>
      <c r="Q2217" s="318">
        <f>O2217+P2217</f>
        <v>0</v>
      </c>
      <c r="R2217" s="318">
        <f>SUM(Q2092:Q2217)</f>
        <v>0</v>
      </c>
      <c r="S2217" s="318">
        <f>R2217/$X$2</f>
        <v>0</v>
      </c>
      <c r="T2217" s="318">
        <f>IF(S2217&gt;=$X$3,1,0)</f>
        <v>0</v>
      </c>
      <c r="U2217" s="318">
        <f>O2217*T2217+P2217*T2217</f>
        <v>0</v>
      </c>
    </row>
    <row r="2218" spans="1:21" s="318" customFormat="1" x14ac:dyDescent="0.2">
      <c r="A2218" s="322">
        <v>39785</v>
      </c>
      <c r="B2218" s="321">
        <v>209.479004</v>
      </c>
      <c r="C2218" s="320">
        <f>LN(B2218/B2217)</f>
        <v>1.3809902358909233E-2</v>
      </c>
      <c r="D2218" s="320">
        <f>AVERAGE(C2198:C2218)</f>
        <v>-1.2504776606330698E-2</v>
      </c>
      <c r="E2218" s="318">
        <f>_xlfn.STDEV.S(C2198:C2218)</f>
        <v>4.8748922184181163E-2</v>
      </c>
      <c r="F2218" s="318">
        <f>E2218*(21/(21-1.5))</f>
        <v>5.2498839275272019E-2</v>
      </c>
      <c r="G2218" s="318">
        <f>_xlfn.VAR.S(C2198:C2218)</f>
        <v>2.3764574141193501E-3</v>
      </c>
      <c r="H2218" s="318">
        <f>G2218*(21/(21-1))</f>
        <v>2.4952802848253177E-3</v>
      </c>
      <c r="I2218" s="320">
        <f>(SUM(C2155:C2175)*1+SUM(C2176:C2196)*2+SUM(C2197:C2217)*3)/6</f>
        <v>-0.1987464274094968</v>
      </c>
      <c r="J2218" s="318">
        <f>IF(C2218*O2218&lt;&gt;0,C2218,0)</f>
        <v>0</v>
      </c>
      <c r="K2218" s="318" t="str">
        <f>IF(C2218*O2218=0,"",C2218)</f>
        <v/>
      </c>
      <c r="O2218" s="318">
        <f>IF(ISBLANK(L2218),0,1)</f>
        <v>0</v>
      </c>
      <c r="P2218" s="318">
        <f>IF(ISBLANK(M2218),0,1)</f>
        <v>0</v>
      </c>
      <c r="Q2218" s="318">
        <f>O2218+P2218</f>
        <v>0</v>
      </c>
      <c r="R2218" s="318">
        <f>SUM(Q2093:Q2218)</f>
        <v>0</v>
      </c>
      <c r="S2218" s="318">
        <f>R2218/$X$2</f>
        <v>0</v>
      </c>
      <c r="T2218" s="318">
        <f>IF(S2218&gt;=$X$3,1,0)</f>
        <v>0</v>
      </c>
      <c r="U2218" s="318">
        <f>O2218*T2218+P2218*T2218</f>
        <v>0</v>
      </c>
    </row>
    <row r="2219" spans="1:21" s="318" customFormat="1" x14ac:dyDescent="0.2">
      <c r="A2219" s="322">
        <v>39786</v>
      </c>
      <c r="B2219" s="321">
        <v>205.979996</v>
      </c>
      <c r="C2219" s="320">
        <f>LN(B2219/B2218)</f>
        <v>-1.6844457491175639E-2</v>
      </c>
      <c r="D2219" s="320">
        <f>AVERAGE(C2199:C2219)</f>
        <v>-1.3118592243618957E-2</v>
      </c>
      <c r="E2219" s="318">
        <f>_xlfn.STDEV.S(C2199:C2219)</f>
        <v>4.8717018996333045E-2</v>
      </c>
      <c r="F2219" s="318">
        <f>E2219*(21/(21-1.5))</f>
        <v>5.2464481996050971E-2</v>
      </c>
      <c r="G2219" s="318">
        <f>_xlfn.VAR.S(C2199:C2219)</f>
        <v>2.373347939889075E-3</v>
      </c>
      <c r="H2219" s="318">
        <f>G2219*(21/(21-1))</f>
        <v>2.4920153368835291E-3</v>
      </c>
      <c r="I2219" s="320">
        <f>(SUM(C2156:C2176)*1+SUM(C2177:C2197)*2+SUM(C2198:C2218)*3)/6</f>
        <v>-0.20719487141866288</v>
      </c>
      <c r="J2219" s="318">
        <f>IF(C2219*O2219&lt;&gt;0,C2219,0)</f>
        <v>0</v>
      </c>
      <c r="K2219" s="318" t="str">
        <f>IF(C2219*O2219=0,"",C2219)</f>
        <v/>
      </c>
      <c r="O2219" s="318">
        <f>IF(ISBLANK(L2219),0,1)</f>
        <v>0</v>
      </c>
      <c r="P2219" s="318">
        <f>IF(ISBLANK(M2219),0,1)</f>
        <v>0</v>
      </c>
      <c r="Q2219" s="318">
        <f>O2219+P2219</f>
        <v>0</v>
      </c>
      <c r="R2219" s="318">
        <f>SUM(Q2094:Q2219)</f>
        <v>0</v>
      </c>
      <c r="S2219" s="318">
        <f>R2219/$X$2</f>
        <v>0</v>
      </c>
      <c r="T2219" s="318">
        <f>IF(S2219&gt;=$X$3,1,0)</f>
        <v>0</v>
      </c>
      <c r="U2219" s="318">
        <f>O2219*T2219+P2219*T2219</f>
        <v>0</v>
      </c>
    </row>
    <row r="2220" spans="1:21" s="318" customFormat="1" x14ac:dyDescent="0.2">
      <c r="A2220" s="322">
        <v>39787</v>
      </c>
      <c r="B2220" s="321">
        <v>190.17100500000001</v>
      </c>
      <c r="C2220" s="320">
        <f>LN(B2220/B2219)</f>
        <v>-7.9855363582845854E-2</v>
      </c>
      <c r="D2220" s="320">
        <f>AVERAGE(C2200:C2220)</f>
        <v>-1.1931781832951989E-2</v>
      </c>
      <c r="E2220" s="318">
        <f>_xlfn.STDEV.S(C2200:C2220)</f>
        <v>4.663135182068686E-2</v>
      </c>
      <c r="F2220" s="318">
        <f>E2220*(21/(21-1.5))</f>
        <v>5.0218378883816618E-2</v>
      </c>
      <c r="G2220" s="318">
        <f>_xlfn.VAR.S(C2200:C2220)</f>
        <v>2.1744829726246758E-3</v>
      </c>
      <c r="H2220" s="318">
        <f>G2220*(21/(21-1))</f>
        <v>2.2832071212559096E-3</v>
      </c>
      <c r="I2220" s="320">
        <f>(SUM(C2157:C2177)*1+SUM(C2178:C2198)*2+SUM(C2199:C2219)*3)/6</f>
        <v>-0.19326427593298109</v>
      </c>
      <c r="J2220" s="318">
        <f>IF(C2220*O2220&lt;&gt;0,C2220,0)</f>
        <v>0</v>
      </c>
      <c r="K2220" s="318" t="str">
        <f>IF(C2220*O2220=0,"",C2220)</f>
        <v/>
      </c>
      <c r="O2220" s="318">
        <f>IF(ISBLANK(L2220),0,1)</f>
        <v>0</v>
      </c>
      <c r="P2220" s="318">
        <f>IF(ISBLANK(M2220),0,1)</f>
        <v>0</v>
      </c>
      <c r="Q2220" s="318">
        <f>O2220+P2220</f>
        <v>0</v>
      </c>
      <c r="R2220" s="318">
        <f>SUM(Q2095:Q2220)</f>
        <v>0</v>
      </c>
      <c r="S2220" s="318">
        <f>R2220/$X$2</f>
        <v>0</v>
      </c>
      <c r="T2220" s="318">
        <f>IF(S2220&gt;=$X$3,1,0)</f>
        <v>0</v>
      </c>
      <c r="U2220" s="318">
        <f>O2220*T2220+P2220*T2220</f>
        <v>0</v>
      </c>
    </row>
    <row r="2221" spans="1:21" s="318" customFormat="1" x14ac:dyDescent="0.2">
      <c r="A2221" s="322">
        <v>39790</v>
      </c>
      <c r="B2221" s="321">
        <v>209.800995</v>
      </c>
      <c r="C2221" s="320">
        <f>LN(B2221/B2220)</f>
        <v>9.8235744867513672E-2</v>
      </c>
      <c r="D2221" s="320">
        <f>AVERAGE(C2201:C2221)</f>
        <v>-8.608119279917328E-3</v>
      </c>
      <c r="E2221" s="318">
        <f>_xlfn.STDEV.S(C2201:C2221)</f>
        <v>5.184822832204438E-2</v>
      </c>
      <c r="F2221" s="318">
        <f>E2221*(21/(21-1.5))</f>
        <v>5.5836553577586254E-2</v>
      </c>
      <c r="G2221" s="318">
        <f>_xlfn.VAR.S(C2201:C2221)</f>
        <v>2.6882387801348451E-3</v>
      </c>
      <c r="H2221" s="318">
        <f>G2221*(21/(21-1))</f>
        <v>2.8226507191415873E-3</v>
      </c>
      <c r="I2221" s="320">
        <f>(SUM(C2158:C2178)*1+SUM(C2179:C2199)*2+SUM(C2200:C2220)*3)/6</f>
        <v>-0.21476155774801309</v>
      </c>
      <c r="J2221" s="318">
        <f>IF(C2221*O2221&lt;&gt;0,C2221,0)</f>
        <v>0</v>
      </c>
      <c r="K2221" s="318" t="str">
        <f>IF(C2221*O2221=0,"",C2221)</f>
        <v/>
      </c>
      <c r="O2221" s="318">
        <f>IF(ISBLANK(L2221),0,1)</f>
        <v>0</v>
      </c>
      <c r="P2221" s="318">
        <f>IF(ISBLANK(M2221),0,1)</f>
        <v>0</v>
      </c>
      <c r="Q2221" s="318">
        <f>O2221+P2221</f>
        <v>0</v>
      </c>
      <c r="R2221" s="318">
        <f>SUM(Q2096:Q2221)</f>
        <v>0</v>
      </c>
      <c r="S2221" s="318">
        <f>R2221/$X$2</f>
        <v>0</v>
      </c>
      <c r="T2221" s="318">
        <f>IF(S2221&gt;=$X$3,1,0)</f>
        <v>0</v>
      </c>
      <c r="U2221" s="318">
        <f>O2221*T2221+P2221*T2221</f>
        <v>0</v>
      </c>
    </row>
    <row r="2222" spans="1:21" s="318" customFormat="1" x14ac:dyDescent="0.2">
      <c r="A2222" s="322">
        <v>39791</v>
      </c>
      <c r="B2222" s="321">
        <v>212.725998</v>
      </c>
      <c r="C2222" s="320">
        <f>LN(B2222/B2221)</f>
        <v>1.3845504664768313E-2</v>
      </c>
      <c r="D2222" s="320">
        <f>AVERAGE(C2202:C2222)</f>
        <v>-8.2341928264572754E-3</v>
      </c>
      <c r="E2222" s="318">
        <f>_xlfn.STDEV.S(C2202:C2222)</f>
        <v>5.1986926467532869E-2</v>
      </c>
      <c r="F2222" s="318">
        <f>E2222*(21/(21-1.5))</f>
        <v>5.5985920811189242E-2</v>
      </c>
      <c r="G2222" s="318">
        <f>_xlfn.VAR.S(C2202:C2222)</f>
        <v>2.7026405235406692E-3</v>
      </c>
      <c r="H2222" s="318">
        <f>G2222*(21/(21-1))</f>
        <v>2.8377725497177029E-3</v>
      </c>
      <c r="I2222" s="320">
        <f>(SUM(C2159:C2179)*1+SUM(C2180:C2200)*2+SUM(C2201:C2221)*3)/6</f>
        <v>-0.15473744409048432</v>
      </c>
      <c r="J2222" s="318">
        <f>IF(C2222*O2222&lt;&gt;0,C2222,0)</f>
        <v>0</v>
      </c>
      <c r="K2222" s="318" t="str">
        <f>IF(C2222*O2222=0,"",C2222)</f>
        <v/>
      </c>
      <c r="O2222" s="318">
        <f>IF(ISBLANK(L2222),0,1)</f>
        <v>0</v>
      </c>
      <c r="P2222" s="318">
        <f>IF(ISBLANK(M2222),0,1)</f>
        <v>0</v>
      </c>
      <c r="Q2222" s="318">
        <f>O2222+P2222</f>
        <v>0</v>
      </c>
      <c r="R2222" s="318">
        <f>SUM(Q2097:Q2222)</f>
        <v>0</v>
      </c>
      <c r="S2222" s="318">
        <f>R2222/$X$2</f>
        <v>0</v>
      </c>
      <c r="T2222" s="318">
        <f>IF(S2222&gt;=$X$3,1,0)</f>
        <v>0</v>
      </c>
      <c r="U2222" s="318">
        <f>O2222*T2222+P2222*T2222</f>
        <v>0</v>
      </c>
    </row>
    <row r="2223" spans="1:21" s="318" customFormat="1" x14ac:dyDescent="0.2">
      <c r="A2223" s="322">
        <v>39792</v>
      </c>
      <c r="B2223" s="321">
        <v>216.932007</v>
      </c>
      <c r="C2223" s="320">
        <f>LN(B2223/B2222)</f>
        <v>1.9579029416830235E-2</v>
      </c>
      <c r="D2223" s="320">
        <f>AVERAGE(C2203:C2223)</f>
        <v>-4.4416551990122772E-3</v>
      </c>
      <c r="E2223" s="318">
        <f>_xlfn.STDEV.S(C2203:C2223)</f>
        <v>5.0910696167728475E-2</v>
      </c>
      <c r="F2223" s="318">
        <f>E2223*(21/(21-1.5))</f>
        <v>5.4826903565246048E-2</v>
      </c>
      <c r="G2223" s="318">
        <f>_xlfn.VAR.S(C2203:C2223)</f>
        <v>2.5918989842827625E-3</v>
      </c>
      <c r="H2223" s="318">
        <f>G2223*(21/(21-1))</f>
        <v>2.7214939334969006E-3</v>
      </c>
      <c r="I2223" s="320">
        <f>(SUM(C2160:C2180)*1+SUM(C2181:C2201)*2+SUM(C2202:C2222)*3)/6</f>
        <v>-0.13519119792770898</v>
      </c>
      <c r="J2223" s="318">
        <f>IF(C2223*O2223&lt;&gt;0,C2223,0)</f>
        <v>0</v>
      </c>
      <c r="K2223" s="318" t="str">
        <f>IF(C2223*O2223=0,"",C2223)</f>
        <v/>
      </c>
      <c r="O2223" s="318">
        <f>IF(ISBLANK(L2223),0,1)</f>
        <v>0</v>
      </c>
      <c r="P2223" s="318">
        <f>IF(ISBLANK(M2223),0,1)</f>
        <v>0</v>
      </c>
      <c r="Q2223" s="318">
        <f>O2223+P2223</f>
        <v>0</v>
      </c>
      <c r="R2223" s="318">
        <f>SUM(Q2098:Q2223)</f>
        <v>0</v>
      </c>
      <c r="S2223" s="318">
        <f>R2223/$X$2</f>
        <v>0</v>
      </c>
      <c r="T2223" s="318">
        <f>IF(S2223&gt;=$X$3,1,0)</f>
        <v>0</v>
      </c>
      <c r="U2223" s="318">
        <f>O2223*T2223+P2223*T2223</f>
        <v>0</v>
      </c>
    </row>
    <row r="2224" spans="1:21" s="318" customFormat="1" x14ac:dyDescent="0.2">
      <c r="A2224" s="322">
        <v>39793</v>
      </c>
      <c r="B2224" s="321">
        <v>221.141006</v>
      </c>
      <c r="C2224" s="320">
        <f>LN(B2224/B2223)</f>
        <v>1.9216561613729734E-2</v>
      </c>
      <c r="D2224" s="320">
        <f>AVERAGE(C2204:C2224)</f>
        <v>1.6220624673743015E-4</v>
      </c>
      <c r="E2224" s="318">
        <f>_xlfn.STDEV.S(C2204:C2224)</f>
        <v>4.828055742364705E-2</v>
      </c>
      <c r="F2224" s="318">
        <f>E2224*(21/(21-1.5))</f>
        <v>5.1994446456235278E-2</v>
      </c>
      <c r="G2224" s="318">
        <f>_xlfn.VAR.S(C2204:C2224)</f>
        <v>2.3310122251380804E-3</v>
      </c>
      <c r="H2224" s="318">
        <f>G2224*(21/(21-1))</f>
        <v>2.4475628363949844E-3</v>
      </c>
      <c r="I2224" s="320">
        <f>(SUM(C2161:C2181)*1+SUM(C2182:C2202)*2+SUM(C2203:C2223)*3)/6</f>
        <v>-0.12592372582707184</v>
      </c>
      <c r="J2224" s="318">
        <f>IF(C2224*O2224&lt;&gt;0,C2224,0)</f>
        <v>0</v>
      </c>
      <c r="K2224" s="318" t="str">
        <f>IF(C2224*O2224=0,"",C2224)</f>
        <v/>
      </c>
      <c r="O2224" s="318">
        <f>IF(ISBLANK(L2224),0,1)</f>
        <v>0</v>
      </c>
      <c r="P2224" s="318">
        <f>IF(ISBLANK(M2224),0,1)</f>
        <v>0</v>
      </c>
      <c r="Q2224" s="318">
        <f>O2224+P2224</f>
        <v>0</v>
      </c>
      <c r="R2224" s="318">
        <f>SUM(Q2099:Q2224)</f>
        <v>0</v>
      </c>
      <c r="S2224" s="318">
        <f>R2224/$X$2</f>
        <v>0</v>
      </c>
      <c r="T2224" s="318">
        <f>IF(S2224&gt;=$X$3,1,0)</f>
        <v>0</v>
      </c>
      <c r="U2224" s="318">
        <f>O2224*T2224+P2224*T2224</f>
        <v>0</v>
      </c>
    </row>
    <row r="2225" spans="1:21" s="318" customFormat="1" x14ac:dyDescent="0.2">
      <c r="A2225" s="322">
        <v>39794</v>
      </c>
      <c r="B2225" s="321">
        <v>208.266006</v>
      </c>
      <c r="C2225" s="320">
        <f>LN(B2225/B2224)</f>
        <v>-5.9984396621064029E-2</v>
      </c>
      <c r="D2225" s="320">
        <f>AVERAGE(C2205:C2225)</f>
        <v>-2.5468201200367449E-3</v>
      </c>
      <c r="E2225" s="318">
        <f>_xlfn.STDEV.S(C2205:C2225)</f>
        <v>5.0036553972600088E-2</v>
      </c>
      <c r="F2225" s="318">
        <f>E2225*(21/(21-1.5))</f>
        <v>5.3885519662800092E-2</v>
      </c>
      <c r="G2225" s="318">
        <f>_xlfn.VAR.S(C2205:C2225)</f>
        <v>2.5036567334529216E-3</v>
      </c>
      <c r="H2225" s="318">
        <f>G2225*(21/(21-1))</f>
        <v>2.6288395701255679E-3</v>
      </c>
      <c r="I2225" s="320">
        <f>(SUM(C2162:C2182)*1+SUM(C2183:C2203)*2+SUM(C2204:C2224)*3)/6</f>
        <v>-0.11837036020366531</v>
      </c>
      <c r="J2225" s="318">
        <f>IF(C2225*O2225&lt;&gt;0,C2225,0)</f>
        <v>0</v>
      </c>
      <c r="K2225" s="318" t="str">
        <f>IF(C2225*O2225=0,"",C2225)</f>
        <v/>
      </c>
      <c r="O2225" s="318">
        <f>IF(ISBLANK(L2225),0,1)</f>
        <v>0</v>
      </c>
      <c r="P2225" s="318">
        <f>IF(ISBLANK(M2225),0,1)</f>
        <v>0</v>
      </c>
      <c r="Q2225" s="318">
        <f>O2225+P2225</f>
        <v>0</v>
      </c>
      <c r="R2225" s="318">
        <f>SUM(Q2100:Q2225)</f>
        <v>0</v>
      </c>
      <c r="S2225" s="318">
        <f>R2225/$X$2</f>
        <v>0</v>
      </c>
      <c r="T2225" s="318">
        <f>IF(S2225&gt;=$X$3,1,0)</f>
        <v>0</v>
      </c>
      <c r="U2225" s="318">
        <f>O2225*T2225+P2225*T2225</f>
        <v>0</v>
      </c>
    </row>
    <row r="2226" spans="1:21" s="318" customFormat="1" x14ac:dyDescent="0.2">
      <c r="A2226" s="322">
        <v>39797</v>
      </c>
      <c r="B2226" s="321">
        <v>214.90699799999999</v>
      </c>
      <c r="C2226" s="320">
        <f>LN(B2226/B2225)</f>
        <v>3.1389229464291547E-2</v>
      </c>
      <c r="D2226" s="320">
        <f>AVERAGE(C2206:C2226)</f>
        <v>-1.5559375202316146E-3</v>
      </c>
      <c r="E2226" s="318">
        <f>_xlfn.STDEV.S(C2206:C2226)</f>
        <v>5.0513285215781939E-2</v>
      </c>
      <c r="F2226" s="318">
        <f>E2226*(21/(21-1.5))</f>
        <v>5.4398922540072857E-2</v>
      </c>
      <c r="G2226" s="318">
        <f>_xlfn.VAR.S(C2206:C2226)</f>
        <v>2.5515919832909341E-3</v>
      </c>
      <c r="H2226" s="318">
        <f>G2226*(21/(21-1))</f>
        <v>2.6791715824554811E-3</v>
      </c>
      <c r="I2226" s="320">
        <f>(SUM(C2163:C2183)*1+SUM(C2184:C2204)*2+SUM(C2205:C2225)*3)/6</f>
        <v>-0.12482294135159638</v>
      </c>
      <c r="J2226" s="318">
        <f>IF(C2226*O2226&lt;&gt;0,C2226,0)</f>
        <v>0</v>
      </c>
      <c r="K2226" s="318" t="str">
        <f>IF(C2226*O2226=0,"",C2226)</f>
        <v/>
      </c>
      <c r="O2226" s="318">
        <f>IF(ISBLANK(L2226),0,1)</f>
        <v>0</v>
      </c>
      <c r="P2226" s="318">
        <f>IF(ISBLANK(M2226),0,1)</f>
        <v>0</v>
      </c>
      <c r="Q2226" s="318">
        <f>O2226+P2226</f>
        <v>0</v>
      </c>
      <c r="R2226" s="318">
        <f>SUM(Q2101:Q2226)</f>
        <v>0</v>
      </c>
      <c r="S2226" s="318">
        <f>R2226/$X$2</f>
        <v>0</v>
      </c>
      <c r="T2226" s="318">
        <f>IF(S2226&gt;=$X$3,1,0)</f>
        <v>0</v>
      </c>
      <c r="U2226" s="318">
        <f>O2226*T2226+P2226*T2226</f>
        <v>0</v>
      </c>
    </row>
    <row r="2227" spans="1:21" s="318" customFormat="1" x14ac:dyDescent="0.2">
      <c r="A2227" s="322">
        <v>39798</v>
      </c>
      <c r="B2227" s="321">
        <v>217.266006</v>
      </c>
      <c r="C2227" s="320">
        <f>LN(B2227/B2226)</f>
        <v>1.0917069819146053E-2</v>
      </c>
      <c r="D2227" s="320">
        <f>AVERAGE(C2207:C2227)</f>
        <v>4.687025824861917E-4</v>
      </c>
      <c r="E2227" s="318">
        <f>_xlfn.STDEV.S(C2207:C2227)</f>
        <v>5.0099234024052627E-2</v>
      </c>
      <c r="F2227" s="318">
        <f>E2227*(21/(21-1.5))</f>
        <v>5.3953021256672055E-2</v>
      </c>
      <c r="G2227" s="318">
        <f>_xlfn.VAR.S(C2207:C2227)</f>
        <v>2.5099332497967924E-3</v>
      </c>
      <c r="H2227" s="318">
        <f>G2227*(21/(21-1))</f>
        <v>2.635429912286632E-3</v>
      </c>
      <c r="I2227" s="320">
        <f>(SUM(C2164:C2184)*1+SUM(C2185:C2205)*2+SUM(C2206:C2226)*3)/6</f>
        <v>-8.7163272401580963E-2</v>
      </c>
      <c r="J2227" s="318">
        <f>IF(C2227*O2227&lt;&gt;0,C2227,0)</f>
        <v>0</v>
      </c>
      <c r="K2227" s="318" t="str">
        <f>IF(C2227*O2227=0,"",C2227)</f>
        <v/>
      </c>
      <c r="O2227" s="318">
        <f>IF(ISBLANK(L2227),0,1)</f>
        <v>0</v>
      </c>
      <c r="P2227" s="318">
        <f>IF(ISBLANK(M2227),0,1)</f>
        <v>0</v>
      </c>
      <c r="Q2227" s="318">
        <f>O2227+P2227</f>
        <v>0</v>
      </c>
      <c r="R2227" s="318">
        <f>SUM(Q2102:Q2227)</f>
        <v>0</v>
      </c>
      <c r="S2227" s="318">
        <f>R2227/$X$2</f>
        <v>0</v>
      </c>
      <c r="T2227" s="318">
        <f>IF(S2227&gt;=$X$3,1,0)</f>
        <v>0</v>
      </c>
      <c r="U2227" s="318">
        <f>O2227*T2227+P2227*T2227</f>
        <v>0</v>
      </c>
    </row>
    <row r="2228" spans="1:21" s="318" customFormat="1" x14ac:dyDescent="0.2">
      <c r="A2228" s="322">
        <v>39799</v>
      </c>
      <c r="B2228" s="321">
        <v>221.121994</v>
      </c>
      <c r="C2228" s="320">
        <f>LN(B2228/B2227)</f>
        <v>1.759212134591237E-2</v>
      </c>
      <c r="D2228" s="320">
        <f>AVERAGE(C2208:C2228)</f>
        <v>1.8251844623624132E-3</v>
      </c>
      <c r="E2228" s="318">
        <f>_xlfn.STDEV.S(C2208:C2228)</f>
        <v>5.0161800502807448E-2</v>
      </c>
      <c r="F2228" s="318">
        <f>E2228*(21/(21-1.5))</f>
        <v>5.4020400541484943E-2</v>
      </c>
      <c r="G2228" s="318">
        <f>_xlfn.VAR.S(C2208:C2228)</f>
        <v>2.5162062296834537E-3</v>
      </c>
      <c r="H2228" s="318">
        <f>G2228*(21/(21-1))</f>
        <v>2.6420165411676264E-3</v>
      </c>
      <c r="I2228" s="320">
        <f>(SUM(C2165:C2185)*1+SUM(C2186:C2206)*2+SUM(C2207:C2227)*3)/6</f>
        <v>-7.6235368781743182E-2</v>
      </c>
      <c r="J2228" s="318">
        <f>IF(C2228*O2228&lt;&gt;0,C2228,0)</f>
        <v>0</v>
      </c>
      <c r="K2228" s="318" t="str">
        <f>IF(C2228*O2228=0,"",C2228)</f>
        <v/>
      </c>
      <c r="O2228" s="318">
        <f>IF(ISBLANK(L2228),0,1)</f>
        <v>0</v>
      </c>
      <c r="P2228" s="318">
        <f>IF(ISBLANK(M2228),0,1)</f>
        <v>0</v>
      </c>
      <c r="Q2228" s="318">
        <f>O2228+P2228</f>
        <v>0</v>
      </c>
      <c r="R2228" s="318">
        <f>SUM(Q2103:Q2228)</f>
        <v>0</v>
      </c>
      <c r="S2228" s="318">
        <f>R2228/$X$2</f>
        <v>0</v>
      </c>
      <c r="T2228" s="318">
        <f>IF(S2228&gt;=$X$3,1,0)</f>
        <v>0</v>
      </c>
      <c r="U2228" s="318">
        <f>O2228*T2228+P2228*T2228</f>
        <v>0</v>
      </c>
    </row>
    <row r="2229" spans="1:21" s="318" customFormat="1" x14ac:dyDescent="0.2">
      <c r="A2229" s="322">
        <v>39800</v>
      </c>
      <c r="B2229" s="321">
        <v>220.77799999999999</v>
      </c>
      <c r="C2229" s="320">
        <f>LN(B2229/B2228)</f>
        <v>-1.5568865089588774E-3</v>
      </c>
      <c r="D2229" s="320">
        <f>AVERAGE(C2209:C2229)</f>
        <v>5.510329403144461E-3</v>
      </c>
      <c r="E2229" s="318">
        <f>_xlfn.STDEV.S(C2209:C2229)</f>
        <v>4.6651133644674242E-2</v>
      </c>
      <c r="F2229" s="318">
        <f>E2229*(21/(21-1.5))</f>
        <v>5.0239682386572261E-2</v>
      </c>
      <c r="G2229" s="318">
        <f>_xlfn.VAR.S(C2209:C2229)</f>
        <v>2.176328270333257E-3</v>
      </c>
      <c r="H2229" s="318">
        <f>G2229*(21/(21-1))</f>
        <v>2.2851446838499201E-3</v>
      </c>
      <c r="I2229" s="320">
        <f>(SUM(C2166:C2186)*1+SUM(C2187:C2207)*2+SUM(C2208:C2228)*3)/6</f>
        <v>-8.2428665645693358E-2</v>
      </c>
      <c r="J2229" s="318">
        <f>IF(C2229*O2229&lt;&gt;0,C2229,0)</f>
        <v>0</v>
      </c>
      <c r="K2229" s="318" t="str">
        <f>IF(C2229*O2229=0,"",C2229)</f>
        <v/>
      </c>
      <c r="O2229" s="318">
        <f>IF(ISBLANK(L2229),0,1)</f>
        <v>0</v>
      </c>
      <c r="P2229" s="318">
        <f>IF(ISBLANK(M2229),0,1)</f>
        <v>0</v>
      </c>
      <c r="Q2229" s="318">
        <f>O2229+P2229</f>
        <v>0</v>
      </c>
      <c r="R2229" s="318">
        <f>SUM(Q2104:Q2229)</f>
        <v>0</v>
      </c>
      <c r="S2229" s="318">
        <f>R2229/$X$2</f>
        <v>0</v>
      </c>
      <c r="T2229" s="318">
        <f>IF(S2229&gt;=$X$3,1,0)</f>
        <v>0</v>
      </c>
      <c r="U2229" s="318">
        <f>O2229*T2229+P2229*T2229</f>
        <v>0</v>
      </c>
    </row>
    <row r="2230" spans="1:21" s="318" customFormat="1" x14ac:dyDescent="0.2">
      <c r="A2230" s="322">
        <v>39801</v>
      </c>
      <c r="B2230" s="321">
        <v>218.68400600000001</v>
      </c>
      <c r="C2230" s="320">
        <f>LN(B2230/B2229)</f>
        <v>-9.5298788936708616E-3</v>
      </c>
      <c r="D2230" s="320">
        <f>AVERAGE(C2210:C2230)</f>
        <v>6.6858939177822669E-3</v>
      </c>
      <c r="E2230" s="318">
        <f>_xlfn.STDEV.S(C2210:C2230)</f>
        <v>4.5905072017643829E-2</v>
      </c>
      <c r="F2230" s="318">
        <f>E2230*(21/(21-1.5))</f>
        <v>4.9436231403616429E-2</v>
      </c>
      <c r="G2230" s="318">
        <f>_xlfn.VAR.S(C2210:C2230)</f>
        <v>2.1072756369450662E-3</v>
      </c>
      <c r="H2230" s="318">
        <f>G2230*(21/(21-1))</f>
        <v>2.2126394187923196E-3</v>
      </c>
      <c r="I2230" s="320">
        <f>(SUM(C2167:C2187)*1+SUM(C2188:C2208)*2+SUM(C2209:C2229)*3)/6</f>
        <v>-8.8585777225280674E-2</v>
      </c>
      <c r="J2230" s="318">
        <f>IF(C2230*O2230&lt;&gt;0,C2230,0)</f>
        <v>0</v>
      </c>
      <c r="K2230" s="318" t="str">
        <f>IF(C2230*O2230=0,"",C2230)</f>
        <v/>
      </c>
      <c r="O2230" s="318">
        <f>IF(ISBLANK(L2230),0,1)</f>
        <v>0</v>
      </c>
      <c r="P2230" s="318">
        <f>IF(ISBLANK(M2230),0,1)</f>
        <v>0</v>
      </c>
      <c r="Q2230" s="318">
        <f>O2230+P2230</f>
        <v>0</v>
      </c>
      <c r="R2230" s="318">
        <f>SUM(Q2105:Q2230)</f>
        <v>0</v>
      </c>
      <c r="S2230" s="318">
        <f>R2230/$X$2</f>
        <v>0</v>
      </c>
      <c r="T2230" s="318">
        <f>IF(S2230&gt;=$X$3,1,0)</f>
        <v>0</v>
      </c>
      <c r="U2230" s="318">
        <f>O2230*T2230+P2230*T2230</f>
        <v>0</v>
      </c>
    </row>
    <row r="2231" spans="1:21" s="318" customFormat="1" x14ac:dyDescent="0.2">
      <c r="A2231" s="322">
        <v>39804</v>
      </c>
      <c r="B2231" s="321">
        <v>212.57600400000001</v>
      </c>
      <c r="C2231" s="320">
        <f>LN(B2231/B2230)</f>
        <v>-2.8328202564316136E-2</v>
      </c>
      <c r="D2231" s="320">
        <f>AVERAGE(C2211:C2231)</f>
        <v>5.7923934464935226E-3</v>
      </c>
      <c r="E2231" s="318">
        <f>_xlfn.STDEV.S(C2211:C2231)</f>
        <v>4.6416943523925211E-2</v>
      </c>
      <c r="F2231" s="318">
        <f>E2231*(21/(21-1.5))</f>
        <v>4.9987477641150226E-2</v>
      </c>
      <c r="G2231" s="318">
        <f>_xlfn.VAR.S(C2211:C2231)</f>
        <v>2.1545326461032627E-3</v>
      </c>
      <c r="H2231" s="318">
        <f>G2231*(21/(21-1))</f>
        <v>2.2622592784084261E-3</v>
      </c>
      <c r="I2231" s="320">
        <f>(SUM(C2168:C2188)*1+SUM(C2189:C2209)*2+SUM(C2210:C2230)*3)/6</f>
        <v>-7.817028111891354E-2</v>
      </c>
      <c r="J2231" s="318">
        <f>IF(C2231*O2231&lt;&gt;0,C2231,0)</f>
        <v>0</v>
      </c>
      <c r="K2231" s="318" t="str">
        <f>IF(C2231*O2231=0,"",C2231)</f>
        <v/>
      </c>
      <c r="O2231" s="318">
        <f>IF(ISBLANK(L2231),0,1)</f>
        <v>0</v>
      </c>
      <c r="P2231" s="318">
        <f>IF(ISBLANK(M2231),0,1)</f>
        <v>0</v>
      </c>
      <c r="Q2231" s="318">
        <f>O2231+P2231</f>
        <v>0</v>
      </c>
      <c r="R2231" s="318">
        <f>SUM(Q2106:Q2231)</f>
        <v>0</v>
      </c>
      <c r="S2231" s="318">
        <f>R2231/$X$2</f>
        <v>0</v>
      </c>
      <c r="T2231" s="318">
        <f>IF(S2231&gt;=$X$3,1,0)</f>
        <v>0</v>
      </c>
      <c r="U2231" s="318">
        <f>O2231*T2231+P2231*T2231</f>
        <v>0</v>
      </c>
    </row>
    <row r="2232" spans="1:21" s="318" customFormat="1" x14ac:dyDescent="0.2">
      <c r="A2232" s="322">
        <v>39805</v>
      </c>
      <c r="B2232" s="321">
        <v>215.220001</v>
      </c>
      <c r="C2232" s="320">
        <f>LN(B2232/B2231)</f>
        <v>1.23611751190244E-2</v>
      </c>
      <c r="D2232" s="320">
        <f>AVERAGE(C2212:C2232)</f>
        <v>1.5530586980370068E-3</v>
      </c>
      <c r="E2232" s="318">
        <f>_xlfn.STDEV.S(C2212:C2232)</f>
        <v>4.0998794316854957E-2</v>
      </c>
      <c r="F2232" s="318">
        <f>E2232*(21/(21-1.5))</f>
        <v>4.4152547725843795E-2</v>
      </c>
      <c r="G2232" s="318">
        <f>_xlfn.VAR.S(C2212:C2232)</f>
        <v>1.6809011354357785E-3</v>
      </c>
      <c r="H2232" s="318">
        <f>G2232*(21/(21-1))</f>
        <v>1.7649461922075674E-3</v>
      </c>
      <c r="I2232" s="320">
        <f>(SUM(C2169:C2189)*1+SUM(C2190:C2210)*2+SUM(C2211:C2231)*3)/6</f>
        <v>-8.8147706473353363E-2</v>
      </c>
      <c r="J2232" s="318">
        <f>IF(C2232*O2232&lt;&gt;0,C2232,0)</f>
        <v>0</v>
      </c>
      <c r="K2232" s="318" t="str">
        <f>IF(C2232*O2232=0,"",C2232)</f>
        <v/>
      </c>
      <c r="O2232" s="318">
        <f>IF(ISBLANK(L2232),0,1)</f>
        <v>0</v>
      </c>
      <c r="P2232" s="318">
        <f>IF(ISBLANK(M2232),0,1)</f>
        <v>0</v>
      </c>
      <c r="Q2232" s="318">
        <f>O2232+P2232</f>
        <v>0</v>
      </c>
      <c r="R2232" s="318">
        <f>SUM(Q2107:Q2232)</f>
        <v>0</v>
      </c>
      <c r="S2232" s="318">
        <f>R2232/$X$2</f>
        <v>0</v>
      </c>
      <c r="T2232" s="318">
        <f>IF(S2232&gt;=$X$3,1,0)</f>
        <v>0</v>
      </c>
      <c r="U2232" s="318">
        <f>O2232*T2232+P2232*T2232</f>
        <v>0</v>
      </c>
    </row>
    <row r="2233" spans="1:21" s="318" customFormat="1" x14ac:dyDescent="0.2">
      <c r="A2233" s="322">
        <v>39811</v>
      </c>
      <c r="B2233" s="321">
        <v>220.570007</v>
      </c>
      <c r="C2233" s="320">
        <f>LN(B2233/B2232)</f>
        <v>2.4554371141798405E-2</v>
      </c>
      <c r="D2233" s="320">
        <f>AVERAGE(C2213:C2233)</f>
        <v>2.4156164979770934E-3</v>
      </c>
      <c r="E2233" s="318">
        <f>_xlfn.STDEV.S(C2213:C2233)</f>
        <v>4.1296228845509195E-2</v>
      </c>
      <c r="F2233" s="318">
        <f>E2233*(21/(21-1.5))</f>
        <v>4.4472861833625282E-2</v>
      </c>
      <c r="G2233" s="318">
        <f>_xlfn.VAR.S(C2213:C2233)</f>
        <v>1.7053785168606658E-3</v>
      </c>
      <c r="H2233" s="318">
        <f>G2233*(21/(21-1))</f>
        <v>1.7906474427036992E-3</v>
      </c>
      <c r="I2233" s="320">
        <f>(SUM(C2170:C2190)*1+SUM(C2191:C2211)*2+SUM(C2212:C2232)*3)/6</f>
        <v>-7.996172644904391E-2</v>
      </c>
      <c r="J2233" s="318">
        <f>IF(C2233*O2233&lt;&gt;0,C2233,0)</f>
        <v>0</v>
      </c>
      <c r="K2233" s="318" t="str">
        <f>IF(C2233*O2233=0,"",C2233)</f>
        <v/>
      </c>
      <c r="O2233" s="318">
        <f>IF(ISBLANK(L2233),0,1)</f>
        <v>0</v>
      </c>
      <c r="P2233" s="318">
        <f>IF(ISBLANK(M2233),0,1)</f>
        <v>0</v>
      </c>
      <c r="Q2233" s="318">
        <f>O2233+P2233</f>
        <v>0</v>
      </c>
      <c r="R2233" s="318">
        <f>SUM(Q2108:Q2233)</f>
        <v>0</v>
      </c>
      <c r="S2233" s="318">
        <f>R2233/$X$2</f>
        <v>0</v>
      </c>
      <c r="T2233" s="318">
        <f>IF(S2233&gt;=$X$3,1,0)</f>
        <v>0</v>
      </c>
      <c r="U2233" s="318">
        <f>O2233*T2233+P2233*T2233</f>
        <v>0</v>
      </c>
    </row>
    <row r="2234" spans="1:21" s="318" customFormat="1" x14ac:dyDescent="0.2">
      <c r="A2234" s="322">
        <v>39812</v>
      </c>
      <c r="B2234" s="321">
        <v>225.48100299999999</v>
      </c>
      <c r="C2234" s="320">
        <f>LN(B2234/B2233)</f>
        <v>2.2020774931124212E-2</v>
      </c>
      <c r="D2234" s="320">
        <f>AVERAGE(C2214:C2234)</f>
        <v>2.7563399964925734E-3</v>
      </c>
      <c r="E2234" s="318">
        <f>_xlfn.STDEV.S(C2214:C2234)</f>
        <v>4.1433376041687703E-2</v>
      </c>
      <c r="F2234" s="318">
        <f>E2234*(21/(21-1.5))</f>
        <v>4.4620558814125216E-2</v>
      </c>
      <c r="G2234" s="318">
        <f>_xlfn.VAR.S(C2214:C2234)</f>
        <v>1.7167246502119006E-3</v>
      </c>
      <c r="H2234" s="318">
        <f>G2234*(21/(21-1))</f>
        <v>1.8025608827224957E-3</v>
      </c>
      <c r="I2234" s="320">
        <f>(SUM(C2171:C2191)*1+SUM(C2192:C2212)*2+SUM(C2213:C2233)*3)/6</f>
        <v>-6.0664605115608138E-2</v>
      </c>
      <c r="J2234" s="318">
        <f>IF(C2234*O2234&lt;&gt;0,C2234,0)</f>
        <v>0</v>
      </c>
      <c r="K2234" s="318" t="str">
        <f>IF(C2234*O2234=0,"",C2234)</f>
        <v/>
      </c>
      <c r="O2234" s="318">
        <f>IF(ISBLANK(L2234),0,1)</f>
        <v>0</v>
      </c>
      <c r="P2234" s="318">
        <f>IF(ISBLANK(M2234),0,1)</f>
        <v>0</v>
      </c>
      <c r="Q2234" s="318">
        <f>O2234+P2234</f>
        <v>0</v>
      </c>
      <c r="R2234" s="318">
        <f>SUM(Q2109:Q2234)</f>
        <v>0</v>
      </c>
      <c r="S2234" s="318">
        <f>R2234/$X$2</f>
        <v>0</v>
      </c>
      <c r="T2234" s="318">
        <f>IF(S2234&gt;=$X$3,1,0)</f>
        <v>0</v>
      </c>
      <c r="U2234" s="318">
        <f>O2234*T2234+P2234*T2234</f>
        <v>0</v>
      </c>
    </row>
    <row r="2235" spans="1:21" s="318" customFormat="1" x14ac:dyDescent="0.2">
      <c r="A2235" s="322">
        <v>39815</v>
      </c>
      <c r="B2235" s="321">
        <v>239.240005</v>
      </c>
      <c r="C2235" s="320">
        <f>LN(B2235/B2234)</f>
        <v>5.9231341584293995E-2</v>
      </c>
      <c r="D2235" s="320">
        <f>AVERAGE(C2215:C2235)</f>
        <v>3.1337038889531991E-3</v>
      </c>
      <c r="E2235" s="318">
        <f>_xlfn.STDEV.S(C2215:C2235)</f>
        <v>4.1930770857293846E-2</v>
      </c>
      <c r="F2235" s="318">
        <f>E2235*(21/(21-1.5))</f>
        <v>4.5156214769393369E-2</v>
      </c>
      <c r="G2235" s="318">
        <f>_xlfn.VAR.S(C2215:C2235)</f>
        <v>1.7581895446868827E-3</v>
      </c>
      <c r="H2235" s="318">
        <f>G2235*(21/(21-1))</f>
        <v>1.8460990219212269E-3</v>
      </c>
      <c r="I2235" s="320">
        <f>(SUM(C2172:C2192)*1+SUM(C2193:C2213)*2+SUM(C2214:C2234)*3)/6</f>
        <v>-4.4667330716797786E-2</v>
      </c>
      <c r="J2235" s="318">
        <f>IF(C2235*O2235&lt;&gt;0,C2235,0)</f>
        <v>0</v>
      </c>
      <c r="K2235" s="318" t="str">
        <f>IF(C2235*O2235=0,"",C2235)</f>
        <v/>
      </c>
      <c r="O2235" s="318">
        <f>IF(ISBLANK(L2235),0,1)</f>
        <v>0</v>
      </c>
      <c r="P2235" s="318">
        <f>IF(ISBLANK(M2235),0,1)</f>
        <v>0</v>
      </c>
      <c r="Q2235" s="318">
        <f>O2235+P2235</f>
        <v>0</v>
      </c>
      <c r="R2235" s="318">
        <f>SUM(Q2110:Q2235)</f>
        <v>0</v>
      </c>
      <c r="S2235" s="318">
        <f>R2235/$X$2</f>
        <v>0</v>
      </c>
      <c r="T2235" s="318">
        <f>IF(S2235&gt;=$X$3,1,0)</f>
        <v>0</v>
      </c>
      <c r="U2235" s="318">
        <f>O2235*T2235+P2235*T2235</f>
        <v>0</v>
      </c>
    </row>
    <row r="2236" spans="1:21" s="318" customFormat="1" x14ac:dyDescent="0.2">
      <c r="A2236" s="322">
        <v>39818</v>
      </c>
      <c r="B2236" s="321">
        <v>243.253006</v>
      </c>
      <c r="C2236" s="320">
        <f>LN(B2236/B2235)</f>
        <v>1.6634825570619929E-2</v>
      </c>
      <c r="D2236" s="320">
        <f>AVERAGE(C2216:C2236)</f>
        <v>4.8117835940088456E-3</v>
      </c>
      <c r="E2236" s="318">
        <f>_xlfn.STDEV.S(C2216:C2236)</f>
        <v>4.1721919628957771E-2</v>
      </c>
      <c r="F2236" s="318">
        <f>E2236*(21/(21-1.5))</f>
        <v>4.4931298061954519E-2</v>
      </c>
      <c r="G2236" s="318">
        <f>_xlfn.VAR.S(C2216:C2236)</f>
        <v>1.7407185775252115E-3</v>
      </c>
      <c r="H2236" s="318">
        <f>G2236*(21/(21-1))</f>
        <v>1.8277545064014722E-3</v>
      </c>
      <c r="I2236" s="320">
        <f>(SUM(C2173:C2193)*1+SUM(C2194:C2214)*2+SUM(C2215:C2235)*3)/6</f>
        <v>-1.3635117665748389E-2</v>
      </c>
      <c r="J2236" s="318">
        <f>IF(C2236*O2236&lt;&gt;0,C2236,0)</f>
        <v>0</v>
      </c>
      <c r="K2236" s="318" t="str">
        <f>IF(C2236*O2236=0,"",C2236)</f>
        <v/>
      </c>
      <c r="O2236" s="318">
        <f>IF(ISBLANK(L2236),0,1)</f>
        <v>0</v>
      </c>
      <c r="P2236" s="318">
        <f>IF(ISBLANK(M2236),0,1)</f>
        <v>0</v>
      </c>
      <c r="Q2236" s="318">
        <f>O2236+P2236</f>
        <v>0</v>
      </c>
      <c r="R2236" s="318">
        <f>SUM(Q2111:Q2236)</f>
        <v>0</v>
      </c>
      <c r="S2236" s="318">
        <f>R2236/$X$2</f>
        <v>0</v>
      </c>
      <c r="T2236" s="318">
        <f>IF(S2236&gt;=$X$3,1,0)</f>
        <v>0</v>
      </c>
      <c r="U2236" s="318">
        <f>O2236*T2236+P2236*T2236</f>
        <v>0</v>
      </c>
    </row>
    <row r="2237" spans="1:21" s="318" customFormat="1" x14ac:dyDescent="0.2">
      <c r="A2237" s="322">
        <v>39819</v>
      </c>
      <c r="B2237" s="321">
        <v>251.18800400000001</v>
      </c>
      <c r="C2237" s="320">
        <f>LN(B2237/B2236)</f>
        <v>3.2099600030186942E-2</v>
      </c>
      <c r="D2237" s="320">
        <f>AVERAGE(C2217:C2237)</f>
        <v>1.0199454701314618E-2</v>
      </c>
      <c r="E2237" s="318">
        <f>_xlfn.STDEV.S(C2217:C2237)</f>
        <v>3.7133976582726873E-2</v>
      </c>
      <c r="F2237" s="318">
        <f>E2237*(21/(21-1.5))</f>
        <v>3.9990436319859705E-2</v>
      </c>
      <c r="G2237" s="318">
        <f>_xlfn.VAR.S(C2217:C2237)</f>
        <v>1.378932216846508E-3</v>
      </c>
      <c r="H2237" s="318">
        <f>G2237*(21/(21-1))</f>
        <v>1.4478788276888334E-3</v>
      </c>
      <c r="I2237" s="320">
        <f>(SUM(C2174:C2194)*1+SUM(C2195:C2215)*2+SUM(C2216:C2236)*3)/6</f>
        <v>-2.1978618372904591E-2</v>
      </c>
      <c r="J2237" s="318">
        <f>IF(C2237*O2237&lt;&gt;0,C2237,0)</f>
        <v>0</v>
      </c>
      <c r="K2237" s="318" t="str">
        <f>IF(C2237*O2237=0,"",C2237)</f>
        <v/>
      </c>
      <c r="O2237" s="318">
        <f>IF(ISBLANK(L2237),0,1)</f>
        <v>0</v>
      </c>
      <c r="P2237" s="318">
        <f>IF(ISBLANK(M2237),0,1)</f>
        <v>0</v>
      </c>
      <c r="Q2237" s="318">
        <f>O2237+P2237</f>
        <v>0</v>
      </c>
      <c r="R2237" s="318">
        <f>SUM(Q2112:Q2237)</f>
        <v>0</v>
      </c>
      <c r="S2237" s="318">
        <f>R2237/$X$2</f>
        <v>0</v>
      </c>
      <c r="T2237" s="318">
        <f>IF(S2237&gt;=$X$3,1,0)</f>
        <v>0</v>
      </c>
      <c r="U2237" s="318">
        <f>O2237*T2237+P2237*T2237</f>
        <v>0</v>
      </c>
    </row>
    <row r="2238" spans="1:21" s="318" customFormat="1" x14ac:dyDescent="0.2">
      <c r="A2238" s="322">
        <v>39820</v>
      </c>
      <c r="B2238" s="321">
        <v>236.546997</v>
      </c>
      <c r="C2238" s="320">
        <f>LN(B2238/B2237)</f>
        <v>-6.0054771670591124E-2</v>
      </c>
      <c r="D2238" s="320">
        <f>AVERAGE(C2218:C2238)</f>
        <v>6.4444425997869778E-3</v>
      </c>
      <c r="E2238" s="318">
        <f>_xlfn.STDEV.S(C2218:C2238)</f>
        <v>4.0090036510321884E-2</v>
      </c>
      <c r="F2238" s="318">
        <f>E2238*(21/(21-1.5))</f>
        <v>4.3173885472654334E-2</v>
      </c>
      <c r="G2238" s="318">
        <f>_xlfn.VAR.S(C2218:C2238)</f>
        <v>1.6072110273989419E-3</v>
      </c>
      <c r="H2238" s="318">
        <f>G2238*(21/(21-1))</f>
        <v>1.6875715787688891E-3</v>
      </c>
      <c r="I2238" s="320">
        <f>(SUM(C2175:C2195)*1+SUM(C2196:C2216)*2+SUM(C2217:C2237)*3)/6</f>
        <v>5.718102333041486E-3</v>
      </c>
      <c r="J2238" s="318">
        <f>IF(C2238*O2238&lt;&gt;0,C2238,0)</f>
        <v>0</v>
      </c>
      <c r="K2238" s="318" t="str">
        <f>IF(C2238*O2238=0,"",C2238)</f>
        <v/>
      </c>
      <c r="O2238" s="318">
        <f>IF(ISBLANK(L2238),0,1)</f>
        <v>0</v>
      </c>
      <c r="P2238" s="318">
        <f>IF(ISBLANK(M2238),0,1)</f>
        <v>0</v>
      </c>
      <c r="Q2238" s="318">
        <f>O2238+P2238</f>
        <v>0</v>
      </c>
      <c r="R2238" s="318">
        <f>SUM(Q2113:Q2238)</f>
        <v>0</v>
      </c>
      <c r="S2238" s="318">
        <f>R2238/$X$2</f>
        <v>0</v>
      </c>
      <c r="T2238" s="318">
        <f>IF(S2238&gt;=$X$3,1,0)</f>
        <v>0</v>
      </c>
      <c r="U2238" s="318">
        <f>O2238*T2238+P2238*T2238</f>
        <v>0</v>
      </c>
    </row>
    <row r="2239" spans="1:21" s="318" customFormat="1" x14ac:dyDescent="0.2">
      <c r="A2239" s="322">
        <v>39821</v>
      </c>
      <c r="B2239" s="321">
        <v>238.78900100000001</v>
      </c>
      <c r="C2239" s="320">
        <f>LN(B2239/B2238)</f>
        <v>9.4334139876040106E-3</v>
      </c>
      <c r="D2239" s="320">
        <f>AVERAGE(C2219:C2239)</f>
        <v>6.2360383916295866E-3</v>
      </c>
      <c r="E2239" s="318">
        <f>_xlfn.STDEV.S(C2219:C2239)</f>
        <v>4.0061198448048979E-2</v>
      </c>
      <c r="F2239" s="318">
        <f>E2239*(21/(21-1.5))</f>
        <v>4.3142829097898898E-2</v>
      </c>
      <c r="G2239" s="318">
        <f>_xlfn.VAR.S(C2219:C2239)</f>
        <v>1.6048996210939622E-3</v>
      </c>
      <c r="H2239" s="318">
        <f>G2239*(21/(21-1))</f>
        <v>1.6851446021486603E-3</v>
      </c>
      <c r="I2239" s="320">
        <f>(SUM(C2176:C2196)*1+SUM(C2197:C2217)*2+SUM(C2218:C2238)*3)/6</f>
        <v>-2.3405644653490393E-2</v>
      </c>
      <c r="J2239" s="318">
        <f>IF(C2239*O2239&lt;&gt;0,C2239,0)</f>
        <v>0</v>
      </c>
      <c r="K2239" s="318" t="str">
        <f>IF(C2239*O2239=0,"",C2239)</f>
        <v/>
      </c>
      <c r="O2239" s="318">
        <f>IF(ISBLANK(L2239),0,1)</f>
        <v>0</v>
      </c>
      <c r="P2239" s="318">
        <f>IF(ISBLANK(M2239),0,1)</f>
        <v>0</v>
      </c>
      <c r="Q2239" s="318">
        <f>O2239+P2239</f>
        <v>0</v>
      </c>
      <c r="R2239" s="318">
        <f>SUM(Q2114:Q2239)</f>
        <v>0</v>
      </c>
      <c r="S2239" s="318">
        <f>R2239/$X$2</f>
        <v>0</v>
      </c>
      <c r="T2239" s="318">
        <f>IF(S2239&gt;=$X$3,1,0)</f>
        <v>0</v>
      </c>
      <c r="U2239" s="318">
        <f>O2239*T2239+P2239*T2239</f>
        <v>0</v>
      </c>
    </row>
    <row r="2240" spans="1:21" s="318" customFormat="1" x14ac:dyDescent="0.2">
      <c r="A2240" s="322">
        <v>39822</v>
      </c>
      <c r="B2240" s="321">
        <v>237.52299500000001</v>
      </c>
      <c r="C2240" s="320">
        <f>LN(B2240/B2239)</f>
        <v>-5.3158811532188731E-3</v>
      </c>
      <c r="D2240" s="320">
        <f>AVERAGE(C2220:C2240)</f>
        <v>6.7850182172465752E-3</v>
      </c>
      <c r="E2240" s="318">
        <f>_xlfn.STDEV.S(C2220:C2240)</f>
        <v>3.9807286406527434E-2</v>
      </c>
      <c r="F2240" s="318">
        <f>E2240*(21/(21-1.5))</f>
        <v>4.2869385360875693E-2</v>
      </c>
      <c r="G2240" s="318">
        <f>_xlfn.VAR.S(C2220:C2240)</f>
        <v>1.5846200510513039E-3</v>
      </c>
      <c r="H2240" s="318">
        <f>G2240*(21/(21-1))</f>
        <v>1.6638510536038692E-3</v>
      </c>
      <c r="I2240" s="320">
        <f>(SUM(C2177:C2197)*1+SUM(C2198:C2218)*2+SUM(C2219:C2239)*3)/6</f>
        <v>-4.1954890319389114E-2</v>
      </c>
      <c r="J2240" s="318">
        <f>IF(C2240*O2240&lt;&gt;0,C2240,0)</f>
        <v>0</v>
      </c>
      <c r="K2240" s="318" t="str">
        <f>IF(C2240*O2240=0,"",C2240)</f>
        <v/>
      </c>
      <c r="O2240" s="318">
        <f>IF(ISBLANK(L2240),0,1)</f>
        <v>0</v>
      </c>
      <c r="P2240" s="318">
        <f>IF(ISBLANK(M2240),0,1)</f>
        <v>0</v>
      </c>
      <c r="Q2240" s="318">
        <f>O2240+P2240</f>
        <v>0</v>
      </c>
      <c r="R2240" s="318">
        <f>SUM(Q2115:Q2240)</f>
        <v>0</v>
      </c>
      <c r="S2240" s="318">
        <f>R2240/$X$2</f>
        <v>0</v>
      </c>
      <c r="T2240" s="318">
        <f>IF(S2240&gt;=$X$3,1,0)</f>
        <v>0</v>
      </c>
      <c r="U2240" s="318">
        <f>O2240*T2240+P2240*T2240</f>
        <v>0</v>
      </c>
    </row>
    <row r="2241" spans="1:21" s="318" customFormat="1" x14ac:dyDescent="0.2">
      <c r="A2241" s="322">
        <v>39825</v>
      </c>
      <c r="B2241" s="321">
        <v>229.195999</v>
      </c>
      <c r="C2241" s="320">
        <f>LN(B2241/B2240)</f>
        <v>-3.5686911522234153E-2</v>
      </c>
      <c r="D2241" s="320">
        <f>AVERAGE(C2221:C2241)</f>
        <v>8.8882778391804647E-3</v>
      </c>
      <c r="E2241" s="318">
        <f>_xlfn.STDEV.S(C2221:C2241)</f>
        <v>3.5983893866960312E-2</v>
      </c>
      <c r="F2241" s="318">
        <f>E2241*(21/(21-1.5))</f>
        <v>3.8751885702880337E-2</v>
      </c>
      <c r="G2241" s="318">
        <f>_xlfn.VAR.S(C2221:C2241)</f>
        <v>1.2948406178286639E-3</v>
      </c>
      <c r="H2241" s="318">
        <f>G2241*(21/(21-1))</f>
        <v>1.3595826487200972E-3</v>
      </c>
      <c r="I2241" s="320">
        <f>(SUM(C2178:C2198)*1+SUM(C2199:C2219)*2+SUM(C2220:C2240)*3)/6</f>
        <v>-2.4130872524737512E-2</v>
      </c>
      <c r="J2241" s="318">
        <f>IF(C2241*O2241&lt;&gt;0,C2241,0)</f>
        <v>0</v>
      </c>
      <c r="K2241" s="318" t="str">
        <f>IF(C2241*O2241=0,"",C2241)</f>
        <v/>
      </c>
      <c r="O2241" s="318">
        <f>IF(ISBLANK(L2241),0,1)</f>
        <v>0</v>
      </c>
      <c r="P2241" s="318">
        <f>IF(ISBLANK(M2241),0,1)</f>
        <v>0</v>
      </c>
      <c r="Q2241" s="318">
        <f>O2241+P2241</f>
        <v>0</v>
      </c>
      <c r="R2241" s="318">
        <f>SUM(Q2116:Q2241)</f>
        <v>0</v>
      </c>
      <c r="S2241" s="318">
        <f>R2241/$X$2</f>
        <v>0</v>
      </c>
      <c r="T2241" s="318">
        <f>IF(S2241&gt;=$X$3,1,0)</f>
        <v>0</v>
      </c>
      <c r="U2241" s="318">
        <f>O2241*T2241+P2241*T2241</f>
        <v>0</v>
      </c>
    </row>
    <row r="2242" spans="1:21" s="318" customFormat="1" x14ac:dyDescent="0.2">
      <c r="A2242" s="322">
        <v>39826</v>
      </c>
      <c r="B2242" s="321">
        <v>228.38099700000001</v>
      </c>
      <c r="C2242" s="320">
        <f>LN(B2242/B2241)</f>
        <v>-3.5622545231322801E-3</v>
      </c>
      <c r="D2242" s="320">
        <f>AVERAGE(C2222:C2242)</f>
        <v>4.0407540586735137E-3</v>
      </c>
      <c r="E2242" s="318">
        <f>_xlfn.STDEV.S(C2222:C2242)</f>
        <v>2.9644046641311466E-2</v>
      </c>
      <c r="F2242" s="318">
        <f>E2242*(21/(21-1.5))</f>
        <v>3.192435792141235E-2</v>
      </c>
      <c r="G2242" s="318">
        <f>_xlfn.VAR.S(C2222:C2242)</f>
        <v>8.7876950127224968E-4</v>
      </c>
      <c r="H2242" s="318">
        <f>G2242*(21/(21-1))</f>
        <v>9.2270797633586224E-4</v>
      </c>
      <c r="I2242" s="320">
        <f>(SUM(C2179:C2199)*1+SUM(C2200:C2220)*2+SUM(C2221:C2241)*3)/6</f>
        <v>-6.5300105557054748E-3</v>
      </c>
      <c r="J2242" s="318">
        <f>IF(C2242*O2242&lt;&gt;0,C2242,0)</f>
        <v>0</v>
      </c>
      <c r="K2242" s="318" t="str">
        <f>IF(C2242*O2242=0,"",C2242)</f>
        <v/>
      </c>
      <c r="O2242" s="318">
        <f>IF(ISBLANK(L2242),0,1)</f>
        <v>0</v>
      </c>
      <c r="P2242" s="318">
        <f>IF(ISBLANK(M2242),0,1)</f>
        <v>0</v>
      </c>
      <c r="Q2242" s="318">
        <f>O2242+P2242</f>
        <v>0</v>
      </c>
      <c r="R2242" s="318">
        <f>SUM(Q2117:Q2242)</f>
        <v>0</v>
      </c>
      <c r="S2242" s="318">
        <f>R2242/$X$2</f>
        <v>0</v>
      </c>
      <c r="T2242" s="318">
        <f>IF(S2242&gt;=$X$3,1,0)</f>
        <v>0</v>
      </c>
      <c r="U2242" s="318">
        <f>O2242*T2242+P2242*T2242</f>
        <v>0</v>
      </c>
    </row>
    <row r="2243" spans="1:21" s="318" customFormat="1" x14ac:dyDescent="0.2">
      <c r="A2243" s="322">
        <v>39827</v>
      </c>
      <c r="B2243" s="321">
        <v>218.716995</v>
      </c>
      <c r="C2243" s="320">
        <f>LN(B2243/B2242)</f>
        <v>-4.3236639940913847E-2</v>
      </c>
      <c r="D2243" s="320">
        <f>AVERAGE(C2223:C2243)</f>
        <v>1.3225566964981748E-3</v>
      </c>
      <c r="E2243" s="318">
        <f>_xlfn.STDEV.S(C2223:C2243)</f>
        <v>3.1272390650136594E-2</v>
      </c>
      <c r="F2243" s="318">
        <f>E2243*(21/(21-1.5))</f>
        <v>3.3677959161685561E-2</v>
      </c>
      <c r="G2243" s="318">
        <f>_xlfn.VAR.S(C2223:C2243)</f>
        <v>9.7796241697475071E-4</v>
      </c>
      <c r="H2243" s="318">
        <f>G2243*(21/(21-1))</f>
        <v>1.0268605378234883E-3</v>
      </c>
      <c r="I2243" s="320">
        <f>(SUM(C2180:C2200)*1+SUM(C2201:C2221)*2+SUM(C2222:C2242)*3)/6</f>
        <v>-2.3331085197475249E-2</v>
      </c>
      <c r="J2243" s="318">
        <f>IF(C2243*O2243&lt;&gt;0,C2243,0)</f>
        <v>0</v>
      </c>
      <c r="K2243" s="318" t="str">
        <f>IF(C2243*O2243=0,"",C2243)</f>
        <v/>
      </c>
      <c r="O2243" s="318">
        <f>IF(ISBLANK(L2243),0,1)</f>
        <v>0</v>
      </c>
      <c r="P2243" s="318">
        <f>IF(ISBLANK(M2243),0,1)</f>
        <v>0</v>
      </c>
      <c r="Q2243" s="318">
        <f>O2243+P2243</f>
        <v>0</v>
      </c>
      <c r="R2243" s="318">
        <f>SUM(Q2118:Q2243)</f>
        <v>0</v>
      </c>
      <c r="S2243" s="318">
        <f>R2243/$X$2</f>
        <v>0</v>
      </c>
      <c r="T2243" s="318">
        <f>IF(S2243&gt;=$X$3,1,0)</f>
        <v>0</v>
      </c>
      <c r="U2243" s="318">
        <f>O2243*T2243+P2243*T2243</f>
        <v>0</v>
      </c>
    </row>
    <row r="2244" spans="1:21" s="318" customFormat="1" x14ac:dyDescent="0.2">
      <c r="A2244" s="322">
        <v>39828</v>
      </c>
      <c r="B2244" s="321">
        <v>222.97500600000001</v>
      </c>
      <c r="C2244" s="320">
        <f>LN(B2244/B2243)</f>
        <v>1.9281050606925514E-2</v>
      </c>
      <c r="D2244" s="320">
        <f>AVERAGE(C2224:C2244)</f>
        <v>1.3083672293598542E-3</v>
      </c>
      <c r="E2244" s="318">
        <f>_xlfn.STDEV.S(C2224:C2244)</f>
        <v>3.1263759225880941E-2</v>
      </c>
      <c r="F2244" s="318">
        <f>E2244*(21/(21-1.5))</f>
        <v>3.3668663781717935E-2</v>
      </c>
      <c r="G2244" s="318">
        <f>_xlfn.VAR.S(C2224:C2244)</f>
        <v>9.7742264093385561E-4</v>
      </c>
      <c r="H2244" s="318">
        <f>G2244*(21/(21-1))</f>
        <v>1.0262937729805484E-3</v>
      </c>
      <c r="I2244" s="320">
        <f>(SUM(C2181:C2201)*1+SUM(C2202:C2222)*2+SUM(C2223:C2243)*3)/6</f>
        <v>-3.4843235544501652E-2</v>
      </c>
      <c r="J2244" s="318">
        <f>IF(C2244*O2244&lt;&gt;0,C2244,0)</f>
        <v>0</v>
      </c>
      <c r="K2244" s="318" t="str">
        <f>IF(C2244*O2244=0,"",C2244)</f>
        <v/>
      </c>
      <c r="O2244" s="318">
        <f>IF(ISBLANK(L2244),0,1)</f>
        <v>0</v>
      </c>
      <c r="P2244" s="318">
        <f>IF(ISBLANK(M2244),0,1)</f>
        <v>0</v>
      </c>
      <c r="Q2244" s="318">
        <f>O2244+P2244</f>
        <v>0</v>
      </c>
      <c r="R2244" s="318">
        <f>SUM(Q2119:Q2244)</f>
        <v>0</v>
      </c>
      <c r="S2244" s="318">
        <f>R2244/$X$2</f>
        <v>0</v>
      </c>
      <c r="T2244" s="318">
        <f>IF(S2244&gt;=$X$3,1,0)</f>
        <v>0</v>
      </c>
      <c r="U2244" s="318">
        <f>O2244*T2244+P2244*T2244</f>
        <v>0</v>
      </c>
    </row>
    <row r="2245" spans="1:21" s="318" customFormat="1" x14ac:dyDescent="0.2">
      <c r="A2245" s="322">
        <v>39829</v>
      </c>
      <c r="B2245" s="321">
        <v>230.62399300000001</v>
      </c>
      <c r="C2245" s="320">
        <f>LN(B2245/B2244)</f>
        <v>3.3728963928478031E-2</v>
      </c>
      <c r="D2245" s="320">
        <f>AVERAGE(C2225:C2245)</f>
        <v>1.9994340062526304E-3</v>
      </c>
      <c r="E2245" s="318">
        <f>_xlfn.STDEV.S(C2225:C2245)</f>
        <v>3.1834584529881166E-2</v>
      </c>
      <c r="F2245" s="318">
        <f>E2245*(21/(21-1.5))</f>
        <v>3.4283398724487407E-2</v>
      </c>
      <c r="G2245" s="318">
        <f>_xlfn.VAR.S(C2225:C2245)</f>
        <v>1.0134407721901493E-3</v>
      </c>
      <c r="H2245" s="318">
        <f>G2245*(21/(21-1))</f>
        <v>1.0641128107996569E-3</v>
      </c>
      <c r="I2245" s="320">
        <f>(SUM(C2182:C2202)*1+SUM(C2203:C2223)*2+SUM(C2224:C2244)*3)/6</f>
        <v>-2.8234114511022826E-2</v>
      </c>
      <c r="J2245" s="318">
        <f>IF(C2245*O2245&lt;&gt;0,C2245,0)</f>
        <v>0</v>
      </c>
      <c r="K2245" s="318" t="str">
        <f>IF(C2245*O2245=0,"",C2245)</f>
        <v/>
      </c>
      <c r="O2245" s="318">
        <f>IF(ISBLANK(L2245),0,1)</f>
        <v>0</v>
      </c>
      <c r="P2245" s="318">
        <f>IF(ISBLANK(M2245),0,1)</f>
        <v>0</v>
      </c>
      <c r="Q2245" s="318">
        <f>O2245+P2245</f>
        <v>0</v>
      </c>
      <c r="R2245" s="318">
        <f>SUM(Q2120:Q2245)</f>
        <v>0</v>
      </c>
      <c r="S2245" s="318">
        <f>R2245/$X$2</f>
        <v>0</v>
      </c>
      <c r="T2245" s="318">
        <f>IF(S2245&gt;=$X$3,1,0)</f>
        <v>0</v>
      </c>
      <c r="U2245" s="318">
        <f>O2245*T2245+P2245*T2245</f>
        <v>0</v>
      </c>
    </row>
    <row r="2246" spans="1:21" s="318" customFormat="1" x14ac:dyDescent="0.2">
      <c r="A2246" s="322">
        <v>39832</v>
      </c>
      <c r="B2246" s="321">
        <v>223.39799500000001</v>
      </c>
      <c r="C2246" s="320">
        <f>LN(B2246/B2245)</f>
        <v>-3.1833736727625482E-2</v>
      </c>
      <c r="D2246" s="320">
        <f>AVERAGE(C2226:C2246)</f>
        <v>3.339941620225894E-3</v>
      </c>
      <c r="E2246" s="318">
        <f>_xlfn.STDEV.S(C2226:C2246)</f>
        <v>2.9608923868108858E-2</v>
      </c>
      <c r="F2246" s="318">
        <f>E2246*(21/(21-1.5))</f>
        <v>3.1886533396424922E-2</v>
      </c>
      <c r="G2246" s="318">
        <f>_xlfn.VAR.S(C2226:C2246)</f>
        <v>8.7668837262746646E-4</v>
      </c>
      <c r="H2246" s="318">
        <f>G2246*(21/(21-1))</f>
        <v>9.2052279125883981E-4</v>
      </c>
      <c r="I2246" s="320">
        <f>(SUM(C2183:C2203)*1+SUM(C2204:C2224)*2+SUM(C2225:C2245)*3)/6</f>
        <v>-1.127394013152013E-2</v>
      </c>
      <c r="J2246" s="318">
        <f>IF(C2246*O2246&lt;&gt;0,C2246,0)</f>
        <v>0</v>
      </c>
      <c r="K2246" s="318" t="str">
        <f>IF(C2246*O2246=0,"",C2246)</f>
        <v/>
      </c>
      <c r="O2246" s="318">
        <f>IF(ISBLANK(L2246),0,1)</f>
        <v>0</v>
      </c>
      <c r="P2246" s="318">
        <f>IF(ISBLANK(M2246),0,1)</f>
        <v>0</v>
      </c>
      <c r="Q2246" s="318">
        <f>O2246+P2246</f>
        <v>0</v>
      </c>
      <c r="R2246" s="318">
        <f>SUM(Q2121:Q2246)</f>
        <v>0</v>
      </c>
      <c r="S2246" s="318">
        <f>R2246/$X$2</f>
        <v>0</v>
      </c>
      <c r="T2246" s="318">
        <f>IF(S2246&gt;=$X$3,1,0)</f>
        <v>0</v>
      </c>
      <c r="U2246" s="318">
        <f>O2246*T2246+P2246*T2246</f>
        <v>0</v>
      </c>
    </row>
    <row r="2247" spans="1:21" s="318" customFormat="1" x14ac:dyDescent="0.2">
      <c r="A2247" s="322">
        <v>39833</v>
      </c>
      <c r="B2247" s="321">
        <v>220.24299600000001</v>
      </c>
      <c r="C2247" s="320">
        <f>LN(B2247/B2246)</f>
        <v>-1.4223447578333317E-2</v>
      </c>
      <c r="D2247" s="320">
        <f>AVERAGE(C2227:C2247)</f>
        <v>1.1679093801009006E-3</v>
      </c>
      <c r="E2247" s="318">
        <f>_xlfn.STDEV.S(C2227:C2247)</f>
        <v>2.9117353364475927E-2</v>
      </c>
      <c r="F2247" s="318">
        <f>E2247*(21/(21-1.5))</f>
        <v>3.1357149777127918E-2</v>
      </c>
      <c r="G2247" s="318">
        <f>_xlfn.VAR.S(C2227:C2247)</f>
        <v>8.4782026695175757E-4</v>
      </c>
      <c r="H2247" s="318">
        <f>G2247*(21/(21-1))</f>
        <v>8.9021128029934549E-4</v>
      </c>
      <c r="I2247" s="320">
        <f>(SUM(C2184:C2204)*1+SUM(C2205:C2225)*2+SUM(C2226:C2246)*3)/6</f>
        <v>-1.3108984564882502E-3</v>
      </c>
      <c r="J2247" s="318">
        <f>IF(C2247*O2247&lt;&gt;0,C2247,0)</f>
        <v>0</v>
      </c>
      <c r="K2247" s="318" t="str">
        <f>IF(C2247*O2247=0,"",C2247)</f>
        <v/>
      </c>
      <c r="O2247" s="318">
        <f>IF(ISBLANK(L2247),0,1)</f>
        <v>0</v>
      </c>
      <c r="P2247" s="318">
        <f>IF(ISBLANK(M2247),0,1)</f>
        <v>0</v>
      </c>
      <c r="Q2247" s="318">
        <f>O2247+P2247</f>
        <v>0</v>
      </c>
      <c r="R2247" s="318">
        <f>SUM(Q2122:Q2247)</f>
        <v>0</v>
      </c>
      <c r="S2247" s="318">
        <f>R2247/$X$2</f>
        <v>0</v>
      </c>
      <c r="T2247" s="318">
        <f>IF(S2247&gt;=$X$3,1,0)</f>
        <v>0</v>
      </c>
      <c r="U2247" s="318">
        <f>O2247*T2247+P2247*T2247</f>
        <v>0</v>
      </c>
    </row>
    <row r="2248" spans="1:21" s="318" customFormat="1" x14ac:dyDescent="0.2">
      <c r="A2248" s="322">
        <v>39834</v>
      </c>
      <c r="B2248" s="321">
        <v>221.50100699999999</v>
      </c>
      <c r="C2248" s="320">
        <f>LN(B2248/B2247)</f>
        <v>5.6956716666148842E-3</v>
      </c>
      <c r="D2248" s="320">
        <f>AVERAGE(C2228:C2248)</f>
        <v>9.192713728375121E-4</v>
      </c>
      <c r="E2248" s="318">
        <f>_xlfn.STDEV.S(C2228:C2248)</f>
        <v>2.9052161368012117E-2</v>
      </c>
      <c r="F2248" s="318">
        <f>E2248*(21/(21-1.5))</f>
        <v>3.1286943011705357E-2</v>
      </c>
      <c r="G2248" s="318">
        <f>_xlfn.VAR.S(C2228:C2248)</f>
        <v>8.4402808015301577E-4</v>
      </c>
      <c r="H2248" s="318">
        <f>G2248*(21/(21-1))</f>
        <v>8.8622948416066662E-4</v>
      </c>
      <c r="I2248" s="320">
        <f>(SUM(C2185:C2205)*1+SUM(C2206:C2226)*2+SUM(C2227:C2247)*3)/6</f>
        <v>-1.6196658954244214E-3</v>
      </c>
      <c r="J2248" s="318">
        <f>IF(C2248*O2248&lt;&gt;0,C2248,0)</f>
        <v>0</v>
      </c>
      <c r="K2248" s="318" t="str">
        <f>IF(C2248*O2248=0,"",C2248)</f>
        <v/>
      </c>
      <c r="O2248" s="318">
        <f>IF(ISBLANK(L2248),0,1)</f>
        <v>0</v>
      </c>
      <c r="P2248" s="318">
        <f>IF(ISBLANK(M2248),0,1)</f>
        <v>0</v>
      </c>
      <c r="Q2248" s="318">
        <f>O2248+P2248</f>
        <v>0</v>
      </c>
      <c r="R2248" s="318">
        <f>SUM(Q2123:Q2248)</f>
        <v>0</v>
      </c>
      <c r="S2248" s="318">
        <f>R2248/$X$2</f>
        <v>0</v>
      </c>
      <c r="T2248" s="318">
        <f>IF(S2248&gt;=$X$3,1,0)</f>
        <v>0</v>
      </c>
      <c r="U2248" s="318">
        <f>O2248*T2248+P2248*T2248</f>
        <v>0</v>
      </c>
    </row>
    <row r="2249" spans="1:21" s="318" customFormat="1" x14ac:dyDescent="0.2">
      <c r="A2249" s="322">
        <v>39835</v>
      </c>
      <c r="B2249" s="321">
        <v>219.108994</v>
      </c>
      <c r="C2249" s="320">
        <f>LN(B2249/B2248)</f>
        <v>-1.085784024237506E-2</v>
      </c>
      <c r="D2249" s="320">
        <f>AVERAGE(C2229:C2249)</f>
        <v>-4.3548870279522272E-4</v>
      </c>
      <c r="E2249" s="318">
        <f>_xlfn.STDEV.S(C2229:C2249)</f>
        <v>2.8898732811941535E-2</v>
      </c>
      <c r="F2249" s="318">
        <f>E2249*(21/(21-1.5))</f>
        <v>3.1121712259013959E-2</v>
      </c>
      <c r="G2249" s="318">
        <f>_xlfn.VAR.S(C2229:C2249)</f>
        <v>8.3513675813598628E-4</v>
      </c>
      <c r="H2249" s="318">
        <f>G2249*(21/(21-1))</f>
        <v>8.7689359604278567E-4</v>
      </c>
      <c r="I2249" s="320">
        <f>(SUM(C2186:C2206)*1+SUM(C2207:C2227)*2+SUM(C2228:C2248)*3)/6</f>
        <v>2.6003503315727194E-4</v>
      </c>
      <c r="J2249" s="318">
        <f>IF(C2249*O2249&lt;&gt;0,C2249,0)</f>
        <v>0</v>
      </c>
      <c r="K2249" s="318" t="str">
        <f>IF(C2249*O2249=0,"",C2249)</f>
        <v/>
      </c>
      <c r="O2249" s="318">
        <f>IF(ISBLANK(L2249),0,1)</f>
        <v>0</v>
      </c>
      <c r="P2249" s="318">
        <f>IF(ISBLANK(M2249),0,1)</f>
        <v>0</v>
      </c>
      <c r="Q2249" s="318">
        <f>O2249+P2249</f>
        <v>0</v>
      </c>
      <c r="R2249" s="318">
        <f>SUM(Q2124:Q2249)</f>
        <v>0</v>
      </c>
      <c r="S2249" s="318">
        <f>R2249/$X$2</f>
        <v>0</v>
      </c>
      <c r="T2249" s="318">
        <f>IF(S2249&gt;=$X$3,1,0)</f>
        <v>0</v>
      </c>
      <c r="U2249" s="318">
        <f>O2249*T2249+P2249*T2249</f>
        <v>0</v>
      </c>
    </row>
    <row r="2250" spans="1:21" s="318" customFormat="1" x14ac:dyDescent="0.2">
      <c r="A2250" s="322">
        <v>39836</v>
      </c>
      <c r="B2250" s="321">
        <v>222.574005</v>
      </c>
      <c r="C2250" s="320">
        <f>LN(B2250/B2249)</f>
        <v>1.5690357538631777E-2</v>
      </c>
      <c r="D2250" s="320">
        <f>AVERAGE(C2230:C2250)</f>
        <v>3.8580863280433114E-4</v>
      </c>
      <c r="E2250" s="318">
        <f>_xlfn.STDEV.S(C2230:C2250)</f>
        <v>2.9109582126079624E-2</v>
      </c>
      <c r="F2250" s="318">
        <f>E2250*(21/(21-1.5))</f>
        <v>3.1348780751162673E-2</v>
      </c>
      <c r="G2250" s="318">
        <f>_xlfn.VAR.S(C2230:C2250)</f>
        <v>8.4736777155497434E-4</v>
      </c>
      <c r="H2250" s="318">
        <f>G2250*(21/(21-1))</f>
        <v>8.8973616013272307E-4</v>
      </c>
      <c r="I2250" s="320">
        <f>(SUM(C2187:C2207)*1+SUM(C2208:C2228)*2+SUM(C2229:C2249)*3)/6</f>
        <v>-1.8989181613283574E-2</v>
      </c>
      <c r="J2250" s="318">
        <f>IF(C2250*O2250&lt;&gt;0,C2250,0)</f>
        <v>0</v>
      </c>
      <c r="K2250" s="318" t="str">
        <f>IF(C2250*O2250=0,"",C2250)</f>
        <v/>
      </c>
      <c r="O2250" s="318">
        <f>IF(ISBLANK(L2250),0,1)</f>
        <v>0</v>
      </c>
      <c r="P2250" s="318">
        <f>IF(ISBLANK(M2250),0,1)</f>
        <v>0</v>
      </c>
      <c r="Q2250" s="318">
        <f>O2250+P2250</f>
        <v>0</v>
      </c>
      <c r="R2250" s="318">
        <f>SUM(Q2125:Q2250)</f>
        <v>0</v>
      </c>
      <c r="S2250" s="318">
        <f>R2250/$X$2</f>
        <v>0</v>
      </c>
      <c r="T2250" s="318">
        <f>IF(S2250&gt;=$X$3,1,0)</f>
        <v>0</v>
      </c>
      <c r="U2250" s="318">
        <f>O2250*T2250+P2250*T2250</f>
        <v>0</v>
      </c>
    </row>
    <row r="2251" spans="1:21" s="318" customFormat="1" x14ac:dyDescent="0.2">
      <c r="A2251" s="322">
        <v>39839</v>
      </c>
      <c r="B2251" s="321">
        <v>229.61099200000001</v>
      </c>
      <c r="C2251" s="320">
        <f>LN(B2251/B2250)</f>
        <v>3.1126884817413214E-2</v>
      </c>
      <c r="D2251" s="320">
        <f>AVERAGE(C2231:C2251)</f>
        <v>2.3218449999988116E-3</v>
      </c>
      <c r="E2251" s="318">
        <f>_xlfn.STDEV.S(C2231:C2251)</f>
        <v>2.9761834086500467E-2</v>
      </c>
      <c r="F2251" s="318">
        <f>E2251*(21/(21-1.5))</f>
        <v>3.2051205939308193E-2</v>
      </c>
      <c r="G2251" s="318">
        <f>_xlfn.VAR.S(C2231:C2251)</f>
        <v>8.857667681923812E-4</v>
      </c>
      <c r="H2251" s="318">
        <f>G2251*(21/(21-1))</f>
        <v>9.3005510660200028E-4</v>
      </c>
      <c r="I2251" s="320">
        <f>(SUM(C2188:C2208)*1+SUM(C2209:C2229)*2+SUM(C2230:C2250)*3)/6</f>
        <v>-2.1148416885640509E-3</v>
      </c>
      <c r="J2251" s="318">
        <f>IF(C2251*O2251&lt;&gt;0,C2251,0)</f>
        <v>0</v>
      </c>
      <c r="K2251" s="318" t="str">
        <f>IF(C2251*O2251=0,"",C2251)</f>
        <v/>
      </c>
      <c r="O2251" s="318">
        <f>IF(ISBLANK(L2251),0,1)</f>
        <v>0</v>
      </c>
      <c r="P2251" s="318">
        <f>IF(ISBLANK(M2251),0,1)</f>
        <v>0</v>
      </c>
      <c r="Q2251" s="318">
        <f>O2251+P2251</f>
        <v>0</v>
      </c>
      <c r="R2251" s="318">
        <f>SUM(Q2126:Q2251)</f>
        <v>0</v>
      </c>
      <c r="S2251" s="318">
        <f>R2251/$X$2</f>
        <v>0</v>
      </c>
      <c r="T2251" s="318">
        <f>IF(S2251&gt;=$X$3,1,0)</f>
        <v>0</v>
      </c>
      <c r="U2251" s="318">
        <f>O2251*T2251+P2251*T2251</f>
        <v>0</v>
      </c>
    </row>
    <row r="2252" spans="1:21" s="318" customFormat="1" x14ac:dyDescent="0.2">
      <c r="A2252" s="322">
        <v>39840</v>
      </c>
      <c r="B2252" s="321">
        <v>228.63200399999999</v>
      </c>
      <c r="C2252" s="320">
        <f>LN(B2252/B2251)</f>
        <v>-4.2727963022961574E-3</v>
      </c>
      <c r="D2252" s="320">
        <f>AVERAGE(C2232:C2252)</f>
        <v>3.4673405362854776E-3</v>
      </c>
      <c r="E2252" s="318">
        <f>_xlfn.STDEV.S(C2232:C2252)</f>
        <v>2.8975717317749086E-2</v>
      </c>
      <c r="F2252" s="318">
        <f>E2252*(21/(21-1.5))</f>
        <v>3.1204618649883629E-2</v>
      </c>
      <c r="G2252" s="318">
        <f>_xlfn.VAR.S(C2232:C2252)</f>
        <v>8.3959219407810418E-4</v>
      </c>
      <c r="H2252" s="318">
        <f>G2252*(21/(21-1))</f>
        <v>8.8157180378200942E-4</v>
      </c>
      <c r="I2252" s="320">
        <f>(SUM(C2189:C2209)*1+SUM(C2210:C2230)*2+SUM(C2231:C2251)*3)/6</f>
        <v>2.9965791389808375E-2</v>
      </c>
      <c r="J2252" s="318">
        <f>IF(C2252*O2252&lt;&gt;0,C2252,0)</f>
        <v>0</v>
      </c>
      <c r="K2252" s="318" t="str">
        <f>IF(C2252*O2252=0,"",C2252)</f>
        <v/>
      </c>
      <c r="O2252" s="318">
        <f>IF(ISBLANK(L2252),0,1)</f>
        <v>0</v>
      </c>
      <c r="P2252" s="318">
        <f>IF(ISBLANK(M2252),0,1)</f>
        <v>0</v>
      </c>
      <c r="Q2252" s="318">
        <f>O2252+P2252</f>
        <v>0</v>
      </c>
      <c r="R2252" s="318">
        <f>SUM(Q2127:Q2252)</f>
        <v>0</v>
      </c>
      <c r="S2252" s="318">
        <f>R2252/$X$2</f>
        <v>0</v>
      </c>
      <c r="T2252" s="318">
        <f>IF(S2252&gt;=$X$3,1,0)</f>
        <v>0</v>
      </c>
      <c r="U2252" s="318">
        <f>O2252*T2252+P2252*T2252</f>
        <v>0</v>
      </c>
    </row>
    <row r="2253" spans="1:21" s="318" customFormat="1" x14ac:dyDescent="0.2">
      <c r="A2253" s="322">
        <v>39841</v>
      </c>
      <c r="B2253" s="321">
        <v>233.17100500000001</v>
      </c>
      <c r="C2253" s="320">
        <f>LN(B2253/B2252)</f>
        <v>1.9658369849957249E-2</v>
      </c>
      <c r="D2253" s="320">
        <f>AVERAGE(C2233:C2253)</f>
        <v>3.8148259996632328E-3</v>
      </c>
      <c r="E2253" s="318">
        <f>_xlfn.STDEV.S(C2233:C2253)</f>
        <v>2.9131046453157759E-2</v>
      </c>
      <c r="F2253" s="318">
        <f>E2253*(21/(21-1.5))</f>
        <v>3.1371896180323738E-2</v>
      </c>
      <c r="G2253" s="318">
        <f>_xlfn.VAR.S(C2233:C2253)</f>
        <v>8.4861786745603525E-4</v>
      </c>
      <c r="H2253" s="318">
        <f>G2253*(21/(21-1))</f>
        <v>8.9104876082883708E-4</v>
      </c>
      <c r="I2253" s="320">
        <f>(SUM(C2190:C2210)*1+SUM(C2211:C2231)*2+SUM(C2232:C2252)*3)/6</f>
        <v>3.3949108680500981E-2</v>
      </c>
      <c r="J2253" s="318">
        <f>IF(C2253*O2253&lt;&gt;0,C2253,0)</f>
        <v>0</v>
      </c>
      <c r="K2253" s="318" t="str">
        <f>IF(C2253*O2253=0,"",C2253)</f>
        <v/>
      </c>
      <c r="O2253" s="318">
        <f>IF(ISBLANK(L2253),0,1)</f>
        <v>0</v>
      </c>
      <c r="P2253" s="318">
        <f>IF(ISBLANK(M2253),0,1)</f>
        <v>0</v>
      </c>
      <c r="Q2253" s="318">
        <f>O2253+P2253</f>
        <v>0</v>
      </c>
      <c r="R2253" s="318">
        <f>SUM(Q2128:Q2253)</f>
        <v>0</v>
      </c>
      <c r="S2253" s="318">
        <f>R2253/$X$2</f>
        <v>0</v>
      </c>
      <c r="T2253" s="318">
        <f>IF(S2253&gt;=$X$3,1,0)</f>
        <v>0</v>
      </c>
      <c r="U2253" s="318">
        <f>O2253*T2253+P2253*T2253</f>
        <v>0</v>
      </c>
    </row>
    <row r="2254" spans="1:21" s="318" customFormat="1" x14ac:dyDescent="0.2">
      <c r="A2254" s="322">
        <v>39842</v>
      </c>
      <c r="B2254" s="321">
        <v>226.541</v>
      </c>
      <c r="C2254" s="320">
        <f>LN(B2254/B2253)</f>
        <v>-2.8846167417274957E-2</v>
      </c>
      <c r="D2254" s="320">
        <f>AVERAGE(C2234:C2254)</f>
        <v>1.2719432111359284E-3</v>
      </c>
      <c r="E2254" s="318">
        <f>_xlfn.STDEV.S(C2234:C2254)</f>
        <v>2.9557721323707757E-2</v>
      </c>
      <c r="F2254" s="318">
        <f>E2254*(21/(21-1.5))</f>
        <v>3.1831392194762199E-2</v>
      </c>
      <c r="G2254" s="318">
        <f>_xlfn.VAR.S(C2234:C2254)</f>
        <v>8.7365888984996826E-4</v>
      </c>
      <c r="H2254" s="318">
        <f>G2254*(21/(21-1))</f>
        <v>9.1734183434246676E-4</v>
      </c>
      <c r="I2254" s="320">
        <f>(SUM(C2191:C2211)*1+SUM(C2212:C2232)*2+SUM(C2233:C2253)*3)/6</f>
        <v>4.0981653958799762E-2</v>
      </c>
      <c r="J2254" s="318">
        <f>IF(C2254*O2254&lt;&gt;0,C2254,0)</f>
        <v>0</v>
      </c>
      <c r="K2254" s="318" t="str">
        <f>IF(C2254*O2254=0,"",C2254)</f>
        <v/>
      </c>
      <c r="O2254" s="318">
        <f>IF(ISBLANK(L2254),0,1)</f>
        <v>0</v>
      </c>
      <c r="P2254" s="318">
        <f>IF(ISBLANK(M2254),0,1)</f>
        <v>0</v>
      </c>
      <c r="Q2254" s="318">
        <f>O2254+P2254</f>
        <v>0</v>
      </c>
      <c r="R2254" s="318">
        <f>SUM(Q2129:Q2254)</f>
        <v>0</v>
      </c>
      <c r="S2254" s="318">
        <f>R2254/$X$2</f>
        <v>0</v>
      </c>
      <c r="T2254" s="318">
        <f>IF(S2254&gt;=$X$3,1,0)</f>
        <v>0</v>
      </c>
      <c r="U2254" s="318">
        <f>O2254*T2254+P2254*T2254</f>
        <v>0</v>
      </c>
    </row>
    <row r="2255" spans="1:21" s="318" customFormat="1" x14ac:dyDescent="0.2">
      <c r="A2255" s="322">
        <v>39843</v>
      </c>
      <c r="B2255" s="321">
        <v>225.83599899999999</v>
      </c>
      <c r="C2255" s="320">
        <f>LN(B2255/B2254)</f>
        <v>-3.1168762881870348E-3</v>
      </c>
      <c r="D2255" s="320">
        <f>AVERAGE(C2235:C2255)</f>
        <v>7.4912200692536039E-5</v>
      </c>
      <c r="E2255" s="318">
        <f>_xlfn.STDEV.S(C2235:C2255)</f>
        <v>2.918204496588046E-2</v>
      </c>
      <c r="F2255" s="318">
        <f>E2255*(21/(21-1.5))</f>
        <v>3.1426817655563571E-2</v>
      </c>
      <c r="G2255" s="318">
        <f>_xlfn.VAR.S(C2235:C2255)</f>
        <v>8.5159174839066916E-4</v>
      </c>
      <c r="H2255" s="318">
        <f>G2255*(21/(21-1))</f>
        <v>8.941713358102027E-4</v>
      </c>
      <c r="I2255" s="320">
        <f>(SUM(C2192:C2212)*1+SUM(C2213:C2233)*2+SUM(C2234:C2254)*3)/6</f>
        <v>2.8379499742231279E-2</v>
      </c>
      <c r="J2255" s="318">
        <f>IF(C2255*O2255&lt;&gt;0,C2255,0)</f>
        <v>0</v>
      </c>
      <c r="K2255" s="318" t="str">
        <f>IF(C2255*O2255=0,"",C2255)</f>
        <v/>
      </c>
      <c r="O2255" s="318">
        <f>IF(ISBLANK(L2255),0,1)</f>
        <v>0</v>
      </c>
      <c r="P2255" s="318">
        <f>IF(ISBLANK(M2255),0,1)</f>
        <v>0</v>
      </c>
      <c r="Q2255" s="318">
        <f>O2255+P2255</f>
        <v>0</v>
      </c>
      <c r="R2255" s="318">
        <f>SUM(Q2130:Q2255)</f>
        <v>0</v>
      </c>
      <c r="S2255" s="318">
        <f>R2255/$X$2</f>
        <v>0</v>
      </c>
      <c r="T2255" s="318">
        <f>IF(S2255&gt;=$X$3,1,0)</f>
        <v>0</v>
      </c>
      <c r="U2255" s="318">
        <f>O2255*T2255+P2255*T2255</f>
        <v>0</v>
      </c>
    </row>
    <row r="2256" spans="1:21" s="318" customFormat="1" x14ac:dyDescent="0.2">
      <c r="A2256" s="322">
        <v>39846</v>
      </c>
      <c r="B2256" s="321">
        <v>216.85299699999999</v>
      </c>
      <c r="C2256" s="320">
        <f>LN(B2256/B2255)</f>
        <v>-4.0589376906921486E-2</v>
      </c>
      <c r="D2256" s="320">
        <f>AVERAGE(C2236:C2256)</f>
        <v>-4.6784553465081995E-3</v>
      </c>
      <c r="E2256" s="318">
        <f>_xlfn.STDEV.S(C2236:C2256)</f>
        <v>2.7121441402707173E-2</v>
      </c>
      <c r="F2256" s="318">
        <f>E2256*(21/(21-1.5))</f>
        <v>2.9207706125992338E-2</v>
      </c>
      <c r="G2256" s="318">
        <f>_xlfn.VAR.S(C2236:C2256)</f>
        <v>7.3557258376047885E-4</v>
      </c>
      <c r="H2256" s="318">
        <f>G2256*(21/(21-1))</f>
        <v>7.723512129485028E-4</v>
      </c>
      <c r="I2256" s="320">
        <f>(SUM(C2193:C2213)*1+SUM(C2214:C2234)*2+SUM(C2235:C2255)*3)/6</f>
        <v>1.9174128218729124E-2</v>
      </c>
      <c r="J2256" s="318">
        <f>IF(C2256*O2256&lt;&gt;0,C2256,0)</f>
        <v>0</v>
      </c>
      <c r="K2256" s="318" t="str">
        <f>IF(C2256*O2256=0,"",C2256)</f>
        <v/>
      </c>
      <c r="O2256" s="318">
        <f>IF(ISBLANK(L2256),0,1)</f>
        <v>0</v>
      </c>
      <c r="P2256" s="318">
        <f>IF(ISBLANK(M2256),0,1)</f>
        <v>0</v>
      </c>
      <c r="Q2256" s="318">
        <f>O2256+P2256</f>
        <v>0</v>
      </c>
      <c r="R2256" s="318">
        <f>SUM(Q2131:Q2256)</f>
        <v>0</v>
      </c>
      <c r="S2256" s="318">
        <f>R2256/$X$2</f>
        <v>0</v>
      </c>
      <c r="T2256" s="318">
        <f>IF(S2256&gt;=$X$3,1,0)</f>
        <v>0</v>
      </c>
      <c r="U2256" s="318">
        <f>O2256*T2256+P2256*T2256</f>
        <v>0</v>
      </c>
    </row>
    <row r="2257" spans="1:21" s="318" customFormat="1" x14ac:dyDescent="0.2">
      <c r="A2257" s="322">
        <v>39847</v>
      </c>
      <c r="B2257" s="321">
        <v>222.25599700000001</v>
      </c>
      <c r="C2257" s="320">
        <f>LN(B2257/B2256)</f>
        <v>2.4610166357886581E-2</v>
      </c>
      <c r="D2257" s="320">
        <f>AVERAGE(C2237:C2257)</f>
        <v>-4.2986772137812166E-3</v>
      </c>
      <c r="E2257" s="318">
        <f>_xlfn.STDEV.S(C2237:C2257)</f>
        <v>2.7488170394797336E-2</v>
      </c>
      <c r="F2257" s="318">
        <f>E2257*(21/(21-1.5))</f>
        <v>2.9602645040550976E-2</v>
      </c>
      <c r="G2257" s="318">
        <f>_xlfn.VAR.S(C2237:C2257)</f>
        <v>7.555995116534127E-4</v>
      </c>
      <c r="H2257" s="318">
        <f>G2257*(21/(21-1))</f>
        <v>7.9337948723608338E-4</v>
      </c>
      <c r="I2257" s="320">
        <f>(SUM(C2194:C2214)*1+SUM(C2215:C2235)*2+SUM(C2236:C2256)*3)/6</f>
        <v>-2.402336087778786E-2</v>
      </c>
      <c r="J2257" s="318">
        <f>IF(C2257*O2257&lt;&gt;0,C2257,0)</f>
        <v>0</v>
      </c>
      <c r="K2257" s="318" t="str">
        <f>IF(C2257*O2257=0,"",C2257)</f>
        <v/>
      </c>
      <c r="O2257" s="318">
        <f>IF(ISBLANK(L2257),0,1)</f>
        <v>0</v>
      </c>
      <c r="P2257" s="318">
        <f>IF(ISBLANK(M2257),0,1)</f>
        <v>0</v>
      </c>
      <c r="Q2257" s="318">
        <f>O2257+P2257</f>
        <v>0</v>
      </c>
      <c r="R2257" s="318">
        <f>SUM(Q2132:Q2257)</f>
        <v>0</v>
      </c>
      <c r="S2257" s="318">
        <f>R2257/$X$2</f>
        <v>0</v>
      </c>
      <c r="T2257" s="318">
        <f>IF(S2257&gt;=$X$3,1,0)</f>
        <v>0</v>
      </c>
      <c r="U2257" s="318">
        <f>O2257*T2257+P2257*T2257</f>
        <v>0</v>
      </c>
    </row>
    <row r="2258" spans="1:21" s="318" customFormat="1" x14ac:dyDescent="0.2">
      <c r="A2258" s="322">
        <v>39848</v>
      </c>
      <c r="B2258" s="321">
        <v>226.66700700000001</v>
      </c>
      <c r="C2258" s="320">
        <f>LN(B2258/B2257)</f>
        <v>1.9652153814418628E-2</v>
      </c>
      <c r="D2258" s="320">
        <f>AVERAGE(C2238:C2258)</f>
        <v>-4.8914127478654227E-3</v>
      </c>
      <c r="E2258" s="318">
        <f>_xlfn.STDEV.S(C2238:C2258)</f>
        <v>2.6789382141064931E-2</v>
      </c>
      <c r="F2258" s="318">
        <f>E2258*(21/(21-1.5))</f>
        <v>2.8850103844223769E-2</v>
      </c>
      <c r="G2258" s="318">
        <f>_xlfn.VAR.S(C2238:C2258)</f>
        <v>7.1767099550000871E-4</v>
      </c>
      <c r="H2258" s="318">
        <f>G2258*(21/(21-1))</f>
        <v>7.535545452750092E-4</v>
      </c>
      <c r="I2258" s="320">
        <f>(SUM(C2195:C2215)*1+SUM(C2216:C2236)*2+SUM(C2237:C2257)*3)/6</f>
        <v>-2.2257466620106997E-2</v>
      </c>
      <c r="J2258" s="318">
        <f>IF(C2258*O2258&lt;&gt;0,C2258,0)</f>
        <v>0</v>
      </c>
      <c r="K2258" s="318" t="str">
        <f>IF(C2258*O2258=0,"",C2258)</f>
        <v/>
      </c>
      <c r="O2258" s="318">
        <f>IF(ISBLANK(L2258),0,1)</f>
        <v>0</v>
      </c>
      <c r="P2258" s="318">
        <f>IF(ISBLANK(M2258),0,1)</f>
        <v>0</v>
      </c>
      <c r="Q2258" s="318">
        <f>O2258+P2258</f>
        <v>0</v>
      </c>
      <c r="R2258" s="318">
        <f>SUM(Q2133:Q2258)</f>
        <v>0</v>
      </c>
      <c r="S2258" s="318">
        <f>R2258/$X$2</f>
        <v>0</v>
      </c>
      <c r="T2258" s="318">
        <f>IF(S2258&gt;=$X$3,1,0)</f>
        <v>0</v>
      </c>
      <c r="U2258" s="318">
        <f>O2258*T2258+P2258*T2258</f>
        <v>0</v>
      </c>
    </row>
    <row r="2259" spans="1:21" s="318" customFormat="1" x14ac:dyDescent="0.2">
      <c r="A2259" s="322">
        <v>39849</v>
      </c>
      <c r="B2259" s="321">
        <v>224.716995</v>
      </c>
      <c r="C2259" s="320">
        <f>LN(B2259/B2258)</f>
        <v>-8.6402004614353385E-3</v>
      </c>
      <c r="D2259" s="320">
        <f>AVERAGE(C2239:C2259)</f>
        <v>-2.4430998331437183E-3</v>
      </c>
      <c r="E2259" s="318">
        <f>_xlfn.STDEV.S(C2239:C2259)</f>
        <v>2.3662838157106035E-2</v>
      </c>
      <c r="F2259" s="318">
        <f>E2259*(21/(21-1.5))</f>
        <v>2.5483056476883422E-2</v>
      </c>
      <c r="G2259" s="318">
        <f>_xlfn.VAR.S(C2239:C2259)</f>
        <v>5.5992990964939338E-4</v>
      </c>
      <c r="H2259" s="318">
        <f>G2259*(21/(21-1))</f>
        <v>5.8792640513186307E-4</v>
      </c>
      <c r="I2259" s="320">
        <f>(SUM(C2196:C2216)*1+SUM(C2217:C2237)*2+SUM(C2238:C2258)*3)/6</f>
        <v>-1.1368389767384898E-2</v>
      </c>
      <c r="J2259" s="318">
        <f>IF(C2259*O2259&lt;&gt;0,C2259,0)</f>
        <v>0</v>
      </c>
      <c r="K2259" s="318" t="str">
        <f>IF(C2259*O2259=0,"",C2259)</f>
        <v/>
      </c>
      <c r="O2259" s="318">
        <f>IF(ISBLANK(L2259),0,1)</f>
        <v>0</v>
      </c>
      <c r="P2259" s="318">
        <f>IF(ISBLANK(M2259),0,1)</f>
        <v>0</v>
      </c>
      <c r="Q2259" s="318">
        <f>O2259+P2259</f>
        <v>0</v>
      </c>
      <c r="R2259" s="318">
        <f>SUM(Q2134:Q2259)</f>
        <v>0</v>
      </c>
      <c r="S2259" s="318">
        <f>R2259/$X$2</f>
        <v>0</v>
      </c>
      <c r="T2259" s="318">
        <f>IF(S2259&gt;=$X$3,1,0)</f>
        <v>0</v>
      </c>
      <c r="U2259" s="318">
        <f>O2259*T2259+P2259*T2259</f>
        <v>0</v>
      </c>
    </row>
    <row r="2260" spans="1:21" s="318" customFormat="1" x14ac:dyDescent="0.2">
      <c r="A2260" s="322">
        <v>39850</v>
      </c>
      <c r="B2260" s="321">
        <v>233.43800400000001</v>
      </c>
      <c r="C2260" s="320">
        <f>LN(B2260/B2259)</f>
        <v>3.8074723850881953E-2</v>
      </c>
      <c r="D2260" s="320">
        <f>AVERAGE(C2240:C2260)</f>
        <v>-1.0792279348923871E-3</v>
      </c>
      <c r="E2260" s="318">
        <f>_xlfn.STDEV.S(C2240:C2260)</f>
        <v>2.5159667695432323E-2</v>
      </c>
      <c r="F2260" s="318">
        <f>E2260*(21/(21-1.5))</f>
        <v>2.7095026748927116E-2</v>
      </c>
      <c r="G2260" s="318">
        <f>_xlfn.VAR.S(C2240:C2260)</f>
        <v>6.3300887854458073E-4</v>
      </c>
      <c r="H2260" s="318">
        <f>G2260*(21/(21-1))</f>
        <v>6.6465932247180984E-4</v>
      </c>
      <c r="I2260" s="320">
        <f>(SUM(C2197:C2217)*1+SUM(C2218:C2238)*2+SUM(C2239:C2259)*3)/6</f>
        <v>-1.4871644481299606E-2</v>
      </c>
      <c r="J2260" s="318">
        <f>IF(C2260*O2260&lt;&gt;0,C2260,0)</f>
        <v>0</v>
      </c>
      <c r="K2260" s="318" t="str">
        <f>IF(C2260*O2260=0,"",C2260)</f>
        <v/>
      </c>
      <c r="O2260" s="318">
        <f>IF(ISBLANK(L2260),0,1)</f>
        <v>0</v>
      </c>
      <c r="P2260" s="318">
        <f>IF(ISBLANK(M2260),0,1)</f>
        <v>0</v>
      </c>
      <c r="Q2260" s="318">
        <f>O2260+P2260</f>
        <v>0</v>
      </c>
      <c r="R2260" s="318">
        <f>SUM(Q2135:Q2260)</f>
        <v>0</v>
      </c>
      <c r="S2260" s="318">
        <f>R2260/$X$2</f>
        <v>0</v>
      </c>
      <c r="T2260" s="318">
        <f>IF(S2260&gt;=$X$3,1,0)</f>
        <v>0</v>
      </c>
      <c r="U2260" s="318">
        <f>O2260*T2260+P2260*T2260</f>
        <v>0</v>
      </c>
    </row>
    <row r="2261" spans="1:21" s="318" customFormat="1" x14ac:dyDescent="0.2">
      <c r="A2261" s="322">
        <v>39853</v>
      </c>
      <c r="B2261" s="321">
        <v>240.391998</v>
      </c>
      <c r="C2261" s="320">
        <f>LN(B2261/B2260)</f>
        <v>2.9354381556420714E-2</v>
      </c>
      <c r="D2261" s="320">
        <f>AVERAGE(C2241:C2261)</f>
        <v>5.7173695604283148E-4</v>
      </c>
      <c r="E2261" s="318">
        <f>_xlfn.STDEV.S(C2241:C2261)</f>
        <v>2.599153087120484E-2</v>
      </c>
      <c r="F2261" s="318">
        <f>E2261*(21/(21-1.5))</f>
        <v>2.7990879399759055E-2</v>
      </c>
      <c r="G2261" s="318">
        <f>_xlfn.VAR.S(C2241:C2261)</f>
        <v>6.755596770287943E-4</v>
      </c>
      <c r="H2261" s="318">
        <f>G2261*(21/(21-1))</f>
        <v>7.093376608802341E-4</v>
      </c>
      <c r="I2261" s="320">
        <f>(SUM(C2198:C2218)*1+SUM(C2219:C2239)*2+SUM(C2240:C2260)*3)/6</f>
        <v>-1.1446342697120401E-2</v>
      </c>
      <c r="J2261" s="318">
        <f>IF(C2261*O2261&lt;&gt;0,C2261,0)</f>
        <v>0</v>
      </c>
      <c r="K2261" s="318" t="str">
        <f>IF(C2261*O2261=0,"",C2261)</f>
        <v/>
      </c>
      <c r="O2261" s="318">
        <f>IF(ISBLANK(L2261),0,1)</f>
        <v>0</v>
      </c>
      <c r="P2261" s="318">
        <f>IF(ISBLANK(M2261),0,1)</f>
        <v>0</v>
      </c>
      <c r="Q2261" s="318">
        <f>O2261+P2261</f>
        <v>0</v>
      </c>
      <c r="R2261" s="318">
        <f>SUM(Q2136:Q2261)</f>
        <v>0</v>
      </c>
      <c r="S2261" s="318">
        <f>R2261/$X$2</f>
        <v>0</v>
      </c>
      <c r="T2261" s="318">
        <f>IF(S2261&gt;=$X$3,1,0)</f>
        <v>0</v>
      </c>
      <c r="U2261" s="318">
        <f>O2261*T2261+P2261*T2261</f>
        <v>0</v>
      </c>
    </row>
    <row r="2262" spans="1:21" s="318" customFormat="1" x14ac:dyDescent="0.2">
      <c r="A2262" s="322">
        <v>39854</v>
      </c>
      <c r="B2262" s="321">
        <v>236.82200599999999</v>
      </c>
      <c r="C2262" s="320">
        <f>LN(B2262/B2261)</f>
        <v>-1.4962086482071367E-2</v>
      </c>
      <c r="D2262" s="320">
        <f>AVERAGE(C2242:C2262)</f>
        <v>1.5586333865267726E-3</v>
      </c>
      <c r="E2262" s="318">
        <f>_xlfn.STDEV.S(C2242:C2262)</f>
        <v>2.4917213293079738E-2</v>
      </c>
      <c r="F2262" s="318">
        <f>E2262*(21/(21-1.5))</f>
        <v>2.6833922007932023E-2</v>
      </c>
      <c r="G2262" s="318">
        <f>_xlfn.VAR.S(C2242:C2262)</f>
        <v>6.2086751829282965E-4</v>
      </c>
      <c r="H2262" s="318">
        <f>G2262*(21/(21-1))</f>
        <v>6.5191089420747121E-4</v>
      </c>
      <c r="I2262" s="320">
        <f>(SUM(C2199:C2219)*1+SUM(C2220:C2240)*2+SUM(C2241:C2261)*3)/6</f>
        <v>7.5832927065094093E-3</v>
      </c>
      <c r="J2262" s="318">
        <f>IF(C2262*O2262&lt;&gt;0,C2262,0)</f>
        <v>0</v>
      </c>
      <c r="K2262" s="318" t="str">
        <f>IF(C2262*O2262=0,"",C2262)</f>
        <v/>
      </c>
      <c r="O2262" s="318">
        <f>IF(ISBLANK(L2262),0,1)</f>
        <v>0</v>
      </c>
      <c r="P2262" s="318">
        <f>IF(ISBLANK(M2262),0,1)</f>
        <v>0</v>
      </c>
      <c r="Q2262" s="318">
        <f>O2262+P2262</f>
        <v>0</v>
      </c>
      <c r="R2262" s="318">
        <f>SUM(Q2137:Q2262)</f>
        <v>0</v>
      </c>
      <c r="S2262" s="318">
        <f>R2262/$X$2</f>
        <v>0</v>
      </c>
      <c r="T2262" s="318">
        <f>IF(S2262&gt;=$X$3,1,0)</f>
        <v>0</v>
      </c>
      <c r="U2262" s="318">
        <f>O2262*T2262+P2262*T2262</f>
        <v>0</v>
      </c>
    </row>
    <row r="2263" spans="1:21" s="318" customFormat="1" x14ac:dyDescent="0.2">
      <c r="A2263" s="322">
        <v>39855</v>
      </c>
      <c r="B2263" s="321">
        <v>237.233994</v>
      </c>
      <c r="C2263" s="320">
        <f>LN(B2263/B2262)</f>
        <v>1.7381410792082462E-3</v>
      </c>
      <c r="D2263" s="320">
        <f>AVERAGE(C2243:C2263)</f>
        <v>1.8110331771144165E-3</v>
      </c>
      <c r="E2263" s="318">
        <f>_xlfn.STDEV.S(C2243:C2263)</f>
        <v>2.4889577414195858E-2</v>
      </c>
      <c r="F2263" s="318">
        <f>E2263*(21/(21-1.5))</f>
        <v>2.6804160292210923E-2</v>
      </c>
      <c r="G2263" s="318">
        <f>_xlfn.VAR.S(C2243:C2263)</f>
        <v>6.1949106385724849E-4</v>
      </c>
      <c r="H2263" s="318">
        <f>G2263*(21/(21-1))</f>
        <v>6.504656170501109E-4</v>
      </c>
      <c r="I2263" s="320">
        <f>(SUM(C2200:C2220)*1+SUM(C2221:C2241)*2+SUM(C2242:C2262)*3)/6</f>
        <v>3.6822359017462399E-2</v>
      </c>
      <c r="J2263" s="318">
        <f>IF(C2263*O2263&lt;&gt;0,C2263,0)</f>
        <v>0</v>
      </c>
      <c r="K2263" s="318" t="str">
        <f>IF(C2263*O2263=0,"",C2263)</f>
        <v/>
      </c>
      <c r="O2263" s="318">
        <f>IF(ISBLANK(L2263),0,1)</f>
        <v>0</v>
      </c>
      <c r="P2263" s="318">
        <f>IF(ISBLANK(M2263),0,1)</f>
        <v>0</v>
      </c>
      <c r="Q2263" s="318">
        <f>O2263+P2263</f>
        <v>0</v>
      </c>
      <c r="R2263" s="318">
        <f>SUM(Q2138:Q2263)</f>
        <v>0</v>
      </c>
      <c r="S2263" s="318">
        <f>R2263/$X$2</f>
        <v>0</v>
      </c>
      <c r="T2263" s="318">
        <f>IF(S2263&gt;=$X$3,1,0)</f>
        <v>0</v>
      </c>
      <c r="U2263" s="318">
        <f>O2263*T2263+P2263*T2263</f>
        <v>0</v>
      </c>
    </row>
    <row r="2264" spans="1:21" s="318" customFormat="1" x14ac:dyDescent="0.2">
      <c r="A2264" s="322">
        <v>39856</v>
      </c>
      <c r="B2264" s="321">
        <v>231.08999600000001</v>
      </c>
      <c r="C2264" s="320">
        <f>LN(B2264/B2263)</f>
        <v>-2.6239742790797504E-2</v>
      </c>
      <c r="D2264" s="320">
        <f>AVERAGE(C2244:C2264)</f>
        <v>2.6204092318818616E-3</v>
      </c>
      <c r="E2264" s="318">
        <f>_xlfn.STDEV.S(C2244:C2264)</f>
        <v>2.3594085672726951E-2</v>
      </c>
      <c r="F2264" s="318">
        <f>E2264*(21/(21-1.5))</f>
        <v>2.5409015339859793E-2</v>
      </c>
      <c r="G2264" s="318">
        <f>_xlfn.VAR.S(C2244:C2264)</f>
        <v>5.5668087873197915E-4</v>
      </c>
      <c r="H2264" s="318">
        <f>G2264*(21/(21-1))</f>
        <v>5.845149226685781E-4</v>
      </c>
      <c r="I2264" s="320">
        <f>(SUM(C2201:C2221)*1+SUM(C2222:C2242)*2+SUM(C2243:C2263)*3)/6</f>
        <v>1.7172709290705322E-2</v>
      </c>
      <c r="J2264" s="318">
        <f>IF(C2264*O2264&lt;&gt;0,C2264,0)</f>
        <v>0</v>
      </c>
      <c r="K2264" s="318" t="str">
        <f>IF(C2264*O2264=0,"",C2264)</f>
        <v/>
      </c>
      <c r="O2264" s="318">
        <f>IF(ISBLANK(L2264),0,1)</f>
        <v>0</v>
      </c>
      <c r="P2264" s="318">
        <f>IF(ISBLANK(M2264),0,1)</f>
        <v>0</v>
      </c>
      <c r="Q2264" s="318">
        <f>O2264+P2264</f>
        <v>0</v>
      </c>
      <c r="R2264" s="318">
        <f>SUM(Q2139:Q2264)</f>
        <v>0</v>
      </c>
      <c r="S2264" s="318">
        <f>R2264/$X$2</f>
        <v>0</v>
      </c>
      <c r="T2264" s="318">
        <f>IF(S2264&gt;=$X$3,1,0)</f>
        <v>0</v>
      </c>
      <c r="U2264" s="318">
        <f>O2264*T2264+P2264*T2264</f>
        <v>0</v>
      </c>
    </row>
    <row r="2265" spans="1:21" s="318" customFormat="1" x14ac:dyDescent="0.2">
      <c r="A2265" s="322">
        <v>39857</v>
      </c>
      <c r="B2265" s="321">
        <v>234.90299999999999</v>
      </c>
      <c r="C2265" s="320">
        <f>LN(B2265/B2264)</f>
        <v>1.6365435251684775E-2</v>
      </c>
      <c r="D2265" s="320">
        <f>AVERAGE(C2245:C2265)</f>
        <v>2.4815704054418257E-3</v>
      </c>
      <c r="E2265" s="318">
        <f>_xlfn.STDEV.S(C2245:C2265)</f>
        <v>2.3499533552054339E-2</v>
      </c>
      <c r="F2265" s="318">
        <f>E2265*(21/(21-1.5))</f>
        <v>2.530718997913544E-2</v>
      </c>
      <c r="G2265" s="318">
        <f>_xlfn.VAR.S(C2245:C2265)</f>
        <v>5.5222807716412761E-4</v>
      </c>
      <c r="H2265" s="318">
        <f>G2265*(21/(21-1))</f>
        <v>5.7983948102233401E-4</v>
      </c>
      <c r="I2265" s="320">
        <f>(SUM(C2202:C2222)*1+SUM(C2223:C2243)*2+SUM(C2244:C2264)*3)/6</f>
        <v>7.9525189176463101E-3</v>
      </c>
      <c r="J2265" s="318">
        <f>IF(C2265*O2265&lt;&gt;0,C2265,0)</f>
        <v>0</v>
      </c>
      <c r="K2265" s="318" t="str">
        <f>IF(C2265*O2265=0,"",C2265)</f>
        <v/>
      </c>
      <c r="O2265" s="318">
        <f>IF(ISBLANK(L2265),0,1)</f>
        <v>0</v>
      </c>
      <c r="P2265" s="318">
        <f>IF(ISBLANK(M2265),0,1)</f>
        <v>0</v>
      </c>
      <c r="Q2265" s="318">
        <f>O2265+P2265</f>
        <v>0</v>
      </c>
      <c r="R2265" s="318">
        <f>SUM(Q2140:Q2265)</f>
        <v>0</v>
      </c>
      <c r="S2265" s="318">
        <f>R2265/$X$2</f>
        <v>0</v>
      </c>
      <c r="T2265" s="318">
        <f>IF(S2265&gt;=$X$3,1,0)</f>
        <v>0</v>
      </c>
      <c r="U2265" s="318">
        <f>O2265*T2265+P2265*T2265</f>
        <v>0</v>
      </c>
    </row>
    <row r="2266" spans="1:21" s="318" customFormat="1" x14ac:dyDescent="0.2">
      <c r="A2266" s="322">
        <v>39860</v>
      </c>
      <c r="B2266" s="321">
        <v>230.86900299999999</v>
      </c>
      <c r="C2266" s="320">
        <f>LN(B2266/B2265)</f>
        <v>-1.7322199888098092E-2</v>
      </c>
      <c r="D2266" s="320">
        <f>AVERAGE(C2246:C2266)</f>
        <v>5.0562604652487166E-5</v>
      </c>
      <c r="E2266" s="318">
        <f>_xlfn.STDEV.S(C2246:C2266)</f>
        <v>2.2733505538808669E-2</v>
      </c>
      <c r="F2266" s="318">
        <f>E2266*(21/(21-1.5))</f>
        <v>2.4482236734101642E-2</v>
      </c>
      <c r="G2266" s="318">
        <f>_xlfn.VAR.S(C2246:C2266)</f>
        <v>5.1681227408304441E-4</v>
      </c>
      <c r="H2266" s="318">
        <f>G2266*(21/(21-1))</f>
        <v>5.4265288778719664E-4</v>
      </c>
      <c r="I2266" s="320">
        <f>(SUM(C2203:C2223)*1+SUM(C2224:C2244)*2+SUM(C2245:C2265)*3)/6</f>
        <v>1.9669266666115178E-2</v>
      </c>
      <c r="J2266" s="318">
        <f>IF(C2266*O2266&lt;&gt;0,C2266,0)</f>
        <v>0</v>
      </c>
      <c r="K2266" s="318" t="str">
        <f>IF(C2266*O2266=0,"",C2266)</f>
        <v/>
      </c>
      <c r="O2266" s="318">
        <f>IF(ISBLANK(L2266),0,1)</f>
        <v>0</v>
      </c>
      <c r="P2266" s="318">
        <f>IF(ISBLANK(M2266),0,1)</f>
        <v>0</v>
      </c>
      <c r="Q2266" s="318">
        <f>O2266+P2266</f>
        <v>0</v>
      </c>
      <c r="R2266" s="318">
        <f>SUM(Q2141:Q2266)</f>
        <v>0</v>
      </c>
      <c r="S2266" s="318">
        <f>R2266/$X$2</f>
        <v>0</v>
      </c>
      <c r="T2266" s="318">
        <f>IF(S2266&gt;=$X$3,1,0)</f>
        <v>0</v>
      </c>
      <c r="U2266" s="318">
        <f>O2266*T2266+P2266*T2266</f>
        <v>0</v>
      </c>
    </row>
    <row r="2267" spans="1:21" s="318" customFormat="1" x14ac:dyDescent="0.2">
      <c r="A2267" s="322">
        <v>39861</v>
      </c>
      <c r="B2267" s="321">
        <v>224.16799900000001</v>
      </c>
      <c r="C2267" s="320">
        <f>LN(B2267/B2266)</f>
        <v>-2.9454696802651375E-2</v>
      </c>
      <c r="D2267" s="320">
        <f>AVERAGE(C2247:C2267)</f>
        <v>1.6385022012744497E-4</v>
      </c>
      <c r="E2267" s="318">
        <f>_xlfn.STDEV.S(C2247:C2267)</f>
        <v>2.2572026664305821E-2</v>
      </c>
      <c r="F2267" s="318">
        <f>E2267*(21/(21-1.5))</f>
        <v>2.430833640771396E-2</v>
      </c>
      <c r="G2267" s="318">
        <f>_xlfn.VAR.S(C2247:C2267)</f>
        <v>5.0949638773413301E-4</v>
      </c>
      <c r="H2267" s="318">
        <f>G2267*(21/(21-1))</f>
        <v>5.3497120712083966E-4</v>
      </c>
      <c r="I2267" s="320">
        <f>(SUM(C2204:C2224)*1+SUM(C2225:C2245)*2+SUM(C2246:C2266)*3)/6</f>
        <v>1.5094667256200534E-2</v>
      </c>
      <c r="J2267" s="318">
        <f>IF(C2267*O2267&lt;&gt;0,C2267,0)</f>
        <v>0</v>
      </c>
      <c r="K2267" s="318" t="str">
        <f>IF(C2267*O2267=0,"",C2267)</f>
        <v/>
      </c>
      <c r="O2267" s="318">
        <f>IF(ISBLANK(L2267),0,1)</f>
        <v>0</v>
      </c>
      <c r="P2267" s="318">
        <f>IF(ISBLANK(M2267),0,1)</f>
        <v>0</v>
      </c>
      <c r="Q2267" s="318">
        <f>O2267+P2267</f>
        <v>0</v>
      </c>
      <c r="R2267" s="318">
        <f>SUM(Q2142:Q2267)</f>
        <v>0</v>
      </c>
      <c r="S2267" s="318">
        <f>R2267/$X$2</f>
        <v>0</v>
      </c>
      <c r="T2267" s="318">
        <f>IF(S2267&gt;=$X$3,1,0)</f>
        <v>0</v>
      </c>
      <c r="U2267" s="318">
        <f>O2267*T2267+P2267*T2267</f>
        <v>0</v>
      </c>
    </row>
    <row r="2268" spans="1:21" s="318" customFormat="1" x14ac:dyDescent="0.2">
      <c r="A2268" s="322">
        <v>39862</v>
      </c>
      <c r="B2268" s="321">
        <v>221.09300200000001</v>
      </c>
      <c r="C2268" s="320">
        <f>LN(B2268/B2267)</f>
        <v>-1.381232975886886E-2</v>
      </c>
      <c r="D2268" s="320">
        <f>AVERAGE(C2248:C2268)</f>
        <v>1.8342725914956141E-4</v>
      </c>
      <c r="E2268" s="318">
        <f>_xlfn.STDEV.S(C2248:C2268)</f>
        <v>2.2559099023539007E-2</v>
      </c>
      <c r="F2268" s="318">
        <f>E2268*(21/(21-1.5))</f>
        <v>2.4294414333042007E-2</v>
      </c>
      <c r="G2268" s="318">
        <f>_xlfn.VAR.S(C2248:C2268)</f>
        <v>5.0891294875383855E-4</v>
      </c>
      <c r="H2268" s="318">
        <f>G2268*(21/(21-1))</f>
        <v>5.3435859619153047E-4</v>
      </c>
      <c r="I2268" s="320">
        <f>(SUM(C2205:C2225)*1+SUM(C2226:C2246)*2+SUM(C2247:C2267)*3)/6</f>
        <v>1.6186148232790822E-2</v>
      </c>
      <c r="J2268" s="318">
        <f>IF(C2268*O2268&lt;&gt;0,C2268,0)</f>
        <v>0</v>
      </c>
      <c r="K2268" s="318" t="str">
        <f>IF(C2268*O2268=0,"",C2268)</f>
        <v/>
      </c>
      <c r="O2268" s="318">
        <f>IF(ISBLANK(L2268),0,1)</f>
        <v>0</v>
      </c>
      <c r="P2268" s="318">
        <f>IF(ISBLANK(M2268),0,1)</f>
        <v>0</v>
      </c>
      <c r="Q2268" s="318">
        <f>O2268+P2268</f>
        <v>0</v>
      </c>
      <c r="R2268" s="318">
        <f>SUM(Q2143:Q2268)</f>
        <v>0</v>
      </c>
      <c r="S2268" s="318">
        <f>R2268/$X$2</f>
        <v>0</v>
      </c>
      <c r="T2268" s="318">
        <f>IF(S2268&gt;=$X$3,1,0)</f>
        <v>0</v>
      </c>
      <c r="U2268" s="318">
        <f>O2268*T2268+P2268*T2268</f>
        <v>0</v>
      </c>
    </row>
    <row r="2269" spans="1:21" s="318" customFormat="1" x14ac:dyDescent="0.2">
      <c r="A2269" s="322">
        <v>39863</v>
      </c>
      <c r="B2269" s="321">
        <v>223.26199299999999</v>
      </c>
      <c r="C2269" s="320">
        <f>LN(B2269/B2268)</f>
        <v>9.7625018327544364E-3</v>
      </c>
      <c r="D2269" s="320">
        <f>AVERAGE(C2249:C2269)</f>
        <v>3.7708583848953961E-4</v>
      </c>
      <c r="E2269" s="318">
        <f>_xlfn.STDEV.S(C2249:C2269)</f>
        <v>2.2626141109127987E-2</v>
      </c>
      <c r="F2269" s="318">
        <f>E2269*(21/(21-1.5))</f>
        <v>2.436661350213783E-2</v>
      </c>
      <c r="G2269" s="318">
        <f>_xlfn.VAR.S(C2249:C2269)</f>
        <v>5.1194226149017146E-4</v>
      </c>
      <c r="H2269" s="318">
        <f>G2269*(21/(21-1))</f>
        <v>5.3753937456468002E-4</v>
      </c>
      <c r="I2269" s="320">
        <f>(SUM(C2206:C2226)*1+SUM(C2227:C2247)*2+SUM(C2248:C2268)*3)/6</f>
        <v>4.6555705609660466E-3</v>
      </c>
      <c r="J2269" s="318">
        <f>IF(C2269*O2269&lt;&gt;0,C2269,0)</f>
        <v>0</v>
      </c>
      <c r="K2269" s="318" t="str">
        <f>IF(C2269*O2269=0,"",C2269)</f>
        <v/>
      </c>
      <c r="O2269" s="318">
        <f>IF(ISBLANK(L2269),0,1)</f>
        <v>0</v>
      </c>
      <c r="P2269" s="318">
        <f>IF(ISBLANK(M2269),0,1)</f>
        <v>0</v>
      </c>
      <c r="Q2269" s="318">
        <f>O2269+P2269</f>
        <v>0</v>
      </c>
      <c r="R2269" s="318">
        <f>SUM(Q2144:Q2269)</f>
        <v>0</v>
      </c>
      <c r="S2269" s="318">
        <f>R2269/$X$2</f>
        <v>0</v>
      </c>
      <c r="T2269" s="318">
        <f>IF(S2269&gt;=$X$3,1,0)</f>
        <v>0</v>
      </c>
      <c r="U2269" s="318">
        <f>O2269*T2269+P2269*T2269</f>
        <v>0</v>
      </c>
    </row>
    <row r="2270" spans="1:21" s="318" customFormat="1" x14ac:dyDescent="0.2">
      <c r="A2270" s="322">
        <v>39864</v>
      </c>
      <c r="B2270" s="321">
        <v>211.33599899999999</v>
      </c>
      <c r="C2270" s="320">
        <f>LN(B2270/B2269)</f>
        <v>-5.4896659104296676E-2</v>
      </c>
      <c r="D2270" s="320">
        <f>AVERAGE(C2250:C2270)</f>
        <v>-1.7200007739829174E-3</v>
      </c>
      <c r="E2270" s="318">
        <f>_xlfn.STDEV.S(C2250:C2270)</f>
        <v>2.5568980550949513E-2</v>
      </c>
      <c r="F2270" s="318">
        <f>E2270*(21/(21-1.5))</f>
        <v>2.7535825208714858E-2</v>
      </c>
      <c r="G2270" s="318">
        <f>_xlfn.VAR.S(C2250:C2270)</f>
        <v>6.5377276641483443E-4</v>
      </c>
      <c r="H2270" s="318">
        <f>G2270*(21/(21-1))</f>
        <v>6.8646140473557619E-4</v>
      </c>
      <c r="I2270" s="320">
        <f>(SUM(C2207:C2227)*1+SUM(C2228:C2248)*2+SUM(C2249:C2269)*3)/6</f>
        <v>1.2034759952704421E-2</v>
      </c>
      <c r="J2270" s="318">
        <f>IF(C2270*O2270&lt;&gt;0,C2270,0)</f>
        <v>0</v>
      </c>
      <c r="K2270" s="318" t="str">
        <f>IF(C2270*O2270=0,"",C2270)</f>
        <v/>
      </c>
      <c r="O2270" s="318">
        <f>IF(ISBLANK(L2270),0,1)</f>
        <v>0</v>
      </c>
      <c r="P2270" s="318">
        <f>IF(ISBLANK(M2270),0,1)</f>
        <v>0</v>
      </c>
      <c r="Q2270" s="318">
        <f>O2270+P2270</f>
        <v>0</v>
      </c>
      <c r="R2270" s="318">
        <f>SUM(Q2145:Q2270)</f>
        <v>0</v>
      </c>
      <c r="S2270" s="318">
        <f>R2270/$X$2</f>
        <v>0</v>
      </c>
      <c r="T2270" s="318">
        <f>IF(S2270&gt;=$X$3,1,0)</f>
        <v>0</v>
      </c>
      <c r="U2270" s="318">
        <f>O2270*T2270+P2270*T2270</f>
        <v>0</v>
      </c>
    </row>
    <row r="2271" spans="1:21" s="318" customFormat="1" x14ac:dyDescent="0.2">
      <c r="A2271" s="322">
        <v>39867</v>
      </c>
      <c r="B2271" s="321">
        <v>208.32600400000001</v>
      </c>
      <c r="C2271" s="320">
        <f>LN(B2271/B2270)</f>
        <v>-1.434509960480156E-2</v>
      </c>
      <c r="D2271" s="320">
        <f>AVERAGE(C2251:C2271)</f>
        <v>-3.1502606379559335E-3</v>
      </c>
      <c r="E2271" s="318">
        <f>_xlfn.STDEV.S(C2251:C2271)</f>
        <v>2.5385792644078163E-2</v>
      </c>
      <c r="F2271" s="318">
        <f>E2271*(21/(21-1.5))</f>
        <v>2.7338545924391867E-2</v>
      </c>
      <c r="G2271" s="318">
        <f>_xlfn.VAR.S(C2251:C2271)</f>
        <v>6.4443846816813295E-4</v>
      </c>
      <c r="H2271" s="318">
        <f>G2271*(21/(21-1))</f>
        <v>6.7666039157653957E-4</v>
      </c>
      <c r="I2271" s="320">
        <f>(SUM(C2208:C2228)*1+SUM(C2229:C2249)*2+SUM(C2250:C2270)*3)/6</f>
        <v>-1.4720283428118744E-2</v>
      </c>
      <c r="J2271" s="318">
        <f>IF(C2271*O2271&lt;&gt;0,C2271,0)</f>
        <v>0</v>
      </c>
      <c r="K2271" s="318" t="str">
        <f>IF(C2271*O2271=0,"",C2271)</f>
        <v/>
      </c>
      <c r="O2271" s="318">
        <f>IF(ISBLANK(L2271),0,1)</f>
        <v>0</v>
      </c>
      <c r="P2271" s="318">
        <f>IF(ISBLANK(M2271),0,1)</f>
        <v>0</v>
      </c>
      <c r="Q2271" s="318">
        <f>O2271+P2271</f>
        <v>0</v>
      </c>
      <c r="R2271" s="318">
        <f>SUM(Q2146:Q2271)</f>
        <v>0</v>
      </c>
      <c r="S2271" s="318">
        <f>R2271/$X$2</f>
        <v>0</v>
      </c>
      <c r="T2271" s="318">
        <f>IF(S2271&gt;=$X$3,1,0)</f>
        <v>0</v>
      </c>
      <c r="U2271" s="318">
        <f>O2271*T2271+P2271*T2271</f>
        <v>0</v>
      </c>
    </row>
    <row r="2272" spans="1:21" s="318" customFormat="1" x14ac:dyDescent="0.2">
      <c r="A2272" s="322">
        <v>39868</v>
      </c>
      <c r="B2272" s="321">
        <v>209.37600699999999</v>
      </c>
      <c r="C2272" s="320">
        <f>LN(B2272/B2271)</f>
        <v>5.0275324705708483E-3</v>
      </c>
      <c r="D2272" s="320">
        <f>AVERAGE(C2252:C2272)</f>
        <v>-4.3930869401865224E-3</v>
      </c>
      <c r="E2272" s="318">
        <f>_xlfn.STDEV.S(C2252:C2272)</f>
        <v>2.4236631367985269E-2</v>
      </c>
      <c r="F2272" s="318">
        <f>E2272*(21/(21-1.5))</f>
        <v>2.6100987627061058E-2</v>
      </c>
      <c r="G2272" s="318">
        <f>_xlfn.VAR.S(C2252:C2272)</f>
        <v>5.8741430006760756E-4</v>
      </c>
      <c r="H2272" s="318">
        <f>G2272*(21/(21-1))</f>
        <v>6.1678501507098798E-4</v>
      </c>
      <c r="I2272" s="320">
        <f>(SUM(C2209:C2229)*1+SUM(C2230:C2250)*2+SUM(C2251:C2271)*3)/6</f>
        <v>-1.1090923357901369E-2</v>
      </c>
      <c r="J2272" s="318">
        <f>IF(C2272*O2272&lt;&gt;0,C2272,0)</f>
        <v>0</v>
      </c>
      <c r="K2272" s="318" t="str">
        <f>IF(C2272*O2272=0,"",C2272)</f>
        <v/>
      </c>
      <c r="O2272" s="318">
        <f>IF(ISBLANK(L2272),0,1)</f>
        <v>0</v>
      </c>
      <c r="P2272" s="318">
        <f>IF(ISBLANK(M2272),0,1)</f>
        <v>0</v>
      </c>
      <c r="Q2272" s="318">
        <f>O2272+P2272</f>
        <v>0</v>
      </c>
      <c r="R2272" s="318">
        <f>SUM(Q2147:Q2272)</f>
        <v>0</v>
      </c>
      <c r="S2272" s="318">
        <f>R2272/$X$2</f>
        <v>0</v>
      </c>
      <c r="T2272" s="318">
        <f>IF(S2272&gt;=$X$3,1,0)</f>
        <v>0</v>
      </c>
      <c r="U2272" s="318">
        <f>O2272*T2272+P2272*T2272</f>
        <v>0</v>
      </c>
    </row>
    <row r="2273" spans="1:21" s="318" customFormat="1" x14ac:dyDescent="0.2">
      <c r="A2273" s="322">
        <v>39869</v>
      </c>
      <c r="B2273" s="321">
        <v>211.225998</v>
      </c>
      <c r="C2273" s="320">
        <f>LN(B2273/B2272)</f>
        <v>8.7969287272480663E-3</v>
      </c>
      <c r="D2273" s="320">
        <f>AVERAGE(C2253:C2273)</f>
        <v>-3.7707190816367976E-3</v>
      </c>
      <c r="E2273" s="318">
        <f>_xlfn.STDEV.S(C2253:C2273)</f>
        <v>2.4407082853183503E-2</v>
      </c>
      <c r="F2273" s="318">
        <f>E2273*(21/(21-1.5))</f>
        <v>2.6284550764966847E-2</v>
      </c>
      <c r="G2273" s="318">
        <f>_xlfn.VAR.S(C2253:C2273)</f>
        <v>5.9570569340216422E-4</v>
      </c>
      <c r="H2273" s="318">
        <f>G2273*(21/(21-1))</f>
        <v>6.2549097807227251E-4</v>
      </c>
      <c r="I2273" s="320">
        <f>(SUM(C2210:C2230)*1+SUM(C2231:C2251)*2+SUM(C2252:C2272)*3)/6</f>
        <v>-6.4738691597288718E-3</v>
      </c>
      <c r="J2273" s="318">
        <f>IF(C2273*O2273&lt;&gt;0,C2273,0)</f>
        <v>0</v>
      </c>
      <c r="K2273" s="318" t="str">
        <f>IF(C2273*O2273=0,"",C2273)</f>
        <v/>
      </c>
      <c r="O2273" s="318">
        <f>IF(ISBLANK(L2273),0,1)</f>
        <v>0</v>
      </c>
      <c r="P2273" s="318">
        <f>IF(ISBLANK(M2273),0,1)</f>
        <v>0</v>
      </c>
      <c r="Q2273" s="318">
        <f>O2273+P2273</f>
        <v>0</v>
      </c>
      <c r="R2273" s="318">
        <f>SUM(Q2148:Q2273)</f>
        <v>0</v>
      </c>
      <c r="S2273" s="318">
        <f>R2273/$X$2</f>
        <v>0</v>
      </c>
      <c r="T2273" s="318">
        <f>IF(S2273&gt;=$X$3,1,0)</f>
        <v>0</v>
      </c>
      <c r="U2273" s="318">
        <f>O2273*T2273+P2273*T2273</f>
        <v>0</v>
      </c>
    </row>
    <row r="2274" spans="1:21" s="318" customFormat="1" x14ac:dyDescent="0.2">
      <c r="A2274" s="322">
        <v>39870</v>
      </c>
      <c r="B2274" s="321">
        <v>219.270996</v>
      </c>
      <c r="C2274" s="320">
        <f>LN(B2274/B2273)</f>
        <v>3.7379748647895783E-2</v>
      </c>
      <c r="D2274" s="320">
        <f>AVERAGE(C2254:C2274)</f>
        <v>-2.9268439007825819E-3</v>
      </c>
      <c r="E2274" s="318">
        <f>_xlfn.STDEV.S(C2254:C2274)</f>
        <v>2.5537813162543842E-2</v>
      </c>
      <c r="F2274" s="318">
        <f>E2274*(21/(21-1.5))</f>
        <v>2.7502260328893368E-2</v>
      </c>
      <c r="G2274" s="318">
        <f>_xlfn.VAR.S(C2254:C2274)</f>
        <v>6.5217990112499745E-4</v>
      </c>
      <c r="H2274" s="318">
        <f>G2274*(21/(21-1))</f>
        <v>6.8478889618124735E-4</v>
      </c>
      <c r="I2274" s="320">
        <f>(SUM(C2211:C2231)*1+SUM(C2232:C2252)*2+SUM(C2253:C2273)*3)/6</f>
        <v>4.9522104595392984E-3</v>
      </c>
      <c r="J2274" s="318">
        <f>IF(C2274*O2274&lt;&gt;0,C2274,0)</f>
        <v>0</v>
      </c>
      <c r="K2274" s="318" t="str">
        <f>IF(C2274*O2274=0,"",C2274)</f>
        <v/>
      </c>
      <c r="O2274" s="318">
        <f>IF(ISBLANK(L2274),0,1)</f>
        <v>0</v>
      </c>
      <c r="P2274" s="318">
        <f>IF(ISBLANK(M2274),0,1)</f>
        <v>0</v>
      </c>
      <c r="Q2274" s="318">
        <f>O2274+P2274</f>
        <v>0</v>
      </c>
      <c r="R2274" s="318">
        <f>SUM(Q2149:Q2274)</f>
        <v>0</v>
      </c>
      <c r="S2274" s="318">
        <f>R2274/$X$2</f>
        <v>0</v>
      </c>
      <c r="T2274" s="318">
        <f>IF(S2274&gt;=$X$3,1,0)</f>
        <v>0</v>
      </c>
      <c r="U2274" s="318">
        <f>O2274*T2274+P2274*T2274</f>
        <v>0</v>
      </c>
    </row>
    <row r="2275" spans="1:21" s="318" customFormat="1" x14ac:dyDescent="0.2">
      <c r="A2275" s="322">
        <v>39871</v>
      </c>
      <c r="B2275" s="321">
        <v>214.63600199999999</v>
      </c>
      <c r="C2275" s="320">
        <f>LN(B2275/B2274)</f>
        <v>-2.1364810088713174E-2</v>
      </c>
      <c r="D2275" s="320">
        <f>AVERAGE(C2255:C2275)</f>
        <v>-2.5705887898986876E-3</v>
      </c>
      <c r="E2275" s="318">
        <f>_xlfn.STDEV.S(C2255:C2275)</f>
        <v>2.5208212963546205E-2</v>
      </c>
      <c r="F2275" s="318">
        <f>E2275*(21/(21-1.5))</f>
        <v>2.7147306268434375E-2</v>
      </c>
      <c r="G2275" s="318">
        <f>_xlfn.VAR.S(C2255:C2275)</f>
        <v>6.3545400081549896E-4</v>
      </c>
      <c r="H2275" s="318">
        <f>G2275*(21/(21-1))</f>
        <v>6.6722670085627399E-4</v>
      </c>
      <c r="I2275" s="320">
        <f>(SUM(C2212:C2232)*1+SUM(C2233:C2253)*2+SUM(C2254:C2274)*3)/6</f>
        <v>1.4076264825550466E-3</v>
      </c>
      <c r="J2275" s="318">
        <f>IF(C2275*O2275&lt;&gt;0,C2275,0)</f>
        <v>0</v>
      </c>
      <c r="K2275" s="318" t="str">
        <f>IF(C2275*O2275=0,"",C2275)</f>
        <v/>
      </c>
      <c r="O2275" s="318">
        <f>IF(ISBLANK(L2275),0,1)</f>
        <v>0</v>
      </c>
      <c r="P2275" s="318">
        <f>IF(ISBLANK(M2275),0,1)</f>
        <v>0</v>
      </c>
      <c r="Q2275" s="318">
        <f>O2275+P2275</f>
        <v>0</v>
      </c>
      <c r="R2275" s="318">
        <f>SUM(Q2150:Q2275)</f>
        <v>0</v>
      </c>
      <c r="S2275" s="318">
        <f>R2275/$X$2</f>
        <v>0</v>
      </c>
      <c r="T2275" s="318">
        <f>IF(S2275&gt;=$X$3,1,0)</f>
        <v>0</v>
      </c>
      <c r="U2275" s="318">
        <f>O2275*T2275+P2275*T2275</f>
        <v>0</v>
      </c>
    </row>
    <row r="2276" spans="1:21" s="318" customFormat="1" x14ac:dyDescent="0.2">
      <c r="A2276" s="322">
        <v>39874</v>
      </c>
      <c r="B2276" s="321">
        <v>205.848007</v>
      </c>
      <c r="C2276" s="320">
        <f>LN(B2276/B2275)</f>
        <v>-4.1805513044530923E-2</v>
      </c>
      <c r="D2276" s="320">
        <f>AVERAGE(C2256:C2276)</f>
        <v>-4.4129048259150634E-3</v>
      </c>
      <c r="E2276" s="318">
        <f>_xlfn.STDEV.S(C2256:C2276)</f>
        <v>2.662412831590745E-2</v>
      </c>
      <c r="F2276" s="318">
        <f>E2276*(21/(21-1.5))</f>
        <v>2.8672138186361867E-2</v>
      </c>
      <c r="G2276" s="318">
        <f>_xlfn.VAR.S(C2256:C2276)</f>
        <v>7.0884420858190482E-4</v>
      </c>
      <c r="H2276" s="318">
        <f>G2276*(21/(21-1))</f>
        <v>7.4428641901100009E-4</v>
      </c>
      <c r="I2276" s="320">
        <f>(SUM(C2213:C2233)*1+SUM(C2234:C2254)*2+SUM(C2255:C2275)*3)/6</f>
        <v>-9.6329220730648948E-3</v>
      </c>
      <c r="J2276" s="318">
        <f>IF(C2276*O2276&lt;&gt;0,C2276,0)</f>
        <v>0</v>
      </c>
      <c r="K2276" s="318" t="str">
        <f>IF(C2276*O2276=0,"",C2276)</f>
        <v/>
      </c>
      <c r="O2276" s="318">
        <f>IF(ISBLANK(L2276),0,1)</f>
        <v>0</v>
      </c>
      <c r="P2276" s="318">
        <f>IF(ISBLANK(M2276),0,1)</f>
        <v>0</v>
      </c>
      <c r="Q2276" s="318">
        <f>O2276+P2276</f>
        <v>0</v>
      </c>
      <c r="R2276" s="318">
        <f>SUM(Q2151:Q2276)</f>
        <v>0</v>
      </c>
      <c r="S2276" s="318">
        <f>R2276/$X$2</f>
        <v>0</v>
      </c>
      <c r="T2276" s="318">
        <f>IF(S2276&gt;=$X$3,1,0)</f>
        <v>0</v>
      </c>
      <c r="U2276" s="318">
        <f>O2276*T2276+P2276*T2276</f>
        <v>0</v>
      </c>
    </row>
    <row r="2277" spans="1:21" s="318" customFormat="1" x14ac:dyDescent="0.2">
      <c r="A2277" s="322">
        <v>39875</v>
      </c>
      <c r="B2277" s="321">
        <v>197.526993</v>
      </c>
      <c r="C2277" s="320">
        <f>LN(B2277/B2276)</f>
        <v>-4.1262817941966089E-2</v>
      </c>
      <c r="D2277" s="320">
        <f>AVERAGE(C2257:C2277)</f>
        <v>-4.4449734466314745E-3</v>
      </c>
      <c r="E2277" s="318">
        <f>_xlfn.STDEV.S(C2257:C2277)</f>
        <v>2.667024703648772E-2</v>
      </c>
      <c r="F2277" s="318">
        <f>E2277*(21/(21-1.5))</f>
        <v>2.8721804500832927E-2</v>
      </c>
      <c r="G2277" s="318">
        <f>_xlfn.VAR.S(C2257:C2277)</f>
        <v>7.1130207698728203E-4</v>
      </c>
      <c r="H2277" s="318">
        <f>G2277*(21/(21-1))</f>
        <v>7.4686718083664613E-4</v>
      </c>
      <c r="I2277" s="320">
        <f>(SUM(C2214:C2234)*1+SUM(C2235:C2255)*2+SUM(C2256:C2276)*3)/6</f>
        <v>-3.6163925279536401E-2</v>
      </c>
      <c r="J2277" s="318">
        <f>IF(C2277*O2277&lt;&gt;0,C2277,0)</f>
        <v>0</v>
      </c>
      <c r="K2277" s="318" t="str">
        <f>IF(C2277*O2277=0,"",C2277)</f>
        <v/>
      </c>
      <c r="O2277" s="318">
        <f>IF(ISBLANK(L2277),0,1)</f>
        <v>0</v>
      </c>
      <c r="P2277" s="318">
        <f>IF(ISBLANK(M2277),0,1)</f>
        <v>0</v>
      </c>
      <c r="Q2277" s="318">
        <f>O2277+P2277</f>
        <v>0</v>
      </c>
      <c r="R2277" s="318">
        <f>SUM(Q2152:Q2277)</f>
        <v>0</v>
      </c>
      <c r="S2277" s="318">
        <f>R2277/$X$2</f>
        <v>0</v>
      </c>
      <c r="T2277" s="318">
        <f>IF(S2277&gt;=$X$3,1,0)</f>
        <v>0</v>
      </c>
      <c r="U2277" s="318">
        <f>O2277*T2277+P2277*T2277</f>
        <v>0</v>
      </c>
    </row>
    <row r="2278" spans="1:21" s="318" customFormat="1" x14ac:dyDescent="0.2">
      <c r="A2278" s="322">
        <v>39876</v>
      </c>
      <c r="B2278" s="321">
        <v>211.11199999999999</v>
      </c>
      <c r="C2278" s="320">
        <f>LN(B2278/B2277)</f>
        <v>6.6513549915826448E-2</v>
      </c>
      <c r="D2278" s="320">
        <f>AVERAGE(C2258:C2278)</f>
        <v>-2.4495742295867181E-3</v>
      </c>
      <c r="E2278" s="318">
        <f>_xlfn.STDEV.S(C2258:C2278)</f>
        <v>3.0276507765694346E-2</v>
      </c>
      <c r="F2278" s="318">
        <f>E2278*(21/(21-1.5))</f>
        <v>3.2605469901516984E-2</v>
      </c>
      <c r="G2278" s="318">
        <f>_xlfn.VAR.S(C2258:C2278)</f>
        <v>9.1666692248614998E-4</v>
      </c>
      <c r="H2278" s="318">
        <f>G2278*(21/(21-1))</f>
        <v>9.6250026861045748E-4</v>
      </c>
      <c r="I2278" s="320">
        <f>(SUM(C2215:C2235)*1+SUM(C2236:C2256)*2+SUM(C2257:C2277)*3)/6</f>
        <v>-6.8453445003851685E-2</v>
      </c>
      <c r="J2278" s="318">
        <f>IF(C2278*O2278&lt;&gt;0,C2278,0)</f>
        <v>0</v>
      </c>
      <c r="K2278" s="318" t="str">
        <f>IF(C2278*O2278=0,"",C2278)</f>
        <v/>
      </c>
      <c r="O2278" s="318">
        <f>IF(ISBLANK(L2278),0,1)</f>
        <v>0</v>
      </c>
      <c r="P2278" s="318">
        <f>IF(ISBLANK(M2278),0,1)</f>
        <v>0</v>
      </c>
      <c r="Q2278" s="318">
        <f>O2278+P2278</f>
        <v>0</v>
      </c>
      <c r="R2278" s="318">
        <f>SUM(Q2153:Q2278)</f>
        <v>0</v>
      </c>
      <c r="S2278" s="318">
        <f>R2278/$X$2</f>
        <v>0</v>
      </c>
      <c r="T2278" s="318">
        <f>IF(S2278&gt;=$X$3,1,0)</f>
        <v>0</v>
      </c>
      <c r="U2278" s="318">
        <f>O2278*T2278+P2278*T2278</f>
        <v>0</v>
      </c>
    </row>
    <row r="2279" spans="1:21" s="318" customFormat="1" x14ac:dyDescent="0.2">
      <c r="A2279" s="322">
        <v>39877</v>
      </c>
      <c r="B2279" s="321">
        <v>201.459</v>
      </c>
      <c r="C2279" s="320">
        <f>LN(B2279/B2278)</f>
        <v>-4.6802911598067438E-2</v>
      </c>
      <c r="D2279" s="320">
        <f>AVERAGE(C2259:C2279)</f>
        <v>-5.6141011539908147E-3</v>
      </c>
      <c r="E2279" s="318">
        <f>_xlfn.STDEV.S(C2259:C2279)</f>
        <v>3.1306366572275077E-2</v>
      </c>
      <c r="F2279" s="318">
        <f>E2279*(21/(21-1.5))</f>
        <v>3.3714548616296233E-2</v>
      </c>
      <c r="G2279" s="318">
        <f>_xlfn.VAR.S(C2259:C2279)</f>
        <v>9.8008858795766243E-4</v>
      </c>
      <c r="H2279" s="318">
        <f>G2279*(21/(21-1))</f>
        <v>1.0290930173555456E-3</v>
      </c>
      <c r="I2279" s="320">
        <f>(SUM(C2216:C2236)*1+SUM(C2237:C2257)*2+SUM(C2258:C2278)*3)/6</f>
        <v>-3.8970027328098095E-2</v>
      </c>
      <c r="J2279" s="318">
        <f>IF(C2279*O2279&lt;&gt;0,C2279,0)</f>
        <v>0</v>
      </c>
      <c r="K2279" s="318" t="str">
        <f>IF(C2279*O2279=0,"",C2279)</f>
        <v/>
      </c>
      <c r="O2279" s="318">
        <f>IF(ISBLANK(L2279),0,1)</f>
        <v>0</v>
      </c>
      <c r="P2279" s="318">
        <f>IF(ISBLANK(M2279),0,1)</f>
        <v>0</v>
      </c>
      <c r="Q2279" s="318">
        <f>O2279+P2279</f>
        <v>0</v>
      </c>
      <c r="R2279" s="318">
        <f>SUM(Q2154:Q2279)</f>
        <v>0</v>
      </c>
      <c r="S2279" s="318">
        <f>R2279/$X$2</f>
        <v>0</v>
      </c>
      <c r="T2279" s="318">
        <f>IF(S2279&gt;=$X$3,1,0)</f>
        <v>0</v>
      </c>
      <c r="U2279" s="318">
        <f>O2279*T2279+P2279*T2279</f>
        <v>0</v>
      </c>
    </row>
    <row r="2280" spans="1:21" s="318" customFormat="1" x14ac:dyDescent="0.2">
      <c r="A2280" s="322">
        <v>39878</v>
      </c>
      <c r="B2280" s="321">
        <v>201.05900600000001</v>
      </c>
      <c r="C2280" s="320">
        <f>LN(B2280/B2279)</f>
        <v>-1.987459570514387E-3</v>
      </c>
      <c r="D2280" s="320">
        <f>AVERAGE(C2260:C2280)</f>
        <v>-5.2973039687088646E-3</v>
      </c>
      <c r="E2280" s="318">
        <f>_xlfn.STDEV.S(C2260:C2280)</f>
        <v>3.1307873963047281E-2</v>
      </c>
      <c r="F2280" s="318">
        <f>E2280*(21/(21-1.5))</f>
        <v>3.3716171960204759E-2</v>
      </c>
      <c r="G2280" s="318">
        <f>_xlfn.VAR.S(C2260:C2280)</f>
        <v>9.8018297208605403E-4</v>
      </c>
      <c r="H2280" s="318">
        <f>G2280*(21/(21-1))</f>
        <v>1.0291921206903568E-3</v>
      </c>
      <c r="I2280" s="320">
        <f>(SUM(C2217:C2237)*1+SUM(C2238:C2258)*2+SUM(C2259:C2279)*3)/6</f>
        <v>-5.748985989736035E-2</v>
      </c>
      <c r="J2280" s="318">
        <f>IF(C2280*O2280&lt;&gt;0,C2280,0)</f>
        <v>0</v>
      </c>
      <c r="K2280" s="318" t="str">
        <f>IF(C2280*O2280=0,"",C2280)</f>
        <v/>
      </c>
      <c r="O2280" s="318">
        <f>IF(ISBLANK(L2280),0,1)</f>
        <v>0</v>
      </c>
      <c r="P2280" s="318">
        <f>IF(ISBLANK(M2280),0,1)</f>
        <v>0</v>
      </c>
      <c r="Q2280" s="318">
        <f>O2280+P2280</f>
        <v>0</v>
      </c>
      <c r="R2280" s="318">
        <f>SUM(Q2155:Q2280)</f>
        <v>0</v>
      </c>
      <c r="S2280" s="318">
        <f>R2280/$X$2</f>
        <v>0</v>
      </c>
      <c r="T2280" s="318">
        <f>IF(S2280&gt;=$X$3,1,0)</f>
        <v>0</v>
      </c>
      <c r="U2280" s="318">
        <f>O2280*T2280+P2280*T2280</f>
        <v>0</v>
      </c>
    </row>
    <row r="2281" spans="1:21" s="318" customFormat="1" x14ac:dyDescent="0.2">
      <c r="A2281" s="322">
        <v>39881</v>
      </c>
      <c r="B2281" s="321">
        <v>206.21499600000001</v>
      </c>
      <c r="C2281" s="320">
        <f>LN(B2281/B2280)</f>
        <v>2.5320867280520153E-2</v>
      </c>
      <c r="D2281" s="320">
        <f>AVERAGE(C2261:C2281)</f>
        <v>-5.9046304720594264E-3</v>
      </c>
      <c r="E2281" s="318">
        <f>_xlfn.STDEV.S(C2261:C2281)</f>
        <v>3.053870765116766E-2</v>
      </c>
      <c r="F2281" s="318">
        <f>E2281*(21/(21-1.5))</f>
        <v>3.2887839008949787E-2</v>
      </c>
      <c r="G2281" s="318">
        <f>_xlfn.VAR.S(C2261:C2281)</f>
        <v>9.3261266500348618E-4</v>
      </c>
      <c r="H2281" s="318">
        <f>G2281*(21/(21-1))</f>
        <v>9.7924329825366057E-4</v>
      </c>
      <c r="I2281" s="320">
        <f>(SUM(C2218:C2238)*1+SUM(C2239:C2259)*2+SUM(C2260:C2280)*3)/6</f>
        <v>-5.0167841404194689E-2</v>
      </c>
      <c r="J2281" s="318">
        <f>IF(C2281*O2281&lt;&gt;0,C2281,0)</f>
        <v>0</v>
      </c>
      <c r="K2281" s="318" t="str">
        <f>IF(C2281*O2281=0,"",C2281)</f>
        <v/>
      </c>
      <c r="O2281" s="318">
        <f>IF(ISBLANK(L2281),0,1)</f>
        <v>0</v>
      </c>
      <c r="P2281" s="318">
        <f>IF(ISBLANK(M2281),0,1)</f>
        <v>0</v>
      </c>
      <c r="Q2281" s="318">
        <f>O2281+P2281</f>
        <v>0</v>
      </c>
      <c r="R2281" s="318">
        <f>SUM(Q2156:Q2281)</f>
        <v>0</v>
      </c>
      <c r="S2281" s="318">
        <f>R2281/$X$2</f>
        <v>0</v>
      </c>
      <c r="T2281" s="318">
        <f>IF(S2281&gt;=$X$3,1,0)</f>
        <v>0</v>
      </c>
      <c r="U2281" s="318">
        <f>O2281*T2281+P2281*T2281</f>
        <v>0</v>
      </c>
    </row>
    <row r="2282" spans="1:21" s="318" customFormat="1" x14ac:dyDescent="0.2">
      <c r="A2282" s="322">
        <v>39882</v>
      </c>
      <c r="B2282" s="321">
        <v>215.70799299999999</v>
      </c>
      <c r="C2282" s="320">
        <f>LN(B2282/B2281)</f>
        <v>4.5006314357278379E-2</v>
      </c>
      <c r="D2282" s="320">
        <f>AVERAGE(C2262:C2282)</f>
        <v>-5.1593003386852512E-3</v>
      </c>
      <c r="E2282" s="318">
        <f>_xlfn.STDEV.S(C2262:C2282)</f>
        <v>3.1614327303533654E-2</v>
      </c>
      <c r="F2282" s="318">
        <f>E2282*(21/(21-1.5))</f>
        <v>3.4046198634574705E-2</v>
      </c>
      <c r="G2282" s="318">
        <f>_xlfn.VAR.S(C2262:C2282)</f>
        <v>9.9946569085495349E-4</v>
      </c>
      <c r="H2282" s="318">
        <f>G2282*(21/(21-1))</f>
        <v>1.0494389753977012E-3</v>
      </c>
      <c r="I2282" s="320">
        <f>(SUM(C2219:C2239)*1+SUM(C2240:C2260)*2+SUM(C2261:C2281)*3)/6</f>
        <v>-4.7727081130167139E-2</v>
      </c>
      <c r="J2282" s="318">
        <f>IF(C2282*O2282&lt;&gt;0,C2282,0)</f>
        <v>0</v>
      </c>
      <c r="K2282" s="318" t="str">
        <f>IF(C2282*O2282=0,"",C2282)</f>
        <v/>
      </c>
      <c r="O2282" s="318">
        <f>IF(ISBLANK(L2282),0,1)</f>
        <v>0</v>
      </c>
      <c r="P2282" s="318">
        <f>IF(ISBLANK(M2282),0,1)</f>
        <v>0</v>
      </c>
      <c r="Q2282" s="318">
        <f>O2282+P2282</f>
        <v>0</v>
      </c>
      <c r="R2282" s="318">
        <f>SUM(Q2157:Q2282)</f>
        <v>0</v>
      </c>
      <c r="S2282" s="318">
        <f>R2282/$X$2</f>
        <v>0</v>
      </c>
      <c r="T2282" s="318">
        <f>IF(S2282&gt;=$X$3,1,0)</f>
        <v>0</v>
      </c>
      <c r="U2282" s="318">
        <f>O2282*T2282+P2282*T2282</f>
        <v>0</v>
      </c>
    </row>
    <row r="2283" spans="1:21" s="318" customFormat="1" x14ac:dyDescent="0.2">
      <c r="A2283" s="322">
        <v>39883</v>
      </c>
      <c r="B2283" s="321">
        <v>212.317993</v>
      </c>
      <c r="C2283" s="320">
        <f>LN(B2283/B2282)</f>
        <v>-1.5840490978646656E-2</v>
      </c>
      <c r="D2283" s="320">
        <f>AVERAGE(C2263:C2283)</f>
        <v>-5.2011291242364558E-3</v>
      </c>
      <c r="E2283" s="318">
        <f>_xlfn.STDEV.S(C2263:C2283)</f>
        <v>3.1628523749789514E-2</v>
      </c>
      <c r="F2283" s="318">
        <f>E2283*(21/(21-1.5))</f>
        <v>3.4061487115157933E-2</v>
      </c>
      <c r="G2283" s="318">
        <f>_xlfn.VAR.S(C2263:C2283)</f>
        <v>1.0003635145909994E-3</v>
      </c>
      <c r="H2283" s="318">
        <f>G2283*(21/(21-1))</f>
        <v>1.0503816903205494E-3</v>
      </c>
      <c r="I2283" s="320">
        <f>(SUM(C2220:C2240)*1+SUM(C2241:C2261)*2+SUM(C2262:C2282)*3)/6</f>
        <v>-2.6422931103532308E-2</v>
      </c>
      <c r="J2283" s="318">
        <f>IF(C2283*O2283&lt;&gt;0,C2283,0)</f>
        <v>0</v>
      </c>
      <c r="K2283" s="318" t="str">
        <f>IF(C2283*O2283=0,"",C2283)</f>
        <v/>
      </c>
      <c r="O2283" s="318">
        <f>IF(ISBLANK(L2283),0,1)</f>
        <v>0</v>
      </c>
      <c r="P2283" s="318">
        <f>IF(ISBLANK(M2283),0,1)</f>
        <v>0</v>
      </c>
      <c r="Q2283" s="318">
        <f>O2283+P2283</f>
        <v>0</v>
      </c>
      <c r="R2283" s="318">
        <f>SUM(Q2158:Q2283)</f>
        <v>0</v>
      </c>
      <c r="S2283" s="318">
        <f>R2283/$X$2</f>
        <v>0</v>
      </c>
      <c r="T2283" s="318">
        <f>IF(S2283&gt;=$X$3,1,0)</f>
        <v>0</v>
      </c>
      <c r="U2283" s="318">
        <f>O2283*T2283+P2283*T2283</f>
        <v>0</v>
      </c>
    </row>
    <row r="2284" spans="1:21" s="318" customFormat="1" x14ac:dyDescent="0.2">
      <c r="A2284" s="322">
        <v>39884</v>
      </c>
      <c r="B2284" s="321">
        <v>210.908005</v>
      </c>
      <c r="C2284" s="320">
        <f>LN(B2284/B2283)</f>
        <v>-6.6630746845001247E-3</v>
      </c>
      <c r="D2284" s="320">
        <f>AVERAGE(C2264:C2284)</f>
        <v>-5.6011870177463795E-3</v>
      </c>
      <c r="E2284" s="318">
        <f>_xlfn.STDEV.S(C2264:C2284)</f>
        <v>3.1589470661126468E-2</v>
      </c>
      <c r="F2284" s="318">
        <f>E2284*(21/(21-1.5))</f>
        <v>3.4019429942751582E-2</v>
      </c>
      <c r="G2284" s="318">
        <f>_xlfn.VAR.S(C2264:C2284)</f>
        <v>9.9789465665016982E-4</v>
      </c>
      <c r="H2284" s="318">
        <f>G2284*(21/(21-1))</f>
        <v>1.0477893894826785E-3</v>
      </c>
      <c r="I2284" s="320">
        <f>(SUM(C2221:C2241)*1+SUM(C2242:C2262)*2+SUM(C2263:C2283)*3)/6</f>
        <v>-1.2592449661663748E-2</v>
      </c>
      <c r="J2284" s="318">
        <f>IF(C2284*O2284&lt;&gt;0,C2284,0)</f>
        <v>0</v>
      </c>
      <c r="K2284" s="318" t="str">
        <f>IF(C2284*O2284=0,"",C2284)</f>
        <v/>
      </c>
      <c r="O2284" s="318">
        <f>IF(ISBLANK(L2284),0,1)</f>
        <v>0</v>
      </c>
      <c r="P2284" s="318">
        <f>IF(ISBLANK(M2284),0,1)</f>
        <v>0</v>
      </c>
      <c r="Q2284" s="318">
        <f>O2284+P2284</f>
        <v>0</v>
      </c>
      <c r="R2284" s="318">
        <f>SUM(Q2159:Q2284)</f>
        <v>0</v>
      </c>
      <c r="S2284" s="318">
        <f>R2284/$X$2</f>
        <v>0</v>
      </c>
      <c r="T2284" s="318">
        <f>IF(S2284&gt;=$X$3,1,0)</f>
        <v>0</v>
      </c>
      <c r="U2284" s="318">
        <f>O2284*T2284+P2284*T2284</f>
        <v>0</v>
      </c>
    </row>
    <row r="2285" spans="1:21" s="318" customFormat="1" x14ac:dyDescent="0.2">
      <c r="A2285" s="322">
        <v>39885</v>
      </c>
      <c r="B2285" s="321">
        <v>212.23500100000001</v>
      </c>
      <c r="C2285" s="320">
        <f>LN(B2285/B2284)</f>
        <v>6.27211288594958E-3</v>
      </c>
      <c r="D2285" s="320">
        <f>AVERAGE(C2265:C2285)</f>
        <v>-4.053003414091756E-3</v>
      </c>
      <c r="E2285" s="318">
        <f>_xlfn.STDEV.S(C2265:C2285)</f>
        <v>3.1322982039810668E-2</v>
      </c>
      <c r="F2285" s="318">
        <f>E2285*(21/(21-1.5))</f>
        <v>3.3732442196719177E-2</v>
      </c>
      <c r="G2285" s="318">
        <f>_xlfn.VAR.S(C2265:C2285)</f>
        <v>9.8112920386630173E-4</v>
      </c>
      <c r="H2285" s="318">
        <f>G2285*(21/(21-1))</f>
        <v>1.0301856640596168E-3</v>
      </c>
      <c r="I2285" s="320">
        <f>(SUM(C2222:C2242)*1+SUM(C2243:C2263)*2+SUM(C2264:C2284)*3)/6</f>
        <v>-3.1992592241178772E-2</v>
      </c>
      <c r="J2285" s="318">
        <f>IF(C2285*O2285&lt;&gt;0,C2285,0)</f>
        <v>0</v>
      </c>
      <c r="K2285" s="318" t="str">
        <f>IF(C2285*O2285=0,"",C2285)</f>
        <v/>
      </c>
      <c r="O2285" s="318">
        <f>IF(ISBLANK(L2285),0,1)</f>
        <v>0</v>
      </c>
      <c r="P2285" s="318">
        <f>IF(ISBLANK(M2285),0,1)</f>
        <v>0</v>
      </c>
      <c r="Q2285" s="318">
        <f>O2285+P2285</f>
        <v>0</v>
      </c>
      <c r="R2285" s="318">
        <f>SUM(Q2160:Q2285)</f>
        <v>0</v>
      </c>
      <c r="S2285" s="318">
        <f>R2285/$X$2</f>
        <v>0</v>
      </c>
      <c r="T2285" s="318">
        <f>IF(S2285&gt;=$X$3,1,0)</f>
        <v>0</v>
      </c>
      <c r="U2285" s="318">
        <f>O2285*T2285+P2285*T2285</f>
        <v>0</v>
      </c>
    </row>
    <row r="2286" spans="1:21" s="318" customFormat="1" x14ac:dyDescent="0.2">
      <c r="A2286" s="322">
        <v>39888</v>
      </c>
      <c r="B2286" s="321">
        <v>215.78999300000001</v>
      </c>
      <c r="C2286" s="320">
        <f>LN(B2286/B2285)</f>
        <v>1.6611524080645257E-2</v>
      </c>
      <c r="D2286" s="320">
        <f>AVERAGE(C2266:C2286)</f>
        <v>-4.0412848984269726E-3</v>
      </c>
      <c r="E2286" s="318">
        <f>_xlfn.STDEV.S(C2266:C2286)</f>
        <v>3.133104790185201E-2</v>
      </c>
      <c r="F2286" s="318">
        <f>E2286*(21/(21-1.5))</f>
        <v>3.3741128509686781E-2</v>
      </c>
      <c r="G2286" s="318">
        <f>_xlfn.VAR.S(C2266:C2286)</f>
        <v>9.8163456262814535E-4</v>
      </c>
      <c r="H2286" s="318">
        <f>G2286*(21/(21-1))</f>
        <v>1.0307162907595526E-3</v>
      </c>
      <c r="I2286" s="320">
        <f>(SUM(C2223:C2243)*1+SUM(C2244:C2264)*2+SUM(C2265:C2285)*3)/6</f>
        <v>-1.9584722787046802E-2</v>
      </c>
      <c r="J2286" s="318">
        <f>IF(C2286*O2286&lt;&gt;0,C2286,0)</f>
        <v>0</v>
      </c>
      <c r="K2286" s="318" t="str">
        <f>IF(C2286*O2286=0,"",C2286)</f>
        <v/>
      </c>
      <c r="O2286" s="318">
        <f>IF(ISBLANK(L2286),0,1)</f>
        <v>0</v>
      </c>
      <c r="P2286" s="318">
        <f>IF(ISBLANK(M2286),0,1)</f>
        <v>0</v>
      </c>
      <c r="Q2286" s="318">
        <f>O2286+P2286</f>
        <v>0</v>
      </c>
      <c r="R2286" s="318">
        <f>SUM(Q2161:Q2286)</f>
        <v>0</v>
      </c>
      <c r="S2286" s="318">
        <f>R2286/$X$2</f>
        <v>0</v>
      </c>
      <c r="T2286" s="318">
        <f>IF(S2286&gt;=$X$3,1,0)</f>
        <v>0</v>
      </c>
      <c r="U2286" s="318">
        <f>O2286*T2286+P2286*T2286</f>
        <v>0</v>
      </c>
    </row>
    <row r="2287" spans="1:21" s="318" customFormat="1" x14ac:dyDescent="0.2">
      <c r="A2287" s="322">
        <v>39889</v>
      </c>
      <c r="B2287" s="321">
        <v>216.23899800000001</v>
      </c>
      <c r="C2287" s="320">
        <f>LN(B2287/B2286)</f>
        <v>2.0785881087390821E-3</v>
      </c>
      <c r="D2287" s="320">
        <f>AVERAGE(C2267:C2287)</f>
        <v>-3.1174378509585352E-3</v>
      </c>
      <c r="E2287" s="318">
        <f>_xlfn.STDEV.S(C2267:C2287)</f>
        <v>3.1205638941154874E-2</v>
      </c>
      <c r="F2287" s="318">
        <f>E2287*(21/(21-1.5))</f>
        <v>3.3606072705859094E-2</v>
      </c>
      <c r="G2287" s="318">
        <f>_xlfn.VAR.S(C2267:C2287)</f>
        <v>9.7379190172572155E-4</v>
      </c>
      <c r="H2287" s="318">
        <f>G2287*(21/(21-1))</f>
        <v>1.0224814968120078E-3</v>
      </c>
      <c r="I2287" s="320">
        <f>(SUM(C2224:C2244)*1+SUM(C2245:C2265)*2+SUM(C2266:C2286)*3)/6</f>
        <v>-2.0483213292630944E-2</v>
      </c>
      <c r="J2287" s="318">
        <f>IF(C2287*O2287&lt;&gt;0,C2287,0)</f>
        <v>0</v>
      </c>
      <c r="K2287" s="318" t="str">
        <f>IF(C2287*O2287=0,"",C2287)</f>
        <v/>
      </c>
      <c r="O2287" s="318">
        <f>IF(ISBLANK(L2287),0,1)</f>
        <v>0</v>
      </c>
      <c r="P2287" s="318">
        <f>IF(ISBLANK(M2287),0,1)</f>
        <v>0</v>
      </c>
      <c r="Q2287" s="318">
        <f>O2287+P2287</f>
        <v>0</v>
      </c>
      <c r="R2287" s="318">
        <f>SUM(Q2162:Q2287)</f>
        <v>0</v>
      </c>
      <c r="S2287" s="318">
        <f>R2287/$X$2</f>
        <v>0</v>
      </c>
      <c r="T2287" s="318">
        <f>IF(S2287&gt;=$X$3,1,0)</f>
        <v>0</v>
      </c>
      <c r="U2287" s="318">
        <f>O2287*T2287+P2287*T2287</f>
        <v>0</v>
      </c>
    </row>
    <row r="2288" spans="1:21" s="318" customFormat="1" x14ac:dyDescent="0.2">
      <c r="A2288" s="322">
        <v>39890</v>
      </c>
      <c r="B2288" s="321">
        <v>212.38999899999999</v>
      </c>
      <c r="C2288" s="320">
        <f>LN(B2288/B2287)</f>
        <v>-1.7960065645332202E-2</v>
      </c>
      <c r="D2288" s="320">
        <f>AVERAGE(C2268:C2288)</f>
        <v>-2.5700744625147634E-3</v>
      </c>
      <c r="E2288" s="318">
        <f>_xlfn.STDEV.S(C2268:C2288)</f>
        <v>3.0818986587012428E-2</v>
      </c>
      <c r="F2288" s="318">
        <f>E2288*(21/(21-1.5))</f>
        <v>3.3189677862936459E-2</v>
      </c>
      <c r="G2288" s="318">
        <f>_xlfn.VAR.S(C2268:C2288)</f>
        <v>9.4980993425045188E-4</v>
      </c>
      <c r="H2288" s="318">
        <f>G2288*(21/(21-1))</f>
        <v>9.9730043096297452E-4</v>
      </c>
      <c r="I2288" s="320">
        <f>(SUM(C2225:C2245)*1+SUM(C2246:C2266)*2+SUM(C2267:C2287)*3)/6</f>
        <v>-2.5381140180613004E-2</v>
      </c>
      <c r="J2288" s="318">
        <f>IF(C2288*O2288&lt;&gt;0,C2288,0)</f>
        <v>0</v>
      </c>
      <c r="K2288" s="318" t="str">
        <f>IF(C2288*O2288=0,"",C2288)</f>
        <v/>
      </c>
      <c r="O2288" s="318">
        <f>IF(ISBLANK(L2288),0,1)</f>
        <v>0</v>
      </c>
      <c r="P2288" s="318">
        <f>IF(ISBLANK(M2288),0,1)</f>
        <v>0</v>
      </c>
      <c r="Q2288" s="318">
        <f>O2288+P2288</f>
        <v>0</v>
      </c>
      <c r="R2288" s="318">
        <f>SUM(Q2163:Q2288)</f>
        <v>0</v>
      </c>
      <c r="S2288" s="318">
        <f>R2288/$X$2</f>
        <v>0</v>
      </c>
      <c r="T2288" s="318">
        <f>IF(S2288&gt;=$X$3,1,0)</f>
        <v>0</v>
      </c>
      <c r="U2288" s="318">
        <f>O2288*T2288+P2288*T2288</f>
        <v>0</v>
      </c>
    </row>
    <row r="2289" spans="1:21" s="318" customFormat="1" x14ac:dyDescent="0.2">
      <c r="A2289" s="322">
        <v>39891</v>
      </c>
      <c r="B2289" s="321">
        <v>221.567001</v>
      </c>
      <c r="C2289" s="320">
        <f>LN(B2289/B2288)</f>
        <v>4.2300828757859052E-2</v>
      </c>
      <c r="D2289" s="320">
        <f>AVERAGE(C2269:C2289)</f>
        <v>1.0198070494847016E-4</v>
      </c>
      <c r="E2289" s="318">
        <f>_xlfn.STDEV.S(C2269:C2289)</f>
        <v>3.2197259884573629E-2</v>
      </c>
      <c r="F2289" s="318">
        <f>E2289*(21/(21-1.5))</f>
        <v>3.4673972183386984E-2</v>
      </c>
      <c r="G2289" s="318">
        <f>_xlfn.VAR.S(C2269:C2289)</f>
        <v>1.0366635440747743E-3</v>
      </c>
      <c r="H2289" s="318">
        <f>G2289*(21/(21-1))</f>
        <v>1.088496721278513E-3</v>
      </c>
      <c r="I2289" s="320">
        <f>(SUM(C2226:C2246)*1+SUM(C2247:C2267)*2+SUM(C2268:C2288)*3)/6</f>
        <v>-1.4149034644722266E-2</v>
      </c>
      <c r="J2289" s="318">
        <f>IF(C2289*O2289&lt;&gt;0,C2289,0)</f>
        <v>0</v>
      </c>
      <c r="K2289" s="318" t="str">
        <f>IF(C2289*O2289=0,"",C2289)</f>
        <v/>
      </c>
      <c r="O2289" s="318">
        <f>IF(ISBLANK(L2289),0,1)</f>
        <v>0</v>
      </c>
      <c r="P2289" s="318">
        <f>IF(ISBLANK(M2289),0,1)</f>
        <v>0</v>
      </c>
      <c r="Q2289" s="318">
        <f>O2289+P2289</f>
        <v>0</v>
      </c>
      <c r="R2289" s="318">
        <f>SUM(Q2164:Q2289)</f>
        <v>0</v>
      </c>
      <c r="S2289" s="318">
        <f>R2289/$X$2</f>
        <v>0</v>
      </c>
      <c r="T2289" s="318">
        <f>IF(S2289&gt;=$X$3,1,0)</f>
        <v>0</v>
      </c>
      <c r="U2289" s="318">
        <f>O2289*T2289+P2289*T2289</f>
        <v>0</v>
      </c>
    </row>
    <row r="2290" spans="1:21" s="318" customFormat="1" x14ac:dyDescent="0.2">
      <c r="A2290" s="322">
        <v>39892</v>
      </c>
      <c r="B2290" s="321">
        <v>223.580994</v>
      </c>
      <c r="C2290" s="320">
        <f>LN(B2290/B2289)</f>
        <v>9.048706338544649E-3</v>
      </c>
      <c r="D2290" s="320">
        <f>AVERAGE(C2270:C2290)</f>
        <v>6.799044331943275E-5</v>
      </c>
      <c r="E2290" s="318">
        <f>_xlfn.STDEV.S(C2270:C2290)</f>
        <v>3.2186926577806363E-2</v>
      </c>
      <c r="F2290" s="318">
        <f>E2290*(21/(21-1.5))</f>
        <v>3.4662844006868386E-2</v>
      </c>
      <c r="G2290" s="318">
        <f>_xlfn.VAR.S(C2270:C2290)</f>
        <v>1.0359982425250974E-3</v>
      </c>
      <c r="H2290" s="318">
        <f>G2290*(21/(21-1))</f>
        <v>1.0877981546513523E-3</v>
      </c>
      <c r="I2290" s="320">
        <f>(SUM(C2227:C2247)*1+SUM(C2248:C2268)*2+SUM(C2269:C2289)*3)/6</f>
        <v>6.442471046359019E-3</v>
      </c>
      <c r="J2290" s="318">
        <f>IF(C2290*O2290&lt;&gt;0,C2290,0)</f>
        <v>0</v>
      </c>
      <c r="K2290" s="318" t="str">
        <f>IF(C2290*O2290=0,"",C2290)</f>
        <v/>
      </c>
      <c r="O2290" s="318">
        <f>IF(ISBLANK(L2290),0,1)</f>
        <v>0</v>
      </c>
      <c r="P2290" s="318">
        <f>IF(ISBLANK(M2290),0,1)</f>
        <v>0</v>
      </c>
      <c r="Q2290" s="318">
        <f>O2290+P2290</f>
        <v>0</v>
      </c>
      <c r="R2290" s="318">
        <f>SUM(Q2165:Q2290)</f>
        <v>0</v>
      </c>
      <c r="S2290" s="318">
        <f>R2290/$X$2</f>
        <v>0</v>
      </c>
      <c r="T2290" s="318">
        <f>IF(S2290&gt;=$X$3,1,0)</f>
        <v>0</v>
      </c>
      <c r="U2290" s="318">
        <f>O2290*T2290+P2290*T2290</f>
        <v>0</v>
      </c>
    </row>
    <row r="2291" spans="1:21" s="318" customFormat="1" x14ac:dyDescent="0.2">
      <c r="A2291" s="322">
        <v>39895</v>
      </c>
      <c r="B2291" s="321">
        <v>232.44399999999999</v>
      </c>
      <c r="C2291" s="320">
        <f>LN(B2291/B2290)</f>
        <v>3.8875598132637572E-2</v>
      </c>
      <c r="D2291" s="320">
        <f>AVERAGE(C2271:C2291)</f>
        <v>4.5333360260305863E-3</v>
      </c>
      <c r="E2291" s="318">
        <f>_xlfn.STDEV.S(C2271:C2291)</f>
        <v>3.0648129657895862E-2</v>
      </c>
      <c r="F2291" s="318">
        <f>E2291*(21/(21-1.5))</f>
        <v>3.3005678093118621E-2</v>
      </c>
      <c r="G2291" s="318">
        <f>_xlfn.VAR.S(C2271:C2291)</f>
        <v>9.3930785152719599E-4</v>
      </c>
      <c r="H2291" s="318">
        <f>G2291*(21/(21-1))</f>
        <v>9.8627324410355591E-4</v>
      </c>
      <c r="I2291" s="320">
        <f>(SUM(C2228:C2248)*1+SUM(C2249:C2269)*2+SUM(C2270:C2290)*3)/6</f>
        <v>6.570950329212114E-3</v>
      </c>
      <c r="J2291" s="318">
        <f>IF(C2291*O2291&lt;&gt;0,C2291,0)</f>
        <v>0</v>
      </c>
      <c r="K2291" s="318" t="str">
        <f>IF(C2291*O2291=0,"",C2291)</f>
        <v/>
      </c>
      <c r="O2291" s="318">
        <f>IF(ISBLANK(L2291),0,1)</f>
        <v>0</v>
      </c>
      <c r="P2291" s="318">
        <f>IF(ISBLANK(M2291),0,1)</f>
        <v>0</v>
      </c>
      <c r="Q2291" s="318">
        <f>O2291+P2291</f>
        <v>0</v>
      </c>
      <c r="R2291" s="318">
        <f>SUM(Q2166:Q2291)</f>
        <v>0</v>
      </c>
      <c r="S2291" s="318">
        <f>R2291/$X$2</f>
        <v>0</v>
      </c>
      <c r="T2291" s="318">
        <f>IF(S2291&gt;=$X$3,1,0)</f>
        <v>0</v>
      </c>
      <c r="U2291" s="318">
        <f>O2291*T2291+P2291*T2291</f>
        <v>0</v>
      </c>
    </row>
    <row r="2292" spans="1:21" s="318" customFormat="1" x14ac:dyDescent="0.2">
      <c r="A2292" s="322">
        <v>39896</v>
      </c>
      <c r="B2292" s="321">
        <v>228.300995</v>
      </c>
      <c r="C2292" s="320">
        <f>LN(B2292/B2291)</f>
        <v>-1.7984423974142762E-2</v>
      </c>
      <c r="D2292" s="320">
        <f>AVERAGE(C2272:C2292)</f>
        <v>4.3600348655857667E-3</v>
      </c>
      <c r="E2292" s="318">
        <f>_xlfn.STDEV.S(C2272:C2292)</f>
        <v>3.0770262035742735E-2</v>
      </c>
      <c r="F2292" s="318">
        <f>E2292*(21/(21-1.5))</f>
        <v>3.3137205269261408E-2</v>
      </c>
      <c r="G2292" s="318">
        <f>_xlfn.VAR.S(C2272:C2292)</f>
        <v>9.4680902574827055E-4</v>
      </c>
      <c r="H2292" s="318">
        <f>G2292*(21/(21-1))</f>
        <v>9.9414947703568412E-4</v>
      </c>
      <c r="I2292" s="320">
        <f>(SUM(C2229:C2249)*1+SUM(C2250:C2270)*2+SUM(C2271:C2291)*3)/6</f>
        <v>3.403581239565745E-2</v>
      </c>
      <c r="J2292" s="318">
        <f>IF(C2292*O2292&lt;&gt;0,C2292,0)</f>
        <v>0</v>
      </c>
      <c r="K2292" s="318" t="str">
        <f>IF(C2292*O2292=0,"",C2292)</f>
        <v/>
      </c>
      <c r="O2292" s="318">
        <f>IF(ISBLANK(L2292),0,1)</f>
        <v>0</v>
      </c>
      <c r="P2292" s="318">
        <f>IF(ISBLANK(M2292),0,1)</f>
        <v>0</v>
      </c>
      <c r="Q2292" s="318">
        <f>O2292+P2292</f>
        <v>0</v>
      </c>
      <c r="R2292" s="318">
        <f>SUM(Q2167:Q2292)</f>
        <v>0</v>
      </c>
      <c r="S2292" s="318">
        <f>R2292/$X$2</f>
        <v>0</v>
      </c>
      <c r="T2292" s="318">
        <f>IF(S2292&gt;=$X$3,1,0)</f>
        <v>0</v>
      </c>
      <c r="U2292" s="318">
        <f>O2292*T2292+P2292*T2292</f>
        <v>0</v>
      </c>
    </row>
    <row r="2293" spans="1:21" s="318" customFormat="1" x14ac:dyDescent="0.2">
      <c r="A2293" s="322">
        <v>39897</v>
      </c>
      <c r="B2293" s="321">
        <v>233.270996</v>
      </c>
      <c r="C2293" s="320">
        <f>LN(B2293/B2292)</f>
        <v>2.1535938854970453E-2</v>
      </c>
      <c r="D2293" s="320">
        <f>AVERAGE(C2273:C2293)</f>
        <v>5.146149455319082E-3</v>
      </c>
      <c r="E2293" s="318">
        <f>_xlfn.STDEV.S(C2273:C2293)</f>
        <v>3.0998200867673992E-2</v>
      </c>
      <c r="F2293" s="318">
        <f>E2293*(21/(21-1.5))</f>
        <v>3.3382677857495067E-2</v>
      </c>
      <c r="G2293" s="318">
        <f>_xlfn.VAR.S(C2273:C2293)</f>
        <v>9.6088845703266455E-4</v>
      </c>
      <c r="H2293" s="318">
        <f>G2293*(21/(21-1))</f>
        <v>1.0089328798842977E-3</v>
      </c>
      <c r="I2293" s="320">
        <f>(SUM(C2230:C2250)*1+SUM(C2251:C2271)*2+SUM(C2272:C2292)*3)/6</f>
        <v>2.5078871837774172E-2</v>
      </c>
      <c r="J2293" s="318">
        <f>IF(C2293*O2293&lt;&gt;0,C2293,0)</f>
        <v>0</v>
      </c>
      <c r="K2293" s="318" t="str">
        <f>IF(C2293*O2293=0,"",C2293)</f>
        <v/>
      </c>
      <c r="O2293" s="318">
        <f>IF(ISBLANK(L2293),0,1)</f>
        <v>0</v>
      </c>
      <c r="P2293" s="318">
        <f>IF(ISBLANK(M2293),0,1)</f>
        <v>0</v>
      </c>
      <c r="Q2293" s="318">
        <f>O2293+P2293</f>
        <v>0</v>
      </c>
      <c r="R2293" s="318">
        <f>SUM(Q2168:Q2293)</f>
        <v>0</v>
      </c>
      <c r="S2293" s="318">
        <f>R2293/$X$2</f>
        <v>0</v>
      </c>
      <c r="T2293" s="318">
        <f>IF(S2293&gt;=$X$3,1,0)</f>
        <v>0</v>
      </c>
      <c r="U2293" s="318">
        <f>O2293*T2293+P2293*T2293</f>
        <v>0</v>
      </c>
    </row>
    <row r="2294" spans="1:21" s="318" customFormat="1" x14ac:dyDescent="0.2">
      <c r="A2294" s="322">
        <v>39898</v>
      </c>
      <c r="B2294" s="321">
        <v>237.83900499999999</v>
      </c>
      <c r="C2294" s="320">
        <f>LN(B2294/B2293)</f>
        <v>1.9393144514690951E-2</v>
      </c>
      <c r="D2294" s="320">
        <f>AVERAGE(C2274:C2294)</f>
        <v>5.6507311594830283E-3</v>
      </c>
      <c r="E2294" s="318">
        <f>_xlfn.STDEV.S(C2274:C2294)</f>
        <v>3.1146485486297643E-2</v>
      </c>
      <c r="F2294" s="318">
        <f>E2294*(21/(21-1.5))</f>
        <v>3.3542368985243612E-2</v>
      </c>
      <c r="G2294" s="318">
        <f>_xlfn.VAR.S(C2274:C2294)</f>
        <v>9.7010355814814971E-4</v>
      </c>
      <c r="H2294" s="318">
        <f>G2294*(21/(21-1))</f>
        <v>1.0186087360555573E-3</v>
      </c>
      <c r="I2294" s="320">
        <f>(SUM(C2231:C2251)*1+SUM(C2252:C2272)*2+SUM(C2273:C2293)*3)/6</f>
        <v>3.1409418199540538E-2</v>
      </c>
      <c r="J2294" s="318">
        <f>IF(C2294*O2294&lt;&gt;0,C2294,0)</f>
        <v>0</v>
      </c>
      <c r="K2294" s="318" t="str">
        <f>IF(C2294*O2294=0,"",C2294)</f>
        <v/>
      </c>
      <c r="O2294" s="318">
        <f>IF(ISBLANK(L2294),0,1)</f>
        <v>0</v>
      </c>
      <c r="P2294" s="318">
        <f>IF(ISBLANK(M2294),0,1)</f>
        <v>0</v>
      </c>
      <c r="Q2294" s="318">
        <f>O2294+P2294</f>
        <v>0</v>
      </c>
      <c r="R2294" s="318">
        <f>SUM(Q2169:Q2294)</f>
        <v>0</v>
      </c>
      <c r="S2294" s="318">
        <f>R2294/$X$2</f>
        <v>0</v>
      </c>
      <c r="T2294" s="318">
        <f>IF(S2294&gt;=$X$3,1,0)</f>
        <v>0</v>
      </c>
      <c r="U2294" s="318">
        <f>O2294*T2294+P2294*T2294</f>
        <v>0</v>
      </c>
    </row>
    <row r="2295" spans="1:21" s="318" customFormat="1" x14ac:dyDescent="0.2">
      <c r="A2295" s="322">
        <v>39899</v>
      </c>
      <c r="B2295" s="321">
        <v>231.99099699999999</v>
      </c>
      <c r="C2295" s="320">
        <f>LN(B2295/B2294)</f>
        <v>-2.4895430317542259E-2</v>
      </c>
      <c r="D2295" s="320">
        <f>AVERAGE(C2275:C2295)</f>
        <v>2.6852464468431225E-3</v>
      </c>
      <c r="E2295" s="318">
        <f>_xlfn.STDEV.S(C2275:C2295)</f>
        <v>3.0938432815807406E-2</v>
      </c>
      <c r="F2295" s="318">
        <f>E2295*(21/(21-1.5))</f>
        <v>3.3318312263177205E-2</v>
      </c>
      <c r="G2295" s="318">
        <f>_xlfn.VAR.S(C2275:C2295)</f>
        <v>9.5718662509822867E-4</v>
      </c>
      <c r="H2295" s="318">
        <f>G2295*(21/(21-1))</f>
        <v>1.0050459563531401E-3</v>
      </c>
      <c r="I2295" s="320">
        <f>(SUM(C2232:C2252)*1+SUM(C2253:C2273)*2+SUM(C2274:C2294)*3)/6</f>
        <v>4.5073335480113386E-2</v>
      </c>
      <c r="J2295" s="318">
        <f>IF(C2295*O2295&lt;&gt;0,C2295,0)</f>
        <v>0</v>
      </c>
      <c r="K2295" s="318" t="str">
        <f>IF(C2295*O2295=0,"",C2295)</f>
        <v/>
      </c>
      <c r="O2295" s="318">
        <f>IF(ISBLANK(L2295),0,1)</f>
        <v>0</v>
      </c>
      <c r="P2295" s="318">
        <f>IF(ISBLANK(M2295),0,1)</f>
        <v>0</v>
      </c>
      <c r="Q2295" s="318">
        <f>O2295+P2295</f>
        <v>0</v>
      </c>
      <c r="R2295" s="318">
        <f>SUM(Q2170:Q2295)</f>
        <v>0</v>
      </c>
      <c r="S2295" s="318">
        <f>R2295/$X$2</f>
        <v>0</v>
      </c>
      <c r="T2295" s="318">
        <f>IF(S2295&gt;=$X$3,1,0)</f>
        <v>0</v>
      </c>
      <c r="U2295" s="318">
        <f>O2295*T2295+P2295*T2295</f>
        <v>0</v>
      </c>
    </row>
    <row r="2296" spans="1:21" s="318" customFormat="1" x14ac:dyDescent="0.2">
      <c r="A2296" s="322">
        <v>39902</v>
      </c>
      <c r="B2296" s="321">
        <v>221.54299900000001</v>
      </c>
      <c r="C2296" s="320">
        <f>LN(B2296/B2295)</f>
        <v>-4.6081867822921431E-2</v>
      </c>
      <c r="D2296" s="320">
        <f>AVERAGE(C2276:C2296)</f>
        <v>1.50824369759511E-3</v>
      </c>
      <c r="E2296" s="318">
        <f>_xlfn.STDEV.S(C2276:C2296)</f>
        <v>3.2337645764568969E-2</v>
      </c>
      <c r="F2296" s="318">
        <f>E2296*(21/(21-1.5))</f>
        <v>3.4825156977228121E-2</v>
      </c>
      <c r="G2296" s="318">
        <f>_xlfn.VAR.S(C2276:C2296)</f>
        <v>1.0457233335947453E-3</v>
      </c>
      <c r="H2296" s="318">
        <f>G2296*(21/(21-1))</f>
        <v>1.0980095002744827E-3</v>
      </c>
      <c r="I2296" s="320">
        <f>(SUM(C2233:C2253)*1+SUM(C2254:C2274)*2+SUM(C2275:C2295)*3)/6</f>
        <v>2.1059071385196027E-2</v>
      </c>
      <c r="J2296" s="318">
        <f>IF(C2296*O2296&lt;&gt;0,C2296,0)</f>
        <v>0</v>
      </c>
      <c r="K2296" s="318" t="str">
        <f>IF(C2296*O2296=0,"",C2296)</f>
        <v/>
      </c>
      <c r="O2296" s="318">
        <f>IF(ISBLANK(L2296),0,1)</f>
        <v>0</v>
      </c>
      <c r="P2296" s="318">
        <f>IF(ISBLANK(M2296),0,1)</f>
        <v>0</v>
      </c>
      <c r="Q2296" s="318">
        <f>O2296+P2296</f>
        <v>0</v>
      </c>
      <c r="R2296" s="318">
        <f>SUM(Q2171:Q2296)</f>
        <v>0</v>
      </c>
      <c r="S2296" s="318">
        <f>R2296/$X$2</f>
        <v>0</v>
      </c>
      <c r="T2296" s="318">
        <f>IF(S2296&gt;=$X$3,1,0)</f>
        <v>0</v>
      </c>
      <c r="U2296" s="318">
        <f>O2296*T2296+P2296*T2296</f>
        <v>0</v>
      </c>
    </row>
    <row r="2297" spans="1:21" s="318" customFormat="1" x14ac:dyDescent="0.2">
      <c r="A2297" s="322">
        <v>39903</v>
      </c>
      <c r="B2297" s="321">
        <v>226.33999600000001</v>
      </c>
      <c r="C2297" s="320">
        <f>LN(B2297/B2296)</f>
        <v>2.1421578809335193E-2</v>
      </c>
      <c r="D2297" s="320">
        <f>AVERAGE(C2277:C2297)</f>
        <v>4.5190575953982584E-3</v>
      </c>
      <c r="E2297" s="318">
        <f>_xlfn.STDEV.S(C2277:C2297)</f>
        <v>3.1019800980325453E-2</v>
      </c>
      <c r="F2297" s="318">
        <f>E2297*(21/(21-1.5))</f>
        <v>3.340593951727356E-2</v>
      </c>
      <c r="G2297" s="318">
        <f>_xlfn.VAR.S(C2277:C2297)</f>
        <v>9.6222805285900003E-4</v>
      </c>
      <c r="H2297" s="318">
        <f>G2297*(21/(21-1))</f>
        <v>1.01033945550195E-3</v>
      </c>
      <c r="I2297" s="320">
        <f>(SUM(C2234:C2254)*1+SUM(C2255:C2275)*2+SUM(C2276:C2296)*3)/6</f>
        <v>2.2942385344335917E-3</v>
      </c>
      <c r="J2297" s="318">
        <f>IF(C2297*O2297&lt;&gt;0,C2297,0)</f>
        <v>0</v>
      </c>
      <c r="K2297" s="318" t="str">
        <f>IF(C2297*O2297=0,"",C2297)</f>
        <v/>
      </c>
      <c r="O2297" s="318">
        <f>IF(ISBLANK(L2297),0,1)</f>
        <v>0</v>
      </c>
      <c r="P2297" s="318">
        <f>IF(ISBLANK(M2297),0,1)</f>
        <v>0</v>
      </c>
      <c r="Q2297" s="318">
        <f>O2297+P2297</f>
        <v>0</v>
      </c>
      <c r="R2297" s="318">
        <f>SUM(Q2172:Q2297)</f>
        <v>0</v>
      </c>
      <c r="S2297" s="318">
        <f>R2297/$X$2</f>
        <v>0</v>
      </c>
      <c r="T2297" s="318">
        <f>IF(S2297&gt;=$X$3,1,0)</f>
        <v>0</v>
      </c>
      <c r="U2297" s="318">
        <f>O2297*T2297+P2297*T2297</f>
        <v>0</v>
      </c>
    </row>
    <row r="2298" spans="1:21" s="318" customFormat="1" x14ac:dyDescent="0.2">
      <c r="A2298" s="322">
        <v>39904</v>
      </c>
      <c r="B2298" s="321">
        <v>227.962006</v>
      </c>
      <c r="C2298" s="320">
        <f>LN(B2298/B2297)</f>
        <v>7.1406988522502764E-3</v>
      </c>
      <c r="D2298" s="320">
        <f>AVERAGE(C2278:C2298)</f>
        <v>6.8239869665514194E-3</v>
      </c>
      <c r="E2298" s="318">
        <f>_xlfn.STDEV.S(C2278:C2298)</f>
        <v>2.9192368219120916E-2</v>
      </c>
      <c r="F2298" s="318">
        <f>E2298*(21/(21-1.5))</f>
        <v>3.143793500520714E-2</v>
      </c>
      <c r="G2298" s="318">
        <f>_xlfn.VAR.S(C2278:C2298)</f>
        <v>8.5219436224074079E-4</v>
      </c>
      <c r="H2298" s="318">
        <f>G2298*(21/(21-1))</f>
        <v>8.9480408035277784E-4</v>
      </c>
      <c r="I2298" s="320">
        <f>(SUM(C2235:C2255)*1+SUM(C2256:C2276)*2+SUM(C2277:C2297)*3)/6</f>
        <v>1.6821963672700155E-2</v>
      </c>
      <c r="J2298" s="318">
        <f>IF(C2298*O2298&lt;&gt;0,C2298,0)</f>
        <v>0</v>
      </c>
      <c r="K2298" s="318" t="str">
        <f>IF(C2298*O2298=0,"",C2298)</f>
        <v/>
      </c>
      <c r="O2298" s="318">
        <f>IF(ISBLANK(L2298),0,1)</f>
        <v>0</v>
      </c>
      <c r="P2298" s="318">
        <f>IF(ISBLANK(M2298),0,1)</f>
        <v>0</v>
      </c>
      <c r="Q2298" s="318">
        <f>O2298+P2298</f>
        <v>0</v>
      </c>
      <c r="R2298" s="318">
        <f>SUM(Q2173:Q2298)</f>
        <v>0</v>
      </c>
      <c r="S2298" s="318">
        <f>R2298/$X$2</f>
        <v>0</v>
      </c>
      <c r="T2298" s="318">
        <f>IF(S2298&gt;=$X$3,1,0)</f>
        <v>0</v>
      </c>
      <c r="U2298" s="318">
        <f>O2298*T2298+P2298*T2298</f>
        <v>0</v>
      </c>
    </row>
    <row r="2299" spans="1:21" s="318" customFormat="1" x14ac:dyDescent="0.2">
      <c r="A2299" s="322">
        <v>39905</v>
      </c>
      <c r="B2299" s="321">
        <v>239.716003</v>
      </c>
      <c r="C2299" s="320">
        <f>LN(B2299/B2298)</f>
        <v>5.0275927114238207E-2</v>
      </c>
      <c r="D2299" s="320">
        <f>AVERAGE(C2279:C2299)</f>
        <v>6.0507668331424526E-3</v>
      </c>
      <c r="E2299" s="318">
        <f>_xlfn.STDEV.S(C2279:C2299)</f>
        <v>2.7709708736712312E-2</v>
      </c>
      <c r="F2299" s="318">
        <f>E2299*(21/(21-1.5))</f>
        <v>2.9841224793382488E-2</v>
      </c>
      <c r="G2299" s="318">
        <f>_xlfn.VAR.S(C2279:C2299)</f>
        <v>7.6782795827343066E-4</v>
      </c>
      <c r="H2299" s="318">
        <f>G2299*(21/(21-1))</f>
        <v>8.0621935618710222E-4</v>
      </c>
      <c r="I2299" s="320">
        <f>(SUM(C2236:C2256)*1+SUM(C2257:C2277)*2+SUM(C2278:C2298)*3)/6</f>
        <v>2.416245530959089E-2</v>
      </c>
      <c r="J2299" s="318">
        <f>IF(C2299*O2299&lt;&gt;0,C2299,0)</f>
        <v>0</v>
      </c>
      <c r="K2299" s="318" t="str">
        <f>IF(C2299*O2299=0,"",C2299)</f>
        <v/>
      </c>
      <c r="O2299" s="318">
        <f>IF(ISBLANK(L2299),0,1)</f>
        <v>0</v>
      </c>
      <c r="P2299" s="318">
        <f>IF(ISBLANK(M2299),0,1)</f>
        <v>0</v>
      </c>
      <c r="Q2299" s="318">
        <f>O2299+P2299</f>
        <v>0</v>
      </c>
      <c r="R2299" s="318">
        <f>SUM(Q2174:Q2299)</f>
        <v>0</v>
      </c>
      <c r="S2299" s="318">
        <f>R2299/$X$2</f>
        <v>0</v>
      </c>
      <c r="T2299" s="318">
        <f>IF(S2299&gt;=$X$3,1,0)</f>
        <v>0</v>
      </c>
      <c r="U2299" s="318">
        <f>O2299*T2299+P2299*T2299</f>
        <v>0</v>
      </c>
    </row>
    <row r="2300" spans="1:21" s="318" customFormat="1" x14ac:dyDescent="0.2">
      <c r="A2300" s="322">
        <v>39906</v>
      </c>
      <c r="B2300" s="321">
        <v>232.83500699999999</v>
      </c>
      <c r="C2300" s="320">
        <f>LN(B2300/B2299)</f>
        <v>-2.912482356812603E-2</v>
      </c>
      <c r="D2300" s="320">
        <f>AVERAGE(C2280:C2300)</f>
        <v>6.8925805488539507E-3</v>
      </c>
      <c r="E2300" s="318">
        <f>_xlfn.STDEV.S(C2280:C2300)</f>
        <v>2.6254036208615165E-2</v>
      </c>
      <c r="F2300" s="318">
        <f>E2300*(21/(21-1.5))</f>
        <v>2.8273577455431714E-2</v>
      </c>
      <c r="G2300" s="318">
        <f>_xlfn.VAR.S(C2280:C2300)</f>
        <v>6.8927441724327609E-4</v>
      </c>
      <c r="H2300" s="318">
        <f>G2300*(21/(21-1))</f>
        <v>7.2373813810543987E-4</v>
      </c>
      <c r="I2300" s="320">
        <f>(SUM(C2237:C2257)*1+SUM(C2258:C2278)*2+SUM(C2279:C2299)*3)/6</f>
        <v>3.134066189265447E-2</v>
      </c>
      <c r="J2300" s="318">
        <f>IF(C2300*O2300&lt;&gt;0,C2300,0)</f>
        <v>0</v>
      </c>
      <c r="K2300" s="318" t="str">
        <f>IF(C2300*O2300=0,"",C2300)</f>
        <v/>
      </c>
      <c r="O2300" s="318">
        <f>IF(ISBLANK(L2300),0,1)</f>
        <v>0</v>
      </c>
      <c r="P2300" s="318">
        <f>IF(ISBLANK(M2300),0,1)</f>
        <v>0</v>
      </c>
      <c r="Q2300" s="318">
        <f>O2300+P2300</f>
        <v>0</v>
      </c>
      <c r="R2300" s="318">
        <f>SUM(Q2175:Q2300)</f>
        <v>0</v>
      </c>
      <c r="S2300" s="318">
        <f>R2300/$X$2</f>
        <v>0</v>
      </c>
      <c r="T2300" s="318">
        <f>IF(S2300&gt;=$X$3,1,0)</f>
        <v>0</v>
      </c>
      <c r="U2300" s="318">
        <f>O2300*T2300+P2300*T2300</f>
        <v>0</v>
      </c>
    </row>
    <row r="2301" spans="1:21" s="318" customFormat="1" x14ac:dyDescent="0.2">
      <c r="A2301" s="322">
        <v>39909</v>
      </c>
      <c r="B2301" s="321">
        <v>231.608994</v>
      </c>
      <c r="C2301" s="320">
        <f>LN(B2301/B2300)</f>
        <v>-5.2794991219262096E-3</v>
      </c>
      <c r="D2301" s="320">
        <f>AVERAGE(C2281:C2301)</f>
        <v>6.7358167606914824E-3</v>
      </c>
      <c r="E2301" s="318">
        <f>_xlfn.STDEV.S(C2281:C2301)</f>
        <v>2.6319457330333477E-2</v>
      </c>
      <c r="F2301" s="318">
        <f>E2301*(21/(21-1.5))</f>
        <v>2.8344030971128358E-2</v>
      </c>
      <c r="G2301" s="318">
        <f>_xlfn.VAR.S(C2281:C2301)</f>
        <v>6.9271383416324452E-4</v>
      </c>
      <c r="H2301" s="318">
        <f>G2301*(21/(21-1))</f>
        <v>7.2734952587140682E-4</v>
      </c>
      <c r="I2301" s="320">
        <f>(SUM(C2238:C2258)*1+SUM(C2259:C2279)*2+SUM(C2280:C2300)*3)/6</f>
        <v>1.5953443067501794E-2</v>
      </c>
      <c r="J2301" s="318">
        <f>IF(C2301*O2301&lt;&gt;0,C2301,0)</f>
        <v>0</v>
      </c>
      <c r="K2301" s="318" t="str">
        <f>IF(C2301*O2301=0,"",C2301)</f>
        <v/>
      </c>
      <c r="O2301" s="318">
        <f>IF(ISBLANK(L2301),0,1)</f>
        <v>0</v>
      </c>
      <c r="P2301" s="318">
        <f>IF(ISBLANK(M2301),0,1)</f>
        <v>0</v>
      </c>
      <c r="Q2301" s="318">
        <f>O2301+P2301</f>
        <v>0</v>
      </c>
      <c r="R2301" s="318">
        <f>SUM(Q2176:Q2301)</f>
        <v>0</v>
      </c>
      <c r="S2301" s="318">
        <f>R2301/$X$2</f>
        <v>0</v>
      </c>
      <c r="T2301" s="318">
        <f>IF(S2301&gt;=$X$3,1,0)</f>
        <v>0</v>
      </c>
      <c r="U2301" s="318">
        <f>O2301*T2301+P2301*T2301</f>
        <v>0</v>
      </c>
    </row>
    <row r="2302" spans="1:21" s="318" customFormat="1" x14ac:dyDescent="0.2">
      <c r="A2302" s="322">
        <v>39910</v>
      </c>
      <c r="B2302" s="321">
        <v>224.462006</v>
      </c>
      <c r="C2302" s="320">
        <f>LN(B2302/B2301)</f>
        <v>-3.1344124589162428E-2</v>
      </c>
      <c r="D2302" s="320">
        <f>AVERAGE(C2282:C2302)</f>
        <v>4.0374838145161218E-3</v>
      </c>
      <c r="E2302" s="318">
        <f>_xlfn.STDEV.S(C2282:C2302)</f>
        <v>2.7208503725114967E-2</v>
      </c>
      <c r="F2302" s="318">
        <f>E2302*(21/(21-1.5))</f>
        <v>2.930146555012381E-2</v>
      </c>
      <c r="G2302" s="318">
        <f>_xlfn.VAR.S(C2282:C2302)</f>
        <v>7.4030267495959492E-4</v>
      </c>
      <c r="H2302" s="318">
        <f>G2302*(21/(21-1))</f>
        <v>7.7731780870757467E-4</v>
      </c>
      <c r="I2302" s="320">
        <f>(SUM(C2239:C2259)*1+SUM(C2260:C2280)*2+SUM(C2281:C2301)*3)/6</f>
        <v>2.5094098790295505E-2</v>
      </c>
      <c r="J2302" s="318">
        <f>IF(C2302*O2302&lt;&gt;0,C2302,0)</f>
        <v>0</v>
      </c>
      <c r="K2302" s="318" t="str">
        <f>IF(C2302*O2302=0,"",C2302)</f>
        <v/>
      </c>
      <c r="O2302" s="318">
        <f>IF(ISBLANK(L2302),0,1)</f>
        <v>0</v>
      </c>
      <c r="P2302" s="318">
        <f>IF(ISBLANK(M2302),0,1)</f>
        <v>0</v>
      </c>
      <c r="Q2302" s="318">
        <f>O2302+P2302</f>
        <v>0</v>
      </c>
      <c r="R2302" s="318">
        <f>SUM(Q2177:Q2302)</f>
        <v>0</v>
      </c>
      <c r="S2302" s="318">
        <f>R2302/$X$2</f>
        <v>0</v>
      </c>
      <c r="T2302" s="318">
        <f>IF(S2302&gt;=$X$3,1,0)</f>
        <v>0</v>
      </c>
      <c r="U2302" s="318">
        <f>O2302*T2302+P2302*T2302</f>
        <v>0</v>
      </c>
    </row>
    <row r="2303" spans="1:21" s="318" customFormat="1" x14ac:dyDescent="0.2">
      <c r="A2303" s="322">
        <v>39911</v>
      </c>
      <c r="B2303" s="321">
        <v>220.23599200000001</v>
      </c>
      <c r="C2303" s="320">
        <f>LN(B2303/B2302)</f>
        <v>-1.9006792212876249E-2</v>
      </c>
      <c r="D2303" s="320">
        <f>AVERAGE(C2283:C2303)</f>
        <v>9.8924064450875903E-4</v>
      </c>
      <c r="E2303" s="318">
        <f>_xlfn.STDEV.S(C2283:C2303)</f>
        <v>2.5945635052821072E-2</v>
      </c>
      <c r="F2303" s="318">
        <f>E2303*(21/(21-1.5))</f>
        <v>2.7941453133807307E-2</v>
      </c>
      <c r="G2303" s="318">
        <f>_xlfn.VAR.S(C2283:C2303)</f>
        <v>6.7317597829417758E-4</v>
      </c>
      <c r="H2303" s="318">
        <f>G2303*(21/(21-1))</f>
        <v>7.0683477720888648E-4</v>
      </c>
      <c r="I2303" s="320">
        <f>(SUM(C2240:C2260)*1+SUM(C2261:C2281)*2+SUM(C2282:C2302)*3)/6</f>
        <v>-2.7161310241200685E-3</v>
      </c>
      <c r="J2303" s="318">
        <f>IF(C2303*O2303&lt;&gt;0,C2303,0)</f>
        <v>0</v>
      </c>
      <c r="K2303" s="318" t="str">
        <f>IF(C2303*O2303=0,"",C2303)</f>
        <v/>
      </c>
      <c r="O2303" s="318">
        <f>IF(ISBLANK(L2303),0,1)</f>
        <v>0</v>
      </c>
      <c r="P2303" s="318">
        <f>IF(ISBLANK(M2303),0,1)</f>
        <v>0</v>
      </c>
      <c r="Q2303" s="318">
        <f>O2303+P2303</f>
        <v>0</v>
      </c>
      <c r="R2303" s="318">
        <f>SUM(Q2178:Q2303)</f>
        <v>0</v>
      </c>
      <c r="S2303" s="318">
        <f>R2303/$X$2</f>
        <v>0</v>
      </c>
      <c r="T2303" s="318">
        <f>IF(S2303&gt;=$X$3,1,0)</f>
        <v>0</v>
      </c>
      <c r="U2303" s="318">
        <f>O2303*T2303+P2303*T2303</f>
        <v>0</v>
      </c>
    </row>
    <row r="2304" spans="1:21" s="318" customFormat="1" x14ac:dyDescent="0.2">
      <c r="A2304" s="322">
        <v>39917</v>
      </c>
      <c r="B2304" s="321">
        <v>230.41000399999999</v>
      </c>
      <c r="C2304" s="320">
        <f>LN(B2304/B2303)</f>
        <v>4.5160685678333257E-2</v>
      </c>
      <c r="D2304" s="320">
        <f>AVERAGE(C2284:C2304)</f>
        <v>3.8940585805554199E-3</v>
      </c>
      <c r="E2304" s="318">
        <f>_xlfn.STDEV.S(C2284:C2304)</f>
        <v>2.7344285457549578E-2</v>
      </c>
      <c r="F2304" s="318">
        <f>E2304*(21/(21-1.5))</f>
        <v>2.9447692031207236E-2</v>
      </c>
      <c r="G2304" s="318">
        <f>_xlfn.VAR.S(C2284:C2304)</f>
        <v>7.477099471839574E-4</v>
      </c>
      <c r="H2304" s="318">
        <f>G2304*(21/(21-1))</f>
        <v>7.850954445431553E-4</v>
      </c>
      <c r="I2304" s="320">
        <f>(SUM(C2241:C2261)*1+SUM(C2262:C2282)*2+SUM(C2283:C2303)*3)/6</f>
        <v>-2.3726996257304882E-2</v>
      </c>
      <c r="J2304" s="318">
        <f>IF(C2304*O2304&lt;&gt;0,C2304,0)</f>
        <v>0</v>
      </c>
      <c r="K2304" s="318" t="str">
        <f>IF(C2304*O2304=0,"",C2304)</f>
        <v/>
      </c>
      <c r="O2304" s="318">
        <f>IF(ISBLANK(L2304),0,1)</f>
        <v>0</v>
      </c>
      <c r="P2304" s="318">
        <f>IF(ISBLANK(M2304),0,1)</f>
        <v>0</v>
      </c>
      <c r="Q2304" s="318">
        <f>O2304+P2304</f>
        <v>0</v>
      </c>
      <c r="R2304" s="318">
        <f>SUM(Q2179:Q2304)</f>
        <v>0</v>
      </c>
      <c r="S2304" s="318">
        <f>R2304/$X$2</f>
        <v>0</v>
      </c>
      <c r="T2304" s="318">
        <f>IF(S2304&gt;=$X$3,1,0)</f>
        <v>0</v>
      </c>
      <c r="U2304" s="318">
        <f>O2304*T2304+P2304*T2304</f>
        <v>0</v>
      </c>
    </row>
    <row r="2305" spans="1:21" s="318" customFormat="1" x14ac:dyDescent="0.2">
      <c r="A2305" s="322">
        <v>39918</v>
      </c>
      <c r="B2305" s="321">
        <v>232.300995</v>
      </c>
      <c r="C2305" s="320">
        <f>LN(B2305/B2304)</f>
        <v>8.1735750036046207E-3</v>
      </c>
      <c r="D2305" s="320">
        <f>AVERAGE(C2285:C2305)</f>
        <v>4.6005657085604074E-3</v>
      </c>
      <c r="E2305" s="318">
        <f>_xlfn.STDEV.S(C2285:C2305)</f>
        <v>2.7249383426930777E-2</v>
      </c>
      <c r="F2305" s="318">
        <f>E2305*(21/(21-1.5))</f>
        <v>2.934548984438699E-2</v>
      </c>
      <c r="G2305" s="318">
        <f>_xlfn.VAR.S(C2285:C2305)</f>
        <v>7.4252889714788973E-4</v>
      </c>
      <c r="H2305" s="318">
        <f>G2305*(21/(21-1))</f>
        <v>7.796553420052842E-4</v>
      </c>
      <c r="I2305" s="320">
        <f>(SUM(C2242:C2262)*1+SUM(C2263:C2283)*2+SUM(C2284:C2304)*3)/6</f>
        <v>9.9349280790204195E-3</v>
      </c>
      <c r="J2305" s="318">
        <f>IF(C2305*O2305&lt;&gt;0,C2305,0)</f>
        <v>0</v>
      </c>
      <c r="K2305" s="318" t="str">
        <f>IF(C2305*O2305=0,"",C2305)</f>
        <v/>
      </c>
      <c r="O2305" s="318">
        <f>IF(ISBLANK(L2305),0,1)</f>
        <v>0</v>
      </c>
      <c r="P2305" s="318">
        <f>IF(ISBLANK(M2305),0,1)</f>
        <v>0</v>
      </c>
      <c r="Q2305" s="318">
        <f>O2305+P2305</f>
        <v>0</v>
      </c>
      <c r="R2305" s="318">
        <f>SUM(Q2180:Q2305)</f>
        <v>0</v>
      </c>
      <c r="S2305" s="318">
        <f>R2305/$X$2</f>
        <v>0</v>
      </c>
      <c r="T2305" s="318">
        <f>IF(S2305&gt;=$X$3,1,0)</f>
        <v>0</v>
      </c>
      <c r="U2305" s="318">
        <f>O2305*T2305+P2305*T2305</f>
        <v>0</v>
      </c>
    </row>
    <row r="2306" spans="1:21" s="318" customFormat="1" x14ac:dyDescent="0.2">
      <c r="A2306" s="322">
        <v>39919</v>
      </c>
      <c r="B2306" s="321">
        <v>237.669006</v>
      </c>
      <c r="C2306" s="320">
        <f>LN(B2306/B2305)</f>
        <v>2.2845051593393402E-2</v>
      </c>
      <c r="D2306" s="320">
        <f>AVERAGE(C2286:C2306)</f>
        <v>5.3897532660577311E-3</v>
      </c>
      <c r="E2306" s="318">
        <f>_xlfn.STDEV.S(C2286:C2306)</f>
        <v>2.7538669159179012E-2</v>
      </c>
      <c r="F2306" s="318">
        <f>E2306*(21/(21-1.5))</f>
        <v>2.9657028325269705E-2</v>
      </c>
      <c r="G2306" s="318">
        <f>_xlfn.VAR.S(C2286:C2306)</f>
        <v>7.5837829905871733E-4</v>
      </c>
      <c r="H2306" s="318">
        <f>G2306*(21/(21-1))</f>
        <v>7.9629721401165319E-4</v>
      </c>
      <c r="I2306" s="320">
        <f>(SUM(C2243:C2263)*1+SUM(C2264:C2284)*2+SUM(C2285:C2305)*3)/6</f>
        <v>1.5436246935560069E-2</v>
      </c>
      <c r="J2306" s="318">
        <f>IF(C2306*O2306&lt;&gt;0,C2306,0)</f>
        <v>0</v>
      </c>
      <c r="K2306" s="318" t="str">
        <f>IF(C2306*O2306=0,"",C2306)</f>
        <v/>
      </c>
      <c r="O2306" s="318">
        <f>IF(ISBLANK(L2306),0,1)</f>
        <v>0</v>
      </c>
      <c r="P2306" s="318">
        <f>IF(ISBLANK(M2306),0,1)</f>
        <v>0</v>
      </c>
      <c r="Q2306" s="318">
        <f>O2306+P2306</f>
        <v>0</v>
      </c>
      <c r="R2306" s="318">
        <f>SUM(Q2181:Q2306)</f>
        <v>0</v>
      </c>
      <c r="S2306" s="318">
        <f>R2306/$X$2</f>
        <v>0</v>
      </c>
      <c r="T2306" s="318">
        <f>IF(S2306&gt;=$X$3,1,0)</f>
        <v>0</v>
      </c>
      <c r="U2306" s="318">
        <f>O2306*T2306+P2306*T2306</f>
        <v>0</v>
      </c>
    </row>
    <row r="2307" spans="1:21" s="318" customFormat="1" x14ac:dyDescent="0.2">
      <c r="A2307" s="322">
        <v>39920</v>
      </c>
      <c r="B2307" s="321">
        <v>245.40600599999999</v>
      </c>
      <c r="C2307" s="320">
        <f>LN(B2307/B2306)</f>
        <v>3.203503168995183E-2</v>
      </c>
      <c r="D2307" s="320">
        <f>AVERAGE(C2287:C2307)</f>
        <v>6.1242060093580474E-3</v>
      </c>
      <c r="E2307" s="318">
        <f>_xlfn.STDEV.S(C2287:C2307)</f>
        <v>2.8053770571681704E-2</v>
      </c>
      <c r="F2307" s="318">
        <f>E2307*(21/(21-1.5))</f>
        <v>3.0211752923349527E-2</v>
      </c>
      <c r="G2307" s="318">
        <f>_xlfn.VAR.S(C2287:C2307)</f>
        <v>7.8701404328855432E-4</v>
      </c>
      <c r="H2307" s="318">
        <f>G2307*(21/(21-1))</f>
        <v>8.2636474545298212E-4</v>
      </c>
      <c r="I2307" s="320">
        <f>(SUM(C2244:C2264)*1+SUM(C2265:C2285)*2+SUM(C2286:C2306)*3)/6</f>
        <v>3.7392817706550396E-2</v>
      </c>
      <c r="J2307" s="318">
        <f>IF(C2307*O2307&lt;&gt;0,C2307,0)</f>
        <v>0</v>
      </c>
      <c r="K2307" s="318" t="str">
        <f>IF(C2307*O2307=0,"",C2307)</f>
        <v/>
      </c>
      <c r="O2307" s="318">
        <f>IF(ISBLANK(L2307),0,1)</f>
        <v>0</v>
      </c>
      <c r="P2307" s="318">
        <f>IF(ISBLANK(M2307),0,1)</f>
        <v>0</v>
      </c>
      <c r="Q2307" s="318">
        <f>O2307+P2307</f>
        <v>0</v>
      </c>
      <c r="R2307" s="318">
        <f>SUM(Q2182:Q2307)</f>
        <v>0</v>
      </c>
      <c r="S2307" s="318">
        <f>R2307/$X$2</f>
        <v>0</v>
      </c>
      <c r="T2307" s="318">
        <f>IF(S2307&gt;=$X$3,1,0)</f>
        <v>0</v>
      </c>
      <c r="U2307" s="318">
        <f>O2307*T2307+P2307*T2307</f>
        <v>0</v>
      </c>
    </row>
    <row r="2308" spans="1:21" s="318" customFormat="1" x14ac:dyDescent="0.2">
      <c r="A2308" s="322">
        <v>39923</v>
      </c>
      <c r="B2308" s="321">
        <v>234.40600599999999</v>
      </c>
      <c r="C2308" s="320">
        <f>LN(B2308/B2307)</f>
        <v>-4.5859326063456239E-2</v>
      </c>
      <c r="D2308" s="320">
        <f>AVERAGE(C2288:C2308)</f>
        <v>3.8414481916344595E-3</v>
      </c>
      <c r="E2308" s="318">
        <f>_xlfn.STDEV.S(C2288:C2308)</f>
        <v>3.0262824389006262E-2</v>
      </c>
      <c r="F2308" s="318">
        <f>E2308*(21/(21-1.5))</f>
        <v>3.2590733957391357E-2</v>
      </c>
      <c r="G2308" s="318">
        <f>_xlfn.VAR.S(C2288:C2308)</f>
        <v>9.1583853999983227E-4</v>
      </c>
      <c r="H2308" s="318">
        <f>G2308*(21/(21-1))</f>
        <v>9.616304669998239E-4</v>
      </c>
      <c r="I2308" s="320">
        <f>(SUM(C2245:C2265)*1+SUM(C2266:C2286)*2+SUM(C2287:C2307)*3)/6</f>
        <v>4.4700665228317081E-2</v>
      </c>
      <c r="J2308" s="318">
        <f>IF(C2308*O2308&lt;&gt;0,C2308,0)</f>
        <v>0</v>
      </c>
      <c r="K2308" s="318" t="str">
        <f>IF(C2308*O2308=0,"",C2308)</f>
        <v/>
      </c>
      <c r="O2308" s="318">
        <f>IF(ISBLANK(L2308),0,1)</f>
        <v>0</v>
      </c>
      <c r="P2308" s="318">
        <f>IF(ISBLANK(M2308),0,1)</f>
        <v>0</v>
      </c>
      <c r="Q2308" s="318">
        <f>O2308+P2308</f>
        <v>0</v>
      </c>
      <c r="R2308" s="318">
        <f>SUM(Q2183:Q2308)</f>
        <v>0</v>
      </c>
      <c r="S2308" s="318">
        <f>R2308/$X$2</f>
        <v>0</v>
      </c>
      <c r="T2308" s="318">
        <f>IF(S2308&gt;=$X$3,1,0)</f>
        <v>0</v>
      </c>
      <c r="U2308" s="318">
        <f>O2308*T2308+P2308*T2308</f>
        <v>0</v>
      </c>
    </row>
    <row r="2309" spans="1:21" s="318" customFormat="1" x14ac:dyDescent="0.2">
      <c r="A2309" s="322">
        <v>39924</v>
      </c>
      <c r="B2309" s="321">
        <v>237.949997</v>
      </c>
      <c r="C2309" s="320">
        <f>LN(B2309/B2308)</f>
        <v>1.5005874717937091E-2</v>
      </c>
      <c r="D2309" s="320">
        <f>AVERAGE(C2289:C2309)</f>
        <v>5.4112548755996621E-3</v>
      </c>
      <c r="E2309" s="318">
        <f>_xlfn.STDEV.S(C2289:C2309)</f>
        <v>2.9928547459364737E-2</v>
      </c>
      <c r="F2309" s="318">
        <f>E2309*(21/(21-1.5))</f>
        <v>3.2230743417777409E-2</v>
      </c>
      <c r="G2309" s="318">
        <f>_xlfn.VAR.S(C2289:C2309)</f>
        <v>8.9571795302744741E-4</v>
      </c>
      <c r="H2309" s="318">
        <f>G2309*(21/(21-1))</f>
        <v>9.4050385067881979E-4</v>
      </c>
      <c r="I2309" s="320">
        <f>(SUM(C2246:C2266)*1+SUM(C2267:C2287)*2+SUM(C2288:C2308)*3)/6</f>
        <v>1.8690110171735785E-2</v>
      </c>
      <c r="J2309" s="318">
        <f>IF(C2309*O2309&lt;&gt;0,C2309,0)</f>
        <v>0</v>
      </c>
      <c r="K2309" s="318" t="str">
        <f>IF(C2309*O2309=0,"",C2309)</f>
        <v/>
      </c>
      <c r="O2309" s="318">
        <f>IF(ISBLANK(L2309),0,1)</f>
        <v>0</v>
      </c>
      <c r="P2309" s="318">
        <f>IF(ISBLANK(M2309),0,1)</f>
        <v>0</v>
      </c>
      <c r="Q2309" s="318">
        <f>O2309+P2309</f>
        <v>0</v>
      </c>
      <c r="R2309" s="318">
        <f>SUM(Q2184:Q2309)</f>
        <v>0</v>
      </c>
      <c r="S2309" s="318">
        <f>R2309/$X$2</f>
        <v>0</v>
      </c>
      <c r="T2309" s="318">
        <f>IF(S2309&gt;=$X$3,1,0)</f>
        <v>0</v>
      </c>
      <c r="U2309" s="318">
        <f>O2309*T2309+P2309*T2309</f>
        <v>0</v>
      </c>
    </row>
    <row r="2310" spans="1:21" s="318" customFormat="1" x14ac:dyDescent="0.2">
      <c r="A2310" s="322">
        <v>39925</v>
      </c>
      <c r="B2310" s="321">
        <v>239.64799500000001</v>
      </c>
      <c r="C2310" s="320">
        <f>LN(B2310/B2309)</f>
        <v>7.1106042435939232E-3</v>
      </c>
      <c r="D2310" s="320">
        <f>AVERAGE(C2290:C2310)</f>
        <v>3.7355298987298961E-3</v>
      </c>
      <c r="E2310" s="318">
        <f>_xlfn.STDEV.S(C2290:C2310)</f>
        <v>2.8720582383935541E-2</v>
      </c>
      <c r="F2310" s="318">
        <f>E2310*(21/(21-1.5))</f>
        <v>3.0929857951930581E-2</v>
      </c>
      <c r="G2310" s="318">
        <f>_xlfn.VAR.S(C2290:C2310)</f>
        <v>8.248718524724285E-4</v>
      </c>
      <c r="H2310" s="318">
        <f>G2310*(21/(21-1))</f>
        <v>8.6611544509604995E-4</v>
      </c>
      <c r="I2310" s="320">
        <f>(SUM(C2247:C2267)*1+SUM(C2268:C2288)*2+SUM(C2289:C2309)*3)/6</f>
        <v>3.9401130726639172E-2</v>
      </c>
      <c r="J2310" s="318">
        <f>IF(C2310*O2310&lt;&gt;0,C2310,0)</f>
        <v>0</v>
      </c>
      <c r="K2310" s="318" t="str">
        <f>IF(C2310*O2310=0,"",C2310)</f>
        <v/>
      </c>
      <c r="O2310" s="318">
        <f>IF(ISBLANK(L2310),0,1)</f>
        <v>0</v>
      </c>
      <c r="P2310" s="318">
        <f>IF(ISBLANK(M2310),0,1)</f>
        <v>0</v>
      </c>
      <c r="Q2310" s="318">
        <f>O2310+P2310</f>
        <v>0</v>
      </c>
      <c r="R2310" s="318">
        <f>SUM(Q2185:Q2310)</f>
        <v>0</v>
      </c>
      <c r="S2310" s="318">
        <f>R2310/$X$2</f>
        <v>0</v>
      </c>
      <c r="T2310" s="318">
        <f>IF(S2310&gt;=$X$3,1,0)</f>
        <v>0</v>
      </c>
      <c r="U2310" s="318">
        <f>O2310*T2310+P2310*T2310</f>
        <v>0</v>
      </c>
    </row>
    <row r="2311" spans="1:21" s="318" customFormat="1" x14ac:dyDescent="0.2">
      <c r="A2311" s="322">
        <v>39926</v>
      </c>
      <c r="B2311" s="321">
        <v>238.01400799999999</v>
      </c>
      <c r="C2311" s="320">
        <f>LN(B2311/B2310)</f>
        <v>-6.8416301207045198E-3</v>
      </c>
      <c r="D2311" s="320">
        <f>AVERAGE(C2291:C2311)</f>
        <v>2.9788472101942211E-3</v>
      </c>
      <c r="E2311" s="318">
        <f>_xlfn.STDEV.S(C2291:C2311)</f>
        <v>2.8782859115392766E-2</v>
      </c>
      <c r="F2311" s="318">
        <f>E2311*(21/(21-1.5))</f>
        <v>3.0996925201192207E-2</v>
      </c>
      <c r="G2311" s="318">
        <f>_xlfn.VAR.S(C2291:C2311)</f>
        <v>8.2845297885654847E-4</v>
      </c>
      <c r="H2311" s="318">
        <f>G2311*(21/(21-1))</f>
        <v>8.6987562779937595E-4</v>
      </c>
      <c r="I2311" s="320">
        <f>(SUM(C2248:C2268)*1+SUM(C2269:C2289)*2+SUM(C2290:C2310)*3)/6</f>
        <v>4.0578924278326663E-2</v>
      </c>
      <c r="J2311" s="318">
        <f>IF(C2311*O2311&lt;&gt;0,C2311,0)</f>
        <v>0</v>
      </c>
      <c r="K2311" s="318" t="str">
        <f>IF(C2311*O2311=0,"",C2311)</f>
        <v/>
      </c>
      <c r="O2311" s="318">
        <f>IF(ISBLANK(L2311),0,1)</f>
        <v>0</v>
      </c>
      <c r="P2311" s="318">
        <f>IF(ISBLANK(M2311),0,1)</f>
        <v>0</v>
      </c>
      <c r="Q2311" s="318">
        <f>O2311+P2311</f>
        <v>0</v>
      </c>
      <c r="R2311" s="318">
        <f>SUM(Q2186:Q2311)</f>
        <v>0</v>
      </c>
      <c r="S2311" s="318">
        <f>R2311/$X$2</f>
        <v>0</v>
      </c>
      <c r="T2311" s="318">
        <f>IF(S2311&gt;=$X$3,1,0)</f>
        <v>0</v>
      </c>
      <c r="U2311" s="318">
        <f>O2311*T2311+P2311*T2311</f>
        <v>0</v>
      </c>
    </row>
    <row r="2312" spans="1:21" s="318" customFormat="1" x14ac:dyDescent="0.2">
      <c r="A2312" s="322">
        <v>39927</v>
      </c>
      <c r="B2312" s="321">
        <v>244.23500100000001</v>
      </c>
      <c r="C2312" s="320">
        <f>LN(B2312/B2311)</f>
        <v>2.5801351561961488E-2</v>
      </c>
      <c r="D2312" s="320">
        <f>AVERAGE(C2292:C2312)</f>
        <v>2.3562640401620268E-3</v>
      </c>
      <c r="E2312" s="318">
        <f>_xlfn.STDEV.S(C2292:C2312)</f>
        <v>2.8100898339157871E-2</v>
      </c>
      <c r="F2312" s="318">
        <f>E2312*(21/(21-1.5))</f>
        <v>3.0262505903708475E-2</v>
      </c>
      <c r="G2312" s="318">
        <f>_xlfn.VAR.S(C2292:C2312)</f>
        <v>7.8966048746768565E-4</v>
      </c>
      <c r="H2312" s="318">
        <f>G2312*(21/(21-1))</f>
        <v>8.2914351184106992E-4</v>
      </c>
      <c r="I2312" s="320">
        <f>(SUM(C2249:C2269)*1+SUM(C2270:C2290)*2+SUM(C2291:C2311)*3)/6</f>
        <v>3.3073629244988745E-2</v>
      </c>
      <c r="J2312" s="318">
        <f>IF(C2312*O2312&lt;&gt;0,C2312,0)</f>
        <v>0</v>
      </c>
      <c r="K2312" s="318" t="str">
        <f>IF(C2312*O2312=0,"",C2312)</f>
        <v/>
      </c>
      <c r="O2312" s="318">
        <f>IF(ISBLANK(L2312),0,1)</f>
        <v>0</v>
      </c>
      <c r="P2312" s="318">
        <f>IF(ISBLANK(M2312),0,1)</f>
        <v>0</v>
      </c>
      <c r="Q2312" s="318">
        <f>O2312+P2312</f>
        <v>0</v>
      </c>
      <c r="R2312" s="318">
        <f>SUM(Q2187:Q2312)</f>
        <v>0</v>
      </c>
      <c r="S2312" s="318">
        <f>R2312/$X$2</f>
        <v>0</v>
      </c>
      <c r="T2312" s="318">
        <f>IF(S2312&gt;=$X$3,1,0)</f>
        <v>0</v>
      </c>
      <c r="U2312" s="318">
        <f>O2312*T2312+P2312*T2312</f>
        <v>0</v>
      </c>
    </row>
    <row r="2313" spans="1:21" s="318" customFormat="1" x14ac:dyDescent="0.2">
      <c r="A2313" s="322">
        <v>39930</v>
      </c>
      <c r="B2313" s="321">
        <v>242.56899999999999</v>
      </c>
      <c r="C2313" s="320">
        <f>LN(B2313/B2312)</f>
        <v>-6.8446746569816135E-3</v>
      </c>
      <c r="D2313" s="320">
        <f>AVERAGE(C2293:C2313)</f>
        <v>2.8867282933601767E-3</v>
      </c>
      <c r="E2313" s="318">
        <f>_xlfn.STDEV.S(C2293:C2313)</f>
        <v>2.7801271728614036E-2</v>
      </c>
      <c r="F2313" s="318">
        <f>E2313*(21/(21-1.5))</f>
        <v>2.9939831092353576E-2</v>
      </c>
      <c r="G2313" s="318">
        <f>_xlfn.VAR.S(C2293:C2313)</f>
        <v>7.7291070972823411E-4</v>
      </c>
      <c r="H2313" s="318">
        <f>G2313*(21/(21-1))</f>
        <v>8.1155624521464585E-4</v>
      </c>
      <c r="I2313" s="320">
        <f>(SUM(C2250:C2270)*1+SUM(C2271:C2291)*2+SUM(C2292:C2312)*3)/6</f>
        <v>5.0454121894975168E-2</v>
      </c>
      <c r="J2313" s="318">
        <f>IF(C2313*O2313&lt;&gt;0,C2313,0)</f>
        <v>0</v>
      </c>
      <c r="K2313" s="318" t="str">
        <f>IF(C2313*O2313=0,"",C2313)</f>
        <v/>
      </c>
      <c r="O2313" s="318">
        <f>IF(ISBLANK(L2313),0,1)</f>
        <v>0</v>
      </c>
      <c r="P2313" s="318">
        <f>IF(ISBLANK(M2313),0,1)</f>
        <v>0</v>
      </c>
      <c r="Q2313" s="318">
        <f>O2313+P2313</f>
        <v>0</v>
      </c>
      <c r="R2313" s="318">
        <f>SUM(Q2188:Q2313)</f>
        <v>0</v>
      </c>
      <c r="S2313" s="318">
        <f>R2313/$X$2</f>
        <v>0</v>
      </c>
      <c r="T2313" s="318">
        <f>IF(S2313&gt;=$X$3,1,0)</f>
        <v>0</v>
      </c>
      <c r="U2313" s="318">
        <f>O2313*T2313+P2313*T2313</f>
        <v>0</v>
      </c>
    </row>
    <row r="2314" spans="1:21" s="318" customFormat="1" x14ac:dyDescent="0.2">
      <c r="A2314" s="322">
        <v>39931</v>
      </c>
      <c r="B2314" s="321">
        <v>241.91499300000001</v>
      </c>
      <c r="C2314" s="320">
        <f>LN(B2314/B2313)</f>
        <v>-2.6998101349173017E-3</v>
      </c>
      <c r="D2314" s="320">
        <f>AVERAGE(C2294:C2314)</f>
        <v>1.7326450081274266E-3</v>
      </c>
      <c r="E2314" s="318">
        <f>_xlfn.STDEV.S(C2294:C2314)</f>
        <v>2.748968941147726E-2</v>
      </c>
      <c r="F2314" s="318">
        <f>E2314*(21/(21-1.5))</f>
        <v>2.9604280904667817E-2</v>
      </c>
      <c r="G2314" s="318">
        <f>_xlfn.VAR.S(C2294:C2314)</f>
        <v>7.5568302393948499E-4</v>
      </c>
      <c r="H2314" s="318">
        <f>G2314*(21/(21-1))</f>
        <v>7.9346717513645933E-4</v>
      </c>
      <c r="I2314" s="320">
        <f>(SUM(C2251:C2271)*1+SUM(C2272:C2292)*2+SUM(C2293:C2313)*3)/6</f>
        <v>4.980497890653645E-2</v>
      </c>
      <c r="J2314" s="318">
        <f>IF(C2314*O2314&lt;&gt;0,C2314,0)</f>
        <v>0</v>
      </c>
      <c r="K2314" s="318" t="str">
        <f>IF(C2314*O2314=0,"",C2314)</f>
        <v/>
      </c>
      <c r="O2314" s="318">
        <f>IF(ISBLANK(L2314),0,1)</f>
        <v>0</v>
      </c>
      <c r="P2314" s="318">
        <f>IF(ISBLANK(M2314),0,1)</f>
        <v>0</v>
      </c>
      <c r="Q2314" s="318">
        <f>O2314+P2314</f>
        <v>0</v>
      </c>
      <c r="R2314" s="318">
        <f>SUM(Q2189:Q2314)</f>
        <v>0</v>
      </c>
      <c r="S2314" s="318">
        <f>R2314/$X$2</f>
        <v>0</v>
      </c>
      <c r="T2314" s="318">
        <f>IF(S2314&gt;=$X$3,1,0)</f>
        <v>0</v>
      </c>
      <c r="U2314" s="318">
        <f>O2314*T2314+P2314*T2314</f>
        <v>0</v>
      </c>
    </row>
    <row r="2315" spans="1:21" s="318" customFormat="1" x14ac:dyDescent="0.2">
      <c r="A2315" s="322">
        <v>39932</v>
      </c>
      <c r="B2315" s="321">
        <v>249.75799599999999</v>
      </c>
      <c r="C2315" s="320">
        <f>LN(B2315/B2314)</f>
        <v>3.1906037179796495E-2</v>
      </c>
      <c r="D2315" s="320">
        <f>AVERAGE(C2295:C2315)</f>
        <v>2.328497039799119E-3</v>
      </c>
      <c r="E2315" s="318">
        <f>_xlfn.STDEV.S(C2295:C2315)</f>
        <v>2.8022085038944832E-2</v>
      </c>
      <c r="F2315" s="318">
        <f>E2315*(21/(21-1.5))</f>
        <v>3.0177630041940587E-2</v>
      </c>
      <c r="G2315" s="318">
        <f>_xlfn.VAR.S(C2295:C2315)</f>
        <v>7.8523724992985572E-4</v>
      </c>
      <c r="H2315" s="318">
        <f>G2315*(21/(21-1))</f>
        <v>8.2449911242634853E-4</v>
      </c>
      <c r="I2315" s="320">
        <f>(SUM(C2252:C2272)*1+SUM(C2273:C2293)*2+SUM(C2294:C2314)*3)/6</f>
        <v>3.8840014481918726E-2</v>
      </c>
      <c r="J2315" s="318">
        <f>IF(C2315*O2315&lt;&gt;0,C2315,0)</f>
        <v>0</v>
      </c>
      <c r="K2315" s="318" t="str">
        <f>IF(C2315*O2315=0,"",C2315)</f>
        <v/>
      </c>
      <c r="O2315" s="318">
        <f>IF(ISBLANK(L2315),0,1)</f>
        <v>0</v>
      </c>
      <c r="P2315" s="318">
        <f>IF(ISBLANK(M2315),0,1)</f>
        <v>0</v>
      </c>
      <c r="Q2315" s="318">
        <f>O2315+P2315</f>
        <v>0</v>
      </c>
      <c r="R2315" s="318">
        <f>SUM(Q2190:Q2315)</f>
        <v>0</v>
      </c>
      <c r="S2315" s="318">
        <f>R2315/$X$2</f>
        <v>0</v>
      </c>
      <c r="T2315" s="318">
        <f>IF(S2315&gt;=$X$3,1,0)</f>
        <v>0</v>
      </c>
      <c r="U2315" s="318">
        <f>O2315*T2315+P2315*T2315</f>
        <v>0</v>
      </c>
    </row>
    <row r="2316" spans="1:21" s="318" customFormat="1" x14ac:dyDescent="0.2">
      <c r="A2316" s="322">
        <v>39933</v>
      </c>
      <c r="B2316" s="321">
        <v>252.62600699999999</v>
      </c>
      <c r="C2316" s="320">
        <f>LN(B2316/B2315)</f>
        <v>1.1417728829135644E-2</v>
      </c>
      <c r="D2316" s="320">
        <f>AVERAGE(C2296:C2316)</f>
        <v>4.0576950944028285E-3</v>
      </c>
      <c r="E2316" s="318">
        <f>_xlfn.STDEV.S(C2296:C2316)</f>
        <v>2.7370992189000614E-2</v>
      </c>
      <c r="F2316" s="318">
        <f>E2316*(21/(21-1.5))</f>
        <v>2.9476453126616044E-2</v>
      </c>
      <c r="G2316" s="318">
        <f>_xlfn.VAR.S(C2296:C2316)</f>
        <v>7.4917121341033267E-4</v>
      </c>
      <c r="H2316" s="318">
        <f>G2316*(21/(21-1))</f>
        <v>7.8662977408084939E-4</v>
      </c>
      <c r="I2316" s="320">
        <f>(SUM(C2253:C2273)*1+SUM(C2274:C2294)*2+SUM(C2295:C2315)*3)/6</f>
        <v>5.0806820248543161E-2</v>
      </c>
      <c r="J2316" s="318">
        <f>IF(C2316*O2316&lt;&gt;0,C2316,0)</f>
        <v>0</v>
      </c>
      <c r="K2316" s="318" t="str">
        <f>IF(C2316*O2316=0,"",C2316)</f>
        <v/>
      </c>
      <c r="O2316" s="318">
        <f>IF(ISBLANK(L2316),0,1)</f>
        <v>0</v>
      </c>
      <c r="P2316" s="318">
        <f>IF(ISBLANK(M2316),0,1)</f>
        <v>0</v>
      </c>
      <c r="Q2316" s="318">
        <f>O2316+P2316</f>
        <v>0</v>
      </c>
      <c r="R2316" s="318">
        <f>SUM(Q2191:Q2316)</f>
        <v>0</v>
      </c>
      <c r="S2316" s="318">
        <f>R2316/$X$2</f>
        <v>0</v>
      </c>
      <c r="T2316" s="318">
        <f>IF(S2316&gt;=$X$3,1,0)</f>
        <v>0</v>
      </c>
      <c r="U2316" s="318">
        <f>O2316*T2316+P2316*T2316</f>
        <v>0</v>
      </c>
    </row>
    <row r="2317" spans="1:21" s="318" customFormat="1" x14ac:dyDescent="0.2">
      <c r="A2317" s="322">
        <v>39937</v>
      </c>
      <c r="B2317" s="321">
        <v>266.03100599999999</v>
      </c>
      <c r="C2317" s="320">
        <f>LN(B2317/B2316)</f>
        <v>5.1702704037115868E-2</v>
      </c>
      <c r="D2317" s="320">
        <f>AVERAGE(C2297:C2317)</f>
        <v>8.7141032782141279E-3</v>
      </c>
      <c r="E2317" s="318">
        <f>_xlfn.STDEV.S(C2297:C2317)</f>
        <v>2.6724680068391817E-2</v>
      </c>
      <c r="F2317" s="318">
        <f>E2317*(21/(21-1.5))</f>
        <v>2.878042468903734E-2</v>
      </c>
      <c r="G2317" s="318">
        <f>_xlfn.VAR.S(C2297:C2317)</f>
        <v>7.1420852475789884E-4</v>
      </c>
      <c r="H2317" s="318">
        <f>G2317*(21/(21-1))</f>
        <v>7.4991895099579386E-4</v>
      </c>
      <c r="I2317" s="320">
        <f>(SUM(C2254:C2274)*1+SUM(C2275:C2295)*2+SUM(C2296:C2316)*3)/6</f>
        <v>5.1158569966392516E-2</v>
      </c>
      <c r="J2317" s="318">
        <f>IF(C2317*O2317&lt;&gt;0,C2317,0)</f>
        <v>0</v>
      </c>
      <c r="K2317" s="318" t="str">
        <f>IF(C2317*O2317=0,"",C2317)</f>
        <v/>
      </c>
      <c r="O2317" s="318">
        <f>IF(ISBLANK(L2317),0,1)</f>
        <v>0</v>
      </c>
      <c r="P2317" s="318">
        <f>IF(ISBLANK(M2317),0,1)</f>
        <v>0</v>
      </c>
      <c r="Q2317" s="318">
        <f>O2317+P2317</f>
        <v>0</v>
      </c>
      <c r="R2317" s="318">
        <f>SUM(Q2192:Q2317)</f>
        <v>0</v>
      </c>
      <c r="S2317" s="318">
        <f>R2317/$X$2</f>
        <v>0</v>
      </c>
      <c r="T2317" s="318">
        <f>IF(S2317&gt;=$X$3,1,0)</f>
        <v>0</v>
      </c>
      <c r="U2317" s="318">
        <f>O2317*T2317+P2317*T2317</f>
        <v>0</v>
      </c>
    </row>
    <row r="2318" spans="1:21" s="318" customFormat="1" x14ac:dyDescent="0.2">
      <c r="A2318" s="322">
        <v>39938</v>
      </c>
      <c r="B2318" s="321">
        <v>265.53900099999998</v>
      </c>
      <c r="C2318" s="320">
        <f>LN(B2318/B2317)</f>
        <v>-1.8511395828126373E-3</v>
      </c>
      <c r="D2318" s="320">
        <f>AVERAGE(C2298:C2318)</f>
        <v>7.6058785928737578E-3</v>
      </c>
      <c r="E2318" s="318">
        <f>_xlfn.STDEV.S(C2298:C2318)</f>
        <v>2.6653821036090923E-2</v>
      </c>
      <c r="F2318" s="318">
        <f>E2318*(21/(21-1.5))</f>
        <v>2.8704114961944069E-2</v>
      </c>
      <c r="G2318" s="318">
        <f>_xlfn.VAR.S(C2298:C2318)</f>
        <v>7.1042617582396292E-4</v>
      </c>
      <c r="H2318" s="318">
        <f>G2318*(21/(21-1))</f>
        <v>7.459474846151611E-4</v>
      </c>
      <c r="I2318" s="320">
        <f>(SUM(C2255:C2275)*1+SUM(C2276:C2296)*2+SUM(C2297:C2317)*3)/6</f>
        <v>9.3058729539768723E-2</v>
      </c>
      <c r="J2318" s="318">
        <f>IF(C2318*O2318&lt;&gt;0,C2318,0)</f>
        <v>0</v>
      </c>
      <c r="K2318" s="318" t="str">
        <f>IF(C2318*O2318=0,"",C2318)</f>
        <v/>
      </c>
      <c r="O2318" s="318">
        <f>IF(ISBLANK(L2318),0,1)</f>
        <v>0</v>
      </c>
      <c r="P2318" s="318">
        <f>IF(ISBLANK(M2318),0,1)</f>
        <v>0</v>
      </c>
      <c r="Q2318" s="318">
        <f>O2318+P2318</f>
        <v>0</v>
      </c>
      <c r="R2318" s="318">
        <f>SUM(Q2193:Q2318)</f>
        <v>0</v>
      </c>
      <c r="S2318" s="318">
        <f>R2318/$X$2</f>
        <v>0</v>
      </c>
      <c r="T2318" s="318">
        <f>IF(S2318&gt;=$X$3,1,0)</f>
        <v>0</v>
      </c>
      <c r="U2318" s="318">
        <f>O2318*T2318+P2318*T2318</f>
        <v>0</v>
      </c>
    </row>
    <row r="2319" spans="1:21" s="318" customFormat="1" x14ac:dyDescent="0.2">
      <c r="A2319" s="322">
        <v>39939</v>
      </c>
      <c r="B2319" s="321">
        <v>268.43301400000001</v>
      </c>
      <c r="C2319" s="320">
        <f>LN(B2319/B2318)</f>
        <v>1.0839674198290229E-2</v>
      </c>
      <c r="D2319" s="320">
        <f>AVERAGE(C2299:C2319)</f>
        <v>7.7820202760185159E-3</v>
      </c>
      <c r="E2319" s="318">
        <f>_xlfn.STDEV.S(C2299:C2319)</f>
        <v>2.6662814006179487E-2</v>
      </c>
      <c r="F2319" s="318">
        <f>E2319*(21/(21-1.5))</f>
        <v>2.8713799698962525E-2</v>
      </c>
      <c r="G2319" s="318">
        <f>_xlfn.VAR.S(C2299:C2319)</f>
        <v>7.1090565072812108E-4</v>
      </c>
      <c r="H2319" s="318">
        <f>G2319*(21/(21-1))</f>
        <v>7.4645093326452714E-4</v>
      </c>
      <c r="I2319" s="320">
        <f>(SUM(C2256:C2276)*1+SUM(C2277:C2297)*2+SUM(C2298:C2318)*3)/6</f>
        <v>9.6049961502259543E-2</v>
      </c>
      <c r="J2319" s="318">
        <f>IF(C2319*O2319&lt;&gt;0,C2319,0)</f>
        <v>0</v>
      </c>
      <c r="K2319" s="318" t="str">
        <f>IF(C2319*O2319=0,"",C2319)</f>
        <v/>
      </c>
      <c r="O2319" s="318">
        <f>IF(ISBLANK(L2319),0,1)</f>
        <v>0</v>
      </c>
      <c r="P2319" s="318">
        <f>IF(ISBLANK(M2319),0,1)</f>
        <v>0</v>
      </c>
      <c r="Q2319" s="318">
        <f>O2319+P2319</f>
        <v>0</v>
      </c>
      <c r="R2319" s="318">
        <f>SUM(Q2194:Q2319)</f>
        <v>0</v>
      </c>
      <c r="S2319" s="318">
        <f>R2319/$X$2</f>
        <v>0</v>
      </c>
      <c r="T2319" s="318">
        <f>IF(S2319&gt;=$X$3,1,0)</f>
        <v>0</v>
      </c>
      <c r="U2319" s="318">
        <f>O2319*T2319+P2319*T2319</f>
        <v>0</v>
      </c>
    </row>
    <row r="2320" spans="1:21" s="318" customFormat="1" x14ac:dyDescent="0.2">
      <c r="A2320" s="322">
        <v>39940</v>
      </c>
      <c r="B2320" s="321">
        <v>274.24200400000001</v>
      </c>
      <c r="C2320" s="320">
        <f>LN(B2320/B2319)</f>
        <v>2.1409542336720485E-2</v>
      </c>
      <c r="D2320" s="320">
        <f>AVERAGE(C2300:C2320)</f>
        <v>6.4074305247081471E-3</v>
      </c>
      <c r="E2320" s="318">
        <f>_xlfn.STDEV.S(C2300:C2320)</f>
        <v>2.5058342739524387E-2</v>
      </c>
      <c r="F2320" s="318">
        <f>E2320*(21/(21-1.5))</f>
        <v>2.6985907565641645E-2</v>
      </c>
      <c r="G2320" s="318">
        <f>_xlfn.VAR.S(C2300:C2320)</f>
        <v>6.2792054085147463E-4</v>
      </c>
      <c r="H2320" s="318">
        <f>G2320*(21/(21-1))</f>
        <v>6.5931656789404837E-4</v>
      </c>
      <c r="I2320" s="320">
        <f>(SUM(C2257:C2277)*1+SUM(C2278:C2298)*2+SUM(C2299:C2319)*3)/6</f>
        <v>0.1139217146008442</v>
      </c>
      <c r="J2320" s="318">
        <f>IF(C2320*O2320&lt;&gt;0,C2320,0)</f>
        <v>0</v>
      </c>
      <c r="K2320" s="318" t="str">
        <f>IF(C2320*O2320=0,"",C2320)</f>
        <v/>
      </c>
      <c r="O2320" s="318">
        <f>IF(ISBLANK(L2320),0,1)</f>
        <v>0</v>
      </c>
      <c r="P2320" s="318">
        <f>IF(ISBLANK(M2320),0,1)</f>
        <v>0</v>
      </c>
      <c r="Q2320" s="318">
        <f>O2320+P2320</f>
        <v>0</v>
      </c>
      <c r="R2320" s="318">
        <f>SUM(Q2195:Q2320)</f>
        <v>0</v>
      </c>
      <c r="S2320" s="318">
        <f>R2320/$X$2</f>
        <v>0</v>
      </c>
      <c r="T2320" s="318">
        <f>IF(S2320&gt;=$X$3,1,0)</f>
        <v>0</v>
      </c>
      <c r="U2320" s="318">
        <f>O2320*T2320+P2320*T2320</f>
        <v>0</v>
      </c>
    </row>
    <row r="2321" spans="1:21" s="318" customFormat="1" x14ac:dyDescent="0.2">
      <c r="A2321" s="322">
        <v>39941</v>
      </c>
      <c r="B2321" s="321">
        <v>284.14700299999998</v>
      </c>
      <c r="C2321" s="320">
        <f>LN(B2321/B2320)</f>
        <v>3.5480777590708237E-2</v>
      </c>
      <c r="D2321" s="320">
        <f>AVERAGE(C2301:C2321)</f>
        <v>9.4838877227478753E-3</v>
      </c>
      <c r="E2321" s="318">
        <f>_xlfn.STDEV.S(C2301:C2321)</f>
        <v>2.4436011211952206E-2</v>
      </c>
      <c r="F2321" s="318">
        <f>E2321*(21/(21-1.5))</f>
        <v>2.6315704382102376E-2</v>
      </c>
      <c r="G2321" s="318">
        <f>_xlfn.VAR.S(C2301:C2321)</f>
        <v>5.9711864395065387E-4</v>
      </c>
      <c r="H2321" s="318">
        <f>G2321*(21/(21-1))</f>
        <v>6.2697457614818654E-4</v>
      </c>
      <c r="I2321" s="320">
        <f>(SUM(C2258:C2278)*1+SUM(C2279:C2299)*2+SUM(C2300:C2320)*3)/6</f>
        <v>0.10105987853787919</v>
      </c>
      <c r="J2321" s="318">
        <f>IF(C2321*O2321&lt;&gt;0,C2321,0)</f>
        <v>0</v>
      </c>
      <c r="K2321" s="318" t="str">
        <f>IF(C2321*O2321=0,"",C2321)</f>
        <v/>
      </c>
      <c r="O2321" s="318">
        <f>IF(ISBLANK(L2321),0,1)</f>
        <v>0</v>
      </c>
      <c r="P2321" s="318">
        <f>IF(ISBLANK(M2321),0,1)</f>
        <v>0</v>
      </c>
      <c r="Q2321" s="318">
        <f>O2321+P2321</f>
        <v>0</v>
      </c>
      <c r="R2321" s="318">
        <f>SUM(Q2196:Q2321)</f>
        <v>0</v>
      </c>
      <c r="S2321" s="318">
        <f>R2321/$X$2</f>
        <v>0</v>
      </c>
      <c r="T2321" s="318">
        <f>IF(S2321&gt;=$X$3,1,0)</f>
        <v>0</v>
      </c>
      <c r="U2321" s="318">
        <f>O2321*T2321+P2321*T2321</f>
        <v>0</v>
      </c>
    </row>
    <row r="2322" spans="1:21" s="318" customFormat="1" x14ac:dyDescent="0.2">
      <c r="A2322" s="322">
        <v>39944</v>
      </c>
      <c r="B2322" s="321">
        <v>277.733002</v>
      </c>
      <c r="C2322" s="320">
        <f>LN(B2322/B2321)</f>
        <v>-2.2831492714217933E-2</v>
      </c>
      <c r="D2322" s="320">
        <f>AVERAGE(C2302:C2322)</f>
        <v>8.6480785040673157E-3</v>
      </c>
      <c r="E2322" s="318">
        <f>_xlfn.STDEV.S(C2302:C2322)</f>
        <v>2.5252751318047259E-2</v>
      </c>
      <c r="F2322" s="318">
        <f>E2322*(21/(21-1.5))</f>
        <v>2.7195270650204738E-2</v>
      </c>
      <c r="G2322" s="318">
        <f>_xlfn.VAR.S(C2302:C2322)</f>
        <v>6.3770144913113751E-4</v>
      </c>
      <c r="H2322" s="318">
        <f>G2322*(21/(21-1))</f>
        <v>6.6958652158769438E-4</v>
      </c>
      <c r="I2322" s="320">
        <f>(SUM(C2259:C2279)*1+SUM(C2280:C2300)*2+SUM(C2301:C2321)*3)/6</f>
        <v>0.12817953089186249</v>
      </c>
      <c r="J2322" s="318">
        <f>IF(C2322*O2322&lt;&gt;0,C2322,0)</f>
        <v>0</v>
      </c>
      <c r="K2322" s="318" t="str">
        <f>IF(C2322*O2322=0,"",C2322)</f>
        <v/>
      </c>
      <c r="O2322" s="318">
        <f>IF(ISBLANK(L2322),0,1)</f>
        <v>0</v>
      </c>
      <c r="P2322" s="318">
        <f>IF(ISBLANK(M2322),0,1)</f>
        <v>0</v>
      </c>
      <c r="Q2322" s="318">
        <f>O2322+P2322</f>
        <v>0</v>
      </c>
      <c r="R2322" s="318">
        <f>SUM(Q2197:Q2322)</f>
        <v>0</v>
      </c>
      <c r="S2322" s="318">
        <f>R2322/$X$2</f>
        <v>0</v>
      </c>
      <c r="T2322" s="318">
        <f>IF(S2322&gt;=$X$3,1,0)</f>
        <v>0</v>
      </c>
      <c r="U2322" s="318">
        <f>O2322*T2322+P2322*T2322</f>
        <v>0</v>
      </c>
    </row>
    <row r="2323" spans="1:21" s="318" customFormat="1" x14ac:dyDescent="0.2">
      <c r="A2323" s="322">
        <v>39945</v>
      </c>
      <c r="B2323" s="321">
        <v>280.385986</v>
      </c>
      <c r="C2323" s="320">
        <f>LN(B2323/B2322)</f>
        <v>9.506947582348874E-3</v>
      </c>
      <c r="D2323" s="320">
        <f>AVERAGE(C2303:C2323)</f>
        <v>1.0593367655091664E-2</v>
      </c>
      <c r="E2323" s="318">
        <f>_xlfn.STDEV.S(C2303:C2323)</f>
        <v>2.3532874009524734E-2</v>
      </c>
      <c r="F2323" s="318">
        <f>E2323*(21/(21-1.5))</f>
        <v>2.5343095087180481E-2</v>
      </c>
      <c r="G2323" s="318">
        <f>_xlfn.VAR.S(C2303:C2323)</f>
        <v>5.5379615914816465E-4</v>
      </c>
      <c r="H2323" s="318">
        <f>G2323*(21/(21-1))</f>
        <v>5.8148596710557289E-4</v>
      </c>
      <c r="I2323" s="320">
        <f>(SUM(C2260:C2280)*1+SUM(C2281:C2301)*2+SUM(C2302:C2322)*3)/6</f>
        <v>0.11941497772706618</v>
      </c>
      <c r="J2323" s="318">
        <f>IF(C2323*O2323&lt;&gt;0,C2323,0)</f>
        <v>0</v>
      </c>
      <c r="K2323" s="318" t="str">
        <f>IF(C2323*O2323=0,"",C2323)</f>
        <v/>
      </c>
      <c r="O2323" s="318">
        <f>IF(ISBLANK(L2323),0,1)</f>
        <v>0</v>
      </c>
      <c r="P2323" s="318">
        <f>IF(ISBLANK(M2323),0,1)</f>
        <v>0</v>
      </c>
      <c r="Q2323" s="318">
        <f>O2323+P2323</f>
        <v>0</v>
      </c>
      <c r="R2323" s="318">
        <f>SUM(Q2198:Q2323)</f>
        <v>0</v>
      </c>
      <c r="S2323" s="318">
        <f>R2323/$X$2</f>
        <v>0</v>
      </c>
      <c r="T2323" s="318">
        <f>IF(S2323&gt;=$X$3,1,0)</f>
        <v>0</v>
      </c>
      <c r="U2323" s="318">
        <f>O2323*T2323+P2323*T2323</f>
        <v>0</v>
      </c>
    </row>
    <row r="2324" spans="1:21" s="318" customFormat="1" x14ac:dyDescent="0.2">
      <c r="A2324" s="322">
        <v>39946</v>
      </c>
      <c r="B2324" s="321">
        <v>272.99301100000002</v>
      </c>
      <c r="C2324" s="320">
        <f>LN(B2324/B2323)</f>
        <v>-2.6720981184811164E-2</v>
      </c>
      <c r="D2324" s="320">
        <f>AVERAGE(C2304:C2324)</f>
        <v>1.0226025323094764E-2</v>
      </c>
      <c r="E2324" s="318">
        <f>_xlfn.STDEV.S(C2304:C2324)</f>
        <v>2.4072059114182125E-2</v>
      </c>
      <c r="F2324" s="318">
        <f>E2324*(21/(21-1.5))</f>
        <v>2.5923755969119212E-2</v>
      </c>
      <c r="G2324" s="318">
        <f>_xlfn.VAR.S(C2304:C2324)</f>
        <v>5.7946402999667877E-4</v>
      </c>
      <c r="H2324" s="318">
        <f>G2324*(21/(21-1))</f>
        <v>6.0843723149651269E-4</v>
      </c>
      <c r="I2324" s="320">
        <f>(SUM(C2261:C2281)*1+SUM(C2282:C2302)*2+SUM(C2303:C2323)*3)/6</f>
        <v>0.11882654042786733</v>
      </c>
      <c r="J2324" s="318">
        <f>IF(C2324*O2324&lt;&gt;0,C2324,0)</f>
        <v>0</v>
      </c>
      <c r="K2324" s="318" t="str">
        <f>IF(C2324*O2324=0,"",C2324)</f>
        <v/>
      </c>
      <c r="O2324" s="318">
        <f>IF(ISBLANK(L2324),0,1)</f>
        <v>0</v>
      </c>
      <c r="P2324" s="318">
        <f>IF(ISBLANK(M2324),0,1)</f>
        <v>0</v>
      </c>
      <c r="Q2324" s="318">
        <f>O2324+P2324</f>
        <v>0</v>
      </c>
      <c r="R2324" s="318">
        <f>SUM(Q2199:Q2324)</f>
        <v>0</v>
      </c>
      <c r="S2324" s="318">
        <f>R2324/$X$2</f>
        <v>0</v>
      </c>
      <c r="T2324" s="318">
        <f>IF(S2324&gt;=$X$3,1,0)</f>
        <v>0</v>
      </c>
      <c r="U2324" s="318">
        <f>O2324*T2324+P2324*T2324</f>
        <v>0</v>
      </c>
    </row>
    <row r="2325" spans="1:21" s="318" customFormat="1" x14ac:dyDescent="0.2">
      <c r="A2325" s="322">
        <v>39947</v>
      </c>
      <c r="B2325" s="321">
        <v>273.69799799999998</v>
      </c>
      <c r="C2325" s="320">
        <f>LN(B2325/B2324)</f>
        <v>2.579107317221825E-3</v>
      </c>
      <c r="D2325" s="320">
        <f>AVERAGE(C2305:C2325)</f>
        <v>8.1983311154227908E-3</v>
      </c>
      <c r="E2325" s="318">
        <f>_xlfn.STDEV.S(C2305:C2325)</f>
        <v>2.27387148284483E-2</v>
      </c>
      <c r="F2325" s="318">
        <f>E2325*(21/(21-1.5))</f>
        <v>2.4487846738328937E-2</v>
      </c>
      <c r="G2325" s="318">
        <f>_xlfn.VAR.S(C2305:C2325)</f>
        <v>5.1704915204949463E-4</v>
      </c>
      <c r="H2325" s="318">
        <f>G2325*(21/(21-1))</f>
        <v>5.4290160965196935E-4</v>
      </c>
      <c r="I2325" s="320">
        <f>(SUM(C2262:C2282)*1+SUM(C2283:C2303)*2+SUM(C2304:C2324)*3)/6</f>
        <v>9.6240399218657957E-2</v>
      </c>
      <c r="J2325" s="318">
        <f>IF(C2325*O2325&lt;&gt;0,C2325,0)</f>
        <v>0</v>
      </c>
      <c r="K2325" s="318" t="str">
        <f>IF(C2325*O2325=0,"",C2325)</f>
        <v/>
      </c>
      <c r="O2325" s="318">
        <f>IF(ISBLANK(L2325),0,1)</f>
        <v>0</v>
      </c>
      <c r="P2325" s="318">
        <f>IF(ISBLANK(M2325),0,1)</f>
        <v>0</v>
      </c>
      <c r="Q2325" s="318">
        <f>O2325+P2325</f>
        <v>0</v>
      </c>
      <c r="R2325" s="318">
        <f>SUM(Q2200:Q2325)</f>
        <v>0</v>
      </c>
      <c r="S2325" s="318">
        <f>R2325/$X$2</f>
        <v>0</v>
      </c>
      <c r="T2325" s="318">
        <f>IF(S2325&gt;=$X$3,1,0)</f>
        <v>0</v>
      </c>
      <c r="U2325" s="318">
        <f>O2325*T2325+P2325*T2325</f>
        <v>0</v>
      </c>
    </row>
    <row r="2326" spans="1:21" s="318" customFormat="1" x14ac:dyDescent="0.2">
      <c r="A2326" s="322">
        <v>39948</v>
      </c>
      <c r="B2326" s="321">
        <v>275.63299599999999</v>
      </c>
      <c r="C2326" s="320">
        <f>LN(B2326/B2325)</f>
        <v>7.0449547692783814E-3</v>
      </c>
      <c r="D2326" s="320">
        <f>AVERAGE(C2306:C2326)</f>
        <v>8.1445872947405878E-3</v>
      </c>
      <c r="E2326" s="318">
        <f>_xlfn.STDEV.S(C2306:C2326)</f>
        <v>2.2740109991771344E-2</v>
      </c>
      <c r="F2326" s="318">
        <f>E2326*(21/(21-1.5))</f>
        <v>2.44893492219076E-2</v>
      </c>
      <c r="G2326" s="318">
        <f>_xlfn.VAR.S(C2306:C2326)</f>
        <v>5.1711260243785884E-4</v>
      </c>
      <c r="H2326" s="318">
        <f>G2326*(21/(21-1))</f>
        <v>5.4296823255975185E-4</v>
      </c>
      <c r="I2326" s="320">
        <f>(SUM(C2263:C2283)*1+SUM(C2284:C2304)*2+SUM(C2305:C2325)*3)/6</f>
        <v>9.5136934840999651E-2</v>
      </c>
      <c r="J2326" s="318">
        <f>IF(C2326*O2326&lt;&gt;0,C2326,0)</f>
        <v>0</v>
      </c>
      <c r="K2326" s="318" t="str">
        <f>IF(C2326*O2326=0,"",C2326)</f>
        <v/>
      </c>
      <c r="O2326" s="318">
        <f>IF(ISBLANK(L2326),0,1)</f>
        <v>0</v>
      </c>
      <c r="P2326" s="318">
        <f>IF(ISBLANK(M2326),0,1)</f>
        <v>0</v>
      </c>
      <c r="Q2326" s="318">
        <f>O2326+P2326</f>
        <v>0</v>
      </c>
      <c r="R2326" s="318">
        <f>SUM(Q2201:Q2326)</f>
        <v>0</v>
      </c>
      <c r="S2326" s="318">
        <f>R2326/$X$2</f>
        <v>0</v>
      </c>
      <c r="T2326" s="318">
        <f>IF(S2326&gt;=$X$3,1,0)</f>
        <v>0</v>
      </c>
      <c r="U2326" s="318">
        <f>O2326*T2326+P2326*T2326</f>
        <v>0</v>
      </c>
    </row>
    <row r="2327" spans="1:21" s="318" customFormat="1" x14ac:dyDescent="0.2">
      <c r="A2327" s="322">
        <v>39951</v>
      </c>
      <c r="B2327" s="321">
        <v>281.77999899999998</v>
      </c>
      <c r="C2327" s="320">
        <f>LN(B2327/B2326)</f>
        <v>2.2056364865107533E-2</v>
      </c>
      <c r="D2327" s="320">
        <f>AVERAGE(C2307:C2327)</f>
        <v>8.1070307838698313E-3</v>
      </c>
      <c r="E2327" s="318">
        <f>_xlfn.STDEV.S(C2307:C2327)</f>
        <v>2.2715255152657751E-2</v>
      </c>
      <c r="F2327" s="318">
        <f>E2327*(21/(21-1.5))</f>
        <v>2.4462582472092962E-2</v>
      </c>
      <c r="G2327" s="318">
        <f>_xlfn.VAR.S(C2307:C2327)</f>
        <v>5.1598281665034447E-4</v>
      </c>
      <c r="H2327" s="318">
        <f>G2327*(21/(21-1))</f>
        <v>5.4178195748286174E-4</v>
      </c>
      <c r="I2327" s="320">
        <f>(SUM(C2264:C2284)*1+SUM(C2285:C2305)*2+SUM(C2306:C2326)*3)/6</f>
        <v>9.8117971992586692E-2</v>
      </c>
      <c r="J2327" s="318">
        <f>IF(C2327*O2327&lt;&gt;0,C2327,0)</f>
        <v>0</v>
      </c>
      <c r="K2327" s="318" t="str">
        <f>IF(C2327*O2327=0,"",C2327)</f>
        <v/>
      </c>
      <c r="O2327" s="318">
        <f>IF(ISBLANK(L2327),0,1)</f>
        <v>0</v>
      </c>
      <c r="P2327" s="318">
        <f>IF(ISBLANK(M2327),0,1)</f>
        <v>0</v>
      </c>
      <c r="Q2327" s="318">
        <f>O2327+P2327</f>
        <v>0</v>
      </c>
      <c r="R2327" s="318">
        <f>SUM(Q2202:Q2327)</f>
        <v>0</v>
      </c>
      <c r="S2327" s="318">
        <f>R2327/$X$2</f>
        <v>0</v>
      </c>
      <c r="T2327" s="318">
        <f>IF(S2327&gt;=$X$3,1,0)</f>
        <v>0</v>
      </c>
      <c r="U2327" s="318">
        <f>O2327*T2327+P2327*T2327</f>
        <v>0</v>
      </c>
    </row>
    <row r="2328" spans="1:21" s="318" customFormat="1" x14ac:dyDescent="0.2">
      <c r="A2328" s="322">
        <v>39952</v>
      </c>
      <c r="B2328" s="321">
        <v>285.614014</v>
      </c>
      <c r="C2328" s="320">
        <f>LN(B2328/B2327)</f>
        <v>1.351467681279187E-2</v>
      </c>
      <c r="D2328" s="320">
        <f>AVERAGE(C2308:C2328)</f>
        <v>7.2251091230526917E-3</v>
      </c>
      <c r="E2328" s="318">
        <f>_xlfn.STDEV.S(C2308:C2328)</f>
        <v>2.2090740412090488E-2</v>
      </c>
      <c r="F2328" s="318">
        <f>E2328*(21/(21-1.5))</f>
        <v>2.3790028136097447E-2</v>
      </c>
      <c r="G2328" s="318">
        <f>_xlfn.VAR.S(C2308:C2328)</f>
        <v>4.8800081195436777E-4</v>
      </c>
      <c r="H2328" s="318">
        <f>G2328*(21/(21-1))</f>
        <v>5.1240085255208621E-4</v>
      </c>
      <c r="I2328" s="320">
        <f>(SUM(C2265:C2285)*1+SUM(C2286:C2306)*2+SUM(C2307:C2327)*3)/6</f>
        <v>0.10866658414371622</v>
      </c>
      <c r="J2328" s="318">
        <f>IF(C2328*O2328&lt;&gt;0,C2328,0)</f>
        <v>0</v>
      </c>
      <c r="K2328" s="318" t="str">
        <f>IF(C2328*O2328=0,"",C2328)</f>
        <v/>
      </c>
      <c r="O2328" s="318">
        <f>IF(ISBLANK(L2328),0,1)</f>
        <v>0</v>
      </c>
      <c r="P2328" s="318">
        <f>IF(ISBLANK(M2328),0,1)</f>
        <v>0</v>
      </c>
      <c r="Q2328" s="318">
        <f>O2328+P2328</f>
        <v>0</v>
      </c>
      <c r="R2328" s="318">
        <f>SUM(Q2203:Q2328)</f>
        <v>0</v>
      </c>
      <c r="S2328" s="318">
        <f>R2328/$X$2</f>
        <v>0</v>
      </c>
      <c r="T2328" s="318">
        <f>IF(S2328&gt;=$X$3,1,0)</f>
        <v>0</v>
      </c>
      <c r="U2328" s="318">
        <f>O2328*T2328+P2328*T2328</f>
        <v>0</v>
      </c>
    </row>
    <row r="2329" spans="1:21" s="318" customFormat="1" x14ac:dyDescent="0.2">
      <c r="A2329" s="322">
        <v>39953</v>
      </c>
      <c r="B2329" s="321">
        <v>290.13799999999998</v>
      </c>
      <c r="C2329" s="320">
        <f>LN(B2329/B2328)</f>
        <v>1.5715373973982281E-2</v>
      </c>
      <c r="D2329" s="320">
        <f>AVERAGE(C2309:C2329)</f>
        <v>1.0157237696264049E-2</v>
      </c>
      <c r="E2329" s="318">
        <f>_xlfn.STDEV.S(C2309:C2329)</f>
        <v>1.8484586335497107E-2</v>
      </c>
      <c r="F2329" s="318">
        <f>E2329*(21/(21-1.5))</f>
        <v>1.9906477592073805E-2</v>
      </c>
      <c r="G2329" s="318">
        <f>_xlfn.VAR.S(C2309:C2329)</f>
        <v>3.4167993199444641E-4</v>
      </c>
      <c r="H2329" s="318">
        <f>G2329*(21/(21-1))</f>
        <v>3.5876392859416874E-4</v>
      </c>
      <c r="I2329" s="320">
        <f>(SUM(C2266:C2286)*1+SUM(C2287:C2307)*2+SUM(C2308:C2328)*3)/6</f>
        <v>0.10458859071306519</v>
      </c>
      <c r="J2329" s="318">
        <f>IF(C2329*O2329&lt;&gt;0,C2329,0)</f>
        <v>0</v>
      </c>
      <c r="K2329" s="318" t="str">
        <f>IF(C2329*O2329=0,"",C2329)</f>
        <v/>
      </c>
      <c r="O2329" s="318">
        <f>IF(ISBLANK(L2329),0,1)</f>
        <v>0</v>
      </c>
      <c r="P2329" s="318">
        <f>IF(ISBLANK(M2329),0,1)</f>
        <v>0</v>
      </c>
      <c r="Q2329" s="318">
        <f>O2329+P2329</f>
        <v>0</v>
      </c>
      <c r="R2329" s="318">
        <f>SUM(Q2204:Q2329)</f>
        <v>0</v>
      </c>
      <c r="S2329" s="318">
        <f>R2329/$X$2</f>
        <v>0</v>
      </c>
      <c r="T2329" s="318">
        <f>IF(S2329&gt;=$X$3,1,0)</f>
        <v>0</v>
      </c>
      <c r="U2329" s="318">
        <f>O2329*T2329+P2329*T2329</f>
        <v>0</v>
      </c>
    </row>
    <row r="2330" spans="1:21" s="318" customFormat="1" x14ac:dyDescent="0.2">
      <c r="A2330" s="322">
        <v>39955</v>
      </c>
      <c r="B2330" s="321">
        <v>283.87600700000002</v>
      </c>
      <c r="C2330" s="320">
        <f>LN(B2330/B2329)</f>
        <v>-2.1819124107630702E-2</v>
      </c>
      <c r="D2330" s="320">
        <f>AVERAGE(C2310:C2330)</f>
        <v>8.4036663236179646E-3</v>
      </c>
      <c r="E2330" s="318">
        <f>_xlfn.STDEV.S(C2310:C2330)</f>
        <v>1.9707868744991593E-2</v>
      </c>
      <c r="F2330" s="318">
        <f>E2330*(21/(21-1.5))</f>
        <v>2.1223858648452484E-2</v>
      </c>
      <c r="G2330" s="318">
        <f>_xlfn.VAR.S(C2310:C2330)</f>
        <v>3.8840009046981643E-4</v>
      </c>
      <c r="H2330" s="318">
        <f>G2330*(21/(21-1))</f>
        <v>4.0782009499330726E-4</v>
      </c>
      <c r="I2330" s="320">
        <f>(SUM(C2267:C2287)*1+SUM(C2288:C2308)*2+SUM(C2309:C2329)*3)/6</f>
        <v>0.12263010067385886</v>
      </c>
      <c r="J2330" s="318">
        <f>IF(C2330*O2330&lt;&gt;0,C2330,0)</f>
        <v>0</v>
      </c>
      <c r="K2330" s="318" t="str">
        <f>IF(C2330*O2330=0,"",C2330)</f>
        <v/>
      </c>
      <c r="O2330" s="318">
        <f>IF(ISBLANK(L2330),0,1)</f>
        <v>0</v>
      </c>
      <c r="P2330" s="318">
        <f>IF(ISBLANK(M2330),0,1)</f>
        <v>0</v>
      </c>
      <c r="Q2330" s="318">
        <f>O2330+P2330</f>
        <v>0</v>
      </c>
      <c r="R2330" s="318">
        <f>SUM(Q2205:Q2330)</f>
        <v>0</v>
      </c>
      <c r="S2330" s="318">
        <f>R2330/$X$2</f>
        <v>0</v>
      </c>
      <c r="T2330" s="318">
        <f>IF(S2330&gt;=$X$3,1,0)</f>
        <v>0</v>
      </c>
      <c r="U2330" s="318">
        <f>O2330*T2330+P2330*T2330</f>
        <v>0</v>
      </c>
    </row>
    <row r="2331" spans="1:21" s="318" customFormat="1" x14ac:dyDescent="0.2">
      <c r="A2331" s="322">
        <v>39958</v>
      </c>
      <c r="B2331" s="321">
        <v>285.76199300000002</v>
      </c>
      <c r="C2331" s="320">
        <f>LN(B2331/B2330)</f>
        <v>6.6217242925058215E-3</v>
      </c>
      <c r="D2331" s="320">
        <f>AVERAGE(C2311:C2331)</f>
        <v>8.380386325947101E-3</v>
      </c>
      <c r="E2331" s="318">
        <f>_xlfn.STDEV.S(C2311:C2331)</f>
        <v>1.9709761206229331E-2</v>
      </c>
      <c r="F2331" s="318">
        <f>E2331*(21/(21-1.5))</f>
        <v>2.1225896683631586E-2</v>
      </c>
      <c r="G2331" s="318">
        <f>_xlfn.VAR.S(C2311:C2331)</f>
        <v>3.8847468680658267E-4</v>
      </c>
      <c r="H2331" s="318">
        <f>G2331*(21/(21-1))</f>
        <v>4.0789842114691179E-4</v>
      </c>
      <c r="I2331" s="320">
        <f>(SUM(C2268:C2288)*1+SUM(C2289:C2309)*2+SUM(C2310:C2330)*3)/6</f>
        <v>0.1171220199083846</v>
      </c>
      <c r="J2331" s="318">
        <f>IF(C2331*O2331&lt;&gt;0,C2331,0)</f>
        <v>0</v>
      </c>
      <c r="K2331" s="318" t="str">
        <f>IF(C2331*O2331=0,"",C2331)</f>
        <v/>
      </c>
      <c r="O2331" s="318">
        <f>IF(ISBLANK(L2331),0,1)</f>
        <v>0</v>
      </c>
      <c r="P2331" s="318">
        <f>IF(ISBLANK(M2331),0,1)</f>
        <v>0</v>
      </c>
      <c r="Q2331" s="318">
        <f>O2331+P2331</f>
        <v>0</v>
      </c>
      <c r="R2331" s="318">
        <f>SUM(Q2206:Q2331)</f>
        <v>0</v>
      </c>
      <c r="S2331" s="318">
        <f>R2331/$X$2</f>
        <v>0</v>
      </c>
      <c r="T2331" s="318">
        <f>IF(S2331&gt;=$X$3,1,0)</f>
        <v>0</v>
      </c>
      <c r="U2331" s="318">
        <f>O2331*T2331+P2331*T2331</f>
        <v>0</v>
      </c>
    </row>
    <row r="2332" spans="1:21" s="318" customFormat="1" x14ac:dyDescent="0.2">
      <c r="A2332" s="322">
        <v>39959</v>
      </c>
      <c r="B2332" s="321">
        <v>283.04501299999998</v>
      </c>
      <c r="C2332" s="320">
        <f>LN(B2332/B2331)</f>
        <v>-9.5533305157216777E-3</v>
      </c>
      <c r="D2332" s="320">
        <f>AVERAGE(C2312:C2332)</f>
        <v>8.2512577357081902E-3</v>
      </c>
      <c r="E2332" s="318">
        <f>_xlfn.STDEV.S(C2312:C2332)</f>
        <v>1.9823032050039064E-2</v>
      </c>
      <c r="F2332" s="318">
        <f>E2332*(21/(21-1.5))</f>
        <v>2.1347880669272838E-2</v>
      </c>
      <c r="G2332" s="318">
        <f>_xlfn.VAR.S(C2312:C2332)</f>
        <v>3.9295259965687587E-4</v>
      </c>
      <c r="H2332" s="318">
        <f>G2332*(21/(21-1))</f>
        <v>4.1260022963971968E-4</v>
      </c>
      <c r="I2332" s="320">
        <f>(SUM(C2269:C2289)*1+SUM(C2290:C2310)*2+SUM(C2311:C2331)*3)/6</f>
        <v>0.11449969818087348</v>
      </c>
      <c r="J2332" s="318">
        <f>IF(C2332*O2332&lt;&gt;0,C2332,0)</f>
        <v>0</v>
      </c>
      <c r="K2332" s="318" t="str">
        <f>IF(C2332*O2332=0,"",C2332)</f>
        <v/>
      </c>
      <c r="O2332" s="318">
        <f>IF(ISBLANK(L2332),0,1)</f>
        <v>0</v>
      </c>
      <c r="P2332" s="318">
        <f>IF(ISBLANK(M2332),0,1)</f>
        <v>0</v>
      </c>
      <c r="Q2332" s="318">
        <f>O2332+P2332</f>
        <v>0</v>
      </c>
      <c r="R2332" s="318">
        <f>SUM(Q2207:Q2332)</f>
        <v>0</v>
      </c>
      <c r="S2332" s="318">
        <f>R2332/$X$2</f>
        <v>0</v>
      </c>
      <c r="T2332" s="318">
        <f>IF(S2332&gt;=$X$3,1,0)</f>
        <v>0</v>
      </c>
      <c r="U2332" s="318">
        <f>O2332*T2332+P2332*T2332</f>
        <v>0</v>
      </c>
    </row>
    <row r="2333" spans="1:21" s="318" customFormat="1" x14ac:dyDescent="0.2">
      <c r="A2333" s="322">
        <v>39960</v>
      </c>
      <c r="B2333" s="321">
        <v>285.81201199999998</v>
      </c>
      <c r="C2333" s="320">
        <f>LN(B2333/B2332)</f>
        <v>9.7283524715492536E-3</v>
      </c>
      <c r="D2333" s="320">
        <f>AVERAGE(C2313:C2333)</f>
        <v>7.4858768266409404E-3</v>
      </c>
      <c r="E2333" s="318">
        <f>_xlfn.STDEV.S(C2313:C2333)</f>
        <v>1.9417680142116121E-2</v>
      </c>
      <c r="F2333" s="318">
        <f>E2333*(21/(21-1.5))</f>
        <v>2.091134784535582E-2</v>
      </c>
      <c r="G2333" s="318">
        <f>_xlfn.VAR.S(C2313:C2333)</f>
        <v>3.7704630210153072E-4</v>
      </c>
      <c r="H2333" s="318">
        <f>G2333*(21/(21-1))</f>
        <v>3.9589861720660727E-4</v>
      </c>
      <c r="I2333" s="320">
        <f>(SUM(C2270:C2290)*1+SUM(C2291:C2311)*2+SUM(C2312:C2332)*3)/6</f>
        <v>0.10772810324791356</v>
      </c>
      <c r="J2333" s="318">
        <f>IF(C2333*O2333&lt;&gt;0,C2333,0)</f>
        <v>0</v>
      </c>
      <c r="K2333" s="318" t="str">
        <f>IF(C2333*O2333=0,"",C2333)</f>
        <v/>
      </c>
      <c r="O2333" s="318">
        <f>IF(ISBLANK(L2333),0,1)</f>
        <v>0</v>
      </c>
      <c r="P2333" s="318">
        <f>IF(ISBLANK(M2333),0,1)</f>
        <v>0</v>
      </c>
      <c r="Q2333" s="318">
        <f>O2333+P2333</f>
        <v>0</v>
      </c>
      <c r="R2333" s="318">
        <f>SUM(Q2208:Q2333)</f>
        <v>0</v>
      </c>
      <c r="S2333" s="318">
        <f>R2333/$X$2</f>
        <v>0</v>
      </c>
      <c r="T2333" s="318">
        <f>IF(S2333&gt;=$X$3,1,0)</f>
        <v>0</v>
      </c>
      <c r="U2333" s="318">
        <f>O2333*T2333+P2333*T2333</f>
        <v>0</v>
      </c>
    </row>
    <row r="2334" spans="1:21" s="318" customFormat="1" x14ac:dyDescent="0.2">
      <c r="A2334" s="322">
        <v>39961</v>
      </c>
      <c r="B2334" s="321">
        <v>286.432007</v>
      </c>
      <c r="C2334" s="320">
        <f>LN(B2334/B2333)</f>
        <v>2.1668911233987931E-3</v>
      </c>
      <c r="D2334" s="320">
        <f>AVERAGE(C2314:C2334)</f>
        <v>7.9149990066590559E-3</v>
      </c>
      <c r="E2334" s="318">
        <f>_xlfn.STDEV.S(C2314:C2334)</f>
        <v>1.9183307694925943E-2</v>
      </c>
      <c r="F2334" s="318">
        <f>E2334*(21/(21-1.5))</f>
        <v>2.0658946748381785E-2</v>
      </c>
      <c r="G2334" s="318">
        <f>_xlfn.VAR.S(C2314:C2334)</f>
        <v>3.6799929411820493E-4</v>
      </c>
      <c r="H2334" s="318">
        <f>G2334*(21/(21-1))</f>
        <v>3.8639925882411519E-4</v>
      </c>
      <c r="I2334" s="320">
        <f>(SUM(C2271:C2291)*1+SUM(C2292:C2312)*2+SUM(C2313:C2333)*3)/6</f>
        <v>0.11096223105197112</v>
      </c>
      <c r="J2334" s="318">
        <f>IF(C2334*O2334&lt;&gt;0,C2334,0)</f>
        <v>0</v>
      </c>
      <c r="K2334" s="318" t="str">
        <f>IF(C2334*O2334=0,"",C2334)</f>
        <v/>
      </c>
      <c r="O2334" s="318">
        <f>IF(ISBLANK(L2334),0,1)</f>
        <v>0</v>
      </c>
      <c r="P2334" s="318">
        <f>IF(ISBLANK(M2334),0,1)</f>
        <v>0</v>
      </c>
      <c r="Q2334" s="318">
        <f>O2334+P2334</f>
        <v>0</v>
      </c>
      <c r="R2334" s="318">
        <f>SUM(Q2209:Q2334)</f>
        <v>0</v>
      </c>
      <c r="S2334" s="318">
        <f>R2334/$X$2</f>
        <v>0</v>
      </c>
      <c r="T2334" s="318">
        <f>IF(S2334&gt;=$X$3,1,0)</f>
        <v>0</v>
      </c>
      <c r="U2334" s="318">
        <f>O2334*T2334+P2334*T2334</f>
        <v>0</v>
      </c>
    </row>
    <row r="2335" spans="1:21" s="318" customFormat="1" x14ac:dyDescent="0.2">
      <c r="A2335" s="322">
        <v>39962</v>
      </c>
      <c r="B2335" s="321">
        <v>292.61498999999998</v>
      </c>
      <c r="C2335" s="320">
        <f>LN(B2335/B2334)</f>
        <v>2.1356532495254769E-2</v>
      </c>
      <c r="D2335" s="320">
        <f>AVERAGE(C2315:C2335)</f>
        <v>9.0605391319053437E-3</v>
      </c>
      <c r="E2335" s="318">
        <f>_xlfn.STDEV.S(C2315:C2335)</f>
        <v>1.9235941653617469E-2</v>
      </c>
      <c r="F2335" s="318">
        <f>E2335*(21/(21-1.5))</f>
        <v>2.0715629473126503E-2</v>
      </c>
      <c r="G2335" s="318">
        <f>_xlfn.VAR.S(C2315:C2335)</f>
        <v>3.7002145130137556E-4</v>
      </c>
      <c r="H2335" s="318">
        <f>G2335*(21/(21-1))</f>
        <v>3.8852252386644434E-4</v>
      </c>
      <c r="I2335" s="320">
        <f>(SUM(C2272:C2292)*1+SUM(C2293:C2313)*2+SUM(C2314:C2334)*3)/6</f>
        <v>0.11857470965299151</v>
      </c>
      <c r="J2335" s="318">
        <f>IF(C2335*O2335&lt;&gt;0,C2335,0)</f>
        <v>0</v>
      </c>
      <c r="K2335" s="318" t="str">
        <f>IF(C2335*O2335=0,"",C2335)</f>
        <v/>
      </c>
      <c r="O2335" s="318">
        <f>IF(ISBLANK(L2335),0,1)</f>
        <v>0</v>
      </c>
      <c r="P2335" s="318">
        <f>IF(ISBLANK(M2335),0,1)</f>
        <v>0</v>
      </c>
      <c r="Q2335" s="318">
        <f>O2335+P2335</f>
        <v>0</v>
      </c>
      <c r="R2335" s="318">
        <f>SUM(Q2210:Q2335)</f>
        <v>0</v>
      </c>
      <c r="S2335" s="318">
        <f>R2335/$X$2</f>
        <v>0</v>
      </c>
      <c r="T2335" s="318">
        <f>IF(S2335&gt;=$X$3,1,0)</f>
        <v>0</v>
      </c>
      <c r="U2335" s="318">
        <f>O2335*T2335+P2335*T2335</f>
        <v>0</v>
      </c>
    </row>
    <row r="2336" spans="1:21" s="318" customFormat="1" x14ac:dyDescent="0.2">
      <c r="A2336" s="322">
        <v>39966</v>
      </c>
      <c r="B2336" s="321">
        <v>305.34899899999999</v>
      </c>
      <c r="C2336" s="320">
        <f>LN(B2336/B2335)</f>
        <v>4.2597663836039121E-2</v>
      </c>
      <c r="D2336" s="320">
        <f>AVERAGE(C2316:C2336)</f>
        <v>9.5696642107740426E-3</v>
      </c>
      <c r="E2336" s="318">
        <f>_xlfn.STDEV.S(C2316:C2336)</f>
        <v>1.9997259316125469E-2</v>
      </c>
      <c r="F2336" s="318">
        <f>E2336*(21/(21-1.5))</f>
        <v>2.1535510032750504E-2</v>
      </c>
      <c r="G2336" s="318">
        <f>_xlfn.VAR.S(C2316:C2336)</f>
        <v>3.9989038015636686E-4</v>
      </c>
      <c r="H2336" s="318">
        <f>G2336*(21/(21-1))</f>
        <v>4.198848991641852E-4</v>
      </c>
      <c r="I2336" s="320">
        <f>(SUM(C2273:C2293)*1+SUM(C2294:C2314)*2+SUM(C2315:C2335)*3)/6</f>
        <v>0.12527569903551486</v>
      </c>
      <c r="J2336" s="318">
        <f>IF(C2336*O2336&lt;&gt;0,C2336,0)</f>
        <v>0</v>
      </c>
      <c r="K2336" s="318" t="str">
        <f>IF(C2336*O2336=0,"",C2336)</f>
        <v/>
      </c>
      <c r="O2336" s="318">
        <f>IF(ISBLANK(L2336),0,1)</f>
        <v>0</v>
      </c>
      <c r="P2336" s="318">
        <f>IF(ISBLANK(M2336),0,1)</f>
        <v>0</v>
      </c>
      <c r="Q2336" s="318">
        <f>O2336+P2336</f>
        <v>0</v>
      </c>
      <c r="R2336" s="318">
        <f>SUM(Q2211:Q2336)</f>
        <v>0</v>
      </c>
      <c r="S2336" s="318">
        <f>R2336/$X$2</f>
        <v>0</v>
      </c>
      <c r="T2336" s="318">
        <f>IF(S2336&gt;=$X$3,1,0)</f>
        <v>0</v>
      </c>
      <c r="U2336" s="318">
        <f>O2336*T2336+P2336*T2336</f>
        <v>0</v>
      </c>
    </row>
    <row r="2337" spans="1:21" s="318" customFormat="1" x14ac:dyDescent="0.2">
      <c r="A2337" s="322">
        <v>39967</v>
      </c>
      <c r="B2337" s="321">
        <v>293.12298600000003</v>
      </c>
      <c r="C2337" s="320">
        <f>LN(B2337/B2336)</f>
        <v>-4.0863113070404924E-2</v>
      </c>
      <c r="D2337" s="320">
        <f>AVERAGE(C2317:C2337)</f>
        <v>7.08010031079592E-3</v>
      </c>
      <c r="E2337" s="318">
        <f>_xlfn.STDEV.S(C2317:C2337)</f>
        <v>2.2811949486982844E-2</v>
      </c>
      <c r="F2337" s="318">
        <f>E2337*(21/(21-1.5))</f>
        <v>2.4566714832135371E-2</v>
      </c>
      <c r="G2337" s="318">
        <f>_xlfn.VAR.S(C2317:C2337)</f>
        <v>5.2038503939665689E-4</v>
      </c>
      <c r="H2337" s="318">
        <f>G2337*(21/(21-1))</f>
        <v>5.4640429136648975E-4</v>
      </c>
      <c r="I2337" s="320">
        <f>(SUM(C2274:C2294)*1+SUM(C2295:C2315)*2+SUM(C2316:C2336)*3)/6</f>
        <v>0.13655851254991189</v>
      </c>
      <c r="J2337" s="318">
        <f>IF(C2337*O2337&lt;&gt;0,C2337,0)</f>
        <v>0</v>
      </c>
      <c r="K2337" s="318" t="str">
        <f>IF(C2337*O2337=0,"",C2337)</f>
        <v/>
      </c>
      <c r="O2337" s="318">
        <f>IF(ISBLANK(L2337),0,1)</f>
        <v>0</v>
      </c>
      <c r="P2337" s="318">
        <f>IF(ISBLANK(M2337),0,1)</f>
        <v>0</v>
      </c>
      <c r="Q2337" s="318">
        <f>O2337+P2337</f>
        <v>0</v>
      </c>
      <c r="R2337" s="318">
        <f>SUM(Q2212:Q2337)</f>
        <v>0</v>
      </c>
      <c r="S2337" s="318">
        <f>R2337/$X$2</f>
        <v>0</v>
      </c>
      <c r="T2337" s="318">
        <f>IF(S2337&gt;=$X$3,1,0)</f>
        <v>0</v>
      </c>
      <c r="U2337" s="318">
        <f>O2337*T2337+P2337*T2337</f>
        <v>0</v>
      </c>
    </row>
    <row r="2338" spans="1:21" s="318" customFormat="1" x14ac:dyDescent="0.2">
      <c r="A2338" s="322">
        <v>39968</v>
      </c>
      <c r="B2338" s="321">
        <v>296.99600199999998</v>
      </c>
      <c r="C2338" s="320">
        <f>LN(B2338/B2337)</f>
        <v>1.3126409044607018E-2</v>
      </c>
      <c r="D2338" s="320">
        <f>AVERAGE(C2318:C2338)</f>
        <v>5.2431338825812126E-3</v>
      </c>
      <c r="E2338" s="318">
        <f>_xlfn.STDEV.S(C2318:C2338)</f>
        <v>2.0472198850020204E-2</v>
      </c>
      <c r="F2338" s="318">
        <f>E2338*(21/(21-1.5))</f>
        <v>2.2046983376944836E-2</v>
      </c>
      <c r="G2338" s="318">
        <f>_xlfn.VAR.S(C2318:C2338)</f>
        <v>4.1911092575476857E-4</v>
      </c>
      <c r="H2338" s="318">
        <f>G2338*(21/(21-1))</f>
        <v>4.40066472042507E-4</v>
      </c>
      <c r="I2338" s="320">
        <f>(SUM(C2275:C2295)*1+SUM(C2296:C2316)*2+SUM(C2317:C2337)*3)/6</f>
        <v>0.1121432814881279</v>
      </c>
      <c r="J2338" s="318">
        <f>IF(C2338*O2338&lt;&gt;0,C2338,0)</f>
        <v>0</v>
      </c>
      <c r="K2338" s="318" t="str">
        <f>IF(C2338*O2338=0,"",C2338)</f>
        <v/>
      </c>
      <c r="O2338" s="318">
        <f>IF(ISBLANK(L2338),0,1)</f>
        <v>0</v>
      </c>
      <c r="P2338" s="318">
        <f>IF(ISBLANK(M2338),0,1)</f>
        <v>0</v>
      </c>
      <c r="Q2338" s="318">
        <f>O2338+P2338</f>
        <v>0</v>
      </c>
      <c r="R2338" s="318">
        <f>SUM(Q2213:Q2338)</f>
        <v>0</v>
      </c>
      <c r="S2338" s="318">
        <f>R2338/$X$2</f>
        <v>0</v>
      </c>
      <c r="T2338" s="318">
        <f>IF(S2338&gt;=$X$3,1,0)</f>
        <v>0</v>
      </c>
      <c r="U2338" s="318">
        <f>O2338*T2338+P2338*T2338</f>
        <v>0</v>
      </c>
    </row>
    <row r="2339" spans="1:21" s="318" customFormat="1" x14ac:dyDescent="0.2">
      <c r="A2339" s="322">
        <v>39969</v>
      </c>
      <c r="B2339" s="321">
        <v>300.31201199999998</v>
      </c>
      <c r="C2339" s="320">
        <f>LN(B2339/B2338)</f>
        <v>1.1103296756671334E-2</v>
      </c>
      <c r="D2339" s="320">
        <f>AVERAGE(C2319:C2339)</f>
        <v>5.8600118035090206E-3</v>
      </c>
      <c r="E2339" s="318">
        <f>_xlfn.STDEV.S(C2319:C2339)</f>
        <v>2.0442896079382381E-2</v>
      </c>
      <c r="F2339" s="318">
        <f>E2339*(21/(21-1.5))</f>
        <v>2.2015426547027178E-2</v>
      </c>
      <c r="G2339" s="318">
        <f>_xlfn.VAR.S(C2319:C2339)</f>
        <v>4.1791200011242758E-4</v>
      </c>
      <c r="H2339" s="318">
        <f>G2339*(21/(21-1))</f>
        <v>4.3880760011804899E-4</v>
      </c>
      <c r="I2339" s="320">
        <f>(SUM(C2276:C2296)*1+SUM(C2297:C2317)*2+SUM(C2318:C2338)*3)/6</f>
        <v>0.12133048165618453</v>
      </c>
      <c r="J2339" s="318">
        <f>IF(C2339*O2339&lt;&gt;0,C2339,0)</f>
        <v>0</v>
      </c>
      <c r="K2339" s="318" t="str">
        <f>IF(C2339*O2339=0,"",C2339)</f>
        <v/>
      </c>
      <c r="O2339" s="318">
        <f>IF(ISBLANK(L2339),0,1)</f>
        <v>0</v>
      </c>
      <c r="P2339" s="318">
        <f>IF(ISBLANK(M2339),0,1)</f>
        <v>0</v>
      </c>
      <c r="Q2339" s="318">
        <f>O2339+P2339</f>
        <v>0</v>
      </c>
      <c r="R2339" s="318">
        <f>SUM(Q2214:Q2339)</f>
        <v>0</v>
      </c>
      <c r="S2339" s="318">
        <f>R2339/$X$2</f>
        <v>0</v>
      </c>
      <c r="T2339" s="318">
        <f>IF(S2339&gt;=$X$3,1,0)</f>
        <v>0</v>
      </c>
      <c r="U2339" s="318">
        <f>O2339*T2339+P2339*T2339</f>
        <v>0</v>
      </c>
    </row>
    <row r="2340" spans="1:21" s="318" customFormat="1" x14ac:dyDescent="0.2">
      <c r="A2340" s="322">
        <v>39972</v>
      </c>
      <c r="B2340" s="321">
        <v>292.69101000000001</v>
      </c>
      <c r="C2340" s="320">
        <f>LN(B2340/B2339)</f>
        <v>-2.5704495004832385E-2</v>
      </c>
      <c r="D2340" s="320">
        <f>AVERAGE(C2320:C2340)</f>
        <v>4.1198132700269912E-3</v>
      </c>
      <c r="E2340" s="318">
        <f>_xlfn.STDEV.S(C2320:C2340)</f>
        <v>2.1524598654889933E-2</v>
      </c>
      <c r="F2340" s="318">
        <f>E2340*(21/(21-1.5))</f>
        <v>2.3180337012958387E-2</v>
      </c>
      <c r="G2340" s="318">
        <f>_xlfn.VAR.S(C2320:C2340)</f>
        <v>4.6330834725408958E-4</v>
      </c>
      <c r="H2340" s="318">
        <f>G2340*(21/(21-1))</f>
        <v>4.864737646167941E-4</v>
      </c>
      <c r="I2340" s="320">
        <f>(SUM(C2277:C2297)*1+SUM(C2298:C2318)*2+SUM(C2319:C2339)*3)/6</f>
        <v>0.13058797567085492</v>
      </c>
      <c r="J2340" s="318">
        <f>IF(C2340*O2340&lt;&gt;0,C2340,0)</f>
        <v>0</v>
      </c>
      <c r="K2340" s="318" t="str">
        <f>IF(C2340*O2340=0,"",C2340)</f>
        <v/>
      </c>
      <c r="O2340" s="318">
        <f>IF(ISBLANK(L2340),0,1)</f>
        <v>0</v>
      </c>
      <c r="P2340" s="318">
        <f>IF(ISBLANK(M2340),0,1)</f>
        <v>0</v>
      </c>
      <c r="Q2340" s="318">
        <f>O2340+P2340</f>
        <v>0</v>
      </c>
      <c r="R2340" s="318">
        <f>SUM(Q2215:Q2340)</f>
        <v>0</v>
      </c>
      <c r="S2340" s="318">
        <f>R2340/$X$2</f>
        <v>0</v>
      </c>
      <c r="T2340" s="318">
        <f>IF(S2340&gt;=$X$3,1,0)</f>
        <v>0</v>
      </c>
      <c r="U2340" s="318">
        <f>O2340*T2340+P2340*T2340</f>
        <v>0</v>
      </c>
    </row>
    <row r="2341" spans="1:21" s="318" customFormat="1" x14ac:dyDescent="0.2">
      <c r="A2341" s="322">
        <v>39973</v>
      </c>
      <c r="B2341" s="321">
        <v>297.16198700000001</v>
      </c>
      <c r="C2341" s="320">
        <f>LN(B2341/B2340)</f>
        <v>1.5159921710240151E-2</v>
      </c>
      <c r="D2341" s="320">
        <f>AVERAGE(C2321:C2341)</f>
        <v>3.822212287813642E-3</v>
      </c>
      <c r="E2341" s="318">
        <f>_xlfn.STDEV.S(C2321:C2341)</f>
        <v>2.131578794581248E-2</v>
      </c>
      <c r="F2341" s="318">
        <f>E2341*(21/(21-1.5))</f>
        <v>2.2955463941644209E-2</v>
      </c>
      <c r="G2341" s="318">
        <f>_xlfn.VAR.S(C2321:C2341)</f>
        <v>4.5436281575084457E-4</v>
      </c>
      <c r="H2341" s="318">
        <f>G2341*(21/(21-1))</f>
        <v>4.7708095653838681E-4</v>
      </c>
      <c r="I2341" s="320">
        <f>(SUM(C2278:C2298)*1+SUM(C2299:C2319)*2+SUM(C2320:C2340)*3)/6</f>
        <v>0.12161613565034297</v>
      </c>
      <c r="J2341" s="318">
        <f>IF(C2341*O2341&lt;&gt;0,C2341,0)</f>
        <v>0</v>
      </c>
      <c r="K2341" s="318" t="str">
        <f>IF(C2341*O2341=0,"",C2341)</f>
        <v/>
      </c>
      <c r="O2341" s="318">
        <f>IF(ISBLANK(L2341),0,1)</f>
        <v>0</v>
      </c>
      <c r="P2341" s="318">
        <f>IF(ISBLANK(M2341),0,1)</f>
        <v>0</v>
      </c>
      <c r="Q2341" s="318">
        <f>O2341+P2341</f>
        <v>0</v>
      </c>
      <c r="R2341" s="318">
        <f>SUM(Q2216:Q2341)</f>
        <v>0</v>
      </c>
      <c r="S2341" s="318">
        <f>R2341/$X$2</f>
        <v>0</v>
      </c>
      <c r="T2341" s="318">
        <f>IF(S2341&gt;=$X$3,1,0)</f>
        <v>0</v>
      </c>
      <c r="U2341" s="318">
        <f>O2341*T2341+P2341*T2341</f>
        <v>0</v>
      </c>
    </row>
    <row r="2342" spans="1:21" s="318" customFormat="1" x14ac:dyDescent="0.2">
      <c r="A2342" s="322">
        <v>39974</v>
      </c>
      <c r="B2342" s="321">
        <v>303.77600100000001</v>
      </c>
      <c r="C2342" s="320">
        <f>LN(B2342/B2341)</f>
        <v>2.2013190096573702E-2</v>
      </c>
      <c r="D2342" s="320">
        <f>AVERAGE(C2322:C2342)</f>
        <v>3.1808985976167592E-3</v>
      </c>
      <c r="E2342" s="318">
        <f>_xlfn.STDEV.S(C2322:C2342)</f>
        <v>2.0502763573947948E-2</v>
      </c>
      <c r="F2342" s="318">
        <f>E2342*(21/(21-1.5))</f>
        <v>2.2079899233482404E-2</v>
      </c>
      <c r="G2342" s="318">
        <f>_xlfn.VAR.S(C2322:C2342)</f>
        <v>4.2036331416920686E-4</v>
      </c>
      <c r="H2342" s="318">
        <f>G2342*(21/(21-1))</f>
        <v>4.4138147987766719E-4</v>
      </c>
      <c r="I2342" s="320">
        <f>(SUM(C2279:C2299)*1+SUM(C2300:C2320)*2+SUM(C2321:C2341)*3)/6</f>
        <v>0.10616292661099885</v>
      </c>
      <c r="J2342" s="318">
        <f>IF(C2342*O2342&lt;&gt;0,C2342,0)</f>
        <v>0</v>
      </c>
      <c r="K2342" s="318" t="str">
        <f>IF(C2342*O2342=0,"",C2342)</f>
        <v/>
      </c>
      <c r="O2342" s="318">
        <f>IF(ISBLANK(L2342),0,1)</f>
        <v>0</v>
      </c>
      <c r="P2342" s="318">
        <f>IF(ISBLANK(M2342),0,1)</f>
        <v>0</v>
      </c>
      <c r="Q2342" s="318">
        <f>O2342+P2342</f>
        <v>0</v>
      </c>
      <c r="R2342" s="318">
        <f>SUM(Q2217:Q2342)</f>
        <v>0</v>
      </c>
      <c r="S2342" s="318">
        <f>R2342/$X$2</f>
        <v>0</v>
      </c>
      <c r="T2342" s="318">
        <f>IF(S2342&gt;=$X$3,1,0)</f>
        <v>0</v>
      </c>
      <c r="U2342" s="318">
        <f>O2342*T2342+P2342*T2342</f>
        <v>0</v>
      </c>
    </row>
    <row r="2343" spans="1:21" s="318" customFormat="1" x14ac:dyDescent="0.2">
      <c r="A2343" s="322">
        <v>39975</v>
      </c>
      <c r="B2343" s="321">
        <v>308.925995</v>
      </c>
      <c r="C2343" s="320">
        <f>LN(B2343/B2342)</f>
        <v>1.6811158840263789E-2</v>
      </c>
      <c r="D2343" s="320">
        <f>AVERAGE(C2323:C2343)</f>
        <v>5.0686439097349361E-3</v>
      </c>
      <c r="E2343" s="318">
        <f>_xlfn.STDEV.S(C2323:C2343)</f>
        <v>1.9800972888060955E-2</v>
      </c>
      <c r="F2343" s="318">
        <f>E2343*(21/(21-1.5))</f>
        <v>2.1324124648681025E-2</v>
      </c>
      <c r="G2343" s="318">
        <f>_xlfn.VAR.S(C2323:C2343)</f>
        <v>3.9207852731372493E-4</v>
      </c>
      <c r="H2343" s="318">
        <f>G2343*(21/(21-1))</f>
        <v>4.1168245367941122E-4</v>
      </c>
      <c r="I2343" s="320">
        <f>(SUM(C2280:C2300)*1+SUM(C2301:C2321)*2+SUM(C2322:C2342)*3)/6</f>
        <v>0.12391068125519993</v>
      </c>
      <c r="J2343" s="318">
        <f>IF(C2343*O2343&lt;&gt;0,C2343,0)</f>
        <v>0</v>
      </c>
      <c r="K2343" s="318" t="str">
        <f>IF(C2343*O2343=0,"",C2343)</f>
        <v/>
      </c>
      <c r="O2343" s="318">
        <f>IF(ISBLANK(L2343),0,1)</f>
        <v>0</v>
      </c>
      <c r="P2343" s="318">
        <f>IF(ISBLANK(M2343),0,1)</f>
        <v>0</v>
      </c>
      <c r="Q2343" s="318">
        <f>O2343+P2343</f>
        <v>0</v>
      </c>
      <c r="R2343" s="318">
        <f>SUM(Q2218:Q2343)</f>
        <v>0</v>
      </c>
      <c r="S2343" s="318">
        <f>R2343/$X$2</f>
        <v>0</v>
      </c>
      <c r="T2343" s="318">
        <f>IF(S2343&gt;=$X$3,1,0)</f>
        <v>0</v>
      </c>
      <c r="U2343" s="318">
        <f>O2343*T2343+P2343*T2343</f>
        <v>0</v>
      </c>
    </row>
    <row r="2344" spans="1:21" s="318" customFormat="1" x14ac:dyDescent="0.2">
      <c r="A2344" s="322">
        <v>39976</v>
      </c>
      <c r="B2344" s="321">
        <v>304.87799100000001</v>
      </c>
      <c r="C2344" s="320">
        <f>LN(B2344/B2343)</f>
        <v>-1.3190082765484227E-2</v>
      </c>
      <c r="D2344" s="320">
        <f>AVERAGE(C2324:C2344)</f>
        <v>3.987832940790503E-3</v>
      </c>
      <c r="E2344" s="318">
        <f>_xlfn.STDEV.S(C2324:C2344)</f>
        <v>2.0162740274107235E-2</v>
      </c>
      <c r="F2344" s="318">
        <f>E2344*(21/(21-1.5))</f>
        <v>2.1713720295192408E-2</v>
      </c>
      <c r="G2344" s="318">
        <f>_xlfn.VAR.S(C2324:C2344)</f>
        <v>4.0653609536110593E-4</v>
      </c>
      <c r="H2344" s="318">
        <f>G2344*(21/(21-1))</f>
        <v>4.2686290012916122E-4</v>
      </c>
      <c r="I2344" s="320">
        <f>(SUM(C2281:C2301)*1+SUM(C2302:C2322)*2+SUM(C2323:C2343)*3)/6</f>
        <v>0.13733266924310825</v>
      </c>
      <c r="J2344" s="318">
        <f>IF(C2344*O2344&lt;&gt;0,C2344,0)</f>
        <v>0</v>
      </c>
      <c r="K2344" s="318" t="str">
        <f>IF(C2344*O2344=0,"",C2344)</f>
        <v/>
      </c>
      <c r="O2344" s="318">
        <f>IF(ISBLANK(L2344),0,1)</f>
        <v>0</v>
      </c>
      <c r="P2344" s="318">
        <f>IF(ISBLANK(M2344),0,1)</f>
        <v>0</v>
      </c>
      <c r="Q2344" s="318">
        <f>O2344+P2344</f>
        <v>0</v>
      </c>
      <c r="R2344" s="318">
        <f>SUM(Q2219:Q2344)</f>
        <v>0</v>
      </c>
      <c r="S2344" s="318">
        <f>R2344/$X$2</f>
        <v>0</v>
      </c>
      <c r="T2344" s="318">
        <f>IF(S2344&gt;=$X$3,1,0)</f>
        <v>0</v>
      </c>
      <c r="U2344" s="318">
        <f>O2344*T2344+P2344*T2344</f>
        <v>0</v>
      </c>
    </row>
    <row r="2345" spans="1:21" s="318" customFormat="1" x14ac:dyDescent="0.2">
      <c r="A2345" s="322">
        <v>39979</v>
      </c>
      <c r="B2345" s="321">
        <v>294.89099099999999</v>
      </c>
      <c r="C2345" s="320">
        <f>LN(B2345/B2344)</f>
        <v>-3.3305901050235738E-2</v>
      </c>
      <c r="D2345" s="320">
        <f>AVERAGE(C2325:C2345)</f>
        <v>3.6742653281512383E-3</v>
      </c>
      <c r="E2345" s="318">
        <f>_xlfn.STDEV.S(C2325:C2345)</f>
        <v>2.0708027935577508E-2</v>
      </c>
      <c r="F2345" s="318">
        <f>E2345*(21/(21-1.5))</f>
        <v>2.2300953161391163E-2</v>
      </c>
      <c r="G2345" s="318">
        <f>_xlfn.VAR.S(C2325:C2345)</f>
        <v>4.2882242098065846E-4</v>
      </c>
      <c r="H2345" s="318">
        <f>G2345*(21/(21-1))</f>
        <v>4.5026354202969143E-4</v>
      </c>
      <c r="I2345" s="320">
        <f>(SUM(C2282:C2302)*1+SUM(C2303:C2323)*2+SUM(C2324:C2344)*3)/6</f>
        <v>0.13015701281474837</v>
      </c>
      <c r="J2345" s="318">
        <f>IF(C2345*O2345&lt;&gt;0,C2345,0)</f>
        <v>0</v>
      </c>
      <c r="K2345" s="318" t="str">
        <f>IF(C2345*O2345=0,"",C2345)</f>
        <v/>
      </c>
      <c r="O2345" s="318">
        <f>IF(ISBLANK(L2345),0,1)</f>
        <v>0</v>
      </c>
      <c r="P2345" s="318">
        <f>IF(ISBLANK(M2345),0,1)</f>
        <v>0</v>
      </c>
      <c r="Q2345" s="318">
        <f>O2345+P2345</f>
        <v>0</v>
      </c>
      <c r="R2345" s="318">
        <f>SUM(Q2220:Q2345)</f>
        <v>0</v>
      </c>
      <c r="S2345" s="318">
        <f>R2345/$X$2</f>
        <v>0</v>
      </c>
      <c r="T2345" s="318">
        <f>IF(S2345&gt;=$X$3,1,0)</f>
        <v>0</v>
      </c>
      <c r="U2345" s="318">
        <f>O2345*T2345+P2345*T2345</f>
        <v>0</v>
      </c>
    </row>
    <row r="2346" spans="1:21" s="318" customFormat="1" x14ac:dyDescent="0.2">
      <c r="A2346" s="322">
        <v>39980</v>
      </c>
      <c r="B2346" s="321">
        <v>298.31399499999998</v>
      </c>
      <c r="C2346" s="320">
        <f>LN(B2346/B2345)</f>
        <v>1.1540840260877689E-2</v>
      </c>
      <c r="D2346" s="320">
        <f>AVERAGE(C2326:C2346)</f>
        <v>4.1010145159443749E-3</v>
      </c>
      <c r="E2346" s="318">
        <f>_xlfn.STDEV.S(C2326:C2346)</f>
        <v>2.0776558470378993E-2</v>
      </c>
      <c r="F2346" s="318">
        <f>E2346*(21/(21-1.5))</f>
        <v>2.237475527579276E-2</v>
      </c>
      <c r="G2346" s="318">
        <f>_xlfn.VAR.S(C2326:C2346)</f>
        <v>4.3166538187307707E-4</v>
      </c>
      <c r="H2346" s="318">
        <f>G2346*(21/(21-1))</f>
        <v>4.5324865096673094E-4</v>
      </c>
      <c r="I2346" s="320">
        <f>(SUM(C2283:C2303)*1+SUM(C2304:C2324)*2+SUM(C2325:C2345)*3)/6</f>
        <v>0.113624305463032</v>
      </c>
      <c r="J2346" s="318">
        <f>IF(C2346*O2346&lt;&gt;0,C2346,0)</f>
        <v>0</v>
      </c>
      <c r="K2346" s="318" t="str">
        <f>IF(C2346*O2346=0,"",C2346)</f>
        <v/>
      </c>
      <c r="O2346" s="318">
        <f>IF(ISBLANK(L2346),0,1)</f>
        <v>0</v>
      </c>
      <c r="P2346" s="318">
        <f>IF(ISBLANK(M2346),0,1)</f>
        <v>0</v>
      </c>
      <c r="Q2346" s="318">
        <f>O2346+P2346</f>
        <v>0</v>
      </c>
      <c r="R2346" s="318">
        <f>SUM(Q2221:Q2346)</f>
        <v>0</v>
      </c>
      <c r="S2346" s="318">
        <f>R2346/$X$2</f>
        <v>0</v>
      </c>
      <c r="T2346" s="318">
        <f>IF(S2346&gt;=$X$3,1,0)</f>
        <v>0</v>
      </c>
      <c r="U2346" s="318">
        <f>O2346*T2346+P2346*T2346</f>
        <v>0</v>
      </c>
    </row>
    <row r="2347" spans="1:21" s="318" customFormat="1" x14ac:dyDescent="0.2">
      <c r="A2347" s="322">
        <v>39981</v>
      </c>
      <c r="B2347" s="321">
        <v>284.53601099999997</v>
      </c>
      <c r="C2347" s="320">
        <f>LN(B2347/B2346)</f>
        <v>-4.7286784270533899E-2</v>
      </c>
      <c r="D2347" s="320">
        <f>AVERAGE(C2327:C2347)</f>
        <v>1.5137888473818863E-3</v>
      </c>
      <c r="E2347" s="318">
        <f>_xlfn.STDEV.S(C2327:C2347)</f>
        <v>2.3584717771795022E-2</v>
      </c>
      <c r="F2347" s="318">
        <f>E2347*(21/(21-1.5))</f>
        <v>2.5398926831163869E-2</v>
      </c>
      <c r="G2347" s="318">
        <f>_xlfn.VAR.S(C2327:C2347)</f>
        <v>5.562389123752239E-4</v>
      </c>
      <c r="H2347" s="318">
        <f>G2347*(21/(21-1))</f>
        <v>5.8405085799398512E-4</v>
      </c>
      <c r="I2347" s="320">
        <f>(SUM(C2284:C2304)*1+SUM(C2305:C2325)*2+SUM(C2326:C2346)*3)/6</f>
        <v>0.11407817525731945</v>
      </c>
      <c r="J2347" s="318">
        <f>IF(C2347*O2347&lt;&gt;0,C2347,0)</f>
        <v>0</v>
      </c>
      <c r="K2347" s="318" t="str">
        <f>IF(C2347*O2347=0,"",C2347)</f>
        <v/>
      </c>
      <c r="O2347" s="318">
        <f>IF(ISBLANK(L2347),0,1)</f>
        <v>0</v>
      </c>
      <c r="P2347" s="318">
        <f>IF(ISBLANK(M2347),0,1)</f>
        <v>0</v>
      </c>
      <c r="Q2347" s="318">
        <f>O2347+P2347</f>
        <v>0</v>
      </c>
      <c r="R2347" s="318">
        <f>SUM(Q2222:Q2347)</f>
        <v>0</v>
      </c>
      <c r="S2347" s="318">
        <f>R2347/$X$2</f>
        <v>0</v>
      </c>
      <c r="T2347" s="318">
        <f>IF(S2347&gt;=$X$3,1,0)</f>
        <v>0</v>
      </c>
      <c r="U2347" s="318">
        <f>O2347*T2347+P2347*T2347</f>
        <v>0</v>
      </c>
    </row>
    <row r="2348" spans="1:21" s="318" customFormat="1" x14ac:dyDescent="0.2">
      <c r="A2348" s="322">
        <v>39982</v>
      </c>
      <c r="B2348" s="321">
        <v>288.18499800000001</v>
      </c>
      <c r="C2348" s="320">
        <f>LN(B2348/B2347)</f>
        <v>1.2742806075306709E-2</v>
      </c>
      <c r="D2348" s="320">
        <f>AVERAGE(C2328:C2348)</f>
        <v>1.0702860478675595E-3</v>
      </c>
      <c r="E2348" s="318">
        <f>_xlfn.STDEV.S(C2328:C2348)</f>
        <v>2.3264501989693178E-2</v>
      </c>
      <c r="F2348" s="318">
        <f>E2348*(21/(21-1.5))</f>
        <v>2.5054079065823423E-2</v>
      </c>
      <c r="G2348" s="318">
        <f>_xlfn.VAR.S(C2328:C2348)</f>
        <v>5.4123705282843777E-4</v>
      </c>
      <c r="H2348" s="318">
        <f>G2348*(21/(21-1))</f>
        <v>5.6829890546985964E-4</v>
      </c>
      <c r="I2348" s="320">
        <f>(SUM(C2285:C2305)*1+SUM(C2306:C2326)*2+SUM(C2327:C2347)*3)/6</f>
        <v>8.9008873940655334E-2</v>
      </c>
      <c r="J2348" s="318">
        <f>IF(C2348*O2348&lt;&gt;0,C2348,0)</f>
        <v>0</v>
      </c>
      <c r="K2348" s="318" t="str">
        <f>IF(C2348*O2348=0,"",C2348)</f>
        <v/>
      </c>
      <c r="O2348" s="318">
        <f>IF(ISBLANK(L2348),0,1)</f>
        <v>0</v>
      </c>
      <c r="P2348" s="318">
        <f>IF(ISBLANK(M2348),0,1)</f>
        <v>0</v>
      </c>
      <c r="Q2348" s="318">
        <f>O2348+P2348</f>
        <v>0</v>
      </c>
      <c r="R2348" s="318">
        <f>SUM(Q2223:Q2348)</f>
        <v>0</v>
      </c>
      <c r="S2348" s="318">
        <f>R2348/$X$2</f>
        <v>0</v>
      </c>
      <c r="T2348" s="318">
        <f>IF(S2348&gt;=$X$3,1,0)</f>
        <v>0</v>
      </c>
      <c r="U2348" s="318">
        <f>O2348*T2348+P2348*T2348</f>
        <v>0</v>
      </c>
    </row>
    <row r="2349" spans="1:21" s="318" customFormat="1" x14ac:dyDescent="0.2">
      <c r="A2349" s="322">
        <v>39983</v>
      </c>
      <c r="B2349" s="321">
        <v>289.19198599999999</v>
      </c>
      <c r="C2349" s="320">
        <f>LN(B2349/B2348)</f>
        <v>3.4881508924788475E-3</v>
      </c>
      <c r="D2349" s="320">
        <f>AVERAGE(C2329:C2349)</f>
        <v>5.9283243261455871E-4</v>
      </c>
      <c r="E2349" s="318">
        <f>_xlfn.STDEV.S(C2329:C2349)</f>
        <v>2.3098633146158613E-2</v>
      </c>
      <c r="F2349" s="318">
        <f>E2349*(21/(21-1.5))</f>
        <v>2.4875451080478506E-2</v>
      </c>
      <c r="G2349" s="318">
        <f>_xlfn.VAR.S(C2329:C2349)</f>
        <v>5.3354685322081743E-4</v>
      </c>
      <c r="H2349" s="318">
        <f>G2349*(21/(21-1))</f>
        <v>5.6022419588185838E-4</v>
      </c>
      <c r="I2349" s="320">
        <f>(SUM(C2286:C2306)*1+SUM(C2307:C2327)*2+SUM(C2328:C2348)*3)/6</f>
        <v>8.6851355420900264E-2</v>
      </c>
      <c r="J2349" s="318">
        <f>IF(C2349*O2349&lt;&gt;0,C2349,0)</f>
        <v>0</v>
      </c>
      <c r="K2349" s="318" t="str">
        <f>IF(C2349*O2349=0,"",C2349)</f>
        <v/>
      </c>
      <c r="O2349" s="318">
        <f>IF(ISBLANK(L2349),0,1)</f>
        <v>0</v>
      </c>
      <c r="P2349" s="318">
        <f>IF(ISBLANK(M2349),0,1)</f>
        <v>0</v>
      </c>
      <c r="Q2349" s="318">
        <f>O2349+P2349</f>
        <v>0</v>
      </c>
      <c r="R2349" s="318">
        <f>SUM(Q2224:Q2349)</f>
        <v>0</v>
      </c>
      <c r="S2349" s="318">
        <f>R2349/$X$2</f>
        <v>0</v>
      </c>
      <c r="T2349" s="318">
        <f>IF(S2349&gt;=$X$3,1,0)</f>
        <v>0</v>
      </c>
      <c r="U2349" s="318">
        <f>O2349*T2349+P2349*T2349</f>
        <v>0</v>
      </c>
    </row>
    <row r="2350" spans="1:21" s="318" customFormat="1" x14ac:dyDescent="0.2">
      <c r="A2350" s="322">
        <v>39986</v>
      </c>
      <c r="B2350" s="321">
        <v>270.49099699999999</v>
      </c>
      <c r="C2350" s="320">
        <f>LN(B2350/B2349)</f>
        <v>-6.6851964050921101E-2</v>
      </c>
      <c r="D2350" s="320">
        <f>AVERAGE(C2330:C2350)</f>
        <v>-3.338945568571317E-3</v>
      </c>
      <c r="E2350" s="318">
        <f>_xlfn.STDEV.S(C2330:C2350)</f>
        <v>2.7079890999770206E-2</v>
      </c>
      <c r="F2350" s="318">
        <f>E2350*(21/(21-1.5))</f>
        <v>2.9162959538214066E-2</v>
      </c>
      <c r="G2350" s="318">
        <f>_xlfn.VAR.S(C2330:C2350)</f>
        <v>7.3332049655943537E-4</v>
      </c>
      <c r="H2350" s="318">
        <f>G2350*(21/(21-1))</f>
        <v>7.6998652138740716E-4</v>
      </c>
      <c r="I2350" s="320">
        <f>(SUM(C2287:C2307)*1+SUM(C2308:C2328)*2+SUM(C2329:C2349)*3)/6</f>
        <v>7.8235225436574865E-2</v>
      </c>
      <c r="J2350" s="318">
        <f>IF(C2350*O2350&lt;&gt;0,C2350,0)</f>
        <v>0</v>
      </c>
      <c r="K2350" s="318" t="str">
        <f>IF(C2350*O2350=0,"",C2350)</f>
        <v/>
      </c>
      <c r="O2350" s="318">
        <f>IF(ISBLANK(L2350),0,1)</f>
        <v>0</v>
      </c>
      <c r="P2350" s="318">
        <f>IF(ISBLANK(M2350),0,1)</f>
        <v>0</v>
      </c>
      <c r="Q2350" s="318">
        <f>O2350+P2350</f>
        <v>0</v>
      </c>
      <c r="R2350" s="318">
        <f>SUM(Q2225:Q2350)</f>
        <v>0</v>
      </c>
      <c r="S2350" s="318">
        <f>R2350/$X$2</f>
        <v>0</v>
      </c>
      <c r="T2350" s="318">
        <f>IF(S2350&gt;=$X$3,1,0)</f>
        <v>0</v>
      </c>
      <c r="U2350" s="318">
        <f>O2350*T2350+P2350*T2350</f>
        <v>0</v>
      </c>
    </row>
    <row r="2351" spans="1:21" s="318" customFormat="1" x14ac:dyDescent="0.2">
      <c r="A2351" s="322">
        <v>39987</v>
      </c>
      <c r="B2351" s="321">
        <v>270.34399400000001</v>
      </c>
      <c r="C2351" s="320">
        <f>LN(B2351/B2350)</f>
        <v>-5.4361498818087251E-4</v>
      </c>
      <c r="D2351" s="320">
        <f>AVERAGE(C2331:C2351)</f>
        <v>-2.3258260866927537E-3</v>
      </c>
      <c r="E2351" s="318">
        <f>_xlfn.STDEV.S(C2331:C2351)</f>
        <v>2.6749908572396151E-2</v>
      </c>
      <c r="F2351" s="318">
        <f>E2351*(21/(21-1.5))</f>
        <v>2.8807593847195855E-2</v>
      </c>
      <c r="G2351" s="318">
        <f>_xlfn.VAR.S(C2331:C2351)</f>
        <v>7.1555760863155305E-4</v>
      </c>
      <c r="H2351" s="318">
        <f>G2351*(21/(21-1))</f>
        <v>7.5133548906313071E-4</v>
      </c>
      <c r="I2351" s="320">
        <f>(SUM(C2288:C2308)*1+SUM(C2309:C2329)*2+SUM(C2330:C2350)*3)/6</f>
        <v>4.9486804074570123E-2</v>
      </c>
      <c r="J2351" s="318">
        <f>IF(C2351*O2351&lt;&gt;0,C2351,0)</f>
        <v>0</v>
      </c>
      <c r="K2351" s="318" t="str">
        <f>IF(C2351*O2351=0,"",C2351)</f>
        <v/>
      </c>
      <c r="O2351" s="318">
        <f>IF(ISBLANK(L2351),0,1)</f>
        <v>0</v>
      </c>
      <c r="P2351" s="318">
        <f>IF(ISBLANK(M2351),0,1)</f>
        <v>0</v>
      </c>
      <c r="Q2351" s="318">
        <f>O2351+P2351</f>
        <v>0</v>
      </c>
      <c r="R2351" s="318">
        <f>SUM(Q2226:Q2351)</f>
        <v>0</v>
      </c>
      <c r="S2351" s="318">
        <f>R2351/$X$2</f>
        <v>0</v>
      </c>
      <c r="T2351" s="318">
        <f>IF(S2351&gt;=$X$3,1,0)</f>
        <v>0</v>
      </c>
      <c r="U2351" s="318">
        <f>O2351*T2351+P2351*T2351</f>
        <v>0</v>
      </c>
    </row>
    <row r="2352" spans="1:21" s="318" customFormat="1" x14ac:dyDescent="0.2">
      <c r="A2352" s="322">
        <v>39988</v>
      </c>
      <c r="B2352" s="321">
        <v>280.12200899999999</v>
      </c>
      <c r="C2352" s="320">
        <f>LN(B2352/B2351)</f>
        <v>3.553005475305767E-2</v>
      </c>
      <c r="D2352" s="320">
        <f>AVERAGE(C2332:C2352)</f>
        <v>-9.492389219045703E-4</v>
      </c>
      <c r="E2352" s="318">
        <f>_xlfn.STDEV.S(C2332:C2352)</f>
        <v>2.7950282997072407E-2</v>
      </c>
      <c r="F2352" s="318">
        <f>E2352*(21/(21-1.5))</f>
        <v>3.0100304766077977E-2</v>
      </c>
      <c r="G2352" s="318">
        <f>_xlfn.VAR.S(C2332:C2352)</f>
        <v>7.8121831961643485E-4</v>
      </c>
      <c r="H2352" s="318">
        <f>G2352*(21/(21-1))</f>
        <v>8.2027923559725659E-4</v>
      </c>
      <c r="I2352" s="320">
        <f>(SUM(C2289:C2309)*1+SUM(C2310:C2330)*2+SUM(C2331:C2351)*3)/6</f>
        <v>5.3343882419650657E-2</v>
      </c>
      <c r="J2352" s="318">
        <f>IF(C2352*O2352&lt;&gt;0,C2352,0)</f>
        <v>0</v>
      </c>
      <c r="K2352" s="318" t="str">
        <f>IF(C2352*O2352=0,"",C2352)</f>
        <v/>
      </c>
      <c r="O2352" s="318">
        <f>IF(ISBLANK(L2352),0,1)</f>
        <v>0</v>
      </c>
      <c r="P2352" s="318">
        <f>IF(ISBLANK(M2352),0,1)</f>
        <v>0</v>
      </c>
      <c r="Q2352" s="318">
        <f>O2352+P2352</f>
        <v>0</v>
      </c>
      <c r="R2352" s="318">
        <f>SUM(Q2227:Q2352)</f>
        <v>0</v>
      </c>
      <c r="S2352" s="318">
        <f>R2352/$X$2</f>
        <v>0</v>
      </c>
      <c r="T2352" s="318">
        <f>IF(S2352&gt;=$X$3,1,0)</f>
        <v>0</v>
      </c>
      <c r="U2352" s="318">
        <f>O2352*T2352+P2352*T2352</f>
        <v>0</v>
      </c>
    </row>
    <row r="2353" spans="1:21" s="318" customFormat="1" x14ac:dyDescent="0.2">
      <c r="A2353" s="322">
        <v>39989</v>
      </c>
      <c r="B2353" s="321">
        <v>277.00698899999998</v>
      </c>
      <c r="C2353" s="320">
        <f>LN(B2353/B2352)</f>
        <v>-1.1182517771943843E-2</v>
      </c>
      <c r="D2353" s="320">
        <f>AVERAGE(C2333:C2353)</f>
        <v>-1.0268192674389588E-3</v>
      </c>
      <c r="E2353" s="318">
        <f>_xlfn.STDEV.S(C2333:C2353)</f>
        <v>2.7977606762629184E-2</v>
      </c>
      <c r="F2353" s="318">
        <f>E2353*(21/(21-1.5))</f>
        <v>3.0129730359754504E-2</v>
      </c>
      <c r="G2353" s="318">
        <f>_xlfn.VAR.S(C2333:C2353)</f>
        <v>7.827464801643143E-4</v>
      </c>
      <c r="H2353" s="318">
        <f>G2353*(21/(21-1))</f>
        <v>8.2188380417253003E-4</v>
      </c>
      <c r="I2353" s="320">
        <f>(SUM(C2290:C2310)*1+SUM(C2311:C2331)*2+SUM(C2332:C2352)*3)/6</f>
        <v>6.1770050247186369E-2</v>
      </c>
      <c r="J2353" s="318">
        <f>IF(C2353*O2353&lt;&gt;0,C2353,0)</f>
        <v>0</v>
      </c>
      <c r="K2353" s="318" t="str">
        <f>IF(C2353*O2353=0,"",C2353)</f>
        <v/>
      </c>
      <c r="O2353" s="318">
        <f>IF(ISBLANK(L2353),0,1)</f>
        <v>0</v>
      </c>
      <c r="P2353" s="318">
        <f>IF(ISBLANK(M2353),0,1)</f>
        <v>0</v>
      </c>
      <c r="Q2353" s="318">
        <f>O2353+P2353</f>
        <v>0</v>
      </c>
      <c r="R2353" s="318">
        <f>SUM(Q2228:Q2353)</f>
        <v>0</v>
      </c>
      <c r="S2353" s="318">
        <f>R2353/$X$2</f>
        <v>0</v>
      </c>
      <c r="T2353" s="318">
        <f>IF(S2353&gt;=$X$3,1,0)</f>
        <v>0</v>
      </c>
      <c r="U2353" s="318">
        <f>O2353*T2353+P2353*T2353</f>
        <v>0</v>
      </c>
    </row>
    <row r="2354" spans="1:21" s="318" customFormat="1" x14ac:dyDescent="0.2">
      <c r="A2354" s="322">
        <v>39990</v>
      </c>
      <c r="B2354" s="321">
        <v>280.12799100000001</v>
      </c>
      <c r="C2354" s="320">
        <f>LN(B2354/B2353)</f>
        <v>1.1203872524287405E-2</v>
      </c>
      <c r="D2354" s="320">
        <f>AVERAGE(C2334:C2354)</f>
        <v>-9.565564077847618E-4</v>
      </c>
      <c r="E2354" s="318">
        <f>_xlfn.STDEV.S(C2334:C2354)</f>
        <v>2.8007804297728318E-2</v>
      </c>
      <c r="F2354" s="318">
        <f>E2354*(21/(21-1.5))</f>
        <v>3.0162250782168956E-2</v>
      </c>
      <c r="G2354" s="318">
        <f>_xlfn.VAR.S(C2334:C2354)</f>
        <v>7.8443710157984883E-4</v>
      </c>
      <c r="H2354" s="318">
        <f>G2354*(21/(21-1))</f>
        <v>8.2365895665884134E-4</v>
      </c>
      <c r="I2354" s="320">
        <f>(SUM(C2291:C2311)*1+SUM(C2312:C2332)*2+SUM(C2333:C2353)*3)/6</f>
        <v>5.7403167077528038E-2</v>
      </c>
      <c r="J2354" s="318">
        <f>IF(C2354*O2354&lt;&gt;0,C2354,0)</f>
        <v>0</v>
      </c>
      <c r="K2354" s="318" t="str">
        <f>IF(C2354*O2354=0,"",C2354)</f>
        <v/>
      </c>
      <c r="O2354" s="318">
        <f>IF(ISBLANK(L2354),0,1)</f>
        <v>0</v>
      </c>
      <c r="P2354" s="318">
        <f>IF(ISBLANK(M2354),0,1)</f>
        <v>0</v>
      </c>
      <c r="Q2354" s="318">
        <f>O2354+P2354</f>
        <v>0</v>
      </c>
      <c r="R2354" s="318">
        <f>SUM(Q2229:Q2354)</f>
        <v>0</v>
      </c>
      <c r="S2354" s="318">
        <f>R2354/$X$2</f>
        <v>0</v>
      </c>
      <c r="T2354" s="318">
        <f>IF(S2354&gt;=$X$3,1,0)</f>
        <v>0</v>
      </c>
      <c r="U2354" s="318">
        <f>O2354*T2354+P2354*T2354</f>
        <v>0</v>
      </c>
    </row>
    <row r="2355" spans="1:21" s="318" customFormat="1" x14ac:dyDescent="0.2">
      <c r="A2355" s="322">
        <v>39993</v>
      </c>
      <c r="B2355" s="321">
        <v>283.63799999999998</v>
      </c>
      <c r="C2355" s="320">
        <f>LN(B2355/B2354)</f>
        <v>1.2452167779025084E-2</v>
      </c>
      <c r="D2355" s="320">
        <f>AVERAGE(C2335:C2355)</f>
        <v>-4.6678132894541468E-4</v>
      </c>
      <c r="E2355" s="318">
        <f>_xlfn.STDEV.S(C2335:C2355)</f>
        <v>2.8154699891181547E-2</v>
      </c>
      <c r="F2355" s="318">
        <f>E2355*(21/(21-1.5))</f>
        <v>3.032044603665705E-2</v>
      </c>
      <c r="G2355" s="318">
        <f>_xlfn.VAR.S(C2335:C2355)</f>
        <v>7.9268712596249828E-4</v>
      </c>
      <c r="H2355" s="318">
        <f>G2355*(21/(21-1))</f>
        <v>8.3232148226062327E-4</v>
      </c>
      <c r="I2355" s="320">
        <f>(SUM(C2292:C2312)*1+SUM(C2313:C2333)*2+SUM(C2334:C2354)*3)/6</f>
        <v>5.0604219645313676E-2</v>
      </c>
      <c r="J2355" s="318">
        <f>IF(C2355*O2355&lt;&gt;0,C2355,0)</f>
        <v>0</v>
      </c>
      <c r="K2355" s="318" t="str">
        <f>IF(C2355*O2355=0,"",C2355)</f>
        <v/>
      </c>
      <c r="O2355" s="318">
        <f>IF(ISBLANK(L2355),0,1)</f>
        <v>0</v>
      </c>
      <c r="P2355" s="318">
        <f>IF(ISBLANK(M2355),0,1)</f>
        <v>0</v>
      </c>
      <c r="Q2355" s="318">
        <f>O2355+P2355</f>
        <v>0</v>
      </c>
      <c r="R2355" s="318">
        <f>SUM(Q2230:Q2355)</f>
        <v>0</v>
      </c>
      <c r="S2355" s="318">
        <f>R2355/$X$2</f>
        <v>0</v>
      </c>
      <c r="T2355" s="318">
        <f>IF(S2355&gt;=$X$3,1,0)</f>
        <v>0</v>
      </c>
      <c r="U2355" s="318">
        <f>O2355*T2355+P2355*T2355</f>
        <v>0</v>
      </c>
    </row>
    <row r="2356" spans="1:21" s="318" customFormat="1" x14ac:dyDescent="0.2">
      <c r="A2356" s="322">
        <v>39994</v>
      </c>
      <c r="B2356" s="321">
        <v>282.34698500000002</v>
      </c>
      <c r="C2356" s="320">
        <f>LN(B2356/B2355)</f>
        <v>-4.562019393683313E-3</v>
      </c>
      <c r="D2356" s="320">
        <f>AVERAGE(C2336:C2356)</f>
        <v>-1.7009980855615134E-3</v>
      </c>
      <c r="E2356" s="318">
        <f>_xlfn.STDEV.S(C2336:C2356)</f>
        <v>2.7714858250349004E-2</v>
      </c>
      <c r="F2356" s="318">
        <f>E2356*(21/(21-1.5))</f>
        <v>2.9846770423452771E-2</v>
      </c>
      <c r="G2356" s="318">
        <f>_xlfn.VAR.S(C2336:C2356)</f>
        <v>7.6811336783693827E-4</v>
      </c>
      <c r="H2356" s="318">
        <f>G2356*(21/(21-1))</f>
        <v>8.0651903622878517E-4</v>
      </c>
      <c r="I2356" s="320">
        <f>(SUM(C2293:C2313)*1+SUM(C2314:C2334)*2+SUM(C2335:C2355)*3)/6</f>
        <v>6.0607338119447157E-2</v>
      </c>
      <c r="J2356" s="318">
        <f>IF(C2356*O2356&lt;&gt;0,C2356,0)</f>
        <v>0</v>
      </c>
      <c r="K2356" s="318" t="str">
        <f>IF(C2356*O2356=0,"",C2356)</f>
        <v/>
      </c>
      <c r="O2356" s="318">
        <f>IF(ISBLANK(L2356),0,1)</f>
        <v>0</v>
      </c>
      <c r="P2356" s="318">
        <f>IF(ISBLANK(M2356),0,1)</f>
        <v>0</v>
      </c>
      <c r="Q2356" s="318">
        <f>O2356+P2356</f>
        <v>0</v>
      </c>
      <c r="R2356" s="318">
        <f>SUM(Q2231:Q2356)</f>
        <v>0</v>
      </c>
      <c r="S2356" s="318">
        <f>R2356/$X$2</f>
        <v>0</v>
      </c>
      <c r="T2356" s="318">
        <f>IF(S2356&gt;=$X$3,1,0)</f>
        <v>0</v>
      </c>
      <c r="U2356" s="318">
        <f>O2356*T2356+P2356*T2356</f>
        <v>0</v>
      </c>
    </row>
    <row r="2357" spans="1:21" s="318" customFormat="1" x14ac:dyDescent="0.2">
      <c r="A2357" s="322">
        <v>39995</v>
      </c>
      <c r="B2357" s="321">
        <v>288.108002</v>
      </c>
      <c r="C2357" s="320">
        <f>LN(B2357/B2356)</f>
        <v>2.0198658957259023E-2</v>
      </c>
      <c r="D2357" s="320">
        <f>AVERAGE(C2337:C2357)</f>
        <v>-2.7676173655034222E-3</v>
      </c>
      <c r="E2357" s="318">
        <f>_xlfn.STDEV.S(C2337:C2357)</f>
        <v>2.6320713969070479E-2</v>
      </c>
      <c r="F2357" s="318">
        <f>E2357*(21/(21-1.5))</f>
        <v>2.834538427438359E-2</v>
      </c>
      <c r="G2357" s="318">
        <f>_xlfn.VAR.S(C2337:C2357)</f>
        <v>6.9277998384162181E-4</v>
      </c>
      <c r="H2357" s="318">
        <f>G2357*(21/(21-1))</f>
        <v>7.2741898303370291E-4</v>
      </c>
      <c r="I2357" s="320">
        <f>(SUM(C2294:C2314)*1+SUM(C2315:C2335)*2+SUM(C2336:C2356)*3)/6</f>
        <v>5.1627551553387503E-2</v>
      </c>
      <c r="J2357" s="318">
        <f>IF(C2357*O2357&lt;&gt;0,C2357,0)</f>
        <v>0</v>
      </c>
      <c r="K2357" s="318" t="str">
        <f>IF(C2357*O2357=0,"",C2357)</f>
        <v/>
      </c>
      <c r="O2357" s="318">
        <f>IF(ISBLANK(L2357),0,1)</f>
        <v>0</v>
      </c>
      <c r="P2357" s="318">
        <f>IF(ISBLANK(M2357),0,1)</f>
        <v>0</v>
      </c>
      <c r="Q2357" s="318">
        <f>O2357+P2357</f>
        <v>0</v>
      </c>
      <c r="R2357" s="318">
        <f>SUM(Q2232:Q2357)</f>
        <v>0</v>
      </c>
      <c r="S2357" s="318">
        <f>R2357/$X$2</f>
        <v>0</v>
      </c>
      <c r="T2357" s="318">
        <f>IF(S2357&gt;=$X$3,1,0)</f>
        <v>0</v>
      </c>
      <c r="U2357" s="318">
        <f>O2357*T2357+P2357*T2357</f>
        <v>0</v>
      </c>
    </row>
    <row r="2358" spans="1:21" s="318" customFormat="1" x14ac:dyDescent="0.2">
      <c r="A2358" s="322">
        <v>39996</v>
      </c>
      <c r="B2358" s="321">
        <v>281.72699</v>
      </c>
      <c r="C2358" s="320">
        <f>LN(B2358/B2357)</f>
        <v>-2.2396935343518307E-2</v>
      </c>
      <c r="D2358" s="320">
        <f>AVERAGE(C2338:C2358)</f>
        <v>-1.8882755689850126E-3</v>
      </c>
      <c r="E2358" s="318">
        <f>_xlfn.STDEV.S(C2338:C2358)</f>
        <v>2.5271926050674388E-2</v>
      </c>
      <c r="F2358" s="318">
        <f>E2358*(21/(21-1.5))</f>
        <v>2.7215920362264726E-2</v>
      </c>
      <c r="G2358" s="318">
        <f>_xlfn.VAR.S(C2338:C2358)</f>
        <v>6.3867024631075481E-4</v>
      </c>
      <c r="H2358" s="318">
        <f>G2358*(21/(21-1))</f>
        <v>6.7060375862629262E-4</v>
      </c>
      <c r="I2358" s="320">
        <f>(SUM(C2295:C2315)*1+SUM(C2316:C2336)*2+SUM(C2337:C2357)*3)/6</f>
        <v>4.6077406776929286E-2</v>
      </c>
      <c r="J2358" s="318">
        <f>IF(C2358*O2358&lt;&gt;0,C2358,0)</f>
        <v>0</v>
      </c>
      <c r="K2358" s="318" t="str">
        <f>IF(C2358*O2358=0,"",C2358)</f>
        <v/>
      </c>
      <c r="O2358" s="318">
        <f>IF(ISBLANK(L2358),0,1)</f>
        <v>0</v>
      </c>
      <c r="P2358" s="318">
        <f>IF(ISBLANK(M2358),0,1)</f>
        <v>0</v>
      </c>
      <c r="Q2358" s="318">
        <f>O2358+P2358</f>
        <v>0</v>
      </c>
      <c r="R2358" s="318">
        <f>SUM(Q2233:Q2358)</f>
        <v>0</v>
      </c>
      <c r="S2358" s="318">
        <f>R2358/$X$2</f>
        <v>0</v>
      </c>
      <c r="T2358" s="318">
        <f>IF(S2358&gt;=$X$3,1,0)</f>
        <v>0</v>
      </c>
      <c r="U2358" s="318">
        <f>O2358*T2358+P2358*T2358</f>
        <v>0</v>
      </c>
    </row>
    <row r="2359" spans="1:21" s="318" customFormat="1" x14ac:dyDescent="0.2">
      <c r="A2359" s="322">
        <v>39997</v>
      </c>
      <c r="B2359" s="321">
        <v>280.67099000000002</v>
      </c>
      <c r="C2359" s="320">
        <f>LN(B2359/B2358)</f>
        <v>-3.7553521832871498E-3</v>
      </c>
      <c r="D2359" s="320">
        <f>AVERAGE(C2339:C2359)</f>
        <v>-2.6921689607894961E-3</v>
      </c>
      <c r="E2359" s="318">
        <f>_xlfn.STDEV.S(C2339:C2359)</f>
        <v>2.5037850357968044E-2</v>
      </c>
      <c r="F2359" s="318">
        <f>E2359*(21/(21-1.5))</f>
        <v>2.6963838847042509E-2</v>
      </c>
      <c r="G2359" s="318">
        <f>_xlfn.VAR.S(C2339:C2359)</f>
        <v>6.2689395054800045E-4</v>
      </c>
      <c r="H2359" s="318">
        <f>G2359*(21/(21-1))</f>
        <v>6.5823864807540054E-4</v>
      </c>
      <c r="I2359" s="320">
        <f>(SUM(C2296:C2316)*1+SUM(C2317:C2337)*2+SUM(C2338:C2358)*3)/6</f>
        <v>4.3935741531638706E-2</v>
      </c>
      <c r="J2359" s="318">
        <f>IF(C2359*O2359&lt;&gt;0,C2359,0)</f>
        <v>0</v>
      </c>
      <c r="K2359" s="318" t="str">
        <f>IF(C2359*O2359=0,"",C2359)</f>
        <v/>
      </c>
      <c r="O2359" s="318">
        <f>IF(ISBLANK(L2359),0,1)</f>
        <v>0</v>
      </c>
      <c r="P2359" s="318">
        <f>IF(ISBLANK(M2359),0,1)</f>
        <v>0</v>
      </c>
      <c r="Q2359" s="318">
        <f>O2359+P2359</f>
        <v>0</v>
      </c>
      <c r="R2359" s="318">
        <f>SUM(Q2234:Q2359)</f>
        <v>0</v>
      </c>
      <c r="S2359" s="318">
        <f>R2359/$X$2</f>
        <v>0</v>
      </c>
      <c r="T2359" s="318">
        <f>IF(S2359&gt;=$X$3,1,0)</f>
        <v>0</v>
      </c>
      <c r="U2359" s="318">
        <f>O2359*T2359+P2359*T2359</f>
        <v>0</v>
      </c>
    </row>
    <row r="2360" spans="1:21" s="318" customFormat="1" x14ac:dyDescent="0.2">
      <c r="A2360" s="322">
        <v>40000</v>
      </c>
      <c r="B2360" s="321">
        <v>269.60501099999999</v>
      </c>
      <c r="C2360" s="320">
        <f>LN(B2360/B2359)</f>
        <v>-4.0225163595383043E-2</v>
      </c>
      <c r="D2360" s="320">
        <f>AVERAGE(C2340:C2360)</f>
        <v>-5.1363813585063711E-3</v>
      </c>
      <c r="E2360" s="318">
        <f>_xlfn.STDEV.S(C2340:C2360)</f>
        <v>2.6106351874295448E-2</v>
      </c>
      <c r="F2360" s="318">
        <f>E2360*(21/(21-1.5))</f>
        <v>2.811453278770279E-2</v>
      </c>
      <c r="G2360" s="318">
        <f>_xlfn.VAR.S(C2340:C2360)</f>
        <v>6.8154160818452946E-4</v>
      </c>
      <c r="H2360" s="318">
        <f>G2360*(21/(21-1))</f>
        <v>7.1561868859375591E-4</v>
      </c>
      <c r="I2360" s="320">
        <f>(SUM(C2297:C2317)*1+SUM(C2318:C2338)*2+SUM(C2339:C2359)*3)/6</f>
        <v>3.8933524563528221E-2</v>
      </c>
      <c r="J2360" s="318">
        <f>IF(C2360*O2360&lt;&gt;0,C2360,0)</f>
        <v>0</v>
      </c>
      <c r="K2360" s="318" t="str">
        <f>IF(C2360*O2360=0,"",C2360)</f>
        <v/>
      </c>
      <c r="O2360" s="318">
        <f>IF(ISBLANK(L2360),0,1)</f>
        <v>0</v>
      </c>
      <c r="P2360" s="318">
        <f>IF(ISBLANK(M2360),0,1)</f>
        <v>0</v>
      </c>
      <c r="Q2360" s="318">
        <f>O2360+P2360</f>
        <v>0</v>
      </c>
      <c r="R2360" s="318">
        <f>SUM(Q2235:Q2360)</f>
        <v>0</v>
      </c>
      <c r="S2360" s="318">
        <f>R2360/$X$2</f>
        <v>0</v>
      </c>
      <c r="T2360" s="318">
        <f>IF(S2360&gt;=$X$3,1,0)</f>
        <v>0</v>
      </c>
      <c r="U2360" s="318">
        <f>O2360*T2360+P2360*T2360</f>
        <v>0</v>
      </c>
    </row>
    <row r="2361" spans="1:21" s="318" customFormat="1" x14ac:dyDescent="0.2">
      <c r="A2361" s="322">
        <v>40001</v>
      </c>
      <c r="B2361" s="321">
        <v>269.59298699999999</v>
      </c>
      <c r="C2361" s="320">
        <f>LN(B2361/B2360)</f>
        <v>-4.4599572129674926E-5</v>
      </c>
      <c r="D2361" s="320">
        <f>AVERAGE(C2341:C2361)</f>
        <v>-3.9144815759967182E-3</v>
      </c>
      <c r="E2361" s="318">
        <f>_xlfn.STDEV.S(C2341:C2361)</f>
        <v>2.5692758985591684E-2</v>
      </c>
      <c r="F2361" s="318">
        <f>E2361*(21/(21-1.5))</f>
        <v>2.7669125061406428E-2</v>
      </c>
      <c r="G2361" s="318">
        <f>_xlfn.VAR.S(C2341:C2361)</f>
        <v>6.6011786429170222E-4</v>
      </c>
      <c r="H2361" s="318">
        <f>G2361*(21/(21-1))</f>
        <v>6.9312375750628732E-4</v>
      </c>
      <c r="I2361" s="320">
        <f>(SUM(C2298:C2318)*1+SUM(C2319:C2339)*2+SUM(C2340:C2360)*3)/6</f>
        <v>1.37086534353044E-2</v>
      </c>
      <c r="J2361" s="318">
        <f>IF(C2361*O2361&lt;&gt;0,C2361,0)</f>
        <v>0</v>
      </c>
      <c r="K2361" s="318" t="str">
        <f>IF(C2361*O2361=0,"",C2361)</f>
        <v/>
      </c>
      <c r="O2361" s="318">
        <f>IF(ISBLANK(L2361),0,1)</f>
        <v>0</v>
      </c>
      <c r="P2361" s="318">
        <f>IF(ISBLANK(M2361),0,1)</f>
        <v>0</v>
      </c>
      <c r="Q2361" s="318">
        <f>O2361+P2361</f>
        <v>0</v>
      </c>
      <c r="R2361" s="318">
        <f>SUM(Q2236:Q2361)</f>
        <v>0</v>
      </c>
      <c r="S2361" s="318">
        <f>R2361/$X$2</f>
        <v>0</v>
      </c>
      <c r="T2361" s="318">
        <f>IF(S2361&gt;=$X$3,1,0)</f>
        <v>0</v>
      </c>
      <c r="U2361" s="318">
        <f>O2361*T2361+P2361*T2361</f>
        <v>0</v>
      </c>
    </row>
    <row r="2362" spans="1:21" s="318" customFormat="1" x14ac:dyDescent="0.2">
      <c r="A2362" s="322">
        <v>40002</v>
      </c>
      <c r="B2362" s="321">
        <v>264.83300800000001</v>
      </c>
      <c r="C2362" s="320">
        <f>LN(B2362/B2361)</f>
        <v>-1.7813897226198971E-2</v>
      </c>
      <c r="D2362" s="320">
        <f>AVERAGE(C2342:C2362)</f>
        <v>-5.4846634301128671E-3</v>
      </c>
      <c r="E2362" s="318">
        <f>_xlfn.STDEV.S(C2342:C2362)</f>
        <v>2.547542275249836E-2</v>
      </c>
      <c r="F2362" s="318">
        <f>E2362*(21/(21-1.5))</f>
        <v>2.7435070656536695E-2</v>
      </c>
      <c r="G2362" s="318">
        <f>_xlfn.VAR.S(C2342:C2362)</f>
        <v>6.4899716441851104E-4</v>
      </c>
      <c r="H2362" s="318">
        <f>G2362*(21/(21-1))</f>
        <v>6.8144702263943661E-4</v>
      </c>
      <c r="I2362" s="320">
        <f>(SUM(C2299:C2319)*1+SUM(C2320:C2340)*2+SUM(C2341:C2361)*3)/6</f>
        <v>1.4973707308288198E-2</v>
      </c>
      <c r="J2362" s="318">
        <f>IF(C2362*O2362&lt;&gt;0,C2362,0)</f>
        <v>0</v>
      </c>
      <c r="K2362" s="318" t="str">
        <f>IF(C2362*O2362=0,"",C2362)</f>
        <v/>
      </c>
      <c r="O2362" s="318">
        <f>IF(ISBLANK(L2362),0,1)</f>
        <v>0</v>
      </c>
      <c r="P2362" s="318">
        <f>IF(ISBLANK(M2362),0,1)</f>
        <v>0</v>
      </c>
      <c r="Q2362" s="318">
        <f>O2362+P2362</f>
        <v>0</v>
      </c>
      <c r="R2362" s="318">
        <f>SUM(Q2237:Q2362)</f>
        <v>0</v>
      </c>
      <c r="S2362" s="318">
        <f>R2362/$X$2</f>
        <v>0</v>
      </c>
      <c r="T2362" s="318">
        <f>IF(S2362&gt;=$X$3,1,0)</f>
        <v>0</v>
      </c>
      <c r="U2362" s="318">
        <f>O2362*T2362+P2362*T2362</f>
        <v>0</v>
      </c>
    </row>
    <row r="2363" spans="1:21" s="318" customFormat="1" x14ac:dyDescent="0.2">
      <c r="A2363" s="322">
        <v>40003</v>
      </c>
      <c r="B2363" s="321">
        <v>267.78298999999998</v>
      </c>
      <c r="C2363" s="320">
        <f>LN(B2363/B2362)</f>
        <v>1.1077444826992999E-2</v>
      </c>
      <c r="D2363" s="320">
        <f>AVERAGE(C2343:C2363)</f>
        <v>-6.0054132048548052E-3</v>
      </c>
      <c r="E2363" s="318">
        <f>_xlfn.STDEV.S(C2343:C2363)</f>
        <v>2.4992418833347681E-2</v>
      </c>
      <c r="F2363" s="318">
        <f>E2363*(21/(21-1.5))</f>
        <v>2.6914912589759039E-2</v>
      </c>
      <c r="G2363" s="318">
        <f>_xlfn.VAR.S(C2343:C2363)</f>
        <v>6.2462099914147181E-4</v>
      </c>
      <c r="H2363" s="318">
        <f>G2363*(21/(21-1))</f>
        <v>6.5585204909854539E-4</v>
      </c>
      <c r="I2363" s="320">
        <f>(SUM(C2300:C2320)*1+SUM(C2321:C2341)*2+SUM(C2342:C2362)*3)/6</f>
        <v>-8.4074731650110954E-3</v>
      </c>
      <c r="J2363" s="318">
        <f>IF(C2363*O2363&lt;&gt;0,C2363,0)</f>
        <v>0</v>
      </c>
      <c r="K2363" s="318" t="str">
        <f>IF(C2363*O2363=0,"",C2363)</f>
        <v/>
      </c>
      <c r="O2363" s="318">
        <f>IF(ISBLANK(L2363),0,1)</f>
        <v>0</v>
      </c>
      <c r="P2363" s="318">
        <f>IF(ISBLANK(M2363),0,1)</f>
        <v>0</v>
      </c>
      <c r="Q2363" s="318">
        <f>O2363+P2363</f>
        <v>0</v>
      </c>
      <c r="R2363" s="318">
        <f>SUM(Q2238:Q2363)</f>
        <v>0</v>
      </c>
      <c r="S2363" s="318">
        <f>R2363/$X$2</f>
        <v>0</v>
      </c>
      <c r="T2363" s="318">
        <f>IF(S2363&gt;=$X$3,1,0)</f>
        <v>0</v>
      </c>
      <c r="U2363" s="318">
        <f>O2363*T2363+P2363*T2363</f>
        <v>0</v>
      </c>
    </row>
    <row r="2364" spans="1:21" s="318" customFormat="1" x14ac:dyDescent="0.2">
      <c r="A2364" s="322">
        <v>40004</v>
      </c>
      <c r="B2364" s="321">
        <v>261.59201000000002</v>
      </c>
      <c r="C2364" s="320">
        <f>LN(B2364/B2363)</f>
        <v>-2.3390837386189484E-2</v>
      </c>
      <c r="D2364" s="320">
        <f>AVERAGE(C2344:C2364)</f>
        <v>-7.9197939775430565E-3</v>
      </c>
      <c r="E2364" s="318">
        <f>_xlfn.STDEV.S(C2344:C2364)</f>
        <v>2.4695257711051202E-2</v>
      </c>
      <c r="F2364" s="318">
        <f>E2364*(21/(21-1.5))</f>
        <v>2.6594892919593601E-2</v>
      </c>
      <c r="G2364" s="318">
        <f>_xlfn.VAR.S(C2344:C2364)</f>
        <v>6.0985575341523392E-4</v>
      </c>
      <c r="H2364" s="318">
        <f>G2364*(21/(21-1))</f>
        <v>6.4034854108599567E-4</v>
      </c>
      <c r="I2364" s="320">
        <f>(SUM(C2301:C2321)*1+SUM(C2322:C2342)*2+SUM(C2343:C2363)*3)/6</f>
        <v>-7.5969414380405902E-3</v>
      </c>
      <c r="J2364" s="318">
        <f>IF(C2364*O2364&lt;&gt;0,C2364,0)</f>
        <v>0</v>
      </c>
      <c r="K2364" s="318" t="str">
        <f>IF(C2364*O2364=0,"",C2364)</f>
        <v/>
      </c>
      <c r="O2364" s="318">
        <f>IF(ISBLANK(L2364),0,1)</f>
        <v>0</v>
      </c>
      <c r="P2364" s="318">
        <f>IF(ISBLANK(M2364),0,1)</f>
        <v>0</v>
      </c>
      <c r="Q2364" s="318">
        <f>O2364+P2364</f>
        <v>0</v>
      </c>
      <c r="R2364" s="318">
        <f>SUM(Q2239:Q2364)</f>
        <v>0</v>
      </c>
      <c r="S2364" s="318">
        <f>R2364/$X$2</f>
        <v>0</v>
      </c>
      <c r="T2364" s="318">
        <f>IF(S2364&gt;=$X$3,1,0)</f>
        <v>0</v>
      </c>
      <c r="U2364" s="318">
        <f>O2364*T2364+P2364*T2364</f>
        <v>0</v>
      </c>
    </row>
    <row r="2365" spans="1:21" s="318" customFormat="1" x14ac:dyDescent="0.2">
      <c r="A2365" s="322">
        <v>40007</v>
      </c>
      <c r="B2365" s="321">
        <v>266.18798800000002</v>
      </c>
      <c r="C2365" s="320">
        <f>LN(B2365/B2364)</f>
        <v>1.7416704672805466E-2</v>
      </c>
      <c r="D2365" s="320">
        <f>AVERAGE(C2345:C2365)</f>
        <v>-6.4623279090530727E-3</v>
      </c>
      <c r="E2365" s="318">
        <f>_xlfn.STDEV.S(C2345:C2365)</f>
        <v>2.5265261659142481E-2</v>
      </c>
      <c r="F2365" s="318">
        <f>E2365*(21/(21-1.5))</f>
        <v>2.7208743325230364E-2</v>
      </c>
      <c r="G2365" s="318">
        <f>_xlfn.VAR.S(C2345:C2365)</f>
        <v>6.3833344670493502E-4</v>
      </c>
      <c r="H2365" s="318">
        <f>G2365*(21/(21-1))</f>
        <v>6.7025011904018185E-4</v>
      </c>
      <c r="I2365" s="320">
        <f>(SUM(C2302:C2322)*1+SUM(C2323:C2343)*2+SUM(C2344:C2364)*3)/6</f>
        <v>-1.7409054631821925E-2</v>
      </c>
      <c r="J2365" s="318">
        <f>IF(C2365*O2365&lt;&gt;0,C2365,0)</f>
        <v>0</v>
      </c>
      <c r="K2365" s="318" t="str">
        <f>IF(C2365*O2365=0,"",C2365)</f>
        <v/>
      </c>
      <c r="O2365" s="318">
        <f>IF(ISBLANK(L2365),0,1)</f>
        <v>0</v>
      </c>
      <c r="P2365" s="318">
        <f>IF(ISBLANK(M2365),0,1)</f>
        <v>0</v>
      </c>
      <c r="Q2365" s="318">
        <f>O2365+P2365</f>
        <v>0</v>
      </c>
      <c r="R2365" s="318">
        <f>SUM(Q2240:Q2365)</f>
        <v>0</v>
      </c>
      <c r="S2365" s="318">
        <f>R2365/$X$2</f>
        <v>0</v>
      </c>
      <c r="T2365" s="318">
        <f>IF(S2365&gt;=$X$3,1,0)</f>
        <v>0</v>
      </c>
      <c r="U2365" s="318">
        <f>O2365*T2365+P2365*T2365</f>
        <v>0</v>
      </c>
    </row>
    <row r="2366" spans="1:21" s="318" customFormat="1" x14ac:dyDescent="0.2">
      <c r="A2366" s="322">
        <v>40008</v>
      </c>
      <c r="B2366" s="321">
        <v>272.49499500000002</v>
      </c>
      <c r="C2366" s="320">
        <f>LN(B2366/B2365)</f>
        <v>2.3417465986194468E-2</v>
      </c>
      <c r="D2366" s="320">
        <f>AVERAGE(C2346:C2366)</f>
        <v>-3.7612151930325848E-3</v>
      </c>
      <c r="E2366" s="318">
        <f>_xlfn.STDEV.S(C2346:C2366)</f>
        <v>2.5284063548347554E-2</v>
      </c>
      <c r="F2366" s="318">
        <f>E2366*(21/(21-1.5))</f>
        <v>2.7228991513605055E-2</v>
      </c>
      <c r="G2366" s="318">
        <f>_xlfn.VAR.S(C2346:C2366)</f>
        <v>6.3928386951687748E-4</v>
      </c>
      <c r="H2366" s="318">
        <f>G2366*(21/(21-1))</f>
        <v>6.7124806299272144E-4</v>
      </c>
      <c r="I2366" s="320">
        <f>(SUM(C2303:C2323)*1+SUM(C2324:C2344)*2+SUM(C2345:C2365)*3)/6</f>
        <v>-2.8628256667029097E-3</v>
      </c>
      <c r="J2366" s="318">
        <f>IF(C2366*O2366&lt;&gt;0,C2366,0)</f>
        <v>0</v>
      </c>
      <c r="K2366" s="318" t="str">
        <f>IF(C2366*O2366=0,"",C2366)</f>
        <v/>
      </c>
      <c r="O2366" s="318">
        <f>IF(ISBLANK(L2366),0,1)</f>
        <v>0</v>
      </c>
      <c r="P2366" s="318">
        <f>IF(ISBLANK(M2366),0,1)</f>
        <v>0</v>
      </c>
      <c r="Q2366" s="318">
        <f>O2366+P2366</f>
        <v>0</v>
      </c>
      <c r="R2366" s="318">
        <f>SUM(Q2241:Q2366)</f>
        <v>0</v>
      </c>
      <c r="S2366" s="318">
        <f>R2366/$X$2</f>
        <v>0</v>
      </c>
      <c r="T2366" s="318">
        <f>IF(S2366&gt;=$X$3,1,0)</f>
        <v>0</v>
      </c>
      <c r="U2366" s="318">
        <f>O2366*T2366+P2366*T2366</f>
        <v>0</v>
      </c>
    </row>
    <row r="2367" spans="1:21" s="318" customFormat="1" x14ac:dyDescent="0.2">
      <c r="A2367" s="322">
        <v>40009</v>
      </c>
      <c r="B2367" s="321">
        <v>281.34298699999999</v>
      </c>
      <c r="C2367" s="320">
        <f>LN(B2367/B2366)</f>
        <v>3.1954272358031936E-2</v>
      </c>
      <c r="D2367" s="320">
        <f>AVERAGE(C2347:C2367)</f>
        <v>-2.7891469979300027E-3</v>
      </c>
      <c r="E2367" s="318">
        <f>_xlfn.STDEV.S(C2347:C2367)</f>
        <v>2.6274776204697464E-2</v>
      </c>
      <c r="F2367" s="318">
        <f>E2367*(21/(21-1.5))</f>
        <v>2.8295912835828035E-2</v>
      </c>
      <c r="G2367" s="318">
        <f>_xlfn.VAR.S(C2347:C2367)</f>
        <v>6.90363864606936E-4</v>
      </c>
      <c r="H2367" s="318">
        <f>G2367*(21/(21-1))</f>
        <v>7.2488205783728286E-4</v>
      </c>
      <c r="I2367" s="320">
        <f>(SUM(C2304:C2324)*1+SUM(C2325:C2345)*2+SUM(C2346:C2366)*3)/6</f>
        <v>2.20181864010482E-2</v>
      </c>
      <c r="J2367" s="318">
        <f>IF(C2367*O2367&lt;&gt;0,C2367,0)</f>
        <v>0</v>
      </c>
      <c r="K2367" s="318" t="str">
        <f>IF(C2367*O2367=0,"",C2367)</f>
        <v/>
      </c>
      <c r="O2367" s="318">
        <f>IF(ISBLANK(L2367),0,1)</f>
        <v>0</v>
      </c>
      <c r="P2367" s="318">
        <f>IF(ISBLANK(M2367),0,1)</f>
        <v>0</v>
      </c>
      <c r="Q2367" s="318">
        <f>O2367+P2367</f>
        <v>0</v>
      </c>
      <c r="R2367" s="318">
        <f>SUM(Q2242:Q2367)</f>
        <v>0</v>
      </c>
      <c r="S2367" s="318">
        <f>R2367/$X$2</f>
        <v>0</v>
      </c>
      <c r="T2367" s="318">
        <f>IF(S2367&gt;=$X$3,1,0)</f>
        <v>0</v>
      </c>
      <c r="U2367" s="318">
        <f>O2367*T2367+P2367*T2367</f>
        <v>0</v>
      </c>
    </row>
    <row r="2368" spans="1:21" s="318" customFormat="1" x14ac:dyDescent="0.2">
      <c r="A2368" s="322">
        <v>40010</v>
      </c>
      <c r="B2368" s="321">
        <v>280.01001000000002</v>
      </c>
      <c r="C2368" s="320">
        <f>LN(B2368/B2367)</f>
        <v>-4.7491667899452004E-3</v>
      </c>
      <c r="D2368" s="320">
        <f>AVERAGE(C2348:C2368)</f>
        <v>-7.6354616552101609E-4</v>
      </c>
      <c r="E2368" s="318">
        <f>_xlfn.STDEV.S(C2348:C2368)</f>
        <v>2.423315395641084E-2</v>
      </c>
      <c r="F2368" s="318">
        <f>E2368*(21/(21-1.5))</f>
        <v>2.6097242722288597E-2</v>
      </c>
      <c r="G2368" s="318">
        <f>_xlfn.VAR.S(C2348:C2368)</f>
        <v>5.8724575067511042E-4</v>
      </c>
      <c r="H2368" s="318">
        <f>G2368*(21/(21-1))</f>
        <v>6.1660803820886591E-4</v>
      </c>
      <c r="I2368" s="320">
        <f>(SUM(C2305:C2325)*1+SUM(C2326:C2346)*2+SUM(C2347:C2367)*3)/6</f>
        <v>2.8115217037325366E-2</v>
      </c>
      <c r="J2368" s="318">
        <f>IF(C2368*O2368&lt;&gt;0,C2368,0)</f>
        <v>0</v>
      </c>
      <c r="K2368" s="318" t="str">
        <f>IF(C2368*O2368=0,"",C2368)</f>
        <v/>
      </c>
      <c r="O2368" s="318">
        <f>IF(ISBLANK(L2368),0,1)</f>
        <v>0</v>
      </c>
      <c r="P2368" s="318">
        <f>IF(ISBLANK(M2368),0,1)</f>
        <v>0</v>
      </c>
      <c r="Q2368" s="318">
        <f>O2368+P2368</f>
        <v>0</v>
      </c>
      <c r="R2368" s="318">
        <f>SUM(Q2243:Q2368)</f>
        <v>0</v>
      </c>
      <c r="S2368" s="318">
        <f>R2368/$X$2</f>
        <v>0</v>
      </c>
      <c r="T2368" s="318">
        <f>IF(S2368&gt;=$X$3,1,0)</f>
        <v>0</v>
      </c>
      <c r="U2368" s="318">
        <f>O2368*T2368+P2368*T2368</f>
        <v>0</v>
      </c>
    </row>
    <row r="2369" spans="1:21" s="318" customFormat="1" x14ac:dyDescent="0.2">
      <c r="A2369" s="322">
        <v>40011</v>
      </c>
      <c r="B2369" s="321">
        <v>282.29299900000001</v>
      </c>
      <c r="C2369" s="320">
        <f>LN(B2369/B2368)</f>
        <v>8.1201825633816244E-3</v>
      </c>
      <c r="D2369" s="320">
        <f>AVERAGE(C2349:C2369)</f>
        <v>-9.836710946603054E-4</v>
      </c>
      <c r="E2369" s="318">
        <f>_xlfn.STDEV.S(C2349:C2369)</f>
        <v>2.4125087092179195E-2</v>
      </c>
      <c r="F2369" s="318">
        <f>E2369*(21/(21-1.5))</f>
        <v>2.5980863022346822E-2</v>
      </c>
      <c r="G2369" s="318">
        <f>_xlfn.VAR.S(C2349:C2369)</f>
        <v>5.8201982720523121E-4</v>
      </c>
      <c r="H2369" s="318">
        <f>G2369*(21/(21-1))</f>
        <v>6.1112081856549278E-4</v>
      </c>
      <c r="I2369" s="320">
        <f>(SUM(C2306:C2326)*1+SUM(C2327:C2347)*2+SUM(C2348:C2368)*3)/6</f>
        <v>3.108534272529459E-2</v>
      </c>
      <c r="J2369" s="318">
        <f>IF(C2369*O2369&lt;&gt;0,C2369,0)</f>
        <v>0</v>
      </c>
      <c r="K2369" s="318" t="str">
        <f>IF(C2369*O2369=0,"",C2369)</f>
        <v/>
      </c>
      <c r="O2369" s="318">
        <f>IF(ISBLANK(L2369),0,1)</f>
        <v>0</v>
      </c>
      <c r="P2369" s="318">
        <f>IF(ISBLANK(M2369),0,1)</f>
        <v>0</v>
      </c>
      <c r="Q2369" s="318">
        <f>O2369+P2369</f>
        <v>0</v>
      </c>
      <c r="R2369" s="318">
        <f>SUM(Q2244:Q2369)</f>
        <v>0</v>
      </c>
      <c r="S2369" s="318">
        <f>R2369/$X$2</f>
        <v>0</v>
      </c>
      <c r="T2369" s="318">
        <f>IF(S2369&gt;=$X$3,1,0)</f>
        <v>0</v>
      </c>
      <c r="U2369" s="318">
        <f>O2369*T2369+P2369*T2369</f>
        <v>0</v>
      </c>
    </row>
    <row r="2370" spans="1:21" s="318" customFormat="1" x14ac:dyDescent="0.2">
      <c r="A2370" s="322">
        <v>40014</v>
      </c>
      <c r="B2370" s="321">
        <v>286.91598499999998</v>
      </c>
      <c r="C2370" s="320">
        <f>LN(B2370/B2369)</f>
        <v>1.6243902619058108E-2</v>
      </c>
      <c r="D2370" s="320">
        <f>AVERAGE(C2350:C2370)</f>
        <v>-3.7625434577557892E-4</v>
      </c>
      <c r="E2370" s="318">
        <f>_xlfn.STDEV.S(C2350:C2370)</f>
        <v>2.4402295579553809E-2</v>
      </c>
      <c r="F2370" s="318">
        <f>E2370*(21/(21-1.5))</f>
        <v>2.6279395239519485E-2</v>
      </c>
      <c r="G2370" s="318">
        <f>_xlfn.VAR.S(C2350:C2370)</f>
        <v>5.9547202955191137E-4</v>
      </c>
      <c r="H2370" s="318">
        <f>G2370*(21/(21-1))</f>
        <v>6.2524563102950694E-4</v>
      </c>
      <c r="I2370" s="320">
        <f>(SUM(C2307:C2327)*1+SUM(C2328:C2348)*2+SUM(C2349:C2369)*3)/6</f>
        <v>2.553806358468412E-2</v>
      </c>
      <c r="J2370" s="318">
        <f>IF(C2370*O2370&lt;&gt;0,C2370,0)</f>
        <v>0</v>
      </c>
      <c r="K2370" s="318" t="str">
        <f>IF(C2370*O2370=0,"",C2370)</f>
        <v/>
      </c>
      <c r="O2370" s="318">
        <f>IF(ISBLANK(L2370),0,1)</f>
        <v>0</v>
      </c>
      <c r="P2370" s="318">
        <f>IF(ISBLANK(M2370),0,1)</f>
        <v>0</v>
      </c>
      <c r="Q2370" s="318">
        <f>O2370+P2370</f>
        <v>0</v>
      </c>
      <c r="R2370" s="318">
        <f>SUM(Q2245:Q2370)</f>
        <v>0</v>
      </c>
      <c r="S2370" s="318">
        <f>R2370/$X$2</f>
        <v>0</v>
      </c>
      <c r="T2370" s="318">
        <f>IF(S2370&gt;=$X$3,1,0)</f>
        <v>0</v>
      </c>
      <c r="U2370" s="318">
        <f>O2370*T2370+P2370*T2370</f>
        <v>0</v>
      </c>
    </row>
    <row r="2371" spans="1:21" s="318" customFormat="1" x14ac:dyDescent="0.2">
      <c r="A2371" s="322">
        <v>40015</v>
      </c>
      <c r="B2371" s="321">
        <v>293.59399400000001</v>
      </c>
      <c r="C2371" s="320">
        <f>LN(B2371/B2370)</f>
        <v>2.3008402415182313E-2</v>
      </c>
      <c r="D2371" s="320">
        <f>AVERAGE(C2351:C2371)</f>
        <v>3.902810724038868E-3</v>
      </c>
      <c r="E2371" s="318">
        <f>_xlfn.STDEV.S(C2351:C2371)</f>
        <v>1.9561115033092352E-2</v>
      </c>
      <c r="F2371" s="318">
        <f>E2371*(21/(21-1.5))</f>
        <v>2.1065816189484072E-2</v>
      </c>
      <c r="G2371" s="318">
        <f>_xlfn.VAR.S(C2351:C2371)</f>
        <v>3.8263722133787166E-4</v>
      </c>
      <c r="H2371" s="318">
        <f>G2371*(21/(21-1))</f>
        <v>4.0176908240476526E-4</v>
      </c>
      <c r="I2371" s="320">
        <f>(SUM(C2308:C2328)*1+SUM(C2329:C2349)*2+SUM(C2350:C2370)*3)/6</f>
        <v>2.5487038328342756E-2</v>
      </c>
      <c r="J2371" s="318">
        <f>IF(C2371*O2371&lt;&gt;0,C2371,0)</f>
        <v>0</v>
      </c>
      <c r="K2371" s="318" t="str">
        <f>IF(C2371*O2371=0,"",C2371)</f>
        <v/>
      </c>
      <c r="O2371" s="318">
        <f>IF(ISBLANK(L2371),0,1)</f>
        <v>0</v>
      </c>
      <c r="P2371" s="318">
        <f>IF(ISBLANK(M2371),0,1)</f>
        <v>0</v>
      </c>
      <c r="Q2371" s="318">
        <f>O2371+P2371</f>
        <v>0</v>
      </c>
      <c r="R2371" s="318">
        <f>SUM(Q2246:Q2371)</f>
        <v>0</v>
      </c>
      <c r="S2371" s="318">
        <f>R2371/$X$2</f>
        <v>0</v>
      </c>
      <c r="T2371" s="318">
        <f>IF(S2371&gt;=$X$3,1,0)</f>
        <v>0</v>
      </c>
      <c r="U2371" s="318">
        <f>O2371*T2371+P2371*T2371</f>
        <v>0</v>
      </c>
    </row>
    <row r="2372" spans="1:21" s="318" customFormat="1" x14ac:dyDescent="0.2">
      <c r="A2372" s="322">
        <v>40016</v>
      </c>
      <c r="B2372" s="321">
        <v>293.02499399999999</v>
      </c>
      <c r="C2372" s="320">
        <f>LN(B2372/B2371)</f>
        <v>-1.9399309946805262E-3</v>
      </c>
      <c r="D2372" s="320">
        <f>AVERAGE(C2352:C2372)</f>
        <v>3.8363194856341223E-3</v>
      </c>
      <c r="E2372" s="318">
        <f>_xlfn.STDEV.S(C2352:C2372)</f>
        <v>1.9579349469727451E-2</v>
      </c>
      <c r="F2372" s="318">
        <f>E2372*(21/(21-1.5))</f>
        <v>2.10854532750911E-2</v>
      </c>
      <c r="G2372" s="318">
        <f>_xlfn.VAR.S(C2352:C2372)</f>
        <v>3.8335092565771662E-4</v>
      </c>
      <c r="H2372" s="318">
        <f>G2372*(21/(21-1))</f>
        <v>4.0251847194060247E-4</v>
      </c>
      <c r="I2372" s="320">
        <f>(SUM(C2309:C2329)*1+SUM(C2330:C2350)*2+SUM(C2351:C2371)*3)/6</f>
        <v>5.3157225559333061E-2</v>
      </c>
      <c r="J2372" s="318">
        <f>IF(C2372*O2372&lt;&gt;0,C2372,0)</f>
        <v>0</v>
      </c>
      <c r="K2372" s="318" t="str">
        <f>IF(C2372*O2372=0,"",C2372)</f>
        <v/>
      </c>
      <c r="O2372" s="318">
        <f>IF(ISBLANK(L2372),0,1)</f>
        <v>0</v>
      </c>
      <c r="P2372" s="318">
        <f>IF(ISBLANK(M2372),0,1)</f>
        <v>0</v>
      </c>
      <c r="Q2372" s="318">
        <f>O2372+P2372</f>
        <v>0</v>
      </c>
      <c r="R2372" s="318">
        <f>SUM(Q2247:Q2372)</f>
        <v>0</v>
      </c>
      <c r="S2372" s="318">
        <f>R2372/$X$2</f>
        <v>0</v>
      </c>
      <c r="T2372" s="318">
        <f>IF(S2372&gt;=$X$3,1,0)</f>
        <v>0</v>
      </c>
      <c r="U2372" s="318">
        <f>O2372*T2372+P2372*T2372</f>
        <v>0</v>
      </c>
    </row>
    <row r="2373" spans="1:21" s="318" customFormat="1" x14ac:dyDescent="0.2">
      <c r="A2373" s="322">
        <v>40017</v>
      </c>
      <c r="B2373" s="321">
        <v>297.76199300000002</v>
      </c>
      <c r="C2373" s="320">
        <f>LN(B2373/B2372)</f>
        <v>1.6036577048413818E-2</v>
      </c>
      <c r="D2373" s="320">
        <f>AVERAGE(C2353:C2373)</f>
        <v>2.9080586425558447E-3</v>
      </c>
      <c r="E2373" s="318">
        <f>_xlfn.STDEV.S(C2353:C2373)</f>
        <v>1.8429971392411773E-2</v>
      </c>
      <c r="F2373" s="318">
        <f>E2373*(21/(21-1.5))</f>
        <v>1.9847661499520369E-2</v>
      </c>
      <c r="G2373" s="318">
        <f>_xlfn.VAR.S(C2353:C2373)</f>
        <v>3.3966384552511632E-4</v>
      </c>
      <c r="H2373" s="318">
        <f>G2373*(21/(21-1))</f>
        <v>3.5664703780137214E-4</v>
      </c>
      <c r="I2373" s="320">
        <f>(SUM(C2310:C2330)*1+SUM(C2331:C2351)*2+SUM(C2352:C2372)*3)/6</f>
        <v>5.3413404124971885E-2</v>
      </c>
      <c r="J2373" s="318">
        <f>IF(C2373*O2373&lt;&gt;0,C2373,0)</f>
        <v>0</v>
      </c>
      <c r="K2373" s="318" t="str">
        <f>IF(C2373*O2373=0,"",C2373)</f>
        <v/>
      </c>
      <c r="O2373" s="318">
        <f>IF(ISBLANK(L2373),0,1)</f>
        <v>0</v>
      </c>
      <c r="P2373" s="318">
        <f>IF(ISBLANK(M2373),0,1)</f>
        <v>0</v>
      </c>
      <c r="Q2373" s="318">
        <f>O2373+P2373</f>
        <v>0</v>
      </c>
      <c r="R2373" s="318">
        <f>SUM(Q2248:Q2373)</f>
        <v>0</v>
      </c>
      <c r="S2373" s="318">
        <f>R2373/$X$2</f>
        <v>0</v>
      </c>
      <c r="T2373" s="318">
        <f>IF(S2373&gt;=$X$3,1,0)</f>
        <v>0</v>
      </c>
      <c r="U2373" s="318">
        <f>O2373*T2373+P2373*T2373</f>
        <v>0</v>
      </c>
    </row>
    <row r="2374" spans="1:21" s="318" customFormat="1" x14ac:dyDescent="0.2">
      <c r="A2374" s="322">
        <v>40018</v>
      </c>
      <c r="B2374" s="321">
        <v>296.27301</v>
      </c>
      <c r="C2374" s="320">
        <f>LN(B2374/B2373)</f>
        <v>-5.0131258623991419E-3</v>
      </c>
      <c r="D2374" s="320">
        <f>AVERAGE(C2354:C2374)</f>
        <v>3.2018392096770211E-3</v>
      </c>
      <c r="E2374" s="318">
        <f>_xlfn.STDEV.S(C2354:C2374)</f>
        <v>1.8242348099020905E-2</v>
      </c>
      <c r="F2374" s="318">
        <f>E2374*(21/(21-1.5))</f>
        <v>1.9645605645099436E-2</v>
      </c>
      <c r="G2374" s="318">
        <f>_xlfn.VAR.S(C2354:C2374)</f>
        <v>3.3278326416585159E-4</v>
      </c>
      <c r="H2374" s="318">
        <f>G2374*(21/(21-1))</f>
        <v>3.4942242737414416E-4</v>
      </c>
      <c r="I2374" s="320">
        <f>(SUM(C2311:C2331)*1+SUM(C2332:C2352)*2+SUM(C2353:C2373)*3)/6</f>
        <v>5.3221295434319228E-2</v>
      </c>
      <c r="J2374" s="318">
        <f>IF(C2374*O2374&lt;&gt;0,C2374,0)</f>
        <v>0</v>
      </c>
      <c r="K2374" s="318" t="str">
        <f>IF(C2374*O2374=0,"",C2374)</f>
        <v/>
      </c>
      <c r="O2374" s="318">
        <f>IF(ISBLANK(L2374),0,1)</f>
        <v>0</v>
      </c>
      <c r="P2374" s="318">
        <f>IF(ISBLANK(M2374),0,1)</f>
        <v>0</v>
      </c>
      <c r="Q2374" s="318">
        <f>O2374+P2374</f>
        <v>0</v>
      </c>
      <c r="R2374" s="318">
        <f>SUM(Q2249:Q2374)</f>
        <v>0</v>
      </c>
      <c r="S2374" s="318">
        <f>R2374/$X$2</f>
        <v>0</v>
      </c>
      <c r="T2374" s="318">
        <f>IF(S2374&gt;=$X$3,1,0)</f>
        <v>0</v>
      </c>
      <c r="U2374" s="318">
        <f>O2374*T2374+P2374*T2374</f>
        <v>0</v>
      </c>
    </row>
    <row r="2375" spans="1:21" s="318" customFormat="1" x14ac:dyDescent="0.2">
      <c r="A2375" s="322">
        <v>40021</v>
      </c>
      <c r="B2375" s="321">
        <v>299.80300899999997</v>
      </c>
      <c r="C2375" s="320">
        <f>LN(B2375/B2374)</f>
        <v>1.1844261990067552E-2</v>
      </c>
      <c r="D2375" s="320">
        <f>AVERAGE(C2355:C2375)</f>
        <v>3.2323339461427423E-3</v>
      </c>
      <c r="E2375" s="318">
        <f>_xlfn.STDEV.S(C2355:C2375)</f>
        <v>1.8256922918657343E-2</v>
      </c>
      <c r="F2375" s="318">
        <f>E2375*(21/(21-1.5))</f>
        <v>1.9661301604707908E-2</v>
      </c>
      <c r="G2375" s="318">
        <f>_xlfn.VAR.S(C2355:C2375)</f>
        <v>3.3331523445779578E-4</v>
      </c>
      <c r="H2375" s="318">
        <f>G2375*(21/(21-1))</f>
        <v>3.4998099618068558E-4</v>
      </c>
      <c r="I2375" s="320">
        <f>(SUM(C2312:C2332)*1+SUM(C2333:C2353)*2+SUM(C2354:C2374)*3)/6</f>
        <v>5.5310978904514675E-2</v>
      </c>
      <c r="J2375" s="318">
        <f>IF(C2375*O2375&lt;&gt;0,C2375,0)</f>
        <v>0</v>
      </c>
      <c r="K2375" s="318" t="str">
        <f>IF(C2375*O2375=0,"",C2375)</f>
        <v/>
      </c>
      <c r="O2375" s="318">
        <f>IF(ISBLANK(L2375),0,1)</f>
        <v>0</v>
      </c>
      <c r="P2375" s="318">
        <f>IF(ISBLANK(M2375),0,1)</f>
        <v>0</v>
      </c>
      <c r="Q2375" s="318">
        <f>O2375+P2375</f>
        <v>0</v>
      </c>
      <c r="R2375" s="318">
        <f>SUM(Q2250:Q2375)</f>
        <v>0</v>
      </c>
      <c r="S2375" s="318">
        <f>R2375/$X$2</f>
        <v>0</v>
      </c>
      <c r="T2375" s="318">
        <f>IF(S2375&gt;=$X$3,1,0)</f>
        <v>0</v>
      </c>
      <c r="U2375" s="318">
        <f>O2375*T2375+P2375*T2375</f>
        <v>0</v>
      </c>
    </row>
    <row r="2376" spans="1:21" s="318" customFormat="1" x14ac:dyDescent="0.2">
      <c r="A2376" s="322">
        <v>40022</v>
      </c>
      <c r="B2376" s="321">
        <v>290.92401100000001</v>
      </c>
      <c r="C2376" s="320">
        <f>LN(B2376/B2375)</f>
        <v>-3.0063519822484869E-2</v>
      </c>
      <c r="D2376" s="320">
        <f>AVERAGE(C2356:C2376)</f>
        <v>1.2077773936898868E-3</v>
      </c>
      <c r="E2376" s="318">
        <f>_xlfn.STDEV.S(C2356:C2376)</f>
        <v>1.949850996552828E-2</v>
      </c>
      <c r="F2376" s="318">
        <f>E2376*(21/(21-1.5))</f>
        <v>2.0998395347491993E-2</v>
      </c>
      <c r="G2376" s="318">
        <f>_xlfn.VAR.S(C2356:C2376)</f>
        <v>3.8019189087580557E-4</v>
      </c>
      <c r="H2376" s="318">
        <f>G2376*(21/(21-1))</f>
        <v>3.9920148541959587E-4</v>
      </c>
      <c r="I2376" s="320">
        <f>(SUM(C2313:C2333)*1+SUM(C2334:C2354)*2+SUM(C2355:C2375)*3)/6</f>
        <v>5.3444180473248754E-2</v>
      </c>
      <c r="J2376" s="318">
        <f>IF(C2376*O2376&lt;&gt;0,C2376,0)</f>
        <v>0</v>
      </c>
      <c r="K2376" s="318" t="str">
        <f>IF(C2376*O2376=0,"",C2376)</f>
        <v/>
      </c>
      <c r="O2376" s="318">
        <f>IF(ISBLANK(L2376),0,1)</f>
        <v>0</v>
      </c>
      <c r="P2376" s="318">
        <f>IF(ISBLANK(M2376),0,1)</f>
        <v>0</v>
      </c>
      <c r="Q2376" s="318">
        <f>O2376+P2376</f>
        <v>0</v>
      </c>
      <c r="R2376" s="318">
        <f>SUM(Q2251:Q2376)</f>
        <v>0</v>
      </c>
      <c r="S2376" s="318">
        <f>R2376/$X$2</f>
        <v>0</v>
      </c>
      <c r="T2376" s="318">
        <f>IF(S2376&gt;=$X$3,1,0)</f>
        <v>0</v>
      </c>
      <c r="U2376" s="318">
        <f>O2376*T2376+P2376*T2376</f>
        <v>0</v>
      </c>
    </row>
    <row r="2377" spans="1:21" s="318" customFormat="1" x14ac:dyDescent="0.2">
      <c r="A2377" s="322">
        <v>40023</v>
      </c>
      <c r="B2377" s="321">
        <v>288.44500699999998</v>
      </c>
      <c r="C2377" s="320">
        <f>LN(B2377/B2376)</f>
        <v>-8.5576516927468212E-3</v>
      </c>
      <c r="D2377" s="320">
        <f>AVERAGE(C2357:C2377)</f>
        <v>1.0175091889725774E-3</v>
      </c>
      <c r="E2377" s="318">
        <f>_xlfn.STDEV.S(C2357:C2377)</f>
        <v>1.9576964302473583E-2</v>
      </c>
      <c r="F2377" s="318">
        <f>E2377*(21/(21-1.5))</f>
        <v>2.1082884633433087E-2</v>
      </c>
      <c r="G2377" s="318">
        <f>_xlfn.VAR.S(C2357:C2377)</f>
        <v>3.8325753130032504E-4</v>
      </c>
      <c r="H2377" s="318">
        <f>G2377*(21/(21-1))</f>
        <v>4.0242040786534134E-4</v>
      </c>
      <c r="I2377" s="320">
        <f>(SUM(C2314:C2334)*1+SUM(C2335:C2355)*2+SUM(C2356:C2376)*3)/6</f>
        <v>3.7116689854432609E-2</v>
      </c>
      <c r="J2377" s="318">
        <f>IF(C2377*O2377&lt;&gt;0,C2377,0)</f>
        <v>0</v>
      </c>
      <c r="K2377" s="318" t="str">
        <f>IF(C2377*O2377=0,"",C2377)</f>
        <v/>
      </c>
      <c r="O2377" s="318">
        <f>IF(ISBLANK(L2377),0,1)</f>
        <v>0</v>
      </c>
      <c r="P2377" s="318">
        <f>IF(ISBLANK(M2377),0,1)</f>
        <v>0</v>
      </c>
      <c r="Q2377" s="318">
        <f>O2377+P2377</f>
        <v>0</v>
      </c>
      <c r="R2377" s="318">
        <f>SUM(Q2252:Q2377)</f>
        <v>0</v>
      </c>
      <c r="S2377" s="318">
        <f>R2377/$X$2</f>
        <v>0</v>
      </c>
      <c r="T2377" s="318">
        <f>IF(S2377&gt;=$X$3,1,0)</f>
        <v>0</v>
      </c>
      <c r="U2377" s="318">
        <f>O2377*T2377+P2377*T2377</f>
        <v>0</v>
      </c>
    </row>
    <row r="2378" spans="1:21" s="318" customFormat="1" x14ac:dyDescent="0.2">
      <c r="A2378" s="322">
        <v>40024</v>
      </c>
      <c r="B2378" s="321">
        <v>295.87799100000001</v>
      </c>
      <c r="C2378" s="320">
        <f>LN(B2378/B2377)</f>
        <v>2.5442725987759221E-2</v>
      </c>
      <c r="D2378" s="320">
        <f>AVERAGE(C2358:C2378)</f>
        <v>1.2672266666154445E-3</v>
      </c>
      <c r="E2378" s="318">
        <f>_xlfn.STDEV.S(C2358:C2378)</f>
        <v>1.9865190409418868E-2</v>
      </c>
      <c r="F2378" s="318">
        <f>E2378*(21/(21-1.5))</f>
        <v>2.1393281979374165E-2</v>
      </c>
      <c r="G2378" s="318">
        <f>_xlfn.VAR.S(C2358:C2378)</f>
        <v>3.9462579000246743E-4</v>
      </c>
      <c r="H2378" s="318">
        <f>G2378*(21/(21-1))</f>
        <v>4.1435707950259083E-4</v>
      </c>
      <c r="I2378" s="320">
        <f>(SUM(C2315:C2335)*1+SUM(C2336:C2356)*2+SUM(C2357:C2377)*3)/6</f>
        <v>3.048874684695017E-2</v>
      </c>
      <c r="J2378" s="318">
        <f>IF(C2378*O2378&lt;&gt;0,C2378,0)</f>
        <v>0</v>
      </c>
      <c r="K2378" s="318" t="str">
        <f>IF(C2378*O2378=0,"",C2378)</f>
        <v/>
      </c>
      <c r="O2378" s="318">
        <f>IF(ISBLANK(L2378),0,1)</f>
        <v>0</v>
      </c>
      <c r="P2378" s="318">
        <f>IF(ISBLANK(M2378),0,1)</f>
        <v>0</v>
      </c>
      <c r="Q2378" s="318">
        <f>O2378+P2378</f>
        <v>0</v>
      </c>
      <c r="R2378" s="318">
        <f>SUM(Q2253:Q2378)</f>
        <v>0</v>
      </c>
      <c r="S2378" s="318">
        <f>R2378/$X$2</f>
        <v>0</v>
      </c>
      <c r="T2378" s="318">
        <f>IF(S2378&gt;=$X$3,1,0)</f>
        <v>0</v>
      </c>
      <c r="U2378" s="318">
        <f>O2378*T2378+P2378*T2378</f>
        <v>0</v>
      </c>
    </row>
    <row r="2379" spans="1:21" s="318" customFormat="1" x14ac:dyDescent="0.2">
      <c r="A2379" s="322">
        <v>40025</v>
      </c>
      <c r="B2379" s="321">
        <v>297.567993</v>
      </c>
      <c r="C2379" s="320">
        <f>LN(B2379/B2378)</f>
        <v>5.6955699899665403E-3</v>
      </c>
      <c r="D2379" s="320">
        <f>AVERAGE(C2359:C2379)</f>
        <v>2.6049650158290081E-3</v>
      </c>
      <c r="E2379" s="318">
        <f>_xlfn.STDEV.S(C2359:C2379)</f>
        <v>1.9124007215129978E-2</v>
      </c>
      <c r="F2379" s="318">
        <f>E2379*(21/(21-1.5))</f>
        <v>2.05950846932169E-2</v>
      </c>
      <c r="G2379" s="318">
        <f>_xlfn.VAR.S(C2359:C2379)</f>
        <v>3.6572765196434345E-4</v>
      </c>
      <c r="H2379" s="318">
        <f>G2379*(21/(21-1))</f>
        <v>3.8401403456256062E-4</v>
      </c>
      <c r="I2379" s="320">
        <f>(SUM(C2316:C2336)*1+SUM(C2337:C2357)*2+SUM(C2358:C2378)*3)/6</f>
        <v>2.7426383178647363E-2</v>
      </c>
      <c r="J2379" s="318">
        <f>IF(C2379*O2379&lt;&gt;0,C2379,0)</f>
        <v>0</v>
      </c>
      <c r="K2379" s="318" t="str">
        <f>IF(C2379*O2379=0,"",C2379)</f>
        <v/>
      </c>
      <c r="O2379" s="318">
        <f>IF(ISBLANK(L2379),0,1)</f>
        <v>0</v>
      </c>
      <c r="P2379" s="318">
        <f>IF(ISBLANK(M2379),0,1)</f>
        <v>0</v>
      </c>
      <c r="Q2379" s="318">
        <f>O2379+P2379</f>
        <v>0</v>
      </c>
      <c r="R2379" s="318">
        <f>SUM(Q2254:Q2379)</f>
        <v>0</v>
      </c>
      <c r="S2379" s="318">
        <f>R2379/$X$2</f>
        <v>0</v>
      </c>
      <c r="T2379" s="318">
        <f>IF(S2379&gt;=$X$3,1,0)</f>
        <v>0</v>
      </c>
      <c r="U2379" s="318">
        <f>O2379*T2379+P2379*T2379</f>
        <v>0</v>
      </c>
    </row>
    <row r="2380" spans="1:21" s="318" customFormat="1" x14ac:dyDescent="0.2">
      <c r="A2380" s="322">
        <v>40028</v>
      </c>
      <c r="B2380" s="321">
        <v>305.52499399999999</v>
      </c>
      <c r="C2380" s="320">
        <f>LN(B2380/B2379)</f>
        <v>2.638884191398478E-2</v>
      </c>
      <c r="D2380" s="320">
        <f>AVERAGE(C2360:C2380)</f>
        <v>4.0404028299848146E-3</v>
      </c>
      <c r="E2380" s="318">
        <f>_xlfn.STDEV.S(C2360:C2380)</f>
        <v>1.9743989070899082E-2</v>
      </c>
      <c r="F2380" s="318">
        <f>E2380*(21/(21-1.5))</f>
        <v>2.1262757460968239E-2</v>
      </c>
      <c r="G2380" s="318">
        <f>_xlfn.VAR.S(C2360:C2380)</f>
        <v>3.898251044317824E-4</v>
      </c>
      <c r="H2380" s="318">
        <f>G2380*(21/(21-1))</f>
        <v>4.0931635965337155E-4</v>
      </c>
      <c r="I2380" s="320">
        <f>(SUM(C2317:C2337)*1+SUM(C2338:C2358)*2+SUM(C2359:C2379)*3)/6</f>
        <v>3.8914554771095212E-2</v>
      </c>
      <c r="J2380" s="318">
        <f>IF(C2380*O2380&lt;&gt;0,C2380,0)</f>
        <v>0</v>
      </c>
      <c r="K2380" s="318" t="str">
        <f>IF(C2380*O2380=0,"",C2380)</f>
        <v/>
      </c>
      <c r="O2380" s="318">
        <f>IF(ISBLANK(L2380),0,1)</f>
        <v>0</v>
      </c>
      <c r="P2380" s="318">
        <f>IF(ISBLANK(M2380),0,1)</f>
        <v>0</v>
      </c>
      <c r="Q2380" s="318">
        <f>O2380+P2380</f>
        <v>0</v>
      </c>
      <c r="R2380" s="318">
        <f>SUM(Q2255:Q2380)</f>
        <v>0</v>
      </c>
      <c r="S2380" s="318">
        <f>R2380/$X$2</f>
        <v>0</v>
      </c>
      <c r="T2380" s="318">
        <f>IF(S2380&gt;=$X$3,1,0)</f>
        <v>0</v>
      </c>
      <c r="U2380" s="318">
        <f>O2380*T2380+P2380*T2380</f>
        <v>0</v>
      </c>
    </row>
    <row r="2381" spans="1:21" s="318" customFormat="1" x14ac:dyDescent="0.2">
      <c r="A2381" s="322">
        <v>40029</v>
      </c>
      <c r="B2381" s="321">
        <v>302.38900799999999</v>
      </c>
      <c r="C2381" s="320">
        <f>LN(B2381/B2380)</f>
        <v>-1.031729424735627E-2</v>
      </c>
      <c r="D2381" s="320">
        <f>AVERAGE(C2361:C2381)</f>
        <v>5.4645870846527561E-3</v>
      </c>
      <c r="E2381" s="318">
        <f>_xlfn.STDEV.S(C2361:C2381)</f>
        <v>1.7321389762986049E-2</v>
      </c>
      <c r="F2381" s="318">
        <f>E2381*(21/(21-1.5))</f>
        <v>1.8653804360138821E-2</v>
      </c>
      <c r="G2381" s="318">
        <f>_xlfn.VAR.S(C2361:C2381)</f>
        <v>3.0003054332127785E-4</v>
      </c>
      <c r="H2381" s="318">
        <f>G2381*(21/(21-1))</f>
        <v>3.1503207048734174E-4</v>
      </c>
      <c r="I2381" s="320">
        <f>(SUM(C2318:C2338)*1+SUM(C2339:C2359)*2+SUM(C2360:C2380)*3)/6</f>
        <v>4.1930015578348329E-2</v>
      </c>
      <c r="J2381" s="318">
        <f>IF(C2381*O2381&lt;&gt;0,C2381,0)</f>
        <v>0</v>
      </c>
      <c r="K2381" s="318" t="str">
        <f>IF(C2381*O2381=0,"",C2381)</f>
        <v/>
      </c>
      <c r="O2381" s="318">
        <f>IF(ISBLANK(L2381),0,1)</f>
        <v>0</v>
      </c>
      <c r="P2381" s="318">
        <f>IF(ISBLANK(M2381),0,1)</f>
        <v>0</v>
      </c>
      <c r="Q2381" s="318">
        <f>O2381+P2381</f>
        <v>0</v>
      </c>
      <c r="R2381" s="318">
        <f>SUM(Q2256:Q2381)</f>
        <v>0</v>
      </c>
      <c r="S2381" s="318">
        <f>R2381/$X$2</f>
        <v>0</v>
      </c>
      <c r="T2381" s="318">
        <f>IF(S2381&gt;=$X$3,1,0)</f>
        <v>0</v>
      </c>
      <c r="U2381" s="318">
        <f>O2381*T2381+P2381*T2381</f>
        <v>0</v>
      </c>
    </row>
    <row r="2382" spans="1:21" s="318" customFormat="1" x14ac:dyDescent="0.2">
      <c r="A2382" s="322">
        <v>40030</v>
      </c>
      <c r="B2382" s="321">
        <v>301.82598899999999</v>
      </c>
      <c r="C2382" s="320">
        <f>LN(B2382/B2381)</f>
        <v>-1.8636384920913635E-3</v>
      </c>
      <c r="D2382" s="320">
        <f>AVERAGE(C2362:C2382)</f>
        <v>5.3779661837021998E-3</v>
      </c>
      <c r="E2382" s="318">
        <f>_xlfn.STDEV.S(C2362:C2382)</f>
        <v>1.7354833695716911E-2</v>
      </c>
      <c r="F2382" s="318">
        <f>E2382*(21/(21-1.5))</f>
        <v>1.8689820903079749E-2</v>
      </c>
      <c r="G2382" s="318">
        <f>_xlfn.VAR.S(C2362:C2382)</f>
        <v>3.0119025260599115E-4</v>
      </c>
      <c r="H2382" s="318">
        <f>G2382*(21/(21-1))</f>
        <v>3.1624976523629073E-4</v>
      </c>
      <c r="I2382" s="320">
        <f>(SUM(C2319:C2339)*1+SUM(C2340:C2360)*2+SUM(C2361:C2381)*3)/6</f>
        <v>4.193353619159091E-2</v>
      </c>
      <c r="J2382" s="318">
        <f>IF(C2382*O2382&lt;&gt;0,C2382,0)</f>
        <v>0</v>
      </c>
      <c r="K2382" s="318" t="str">
        <f>IF(C2382*O2382=0,"",C2382)</f>
        <v/>
      </c>
      <c r="O2382" s="318">
        <f>IF(ISBLANK(L2382),0,1)</f>
        <v>0</v>
      </c>
      <c r="P2382" s="318">
        <f>IF(ISBLANK(M2382),0,1)</f>
        <v>0</v>
      </c>
      <c r="Q2382" s="318">
        <f>O2382+P2382</f>
        <v>0</v>
      </c>
      <c r="R2382" s="318">
        <f>SUM(Q2257:Q2382)</f>
        <v>0</v>
      </c>
      <c r="S2382" s="318">
        <f>R2382/$X$2</f>
        <v>0</v>
      </c>
      <c r="T2382" s="318">
        <f>IF(S2382&gt;=$X$3,1,0)</f>
        <v>0</v>
      </c>
      <c r="U2382" s="318">
        <f>O2382*T2382+P2382*T2382</f>
        <v>0</v>
      </c>
    </row>
    <row r="2383" spans="1:21" s="318" customFormat="1" x14ac:dyDescent="0.2">
      <c r="A2383" s="322">
        <v>40031</v>
      </c>
      <c r="B2383" s="321">
        <v>300.908997</v>
      </c>
      <c r="C2383" s="320">
        <f>LN(B2383/B2382)</f>
        <v>-3.0427724581916712E-3</v>
      </c>
      <c r="D2383" s="320">
        <f>AVERAGE(C2363:C2383)</f>
        <v>6.0813530774168319E-3</v>
      </c>
      <c r="E2383" s="318">
        <f>_xlfn.STDEV.S(C2363:C2383)</f>
        <v>1.665302006754954E-2</v>
      </c>
      <c r="F2383" s="318">
        <f>E2383*(21/(21-1.5))</f>
        <v>1.7934021611207197E-2</v>
      </c>
      <c r="G2383" s="318">
        <f>_xlfn.VAR.S(C2363:C2383)</f>
        <v>2.7732307737020768E-4</v>
      </c>
      <c r="H2383" s="318">
        <f>G2383*(21/(21-1))</f>
        <v>2.9118923123871808E-4</v>
      </c>
      <c r="I2383" s="320">
        <f>(SUM(C2320:C2340)*1+SUM(C2341:C2361)*2+SUM(C2362:C2382)*3)/6</f>
        <v>4.348662034199053E-2</v>
      </c>
      <c r="J2383" s="318">
        <f>IF(C2383*O2383&lt;&gt;0,C2383,0)</f>
        <v>0</v>
      </c>
      <c r="K2383" s="318" t="str">
        <f>IF(C2383*O2383=0,"",C2383)</f>
        <v/>
      </c>
      <c r="O2383" s="318">
        <f>IF(ISBLANK(L2383),0,1)</f>
        <v>0</v>
      </c>
      <c r="P2383" s="318">
        <f>IF(ISBLANK(M2383),0,1)</f>
        <v>0</v>
      </c>
      <c r="Q2383" s="318">
        <f>O2383+P2383</f>
        <v>0</v>
      </c>
      <c r="R2383" s="318">
        <f>SUM(Q2258:Q2383)</f>
        <v>0</v>
      </c>
      <c r="S2383" s="318">
        <f>R2383/$X$2</f>
        <v>0</v>
      </c>
      <c r="T2383" s="318">
        <f>IF(S2383&gt;=$X$3,1,0)</f>
        <v>0</v>
      </c>
      <c r="U2383" s="318">
        <f>O2383*T2383+P2383*T2383</f>
        <v>0</v>
      </c>
    </row>
    <row r="2384" spans="1:21" s="318" customFormat="1" x14ac:dyDescent="0.2">
      <c r="A2384" s="322">
        <v>40032</v>
      </c>
      <c r="B2384" s="321">
        <v>302.73800699999998</v>
      </c>
      <c r="C2384" s="320">
        <f>LN(B2384/B2383)</f>
        <v>6.0598846179405206E-3</v>
      </c>
      <c r="D2384" s="320">
        <f>AVERAGE(C2364:C2384)</f>
        <v>5.8424216388905251E-3</v>
      </c>
      <c r="E2384" s="318">
        <f>_xlfn.STDEV.S(C2364:C2384)</f>
        <v>1.6613702511255705E-2</v>
      </c>
      <c r="F2384" s="318">
        <f>E2384*(21/(21-1.5))</f>
        <v>1.7891679627506145E-2</v>
      </c>
      <c r="G2384" s="318">
        <f>_xlfn.VAR.S(C2364:C2384)</f>
        <v>2.7601511113250408E-4</v>
      </c>
      <c r="H2384" s="318">
        <f>G2384*(21/(21-1))</f>
        <v>2.8981586668912928E-4</v>
      </c>
      <c r="I2384" s="320">
        <f>(SUM(C2321:C2341)*1+SUM(C2342:C2362)*2+SUM(C2363:C2383)*3)/6</f>
        <v>3.8839306309434413E-2</v>
      </c>
      <c r="J2384" s="318">
        <f>IF(C2384*O2384&lt;&gt;0,C2384,0)</f>
        <v>0</v>
      </c>
      <c r="K2384" s="318" t="str">
        <f>IF(C2384*O2384=0,"",C2384)</f>
        <v/>
      </c>
      <c r="O2384" s="318">
        <f>IF(ISBLANK(L2384),0,1)</f>
        <v>0</v>
      </c>
      <c r="P2384" s="318">
        <f>IF(ISBLANK(M2384),0,1)</f>
        <v>0</v>
      </c>
      <c r="Q2384" s="318">
        <f>O2384+P2384</f>
        <v>0</v>
      </c>
      <c r="R2384" s="318">
        <f>SUM(Q2259:Q2384)</f>
        <v>0</v>
      </c>
      <c r="S2384" s="318">
        <f>R2384/$X$2</f>
        <v>0</v>
      </c>
      <c r="T2384" s="318">
        <f>IF(S2384&gt;=$X$3,1,0)</f>
        <v>0</v>
      </c>
      <c r="U2384" s="318">
        <f>O2384*T2384+P2384*T2384</f>
        <v>0</v>
      </c>
    </row>
    <row r="2385" spans="1:21" s="318" customFormat="1" x14ac:dyDescent="0.2">
      <c r="A2385" s="322">
        <v>40035</v>
      </c>
      <c r="B2385" s="321">
        <v>299.84899899999999</v>
      </c>
      <c r="C2385" s="320">
        <f>LN(B2385/B2384)</f>
        <v>-9.5887568329257478E-3</v>
      </c>
      <c r="D2385" s="320">
        <f>AVERAGE(C2365:C2385)</f>
        <v>6.4996635699983195E-3</v>
      </c>
      <c r="E2385" s="318">
        <f>_xlfn.STDEV.S(C2365:C2385)</f>
        <v>1.5644118307491118E-2</v>
      </c>
      <c r="F2385" s="318">
        <f>E2385*(21/(21-1.5))</f>
        <v>1.6847512023451972E-2</v>
      </c>
      <c r="G2385" s="318">
        <f>_xlfn.VAR.S(C2365:C2385)</f>
        <v>2.4473843761877877E-4</v>
      </c>
      <c r="H2385" s="318">
        <f>G2385*(21/(21-1))</f>
        <v>2.569753594997177E-4</v>
      </c>
      <c r="I2385" s="320">
        <f>(SUM(C2322:C2342)*1+SUM(C2343:C2363)*2+SUM(C2364:C2384)*3)/6</f>
        <v>3.0440679866025527E-2</v>
      </c>
      <c r="J2385" s="318">
        <f>IF(C2385*O2385&lt;&gt;0,C2385,0)</f>
        <v>0</v>
      </c>
      <c r="K2385" s="318" t="str">
        <f>IF(C2385*O2385=0,"",C2385)</f>
        <v/>
      </c>
      <c r="O2385" s="318">
        <f>IF(ISBLANK(L2385),0,1)</f>
        <v>0</v>
      </c>
      <c r="P2385" s="318">
        <f>IF(ISBLANK(M2385),0,1)</f>
        <v>0</v>
      </c>
      <c r="Q2385" s="318">
        <f>O2385+P2385</f>
        <v>0</v>
      </c>
      <c r="R2385" s="318">
        <f>SUM(Q2260:Q2385)</f>
        <v>0</v>
      </c>
      <c r="S2385" s="318">
        <f>R2385/$X$2</f>
        <v>0</v>
      </c>
      <c r="T2385" s="318">
        <f>IF(S2385&gt;=$X$3,1,0)</f>
        <v>0</v>
      </c>
      <c r="U2385" s="318">
        <f>O2385*T2385+P2385*T2385</f>
        <v>0</v>
      </c>
    </row>
    <row r="2386" spans="1:21" s="318" customFormat="1" x14ac:dyDescent="0.2">
      <c r="A2386" s="322">
        <v>40036</v>
      </c>
      <c r="B2386" s="321">
        <v>295.03698700000001</v>
      </c>
      <c r="C2386" s="320">
        <f>LN(B2386/B2385)</f>
        <v>-1.6178283131647809E-2</v>
      </c>
      <c r="D2386" s="320">
        <f>AVERAGE(C2366:C2386)</f>
        <v>4.8999022459767358E-3</v>
      </c>
      <c r="E2386" s="318">
        <f>_xlfn.STDEV.S(C2366:C2386)</f>
        <v>1.6180439225137486E-2</v>
      </c>
      <c r="F2386" s="318">
        <f>E2386*(21/(21-1.5))</f>
        <v>1.7425088396301906E-2</v>
      </c>
      <c r="G2386" s="318">
        <f>_xlfn.VAR.S(C2366:C2386)</f>
        <v>2.6180661351836779E-4</v>
      </c>
      <c r="H2386" s="318">
        <f>G2386*(21/(21-1))</f>
        <v>2.7489694419428618E-4</v>
      </c>
      <c r="I2386" s="320">
        <f>(SUM(C2323:C2343)*1+SUM(C2344:C2364)*2+SUM(C2365:C2385)*3)/6</f>
        <v>3.0548163326253232E-2</v>
      </c>
      <c r="J2386" s="318">
        <f>IF(C2386*O2386&lt;&gt;0,C2386,0)</f>
        <v>0</v>
      </c>
      <c r="K2386" s="318" t="str">
        <f>IF(C2386*O2386=0,"",C2386)</f>
        <v/>
      </c>
      <c r="O2386" s="318">
        <f>IF(ISBLANK(L2386),0,1)</f>
        <v>0</v>
      </c>
      <c r="P2386" s="318">
        <f>IF(ISBLANK(M2386),0,1)</f>
        <v>0</v>
      </c>
      <c r="Q2386" s="318">
        <f>O2386+P2386</f>
        <v>0</v>
      </c>
      <c r="R2386" s="318">
        <f>SUM(Q2261:Q2386)</f>
        <v>0</v>
      </c>
      <c r="S2386" s="318">
        <f>R2386/$X$2</f>
        <v>0</v>
      </c>
      <c r="T2386" s="318">
        <f>IF(S2386&gt;=$X$3,1,0)</f>
        <v>0</v>
      </c>
      <c r="U2386" s="318">
        <f>O2386*T2386+P2386*T2386</f>
        <v>0</v>
      </c>
    </row>
    <row r="2387" spans="1:21" s="318" customFormat="1" x14ac:dyDescent="0.2">
      <c r="A2387" s="322">
        <v>40037</v>
      </c>
      <c r="B2387" s="321">
        <v>299.81298800000002</v>
      </c>
      <c r="C2387" s="320">
        <f>LN(B2387/B2386)</f>
        <v>1.6058178803463278E-2</v>
      </c>
      <c r="D2387" s="320">
        <f>AVERAGE(C2367:C2387)</f>
        <v>4.5494599991800127E-3</v>
      </c>
      <c r="E2387" s="318">
        <f>_xlfn.STDEV.S(C2367:C2387)</f>
        <v>1.5835340593262501E-2</v>
      </c>
      <c r="F2387" s="318">
        <f>E2387*(21/(21-1.5))</f>
        <v>1.7053443715821154E-2</v>
      </c>
      <c r="G2387" s="318">
        <f>_xlfn.VAR.S(C2367:C2387)</f>
        <v>2.5075801170462719E-4</v>
      </c>
      <c r="H2387" s="318">
        <f>G2387*(21/(21-1))</f>
        <v>2.6329591228985854E-4</v>
      </c>
      <c r="I2387" s="320">
        <f>(SUM(C2324:C2344)*1+SUM(C2345:C2365)*2+SUM(C2366:C2386)*3)/6</f>
        <v>2.0170093512150974E-2</v>
      </c>
      <c r="J2387" s="318">
        <f>IF(C2387*O2387&lt;&gt;0,C2387,0)</f>
        <v>0</v>
      </c>
      <c r="K2387" s="318" t="str">
        <f>IF(C2387*O2387=0,"",C2387)</f>
        <v/>
      </c>
      <c r="O2387" s="318">
        <f>IF(ISBLANK(L2387),0,1)</f>
        <v>0</v>
      </c>
      <c r="P2387" s="318">
        <f>IF(ISBLANK(M2387),0,1)</f>
        <v>0</v>
      </c>
      <c r="Q2387" s="318">
        <f>O2387+P2387</f>
        <v>0</v>
      </c>
      <c r="R2387" s="318">
        <f>SUM(Q2262:Q2387)</f>
        <v>0</v>
      </c>
      <c r="S2387" s="318">
        <f>R2387/$X$2</f>
        <v>0</v>
      </c>
      <c r="T2387" s="318">
        <f>IF(S2387&gt;=$X$3,1,0)</f>
        <v>0</v>
      </c>
      <c r="U2387" s="318">
        <f>O2387*T2387+P2387*T2387</f>
        <v>0</v>
      </c>
    </row>
    <row r="2388" spans="1:21" s="318" customFormat="1" x14ac:dyDescent="0.2">
      <c r="A2388" s="322">
        <v>40038</v>
      </c>
      <c r="B2388" s="321">
        <v>301.033997</v>
      </c>
      <c r="C2388" s="320">
        <f>LN(B2388/B2387)</f>
        <v>4.0642982697877547E-3</v>
      </c>
      <c r="D2388" s="320">
        <f>AVERAGE(C2368:C2388)</f>
        <v>3.2213659949779103E-3</v>
      </c>
      <c r="E2388" s="318">
        <f>_xlfn.STDEV.S(C2368:C2388)</f>
        <v>1.4538451375934744E-2</v>
      </c>
      <c r="F2388" s="318">
        <f>E2388*(21/(21-1.5))</f>
        <v>1.5656793789468184E-2</v>
      </c>
      <c r="G2388" s="318">
        <f>_xlfn.VAR.S(C2368:C2388)</f>
        <v>2.1136656841041885E-4</v>
      </c>
      <c r="H2388" s="318">
        <f>G2388*(21/(21-1))</f>
        <v>2.219348968309398E-4</v>
      </c>
      <c r="I2388" s="320">
        <f>(SUM(C2325:C2345)*1+SUM(C2346:C2366)*2+SUM(C2367:C2387)*3)/6</f>
        <v>3.4300752288691373E-2</v>
      </c>
      <c r="J2388" s="318">
        <f>IF(C2388*O2388&lt;&gt;0,C2388,0)</f>
        <v>0</v>
      </c>
      <c r="K2388" s="318" t="str">
        <f>IF(C2388*O2388=0,"",C2388)</f>
        <v/>
      </c>
      <c r="O2388" s="318">
        <f>IF(ISBLANK(L2388),0,1)</f>
        <v>0</v>
      </c>
      <c r="P2388" s="318">
        <f>IF(ISBLANK(M2388),0,1)</f>
        <v>0</v>
      </c>
      <c r="Q2388" s="318">
        <f>O2388+P2388</f>
        <v>0</v>
      </c>
      <c r="R2388" s="318">
        <f>SUM(Q2263:Q2388)</f>
        <v>0</v>
      </c>
      <c r="S2388" s="318">
        <f>R2388/$X$2</f>
        <v>0</v>
      </c>
      <c r="T2388" s="318">
        <f>IF(S2388&gt;=$X$3,1,0)</f>
        <v>0</v>
      </c>
      <c r="U2388" s="318">
        <f>O2388*T2388+P2388*T2388</f>
        <v>0</v>
      </c>
    </row>
    <row r="2389" spans="1:21" s="318" customFormat="1" x14ac:dyDescent="0.2">
      <c r="A2389" s="322">
        <v>40039</v>
      </c>
      <c r="B2389" s="321">
        <v>299.44699100000003</v>
      </c>
      <c r="C2389" s="320">
        <f>LN(B2389/B2388)</f>
        <v>-5.2857949768364961E-3</v>
      </c>
      <c r="D2389" s="320">
        <f>AVERAGE(C2369:C2389)</f>
        <v>3.1958122717926098E-3</v>
      </c>
      <c r="E2389" s="318">
        <f>_xlfn.STDEV.S(C2369:C2389)</f>
        <v>1.455362506436981E-2</v>
      </c>
      <c r="F2389" s="318">
        <f>E2389*(21/(21-1.5))</f>
        <v>1.567313468470595E-2</v>
      </c>
      <c r="G2389" s="318">
        <f>_xlfn.VAR.S(C2369:C2389)</f>
        <v>2.1180800251425317E-4</v>
      </c>
      <c r="H2389" s="318">
        <f>G2389*(21/(21-1))</f>
        <v>2.2239840263996584E-4</v>
      </c>
      <c r="I2389" s="320">
        <f>(SUM(C2326:C2346)*1+SUM(C2347:C2367)*2+SUM(C2368:C2388)*3)/6</f>
        <v>2.8653864767563351E-2</v>
      </c>
      <c r="J2389" s="318">
        <f>IF(C2389*O2389&lt;&gt;0,C2389,0)</f>
        <v>0</v>
      </c>
      <c r="K2389" s="318" t="str">
        <f>IF(C2389*O2389=0,"",C2389)</f>
        <v/>
      </c>
      <c r="O2389" s="318">
        <f>IF(ISBLANK(L2389),0,1)</f>
        <v>0</v>
      </c>
      <c r="P2389" s="318">
        <f>IF(ISBLANK(M2389),0,1)</f>
        <v>0</v>
      </c>
      <c r="Q2389" s="318">
        <f>O2389+P2389</f>
        <v>0</v>
      </c>
      <c r="R2389" s="318">
        <f>SUM(Q2264:Q2389)</f>
        <v>0</v>
      </c>
      <c r="S2389" s="318">
        <f>R2389/$X$2</f>
        <v>0</v>
      </c>
      <c r="T2389" s="318">
        <f>IF(S2389&gt;=$X$3,1,0)</f>
        <v>0</v>
      </c>
      <c r="U2389" s="318">
        <f>O2389*T2389+P2389*T2389</f>
        <v>0</v>
      </c>
    </row>
    <row r="2390" spans="1:21" s="318" customFormat="1" x14ac:dyDescent="0.2">
      <c r="A2390" s="322">
        <v>40042</v>
      </c>
      <c r="B2390" s="321">
        <v>291.91400099999998</v>
      </c>
      <c r="C2390" s="320">
        <f>LN(B2390/B2389)</f>
        <v>-2.5478168471569827E-2</v>
      </c>
      <c r="D2390" s="320">
        <f>AVERAGE(C2370:C2390)</f>
        <v>1.5958907939377788E-3</v>
      </c>
      <c r="E2390" s="318">
        <f>_xlfn.STDEV.S(C2370:C2390)</f>
        <v>1.5780293209800914E-2</v>
      </c>
      <c r="F2390" s="318">
        <f>E2390*(21/(21-1.5))</f>
        <v>1.6994161918247135E-2</v>
      </c>
      <c r="G2390" s="318">
        <f>_xlfn.VAR.S(C2370:C2390)</f>
        <v>2.4901765378728877E-4</v>
      </c>
      <c r="H2390" s="318">
        <f>G2390*(21/(21-1))</f>
        <v>2.6146853647665325E-4</v>
      </c>
      <c r="I2390" s="320">
        <f>(SUM(C2327:C2347)*1+SUM(C2348:C2368)*2+SUM(C2369:C2389)*3)/6</f>
        <v>3.3509466661011893E-2</v>
      </c>
      <c r="J2390" s="318">
        <f>IF(C2390*O2390&lt;&gt;0,C2390,0)</f>
        <v>0</v>
      </c>
      <c r="K2390" s="318" t="str">
        <f>IF(C2390*O2390=0,"",C2390)</f>
        <v/>
      </c>
      <c r="O2390" s="318">
        <f>IF(ISBLANK(L2390),0,1)</f>
        <v>0</v>
      </c>
      <c r="P2390" s="318">
        <f>IF(ISBLANK(M2390),0,1)</f>
        <v>0</v>
      </c>
      <c r="Q2390" s="318">
        <f>O2390+P2390</f>
        <v>0</v>
      </c>
      <c r="R2390" s="318">
        <f>SUM(Q2265:Q2390)</f>
        <v>0</v>
      </c>
      <c r="S2390" s="318">
        <f>R2390/$X$2</f>
        <v>0</v>
      </c>
      <c r="T2390" s="318">
        <f>IF(S2390&gt;=$X$3,1,0)</f>
        <v>0</v>
      </c>
      <c r="U2390" s="318">
        <f>O2390*T2390+P2390*T2390</f>
        <v>0</v>
      </c>
    </row>
    <row r="2391" spans="1:21" s="318" customFormat="1" x14ac:dyDescent="0.2">
      <c r="A2391" s="322">
        <v>40043</v>
      </c>
      <c r="B2391" s="321">
        <v>295.54699699999998</v>
      </c>
      <c r="C2391" s="320">
        <f>LN(B2391/B2390)</f>
        <v>1.2368624735142567E-2</v>
      </c>
      <c r="D2391" s="320">
        <f>AVERAGE(C2371:C2391)</f>
        <v>1.411353751846562E-3</v>
      </c>
      <c r="E2391" s="318">
        <f>_xlfn.STDEV.S(C2371:C2391)</f>
        <v>1.5622300550122118E-2</v>
      </c>
      <c r="F2391" s="318">
        <f>E2391*(21/(21-1.5))</f>
        <v>1.6824015977054588E-2</v>
      </c>
      <c r="G2391" s="318">
        <f>_xlfn.VAR.S(C2371:C2391)</f>
        <v>2.4405627447834582E-4</v>
      </c>
      <c r="H2391" s="318">
        <f>G2391*(21/(21-1))</f>
        <v>2.5625908820226315E-4</v>
      </c>
      <c r="I2391" s="320">
        <f>(SUM(C2328:C2348)*1+SUM(C2349:C2369)*2+SUM(C2370:C2390)*3)/6</f>
        <v>1.3617156841260998E-2</v>
      </c>
      <c r="J2391" s="318">
        <f>IF(C2391*O2391&lt;&gt;0,C2391,0)</f>
        <v>0</v>
      </c>
      <c r="K2391" s="318" t="str">
        <f>IF(C2391*O2391=0,"",C2391)</f>
        <v/>
      </c>
      <c r="O2391" s="318">
        <f>IF(ISBLANK(L2391),0,1)</f>
        <v>0</v>
      </c>
      <c r="P2391" s="318">
        <f>IF(ISBLANK(M2391),0,1)</f>
        <v>0</v>
      </c>
      <c r="Q2391" s="318">
        <f>O2391+P2391</f>
        <v>0</v>
      </c>
      <c r="R2391" s="318">
        <f>SUM(Q2266:Q2391)</f>
        <v>0</v>
      </c>
      <c r="S2391" s="318">
        <f>R2391/$X$2</f>
        <v>0</v>
      </c>
      <c r="T2391" s="318">
        <f>IF(S2391&gt;=$X$3,1,0)</f>
        <v>0</v>
      </c>
      <c r="U2391" s="318">
        <f>O2391*T2391+P2391*T2391</f>
        <v>0</v>
      </c>
    </row>
    <row r="2392" spans="1:21" s="318" customFormat="1" x14ac:dyDescent="0.2">
      <c r="A2392" s="322">
        <v>40044</v>
      </c>
      <c r="B2392" s="321">
        <v>295.38501000000002</v>
      </c>
      <c r="C2392" s="320">
        <f>LN(B2392/B2391)</f>
        <v>-5.4824244460771913E-4</v>
      </c>
      <c r="D2392" s="320">
        <f>AVERAGE(C2372:C2392)</f>
        <v>2.8960875852322661E-4</v>
      </c>
      <c r="E2392" s="318">
        <f>_xlfn.STDEV.S(C2372:C2392)</f>
        <v>1.4819089795636264E-2</v>
      </c>
      <c r="F2392" s="318">
        <f>E2392*(21/(21-1.5))</f>
        <v>1.5959019779915977E-2</v>
      </c>
      <c r="G2392" s="318">
        <f>_xlfn.VAR.S(C2372:C2392)</f>
        <v>2.1960542237113085E-4</v>
      </c>
      <c r="H2392" s="318">
        <f>G2392*(21/(21-1))</f>
        <v>2.3058569348968739E-4</v>
      </c>
      <c r="I2392" s="320">
        <f>(SUM(C2329:C2349)*1+SUM(C2350:C2370)*2+SUM(C2371:C2391)*3)/6</f>
        <v>1.4260347488110803E-2</v>
      </c>
      <c r="J2392" s="318">
        <f>IF(C2392*O2392&lt;&gt;0,C2392,0)</f>
        <v>0</v>
      </c>
      <c r="K2392" s="318" t="str">
        <f>IF(C2392*O2392=0,"",C2392)</f>
        <v/>
      </c>
      <c r="O2392" s="318">
        <f>IF(ISBLANK(L2392),0,1)</f>
        <v>0</v>
      </c>
      <c r="P2392" s="318">
        <f>IF(ISBLANK(M2392),0,1)</f>
        <v>0</v>
      </c>
      <c r="Q2392" s="318">
        <f>O2392+P2392</f>
        <v>0</v>
      </c>
      <c r="R2392" s="318">
        <f>SUM(Q2267:Q2392)</f>
        <v>0</v>
      </c>
      <c r="S2392" s="318">
        <f>R2392/$X$2</f>
        <v>0</v>
      </c>
      <c r="T2392" s="318">
        <f>IF(S2392&gt;=$X$3,1,0)</f>
        <v>0</v>
      </c>
      <c r="U2392" s="318">
        <f>O2392*T2392+P2392*T2392</f>
        <v>0</v>
      </c>
    </row>
    <row r="2393" spans="1:21" s="318" customFormat="1" x14ac:dyDescent="0.2">
      <c r="A2393" s="322">
        <v>40045</v>
      </c>
      <c r="B2393" s="321">
        <v>299.98998999999998</v>
      </c>
      <c r="C2393" s="320">
        <f>LN(B2393/B2392)</f>
        <v>1.5469483376011228E-2</v>
      </c>
      <c r="D2393" s="320">
        <f>AVERAGE(C2373:C2393)</f>
        <v>1.1186284904609299E-3</v>
      </c>
      <c r="E2393" s="318">
        <f>_xlfn.STDEV.S(C2373:C2393)</f>
        <v>1.517091534034676E-2</v>
      </c>
      <c r="F2393" s="318">
        <f>E2393*(21/(21-1.5))</f>
        <v>1.6337908828065739E-2</v>
      </c>
      <c r="G2393" s="318">
        <f>_xlfn.VAR.S(C2373:C2393)</f>
        <v>2.3015667226396864E-4</v>
      </c>
      <c r="H2393" s="318">
        <f>G2393*(21/(21-1))</f>
        <v>2.4166450587716708E-4</v>
      </c>
      <c r="I2393" s="320">
        <f>(SUM(C2330:C2350)*1+SUM(C2351:C2371)*2+SUM(C2372:C2392)*3)/6</f>
        <v>1.8674257542766345E-2</v>
      </c>
      <c r="J2393" s="318">
        <f>IF(C2393*O2393&lt;&gt;0,C2393,0)</f>
        <v>0</v>
      </c>
      <c r="K2393" s="318" t="str">
        <f>IF(C2393*O2393=0,"",C2393)</f>
        <v/>
      </c>
      <c r="O2393" s="318">
        <f>IF(ISBLANK(L2393),0,1)</f>
        <v>0</v>
      </c>
      <c r="P2393" s="318">
        <f>IF(ISBLANK(M2393),0,1)</f>
        <v>0</v>
      </c>
      <c r="Q2393" s="318">
        <f>O2393+P2393</f>
        <v>0</v>
      </c>
      <c r="R2393" s="318">
        <f>SUM(Q2268:Q2393)</f>
        <v>0</v>
      </c>
      <c r="S2393" s="318">
        <f>R2393/$X$2</f>
        <v>0</v>
      </c>
      <c r="T2393" s="318">
        <f>IF(S2393&gt;=$X$3,1,0)</f>
        <v>0</v>
      </c>
      <c r="U2393" s="318">
        <f>O2393*T2393+P2393*T2393</f>
        <v>0</v>
      </c>
    </row>
    <row r="2394" spans="1:21" s="318" customFormat="1" x14ac:dyDescent="0.2">
      <c r="A2394" s="322">
        <v>40046</v>
      </c>
      <c r="B2394" s="321">
        <v>307.35900900000001</v>
      </c>
      <c r="C2394" s="320">
        <f>LN(B2394/B2393)</f>
        <v>2.4267367350023297E-2</v>
      </c>
      <c r="D2394" s="320">
        <f>AVERAGE(C2374:C2394)</f>
        <v>1.5105708857756665E-3</v>
      </c>
      <c r="E2394" s="318">
        <f>_xlfn.STDEV.S(C2374:C2394)</f>
        <v>1.5673586652747533E-2</v>
      </c>
      <c r="F2394" s="318">
        <f>E2394*(21/(21-1.5))</f>
        <v>1.6879247164497343E-2</v>
      </c>
      <c r="G2394" s="318">
        <f>_xlfn.VAR.S(C2374:C2394)</f>
        <v>2.4566131856118561E-4</v>
      </c>
      <c r="H2394" s="318">
        <f>G2394*(21/(21-1))</f>
        <v>2.5794438448924488E-4</v>
      </c>
      <c r="I2394" s="320">
        <f>(SUM(C2331:C2351)*1+SUM(C2352:C2372)*2+SUM(C2373:C2393)*3)/6</f>
        <v>3.0459444245853978E-2</v>
      </c>
      <c r="J2394" s="318">
        <f>IF(C2394*O2394&lt;&gt;0,C2394,0)</f>
        <v>0</v>
      </c>
      <c r="K2394" s="318" t="str">
        <f>IF(C2394*O2394=0,"",C2394)</f>
        <v/>
      </c>
      <c r="O2394" s="318">
        <f>IF(ISBLANK(L2394),0,1)</f>
        <v>0</v>
      </c>
      <c r="P2394" s="318">
        <f>IF(ISBLANK(M2394),0,1)</f>
        <v>0</v>
      </c>
      <c r="Q2394" s="318">
        <f>O2394+P2394</f>
        <v>0</v>
      </c>
      <c r="R2394" s="318">
        <f>SUM(Q2269:Q2394)</f>
        <v>0</v>
      </c>
      <c r="S2394" s="318">
        <f>R2394/$X$2</f>
        <v>0</v>
      </c>
      <c r="T2394" s="318">
        <f>IF(S2394&gt;=$X$3,1,0)</f>
        <v>0</v>
      </c>
      <c r="U2394" s="318">
        <f>O2394*T2394+P2394*T2394</f>
        <v>0</v>
      </c>
    </row>
    <row r="2395" spans="1:21" s="318" customFormat="1" x14ac:dyDescent="0.2">
      <c r="A2395" s="322">
        <v>40049</v>
      </c>
      <c r="B2395" s="321">
        <v>313.16699199999999</v>
      </c>
      <c r="C2395" s="320">
        <f>LN(B2395/B2394)</f>
        <v>1.872009425244513E-2</v>
      </c>
      <c r="D2395" s="320">
        <f>AVERAGE(C2375:C2395)</f>
        <v>2.6407242245777749E-3</v>
      </c>
      <c r="E2395" s="318">
        <f>_xlfn.STDEV.S(C2375:C2395)</f>
        <v>1.6031240233550539E-2</v>
      </c>
      <c r="F2395" s="318">
        <f>E2395*(21/(21-1.5))</f>
        <v>1.7264412559208273E-2</v>
      </c>
      <c r="G2395" s="318">
        <f>_xlfn.VAR.S(C2375:C2395)</f>
        <v>2.5700066342580953E-4</v>
      </c>
      <c r="H2395" s="318">
        <f>G2395*(21/(21-1))</f>
        <v>2.6985069659710002E-4</v>
      </c>
      <c r="I2395" s="320">
        <f>(SUM(C2332:C2352)*1+SUM(C2353:C2373)*2+SUM(C2374:C2394)*3)/6</f>
        <v>3.2895068571869412E-2</v>
      </c>
      <c r="J2395" s="318">
        <f>IF(C2395*O2395&lt;&gt;0,C2395,0)</f>
        <v>0</v>
      </c>
      <c r="K2395" s="318" t="str">
        <f>IF(C2395*O2395=0,"",C2395)</f>
        <v/>
      </c>
      <c r="O2395" s="318">
        <f>IF(ISBLANK(L2395),0,1)</f>
        <v>0</v>
      </c>
      <c r="P2395" s="318">
        <f>IF(ISBLANK(M2395),0,1)</f>
        <v>0</v>
      </c>
      <c r="Q2395" s="318">
        <f>O2395+P2395</f>
        <v>0</v>
      </c>
      <c r="R2395" s="318">
        <f>SUM(Q2270:Q2395)</f>
        <v>0</v>
      </c>
      <c r="S2395" s="318">
        <f>R2395/$X$2</f>
        <v>0</v>
      </c>
      <c r="T2395" s="318">
        <f>IF(S2395&gt;=$X$3,1,0)</f>
        <v>0</v>
      </c>
      <c r="U2395" s="318">
        <f>O2395*T2395+P2395*T2395</f>
        <v>0</v>
      </c>
    </row>
    <row r="2396" spans="1:21" s="318" customFormat="1" x14ac:dyDescent="0.2">
      <c r="A2396" s="322">
        <v>40050</v>
      </c>
      <c r="B2396" s="321">
        <v>314.14999399999999</v>
      </c>
      <c r="C2396" s="320">
        <f>LN(B2396/B2395)</f>
        <v>3.1339907144763055E-3</v>
      </c>
      <c r="D2396" s="320">
        <f>AVERAGE(C2376:C2396)</f>
        <v>2.2259494019305731E-3</v>
      </c>
      <c r="E2396" s="318">
        <f>_xlfn.STDEV.S(C2376:C2396)</f>
        <v>1.5893298385989466E-2</v>
      </c>
      <c r="F2396" s="318">
        <f>E2396*(21/(21-1.5))</f>
        <v>1.7115859800296347E-2</v>
      </c>
      <c r="G2396" s="318">
        <f>_xlfn.VAR.S(C2376:C2396)</f>
        <v>2.5259693358609543E-4</v>
      </c>
      <c r="H2396" s="318">
        <f>G2396*(21/(21-1))</f>
        <v>2.6522678026540022E-4</v>
      </c>
      <c r="I2396" s="320">
        <f>(SUM(C2333:C2353)*1+SUM(C2354:C2374)*2+SUM(C2375:C2395)*3)/6</f>
        <v>4.6546611389769427E-2</v>
      </c>
      <c r="J2396" s="318">
        <f>IF(C2396*O2396&lt;&gt;0,C2396,0)</f>
        <v>0</v>
      </c>
      <c r="K2396" s="318" t="str">
        <f>IF(C2396*O2396=0,"",C2396)</f>
        <v/>
      </c>
      <c r="O2396" s="318">
        <f>IF(ISBLANK(L2396),0,1)</f>
        <v>0</v>
      </c>
      <c r="P2396" s="318">
        <f>IF(ISBLANK(M2396),0,1)</f>
        <v>0</v>
      </c>
      <c r="Q2396" s="318">
        <f>O2396+P2396</f>
        <v>0</v>
      </c>
      <c r="R2396" s="318">
        <f>SUM(Q2271:Q2396)</f>
        <v>0</v>
      </c>
      <c r="S2396" s="318">
        <f>R2396/$X$2</f>
        <v>0</v>
      </c>
      <c r="T2396" s="318">
        <f>IF(S2396&gt;=$X$3,1,0)</f>
        <v>0</v>
      </c>
      <c r="U2396" s="318">
        <f>O2396*T2396+P2396*T2396</f>
        <v>0</v>
      </c>
    </row>
    <row r="2397" spans="1:21" s="318" customFormat="1" x14ac:dyDescent="0.2">
      <c r="A2397" s="322">
        <v>40051</v>
      </c>
      <c r="B2397" s="321">
        <v>307.39801</v>
      </c>
      <c r="C2397" s="320">
        <f>LN(B2397/B2396)</f>
        <v>-2.1727202316225516E-2</v>
      </c>
      <c r="D2397" s="320">
        <f>AVERAGE(C2377:C2397)</f>
        <v>2.6229169022286367E-3</v>
      </c>
      <c r="E2397" s="318">
        <f>_xlfn.STDEV.S(C2377:C2397)</f>
        <v>1.5132371061797108E-2</v>
      </c>
      <c r="F2397" s="318">
        <f>E2397*(21/(21-1.5))</f>
        <v>1.6296399605012269E-2</v>
      </c>
      <c r="G2397" s="318">
        <f>_xlfn.VAR.S(C2377:C2397)</f>
        <v>2.2898865395191452E-4</v>
      </c>
      <c r="H2397" s="318">
        <f>G2397*(21/(21-1))</f>
        <v>2.4043808664951026E-4</v>
      </c>
      <c r="I2397" s="320">
        <f>(SUM(C2334:C2354)*1+SUM(C2355:C2375)*2+SUM(C2376:C2396)*3)/6</f>
        <v>4.2650858916023549E-2</v>
      </c>
      <c r="J2397" s="318">
        <f>IF(C2397*O2397&lt;&gt;0,C2397,0)</f>
        <v>0</v>
      </c>
      <c r="K2397" s="318" t="str">
        <f>IF(C2397*O2397=0,"",C2397)</f>
        <v/>
      </c>
      <c r="O2397" s="318">
        <f>IF(ISBLANK(L2397),0,1)</f>
        <v>0</v>
      </c>
      <c r="P2397" s="318">
        <f>IF(ISBLANK(M2397),0,1)</f>
        <v>0</v>
      </c>
      <c r="Q2397" s="318">
        <f>O2397+P2397</f>
        <v>0</v>
      </c>
      <c r="R2397" s="318">
        <f>SUM(Q2272:Q2397)</f>
        <v>0</v>
      </c>
      <c r="S2397" s="318">
        <f>R2397/$X$2</f>
        <v>0</v>
      </c>
      <c r="T2397" s="318">
        <f>IF(S2397&gt;=$X$3,1,0)</f>
        <v>0</v>
      </c>
      <c r="U2397" s="318">
        <f>O2397*T2397+P2397*T2397</f>
        <v>0</v>
      </c>
    </row>
    <row r="2398" spans="1:21" s="318" customFormat="1" x14ac:dyDescent="0.2">
      <c r="A2398" s="322">
        <v>40052</v>
      </c>
      <c r="B2398" s="321">
        <v>302.739014</v>
      </c>
      <c r="C2398" s="320">
        <f>LN(B2398/B2397)</f>
        <v>-1.5272263024587993E-2</v>
      </c>
      <c r="D2398" s="320">
        <f>AVERAGE(C2378:C2398)</f>
        <v>2.3031735054742956E-3</v>
      </c>
      <c r="E2398" s="318">
        <f>_xlfn.STDEV.S(C2378:C2398)</f>
        <v>1.5448071848792896E-2</v>
      </c>
      <c r="F2398" s="318">
        <f>E2398*(21/(21-1.5))</f>
        <v>1.663638506793081E-2</v>
      </c>
      <c r="G2398" s="318">
        <f>_xlfn.VAR.S(C2378:C2398)</f>
        <v>2.3864292384546758E-4</v>
      </c>
      <c r="H2398" s="318">
        <f>G2398*(21/(21-1))</f>
        <v>2.5057507003774097E-4</v>
      </c>
      <c r="I2398" s="320">
        <f>(SUM(C2335:C2355)*1+SUM(C2356:C2376)*2+SUM(C2377:C2397)*3)/6</f>
        <v>3.4361334577920934E-2</v>
      </c>
      <c r="J2398" s="318">
        <f>IF(C2398*O2398&lt;&gt;0,C2398,0)</f>
        <v>0</v>
      </c>
      <c r="K2398" s="318" t="str">
        <f>IF(C2398*O2398=0,"",C2398)</f>
        <v/>
      </c>
      <c r="O2398" s="318">
        <f>IF(ISBLANK(L2398),0,1)</f>
        <v>0</v>
      </c>
      <c r="P2398" s="318">
        <f>IF(ISBLANK(M2398),0,1)</f>
        <v>0</v>
      </c>
      <c r="Q2398" s="318">
        <f>O2398+P2398</f>
        <v>0</v>
      </c>
      <c r="R2398" s="318">
        <f>SUM(Q2273:Q2398)</f>
        <v>0</v>
      </c>
      <c r="S2398" s="318">
        <f>R2398/$X$2</f>
        <v>0</v>
      </c>
      <c r="T2398" s="318">
        <f>IF(S2398&gt;=$X$3,1,0)</f>
        <v>0</v>
      </c>
      <c r="U2398" s="318">
        <f>O2398*T2398+P2398*T2398</f>
        <v>0</v>
      </c>
    </row>
    <row r="2399" spans="1:21" s="318" customFormat="1" x14ac:dyDescent="0.2">
      <c r="A2399" s="322">
        <v>40053</v>
      </c>
      <c r="B2399" s="321">
        <v>307.63799999999998</v>
      </c>
      <c r="C2399" s="320">
        <f>LN(B2399/B2398)</f>
        <v>1.605267265354695E-2</v>
      </c>
      <c r="D2399" s="320">
        <f>AVERAGE(C2379:C2399)</f>
        <v>1.8560281086070446E-3</v>
      </c>
      <c r="E2399" s="318">
        <f>_xlfn.STDEV.S(C2379:C2399)</f>
        <v>1.4869884995397669E-2</v>
      </c>
      <c r="F2399" s="318">
        <f>E2399*(21/(21-1.5))</f>
        <v>1.6013722302735948E-2</v>
      </c>
      <c r="G2399" s="318">
        <f>_xlfn.VAR.S(C2379:C2399)</f>
        <v>2.211134797763527E-4</v>
      </c>
      <c r="H2399" s="318">
        <f>G2399*(21/(21-1))</f>
        <v>2.3216915376517033E-4</v>
      </c>
      <c r="I2399" s="320">
        <f>(SUM(C2336:C2356)*1+SUM(C2357:C2377)*2+SUM(C2378:C2398)*3)/6</f>
        <v>2.5352392830822846E-2</v>
      </c>
      <c r="J2399" s="318">
        <f>IF(C2399*O2399&lt;&gt;0,C2399,0)</f>
        <v>0</v>
      </c>
      <c r="K2399" s="318" t="str">
        <f>IF(C2399*O2399=0,"",C2399)</f>
        <v/>
      </c>
      <c r="O2399" s="318">
        <f>IF(ISBLANK(L2399),0,1)</f>
        <v>0</v>
      </c>
      <c r="P2399" s="318">
        <f>IF(ISBLANK(M2399),0,1)</f>
        <v>0</v>
      </c>
      <c r="Q2399" s="318">
        <f>O2399+P2399</f>
        <v>0</v>
      </c>
      <c r="R2399" s="318">
        <f>SUM(Q2274:Q2399)</f>
        <v>0</v>
      </c>
      <c r="S2399" s="318">
        <f>R2399/$X$2</f>
        <v>0</v>
      </c>
      <c r="T2399" s="318">
        <f>IF(S2399&gt;=$X$3,1,0)</f>
        <v>0</v>
      </c>
      <c r="U2399" s="318">
        <f>O2399*T2399+P2399*T2399</f>
        <v>0</v>
      </c>
    </row>
    <row r="2400" spans="1:21" s="318" customFormat="1" x14ac:dyDescent="0.2">
      <c r="A2400" s="322">
        <v>40056</v>
      </c>
      <c r="B2400" s="321">
        <v>300.18499800000001</v>
      </c>
      <c r="C2400" s="320">
        <f>LN(B2400/B2399)</f>
        <v>-2.4524822462979972E-2</v>
      </c>
      <c r="D2400" s="320">
        <f>AVERAGE(C2380:C2400)</f>
        <v>4.1696180132387757E-4</v>
      </c>
      <c r="E2400" s="318">
        <f>_xlfn.STDEV.S(C2380:C2400)</f>
        <v>1.590595429701851E-2</v>
      </c>
      <c r="F2400" s="318">
        <f>E2400*(21/(21-1.5))</f>
        <v>1.7129489242943011E-2</v>
      </c>
      <c r="G2400" s="318">
        <f>_xlfn.VAR.S(C2380:C2400)</f>
        <v>2.5299938209884167E-4</v>
      </c>
      <c r="H2400" s="318">
        <f>G2400*(21/(21-1))</f>
        <v>2.6564935120378379E-4</v>
      </c>
      <c r="I2400" s="320">
        <f>(SUM(C2337:C2357)*1+SUM(C2358:C2378)*2+SUM(C2379:C2399)*3)/6</f>
        <v>1.8672221027420104E-2</v>
      </c>
      <c r="J2400" s="318">
        <f>IF(C2400*O2400&lt;&gt;0,C2400,0)</f>
        <v>0</v>
      </c>
      <c r="K2400" s="318" t="str">
        <f>IF(C2400*O2400=0,"",C2400)</f>
        <v/>
      </c>
      <c r="O2400" s="318">
        <f>IF(ISBLANK(L2400),0,1)</f>
        <v>0</v>
      </c>
      <c r="P2400" s="318">
        <f>IF(ISBLANK(M2400),0,1)</f>
        <v>0</v>
      </c>
      <c r="Q2400" s="318">
        <f>O2400+P2400</f>
        <v>0</v>
      </c>
      <c r="R2400" s="318">
        <f>SUM(Q2275:Q2400)</f>
        <v>0</v>
      </c>
      <c r="S2400" s="318">
        <f>R2400/$X$2</f>
        <v>0</v>
      </c>
      <c r="T2400" s="318">
        <f>IF(S2400&gt;=$X$3,1,0)</f>
        <v>0</v>
      </c>
      <c r="U2400" s="318">
        <f>O2400*T2400+P2400*T2400</f>
        <v>0</v>
      </c>
    </row>
    <row r="2401" spans="1:21" s="318" customFormat="1" x14ac:dyDescent="0.2">
      <c r="A2401" s="322">
        <v>40057</v>
      </c>
      <c r="B2401" s="321">
        <v>297.97299199999998</v>
      </c>
      <c r="C2401" s="320">
        <f>LN(B2401/B2400)</f>
        <v>-7.3960930738574066E-3</v>
      </c>
      <c r="D2401" s="320">
        <f>AVERAGE(C2381:C2401)</f>
        <v>-1.1918446266686075E-3</v>
      </c>
      <c r="E2401" s="318">
        <f>_xlfn.STDEV.S(C2381:C2401)</f>
        <v>1.4819142166966424E-2</v>
      </c>
      <c r="F2401" s="318">
        <f>E2401*(21/(21-1.5))</f>
        <v>1.5959076179809992E-2</v>
      </c>
      <c r="G2401" s="318">
        <f>_xlfn.VAR.S(C2381:C2401)</f>
        <v>2.1960697456476232E-4</v>
      </c>
      <c r="H2401" s="318">
        <f>G2401*(21/(21-1))</f>
        <v>2.3058732329300045E-4</v>
      </c>
      <c r="I2401" s="320">
        <f>(SUM(C2338:C2358)*1+SUM(C2359:C2379)*2+SUM(C2380:C2400)*3)/6</f>
        <v>1.6003889533256228E-2</v>
      </c>
      <c r="J2401" s="318">
        <f>IF(C2401*O2401&lt;&gt;0,C2401,0)</f>
        <v>0</v>
      </c>
      <c r="K2401" s="318" t="str">
        <f>IF(C2401*O2401=0,"",C2401)</f>
        <v/>
      </c>
      <c r="O2401" s="318">
        <f>IF(ISBLANK(L2401),0,1)</f>
        <v>0</v>
      </c>
      <c r="P2401" s="318">
        <f>IF(ISBLANK(M2401),0,1)</f>
        <v>0</v>
      </c>
      <c r="Q2401" s="318">
        <f>O2401+P2401</f>
        <v>0</v>
      </c>
      <c r="R2401" s="318">
        <f>SUM(Q2276:Q2401)</f>
        <v>0</v>
      </c>
      <c r="S2401" s="318">
        <f>R2401/$X$2</f>
        <v>0</v>
      </c>
      <c r="T2401" s="318">
        <f>IF(S2401&gt;=$X$3,1,0)</f>
        <v>0</v>
      </c>
      <c r="U2401" s="318">
        <f>O2401*T2401+P2401*T2401</f>
        <v>0</v>
      </c>
    </row>
    <row r="2402" spans="1:21" s="318" customFormat="1" x14ac:dyDescent="0.2">
      <c r="A2402" s="322">
        <v>40058</v>
      </c>
      <c r="B2402" s="321">
        <v>293.08401500000002</v>
      </c>
      <c r="C2402" s="320">
        <f>LN(B2402/B2401)</f>
        <v>-1.6543542996526644E-2</v>
      </c>
      <c r="D2402" s="320">
        <f>AVERAGE(C2382:C2402)</f>
        <v>-1.4883326623433874E-3</v>
      </c>
      <c r="E2402" s="318">
        <f>_xlfn.STDEV.S(C2382:C2402)</f>
        <v>1.5070989176383505E-2</v>
      </c>
      <c r="F2402" s="318">
        <f>E2402*(21/(21-1.5))</f>
        <v>1.6230296036105311E-2</v>
      </c>
      <c r="G2402" s="318">
        <f>_xlfn.VAR.S(C2382:C2402)</f>
        <v>2.2713471475466874E-4</v>
      </c>
      <c r="H2402" s="318">
        <f>G2402*(21/(21-1))</f>
        <v>2.3849145049240219E-4</v>
      </c>
      <c r="I2402" s="320">
        <f>(SUM(C2339:C2359)*1+SUM(C2360:C2380)*2+SUM(C2381:C2401)*3)/6</f>
        <v>6.3458598671100874E-3</v>
      </c>
      <c r="J2402" s="318">
        <f>IF(C2402*O2402&lt;&gt;0,C2402,0)</f>
        <v>0</v>
      </c>
      <c r="K2402" s="318" t="str">
        <f>IF(C2402*O2402=0,"",C2402)</f>
        <v/>
      </c>
      <c r="O2402" s="318">
        <f>IF(ISBLANK(L2402),0,1)</f>
        <v>0</v>
      </c>
      <c r="P2402" s="318">
        <f>IF(ISBLANK(M2402),0,1)</f>
        <v>0</v>
      </c>
      <c r="Q2402" s="318">
        <f>O2402+P2402</f>
        <v>0</v>
      </c>
      <c r="R2402" s="318">
        <f>SUM(Q2277:Q2402)</f>
        <v>0</v>
      </c>
      <c r="S2402" s="318">
        <f>R2402/$X$2</f>
        <v>0</v>
      </c>
      <c r="T2402" s="318">
        <f>IF(S2402&gt;=$X$3,1,0)</f>
        <v>0</v>
      </c>
      <c r="U2402" s="318">
        <f>O2402*T2402+P2402*T2402</f>
        <v>0</v>
      </c>
    </row>
    <row r="2403" spans="1:21" s="318" customFormat="1" x14ac:dyDescent="0.2">
      <c r="A2403" s="322">
        <v>40059</v>
      </c>
      <c r="B2403" s="321">
        <v>296.26001000000002</v>
      </c>
      <c r="C2403" s="320">
        <f>LN(B2403/B2402)</f>
        <v>1.0778172378871641E-2</v>
      </c>
      <c r="D2403" s="320">
        <f>AVERAGE(C2383:C2403)</f>
        <v>-8.8634166848800585E-4</v>
      </c>
      <c r="E2403" s="318">
        <f>_xlfn.STDEV.S(C2383:C2403)</f>
        <v>1.5305898095609E-2</v>
      </c>
      <c r="F2403" s="318">
        <f>E2403*(21/(21-1.5))</f>
        <v>1.6483274872194306E-2</v>
      </c>
      <c r="G2403" s="318">
        <f>_xlfn.VAR.S(C2383:C2403)</f>
        <v>2.3427051651316722E-4</v>
      </c>
      <c r="H2403" s="318">
        <f>G2403*(21/(21-1))</f>
        <v>2.4598404233882557E-4</v>
      </c>
      <c r="I2403" s="320">
        <f>(SUM(C2340:C2360)*1+SUM(C2361:C2381)*2+SUM(C2382:C2402)*3)/6</f>
        <v>4.6472818831914233E-3</v>
      </c>
      <c r="J2403" s="318">
        <f>IF(C2403*O2403&lt;&gt;0,C2403,0)</f>
        <v>0</v>
      </c>
      <c r="K2403" s="318" t="str">
        <f>IF(C2403*O2403=0,"",C2403)</f>
        <v/>
      </c>
      <c r="O2403" s="318">
        <f>IF(ISBLANK(L2403),0,1)</f>
        <v>0</v>
      </c>
      <c r="P2403" s="318">
        <f>IF(ISBLANK(M2403),0,1)</f>
        <v>0</v>
      </c>
      <c r="Q2403" s="318">
        <f>O2403+P2403</f>
        <v>0</v>
      </c>
      <c r="R2403" s="318">
        <f>SUM(Q2278:Q2403)</f>
        <v>0</v>
      </c>
      <c r="S2403" s="318">
        <f>R2403/$X$2</f>
        <v>0</v>
      </c>
      <c r="T2403" s="318">
        <f>IF(S2403&gt;=$X$3,1,0)</f>
        <v>0</v>
      </c>
      <c r="U2403" s="318">
        <f>O2403*T2403+P2403*T2403</f>
        <v>0</v>
      </c>
    </row>
    <row r="2404" spans="1:21" s="318" customFormat="1" x14ac:dyDescent="0.2">
      <c r="A2404" s="322">
        <v>40060</v>
      </c>
      <c r="B2404" s="321">
        <v>299.75399800000002</v>
      </c>
      <c r="C2404" s="320">
        <f>LN(B2404/B2403)</f>
        <v>1.1724650692120451E-2</v>
      </c>
      <c r="D2404" s="320">
        <f>AVERAGE(C2384:C2404)</f>
        <v>-1.8313104228266701E-4</v>
      </c>
      <c r="E2404" s="318">
        <f>_xlfn.STDEV.S(C2384:C2404)</f>
        <v>1.5539325364942515E-2</v>
      </c>
      <c r="F2404" s="318">
        <f>E2404*(21/(21-1.5))</f>
        <v>1.6734658085322707E-2</v>
      </c>
      <c r="G2404" s="318">
        <f>_xlfn.VAR.S(C2384:C2404)</f>
        <v>2.4147063279754584E-4</v>
      </c>
      <c r="H2404" s="318">
        <f>G2404*(21/(21-1))</f>
        <v>2.5354416443742312E-4</v>
      </c>
      <c r="I2404" s="320">
        <f>(SUM(C2341:C2361)*1+SUM(C2362:C2382)*2+SUM(C2383:C2403)*3)/6</f>
        <v>1.463849025080282E-2</v>
      </c>
      <c r="J2404" s="318">
        <f>IF(C2404*O2404&lt;&gt;0,C2404,0)</f>
        <v>0</v>
      </c>
      <c r="K2404" s="318" t="str">
        <f>IF(C2404*O2404=0,"",C2404)</f>
        <v/>
      </c>
      <c r="O2404" s="318">
        <f>IF(ISBLANK(L2404),0,1)</f>
        <v>0</v>
      </c>
      <c r="P2404" s="318">
        <f>IF(ISBLANK(M2404),0,1)</f>
        <v>0</v>
      </c>
      <c r="Q2404" s="318">
        <f>O2404+P2404</f>
        <v>0</v>
      </c>
      <c r="R2404" s="318">
        <f>SUM(Q2279:Q2404)</f>
        <v>0</v>
      </c>
      <c r="S2404" s="318">
        <f>R2404/$X$2</f>
        <v>0</v>
      </c>
      <c r="T2404" s="318">
        <f>IF(S2404&gt;=$X$3,1,0)</f>
        <v>0</v>
      </c>
      <c r="U2404" s="318">
        <f>O2404*T2404+P2404*T2404</f>
        <v>0</v>
      </c>
    </row>
    <row r="2405" spans="1:21" s="318" customFormat="1" x14ac:dyDescent="0.2">
      <c r="A2405" s="322">
        <v>40063</v>
      </c>
      <c r="B2405" s="321">
        <v>305.67401100000001</v>
      </c>
      <c r="C2405" s="320">
        <f>LN(B2405/B2404)</f>
        <v>1.955707896235781E-2</v>
      </c>
      <c r="D2405" s="320">
        <f>AVERAGE(C2385:C2405)</f>
        <v>4.5959249792767998E-4</v>
      </c>
      <c r="E2405" s="318">
        <f>_xlfn.STDEV.S(C2385:C2405)</f>
        <v>1.6080171544346909E-2</v>
      </c>
      <c r="F2405" s="318">
        <f>E2405*(21/(21-1.5))</f>
        <v>1.7317107816988978E-2</v>
      </c>
      <c r="G2405" s="318">
        <f>_xlfn.VAR.S(C2385:C2405)</f>
        <v>2.5857191689562407E-4</v>
      </c>
      <c r="H2405" s="318">
        <f>G2405*(21/(21-1))</f>
        <v>2.715005127404053E-4</v>
      </c>
      <c r="I2405" s="320">
        <f>(SUM(C2342:C2362)*1+SUM(C2363:C2383)*2+SUM(C2384:C2404)*3)/6</f>
        <v>2.1450273592554785E-2</v>
      </c>
      <c r="J2405" s="318">
        <f>IF(C2405*O2405&lt;&gt;0,C2405,0)</f>
        <v>0</v>
      </c>
      <c r="K2405" s="318" t="str">
        <f>IF(C2405*O2405=0,"",C2405)</f>
        <v/>
      </c>
      <c r="O2405" s="318">
        <f>IF(ISBLANK(L2405),0,1)</f>
        <v>0</v>
      </c>
      <c r="P2405" s="318">
        <f>IF(ISBLANK(M2405),0,1)</f>
        <v>0</v>
      </c>
      <c r="Q2405" s="318">
        <f>O2405+P2405</f>
        <v>0</v>
      </c>
      <c r="R2405" s="318">
        <f>SUM(Q2280:Q2405)</f>
        <v>0</v>
      </c>
      <c r="S2405" s="318">
        <f>R2405/$X$2</f>
        <v>0</v>
      </c>
      <c r="T2405" s="318">
        <f>IF(S2405&gt;=$X$3,1,0)</f>
        <v>0</v>
      </c>
      <c r="U2405" s="318">
        <f>O2405*T2405+P2405*T2405</f>
        <v>0</v>
      </c>
    </row>
    <row r="2406" spans="1:21" s="318" customFormat="1" x14ac:dyDescent="0.2">
      <c r="A2406" s="322">
        <v>40064</v>
      </c>
      <c r="B2406" s="321">
        <v>307.53298999999998</v>
      </c>
      <c r="C2406" s="320">
        <f>LN(B2406/B2405)</f>
        <v>6.063155482323267E-3</v>
      </c>
      <c r="D2406" s="320">
        <f>AVERAGE(C2386:C2406)</f>
        <v>1.2049216557966809E-3</v>
      </c>
      <c r="E2406" s="318">
        <f>_xlfn.STDEV.S(C2386:C2406)</f>
        <v>1.5953374415986016E-2</v>
      </c>
      <c r="F2406" s="318">
        <f>E2406*(21/(21-1.5))</f>
        <v>1.7180557063369555E-2</v>
      </c>
      <c r="G2406" s="318">
        <f>_xlfn.VAR.S(C2386:C2406)</f>
        <v>2.5451015525663719E-4</v>
      </c>
      <c r="H2406" s="318">
        <f>G2406*(21/(21-1))</f>
        <v>2.6723566301946908E-4</v>
      </c>
      <c r="I2406" s="320">
        <f>(SUM(C2343:C2363)*1+SUM(C2364:C2384)*2+SUM(C2385:C2405)*3)/6</f>
        <v>2.4703726483482496E-2</v>
      </c>
      <c r="J2406" s="318">
        <f>IF(C2406*O2406&lt;&gt;0,C2406,0)</f>
        <v>0</v>
      </c>
      <c r="K2406" s="318" t="str">
        <f>IF(C2406*O2406=0,"",C2406)</f>
        <v/>
      </c>
      <c r="O2406" s="318">
        <f>IF(ISBLANK(L2406),0,1)</f>
        <v>0</v>
      </c>
      <c r="P2406" s="318">
        <f>IF(ISBLANK(M2406),0,1)</f>
        <v>0</v>
      </c>
      <c r="Q2406" s="318">
        <f>O2406+P2406</f>
        <v>0</v>
      </c>
      <c r="R2406" s="318">
        <f>SUM(Q2281:Q2406)</f>
        <v>0</v>
      </c>
      <c r="S2406" s="318">
        <f>R2406/$X$2</f>
        <v>0</v>
      </c>
      <c r="T2406" s="318">
        <f>IF(S2406&gt;=$X$3,1,0)</f>
        <v>0</v>
      </c>
      <c r="U2406" s="318">
        <f>O2406*T2406+P2406*T2406</f>
        <v>0</v>
      </c>
    </row>
    <row r="2407" spans="1:21" s="318" customFormat="1" x14ac:dyDescent="0.2">
      <c r="A2407" s="322">
        <v>40065</v>
      </c>
      <c r="B2407" s="321">
        <v>311.98001099999999</v>
      </c>
      <c r="C2407" s="320">
        <f>LN(B2407/B2406)</f>
        <v>1.4356752404550416E-2</v>
      </c>
      <c r="D2407" s="320">
        <f>AVERAGE(C2387:C2407)</f>
        <v>2.6589709670442143E-3</v>
      </c>
      <c r="E2407" s="318">
        <f>_xlfn.STDEV.S(C2387:C2407)</f>
        <v>1.5678964412715605E-2</v>
      </c>
      <c r="F2407" s="318">
        <f>E2407*(21/(21-1.5))</f>
        <v>1.6885038598309112E-2</v>
      </c>
      <c r="G2407" s="318">
        <f>_xlfn.VAR.S(C2387:C2407)</f>
        <v>2.458299250552024E-4</v>
      </c>
      <c r="H2407" s="318">
        <f>G2407*(21/(21-1))</f>
        <v>2.5812142130796252E-4</v>
      </c>
      <c r="I2407" s="320">
        <f>(SUM(C2344:C2364)*1+SUM(C2365:C2385)*2+SUM(C2386:C2406)*3)/6</f>
        <v>3.0430043454452688E-2</v>
      </c>
      <c r="J2407" s="318">
        <f>IF(C2407*O2407&lt;&gt;0,C2407,0)</f>
        <v>0</v>
      </c>
      <c r="K2407" s="318" t="str">
        <f>IF(C2407*O2407=0,"",C2407)</f>
        <v/>
      </c>
      <c r="O2407" s="318">
        <f>IF(ISBLANK(L2407),0,1)</f>
        <v>0</v>
      </c>
      <c r="P2407" s="318">
        <f>IF(ISBLANK(M2407),0,1)</f>
        <v>0</v>
      </c>
      <c r="Q2407" s="318">
        <f>O2407+P2407</f>
        <v>0</v>
      </c>
      <c r="R2407" s="318">
        <f>SUM(Q2282:Q2407)</f>
        <v>0</v>
      </c>
      <c r="S2407" s="318">
        <f>R2407/$X$2</f>
        <v>0</v>
      </c>
      <c r="T2407" s="318">
        <f>IF(S2407&gt;=$X$3,1,0)</f>
        <v>0</v>
      </c>
      <c r="U2407" s="318">
        <f>O2407*T2407+P2407*T2407</f>
        <v>0</v>
      </c>
    </row>
    <row r="2408" spans="1:21" s="318" customFormat="1" x14ac:dyDescent="0.2">
      <c r="A2408" s="322">
        <v>40066</v>
      </c>
      <c r="B2408" s="321">
        <v>311.22000100000002</v>
      </c>
      <c r="C2408" s="320">
        <f>LN(B2408/B2407)</f>
        <v>-2.439057644867417E-3</v>
      </c>
      <c r="D2408" s="320">
        <f>AVERAGE(C2388:C2408)</f>
        <v>1.7781501837903727E-3</v>
      </c>
      <c r="E2408" s="318">
        <f>_xlfn.STDEV.S(C2388:C2408)</f>
        <v>1.5405773067087404E-2</v>
      </c>
      <c r="F2408" s="318">
        <f>E2408*(21/(21-1.5))</f>
        <v>1.6590832533786435E-2</v>
      </c>
      <c r="G2408" s="318">
        <f>_xlfn.VAR.S(C2388:C2408)</f>
        <v>2.3733784379459567E-4</v>
      </c>
      <c r="H2408" s="318">
        <f>G2408*(21/(21-1))</f>
        <v>2.4920473598432545E-4</v>
      </c>
      <c r="I2408" s="320">
        <f>(SUM(C2345:C2365)*1+SUM(C2366:C2386)*2+SUM(C2387:C2407)*3)/6</f>
        <v>3.9600363194115647E-2</v>
      </c>
      <c r="J2408" s="318">
        <f>IF(C2408*O2408&lt;&gt;0,C2408,0)</f>
        <v>0</v>
      </c>
      <c r="K2408" s="318" t="str">
        <f>IF(C2408*O2408=0,"",C2408)</f>
        <v/>
      </c>
      <c r="O2408" s="318">
        <f>IF(ISBLANK(L2408),0,1)</f>
        <v>0</v>
      </c>
      <c r="P2408" s="318">
        <f>IF(ISBLANK(M2408),0,1)</f>
        <v>0</v>
      </c>
      <c r="Q2408" s="318">
        <f>O2408+P2408</f>
        <v>0</v>
      </c>
      <c r="R2408" s="318">
        <f>SUM(Q2283:Q2408)</f>
        <v>0</v>
      </c>
      <c r="S2408" s="318">
        <f>R2408/$X$2</f>
        <v>0</v>
      </c>
      <c r="T2408" s="318">
        <f>IF(S2408&gt;=$X$3,1,0)</f>
        <v>0</v>
      </c>
      <c r="U2408" s="318">
        <f>O2408*T2408+P2408*T2408</f>
        <v>0</v>
      </c>
    </row>
    <row r="2409" spans="1:21" s="318" customFormat="1" x14ac:dyDescent="0.2">
      <c r="A2409" s="322">
        <v>40067</v>
      </c>
      <c r="B2409" s="321">
        <v>312.415009</v>
      </c>
      <c r="C2409" s="320">
        <f>LN(B2409/B2408)</f>
        <v>3.8324001810571668E-3</v>
      </c>
      <c r="D2409" s="320">
        <f>AVERAGE(C2389:C2409)</f>
        <v>1.7671074176603446E-3</v>
      </c>
      <c r="E2409" s="318">
        <f>_xlfn.STDEV.S(C2389:C2409)</f>
        <v>1.5404135459472749E-2</v>
      </c>
      <c r="F2409" s="318">
        <f>E2409*(21/(21-1.5))</f>
        <v>1.6589068956355268E-2</v>
      </c>
      <c r="G2409" s="318">
        <f>_xlfn.VAR.S(C2389:C2409)</f>
        <v>2.3728738925378571E-4</v>
      </c>
      <c r="H2409" s="318">
        <f>G2409*(21/(21-1))</f>
        <v>2.4915175871647498E-4</v>
      </c>
      <c r="I2409" s="320">
        <f>(SUM(C2346:C2366)*1+SUM(C2367:C2387)*2+SUM(C2388:C2408)*3)/6</f>
        <v>3.7352543748444954E-2</v>
      </c>
      <c r="J2409" s="318">
        <f>IF(C2409*O2409&lt;&gt;0,C2409,0)</f>
        <v>0</v>
      </c>
      <c r="K2409" s="318" t="str">
        <f>IF(C2409*O2409=0,"",C2409)</f>
        <v/>
      </c>
      <c r="O2409" s="318">
        <f>IF(ISBLANK(L2409),0,1)</f>
        <v>0</v>
      </c>
      <c r="P2409" s="318">
        <f>IF(ISBLANK(M2409),0,1)</f>
        <v>0</v>
      </c>
      <c r="Q2409" s="318">
        <f>O2409+P2409</f>
        <v>0</v>
      </c>
      <c r="R2409" s="318">
        <f>SUM(Q2284:Q2409)</f>
        <v>0</v>
      </c>
      <c r="S2409" s="318">
        <f>R2409/$X$2</f>
        <v>0</v>
      </c>
      <c r="T2409" s="318">
        <f>IF(S2409&gt;=$X$3,1,0)</f>
        <v>0</v>
      </c>
      <c r="U2409" s="318">
        <f>O2409*T2409+P2409*T2409</f>
        <v>0</v>
      </c>
    </row>
    <row r="2410" spans="1:21" s="318" customFormat="1" x14ac:dyDescent="0.2">
      <c r="A2410" s="322">
        <v>40070</v>
      </c>
      <c r="B2410" s="321">
        <v>309.77999899999998</v>
      </c>
      <c r="C2410" s="320">
        <f>LN(B2410/B2409)</f>
        <v>-8.4700960940669728E-3</v>
      </c>
      <c r="D2410" s="320">
        <f>AVERAGE(C2390:C2410)</f>
        <v>1.6154740311255602E-3</v>
      </c>
      <c r="E2410" s="318">
        <f>_xlfn.STDEV.S(C2390:C2410)</f>
        <v>1.5492452746850292E-2</v>
      </c>
      <c r="F2410" s="318">
        <f>E2410*(21/(21-1.5))</f>
        <v>1.668417988122339E-2</v>
      </c>
      <c r="G2410" s="318">
        <f>_xlfn.VAR.S(C2390:C2410)</f>
        <v>2.4001609211338914E-4</v>
      </c>
      <c r="H2410" s="318">
        <f>G2410*(21/(21-1))</f>
        <v>2.5201689671905863E-4</v>
      </c>
      <c r="I2410" s="320">
        <f>(SUM(C2347:C2367)*1+SUM(C2368:C2388)*2+SUM(C2389:C2409)*3)/6</f>
        <v>3.1342175357523983E-2</v>
      </c>
      <c r="J2410" s="318">
        <f>IF(C2410*O2410&lt;&gt;0,C2410,0)</f>
        <v>0</v>
      </c>
      <c r="K2410" s="318" t="str">
        <f>IF(C2410*O2410=0,"",C2410)</f>
        <v/>
      </c>
      <c r="O2410" s="318">
        <f>IF(ISBLANK(L2410),0,1)</f>
        <v>0</v>
      </c>
      <c r="P2410" s="318">
        <f>IF(ISBLANK(M2410),0,1)</f>
        <v>0</v>
      </c>
      <c r="Q2410" s="318">
        <f>O2410+P2410</f>
        <v>0</v>
      </c>
      <c r="R2410" s="318">
        <f>SUM(Q2285:Q2410)</f>
        <v>0</v>
      </c>
      <c r="S2410" s="318">
        <f>R2410/$X$2</f>
        <v>0</v>
      </c>
      <c r="T2410" s="318">
        <f>IF(S2410&gt;=$X$3,1,0)</f>
        <v>0</v>
      </c>
      <c r="U2410" s="318">
        <f>O2410*T2410+P2410*T2410</f>
        <v>0</v>
      </c>
    </row>
    <row r="2411" spans="1:21" s="318" customFormat="1" x14ac:dyDescent="0.2">
      <c r="A2411" s="322">
        <v>40071</v>
      </c>
      <c r="B2411" s="321">
        <v>317.90499899999998</v>
      </c>
      <c r="C2411" s="320">
        <f>LN(B2411/B2410)</f>
        <v>2.5890227972381004E-2</v>
      </c>
      <c r="D2411" s="320">
        <f>AVERAGE(C2391:C2411)</f>
        <v>4.0615881475041709E-3</v>
      </c>
      <c r="E2411" s="318">
        <f>_xlfn.STDEV.S(C2391:C2411)</f>
        <v>1.5049696172074601E-2</v>
      </c>
      <c r="F2411" s="318">
        <f>E2411*(21/(21-1.5))</f>
        <v>1.6207365108388029E-2</v>
      </c>
      <c r="G2411" s="318">
        <f>_xlfn.VAR.S(C2391:C2411)</f>
        <v>2.264933548717569E-4</v>
      </c>
      <c r="H2411" s="318">
        <f>G2411*(21/(21-1))</f>
        <v>2.3781802261534476E-4</v>
      </c>
      <c r="I2411" s="320">
        <f>(SUM(C2348:C2368)*1+SUM(C2369:C2389)*2+SUM(C2390:C2410)*3)/6</f>
        <v>3.6660751650043094E-2</v>
      </c>
      <c r="J2411" s="318">
        <f>IF(C2411*O2411&lt;&gt;0,C2411,0)</f>
        <v>0</v>
      </c>
      <c r="K2411" s="318" t="str">
        <f>IF(C2411*O2411=0,"",C2411)</f>
        <v/>
      </c>
      <c r="O2411" s="318">
        <f>IF(ISBLANK(L2411),0,1)</f>
        <v>0</v>
      </c>
      <c r="P2411" s="318">
        <f>IF(ISBLANK(M2411),0,1)</f>
        <v>0</v>
      </c>
      <c r="Q2411" s="318">
        <f>O2411+P2411</f>
        <v>0</v>
      </c>
      <c r="R2411" s="318">
        <f>SUM(Q2286:Q2411)</f>
        <v>0</v>
      </c>
      <c r="S2411" s="318">
        <f>R2411/$X$2</f>
        <v>0</v>
      </c>
      <c r="T2411" s="318">
        <f>IF(S2411&gt;=$X$3,1,0)</f>
        <v>0</v>
      </c>
      <c r="U2411" s="318">
        <f>O2411*T2411+P2411*T2411</f>
        <v>0</v>
      </c>
    </row>
    <row r="2412" spans="1:21" s="318" customFormat="1" x14ac:dyDescent="0.2">
      <c r="A2412" s="322">
        <v>40072</v>
      </c>
      <c r="B2412" s="321">
        <v>323.89401199999998</v>
      </c>
      <c r="C2412" s="320">
        <f>LN(B2412/B2411)</f>
        <v>1.8663745955093475E-2</v>
      </c>
      <c r="D2412" s="320">
        <f>AVERAGE(C2392:C2412)</f>
        <v>4.361355824644691E-3</v>
      </c>
      <c r="E2412" s="318">
        <f>_xlfn.STDEV.S(C2392:C2412)</f>
        <v>1.5284299426763227E-2</v>
      </c>
      <c r="F2412" s="318">
        <f>E2412*(21/(21-1.5))</f>
        <v>1.6460014767283475E-2</v>
      </c>
      <c r="G2412" s="318">
        <f>_xlfn.VAR.S(C2392:C2412)</f>
        <v>2.336098089669547E-4</v>
      </c>
      <c r="H2412" s="318">
        <f>G2412*(21/(21-1))</f>
        <v>2.4529029941530245E-4</v>
      </c>
      <c r="I2412" s="320">
        <f>(SUM(C2349:C2369)*1+SUM(C2370:C2390)*2+SUM(C2391:C2411)*3)/6</f>
        <v>5.0375062275047178E-2</v>
      </c>
      <c r="J2412" s="318">
        <f>IF(C2412*O2412&lt;&gt;0,C2412,0)</f>
        <v>0</v>
      </c>
      <c r="K2412" s="318" t="str">
        <f>IF(C2412*O2412=0,"",C2412)</f>
        <v/>
      </c>
      <c r="O2412" s="318">
        <f>IF(ISBLANK(L2412),0,1)</f>
        <v>0</v>
      </c>
      <c r="P2412" s="318">
        <f>IF(ISBLANK(M2412),0,1)</f>
        <v>0</v>
      </c>
      <c r="Q2412" s="318">
        <f>O2412+P2412</f>
        <v>0</v>
      </c>
      <c r="R2412" s="318">
        <f>SUM(Q2287:Q2412)</f>
        <v>0</v>
      </c>
      <c r="S2412" s="318">
        <f>R2412/$X$2</f>
        <v>0</v>
      </c>
      <c r="T2412" s="318">
        <f>IF(S2412&gt;=$X$3,1,0)</f>
        <v>0</v>
      </c>
      <c r="U2412" s="318">
        <f>O2412*T2412+P2412*T2412</f>
        <v>0</v>
      </c>
    </row>
    <row r="2413" spans="1:21" s="318" customFormat="1" x14ac:dyDescent="0.2">
      <c r="A2413" s="322">
        <v>40073</v>
      </c>
      <c r="B2413" s="321">
        <v>325.34399400000001</v>
      </c>
      <c r="C2413" s="320">
        <f>LN(B2413/B2412)</f>
        <v>4.4667268317421412E-3</v>
      </c>
      <c r="D2413" s="320">
        <f>AVERAGE(C2393:C2413)</f>
        <v>4.6001638854232555E-3</v>
      </c>
      <c r="E2413" s="318">
        <f>_xlfn.STDEV.S(C2393:C2413)</f>
        <v>1.5242876224871466E-2</v>
      </c>
      <c r="F2413" s="318">
        <f>E2413*(21/(21-1.5))</f>
        <v>1.6415405165246193E-2</v>
      </c>
      <c r="G2413" s="318">
        <f>_xlfn.VAR.S(C2393:C2413)</f>
        <v>2.3234527560675179E-4</v>
      </c>
      <c r="H2413" s="318">
        <f>G2413*(21/(21-1))</f>
        <v>2.4396253938708938E-4</v>
      </c>
      <c r="I2413" s="320">
        <f>(SUM(C2350:C2370)*1+SUM(C2371:C2391)*2+SUM(C2392:C2412)*3)/6</f>
        <v>5.4356822211480665E-2</v>
      </c>
      <c r="J2413" s="318">
        <f>IF(C2413*O2413&lt;&gt;0,C2413,0)</f>
        <v>0</v>
      </c>
      <c r="K2413" s="318" t="str">
        <f>IF(C2413*O2413=0,"",C2413)</f>
        <v/>
      </c>
      <c r="O2413" s="318">
        <f>IF(ISBLANK(L2413),0,1)</f>
        <v>0</v>
      </c>
      <c r="P2413" s="318">
        <f>IF(ISBLANK(M2413),0,1)</f>
        <v>0</v>
      </c>
      <c r="Q2413" s="318">
        <f>O2413+P2413</f>
        <v>0</v>
      </c>
      <c r="R2413" s="318">
        <f>SUM(Q2288:Q2413)</f>
        <v>0</v>
      </c>
      <c r="S2413" s="318">
        <f>R2413/$X$2</f>
        <v>0</v>
      </c>
      <c r="T2413" s="318">
        <f>IF(S2413&gt;=$X$3,1,0)</f>
        <v>0</v>
      </c>
      <c r="U2413" s="318">
        <f>O2413*T2413+P2413*T2413</f>
        <v>0</v>
      </c>
    </row>
    <row r="2414" spans="1:21" s="318" customFormat="1" x14ac:dyDescent="0.2">
      <c r="A2414" s="322">
        <v>40074</v>
      </c>
      <c r="B2414" s="321">
        <v>325.52801499999998</v>
      </c>
      <c r="C2414" s="320">
        <f>LN(B2414/B2413)</f>
        <v>5.6545988261514951E-4</v>
      </c>
      <c r="D2414" s="320">
        <f>AVERAGE(C2394:C2414)</f>
        <v>3.8904484809758233E-3</v>
      </c>
      <c r="E2414" s="318">
        <f>_xlfn.STDEV.S(C2394:C2414)</f>
        <v>1.5057331482163976E-2</v>
      </c>
      <c r="F2414" s="318">
        <f>E2414*(21/(21-1.5))</f>
        <v>1.6215587750022742E-2</v>
      </c>
      <c r="G2414" s="318">
        <f>_xlfn.VAR.S(C2394:C2414)</f>
        <v>2.2672323136376638E-4</v>
      </c>
      <c r="H2414" s="318">
        <f>G2414*(21/(21-1))</f>
        <v>2.3805939293195471E-4</v>
      </c>
      <c r="I2414" s="320">
        <f>(SUM(C2351:C2371)*1+SUM(C2372:C2392)*2+SUM(C2393:C2413)*3)/6</f>
        <v>6.3988819640742808E-2</v>
      </c>
      <c r="J2414" s="318">
        <f>IF(C2414*O2414&lt;&gt;0,C2414,0)</f>
        <v>0</v>
      </c>
      <c r="K2414" s="318" t="str">
        <f>IF(C2414*O2414=0,"",C2414)</f>
        <v/>
      </c>
      <c r="O2414" s="318">
        <f>IF(ISBLANK(L2414),0,1)</f>
        <v>0</v>
      </c>
      <c r="P2414" s="318">
        <f>IF(ISBLANK(M2414),0,1)</f>
        <v>0</v>
      </c>
      <c r="Q2414" s="318">
        <f>O2414+P2414</f>
        <v>0</v>
      </c>
      <c r="R2414" s="318">
        <f>SUM(Q2289:Q2414)</f>
        <v>0</v>
      </c>
      <c r="S2414" s="318">
        <f>R2414/$X$2</f>
        <v>0</v>
      </c>
      <c r="T2414" s="318">
        <f>IF(S2414&gt;=$X$3,1,0)</f>
        <v>0</v>
      </c>
      <c r="U2414" s="318">
        <f>O2414*T2414+P2414*T2414</f>
        <v>0</v>
      </c>
    </row>
    <row r="2415" spans="1:21" s="318" customFormat="1" x14ac:dyDescent="0.2">
      <c r="A2415" s="322">
        <v>40077</v>
      </c>
      <c r="B2415" s="321">
        <v>321.834991</v>
      </c>
      <c r="C2415" s="320">
        <f>LN(B2415/B2414)</f>
        <v>-1.1409561647032935E-2</v>
      </c>
      <c r="D2415" s="320">
        <f>AVERAGE(C2395:C2415)</f>
        <v>2.1915471001636212E-3</v>
      </c>
      <c r="E2415" s="318">
        <f>_xlfn.STDEV.S(C2395:C2415)</f>
        <v>1.465046847486543E-2</v>
      </c>
      <c r="F2415" s="318">
        <f>E2415*(21/(21-1.5))</f>
        <v>1.5777427588316614E-2</v>
      </c>
      <c r="G2415" s="318">
        <f>_xlfn.VAR.S(C2395:C2415)</f>
        <v>2.146362265330258E-4</v>
      </c>
      <c r="H2415" s="318">
        <f>G2415*(21/(21-1))</f>
        <v>2.2536803785967711E-4</v>
      </c>
      <c r="I2415" s="320">
        <f>(SUM(C2352:C2372)*1+SUM(C2373:C2393)*2+SUM(C2394:C2414)*3)/6</f>
        <v>6.2107226683192074E-2</v>
      </c>
      <c r="J2415" s="318">
        <f>IF(C2415*O2415&lt;&gt;0,C2415,0)</f>
        <v>0</v>
      </c>
      <c r="K2415" s="318" t="str">
        <f>IF(C2415*O2415=0,"",C2415)</f>
        <v/>
      </c>
      <c r="O2415" s="318">
        <f>IF(ISBLANK(L2415),0,1)</f>
        <v>0</v>
      </c>
      <c r="P2415" s="318">
        <f>IF(ISBLANK(M2415),0,1)</f>
        <v>0</v>
      </c>
      <c r="Q2415" s="318">
        <f>O2415+P2415</f>
        <v>0</v>
      </c>
      <c r="R2415" s="318">
        <f>SUM(Q2290:Q2415)</f>
        <v>0</v>
      </c>
      <c r="S2415" s="318">
        <f>R2415/$X$2</f>
        <v>0</v>
      </c>
      <c r="T2415" s="318">
        <f>IF(S2415&gt;=$X$3,1,0)</f>
        <v>0</v>
      </c>
      <c r="U2415" s="318">
        <f>O2415*T2415+P2415*T2415</f>
        <v>0</v>
      </c>
    </row>
    <row r="2416" spans="1:21" s="318" customFormat="1" x14ac:dyDescent="0.2">
      <c r="A2416" s="322">
        <v>40078</v>
      </c>
      <c r="B2416" s="321">
        <v>327.54299900000001</v>
      </c>
      <c r="C2416" s="320">
        <f>LN(B2416/B2415)</f>
        <v>1.7580377227091888E-2</v>
      </c>
      <c r="D2416" s="320">
        <f>AVERAGE(C2396:C2416)</f>
        <v>2.1372748608610862E-3</v>
      </c>
      <c r="E2416" s="318">
        <f>_xlfn.STDEV.S(C2396:C2416)</f>
        <v>1.4588155979039365E-2</v>
      </c>
      <c r="F2416" s="318">
        <f>E2416*(21/(21-1.5))</f>
        <v>1.5710321823580856E-2</v>
      </c>
      <c r="G2416" s="318">
        <f>_xlfn.VAR.S(C2396:C2416)</f>
        <v>2.1281429486878201E-4</v>
      </c>
      <c r="H2416" s="318">
        <f>G2416*(21/(21-1))</f>
        <v>2.234550096122211E-4</v>
      </c>
      <c r="I2416" s="320">
        <f>(SUM(C2353:C2373)*1+SUM(C2374:C2394)*2+SUM(C2395:C2415)*3)/6</f>
        <v>4.3763446001093144E-2</v>
      </c>
      <c r="J2416" s="318">
        <f>IF(C2416*O2416&lt;&gt;0,C2416,0)</f>
        <v>0</v>
      </c>
      <c r="K2416" s="318" t="str">
        <f>IF(C2416*O2416=0,"",C2416)</f>
        <v/>
      </c>
      <c r="O2416" s="318">
        <f>IF(ISBLANK(L2416),0,1)</f>
        <v>0</v>
      </c>
      <c r="P2416" s="318">
        <f>IF(ISBLANK(M2416),0,1)</f>
        <v>0</v>
      </c>
      <c r="Q2416" s="318">
        <f>O2416+P2416</f>
        <v>0</v>
      </c>
      <c r="R2416" s="318">
        <f>SUM(Q2291:Q2416)</f>
        <v>0</v>
      </c>
      <c r="S2416" s="318">
        <f>R2416/$X$2</f>
        <v>0</v>
      </c>
      <c r="T2416" s="318">
        <f>IF(S2416&gt;=$X$3,1,0)</f>
        <v>0</v>
      </c>
      <c r="U2416" s="318">
        <f>O2416*T2416+P2416*T2416</f>
        <v>0</v>
      </c>
    </row>
    <row r="2417" spans="1:21" s="318" customFormat="1" x14ac:dyDescent="0.2">
      <c r="A2417" s="322">
        <v>40079</v>
      </c>
      <c r="B2417" s="321">
        <v>323.60598800000002</v>
      </c>
      <c r="C2417" s="320">
        <f>LN(B2417/B2416)</f>
        <v>-1.2092651773943535E-2</v>
      </c>
      <c r="D2417" s="320">
        <f>AVERAGE(C2397:C2417)</f>
        <v>1.4121966471268086E-3</v>
      </c>
      <c r="E2417" s="318">
        <f>_xlfn.STDEV.S(C2397:C2417)</f>
        <v>1.491097374449107E-2</v>
      </c>
      <c r="F2417" s="318">
        <f>E2417*(21/(21-1.5))</f>
        <v>1.6057971724836535E-2</v>
      </c>
      <c r="G2417" s="318">
        <f>_xlfn.VAR.S(C2397:C2417)</f>
        <v>2.2233713800890207E-4</v>
      </c>
      <c r="H2417" s="318">
        <f>G2417*(21/(21-1))</f>
        <v>2.3345399490934718E-4</v>
      </c>
      <c r="I2417" s="320">
        <f>(SUM(C2354:C2374)*1+SUM(C2375:C2395)*2+SUM(C2396:C2416)*3)/6</f>
        <v>5.2132892844955404E-2</v>
      </c>
      <c r="J2417" s="318">
        <f>IF(C2417*O2417&lt;&gt;0,C2417,0)</f>
        <v>0</v>
      </c>
      <c r="K2417" s="318" t="str">
        <f>IF(C2417*O2417=0,"",C2417)</f>
        <v/>
      </c>
      <c r="O2417" s="318">
        <f>IF(ISBLANK(L2417),0,1)</f>
        <v>0</v>
      </c>
      <c r="P2417" s="318">
        <f>IF(ISBLANK(M2417),0,1)</f>
        <v>0</v>
      </c>
      <c r="Q2417" s="318">
        <f>O2417+P2417</f>
        <v>0</v>
      </c>
      <c r="R2417" s="318">
        <f>SUM(Q2292:Q2417)</f>
        <v>0</v>
      </c>
      <c r="S2417" s="318">
        <f>R2417/$X$2</f>
        <v>0</v>
      </c>
      <c r="T2417" s="318">
        <f>IF(S2417&gt;=$X$3,1,0)</f>
        <v>0</v>
      </c>
      <c r="U2417" s="318">
        <f>O2417*T2417+P2417*T2417</f>
        <v>0</v>
      </c>
    </row>
    <row r="2418" spans="1:21" s="318" customFormat="1" x14ac:dyDescent="0.2">
      <c r="A2418" s="322">
        <v>40080</v>
      </c>
      <c r="B2418" s="321">
        <v>317.05801400000001</v>
      </c>
      <c r="C2418" s="320">
        <f>LN(B2418/B2417)</f>
        <v>-2.0441922742648562E-2</v>
      </c>
      <c r="D2418" s="320">
        <f>AVERAGE(C2398:C2418)</f>
        <v>1.4734004363447576E-3</v>
      </c>
      <c r="E2418" s="318">
        <f>_xlfn.STDEV.S(C2398:C2418)</f>
        <v>1.4813566157605838E-2</v>
      </c>
      <c r="F2418" s="318">
        <f>E2418*(21/(21-1.5))</f>
        <v>1.5953071246652441E-2</v>
      </c>
      <c r="G2418" s="318">
        <f>_xlfn.VAR.S(C2398:C2418)</f>
        <v>2.1944174230576499E-4</v>
      </c>
      <c r="H2418" s="318">
        <f>G2418*(21/(21-1))</f>
        <v>2.3041382942105325E-4</v>
      </c>
      <c r="I2418" s="320">
        <f>(SUM(C2355:C2375)*1+SUM(C2376:C2396)*2+SUM(C2397:C2417)*3)/6</f>
        <v>4.1722879419845094E-2</v>
      </c>
      <c r="J2418" s="318">
        <f>IF(C2418*O2418&lt;&gt;0,C2418,0)</f>
        <v>0</v>
      </c>
      <c r="K2418" s="318" t="str">
        <f>IF(C2418*O2418=0,"",C2418)</f>
        <v/>
      </c>
      <c r="O2418" s="318">
        <f>IF(ISBLANK(L2418),0,1)</f>
        <v>0</v>
      </c>
      <c r="P2418" s="318">
        <f>IF(ISBLANK(M2418),0,1)</f>
        <v>0</v>
      </c>
      <c r="Q2418" s="318">
        <f>O2418+P2418</f>
        <v>0</v>
      </c>
      <c r="R2418" s="318">
        <f>SUM(Q2293:Q2418)</f>
        <v>0</v>
      </c>
      <c r="S2418" s="318">
        <f>R2418/$X$2</f>
        <v>0</v>
      </c>
      <c r="T2418" s="318">
        <f>IF(S2418&gt;=$X$3,1,0)</f>
        <v>0</v>
      </c>
      <c r="U2418" s="318">
        <f>O2418*T2418+P2418*T2418</f>
        <v>0</v>
      </c>
    </row>
    <row r="2419" spans="1:21" s="318" customFormat="1" x14ac:dyDescent="0.2">
      <c r="A2419" s="322">
        <v>40081</v>
      </c>
      <c r="B2419" s="321">
        <v>319.00100700000002</v>
      </c>
      <c r="C2419" s="320">
        <f>LN(B2419/B2418)</f>
        <v>6.1094929228599996E-3</v>
      </c>
      <c r="D2419" s="320">
        <f>AVERAGE(C2399:C2419)</f>
        <v>2.491579290985139E-3</v>
      </c>
      <c r="E2419" s="318">
        <f>_xlfn.STDEV.S(C2399:C2419)</f>
        <v>1.4332027949894653E-2</v>
      </c>
      <c r="F2419" s="318">
        <f>E2419*(21/(21-1.5))</f>
        <v>1.5434491638348088E-2</v>
      </c>
      <c r="G2419" s="318">
        <f>_xlfn.VAR.S(C2399:C2419)</f>
        <v>2.0540702515656155E-4</v>
      </c>
      <c r="H2419" s="318">
        <f>G2419*(21/(21-1))</f>
        <v>2.1567737641438962E-4</v>
      </c>
      <c r="I2419" s="320">
        <f>(SUM(C2356:C2376)*1+SUM(C2377:C2397)*2+SUM(C2398:C2418)*3)/6</f>
        <v>3.8058343775135013E-2</v>
      </c>
      <c r="J2419" s="318">
        <f>IF(C2419*O2419&lt;&gt;0,C2419,0)</f>
        <v>0</v>
      </c>
      <c r="K2419" s="318" t="str">
        <f>IF(C2419*O2419=0,"",C2419)</f>
        <v/>
      </c>
      <c r="O2419" s="318">
        <f>IF(ISBLANK(L2419),0,1)</f>
        <v>0</v>
      </c>
      <c r="P2419" s="318">
        <f>IF(ISBLANK(M2419),0,1)</f>
        <v>0</v>
      </c>
      <c r="Q2419" s="318">
        <f>O2419+P2419</f>
        <v>0</v>
      </c>
      <c r="R2419" s="318">
        <f>SUM(Q2294:Q2419)</f>
        <v>0</v>
      </c>
      <c r="S2419" s="318">
        <f>R2419/$X$2</f>
        <v>0</v>
      </c>
      <c r="T2419" s="318">
        <f>IF(S2419&gt;=$X$3,1,0)</f>
        <v>0</v>
      </c>
      <c r="U2419" s="318">
        <f>O2419*T2419+P2419*T2419</f>
        <v>0</v>
      </c>
    </row>
    <row r="2420" spans="1:21" s="318" customFormat="1" x14ac:dyDescent="0.2">
      <c r="A2420" s="322">
        <v>40084</v>
      </c>
      <c r="B2420" s="321">
        <v>322.52301</v>
      </c>
      <c r="C2420" s="320">
        <f>LN(B2420/B2419)</f>
        <v>1.0980223008155226E-2</v>
      </c>
      <c r="D2420" s="320">
        <f>AVERAGE(C2400:C2420)</f>
        <v>2.2500340697760093E-3</v>
      </c>
      <c r="E2420" s="318">
        <f>_xlfn.STDEV.S(C2400:C2420)</f>
        <v>1.413341624683943E-2</v>
      </c>
      <c r="F2420" s="318">
        <f>E2420*(21/(21-1.5))</f>
        <v>1.5220602111980924E-2</v>
      </c>
      <c r="G2420" s="318">
        <f>_xlfn.VAR.S(C2400:C2420)</f>
        <v>1.9975345480642478E-4</v>
      </c>
      <c r="H2420" s="318">
        <f>G2420*(21/(21-1))</f>
        <v>2.0974112754674603E-4</v>
      </c>
      <c r="I2420" s="320">
        <f>(SUM(C2357:C2377)*1+SUM(C2378:C2398)*2+SUM(C2399:C2419)*3)/6</f>
        <v>4.5845079255068054E-2</v>
      </c>
      <c r="J2420" s="318">
        <f>IF(C2420*O2420&lt;&gt;0,C2420,0)</f>
        <v>0</v>
      </c>
      <c r="K2420" s="318" t="str">
        <f>IF(C2420*O2420=0,"",C2420)</f>
        <v/>
      </c>
      <c r="O2420" s="318">
        <f>IF(ISBLANK(L2420),0,1)</f>
        <v>0</v>
      </c>
      <c r="P2420" s="318">
        <f>IF(ISBLANK(M2420),0,1)</f>
        <v>0</v>
      </c>
      <c r="Q2420" s="318">
        <f>O2420+P2420</f>
        <v>0</v>
      </c>
      <c r="R2420" s="318">
        <f>SUM(Q2295:Q2420)</f>
        <v>0</v>
      </c>
      <c r="S2420" s="318">
        <f>R2420/$X$2</f>
        <v>0</v>
      </c>
      <c r="T2420" s="318">
        <f>IF(S2420&gt;=$X$3,1,0)</f>
        <v>0</v>
      </c>
      <c r="U2420" s="318">
        <f>O2420*T2420+P2420*T2420</f>
        <v>0</v>
      </c>
    </row>
    <row r="2421" spans="1:21" s="318" customFormat="1" x14ac:dyDescent="0.2">
      <c r="A2421" s="322">
        <v>40085</v>
      </c>
      <c r="B2421" s="321">
        <v>322.63501000000002</v>
      </c>
      <c r="C2421" s="320">
        <f>LN(B2421/B2420)</f>
        <v>3.4720176345380679E-4</v>
      </c>
      <c r="D2421" s="320">
        <f>AVERAGE(C2401:C2421)</f>
        <v>3.4344161757966646E-3</v>
      </c>
      <c r="E2421" s="318">
        <f>_xlfn.STDEV.S(C2401:C2421)</f>
        <v>1.2752135005814737E-2</v>
      </c>
      <c r="F2421" s="318">
        <f>E2421*(21/(21-1.5))</f>
        <v>1.3733068467800485E-2</v>
      </c>
      <c r="G2421" s="318">
        <f>_xlfn.VAR.S(C2401:C2421)</f>
        <v>1.6261694720652562E-4</v>
      </c>
      <c r="H2421" s="318">
        <f>G2421*(21/(21-1))</f>
        <v>1.7074779456685191E-4</v>
      </c>
      <c r="I2421" s="320">
        <f>(SUM(C2358:C2378)*1+SUM(C2379:C2399)*2+SUM(C2400:C2420)*3)/6</f>
        <v>4.1052847826051467E-2</v>
      </c>
      <c r="J2421" s="318">
        <f>IF(C2421*O2421&lt;&gt;0,C2421,0)</f>
        <v>0</v>
      </c>
      <c r="K2421" s="318" t="str">
        <f>IF(C2421*O2421=0,"",C2421)</f>
        <v/>
      </c>
      <c r="O2421" s="318">
        <f>IF(ISBLANK(L2421),0,1)</f>
        <v>0</v>
      </c>
      <c r="P2421" s="318">
        <f>IF(ISBLANK(M2421),0,1)</f>
        <v>0</v>
      </c>
      <c r="Q2421" s="318">
        <f>O2421+P2421</f>
        <v>0</v>
      </c>
      <c r="R2421" s="318">
        <f>SUM(Q2296:Q2421)</f>
        <v>0</v>
      </c>
      <c r="S2421" s="318">
        <f>R2421/$X$2</f>
        <v>0</v>
      </c>
      <c r="T2421" s="318">
        <f>IF(S2421&gt;=$X$3,1,0)</f>
        <v>0</v>
      </c>
      <c r="U2421" s="318">
        <f>O2421*T2421+P2421*T2421</f>
        <v>0</v>
      </c>
    </row>
    <row r="2422" spans="1:21" s="318" customFormat="1" x14ac:dyDescent="0.2">
      <c r="A2422" s="322">
        <v>40086</v>
      </c>
      <c r="B2422" s="321">
        <v>323.46099900000002</v>
      </c>
      <c r="C2422" s="320">
        <f>LN(B2422/B2421)</f>
        <v>2.5568628763815199E-3</v>
      </c>
      <c r="D2422" s="320">
        <f>AVERAGE(C2402:C2422)</f>
        <v>3.9083664591413759E-3</v>
      </c>
      <c r="E2422" s="318">
        <f>_xlfn.STDEV.S(C2402:C2422)</f>
        <v>1.2512177882016086E-2</v>
      </c>
      <c r="F2422" s="318">
        <f>E2422*(21/(21-1.5))</f>
        <v>1.3474653103709631E-2</v>
      </c>
      <c r="G2422" s="318">
        <f>_xlfn.VAR.S(C2402:C2422)</f>
        <v>1.5655459535121255E-4</v>
      </c>
      <c r="H2422" s="318">
        <f>G2422*(21/(21-1))</f>
        <v>1.6438232511877318E-4</v>
      </c>
      <c r="I2422" s="320">
        <f>(SUM(C2359:C2379)*1+SUM(C2380:C2400)*2+SUM(C2401:C2421)*3)/6</f>
        <v>4.8097480010533655E-2</v>
      </c>
      <c r="J2422" s="318">
        <f>IF(C2422*O2422&lt;&gt;0,C2422,0)</f>
        <v>0</v>
      </c>
      <c r="K2422" s="318" t="str">
        <f>IF(C2422*O2422=0,"",C2422)</f>
        <v/>
      </c>
      <c r="O2422" s="318">
        <f>IF(ISBLANK(L2422),0,1)</f>
        <v>0</v>
      </c>
      <c r="P2422" s="318">
        <f>IF(ISBLANK(M2422),0,1)</f>
        <v>0</v>
      </c>
      <c r="Q2422" s="318">
        <f>O2422+P2422</f>
        <v>0</v>
      </c>
      <c r="R2422" s="318">
        <f>SUM(Q2297:Q2422)</f>
        <v>0</v>
      </c>
      <c r="S2422" s="318">
        <f>R2422/$X$2</f>
        <v>0</v>
      </c>
      <c r="T2422" s="318">
        <f>IF(S2422&gt;=$X$3,1,0)</f>
        <v>0</v>
      </c>
      <c r="U2422" s="318">
        <f>O2422*T2422+P2422*T2422</f>
        <v>0</v>
      </c>
    </row>
    <row r="2423" spans="1:21" s="318" customFormat="1" x14ac:dyDescent="0.2">
      <c r="A2423" s="322">
        <v>40087</v>
      </c>
      <c r="B2423" s="321">
        <v>318.87100199999998</v>
      </c>
      <c r="C2423" s="320">
        <f>LN(B2423/B2422)</f>
        <v>-1.4291908612590823E-2</v>
      </c>
      <c r="D2423" s="320">
        <f>AVERAGE(C2403:C2423)</f>
        <v>4.0155871440907005E-3</v>
      </c>
      <c r="E2423" s="318">
        <f>_xlfn.STDEV.S(C2403:C2423)</f>
        <v>1.2336571439316563E-2</v>
      </c>
      <c r="F2423" s="318">
        <f>E2423*(21/(21-1.5))</f>
        <v>1.3285538473110144E-2</v>
      </c>
      <c r="G2423" s="318">
        <f>_xlfn.VAR.S(C2403:C2423)</f>
        <v>1.5219099487736115E-4</v>
      </c>
      <c r="H2423" s="318">
        <f>G2423*(21/(21-1))</f>
        <v>1.598005446212292E-4</v>
      </c>
      <c r="I2423" s="320">
        <f>(SUM(C2360:C2380)*1+SUM(C2381:C2401)*2+SUM(C2402:C2422)*3)/6</f>
        <v>4.6836345339251045E-2</v>
      </c>
      <c r="J2423" s="318">
        <f>IF(C2423*O2423&lt;&gt;0,C2423,0)</f>
        <v>0</v>
      </c>
      <c r="K2423" s="318" t="str">
        <f>IF(C2423*O2423=0,"",C2423)</f>
        <v/>
      </c>
      <c r="O2423" s="318">
        <f>IF(ISBLANK(L2423),0,1)</f>
        <v>0</v>
      </c>
      <c r="P2423" s="318">
        <f>IF(ISBLANK(M2423),0,1)</f>
        <v>0</v>
      </c>
      <c r="Q2423" s="318">
        <f>O2423+P2423</f>
        <v>0</v>
      </c>
      <c r="R2423" s="318">
        <f>SUM(Q2298:Q2423)</f>
        <v>0</v>
      </c>
      <c r="S2423" s="318">
        <f>R2423/$X$2</f>
        <v>0</v>
      </c>
      <c r="T2423" s="318">
        <f>IF(S2423&gt;=$X$3,1,0)</f>
        <v>0</v>
      </c>
      <c r="U2423" s="318">
        <f>O2423*T2423+P2423*T2423</f>
        <v>0</v>
      </c>
    </row>
    <row r="2424" spans="1:21" s="318" customFormat="1" x14ac:dyDescent="0.2">
      <c r="A2424" s="322">
        <v>40088</v>
      </c>
      <c r="B2424" s="321">
        <v>311.432007</v>
      </c>
      <c r="C2424" s="320">
        <f>LN(B2424/B2423)</f>
        <v>-2.3605600236724214E-2</v>
      </c>
      <c r="D2424" s="320">
        <f>AVERAGE(C2404:C2424)</f>
        <v>2.3782646385861368E-3</v>
      </c>
      <c r="E2424" s="318">
        <f>_xlfn.STDEV.S(C2404:C2424)</f>
        <v>1.3610143287430826E-2</v>
      </c>
      <c r="F2424" s="318">
        <f>E2424*(21/(21-1.5))</f>
        <v>1.4657077386463966E-2</v>
      </c>
      <c r="G2424" s="318">
        <f>_xlfn.VAR.S(C2404:C2424)</f>
        <v>1.8523600030439838E-4</v>
      </c>
      <c r="H2424" s="318">
        <f>G2424*(21/(21-1))</f>
        <v>1.9449780031961829E-4</v>
      </c>
      <c r="I2424" s="320">
        <f>(SUM(C2361:C2381)*1+SUM(C2382:C2402)*2+SUM(C2403:C2423)*3)/6</f>
        <v>5.0871391172833291E-2</v>
      </c>
      <c r="J2424" s="318">
        <f>IF(C2424*O2424&lt;&gt;0,C2424,0)</f>
        <v>0</v>
      </c>
      <c r="K2424" s="318" t="str">
        <f>IF(C2424*O2424=0,"",C2424)</f>
        <v/>
      </c>
      <c r="O2424" s="318">
        <f>IF(ISBLANK(L2424),0,1)</f>
        <v>0</v>
      </c>
      <c r="P2424" s="318">
        <f>IF(ISBLANK(M2424),0,1)</f>
        <v>0</v>
      </c>
      <c r="Q2424" s="318">
        <f>O2424+P2424</f>
        <v>0</v>
      </c>
      <c r="R2424" s="318">
        <f>SUM(Q2299:Q2424)</f>
        <v>0</v>
      </c>
      <c r="S2424" s="318">
        <f>R2424/$X$2</f>
        <v>0</v>
      </c>
      <c r="T2424" s="318">
        <f>IF(S2424&gt;=$X$3,1,0)</f>
        <v>0</v>
      </c>
      <c r="U2424" s="318">
        <f>O2424*T2424+P2424*T2424</f>
        <v>0</v>
      </c>
    </row>
    <row r="2425" spans="1:21" s="318" customFormat="1" x14ac:dyDescent="0.2">
      <c r="A2425" s="322">
        <v>40091</v>
      </c>
      <c r="B2425" s="321">
        <v>320.28601099999997</v>
      </c>
      <c r="C2425" s="320">
        <f>LN(B2425/B2424)</f>
        <v>2.8033342663008897E-2</v>
      </c>
      <c r="D2425" s="320">
        <f>AVERAGE(C2405:C2425)</f>
        <v>3.1548690181522521E-3</v>
      </c>
      <c r="E2425" s="318">
        <f>_xlfn.STDEV.S(C2405:C2425)</f>
        <v>1.459945666909543E-2</v>
      </c>
      <c r="F2425" s="318">
        <f>E2425*(21/(21-1.5))</f>
        <v>1.5722491797487387E-2</v>
      </c>
      <c r="G2425" s="318">
        <f>_xlfn.VAR.S(C2405:C2425)</f>
        <v>2.1314413503279502E-4</v>
      </c>
      <c r="H2425" s="318">
        <f>G2425*(21/(21-1))</f>
        <v>2.2380134178443477E-4</v>
      </c>
      <c r="I2425" s="320">
        <f>(SUM(C2362:C2382)*1+SUM(C2383:C2403)*2+SUM(C2404:C2424)*3)/6</f>
        <v>3.7590268668696088E-2</v>
      </c>
      <c r="J2425" s="318">
        <f>IF(C2425*O2425&lt;&gt;0,C2425,0)</f>
        <v>0</v>
      </c>
      <c r="K2425" s="318" t="str">
        <f>IF(C2425*O2425=0,"",C2425)</f>
        <v/>
      </c>
      <c r="O2425" s="318">
        <f>IF(ISBLANK(L2425),0,1)</f>
        <v>0</v>
      </c>
      <c r="P2425" s="318">
        <f>IF(ISBLANK(M2425),0,1)</f>
        <v>0</v>
      </c>
      <c r="Q2425" s="318">
        <f>O2425+P2425</f>
        <v>0</v>
      </c>
      <c r="R2425" s="318">
        <f>SUM(Q2300:Q2425)</f>
        <v>0</v>
      </c>
      <c r="S2425" s="318">
        <f>R2425/$X$2</f>
        <v>0</v>
      </c>
      <c r="T2425" s="318">
        <f>IF(S2425&gt;=$X$3,1,0)</f>
        <v>0</v>
      </c>
      <c r="U2425" s="318">
        <f>O2425*T2425+P2425*T2425</f>
        <v>0</v>
      </c>
    </row>
    <row r="2426" spans="1:21" s="318" customFormat="1" x14ac:dyDescent="0.2">
      <c r="A2426" s="322">
        <v>40092</v>
      </c>
      <c r="B2426" s="321">
        <v>329.675995</v>
      </c>
      <c r="C2426" s="320">
        <f>LN(B2426/B2425)</f>
        <v>2.8895957831759994E-2</v>
      </c>
      <c r="D2426" s="320">
        <f>AVERAGE(C2406:C2426)</f>
        <v>3.5995775357428325E-3</v>
      </c>
      <c r="E2426" s="318">
        <f>_xlfn.STDEV.S(C2406:C2426)</f>
        <v>1.5251722499334585E-2</v>
      </c>
      <c r="F2426" s="318">
        <f>E2426*(21/(21-1.5))</f>
        <v>1.642493192236032E-2</v>
      </c>
      <c r="G2426" s="318">
        <f>_xlfn.VAR.S(C2406:C2426)</f>
        <v>2.3261503919670879E-4</v>
      </c>
      <c r="H2426" s="318">
        <f>G2426*(21/(21-1))</f>
        <v>2.4424579115654423E-4</v>
      </c>
      <c r="I2426" s="320">
        <f>(SUM(C2363:C2383)*1+SUM(C2384:C2404)*2+SUM(C2405:C2425)*3)/6</f>
        <v>5.3128943165578889E-2</v>
      </c>
      <c r="J2426" s="318">
        <f>IF(C2426*O2426&lt;&gt;0,C2426,0)</f>
        <v>0</v>
      </c>
      <c r="K2426" s="318" t="str">
        <f>IF(C2426*O2426=0,"",C2426)</f>
        <v/>
      </c>
      <c r="O2426" s="318">
        <f>IF(ISBLANK(L2426),0,1)</f>
        <v>0</v>
      </c>
      <c r="P2426" s="318">
        <f>IF(ISBLANK(M2426),0,1)</f>
        <v>0</v>
      </c>
      <c r="Q2426" s="318">
        <f>O2426+P2426</f>
        <v>0</v>
      </c>
      <c r="R2426" s="318">
        <f>SUM(Q2301:Q2426)</f>
        <v>0</v>
      </c>
      <c r="S2426" s="318">
        <f>R2426/$X$2</f>
        <v>0</v>
      </c>
      <c r="T2426" s="318">
        <f>IF(S2426&gt;=$X$3,1,0)</f>
        <v>0</v>
      </c>
      <c r="U2426" s="318">
        <f>O2426*T2426+P2426*T2426</f>
        <v>0</v>
      </c>
    </row>
    <row r="2427" spans="1:21" s="318" customFormat="1" x14ac:dyDescent="0.2">
      <c r="A2427" s="322">
        <v>40093</v>
      </c>
      <c r="B2427" s="321">
        <v>327.26400799999999</v>
      </c>
      <c r="C2427" s="320">
        <f>LN(B2427/B2426)</f>
        <v>-7.3431297444199141E-3</v>
      </c>
      <c r="D2427" s="320">
        <f>AVERAGE(C2407:C2427)</f>
        <v>2.9611830011360145E-3</v>
      </c>
      <c r="E2427" s="318">
        <f>_xlfn.STDEV.S(C2407:C2427)</f>
        <v>1.5423060511838258E-2</v>
      </c>
      <c r="F2427" s="318">
        <f>E2427*(21/(21-1.5))</f>
        <v>1.6609449781979663E-2</v>
      </c>
      <c r="G2427" s="318">
        <f>_xlfn.VAR.S(C2407:C2427)</f>
        <v>2.3787079555182461E-4</v>
      </c>
      <c r="H2427" s="318">
        <f>G2427*(21/(21-1))</f>
        <v>2.4976433532941585E-4</v>
      </c>
      <c r="I2427" s="320">
        <f>(SUM(C2364:C2384)*1+SUM(C2385:C2405)*2+SUM(C2406:C2426)*3)/6</f>
        <v>6.1461187346910334E-2</v>
      </c>
      <c r="J2427" s="318">
        <f>IF(C2427*O2427&lt;&gt;0,C2427,0)</f>
        <v>0</v>
      </c>
      <c r="K2427" s="318" t="str">
        <f>IF(C2427*O2427=0,"",C2427)</f>
        <v/>
      </c>
      <c r="O2427" s="318">
        <f>IF(ISBLANK(L2427),0,1)</f>
        <v>0</v>
      </c>
      <c r="P2427" s="318">
        <f>IF(ISBLANK(M2427),0,1)</f>
        <v>0</v>
      </c>
      <c r="Q2427" s="318">
        <f>O2427+P2427</f>
        <v>0</v>
      </c>
      <c r="R2427" s="318">
        <f>SUM(Q2302:Q2427)</f>
        <v>0</v>
      </c>
      <c r="S2427" s="318">
        <f>R2427/$X$2</f>
        <v>0</v>
      </c>
      <c r="T2427" s="318">
        <f>IF(S2427&gt;=$X$3,1,0)</f>
        <v>0</v>
      </c>
      <c r="U2427" s="318">
        <f>O2427*T2427+P2427*T2427</f>
        <v>0</v>
      </c>
    </row>
    <row r="2428" spans="1:21" s="318" customFormat="1" x14ac:dyDescent="0.2">
      <c r="A2428" s="322">
        <v>40094</v>
      </c>
      <c r="B2428" s="321">
        <v>335.614014</v>
      </c>
      <c r="C2428" s="320">
        <f>LN(B2428/B2427)</f>
        <v>2.5194522697801904E-2</v>
      </c>
      <c r="D2428" s="320">
        <f>AVERAGE(C2408:C2428)</f>
        <v>3.4772673008146571E-3</v>
      </c>
      <c r="E2428" s="318">
        <f>_xlfn.STDEV.S(C2408:C2428)</f>
        <v>1.5994194415449511E-2</v>
      </c>
      <c r="F2428" s="318">
        <f>E2428*(21/(21-1.5))</f>
        <v>1.722451706279178E-2</v>
      </c>
      <c r="G2428" s="318">
        <f>_xlfn.VAR.S(C2408:C2428)</f>
        <v>2.5581425499919633E-4</v>
      </c>
      <c r="H2428" s="318">
        <f>G2428*(21/(21-1))</f>
        <v>2.6860496774915618E-4</v>
      </c>
      <c r="I2428" s="320">
        <f>(SUM(C2365:C2385)*1+SUM(C2386:C2406)*2+SUM(C2407:C2427)*3)/6</f>
        <v>6.2275695597499035E-2</v>
      </c>
      <c r="J2428" s="318">
        <f>IF(C2428*O2428&lt;&gt;0,C2428,0)</f>
        <v>0</v>
      </c>
      <c r="K2428" s="318" t="str">
        <f>IF(C2428*O2428=0,"",C2428)</f>
        <v/>
      </c>
      <c r="O2428" s="318">
        <f>IF(ISBLANK(L2428),0,1)</f>
        <v>0</v>
      </c>
      <c r="P2428" s="318">
        <f>IF(ISBLANK(M2428),0,1)</f>
        <v>0</v>
      </c>
      <c r="Q2428" s="318">
        <f>O2428+P2428</f>
        <v>0</v>
      </c>
      <c r="R2428" s="318">
        <f>SUM(Q2303:Q2428)</f>
        <v>0</v>
      </c>
      <c r="S2428" s="318">
        <f>R2428/$X$2</f>
        <v>0</v>
      </c>
      <c r="T2428" s="318">
        <f>IF(S2428&gt;=$X$3,1,0)</f>
        <v>0</v>
      </c>
      <c r="U2428" s="318">
        <f>O2428*T2428+P2428*T2428</f>
        <v>0</v>
      </c>
    </row>
    <row r="2429" spans="1:21" s="318" customFormat="1" x14ac:dyDescent="0.2">
      <c r="A2429" s="322">
        <v>40095</v>
      </c>
      <c r="B2429" s="321">
        <v>337.12200899999999</v>
      </c>
      <c r="C2429" s="320">
        <f>LN(B2429/B2428)</f>
        <v>4.4831775739475896E-3</v>
      </c>
      <c r="D2429" s="320">
        <f>AVERAGE(C2409:C2429)</f>
        <v>3.8068975493296573E-3</v>
      </c>
      <c r="E2429" s="318">
        <f>_xlfn.STDEV.S(C2409:C2429)</f>
        <v>1.5937396707874162E-2</v>
      </c>
      <c r="F2429" s="318">
        <f>E2429*(21/(21-1.5))</f>
        <v>1.7163350300787559E-2</v>
      </c>
      <c r="G2429" s="318">
        <f>_xlfn.VAR.S(C2409:C2429)</f>
        <v>2.5400061382415816E-4</v>
      </c>
      <c r="H2429" s="318">
        <f>G2429*(21/(21-1))</f>
        <v>2.6670064451536608E-4</v>
      </c>
      <c r="I2429" s="320">
        <f>(SUM(C2366:C2386)*1+SUM(C2387:C2407)*2+SUM(C2408:C2428)*3)/6</f>
        <v>7.2273761288781976E-2</v>
      </c>
      <c r="J2429" s="318">
        <f>IF(C2429*O2429&lt;&gt;0,C2429,0)</f>
        <v>0</v>
      </c>
      <c r="K2429" s="318" t="str">
        <f>IF(C2429*O2429=0,"",C2429)</f>
        <v/>
      </c>
      <c r="O2429" s="318">
        <f>IF(ISBLANK(L2429),0,1)</f>
        <v>0</v>
      </c>
      <c r="P2429" s="318">
        <f>IF(ISBLANK(M2429),0,1)</f>
        <v>0</v>
      </c>
      <c r="Q2429" s="318">
        <f>O2429+P2429</f>
        <v>0</v>
      </c>
      <c r="R2429" s="318">
        <f>SUM(Q2304:Q2429)</f>
        <v>0</v>
      </c>
      <c r="S2429" s="318">
        <f>R2429/$X$2</f>
        <v>0</v>
      </c>
      <c r="T2429" s="318">
        <f>IF(S2429&gt;=$X$3,1,0)</f>
        <v>0</v>
      </c>
      <c r="U2429" s="318">
        <f>O2429*T2429+P2429*T2429</f>
        <v>0</v>
      </c>
    </row>
    <row r="2430" spans="1:21" s="318" customFormat="1" x14ac:dyDescent="0.2">
      <c r="A2430" s="322">
        <v>40098</v>
      </c>
      <c r="B2430" s="321">
        <v>337.98199499999998</v>
      </c>
      <c r="C2430" s="320">
        <f>LN(B2430/B2429)</f>
        <v>2.5477154929458637E-3</v>
      </c>
      <c r="D2430" s="320">
        <f>AVERAGE(C2410:C2430)</f>
        <v>3.7457220879910233E-3</v>
      </c>
      <c r="E2430" s="318">
        <f>_xlfn.STDEV.S(C2410:C2430)</f>
        <v>1.593975936827716E-2</v>
      </c>
      <c r="F2430" s="318">
        <f>E2430*(21/(21-1.5))</f>
        <v>1.7165894704298478E-2</v>
      </c>
      <c r="G2430" s="318">
        <f>_xlfn.VAR.S(C2410:C2430)</f>
        <v>2.5407592871857945E-4</v>
      </c>
      <c r="H2430" s="318">
        <f>G2430*(21/(21-1))</f>
        <v>2.6677972515450846E-4</v>
      </c>
      <c r="I2430" s="320">
        <f>(SUM(C2367:C2387)*1+SUM(C2388:C2408)*2+SUM(C2409:C2429)*3)/6</f>
        <v>6.8342585551624049E-2</v>
      </c>
      <c r="J2430" s="318">
        <f>IF(C2430*O2430&lt;&gt;0,C2430,0)</f>
        <v>0</v>
      </c>
      <c r="K2430" s="318" t="str">
        <f>IF(C2430*O2430=0,"",C2430)</f>
        <v/>
      </c>
      <c r="O2430" s="318">
        <f>IF(ISBLANK(L2430),0,1)</f>
        <v>0</v>
      </c>
      <c r="P2430" s="318">
        <f>IF(ISBLANK(M2430),0,1)</f>
        <v>0</v>
      </c>
      <c r="Q2430" s="318">
        <f>O2430+P2430</f>
        <v>0</v>
      </c>
      <c r="R2430" s="318">
        <f>SUM(Q2305:Q2430)</f>
        <v>0</v>
      </c>
      <c r="S2430" s="318">
        <f>R2430/$X$2</f>
        <v>0</v>
      </c>
      <c r="T2430" s="318">
        <f>IF(S2430&gt;=$X$3,1,0)</f>
        <v>0</v>
      </c>
      <c r="U2430" s="318">
        <f>O2430*T2430+P2430*T2430</f>
        <v>0</v>
      </c>
    </row>
    <row r="2431" spans="1:21" s="318" customFormat="1" x14ac:dyDescent="0.2">
      <c r="A2431" s="322">
        <v>40099</v>
      </c>
      <c r="B2431" s="321">
        <v>335.16699199999999</v>
      </c>
      <c r="C2431" s="320">
        <f>LN(B2431/B2430)</f>
        <v>-8.3637336279052277E-3</v>
      </c>
      <c r="D2431" s="320">
        <f>AVERAGE(C2411:C2431)</f>
        <v>3.7507869673320598E-3</v>
      </c>
      <c r="E2431" s="318">
        <f>_xlfn.STDEV.S(C2411:C2431)</f>
        <v>1.5935700078027141E-2</v>
      </c>
      <c r="F2431" s="318">
        <f>E2431*(21/(21-1.5))</f>
        <v>1.7161523160952305E-2</v>
      </c>
      <c r="G2431" s="318">
        <f>_xlfn.VAR.S(C2411:C2431)</f>
        <v>2.5394653697683421E-4</v>
      </c>
      <c r="H2431" s="318">
        <f>G2431*(21/(21-1))</f>
        <v>2.6664386382567592E-4</v>
      </c>
      <c r="I2431" s="320">
        <f>(SUM(C2368:C2388)*1+SUM(C2389:C2409)*2+SUM(C2410:C2430)*3)/6</f>
        <v>6.2974614829950842E-2</v>
      </c>
      <c r="J2431" s="318">
        <f>IF(C2431*O2431&lt;&gt;0,C2431,0)</f>
        <v>0</v>
      </c>
      <c r="K2431" s="318" t="str">
        <f>IF(C2431*O2431=0,"",C2431)</f>
        <v/>
      </c>
      <c r="O2431" s="318">
        <f>IF(ISBLANK(L2431),0,1)</f>
        <v>0</v>
      </c>
      <c r="P2431" s="318">
        <f>IF(ISBLANK(M2431),0,1)</f>
        <v>0</v>
      </c>
      <c r="Q2431" s="318">
        <f>O2431+P2431</f>
        <v>0</v>
      </c>
      <c r="R2431" s="318">
        <f>SUM(Q2306:Q2431)</f>
        <v>0</v>
      </c>
      <c r="S2431" s="318">
        <f>R2431/$X$2</f>
        <v>0</v>
      </c>
      <c r="T2431" s="318">
        <f>IF(S2431&gt;=$X$3,1,0)</f>
        <v>0</v>
      </c>
      <c r="U2431" s="318">
        <f>O2431*T2431+P2431*T2431</f>
        <v>0</v>
      </c>
    </row>
    <row r="2432" spans="1:21" s="318" customFormat="1" x14ac:dyDescent="0.2">
      <c r="A2432" s="322">
        <v>40100</v>
      </c>
      <c r="B2432" s="321">
        <v>342.33898900000003</v>
      </c>
      <c r="C2432" s="320">
        <f>LN(B2432/B2431)</f>
        <v>2.1172550853252488E-2</v>
      </c>
      <c r="D2432" s="320">
        <f>AVERAGE(C2412:C2432)</f>
        <v>3.5261356759449876E-3</v>
      </c>
      <c r="E2432" s="318">
        <f>_xlfn.STDEV.S(C2412:C2432)</f>
        <v>1.5638468461074195E-2</v>
      </c>
      <c r="F2432" s="318">
        <f>E2432*(21/(21-1.5))</f>
        <v>1.6841427573464518E-2</v>
      </c>
      <c r="G2432" s="318">
        <f>_xlfn.VAR.S(C2412:C2432)</f>
        <v>2.445616958080123E-4</v>
      </c>
      <c r="H2432" s="318">
        <f>G2432*(21/(21-1))</f>
        <v>2.5678978059841295E-4</v>
      </c>
      <c r="I2432" s="320">
        <f>(SUM(C2369:C2389)*1+SUM(C2390:C2410)*2+SUM(C2411:C2431)*3)/6</f>
        <v>6.1876924326139691E-2</v>
      </c>
      <c r="J2432" s="318">
        <f>IF(C2432*O2432&lt;&gt;0,C2432,0)</f>
        <v>0</v>
      </c>
      <c r="K2432" s="318" t="str">
        <f>IF(C2432*O2432=0,"",C2432)</f>
        <v/>
      </c>
      <c r="O2432" s="318">
        <f>IF(ISBLANK(L2432),0,1)</f>
        <v>0</v>
      </c>
      <c r="P2432" s="318">
        <f>IF(ISBLANK(M2432),0,1)</f>
        <v>0</v>
      </c>
      <c r="Q2432" s="318">
        <f>O2432+P2432</f>
        <v>0</v>
      </c>
      <c r="R2432" s="318">
        <f>SUM(Q2307:Q2432)</f>
        <v>0</v>
      </c>
      <c r="S2432" s="318">
        <f>R2432/$X$2</f>
        <v>0</v>
      </c>
      <c r="T2432" s="318">
        <f>IF(S2432&gt;=$X$3,1,0)</f>
        <v>0</v>
      </c>
      <c r="U2432" s="318">
        <f>O2432*T2432+P2432*T2432</f>
        <v>0</v>
      </c>
    </row>
    <row r="2433" spans="1:21" s="318" customFormat="1" x14ac:dyDescent="0.2">
      <c r="A2433" s="322">
        <v>40101</v>
      </c>
      <c r="B2433" s="321">
        <v>341.73400900000001</v>
      </c>
      <c r="C2433" s="320">
        <f>LN(B2433/B2432)</f>
        <v>-1.7687590637037863E-3</v>
      </c>
      <c r="D2433" s="320">
        <f>AVERAGE(C2413:C2433)</f>
        <v>2.5531592464784511E-3</v>
      </c>
      <c r="E2433" s="318">
        <f>_xlfn.STDEV.S(C2413:C2433)</f>
        <v>1.5281103094545525E-2</v>
      </c>
      <c r="F2433" s="318">
        <f>E2433*(21/(21-1.5))</f>
        <v>1.6456572563356718E-2</v>
      </c>
      <c r="G2433" s="318">
        <f>_xlfn.VAR.S(C2413:C2433)</f>
        <v>2.3351211178612884E-4</v>
      </c>
      <c r="H2433" s="318">
        <f>G2433*(21/(21-1))</f>
        <v>2.4518771737543527E-4</v>
      </c>
      <c r="I2433" s="320">
        <f>(SUM(C2370:C2390)*1+SUM(C2391:C2411)*2+SUM(C2412:C2432)*3)/6</f>
        <v>7.1041159408733789E-2</v>
      </c>
      <c r="J2433" s="318">
        <f>IF(C2433*O2433&lt;&gt;0,C2433,0)</f>
        <v>0</v>
      </c>
      <c r="K2433" s="318" t="str">
        <f>IF(C2433*O2433=0,"",C2433)</f>
        <v/>
      </c>
      <c r="O2433" s="318">
        <f>IF(ISBLANK(L2433),0,1)</f>
        <v>0</v>
      </c>
      <c r="P2433" s="318">
        <f>IF(ISBLANK(M2433),0,1)</f>
        <v>0</v>
      </c>
      <c r="Q2433" s="318">
        <f>O2433+P2433</f>
        <v>0</v>
      </c>
      <c r="R2433" s="318">
        <f>SUM(Q2308:Q2433)</f>
        <v>0</v>
      </c>
      <c r="S2433" s="318">
        <f>R2433/$X$2</f>
        <v>0</v>
      </c>
      <c r="T2433" s="318">
        <f>IF(S2433&gt;=$X$3,1,0)</f>
        <v>0</v>
      </c>
      <c r="U2433" s="318">
        <f>O2433*T2433+P2433*T2433</f>
        <v>0</v>
      </c>
    </row>
    <row r="2434" spans="1:21" s="318" customFormat="1" x14ac:dyDescent="0.2">
      <c r="A2434" s="322">
        <v>40102</v>
      </c>
      <c r="B2434" s="321">
        <v>341.90399200000002</v>
      </c>
      <c r="C2434" s="320">
        <f>LN(B2434/B2433)</f>
        <v>4.9728951068953172E-4</v>
      </c>
      <c r="D2434" s="320">
        <f>AVERAGE(C2414:C2434)</f>
        <v>2.3641384216664218E-3</v>
      </c>
      <c r="E2434" s="318">
        <f>_xlfn.STDEV.S(C2414:C2434)</f>
        <v>1.5280799699088514E-2</v>
      </c>
      <c r="F2434" s="318">
        <f>E2434*(21/(21-1.5))</f>
        <v>1.6456245829787629E-2</v>
      </c>
      <c r="G2434" s="318">
        <f>_xlfn.VAR.S(C2414:C2434)</f>
        <v>2.3350283944366363E-4</v>
      </c>
      <c r="H2434" s="318">
        <f>G2434*(21/(21-1))</f>
        <v>2.4517798141584682E-4</v>
      </c>
      <c r="I2434" s="320">
        <f>(SUM(C2371:C2391)*1+SUM(C2392:C2412)*2+SUM(C2413:C2433)*3)/6</f>
        <v>6.2277400991999542E-2</v>
      </c>
      <c r="J2434" s="318">
        <f>IF(C2434*O2434&lt;&gt;0,C2434,0)</f>
        <v>0</v>
      </c>
      <c r="K2434" s="318" t="str">
        <f>IF(C2434*O2434=0,"",C2434)</f>
        <v/>
      </c>
      <c r="O2434" s="318">
        <f>IF(ISBLANK(L2434),0,1)</f>
        <v>0</v>
      </c>
      <c r="P2434" s="318">
        <f>IF(ISBLANK(M2434),0,1)</f>
        <v>0</v>
      </c>
      <c r="Q2434" s="318">
        <f>O2434+P2434</f>
        <v>0</v>
      </c>
      <c r="R2434" s="318">
        <f>SUM(Q2309:Q2434)</f>
        <v>0</v>
      </c>
      <c r="S2434" s="318">
        <f>R2434/$X$2</f>
        <v>0</v>
      </c>
      <c r="T2434" s="318">
        <f>IF(S2434&gt;=$X$3,1,0)</f>
        <v>0</v>
      </c>
      <c r="U2434" s="318">
        <f>O2434*T2434+P2434*T2434</f>
        <v>0</v>
      </c>
    </row>
    <row r="2435" spans="1:21" s="318" customFormat="1" x14ac:dyDescent="0.2">
      <c r="A2435" s="322">
        <v>40105</v>
      </c>
      <c r="B2435" s="321">
        <v>348.49899299999998</v>
      </c>
      <c r="C2435" s="320">
        <f>LN(B2435/B2434)</f>
        <v>1.9105368164134801E-2</v>
      </c>
      <c r="D2435" s="320">
        <f>AVERAGE(C2415:C2435)</f>
        <v>3.2469911969768813E-3</v>
      </c>
      <c r="E2435" s="318">
        <f>_xlfn.STDEV.S(C2415:C2435)</f>
        <v>1.5701468574939408E-2</v>
      </c>
      <c r="F2435" s="318">
        <f>E2435*(21/(21-1.5))</f>
        <v>1.6909273849934747E-2</v>
      </c>
      <c r="G2435" s="318">
        <f>_xlfn.VAR.S(C2415:C2435)</f>
        <v>2.4653611540980975E-4</v>
      </c>
      <c r="H2435" s="318">
        <f>G2435*(21/(21-1))</f>
        <v>2.5886292118030023E-4</v>
      </c>
      <c r="I2435" s="320">
        <f>(SUM(C2372:C2392)*1+SUM(C2393:C2413)*2+SUM(C2414:C2434)*3)/6</f>
        <v>5.8038231280291508E-2</v>
      </c>
      <c r="J2435" s="318">
        <f>IF(C2435*O2435&lt;&gt;0,C2435,0)</f>
        <v>0</v>
      </c>
      <c r="K2435" s="318" t="str">
        <f>IF(C2435*O2435=0,"",C2435)</f>
        <v/>
      </c>
      <c r="O2435" s="318">
        <f>IF(ISBLANK(L2435),0,1)</f>
        <v>0</v>
      </c>
      <c r="P2435" s="318">
        <f>IF(ISBLANK(M2435),0,1)</f>
        <v>0</v>
      </c>
      <c r="Q2435" s="318">
        <f>O2435+P2435</f>
        <v>0</v>
      </c>
      <c r="R2435" s="318">
        <f>SUM(Q2310:Q2435)</f>
        <v>0</v>
      </c>
      <c r="S2435" s="318">
        <f>R2435/$X$2</f>
        <v>0</v>
      </c>
      <c r="T2435" s="318">
        <f>IF(S2435&gt;=$X$3,1,0)</f>
        <v>0</v>
      </c>
      <c r="U2435" s="318">
        <f>O2435*T2435+P2435*T2435</f>
        <v>0</v>
      </c>
    </row>
    <row r="2436" spans="1:21" s="318" customFormat="1" x14ac:dyDescent="0.2">
      <c r="A2436" s="322">
        <v>40106</v>
      </c>
      <c r="B2436" s="321">
        <v>349.40200800000002</v>
      </c>
      <c r="C2436" s="320">
        <f>LN(B2436/B2435)</f>
        <v>2.5878040084291818E-3</v>
      </c>
      <c r="D2436" s="320">
        <f>AVERAGE(C2416:C2436)</f>
        <v>3.9135324186655536E-3</v>
      </c>
      <c r="E2436" s="318">
        <f>_xlfn.STDEV.S(C2416:C2436)</f>
        <v>1.5341141537499867E-2</v>
      </c>
      <c r="F2436" s="318">
        <f>E2436*(21/(21-1.5))</f>
        <v>1.6521229348076778E-2</v>
      </c>
      <c r="G2436" s="318">
        <f>_xlfn.VAR.S(C2416:C2436)</f>
        <v>2.3535062367360376E-4</v>
      </c>
      <c r="H2436" s="318">
        <f>G2436*(21/(21-1))</f>
        <v>2.4711815485728395E-4</v>
      </c>
      <c r="I2436" s="320">
        <f>(SUM(C2373:C2393)*1+SUM(C2394:C2414)*2+SUM(C2415:C2435)*3)/6</f>
        <v>6.524174665170128E-2</v>
      </c>
      <c r="J2436" s="318">
        <f>IF(C2436*O2436&lt;&gt;0,C2436,0)</f>
        <v>0</v>
      </c>
      <c r="K2436" s="318" t="str">
        <f>IF(C2436*O2436=0,"",C2436)</f>
        <v/>
      </c>
      <c r="O2436" s="318">
        <f>IF(ISBLANK(L2436),0,1)</f>
        <v>0</v>
      </c>
      <c r="P2436" s="318">
        <f>IF(ISBLANK(M2436),0,1)</f>
        <v>0</v>
      </c>
      <c r="Q2436" s="318">
        <f>O2436+P2436</f>
        <v>0</v>
      </c>
      <c r="R2436" s="318">
        <f>SUM(Q2311:Q2436)</f>
        <v>0</v>
      </c>
      <c r="S2436" s="318">
        <f>R2436/$X$2</f>
        <v>0</v>
      </c>
      <c r="T2436" s="318">
        <f>IF(S2436&gt;=$X$3,1,0)</f>
        <v>0</v>
      </c>
      <c r="U2436" s="318">
        <f>O2436*T2436+P2436*T2436</f>
        <v>0</v>
      </c>
    </row>
    <row r="2437" spans="1:21" s="318" customFormat="1" x14ac:dyDescent="0.2">
      <c r="A2437" s="322">
        <v>40107</v>
      </c>
      <c r="B2437" s="321">
        <v>348.98098800000002</v>
      </c>
      <c r="C2437" s="320">
        <f>LN(B2437/B2436)</f>
        <v>-1.2056996044144046E-3</v>
      </c>
      <c r="D2437" s="320">
        <f>AVERAGE(C2417:C2437)</f>
        <v>3.0189573314509687E-3</v>
      </c>
      <c r="E2437" s="318">
        <f>_xlfn.STDEV.S(C2417:C2437)</f>
        <v>1.5049303649406218E-2</v>
      </c>
      <c r="F2437" s="318">
        <f>E2437*(21/(21-1.5))</f>
        <v>1.6206942391668235E-2</v>
      </c>
      <c r="G2437" s="318">
        <f>_xlfn.VAR.S(C2417:C2437)</f>
        <v>2.2648154033203132E-4</v>
      </c>
      <c r="H2437" s="318">
        <f>G2437*(21/(21-1))</f>
        <v>2.3780561734863288E-4</v>
      </c>
      <c r="I2437" s="320">
        <f>(SUM(C2374:C2394)*1+SUM(C2395:C2415)*2+SUM(C2416:C2436)*3)/6</f>
        <v>6.171991819734849E-2</v>
      </c>
      <c r="J2437" s="318">
        <f>IF(C2437*O2437&lt;&gt;0,C2437,0)</f>
        <v>0</v>
      </c>
      <c r="K2437" s="318" t="str">
        <f>IF(C2437*O2437=0,"",C2437)</f>
        <v/>
      </c>
      <c r="O2437" s="318">
        <f>IF(ISBLANK(L2437),0,1)</f>
        <v>0</v>
      </c>
      <c r="P2437" s="318">
        <f>IF(ISBLANK(M2437),0,1)</f>
        <v>0</v>
      </c>
      <c r="Q2437" s="318">
        <f>O2437+P2437</f>
        <v>0</v>
      </c>
      <c r="R2437" s="318">
        <f>SUM(Q2312:Q2437)</f>
        <v>0</v>
      </c>
      <c r="S2437" s="318">
        <f>R2437/$X$2</f>
        <v>0</v>
      </c>
      <c r="T2437" s="318">
        <f>IF(S2437&gt;=$X$3,1,0)</f>
        <v>0</v>
      </c>
      <c r="U2437" s="318">
        <f>O2437*T2437+P2437*T2437</f>
        <v>0</v>
      </c>
    </row>
    <row r="2438" spans="1:21" s="318" customFormat="1" x14ac:dyDescent="0.2">
      <c r="A2438" s="322">
        <v>40108</v>
      </c>
      <c r="B2438" s="321">
        <v>344.05599999999998</v>
      </c>
      <c r="C2438" s="320">
        <f>LN(B2438/B2437)</f>
        <v>-1.4213010251771364E-2</v>
      </c>
      <c r="D2438" s="320">
        <f>AVERAGE(C2418:C2438)</f>
        <v>2.9179878801258341E-3</v>
      </c>
      <c r="E2438" s="318">
        <f>_xlfn.STDEV.S(C2418:C2438)</f>
        <v>1.5162448173437381E-2</v>
      </c>
      <c r="F2438" s="318">
        <f>E2438*(21/(21-1.5))</f>
        <v>1.6328790340624871E-2</v>
      </c>
      <c r="G2438" s="318">
        <f>_xlfn.VAR.S(C2418:C2438)</f>
        <v>2.2989983461217455E-4</v>
      </c>
      <c r="H2438" s="318">
        <f>G2438*(21/(21-1))</f>
        <v>2.4139482634278329E-4</v>
      </c>
      <c r="I2438" s="320">
        <f>(SUM(C2375:C2395)*1+SUM(C2396:C2416)*2+SUM(C2417:C2437)*3)/6</f>
        <v>5.5902510792284976E-2</v>
      </c>
      <c r="J2438" s="318">
        <f>IF(C2438*O2438&lt;&gt;0,C2438,0)</f>
        <v>0</v>
      </c>
      <c r="K2438" s="318" t="str">
        <f>IF(C2438*O2438=0,"",C2438)</f>
        <v/>
      </c>
      <c r="O2438" s="318">
        <f>IF(ISBLANK(L2438),0,1)</f>
        <v>0</v>
      </c>
      <c r="P2438" s="318">
        <f>IF(ISBLANK(M2438),0,1)</f>
        <v>0</v>
      </c>
      <c r="Q2438" s="318">
        <f>O2438+P2438</f>
        <v>0</v>
      </c>
      <c r="R2438" s="318">
        <f>SUM(Q2313:Q2438)</f>
        <v>0</v>
      </c>
      <c r="S2438" s="318">
        <f>R2438/$X$2</f>
        <v>0</v>
      </c>
      <c r="T2438" s="318">
        <f>IF(S2438&gt;=$X$3,1,0)</f>
        <v>0</v>
      </c>
      <c r="U2438" s="318">
        <f>O2438*T2438+P2438*T2438</f>
        <v>0</v>
      </c>
    </row>
    <row r="2439" spans="1:21" s="318" customFormat="1" x14ac:dyDescent="0.2">
      <c r="A2439" s="322">
        <v>40109</v>
      </c>
      <c r="B2439" s="321">
        <v>342.300995</v>
      </c>
      <c r="C2439" s="320">
        <f>LN(B2439/B2438)</f>
        <v>-5.1139824832955464E-3</v>
      </c>
      <c r="D2439" s="320">
        <f>AVERAGE(C2419:C2439)</f>
        <v>3.647889797237883E-3</v>
      </c>
      <c r="E2439" s="318">
        <f>_xlfn.STDEV.S(C2419:C2439)</f>
        <v>1.4327658431993835E-2</v>
      </c>
      <c r="F2439" s="318">
        <f>E2439*(21/(21-1.5))</f>
        <v>1.5429786003685667E-2</v>
      </c>
      <c r="G2439" s="318">
        <f>_xlfn.VAR.S(C2419:C2439)</f>
        <v>2.0528179614388403E-4</v>
      </c>
      <c r="H2439" s="318">
        <f>G2439*(21/(21-1))</f>
        <v>2.1554588595107824E-4</v>
      </c>
      <c r="I2439" s="320">
        <f>(SUM(C2376:C2396)*1+SUM(C2397:C2417)*2+SUM(C2418:C2438)*3)/6</f>
        <v>4.8315072177965927E-2</v>
      </c>
      <c r="J2439" s="318">
        <f>IF(C2439*O2439&lt;&gt;0,C2439,0)</f>
        <v>0</v>
      </c>
      <c r="K2439" s="318" t="str">
        <f>IF(C2439*O2439=0,"",C2439)</f>
        <v/>
      </c>
      <c r="O2439" s="318">
        <f>IF(ISBLANK(L2439),0,1)</f>
        <v>0</v>
      </c>
      <c r="P2439" s="318">
        <f>IF(ISBLANK(M2439),0,1)</f>
        <v>0</v>
      </c>
      <c r="Q2439" s="318">
        <f>O2439+P2439</f>
        <v>0</v>
      </c>
      <c r="R2439" s="318">
        <f>SUM(Q2314:Q2439)</f>
        <v>0</v>
      </c>
      <c r="S2439" s="318">
        <f>R2439/$X$2</f>
        <v>0</v>
      </c>
      <c r="T2439" s="318">
        <f>IF(S2439&gt;=$X$3,1,0)</f>
        <v>0</v>
      </c>
      <c r="U2439" s="318">
        <f>O2439*T2439+P2439*T2439</f>
        <v>0</v>
      </c>
    </row>
    <row r="2440" spans="1:21" s="318" customFormat="1" x14ac:dyDescent="0.2">
      <c r="A2440" s="322">
        <v>40112</v>
      </c>
      <c r="B2440" s="321">
        <v>337.44500699999998</v>
      </c>
      <c r="C2440" s="320">
        <f>LN(B2440/B2439)</f>
        <v>-1.4287897524973343E-2</v>
      </c>
      <c r="D2440" s="320">
        <f>AVERAGE(C2420:C2440)</f>
        <v>2.6765854901981997E-3</v>
      </c>
      <c r="E2440" s="318">
        <f>_xlfn.STDEV.S(C2420:C2440)</f>
        <v>1.4834852251712605E-2</v>
      </c>
      <c r="F2440" s="318">
        <f>E2440*(21/(21-1.5))</f>
        <v>1.5975994732613574E-2</v>
      </c>
      <c r="G2440" s="318">
        <f>_xlfn.VAR.S(C2420:C2440)</f>
        <v>2.2007284133014255E-4</v>
      </c>
      <c r="H2440" s="318">
        <f>G2440*(21/(21-1))</f>
        <v>2.3107648339664968E-4</v>
      </c>
      <c r="I2440" s="320">
        <f>(SUM(C2377:C2397)*1+SUM(C2398:C2418)*2+SUM(C2419:C2439)*3)/6</f>
        <v>5.77968550832113E-2</v>
      </c>
      <c r="J2440" s="318">
        <f>IF(C2440*O2440&lt;&gt;0,C2440,0)</f>
        <v>0</v>
      </c>
      <c r="K2440" s="318" t="str">
        <f>IF(C2440*O2440=0,"",C2440)</f>
        <v/>
      </c>
      <c r="O2440" s="318">
        <f>IF(ISBLANK(L2440),0,1)</f>
        <v>0</v>
      </c>
      <c r="P2440" s="318">
        <f>IF(ISBLANK(M2440),0,1)</f>
        <v>0</v>
      </c>
      <c r="Q2440" s="318">
        <f>O2440+P2440</f>
        <v>0</v>
      </c>
      <c r="R2440" s="318">
        <f>SUM(Q2315:Q2440)</f>
        <v>0</v>
      </c>
      <c r="S2440" s="318">
        <f>R2440/$X$2</f>
        <v>0</v>
      </c>
      <c r="T2440" s="318">
        <f>IF(S2440&gt;=$X$3,1,0)</f>
        <v>0</v>
      </c>
      <c r="U2440" s="318">
        <f>O2440*T2440+P2440*T2440</f>
        <v>0</v>
      </c>
    </row>
    <row r="2441" spans="1:21" s="318" customFormat="1" x14ac:dyDescent="0.2">
      <c r="A2441" s="322">
        <v>40113</v>
      </c>
      <c r="B2441" s="321">
        <v>338.23098800000002</v>
      </c>
      <c r="C2441" s="320">
        <f>LN(B2441/B2440)</f>
        <v>2.3265037098676427E-3</v>
      </c>
      <c r="D2441" s="320">
        <f>AVERAGE(C2421:C2441)</f>
        <v>2.2645036188511719E-3</v>
      </c>
      <c r="E2441" s="318">
        <f>_xlfn.STDEV.S(C2421:C2441)</f>
        <v>1.4712346765529278E-2</v>
      </c>
      <c r="F2441" s="318">
        <f>E2441*(21/(21-1.5))</f>
        <v>1.5844065747493068E-2</v>
      </c>
      <c r="G2441" s="318">
        <f>_xlfn.VAR.S(C2421:C2441)</f>
        <v>2.1645314734917981E-4</v>
      </c>
      <c r="H2441" s="318">
        <f>G2441*(21/(21-1))</f>
        <v>2.2727580471663882E-4</v>
      </c>
      <c r="I2441" s="320">
        <f>(SUM(C2378:C2398)*1+SUM(C2399:C2419)*2+SUM(C2420:C2440)*3)/6</f>
        <v>5.3606309953137109E-2</v>
      </c>
      <c r="J2441" s="318">
        <f>IF(C2441*O2441&lt;&gt;0,C2441,0)</f>
        <v>0</v>
      </c>
      <c r="K2441" s="318" t="str">
        <f>IF(C2441*O2441=0,"",C2441)</f>
        <v/>
      </c>
      <c r="O2441" s="318">
        <f>IF(ISBLANK(L2441),0,1)</f>
        <v>0</v>
      </c>
      <c r="P2441" s="318">
        <f>IF(ISBLANK(M2441),0,1)</f>
        <v>0</v>
      </c>
      <c r="Q2441" s="318">
        <f>O2441+P2441</f>
        <v>0</v>
      </c>
      <c r="R2441" s="318">
        <f>SUM(Q2316:Q2441)</f>
        <v>0</v>
      </c>
      <c r="S2441" s="318">
        <f>R2441/$X$2</f>
        <v>0</v>
      </c>
      <c r="T2441" s="318">
        <f>IF(S2441&gt;=$X$3,1,0)</f>
        <v>0</v>
      </c>
      <c r="U2441" s="318">
        <f>O2441*T2441+P2441*T2441</f>
        <v>0</v>
      </c>
    </row>
    <row r="2442" spans="1:21" s="318" customFormat="1" x14ac:dyDescent="0.2">
      <c r="A2442" s="322">
        <v>40114</v>
      </c>
      <c r="B2442" s="321">
        <v>326.41000400000001</v>
      </c>
      <c r="C2442" s="320">
        <f>LN(B2442/B2441)</f>
        <v>-3.5574786393634511E-2</v>
      </c>
      <c r="D2442" s="320">
        <f>AVERAGE(C2422:C2442)</f>
        <v>5.5393275422791822E-4</v>
      </c>
      <c r="E2442" s="318">
        <f>_xlfn.STDEV.S(C2422:C2442)</f>
        <v>1.687565059914288E-2</v>
      </c>
      <c r="F2442" s="318">
        <f>E2442*(21/(21-1.5))</f>
        <v>1.8173777568307715E-2</v>
      </c>
      <c r="G2442" s="318">
        <f>_xlfn.VAR.S(C2422:C2442)</f>
        <v>2.8478758314435143E-4</v>
      </c>
      <c r="H2442" s="318">
        <f>G2442*(21/(21-1))</f>
        <v>2.9902696230156903E-4</v>
      </c>
      <c r="I2442" s="320">
        <f>(SUM(C2379:C2399)*1+SUM(C2400:C2420)*2+SUM(C2421:C2441)*3)/6</f>
        <v>4.6023624866494028E-2</v>
      </c>
      <c r="J2442" s="318">
        <f>IF(C2442*O2442&lt;&gt;0,C2442,0)</f>
        <v>0</v>
      </c>
      <c r="K2442" s="318" t="str">
        <f>IF(C2442*O2442=0,"",C2442)</f>
        <v/>
      </c>
      <c r="O2442" s="318">
        <f>IF(ISBLANK(L2442),0,1)</f>
        <v>0</v>
      </c>
      <c r="P2442" s="318">
        <f>IF(ISBLANK(M2442),0,1)</f>
        <v>0</v>
      </c>
      <c r="Q2442" s="318">
        <f>O2442+P2442</f>
        <v>0</v>
      </c>
      <c r="R2442" s="318">
        <f>SUM(Q2317:Q2442)</f>
        <v>0</v>
      </c>
      <c r="S2442" s="318">
        <f>R2442/$X$2</f>
        <v>0</v>
      </c>
      <c r="T2442" s="318">
        <f>IF(S2442&gt;=$X$3,1,0)</f>
        <v>0</v>
      </c>
      <c r="U2442" s="318">
        <f>O2442*T2442+P2442*T2442</f>
        <v>0</v>
      </c>
    </row>
    <row r="2443" spans="1:21" s="318" customFormat="1" x14ac:dyDescent="0.2">
      <c r="A2443" s="322">
        <v>40115</v>
      </c>
      <c r="B2443" s="321">
        <v>337.85101300000002</v>
      </c>
      <c r="C2443" s="320">
        <f>LN(B2443/B2442)</f>
        <v>3.4450736235677813E-2</v>
      </c>
      <c r="D2443" s="320">
        <f>AVERAGE(C2423:C2443)</f>
        <v>2.072688628480123E-3</v>
      </c>
      <c r="E2443" s="318">
        <f>_xlfn.STDEV.S(C2423:C2443)</f>
        <v>1.8428638328096495E-2</v>
      </c>
      <c r="F2443" s="318">
        <f>E2443*(21/(21-1.5))</f>
        <v>1.9846225891796226E-2</v>
      </c>
      <c r="G2443" s="318">
        <f>_xlfn.VAR.S(C2423:C2443)</f>
        <v>3.3961471062778721E-4</v>
      </c>
      <c r="H2443" s="318">
        <f>G2443*(21/(21-1))</f>
        <v>3.5659544615917658E-4</v>
      </c>
      <c r="I2443" s="320">
        <f>(SUM(C2380:C2400)*1+SUM(C2401:C2421)*2+SUM(C2422:C2442)*3)/6</f>
        <v>3.1316573454603362E-2</v>
      </c>
      <c r="J2443" s="318">
        <f>IF(C2443*O2443&lt;&gt;0,C2443,0)</f>
        <v>0</v>
      </c>
      <c r="K2443" s="318" t="str">
        <f>IF(C2443*O2443=0,"",C2443)</f>
        <v/>
      </c>
      <c r="O2443" s="318">
        <f>IF(ISBLANK(L2443),0,1)</f>
        <v>0</v>
      </c>
      <c r="P2443" s="318">
        <f>IF(ISBLANK(M2443),0,1)</f>
        <v>0</v>
      </c>
      <c r="Q2443" s="318">
        <f>O2443+P2443</f>
        <v>0</v>
      </c>
      <c r="R2443" s="318">
        <f>SUM(Q2318:Q2443)</f>
        <v>0</v>
      </c>
      <c r="S2443" s="318">
        <f>R2443/$X$2</f>
        <v>0</v>
      </c>
      <c r="T2443" s="318">
        <f>IF(S2443&gt;=$X$3,1,0)</f>
        <v>0</v>
      </c>
      <c r="U2443" s="318">
        <f>O2443*T2443+P2443*T2443</f>
        <v>0</v>
      </c>
    </row>
    <row r="2444" spans="1:21" s="318" customFormat="1" x14ac:dyDescent="0.2">
      <c r="A2444" s="322">
        <v>40116</v>
      </c>
      <c r="B2444" s="321">
        <v>331.35101300000002</v>
      </c>
      <c r="C2444" s="320">
        <f>LN(B2444/B2443)</f>
        <v>-1.9426732645902257E-2</v>
      </c>
      <c r="D2444" s="320">
        <f>AVERAGE(C2424:C2444)</f>
        <v>1.8281731983224359E-3</v>
      </c>
      <c r="E2444" s="318">
        <f>_xlfn.STDEV.S(C2424:C2444)</f>
        <v>1.8688851945905284E-2</v>
      </c>
      <c r="F2444" s="318">
        <f>E2444*(21/(21-1.5))</f>
        <v>2.0126455941744149E-2</v>
      </c>
      <c r="G2444" s="318">
        <f>_xlfn.VAR.S(C2424:C2444)</f>
        <v>3.4927318705596771E-4</v>
      </c>
      <c r="H2444" s="318">
        <f>G2444*(21/(21-1))</f>
        <v>3.6673684640876609E-4</v>
      </c>
      <c r="I2444" s="320">
        <f>(SUM(C2381:C2401)*1+SUM(C2402:C2422)*2+SUM(C2423:C2443)*3)/6</f>
        <v>4.4950339619690798E-2</v>
      </c>
      <c r="J2444" s="318">
        <f>IF(C2444*O2444&lt;&gt;0,C2444,0)</f>
        <v>0</v>
      </c>
      <c r="K2444" s="318" t="str">
        <f>IF(C2444*O2444=0,"",C2444)</f>
        <v/>
      </c>
      <c r="O2444" s="318">
        <f>IF(ISBLANK(L2444),0,1)</f>
        <v>0</v>
      </c>
      <c r="P2444" s="318">
        <f>IF(ISBLANK(M2444),0,1)</f>
        <v>0</v>
      </c>
      <c r="Q2444" s="318">
        <f>O2444+P2444</f>
        <v>0</v>
      </c>
      <c r="R2444" s="318">
        <f>SUM(Q2319:Q2444)</f>
        <v>0</v>
      </c>
      <c r="S2444" s="318">
        <f>R2444/$X$2</f>
        <v>0</v>
      </c>
      <c r="T2444" s="318">
        <f>IF(S2444&gt;=$X$3,1,0)</f>
        <v>0</v>
      </c>
      <c r="U2444" s="318">
        <f>O2444*T2444+P2444*T2444</f>
        <v>0</v>
      </c>
    </row>
    <row r="2445" spans="1:21" s="318" customFormat="1" x14ac:dyDescent="0.2">
      <c r="A2445" s="322">
        <v>40119</v>
      </c>
      <c r="B2445" s="321">
        <v>331.98800699999998</v>
      </c>
      <c r="C2445" s="320">
        <f>LN(B2445/B2444)</f>
        <v>1.9205690501985708E-3</v>
      </c>
      <c r="D2445" s="320">
        <f>AVERAGE(C2425:C2445)</f>
        <v>3.0437050691282828E-3</v>
      </c>
      <c r="E2445" s="318">
        <f>_xlfn.STDEV.S(C2425:C2445)</f>
        <v>1.7758895763334601E-2</v>
      </c>
      <c r="F2445" s="318">
        <f>E2445*(21/(21-1.5))</f>
        <v>1.9124964668206491E-2</v>
      </c>
      <c r="G2445" s="318">
        <f>_xlfn.VAR.S(C2425:C2445)</f>
        <v>3.1537837873298367E-4</v>
      </c>
      <c r="H2445" s="318">
        <f>G2445*(21/(21-1))</f>
        <v>3.3114729766963287E-4</v>
      </c>
      <c r="I2445" s="320">
        <f>(SUM(C2382:C2402)*1+SUM(C2403:C2423)*2+SUM(C2424:C2444)*3)/6</f>
        <v>4.209576427281863E-2</v>
      </c>
      <c r="J2445" s="318">
        <f>IF(C2445*O2445&lt;&gt;0,C2445,0)</f>
        <v>0</v>
      </c>
      <c r="K2445" s="318" t="str">
        <f>IF(C2445*O2445=0,"",C2445)</f>
        <v/>
      </c>
      <c r="O2445" s="318">
        <f>IF(ISBLANK(L2445),0,1)</f>
        <v>0</v>
      </c>
      <c r="P2445" s="318">
        <f>IF(ISBLANK(M2445),0,1)</f>
        <v>0</v>
      </c>
      <c r="Q2445" s="318">
        <f>O2445+P2445</f>
        <v>0</v>
      </c>
      <c r="R2445" s="318">
        <f>SUM(Q2320:Q2445)</f>
        <v>0</v>
      </c>
      <c r="S2445" s="318">
        <f>R2445/$X$2</f>
        <v>0</v>
      </c>
      <c r="T2445" s="318">
        <f>IF(S2445&gt;=$X$3,1,0)</f>
        <v>0</v>
      </c>
      <c r="U2445" s="318">
        <f>O2445*T2445+P2445*T2445</f>
        <v>0</v>
      </c>
    </row>
    <row r="2446" spans="1:21" s="318" customFormat="1" x14ac:dyDescent="0.2">
      <c r="A2446" s="322">
        <v>40120</v>
      </c>
      <c r="B2446" s="321">
        <v>326.71701000000002</v>
      </c>
      <c r="C2446" s="320">
        <f>LN(B2446/B2445)</f>
        <v>-1.6004461402709582E-2</v>
      </c>
      <c r="D2446" s="320">
        <f>AVERAGE(C2426:C2446)</f>
        <v>9.4666678028454561E-4</v>
      </c>
      <c r="E2446" s="318">
        <f>_xlfn.STDEV.S(C2426:C2446)</f>
        <v>1.7253360936702478E-2</v>
      </c>
      <c r="F2446" s="318">
        <f>E2446*(21/(21-1.5))</f>
        <v>1.8580542547218054E-2</v>
      </c>
      <c r="G2446" s="318">
        <f>_xlfn.VAR.S(C2426:C2446)</f>
        <v>2.97678463612131E-4</v>
      </c>
      <c r="H2446" s="318">
        <f>G2446*(21/(21-1))</f>
        <v>3.1256238679273755E-4</v>
      </c>
      <c r="I2446" s="320">
        <f>(SUM(C2383:C2403)*1+SUM(C2404:C2424)*2+SUM(C2425:C2445)*3)/6</f>
        <v>4.5504559856241911E-2</v>
      </c>
      <c r="J2446" s="318">
        <f>IF(C2446*O2446&lt;&gt;0,C2446,0)</f>
        <v>0</v>
      </c>
      <c r="K2446" s="318" t="str">
        <f>IF(C2446*O2446=0,"",C2446)</f>
        <v/>
      </c>
      <c r="O2446" s="318">
        <f>IF(ISBLANK(L2446),0,1)</f>
        <v>0</v>
      </c>
      <c r="P2446" s="318">
        <f>IF(ISBLANK(M2446),0,1)</f>
        <v>0</v>
      </c>
      <c r="Q2446" s="318">
        <f>O2446+P2446</f>
        <v>0</v>
      </c>
      <c r="R2446" s="318">
        <f>SUM(Q2321:Q2446)</f>
        <v>0</v>
      </c>
      <c r="S2446" s="318">
        <f>R2446/$X$2</f>
        <v>0</v>
      </c>
      <c r="T2446" s="318">
        <f>IF(S2446&gt;=$X$3,1,0)</f>
        <v>0</v>
      </c>
      <c r="U2446" s="318">
        <f>O2446*T2446+P2446*T2446</f>
        <v>0</v>
      </c>
    </row>
    <row r="2447" spans="1:21" s="318" customFormat="1" x14ac:dyDescent="0.2">
      <c r="A2447" s="322">
        <v>40121</v>
      </c>
      <c r="B2447" s="321">
        <v>336.07699600000001</v>
      </c>
      <c r="C2447" s="320">
        <f>LN(B2447/B2446)</f>
        <v>2.8245905105833177E-2</v>
      </c>
      <c r="D2447" s="320">
        <f>AVERAGE(C2427:C2447)</f>
        <v>9.1571188857374382E-4</v>
      </c>
      <c r="E2447" s="318">
        <f>_xlfn.STDEV.S(C2427:C2447)</f>
        <v>1.7201213173503056E-2</v>
      </c>
      <c r="F2447" s="318">
        <f>E2447*(21/(21-1.5))</f>
        <v>1.8524383417618674E-2</v>
      </c>
      <c r="G2447" s="318">
        <f>_xlfn.VAR.S(C2427:C2447)</f>
        <v>2.95881734640295E-4</v>
      </c>
      <c r="H2447" s="318">
        <f>G2447*(21/(21-1))</f>
        <v>3.1067582137230974E-4</v>
      </c>
      <c r="I2447" s="320">
        <f>(SUM(C2384:C2404)*1+SUM(C2405:C2425)*2+SUM(C2426:C2446)*3)/6</f>
        <v>3.1383125672064159E-2</v>
      </c>
      <c r="J2447" s="318">
        <f>IF(C2447*O2447&lt;&gt;0,C2447,0)</f>
        <v>0</v>
      </c>
      <c r="K2447" s="318" t="str">
        <f>IF(C2447*O2447=0,"",C2447)</f>
        <v/>
      </c>
      <c r="O2447" s="318">
        <f>IF(ISBLANK(L2447),0,1)</f>
        <v>0</v>
      </c>
      <c r="P2447" s="318">
        <f>IF(ISBLANK(M2447),0,1)</f>
        <v>0</v>
      </c>
      <c r="Q2447" s="318">
        <f>O2447+P2447</f>
        <v>0</v>
      </c>
      <c r="R2447" s="318">
        <f>SUM(Q2322:Q2447)</f>
        <v>0</v>
      </c>
      <c r="S2447" s="318">
        <f>R2447/$X$2</f>
        <v>0</v>
      </c>
      <c r="T2447" s="318">
        <f>IF(S2447&gt;=$X$3,1,0)</f>
        <v>0</v>
      </c>
      <c r="U2447" s="318">
        <f>O2447*T2447+P2447*T2447</f>
        <v>0</v>
      </c>
    </row>
    <row r="2448" spans="1:21" s="318" customFormat="1" x14ac:dyDescent="0.2">
      <c r="A2448" s="322">
        <v>40122</v>
      </c>
      <c r="B2448" s="321">
        <v>337.21701000000002</v>
      </c>
      <c r="C2448" s="320">
        <f>LN(B2448/B2447)</f>
        <v>3.3863812220930184E-3</v>
      </c>
      <c r="D2448" s="320">
        <f>AVERAGE(C2428:C2448)</f>
        <v>1.426640982217218E-3</v>
      </c>
      <c r="E2448" s="318">
        <f>_xlfn.STDEV.S(C2428:C2448)</f>
        <v>1.710270214809529E-2</v>
      </c>
      <c r="F2448" s="318">
        <f>E2448*(21/(21-1.5))</f>
        <v>1.8418294621025698E-2</v>
      </c>
      <c r="G2448" s="318">
        <f>_xlfn.VAR.S(C2428:C2448)</f>
        <v>2.9250242076646327E-4</v>
      </c>
      <c r="H2448" s="318">
        <f>G2448*(21/(21-1))</f>
        <v>3.0712754180478645E-4</v>
      </c>
      <c r="I2448" s="320">
        <f>(SUM(C2385:C2405)*1+SUM(C2406:C2426)*2+SUM(C2427:C2447)*3)/6</f>
        <v>3.6420591322971013E-2</v>
      </c>
      <c r="J2448" s="318">
        <f>IF(C2448*O2448&lt;&gt;0,C2448,0)</f>
        <v>0</v>
      </c>
      <c r="K2448" s="318" t="str">
        <f>IF(C2448*O2448=0,"",C2448)</f>
        <v/>
      </c>
      <c r="O2448" s="318">
        <f>IF(ISBLANK(L2448),0,1)</f>
        <v>0</v>
      </c>
      <c r="P2448" s="318">
        <f>IF(ISBLANK(M2448),0,1)</f>
        <v>0</v>
      </c>
      <c r="Q2448" s="318">
        <f>O2448+P2448</f>
        <v>0</v>
      </c>
      <c r="R2448" s="318">
        <f>SUM(Q2323:Q2448)</f>
        <v>0</v>
      </c>
      <c r="S2448" s="318">
        <f>R2448/$X$2</f>
        <v>0</v>
      </c>
      <c r="T2448" s="318">
        <f>IF(S2448&gt;=$X$3,1,0)</f>
        <v>0</v>
      </c>
      <c r="U2448" s="318">
        <f>O2448*T2448+P2448*T2448</f>
        <v>0</v>
      </c>
    </row>
    <row r="2449" spans="1:21" s="318" customFormat="1" x14ac:dyDescent="0.2">
      <c r="A2449" s="322">
        <v>40123</v>
      </c>
      <c r="B2449" s="321">
        <v>334.51998900000001</v>
      </c>
      <c r="C2449" s="320">
        <f>LN(B2449/B2448)</f>
        <v>-8.0300340648722084E-3</v>
      </c>
      <c r="D2449" s="320">
        <f>AVERAGE(C2429:C2449)</f>
        <v>-1.5548076838631217E-4</v>
      </c>
      <c r="E2449" s="318">
        <f>_xlfn.STDEV.S(C2429:C2449)</f>
        <v>1.6312571261332617E-2</v>
      </c>
      <c r="F2449" s="318">
        <f>E2449*(21/(21-1.5))</f>
        <v>1.7567384435281278E-2</v>
      </c>
      <c r="G2449" s="318">
        <f>_xlfn.VAR.S(C2429:C2449)</f>
        <v>2.6609998115605479E-4</v>
      </c>
      <c r="H2449" s="318">
        <f>G2449*(21/(21-1))</f>
        <v>2.7940498021385753E-4</v>
      </c>
      <c r="I2449" s="320">
        <f>(SUM(C2386:C2406)*1+SUM(C2407:C2427)*2+SUM(C2428:C2448)*3)/6</f>
        <v>3.9925237116521274E-2</v>
      </c>
      <c r="J2449" s="318">
        <f>IF(C2449*O2449&lt;&gt;0,C2449,0)</f>
        <v>0</v>
      </c>
      <c r="K2449" s="318" t="str">
        <f>IF(C2449*O2449=0,"",C2449)</f>
        <v/>
      </c>
      <c r="O2449" s="318">
        <f>IF(ISBLANK(L2449),0,1)</f>
        <v>0</v>
      </c>
      <c r="P2449" s="318">
        <f>IF(ISBLANK(M2449),0,1)</f>
        <v>0</v>
      </c>
      <c r="Q2449" s="318">
        <f>O2449+P2449</f>
        <v>0</v>
      </c>
      <c r="R2449" s="318">
        <f>SUM(Q2324:Q2449)</f>
        <v>0</v>
      </c>
      <c r="S2449" s="318">
        <f>R2449/$X$2</f>
        <v>0</v>
      </c>
      <c r="T2449" s="318">
        <f>IF(S2449&gt;=$X$3,1,0)</f>
        <v>0</v>
      </c>
      <c r="U2449" s="318">
        <f>O2449*T2449+P2449*T2449</f>
        <v>0</v>
      </c>
    </row>
    <row r="2450" spans="1:21" s="318" customFormat="1" x14ac:dyDescent="0.2">
      <c r="A2450" s="322">
        <v>40126</v>
      </c>
      <c r="B2450" s="321">
        <v>344.26599099999999</v>
      </c>
      <c r="C2450" s="320">
        <f>LN(B2450/B2449)</f>
        <v>2.8717952606137829E-2</v>
      </c>
      <c r="D2450" s="320">
        <f>AVERAGE(C2430:C2450)</f>
        <v>9.9855613790846118E-4</v>
      </c>
      <c r="E2450" s="318">
        <f>_xlfn.STDEV.S(C2430:C2450)</f>
        <v>1.7473107625626268E-2</v>
      </c>
      <c r="F2450" s="318">
        <f>E2450*(21/(21-1.5))</f>
        <v>1.8817192827597518E-2</v>
      </c>
      <c r="G2450" s="318">
        <f>_xlfn.VAR.S(C2430:C2450)</f>
        <v>3.0530949009671888E-4</v>
      </c>
      <c r="H2450" s="318">
        <f>G2450*(21/(21-1))</f>
        <v>3.2057496460155484E-4</v>
      </c>
      <c r="I2450" s="320">
        <f>(SUM(C2387:C2407)*1+SUM(C2408:C2428)*2+SUM(C2429:C2449)*3)/6</f>
        <v>3.2014721422301072E-2</v>
      </c>
      <c r="J2450" s="318">
        <f>IF(C2450*O2450&lt;&gt;0,C2450,0)</f>
        <v>0</v>
      </c>
      <c r="K2450" s="318" t="str">
        <f>IF(C2450*O2450=0,"",C2450)</f>
        <v/>
      </c>
      <c r="O2450" s="318">
        <f>IF(ISBLANK(L2450),0,1)</f>
        <v>0</v>
      </c>
      <c r="P2450" s="318">
        <f>IF(ISBLANK(M2450),0,1)</f>
        <v>0</v>
      </c>
      <c r="Q2450" s="318">
        <f>O2450+P2450</f>
        <v>0</v>
      </c>
      <c r="R2450" s="318">
        <f>SUM(Q2325:Q2450)</f>
        <v>0</v>
      </c>
      <c r="S2450" s="318">
        <f>R2450/$X$2</f>
        <v>0</v>
      </c>
      <c r="T2450" s="318">
        <f>IF(S2450&gt;=$X$3,1,0)</f>
        <v>0</v>
      </c>
      <c r="U2450" s="318">
        <f>O2450*T2450+P2450*T2450</f>
        <v>0</v>
      </c>
    </row>
    <row r="2451" spans="1:21" s="318" customFormat="1" x14ac:dyDescent="0.2">
      <c r="A2451" s="322">
        <v>40127</v>
      </c>
      <c r="B2451" s="321">
        <v>342.82699600000001</v>
      </c>
      <c r="C2451" s="320">
        <f>LN(B2451/B2450)</f>
        <v>-4.1886531550578109E-3</v>
      </c>
      <c r="D2451" s="320">
        <f>AVERAGE(C2431:C2451)</f>
        <v>6.7777667847971506E-4</v>
      </c>
      <c r="E2451" s="318">
        <f>_xlfn.STDEV.S(C2431:C2451)</f>
        <v>1.7505050926493609E-2</v>
      </c>
      <c r="F2451" s="318">
        <f>E2451*(21/(21-1.5))</f>
        <v>1.8851593305454654E-2</v>
      </c>
      <c r="G2451" s="318">
        <f>_xlfn.VAR.S(C2431:C2451)</f>
        <v>3.064268079391347E-4</v>
      </c>
      <c r="H2451" s="318">
        <f>G2451*(21/(21-1))</f>
        <v>3.2174814833609147E-4</v>
      </c>
      <c r="I2451" s="320">
        <f>(SUM(C2388:C2408)*1+SUM(C2409:C2429)*2+SUM(C2430:C2450)*3)/6</f>
        <v>4.3356647936612751E-2</v>
      </c>
      <c r="J2451" s="318">
        <f>IF(C2451*O2451&lt;&gt;0,C2451,0)</f>
        <v>0</v>
      </c>
      <c r="K2451" s="318" t="str">
        <f>IF(C2451*O2451=0,"",C2451)</f>
        <v/>
      </c>
      <c r="O2451" s="318">
        <f>IF(ISBLANK(L2451),0,1)</f>
        <v>0</v>
      </c>
      <c r="P2451" s="318">
        <f>IF(ISBLANK(M2451),0,1)</f>
        <v>0</v>
      </c>
      <c r="Q2451" s="318">
        <f>O2451+P2451</f>
        <v>0</v>
      </c>
      <c r="R2451" s="318">
        <f>SUM(Q2326:Q2451)</f>
        <v>0</v>
      </c>
      <c r="S2451" s="318">
        <f>R2451/$X$2</f>
        <v>0</v>
      </c>
      <c r="T2451" s="318">
        <f>IF(S2451&gt;=$X$3,1,0)</f>
        <v>0</v>
      </c>
      <c r="U2451" s="318">
        <f>O2451*T2451+P2451*T2451</f>
        <v>0</v>
      </c>
    </row>
    <row r="2452" spans="1:21" s="318" customFormat="1" x14ac:dyDescent="0.2">
      <c r="A2452" s="322">
        <v>40128</v>
      </c>
      <c r="B2452" s="321">
        <v>346.71398900000003</v>
      </c>
      <c r="C2452" s="320">
        <f>LN(B2452/B2451)</f>
        <v>1.1274265800414057E-2</v>
      </c>
      <c r="D2452" s="320">
        <f>AVERAGE(C2432:C2452)</f>
        <v>1.6129195083996804E-3</v>
      </c>
      <c r="E2452" s="318">
        <f>_xlfn.STDEV.S(C2432:C2452)</f>
        <v>1.7522426340998178E-2</v>
      </c>
      <c r="F2452" s="318">
        <f>E2452*(21/(21-1.5))</f>
        <v>1.8870305290305731E-2</v>
      </c>
      <c r="G2452" s="318">
        <f>_xlfn.VAR.S(C2432:C2452)</f>
        <v>3.0703542487570682E-4</v>
      </c>
      <c r="H2452" s="318">
        <f>G2452*(21/(21-1))</f>
        <v>3.2238719611949216E-4</v>
      </c>
      <c r="I2452" s="320">
        <f>(SUM(C2389:C2409)*1+SUM(C2410:C2430)*2+SUM(C2431:C2451)*3)/6</f>
        <v>3.9521585701785378E-2</v>
      </c>
      <c r="J2452" s="318">
        <f>IF(C2452*O2452&lt;&gt;0,C2452,0)</f>
        <v>0</v>
      </c>
      <c r="K2452" s="318" t="str">
        <f>IF(C2452*O2452=0,"",C2452)</f>
        <v/>
      </c>
      <c r="O2452" s="318">
        <f>IF(ISBLANK(L2452),0,1)</f>
        <v>0</v>
      </c>
      <c r="P2452" s="318">
        <f>IF(ISBLANK(M2452),0,1)</f>
        <v>0</v>
      </c>
      <c r="Q2452" s="318">
        <f>O2452+P2452</f>
        <v>0</v>
      </c>
      <c r="R2452" s="318">
        <f>SUM(Q2327:Q2452)</f>
        <v>0</v>
      </c>
      <c r="S2452" s="318">
        <f>R2452/$X$2</f>
        <v>0</v>
      </c>
      <c r="T2452" s="318">
        <f>IF(S2452&gt;=$X$3,1,0)</f>
        <v>0</v>
      </c>
      <c r="U2452" s="318">
        <f>O2452*T2452+P2452*T2452</f>
        <v>0</v>
      </c>
    </row>
    <row r="2453" spans="1:21" s="318" customFormat="1" x14ac:dyDescent="0.2">
      <c r="A2453" s="322">
        <v>40129</v>
      </c>
      <c r="B2453" s="321">
        <v>345.76199300000002</v>
      </c>
      <c r="C2453" s="320">
        <f>LN(B2453/B2452)</f>
        <v>-2.7495440260823486E-3</v>
      </c>
      <c r="D2453" s="320">
        <f>AVERAGE(C2433:C2453)</f>
        <v>4.7377213319326026E-4</v>
      </c>
      <c r="E2453" s="318">
        <f>_xlfn.STDEV.S(C2433:C2453)</f>
        <v>1.6955691692859421E-2</v>
      </c>
      <c r="F2453" s="318">
        <f>E2453*(21/(21-1.5))</f>
        <v>1.8259975669233222E-2</v>
      </c>
      <c r="G2453" s="318">
        <f>_xlfn.VAR.S(C2433:C2453)</f>
        <v>2.8749548078330198E-4</v>
      </c>
      <c r="H2453" s="318">
        <f>G2453*(21/(21-1))</f>
        <v>3.0187025482246709E-4</v>
      </c>
      <c r="I2453" s="320">
        <f>(SUM(C2390:C2410)*1+SUM(C2411:C2431)*2+SUM(C2432:C2452)*3)/6</f>
        <v>4.8845322718460517E-2</v>
      </c>
      <c r="J2453" s="318">
        <f>IF(C2453*O2453&lt;&gt;0,C2453,0)</f>
        <v>0</v>
      </c>
      <c r="K2453" s="318" t="str">
        <f>IF(C2453*O2453=0,"",C2453)</f>
        <v/>
      </c>
      <c r="O2453" s="318">
        <f>IF(ISBLANK(L2453),0,1)</f>
        <v>0</v>
      </c>
      <c r="P2453" s="318">
        <f>IF(ISBLANK(M2453),0,1)</f>
        <v>0</v>
      </c>
      <c r="Q2453" s="318">
        <f>O2453+P2453</f>
        <v>0</v>
      </c>
      <c r="R2453" s="318">
        <f>SUM(Q2328:Q2453)</f>
        <v>0</v>
      </c>
      <c r="S2453" s="318">
        <f>R2453/$X$2</f>
        <v>0</v>
      </c>
      <c r="T2453" s="318">
        <f>IF(S2453&gt;=$X$3,1,0)</f>
        <v>0</v>
      </c>
      <c r="U2453" s="318">
        <f>O2453*T2453+P2453*T2453</f>
        <v>0</v>
      </c>
    </row>
    <row r="2454" spans="1:21" s="318" customFormat="1" x14ac:dyDescent="0.2">
      <c r="A2454" s="322">
        <v>40130</v>
      </c>
      <c r="B2454" s="321">
        <v>347.31500199999999</v>
      </c>
      <c r="C2454" s="320">
        <f>LN(B2454/B2453)</f>
        <v>4.4814980453817942E-3</v>
      </c>
      <c r="D2454" s="320">
        <f>AVERAGE(C2434:C2454)</f>
        <v>7.7140342410209691E-4</v>
      </c>
      <c r="E2454" s="318">
        <f>_xlfn.STDEV.S(C2434:C2454)</f>
        <v>1.6969210742389173E-2</v>
      </c>
      <c r="F2454" s="318">
        <f>E2454*(21/(21-1.5))</f>
        <v>1.8274534645649879E-2</v>
      </c>
      <c r="G2454" s="318">
        <f>_xlfn.VAR.S(C2434:C2454)</f>
        <v>2.8795411321961612E-4</v>
      </c>
      <c r="H2454" s="318">
        <f>G2454*(21/(21-1))</f>
        <v>3.0235181888059692E-4</v>
      </c>
      <c r="I2454" s="320">
        <f>(SUM(C2391:C2411)*1+SUM(C2412:C2432)*2+SUM(C2433:C2453)*3)/6</f>
        <v>4.3873115646408743E-2</v>
      </c>
      <c r="J2454" s="318">
        <f>IF(C2454*O2454&lt;&gt;0,C2454,0)</f>
        <v>0</v>
      </c>
      <c r="K2454" s="318" t="str">
        <f>IF(C2454*O2454=0,"",C2454)</f>
        <v/>
      </c>
      <c r="O2454" s="318">
        <f>IF(ISBLANK(L2454),0,1)</f>
        <v>0</v>
      </c>
      <c r="P2454" s="318">
        <f>IF(ISBLANK(M2454),0,1)</f>
        <v>0</v>
      </c>
      <c r="Q2454" s="318">
        <f>O2454+P2454</f>
        <v>0</v>
      </c>
      <c r="R2454" s="318">
        <f>SUM(Q2329:Q2454)</f>
        <v>0</v>
      </c>
      <c r="S2454" s="318">
        <f>R2454/$X$2</f>
        <v>0</v>
      </c>
      <c r="T2454" s="318">
        <f>IF(S2454&gt;=$X$3,1,0)</f>
        <v>0</v>
      </c>
      <c r="U2454" s="318">
        <f>O2454*T2454+P2454*T2454</f>
        <v>0</v>
      </c>
    </row>
    <row r="2455" spans="1:21" s="318" customFormat="1" x14ac:dyDescent="0.2">
      <c r="A2455" s="322">
        <v>40133</v>
      </c>
      <c r="B2455" s="321">
        <v>357.74899299999998</v>
      </c>
      <c r="C2455" s="320">
        <f>LN(B2455/B2454)</f>
        <v>2.9599448716602306E-2</v>
      </c>
      <c r="D2455" s="320">
        <f>AVERAGE(C2435:C2455)</f>
        <v>2.1572205291455625E-3</v>
      </c>
      <c r="E2455" s="318">
        <f>_xlfn.STDEV.S(C2435:C2455)</f>
        <v>1.8096592291533767E-2</v>
      </c>
      <c r="F2455" s="318">
        <f>E2455*(21/(21-1.5))</f>
        <v>1.9488637852420981E-2</v>
      </c>
      <c r="G2455" s="318">
        <f>_xlfn.VAR.S(C2435:C2455)</f>
        <v>3.2748665256599943E-4</v>
      </c>
      <c r="H2455" s="318">
        <f>G2455*(21/(21-1))</f>
        <v>3.4386098519429944E-4</v>
      </c>
      <c r="I2455" s="320">
        <f>(SUM(C2392:C2412)*1+SUM(C2413:C2433)*2+SUM(C2434:C2454)*3)/6</f>
        <v>4.123659606467759E-2</v>
      </c>
      <c r="J2455" s="318">
        <f>IF(C2455*O2455&lt;&gt;0,C2455,0)</f>
        <v>0</v>
      </c>
      <c r="K2455" s="318" t="str">
        <f>IF(C2455*O2455=0,"",C2455)</f>
        <v/>
      </c>
      <c r="O2455" s="318">
        <f>IF(ISBLANK(L2455),0,1)</f>
        <v>0</v>
      </c>
      <c r="P2455" s="318">
        <f>IF(ISBLANK(M2455),0,1)</f>
        <v>0</v>
      </c>
      <c r="Q2455" s="318">
        <f>O2455+P2455</f>
        <v>0</v>
      </c>
      <c r="R2455" s="318">
        <f>SUM(Q2330:Q2455)</f>
        <v>0</v>
      </c>
      <c r="S2455" s="318">
        <f>R2455/$X$2</f>
        <v>0</v>
      </c>
      <c r="T2455" s="318">
        <f>IF(S2455&gt;=$X$3,1,0)</f>
        <v>0</v>
      </c>
      <c r="U2455" s="318">
        <f>O2455*T2455+P2455*T2455</f>
        <v>0</v>
      </c>
    </row>
    <row r="2456" spans="1:21" s="318" customFormat="1" x14ac:dyDescent="0.2">
      <c r="A2456" s="322">
        <v>40134</v>
      </c>
      <c r="B2456" s="321">
        <v>356.32598899999999</v>
      </c>
      <c r="C2456" s="320">
        <f>LN(B2456/B2455)</f>
        <v>-3.9855923245177482E-3</v>
      </c>
      <c r="D2456" s="320">
        <f>AVERAGE(C2436:C2456)</f>
        <v>1.0576509820668701E-3</v>
      </c>
      <c r="E2456" s="318">
        <f>_xlfn.STDEV.S(C2436:C2456)</f>
        <v>1.7712760055750214E-2</v>
      </c>
      <c r="F2456" s="318">
        <f>E2456*(21/(21-1.5))</f>
        <v>1.9075280060038693E-2</v>
      </c>
      <c r="G2456" s="318">
        <f>_xlfn.VAR.S(C2436:C2456)</f>
        <v>3.1374186879258039E-4</v>
      </c>
      <c r="H2456" s="318">
        <f>G2456*(21/(21-1))</f>
        <v>3.2942896223220943E-4</v>
      </c>
      <c r="I2456" s="320">
        <f>(SUM(C2393:C2413)*1+SUM(C2414:C2434)*2+SUM(C2435:C2455)*3)/6</f>
        <v>5.5300358106674753E-2</v>
      </c>
      <c r="J2456" s="318">
        <f>IF(C2456*O2456&lt;&gt;0,C2456,0)</f>
        <v>0</v>
      </c>
      <c r="K2456" s="318" t="str">
        <f>IF(C2456*O2456=0,"",C2456)</f>
        <v/>
      </c>
      <c r="O2456" s="318">
        <f>IF(ISBLANK(L2456),0,1)</f>
        <v>0</v>
      </c>
      <c r="P2456" s="318">
        <f>IF(ISBLANK(M2456),0,1)</f>
        <v>0</v>
      </c>
      <c r="Q2456" s="318">
        <f>O2456+P2456</f>
        <v>0</v>
      </c>
      <c r="R2456" s="318">
        <f>SUM(Q2331:Q2456)</f>
        <v>0</v>
      </c>
      <c r="S2456" s="318">
        <f>R2456/$X$2</f>
        <v>0</v>
      </c>
      <c r="T2456" s="318">
        <f>IF(S2456&gt;=$X$3,1,0)</f>
        <v>0</v>
      </c>
      <c r="U2456" s="318">
        <f>O2456*T2456+P2456*T2456</f>
        <v>0</v>
      </c>
    </row>
    <row r="2457" spans="1:21" s="318" customFormat="1" x14ac:dyDescent="0.2">
      <c r="A2457" s="322">
        <v>40135</v>
      </c>
      <c r="B2457" s="321">
        <v>357.425995</v>
      </c>
      <c r="C2457" s="320">
        <f>LN(B2457/B2456)</f>
        <v>3.0823224188842595E-3</v>
      </c>
      <c r="D2457" s="320">
        <f>AVERAGE(C2437:C2457)</f>
        <v>1.0811994778028261E-3</v>
      </c>
      <c r="E2457" s="318">
        <f>_xlfn.STDEV.S(C2437:C2457)</f>
        <v>1.7715224606013193E-2</v>
      </c>
      <c r="F2457" s="318">
        <f>E2457*(21/(21-1.5))</f>
        <v>1.907793419109113E-2</v>
      </c>
      <c r="G2457" s="318">
        <f>_xlfn.VAR.S(C2437:C2457)</f>
        <v>3.1382918284149526E-4</v>
      </c>
      <c r="H2457" s="318">
        <f>G2457*(21/(21-1))</f>
        <v>3.2952064198357001E-4</v>
      </c>
      <c r="I2457" s="320">
        <f>(SUM(C2394:C2414)*1+SUM(C2415:C2435)*2+SUM(C2436:C2456)*3)/6</f>
        <v>4.7450843373955692E-2</v>
      </c>
      <c r="J2457" s="318">
        <f>IF(C2457*O2457&lt;&gt;0,C2457,0)</f>
        <v>0</v>
      </c>
      <c r="K2457" s="318" t="str">
        <f>IF(C2457*O2457=0,"",C2457)</f>
        <v/>
      </c>
      <c r="O2457" s="318">
        <f>IF(ISBLANK(L2457),0,1)</f>
        <v>0</v>
      </c>
      <c r="P2457" s="318">
        <f>IF(ISBLANK(M2457),0,1)</f>
        <v>0</v>
      </c>
      <c r="Q2457" s="318">
        <f>O2457+P2457</f>
        <v>0</v>
      </c>
      <c r="R2457" s="318">
        <f>SUM(Q2332:Q2457)</f>
        <v>0</v>
      </c>
      <c r="S2457" s="318">
        <f>R2457/$X$2</f>
        <v>0</v>
      </c>
      <c r="T2457" s="318">
        <f>IF(S2457&gt;=$X$3,1,0)</f>
        <v>0</v>
      </c>
      <c r="U2457" s="318">
        <f>O2457*T2457+P2457*T2457</f>
        <v>0</v>
      </c>
    </row>
    <row r="2458" spans="1:21" s="318" customFormat="1" x14ac:dyDescent="0.2">
      <c r="A2458" s="322">
        <v>40136</v>
      </c>
      <c r="B2458" s="321">
        <v>348.90798999999998</v>
      </c>
      <c r="C2458" s="320">
        <f>LN(B2458/B2457)</f>
        <v>-2.4120085237066855E-2</v>
      </c>
      <c r="D2458" s="320">
        <f>AVERAGE(C2438:C2458)</f>
        <v>-9.9617427996712725E-6</v>
      </c>
      <c r="E2458" s="318">
        <f>_xlfn.STDEV.S(C2438:C2458)</f>
        <v>1.8549198381198718E-2</v>
      </c>
      <c r="F2458" s="318">
        <f>E2458*(21/(21-1.5))</f>
        <v>1.9976059795137079E-2</v>
      </c>
      <c r="G2458" s="318">
        <f>_xlfn.VAR.S(C2438:C2458)</f>
        <v>3.440727605850651E-4</v>
      </c>
      <c r="H2458" s="318">
        <f>G2458*(21/(21-1))</f>
        <v>3.6127639861431837E-4</v>
      </c>
      <c r="I2458" s="320">
        <f>(SUM(C2395:C2415)*1+SUM(C2416:C2436)*2+SUM(C2437:C2457)*3)/6</f>
        <v>4.6417736298161226E-2</v>
      </c>
      <c r="J2458" s="318">
        <f>IF(C2458*O2458&lt;&gt;0,C2458,0)</f>
        <v>0</v>
      </c>
      <c r="K2458" s="318" t="str">
        <f>IF(C2458*O2458=0,"",C2458)</f>
        <v/>
      </c>
      <c r="O2458" s="318">
        <f>IF(ISBLANK(L2458),0,1)</f>
        <v>0</v>
      </c>
      <c r="P2458" s="318">
        <f>IF(ISBLANK(M2458),0,1)</f>
        <v>0</v>
      </c>
      <c r="Q2458" s="318">
        <f>O2458+P2458</f>
        <v>0</v>
      </c>
      <c r="R2458" s="318">
        <f>SUM(Q2333:Q2458)</f>
        <v>0</v>
      </c>
      <c r="S2458" s="318">
        <f>R2458/$X$2</f>
        <v>0</v>
      </c>
      <c r="T2458" s="318">
        <f>IF(S2458&gt;=$X$3,1,0)</f>
        <v>0</v>
      </c>
      <c r="U2458" s="318">
        <f>O2458*T2458+P2458*T2458</f>
        <v>0</v>
      </c>
    </row>
    <row r="2459" spans="1:21" s="318" customFormat="1" x14ac:dyDescent="0.2">
      <c r="A2459" s="322">
        <v>40137</v>
      </c>
      <c r="B2459" s="321">
        <v>350.39401199999998</v>
      </c>
      <c r="C2459" s="320">
        <f>LN(B2459/B2458)</f>
        <v>4.250021400037508E-3</v>
      </c>
      <c r="D2459" s="320">
        <f>AVERAGE(C2439:C2459)</f>
        <v>8.6923024061979787E-4</v>
      </c>
      <c r="E2459" s="318">
        <f>_xlfn.STDEV.S(C2439:C2459)</f>
        <v>1.827791499557932E-2</v>
      </c>
      <c r="F2459" s="318">
        <f>E2459*(21/(21-1.5))</f>
        <v>1.9683908456777727E-2</v>
      </c>
      <c r="G2459" s="318">
        <f>_xlfn.VAR.S(C2439:C2459)</f>
        <v>3.3408217658562333E-4</v>
      </c>
      <c r="H2459" s="318">
        <f>G2459*(21/(21-1))</f>
        <v>3.5078628541490451E-4</v>
      </c>
      <c r="I2459" s="320">
        <f>(SUM(C2396:C2416)*1+SUM(C2417:C2437)*2+SUM(C2438:C2458)*3)/6</f>
        <v>2.8508565033774035E-2</v>
      </c>
      <c r="J2459" s="318">
        <f>IF(C2459*O2459&lt;&gt;0,C2459,0)</f>
        <v>0</v>
      </c>
      <c r="K2459" s="318" t="str">
        <f>IF(C2459*O2459=0,"",C2459)</f>
        <v/>
      </c>
      <c r="O2459" s="318">
        <f>IF(ISBLANK(L2459),0,1)</f>
        <v>0</v>
      </c>
      <c r="P2459" s="318">
        <f>IF(ISBLANK(M2459),0,1)</f>
        <v>0</v>
      </c>
      <c r="Q2459" s="318">
        <f>O2459+P2459</f>
        <v>0</v>
      </c>
      <c r="R2459" s="318">
        <f>SUM(Q2334:Q2459)</f>
        <v>0</v>
      </c>
      <c r="S2459" s="318">
        <f>R2459/$X$2</f>
        <v>0</v>
      </c>
      <c r="T2459" s="318">
        <f>IF(S2459&gt;=$X$3,1,0)</f>
        <v>0</v>
      </c>
      <c r="U2459" s="318">
        <f>O2459*T2459+P2459*T2459</f>
        <v>0</v>
      </c>
    </row>
    <row r="2460" spans="1:21" s="318" customFormat="1" x14ac:dyDescent="0.2">
      <c r="A2460" s="322">
        <v>40140</v>
      </c>
      <c r="B2460" s="321">
        <v>360.36599699999999</v>
      </c>
      <c r="C2460" s="320">
        <f>LN(B2460/B2459)</f>
        <v>2.8061903461288354E-2</v>
      </c>
      <c r="D2460" s="320">
        <f>AVERAGE(C2440:C2460)</f>
        <v>2.4490343332190315E-3</v>
      </c>
      <c r="E2460" s="318">
        <f>_xlfn.STDEV.S(C2440:C2460)</f>
        <v>1.9147943458382222E-2</v>
      </c>
      <c r="F2460" s="318">
        <f>E2460*(21/(21-1.5))</f>
        <v>2.0620862185950085E-2</v>
      </c>
      <c r="G2460" s="318">
        <f>_xlfn.VAR.S(C2440:C2460)</f>
        <v>3.666437386854025E-4</v>
      </c>
      <c r="H2460" s="318">
        <f>G2460*(21/(21-1))</f>
        <v>3.8497592561967262E-4</v>
      </c>
      <c r="I2460" s="320">
        <f>(SUM(C2397:C2417)*1+SUM(C2418:C2438)*2+SUM(C2439:C2459)*3)/6</f>
        <v>3.4495520952332548E-2</v>
      </c>
      <c r="J2460" s="318">
        <f>IF(C2460*O2460&lt;&gt;0,C2460,0)</f>
        <v>0</v>
      </c>
      <c r="K2460" s="318" t="str">
        <f>IF(C2460*O2460=0,"",C2460)</f>
        <v/>
      </c>
      <c r="O2460" s="318">
        <f>IF(ISBLANK(L2460),0,1)</f>
        <v>0</v>
      </c>
      <c r="P2460" s="318">
        <f>IF(ISBLANK(M2460),0,1)</f>
        <v>0</v>
      </c>
      <c r="Q2460" s="318">
        <f>O2460+P2460</f>
        <v>0</v>
      </c>
      <c r="R2460" s="318">
        <f>SUM(Q2335:Q2460)</f>
        <v>0</v>
      </c>
      <c r="S2460" s="318">
        <f>R2460/$X$2</f>
        <v>0</v>
      </c>
      <c r="T2460" s="318">
        <f>IF(S2460&gt;=$X$3,1,0)</f>
        <v>0</v>
      </c>
      <c r="U2460" s="318">
        <f>O2460*T2460+P2460*T2460</f>
        <v>0</v>
      </c>
    </row>
    <row r="2461" spans="1:21" s="318" customFormat="1" x14ac:dyDescent="0.2">
      <c r="A2461" s="322">
        <v>40141</v>
      </c>
      <c r="B2461" s="321">
        <v>358.50698899999998</v>
      </c>
      <c r="C2461" s="320">
        <f>LN(B2461/B2460)</f>
        <v>-5.1720183682123829E-3</v>
      </c>
      <c r="D2461" s="320">
        <f>AVERAGE(C2441:C2461)</f>
        <v>2.883123816874316E-3</v>
      </c>
      <c r="E2461" s="318">
        <f>_xlfn.STDEV.S(C2441:C2461)</f>
        <v>1.8850561294937677E-2</v>
      </c>
      <c r="F2461" s="318">
        <f>E2461*(21/(21-1.5))</f>
        <v>2.0300604471471344E-2</v>
      </c>
      <c r="G2461" s="318">
        <f>_xlfn.VAR.S(C2441:C2461)</f>
        <v>3.5534366113420239E-4</v>
      </c>
      <c r="H2461" s="318">
        <f>G2461*(21/(21-1))</f>
        <v>3.731108441909125E-4</v>
      </c>
      <c r="I2461" s="320">
        <f>(SUM(C2398:C2418)*1+SUM(C2419:C2439)*2+SUM(C2440:C2460)*3)/6</f>
        <v>5.6406990606671668E-2</v>
      </c>
      <c r="J2461" s="318">
        <f>IF(C2461*O2461&lt;&gt;0,C2461,0)</f>
        <v>0</v>
      </c>
      <c r="K2461" s="318" t="str">
        <f>IF(C2461*O2461=0,"",C2461)</f>
        <v/>
      </c>
      <c r="O2461" s="318">
        <f>IF(ISBLANK(L2461),0,1)</f>
        <v>0</v>
      </c>
      <c r="P2461" s="318">
        <f>IF(ISBLANK(M2461),0,1)</f>
        <v>0</v>
      </c>
      <c r="Q2461" s="318">
        <f>O2461+P2461</f>
        <v>0</v>
      </c>
      <c r="R2461" s="318">
        <f>SUM(Q2336:Q2461)</f>
        <v>0</v>
      </c>
      <c r="S2461" s="318">
        <f>R2461/$X$2</f>
        <v>0</v>
      </c>
      <c r="T2461" s="318">
        <f>IF(S2461&gt;=$X$3,1,0)</f>
        <v>0</v>
      </c>
      <c r="U2461" s="318">
        <f>O2461*T2461+P2461*T2461</f>
        <v>0</v>
      </c>
    </row>
    <row r="2462" spans="1:21" s="318" customFormat="1" x14ac:dyDescent="0.2">
      <c r="A2462" s="322">
        <v>40142</v>
      </c>
      <c r="B2462" s="321">
        <v>360.15600599999999</v>
      </c>
      <c r="C2462" s="320">
        <f>LN(B2462/B2461)</f>
        <v>4.5891326129650278E-3</v>
      </c>
      <c r="D2462" s="320">
        <f>AVERAGE(C2442:C2462)</f>
        <v>2.9908680503551435E-3</v>
      </c>
      <c r="E2462" s="318">
        <f>_xlfn.STDEV.S(C2442:C2462)</f>
        <v>1.8853686744952625E-2</v>
      </c>
      <c r="F2462" s="318">
        <f>E2462*(21/(21-1.5))</f>
        <v>2.0303970340718212E-2</v>
      </c>
      <c r="G2462" s="318">
        <f>_xlfn.VAR.S(C2442:C2462)</f>
        <v>3.5546150387680237E-4</v>
      </c>
      <c r="H2462" s="318">
        <f>G2462*(21/(21-1))</f>
        <v>3.7323457907064252E-4</v>
      </c>
      <c r="I2462" s="320">
        <f>(SUM(C2399:C2419)*1+SUM(C2420:C2440)*2+SUM(C2441:C2461)*3)/6</f>
        <v>5.7729426027015696E-2</v>
      </c>
      <c r="J2462" s="318">
        <f>IF(C2462*O2462&lt;&gt;0,C2462,0)</f>
        <v>0</v>
      </c>
      <c r="K2462" s="318" t="str">
        <f>IF(C2462*O2462=0,"",C2462)</f>
        <v/>
      </c>
      <c r="O2462" s="318">
        <f>IF(ISBLANK(L2462),0,1)</f>
        <v>0</v>
      </c>
      <c r="P2462" s="318">
        <f>IF(ISBLANK(M2462),0,1)</f>
        <v>0</v>
      </c>
      <c r="Q2462" s="318">
        <f>O2462+P2462</f>
        <v>0</v>
      </c>
      <c r="R2462" s="318">
        <f>SUM(Q2337:Q2462)</f>
        <v>0</v>
      </c>
      <c r="S2462" s="318">
        <f>R2462/$X$2</f>
        <v>0</v>
      </c>
      <c r="T2462" s="318">
        <f>IF(S2462&gt;=$X$3,1,0)</f>
        <v>0</v>
      </c>
      <c r="U2462" s="318">
        <f>O2462*T2462+P2462*T2462</f>
        <v>0</v>
      </c>
    </row>
    <row r="2463" spans="1:21" s="318" customFormat="1" x14ac:dyDescent="0.2">
      <c r="A2463" s="322">
        <v>40143</v>
      </c>
      <c r="B2463" s="321">
        <v>349.16400099999998</v>
      </c>
      <c r="C2463" s="320">
        <f>LN(B2463/B2462)</f>
        <v>-3.099555884966284E-2</v>
      </c>
      <c r="D2463" s="320">
        <f>AVERAGE(C2443:C2463)</f>
        <v>3.2089265048299855E-3</v>
      </c>
      <c r="E2463" s="318">
        <f>_xlfn.STDEV.S(C2443:C2463)</f>
        <v>1.840651929207715E-2</v>
      </c>
      <c r="F2463" s="318">
        <f>E2463*(21/(21-1.5))</f>
        <v>1.98224053914677E-2</v>
      </c>
      <c r="G2463" s="318">
        <f>_xlfn.VAR.S(C2443:C2463)</f>
        <v>3.3879995244960831E-4</v>
      </c>
      <c r="H2463" s="318">
        <f>G2463*(21/(21-1))</f>
        <v>3.5573995007208875E-4</v>
      </c>
      <c r="I2463" s="320">
        <f>(SUM(C2400:C2420)*1+SUM(C2421:C2441)*2+SUM(C2442:C2462)*3)/6</f>
        <v>5.5130759104903247E-2</v>
      </c>
      <c r="J2463" s="318">
        <f>IF(C2463*O2463&lt;&gt;0,C2463,0)</f>
        <v>0</v>
      </c>
      <c r="K2463" s="318" t="str">
        <f>IF(C2463*O2463=0,"",C2463)</f>
        <v/>
      </c>
      <c r="O2463" s="318">
        <f>IF(ISBLANK(L2463),0,1)</f>
        <v>0</v>
      </c>
      <c r="P2463" s="318">
        <f>IF(ISBLANK(M2463),0,1)</f>
        <v>0</v>
      </c>
      <c r="Q2463" s="318">
        <f>O2463+P2463</f>
        <v>0</v>
      </c>
      <c r="R2463" s="318">
        <f>SUM(Q2338:Q2463)</f>
        <v>0</v>
      </c>
      <c r="S2463" s="318">
        <f>R2463/$X$2</f>
        <v>0</v>
      </c>
      <c r="T2463" s="318">
        <f>IF(S2463&gt;=$X$3,1,0)</f>
        <v>0</v>
      </c>
      <c r="U2463" s="318">
        <f>O2463*T2463+P2463*T2463</f>
        <v>0</v>
      </c>
    </row>
    <row r="2464" spans="1:21" s="318" customFormat="1" x14ac:dyDescent="0.2">
      <c r="A2464" s="322">
        <v>40144</v>
      </c>
      <c r="B2464" s="321">
        <v>355.77200299999998</v>
      </c>
      <c r="C2464" s="320">
        <f>LN(B2464/B2463)</f>
        <v>1.8748355939346553E-2</v>
      </c>
      <c r="D2464" s="320">
        <f>AVERAGE(C2444:C2464)</f>
        <v>2.4611941097665915E-3</v>
      </c>
      <c r="E2464" s="318">
        <f>_xlfn.STDEV.S(C2444:C2464)</f>
        <v>1.736329614799105E-2</v>
      </c>
      <c r="F2464" s="318">
        <f>E2464*(21/(21-1.5))</f>
        <v>1.869893431322113E-2</v>
      </c>
      <c r="G2464" s="318">
        <f>_xlfn.VAR.S(C2444:C2464)</f>
        <v>3.0148405312284079E-4</v>
      </c>
      <c r="H2464" s="318">
        <f>G2464*(21/(21-1))</f>
        <v>3.1655825577898283E-4</v>
      </c>
      <c r="I2464" s="320">
        <f>(SUM(C2401:C2421)*1+SUM(C2422:C2442)*2+SUM(C2443:C2463)*3)/6</f>
        <v>4.9591714195598602E-2</v>
      </c>
      <c r="J2464" s="318">
        <f>IF(C2464*O2464&lt;&gt;0,C2464,0)</f>
        <v>0</v>
      </c>
      <c r="K2464" s="318" t="str">
        <f>IF(C2464*O2464=0,"",C2464)</f>
        <v/>
      </c>
      <c r="O2464" s="318">
        <f>IF(ISBLANK(L2464),0,1)</f>
        <v>0</v>
      </c>
      <c r="P2464" s="318">
        <f>IF(ISBLANK(M2464),0,1)</f>
        <v>0</v>
      </c>
      <c r="Q2464" s="318">
        <f>O2464+P2464</f>
        <v>0</v>
      </c>
      <c r="R2464" s="318">
        <f>SUM(Q2339:Q2464)</f>
        <v>0</v>
      </c>
      <c r="S2464" s="318">
        <f>R2464/$X$2</f>
        <v>0</v>
      </c>
      <c r="T2464" s="318">
        <f>IF(S2464&gt;=$X$3,1,0)</f>
        <v>0</v>
      </c>
      <c r="U2464" s="318">
        <f>O2464*T2464+P2464*T2464</f>
        <v>0</v>
      </c>
    </row>
    <row r="2465" spans="1:21" s="318" customFormat="1" x14ac:dyDescent="0.2">
      <c r="A2465" s="322">
        <v>40147</v>
      </c>
      <c r="B2465" s="321">
        <v>349.14801</v>
      </c>
      <c r="C2465" s="320">
        <f>LN(B2465/B2464)</f>
        <v>-1.8794154951108803E-2</v>
      </c>
      <c r="D2465" s="320">
        <f>AVERAGE(C2445:C2465)</f>
        <v>2.4913168571377093E-3</v>
      </c>
      <c r="E2465" s="318">
        <f>_xlfn.STDEV.S(C2445:C2465)</f>
        <v>1.7323929308209581E-2</v>
      </c>
      <c r="F2465" s="318">
        <f>E2465*(21/(21-1.5))</f>
        <v>1.8656539254994931E-2</v>
      </c>
      <c r="G2465" s="318">
        <f>_xlfn.VAR.S(C2445:C2465)</f>
        <v>3.0011852667584285E-4</v>
      </c>
      <c r="H2465" s="318">
        <f>G2465*(21/(21-1))</f>
        <v>3.1512445300963503E-4</v>
      </c>
      <c r="I2465" s="320">
        <f>(SUM(C2402:C2422)*1+SUM(C2423:C2443)*2+SUM(C2444:C2464)*3)/6</f>
        <v>5.4030641158904887E-2</v>
      </c>
      <c r="J2465" s="318">
        <f>IF(C2465*O2465&lt;&gt;0,C2465,0)</f>
        <v>0</v>
      </c>
      <c r="K2465" s="318" t="str">
        <f>IF(C2465*O2465=0,"",C2465)</f>
        <v/>
      </c>
      <c r="O2465" s="318">
        <f>IF(ISBLANK(L2465),0,1)</f>
        <v>0</v>
      </c>
      <c r="P2465" s="318">
        <f>IF(ISBLANK(M2465),0,1)</f>
        <v>0</v>
      </c>
      <c r="Q2465" s="318">
        <f>O2465+P2465</f>
        <v>0</v>
      </c>
      <c r="R2465" s="318">
        <f>SUM(Q2340:Q2465)</f>
        <v>0</v>
      </c>
      <c r="S2465" s="318">
        <f>R2465/$X$2</f>
        <v>0</v>
      </c>
      <c r="T2465" s="318">
        <f>IF(S2465&gt;=$X$3,1,0)</f>
        <v>0</v>
      </c>
      <c r="U2465" s="318">
        <f>O2465*T2465+P2465*T2465</f>
        <v>0</v>
      </c>
    </row>
    <row r="2466" spans="1:21" s="318" customFormat="1" x14ac:dyDescent="0.2">
      <c r="A2466" s="322">
        <v>40148</v>
      </c>
      <c r="B2466" s="321">
        <v>357.75100700000002</v>
      </c>
      <c r="C2466" s="320">
        <f>LN(B2466/B2465)</f>
        <v>2.4341303527676498E-2</v>
      </c>
      <c r="D2466" s="320">
        <f>AVERAGE(C2446:C2466)</f>
        <v>3.5589708798747532E-3</v>
      </c>
      <c r="E2466" s="318">
        <f>_xlfn.STDEV.S(C2446:C2466)</f>
        <v>1.7965980505670789E-2</v>
      </c>
      <c r="F2466" s="318">
        <f>E2466*(21/(21-1.5))</f>
        <v>1.9347979006107002E-2</v>
      </c>
      <c r="G2466" s="318">
        <f>_xlfn.VAR.S(C2446:C2466)</f>
        <v>3.2277645553014278E-4</v>
      </c>
      <c r="H2466" s="318">
        <f>G2466*(21/(21-1))</f>
        <v>3.3891527830664993E-4</v>
      </c>
      <c r="I2466" s="320">
        <f>(SUM(C2403:C2423)*1+SUM(C2424:C2444)*2+SUM(C2445:C2465)*3)/6</f>
        <v>5.3010594392520448E-2</v>
      </c>
      <c r="J2466" s="318">
        <f>IF(C2466*O2466&lt;&gt;0,C2466,0)</f>
        <v>0</v>
      </c>
      <c r="K2466" s="318" t="str">
        <f>IF(C2466*O2466=0,"",C2466)</f>
        <v/>
      </c>
      <c r="O2466" s="318">
        <f>IF(ISBLANK(L2466),0,1)</f>
        <v>0</v>
      </c>
      <c r="P2466" s="318">
        <f>IF(ISBLANK(M2466),0,1)</f>
        <v>0</v>
      </c>
      <c r="Q2466" s="318">
        <f>O2466+P2466</f>
        <v>0</v>
      </c>
      <c r="R2466" s="318">
        <f>SUM(Q2341:Q2466)</f>
        <v>0</v>
      </c>
      <c r="S2466" s="318">
        <f>R2466/$X$2</f>
        <v>0</v>
      </c>
      <c r="T2466" s="318">
        <f>IF(S2466&gt;=$X$3,1,0)</f>
        <v>0</v>
      </c>
      <c r="U2466" s="318">
        <f>O2466*T2466+P2466*T2466</f>
        <v>0</v>
      </c>
    </row>
    <row r="2467" spans="1:21" s="318" customFormat="1" x14ac:dyDescent="0.2">
      <c r="A2467" s="322">
        <v>40149</v>
      </c>
      <c r="B2467" s="321">
        <v>357.67498799999998</v>
      </c>
      <c r="C2467" s="320">
        <f>LN(B2467/B2466)</f>
        <v>-2.1251394502692732E-4</v>
      </c>
      <c r="D2467" s="320">
        <f>AVERAGE(C2447:C2467)</f>
        <v>4.3109683778596404E-3</v>
      </c>
      <c r="E2467" s="318">
        <f>_xlfn.STDEV.S(C2447:C2467)</f>
        <v>1.7428639965206078E-2</v>
      </c>
      <c r="F2467" s="318">
        <f>E2467*(21/(21-1.5))</f>
        <v>1.8769304577914238E-2</v>
      </c>
      <c r="G2467" s="318">
        <f>_xlfn.VAR.S(C2447:C2467)</f>
        <v>3.037574910367785E-4</v>
      </c>
      <c r="H2467" s="318">
        <f>G2467*(21/(21-1))</f>
        <v>3.1894536558861743E-4</v>
      </c>
      <c r="I2467" s="320">
        <f>(SUM(C2404:C2424)*1+SUM(C2425:C2445)*2+SUM(C2446:C2466)*3)/6</f>
        <v>6.6999055957634376E-2</v>
      </c>
      <c r="J2467" s="318">
        <f>IF(C2467*O2467&lt;&gt;0,C2467,0)</f>
        <v>0</v>
      </c>
      <c r="K2467" s="318" t="str">
        <f>IF(C2467*O2467=0,"",C2467)</f>
        <v/>
      </c>
      <c r="O2467" s="318">
        <f>IF(ISBLANK(L2467),0,1)</f>
        <v>0</v>
      </c>
      <c r="P2467" s="318">
        <f>IF(ISBLANK(M2467),0,1)</f>
        <v>0</v>
      </c>
      <c r="Q2467" s="318">
        <f>O2467+P2467</f>
        <v>0</v>
      </c>
      <c r="R2467" s="318">
        <f>SUM(Q2342:Q2467)</f>
        <v>0</v>
      </c>
      <c r="S2467" s="318">
        <f>R2467/$X$2</f>
        <v>0</v>
      </c>
      <c r="T2467" s="318">
        <f>IF(S2467&gt;=$X$3,1,0)</f>
        <v>0</v>
      </c>
      <c r="U2467" s="318">
        <f>O2467*T2467+P2467*T2467</f>
        <v>0</v>
      </c>
    </row>
    <row r="2468" spans="1:21" s="318" customFormat="1" x14ac:dyDescent="0.2">
      <c r="A2468" s="322">
        <v>40150</v>
      </c>
      <c r="B2468" s="321">
        <v>357.76599099999999</v>
      </c>
      <c r="C2468" s="320">
        <f>LN(B2468/B2467)</f>
        <v>2.5439694723108848E-4</v>
      </c>
      <c r="D2468" s="320">
        <f>AVERAGE(C2448:C2468)</f>
        <v>2.978039417926208E-3</v>
      </c>
      <c r="E2468" s="318">
        <f>_xlfn.STDEV.S(C2448:C2468)</f>
        <v>1.6555080344834407E-2</v>
      </c>
      <c r="F2468" s="318">
        <f>E2468*(21/(21-1.5))</f>
        <v>1.7828548063667824E-2</v>
      </c>
      <c r="G2468" s="318">
        <f>_xlfn.VAR.S(C2448:C2468)</f>
        <v>2.7407068522392254E-4</v>
      </c>
      <c r="H2468" s="318">
        <f>G2468*(21/(21-1))</f>
        <v>2.8777421948511869E-4</v>
      </c>
      <c r="I2468" s="320">
        <f>(SUM(C2405:C2425)*1+SUM(C2426:C2446)*2+SUM(C2447:C2467)*3)/6</f>
        <v>6.2933876993050933E-2</v>
      </c>
      <c r="J2468" s="318">
        <f>IF(C2468*O2468&lt;&gt;0,C2468,0)</f>
        <v>0</v>
      </c>
      <c r="K2468" s="318" t="str">
        <f>IF(C2468*O2468=0,"",C2468)</f>
        <v/>
      </c>
      <c r="O2468" s="318">
        <f>IF(ISBLANK(L2468),0,1)</f>
        <v>0</v>
      </c>
      <c r="P2468" s="318">
        <f>IF(ISBLANK(M2468),0,1)</f>
        <v>0</v>
      </c>
      <c r="Q2468" s="318">
        <f>O2468+P2468</f>
        <v>0</v>
      </c>
      <c r="R2468" s="318">
        <f>SUM(Q2343:Q2468)</f>
        <v>0</v>
      </c>
      <c r="S2468" s="318">
        <f>R2468/$X$2</f>
        <v>0</v>
      </c>
      <c r="T2468" s="318">
        <f>IF(S2468&gt;=$X$3,1,0)</f>
        <v>0</v>
      </c>
      <c r="U2468" s="318">
        <f>O2468*T2468+P2468*T2468</f>
        <v>0</v>
      </c>
    </row>
    <row r="2469" spans="1:21" s="318" customFormat="1" x14ac:dyDescent="0.2">
      <c r="A2469" s="322">
        <v>40151</v>
      </c>
      <c r="B2469" s="321">
        <v>362.86498999999998</v>
      </c>
      <c r="C2469" s="320">
        <f>LN(B2469/B2468)</f>
        <v>1.4151720458064858E-2</v>
      </c>
      <c r="D2469" s="320">
        <f>AVERAGE(C2449:C2469)</f>
        <v>3.4906746196391525E-3</v>
      </c>
      <c r="E2469" s="318">
        <f>_xlfn.STDEV.S(C2449:C2469)</f>
        <v>1.673406617888407E-2</v>
      </c>
      <c r="F2469" s="318">
        <f>E2469*(21/(21-1.5))</f>
        <v>1.8021302038798228E-2</v>
      </c>
      <c r="G2469" s="318">
        <f>_xlfn.VAR.S(C2449:C2469)</f>
        <v>2.8002897087927171E-4</v>
      </c>
      <c r="H2469" s="318">
        <f>G2469*(21/(21-1))</f>
        <v>2.9403041942323532E-4</v>
      </c>
      <c r="I2469" s="320">
        <f>(SUM(C2406:C2426)*1+SUM(C2427:C2447)*2+SUM(C2448:C2468)*3)/6</f>
        <v>5.0277918483341309E-2</v>
      </c>
      <c r="J2469" s="318">
        <f>IF(C2469*O2469&lt;&gt;0,C2469,0)</f>
        <v>0</v>
      </c>
      <c r="K2469" s="318" t="str">
        <f>IF(C2469*O2469=0,"",C2469)</f>
        <v/>
      </c>
      <c r="O2469" s="318">
        <f>IF(ISBLANK(L2469),0,1)</f>
        <v>0</v>
      </c>
      <c r="P2469" s="318">
        <f>IF(ISBLANK(M2469),0,1)</f>
        <v>0</v>
      </c>
      <c r="Q2469" s="318">
        <f>O2469+P2469</f>
        <v>0</v>
      </c>
      <c r="R2469" s="318">
        <f>SUM(Q2344:Q2469)</f>
        <v>0</v>
      </c>
      <c r="S2469" s="318">
        <f>R2469/$X$2</f>
        <v>0</v>
      </c>
      <c r="T2469" s="318">
        <f>IF(S2469&gt;=$X$3,1,0)</f>
        <v>0</v>
      </c>
      <c r="U2469" s="318">
        <f>O2469*T2469+P2469*T2469</f>
        <v>0</v>
      </c>
    </row>
    <row r="2470" spans="1:21" s="318" customFormat="1" x14ac:dyDescent="0.2">
      <c r="A2470" s="322">
        <v>40154</v>
      </c>
      <c r="B2470" s="321">
        <v>362.77398699999998</v>
      </c>
      <c r="C2470" s="320">
        <f>LN(B2470/B2469)</f>
        <v>-2.5082169883794083E-4</v>
      </c>
      <c r="D2470" s="320">
        <f>AVERAGE(C2450:C2470)</f>
        <v>3.8611133037360227E-3</v>
      </c>
      <c r="E2470" s="318">
        <f>_xlfn.STDEV.S(C2450:C2470)</f>
        <v>1.6551389311023186E-2</v>
      </c>
      <c r="F2470" s="318">
        <f>E2470*(21/(21-1.5))</f>
        <v>1.7824573104178815E-2</v>
      </c>
      <c r="G2470" s="318">
        <f>_xlfn.VAR.S(C2450:C2470)</f>
        <v>2.7394848812505263E-4</v>
      </c>
      <c r="H2470" s="318">
        <f>G2470*(21/(21-1))</f>
        <v>2.876459125313053E-4</v>
      </c>
      <c r="I2470" s="320">
        <f>(SUM(C2407:C2427)*1+SUM(C2428:C2448)*2+SUM(C2449:C2469)*3)/6</f>
        <v>5.7002710885707679E-2</v>
      </c>
      <c r="J2470" s="318">
        <f>IF(C2470*O2470&lt;&gt;0,C2470,0)</f>
        <v>0</v>
      </c>
      <c r="K2470" s="318" t="str">
        <f>IF(C2470*O2470=0,"",C2470)</f>
        <v/>
      </c>
      <c r="O2470" s="318">
        <f>IF(ISBLANK(L2470),0,1)</f>
        <v>0</v>
      </c>
      <c r="P2470" s="318">
        <f>IF(ISBLANK(M2470),0,1)</f>
        <v>0</v>
      </c>
      <c r="Q2470" s="318">
        <f>O2470+P2470</f>
        <v>0</v>
      </c>
      <c r="R2470" s="318">
        <f>SUM(Q2345:Q2470)</f>
        <v>0</v>
      </c>
      <c r="S2470" s="318">
        <f>R2470/$X$2</f>
        <v>0</v>
      </c>
      <c r="T2470" s="318">
        <f>IF(S2470&gt;=$X$3,1,0)</f>
        <v>0</v>
      </c>
      <c r="U2470" s="318">
        <f>O2470*T2470+P2470*T2470</f>
        <v>0</v>
      </c>
    </row>
    <row r="2471" spans="1:21" s="318" customFormat="1" x14ac:dyDescent="0.2">
      <c r="A2471" s="322">
        <v>40155</v>
      </c>
      <c r="B2471" s="321">
        <v>360.29901100000001</v>
      </c>
      <c r="C2471" s="320">
        <f>LN(B2471/B2470)</f>
        <v>-6.8457421933410638E-3</v>
      </c>
      <c r="D2471" s="320">
        <f>AVERAGE(C2451:C2471)</f>
        <v>2.1676040275703601E-3</v>
      </c>
      <c r="E2471" s="318">
        <f>_xlfn.STDEV.S(C2451:C2471)</f>
        <v>1.567723924993376E-2</v>
      </c>
      <c r="F2471" s="318">
        <f>E2471*(21/(21-1.5))</f>
        <v>1.6883180730697896E-2</v>
      </c>
      <c r="G2471" s="318">
        <f>_xlfn.VAR.S(C2451:C2471)</f>
        <v>2.4577583049966367E-4</v>
      </c>
      <c r="H2471" s="318">
        <f>G2471*(21/(21-1))</f>
        <v>2.5806462202464687E-4</v>
      </c>
      <c r="I2471" s="320">
        <f>(SUM(C2408:C2428)*1+SUM(C2429:C2449)*2+SUM(C2450:C2470)*3)/6</f>
        <v>5.1623759863375356E-2</v>
      </c>
      <c r="J2471" s="318">
        <f>IF(C2471*O2471&lt;&gt;0,C2471,0)</f>
        <v>0</v>
      </c>
      <c r="K2471" s="318" t="str">
        <f>IF(C2471*O2471=0,"",C2471)</f>
        <v/>
      </c>
      <c r="O2471" s="318">
        <f>IF(ISBLANK(L2471),0,1)</f>
        <v>0</v>
      </c>
      <c r="P2471" s="318">
        <f>IF(ISBLANK(M2471),0,1)</f>
        <v>0</v>
      </c>
      <c r="Q2471" s="318">
        <f>O2471+P2471</f>
        <v>0</v>
      </c>
      <c r="R2471" s="318">
        <f>SUM(Q2346:Q2471)</f>
        <v>0</v>
      </c>
      <c r="S2471" s="318">
        <f>R2471/$X$2</f>
        <v>0</v>
      </c>
      <c r="T2471" s="318">
        <f>IF(S2471&gt;=$X$3,1,0)</f>
        <v>0</v>
      </c>
      <c r="U2471" s="318">
        <f>O2471*T2471+P2471*T2471</f>
        <v>0</v>
      </c>
    </row>
    <row r="2472" spans="1:21" s="318" customFormat="1" x14ac:dyDescent="0.2">
      <c r="A2472" s="322">
        <v>40156</v>
      </c>
      <c r="B2472" s="321">
        <v>356.54501299999998</v>
      </c>
      <c r="C2472" s="320">
        <f>LN(B2472/B2471)</f>
        <v>-1.0473777257125569E-2</v>
      </c>
      <c r="D2472" s="320">
        <f>AVERAGE(C2452:C2472)</f>
        <v>1.868312403662372E-3</v>
      </c>
      <c r="E2472" s="318">
        <f>_xlfn.STDEV.S(C2452:C2472)</f>
        <v>1.5863540021709609E-2</v>
      </c>
      <c r="F2472" s="318">
        <f>E2472*(21/(21-1.5))</f>
        <v>1.7083812331071885E-2</v>
      </c>
      <c r="G2472" s="318">
        <f>_xlfn.VAR.S(C2452:C2472)</f>
        <v>2.5165190202038252E-4</v>
      </c>
      <c r="H2472" s="318">
        <f>G2472*(21/(21-1))</f>
        <v>2.6423449712140168E-4</v>
      </c>
      <c r="I2472" s="320">
        <f>(SUM(C2409:C2429)*1+SUM(C2430:C2450)*2+SUM(C2451:C2471)*3)/6</f>
        <v>4.3073876677501809E-2</v>
      </c>
      <c r="J2472" s="318">
        <f>IF(C2472*O2472&lt;&gt;0,C2472,0)</f>
        <v>0</v>
      </c>
      <c r="K2472" s="318" t="str">
        <f>IF(C2472*O2472=0,"",C2472)</f>
        <v/>
      </c>
      <c r="O2472" s="318">
        <f>IF(ISBLANK(L2472),0,1)</f>
        <v>0</v>
      </c>
      <c r="P2472" s="318">
        <f>IF(ISBLANK(M2472),0,1)</f>
        <v>0</v>
      </c>
      <c r="Q2472" s="318">
        <f>O2472+P2472</f>
        <v>0</v>
      </c>
      <c r="R2472" s="318">
        <f>SUM(Q2347:Q2472)</f>
        <v>0</v>
      </c>
      <c r="S2472" s="318">
        <f>R2472/$X$2</f>
        <v>0</v>
      </c>
      <c r="T2472" s="318">
        <f>IF(S2472&gt;=$X$3,1,0)</f>
        <v>0</v>
      </c>
      <c r="U2472" s="318">
        <f>O2472*T2472+P2472*T2472</f>
        <v>0</v>
      </c>
    </row>
    <row r="2473" spans="1:21" s="318" customFormat="1" x14ac:dyDescent="0.2">
      <c r="A2473" s="322">
        <v>40157</v>
      </c>
      <c r="B2473" s="321">
        <v>362.22799700000002</v>
      </c>
      <c r="C2473" s="320">
        <f>LN(B2473/B2472)</f>
        <v>1.5813343977110313E-2</v>
      </c>
      <c r="D2473" s="320">
        <f>AVERAGE(C2453:C2473)</f>
        <v>2.0844589835050504E-3</v>
      </c>
      <c r="E2473" s="318">
        <f>_xlfn.STDEV.S(C2453:C2473)</f>
        <v>1.6028176565764919E-2</v>
      </c>
      <c r="F2473" s="318">
        <f>E2473*(21/(21-1.5))</f>
        <v>1.7261113224669913E-2</v>
      </c>
      <c r="G2473" s="318">
        <f>_xlfn.VAR.S(C2453:C2473)</f>
        <v>2.5690244402333572E-4</v>
      </c>
      <c r="H2473" s="318">
        <f>G2473*(21/(21-1))</f>
        <v>2.6974756622450254E-4</v>
      </c>
      <c r="I2473" s="320">
        <f>(SUM(C2410:C2430)*1+SUM(C2431:C2451)*2+SUM(C2452:C2472)*3)/6</f>
        <v>3.7471744295781491E-2</v>
      </c>
      <c r="J2473" s="318">
        <f>IF(C2473*O2473&lt;&gt;0,C2473,0)</f>
        <v>0</v>
      </c>
      <c r="K2473" s="318" t="str">
        <f>IF(C2473*O2473=0,"",C2473)</f>
        <v/>
      </c>
      <c r="O2473" s="318">
        <f>IF(ISBLANK(L2473),0,1)</f>
        <v>0</v>
      </c>
      <c r="P2473" s="318">
        <f>IF(ISBLANK(M2473),0,1)</f>
        <v>0</v>
      </c>
      <c r="Q2473" s="318">
        <f>O2473+P2473</f>
        <v>0</v>
      </c>
      <c r="R2473" s="318">
        <f>SUM(Q2348:Q2473)</f>
        <v>0</v>
      </c>
      <c r="S2473" s="318">
        <f>R2473/$X$2</f>
        <v>0</v>
      </c>
      <c r="T2473" s="318">
        <f>IF(S2473&gt;=$X$3,1,0)</f>
        <v>0</v>
      </c>
      <c r="U2473" s="318">
        <f>O2473*T2473+P2473*T2473</f>
        <v>0</v>
      </c>
    </row>
    <row r="2474" spans="1:21" s="318" customFormat="1" x14ac:dyDescent="0.2">
      <c r="A2474" s="322">
        <v>40158</v>
      </c>
      <c r="B2474" s="321">
        <v>361.35900900000001</v>
      </c>
      <c r="C2474" s="320">
        <f>LN(B2474/B2473)</f>
        <v>-2.4018906104337633E-3</v>
      </c>
      <c r="D2474" s="320">
        <f>AVERAGE(C2454:C2474)</f>
        <v>2.1010139080597451E-3</v>
      </c>
      <c r="E2474" s="318">
        <f>_xlfn.STDEV.S(C2454:C2474)</f>
        <v>1.6023112794761481E-2</v>
      </c>
      <c r="F2474" s="318">
        <f>E2474*(21/(21-1.5))</f>
        <v>1.7255659932820057E-2</v>
      </c>
      <c r="G2474" s="318">
        <f>_xlfn.VAR.S(C2454:C2474)</f>
        <v>2.5674014363364907E-4</v>
      </c>
      <c r="H2474" s="318">
        <f>G2474*(21/(21-1))</f>
        <v>2.6957715081533153E-4</v>
      </c>
      <c r="I2474" s="320">
        <f>(SUM(C2411:C2431)*1+SUM(C2432:C2452)*2+SUM(C2453:C2473)*3)/6</f>
        <v>4.6305010271262999E-2</v>
      </c>
      <c r="J2474" s="318">
        <f>IF(C2474*O2474&lt;&gt;0,C2474,0)</f>
        <v>0</v>
      </c>
      <c r="K2474" s="318" t="str">
        <f>IF(C2474*O2474=0,"",C2474)</f>
        <v/>
      </c>
      <c r="O2474" s="318">
        <f>IF(ISBLANK(L2474),0,1)</f>
        <v>0</v>
      </c>
      <c r="P2474" s="318">
        <f>IF(ISBLANK(M2474),0,1)</f>
        <v>0</v>
      </c>
      <c r="Q2474" s="318">
        <f>O2474+P2474</f>
        <v>0</v>
      </c>
      <c r="R2474" s="318">
        <f>SUM(Q2349:Q2474)</f>
        <v>0</v>
      </c>
      <c r="S2474" s="318">
        <f>R2474/$X$2</f>
        <v>0</v>
      </c>
      <c r="T2474" s="318">
        <f>IF(S2474&gt;=$X$3,1,0)</f>
        <v>0</v>
      </c>
      <c r="U2474" s="318">
        <f>O2474*T2474+P2474*T2474</f>
        <v>0</v>
      </c>
    </row>
    <row r="2475" spans="1:21" s="318" customFormat="1" x14ac:dyDescent="0.2">
      <c r="A2475" s="322">
        <v>40161</v>
      </c>
      <c r="B2475" s="321">
        <v>365.03201300000001</v>
      </c>
      <c r="C2475" s="320">
        <f>LN(B2475/B2474)</f>
        <v>1.0113107660731273E-2</v>
      </c>
      <c r="D2475" s="320">
        <f>AVERAGE(C2455:C2475)</f>
        <v>2.369185794504959E-3</v>
      </c>
      <c r="E2475" s="318">
        <f>_xlfn.STDEV.S(C2455:C2475)</f>
        <v>1.6111827293749562E-2</v>
      </c>
      <c r="F2475" s="318">
        <f>E2475*(21/(21-1.5))</f>
        <v>1.735119862403799E-2</v>
      </c>
      <c r="G2475" s="318">
        <f>_xlfn.VAR.S(C2455:C2475)</f>
        <v>2.5959097874361331E-4</v>
      </c>
      <c r="H2475" s="318">
        <f>G2475*(21/(21-1))</f>
        <v>2.72570527680794E-4</v>
      </c>
      <c r="I2475" s="320">
        <f>(SUM(C2412:C2432)*1+SUM(C2433:C2453)*2+SUM(C2454:C2474)*3)/6</f>
        <v>3.7718525832787606E-2</v>
      </c>
      <c r="J2475" s="318">
        <f>IF(C2475*O2475&lt;&gt;0,C2475,0)</f>
        <v>0</v>
      </c>
      <c r="K2475" s="318" t="str">
        <f>IF(C2475*O2475=0,"",C2475)</f>
        <v/>
      </c>
      <c r="O2475" s="318">
        <f>IF(ISBLANK(L2475),0,1)</f>
        <v>0</v>
      </c>
      <c r="P2475" s="318">
        <f>IF(ISBLANK(M2475),0,1)</f>
        <v>0</v>
      </c>
      <c r="Q2475" s="318">
        <f>O2475+P2475</f>
        <v>0</v>
      </c>
      <c r="R2475" s="318">
        <f>SUM(Q2350:Q2475)</f>
        <v>0</v>
      </c>
      <c r="S2475" s="318">
        <f>R2475/$X$2</f>
        <v>0</v>
      </c>
      <c r="T2475" s="318">
        <f>IF(S2475&gt;=$X$3,1,0)</f>
        <v>0</v>
      </c>
      <c r="U2475" s="318">
        <f>O2475*T2475+P2475*T2475</f>
        <v>0</v>
      </c>
    </row>
    <row r="2476" spans="1:21" s="318" customFormat="1" x14ac:dyDescent="0.2">
      <c r="A2476" s="322">
        <v>40162</v>
      </c>
      <c r="B2476" s="321">
        <v>367.14898699999998</v>
      </c>
      <c r="C2476" s="320">
        <f>LN(B2476/B2475)</f>
        <v>5.7826682177372513E-3</v>
      </c>
      <c r="D2476" s="320">
        <f>AVERAGE(C2456:C2476)</f>
        <v>1.2350533897970996E-3</v>
      </c>
      <c r="E2476" s="318">
        <f>_xlfn.STDEV.S(C2456:C2476)</f>
        <v>1.4891227007503203E-2</v>
      </c>
      <c r="F2476" s="318">
        <f>E2476*(21/(21-1.5))</f>
        <v>1.6036706008080371E-2</v>
      </c>
      <c r="G2476" s="318">
        <f>_xlfn.VAR.S(C2456:C2476)</f>
        <v>2.2174864178899279E-4</v>
      </c>
      <c r="H2476" s="318">
        <f>G2476*(21/(21-1))</f>
        <v>2.3283607387844244E-4</v>
      </c>
      <c r="I2476" s="320">
        <f>(SUM(C2413:C2433)*1+SUM(C2434:C2454)*2+SUM(C2455:C2475)*3)/6</f>
        <v>3.9212332173691328E-2</v>
      </c>
      <c r="J2476" s="318">
        <f>IF(C2476*O2476&lt;&gt;0,C2476,0)</f>
        <v>0</v>
      </c>
      <c r="K2476" s="318" t="str">
        <f>IF(C2476*O2476=0,"",C2476)</f>
        <v/>
      </c>
      <c r="O2476" s="318">
        <f>IF(ISBLANK(L2476),0,1)</f>
        <v>0</v>
      </c>
      <c r="P2476" s="318">
        <f>IF(ISBLANK(M2476),0,1)</f>
        <v>0</v>
      </c>
      <c r="Q2476" s="318">
        <f>O2476+P2476</f>
        <v>0</v>
      </c>
      <c r="R2476" s="318">
        <f>SUM(Q2351:Q2476)</f>
        <v>0</v>
      </c>
      <c r="S2476" s="318">
        <f>R2476/$X$2</f>
        <v>0</v>
      </c>
      <c r="T2476" s="318">
        <f>IF(S2476&gt;=$X$3,1,0)</f>
        <v>0</v>
      </c>
      <c r="U2476" s="318">
        <f>O2476*T2476+P2476*T2476</f>
        <v>0</v>
      </c>
    </row>
    <row r="2477" spans="1:21" s="318" customFormat="1" x14ac:dyDescent="0.2">
      <c r="A2477" s="322">
        <v>40163</v>
      </c>
      <c r="B2477" s="321">
        <v>371.02999899999998</v>
      </c>
      <c r="C2477" s="320">
        <f>LN(B2477/B2476)</f>
        <v>1.0515194373206548E-2</v>
      </c>
      <c r="D2477" s="320">
        <f>AVERAGE(C2457:C2477)</f>
        <v>1.9255670420696847E-3</v>
      </c>
      <c r="E2477" s="318">
        <f>_xlfn.STDEV.S(C2457:C2477)</f>
        <v>1.4973018599457402E-2</v>
      </c>
      <c r="F2477" s="318">
        <f>E2477*(21/(21-1.5))</f>
        <v>1.6124789260954123E-2</v>
      </c>
      <c r="G2477" s="318">
        <f>_xlfn.VAR.S(C2457:C2477)</f>
        <v>2.2419128597969728E-4</v>
      </c>
      <c r="H2477" s="318">
        <f>G2477*(21/(21-1))</f>
        <v>2.3540085027868216E-4</v>
      </c>
      <c r="I2477" s="320">
        <f>(SUM(C2414:C2434)*1+SUM(C2435:C2455)*2+SUM(C2456:C2476)*3)/6</f>
        <v>3.6343088772720959E-2</v>
      </c>
      <c r="J2477" s="318">
        <f>IF(C2477*O2477&lt;&gt;0,C2477,0)</f>
        <v>0</v>
      </c>
      <c r="K2477" s="318" t="str">
        <f>IF(C2477*O2477=0,"",C2477)</f>
        <v/>
      </c>
      <c r="O2477" s="318">
        <f>IF(ISBLANK(L2477),0,1)</f>
        <v>0</v>
      </c>
      <c r="P2477" s="318">
        <f>IF(ISBLANK(M2477),0,1)</f>
        <v>0</v>
      </c>
      <c r="Q2477" s="318">
        <f>O2477+P2477</f>
        <v>0</v>
      </c>
      <c r="R2477" s="318">
        <f>SUM(Q2352:Q2477)</f>
        <v>0</v>
      </c>
      <c r="S2477" s="318">
        <f>R2477/$X$2</f>
        <v>0</v>
      </c>
      <c r="T2477" s="318">
        <f>IF(S2477&gt;=$X$3,1,0)</f>
        <v>0</v>
      </c>
      <c r="U2477" s="318">
        <f>O2477*T2477+P2477*T2477</f>
        <v>0</v>
      </c>
    </row>
    <row r="2478" spans="1:21" s="318" customFormat="1" x14ac:dyDescent="0.2">
      <c r="A2478" s="322">
        <v>40164</v>
      </c>
      <c r="B2478" s="321">
        <v>366.52801499999998</v>
      </c>
      <c r="C2478" s="320">
        <f>LN(B2478/B2477)</f>
        <v>-1.2207961480770494E-2</v>
      </c>
      <c r="D2478" s="320">
        <f>AVERAGE(C2458:C2478)</f>
        <v>1.1974582849432682E-3</v>
      </c>
      <c r="E2478" s="318">
        <f>_xlfn.STDEV.S(C2458:C2478)</f>
        <v>1.5282524784033242E-2</v>
      </c>
      <c r="F2478" s="318">
        <f>E2478*(21/(21-1.5))</f>
        <v>1.6458103613574259E-2</v>
      </c>
      <c r="G2478" s="318">
        <f>_xlfn.VAR.S(C2458:C2478)</f>
        <v>2.3355556377459025E-4</v>
      </c>
      <c r="H2478" s="318">
        <f>G2478*(21/(21-1))</f>
        <v>2.4523334196331978E-4</v>
      </c>
      <c r="I2478" s="320">
        <f>(SUM(C2415:C2435)*1+SUM(C2436:C2456)*2+SUM(C2457:C2477)*3)/6</f>
        <v>3.8986480005618863E-2</v>
      </c>
      <c r="J2478" s="318">
        <f>IF(C2478*O2478&lt;&gt;0,C2478,0)</f>
        <v>0</v>
      </c>
      <c r="K2478" s="318" t="str">
        <f>IF(C2478*O2478=0,"",C2478)</f>
        <v/>
      </c>
      <c r="O2478" s="318">
        <f>IF(ISBLANK(L2478),0,1)</f>
        <v>0</v>
      </c>
      <c r="P2478" s="318">
        <f>IF(ISBLANK(M2478),0,1)</f>
        <v>0</v>
      </c>
      <c r="Q2478" s="318">
        <f>O2478+P2478</f>
        <v>0</v>
      </c>
      <c r="R2478" s="318">
        <f>SUM(Q2353:Q2478)</f>
        <v>0</v>
      </c>
      <c r="S2478" s="318">
        <f>R2478/$X$2</f>
        <v>0</v>
      </c>
      <c r="T2478" s="318">
        <f>IF(S2478&gt;=$X$3,1,0)</f>
        <v>0</v>
      </c>
      <c r="U2478" s="318">
        <f>O2478*T2478+P2478*T2478</f>
        <v>0</v>
      </c>
    </row>
    <row r="2479" spans="1:21" s="318" customFormat="1" x14ac:dyDescent="0.2">
      <c r="A2479" s="322">
        <v>40165</v>
      </c>
      <c r="B2479" s="321">
        <v>363.73700000000002</v>
      </c>
      <c r="C2479" s="320">
        <f>LN(B2479/B2478)</f>
        <v>-7.6438786805191061E-3</v>
      </c>
      <c r="D2479" s="320">
        <f>AVERAGE(C2459:C2479)</f>
        <v>1.9820395495407797E-3</v>
      </c>
      <c r="E2479" s="318">
        <f>_xlfn.STDEV.S(C2459:C2479)</f>
        <v>1.4309744200830206E-2</v>
      </c>
      <c r="F2479" s="318">
        <f>E2479*(21/(21-1.5))</f>
        <v>1.5410493754740221E-2</v>
      </c>
      <c r="G2479" s="318">
        <f>_xlfn.VAR.S(C2459:C2479)</f>
        <v>2.0476877909319369E-4</v>
      </c>
      <c r="H2479" s="318">
        <f>G2479*(21/(21-1))</f>
        <v>2.1500721804785337E-4</v>
      </c>
      <c r="I2479" s="320">
        <f>(SUM(C2416:C2436)*1+SUM(C2437:C2457)*2+SUM(C2458:C2478)*3)/6</f>
        <v>3.383907180185354E-2</v>
      </c>
      <c r="J2479" s="318">
        <f>IF(C2479*O2479&lt;&gt;0,C2479,0)</f>
        <v>0</v>
      </c>
      <c r="K2479" s="318" t="str">
        <f>IF(C2479*O2479=0,"",C2479)</f>
        <v/>
      </c>
      <c r="O2479" s="318">
        <f>IF(ISBLANK(L2479),0,1)</f>
        <v>0</v>
      </c>
      <c r="P2479" s="318">
        <f>IF(ISBLANK(M2479),0,1)</f>
        <v>0</v>
      </c>
      <c r="Q2479" s="318">
        <f>O2479+P2479</f>
        <v>0</v>
      </c>
      <c r="R2479" s="318">
        <f>SUM(Q2354:Q2479)</f>
        <v>0</v>
      </c>
      <c r="S2479" s="318">
        <f>R2479/$X$2</f>
        <v>0</v>
      </c>
      <c r="T2479" s="318">
        <f>IF(S2479&gt;=$X$3,1,0)</f>
        <v>0</v>
      </c>
      <c r="U2479" s="318">
        <f>O2479*T2479+P2479*T2479</f>
        <v>0</v>
      </c>
    </row>
    <row r="2480" spans="1:21" s="318" customFormat="1" x14ac:dyDescent="0.2">
      <c r="A2480" s="322">
        <v>40168</v>
      </c>
      <c r="B2480" s="321">
        <v>369.89999399999999</v>
      </c>
      <c r="C2480" s="320">
        <f>LN(B2480/B2479)</f>
        <v>1.6801603602368053E-2</v>
      </c>
      <c r="D2480" s="320">
        <f>AVERAGE(C2460:C2480)</f>
        <v>2.5797339401279484E-3</v>
      </c>
      <c r="E2480" s="318">
        <f>_xlfn.STDEV.S(C2460:C2480)</f>
        <v>1.4666883289626011E-2</v>
      </c>
      <c r="F2480" s="318">
        <f>E2480*(21/(21-1.5))</f>
        <v>1.5795105081135703E-2</v>
      </c>
      <c r="G2480" s="318">
        <f>_xlfn.VAR.S(C2460:C2480)</f>
        <v>2.1511746543151074E-4</v>
      </c>
      <c r="H2480" s="318">
        <f>G2480*(21/(21-1))</f>
        <v>2.2587333870308627E-4</v>
      </c>
      <c r="I2480" s="320">
        <f>(SUM(C2417:C2437)*1+SUM(C2438:C2458)*2+SUM(C2459:C2479)*3)/6</f>
        <v>3.130803373065888E-2</v>
      </c>
      <c r="J2480" s="318">
        <f>IF(C2480*O2480&lt;&gt;0,C2480,0)</f>
        <v>0</v>
      </c>
      <c r="K2480" s="318" t="str">
        <f>IF(C2480*O2480=0,"",C2480)</f>
        <v/>
      </c>
      <c r="O2480" s="318">
        <f>IF(ISBLANK(L2480),0,1)</f>
        <v>0</v>
      </c>
      <c r="P2480" s="318">
        <f>IF(ISBLANK(M2480),0,1)</f>
        <v>0</v>
      </c>
      <c r="Q2480" s="318">
        <f>O2480+P2480</f>
        <v>0</v>
      </c>
      <c r="R2480" s="318">
        <f>SUM(Q2355:Q2480)</f>
        <v>0</v>
      </c>
      <c r="S2480" s="318">
        <f>R2480/$X$2</f>
        <v>0</v>
      </c>
      <c r="T2480" s="318">
        <f>IF(S2480&gt;=$X$3,1,0)</f>
        <v>0</v>
      </c>
      <c r="U2480" s="318">
        <f>O2480*T2480+P2480*T2480</f>
        <v>0</v>
      </c>
    </row>
    <row r="2481" spans="1:21" s="318" customFormat="1" x14ac:dyDescent="0.2">
      <c r="A2481" s="322">
        <v>40169</v>
      </c>
      <c r="B2481" s="321">
        <v>369.69799799999998</v>
      </c>
      <c r="C2481" s="320">
        <f>LN(B2481/B2480)</f>
        <v>-5.4623189139881489E-4</v>
      </c>
      <c r="D2481" s="320">
        <f>AVERAGE(C2461:C2481)</f>
        <v>1.217441780476179E-3</v>
      </c>
      <c r="E2481" s="318">
        <f>_xlfn.STDEV.S(C2461:C2481)</f>
        <v>1.3460697175502667E-2</v>
      </c>
      <c r="F2481" s="318">
        <f>E2481*(21/(21-1.5))</f>
        <v>1.4496135419772103E-2</v>
      </c>
      <c r="G2481" s="318">
        <f>_xlfn.VAR.S(C2461:C2481)</f>
        <v>1.8119036845058546E-4</v>
      </c>
      <c r="H2481" s="318">
        <f>G2481*(21/(21-1))</f>
        <v>1.9024988687311474E-4</v>
      </c>
      <c r="I2481" s="320">
        <f>(SUM(C2418:C2438)*1+SUM(C2439:C2459)*2+SUM(C2460:C2480)*3)/6</f>
        <v>4.3384775636122468E-2</v>
      </c>
      <c r="J2481" s="318">
        <f>IF(C2481*O2481&lt;&gt;0,C2481,0)</f>
        <v>0</v>
      </c>
      <c r="K2481" s="318" t="str">
        <f>IF(C2481*O2481=0,"",C2481)</f>
        <v/>
      </c>
      <c r="O2481" s="318">
        <f>IF(ISBLANK(L2481),0,1)</f>
        <v>0</v>
      </c>
      <c r="P2481" s="318">
        <f>IF(ISBLANK(M2481),0,1)</f>
        <v>0</v>
      </c>
      <c r="Q2481" s="318">
        <f>O2481+P2481</f>
        <v>0</v>
      </c>
      <c r="R2481" s="318">
        <f>SUM(Q2356:Q2481)</f>
        <v>0</v>
      </c>
      <c r="S2481" s="318">
        <f>R2481/$X$2</f>
        <v>0</v>
      </c>
      <c r="T2481" s="318">
        <f>IF(S2481&gt;=$X$3,1,0)</f>
        <v>0</v>
      </c>
      <c r="U2481" s="318">
        <f>O2481*T2481+P2481*T2481</f>
        <v>0</v>
      </c>
    </row>
    <row r="2482" spans="1:21" s="318" customFormat="1" x14ac:dyDescent="0.2">
      <c r="A2482" s="322">
        <v>40170</v>
      </c>
      <c r="B2482" s="321">
        <v>371.19799799999998</v>
      </c>
      <c r="C2482" s="320">
        <f>LN(B2482/B2481)</f>
        <v>4.0491568521268274E-3</v>
      </c>
      <c r="D2482" s="320">
        <f>AVERAGE(C2462:C2482)</f>
        <v>1.6565453623970938E-3</v>
      </c>
      <c r="E2482" s="318">
        <f>_xlfn.STDEV.S(C2462:C2482)</f>
        <v>1.3392071772504567E-2</v>
      </c>
      <c r="F2482" s="318">
        <f>E2482*(21/(21-1.5))</f>
        <v>1.4422231139620302E-2</v>
      </c>
      <c r="G2482" s="318">
        <f>_xlfn.VAR.S(C2462:C2482)</f>
        <v>1.7934758635991362E-4</v>
      </c>
      <c r="H2482" s="318">
        <f>G2482*(21/(21-1))</f>
        <v>1.883149656779093E-4</v>
      </c>
      <c r="I2482" s="320">
        <f>(SUM(C2419:C2439)*1+SUM(C2440:C2460)*2+SUM(C2461:C2481)*3)/6</f>
        <v>4.2693993317865692E-2</v>
      </c>
      <c r="J2482" s="318">
        <f>IF(C2482*O2482&lt;&gt;0,C2482,0)</f>
        <v>0</v>
      </c>
      <c r="K2482" s="318" t="str">
        <f>IF(C2482*O2482=0,"",C2482)</f>
        <v/>
      </c>
      <c r="O2482" s="318">
        <f>IF(ISBLANK(L2482),0,1)</f>
        <v>0</v>
      </c>
      <c r="P2482" s="318">
        <f>IF(ISBLANK(M2482),0,1)</f>
        <v>0</v>
      </c>
      <c r="Q2482" s="318">
        <f>O2482+P2482</f>
        <v>0</v>
      </c>
      <c r="R2482" s="318">
        <f>SUM(Q2357:Q2482)</f>
        <v>0</v>
      </c>
      <c r="S2482" s="318">
        <f>R2482/$X$2</f>
        <v>0</v>
      </c>
      <c r="T2482" s="318">
        <f>IF(S2482&gt;=$X$3,1,0)</f>
        <v>0</v>
      </c>
      <c r="U2482" s="318">
        <f>O2482*T2482+P2482*T2482</f>
        <v>0</v>
      </c>
    </row>
    <row r="2483" spans="1:21" s="318" customFormat="1" x14ac:dyDescent="0.2">
      <c r="A2483" s="322">
        <v>40175</v>
      </c>
      <c r="B2483" s="321">
        <v>372.90200800000002</v>
      </c>
      <c r="C2483" s="320">
        <f>LN(B2483/B2482)</f>
        <v>4.5800644134092374E-3</v>
      </c>
      <c r="D2483" s="320">
        <f>AVERAGE(C2463:C2483)</f>
        <v>1.6561135433706276E-3</v>
      </c>
      <c r="E2483" s="318">
        <f>_xlfn.STDEV.S(C2463:C2483)</f>
        <v>1.3391972630911939E-2</v>
      </c>
      <c r="F2483" s="318">
        <f>E2483*(21/(21-1.5))</f>
        <v>1.4422124371751319E-2</v>
      </c>
      <c r="G2483" s="318">
        <f>_xlfn.VAR.S(C2463:C2483)</f>
        <v>1.7934493094709443E-4</v>
      </c>
      <c r="H2483" s="318">
        <f>G2483*(21/(21-1))</f>
        <v>1.8831217749444917E-4</v>
      </c>
      <c r="I2483" s="320">
        <f>(SUM(C2420:C2440)*1+SUM(C2441:C2461)*2+SUM(C2462:C2482)*3)/6</f>
        <v>4.6943642238983396E-2</v>
      </c>
      <c r="J2483" s="318">
        <f>IF(C2483*O2483&lt;&gt;0,C2483,0)</f>
        <v>0</v>
      </c>
      <c r="K2483" s="318" t="str">
        <f>IF(C2483*O2483=0,"",C2483)</f>
        <v/>
      </c>
      <c r="O2483" s="318">
        <f>IF(ISBLANK(L2483),0,1)</f>
        <v>0</v>
      </c>
      <c r="P2483" s="318">
        <f>IF(ISBLANK(M2483),0,1)</f>
        <v>0</v>
      </c>
      <c r="Q2483" s="318">
        <f>O2483+P2483</f>
        <v>0</v>
      </c>
      <c r="R2483" s="318">
        <f>SUM(Q2358:Q2483)</f>
        <v>0</v>
      </c>
      <c r="S2483" s="318">
        <f>R2483/$X$2</f>
        <v>0</v>
      </c>
      <c r="T2483" s="318">
        <f>IF(S2483&gt;=$X$3,1,0)</f>
        <v>0</v>
      </c>
      <c r="U2483" s="318">
        <f>O2483*T2483+P2483*T2483</f>
        <v>0</v>
      </c>
    </row>
    <row r="2484" spans="1:21" s="318" customFormat="1" x14ac:dyDescent="0.2">
      <c r="A2484" s="322">
        <v>40176</v>
      </c>
      <c r="B2484" s="321">
        <v>375.20001200000002</v>
      </c>
      <c r="C2484" s="320">
        <f>LN(B2484/B2483)</f>
        <v>6.1435771230665499E-3</v>
      </c>
      <c r="D2484" s="320">
        <f>AVERAGE(C2464:C2484)</f>
        <v>3.4246438277863119E-3</v>
      </c>
      <c r="E2484" s="318">
        <f>_xlfn.STDEV.S(C2464:C2484)</f>
        <v>1.1124797866824814E-2</v>
      </c>
      <c r="F2484" s="318">
        <f>E2484*(21/(21-1.5))</f>
        <v>1.198055154888826E-2</v>
      </c>
      <c r="G2484" s="318">
        <f>_xlfn.VAR.S(C2464:C2484)</f>
        <v>1.2376112757770994E-4</v>
      </c>
      <c r="H2484" s="318">
        <f>G2484*(21/(21-1))</f>
        <v>1.2994918395659543E-4</v>
      </c>
      <c r="I2484" s="320">
        <f>(SUM(C2421:C2441)*1+SUM(C2442:C2462)*2+SUM(C2463:C2483)*3)/6</f>
        <v>4.6251031223856702E-2</v>
      </c>
      <c r="J2484" s="318">
        <f>IF(C2484*O2484&lt;&gt;0,C2484,0)</f>
        <v>0</v>
      </c>
      <c r="K2484" s="318" t="str">
        <f>IF(C2484*O2484=0,"",C2484)</f>
        <v/>
      </c>
      <c r="O2484" s="318">
        <f>IF(ISBLANK(L2484),0,1)</f>
        <v>0</v>
      </c>
      <c r="P2484" s="318">
        <f>IF(ISBLANK(M2484),0,1)</f>
        <v>0</v>
      </c>
      <c r="Q2484" s="318">
        <f>O2484+P2484</f>
        <v>0</v>
      </c>
      <c r="R2484" s="318">
        <f>SUM(Q2359:Q2484)</f>
        <v>0</v>
      </c>
      <c r="S2484" s="318">
        <f>R2484/$X$2</f>
        <v>0</v>
      </c>
      <c r="T2484" s="318">
        <f>IF(S2484&gt;=$X$3,1,0)</f>
        <v>0</v>
      </c>
      <c r="U2484" s="318">
        <f>O2484*T2484+P2484*T2484</f>
        <v>0</v>
      </c>
    </row>
    <row r="2485" spans="1:21" s="318" customFormat="1" x14ac:dyDescent="0.2">
      <c r="A2485" s="322">
        <v>40177</v>
      </c>
      <c r="B2485" s="321">
        <v>371.55599999999998</v>
      </c>
      <c r="C2485" s="320">
        <f>LN(B2485/B2484)</f>
        <v>-9.7596560751053666E-3</v>
      </c>
      <c r="D2485" s="320">
        <f>AVERAGE(C2465:C2485)</f>
        <v>2.067119446145745E-3</v>
      </c>
      <c r="E2485" s="318">
        <f>_xlfn.STDEV.S(C2465:C2485)</f>
        <v>1.0898467417999399E-2</v>
      </c>
      <c r="F2485" s="318">
        <f>E2485*(21/(21-1.5))</f>
        <v>1.1736811065537815E-2</v>
      </c>
      <c r="G2485" s="318">
        <f>_xlfn.VAR.S(C2465:C2485)</f>
        <v>1.1877659206119449E-4</v>
      </c>
      <c r="H2485" s="318">
        <f>G2485*(21/(21-1))</f>
        <v>1.2471542166425423E-4</v>
      </c>
      <c r="I2485" s="320">
        <f>(SUM(C2422:C2442)*1+SUM(C2443:C2463)*2+SUM(C2464:C2484)*3)/6</f>
        <v>6.0360010365363891E-2</v>
      </c>
      <c r="J2485" s="318">
        <f>IF(C2485*O2485&lt;&gt;0,C2485,0)</f>
        <v>0</v>
      </c>
      <c r="K2485" s="318" t="str">
        <f>IF(C2485*O2485=0,"",C2485)</f>
        <v/>
      </c>
      <c r="O2485" s="318">
        <f>IF(ISBLANK(L2485),0,1)</f>
        <v>0</v>
      </c>
      <c r="P2485" s="318">
        <f>IF(ISBLANK(M2485),0,1)</f>
        <v>0</v>
      </c>
      <c r="Q2485" s="318">
        <f>O2485+P2485</f>
        <v>0</v>
      </c>
      <c r="R2485" s="318">
        <f>SUM(Q2360:Q2485)</f>
        <v>0</v>
      </c>
      <c r="S2485" s="318">
        <f>R2485/$X$2</f>
        <v>0</v>
      </c>
      <c r="T2485" s="318">
        <f>IF(S2485&gt;=$X$3,1,0)</f>
        <v>0</v>
      </c>
      <c r="U2485" s="318">
        <f>O2485*T2485+P2485*T2485</f>
        <v>0</v>
      </c>
    </row>
    <row r="2486" spans="1:21" s="318" customFormat="1" x14ac:dyDescent="0.2">
      <c r="A2486" s="322">
        <v>40182</v>
      </c>
      <c r="B2486" s="321">
        <v>380.15499899999998</v>
      </c>
      <c r="C2486" s="320">
        <f>LN(B2486/B2485)</f>
        <v>2.2879468620417866E-2</v>
      </c>
      <c r="D2486" s="320">
        <f>AVERAGE(C2466:C2486)</f>
        <v>4.0515777114565384E-3</v>
      </c>
      <c r="E2486" s="318">
        <f>_xlfn.STDEV.S(C2466:C2486)</f>
        <v>1.0702320737008865E-2</v>
      </c>
      <c r="F2486" s="318">
        <f>E2486*(21/(21-1.5))</f>
        <v>1.1525576178317239E-2</v>
      </c>
      <c r="G2486" s="318">
        <f>_xlfn.VAR.S(C2466:C2486)</f>
        <v>1.1453966915780998E-4</v>
      </c>
      <c r="H2486" s="318">
        <f>G2486*(21/(21-1))</f>
        <v>1.2026665261570048E-4</v>
      </c>
      <c r="I2486" s="320">
        <f>(SUM(C2423:C2443)*1+SUM(C2444:C2464)*2+SUM(C2465:C2485)*3)/6</f>
        <v>4.6187523152576883E-2</v>
      </c>
      <c r="J2486" s="318">
        <f>IF(C2486*O2486&lt;&gt;0,C2486,0)</f>
        <v>0</v>
      </c>
      <c r="K2486" s="318" t="str">
        <f>IF(C2486*O2486=0,"",C2486)</f>
        <v/>
      </c>
      <c r="O2486" s="318">
        <f>IF(ISBLANK(L2486),0,1)</f>
        <v>0</v>
      </c>
      <c r="P2486" s="318">
        <f>IF(ISBLANK(M2486),0,1)</f>
        <v>0</v>
      </c>
      <c r="Q2486" s="318">
        <f>O2486+P2486</f>
        <v>0</v>
      </c>
      <c r="R2486" s="318">
        <f>SUM(Q2361:Q2486)</f>
        <v>0</v>
      </c>
      <c r="S2486" s="318">
        <f>R2486/$X$2</f>
        <v>0</v>
      </c>
      <c r="T2486" s="318">
        <f>IF(S2486&gt;=$X$3,1,0)</f>
        <v>0</v>
      </c>
      <c r="U2486" s="318">
        <f>O2486*T2486+P2486*T2486</f>
        <v>0</v>
      </c>
    </row>
    <row r="2487" spans="1:21" s="318" customFormat="1" x14ac:dyDescent="0.2">
      <c r="A2487" s="322">
        <v>40183</v>
      </c>
      <c r="B2487" s="321">
        <v>380.75201399999997</v>
      </c>
      <c r="C2487" s="320">
        <f>LN(B2487/B2486)</f>
        <v>1.5692196610362474E-3</v>
      </c>
      <c r="D2487" s="320">
        <f>AVERAGE(C2467:C2487)</f>
        <v>2.9671927654260507E-3</v>
      </c>
      <c r="E2487" s="318">
        <f>_xlfn.STDEV.S(C2467:C2487)</f>
        <v>9.6451770486979029E-3</v>
      </c>
      <c r="F2487" s="318">
        <f>E2487*(21/(21-1.5))</f>
        <v>1.0387113744751587E-2</v>
      </c>
      <c r="G2487" s="318">
        <f>_xlfn.VAR.S(C2467:C2487)</f>
        <v>9.3029440300728785E-5</v>
      </c>
      <c r="H2487" s="318">
        <f>G2487*(21/(21-1))</f>
        <v>9.7680912315765224E-5</v>
      </c>
      <c r="I2487" s="320">
        <f>(SUM(C2424:C2444)*1+SUM(C2445:C2465)*2+SUM(C2466:C2486)*3)/6</f>
        <v>6.637939016438614E-2</v>
      </c>
      <c r="J2487" s="318">
        <f>IF(C2487*O2487&lt;&gt;0,C2487,0)</f>
        <v>0</v>
      </c>
      <c r="K2487" s="318" t="str">
        <f>IF(C2487*O2487=0,"",C2487)</f>
        <v/>
      </c>
      <c r="O2487" s="318">
        <f>IF(ISBLANK(L2487),0,1)</f>
        <v>0</v>
      </c>
      <c r="P2487" s="318">
        <f>IF(ISBLANK(M2487),0,1)</f>
        <v>0</v>
      </c>
      <c r="Q2487" s="318">
        <f>O2487+P2487</f>
        <v>0</v>
      </c>
      <c r="R2487" s="318">
        <f>SUM(Q2362:Q2487)</f>
        <v>0</v>
      </c>
      <c r="S2487" s="318">
        <f>R2487/$X$2</f>
        <v>0</v>
      </c>
      <c r="T2487" s="318">
        <f>IF(S2487&gt;=$X$3,1,0)</f>
        <v>0</v>
      </c>
      <c r="U2487" s="318">
        <f>O2487*T2487+P2487*T2487</f>
        <v>0</v>
      </c>
    </row>
    <row r="2488" spans="1:21" s="318" customFormat="1" x14ac:dyDescent="0.2">
      <c r="A2488" s="322">
        <v>40184</v>
      </c>
      <c r="B2488" s="321">
        <v>378.91299400000003</v>
      </c>
      <c r="C2488" s="320">
        <f>LN(B2488/B2487)</f>
        <v>-4.841669875857834E-3</v>
      </c>
      <c r="D2488" s="320">
        <f>AVERAGE(C2468:C2488)</f>
        <v>2.7467567687198169E-3</v>
      </c>
      <c r="E2488" s="318">
        <f>_xlfn.STDEV.S(C2468:C2488)</f>
        <v>9.7735259103329582E-3</v>
      </c>
      <c r="F2488" s="318">
        <f>E2488*(21/(21-1.5))</f>
        <v>1.0525335595743186E-2</v>
      </c>
      <c r="G2488" s="318">
        <f>_xlfn.VAR.S(C2468:C2488)</f>
        <v>9.5521808719949686E-5</v>
      </c>
      <c r="H2488" s="318">
        <f>G2488*(21/(21-1))</f>
        <v>1.0029789915594717E-4</v>
      </c>
      <c r="I2488" s="320">
        <f>(SUM(C2425:C2445)*1+SUM(C2446:C2466)*2+SUM(C2467:C2487)*3)/6</f>
        <v>6.6721287938045798E-2</v>
      </c>
      <c r="J2488" s="318">
        <f>IF(C2488*O2488&lt;&gt;0,C2488,0)</f>
        <v>0</v>
      </c>
      <c r="K2488" s="318" t="str">
        <f>IF(C2488*O2488=0,"",C2488)</f>
        <v/>
      </c>
      <c r="O2488" s="318">
        <f>IF(ISBLANK(L2488),0,1)</f>
        <v>0</v>
      </c>
      <c r="P2488" s="318">
        <f>IF(ISBLANK(M2488),0,1)</f>
        <v>0</v>
      </c>
      <c r="Q2488" s="318">
        <f>O2488+P2488</f>
        <v>0</v>
      </c>
      <c r="R2488" s="318">
        <f>SUM(Q2363:Q2488)</f>
        <v>0</v>
      </c>
      <c r="S2488" s="318">
        <f>R2488/$X$2</f>
        <v>0</v>
      </c>
      <c r="T2488" s="318">
        <f>IF(S2488&gt;=$X$3,1,0)</f>
        <v>0</v>
      </c>
      <c r="U2488" s="318">
        <f>O2488*T2488+P2488*T2488</f>
        <v>0</v>
      </c>
    </row>
    <row r="2489" spans="1:21" s="318" customFormat="1" x14ac:dyDescent="0.2">
      <c r="A2489" s="322">
        <v>40185</v>
      </c>
      <c r="B2489" s="321">
        <v>380.37799100000001</v>
      </c>
      <c r="C2489" s="320">
        <f>LN(B2489/B2488)</f>
        <v>3.858860033520246E-3</v>
      </c>
      <c r="D2489" s="320">
        <f>AVERAGE(C2469:C2489)</f>
        <v>2.9183978680669197E-3</v>
      </c>
      <c r="E2489" s="318">
        <f>_xlfn.STDEV.S(C2469:C2489)</f>
        <v>9.7592069774754646E-3</v>
      </c>
      <c r="F2489" s="318">
        <f>E2489*(21/(21-1.5))</f>
        <v>1.0509915206512038E-2</v>
      </c>
      <c r="G2489" s="318">
        <f>_xlfn.VAR.S(C2469:C2489)</f>
        <v>9.5242120829205779E-5</v>
      </c>
      <c r="H2489" s="318">
        <f>G2489*(21/(21-1))</f>
        <v>1.0000422687066607E-4</v>
      </c>
      <c r="I2489" s="320">
        <f>(SUM(C2426:C2446)*1+SUM(C2447:C2467)*2+SUM(C2468:C2488)*3)/6</f>
        <v>6.2331058447571475E-2</v>
      </c>
      <c r="J2489" s="318">
        <f>IF(C2489*O2489&lt;&gt;0,C2489,0)</f>
        <v>0</v>
      </c>
      <c r="K2489" s="318" t="str">
        <f>IF(C2489*O2489=0,"",C2489)</f>
        <v/>
      </c>
      <c r="O2489" s="318">
        <f>IF(ISBLANK(L2489),0,1)</f>
        <v>0</v>
      </c>
      <c r="P2489" s="318">
        <f>IF(ISBLANK(M2489),0,1)</f>
        <v>0</v>
      </c>
      <c r="Q2489" s="318">
        <f>O2489+P2489</f>
        <v>0</v>
      </c>
      <c r="R2489" s="318">
        <f>SUM(Q2364:Q2489)</f>
        <v>0</v>
      </c>
      <c r="S2489" s="318">
        <f>R2489/$X$2</f>
        <v>0</v>
      </c>
      <c r="T2489" s="318">
        <f>IF(S2489&gt;=$X$3,1,0)</f>
        <v>0</v>
      </c>
      <c r="U2489" s="318">
        <f>O2489*T2489+P2489*T2489</f>
        <v>0</v>
      </c>
    </row>
    <row r="2490" spans="1:21" s="318" customFormat="1" x14ac:dyDescent="0.2">
      <c r="A2490" s="322">
        <v>40186</v>
      </c>
      <c r="B2490" s="321">
        <v>382.324005</v>
      </c>
      <c r="C2490" s="320">
        <f>LN(B2490/B2489)</f>
        <v>5.102958253902925E-3</v>
      </c>
      <c r="D2490" s="320">
        <f>AVERAGE(C2470:C2490)</f>
        <v>2.4875044297734952E-3</v>
      </c>
      <c r="E2490" s="318">
        <f>_xlfn.STDEV.S(C2470:C2490)</f>
        <v>9.4327306014591293E-3</v>
      </c>
      <c r="F2490" s="318">
        <f>E2490*(21/(21-1.5))</f>
        <v>1.0158325263109832E-2</v>
      </c>
      <c r="G2490" s="318">
        <f>_xlfn.VAR.S(C2470:C2490)</f>
        <v>8.8976406599703515E-5</v>
      </c>
      <c r="H2490" s="318">
        <f>G2490*(21/(21-1))</f>
        <v>9.3425226929688698E-5</v>
      </c>
      <c r="I2490" s="320">
        <f>(SUM(C2427:C2447)*1+SUM(C2448:C2468)*2+SUM(C2469:C2489)*3)/6</f>
        <v>5.4694445150194219E-2</v>
      </c>
      <c r="J2490" s="318">
        <f>IF(C2490*O2490&lt;&gt;0,C2490,0)</f>
        <v>0</v>
      </c>
      <c r="K2490" s="318" t="str">
        <f>IF(C2490*O2490=0,"",C2490)</f>
        <v/>
      </c>
      <c r="O2490" s="318">
        <f>IF(ISBLANK(L2490),0,1)</f>
        <v>0</v>
      </c>
      <c r="P2490" s="318">
        <f>IF(ISBLANK(M2490),0,1)</f>
        <v>0</v>
      </c>
      <c r="Q2490" s="318">
        <f>O2490+P2490</f>
        <v>0</v>
      </c>
      <c r="R2490" s="318">
        <f>SUM(Q2365:Q2490)</f>
        <v>0</v>
      </c>
      <c r="S2490" s="318">
        <f>R2490/$X$2</f>
        <v>0</v>
      </c>
      <c r="T2490" s="318">
        <f>IF(S2490&gt;=$X$3,1,0)</f>
        <v>0</v>
      </c>
      <c r="U2490" s="318">
        <f>O2490*T2490+P2490*T2490</f>
        <v>0</v>
      </c>
    </row>
    <row r="2491" spans="1:21" s="318" customFormat="1" x14ac:dyDescent="0.2">
      <c r="A2491" s="322">
        <v>40189</v>
      </c>
      <c r="B2491" s="321">
        <v>383.84201000000002</v>
      </c>
      <c r="C2491" s="320">
        <f>LN(B2491/B2490)</f>
        <v>3.9626059016468823E-3</v>
      </c>
      <c r="D2491" s="320">
        <f>AVERAGE(C2471:C2491)</f>
        <v>2.688143839320391E-3</v>
      </c>
      <c r="E2491" s="318">
        <f>_xlfn.STDEV.S(C2471:C2491)</f>
        <v>9.416369381916331E-3</v>
      </c>
      <c r="F2491" s="318">
        <f>E2491*(21/(21-1.5))</f>
        <v>1.0140705488217586E-2</v>
      </c>
      <c r="G2491" s="318">
        <f>_xlfn.VAR.S(C2471:C2491)</f>
        <v>8.866801233669136E-5</v>
      </c>
      <c r="H2491" s="318">
        <f>G2491*(21/(21-1))</f>
        <v>9.3101412953525936E-5</v>
      </c>
      <c r="I2491" s="320">
        <f>(SUM(C2428:C2448)*1+SUM(C2449:C2469)*2+SUM(C2470:C2490)*3)/6</f>
        <v>5.5546762287856023E-2</v>
      </c>
      <c r="J2491" s="318">
        <f>IF(C2491*O2491&lt;&gt;0,C2491,0)</f>
        <v>0</v>
      </c>
      <c r="K2491" s="318" t="str">
        <f>IF(C2491*O2491=0,"",C2491)</f>
        <v/>
      </c>
      <c r="O2491" s="318">
        <f>IF(ISBLANK(L2491),0,1)</f>
        <v>0</v>
      </c>
      <c r="P2491" s="318">
        <f>IF(ISBLANK(M2491),0,1)</f>
        <v>0</v>
      </c>
      <c r="Q2491" s="318">
        <f>O2491+P2491</f>
        <v>0</v>
      </c>
      <c r="R2491" s="318">
        <f>SUM(Q2366:Q2491)</f>
        <v>0</v>
      </c>
      <c r="S2491" s="318">
        <f>R2491/$X$2</f>
        <v>0</v>
      </c>
      <c r="T2491" s="318">
        <f>IF(S2491&gt;=$X$3,1,0)</f>
        <v>0</v>
      </c>
      <c r="U2491" s="318">
        <f>O2491*T2491+P2491*T2491</f>
        <v>0</v>
      </c>
    </row>
    <row r="2492" spans="1:21" s="318" customFormat="1" x14ac:dyDescent="0.2">
      <c r="A2492" s="322">
        <v>40190</v>
      </c>
      <c r="B2492" s="321">
        <v>376.42401100000001</v>
      </c>
      <c r="C2492" s="320">
        <f>LN(B2492/B2491)</f>
        <v>-1.9514838778322503E-2</v>
      </c>
      <c r="D2492" s="320">
        <f>AVERAGE(C2472:C2492)</f>
        <v>2.0848535257498462E-3</v>
      </c>
      <c r="E2492" s="318">
        <f>_xlfn.STDEV.S(C2472:C2492)</f>
        <v>1.0411038751531937E-2</v>
      </c>
      <c r="F2492" s="318">
        <f>E2492*(21/(21-1.5))</f>
        <v>1.1211887886265162E-2</v>
      </c>
      <c r="G2492" s="318">
        <f>_xlfn.VAR.S(C2472:C2492)</f>
        <v>1.0838972788589967E-4</v>
      </c>
      <c r="H2492" s="318">
        <f>G2492*(21/(21-1))</f>
        <v>1.1380921428019467E-4</v>
      </c>
      <c r="I2492" s="320">
        <f>(SUM(C2429:C2449)*1+SUM(C2450:C2470)*2+SUM(C2471:C2491)*3)/6</f>
        <v>5.4709120749664164E-2</v>
      </c>
      <c r="J2492" s="318">
        <f>IF(C2492*O2492&lt;&gt;0,C2492,0)</f>
        <v>0</v>
      </c>
      <c r="K2492" s="318" t="str">
        <f>IF(C2492*O2492=0,"",C2492)</f>
        <v/>
      </c>
      <c r="O2492" s="318">
        <f>IF(ISBLANK(L2492),0,1)</f>
        <v>0</v>
      </c>
      <c r="P2492" s="318">
        <f>IF(ISBLANK(M2492),0,1)</f>
        <v>0</v>
      </c>
      <c r="Q2492" s="318">
        <f>O2492+P2492</f>
        <v>0</v>
      </c>
      <c r="R2492" s="318">
        <f>SUM(Q2367:Q2492)</f>
        <v>0</v>
      </c>
      <c r="S2492" s="318">
        <f>R2492/$X$2</f>
        <v>0</v>
      </c>
      <c r="T2492" s="318">
        <f>IF(S2492&gt;=$X$3,1,0)</f>
        <v>0</v>
      </c>
      <c r="U2492" s="318">
        <f>O2492*T2492+P2492*T2492</f>
        <v>0</v>
      </c>
    </row>
    <row r="2493" spans="1:21" s="318" customFormat="1" x14ac:dyDescent="0.2">
      <c r="A2493" s="322">
        <v>40191</v>
      </c>
      <c r="B2493" s="321">
        <v>376.78500400000001</v>
      </c>
      <c r="C2493" s="320">
        <f>LN(B2493/B2492)</f>
        <v>9.5854675249845602E-4</v>
      </c>
      <c r="D2493" s="320">
        <f>AVERAGE(C2473:C2493)</f>
        <v>2.629249907160514E-3</v>
      </c>
      <c r="E2493" s="318">
        <f>_xlfn.STDEV.S(C2473:C2493)</f>
        <v>1.0012792322082102E-2</v>
      </c>
      <c r="F2493" s="318">
        <f>E2493*(21/(21-1.5))</f>
        <v>1.0783007116088417E-2</v>
      </c>
      <c r="G2493" s="318">
        <f>_xlfn.VAR.S(C2473:C2493)</f>
        <v>1.002560100851463E-4</v>
      </c>
      <c r="H2493" s="318">
        <f>G2493*(21/(21-1))</f>
        <v>1.0526881058940362E-4</v>
      </c>
      <c r="I2493" s="320">
        <f>(SUM(C2430:C2450)*1+SUM(C2451:C2471)*2+SUM(C2472:C2492)*3)/6</f>
        <v>4.0559136696045522E-2</v>
      </c>
      <c r="J2493" s="318">
        <f>IF(C2493*O2493&lt;&gt;0,C2493,0)</f>
        <v>0</v>
      </c>
      <c r="K2493" s="318" t="str">
        <f>IF(C2493*O2493=0,"",C2493)</f>
        <v/>
      </c>
      <c r="O2493" s="318">
        <f>IF(ISBLANK(L2493),0,1)</f>
        <v>0</v>
      </c>
      <c r="P2493" s="318">
        <f>IF(ISBLANK(M2493),0,1)</f>
        <v>0</v>
      </c>
      <c r="Q2493" s="318">
        <f>O2493+P2493</f>
        <v>0</v>
      </c>
      <c r="R2493" s="318">
        <f>SUM(Q2368:Q2493)</f>
        <v>0</v>
      </c>
      <c r="S2493" s="318">
        <f>R2493/$X$2</f>
        <v>0</v>
      </c>
      <c r="T2493" s="318">
        <f>IF(S2493&gt;=$X$3,1,0)</f>
        <v>0</v>
      </c>
      <c r="U2493" s="318">
        <f>O2493*T2493+P2493*T2493</f>
        <v>0</v>
      </c>
    </row>
    <row r="2494" spans="1:21" s="318" customFormat="1" x14ac:dyDescent="0.2">
      <c r="A2494" s="322">
        <v>40192</v>
      </c>
      <c r="B2494" s="321">
        <v>381.10000600000001</v>
      </c>
      <c r="C2494" s="320">
        <f>LN(B2494/B2493)</f>
        <v>1.1387080014965346E-2</v>
      </c>
      <c r="D2494" s="320">
        <f>AVERAGE(C2474:C2494)</f>
        <v>2.4184754327726591E-3</v>
      </c>
      <c r="E2494" s="318">
        <f>_xlfn.STDEV.S(C2474:C2494)</f>
        <v>9.7649027388773575E-3</v>
      </c>
      <c r="F2494" s="318">
        <f>E2494*(21/(21-1.5))</f>
        <v>1.0516049103406384E-2</v>
      </c>
      <c r="G2494" s="318">
        <f>_xlfn.VAR.S(C2474:C2494)</f>
        <v>9.5353325499734513E-5</v>
      </c>
      <c r="H2494" s="318">
        <f>G2494*(21/(21-1))</f>
        <v>1.0012099177472124E-4</v>
      </c>
      <c r="I2494" s="320">
        <f>(SUM(C2431:C2451)*1+SUM(C2452:C2472)*2+SUM(C2473:C2493)*3)/6</f>
        <v>4.3057529225501011E-2</v>
      </c>
      <c r="J2494" s="318">
        <f>IF(C2494*O2494&lt;&gt;0,C2494,0)</f>
        <v>0</v>
      </c>
      <c r="K2494" s="318" t="str">
        <f>IF(C2494*O2494=0,"",C2494)</f>
        <v/>
      </c>
      <c r="O2494" s="318">
        <f>IF(ISBLANK(L2494),0,1)</f>
        <v>0</v>
      </c>
      <c r="P2494" s="318">
        <f>IF(ISBLANK(M2494),0,1)</f>
        <v>0</v>
      </c>
      <c r="Q2494" s="318">
        <f>O2494+P2494</f>
        <v>0</v>
      </c>
      <c r="R2494" s="318">
        <f>SUM(Q2369:Q2494)</f>
        <v>0</v>
      </c>
      <c r="S2494" s="318">
        <f>R2494/$X$2</f>
        <v>0</v>
      </c>
      <c r="T2494" s="318">
        <f>IF(S2494&gt;=$X$3,1,0)</f>
        <v>0</v>
      </c>
      <c r="U2494" s="318">
        <f>O2494*T2494+P2494*T2494</f>
        <v>0</v>
      </c>
    </row>
    <row r="2495" spans="1:21" s="318" customFormat="1" x14ac:dyDescent="0.2">
      <c r="A2495" s="322">
        <v>40193</v>
      </c>
      <c r="B2495" s="321">
        <v>378.28698700000001</v>
      </c>
      <c r="C2495" s="320">
        <f>LN(B2495/B2494)</f>
        <v>-7.4086912018058639E-3</v>
      </c>
      <c r="D2495" s="320">
        <f>AVERAGE(C2475:C2495)</f>
        <v>2.1800563569930351E-3</v>
      </c>
      <c r="E2495" s="318">
        <f>_xlfn.STDEV.S(C2475:C2495)</f>
        <v>9.9478893954907804E-3</v>
      </c>
      <c r="F2495" s="318">
        <f>E2495*(21/(21-1.5))</f>
        <v>1.0713111656682378E-2</v>
      </c>
      <c r="G2495" s="318">
        <f>_xlfn.VAR.S(C2475:C2495)</f>
        <v>9.8960503424917924E-5</v>
      </c>
      <c r="H2495" s="318">
        <f>G2495*(21/(21-1))</f>
        <v>1.0390852859616382E-4</v>
      </c>
      <c r="I2495" s="320">
        <f>(SUM(C2432:C2452)*1+SUM(C2453:C2473)*2+SUM(C2474:C2494)*3)/6</f>
        <v>4.5630423208047159E-2</v>
      </c>
      <c r="J2495" s="318">
        <f>IF(C2495*O2495&lt;&gt;0,C2495,0)</f>
        <v>0</v>
      </c>
      <c r="K2495" s="318" t="str">
        <f>IF(C2495*O2495=0,"",C2495)</f>
        <v/>
      </c>
      <c r="O2495" s="318">
        <f>IF(ISBLANK(L2495),0,1)</f>
        <v>0</v>
      </c>
      <c r="P2495" s="318">
        <f>IF(ISBLANK(M2495),0,1)</f>
        <v>0</v>
      </c>
      <c r="Q2495" s="318">
        <f>O2495+P2495</f>
        <v>0</v>
      </c>
      <c r="R2495" s="318">
        <f>SUM(Q2370:Q2495)</f>
        <v>0</v>
      </c>
      <c r="S2495" s="318">
        <f>R2495/$X$2</f>
        <v>0</v>
      </c>
      <c r="T2495" s="318">
        <f>IF(S2495&gt;=$X$3,1,0)</f>
        <v>0</v>
      </c>
      <c r="U2495" s="318">
        <f>O2495*T2495+P2495*T2495</f>
        <v>0</v>
      </c>
    </row>
    <row r="2496" spans="1:21" s="318" customFormat="1" x14ac:dyDescent="0.2">
      <c r="A2496" s="322">
        <v>40196</v>
      </c>
      <c r="B2496" s="321">
        <v>378.80200200000002</v>
      </c>
      <c r="C2496" s="320">
        <f>LN(B2496/B2495)</f>
        <v>1.3605139869256647E-3</v>
      </c>
      <c r="D2496" s="320">
        <f>AVERAGE(C2476:C2496)</f>
        <v>1.7632661820499104E-3</v>
      </c>
      <c r="E2496" s="318">
        <f>_xlfn.STDEV.S(C2476:C2496)</f>
        <v>9.7808497078690441E-3</v>
      </c>
      <c r="F2496" s="318">
        <f>E2496*(21/(21-1.5))</f>
        <v>1.0533222762320509E-2</v>
      </c>
      <c r="G2496" s="318">
        <f>_xlfn.VAR.S(C2476:C2496)</f>
        <v>9.5665021007921964E-5</v>
      </c>
      <c r="H2496" s="318">
        <f>G2496*(21/(21-1))</f>
        <v>1.0044827205831806E-4</v>
      </c>
      <c r="I2496" s="320">
        <f>(SUM(C2433:C2453)*1+SUM(C2454:C2474)*2+SUM(C2475:C2495)*3)/6</f>
        <v>3.9255891571021495E-2</v>
      </c>
      <c r="J2496" s="318">
        <f>IF(C2496*O2496&lt;&gt;0,C2496,0)</f>
        <v>0</v>
      </c>
      <c r="K2496" s="318" t="str">
        <f>IF(C2496*O2496=0,"",C2496)</f>
        <v/>
      </c>
      <c r="O2496" s="318">
        <f>IF(ISBLANK(L2496),0,1)</f>
        <v>0</v>
      </c>
      <c r="P2496" s="318">
        <f>IF(ISBLANK(M2496),0,1)</f>
        <v>0</v>
      </c>
      <c r="Q2496" s="318">
        <f>O2496+P2496</f>
        <v>0</v>
      </c>
      <c r="R2496" s="318">
        <f>SUM(Q2371:Q2496)</f>
        <v>0</v>
      </c>
      <c r="S2496" s="318">
        <f>R2496/$X$2</f>
        <v>0</v>
      </c>
      <c r="T2496" s="318">
        <f>IF(S2496&gt;=$X$3,1,0)</f>
        <v>0</v>
      </c>
      <c r="U2496" s="318">
        <f>O2496*T2496+P2496*T2496</f>
        <v>0</v>
      </c>
    </row>
    <row r="2497" spans="1:21" s="318" customFormat="1" x14ac:dyDescent="0.2">
      <c r="A2497" s="322">
        <v>40197</v>
      </c>
      <c r="B2497" s="321">
        <v>377.25</v>
      </c>
      <c r="C2497" s="320">
        <f>LN(B2497/B2496)</f>
        <v>-4.1055487608752609E-3</v>
      </c>
      <c r="D2497" s="320">
        <f>AVERAGE(C2477:C2497)</f>
        <v>1.2923987068778865E-3</v>
      </c>
      <c r="E2497" s="318">
        <f>_xlfn.STDEV.S(C2477:C2497)</f>
        <v>9.815629823158525E-3</v>
      </c>
      <c r="F2497" s="318">
        <f>E2497*(21/(21-1.5))</f>
        <v>1.0570678271093795E-2</v>
      </c>
      <c r="G2497" s="318">
        <f>_xlfn.VAR.S(C2477:C2497)</f>
        <v>9.6346588825279051E-5</v>
      </c>
      <c r="H2497" s="318">
        <f>G2497*(21/(21-1))</f>
        <v>1.0116391826654301E-4</v>
      </c>
      <c r="I2497" s="320">
        <f>(SUM(C2434:C2454)*1+SUM(C2455:C2475)*2+SUM(C2476:C2496)*3)/6</f>
        <v>3.7798507457416114E-2</v>
      </c>
      <c r="J2497" s="318">
        <f>IF(C2497*O2497&lt;&gt;0,C2497,0)</f>
        <v>0</v>
      </c>
      <c r="K2497" s="318" t="str">
        <f>IF(C2497*O2497=0,"",C2497)</f>
        <v/>
      </c>
      <c r="O2497" s="318">
        <f>IF(ISBLANK(L2497),0,1)</f>
        <v>0</v>
      </c>
      <c r="P2497" s="318">
        <f>IF(ISBLANK(M2497),0,1)</f>
        <v>0</v>
      </c>
      <c r="Q2497" s="318">
        <f>O2497+P2497</f>
        <v>0</v>
      </c>
      <c r="R2497" s="318">
        <f>SUM(Q2372:Q2497)</f>
        <v>0</v>
      </c>
      <c r="S2497" s="318">
        <f>R2497/$X$2</f>
        <v>0</v>
      </c>
      <c r="T2497" s="318">
        <f>IF(S2497&gt;=$X$3,1,0)</f>
        <v>0</v>
      </c>
      <c r="U2497" s="318">
        <f>O2497*T2497+P2497*T2497</f>
        <v>0</v>
      </c>
    </row>
    <row r="2498" spans="1:21" s="318" customFormat="1" x14ac:dyDescent="0.2">
      <c r="A2498" s="322">
        <v>40198</v>
      </c>
      <c r="B2498" s="321">
        <v>367.699005</v>
      </c>
      <c r="C2498" s="320">
        <f>LN(B2498/B2497)</f>
        <v>-2.5643415354727677E-2</v>
      </c>
      <c r="D2498" s="320">
        <f>AVERAGE(C2478:C2498)</f>
        <v>-4.294398515951729E-4</v>
      </c>
      <c r="E2498" s="318">
        <f>_xlfn.STDEV.S(C2478:C2498)</f>
        <v>1.1191851069670695E-2</v>
      </c>
      <c r="F2498" s="318">
        <f>E2498*(21/(21-1.5))</f>
        <v>1.2052762690414595E-2</v>
      </c>
      <c r="G2498" s="318">
        <f>_xlfn.VAR.S(C2478:C2498)</f>
        <v>1.2525753036568909E-4</v>
      </c>
      <c r="H2498" s="318">
        <f>G2498*(21/(21-1))</f>
        <v>1.3152040688397355E-4</v>
      </c>
      <c r="I2498" s="320">
        <f>(SUM(C2435:C2455)*1+SUM(C2456:C2476)*2+SUM(C2477:C2497)*3)/6</f>
        <v>2.9765832002806969E-2</v>
      </c>
      <c r="J2498" s="318">
        <f>IF(C2498*O2498&lt;&gt;0,C2498,0)</f>
        <v>0</v>
      </c>
      <c r="K2498" s="318" t="str">
        <f>IF(C2498*O2498=0,"",C2498)</f>
        <v/>
      </c>
      <c r="O2498" s="318">
        <f>IF(ISBLANK(L2498),0,1)</f>
        <v>0</v>
      </c>
      <c r="P2498" s="318">
        <f>IF(ISBLANK(M2498),0,1)</f>
        <v>0</v>
      </c>
      <c r="Q2498" s="318">
        <f>O2498+P2498</f>
        <v>0</v>
      </c>
      <c r="R2498" s="318">
        <f>SUM(Q2373:Q2498)</f>
        <v>0</v>
      </c>
      <c r="S2498" s="318">
        <f>R2498/$X$2</f>
        <v>0</v>
      </c>
      <c r="T2498" s="318">
        <f>IF(S2498&gt;=$X$3,1,0)</f>
        <v>0</v>
      </c>
      <c r="U2498" s="318">
        <f>O2498*T2498+P2498*T2498</f>
        <v>0</v>
      </c>
    </row>
    <row r="2499" spans="1:21" s="318" customFormat="1" x14ac:dyDescent="0.2">
      <c r="A2499" s="322">
        <v>40199</v>
      </c>
      <c r="B2499" s="321">
        <v>362.60299700000002</v>
      </c>
      <c r="C2499" s="320">
        <f>LN(B2499/B2498)</f>
        <v>-1.3956118700514802E-2</v>
      </c>
      <c r="D2499" s="320">
        <f>AVERAGE(C2479:C2499)</f>
        <v>-5.1268543348775787E-4</v>
      </c>
      <c r="E2499" s="318">
        <f>_xlfn.STDEV.S(C2479:C2499)</f>
        <v>1.1289912643288352E-2</v>
      </c>
      <c r="F2499" s="318">
        <f>E2499*(21/(21-1.5))</f>
        <v>1.215836746200284E-2</v>
      </c>
      <c r="G2499" s="318">
        <f>_xlfn.VAR.S(C2479:C2499)</f>
        <v>1.2746212749308218E-4</v>
      </c>
      <c r="H2499" s="318">
        <f>G2499*(21/(21-1))</f>
        <v>1.338352338677363E-4</v>
      </c>
      <c r="I2499" s="320">
        <f>(SUM(C2436:C2456)*1+SUM(C2457:C2477)*2+SUM(C2478:C2498)*3)/6</f>
        <v>1.2671629289972524E-2</v>
      </c>
      <c r="J2499" s="318">
        <f>IF(C2499*O2499&lt;&gt;0,C2499,0)</f>
        <v>0</v>
      </c>
      <c r="K2499" s="318" t="str">
        <f>IF(C2499*O2499=0,"",C2499)</f>
        <v/>
      </c>
      <c r="O2499" s="318">
        <f>IF(ISBLANK(L2499),0,1)</f>
        <v>0</v>
      </c>
      <c r="P2499" s="318">
        <f>IF(ISBLANK(M2499),0,1)</f>
        <v>0</v>
      </c>
      <c r="Q2499" s="318">
        <f>O2499+P2499</f>
        <v>0</v>
      </c>
      <c r="R2499" s="318">
        <f>SUM(Q2374:Q2499)</f>
        <v>0</v>
      </c>
      <c r="S2499" s="318">
        <f>R2499/$X$2</f>
        <v>0</v>
      </c>
      <c r="T2499" s="318">
        <f>IF(S2499&gt;=$X$3,1,0)</f>
        <v>0</v>
      </c>
      <c r="U2499" s="318">
        <f>O2499*T2499+P2499*T2499</f>
        <v>0</v>
      </c>
    </row>
    <row r="2500" spans="1:21" s="318" customFormat="1" x14ac:dyDescent="0.2">
      <c r="A2500" s="322">
        <v>40200</v>
      </c>
      <c r="B2500" s="321">
        <v>357.118988</v>
      </c>
      <c r="C2500" s="320">
        <f>LN(B2500/B2499)</f>
        <v>-1.5239537625201452E-2</v>
      </c>
      <c r="D2500" s="320">
        <f>AVERAGE(C2480:C2500)</f>
        <v>-8.7438347847263159E-4</v>
      </c>
      <c r="E2500" s="318">
        <f>_xlfn.STDEV.S(C2480:C2500)</f>
        <v>1.1645860795194696E-2</v>
      </c>
      <c r="F2500" s="318">
        <f>E2500*(21/(21-1.5))</f>
        <v>1.2541696240978903E-2</v>
      </c>
      <c r="G2500" s="318">
        <f>_xlfn.VAR.S(C2480:C2500)</f>
        <v>1.3562607366105284E-4</v>
      </c>
      <c r="H2500" s="318">
        <f>G2500*(21/(21-1))</f>
        <v>1.4240737734410547E-4</v>
      </c>
      <c r="I2500" s="320">
        <f>(SUM(C2437:C2457)*1+SUM(C2458:C2478)*2+SUM(C2479:C2499)*3)/6</f>
        <v>6.7832091152913096E-3</v>
      </c>
      <c r="J2500" s="318">
        <f>IF(C2500*O2500&lt;&gt;0,C2500,0)</f>
        <v>0</v>
      </c>
      <c r="K2500" s="318" t="str">
        <f>IF(C2500*O2500=0,"",C2500)</f>
        <v/>
      </c>
      <c r="O2500" s="318">
        <f>IF(ISBLANK(L2500),0,1)</f>
        <v>0</v>
      </c>
      <c r="P2500" s="318">
        <f>IF(ISBLANK(M2500),0,1)</f>
        <v>0</v>
      </c>
      <c r="Q2500" s="318">
        <f>O2500+P2500</f>
        <v>0</v>
      </c>
      <c r="R2500" s="318">
        <f>SUM(Q2375:Q2500)</f>
        <v>0</v>
      </c>
      <c r="S2500" s="318">
        <f>R2500/$X$2</f>
        <v>0</v>
      </c>
      <c r="T2500" s="318">
        <f>IF(S2500&gt;=$X$3,1,0)</f>
        <v>0</v>
      </c>
      <c r="U2500" s="318">
        <f>O2500*T2500+P2500*T2500</f>
        <v>0</v>
      </c>
    </row>
    <row r="2501" spans="1:21" s="318" customFormat="1" x14ac:dyDescent="0.2">
      <c r="A2501" s="322">
        <v>40203</v>
      </c>
      <c r="B2501" s="321">
        <v>357.52200299999998</v>
      </c>
      <c r="C2501" s="320">
        <f>LN(B2501/B2500)</f>
        <v>1.1278811257649467E-3</v>
      </c>
      <c r="D2501" s="320">
        <f>AVERAGE(C2481:C2501)</f>
        <v>-1.6207512154537325E-3</v>
      </c>
      <c r="E2501" s="318">
        <f>_xlfn.STDEV.S(C2481:C2501)</f>
        <v>1.0937073778459804E-2</v>
      </c>
      <c r="F2501" s="318">
        <f>E2501*(21/(21-1.5))</f>
        <v>1.1778387146033634E-2</v>
      </c>
      <c r="G2501" s="318">
        <f>_xlfn.VAR.S(C2481:C2501)</f>
        <v>1.1961958283547302E-4</v>
      </c>
      <c r="H2501" s="318">
        <f>G2501*(21/(21-1))</f>
        <v>1.2560056197724668E-4</v>
      </c>
      <c r="I2501" s="320">
        <f>(SUM(C2438:C2458)*1+SUM(C2459:C2479)*2+SUM(C2480:C2500)*3)/6</f>
        <v>4.6583842230239784E-3</v>
      </c>
      <c r="J2501" s="318">
        <f>IF(C2501*O2501&lt;&gt;0,C2501,0)</f>
        <v>0</v>
      </c>
      <c r="K2501" s="318" t="str">
        <f>IF(C2501*O2501=0,"",C2501)</f>
        <v/>
      </c>
      <c r="O2501" s="318">
        <f>IF(ISBLANK(L2501),0,1)</f>
        <v>0</v>
      </c>
      <c r="P2501" s="318">
        <f>IF(ISBLANK(M2501),0,1)</f>
        <v>0</v>
      </c>
      <c r="Q2501" s="318">
        <f>O2501+P2501</f>
        <v>0</v>
      </c>
      <c r="R2501" s="318">
        <f>SUM(Q2376:Q2501)</f>
        <v>0</v>
      </c>
      <c r="S2501" s="318">
        <f>R2501/$X$2</f>
        <v>0</v>
      </c>
      <c r="T2501" s="318">
        <f>IF(S2501&gt;=$X$3,1,0)</f>
        <v>0</v>
      </c>
      <c r="U2501" s="318">
        <f>O2501*T2501+P2501*T2501</f>
        <v>0</v>
      </c>
    </row>
    <row r="2502" spans="1:21" s="318" customFormat="1" x14ac:dyDescent="0.2">
      <c r="A2502" s="322">
        <v>40204</v>
      </c>
      <c r="B2502" s="321">
        <v>355.22601300000002</v>
      </c>
      <c r="C2502" s="320">
        <f>LN(B2502/B2501)</f>
        <v>-6.4426638595037533E-3</v>
      </c>
      <c r="D2502" s="320">
        <f>AVERAGE(C2482:C2502)</f>
        <v>-1.9015336901253962E-3</v>
      </c>
      <c r="E2502" s="318">
        <f>_xlfn.STDEV.S(C2482:C2502)</f>
        <v>1.0983697673640706E-2</v>
      </c>
      <c r="F2502" s="318">
        <f>E2502*(21/(21-1.5))</f>
        <v>1.182859749468999E-2</v>
      </c>
      <c r="G2502" s="318">
        <f>_xlfn.VAR.S(C2482:C2502)</f>
        <v>1.2064161458594026E-4</v>
      </c>
      <c r="H2502" s="318">
        <f>G2502*(21/(21-1))</f>
        <v>1.2667369531523727E-4</v>
      </c>
      <c r="I2502" s="320">
        <f>(SUM(C2439:C2459)*1+SUM(C2460:C2480)*2+SUM(C2481:C2501)*3)/6</f>
        <v>4.0825556608007395E-3</v>
      </c>
      <c r="J2502" s="318">
        <f>IF(C2502*O2502&lt;&gt;0,C2502,0)</f>
        <v>0</v>
      </c>
      <c r="K2502" s="318" t="str">
        <f>IF(C2502*O2502=0,"",C2502)</f>
        <v/>
      </c>
      <c r="O2502" s="318">
        <f>IF(ISBLANK(L2502),0,1)</f>
        <v>0</v>
      </c>
      <c r="P2502" s="318">
        <f>IF(ISBLANK(M2502),0,1)</f>
        <v>0</v>
      </c>
      <c r="Q2502" s="318">
        <f>O2502+P2502</f>
        <v>0</v>
      </c>
      <c r="R2502" s="318">
        <f>SUM(Q2377:Q2502)</f>
        <v>0</v>
      </c>
      <c r="S2502" s="318">
        <f>R2502/$X$2</f>
        <v>0</v>
      </c>
      <c r="T2502" s="318">
        <f>IF(S2502&gt;=$X$3,1,0)</f>
        <v>0</v>
      </c>
      <c r="U2502" s="318">
        <f>O2502*T2502+P2502*T2502</f>
        <v>0</v>
      </c>
    </row>
    <row r="2503" spans="1:21" s="318" customFormat="1" x14ac:dyDescent="0.2">
      <c r="A2503" s="322">
        <v>40205</v>
      </c>
      <c r="B2503" s="321">
        <v>354.94699100000003</v>
      </c>
      <c r="C2503" s="320">
        <f>LN(B2503/B2502)</f>
        <v>-7.8578603462963002E-4</v>
      </c>
      <c r="D2503" s="320">
        <f>AVERAGE(C2483:C2503)</f>
        <v>-2.131769065685228E-3</v>
      </c>
      <c r="E2503" s="318">
        <f>_xlfn.STDEV.S(C2483:C2503)</f>
        <v>1.090310343830727E-2</v>
      </c>
      <c r="F2503" s="318">
        <f>E2503*(21/(21-1.5))</f>
        <v>1.1741803702792444E-2</v>
      </c>
      <c r="G2503" s="318">
        <f>_xlfn.VAR.S(C2483:C2503)</f>
        <v>1.1887766458642782E-4</v>
      </c>
      <c r="H2503" s="318">
        <f>G2503*(21/(21-1))</f>
        <v>1.2482154781574923E-4</v>
      </c>
      <c r="I2503" s="320">
        <f>(SUM(C2440:C2460)*1+SUM(C2461:C2481)*2+SUM(C2482:C2502)*3)/6</f>
        <v>-2.8723911167167957E-3</v>
      </c>
      <c r="J2503" s="318">
        <f>IF(C2503*O2503&lt;&gt;0,C2503,0)</f>
        <v>0</v>
      </c>
      <c r="K2503" s="318" t="str">
        <f>IF(C2503*O2503=0,"",C2503)</f>
        <v/>
      </c>
      <c r="O2503" s="318">
        <f>IF(ISBLANK(L2503),0,1)</f>
        <v>0</v>
      </c>
      <c r="P2503" s="318">
        <f>IF(ISBLANK(M2503),0,1)</f>
        <v>0</v>
      </c>
      <c r="Q2503" s="318">
        <f>O2503+P2503</f>
        <v>0</v>
      </c>
      <c r="R2503" s="318">
        <f>SUM(Q2378:Q2503)</f>
        <v>0</v>
      </c>
      <c r="S2503" s="318">
        <f>R2503/$X$2</f>
        <v>0</v>
      </c>
      <c r="T2503" s="318">
        <f>IF(S2503&gt;=$X$3,1,0)</f>
        <v>0</v>
      </c>
      <c r="U2503" s="318">
        <f>O2503*T2503+P2503*T2503</f>
        <v>0</v>
      </c>
    </row>
    <row r="2504" spans="1:21" s="318" customFormat="1" x14ac:dyDescent="0.2">
      <c r="A2504" s="322">
        <v>40206</v>
      </c>
      <c r="B2504" s="321">
        <v>356.21099900000002</v>
      </c>
      <c r="C2504" s="320">
        <f>LN(B2504/B2503)</f>
        <v>3.5547918994977639E-3</v>
      </c>
      <c r="D2504" s="320">
        <f>AVERAGE(C2484:C2504)</f>
        <v>-2.1805915663476788E-3</v>
      </c>
      <c r="E2504" s="318">
        <f>_xlfn.STDEV.S(C2484:C2504)</f>
        <v>1.0873802238224256E-2</v>
      </c>
      <c r="F2504" s="318">
        <f>E2504*(21/(21-1.5))</f>
        <v>1.1710248564241507E-2</v>
      </c>
      <c r="G2504" s="318">
        <f>_xlfn.VAR.S(C2484:C2504)</f>
        <v>1.1823957511601085E-4</v>
      </c>
      <c r="H2504" s="318">
        <f>G2504*(21/(21-1))</f>
        <v>1.241515538718114E-4</v>
      </c>
      <c r="I2504" s="320">
        <f>(SUM(C2441:C2461)*1+SUM(C2462:C2482)*2+SUM(C2483:C2503)*3)/6</f>
        <v>-6.9682429385513334E-4</v>
      </c>
      <c r="J2504" s="318">
        <f>IF(C2504*O2504&lt;&gt;0,C2504,0)</f>
        <v>0</v>
      </c>
      <c r="K2504" s="318" t="str">
        <f>IF(C2504*O2504=0,"",C2504)</f>
        <v/>
      </c>
      <c r="O2504" s="318">
        <f>IF(ISBLANK(L2504),0,1)</f>
        <v>0</v>
      </c>
      <c r="P2504" s="318">
        <f>IF(ISBLANK(M2504),0,1)</f>
        <v>0</v>
      </c>
      <c r="Q2504" s="318">
        <f>O2504+P2504</f>
        <v>0</v>
      </c>
      <c r="R2504" s="318">
        <f>SUM(Q2379:Q2504)</f>
        <v>0</v>
      </c>
      <c r="S2504" s="318">
        <f>R2504/$X$2</f>
        <v>0</v>
      </c>
      <c r="T2504" s="318">
        <f>IF(S2504&gt;=$X$3,1,0)</f>
        <v>0</v>
      </c>
      <c r="U2504" s="318">
        <f>O2504*T2504+P2504*T2504</f>
        <v>0</v>
      </c>
    </row>
    <row r="2505" spans="1:21" s="318" customFormat="1" x14ac:dyDescent="0.2">
      <c r="A2505" s="322">
        <v>40207</v>
      </c>
      <c r="B2505" s="321">
        <v>362.72799700000002</v>
      </c>
      <c r="C2505" s="320">
        <f>LN(B2505/B2504)</f>
        <v>1.8129984726755984E-2</v>
      </c>
      <c r="D2505" s="320">
        <f>AVERAGE(C2485:C2505)</f>
        <v>-1.609810251886277E-3</v>
      </c>
      <c r="E2505" s="318">
        <f>_xlfn.STDEV.S(C2485:C2505)</f>
        <v>1.1621483575302839E-2</v>
      </c>
      <c r="F2505" s="318">
        <f>E2505*(21/(21-1.5))</f>
        <v>1.2515443850326134E-2</v>
      </c>
      <c r="G2505" s="318">
        <f>_xlfn.VAR.S(C2485:C2505)</f>
        <v>1.3505888049103365E-4</v>
      </c>
      <c r="H2505" s="318">
        <f>G2505*(21/(21-1))</f>
        <v>1.4181182451558533E-4</v>
      </c>
      <c r="I2505" s="320">
        <f>(SUM(C2442:C2462)*1+SUM(C2463:C2483)*2+SUM(C2484:C2504)*3)/6</f>
        <v>-8.3537846681322936E-4</v>
      </c>
      <c r="J2505" s="318">
        <f>IF(C2505*O2505&lt;&gt;0,C2505,0)</f>
        <v>0</v>
      </c>
      <c r="K2505" s="318" t="str">
        <f>IF(C2505*O2505=0,"",C2505)</f>
        <v/>
      </c>
      <c r="O2505" s="318">
        <f>IF(ISBLANK(L2505),0,1)</f>
        <v>0</v>
      </c>
      <c r="P2505" s="318">
        <f>IF(ISBLANK(M2505),0,1)</f>
        <v>0</v>
      </c>
      <c r="Q2505" s="318">
        <f>O2505+P2505</f>
        <v>0</v>
      </c>
      <c r="R2505" s="318">
        <f>SUM(Q2380:Q2505)</f>
        <v>0</v>
      </c>
      <c r="S2505" s="318">
        <f>R2505/$X$2</f>
        <v>0</v>
      </c>
      <c r="T2505" s="318">
        <f>IF(S2505&gt;=$X$3,1,0)</f>
        <v>0</v>
      </c>
      <c r="U2505" s="318">
        <f>O2505*T2505+P2505*T2505</f>
        <v>0</v>
      </c>
    </row>
    <row r="2506" spans="1:21" s="318" customFormat="1" x14ac:dyDescent="0.2">
      <c r="A2506" s="322">
        <v>40210</v>
      </c>
      <c r="B2506" s="321">
        <v>363.891998</v>
      </c>
      <c r="C2506" s="320">
        <f>LN(B2506/B2505)</f>
        <v>3.2038809933697182E-3</v>
      </c>
      <c r="D2506" s="320">
        <f>AVERAGE(C2486:C2506)</f>
        <v>-9.9249896291127336E-4</v>
      </c>
      <c r="E2506" s="318">
        <f>_xlfn.STDEV.S(C2486:C2506)</f>
        <v>1.1510705253166878E-2</v>
      </c>
      <c r="F2506" s="318">
        <f>E2506*(21/(21-1.5))</f>
        <v>1.2396144118795098E-2</v>
      </c>
      <c r="G2506" s="318">
        <f>_xlfn.VAR.S(C2486:C2506)</f>
        <v>1.3249633542528354E-4</v>
      </c>
      <c r="H2506" s="318">
        <f>G2506*(21/(21-1))</f>
        <v>1.3912115219654771E-4</v>
      </c>
      <c r="I2506" s="320">
        <f>(SUM(C2443:C2463)*1+SUM(C2464:C2484)*2+SUM(C2485:C2505)*3)/6</f>
        <v>1.8300741916603226E-2</v>
      </c>
      <c r="J2506" s="318">
        <f>IF(C2506*O2506&lt;&gt;0,C2506,0)</f>
        <v>0</v>
      </c>
      <c r="K2506" s="318" t="str">
        <f>IF(C2506*O2506=0,"",C2506)</f>
        <v/>
      </c>
      <c r="O2506" s="318">
        <f>IF(ISBLANK(L2506),0,1)</f>
        <v>0</v>
      </c>
      <c r="P2506" s="318">
        <f>IF(ISBLANK(M2506),0,1)</f>
        <v>0</v>
      </c>
      <c r="Q2506" s="318">
        <f>O2506+P2506</f>
        <v>0</v>
      </c>
      <c r="R2506" s="318">
        <f>SUM(Q2381:Q2506)</f>
        <v>0</v>
      </c>
      <c r="S2506" s="318">
        <f>R2506/$X$2</f>
        <v>0</v>
      </c>
      <c r="T2506" s="318">
        <f>IF(S2506&gt;=$X$3,1,0)</f>
        <v>0</v>
      </c>
      <c r="U2506" s="318">
        <f>O2506*T2506+P2506*T2506</f>
        <v>0</v>
      </c>
    </row>
    <row r="2507" spans="1:21" s="318" customFormat="1" x14ac:dyDescent="0.2">
      <c r="A2507" s="322">
        <v>40211</v>
      </c>
      <c r="B2507" s="321">
        <v>369.64001500000001</v>
      </c>
      <c r="C2507" s="320">
        <f>LN(B2507/B2506)</f>
        <v>1.5672484781093201E-2</v>
      </c>
      <c r="D2507" s="320">
        <f>AVERAGE(C2487:C2507)</f>
        <v>-1.335688669545781E-3</v>
      </c>
      <c r="E2507" s="318">
        <f>_xlfn.STDEV.S(C2487:C2507)</f>
        <v>1.0851968007519532E-2</v>
      </c>
      <c r="F2507" s="318">
        <f>E2507*(21/(21-1.5))</f>
        <v>1.1686734777328726E-2</v>
      </c>
      <c r="G2507" s="318">
        <f>_xlfn.VAR.S(C2487:C2507)</f>
        <v>1.1776520963622744E-4</v>
      </c>
      <c r="H2507" s="318">
        <f>G2507*(21/(21-1))</f>
        <v>1.2365347011803881E-4</v>
      </c>
      <c r="I2507" s="320">
        <f>(SUM(C2444:C2464)*1+SUM(C2465:C2485)*2+SUM(C2486:C2506)*3)/6</f>
        <v>1.2662776396634915E-2</v>
      </c>
      <c r="J2507" s="318">
        <f>IF(C2507*O2507&lt;&gt;0,C2507,0)</f>
        <v>0</v>
      </c>
      <c r="K2507" s="318" t="str">
        <f>IF(C2507*O2507=0,"",C2507)</f>
        <v/>
      </c>
      <c r="O2507" s="318">
        <f>IF(ISBLANK(L2507),0,1)</f>
        <v>0</v>
      </c>
      <c r="P2507" s="318">
        <f>IF(ISBLANK(M2507),0,1)</f>
        <v>0</v>
      </c>
      <c r="Q2507" s="318">
        <f>O2507+P2507</f>
        <v>0</v>
      </c>
      <c r="R2507" s="318">
        <f>SUM(Q2382:Q2507)</f>
        <v>0</v>
      </c>
      <c r="S2507" s="318">
        <f>R2507/$X$2</f>
        <v>0</v>
      </c>
      <c r="T2507" s="318">
        <f>IF(S2507&gt;=$X$3,1,0)</f>
        <v>0</v>
      </c>
      <c r="U2507" s="318">
        <f>O2507*T2507+P2507*T2507</f>
        <v>0</v>
      </c>
    </row>
    <row r="2508" spans="1:21" s="318" customFormat="1" x14ac:dyDescent="0.2">
      <c r="A2508" s="322">
        <v>40212</v>
      </c>
      <c r="B2508" s="321">
        <v>368.64898699999998</v>
      </c>
      <c r="C2508" s="320">
        <f>LN(B2508/B2507)</f>
        <v>-2.6846630318060234E-3</v>
      </c>
      <c r="D2508" s="320">
        <f>AVERAGE(C2488:C2508)</f>
        <v>-1.5382545120620785E-3</v>
      </c>
      <c r="E2508" s="318">
        <f>_xlfn.STDEV.S(C2488:C2508)</f>
        <v>1.083472136423881E-2</v>
      </c>
      <c r="F2508" s="318">
        <f>E2508*(21/(21-1.5))</f>
        <v>1.1668161469180255E-2</v>
      </c>
      <c r="G2508" s="318">
        <f>_xlfn.VAR.S(C2488:C2508)</f>
        <v>1.173911870406929E-4</v>
      </c>
      <c r="H2508" s="318">
        <f>G2508*(21/(21-1))</f>
        <v>1.2326074639272755E-4</v>
      </c>
      <c r="I2508" s="320">
        <f>(SUM(C2445:C2465)*1+SUM(C2466:C2486)*2+SUM(C2487:C2507)*3)/6</f>
        <v>2.3055921949947048E-2</v>
      </c>
      <c r="J2508" s="318">
        <f>IF(C2508*O2508&lt;&gt;0,C2508,0)</f>
        <v>0</v>
      </c>
      <c r="K2508" s="318" t="str">
        <f>IF(C2508*O2508=0,"",C2508)</f>
        <v/>
      </c>
      <c r="O2508" s="318">
        <f>IF(ISBLANK(L2508),0,1)</f>
        <v>0</v>
      </c>
      <c r="P2508" s="318">
        <f>IF(ISBLANK(M2508),0,1)</f>
        <v>0</v>
      </c>
      <c r="Q2508" s="318">
        <f>O2508+P2508</f>
        <v>0</v>
      </c>
      <c r="R2508" s="318">
        <f>SUM(Q2383:Q2508)</f>
        <v>0</v>
      </c>
      <c r="S2508" s="318">
        <f>R2508/$X$2</f>
        <v>0</v>
      </c>
      <c r="T2508" s="318">
        <f>IF(S2508&gt;=$X$3,1,0)</f>
        <v>0</v>
      </c>
      <c r="U2508" s="318">
        <f>O2508*T2508+P2508*T2508</f>
        <v>0</v>
      </c>
    </row>
    <row r="2509" spans="1:21" s="318" customFormat="1" x14ac:dyDescent="0.2">
      <c r="A2509" s="322">
        <v>40213</v>
      </c>
      <c r="B2509" s="321">
        <v>357.79098499999998</v>
      </c>
      <c r="C2509" s="320">
        <f>LN(B2509/B2508)</f>
        <v>-2.9895961450875797E-2</v>
      </c>
      <c r="D2509" s="320">
        <f>AVERAGE(C2489:C2509)</f>
        <v>-2.7313160156343629E-3</v>
      </c>
      <c r="E2509" s="318">
        <f>_xlfn.STDEV.S(C2489:C2509)</f>
        <v>1.247232821047921E-2</v>
      </c>
      <c r="F2509" s="318">
        <f>E2509*(21/(21-1.5))</f>
        <v>1.3431738072823765E-2</v>
      </c>
      <c r="G2509" s="318">
        <f>_xlfn.VAR.S(C2489:C2509)</f>
        <v>1.5555897098991554E-4</v>
      </c>
      <c r="H2509" s="318">
        <f>G2509*(21/(21-1))</f>
        <v>1.6333691953941131E-4</v>
      </c>
      <c r="I2509" s="320">
        <f>(SUM(C2446:C2466)*1+SUM(C2467:C2487)*2+SUM(C2488:C2508)*3)/6</f>
        <v>1.7075075060892172E-2</v>
      </c>
      <c r="J2509" s="318">
        <f>IF(C2509*O2509&lt;&gt;0,C2509,0)</f>
        <v>0</v>
      </c>
      <c r="K2509" s="318" t="str">
        <f>IF(C2509*O2509=0,"",C2509)</f>
        <v/>
      </c>
      <c r="O2509" s="318">
        <f>IF(ISBLANK(L2509),0,1)</f>
        <v>0</v>
      </c>
      <c r="P2509" s="318">
        <f>IF(ISBLANK(M2509),0,1)</f>
        <v>0</v>
      </c>
      <c r="Q2509" s="318">
        <f>O2509+P2509</f>
        <v>0</v>
      </c>
      <c r="R2509" s="318">
        <f>SUM(Q2384:Q2509)</f>
        <v>0</v>
      </c>
      <c r="S2509" s="318">
        <f>R2509/$X$2</f>
        <v>0</v>
      </c>
      <c r="T2509" s="318">
        <f>IF(S2509&gt;=$X$3,1,0)</f>
        <v>0</v>
      </c>
      <c r="U2509" s="318">
        <f>O2509*T2509+P2509*T2509</f>
        <v>0</v>
      </c>
    </row>
    <row r="2510" spans="1:21" s="318" customFormat="1" x14ac:dyDescent="0.2">
      <c r="A2510" s="322">
        <v>40214</v>
      </c>
      <c r="B2510" s="321">
        <v>351.26599099999999</v>
      </c>
      <c r="C2510" s="320">
        <f>LN(B2510/B2509)</f>
        <v>-1.8405229526853646E-2</v>
      </c>
      <c r="D2510" s="320">
        <f>AVERAGE(C2490:C2510)</f>
        <v>-3.7915107566045495E-3</v>
      </c>
      <c r="E2510" s="318">
        <f>_xlfn.STDEV.S(C2490:C2510)</f>
        <v>1.2825397252195045E-2</v>
      </c>
      <c r="F2510" s="318">
        <f>E2510*(21/(21-1.5))</f>
        <v>1.3811966271594664E-2</v>
      </c>
      <c r="G2510" s="318">
        <f>_xlfn.VAR.S(C2490:C2510)</f>
        <v>1.6449081467661221E-4</v>
      </c>
      <c r="H2510" s="318">
        <f>G2510*(21/(21-1))</f>
        <v>1.7271535541044285E-4</v>
      </c>
      <c r="I2510" s="320">
        <f>(SUM(C2447:C2467)*1+SUM(C2468:C2488)*2+SUM(C2489:C2509)*3)/6</f>
        <v>5.636868539386654E-3</v>
      </c>
      <c r="J2510" s="318">
        <f>IF(C2510*O2510&lt;&gt;0,C2510,0)</f>
        <v>0</v>
      </c>
      <c r="K2510" s="318" t="str">
        <f>IF(C2510*O2510=0,"",C2510)</f>
        <v/>
      </c>
      <c r="O2510" s="318">
        <f>IF(ISBLANK(L2510),0,1)</f>
        <v>0</v>
      </c>
      <c r="P2510" s="318">
        <f>IF(ISBLANK(M2510),0,1)</f>
        <v>0</v>
      </c>
      <c r="Q2510" s="318">
        <f>O2510+P2510</f>
        <v>0</v>
      </c>
      <c r="R2510" s="318">
        <f>SUM(Q2385:Q2510)</f>
        <v>0</v>
      </c>
      <c r="S2510" s="318">
        <f>R2510/$X$2</f>
        <v>0</v>
      </c>
      <c r="T2510" s="318">
        <f>IF(S2510&gt;=$X$3,1,0)</f>
        <v>0</v>
      </c>
      <c r="U2510" s="318">
        <f>O2510*T2510+P2510*T2510</f>
        <v>0</v>
      </c>
    </row>
    <row r="2511" spans="1:21" s="318" customFormat="1" x14ac:dyDescent="0.2">
      <c r="A2511" s="322">
        <v>40217</v>
      </c>
      <c r="B2511" s="321">
        <v>347.60101300000002</v>
      </c>
      <c r="C2511" s="320">
        <f>LN(B2511/B2510)</f>
        <v>-1.0488437934061682E-2</v>
      </c>
      <c r="D2511" s="320">
        <f>AVERAGE(C2491:C2511)</f>
        <v>-4.5339581941266716E-3</v>
      </c>
      <c r="E2511" s="318">
        <f>_xlfn.STDEV.S(C2491:C2511)</f>
        <v>1.2735732715525997E-2</v>
      </c>
      <c r="F2511" s="318">
        <f>E2511*(21/(21-1.5))</f>
        <v>1.3715404462874151E-2</v>
      </c>
      <c r="G2511" s="318">
        <f>_xlfn.VAR.S(C2491:C2511)</f>
        <v>1.621988878013192E-4</v>
      </c>
      <c r="H2511" s="318">
        <f>G2511*(21/(21-1))</f>
        <v>1.7030883219138518E-4</v>
      </c>
      <c r="I2511" s="320">
        <f>(SUM(C2448:C2468)*1+SUM(C2469:C2489)*2+SUM(C2490:C2510)*3)/6</f>
        <v>-8.9589399051376029E-3</v>
      </c>
      <c r="J2511" s="318">
        <f>IF(C2511*O2511&lt;&gt;0,C2511,0)</f>
        <v>0</v>
      </c>
      <c r="K2511" s="318" t="str">
        <f>IF(C2511*O2511=0,"",C2511)</f>
        <v/>
      </c>
      <c r="O2511" s="318">
        <f>IF(ISBLANK(L2511),0,1)</f>
        <v>0</v>
      </c>
      <c r="P2511" s="318">
        <f>IF(ISBLANK(M2511),0,1)</f>
        <v>0</v>
      </c>
      <c r="Q2511" s="318">
        <f>O2511+P2511</f>
        <v>0</v>
      </c>
      <c r="R2511" s="318">
        <f>SUM(Q2386:Q2511)</f>
        <v>0</v>
      </c>
      <c r="S2511" s="318">
        <f>R2511/$X$2</f>
        <v>0</v>
      </c>
      <c r="T2511" s="318">
        <f>IF(S2511&gt;=$X$3,1,0)</f>
        <v>0</v>
      </c>
      <c r="U2511" s="318">
        <f>O2511*T2511+P2511*T2511</f>
        <v>0</v>
      </c>
    </row>
    <row r="2512" spans="1:21" s="318" customFormat="1" x14ac:dyDescent="0.2">
      <c r="A2512" s="322">
        <v>40218</v>
      </c>
      <c r="B2512" s="321">
        <v>351.54501299999998</v>
      </c>
      <c r="C2512" s="320">
        <f>LN(B2512/B2511)</f>
        <v>1.1282455139459359E-2</v>
      </c>
      <c r="D2512" s="320">
        <f>AVERAGE(C2492:C2512)</f>
        <v>-4.1853939447070295E-3</v>
      </c>
      <c r="E2512" s="318">
        <f>_xlfn.STDEV.S(C2492:C2512)</f>
        <v>1.3075537556016942E-2</v>
      </c>
      <c r="F2512" s="318">
        <f>E2512*(21/(21-1.5))</f>
        <v>1.4081348137249015E-2</v>
      </c>
      <c r="G2512" s="318">
        <f>_xlfn.VAR.S(C2492:C2512)</f>
        <v>1.7096968237880953E-4</v>
      </c>
      <c r="H2512" s="318">
        <f>G2512*(21/(21-1))</f>
        <v>1.7951816649775001E-4</v>
      </c>
      <c r="I2512" s="320">
        <f>(SUM(C2449:C2469)*1+SUM(C2470:C2490)*2+SUM(C2491:C2511)*3)/6</f>
        <v>-1.7976668861178557E-2</v>
      </c>
      <c r="J2512" s="318">
        <f>IF(C2512*O2512&lt;&gt;0,C2512,0)</f>
        <v>0</v>
      </c>
      <c r="K2512" s="318" t="str">
        <f>IF(C2512*O2512=0,"",C2512)</f>
        <v/>
      </c>
      <c r="O2512" s="318">
        <f>IF(ISBLANK(L2512),0,1)</f>
        <v>0</v>
      </c>
      <c r="P2512" s="318">
        <f>IF(ISBLANK(M2512),0,1)</f>
        <v>0</v>
      </c>
      <c r="Q2512" s="318">
        <f>O2512+P2512</f>
        <v>0</v>
      </c>
      <c r="R2512" s="318">
        <f>SUM(Q2387:Q2512)</f>
        <v>0</v>
      </c>
      <c r="S2512" s="318">
        <f>R2512/$X$2</f>
        <v>0</v>
      </c>
      <c r="T2512" s="318">
        <f>IF(S2512&gt;=$X$3,1,0)</f>
        <v>0</v>
      </c>
      <c r="U2512" s="318">
        <f>O2512*T2512+P2512*T2512</f>
        <v>0</v>
      </c>
    </row>
    <row r="2513" spans="1:21" s="318" customFormat="1" x14ac:dyDescent="0.2">
      <c r="A2513" s="322">
        <v>40219</v>
      </c>
      <c r="B2513" s="321">
        <v>344.5</v>
      </c>
      <c r="C2513" s="320">
        <f>LN(B2513/B2512)</f>
        <v>-2.0243672342011691E-2</v>
      </c>
      <c r="D2513" s="320">
        <f>AVERAGE(C2493:C2513)</f>
        <v>-4.2201003048827068E-3</v>
      </c>
      <c r="E2513" s="318">
        <f>_xlfn.STDEV.S(C2493:C2513)</f>
        <v>1.3119155419832678E-2</v>
      </c>
      <c r="F2513" s="318">
        <f>E2513*(21/(21-1.5))</f>
        <v>1.4128321221358268E-2</v>
      </c>
      <c r="G2513" s="318">
        <f>_xlfn.VAR.S(C2493:C2513)</f>
        <v>1.7211223892972513E-4</v>
      </c>
      <c r="H2513" s="318">
        <f>G2513*(21/(21-1))</f>
        <v>1.8071785087621139E-4</v>
      </c>
      <c r="I2513" s="320">
        <f>(SUM(C2450:C2470)*1+SUM(C2471:C2491)*2+SUM(C2492:C2512)*3)/6</f>
        <v>-1.1615732981104998E-2</v>
      </c>
      <c r="J2513" s="318">
        <f>IF(C2513*O2513&lt;&gt;0,C2513,0)</f>
        <v>0</v>
      </c>
      <c r="K2513" s="318" t="str">
        <f>IF(C2513*O2513=0,"",C2513)</f>
        <v/>
      </c>
      <c r="O2513" s="318">
        <f>IF(ISBLANK(L2513),0,1)</f>
        <v>0</v>
      </c>
      <c r="P2513" s="318">
        <f>IF(ISBLANK(M2513),0,1)</f>
        <v>0</v>
      </c>
      <c r="Q2513" s="318">
        <f>O2513+P2513</f>
        <v>0</v>
      </c>
      <c r="R2513" s="318">
        <f>SUM(Q2388:Q2513)</f>
        <v>0</v>
      </c>
      <c r="S2513" s="318">
        <f>R2513/$X$2</f>
        <v>0</v>
      </c>
      <c r="T2513" s="318">
        <f>IF(S2513&gt;=$X$3,1,0)</f>
        <v>0</v>
      </c>
      <c r="U2513" s="318">
        <f>O2513*T2513+P2513*T2513</f>
        <v>0</v>
      </c>
    </row>
    <row r="2514" spans="1:21" s="318" customFormat="1" x14ac:dyDescent="0.2">
      <c r="A2514" s="322">
        <v>40220</v>
      </c>
      <c r="B2514" s="321">
        <v>347.51800500000002</v>
      </c>
      <c r="C2514" s="320">
        <f>LN(B2514/B2513)</f>
        <v>8.722386158529459E-3</v>
      </c>
      <c r="D2514" s="320">
        <f>AVERAGE(C2494:C2514)</f>
        <v>-3.8503936665002778E-3</v>
      </c>
      <c r="E2514" s="318">
        <f>_xlfn.STDEV.S(C2494:C2514)</f>
        <v>1.3379207760808266E-2</v>
      </c>
      <c r="F2514" s="318">
        <f>E2514*(21/(21-1.5))</f>
        <v>1.4408377588562747E-2</v>
      </c>
      <c r="G2514" s="318">
        <f>_xlfn.VAR.S(C2494:C2514)</f>
        <v>1.7900320030687212E-4</v>
      </c>
      <c r="H2514" s="318">
        <f>G2514*(21/(21-1))</f>
        <v>1.8795336032221573E-4</v>
      </c>
      <c r="I2514" s="320">
        <f>(SUM(C2451:C2471)*1+SUM(C2472:C2492)*2+SUM(C2493:C2513)*3)/6</f>
        <v>-2.2130464424523228E-2</v>
      </c>
      <c r="J2514" s="318">
        <f>IF(C2514*O2514&lt;&gt;0,C2514,0)</f>
        <v>0</v>
      </c>
      <c r="K2514" s="318" t="str">
        <f>IF(C2514*O2514=0,"",C2514)</f>
        <v/>
      </c>
      <c r="O2514" s="318">
        <f>IF(ISBLANK(L2514),0,1)</f>
        <v>0</v>
      </c>
      <c r="P2514" s="318">
        <f>IF(ISBLANK(M2514),0,1)</f>
        <v>0</v>
      </c>
      <c r="Q2514" s="318">
        <f>O2514+P2514</f>
        <v>0</v>
      </c>
      <c r="R2514" s="318">
        <f>SUM(Q2389:Q2514)</f>
        <v>0</v>
      </c>
      <c r="S2514" s="318">
        <f>R2514/$X$2</f>
        <v>0</v>
      </c>
      <c r="T2514" s="318">
        <f>IF(S2514&gt;=$X$3,1,0)</f>
        <v>0</v>
      </c>
      <c r="U2514" s="318">
        <f>O2514*T2514+P2514*T2514</f>
        <v>0</v>
      </c>
    </row>
    <row r="2515" spans="1:21" s="318" customFormat="1" x14ac:dyDescent="0.2">
      <c r="A2515" s="322">
        <v>40221</v>
      </c>
      <c r="B2515" s="321">
        <v>342.79501299999998</v>
      </c>
      <c r="C2515" s="320">
        <f>LN(B2515/B2514)</f>
        <v>-1.3683837835745677E-2</v>
      </c>
      <c r="D2515" s="320">
        <f>AVERAGE(C2495:C2515)</f>
        <v>-5.0442468974865162E-3</v>
      </c>
      <c r="E2515" s="318">
        <f>_xlfn.STDEV.S(C2495:C2515)</f>
        <v>1.3066462853224452E-2</v>
      </c>
      <c r="F2515" s="318">
        <f>E2515*(21/(21-1.5))</f>
        <v>1.4071575380395563E-2</v>
      </c>
      <c r="G2515" s="318">
        <f>_xlfn.VAR.S(C2495:C2515)</f>
        <v>1.7073245149469449E-4</v>
      </c>
      <c r="H2515" s="318">
        <f>G2515*(21/(21-1))</f>
        <v>1.7926907406942921E-4</v>
      </c>
      <c r="I2515" s="320">
        <f>(SUM(C2452:C2472)*1+SUM(C2473:C2493)*2+SUM(C2494:C2514)*3)/6</f>
        <v>-1.5485290735311019E-2</v>
      </c>
      <c r="J2515" s="318">
        <f>IF(C2515*O2515&lt;&gt;0,C2515,0)</f>
        <v>0</v>
      </c>
      <c r="K2515" s="318" t="str">
        <f>IF(C2515*O2515=0,"",C2515)</f>
        <v/>
      </c>
      <c r="O2515" s="318">
        <f>IF(ISBLANK(L2515),0,1)</f>
        <v>0</v>
      </c>
      <c r="P2515" s="318">
        <f>IF(ISBLANK(M2515),0,1)</f>
        <v>0</v>
      </c>
      <c r="Q2515" s="318">
        <f>O2515+P2515</f>
        <v>0</v>
      </c>
      <c r="R2515" s="318">
        <f>SUM(Q2390:Q2515)</f>
        <v>0</v>
      </c>
      <c r="S2515" s="318">
        <f>R2515/$X$2</f>
        <v>0</v>
      </c>
      <c r="T2515" s="318">
        <f>IF(S2515&gt;=$X$3,1,0)</f>
        <v>0</v>
      </c>
      <c r="U2515" s="318">
        <f>O2515*T2515+P2515*T2515</f>
        <v>0</v>
      </c>
    </row>
    <row r="2516" spans="1:21" s="318" customFormat="1" x14ac:dyDescent="0.2">
      <c r="A2516" s="322">
        <v>40224</v>
      </c>
      <c r="B2516" s="321">
        <v>340.19000199999999</v>
      </c>
      <c r="C2516" s="320">
        <f>LN(B2516/B2515)</f>
        <v>-7.6283478415328856E-3</v>
      </c>
      <c r="D2516" s="320">
        <f>AVERAGE(C2496:C2516)</f>
        <v>-5.0547067374735162E-3</v>
      </c>
      <c r="E2516" s="318">
        <f>_xlfn.STDEV.S(C2496:C2516)</f>
        <v>1.3068538007637617E-2</v>
      </c>
      <c r="F2516" s="318">
        <f>E2516*(21/(21-1.5))</f>
        <v>1.4073810162071279E-2</v>
      </c>
      <c r="G2516" s="318">
        <f>_xlfn.VAR.S(C2496:C2516)</f>
        <v>1.7078668565706899E-4</v>
      </c>
      <c r="H2516" s="318">
        <f>G2516*(21/(21-1))</f>
        <v>1.7932601993992246E-4</v>
      </c>
      <c r="I2516" s="320">
        <f>(SUM(C2453:C2473)*1+SUM(C2474:C2494)*2+SUM(C2495:C2515)*3)/6</f>
        <v>-2.8739657951932132E-2</v>
      </c>
      <c r="J2516" s="318">
        <f>IF(C2516*O2516&lt;&gt;0,C2516,0)</f>
        <v>0</v>
      </c>
      <c r="K2516" s="318" t="str">
        <f>IF(C2516*O2516=0,"",C2516)</f>
        <v/>
      </c>
      <c r="O2516" s="318">
        <f>IF(ISBLANK(L2516),0,1)</f>
        <v>0</v>
      </c>
      <c r="P2516" s="318">
        <f>IF(ISBLANK(M2516),0,1)</f>
        <v>0</v>
      </c>
      <c r="Q2516" s="318">
        <f>O2516+P2516</f>
        <v>0</v>
      </c>
      <c r="R2516" s="318">
        <f>SUM(Q2391:Q2516)</f>
        <v>0</v>
      </c>
      <c r="S2516" s="318">
        <f>R2516/$X$2</f>
        <v>0</v>
      </c>
      <c r="T2516" s="318">
        <f>IF(S2516&gt;=$X$3,1,0)</f>
        <v>0</v>
      </c>
      <c r="U2516" s="318">
        <f>O2516*T2516+P2516*T2516</f>
        <v>0</v>
      </c>
    </row>
    <row r="2517" spans="1:21" s="318" customFormat="1" x14ac:dyDescent="0.2">
      <c r="A2517" s="322">
        <v>40225</v>
      </c>
      <c r="B2517" s="321">
        <v>348.25399800000002</v>
      </c>
      <c r="C2517" s="320">
        <f>LN(B2517/B2516)</f>
        <v>2.3427801917488427E-2</v>
      </c>
      <c r="D2517" s="320">
        <f>AVERAGE(C2497:C2517)</f>
        <v>-4.0038835026848145E-3</v>
      </c>
      <c r="E2517" s="318">
        <f>_xlfn.STDEV.S(C2497:C2517)</f>
        <v>1.4426786088024583E-2</v>
      </c>
      <c r="F2517" s="318">
        <f>E2517*(21/(21-1.5))</f>
        <v>1.5536538864026473E-2</v>
      </c>
      <c r="G2517" s="318">
        <f>_xlfn.VAR.S(C2497:C2517)</f>
        <v>2.0813215682961966E-4</v>
      </c>
      <c r="H2517" s="318">
        <f>G2517*(21/(21-1))</f>
        <v>2.1853876467110066E-4</v>
      </c>
      <c r="I2517" s="320">
        <f>(SUM(C2454:C2474)*1+SUM(C2475:C2495)*2+SUM(C2496:C2516)*3)/6</f>
        <v>-3.046047756631157E-2</v>
      </c>
      <c r="J2517" s="318">
        <f>IF(C2517*O2517&lt;&gt;0,C2517,0)</f>
        <v>0</v>
      </c>
      <c r="K2517" s="318" t="str">
        <f>IF(C2517*O2517=0,"",C2517)</f>
        <v/>
      </c>
      <c r="O2517" s="318">
        <f>IF(ISBLANK(L2517),0,1)</f>
        <v>0</v>
      </c>
      <c r="P2517" s="318">
        <f>IF(ISBLANK(M2517),0,1)</f>
        <v>0</v>
      </c>
      <c r="Q2517" s="318">
        <f>O2517+P2517</f>
        <v>0</v>
      </c>
      <c r="R2517" s="318">
        <f>SUM(Q2392:Q2517)</f>
        <v>0</v>
      </c>
      <c r="S2517" s="318">
        <f>R2517/$X$2</f>
        <v>0</v>
      </c>
      <c r="T2517" s="318">
        <f>IF(S2517&gt;=$X$3,1,0)</f>
        <v>0</v>
      </c>
      <c r="U2517" s="318">
        <f>O2517*T2517+P2517*T2517</f>
        <v>0</v>
      </c>
    </row>
    <row r="2518" spans="1:21" s="318" customFormat="1" x14ac:dyDescent="0.2">
      <c r="A2518" s="322">
        <v>40226</v>
      </c>
      <c r="B2518" s="321">
        <v>350.49301100000002</v>
      </c>
      <c r="C2518" s="320">
        <f>LN(B2518/B2517)</f>
        <v>6.4086733377940863E-3</v>
      </c>
      <c r="D2518" s="320">
        <f>AVERAGE(C2498:C2518)</f>
        <v>-3.5032062598910354E-3</v>
      </c>
      <c r="E2518" s="318">
        <f>_xlfn.STDEV.S(C2498:C2518)</f>
        <v>1.4604434102342672E-2</v>
      </c>
      <c r="F2518" s="318">
        <f>E2518*(21/(21-1.5))</f>
        <v>1.5727852110215185E-2</v>
      </c>
      <c r="G2518" s="318">
        <f>_xlfn.VAR.S(C2498:C2518)</f>
        <v>2.132894954496696E-4</v>
      </c>
      <c r="H2518" s="318">
        <f>G2518*(21/(21-1))</f>
        <v>2.239539702221531E-4</v>
      </c>
      <c r="I2518" s="320">
        <f>(SUM(C2455:C2475)*1+SUM(C2476:C2496)*2+SUM(C2497:C2517)*3)/6</f>
        <v>-2.1405763223073821E-2</v>
      </c>
      <c r="J2518" s="318">
        <f>IF(C2518*O2518&lt;&gt;0,C2518,0)</f>
        <v>0</v>
      </c>
      <c r="K2518" s="318" t="str">
        <f>IF(C2518*O2518=0,"",C2518)</f>
        <v/>
      </c>
      <c r="O2518" s="318">
        <f>IF(ISBLANK(L2518),0,1)</f>
        <v>0</v>
      </c>
      <c r="P2518" s="318">
        <f>IF(ISBLANK(M2518),0,1)</f>
        <v>0</v>
      </c>
      <c r="Q2518" s="318">
        <f>O2518+P2518</f>
        <v>0</v>
      </c>
      <c r="R2518" s="318">
        <f>SUM(Q2393:Q2518)</f>
        <v>0</v>
      </c>
      <c r="S2518" s="318">
        <f>R2518/$X$2</f>
        <v>0</v>
      </c>
      <c r="T2518" s="318">
        <f>IF(S2518&gt;=$X$3,1,0)</f>
        <v>0</v>
      </c>
      <c r="U2518" s="318">
        <f>O2518*T2518+P2518*T2518</f>
        <v>0</v>
      </c>
    </row>
    <row r="2519" spans="1:21" s="318" customFormat="1" x14ac:dyDescent="0.2">
      <c r="A2519" s="322">
        <v>40227</v>
      </c>
      <c r="B2519" s="321">
        <v>353.182007</v>
      </c>
      <c r="C2519" s="320">
        <f>LN(B2519/B2518)</f>
        <v>7.64275843332223E-3</v>
      </c>
      <c r="D2519" s="320">
        <f>AVERAGE(C2499:C2519)</f>
        <v>-1.9181503652219926E-3</v>
      </c>
      <c r="E2519" s="318">
        <f>_xlfn.STDEV.S(C2499:C2519)</f>
        <v>1.3869162074903685E-2</v>
      </c>
      <c r="F2519" s="318">
        <f>E2519*(21/(21-1.5))</f>
        <v>1.4936020696050122E-2</v>
      </c>
      <c r="G2519" s="318">
        <f>_xlfn.VAR.S(C2499:C2519)</f>
        <v>1.9235365665994669E-4</v>
      </c>
      <c r="H2519" s="318">
        <f>G2519*(21/(21-1))</f>
        <v>2.0197133949294405E-4</v>
      </c>
      <c r="I2519" s="320">
        <f>(SUM(C2456:C2476)*1+SUM(C2477:C2497)*2+SUM(C2498:C2518)*3)/6</f>
        <v>-2.3414187916420817E-2</v>
      </c>
      <c r="J2519" s="318">
        <f>IF(C2519*O2519&lt;&gt;0,C2519,0)</f>
        <v>0</v>
      </c>
      <c r="K2519" s="318" t="str">
        <f>IF(C2519*O2519=0,"",C2519)</f>
        <v/>
      </c>
      <c r="O2519" s="318">
        <f>IF(ISBLANK(L2519),0,1)</f>
        <v>0</v>
      </c>
      <c r="P2519" s="318">
        <f>IF(ISBLANK(M2519),0,1)</f>
        <v>0</v>
      </c>
      <c r="Q2519" s="318">
        <f>O2519+P2519</f>
        <v>0</v>
      </c>
      <c r="R2519" s="318">
        <f>SUM(Q2394:Q2519)</f>
        <v>0</v>
      </c>
      <c r="S2519" s="318">
        <f>R2519/$X$2</f>
        <v>0</v>
      </c>
      <c r="T2519" s="318">
        <f>IF(S2519&gt;=$X$3,1,0)</f>
        <v>0</v>
      </c>
      <c r="U2519" s="318">
        <f>O2519*T2519+P2519*T2519</f>
        <v>0</v>
      </c>
    </row>
    <row r="2520" spans="1:21" s="318" customFormat="1" x14ac:dyDescent="0.2">
      <c r="A2520" s="322">
        <v>40228</v>
      </c>
      <c r="B2520" s="321">
        <v>357.23998999999998</v>
      </c>
      <c r="C2520" s="320">
        <f>LN(B2520/B2519)</f>
        <v>1.1424272199729728E-2</v>
      </c>
      <c r="D2520" s="320">
        <f>AVERAGE(C2500:C2520)</f>
        <v>-7.0956032235320547E-4</v>
      </c>
      <c r="E2520" s="318">
        <f>_xlfn.STDEV.S(C2500:C2520)</f>
        <v>1.387354713786817E-2</v>
      </c>
      <c r="F2520" s="318">
        <f>E2520*(21/(21-1.5))</f>
        <v>1.4940743071550336E-2</v>
      </c>
      <c r="G2520" s="318">
        <f>_xlfn.VAR.S(C2500:C2520)</f>
        <v>1.9247531018665008E-4</v>
      </c>
      <c r="H2520" s="318">
        <f>G2520*(21/(21-1))</f>
        <v>2.0209907569598259E-4</v>
      </c>
      <c r="I2520" s="320">
        <f>(SUM(C2457:C2477)*1+SUM(C2478:C2498)*2+SUM(C2499:C2519)*3)/6</f>
        <v>-1.6407173148753239E-2</v>
      </c>
      <c r="J2520" s="318">
        <f>IF(C2520*O2520&lt;&gt;0,C2520,0)</f>
        <v>0</v>
      </c>
      <c r="K2520" s="318" t="str">
        <f>IF(C2520*O2520=0,"",C2520)</f>
        <v/>
      </c>
      <c r="O2520" s="318">
        <f>IF(ISBLANK(L2520),0,1)</f>
        <v>0</v>
      </c>
      <c r="P2520" s="318">
        <f>IF(ISBLANK(M2520),0,1)</f>
        <v>0</v>
      </c>
      <c r="Q2520" s="318">
        <f>O2520+P2520</f>
        <v>0</v>
      </c>
      <c r="R2520" s="318">
        <f>SUM(Q2395:Q2520)</f>
        <v>0</v>
      </c>
      <c r="S2520" s="318">
        <f>R2520/$X$2</f>
        <v>0</v>
      </c>
      <c r="T2520" s="318">
        <f>IF(S2520&gt;=$X$3,1,0)</f>
        <v>0</v>
      </c>
      <c r="U2520" s="318">
        <f>O2520*T2520+P2520*T2520</f>
        <v>0</v>
      </c>
    </row>
    <row r="2521" spans="1:21" s="318" customFormat="1" x14ac:dyDescent="0.2">
      <c r="A2521" s="322">
        <v>40231</v>
      </c>
      <c r="B2521" s="321">
        <v>359.67800899999997</v>
      </c>
      <c r="C2521" s="320">
        <f>LN(B2521/B2520)</f>
        <v>6.8014149506732012E-3</v>
      </c>
      <c r="D2521" s="320">
        <f>AVERAGE(C2501:C2521)</f>
        <v>3.4000884792653881E-4</v>
      </c>
      <c r="E2521" s="318">
        <f>_xlfn.STDEV.S(C2501:C2521)</f>
        <v>1.3549293724317318E-2</v>
      </c>
      <c r="F2521" s="318">
        <f>E2521*(21/(21-1.5))</f>
        <v>1.4591547087726342E-2</v>
      </c>
      <c r="G2521" s="318">
        <f>_xlfn.VAR.S(C2501:C2521)</f>
        <v>1.8358336042782468E-4</v>
      </c>
      <c r="H2521" s="318">
        <f>G2521*(21/(21-1))</f>
        <v>1.9276252844921591E-4</v>
      </c>
      <c r="I2521" s="320">
        <f>(SUM(C2458:C2478)*1+SUM(C2479:C2499)*2+SUM(C2500:C2520)*3)/6</f>
        <v>-6.8480774218215232E-3</v>
      </c>
      <c r="J2521" s="318">
        <f>IF(C2521*O2521&lt;&gt;0,C2521,0)</f>
        <v>0</v>
      </c>
      <c r="K2521" s="318" t="str">
        <f>IF(C2521*O2521=0,"",C2521)</f>
        <v/>
      </c>
      <c r="O2521" s="318">
        <f>IF(ISBLANK(L2521),0,1)</f>
        <v>0</v>
      </c>
      <c r="P2521" s="318">
        <f>IF(ISBLANK(M2521),0,1)</f>
        <v>0</v>
      </c>
      <c r="Q2521" s="318">
        <f>O2521+P2521</f>
        <v>0</v>
      </c>
      <c r="R2521" s="318">
        <f>SUM(Q2396:Q2521)</f>
        <v>0</v>
      </c>
      <c r="S2521" s="318">
        <f>R2521/$X$2</f>
        <v>0</v>
      </c>
      <c r="T2521" s="318">
        <f>IF(S2521&gt;=$X$3,1,0)</f>
        <v>0</v>
      </c>
      <c r="U2521" s="318">
        <f>O2521*T2521+P2521*T2521</f>
        <v>0</v>
      </c>
    </row>
    <row r="2522" spans="1:21" s="318" customFormat="1" x14ac:dyDescent="0.2">
      <c r="A2522" s="322">
        <v>40232</v>
      </c>
      <c r="B2522" s="321">
        <v>351.77398699999998</v>
      </c>
      <c r="C2522" s="320">
        <f>LN(B2522/B2521)</f>
        <v>-2.2220324785413612E-2</v>
      </c>
      <c r="D2522" s="320">
        <f>AVERAGE(C2502:C2522)</f>
        <v>-7.7181048117720165E-4</v>
      </c>
      <c r="E2522" s="318">
        <f>_xlfn.STDEV.S(C2502:C2522)</f>
        <v>1.4411898092975096E-2</v>
      </c>
      <c r="F2522" s="318">
        <f>E2522*(21/(21-1.5))</f>
        <v>1.5520505638588564E-2</v>
      </c>
      <c r="G2522" s="318">
        <f>_xlfn.VAR.S(C2502:C2522)</f>
        <v>2.0770280664229919E-4</v>
      </c>
      <c r="H2522" s="318">
        <f>G2522*(21/(21-1))</f>
        <v>2.1808794697441417E-4</v>
      </c>
      <c r="I2522" s="320">
        <f>(SUM(C2459:C2479)*1+SUM(C2480:C2500)*2+SUM(C2501:C2521)*3)/6</f>
        <v>4.3865469773129656E-3</v>
      </c>
      <c r="J2522" s="318">
        <f>IF(C2522*O2522&lt;&gt;0,C2522,0)</f>
        <v>0</v>
      </c>
      <c r="K2522" s="318" t="str">
        <f>IF(C2522*O2522=0,"",C2522)</f>
        <v/>
      </c>
      <c r="O2522" s="318">
        <f>IF(ISBLANK(L2522),0,1)</f>
        <v>0</v>
      </c>
      <c r="P2522" s="318">
        <f>IF(ISBLANK(M2522),0,1)</f>
        <v>0</v>
      </c>
      <c r="Q2522" s="318">
        <f>O2522+P2522</f>
        <v>0</v>
      </c>
      <c r="R2522" s="318">
        <f>SUM(Q2397:Q2522)</f>
        <v>0</v>
      </c>
      <c r="S2522" s="318">
        <f>R2522/$X$2</f>
        <v>0</v>
      </c>
      <c r="T2522" s="318">
        <f>IF(S2522&gt;=$X$3,1,0)</f>
        <v>0</v>
      </c>
      <c r="U2522" s="318">
        <f>O2522*T2522+P2522*T2522</f>
        <v>0</v>
      </c>
    </row>
    <row r="2523" spans="1:21" s="318" customFormat="1" x14ac:dyDescent="0.2">
      <c r="A2523" s="322">
        <v>40233</v>
      </c>
      <c r="B2523" s="321">
        <v>352.19500699999998</v>
      </c>
      <c r="C2523" s="320">
        <f>LN(B2523/B2522)</f>
        <v>1.1961323688560886E-3</v>
      </c>
      <c r="D2523" s="320">
        <f>AVERAGE(C2503:C2523)</f>
        <v>-4.0805827982673312E-4</v>
      </c>
      <c r="E2523" s="318">
        <f>_xlfn.STDEV.S(C2503:C2523)</f>
        <v>1.4357910232559556E-2</v>
      </c>
      <c r="F2523" s="318">
        <f>E2523*(21/(21-1.5))</f>
        <v>1.5462364865833368E-2</v>
      </c>
      <c r="G2523" s="318">
        <f>_xlfn.VAR.S(C2503:C2523)</f>
        <v>2.0614958624623844E-4</v>
      </c>
      <c r="H2523" s="318">
        <f>G2523*(21/(21-1))</f>
        <v>2.1645706555855037E-4</v>
      </c>
      <c r="I2523" s="320">
        <f>(SUM(C2460:C2480)*1+SUM(C2481:C2501)*2+SUM(C2502:C2522)*3)/6</f>
        <v>-1.0420199770088926E-2</v>
      </c>
      <c r="J2523" s="318">
        <f>IF(C2523*O2523&lt;&gt;0,C2523,0)</f>
        <v>0</v>
      </c>
      <c r="K2523" s="318" t="str">
        <f>IF(C2523*O2523=0,"",C2523)</f>
        <v/>
      </c>
      <c r="O2523" s="318">
        <f>IF(ISBLANK(L2523),0,1)</f>
        <v>0</v>
      </c>
      <c r="P2523" s="318">
        <f>IF(ISBLANK(M2523),0,1)</f>
        <v>0</v>
      </c>
      <c r="Q2523" s="318">
        <f>O2523+P2523</f>
        <v>0</v>
      </c>
      <c r="R2523" s="318">
        <f>SUM(Q2398:Q2523)</f>
        <v>0</v>
      </c>
      <c r="S2523" s="318">
        <f>R2523/$X$2</f>
        <v>0</v>
      </c>
      <c r="T2523" s="318">
        <f>IF(S2523&gt;=$X$3,1,0)</f>
        <v>0</v>
      </c>
      <c r="U2523" s="318">
        <f>O2523*T2523+P2523*T2523</f>
        <v>0</v>
      </c>
    </row>
    <row r="2524" spans="1:21" s="318" customFormat="1" x14ac:dyDescent="0.2">
      <c r="A2524" s="322">
        <v>40234</v>
      </c>
      <c r="B2524" s="321">
        <v>344.216003</v>
      </c>
      <c r="C2524" s="320">
        <f>LN(B2524/B2523)</f>
        <v>-2.291564334291786E-2</v>
      </c>
      <c r="D2524" s="320">
        <f>AVERAGE(C2504:C2524)</f>
        <v>-1.4618610087928393E-3</v>
      </c>
      <c r="E2524" s="318">
        <f>_xlfn.STDEV.S(C2504:C2524)</f>
        <v>1.5175835937465191E-2</v>
      </c>
      <c r="F2524" s="318">
        <f>E2524*(21/(21-1.5))</f>
        <v>1.634320793265482E-2</v>
      </c>
      <c r="G2524" s="318">
        <f>_xlfn.VAR.S(C2504:C2524)</f>
        <v>2.3030599640085997E-4</v>
      </c>
      <c r="H2524" s="318">
        <f>G2524*(21/(21-1))</f>
        <v>2.4182129622090298E-4</v>
      </c>
      <c r="I2524" s="320">
        <f>(SUM(C2461:C2481)*1+SUM(C2482:C2502)*2+SUM(C2503:C2523)*3)/6</f>
        <v>-1.3334301537391846E-2</v>
      </c>
      <c r="J2524" s="318">
        <f>IF(C2524*O2524&lt;&gt;0,C2524,0)</f>
        <v>0</v>
      </c>
      <c r="K2524" s="318" t="str">
        <f>IF(C2524*O2524=0,"",C2524)</f>
        <v/>
      </c>
      <c r="O2524" s="318">
        <f>IF(ISBLANK(L2524),0,1)</f>
        <v>0</v>
      </c>
      <c r="P2524" s="318">
        <f>IF(ISBLANK(M2524),0,1)</f>
        <v>0</v>
      </c>
      <c r="Q2524" s="318">
        <f>O2524+P2524</f>
        <v>0</v>
      </c>
      <c r="R2524" s="318">
        <f>SUM(Q2399:Q2524)</f>
        <v>0</v>
      </c>
      <c r="S2524" s="318">
        <f>R2524/$X$2</f>
        <v>0</v>
      </c>
      <c r="T2524" s="318">
        <f>IF(S2524&gt;=$X$3,1,0)</f>
        <v>0</v>
      </c>
      <c r="U2524" s="318">
        <f>O2524*T2524+P2524*T2524</f>
        <v>0</v>
      </c>
    </row>
    <row r="2525" spans="1:21" s="318" customFormat="1" x14ac:dyDescent="0.2">
      <c r="A2525" s="322">
        <v>40235</v>
      </c>
      <c r="B2525" s="321">
        <v>350.415009</v>
      </c>
      <c r="C2525" s="320">
        <f>LN(B2525/B2524)</f>
        <v>1.7848816034503688E-2</v>
      </c>
      <c r="D2525" s="320">
        <f>AVERAGE(C2505:C2525)</f>
        <v>-7.8119319284017613E-4</v>
      </c>
      <c r="E2525" s="318">
        <f>_xlfn.STDEV.S(C2505:C2525)</f>
        <v>1.5722795373750001E-2</v>
      </c>
      <c r="F2525" s="318">
        <f>E2525*(21/(21-1.5))</f>
        <v>1.6932241171730769E-2</v>
      </c>
      <c r="G2525" s="318">
        <f>_xlfn.VAR.S(C2505:C2525)</f>
        <v>2.472062943648144E-4</v>
      </c>
      <c r="H2525" s="318">
        <f>G2525*(21/(21-1))</f>
        <v>2.5956660908305513E-4</v>
      </c>
      <c r="I2525" s="320">
        <f>(SUM(C2462:C2482)*1+SUM(C2483:C2503)*2+SUM(C2504:C2524)*3)/6</f>
        <v>-2.4474015283731582E-2</v>
      </c>
      <c r="J2525" s="318">
        <f>IF(C2525*O2525&lt;&gt;0,C2525,0)</f>
        <v>0</v>
      </c>
      <c r="K2525" s="318" t="str">
        <f>IF(C2525*O2525=0,"",C2525)</f>
        <v/>
      </c>
      <c r="O2525" s="318">
        <f>IF(ISBLANK(L2525),0,1)</f>
        <v>0</v>
      </c>
      <c r="P2525" s="318">
        <f>IF(ISBLANK(M2525),0,1)</f>
        <v>0</v>
      </c>
      <c r="Q2525" s="318">
        <f>O2525+P2525</f>
        <v>0</v>
      </c>
      <c r="R2525" s="318">
        <f>SUM(Q2400:Q2525)</f>
        <v>0</v>
      </c>
      <c r="S2525" s="318">
        <f>R2525/$X$2</f>
        <v>0</v>
      </c>
      <c r="T2525" s="318">
        <f>IF(S2525&gt;=$X$3,1,0)</f>
        <v>0</v>
      </c>
      <c r="U2525" s="318">
        <f>O2525*T2525+P2525*T2525</f>
        <v>0</v>
      </c>
    </row>
    <row r="2526" spans="1:21" s="318" customFormat="1" x14ac:dyDescent="0.2">
      <c r="A2526" s="322">
        <v>40238</v>
      </c>
      <c r="B2526" s="321">
        <v>359.86999500000002</v>
      </c>
      <c r="C2526" s="320">
        <f>LN(B2526/B2525)</f>
        <v>2.6624649179819881E-2</v>
      </c>
      <c r="D2526" s="320">
        <f>AVERAGE(C2506:C2526)</f>
        <v>-3.7668536174189499E-4</v>
      </c>
      <c r="E2526" s="318">
        <f>_xlfn.STDEV.S(C2506:C2526)</f>
        <v>1.6331162351239638E-2</v>
      </c>
      <c r="F2526" s="318">
        <f>E2526*(21/(21-1.5))</f>
        <v>1.7587405609027301E-2</v>
      </c>
      <c r="G2526" s="318">
        <f>_xlfn.VAR.S(C2506:C2526)</f>
        <v>2.6670686374254701E-4</v>
      </c>
      <c r="H2526" s="318">
        <f>G2526*(21/(21-1))</f>
        <v>2.8004220692967439E-4</v>
      </c>
      <c r="I2526" s="320">
        <f>(SUM(C2463:C2483)*1+SUM(C2484:C2504)*2+SUM(C2505:C2525)*3)/6</f>
        <v>-1.7670272087458406E-2</v>
      </c>
      <c r="J2526" s="318">
        <f>IF(C2526*O2526&lt;&gt;0,C2526,0)</f>
        <v>0</v>
      </c>
      <c r="K2526" s="318" t="str">
        <f>IF(C2526*O2526=0,"",C2526)</f>
        <v/>
      </c>
      <c r="O2526" s="318">
        <f>IF(ISBLANK(L2526),0,1)</f>
        <v>0</v>
      </c>
      <c r="P2526" s="318">
        <f>IF(ISBLANK(M2526),0,1)</f>
        <v>0</v>
      </c>
      <c r="Q2526" s="318">
        <f>O2526+P2526</f>
        <v>0</v>
      </c>
      <c r="R2526" s="318">
        <f>SUM(Q2401:Q2526)</f>
        <v>0</v>
      </c>
      <c r="S2526" s="318">
        <f>R2526/$X$2</f>
        <v>0</v>
      </c>
      <c r="T2526" s="318">
        <f>IF(S2526&gt;=$X$3,1,0)</f>
        <v>0</v>
      </c>
      <c r="U2526" s="318">
        <f>O2526*T2526+P2526*T2526</f>
        <v>0</v>
      </c>
    </row>
    <row r="2527" spans="1:21" s="318" customFormat="1" x14ac:dyDescent="0.2">
      <c r="A2527" s="322">
        <v>40239</v>
      </c>
      <c r="B2527" s="321">
        <v>360.82598899999999</v>
      </c>
      <c r="C2527" s="320">
        <f>LN(B2527/B2526)</f>
        <v>2.6529759619496095E-3</v>
      </c>
      <c r="D2527" s="320">
        <f>AVERAGE(C2507:C2527)</f>
        <v>-4.0291893466666182E-4</v>
      </c>
      <c r="E2527" s="318">
        <f>_xlfn.STDEV.S(C2507:C2527)</f>
        <v>1.6325564637948268E-2</v>
      </c>
      <c r="F2527" s="318">
        <f>E2527*(21/(21-1.5))</f>
        <v>1.7581377302405825E-2</v>
      </c>
      <c r="G2527" s="318">
        <f>_xlfn.VAR.S(C2507:C2527)</f>
        <v>2.6652406074782693E-4</v>
      </c>
      <c r="H2527" s="318">
        <f>G2527*(21/(21-1))</f>
        <v>2.7985026378521828E-4</v>
      </c>
      <c r="I2527" s="320">
        <f>(SUM(C2464:C2484)*1+SUM(C2485:C2505)*2+SUM(C2506:C2526)*3)/6</f>
        <v>-3.2376146642417434E-3</v>
      </c>
      <c r="J2527" s="318">
        <f>IF(C2527*O2527&lt;&gt;0,C2527,0)</f>
        <v>0</v>
      </c>
      <c r="K2527" s="318" t="str">
        <f>IF(C2527*O2527=0,"",C2527)</f>
        <v/>
      </c>
      <c r="O2527" s="318">
        <f>IF(ISBLANK(L2527),0,1)</f>
        <v>0</v>
      </c>
      <c r="P2527" s="318">
        <f>IF(ISBLANK(M2527),0,1)</f>
        <v>0</v>
      </c>
      <c r="Q2527" s="318">
        <f>O2527+P2527</f>
        <v>0</v>
      </c>
      <c r="R2527" s="318">
        <f>SUM(Q2402:Q2527)</f>
        <v>0</v>
      </c>
      <c r="S2527" s="318">
        <f>R2527/$X$2</f>
        <v>0</v>
      </c>
      <c r="T2527" s="318">
        <f>IF(S2527&gt;=$X$3,1,0)</f>
        <v>0</v>
      </c>
      <c r="U2527" s="318">
        <f>O2527*T2527+P2527*T2527</f>
        <v>0</v>
      </c>
    </row>
    <row r="2528" spans="1:21" s="318" customFormat="1" x14ac:dyDescent="0.2">
      <c r="A2528" s="322">
        <v>40240</v>
      </c>
      <c r="B2528" s="321">
        <v>363.25100700000002</v>
      </c>
      <c r="C2528" s="320">
        <f>LN(B2528/B2527)</f>
        <v>6.6982574512374788E-3</v>
      </c>
      <c r="D2528" s="320">
        <f>AVERAGE(C2508:C2528)</f>
        <v>-8.3026309323122008E-4</v>
      </c>
      <c r="E2528" s="318">
        <f>_xlfn.STDEV.S(C2508:C2528)</f>
        <v>1.5997897100507537E-2</v>
      </c>
      <c r="F2528" s="318">
        <f>E2528*(21/(21-1.5))</f>
        <v>1.7228504569777345E-2</v>
      </c>
      <c r="G2528" s="318">
        <f>_xlfn.VAR.S(C2508:C2528)</f>
        <v>2.559327116384275E-4</v>
      </c>
      <c r="H2528" s="318">
        <f>G2528*(21/(21-1))</f>
        <v>2.6872934722034888E-4</v>
      </c>
      <c r="I2528" s="320">
        <f>(SUM(C2465:C2485)*1+SUM(C2486:C2506)*2+SUM(C2507:C2527)*3)/6</f>
        <v>-3.9432234928687545E-3</v>
      </c>
      <c r="J2528" s="318">
        <f>IF(C2528*O2528&lt;&gt;0,C2528,0)</f>
        <v>0</v>
      </c>
      <c r="K2528" s="318" t="str">
        <f>IF(C2528*O2528=0,"",C2528)</f>
        <v/>
      </c>
      <c r="O2528" s="318">
        <f>IF(ISBLANK(L2528),0,1)</f>
        <v>0</v>
      </c>
      <c r="P2528" s="318">
        <f>IF(ISBLANK(M2528),0,1)</f>
        <v>0</v>
      </c>
      <c r="Q2528" s="318">
        <f>O2528+P2528</f>
        <v>0</v>
      </c>
      <c r="R2528" s="318">
        <f>SUM(Q2403:Q2528)</f>
        <v>0</v>
      </c>
      <c r="S2528" s="318">
        <f>R2528/$X$2</f>
        <v>0</v>
      </c>
      <c r="T2528" s="318">
        <f>IF(S2528&gt;=$X$3,1,0)</f>
        <v>0</v>
      </c>
      <c r="U2528" s="318">
        <f>O2528*T2528+P2528*T2528</f>
        <v>0</v>
      </c>
    </row>
    <row r="2529" spans="1:21" s="318" customFormat="1" x14ac:dyDescent="0.2">
      <c r="A2529" s="322">
        <v>40241</v>
      </c>
      <c r="B2529" s="321">
        <v>363.131012</v>
      </c>
      <c r="C2529" s="320">
        <f>LN(B2529/B2528)</f>
        <v>-3.3039089061362415E-4</v>
      </c>
      <c r="D2529" s="320">
        <f>AVERAGE(C2509:C2529)</f>
        <v>-7.1815489603158295E-4</v>
      </c>
      <c r="E2529" s="318">
        <f>_xlfn.STDEV.S(C2509:C2529)</f>
        <v>1.5992500387134352E-2</v>
      </c>
      <c r="F2529" s="318">
        <f>E2529*(21/(21-1.5))</f>
        <v>1.7222692724606223E-2</v>
      </c>
      <c r="G2529" s="318">
        <f>_xlfn.VAR.S(C2509:C2529)</f>
        <v>2.5576006863249238E-4</v>
      </c>
      <c r="H2529" s="318">
        <f>G2529*(21/(21-1))</f>
        <v>2.6854807206411701E-4</v>
      </c>
      <c r="I2529" s="320">
        <f>(SUM(C2466:C2486)*1+SUM(C2487:C2507)*2+SUM(C2508:C2528)*3)/6</f>
        <v>-3.8870611756503929E-3</v>
      </c>
      <c r="J2529" s="318">
        <f>IF(C2529*O2529&lt;&gt;0,C2529,0)</f>
        <v>0</v>
      </c>
      <c r="K2529" s="318" t="str">
        <f>IF(C2529*O2529=0,"",C2529)</f>
        <v/>
      </c>
      <c r="O2529" s="318">
        <f>IF(ISBLANK(L2529),0,1)</f>
        <v>0</v>
      </c>
      <c r="P2529" s="318">
        <f>IF(ISBLANK(M2529),0,1)</f>
        <v>0</v>
      </c>
      <c r="Q2529" s="318">
        <f>O2529+P2529</f>
        <v>0</v>
      </c>
      <c r="R2529" s="318">
        <f>SUM(Q2404:Q2529)</f>
        <v>0</v>
      </c>
      <c r="S2529" s="318">
        <f>R2529/$X$2</f>
        <v>0</v>
      </c>
      <c r="T2529" s="318">
        <f>IF(S2529&gt;=$X$3,1,0)</f>
        <v>0</v>
      </c>
      <c r="U2529" s="318">
        <f>O2529*T2529+P2529*T2529</f>
        <v>0</v>
      </c>
    </row>
    <row r="2530" spans="1:21" s="318" customFormat="1" x14ac:dyDescent="0.2">
      <c r="A2530" s="322">
        <v>40242</v>
      </c>
      <c r="B2530" s="321">
        <v>369.81500199999999</v>
      </c>
      <c r="C2530" s="320">
        <f>LN(B2530/B2529)</f>
        <v>1.8239202253303385E-2</v>
      </c>
      <c r="D2530" s="320">
        <f>AVERAGE(C2510:C2530)</f>
        <v>1.5739957565483779E-3</v>
      </c>
      <c r="E2530" s="318">
        <f>_xlfn.STDEV.S(C2510:C2530)</f>
        <v>1.5021493468508389E-2</v>
      </c>
      <c r="F2530" s="318">
        <f>E2530*(21/(21-1.5))</f>
        <v>1.6176992966085955E-2</v>
      </c>
      <c r="G2530" s="318">
        <f>_xlfn.VAR.S(C2510:C2530)</f>
        <v>2.2564526602444017E-4</v>
      </c>
      <c r="H2530" s="318">
        <f>G2530*(21/(21-1))</f>
        <v>2.3692752932566219E-4</v>
      </c>
      <c r="I2530" s="320">
        <f>(SUM(C2467:C2487)*1+SUM(C2488:C2508)*2+SUM(C2509:C2529)*3)/6</f>
        <v>-7.9232333137749921E-3</v>
      </c>
      <c r="J2530" s="318">
        <f>IF(C2530*O2530&lt;&gt;0,C2530,0)</f>
        <v>0</v>
      </c>
      <c r="K2530" s="318" t="str">
        <f>IF(C2530*O2530=0,"",C2530)</f>
        <v/>
      </c>
      <c r="O2530" s="318">
        <f>IF(ISBLANK(L2530),0,1)</f>
        <v>0</v>
      </c>
      <c r="P2530" s="318">
        <f>IF(ISBLANK(M2530),0,1)</f>
        <v>0</v>
      </c>
      <c r="Q2530" s="318">
        <f>O2530+P2530</f>
        <v>0</v>
      </c>
      <c r="R2530" s="318">
        <f>SUM(Q2405:Q2530)</f>
        <v>0</v>
      </c>
      <c r="S2530" s="318">
        <f>R2530/$X$2</f>
        <v>0</v>
      </c>
      <c r="T2530" s="318">
        <f>IF(S2530&gt;=$X$3,1,0)</f>
        <v>0</v>
      </c>
      <c r="U2530" s="318">
        <f>O2530*T2530+P2530*T2530</f>
        <v>0</v>
      </c>
    </row>
    <row r="2531" spans="1:21" s="318" customFormat="1" x14ac:dyDescent="0.2">
      <c r="A2531" s="322">
        <v>40245</v>
      </c>
      <c r="B2531" s="321">
        <v>368.44101000000001</v>
      </c>
      <c r="C2531" s="320">
        <f>LN(B2531/B2530)</f>
        <v>-3.7222686008287803E-3</v>
      </c>
      <c r="D2531" s="320">
        <f>AVERAGE(C2511:C2531)</f>
        <v>2.2731843720733718E-3</v>
      </c>
      <c r="E2531" s="318">
        <f>_xlfn.STDEV.S(C2511:C2531)</f>
        <v>1.4372752232236909E-2</v>
      </c>
      <c r="F2531" s="318">
        <f>E2531*(21/(21-1.5))</f>
        <v>1.5478348557793594E-2</v>
      </c>
      <c r="G2531" s="318">
        <f>_xlfn.VAR.S(C2511:C2531)</f>
        <v>2.0657600672927107E-4</v>
      </c>
      <c r="H2531" s="318">
        <f>G2531*(21/(21-1))</f>
        <v>2.1690480706573463E-4</v>
      </c>
      <c r="I2531" s="320">
        <f>(SUM(C2468:C2488)*1+SUM(C2489:C2509)*2+SUM(C2510:C2530)*3)/6</f>
        <v>7.0213920248367841E-3</v>
      </c>
      <c r="J2531" s="318">
        <f>IF(C2531*O2531&lt;&gt;0,C2531,0)</f>
        <v>0</v>
      </c>
      <c r="K2531" s="318" t="str">
        <f>IF(C2531*O2531=0,"",C2531)</f>
        <v/>
      </c>
      <c r="O2531" s="318">
        <f>IF(ISBLANK(L2531),0,1)</f>
        <v>0</v>
      </c>
      <c r="P2531" s="318">
        <f>IF(ISBLANK(M2531),0,1)</f>
        <v>0</v>
      </c>
      <c r="Q2531" s="318">
        <f>O2531+P2531</f>
        <v>0</v>
      </c>
      <c r="R2531" s="318">
        <f>SUM(Q2406:Q2531)</f>
        <v>0</v>
      </c>
      <c r="S2531" s="318">
        <f>R2531/$X$2</f>
        <v>0</v>
      </c>
      <c r="T2531" s="318">
        <f>IF(S2531&gt;=$X$3,1,0)</f>
        <v>0</v>
      </c>
      <c r="U2531" s="318">
        <f>O2531*T2531+P2531*T2531</f>
        <v>0</v>
      </c>
    </row>
    <row r="2532" spans="1:21" s="318" customFormat="1" x14ac:dyDescent="0.2">
      <c r="A2532" s="322">
        <v>40246</v>
      </c>
      <c r="B2532" s="321">
        <v>367.90600599999999</v>
      </c>
      <c r="C2532" s="320">
        <f>LN(B2532/B2531)</f>
        <v>-1.4531303380534021E-3</v>
      </c>
      <c r="D2532" s="320">
        <f>AVERAGE(C2512:C2532)</f>
        <v>2.7034371147404328E-3</v>
      </c>
      <c r="E2532" s="318">
        <f>_xlfn.STDEV.S(C2512:C2532)</f>
        <v>1.4104359407902688E-2</v>
      </c>
      <c r="F2532" s="318">
        <f>E2532*(21/(21-1.5))</f>
        <v>1.5189310131587509E-2</v>
      </c>
      <c r="G2532" s="318">
        <f>_xlfn.VAR.S(C2512:C2532)</f>
        <v>1.9893295430729305E-4</v>
      </c>
      <c r="H2532" s="318">
        <f>G2532*(21/(21-1))</f>
        <v>2.0887960202265769E-4</v>
      </c>
      <c r="I2532" s="320">
        <f>(SUM(C2469:C2489)*1+SUM(C2490:C2510)*2+SUM(C2511:C2531)*3)/6</f>
        <v>7.5422531487727802E-3</v>
      </c>
      <c r="J2532" s="318">
        <f>IF(C2532*O2532&lt;&gt;0,C2532,0)</f>
        <v>0</v>
      </c>
      <c r="K2532" s="318" t="str">
        <f>IF(C2532*O2532=0,"",C2532)</f>
        <v/>
      </c>
      <c r="O2532" s="318">
        <f>IF(ISBLANK(L2532),0,1)</f>
        <v>0</v>
      </c>
      <c r="P2532" s="318">
        <f>IF(ISBLANK(M2532),0,1)</f>
        <v>0</v>
      </c>
      <c r="Q2532" s="318">
        <f>O2532+P2532</f>
        <v>0</v>
      </c>
      <c r="R2532" s="318">
        <f>SUM(Q2407:Q2532)</f>
        <v>0</v>
      </c>
      <c r="S2532" s="318">
        <f>R2532/$X$2</f>
        <v>0</v>
      </c>
      <c r="T2532" s="318">
        <f>IF(S2532&gt;=$X$3,1,0)</f>
        <v>0</v>
      </c>
      <c r="U2532" s="318">
        <f>O2532*T2532+P2532*T2532</f>
        <v>0</v>
      </c>
    </row>
    <row r="2533" spans="1:21" s="318" customFormat="1" x14ac:dyDescent="0.2">
      <c r="A2533" s="322">
        <v>40247</v>
      </c>
      <c r="B2533" s="321">
        <v>373.10501099999999</v>
      </c>
      <c r="C2533" s="320">
        <f>LN(B2533/B2532)</f>
        <v>1.4032423786731734E-2</v>
      </c>
      <c r="D2533" s="320">
        <f>AVERAGE(C2513:C2533)</f>
        <v>2.8343880027057837E-3</v>
      </c>
      <c r="E2533" s="318">
        <f>_xlfn.STDEV.S(C2513:C2533)</f>
        <v>1.4200431972400222E-2</v>
      </c>
      <c r="F2533" s="318">
        <f>E2533*(21/(21-1.5))</f>
        <v>1.5292772893354085E-2</v>
      </c>
      <c r="G2533" s="318">
        <f>_xlfn.VAR.S(C2513:C2533)</f>
        <v>2.0165226820276645E-4</v>
      </c>
      <c r="H2533" s="318">
        <f>G2533*(21/(21-1))</f>
        <v>2.1173488161290477E-4</v>
      </c>
      <c r="I2533" s="320">
        <f>(SUM(C2470:C2490)*1+SUM(C2491:C2511)*2+SUM(C2512:C2532)*3)/6</f>
        <v>5.3546478500950722E-3</v>
      </c>
      <c r="J2533" s="318">
        <f>IF(C2533*O2533&lt;&gt;0,C2533,0)</f>
        <v>0</v>
      </c>
      <c r="K2533" s="318" t="str">
        <f>IF(C2533*O2533=0,"",C2533)</f>
        <v/>
      </c>
      <c r="O2533" s="318">
        <f>IF(ISBLANK(L2533),0,1)</f>
        <v>0</v>
      </c>
      <c r="P2533" s="318">
        <f>IF(ISBLANK(M2533),0,1)</f>
        <v>0</v>
      </c>
      <c r="Q2533" s="318">
        <f>O2533+P2533</f>
        <v>0</v>
      </c>
      <c r="R2533" s="318">
        <f>SUM(Q2408:Q2533)</f>
        <v>0</v>
      </c>
      <c r="S2533" s="318">
        <f>R2533/$X$2</f>
        <v>0</v>
      </c>
      <c r="T2533" s="318">
        <f>IF(S2533&gt;=$X$3,1,0)</f>
        <v>0</v>
      </c>
      <c r="U2533" s="318">
        <f>O2533*T2533+P2533*T2533</f>
        <v>0</v>
      </c>
    </row>
    <row r="2534" spans="1:21" s="318" customFormat="1" x14ac:dyDescent="0.2">
      <c r="A2534" s="322">
        <v>40248</v>
      </c>
      <c r="B2534" s="321">
        <v>369.74899299999998</v>
      </c>
      <c r="C2534" s="320">
        <f>LN(B2534/B2533)</f>
        <v>-9.0355327271447773E-3</v>
      </c>
      <c r="D2534" s="320">
        <f>AVERAGE(C2514:C2534)</f>
        <v>3.3681089367470656E-3</v>
      </c>
      <c r="E2534" s="318">
        <f>_xlfn.STDEV.S(C2514:C2534)</f>
        <v>1.3482139099879017E-2</v>
      </c>
      <c r="F2534" s="318">
        <f>E2534*(21/(21-1.5))</f>
        <v>1.4519226722946633E-2</v>
      </c>
      <c r="G2534" s="318">
        <f>_xlfn.VAR.S(C2514:C2534)</f>
        <v>1.8176807470848659E-4</v>
      </c>
      <c r="H2534" s="318">
        <f>G2534*(21/(21-1))</f>
        <v>1.9085647844391092E-4</v>
      </c>
      <c r="I2534" s="320">
        <f>(SUM(C2471:C2491)*1+SUM(C2492:C2512)*2+SUM(C2513:C2533)*3)/6</f>
        <v>9.8718198530828912E-3</v>
      </c>
      <c r="J2534" s="318">
        <f>IF(C2534*O2534&lt;&gt;0,C2534,0)</f>
        <v>0</v>
      </c>
      <c r="K2534" s="318" t="str">
        <f>IF(C2534*O2534=0,"",C2534)</f>
        <v/>
      </c>
      <c r="O2534" s="318">
        <f>IF(ISBLANK(L2534),0,1)</f>
        <v>0</v>
      </c>
      <c r="P2534" s="318">
        <f>IF(ISBLANK(M2534),0,1)</f>
        <v>0</v>
      </c>
      <c r="Q2534" s="318">
        <f>O2534+P2534</f>
        <v>0</v>
      </c>
      <c r="R2534" s="318">
        <f>SUM(Q2409:Q2534)</f>
        <v>0</v>
      </c>
      <c r="S2534" s="318">
        <f>R2534/$X$2</f>
        <v>0</v>
      </c>
      <c r="T2534" s="318">
        <f>IF(S2534&gt;=$X$3,1,0)</f>
        <v>0</v>
      </c>
      <c r="U2534" s="318">
        <f>O2534*T2534+P2534*T2534</f>
        <v>0</v>
      </c>
    </row>
    <row r="2535" spans="1:21" s="318" customFormat="1" x14ac:dyDescent="0.2">
      <c r="A2535" s="322">
        <v>40249</v>
      </c>
      <c r="B2535" s="321">
        <v>370.90399200000002</v>
      </c>
      <c r="C2535" s="320">
        <f>LN(B2535/B2534)</f>
        <v>3.1188693211196159E-3</v>
      </c>
      <c r="D2535" s="320">
        <f>AVERAGE(C2515:C2535)</f>
        <v>3.1012748016323111E-3</v>
      </c>
      <c r="E2535" s="318">
        <f>_xlfn.STDEV.S(C2515:C2535)</f>
        <v>1.342620594289228E-2</v>
      </c>
      <c r="F2535" s="318">
        <f>E2535*(21/(21-1.5))</f>
        <v>1.4458991015422454E-2</v>
      </c>
      <c r="G2535" s="318">
        <f>_xlfn.VAR.S(C2515:C2535)</f>
        <v>1.8026300602095598E-4</v>
      </c>
      <c r="H2535" s="318">
        <f>G2535*(21/(21-1))</f>
        <v>1.8927615632200378E-4</v>
      </c>
      <c r="I2535" s="320">
        <f>(SUM(C2472:C2492)*1+SUM(C2493:C2513)*2+SUM(C2514:C2534)*3)/6</f>
        <v>1.3121429041789701E-2</v>
      </c>
      <c r="J2535" s="318">
        <f>IF(C2535*O2535&lt;&gt;0,C2535,0)</f>
        <v>0</v>
      </c>
      <c r="K2535" s="318" t="str">
        <f>IF(C2535*O2535=0,"",C2535)</f>
        <v/>
      </c>
      <c r="O2535" s="318">
        <f>IF(ISBLANK(L2535),0,1)</f>
        <v>0</v>
      </c>
      <c r="P2535" s="318">
        <f>IF(ISBLANK(M2535),0,1)</f>
        <v>0</v>
      </c>
      <c r="Q2535" s="318">
        <f>O2535+P2535</f>
        <v>0</v>
      </c>
      <c r="R2535" s="318">
        <f>SUM(Q2410:Q2535)</f>
        <v>0</v>
      </c>
      <c r="S2535" s="318">
        <f>R2535/$X$2</f>
        <v>0</v>
      </c>
      <c r="T2535" s="318">
        <f>IF(S2535&gt;=$X$3,1,0)</f>
        <v>0</v>
      </c>
      <c r="U2535" s="318">
        <f>O2535*T2535+P2535*T2535</f>
        <v>0</v>
      </c>
    </row>
    <row r="2536" spans="1:21" s="318" customFormat="1" x14ac:dyDescent="0.2">
      <c r="A2536" s="322">
        <v>40252</v>
      </c>
      <c r="B2536" s="321">
        <v>365.290009</v>
      </c>
      <c r="C2536" s="320">
        <f>LN(B2536/B2535)</f>
        <v>-1.525166414249271E-2</v>
      </c>
      <c r="D2536" s="320">
        <f>AVERAGE(C2516:C2536)</f>
        <v>3.0266164060729285E-3</v>
      </c>
      <c r="E2536" s="318">
        <f>_xlfn.STDEV.S(C2516:C2536)</f>
        <v>1.3528180643863123E-2</v>
      </c>
      <c r="F2536" s="318">
        <f>E2536*(21/(21-1.5))</f>
        <v>1.4568809924160287E-2</v>
      </c>
      <c r="G2536" s="318">
        <f>_xlfn.VAR.S(C2516:C2536)</f>
        <v>1.8301167153299288E-4</v>
      </c>
      <c r="H2536" s="318">
        <f>G2536*(21/(21-1))</f>
        <v>1.9216225510964254E-4</v>
      </c>
      <c r="I2536" s="320">
        <f>(SUM(C2473:C2493)*1+SUM(C2494:C2514)*2+SUM(C2515:C2535)*3)/6</f>
        <v>1.481300442669912E-2</v>
      </c>
      <c r="J2536" s="318">
        <f>IF(C2536*O2536&lt;&gt;0,C2536,0)</f>
        <v>0</v>
      </c>
      <c r="K2536" s="318" t="str">
        <f>IF(C2536*O2536=0,"",C2536)</f>
        <v/>
      </c>
      <c r="O2536" s="318">
        <f>IF(ISBLANK(L2536),0,1)</f>
        <v>0</v>
      </c>
      <c r="P2536" s="318">
        <f>IF(ISBLANK(M2536),0,1)</f>
        <v>0</v>
      </c>
      <c r="Q2536" s="318">
        <f>O2536+P2536</f>
        <v>0</v>
      </c>
      <c r="R2536" s="318">
        <f>SUM(Q2411:Q2536)</f>
        <v>0</v>
      </c>
      <c r="S2536" s="318">
        <f>R2536/$X$2</f>
        <v>0</v>
      </c>
      <c r="T2536" s="318">
        <f>IF(S2536&gt;=$X$3,1,0)</f>
        <v>0</v>
      </c>
      <c r="U2536" s="318">
        <f>O2536*T2536+P2536*T2536</f>
        <v>0</v>
      </c>
    </row>
    <row r="2537" spans="1:21" s="318" customFormat="1" x14ac:dyDescent="0.2">
      <c r="A2537" s="322">
        <v>40253</v>
      </c>
      <c r="B2537" s="321">
        <v>370.42700200000002</v>
      </c>
      <c r="C2537" s="320">
        <f>LN(B2537/B2536)</f>
        <v>1.3964816378985586E-2</v>
      </c>
      <c r="D2537" s="320">
        <f>AVERAGE(C2517:C2537)</f>
        <v>4.0548623213357135E-3</v>
      </c>
      <c r="E2537" s="318">
        <f>_xlfn.STDEV.S(C2517:C2537)</f>
        <v>1.3498418987574395E-2</v>
      </c>
      <c r="F2537" s="318">
        <f>E2537*(21/(21-1.5))</f>
        <v>1.4536758909695502E-2</v>
      </c>
      <c r="G2537" s="318">
        <f>_xlfn.VAR.S(C2517:C2537)</f>
        <v>1.8220731516410896E-4</v>
      </c>
      <c r="H2537" s="318">
        <f>G2537*(21/(21-1))</f>
        <v>1.9131768092231442E-4</v>
      </c>
      <c r="I2537" s="320">
        <f>(SUM(C2474:C2494)*1+SUM(C2495:C2515)*2+SUM(C2516:C2536)*3)/6</f>
        <v>4.934407996064441E-3</v>
      </c>
      <c r="J2537" s="318">
        <f>IF(C2537*O2537&lt;&gt;0,C2537,0)</f>
        <v>0</v>
      </c>
      <c r="K2537" s="318" t="str">
        <f>IF(C2537*O2537=0,"",C2537)</f>
        <v/>
      </c>
      <c r="O2537" s="318">
        <f>IF(ISBLANK(L2537),0,1)</f>
        <v>0</v>
      </c>
      <c r="P2537" s="318">
        <f>IF(ISBLANK(M2537),0,1)</f>
        <v>0</v>
      </c>
      <c r="Q2537" s="318">
        <f>O2537+P2537</f>
        <v>0</v>
      </c>
      <c r="R2537" s="318">
        <f>SUM(Q2412:Q2537)</f>
        <v>0</v>
      </c>
      <c r="S2537" s="318">
        <f>R2537/$X$2</f>
        <v>0</v>
      </c>
      <c r="T2537" s="318">
        <f>IF(S2537&gt;=$X$3,1,0)</f>
        <v>0</v>
      </c>
      <c r="U2537" s="318">
        <f>O2537*T2537+P2537*T2537</f>
        <v>0</v>
      </c>
    </row>
    <row r="2538" spans="1:21" s="318" customFormat="1" x14ac:dyDescent="0.2">
      <c r="A2538" s="322">
        <v>40254</v>
      </c>
      <c r="B2538" s="321">
        <v>372.27499399999999</v>
      </c>
      <c r="C2538" s="320">
        <f>LN(B2538/B2537)</f>
        <v>4.9764126761363764E-3</v>
      </c>
      <c r="D2538" s="320">
        <f>AVERAGE(C2518:C2538)</f>
        <v>3.1762247384141871E-3</v>
      </c>
      <c r="E2538" s="318">
        <f>_xlfn.STDEV.S(C2518:C2538)</f>
        <v>1.2754357462643629E-2</v>
      </c>
      <c r="F2538" s="318">
        <f>E2538*(21/(21-1.5))</f>
        <v>1.3735461882846984E-2</v>
      </c>
      <c r="G2538" s="318">
        <f>_xlfn.VAR.S(C2518:C2538)</f>
        <v>1.6267363428489322E-4</v>
      </c>
      <c r="H2538" s="318">
        <f>G2538*(21/(21-1))</f>
        <v>1.7080731599913789E-4</v>
      </c>
      <c r="I2538" s="320">
        <f>(SUM(C2475:C2495)*1+SUM(C2496:C2516)*2+SUM(C2517:C2537)*3)/6</f>
        <v>1.4823304461185996E-2</v>
      </c>
      <c r="J2538" s="318">
        <f>IF(C2538*O2538&lt;&gt;0,C2538,0)</f>
        <v>0</v>
      </c>
      <c r="K2538" s="318" t="str">
        <f>IF(C2538*O2538=0,"",C2538)</f>
        <v/>
      </c>
      <c r="O2538" s="318">
        <f>IF(ISBLANK(L2538),0,1)</f>
        <v>0</v>
      </c>
      <c r="P2538" s="318">
        <f>IF(ISBLANK(M2538),0,1)</f>
        <v>0</v>
      </c>
      <c r="Q2538" s="318">
        <f>O2538+P2538</f>
        <v>0</v>
      </c>
      <c r="R2538" s="318">
        <f>SUM(Q2413:Q2538)</f>
        <v>0</v>
      </c>
      <c r="S2538" s="318">
        <f>R2538/$X$2</f>
        <v>0</v>
      </c>
      <c r="T2538" s="318">
        <f>IF(S2538&gt;=$X$3,1,0)</f>
        <v>0</v>
      </c>
      <c r="U2538" s="318">
        <f>O2538*T2538+P2538*T2538</f>
        <v>0</v>
      </c>
    </row>
    <row r="2539" spans="1:21" s="318" customFormat="1" x14ac:dyDescent="0.2">
      <c r="A2539" s="322">
        <v>40255</v>
      </c>
      <c r="B2539" s="321">
        <v>369.46499599999999</v>
      </c>
      <c r="C2539" s="320">
        <f>LN(B2539/B2538)</f>
        <v>-7.5768098819340556E-3</v>
      </c>
      <c r="D2539" s="320">
        <f>AVERAGE(C2519:C2539)</f>
        <v>2.5102493469985605E-3</v>
      </c>
      <c r="E2539" s="318">
        <f>_xlfn.STDEV.S(C2519:C2539)</f>
        <v>1.2940899751630959E-2</v>
      </c>
      <c r="F2539" s="318">
        <f>E2539*(21/(21-1.5))</f>
        <v>1.3936353578679493E-2</v>
      </c>
      <c r="G2539" s="318">
        <f>_xlfn.VAR.S(C2519:C2539)</f>
        <v>1.6746688638176222E-4</v>
      </c>
      <c r="H2539" s="318">
        <f>G2539*(21/(21-1))</f>
        <v>1.7584023070085035E-4</v>
      </c>
      <c r="I2539" s="320">
        <f>(SUM(C2476:C2496)*1+SUM(C2497:C2517)*2+SUM(C2518:C2538)*3)/6</f>
        <v>1.1494606871729948E-2</v>
      </c>
      <c r="J2539" s="318">
        <f>IF(C2539*O2539&lt;&gt;0,C2539,0)</f>
        <v>0</v>
      </c>
      <c r="K2539" s="318" t="str">
        <f>IF(C2539*O2539=0,"",C2539)</f>
        <v/>
      </c>
      <c r="O2539" s="318">
        <f>IF(ISBLANK(L2539),0,1)</f>
        <v>0</v>
      </c>
      <c r="P2539" s="318">
        <f>IF(ISBLANK(M2539),0,1)</f>
        <v>0</v>
      </c>
      <c r="Q2539" s="318">
        <f>O2539+P2539</f>
        <v>0</v>
      </c>
      <c r="R2539" s="318">
        <f>SUM(Q2414:Q2539)</f>
        <v>0</v>
      </c>
      <c r="S2539" s="318">
        <f>R2539/$X$2</f>
        <v>0</v>
      </c>
      <c r="T2539" s="318">
        <f>IF(S2539&gt;=$X$3,1,0)</f>
        <v>0</v>
      </c>
      <c r="U2539" s="318">
        <f>O2539*T2539+P2539*T2539</f>
        <v>0</v>
      </c>
    </row>
    <row r="2540" spans="1:21" s="318" customFormat="1" x14ac:dyDescent="0.2">
      <c r="A2540" s="322">
        <v>40256</v>
      </c>
      <c r="B2540" s="321">
        <v>368.47699</v>
      </c>
      <c r="C2540" s="320">
        <f>LN(B2540/B2539)</f>
        <v>-2.677735131214901E-3</v>
      </c>
      <c r="D2540" s="320">
        <f>AVERAGE(C2520:C2540)</f>
        <v>2.0187972724967926E-3</v>
      </c>
      <c r="E2540" s="318">
        <f>_xlfn.STDEV.S(C2520:C2540)</f>
        <v>1.2932204439089375E-2</v>
      </c>
      <c r="F2540" s="318">
        <f>E2540*(21/(21-1.5))</f>
        <v>1.3926989395942403E-2</v>
      </c>
      <c r="G2540" s="318">
        <f>_xlfn.VAR.S(C2520:C2540)</f>
        <v>1.6724191165440292E-4</v>
      </c>
      <c r="H2540" s="318">
        <f>G2540*(21/(21-1))</f>
        <v>1.7560400723712309E-4</v>
      </c>
      <c r="I2540" s="320">
        <f>(SUM(C2477:C2497)*1+SUM(C2498:C2518)*2+SUM(C2519:C2539)*3)/6</f>
        <v>6.3585697983202403E-3</v>
      </c>
      <c r="J2540" s="318">
        <f>IF(C2540*O2540&lt;&gt;0,C2540,0)</f>
        <v>0</v>
      </c>
      <c r="K2540" s="318" t="str">
        <f>IF(C2540*O2540=0,"",C2540)</f>
        <v/>
      </c>
      <c r="O2540" s="318">
        <f>IF(ISBLANK(L2540),0,1)</f>
        <v>0</v>
      </c>
      <c r="P2540" s="318">
        <f>IF(ISBLANK(M2540),0,1)</f>
        <v>0</v>
      </c>
      <c r="Q2540" s="318">
        <f>O2540+P2540</f>
        <v>0</v>
      </c>
      <c r="R2540" s="318">
        <f>SUM(Q2415:Q2540)</f>
        <v>0</v>
      </c>
      <c r="S2540" s="318">
        <f>R2540/$X$2</f>
        <v>0</v>
      </c>
      <c r="T2540" s="318">
        <f>IF(S2540&gt;=$X$3,1,0)</f>
        <v>0</v>
      </c>
      <c r="U2540" s="318">
        <f>O2540*T2540+P2540*T2540</f>
        <v>0</v>
      </c>
    </row>
    <row r="2541" spans="1:21" s="318" customFormat="1" x14ac:dyDescent="0.2">
      <c r="A2541" s="322">
        <v>40259</v>
      </c>
      <c r="B2541" s="321">
        <v>368.959991</v>
      </c>
      <c r="C2541" s="320">
        <f>LN(B2541/B2540)</f>
        <v>1.3099453418038145E-3</v>
      </c>
      <c r="D2541" s="320">
        <f>AVERAGE(C2521:C2541)</f>
        <v>1.5371626602146062E-3</v>
      </c>
      <c r="E2541" s="318">
        <f>_xlfn.STDEV.S(C2521:C2541)</f>
        <v>1.2751482924833069E-2</v>
      </c>
      <c r="F2541" s="318">
        <f>E2541*(21/(21-1.5))</f>
        <v>1.3732366226743304E-2</v>
      </c>
      <c r="G2541" s="318">
        <f>_xlfn.VAR.S(C2521:C2541)</f>
        <v>1.6260031678230931E-4</v>
      </c>
      <c r="H2541" s="318">
        <f>G2541*(21/(21-1))</f>
        <v>1.7073033262142477E-4</v>
      </c>
      <c r="I2541" s="320">
        <f>(SUM(C2478:C2498)*1+SUM(C2499:C2519)*2+SUM(C2520:C2540)*3)/6</f>
        <v>6.2672793240792684E-3</v>
      </c>
      <c r="J2541" s="318">
        <f>IF(C2541*O2541&lt;&gt;0,C2541,0)</f>
        <v>0</v>
      </c>
      <c r="K2541" s="318" t="str">
        <f>IF(C2541*O2541=0,"",C2541)</f>
        <v/>
      </c>
      <c r="O2541" s="318">
        <f>IF(ISBLANK(L2541),0,1)</f>
        <v>0</v>
      </c>
      <c r="P2541" s="318">
        <f>IF(ISBLANK(M2541),0,1)</f>
        <v>0</v>
      </c>
      <c r="Q2541" s="318">
        <f>O2541+P2541</f>
        <v>0</v>
      </c>
      <c r="R2541" s="318">
        <f>SUM(Q2416:Q2541)</f>
        <v>0</v>
      </c>
      <c r="S2541" s="318">
        <f>R2541/$X$2</f>
        <v>0</v>
      </c>
      <c r="T2541" s="318">
        <f>IF(S2541&gt;=$X$3,1,0)</f>
        <v>0</v>
      </c>
      <c r="U2541" s="318">
        <f>O2541*T2541+P2541*T2541</f>
        <v>0</v>
      </c>
    </row>
    <row r="2542" spans="1:21" s="318" customFormat="1" x14ac:dyDescent="0.2">
      <c r="A2542" s="322">
        <v>40260</v>
      </c>
      <c r="B2542" s="321">
        <v>375.04800399999999</v>
      </c>
      <c r="C2542" s="320">
        <f>LN(B2542/B2541)</f>
        <v>1.6365815756605503E-2</v>
      </c>
      <c r="D2542" s="320">
        <f>AVERAGE(C2522:C2542)</f>
        <v>1.992610317639954E-3</v>
      </c>
      <c r="E2542" s="318">
        <f>_xlfn.STDEV.S(C2522:C2542)</f>
        <v>1.3114546984512946E-2</v>
      </c>
      <c r="F2542" s="318">
        <f>E2542*(21/(21-1.5))</f>
        <v>1.4123358291013941E-2</v>
      </c>
      <c r="G2542" s="318">
        <f>_xlfn.VAR.S(C2522:C2542)</f>
        <v>1.719913426089976E-4</v>
      </c>
      <c r="H2542" s="318">
        <f>G2542*(21/(21-1))</f>
        <v>1.8059090973944749E-4</v>
      </c>
      <c r="I2542" s="320">
        <f>(SUM(C2479:C2499)*1+SUM(C2500:C2520)*2+SUM(C2521:C2541)*3)/6</f>
        <v>9.3788866585737748E-3</v>
      </c>
      <c r="J2542" s="318">
        <f>IF(C2542*O2542&lt;&gt;0,C2542,0)</f>
        <v>0</v>
      </c>
      <c r="K2542" s="318" t="str">
        <f>IF(C2542*O2542=0,"",C2542)</f>
        <v/>
      </c>
      <c r="O2542" s="318">
        <f>IF(ISBLANK(L2542),0,1)</f>
        <v>0</v>
      </c>
      <c r="P2542" s="318">
        <f>IF(ISBLANK(M2542),0,1)</f>
        <v>0</v>
      </c>
      <c r="Q2542" s="318">
        <f>O2542+P2542</f>
        <v>0</v>
      </c>
      <c r="R2542" s="318">
        <f>SUM(Q2417:Q2542)</f>
        <v>0</v>
      </c>
      <c r="S2542" s="318">
        <f>R2542/$X$2</f>
        <v>0</v>
      </c>
      <c r="T2542" s="318">
        <f>IF(S2542&gt;=$X$3,1,0)</f>
        <v>0</v>
      </c>
      <c r="U2542" s="318">
        <f>O2542*T2542+P2542*T2542</f>
        <v>0</v>
      </c>
    </row>
    <row r="2543" spans="1:21" s="318" customFormat="1" x14ac:dyDescent="0.2">
      <c r="A2543" s="322">
        <v>40261</v>
      </c>
      <c r="B2543" s="321">
        <v>373.72198500000002</v>
      </c>
      <c r="C2543" s="320">
        <f>LN(B2543/B2542)</f>
        <v>-3.541863070634645E-3</v>
      </c>
      <c r="D2543" s="320">
        <f>AVERAGE(C2523:C2543)</f>
        <v>2.8820608754865714E-3</v>
      </c>
      <c r="E2543" s="318">
        <f>_xlfn.STDEV.S(C2523:C2543)</f>
        <v>1.1974091726241413E-2</v>
      </c>
      <c r="F2543" s="318">
        <f>E2543*(21/(21-1.5))</f>
        <v>1.289517570518306E-2</v>
      </c>
      <c r="G2543" s="318">
        <f>_xlfn.VAR.S(C2523:C2543)</f>
        <v>1.4337887266844306E-4</v>
      </c>
      <c r="H2543" s="318">
        <f>G2543*(21/(21-1))</f>
        <v>1.5054781630186522E-4</v>
      </c>
      <c r="I2543" s="320">
        <f>(SUM(C2480:C2500)*1+SUM(C2501:C2521)*2+SUM(C2522:C2542)*3)/6</f>
        <v>2.0242128096051075E-2</v>
      </c>
      <c r="J2543" s="318">
        <f>IF(C2543*O2543&lt;&gt;0,C2543,0)</f>
        <v>0</v>
      </c>
      <c r="K2543" s="318" t="str">
        <f>IF(C2543*O2543=0,"",C2543)</f>
        <v/>
      </c>
      <c r="O2543" s="318">
        <f>IF(ISBLANK(L2543),0,1)</f>
        <v>0</v>
      </c>
      <c r="P2543" s="318">
        <f>IF(ISBLANK(M2543),0,1)</f>
        <v>0</v>
      </c>
      <c r="Q2543" s="318">
        <f>O2543+P2543</f>
        <v>0</v>
      </c>
      <c r="R2543" s="318">
        <f>SUM(Q2418:Q2543)</f>
        <v>0</v>
      </c>
      <c r="S2543" s="318">
        <f>R2543/$X$2</f>
        <v>0</v>
      </c>
      <c r="T2543" s="318">
        <f>IF(S2543&gt;=$X$3,1,0)</f>
        <v>0</v>
      </c>
      <c r="U2543" s="318">
        <f>O2543*T2543+P2543*T2543</f>
        <v>0</v>
      </c>
    </row>
    <row r="2544" spans="1:21" s="318" customFormat="1" x14ac:dyDescent="0.2">
      <c r="A2544" s="322">
        <v>40262</v>
      </c>
      <c r="B2544" s="321">
        <v>376.42099000000002</v>
      </c>
      <c r="C2544" s="320">
        <f>LN(B2544/B2543)</f>
        <v>7.1960059260944911E-3</v>
      </c>
      <c r="D2544" s="320">
        <f>AVERAGE(C2524:C2544)</f>
        <v>3.1677691401169709E-3</v>
      </c>
      <c r="E2544" s="318">
        <f>_xlfn.STDEV.S(C2524:C2544)</f>
        <v>1.2003397450049332E-2</v>
      </c>
      <c r="F2544" s="318">
        <f>E2544*(21/(21-1.5))</f>
        <v>1.2926735715437742E-2</v>
      </c>
      <c r="G2544" s="318">
        <f>_xlfn.VAR.S(C2524:C2544)</f>
        <v>1.4408155034385079E-4</v>
      </c>
      <c r="H2544" s="318">
        <f>G2544*(21/(21-1))</f>
        <v>1.5128562786104335E-4</v>
      </c>
      <c r="I2544" s="320">
        <f>(SUM(C2481:C2501)*1+SUM(C2502:C2522)*2+SUM(C2523:C2543)*3)/6</f>
        <v>1.9186336570280526E-2</v>
      </c>
      <c r="J2544" s="318">
        <f>IF(C2544*O2544&lt;&gt;0,C2544,0)</f>
        <v>0</v>
      </c>
      <c r="K2544" s="318" t="str">
        <f>IF(C2544*O2544=0,"",C2544)</f>
        <v/>
      </c>
      <c r="O2544" s="318">
        <f>IF(ISBLANK(L2544),0,1)</f>
        <v>0</v>
      </c>
      <c r="P2544" s="318">
        <f>IF(ISBLANK(M2544),0,1)</f>
        <v>0</v>
      </c>
      <c r="Q2544" s="318">
        <f>O2544+P2544</f>
        <v>0</v>
      </c>
      <c r="R2544" s="318">
        <f>SUM(Q2419:Q2544)</f>
        <v>0</v>
      </c>
      <c r="S2544" s="318">
        <f>R2544/$X$2</f>
        <v>0</v>
      </c>
      <c r="T2544" s="318">
        <f>IF(S2544&gt;=$X$3,1,0)</f>
        <v>0</v>
      </c>
      <c r="U2544" s="318">
        <f>O2544*T2544+P2544*T2544</f>
        <v>0</v>
      </c>
    </row>
    <row r="2545" spans="1:21" s="318" customFormat="1" x14ac:dyDescent="0.2">
      <c r="A2545" s="322">
        <v>40263</v>
      </c>
      <c r="B2545" s="321">
        <v>373.05300899999997</v>
      </c>
      <c r="C2545" s="320">
        <f>LN(B2545/B2544)</f>
        <v>-8.9876464719743435E-3</v>
      </c>
      <c r="D2545" s="320">
        <f>AVERAGE(C2525:C2545)</f>
        <v>3.8310070863523788E-3</v>
      </c>
      <c r="E2545" s="318">
        <f>_xlfn.STDEV.S(C2525:C2545)</f>
        <v>1.08161988535245E-2</v>
      </c>
      <c r="F2545" s="318">
        <f>E2545*(21/(21-1.5))</f>
        <v>1.1648214149949461E-2</v>
      </c>
      <c r="G2545" s="318">
        <f>_xlfn.VAR.S(C2525:C2545)</f>
        <v>1.169901576389847E-4</v>
      </c>
      <c r="H2545" s="318">
        <f>G2545*(21/(21-1))</f>
        <v>1.2283966552093393E-4</v>
      </c>
      <c r="I2545" s="320">
        <f>(SUM(C2482:C2502)*1+SUM(C2503:C2523)*2+SUM(C2524:C2544)*3)/6</f>
        <v>2.3749800097002182E-2</v>
      </c>
      <c r="J2545" s="318">
        <f>IF(C2545*O2545&lt;&gt;0,C2545,0)</f>
        <v>-8.9876464719743435E-3</v>
      </c>
      <c r="K2545" s="318">
        <f>IF(C2545*O2545=0,"",C2545)</f>
        <v>-8.9876464719743435E-3</v>
      </c>
      <c r="L2545" s="325" t="s">
        <v>117</v>
      </c>
      <c r="O2545" s="318">
        <f>IF(ISBLANK(L2545),0,1)</f>
        <v>1</v>
      </c>
      <c r="P2545" s="318">
        <f>IF(ISBLANK(M2545),0,1)</f>
        <v>0</v>
      </c>
      <c r="Q2545" s="318">
        <f>O2545+P2545</f>
        <v>1</v>
      </c>
      <c r="R2545" s="318">
        <f>SUM(Q2420:Q2545)</f>
        <v>1</v>
      </c>
      <c r="S2545" s="318">
        <f>R2545/$X$2</f>
        <v>4.3478260869565216E-2</v>
      </c>
      <c r="T2545" s="318">
        <f>IF(S2545&gt;=$X$3,1,0)</f>
        <v>0</v>
      </c>
      <c r="U2545" s="318">
        <f>O2545*T2545+P2545*T2545</f>
        <v>0</v>
      </c>
    </row>
    <row r="2546" spans="1:21" s="318" customFormat="1" x14ac:dyDescent="0.2">
      <c r="A2546" s="322">
        <v>40266</v>
      </c>
      <c r="B2546" s="321">
        <v>373.79400600000002</v>
      </c>
      <c r="C2546" s="320">
        <f>LN(B2546/B2545)</f>
        <v>1.9843347519970756E-3</v>
      </c>
      <c r="D2546" s="320">
        <f>AVERAGE(C2526:C2546)</f>
        <v>3.0755555967092057E-3</v>
      </c>
      <c r="E2546" s="318">
        <f>_xlfn.STDEV.S(C2526:C2546)</f>
        <v>1.0331334709915296E-2</v>
      </c>
      <c r="F2546" s="318">
        <f>E2546*(21/(21-1.5))</f>
        <v>1.1126052764524164E-2</v>
      </c>
      <c r="G2546" s="318">
        <f>_xlfn.VAR.S(C2526:C2546)</f>
        <v>1.0673647688830058E-4</v>
      </c>
      <c r="H2546" s="318">
        <f>G2546*(21/(21-1))</f>
        <v>1.1207330073271561E-4</v>
      </c>
      <c r="I2546" s="320">
        <f>(SUM(C2483:C2503)*1+SUM(C2504:C2524)*2+SUM(C2525:C2545)*3)/6</f>
        <v>2.2531355615251807E-2</v>
      </c>
      <c r="J2546" s="318">
        <f>IF(C2546*O2546&lt;&gt;0,C2546,0)</f>
        <v>0</v>
      </c>
      <c r="K2546" s="318" t="str">
        <f>IF(C2546*O2546=0,"",C2546)</f>
        <v/>
      </c>
      <c r="O2546" s="318">
        <f>IF(ISBLANK(L2546),0,1)</f>
        <v>0</v>
      </c>
      <c r="P2546" s="318">
        <f>IF(ISBLANK(M2546),0,1)</f>
        <v>0</v>
      </c>
      <c r="Q2546" s="318">
        <f>O2546+P2546</f>
        <v>0</v>
      </c>
      <c r="R2546" s="318">
        <f>SUM(Q2421:Q2546)</f>
        <v>1</v>
      </c>
      <c r="S2546" s="318">
        <f>R2546/$X$2</f>
        <v>4.3478260869565216E-2</v>
      </c>
      <c r="T2546" s="318">
        <f>IF(S2546&gt;=$X$3,1,0)</f>
        <v>0</v>
      </c>
      <c r="U2546" s="318">
        <f>O2546*T2546+P2546*T2546</f>
        <v>0</v>
      </c>
    </row>
    <row r="2547" spans="1:21" s="318" customFormat="1" x14ac:dyDescent="0.2">
      <c r="A2547" s="322">
        <v>40267</v>
      </c>
      <c r="B2547" s="321">
        <v>372.64898699999998</v>
      </c>
      <c r="C2547" s="320">
        <f>LN(B2547/B2546)</f>
        <v>-3.067936624328207E-3</v>
      </c>
      <c r="D2547" s="320">
        <f>AVERAGE(C2527:C2547)</f>
        <v>1.6616229393688199E-3</v>
      </c>
      <c r="E2547" s="318">
        <f>_xlfn.STDEV.S(C2527:C2547)</f>
        <v>8.8767361938397373E-3</v>
      </c>
      <c r="F2547" s="318">
        <f>E2547*(21/(21-1.5))</f>
        <v>9.5595620549043317E-3</v>
      </c>
      <c r="G2547" s="318">
        <f>_xlfn.VAR.S(C2527:C2547)</f>
        <v>7.8796445455024398E-5</v>
      </c>
      <c r="H2547" s="318">
        <f>G2547*(21/(21-1))</f>
        <v>8.273626772777562E-5</v>
      </c>
      <c r="I2547" s="320">
        <f>(SUM(C2484:C2504)*1+SUM(C2505:C2525)*2+SUM(C2526:C2546)*3)/6</f>
        <v>1.9192910933348548E-2</v>
      </c>
      <c r="J2547" s="318">
        <f>IF(C2547*O2547&lt;&gt;0,C2547,0)</f>
        <v>0</v>
      </c>
      <c r="K2547" s="318" t="str">
        <f>IF(C2547*O2547=0,"",C2547)</f>
        <v/>
      </c>
      <c r="O2547" s="318">
        <f>IF(ISBLANK(L2547),0,1)</f>
        <v>0</v>
      </c>
      <c r="P2547" s="318">
        <f>IF(ISBLANK(M2547),0,1)</f>
        <v>0</v>
      </c>
      <c r="Q2547" s="318">
        <f>O2547+P2547</f>
        <v>0</v>
      </c>
      <c r="R2547" s="318">
        <f>SUM(Q2422:Q2547)</f>
        <v>1</v>
      </c>
      <c r="S2547" s="318">
        <f>R2547/$X$2</f>
        <v>4.3478260869565216E-2</v>
      </c>
      <c r="T2547" s="318">
        <f>IF(S2547&gt;=$X$3,1,0)</f>
        <v>0</v>
      </c>
      <c r="U2547" s="318">
        <f>O2547*T2547+P2547*T2547</f>
        <v>0</v>
      </c>
    </row>
    <row r="2548" spans="1:21" s="318" customFormat="1" x14ac:dyDescent="0.2">
      <c r="A2548" s="322">
        <v>40268</v>
      </c>
      <c r="B2548" s="321">
        <v>376.69799799999998</v>
      </c>
      <c r="C2548" s="320">
        <f>LN(B2548/B2547)</f>
        <v>1.0806877154375659E-2</v>
      </c>
      <c r="D2548" s="320">
        <f>AVERAGE(C2528:C2548)</f>
        <v>2.0499039485319653E-3</v>
      </c>
      <c r="E2548" s="318">
        <f>_xlfn.STDEV.S(C2528:C2548)</f>
        <v>9.097845343702532E-3</v>
      </c>
      <c r="F2548" s="318">
        <f>E2548*(21/(21-1.5))</f>
        <v>9.7976796009104188E-3</v>
      </c>
      <c r="G2548" s="318">
        <f>_xlfn.VAR.S(C2528:C2548)</f>
        <v>8.2770789897929829E-5</v>
      </c>
      <c r="H2548" s="318">
        <f>G2548*(21/(21-1))</f>
        <v>8.6909329392826319E-5</v>
      </c>
      <c r="I2548" s="320">
        <f>(SUM(C2485:C2505)*1+SUM(C2506:C2526)*2+SUM(C2527:C2547)*3)/6</f>
        <v>9.1759074495773776E-3</v>
      </c>
      <c r="J2548" s="318">
        <f>IF(C2548*O2548&lt;&gt;0,C2548,0)</f>
        <v>0</v>
      </c>
      <c r="K2548" s="318" t="str">
        <f>IF(C2548*O2548=0,"",C2548)</f>
        <v/>
      </c>
      <c r="O2548" s="318">
        <f>IF(ISBLANK(L2548),0,1)</f>
        <v>0</v>
      </c>
      <c r="P2548" s="318">
        <f>IF(ISBLANK(M2548),0,1)</f>
        <v>0</v>
      </c>
      <c r="Q2548" s="318">
        <f>O2548+P2548</f>
        <v>0</v>
      </c>
      <c r="R2548" s="318">
        <f>SUM(Q2423:Q2548)</f>
        <v>1</v>
      </c>
      <c r="S2548" s="318">
        <f>R2548/$X$2</f>
        <v>4.3478260869565216E-2</v>
      </c>
      <c r="T2548" s="318">
        <f>IF(S2548&gt;=$X$3,1,0)</f>
        <v>0</v>
      </c>
      <c r="U2548" s="318">
        <f>O2548*T2548+P2548*T2548</f>
        <v>0</v>
      </c>
    </row>
    <row r="2549" spans="1:21" s="318" customFormat="1" x14ac:dyDescent="0.2">
      <c r="A2549" s="322">
        <v>40274</v>
      </c>
      <c r="B2549" s="321">
        <v>385.12298600000003</v>
      </c>
      <c r="C2549" s="320">
        <f>LN(B2549/B2548)</f>
        <v>2.2118927322265926E-2</v>
      </c>
      <c r="D2549" s="320">
        <f>AVERAGE(C2529:C2549)</f>
        <v>2.7842215614380821E-3</v>
      </c>
      <c r="E2549" s="318">
        <f>_xlfn.STDEV.S(C2529:C2549)</f>
        <v>1.0062928593006251E-2</v>
      </c>
      <c r="F2549" s="318">
        <f>E2549*(21/(21-1.5))</f>
        <v>1.08370000232375E-2</v>
      </c>
      <c r="G2549" s="318">
        <f>_xlfn.VAR.S(C2529:C2549)</f>
        <v>1.0126253186794275E-4</v>
      </c>
      <c r="H2549" s="318">
        <f>G2549*(21/(21-1))</f>
        <v>1.0632565846133989E-4</v>
      </c>
      <c r="I2549" s="320">
        <f>(SUM(C2486:C2506)*1+SUM(C2507:C2527)*2+SUM(C2528:C2548)*3)/6</f>
        <v>1.5229812546729546E-2</v>
      </c>
      <c r="J2549" s="318">
        <f>IF(C2549*O2549&lt;&gt;0,C2549,0)</f>
        <v>0</v>
      </c>
      <c r="K2549" s="318" t="str">
        <f>IF(C2549*O2549=0,"",C2549)</f>
        <v/>
      </c>
      <c r="O2549" s="318">
        <f>IF(ISBLANK(L2549),0,1)</f>
        <v>0</v>
      </c>
      <c r="P2549" s="318">
        <f>IF(ISBLANK(M2549),0,1)</f>
        <v>0</v>
      </c>
      <c r="Q2549" s="318">
        <f>O2549+P2549</f>
        <v>0</v>
      </c>
      <c r="R2549" s="318">
        <f>SUM(Q2424:Q2549)</f>
        <v>1</v>
      </c>
      <c r="S2549" s="318">
        <f>R2549/$X$2</f>
        <v>4.3478260869565216E-2</v>
      </c>
      <c r="T2549" s="318">
        <f>IF(S2549&gt;=$X$3,1,0)</f>
        <v>0</v>
      </c>
      <c r="U2549" s="318">
        <f>O2549*T2549+P2549*T2549</f>
        <v>0</v>
      </c>
    </row>
    <row r="2550" spans="1:21" s="318" customFormat="1" x14ac:dyDescent="0.2">
      <c r="A2550" s="322">
        <v>40275</v>
      </c>
      <c r="B2550" s="321">
        <v>384.74499500000002</v>
      </c>
      <c r="C2550" s="320">
        <f>LN(B2550/B2549)</f>
        <v>-9.8196324487281796E-4</v>
      </c>
      <c r="D2550" s="320">
        <f>AVERAGE(C2530:C2550)</f>
        <v>2.7531943064733589E-3</v>
      </c>
      <c r="E2550" s="318">
        <f>_xlfn.STDEV.S(C2530:C2550)</f>
        <v>1.0074010517480372E-2</v>
      </c>
      <c r="F2550" s="318">
        <f>E2550*(21/(21-1.5))</f>
        <v>1.08489344034404E-2</v>
      </c>
      <c r="G2550" s="318">
        <f>_xlfn.VAR.S(C2530:C2550)</f>
        <v>1.0148568790630514E-4</v>
      </c>
      <c r="H2550" s="318">
        <f>G2550*(21/(21-1))</f>
        <v>1.0655997230162041E-4</v>
      </c>
      <c r="I2550" s="320">
        <f>(SUM(C2487:C2507)*1+SUM(C2508:C2528)*2+SUM(C2529:C2549)*3)/6</f>
        <v>1.8747574399071092E-2</v>
      </c>
      <c r="J2550" s="318">
        <f>IF(C2550*O2550&lt;&gt;0,C2550,0)</f>
        <v>0</v>
      </c>
      <c r="K2550" s="318" t="str">
        <f>IF(C2550*O2550=0,"",C2550)</f>
        <v/>
      </c>
      <c r="O2550" s="318">
        <f>IF(ISBLANK(L2550),0,1)</f>
        <v>0</v>
      </c>
      <c r="P2550" s="318">
        <f>IF(ISBLANK(M2550),0,1)</f>
        <v>0</v>
      </c>
      <c r="Q2550" s="318">
        <f>O2550+P2550</f>
        <v>0</v>
      </c>
      <c r="R2550" s="318">
        <f>SUM(Q2425:Q2550)</f>
        <v>1</v>
      </c>
      <c r="S2550" s="318">
        <f>R2550/$X$2</f>
        <v>4.3478260869565216E-2</v>
      </c>
      <c r="T2550" s="318">
        <f>IF(S2550&gt;=$X$3,1,0)</f>
        <v>0</v>
      </c>
      <c r="U2550" s="318">
        <f>O2550*T2550+P2550*T2550</f>
        <v>0</v>
      </c>
    </row>
    <row r="2551" spans="1:21" s="318" customFormat="1" x14ac:dyDescent="0.2">
      <c r="A2551" s="322">
        <v>40276</v>
      </c>
      <c r="B2551" s="321">
        <v>383.17001299999998</v>
      </c>
      <c r="C2551" s="320">
        <f>LN(B2551/B2550)</f>
        <v>-4.1019753280121954E-3</v>
      </c>
      <c r="D2551" s="320">
        <f>AVERAGE(C2531:C2551)</f>
        <v>1.6893287073630929E-3</v>
      </c>
      <c r="E2551" s="318">
        <f>_xlfn.STDEV.S(C2531:C2551)</f>
        <v>9.5213514178450996E-3</v>
      </c>
      <c r="F2551" s="318">
        <f>E2551*(21/(21-1.5))</f>
        <v>1.0253763065371645E-2</v>
      </c>
      <c r="G2551" s="318">
        <f>_xlfn.VAR.S(C2531:C2551)</f>
        <v>9.0656132822100887E-5</v>
      </c>
      <c r="H2551" s="318">
        <f>G2551*(21/(21-1))</f>
        <v>9.518893946320593E-5</v>
      </c>
      <c r="I2551" s="320">
        <f>(SUM(C2488:C2508)*1+SUM(C2509:C2529)*2+SUM(C2530:C2550)*3)/6</f>
        <v>1.8497565153531913E-2</v>
      </c>
      <c r="J2551" s="318">
        <f>IF(C2551*O2551&lt;&gt;0,C2551,0)</f>
        <v>0</v>
      </c>
      <c r="K2551" s="318" t="str">
        <f>IF(C2551*O2551=0,"",C2551)</f>
        <v/>
      </c>
      <c r="O2551" s="318">
        <f>IF(ISBLANK(L2551),0,1)</f>
        <v>0</v>
      </c>
      <c r="P2551" s="318">
        <f>IF(ISBLANK(M2551),0,1)</f>
        <v>0</v>
      </c>
      <c r="Q2551" s="318">
        <f>O2551+P2551</f>
        <v>0</v>
      </c>
      <c r="R2551" s="318">
        <f>SUM(Q2426:Q2551)</f>
        <v>1</v>
      </c>
      <c r="S2551" s="318">
        <f>R2551/$X$2</f>
        <v>4.3478260869565216E-2</v>
      </c>
      <c r="T2551" s="318">
        <f>IF(S2551&gt;=$X$3,1,0)</f>
        <v>0</v>
      </c>
      <c r="U2551" s="318">
        <f>O2551*T2551+P2551*T2551</f>
        <v>0</v>
      </c>
    </row>
    <row r="2552" spans="1:21" s="318" customFormat="1" x14ac:dyDescent="0.2">
      <c r="A2552" s="322">
        <v>40277</v>
      </c>
      <c r="B2552" s="321">
        <v>387.97601300000002</v>
      </c>
      <c r="C2552" s="320">
        <f>LN(B2552/B2551)</f>
        <v>1.2464726687933777E-2</v>
      </c>
      <c r="D2552" s="320">
        <f>AVERAGE(C2532:C2552)</f>
        <v>2.4601380068279763E-3</v>
      </c>
      <c r="E2552" s="318">
        <f>_xlfn.STDEV.S(C2532:C2552)</f>
        <v>9.7146008311116486E-3</v>
      </c>
      <c r="F2552" s="318">
        <f>E2552*(21/(21-1.5))</f>
        <v>1.0461877818120236E-2</v>
      </c>
      <c r="G2552" s="318">
        <f>_xlfn.VAR.S(C2532:C2552)</f>
        <v>9.4373469307835133E-5</v>
      </c>
      <c r="H2552" s="318">
        <f>G2552*(21/(21-1))</f>
        <v>9.9092142773226895E-5</v>
      </c>
      <c r="I2552" s="320">
        <f>(SUM(C2489:C2509)*1+SUM(C2510:C2530)*2+SUM(C2531:C2551)*3)/6</f>
        <v>1.9196315668430847E-2</v>
      </c>
      <c r="J2552" s="318">
        <f>IF(C2552*O2552&lt;&gt;0,C2552,0)</f>
        <v>0</v>
      </c>
      <c r="K2552" s="318" t="str">
        <f>IF(C2552*O2552=0,"",C2552)</f>
        <v/>
      </c>
      <c r="O2552" s="318">
        <f>IF(ISBLANK(L2552),0,1)</f>
        <v>0</v>
      </c>
      <c r="P2552" s="318">
        <f>IF(ISBLANK(M2552),0,1)</f>
        <v>0</v>
      </c>
      <c r="Q2552" s="318">
        <f>O2552+P2552</f>
        <v>0</v>
      </c>
      <c r="R2552" s="318">
        <f>SUM(Q2427:Q2552)</f>
        <v>1</v>
      </c>
      <c r="S2552" s="318">
        <f>R2552/$X$2</f>
        <v>4.3478260869565216E-2</v>
      </c>
      <c r="T2552" s="318">
        <f>IF(S2552&gt;=$X$3,1,0)</f>
        <v>0</v>
      </c>
      <c r="U2552" s="318">
        <f>O2552*T2552+P2552*T2552</f>
        <v>0</v>
      </c>
    </row>
    <row r="2553" spans="1:21" s="318" customFormat="1" x14ac:dyDescent="0.2">
      <c r="A2553" s="322">
        <v>40280</v>
      </c>
      <c r="B2553" s="321">
        <v>388.18499800000001</v>
      </c>
      <c r="C2553" s="320">
        <f>LN(B2553/B2552)</f>
        <v>5.3850941257933696E-4</v>
      </c>
      <c r="D2553" s="320">
        <f>AVERAGE(C2533:C2553)</f>
        <v>2.5549779949533453E-3</v>
      </c>
      <c r="E2553" s="318">
        <f>_xlfn.STDEV.S(C2533:C2553)</f>
        <v>9.6841610023315552E-3</v>
      </c>
      <c r="F2553" s="318">
        <f>E2553*(21/(21-1.5))</f>
        <v>1.0429096464049367E-2</v>
      </c>
      <c r="G2553" s="318">
        <f>_xlfn.VAR.S(C2533:C2553)</f>
        <v>9.3782974319079319E-5</v>
      </c>
      <c r="H2553" s="318">
        <f>G2553*(21/(21-1))</f>
        <v>9.8472123035033294E-5</v>
      </c>
      <c r="I2553" s="320">
        <f>(SUM(C2490:C2510)*1+SUM(C2511:C2531)*2+SUM(C2532:C2552)*3)/6</f>
        <v>2.8473452028091428E-2</v>
      </c>
      <c r="J2553" s="318">
        <f>IF(C2553*O2553&lt;&gt;0,C2553,0)</f>
        <v>0</v>
      </c>
      <c r="K2553" s="318" t="str">
        <f>IF(C2553*O2553=0,"",C2553)</f>
        <v/>
      </c>
      <c r="O2553" s="318">
        <f>IF(ISBLANK(L2553),0,1)</f>
        <v>0</v>
      </c>
      <c r="P2553" s="318">
        <f>IF(ISBLANK(M2553),0,1)</f>
        <v>0</v>
      </c>
      <c r="Q2553" s="318">
        <f>O2553+P2553</f>
        <v>0</v>
      </c>
      <c r="R2553" s="318">
        <f>SUM(Q2428:Q2553)</f>
        <v>1</v>
      </c>
      <c r="S2553" s="318">
        <f>R2553/$X$2</f>
        <v>4.3478260869565216E-2</v>
      </c>
      <c r="T2553" s="318">
        <f>IF(S2553&gt;=$X$3,1,0)</f>
        <v>0</v>
      </c>
      <c r="U2553" s="318">
        <f>O2553*T2553+P2553*T2553</f>
        <v>0</v>
      </c>
    </row>
    <row r="2554" spans="1:21" s="318" customFormat="1" x14ac:dyDescent="0.2">
      <c r="A2554" s="322">
        <v>40281</v>
      </c>
      <c r="B2554" s="321">
        <v>382.49499500000002</v>
      </c>
      <c r="C2554" s="320">
        <f>LN(B2554/B2553)</f>
        <v>-1.4766456746174265E-2</v>
      </c>
      <c r="D2554" s="320">
        <f>AVERAGE(C2534:C2554)</f>
        <v>1.1836027314816307E-3</v>
      </c>
      <c r="E2554" s="318">
        <f>_xlfn.STDEV.S(C2534:C2554)</f>
        <v>1.0011158158752195E-2</v>
      </c>
      <c r="F2554" s="318">
        <f>E2554*(21/(21-1.5))</f>
        <v>1.0781247247886979E-2</v>
      </c>
      <c r="G2554" s="318">
        <f>_xlfn.VAR.S(C2534:C2554)</f>
        <v>1.0022328767955062E-4</v>
      </c>
      <c r="H2554" s="318">
        <f>G2554*(21/(21-1))</f>
        <v>1.0523445206352816E-4</v>
      </c>
      <c r="I2554" s="320">
        <f>(SUM(C2491:C2511)*1+SUM(C2512:C2532)*2+SUM(C2533:C2553)*3)/6</f>
        <v>2.9882475070749804E-2</v>
      </c>
      <c r="J2554" s="318">
        <f>IF(C2554*O2554&lt;&gt;0,C2554,0)</f>
        <v>0</v>
      </c>
      <c r="K2554" s="318" t="str">
        <f>IF(C2554*O2554=0,"",C2554)</f>
        <v/>
      </c>
      <c r="O2554" s="318">
        <f>IF(ISBLANK(L2554),0,1)</f>
        <v>0</v>
      </c>
      <c r="P2554" s="318">
        <f>IF(ISBLANK(M2554),0,1)</f>
        <v>0</v>
      </c>
      <c r="Q2554" s="318">
        <f>O2554+P2554</f>
        <v>0</v>
      </c>
      <c r="R2554" s="318">
        <f>SUM(Q2429:Q2554)</f>
        <v>1</v>
      </c>
      <c r="S2554" s="318">
        <f>R2554/$X$2</f>
        <v>4.3478260869565216E-2</v>
      </c>
      <c r="T2554" s="318">
        <f>IF(S2554&gt;=$X$3,1,0)</f>
        <v>0</v>
      </c>
      <c r="U2554" s="318">
        <f>O2554*T2554+P2554*T2554</f>
        <v>0</v>
      </c>
    </row>
    <row r="2555" spans="1:21" s="318" customFormat="1" x14ac:dyDescent="0.2">
      <c r="A2555" s="322">
        <v>40282</v>
      </c>
      <c r="B2555" s="321">
        <v>388.09298699999999</v>
      </c>
      <c r="C2555" s="320">
        <f>LN(B2555/B2554)</f>
        <v>1.4529399912903704E-2</v>
      </c>
      <c r="D2555" s="320">
        <f>AVERAGE(C2535:C2555)</f>
        <v>2.3057423810077487E-3</v>
      </c>
      <c r="E2555" s="318">
        <f>_xlfn.STDEV.S(C2535:C2555)</f>
        <v>1.0128430730431787E-2</v>
      </c>
      <c r="F2555" s="318">
        <f>E2555*(21/(21-1.5))</f>
        <v>1.0907540786618847E-2</v>
      </c>
      <c r="G2555" s="318">
        <f>_xlfn.VAR.S(C2535:C2555)</f>
        <v>1.0258510906115499E-4</v>
      </c>
      <c r="H2555" s="318">
        <f>G2555*(21/(21-1))</f>
        <v>1.0771436451421274E-4</v>
      </c>
      <c r="I2555" s="320">
        <f>(SUM(C2492:C2512)*1+SUM(C2513:C2533)*2+SUM(C2534:C2554)*3)/6</f>
        <v>1.7619665893023006E-2</v>
      </c>
      <c r="J2555" s="318">
        <f>IF(C2555*O2555&lt;&gt;0,C2555,0)</f>
        <v>0</v>
      </c>
      <c r="K2555" s="318" t="str">
        <f>IF(C2555*O2555=0,"",C2555)</f>
        <v/>
      </c>
      <c r="O2555" s="318">
        <f>IF(ISBLANK(L2555),0,1)</f>
        <v>0</v>
      </c>
      <c r="P2555" s="318">
        <f>IF(ISBLANK(M2555),0,1)</f>
        <v>0</v>
      </c>
      <c r="Q2555" s="318">
        <f>O2555+P2555</f>
        <v>0</v>
      </c>
      <c r="R2555" s="318">
        <f>SUM(Q2430:Q2555)</f>
        <v>1</v>
      </c>
      <c r="S2555" s="318">
        <f>R2555/$X$2</f>
        <v>4.3478260869565216E-2</v>
      </c>
      <c r="T2555" s="318">
        <f>IF(S2555&gt;=$X$3,1,0)</f>
        <v>0</v>
      </c>
      <c r="U2555" s="318">
        <f>O2555*T2555+P2555*T2555</f>
        <v>0</v>
      </c>
    </row>
    <row r="2556" spans="1:21" s="318" customFormat="1" x14ac:dyDescent="0.2">
      <c r="A2556" s="322">
        <v>40283</v>
      </c>
      <c r="B2556" s="321">
        <v>391.62899800000002</v>
      </c>
      <c r="C2556" s="320">
        <f>LN(B2556/B2555)</f>
        <v>9.0699898392932674E-3</v>
      </c>
      <c r="D2556" s="320">
        <f>AVERAGE(C2536:C2556)</f>
        <v>2.5891290723493512E-3</v>
      </c>
      <c r="E2556" s="318">
        <f>_xlfn.STDEV.S(C2536:C2556)</f>
        <v>1.0235012411145054E-2</v>
      </c>
      <c r="F2556" s="318">
        <f>E2556*(21/(21-1.5))</f>
        <v>1.1022321058156211E-2</v>
      </c>
      <c r="G2556" s="318">
        <f>_xlfn.VAR.S(C2536:C2556)</f>
        <v>1.0475547905629329E-4</v>
      </c>
      <c r="H2556" s="318">
        <f>G2556*(21/(21-1))</f>
        <v>1.0999325300910796E-4</v>
      </c>
      <c r="I2556" s="320">
        <f>(SUM(C2493:C2513)*1+SUM(C2514:C2534)*2+SUM(C2535:C2555)*3)/6</f>
        <v>3.3016706490721345E-2</v>
      </c>
      <c r="J2556" s="318">
        <f>IF(C2556*O2556&lt;&gt;0,C2556,0)</f>
        <v>0</v>
      </c>
      <c r="K2556" s="318" t="str">
        <f>IF(C2556*O2556=0,"",C2556)</f>
        <v/>
      </c>
      <c r="O2556" s="318">
        <f>IF(ISBLANK(L2556),0,1)</f>
        <v>0</v>
      </c>
      <c r="P2556" s="318">
        <f>IF(ISBLANK(M2556),0,1)</f>
        <v>0</v>
      </c>
      <c r="Q2556" s="318">
        <f>O2556+P2556</f>
        <v>0</v>
      </c>
      <c r="R2556" s="318">
        <f>SUM(Q2431:Q2556)</f>
        <v>1</v>
      </c>
      <c r="S2556" s="318">
        <f>R2556/$X$2</f>
        <v>4.3478260869565216E-2</v>
      </c>
      <c r="T2556" s="318">
        <f>IF(S2556&gt;=$X$3,1,0)</f>
        <v>0</v>
      </c>
      <c r="U2556" s="318">
        <f>O2556*T2556+P2556*T2556</f>
        <v>0</v>
      </c>
    </row>
    <row r="2557" spans="1:21" s="318" customFormat="1" x14ac:dyDescent="0.2">
      <c r="A2557" s="322">
        <v>40284</v>
      </c>
      <c r="B2557" s="321">
        <v>386.58999599999999</v>
      </c>
      <c r="C2557" s="320">
        <f>LN(B2557/B2556)</f>
        <v>-1.2950268401763197E-2</v>
      </c>
      <c r="D2557" s="320">
        <f>AVERAGE(C2537:C2557)</f>
        <v>2.698719345717423E-3</v>
      </c>
      <c r="E2557" s="318">
        <f>_xlfn.STDEV.S(C2537:C2557)</f>
        <v>1.0044989651217199E-2</v>
      </c>
      <c r="F2557" s="318">
        <f>E2557*(21/(21-1.5))</f>
        <v>1.081768116284929E-2</v>
      </c>
      <c r="G2557" s="318">
        <f>_xlfn.VAR.S(C2537:C2557)</f>
        <v>1.0090181709306063E-4</v>
      </c>
      <c r="H2557" s="318">
        <f>G2557*(21/(21-1))</f>
        <v>1.0594690794771367E-4</v>
      </c>
      <c r="I2557" s="320">
        <f>(SUM(C2494:C2514)*1+SUM(C2515:C2535)*2+SUM(C2536:C2556)*3)/6</f>
        <v>3.5418401038343393E-2</v>
      </c>
      <c r="J2557" s="318">
        <f>IF(C2557*O2557&lt;&gt;0,C2557,0)</f>
        <v>0</v>
      </c>
      <c r="K2557" s="318" t="str">
        <f>IF(C2557*O2557=0,"",C2557)</f>
        <v/>
      </c>
      <c r="O2557" s="318">
        <f>IF(ISBLANK(L2557),0,1)</f>
        <v>0</v>
      </c>
      <c r="P2557" s="318">
        <f>IF(ISBLANK(M2557),0,1)</f>
        <v>0</v>
      </c>
      <c r="Q2557" s="318">
        <f>O2557+P2557</f>
        <v>0</v>
      </c>
      <c r="R2557" s="318">
        <f>SUM(Q2432:Q2557)</f>
        <v>1</v>
      </c>
      <c r="S2557" s="318">
        <f>R2557/$X$2</f>
        <v>4.3478260869565216E-2</v>
      </c>
      <c r="T2557" s="318">
        <f>IF(S2557&gt;=$X$3,1,0)</f>
        <v>0</v>
      </c>
      <c r="U2557" s="318">
        <f>O2557*T2557+P2557*T2557</f>
        <v>0</v>
      </c>
    </row>
    <row r="2558" spans="1:21" s="318" customFormat="1" x14ac:dyDescent="0.2">
      <c r="A2558" s="322">
        <v>40287</v>
      </c>
      <c r="B2558" s="321">
        <v>381.665009</v>
      </c>
      <c r="C2558" s="320">
        <f>LN(B2558/B2557)</f>
        <v>-1.2821405484737647E-2</v>
      </c>
      <c r="D2558" s="320">
        <f>AVERAGE(C2538:C2558)</f>
        <v>1.4231849712544123E-3</v>
      </c>
      <c r="E2558" s="318">
        <f>_xlfn.STDEV.S(C2538:C2558)</f>
        <v>1.0241628111540507E-2</v>
      </c>
      <c r="F2558" s="318">
        <f>E2558*(21/(21-1.5))</f>
        <v>1.1029445658582084E-2</v>
      </c>
      <c r="G2558" s="318">
        <f>_xlfn.VAR.S(C2538:C2558)</f>
        <v>1.0489094637509676E-4</v>
      </c>
      <c r="H2558" s="318">
        <f>G2558*(21/(21-1))</f>
        <v>1.101354936938516E-4</v>
      </c>
      <c r="I2558" s="320">
        <f>(SUM(C2495:C2515)*1+SUM(C2516:C2536)*2+SUM(C2537:C2557)*3)/6</f>
        <v>3.1868003831340634E-2</v>
      </c>
      <c r="J2558" s="318">
        <f>IF(C2558*O2558&lt;&gt;0,C2558,0)</f>
        <v>0</v>
      </c>
      <c r="K2558" s="318" t="str">
        <f>IF(C2558*O2558=0,"",C2558)</f>
        <v/>
      </c>
      <c r="O2558" s="318">
        <f>IF(ISBLANK(L2558),0,1)</f>
        <v>0</v>
      </c>
      <c r="P2558" s="318">
        <f>IF(ISBLANK(M2558),0,1)</f>
        <v>0</v>
      </c>
      <c r="Q2558" s="318">
        <f>O2558+P2558</f>
        <v>0</v>
      </c>
      <c r="R2558" s="318">
        <f>SUM(Q2433:Q2558)</f>
        <v>1</v>
      </c>
      <c r="S2558" s="318">
        <f>R2558/$X$2</f>
        <v>4.3478260869565216E-2</v>
      </c>
      <c r="T2558" s="318">
        <f>IF(S2558&gt;=$X$3,1,0)</f>
        <v>0</v>
      </c>
      <c r="U2558" s="318">
        <f>O2558*T2558+P2558*T2558</f>
        <v>0</v>
      </c>
    </row>
    <row r="2559" spans="1:21" s="318" customFormat="1" x14ac:dyDescent="0.2">
      <c r="A2559" s="322">
        <v>40288</v>
      </c>
      <c r="B2559" s="321">
        <v>389.36801100000002</v>
      </c>
      <c r="C2559" s="320">
        <f>LN(B2559/B2558)</f>
        <v>1.9981656023581377E-2</v>
      </c>
      <c r="D2559" s="320">
        <f>AVERAGE(C2539:C2559)</f>
        <v>2.1377203687517926E-3</v>
      </c>
      <c r="E2559" s="318">
        <f>_xlfn.STDEV.S(C2539:C2559)</f>
        <v>1.0997473734134218E-2</v>
      </c>
      <c r="F2559" s="318">
        <f>E2559*(21/(21-1.5))</f>
        <v>1.1843433252144542E-2</v>
      </c>
      <c r="G2559" s="318">
        <f>_xlfn.VAR.S(C2539:C2559)</f>
        <v>1.2094442853297202E-4</v>
      </c>
      <c r="H2559" s="318">
        <f>G2559*(21/(21-1))</f>
        <v>1.2699164995962062E-4</v>
      </c>
      <c r="I2559" s="320">
        <f>(SUM(C2496:C2516)*1+SUM(C2517:C2537)*2+SUM(C2538:C2558)*3)/6</f>
        <v>2.5636004866364016E-2</v>
      </c>
      <c r="J2559" s="318">
        <f>IF(C2559*O2559&lt;&gt;0,C2559,0)</f>
        <v>0</v>
      </c>
      <c r="K2559" s="318" t="str">
        <f>IF(C2559*O2559=0,"",C2559)</f>
        <v/>
      </c>
      <c r="O2559" s="318">
        <f>IF(ISBLANK(L2559),0,1)</f>
        <v>0</v>
      </c>
      <c r="P2559" s="318">
        <f>IF(ISBLANK(M2559),0,1)</f>
        <v>0</v>
      </c>
      <c r="Q2559" s="318">
        <f>O2559+P2559</f>
        <v>0</v>
      </c>
      <c r="R2559" s="318">
        <f>SUM(Q2434:Q2559)</f>
        <v>1</v>
      </c>
      <c r="S2559" s="318">
        <f>R2559/$X$2</f>
        <v>4.3478260869565216E-2</v>
      </c>
      <c r="T2559" s="318">
        <f>IF(S2559&gt;=$X$3,1,0)</f>
        <v>0</v>
      </c>
      <c r="U2559" s="318">
        <f>O2559*T2559+P2559*T2559</f>
        <v>0</v>
      </c>
    </row>
    <row r="2560" spans="1:21" s="318" customFormat="1" x14ac:dyDescent="0.2">
      <c r="A2560" s="322">
        <v>40289</v>
      </c>
      <c r="B2560" s="321">
        <v>388.39498900000001</v>
      </c>
      <c r="C2560" s="320">
        <f>LN(B2560/B2559)</f>
        <v>-2.5021054167817247E-3</v>
      </c>
      <c r="D2560" s="320">
        <f>AVERAGE(C2540:C2560)</f>
        <v>2.3793729623304751E-3</v>
      </c>
      <c r="E2560" s="318">
        <f>_xlfn.STDEV.S(C2540:C2560)</f>
        <v>1.0827784031121978E-2</v>
      </c>
      <c r="F2560" s="318">
        <f>E2560*(21/(21-1.5))</f>
        <v>1.1660690495054438E-2</v>
      </c>
      <c r="G2560" s="318">
        <f>_xlfn.VAR.S(C2540:C2560)</f>
        <v>1.1724090702462011E-4</v>
      </c>
      <c r="H2560" s="318">
        <f>G2560*(21/(21-1))</f>
        <v>1.2310295237585113E-4</v>
      </c>
      <c r="I2560" s="320">
        <f>(SUM(C2497:C2517)*1+SUM(C2518:C2538)*2+SUM(C2539:C2559)*3)/6</f>
        <v>3.0666044781396284E-2</v>
      </c>
      <c r="J2560" s="318">
        <f>IF(C2560*O2560&lt;&gt;0,C2560,0)</f>
        <v>0</v>
      </c>
      <c r="K2560" s="318" t="str">
        <f>IF(C2560*O2560=0,"",C2560)</f>
        <v/>
      </c>
      <c r="O2560" s="318">
        <f>IF(ISBLANK(L2560),0,1)</f>
        <v>0</v>
      </c>
      <c r="P2560" s="318">
        <f>IF(ISBLANK(M2560),0,1)</f>
        <v>0</v>
      </c>
      <c r="Q2560" s="318">
        <f>O2560+P2560</f>
        <v>0</v>
      </c>
      <c r="R2560" s="318">
        <f>SUM(Q2435:Q2560)</f>
        <v>1</v>
      </c>
      <c r="S2560" s="318">
        <f>R2560/$X$2</f>
        <v>4.3478260869565216E-2</v>
      </c>
      <c r="T2560" s="318">
        <f>IF(S2560&gt;=$X$3,1,0)</f>
        <v>0</v>
      </c>
      <c r="U2560" s="318">
        <f>O2560*T2560+P2560*T2560</f>
        <v>0</v>
      </c>
    </row>
    <row r="2561" spans="1:21" s="318" customFormat="1" x14ac:dyDescent="0.2">
      <c r="A2561" s="322">
        <v>40290</v>
      </c>
      <c r="B2561" s="321">
        <v>387.54501299999998</v>
      </c>
      <c r="C2561" s="320">
        <f>LN(B2561/B2560)</f>
        <v>-2.190830058460443E-3</v>
      </c>
      <c r="D2561" s="320">
        <f>AVERAGE(C2541:C2561)</f>
        <v>2.4025589181759254E-3</v>
      </c>
      <c r="E2561" s="318">
        <f>_xlfn.STDEV.S(C2541:C2561)</f>
        <v>1.0816929473085993E-2</v>
      </c>
      <c r="F2561" s="318">
        <f>E2561*(21/(21-1.5))</f>
        <v>1.1649000971015684E-2</v>
      </c>
      <c r="G2561" s="318">
        <f>_xlfn.VAR.S(C2541:C2561)</f>
        <v>1.1700596322571644E-4</v>
      </c>
      <c r="H2561" s="318">
        <f>G2561*(21/(21-1))</f>
        <v>1.2285626138700226E-4</v>
      </c>
      <c r="I2561" s="320">
        <f>(SUM(C2498:C2518)*1+SUM(C2519:C2539)*2+SUM(C2540:C2560)*3)/6</f>
        <v>3.0293939623841287E-2</v>
      </c>
      <c r="J2561" s="318">
        <f>IF(C2561*O2561&lt;&gt;0,C2561,0)</f>
        <v>0</v>
      </c>
      <c r="K2561" s="318" t="str">
        <f>IF(C2561*O2561=0,"",C2561)</f>
        <v/>
      </c>
      <c r="O2561" s="318">
        <f>IF(ISBLANK(L2561),0,1)</f>
        <v>0</v>
      </c>
      <c r="P2561" s="318">
        <f>IF(ISBLANK(M2561),0,1)</f>
        <v>0</v>
      </c>
      <c r="Q2561" s="318">
        <f>O2561+P2561</f>
        <v>0</v>
      </c>
      <c r="R2561" s="318">
        <f>SUM(Q2436:Q2561)</f>
        <v>1</v>
      </c>
      <c r="S2561" s="318">
        <f>R2561/$X$2</f>
        <v>4.3478260869565216E-2</v>
      </c>
      <c r="T2561" s="318">
        <f>IF(S2561&gt;=$X$3,1,0)</f>
        <v>0</v>
      </c>
      <c r="U2561" s="318">
        <f>O2561*T2561+P2561*T2561</f>
        <v>0</v>
      </c>
    </row>
    <row r="2562" spans="1:21" s="318" customFormat="1" x14ac:dyDescent="0.2">
      <c r="A2562" s="322">
        <v>40291</v>
      </c>
      <c r="B2562" s="321">
        <v>391.60998499999999</v>
      </c>
      <c r="C2562" s="320">
        <f>LN(B2562/B2561)</f>
        <v>1.0434403660690258E-2</v>
      </c>
      <c r="D2562" s="320">
        <f>AVERAGE(C2542:C2562)</f>
        <v>2.8370569333609941E-3</v>
      </c>
      <c r="E2562" s="318">
        <f>_xlfn.STDEV.S(C2542:C2562)</f>
        <v>1.0953244795551946E-2</v>
      </c>
      <c r="F2562" s="318">
        <f>E2562*(21/(21-1.5))</f>
        <v>1.179580208751748E-2</v>
      </c>
      <c r="G2562" s="318">
        <f>_xlfn.VAR.S(C2542:C2562)</f>
        <v>1.1997357155128582E-4</v>
      </c>
      <c r="H2562" s="318">
        <f>G2562*(21/(21-1))</f>
        <v>1.2597225012885011E-4</v>
      </c>
      <c r="I2562" s="320">
        <f>(SUM(C2499:C2519)*1+SUM(C2520:C2540)*2+SUM(C2541:C2561)*3)/6</f>
        <v>3.2644923270047789E-2</v>
      </c>
      <c r="J2562" s="318">
        <f>IF(C2562*O2562&lt;&gt;0,C2562,0)</f>
        <v>0</v>
      </c>
      <c r="K2562" s="318" t="str">
        <f>IF(C2562*O2562=0,"",C2562)</f>
        <v/>
      </c>
      <c r="O2562" s="318">
        <f>IF(ISBLANK(L2562),0,1)</f>
        <v>0</v>
      </c>
      <c r="P2562" s="318">
        <f>IF(ISBLANK(M2562),0,1)</f>
        <v>0</v>
      </c>
      <c r="Q2562" s="318">
        <f>O2562+P2562</f>
        <v>0</v>
      </c>
      <c r="R2562" s="318">
        <f>SUM(Q2437:Q2562)</f>
        <v>1</v>
      </c>
      <c r="S2562" s="318">
        <f>R2562/$X$2</f>
        <v>4.3478260869565216E-2</v>
      </c>
      <c r="T2562" s="318">
        <f>IF(S2562&gt;=$X$3,1,0)</f>
        <v>0</v>
      </c>
      <c r="U2562" s="318">
        <f>O2562*T2562+P2562*T2562</f>
        <v>0</v>
      </c>
    </row>
    <row r="2563" spans="1:21" s="318" customFormat="1" x14ac:dyDescent="0.2">
      <c r="A2563" s="322">
        <v>40294</v>
      </c>
      <c r="B2563" s="321">
        <v>393.50500499999998</v>
      </c>
      <c r="C2563" s="320">
        <f>LN(B2563/B2562)</f>
        <v>4.8273786749680339E-3</v>
      </c>
      <c r="D2563" s="320">
        <f>AVERAGE(C2543:C2563)</f>
        <v>2.2876075485211153E-3</v>
      </c>
      <c r="E2563" s="318">
        <f>_xlfn.STDEV.S(C2543:C2563)</f>
        <v>1.0521562881071412E-2</v>
      </c>
      <c r="F2563" s="318">
        <f>E2563*(21/(21-1.5))</f>
        <v>1.1330913871923058E-2</v>
      </c>
      <c r="G2563" s="318">
        <f>_xlfn.VAR.S(C2543:C2563)</f>
        <v>1.1070328546033973E-4</v>
      </c>
      <c r="H2563" s="318">
        <f>G2563*(21/(21-1))</f>
        <v>1.1623844973335672E-4</v>
      </c>
      <c r="I2563" s="320">
        <f>(SUM(C2500:C2520)*1+SUM(C2521:C2541)*2+SUM(C2542:C2562)*3)/6</f>
        <v>3.806577529355646E-2</v>
      </c>
      <c r="J2563" s="318">
        <f>IF(C2563*O2563&lt;&gt;0,C2563,0)</f>
        <v>0</v>
      </c>
      <c r="K2563" s="318" t="str">
        <f>IF(C2563*O2563=0,"",C2563)</f>
        <v/>
      </c>
      <c r="O2563" s="318">
        <f>IF(ISBLANK(L2563),0,1)</f>
        <v>0</v>
      </c>
      <c r="P2563" s="318">
        <f>IF(ISBLANK(M2563),0,1)</f>
        <v>0</v>
      </c>
      <c r="Q2563" s="318">
        <f>O2563+P2563</f>
        <v>0</v>
      </c>
      <c r="R2563" s="318">
        <f>SUM(Q2438:Q2563)</f>
        <v>1</v>
      </c>
      <c r="S2563" s="318">
        <f>R2563/$X$2</f>
        <v>4.3478260869565216E-2</v>
      </c>
      <c r="T2563" s="318">
        <f>IF(S2563&gt;=$X$3,1,0)</f>
        <v>0</v>
      </c>
      <c r="U2563" s="318">
        <f>O2563*T2563+P2563*T2563</f>
        <v>0</v>
      </c>
    </row>
    <row r="2564" spans="1:21" s="318" customFormat="1" x14ac:dyDescent="0.2">
      <c r="A2564" s="322">
        <v>40295</v>
      </c>
      <c r="B2564" s="321">
        <v>388.08099399999998</v>
      </c>
      <c r="C2564" s="320">
        <f>LN(B2564/B2563)</f>
        <v>-1.3879721702112805E-2</v>
      </c>
      <c r="D2564" s="320">
        <f>AVERAGE(C2544:C2564)</f>
        <v>1.7953285660697743E-3</v>
      </c>
      <c r="E2564" s="318">
        <f>_xlfn.STDEV.S(C2544:C2564)</f>
        <v>1.1037156350432316E-2</v>
      </c>
      <c r="F2564" s="318">
        <f>E2564*(21/(21-1.5))</f>
        <v>1.1886168377388647E-2</v>
      </c>
      <c r="G2564" s="318">
        <f>_xlfn.VAR.S(C2544:C2564)</f>
        <v>1.2181882030388839E-4</v>
      </c>
      <c r="H2564" s="318">
        <f>G2564*(21/(21-1))</f>
        <v>1.2790976131908281E-4</v>
      </c>
      <c r="I2564" s="320">
        <f>(SUM(C2501:C2521)*1+SUM(C2522:C2542)*2+SUM(C2543:C2563)*3)/6</f>
        <v>3.9158182450694266E-2</v>
      </c>
      <c r="J2564" s="318">
        <f>IF(C2564*O2564&lt;&gt;0,C2564,0)</f>
        <v>0</v>
      </c>
      <c r="K2564" s="318" t="str">
        <f>IF(C2564*O2564=0,"",C2564)</f>
        <v/>
      </c>
      <c r="O2564" s="318">
        <f>IF(ISBLANK(L2564),0,1)</f>
        <v>0</v>
      </c>
      <c r="P2564" s="318">
        <f>IF(ISBLANK(M2564),0,1)</f>
        <v>0</v>
      </c>
      <c r="Q2564" s="318">
        <f>O2564+P2564</f>
        <v>0</v>
      </c>
      <c r="R2564" s="318">
        <f>SUM(Q2439:Q2564)</f>
        <v>1</v>
      </c>
      <c r="S2564" s="318">
        <f>R2564/$X$2</f>
        <v>4.3478260869565216E-2</v>
      </c>
      <c r="T2564" s="318">
        <f>IF(S2564&gt;=$X$3,1,0)</f>
        <v>0</v>
      </c>
      <c r="U2564" s="318">
        <f>O2564*T2564+P2564*T2564</f>
        <v>0</v>
      </c>
    </row>
    <row r="2565" spans="1:21" s="318" customFormat="1" x14ac:dyDescent="0.2">
      <c r="A2565" s="322">
        <v>40296</v>
      </c>
      <c r="B2565" s="321">
        <v>381.13198899999998</v>
      </c>
      <c r="C2565" s="320">
        <f>LN(B2565/B2564)</f>
        <v>-1.806832230528185E-2</v>
      </c>
      <c r="D2565" s="320">
        <f>AVERAGE(C2545:C2565)</f>
        <v>5.9226531695661549E-4</v>
      </c>
      <c r="E2565" s="318">
        <f>_xlfn.STDEV.S(C2545:C2565)</f>
        <v>1.1771531615004336E-2</v>
      </c>
      <c r="F2565" s="318">
        <f>E2565*(21/(21-1.5))</f>
        <v>1.2677034046927745E-2</v>
      </c>
      <c r="G2565" s="318">
        <f>_xlfn.VAR.S(C2545:C2565)</f>
        <v>1.3856895656304656E-4</v>
      </c>
      <c r="H2565" s="318">
        <f>G2565*(21/(21-1))</f>
        <v>1.4549740439119891E-4</v>
      </c>
      <c r="I2565" s="320">
        <f>(SUM(C2502:C2522)*1+SUM(C2523:C2543)*2+SUM(C2544:C2564)*3)/6</f>
        <v>3.6324039388018425E-2</v>
      </c>
      <c r="J2565" s="318">
        <f>IF(C2565*O2565&lt;&gt;0,C2565,0)</f>
        <v>0</v>
      </c>
      <c r="K2565" s="318" t="str">
        <f>IF(C2565*O2565=0,"",C2565)</f>
        <v/>
      </c>
      <c r="O2565" s="318">
        <f>IF(ISBLANK(L2565),0,1)</f>
        <v>0</v>
      </c>
      <c r="P2565" s="318">
        <f>IF(ISBLANK(M2565),0,1)</f>
        <v>0</v>
      </c>
      <c r="Q2565" s="318">
        <f>O2565+P2565</f>
        <v>0</v>
      </c>
      <c r="R2565" s="318">
        <f>SUM(Q2440:Q2565)</f>
        <v>1</v>
      </c>
      <c r="S2565" s="318">
        <f>R2565/$X$2</f>
        <v>4.3478260869565216E-2</v>
      </c>
      <c r="T2565" s="318">
        <f>IF(S2565&gt;=$X$3,1,0)</f>
        <v>0</v>
      </c>
      <c r="U2565" s="318">
        <f>O2565*T2565+P2565*T2565</f>
        <v>0</v>
      </c>
    </row>
    <row r="2566" spans="1:21" s="318" customFormat="1" x14ac:dyDescent="0.2">
      <c r="A2566" s="322">
        <v>40297</v>
      </c>
      <c r="B2566" s="321">
        <v>386.74600199999998</v>
      </c>
      <c r="C2566" s="320">
        <f>LN(B2566/B2565)</f>
        <v>1.4622409016504963E-2</v>
      </c>
      <c r="D2566" s="320">
        <f>AVERAGE(C2546:C2566)</f>
        <v>1.7165536735508679E-3</v>
      </c>
      <c r="E2566" s="318">
        <f>_xlfn.STDEV.S(C2546:C2566)</f>
        <v>1.1937137100500622E-2</v>
      </c>
      <c r="F2566" s="318">
        <f>E2566*(21/(21-1.5))</f>
        <v>1.2855378415923746E-2</v>
      </c>
      <c r="G2566" s="318">
        <f>_xlfn.VAR.S(C2546:C2566)</f>
        <v>1.424952421561484E-4</v>
      </c>
      <c r="H2566" s="318">
        <f>G2566*(21/(21-1))</f>
        <v>1.4962000426395583E-4</v>
      </c>
      <c r="I2566" s="320">
        <f>(SUM(C2503:C2523)*1+SUM(C2524:C2544)*2+SUM(C2545:C2565)*3)/6</f>
        <v>2.6964965829469695E-2</v>
      </c>
      <c r="J2566" s="318">
        <f>IF(C2566*O2566&lt;&gt;0,C2566,0)</f>
        <v>0</v>
      </c>
      <c r="K2566" s="318" t="str">
        <f>IF(C2566*O2566=0,"",C2566)</f>
        <v/>
      </c>
      <c r="O2566" s="318">
        <f>IF(ISBLANK(L2566),0,1)</f>
        <v>0</v>
      </c>
      <c r="P2566" s="318">
        <f>IF(ISBLANK(M2566),0,1)</f>
        <v>0</v>
      </c>
      <c r="Q2566" s="318">
        <f>O2566+P2566</f>
        <v>0</v>
      </c>
      <c r="R2566" s="318">
        <f>SUM(Q2441:Q2566)</f>
        <v>1</v>
      </c>
      <c r="S2566" s="318">
        <f>R2566/$X$2</f>
        <v>4.3478260869565216E-2</v>
      </c>
      <c r="T2566" s="318">
        <f>IF(S2566&gt;=$X$3,1,0)</f>
        <v>0</v>
      </c>
      <c r="U2566" s="318">
        <f>O2566*T2566+P2566*T2566</f>
        <v>0</v>
      </c>
    </row>
    <row r="2567" spans="1:21" s="318" customFormat="1" x14ac:dyDescent="0.2">
      <c r="A2567" s="322">
        <v>40298</v>
      </c>
      <c r="B2567" s="321">
        <v>383.02200299999998</v>
      </c>
      <c r="C2567" s="320">
        <f>LN(B2567/B2566)</f>
        <v>-9.6757153557929746E-3</v>
      </c>
      <c r="D2567" s="320">
        <f>AVERAGE(C2547:C2567)</f>
        <v>1.161313192227532E-3</v>
      </c>
      <c r="E2567" s="318">
        <f>_xlfn.STDEV.S(C2547:C2567)</f>
        <v>1.2192503430837814E-2</v>
      </c>
      <c r="F2567" s="318">
        <f>E2567*(21/(21-1.5))</f>
        <v>1.313038831013303E-2</v>
      </c>
      <c r="G2567" s="318">
        <f>_xlfn.VAR.S(C2547:C2567)</f>
        <v>1.4865713991099187E-4</v>
      </c>
      <c r="H2567" s="318">
        <f>G2567*(21/(21-1))</f>
        <v>1.5608999690654146E-4</v>
      </c>
      <c r="I2567" s="320">
        <f>(SUM(C2504:C2524)*1+SUM(C2525:C2545)*2+SUM(C2546:C2566)*3)/6</f>
        <v>3.9724349645975827E-2</v>
      </c>
      <c r="J2567" s="318">
        <f>IF(C2567*O2567&lt;&gt;0,C2567,0)</f>
        <v>0</v>
      </c>
      <c r="K2567" s="318" t="str">
        <f>IF(C2567*O2567=0,"",C2567)</f>
        <v/>
      </c>
      <c r="O2567" s="318">
        <f>IF(ISBLANK(L2567),0,1)</f>
        <v>0</v>
      </c>
      <c r="P2567" s="318">
        <f>IF(ISBLANK(M2567),0,1)</f>
        <v>0</v>
      </c>
      <c r="Q2567" s="318">
        <f>O2567+P2567</f>
        <v>0</v>
      </c>
      <c r="R2567" s="318">
        <f>SUM(Q2442:Q2567)</f>
        <v>1</v>
      </c>
      <c r="S2567" s="318">
        <f>R2567/$X$2</f>
        <v>4.3478260869565216E-2</v>
      </c>
      <c r="T2567" s="318">
        <f>IF(S2567&gt;=$X$3,1,0)</f>
        <v>0</v>
      </c>
      <c r="U2567" s="318">
        <f>O2567*T2567+P2567*T2567</f>
        <v>0</v>
      </c>
    </row>
    <row r="2568" spans="1:21" s="318" customFormat="1" x14ac:dyDescent="0.2">
      <c r="A2568" s="322">
        <v>40301</v>
      </c>
      <c r="B2568" s="321">
        <v>385.35400399999997</v>
      </c>
      <c r="C2568" s="320">
        <f>LN(B2568/B2567)</f>
        <v>6.0699661073902646E-3</v>
      </c>
      <c r="D2568" s="320">
        <f>AVERAGE(C2548:C2568)</f>
        <v>1.5964514175474593E-3</v>
      </c>
      <c r="E2568" s="318">
        <f>_xlfn.STDEV.S(C2548:C2568)</f>
        <v>1.2197079295619731E-2</v>
      </c>
      <c r="F2568" s="318">
        <f>E2568*(21/(21-1.5))</f>
        <v>1.3135316164513557E-2</v>
      </c>
      <c r="G2568" s="318">
        <f>_xlfn.VAR.S(C2548:C2568)</f>
        <v>1.487687433436355E-4</v>
      </c>
      <c r="H2568" s="318">
        <f>G2568*(21/(21-1))</f>
        <v>1.5620718051081729E-4</v>
      </c>
      <c r="I2568" s="320">
        <f>(SUM(C2505:C2525)*1+SUM(C2526:C2546)*2+SUM(C2547:C2567)*3)/6</f>
        <v>3.0988501520412909E-2</v>
      </c>
      <c r="J2568" s="318">
        <f>IF(C2568*O2568&lt;&gt;0,C2568,0)</f>
        <v>0</v>
      </c>
      <c r="K2568" s="318" t="str">
        <f>IF(C2568*O2568=0,"",C2568)</f>
        <v/>
      </c>
      <c r="O2568" s="318">
        <f>IF(ISBLANK(L2568),0,1)</f>
        <v>0</v>
      </c>
      <c r="P2568" s="318">
        <f>IF(ISBLANK(M2568),0,1)</f>
        <v>0</v>
      </c>
      <c r="Q2568" s="318">
        <f>O2568+P2568</f>
        <v>0</v>
      </c>
      <c r="R2568" s="318">
        <f>SUM(Q2443:Q2568)</f>
        <v>1</v>
      </c>
      <c r="S2568" s="318">
        <f>R2568/$X$2</f>
        <v>4.3478260869565216E-2</v>
      </c>
      <c r="T2568" s="318">
        <f>IF(S2568&gt;=$X$3,1,0)</f>
        <v>0</v>
      </c>
      <c r="U2568" s="318">
        <f>O2568*T2568+P2568*T2568</f>
        <v>0</v>
      </c>
    </row>
    <row r="2569" spans="1:21" s="318" customFormat="1" x14ac:dyDescent="0.2">
      <c r="A2569" s="322">
        <v>40302</v>
      </c>
      <c r="B2569" s="321">
        <v>374.43499800000001</v>
      </c>
      <c r="C2569" s="320">
        <f>LN(B2569/B2568)</f>
        <v>-2.8744184925278249E-2</v>
      </c>
      <c r="D2569" s="320">
        <f>AVERAGE(C2549:C2569)</f>
        <v>-2.8693249100748862E-4</v>
      </c>
      <c r="E2569" s="318">
        <f>_xlfn.STDEV.S(C2549:C2569)</f>
        <v>1.3668590462113496E-2</v>
      </c>
      <c r="F2569" s="318">
        <f>E2569*(21/(21-1.5))</f>
        <v>1.4720020497660687E-2</v>
      </c>
      <c r="G2569" s="318">
        <f>_xlfn.VAR.S(C2549:C2569)</f>
        <v>1.8683036522098006E-4</v>
      </c>
      <c r="H2569" s="318">
        <f>G2569*(21/(21-1))</f>
        <v>1.9617188348202907E-4</v>
      </c>
      <c r="I2569" s="320">
        <f>(SUM(C2506:C2526)*1+SUM(C2527:C2547)*2+SUM(C2548:C2568)*3)/6</f>
        <v>2.7075701693733429E-2</v>
      </c>
      <c r="J2569" s="318">
        <f>IF(C2569*O2569&lt;&gt;0,C2569,0)</f>
        <v>0</v>
      </c>
      <c r="K2569" s="318" t="str">
        <f>IF(C2569*O2569=0,"",C2569)</f>
        <v/>
      </c>
      <c r="O2569" s="318">
        <f>IF(ISBLANK(L2569),0,1)</f>
        <v>0</v>
      </c>
      <c r="P2569" s="318">
        <f>IF(ISBLANK(M2569),0,1)</f>
        <v>0</v>
      </c>
      <c r="Q2569" s="318">
        <f>O2569+P2569</f>
        <v>0</v>
      </c>
      <c r="R2569" s="318">
        <f>SUM(Q2444:Q2569)</f>
        <v>1</v>
      </c>
      <c r="S2569" s="318">
        <f>R2569/$X$2</f>
        <v>4.3478260869565216E-2</v>
      </c>
      <c r="T2569" s="318">
        <f>IF(S2569&gt;=$X$3,1,0)</f>
        <v>0</v>
      </c>
      <c r="U2569" s="318">
        <f>O2569*T2569+P2569*T2569</f>
        <v>0</v>
      </c>
    </row>
    <row r="2570" spans="1:21" s="318" customFormat="1" x14ac:dyDescent="0.2">
      <c r="A2570" s="322">
        <v>40303</v>
      </c>
      <c r="B2570" s="321">
        <v>367.72500600000001</v>
      </c>
      <c r="C2570" s="320">
        <f>LN(B2570/B2569)</f>
        <v>-1.8082825276836901E-2</v>
      </c>
      <c r="D2570" s="320">
        <f>AVERAGE(C2550:C2570)</f>
        <v>-2.2013016623933374E-3</v>
      </c>
      <c r="E2570" s="318">
        <f>_xlfn.STDEV.S(C2550:C2570)</f>
        <v>1.3180131931587164E-2</v>
      </c>
      <c r="F2570" s="318">
        <f>E2570*(21/(21-1.5))</f>
        <v>1.4193988234016946E-2</v>
      </c>
      <c r="G2570" s="318">
        <f>_xlfn.VAR.S(C2550:C2570)</f>
        <v>1.7371587773404361E-4</v>
      </c>
      <c r="H2570" s="318">
        <f>G2570*(21/(21-1))</f>
        <v>1.8240167162074578E-4</v>
      </c>
      <c r="I2570" s="320">
        <f>(SUM(C2507:C2527)*1+SUM(C2528:C2548)*2+SUM(C2549:C2569)*3)/6</f>
        <v>9.9263202128118105E-3</v>
      </c>
      <c r="J2570" s="318">
        <f>IF(C2570*O2570&lt;&gt;0,C2570,0)</f>
        <v>0</v>
      </c>
      <c r="K2570" s="318" t="str">
        <f>IF(C2570*O2570=0,"",C2570)</f>
        <v/>
      </c>
      <c r="O2570" s="318">
        <f>IF(ISBLANK(L2570),0,1)</f>
        <v>0</v>
      </c>
      <c r="P2570" s="318">
        <f>IF(ISBLANK(M2570),0,1)</f>
        <v>0</v>
      </c>
      <c r="Q2570" s="318">
        <f>O2570+P2570</f>
        <v>0</v>
      </c>
      <c r="R2570" s="318">
        <f>SUM(Q2445:Q2570)</f>
        <v>1</v>
      </c>
      <c r="S2570" s="318">
        <f>R2570/$X$2</f>
        <v>4.3478260869565216E-2</v>
      </c>
      <c r="T2570" s="318">
        <f>IF(S2570&gt;=$X$3,1,0)</f>
        <v>0</v>
      </c>
      <c r="U2570" s="318">
        <f>O2570*T2570+P2570*T2570</f>
        <v>0</v>
      </c>
    </row>
    <row r="2571" spans="1:21" s="318" customFormat="1" x14ac:dyDescent="0.2">
      <c r="A2571" s="322">
        <v>40304</v>
      </c>
      <c r="B2571" s="321">
        <v>359.28500400000001</v>
      </c>
      <c r="C2571" s="320">
        <f>LN(B2571/B2570)</f>
        <v>-2.3219435983744999E-2</v>
      </c>
      <c r="D2571" s="320">
        <f>AVERAGE(C2551:C2571)</f>
        <v>-3.2602289356729649E-3</v>
      </c>
      <c r="E2571" s="318">
        <f>_xlfn.STDEV.S(C2551:C2571)</f>
        <v>1.3948198579893404E-2</v>
      </c>
      <c r="F2571" s="318">
        <f>E2571*(21/(21-1.5))</f>
        <v>1.5021136932192897E-2</v>
      </c>
      <c r="G2571" s="318">
        <f>_xlfn.VAR.S(C2551:C2571)</f>
        <v>1.9455224362414038E-4</v>
      </c>
      <c r="H2571" s="318">
        <f>G2571*(21/(21-1))</f>
        <v>2.0427985580534741E-4</v>
      </c>
      <c r="I2571" s="320">
        <f>(SUM(C2508:C2528)*1+SUM(C2529:C2549)*2+SUM(C2550:C2570)*3)/6</f>
        <v>-6.5300373513727345E-3</v>
      </c>
      <c r="J2571" s="318">
        <f>IF(C2571*O2571&lt;&gt;0,C2571,0)</f>
        <v>0</v>
      </c>
      <c r="K2571" s="318" t="str">
        <f>IF(C2571*O2571=0,"",C2571)</f>
        <v/>
      </c>
      <c r="O2571" s="318">
        <f>IF(ISBLANK(L2571),0,1)</f>
        <v>0</v>
      </c>
      <c r="P2571" s="318">
        <f>IF(ISBLANK(M2571),0,1)</f>
        <v>0</v>
      </c>
      <c r="Q2571" s="318">
        <f>O2571+P2571</f>
        <v>0</v>
      </c>
      <c r="R2571" s="318">
        <f>SUM(Q2446:Q2571)</f>
        <v>1</v>
      </c>
      <c r="S2571" s="318">
        <f>R2571/$X$2</f>
        <v>4.3478260869565216E-2</v>
      </c>
      <c r="T2571" s="318">
        <f>IF(S2571&gt;=$X$3,1,0)</f>
        <v>0</v>
      </c>
      <c r="U2571" s="318">
        <f>O2571*T2571+P2571*T2571</f>
        <v>0</v>
      </c>
    </row>
    <row r="2572" spans="1:21" s="318" customFormat="1" x14ac:dyDescent="0.2">
      <c r="A2572" s="322">
        <v>40305</v>
      </c>
      <c r="B2572" s="321">
        <v>348.98199499999998</v>
      </c>
      <c r="C2572" s="320">
        <f>LN(B2572/B2571)</f>
        <v>-2.9095625924478011E-2</v>
      </c>
      <c r="D2572" s="320">
        <f>AVERAGE(C2552:C2572)</f>
        <v>-4.4504027735999081E-3</v>
      </c>
      <c r="E2572" s="318">
        <f>_xlfn.STDEV.S(C2552:C2572)</f>
        <v>1.5046689476440899E-2</v>
      </c>
      <c r="F2572" s="318">
        <f>E2572*(21/(21-1.5))</f>
        <v>1.6204127128474813E-2</v>
      </c>
      <c r="G2572" s="318">
        <f>_xlfn.VAR.S(C2552:C2572)</f>
        <v>2.2640286420043732E-4</v>
      </c>
      <c r="H2572" s="318">
        <f>G2572*(21/(21-1))</f>
        <v>2.377230074104592E-4</v>
      </c>
      <c r="I2572" s="320">
        <f>(SUM(C2509:C2529)*1+SUM(C2530:C2550)*2+SUM(C2551:C2571)*3)/6</f>
        <v>-1.7473585815363162E-2</v>
      </c>
      <c r="J2572" s="318">
        <f>IF(C2572*O2572&lt;&gt;0,C2572,0)</f>
        <v>0</v>
      </c>
      <c r="K2572" s="318" t="str">
        <f>IF(C2572*O2572=0,"",C2572)</f>
        <v/>
      </c>
      <c r="O2572" s="318">
        <f>IF(ISBLANK(L2572),0,1)</f>
        <v>0</v>
      </c>
      <c r="P2572" s="318">
        <f>IF(ISBLANK(M2572),0,1)</f>
        <v>0</v>
      </c>
      <c r="Q2572" s="318">
        <f>O2572+P2572</f>
        <v>0</v>
      </c>
      <c r="R2572" s="318">
        <f>SUM(Q2447:Q2572)</f>
        <v>1</v>
      </c>
      <c r="S2572" s="318">
        <f>R2572/$X$2</f>
        <v>4.3478260869565216E-2</v>
      </c>
      <c r="T2572" s="318">
        <f>IF(S2572&gt;=$X$3,1,0)</f>
        <v>0</v>
      </c>
      <c r="U2572" s="318">
        <f>O2572*T2572+P2572*T2572</f>
        <v>0</v>
      </c>
    </row>
    <row r="2573" spans="1:21" s="318" customFormat="1" x14ac:dyDescent="0.2">
      <c r="A2573" s="322">
        <v>40308</v>
      </c>
      <c r="B2573" s="321">
        <v>371.21701000000002</v>
      </c>
      <c r="C2573" s="320">
        <f>LN(B2573/B2572)</f>
        <v>6.1766493601865889E-2</v>
      </c>
      <c r="D2573" s="320">
        <f>AVERAGE(C2553:C2573)</f>
        <v>-2.1026995872221888E-3</v>
      </c>
      <c r="E2573" s="318">
        <f>_xlfn.STDEV.S(C2553:C2573)</f>
        <v>2.0628702249086816E-2</v>
      </c>
      <c r="F2573" s="318">
        <f>E2573*(21/(21-1.5))</f>
        <v>2.2215525499016571E-2</v>
      </c>
      <c r="G2573" s="318">
        <f>_xlfn.VAR.S(C2553:C2573)</f>
        <v>4.2554335648147944E-4</v>
      </c>
      <c r="H2573" s="318">
        <f>G2573*(21/(21-1))</f>
        <v>4.4682052430555341E-4</v>
      </c>
      <c r="I2573" s="320">
        <f>(SUM(C2510:C2530)*1+SUM(C2531:C2551)*2+SUM(C2552:C2572)*3)/6</f>
        <v>-2.9394943023338071E-2</v>
      </c>
      <c r="J2573" s="318">
        <f>IF(C2573*O2573&lt;&gt;0,C2573,0)</f>
        <v>0</v>
      </c>
      <c r="K2573" s="318" t="str">
        <f>IF(C2573*O2573=0,"",C2573)</f>
        <v/>
      </c>
      <c r="O2573" s="318">
        <f>IF(ISBLANK(L2573),0,1)</f>
        <v>0</v>
      </c>
      <c r="P2573" s="318">
        <f>IF(ISBLANK(M2573),0,1)</f>
        <v>0</v>
      </c>
      <c r="Q2573" s="318">
        <f>O2573+P2573</f>
        <v>0</v>
      </c>
      <c r="R2573" s="318">
        <f>SUM(Q2448:Q2573)</f>
        <v>1</v>
      </c>
      <c r="S2573" s="318">
        <f>R2573/$X$2</f>
        <v>4.3478260869565216E-2</v>
      </c>
      <c r="T2573" s="318">
        <f>IF(S2573&gt;=$X$3,1,0)</f>
        <v>0</v>
      </c>
      <c r="U2573" s="318">
        <f>O2573*T2573+P2573*T2573</f>
        <v>0</v>
      </c>
    </row>
    <row r="2574" spans="1:21" s="318" customFormat="1" x14ac:dyDescent="0.2">
      <c r="A2574" s="322">
        <v>40309</v>
      </c>
      <c r="B2574" s="321">
        <v>368.51599099999999</v>
      </c>
      <c r="C2574" s="320">
        <f>LN(B2574/B2573)</f>
        <v>-7.3027186837660036E-3</v>
      </c>
      <c r="D2574" s="320">
        <f>AVERAGE(C2554:C2574)</f>
        <v>-2.4760914013338717E-3</v>
      </c>
      <c r="E2574" s="318">
        <f>_xlfn.STDEV.S(C2554:C2574)</f>
        <v>2.0649459427391336E-2</v>
      </c>
      <c r="F2574" s="318">
        <f>E2574*(21/(21-1.5))</f>
        <v>2.2237879383344514E-2</v>
      </c>
      <c r="G2574" s="318">
        <f>_xlfn.VAR.S(C2554:C2574)</f>
        <v>4.2640017464348089E-4</v>
      </c>
      <c r="H2574" s="318">
        <f>G2574*(21/(21-1))</f>
        <v>4.4772018337565497E-4</v>
      </c>
      <c r="I2574" s="320">
        <f>(SUM(C2511:C2531)*1+SUM(C2532:C2552)*2+SUM(C2553:C2573)*3)/6</f>
        <v>3.0987656842196565E-3</v>
      </c>
      <c r="J2574" s="318">
        <f>IF(C2574*O2574&lt;&gt;0,C2574,0)</f>
        <v>0</v>
      </c>
      <c r="K2574" s="318" t="str">
        <f>IF(C2574*O2574=0,"",C2574)</f>
        <v/>
      </c>
      <c r="O2574" s="318">
        <f>IF(ISBLANK(L2574),0,1)</f>
        <v>0</v>
      </c>
      <c r="P2574" s="318">
        <f>IF(ISBLANK(M2574),0,1)</f>
        <v>0</v>
      </c>
      <c r="Q2574" s="318">
        <f>O2574+P2574</f>
        <v>0</v>
      </c>
      <c r="R2574" s="318">
        <f>SUM(Q2449:Q2574)</f>
        <v>1</v>
      </c>
      <c r="S2574" s="318">
        <f>R2574/$X$2</f>
        <v>4.3478260869565216E-2</v>
      </c>
      <c r="T2574" s="318">
        <f>IF(S2574&gt;=$X$3,1,0)</f>
        <v>0</v>
      </c>
      <c r="U2574" s="318">
        <f>O2574*T2574+P2574*T2574</f>
        <v>0</v>
      </c>
    </row>
    <row r="2575" spans="1:21" s="318" customFormat="1" x14ac:dyDescent="0.2">
      <c r="A2575" s="322">
        <v>40310</v>
      </c>
      <c r="B2575" s="321">
        <v>375.39599600000003</v>
      </c>
      <c r="C2575" s="320">
        <f>LN(B2575/B2574)</f>
        <v>1.8497352607389213E-2</v>
      </c>
      <c r="D2575" s="320">
        <f>AVERAGE(C2555:C2575)</f>
        <v>-8.9210047973561099E-4</v>
      </c>
      <c r="E2575" s="318">
        <f>_xlfn.STDEV.S(C2555:C2575)</f>
        <v>2.0933401770989332E-2</v>
      </c>
      <c r="F2575" s="318">
        <f>E2575*(21/(21-1.5))</f>
        <v>2.2543663445680817E-2</v>
      </c>
      <c r="G2575" s="318">
        <f>_xlfn.VAR.S(C2555:C2575)</f>
        <v>4.3820730970565931E-4</v>
      </c>
      <c r="H2575" s="318">
        <f>G2575*(21/(21-1))</f>
        <v>4.6011767519094229E-4</v>
      </c>
      <c r="I2575" s="320">
        <f>(SUM(C2512:C2532)*1+SUM(C2533:C2553)*2+SUM(C2554:C2574)*3)/6</f>
        <v>1.3479161522592792E-3</v>
      </c>
      <c r="J2575" s="318">
        <f>IF(C2575*O2575&lt;&gt;0,C2575,0)</f>
        <v>0</v>
      </c>
      <c r="K2575" s="318" t="str">
        <f>IF(C2575*O2575=0,"",C2575)</f>
        <v/>
      </c>
      <c r="L2575" s="325"/>
      <c r="M2575" s="325"/>
      <c r="O2575" s="318">
        <f>IF(ISBLANK(L2575),0,1)</f>
        <v>0</v>
      </c>
      <c r="P2575" s="318">
        <f>IF(ISBLANK(M2575),0,1)</f>
        <v>0</v>
      </c>
      <c r="Q2575" s="318">
        <f>O2575+P2575</f>
        <v>0</v>
      </c>
      <c r="R2575" s="318">
        <f>SUM(Q2450:Q2575)</f>
        <v>1</v>
      </c>
      <c r="S2575" s="318">
        <f>R2575/$X$2</f>
        <v>4.3478260869565216E-2</v>
      </c>
      <c r="T2575" s="318">
        <f>IF(S2575&gt;=$X$3,1,0)</f>
        <v>0</v>
      </c>
      <c r="U2575" s="318">
        <f>O2575*T2575+P2575*T2575</f>
        <v>0</v>
      </c>
    </row>
    <row r="2576" spans="1:21" s="318" customFormat="1" x14ac:dyDescent="0.2">
      <c r="A2576" s="322">
        <v>40312</v>
      </c>
      <c r="B2576" s="321">
        <v>362.52499399999999</v>
      </c>
      <c r="C2576" s="320">
        <f>LN(B2576/B2575)</f>
        <v>-3.4888037255837549E-2</v>
      </c>
      <c r="D2576" s="320">
        <f>AVERAGE(C2556:C2576)</f>
        <v>-3.2453117734851946E-3</v>
      </c>
      <c r="E2576" s="318">
        <f>_xlfn.STDEV.S(C2556:C2576)</f>
        <v>2.1869793741350292E-2</v>
      </c>
      <c r="F2576" s="318">
        <f>E2576*(21/(21-1.5))</f>
        <v>2.3552085567608006E-2</v>
      </c>
      <c r="G2576" s="318">
        <f>_xlfn.VAR.S(C2556:C2576)</f>
        <v>4.7828787828920448E-4</v>
      </c>
      <c r="H2576" s="318">
        <f>G2576*(21/(21-1))</f>
        <v>5.0220227220366476E-4</v>
      </c>
      <c r="I2576" s="320">
        <f>(SUM(C2513:C2533)*1+SUM(C2534:C2554)*2+SUM(C2555:C2575)*3)/6</f>
        <v>8.838522092617743E-3</v>
      </c>
      <c r="J2576" s="318">
        <f>IF(C2576*O2576&lt;&gt;0,C2576,0)</f>
        <v>0</v>
      </c>
      <c r="K2576" s="318" t="str">
        <f>IF(C2576*O2576=0,"",C2576)</f>
        <v/>
      </c>
      <c r="O2576" s="318">
        <f>IF(ISBLANK(L2576),0,1)</f>
        <v>0</v>
      </c>
      <c r="P2576" s="318">
        <f>IF(ISBLANK(M2576),0,1)</f>
        <v>0</v>
      </c>
      <c r="Q2576" s="318">
        <f>O2576+P2576</f>
        <v>0</v>
      </c>
      <c r="R2576" s="318">
        <f>SUM(Q2451:Q2576)</f>
        <v>1</v>
      </c>
      <c r="S2576" s="318">
        <f>R2576/$X$2</f>
        <v>4.3478260869565216E-2</v>
      </c>
      <c r="T2576" s="318">
        <f>IF(S2576&gt;=$X$3,1,0)</f>
        <v>0</v>
      </c>
      <c r="U2576" s="318">
        <f>O2576*T2576+P2576*T2576</f>
        <v>0</v>
      </c>
    </row>
    <row r="2577" spans="1:21" s="318" customFormat="1" x14ac:dyDescent="0.2">
      <c r="A2577" s="322">
        <v>40316</v>
      </c>
      <c r="B2577" s="321">
        <v>364.56399499999998</v>
      </c>
      <c r="C2577" s="320">
        <f>LN(B2577/B2576)</f>
        <v>5.6086844278323634E-3</v>
      </c>
      <c r="D2577" s="320">
        <f>AVERAGE(C2557:C2577)</f>
        <v>-3.4101358406976186E-3</v>
      </c>
      <c r="E2577" s="318">
        <f>_xlfn.STDEV.S(C2557:C2577)</f>
        <v>2.1785217068309822E-2</v>
      </c>
      <c r="F2577" s="318">
        <f>E2577*(21/(21-1.5))</f>
        <v>2.3461002996641347E-2</v>
      </c>
      <c r="G2577" s="318">
        <f>_xlfn.VAR.S(C2557:C2577)</f>
        <v>4.7459568271337755E-4</v>
      </c>
      <c r="H2577" s="318">
        <f>G2577*(21/(21-1))</f>
        <v>4.9832546684904649E-4</v>
      </c>
      <c r="I2577" s="320">
        <f>(SUM(C2514:C2534)*1+SUM(C2535:C2555)*2+SUM(C2556:C2576)*3)/6</f>
        <v>-6.1471956759255736E-3</v>
      </c>
      <c r="J2577" s="318">
        <f>IF(C2577*O2577&lt;&gt;0,C2577,0)</f>
        <v>0</v>
      </c>
      <c r="K2577" s="318" t="str">
        <f>IF(C2577*O2577=0,"",C2577)</f>
        <v/>
      </c>
      <c r="O2577" s="318">
        <f>IF(ISBLANK(L2577),0,1)</f>
        <v>0</v>
      </c>
      <c r="P2577" s="318">
        <f>IF(ISBLANK(M2577),0,1)</f>
        <v>0</v>
      </c>
      <c r="Q2577" s="318">
        <f>O2577+P2577</f>
        <v>0</v>
      </c>
      <c r="R2577" s="318">
        <f>SUM(Q2452:Q2577)</f>
        <v>1</v>
      </c>
      <c r="S2577" s="318">
        <f>R2577/$X$2</f>
        <v>4.3478260869565216E-2</v>
      </c>
      <c r="T2577" s="318">
        <f>IF(S2577&gt;=$X$3,1,0)</f>
        <v>0</v>
      </c>
      <c r="U2577" s="318">
        <f>O2577*T2577+P2577*T2577</f>
        <v>0</v>
      </c>
    </row>
    <row r="2578" spans="1:21" s="318" customFormat="1" x14ac:dyDescent="0.2">
      <c r="A2578" s="322">
        <v>40317</v>
      </c>
      <c r="B2578" s="321">
        <v>349.385986</v>
      </c>
      <c r="C2578" s="320">
        <f>LN(B2578/B2577)</f>
        <v>-4.2524817173500581E-2</v>
      </c>
      <c r="D2578" s="320">
        <f>AVERAGE(C2558:C2578)</f>
        <v>-4.8184476869708275E-3</v>
      </c>
      <c r="E2578" s="318">
        <f>_xlfn.STDEV.S(C2558:C2578)</f>
        <v>2.3333674842776209E-2</v>
      </c>
      <c r="F2578" s="318">
        <f>E2578*(21/(21-1.5))</f>
        <v>2.5128572907605146E-2</v>
      </c>
      <c r="G2578" s="318">
        <f>_xlfn.VAR.S(C2558:C2578)</f>
        <v>5.4446038166840736E-4</v>
      </c>
      <c r="H2578" s="318">
        <f>G2578*(21/(21-1))</f>
        <v>5.7168340075182779E-4</v>
      </c>
      <c r="I2578" s="320">
        <f>(SUM(C2515:C2535)*1+SUM(C2536:C2556)*2+SUM(C2557:C2577)*3)/6</f>
        <v>-6.8280610151664478E-3</v>
      </c>
      <c r="J2578" s="318">
        <f>IF(C2578*O2578&lt;&gt;0,C2578,0)</f>
        <v>0</v>
      </c>
      <c r="K2578" s="318" t="str">
        <f>IF(C2578*O2578=0,"",C2578)</f>
        <v/>
      </c>
      <c r="O2578" s="318">
        <f>IF(ISBLANK(L2578),0,1)</f>
        <v>0</v>
      </c>
      <c r="P2578" s="318">
        <f>IF(ISBLANK(M2578),0,1)</f>
        <v>0</v>
      </c>
      <c r="Q2578" s="318">
        <f>O2578+P2578</f>
        <v>0</v>
      </c>
      <c r="R2578" s="318">
        <f>SUM(Q2453:Q2578)</f>
        <v>1</v>
      </c>
      <c r="S2578" s="318">
        <f>R2578/$X$2</f>
        <v>4.3478260869565216E-2</v>
      </c>
      <c r="T2578" s="318">
        <f>IF(S2578&gt;=$X$3,1,0)</f>
        <v>0</v>
      </c>
      <c r="U2578" s="318">
        <f>O2578*T2578+P2578*T2578</f>
        <v>0</v>
      </c>
    </row>
    <row r="2579" spans="1:21" s="318" customFormat="1" x14ac:dyDescent="0.2">
      <c r="A2579" s="322">
        <v>40318</v>
      </c>
      <c r="B2579" s="321">
        <v>338.93701199999998</v>
      </c>
      <c r="C2579" s="320">
        <f>LN(B2579/B2578)</f>
        <v>-3.0363003330937267E-2</v>
      </c>
      <c r="D2579" s="320">
        <f>AVERAGE(C2559:C2579)</f>
        <v>-5.6537618701231907E-3</v>
      </c>
      <c r="E2579" s="318">
        <f>_xlfn.STDEV.S(C2559:C2579)</f>
        <v>2.3940584660182094E-2</v>
      </c>
      <c r="F2579" s="318">
        <f>E2579*(21/(21-1.5))</f>
        <v>2.5782168095580715E-2</v>
      </c>
      <c r="G2579" s="318">
        <f>_xlfn.VAR.S(C2559:C2579)</f>
        <v>5.7315159387134613E-4</v>
      </c>
      <c r="H2579" s="318">
        <f>G2579*(21/(21-1))</f>
        <v>6.0180917356491344E-4</v>
      </c>
      <c r="I2579" s="320">
        <f>(SUM(C2516:C2536)*1+SUM(C2537:C2557)*2+SUM(C2558:C2578)*3)/6</f>
        <v>-2.110950787191648E-2</v>
      </c>
      <c r="J2579" s="318">
        <f>IF(C2579*O2579&lt;&gt;0,C2579,0)</f>
        <v>0</v>
      </c>
      <c r="K2579" s="318" t="str">
        <f>IF(C2579*O2579=0,"",C2579)</f>
        <v/>
      </c>
      <c r="O2579" s="318">
        <f>IF(ISBLANK(L2579),0,1)</f>
        <v>0</v>
      </c>
      <c r="P2579" s="318">
        <f>IF(ISBLANK(M2579),0,1)</f>
        <v>0</v>
      </c>
      <c r="Q2579" s="318">
        <f>O2579+P2579</f>
        <v>0</v>
      </c>
      <c r="R2579" s="318">
        <f>SUM(Q2454:Q2579)</f>
        <v>1</v>
      </c>
      <c r="S2579" s="318">
        <f>R2579/$X$2</f>
        <v>4.3478260869565216E-2</v>
      </c>
      <c r="T2579" s="318">
        <f>IF(S2579&gt;=$X$3,1,0)</f>
        <v>0</v>
      </c>
      <c r="U2579" s="318">
        <f>O2579*T2579+P2579*T2579</f>
        <v>0</v>
      </c>
    </row>
    <row r="2580" spans="1:21" s="318" customFormat="1" x14ac:dyDescent="0.2">
      <c r="A2580" s="322">
        <v>40319</v>
      </c>
      <c r="B2580" s="321">
        <v>344.19799799999998</v>
      </c>
      <c r="C2580" s="320">
        <f>LN(B2580/B2579)</f>
        <v>1.5402782567930933E-2</v>
      </c>
      <c r="D2580" s="320">
        <f>AVERAGE(C2560:C2580)</f>
        <v>-5.8718034632494025E-3</v>
      </c>
      <c r="E2580" s="318">
        <f>_xlfn.STDEV.S(C2560:C2580)</f>
        <v>2.3715223913818324E-2</v>
      </c>
      <c r="F2580" s="318">
        <f>E2580*(21/(21-1.5))</f>
        <v>2.5539471907188964E-2</v>
      </c>
      <c r="G2580" s="318">
        <f>_xlfn.VAR.S(C2560:C2580)</f>
        <v>5.6241184528254043E-4</v>
      </c>
      <c r="H2580" s="318">
        <f>G2580*(21/(21-1))</f>
        <v>5.9053243754666747E-4</v>
      </c>
      <c r="I2580" s="320">
        <f>(SUM(C2517:C2537)*1+SUM(C2538:C2558)*2+SUM(C2559:C2579)*3)/6</f>
        <v>-3.5210186712837613E-2</v>
      </c>
      <c r="J2580" s="318">
        <f>IF(C2580*O2580&lt;&gt;0,C2580,0)</f>
        <v>0</v>
      </c>
      <c r="K2580" s="318" t="str">
        <f>IF(C2580*O2580=0,"",C2580)</f>
        <v/>
      </c>
      <c r="O2580" s="318">
        <f>IF(ISBLANK(L2580),0,1)</f>
        <v>0</v>
      </c>
      <c r="P2580" s="318">
        <f>IF(ISBLANK(M2580),0,1)</f>
        <v>0</v>
      </c>
      <c r="Q2580" s="318">
        <f>O2580+P2580</f>
        <v>0</v>
      </c>
      <c r="R2580" s="318">
        <f>SUM(Q2455:Q2580)</f>
        <v>1</v>
      </c>
      <c r="S2580" s="318">
        <f>R2580/$X$2</f>
        <v>4.3478260869565216E-2</v>
      </c>
      <c r="T2580" s="318">
        <f>IF(S2580&gt;=$X$3,1,0)</f>
        <v>0</v>
      </c>
      <c r="U2580" s="318">
        <f>O2580*T2580+P2580*T2580</f>
        <v>0</v>
      </c>
    </row>
    <row r="2581" spans="1:21" s="318" customFormat="1" x14ac:dyDescent="0.2">
      <c r="A2581" s="322">
        <v>40323</v>
      </c>
      <c r="B2581" s="321">
        <v>331.76599099999999</v>
      </c>
      <c r="C2581" s="320">
        <f>LN(B2581/B2580)</f>
        <v>-3.6787193364755083E-2</v>
      </c>
      <c r="D2581" s="320">
        <f>AVERAGE(C2561:C2581)</f>
        <v>-7.5044266988671818E-3</v>
      </c>
      <c r="E2581" s="318">
        <f>_xlfn.STDEV.S(C2561:C2581)</f>
        <v>2.4633989468079973E-2</v>
      </c>
      <c r="F2581" s="318">
        <f>E2581*(21/(21-1.5))</f>
        <v>2.6528911734855352E-2</v>
      </c>
      <c r="G2581" s="318">
        <f>_xlfn.VAR.S(C2561:C2581)</f>
        <v>6.0683343711347506E-4</v>
      </c>
      <c r="H2581" s="318">
        <f>G2581*(21/(21-1))</f>
        <v>6.3717510896914883E-4</v>
      </c>
      <c r="I2581" s="320">
        <f>(SUM(C2518:C2538)*1+SUM(C2539:C2559)*2+SUM(C2560:C2580)*3)/6</f>
        <v>-3.5573107198406527E-2</v>
      </c>
      <c r="J2581" s="318">
        <f>IF(C2581*O2581&lt;&gt;0,C2581,0)</f>
        <v>0</v>
      </c>
      <c r="K2581" s="318" t="str">
        <f>IF(C2581*O2581=0,"",C2581)</f>
        <v/>
      </c>
      <c r="O2581" s="318">
        <f>IF(ISBLANK(L2581),0,1)</f>
        <v>0</v>
      </c>
      <c r="P2581" s="318">
        <f>IF(ISBLANK(M2581),0,1)</f>
        <v>0</v>
      </c>
      <c r="Q2581" s="318">
        <f>O2581+P2581</f>
        <v>0</v>
      </c>
      <c r="R2581" s="318">
        <f>SUM(Q2456:Q2581)</f>
        <v>1</v>
      </c>
      <c r="S2581" s="318">
        <f>R2581/$X$2</f>
        <v>4.3478260869565216E-2</v>
      </c>
      <c r="T2581" s="318">
        <f>IF(S2581&gt;=$X$3,1,0)</f>
        <v>0</v>
      </c>
      <c r="U2581" s="318">
        <f>O2581*T2581+P2581*T2581</f>
        <v>0</v>
      </c>
    </row>
    <row r="2582" spans="1:21" s="318" customFormat="1" x14ac:dyDescent="0.2">
      <c r="A2582" s="322">
        <v>40324</v>
      </c>
      <c r="B2582" s="321">
        <v>347.24899299999998</v>
      </c>
      <c r="C2582" s="320">
        <f>LN(B2582/B2581)</f>
        <v>4.5612207692296201E-2</v>
      </c>
      <c r="D2582" s="320">
        <f>AVERAGE(C2562:C2582)</f>
        <v>-5.228091567878769E-3</v>
      </c>
      <c r="E2582" s="318">
        <f>_xlfn.STDEV.S(C2562:C2582)</f>
        <v>2.7222229471387045E-2</v>
      </c>
      <c r="F2582" s="318">
        <f>E2582*(21/(21-1.5))</f>
        <v>2.9316247123032199E-2</v>
      </c>
      <c r="G2582" s="318">
        <f>_xlfn.VAR.S(C2562:C2582)</f>
        <v>7.4104977739285346E-4</v>
      </c>
      <c r="H2582" s="318">
        <f>G2582*(21/(21-1))</f>
        <v>7.7810226626249613E-4</v>
      </c>
      <c r="I2582" s="320">
        <f>(SUM(C2519:C2539)*1+SUM(C2540:C2560)*2+SUM(C2561:C2581)*3)/6</f>
        <v>-5.3354996887297113E-2</v>
      </c>
      <c r="J2582" s="318">
        <f>IF(C2582*O2582&lt;&gt;0,C2582,0)</f>
        <v>0</v>
      </c>
      <c r="K2582" s="318" t="str">
        <f>IF(C2582*O2582=0,"",C2582)</f>
        <v/>
      </c>
      <c r="O2582" s="318">
        <f>IF(ISBLANK(L2582),0,1)</f>
        <v>0</v>
      </c>
      <c r="P2582" s="318">
        <f>IF(ISBLANK(M2582),0,1)</f>
        <v>0</v>
      </c>
      <c r="Q2582" s="318">
        <f>O2582+P2582</f>
        <v>0</v>
      </c>
      <c r="R2582" s="318">
        <f>SUM(Q2457:Q2582)</f>
        <v>1</v>
      </c>
      <c r="S2582" s="318">
        <f>R2582/$X$2</f>
        <v>4.3478260869565216E-2</v>
      </c>
      <c r="T2582" s="318">
        <f>IF(S2582&gt;=$X$3,1,0)</f>
        <v>0</v>
      </c>
      <c r="U2582" s="318">
        <f>O2582*T2582+P2582*T2582</f>
        <v>0</v>
      </c>
    </row>
    <row r="2583" spans="1:21" s="318" customFormat="1" x14ac:dyDescent="0.2">
      <c r="A2583" s="322">
        <v>40325</v>
      </c>
      <c r="B2583" s="321">
        <v>354.14898699999998</v>
      </c>
      <c r="C2583" s="320">
        <f>LN(B2583/B2582)</f>
        <v>1.9675610123398326E-2</v>
      </c>
      <c r="D2583" s="320">
        <f>AVERAGE(C2563:C2583)</f>
        <v>-4.7880341172736223E-3</v>
      </c>
      <c r="E2583" s="318">
        <f>_xlfn.STDEV.S(C2563:C2583)</f>
        <v>2.7560668975229668E-2</v>
      </c>
      <c r="F2583" s="318">
        <f>E2583*(21/(21-1.5))</f>
        <v>2.9680720434862719E-2</v>
      </c>
      <c r="G2583" s="318">
        <f>_xlfn.VAR.S(C2563:C2583)</f>
        <v>7.5959047436218721E-4</v>
      </c>
      <c r="H2583" s="318">
        <f>G2583*(21/(21-1))</f>
        <v>7.9756999808029661E-4</v>
      </c>
      <c r="I2583" s="320">
        <f>(SUM(C2520:C2540)*1+SUM(C2541:C2561)*2+SUM(C2562:C2582)*3)/6</f>
        <v>-3.101125858175682E-2</v>
      </c>
      <c r="J2583" s="318">
        <f>IF(C2583*O2583&lt;&gt;0,C2583,0)</f>
        <v>0</v>
      </c>
      <c r="K2583" s="318" t="str">
        <f>IF(C2583*O2583=0,"",C2583)</f>
        <v/>
      </c>
      <c r="O2583" s="318">
        <f>IF(ISBLANK(L2583),0,1)</f>
        <v>0</v>
      </c>
      <c r="P2583" s="318">
        <f>IF(ISBLANK(M2583),0,1)</f>
        <v>0</v>
      </c>
      <c r="Q2583" s="318">
        <f>O2583+P2583</f>
        <v>0</v>
      </c>
      <c r="R2583" s="318">
        <f>SUM(Q2458:Q2583)</f>
        <v>1</v>
      </c>
      <c r="S2583" s="318">
        <f>R2583/$X$2</f>
        <v>4.3478260869565216E-2</v>
      </c>
      <c r="T2583" s="318">
        <f>IF(S2583&gt;=$X$3,1,0)</f>
        <v>0</v>
      </c>
      <c r="U2583" s="318">
        <f>O2583*T2583+P2583*T2583</f>
        <v>0</v>
      </c>
    </row>
    <row r="2584" spans="1:21" s="318" customFormat="1" x14ac:dyDescent="0.2">
      <c r="A2584" s="322">
        <v>40326</v>
      </c>
      <c r="B2584" s="321">
        <v>349.95901500000002</v>
      </c>
      <c r="C2584" s="320">
        <f>LN(B2584/B2583)</f>
        <v>-1.1901644198921774E-2</v>
      </c>
      <c r="D2584" s="320">
        <f>AVERAGE(C2564:C2584)</f>
        <v>-5.5846542541255189E-3</v>
      </c>
      <c r="E2584" s="318">
        <f>_xlfn.STDEV.S(C2564:C2584)</f>
        <v>2.751057078286551E-2</v>
      </c>
      <c r="F2584" s="318">
        <f>E2584*(21/(21-1.5))</f>
        <v>2.9626768535393627E-2</v>
      </c>
      <c r="G2584" s="318">
        <f>_xlfn.VAR.S(C2564:C2584)</f>
        <v>7.5683150479905349E-4</v>
      </c>
      <c r="H2584" s="318">
        <f>G2584*(21/(21-1))</f>
        <v>7.9467308003900621E-4</v>
      </c>
      <c r="I2584" s="320">
        <f>(SUM(C2521:C2541)*1+SUM(C2542:C2562)*2+SUM(C2563:C2583)*3)/6</f>
        <v>-2.5034890387094954E-2</v>
      </c>
      <c r="J2584" s="318">
        <f>IF(C2584*O2584&lt;&gt;0,C2584,0)</f>
        <v>0</v>
      </c>
      <c r="K2584" s="318" t="str">
        <f>IF(C2584*O2584=0,"",C2584)</f>
        <v/>
      </c>
      <c r="O2584" s="318">
        <f>IF(ISBLANK(L2584),0,1)</f>
        <v>0</v>
      </c>
      <c r="P2584" s="318">
        <f>IF(ISBLANK(M2584),0,1)</f>
        <v>0</v>
      </c>
      <c r="Q2584" s="318">
        <f>O2584+P2584</f>
        <v>0</v>
      </c>
      <c r="R2584" s="318">
        <f>SUM(Q2459:Q2584)</f>
        <v>1</v>
      </c>
      <c r="S2584" s="318">
        <f>R2584/$X$2</f>
        <v>4.3478260869565216E-2</v>
      </c>
      <c r="T2584" s="318">
        <f>IF(S2584&gt;=$X$3,1,0)</f>
        <v>0</v>
      </c>
      <c r="U2584" s="318">
        <f>O2584*T2584+P2584*T2584</f>
        <v>0</v>
      </c>
    </row>
    <row r="2585" spans="1:21" s="318" customFormat="1" x14ac:dyDescent="0.2">
      <c r="A2585" s="322">
        <v>40329</v>
      </c>
      <c r="B2585" s="321">
        <v>344.23400900000001</v>
      </c>
      <c r="C2585" s="320">
        <f>LN(B2585/B2584)</f>
        <v>-1.6494362803477405E-2</v>
      </c>
      <c r="D2585" s="320">
        <f>AVERAGE(C2565:C2585)</f>
        <v>-5.7091609732381182E-3</v>
      </c>
      <c r="E2585" s="318">
        <f>_xlfn.STDEV.S(C2565:C2585)</f>
        <v>2.7555868841556263E-2</v>
      </c>
      <c r="F2585" s="318">
        <f>E2585*(21/(21-1.5))</f>
        <v>2.9675551060137511E-2</v>
      </c>
      <c r="G2585" s="318">
        <f>_xlfn.VAR.S(C2565:C2585)</f>
        <v>7.5932590761305127E-4</v>
      </c>
      <c r="H2585" s="318">
        <f>G2585*(21/(21-1))</f>
        <v>7.9729220299370389E-4</v>
      </c>
      <c r="I2585" s="320">
        <f>(SUM(C2522:C2542)*1+SUM(C2543:C2563)*2+SUM(C2564:C2584)*3)/6</f>
        <v>-3.5651480716930306E-2</v>
      </c>
      <c r="J2585" s="318">
        <f>IF(C2585*O2585&lt;&gt;0,C2585,0)</f>
        <v>0</v>
      </c>
      <c r="K2585" s="318" t="str">
        <f>IF(C2585*O2585=0,"",C2585)</f>
        <v/>
      </c>
      <c r="O2585" s="318">
        <f>IF(ISBLANK(L2585),0,1)</f>
        <v>0</v>
      </c>
      <c r="P2585" s="318">
        <f>IF(ISBLANK(M2585),0,1)</f>
        <v>0</v>
      </c>
      <c r="Q2585" s="318">
        <f>O2585+P2585</f>
        <v>0</v>
      </c>
      <c r="R2585" s="318">
        <f>SUM(Q2460:Q2585)</f>
        <v>1</v>
      </c>
      <c r="S2585" s="318">
        <f>R2585/$X$2</f>
        <v>4.3478260869565216E-2</v>
      </c>
      <c r="T2585" s="318">
        <f>IF(S2585&gt;=$X$3,1,0)</f>
        <v>0</v>
      </c>
      <c r="U2585" s="318">
        <f>O2585*T2585+P2585*T2585</f>
        <v>0</v>
      </c>
    </row>
    <row r="2586" spans="1:21" s="318" customFormat="1" x14ac:dyDescent="0.2">
      <c r="A2586" s="322">
        <v>40330</v>
      </c>
      <c r="B2586" s="321">
        <v>344.307007</v>
      </c>
      <c r="C2586" s="320">
        <f>LN(B2586/B2585)</f>
        <v>2.1203675184831264E-4</v>
      </c>
      <c r="D2586" s="320">
        <f>AVERAGE(C2566:C2586)</f>
        <v>-4.8386676848033491E-3</v>
      </c>
      <c r="E2586" s="318">
        <f>_xlfn.STDEV.S(C2566:C2586)</f>
        <v>2.7434391679113004E-2</v>
      </c>
      <c r="F2586" s="318">
        <f>E2586*(21/(21-1.5))</f>
        <v>2.9544729500583233E-2</v>
      </c>
      <c r="G2586" s="318">
        <f>_xlfn.VAR.S(C2566:C2586)</f>
        <v>7.5264584680298486E-4</v>
      </c>
      <c r="H2586" s="318">
        <f>G2586*(21/(21-1))</f>
        <v>7.9027813914313413E-4</v>
      </c>
      <c r="I2586" s="320">
        <f>(SUM(C2523:C2543)*1+SUM(C2544:C2564)*2+SUM(C2565:C2585)*3)/6</f>
        <v>-3.7291677192308817E-2</v>
      </c>
      <c r="J2586" s="318">
        <f>IF(C2586*O2586&lt;&gt;0,C2586,0)</f>
        <v>0</v>
      </c>
      <c r="K2586" s="318" t="str">
        <f>IF(C2586*O2586=0,"",C2586)</f>
        <v/>
      </c>
      <c r="O2586" s="318">
        <f>IF(ISBLANK(L2586),0,1)</f>
        <v>0</v>
      </c>
      <c r="P2586" s="318">
        <f>IF(ISBLANK(M2586),0,1)</f>
        <v>0</v>
      </c>
      <c r="Q2586" s="318">
        <f>O2586+P2586</f>
        <v>0</v>
      </c>
      <c r="R2586" s="318">
        <f>SUM(Q2461:Q2586)</f>
        <v>1</v>
      </c>
      <c r="S2586" s="318">
        <f>R2586/$X$2</f>
        <v>4.3478260869565216E-2</v>
      </c>
      <c r="T2586" s="318">
        <f>IF(S2586&gt;=$X$3,1,0)</f>
        <v>0</v>
      </c>
      <c r="U2586" s="318">
        <f>O2586*T2586+P2586*T2586</f>
        <v>0</v>
      </c>
    </row>
    <row r="2587" spans="1:21" s="318" customFormat="1" x14ac:dyDescent="0.2">
      <c r="A2587" s="322">
        <v>40331</v>
      </c>
      <c r="B2587" s="321">
        <v>346.709991</v>
      </c>
      <c r="C2587" s="320">
        <f>LN(B2587/B2586)</f>
        <v>6.954948122075544E-3</v>
      </c>
      <c r="D2587" s="320">
        <f>AVERAGE(C2567:C2587)</f>
        <v>-5.2037848702523679E-3</v>
      </c>
      <c r="E2587" s="318">
        <f>_xlfn.STDEV.S(C2567:C2587)</f>
        <v>2.7212564452605746E-2</v>
      </c>
      <c r="F2587" s="318">
        <f>E2587*(21/(21-1.5))</f>
        <v>2.9305838641267724E-2</v>
      </c>
      <c r="G2587" s="318">
        <f>_xlfn.VAR.S(C2567:C2587)</f>
        <v>7.4052366408722194E-4</v>
      </c>
      <c r="H2587" s="318">
        <f>G2587*(21/(21-1))</f>
        <v>7.7754984729158302E-4</v>
      </c>
      <c r="I2587" s="320">
        <f>(SUM(C2524:C2544)*1+SUM(C2545:C2565)*2+SUM(C2566:C2586)*3)/6</f>
        <v>-3.5572961481329456E-2</v>
      </c>
      <c r="J2587" s="318">
        <f>IF(C2587*O2587&lt;&gt;0,C2587,0)</f>
        <v>0</v>
      </c>
      <c r="K2587" s="318" t="str">
        <f>IF(C2587*O2587=0,"",C2587)</f>
        <v/>
      </c>
      <c r="O2587" s="318">
        <f>IF(ISBLANK(L2587),0,1)</f>
        <v>0</v>
      </c>
      <c r="P2587" s="318">
        <f>IF(ISBLANK(M2587),0,1)</f>
        <v>0</v>
      </c>
      <c r="Q2587" s="318">
        <f>O2587+P2587</f>
        <v>0</v>
      </c>
      <c r="R2587" s="318">
        <f>SUM(Q2462:Q2587)</f>
        <v>1</v>
      </c>
      <c r="S2587" s="318">
        <f>R2587/$X$2</f>
        <v>4.3478260869565216E-2</v>
      </c>
      <c r="T2587" s="318">
        <f>IF(S2587&gt;=$X$3,1,0)</f>
        <v>0</v>
      </c>
      <c r="U2587" s="318">
        <f>O2587*T2587+P2587*T2587</f>
        <v>0</v>
      </c>
    </row>
    <row r="2588" spans="1:21" s="318" customFormat="1" x14ac:dyDescent="0.2">
      <c r="A2588" s="322">
        <v>40332</v>
      </c>
      <c r="B2588" s="321">
        <v>354.54901100000001</v>
      </c>
      <c r="C2588" s="320">
        <f>LN(B2588/B2587)</f>
        <v>2.2357920597532357E-2</v>
      </c>
      <c r="D2588" s="320">
        <f>AVERAGE(C2568:C2588)</f>
        <v>-3.678373634379734E-3</v>
      </c>
      <c r="E2588" s="318">
        <f>_xlfn.STDEV.S(C2568:C2588)</f>
        <v>2.7839951741661473E-2</v>
      </c>
      <c r="F2588" s="318">
        <f>E2588*(21/(21-1.5))</f>
        <v>2.9981486491020046E-2</v>
      </c>
      <c r="G2588" s="318">
        <f>_xlfn.VAR.S(C2568:C2588)</f>
        <v>7.7506291297803971E-4</v>
      </c>
      <c r="H2588" s="318">
        <f>G2588*(21/(21-1))</f>
        <v>8.1381605862694171E-4</v>
      </c>
      <c r="I2588" s="320">
        <f>(SUM(C2525:C2545)*1+SUM(C2546:C2566)*2+SUM(C2567:C2587)*3)/6</f>
        <v>-2.921534062056046E-2</v>
      </c>
      <c r="J2588" s="318">
        <f>IF(C2588*O2588&lt;&gt;0,C2588,0)</f>
        <v>0</v>
      </c>
      <c r="K2588" s="318" t="str">
        <f>IF(C2588*O2588=0,"",C2588)</f>
        <v/>
      </c>
      <c r="O2588" s="318">
        <f>IF(ISBLANK(L2588),0,1)</f>
        <v>0</v>
      </c>
      <c r="P2588" s="318">
        <f>IF(ISBLANK(M2588),0,1)</f>
        <v>0</v>
      </c>
      <c r="Q2588" s="318">
        <f>O2588+P2588</f>
        <v>0</v>
      </c>
      <c r="R2588" s="318">
        <f>SUM(Q2463:Q2588)</f>
        <v>1</v>
      </c>
      <c r="S2588" s="318">
        <f>R2588/$X$2</f>
        <v>4.3478260869565216E-2</v>
      </c>
      <c r="T2588" s="318">
        <f>IF(S2588&gt;=$X$3,1,0)</f>
        <v>0</v>
      </c>
      <c r="U2588" s="318">
        <f>O2588*T2588+P2588*T2588</f>
        <v>0</v>
      </c>
    </row>
    <row r="2589" spans="1:21" s="318" customFormat="1" x14ac:dyDescent="0.2">
      <c r="A2589" s="322">
        <v>40333</v>
      </c>
      <c r="B2589" s="321">
        <v>348.432007</v>
      </c>
      <c r="C2589" s="320">
        <f>LN(B2589/B2588)</f>
        <v>-1.7403480994100353E-2</v>
      </c>
      <c r="D2589" s="320">
        <f>AVERAGE(C2569:C2589)</f>
        <v>-4.79615682968881E-3</v>
      </c>
      <c r="E2589" s="318">
        <f>_xlfn.STDEV.S(C2569:C2589)</f>
        <v>2.7900150966589463E-2</v>
      </c>
      <c r="F2589" s="318">
        <f>E2589*(21/(21-1.5))</f>
        <v>3.0046316425557881E-2</v>
      </c>
      <c r="G2589" s="318">
        <f>_xlfn.VAR.S(C2569:C2589)</f>
        <v>7.7841842395848292E-4</v>
      </c>
      <c r="H2589" s="318">
        <f>G2589*(21/(21-1))</f>
        <v>8.1733934515640708E-4</v>
      </c>
      <c r="I2589" s="320">
        <f>(SUM(C2526:C2546)*1+SUM(C2547:C2567)*2+SUM(C2568:C2588)*3)/6</f>
        <v>-1.9729286226912265E-2</v>
      </c>
      <c r="J2589" s="318">
        <f>IF(C2589*O2589&lt;&gt;0,C2589,0)</f>
        <v>0</v>
      </c>
      <c r="K2589" s="318" t="str">
        <f>IF(C2589*O2589=0,"",C2589)</f>
        <v/>
      </c>
      <c r="O2589" s="318">
        <f>IF(ISBLANK(L2589),0,1)</f>
        <v>0</v>
      </c>
      <c r="P2589" s="318">
        <f>IF(ISBLANK(M2589),0,1)</f>
        <v>0</v>
      </c>
      <c r="Q2589" s="318">
        <f>O2589+P2589</f>
        <v>0</v>
      </c>
      <c r="R2589" s="318">
        <f>SUM(Q2464:Q2589)</f>
        <v>1</v>
      </c>
      <c r="S2589" s="318">
        <f>R2589/$X$2</f>
        <v>4.3478260869565216E-2</v>
      </c>
      <c r="T2589" s="318">
        <f>IF(S2589&gt;=$X$3,1,0)</f>
        <v>0</v>
      </c>
      <c r="U2589" s="318">
        <f>O2589*T2589+P2589*T2589</f>
        <v>0</v>
      </c>
    </row>
    <row r="2590" spans="1:21" s="318" customFormat="1" x14ac:dyDescent="0.2">
      <c r="A2590" s="322">
        <v>40336</v>
      </c>
      <c r="B2590" s="321">
        <v>344.358002</v>
      </c>
      <c r="C2590" s="320">
        <f>LN(B2590/B2589)</f>
        <v>-1.1761289595279369E-2</v>
      </c>
      <c r="D2590" s="320">
        <f>AVERAGE(C2570:C2590)</f>
        <v>-3.9874475282602921E-3</v>
      </c>
      <c r="E2590" s="318">
        <f>_xlfn.STDEV.S(C2570:C2590)</f>
        <v>2.7413171358423905E-2</v>
      </c>
      <c r="F2590" s="318">
        <f>E2590*(21/(21-1.5))</f>
        <v>2.9521876847533435E-2</v>
      </c>
      <c r="G2590" s="318">
        <f>_xlfn.VAR.S(C2570:C2590)</f>
        <v>7.5148196392631282E-4</v>
      </c>
      <c r="H2590" s="318">
        <f>G2590*(21/(21-1))</f>
        <v>7.8905606212262844E-4</v>
      </c>
      <c r="I2590" s="320">
        <f>(SUM(C2527:C2547)*1+SUM(C2548:C2568)*2+SUM(C2569:C2589)*3)/6</f>
        <v>-3.3368806501109419E-2</v>
      </c>
      <c r="J2590" s="318">
        <f>IF(C2590*O2590&lt;&gt;0,C2590,0)</f>
        <v>0</v>
      </c>
      <c r="K2590" s="318" t="str">
        <f>IF(C2590*O2590=0,"",C2590)</f>
        <v/>
      </c>
      <c r="O2590" s="318">
        <f>IF(ISBLANK(L2590),0,1)</f>
        <v>0</v>
      </c>
      <c r="P2590" s="318">
        <f>IF(ISBLANK(M2590),0,1)</f>
        <v>0</v>
      </c>
      <c r="Q2590" s="318">
        <f>O2590+P2590</f>
        <v>0</v>
      </c>
      <c r="R2590" s="318">
        <f>SUM(Q2465:Q2590)</f>
        <v>1</v>
      </c>
      <c r="S2590" s="318">
        <f>R2590/$X$2</f>
        <v>4.3478260869565216E-2</v>
      </c>
      <c r="T2590" s="318">
        <f>IF(S2590&gt;=$X$3,1,0)</f>
        <v>0</v>
      </c>
      <c r="U2590" s="318">
        <f>O2590*T2590+P2590*T2590</f>
        <v>0</v>
      </c>
    </row>
    <row r="2591" spans="1:21" s="318" customFormat="1" x14ac:dyDescent="0.2">
      <c r="A2591" s="322">
        <v>40337</v>
      </c>
      <c r="B2591" s="321">
        <v>339.48800699999998</v>
      </c>
      <c r="C2591" s="320">
        <f>LN(B2591/B2590)</f>
        <v>-1.4243198809171905E-2</v>
      </c>
      <c r="D2591" s="320">
        <f>AVERAGE(C2571:C2591)</f>
        <v>-3.8046081726571986E-3</v>
      </c>
      <c r="E2591" s="318">
        <f>_xlfn.STDEV.S(C2571:C2591)</f>
        <v>2.7327127551352706E-2</v>
      </c>
      <c r="F2591" s="318">
        <f>E2591*(21/(21-1.5))</f>
        <v>2.9429214286072144E-2</v>
      </c>
      <c r="G2591" s="318">
        <f>_xlfn.VAR.S(C2571:C2591)</f>
        <v>7.4677190020790022E-4</v>
      </c>
      <c r="H2591" s="318">
        <f>G2591*(21/(21-1))</f>
        <v>7.8411049521829527E-4</v>
      </c>
      <c r="I2591" s="320">
        <f>(SUM(C2528:C2548)*1+SUM(C2549:C2569)*2+SUM(C2570:C2590)*3)/6</f>
        <v>-3.6702062663923618E-2</v>
      </c>
      <c r="J2591" s="318">
        <f>IF(C2591*O2591&lt;&gt;0,C2591,0)</f>
        <v>-1.4243198809171905E-2</v>
      </c>
      <c r="K2591" s="318">
        <f>IF(C2591*O2591=0,"",C2591)</f>
        <v>-1.4243198809171905E-2</v>
      </c>
      <c r="L2591" s="325" t="s">
        <v>33</v>
      </c>
      <c r="M2591" s="325"/>
      <c r="O2591" s="318">
        <f>IF(ISBLANK(L2591),0,1)</f>
        <v>1</v>
      </c>
      <c r="P2591" s="318">
        <f>IF(ISBLANK(M2591),0,1)</f>
        <v>0</v>
      </c>
      <c r="Q2591" s="318">
        <f>O2591+P2591</f>
        <v>1</v>
      </c>
      <c r="R2591" s="318">
        <f>SUM(Q2466:Q2591)</f>
        <v>2</v>
      </c>
      <c r="S2591" s="318">
        <f>R2591/$X$2</f>
        <v>8.6956521739130432E-2</v>
      </c>
      <c r="T2591" s="318">
        <f>IF(S2591&gt;=$X$3,1,0)</f>
        <v>0</v>
      </c>
      <c r="U2591" s="318">
        <f>O2591*T2591+P2591*T2591</f>
        <v>0</v>
      </c>
    </row>
    <row r="2592" spans="1:21" s="318" customFormat="1" x14ac:dyDescent="0.2">
      <c r="A2592" s="322">
        <v>40338</v>
      </c>
      <c r="B2592" s="321">
        <v>348.19500699999998</v>
      </c>
      <c r="C2592" s="320">
        <f>LN(B2592/B2591)</f>
        <v>2.5324066875050889E-2</v>
      </c>
      <c r="D2592" s="320">
        <f>AVERAGE(C2572:C2592)</f>
        <v>-1.493012798428823E-3</v>
      </c>
      <c r="E2592" s="318">
        <f>_xlfn.STDEV.S(C2572:C2592)</f>
        <v>2.7653905003273548E-2</v>
      </c>
      <c r="F2592" s="318">
        <f>E2592*(21/(21-1.5))</f>
        <v>2.9781128465063818E-2</v>
      </c>
      <c r="G2592" s="318">
        <f>_xlfn.VAR.S(C2572:C2592)</f>
        <v>7.6473846193007768E-4</v>
      </c>
      <c r="H2592" s="318">
        <f>G2592*(21/(21-1))</f>
        <v>8.0297538502658162E-4</v>
      </c>
      <c r="I2592" s="320">
        <f>(SUM(C2529:C2549)*1+SUM(C2550:C2570)*2+SUM(C2571:C2591)*3)/6</f>
        <v>-4.5612721984620658E-2</v>
      </c>
      <c r="J2592" s="318">
        <f>IF(C2592*O2592&lt;&gt;0,C2592,0)</f>
        <v>0</v>
      </c>
      <c r="K2592" s="318" t="str">
        <f>IF(C2592*O2592=0,"",C2592)</f>
        <v/>
      </c>
      <c r="O2592" s="318">
        <f>IF(ISBLANK(L2592),0,1)</f>
        <v>0</v>
      </c>
      <c r="P2592" s="318">
        <f>IF(ISBLANK(M2592),0,1)</f>
        <v>0</v>
      </c>
      <c r="Q2592" s="318">
        <f>O2592+P2592</f>
        <v>0</v>
      </c>
      <c r="R2592" s="318">
        <f>SUM(Q2467:Q2592)</f>
        <v>2</v>
      </c>
      <c r="S2592" s="318">
        <f>R2592/$X$2</f>
        <v>8.6956521739130432E-2</v>
      </c>
      <c r="T2592" s="318">
        <f>IF(S2592&gt;=$X$3,1,0)</f>
        <v>0</v>
      </c>
      <c r="U2592" s="318">
        <f>O2592*T2592+P2592*T2592</f>
        <v>0</v>
      </c>
    </row>
    <row r="2593" spans="1:21" s="318" customFormat="1" x14ac:dyDescent="0.2">
      <c r="A2593" s="322">
        <v>40339</v>
      </c>
      <c r="B2593" s="321">
        <v>352.95098899999999</v>
      </c>
      <c r="C2593" s="320">
        <f>LN(B2593/B2592)</f>
        <v>1.3566518162972472E-2</v>
      </c>
      <c r="D2593" s="320">
        <f>AVERAGE(C2573:C2593)</f>
        <v>5.3851787240215276E-4</v>
      </c>
      <c r="E2593" s="318">
        <f>_xlfn.STDEV.S(C2573:C2593)</f>
        <v>2.7085960390759223E-2</v>
      </c>
      <c r="F2593" s="318">
        <f>E2593*(21/(21-1.5))</f>
        <v>2.9169495805433009E-2</v>
      </c>
      <c r="G2593" s="318">
        <f>_xlfn.VAR.S(C2573:C2593)</f>
        <v>7.3364925028977747E-4</v>
      </c>
      <c r="H2593" s="318">
        <f>G2593*(21/(21-1))</f>
        <v>7.7033171280426643E-4</v>
      </c>
      <c r="I2593" s="320">
        <f>(SUM(C2530:C2550)*1+SUM(C2551:C2571)*2+SUM(C2572:C2592)*3)/6</f>
        <v>-2.886205686055664E-2</v>
      </c>
      <c r="J2593" s="318">
        <f>IF(C2593*O2593&lt;&gt;0,C2593,0)</f>
        <v>0</v>
      </c>
      <c r="K2593" s="318" t="str">
        <f>IF(C2593*O2593=0,"",C2593)</f>
        <v/>
      </c>
      <c r="O2593" s="318">
        <f>IF(ISBLANK(L2593),0,1)</f>
        <v>0</v>
      </c>
      <c r="P2593" s="318">
        <f>IF(ISBLANK(M2593),0,1)</f>
        <v>0</v>
      </c>
      <c r="Q2593" s="318">
        <f>O2593+P2593</f>
        <v>0</v>
      </c>
      <c r="R2593" s="318">
        <f>SUM(Q2468:Q2593)</f>
        <v>2</v>
      </c>
      <c r="S2593" s="318">
        <f>R2593/$X$2</f>
        <v>8.6956521739130432E-2</v>
      </c>
      <c r="T2593" s="318">
        <f>IF(S2593&gt;=$X$3,1,0)</f>
        <v>0</v>
      </c>
      <c r="U2593" s="318">
        <f>O2593*T2593+P2593*T2593</f>
        <v>0</v>
      </c>
    </row>
    <row r="2594" spans="1:21" s="318" customFormat="1" x14ac:dyDescent="0.2">
      <c r="A2594" s="322">
        <v>40340</v>
      </c>
      <c r="B2594" s="321">
        <v>354.82699600000001</v>
      </c>
      <c r="C2594" s="320">
        <f>LN(B2594/B2593)</f>
        <v>5.3011295435805459E-3</v>
      </c>
      <c r="D2594" s="320">
        <f>AVERAGE(C2574:C2594)</f>
        <v>-2.1503089875161974E-3</v>
      </c>
      <c r="E2594" s="318">
        <f>_xlfn.STDEV.S(C2574:C2594)</f>
        <v>2.3232495428024091E-2</v>
      </c>
      <c r="F2594" s="318">
        <f>E2594*(21/(21-1.5))</f>
        <v>2.501961046094902E-2</v>
      </c>
      <c r="G2594" s="318">
        <f>_xlfn.VAR.S(C2574:C2594)</f>
        <v>5.3974884381316035E-4</v>
      </c>
      <c r="H2594" s="318">
        <f>G2594*(21/(21-1))</f>
        <v>5.6673628600381837E-4</v>
      </c>
      <c r="I2594" s="320">
        <f>(SUM(C2531:C2551)*1+SUM(C2552:C2572)*2+SUM(C2573:C2593)*3)/6</f>
        <v>-1.9585731279205928E-2</v>
      </c>
      <c r="J2594" s="318">
        <f>IF(C2594*O2594&lt;&gt;0,C2594,0)</f>
        <v>0</v>
      </c>
      <c r="K2594" s="318" t="str">
        <f>IF(C2594*O2594=0,"",C2594)</f>
        <v/>
      </c>
      <c r="O2594" s="318">
        <f>IF(ISBLANK(L2594),0,1)</f>
        <v>0</v>
      </c>
      <c r="P2594" s="318">
        <f>IF(ISBLANK(M2594),0,1)</f>
        <v>0</v>
      </c>
      <c r="Q2594" s="318">
        <f>O2594+P2594</f>
        <v>0</v>
      </c>
      <c r="R2594" s="318">
        <f>SUM(Q2469:Q2594)</f>
        <v>2</v>
      </c>
      <c r="S2594" s="318">
        <f>R2594/$X$2</f>
        <v>8.6956521739130432E-2</v>
      </c>
      <c r="T2594" s="318">
        <f>IF(S2594&gt;=$X$3,1,0)</f>
        <v>0</v>
      </c>
      <c r="U2594" s="318">
        <f>O2594*T2594+P2594*T2594</f>
        <v>0</v>
      </c>
    </row>
    <row r="2595" spans="1:21" s="318" customFormat="1" x14ac:dyDescent="0.2">
      <c r="A2595" s="322">
        <v>40343</v>
      </c>
      <c r="B2595" s="321">
        <v>364.13799999999998</v>
      </c>
      <c r="C2595" s="320">
        <f>LN(B2595/B2594)</f>
        <v>2.5902581189949699E-2</v>
      </c>
      <c r="D2595" s="320">
        <f>AVERAGE(C2575:C2595)</f>
        <v>-5.6910423162497351E-4</v>
      </c>
      <c r="E2595" s="318">
        <f>_xlfn.STDEV.S(C2575:C2595)</f>
        <v>2.398217027273913E-2</v>
      </c>
      <c r="F2595" s="318">
        <f>E2595*(21/(21-1.5))</f>
        <v>2.5826952601411369E-2</v>
      </c>
      <c r="G2595" s="318">
        <f>_xlfn.VAR.S(C2575:C2595)</f>
        <v>5.7514449099065241E-4</v>
      </c>
      <c r="H2595" s="318">
        <f>G2595*(21/(21-1))</f>
        <v>6.0390171554018505E-4</v>
      </c>
      <c r="I2595" s="320">
        <f>(SUM(C2532:C2552)*1+SUM(C2553:C2573)*2+SUM(C2574:C2594)*3)/6</f>
        <v>-2.8686658455577479E-2</v>
      </c>
      <c r="J2595" s="318">
        <f>IF(C2595*O2595&lt;&gt;0,C2595,0)</f>
        <v>0</v>
      </c>
      <c r="K2595" s="318" t="str">
        <f>IF(C2595*O2595=0,"",C2595)</f>
        <v/>
      </c>
      <c r="O2595" s="318">
        <f>IF(ISBLANK(L2595),0,1)</f>
        <v>0</v>
      </c>
      <c r="P2595" s="318">
        <f>IF(ISBLANK(M2595),0,1)</f>
        <v>0</v>
      </c>
      <c r="Q2595" s="318">
        <f>O2595+P2595</f>
        <v>0</v>
      </c>
      <c r="R2595" s="318">
        <f>SUM(Q2470:Q2595)</f>
        <v>2</v>
      </c>
      <c r="S2595" s="318">
        <f>R2595/$X$2</f>
        <v>8.6956521739130432E-2</v>
      </c>
      <c r="T2595" s="318">
        <f>IF(S2595&gt;=$X$3,1,0)</f>
        <v>0</v>
      </c>
      <c r="U2595" s="318">
        <f>O2595*T2595+P2595*T2595</f>
        <v>0</v>
      </c>
    </row>
    <row r="2596" spans="1:21" s="318" customFormat="1" x14ac:dyDescent="0.2">
      <c r="A2596" s="322">
        <v>40344</v>
      </c>
      <c r="B2596" s="321">
        <v>365.31100500000002</v>
      </c>
      <c r="C2596" s="320">
        <f>LN(B2596/B2595)</f>
        <v>3.2161426036585871E-3</v>
      </c>
      <c r="D2596" s="320">
        <f>AVERAGE(C2576:C2596)</f>
        <v>-1.2967808984692892E-3</v>
      </c>
      <c r="E2596" s="318">
        <f>_xlfn.STDEV.S(C2576:C2596)</f>
        <v>2.3603567905151772E-2</v>
      </c>
      <c r="F2596" s="318">
        <f>E2596*(21/(21-1.5))</f>
        <v>2.541922697477883E-2</v>
      </c>
      <c r="G2596" s="318">
        <f>_xlfn.VAR.S(C2576:C2596)</f>
        <v>5.5712841785311089E-4</v>
      </c>
      <c r="H2596" s="318">
        <f>G2596*(21/(21-1))</f>
        <v>5.8498483874576651E-4</v>
      </c>
      <c r="I2596" s="320">
        <f>(SUM(C2533:C2553)*1+SUM(C2554:C2574)*2+SUM(C2575:C2595)*3)/6</f>
        <v>-1.4365811259062616E-2</v>
      </c>
      <c r="J2596" s="318">
        <f>IF(C2596*O2596&lt;&gt;0,C2596,0)</f>
        <v>0</v>
      </c>
      <c r="K2596" s="318" t="str">
        <f>IF(C2596*O2596=0,"",C2596)</f>
        <v/>
      </c>
      <c r="O2596" s="318">
        <f>IF(ISBLANK(L2596),0,1)</f>
        <v>0</v>
      </c>
      <c r="P2596" s="318">
        <f>IF(ISBLANK(M2596),0,1)</f>
        <v>0</v>
      </c>
      <c r="Q2596" s="318">
        <f>O2596+P2596</f>
        <v>0</v>
      </c>
      <c r="R2596" s="318">
        <f>SUM(Q2471:Q2596)</f>
        <v>2</v>
      </c>
      <c r="S2596" s="318">
        <f>R2596/$X$2</f>
        <v>8.6956521739130432E-2</v>
      </c>
      <c r="T2596" s="318">
        <f>IF(S2596&gt;=$X$3,1,0)</f>
        <v>0</v>
      </c>
      <c r="U2596" s="318">
        <f>O2596*T2596+P2596*T2596</f>
        <v>0</v>
      </c>
    </row>
    <row r="2597" spans="1:21" s="318" customFormat="1" x14ac:dyDescent="0.2">
      <c r="A2597" s="322">
        <v>40345</v>
      </c>
      <c r="B2597" s="321">
        <v>361.59899899999999</v>
      </c>
      <c r="C2597" s="320">
        <f>LN(B2597/B2596)</f>
        <v>-1.0213199009381061E-2</v>
      </c>
      <c r="D2597" s="320">
        <f>AVERAGE(C2577:C2597)</f>
        <v>-1.2178860101898028E-4</v>
      </c>
      <c r="E2597" s="318">
        <f>_xlfn.STDEV.S(C2577:C2597)</f>
        <v>2.2432906209900631E-2</v>
      </c>
      <c r="F2597" s="318">
        <f>E2597*(21/(21-1.5))</f>
        <v>2.4158514379892984E-2</v>
      </c>
      <c r="G2597" s="318">
        <f>_xlfn.VAR.S(C2577:C2597)</f>
        <v>5.0323528102219823E-4</v>
      </c>
      <c r="H2597" s="318">
        <f>G2597*(21/(21-1))</f>
        <v>5.2839704507330815E-4</v>
      </c>
      <c r="I2597" s="320">
        <f>(SUM(C2534:C2554)*1+SUM(C2555:C2575)*2+SUM(C2576:C2596)*3)/6</f>
        <v>-1.5718293231891108E-2</v>
      </c>
      <c r="J2597" s="318">
        <f>IF(C2597*O2597&lt;&gt;0,C2597,0)</f>
        <v>-1.0213199009381061E-2</v>
      </c>
      <c r="K2597" s="318">
        <f>IF(C2597*O2597=0,"",C2597)</f>
        <v>-1.0213199009381061E-2</v>
      </c>
      <c r="L2597" s="325" t="s">
        <v>116</v>
      </c>
      <c r="M2597" s="325"/>
      <c r="O2597" s="318">
        <f>IF(ISBLANK(L2597),0,1)</f>
        <v>1</v>
      </c>
      <c r="P2597" s="318">
        <f>IF(ISBLANK(M2597),0,1)</f>
        <v>0</v>
      </c>
      <c r="Q2597" s="318">
        <f>O2597+P2597</f>
        <v>1</v>
      </c>
      <c r="R2597" s="318">
        <f>SUM(Q2472:Q2597)</f>
        <v>3</v>
      </c>
      <c r="S2597" s="318">
        <f>R2597/$X$2</f>
        <v>0.13043478260869565</v>
      </c>
      <c r="T2597" s="318">
        <f>IF(S2597&gt;=$X$3,1,0)</f>
        <v>0</v>
      </c>
      <c r="U2597" s="318">
        <f>O2597*T2597+P2597*T2597</f>
        <v>0</v>
      </c>
    </row>
    <row r="2598" spans="1:21" s="318" customFormat="1" x14ac:dyDescent="0.2">
      <c r="A2598" s="322">
        <v>40346</v>
      </c>
      <c r="B2598" s="321">
        <v>361.32598899999999</v>
      </c>
      <c r="C2598" s="320">
        <f>LN(B2598/B2597)</f>
        <v>-7.5529278282080673E-4</v>
      </c>
      <c r="D2598" s="320">
        <f>AVERAGE(C2578:C2598)</f>
        <v>-4.2483513485960719E-4</v>
      </c>
      <c r="E2598" s="318">
        <f>_xlfn.STDEV.S(C2578:C2598)</f>
        <v>2.2394575286911342E-2</v>
      </c>
      <c r="F2598" s="318">
        <f>E2598*(21/(21-1.5))</f>
        <v>2.4117234924366061E-2</v>
      </c>
      <c r="G2598" s="318">
        <f>_xlfn.VAR.S(C2578:C2598)</f>
        <v>5.0151700228114016E-4</v>
      </c>
      <c r="H2598" s="318">
        <f>G2598*(21/(21-1))</f>
        <v>5.2659285239519717E-4</v>
      </c>
      <c r="I2598" s="320">
        <f>(SUM(C2535:C2555)*1+SUM(C2556:C2576)*2+SUM(C2577:C2597)*3)/6</f>
        <v>-1.5925864391568536E-2</v>
      </c>
      <c r="J2598" s="318">
        <f>IF(C2598*O2598&lt;&gt;0,C2598,0)</f>
        <v>0</v>
      </c>
      <c r="K2598" s="318" t="str">
        <f>IF(C2598*O2598=0,"",C2598)</f>
        <v/>
      </c>
      <c r="O2598" s="318">
        <f>IF(ISBLANK(L2598),0,1)</f>
        <v>0</v>
      </c>
      <c r="P2598" s="318">
        <f>IF(ISBLANK(M2598),0,1)</f>
        <v>0</v>
      </c>
      <c r="Q2598" s="318">
        <f>O2598+P2598</f>
        <v>0</v>
      </c>
      <c r="R2598" s="318">
        <f>SUM(Q2473:Q2598)</f>
        <v>3</v>
      </c>
      <c r="S2598" s="318">
        <f>R2598/$X$2</f>
        <v>0.13043478260869565</v>
      </c>
      <c r="T2598" s="318">
        <f>IF(S2598&gt;=$X$3,1,0)</f>
        <v>0</v>
      </c>
      <c r="U2598" s="318">
        <f>O2598*T2598+P2598*T2598</f>
        <v>0</v>
      </c>
    </row>
    <row r="2599" spans="1:21" s="318" customFormat="1" x14ac:dyDescent="0.2">
      <c r="A2599" s="322">
        <v>40347</v>
      </c>
      <c r="B2599" s="321">
        <v>361.864014</v>
      </c>
      <c r="C2599" s="320">
        <f>LN(B2599/B2598)</f>
        <v>1.4879218380501353E-3</v>
      </c>
      <c r="D2599" s="320">
        <f>AVERAGE(C2579:C2599)</f>
        <v>1.671009579976142E-3</v>
      </c>
      <c r="E2599" s="318">
        <f>_xlfn.STDEV.S(C2579:C2599)</f>
        <v>2.0210574374276848E-2</v>
      </c>
      <c r="F2599" s="318">
        <f>E2599*(21/(21-1.5))</f>
        <v>2.1765233941528912E-2</v>
      </c>
      <c r="G2599" s="318">
        <f>_xlfn.VAR.S(C2579:C2599)</f>
        <v>4.0846731653817602E-4</v>
      </c>
      <c r="H2599" s="318">
        <f>G2599*(21/(21-1))</f>
        <v>4.2889068236508481E-4</v>
      </c>
      <c r="I2599" s="320">
        <f>(SUM(C2536:C2556)*1+SUM(C2557:C2577)*2+SUM(C2578:C2598)*3)/6</f>
        <v>-1.9269768047686476E-2</v>
      </c>
      <c r="J2599" s="318">
        <f>IF(C2599*O2599&lt;&gt;0,C2599,0)</f>
        <v>0</v>
      </c>
      <c r="K2599" s="318" t="str">
        <f>IF(C2599*O2599=0,"",C2599)</f>
        <v/>
      </c>
      <c r="O2599" s="318">
        <f>IF(ISBLANK(L2599),0,1)</f>
        <v>0</v>
      </c>
      <c r="P2599" s="318">
        <f>IF(ISBLANK(M2599),0,1)</f>
        <v>0</v>
      </c>
      <c r="Q2599" s="318">
        <f>O2599+P2599</f>
        <v>0</v>
      </c>
      <c r="R2599" s="318">
        <f>SUM(Q2474:Q2599)</f>
        <v>3</v>
      </c>
      <c r="S2599" s="318">
        <f>R2599/$X$2</f>
        <v>0.13043478260869565</v>
      </c>
      <c r="T2599" s="318">
        <f>IF(S2599&gt;=$X$3,1,0)</f>
        <v>0</v>
      </c>
      <c r="U2599" s="318">
        <f>O2599*T2599+P2599*T2599</f>
        <v>0</v>
      </c>
    </row>
    <row r="2600" spans="1:21" s="318" customFormat="1" x14ac:dyDescent="0.2">
      <c r="A2600" s="322">
        <v>40350</v>
      </c>
      <c r="B2600" s="321">
        <v>369.23599200000001</v>
      </c>
      <c r="C2600" s="320">
        <f>LN(B2600/B2599)</f>
        <v>2.0167495017199243E-2</v>
      </c>
      <c r="D2600" s="320">
        <f>AVERAGE(C2580:C2600)</f>
        <v>4.0772237870302609E-3</v>
      </c>
      <c r="E2600" s="318">
        <f>_xlfn.STDEV.S(C2580:C2600)</f>
        <v>1.9188148839976132E-2</v>
      </c>
      <c r="F2600" s="318">
        <f>E2600*(21/(21-1.5))</f>
        <v>2.0664160289205064E-2</v>
      </c>
      <c r="G2600" s="318">
        <f>_xlfn.VAR.S(C2580:C2600)</f>
        <v>3.6818505590507737E-4</v>
      </c>
      <c r="H2600" s="318">
        <f>G2600*(21/(21-1))</f>
        <v>3.8659430870033128E-4</v>
      </c>
      <c r="I2600" s="320">
        <f>(SUM(C2537:C2557)*1+SUM(C2558:C2578)*2+SUM(C2579:C2599)*3)/6</f>
        <v>-6.7380155090353234E-3</v>
      </c>
      <c r="J2600" s="318">
        <f>IF(C2600*O2600&lt;&gt;0,C2600,0)</f>
        <v>0</v>
      </c>
      <c r="K2600" s="318" t="str">
        <f>IF(C2600*O2600=0,"",C2600)</f>
        <v/>
      </c>
      <c r="O2600" s="318">
        <f>IF(ISBLANK(L2600),0,1)</f>
        <v>0</v>
      </c>
      <c r="P2600" s="318">
        <f>IF(ISBLANK(M2600),0,1)</f>
        <v>0</v>
      </c>
      <c r="Q2600" s="318">
        <f>O2600+P2600</f>
        <v>0</v>
      </c>
      <c r="R2600" s="318">
        <f>SUM(Q2475:Q2600)</f>
        <v>3</v>
      </c>
      <c r="S2600" s="318">
        <f>R2600/$X$2</f>
        <v>0.13043478260869565</v>
      </c>
      <c r="T2600" s="318">
        <f>IF(S2600&gt;=$X$3,1,0)</f>
        <v>0</v>
      </c>
      <c r="U2600" s="318">
        <f>O2600*T2600+P2600*T2600</f>
        <v>0</v>
      </c>
    </row>
    <row r="2601" spans="1:21" s="318" customFormat="1" x14ac:dyDescent="0.2">
      <c r="A2601" s="322">
        <v>40351</v>
      </c>
      <c r="B2601" s="321">
        <v>363.63699300000002</v>
      </c>
      <c r="C2601" s="320">
        <f>LN(B2601/B2600)</f>
        <v>-1.5279886282246587E-2</v>
      </c>
      <c r="D2601" s="320">
        <f>AVERAGE(C2581:C2601)</f>
        <v>2.616144317974189E-3</v>
      </c>
      <c r="E2601" s="318">
        <f>_xlfn.STDEV.S(C2581:C2601)</f>
        <v>1.9449036903048913E-2</v>
      </c>
      <c r="F2601" s="318">
        <f>E2601*(21/(21-1.5))</f>
        <v>2.0945116664821906E-2</v>
      </c>
      <c r="G2601" s="318">
        <f>_xlfn.VAR.S(C2581:C2601)</f>
        <v>3.7826503645615843E-4</v>
      </c>
      <c r="H2601" s="318">
        <f>G2601*(21/(21-1))</f>
        <v>3.9717828827896638E-4</v>
      </c>
      <c r="I2601" s="320">
        <f>(SUM(C2538:C2558)*1+SUM(C2559:C2579)*2+SUM(C2580:C2600)*3)/6</f>
        <v>8.2156640723458543E-3</v>
      </c>
      <c r="J2601" s="318">
        <f>IF(C2601*O2601&lt;&gt;0,C2601,0)</f>
        <v>0</v>
      </c>
      <c r="K2601" s="318" t="str">
        <f>IF(C2601*O2601=0,"",C2601)</f>
        <v/>
      </c>
      <c r="O2601" s="318">
        <f>IF(ISBLANK(L2601),0,1)</f>
        <v>0</v>
      </c>
      <c r="P2601" s="318">
        <f>IF(ISBLANK(M2601),0,1)</f>
        <v>0</v>
      </c>
      <c r="Q2601" s="318">
        <f>O2601+P2601</f>
        <v>0</v>
      </c>
      <c r="R2601" s="318">
        <f>SUM(Q2476:Q2601)</f>
        <v>3</v>
      </c>
      <c r="S2601" s="318">
        <f>R2601/$X$2</f>
        <v>0.13043478260869565</v>
      </c>
      <c r="T2601" s="318">
        <f>IF(S2601&gt;=$X$3,1,0)</f>
        <v>0</v>
      </c>
      <c r="U2601" s="318">
        <f>O2601*T2601+P2601*T2601</f>
        <v>0</v>
      </c>
    </row>
    <row r="2602" spans="1:21" s="318" customFormat="1" x14ac:dyDescent="0.2">
      <c r="A2602" s="322">
        <v>40352</v>
      </c>
      <c r="B2602" s="321">
        <v>358.63400300000001</v>
      </c>
      <c r="C2602" s="320">
        <f>LN(B2602/B2601)</f>
        <v>-1.3853719848238766E-2</v>
      </c>
      <c r="D2602" s="320">
        <f>AVERAGE(C2582:C2602)</f>
        <v>3.7082144854273459E-3</v>
      </c>
      <c r="E2602" s="318">
        <f>_xlfn.STDEV.S(C2582:C2602)</f>
        <v>1.7690236250505555E-2</v>
      </c>
      <c r="F2602" s="318">
        <f>E2602*(21/(21-1.5))</f>
        <v>1.9051023654390598E-2</v>
      </c>
      <c r="G2602" s="318">
        <f>_xlfn.VAR.S(C2582:C2602)</f>
        <v>3.1294445859870085E-4</v>
      </c>
      <c r="H2602" s="318">
        <f>G2602*(21/(21-1))</f>
        <v>3.2859168152863592E-4</v>
      </c>
      <c r="I2602" s="320">
        <f>(SUM(C2539:C2559)*1+SUM(C2560:C2580)*2+SUM(C2581:C2601)*3)/6</f>
        <v>-6.1510876133855598E-3</v>
      </c>
      <c r="J2602" s="318">
        <f>IF(C2602*O2602&lt;&gt;0,C2602,0)</f>
        <v>0</v>
      </c>
      <c r="K2602" s="318" t="str">
        <f>IF(C2602*O2602=0,"",C2602)</f>
        <v/>
      </c>
      <c r="O2602" s="318">
        <f>IF(ISBLANK(L2602),0,1)</f>
        <v>0</v>
      </c>
      <c r="P2602" s="318">
        <f>IF(ISBLANK(M2602),0,1)</f>
        <v>0</v>
      </c>
      <c r="Q2602" s="318">
        <f>O2602+P2602</f>
        <v>0</v>
      </c>
      <c r="R2602" s="318">
        <f>SUM(Q2477:Q2602)</f>
        <v>3</v>
      </c>
      <c r="S2602" s="318">
        <f>R2602/$X$2</f>
        <v>0.13043478260869565</v>
      </c>
      <c r="T2602" s="318">
        <f>IF(S2602&gt;=$X$3,1,0)</f>
        <v>0</v>
      </c>
      <c r="U2602" s="318">
        <f>O2602*T2602+P2602*T2602</f>
        <v>0</v>
      </c>
    </row>
    <row r="2603" spans="1:21" s="318" customFormat="1" x14ac:dyDescent="0.2">
      <c r="A2603" s="322">
        <v>40353</v>
      </c>
      <c r="B2603" s="321">
        <v>351.09698500000002</v>
      </c>
      <c r="C2603" s="320">
        <f>LN(B2603/B2602)</f>
        <v>-2.1239882363471498E-2</v>
      </c>
      <c r="D2603" s="320">
        <f>AVERAGE(C2583:C2603)</f>
        <v>5.2478162562888495E-4</v>
      </c>
      <c r="E2603" s="318">
        <f>_xlfn.STDEV.S(C2583:C2603)</f>
        <v>1.5672480533478111E-2</v>
      </c>
      <c r="F2603" s="318">
        <f>E2603*(21/(21-1.5))</f>
        <v>1.6878055959130275E-2</v>
      </c>
      <c r="G2603" s="318">
        <f>_xlfn.VAR.S(C2583:C2603)</f>
        <v>2.4562664607225037E-4</v>
      </c>
      <c r="H2603" s="318">
        <f>G2603*(21/(21-1))</f>
        <v>2.5790797837586289E-4</v>
      </c>
      <c r="I2603" s="320">
        <f>(SUM(C2540:C2560)*1+SUM(C2561:C2581)*2+SUM(C2582:C2602)*3)/6</f>
        <v>-5.2669294269264743E-3</v>
      </c>
      <c r="J2603" s="318">
        <f>IF(C2603*O2603&lt;&gt;0,C2603,0)</f>
        <v>-2.1239882363471498E-2</v>
      </c>
      <c r="K2603" s="318">
        <f>IF(C2603*O2603=0,"",C2603)</f>
        <v>-2.1239882363471498E-2</v>
      </c>
      <c r="L2603" s="325" t="s">
        <v>115</v>
      </c>
      <c r="M2603" s="325"/>
      <c r="O2603" s="318">
        <f>IF(ISBLANK(L2603),0,1)</f>
        <v>1</v>
      </c>
      <c r="P2603" s="318">
        <f>IF(ISBLANK(M2603),0,1)</f>
        <v>0</v>
      </c>
      <c r="Q2603" s="318">
        <f>O2603+P2603</f>
        <v>1</v>
      </c>
      <c r="R2603" s="318">
        <f>SUM(Q2478:Q2603)</f>
        <v>4</v>
      </c>
      <c r="S2603" s="318">
        <f>R2603/$X$2</f>
        <v>0.17391304347826086</v>
      </c>
      <c r="T2603" s="318">
        <f>IF(S2603&gt;=$X$3,1,0)</f>
        <v>0</v>
      </c>
      <c r="U2603" s="318">
        <f>O2603*T2603+P2603*T2603</f>
        <v>0</v>
      </c>
    </row>
    <row r="2604" spans="1:21" s="318" customFormat="1" x14ac:dyDescent="0.2">
      <c r="A2604" s="322">
        <v>40354</v>
      </c>
      <c r="B2604" s="321">
        <v>351.09698500000002</v>
      </c>
      <c r="C2604" s="320">
        <f>LN(B2604/B2603)</f>
        <v>0</v>
      </c>
      <c r="D2604" s="320">
        <f>AVERAGE(C2584:C2604)</f>
        <v>-4.1215218977103525E-4</v>
      </c>
      <c r="E2604" s="318">
        <f>_xlfn.STDEV.S(C2584:C2604)</f>
        <v>1.5045961818018466E-2</v>
      </c>
      <c r="F2604" s="318">
        <f>E2604*(21/(21-1.5))</f>
        <v>1.6203343496327578E-2</v>
      </c>
      <c r="G2604" s="318">
        <f>_xlfn.VAR.S(C2584:C2604)</f>
        <v>2.2638096702926952E-4</v>
      </c>
      <c r="H2604" s="318">
        <f>G2604*(21/(21-1))</f>
        <v>2.3770001538073301E-4</v>
      </c>
      <c r="I2604" s="320">
        <f>(SUM(C2541:C2561)*1+SUM(C2562:C2582)*2+SUM(C2583:C2603)*3)/6</f>
        <v>-2.2677477692432349E-2</v>
      </c>
      <c r="J2604" s="318">
        <f>IF(C2604*O2604&lt;&gt;0,C2604,0)</f>
        <v>0</v>
      </c>
      <c r="K2604" s="318" t="str">
        <f>IF(C2604*O2604=0,"",C2604)</f>
        <v/>
      </c>
      <c r="O2604" s="318">
        <f>IF(ISBLANK(L2604),0,1)</f>
        <v>0</v>
      </c>
      <c r="P2604" s="318">
        <f>IF(ISBLANK(M2604),0,1)</f>
        <v>0</v>
      </c>
      <c r="Q2604" s="318">
        <f>O2604+P2604</f>
        <v>0</v>
      </c>
      <c r="R2604" s="318">
        <f>SUM(Q2479:Q2604)</f>
        <v>4</v>
      </c>
      <c r="S2604" s="318">
        <f>R2604/$X$2</f>
        <v>0.17391304347826086</v>
      </c>
      <c r="T2604" s="318">
        <f>IF(S2604&gt;=$X$3,1,0)</f>
        <v>0</v>
      </c>
      <c r="U2604" s="318">
        <f>O2604*T2604+P2604*T2604</f>
        <v>0</v>
      </c>
    </row>
    <row r="2605" spans="1:21" s="318" customFormat="1" x14ac:dyDescent="0.2">
      <c r="A2605" s="322">
        <v>40357</v>
      </c>
      <c r="B2605" s="321">
        <v>344.885986</v>
      </c>
      <c r="C2605" s="320">
        <f>LN(B2605/B2604)</f>
        <v>-1.7848608790424676E-2</v>
      </c>
      <c r="D2605" s="320">
        <f>AVERAGE(C2585:C2605)</f>
        <v>-6.9534097984260172E-4</v>
      </c>
      <c r="E2605" s="318">
        <f>_xlfn.STDEV.S(C2585:C2605)</f>
        <v>1.5326377293796899E-2</v>
      </c>
      <c r="F2605" s="318">
        <f>E2605*(21/(21-1.5))</f>
        <v>1.6505329393319737E-2</v>
      </c>
      <c r="G2605" s="318">
        <f>_xlfn.VAR.S(C2585:C2605)</f>
        <v>2.3489784095181315E-4</v>
      </c>
      <c r="H2605" s="318">
        <f>G2605*(21/(21-1))</f>
        <v>2.4664273299940384E-4</v>
      </c>
      <c r="I2605" s="320">
        <f>(SUM(C2542:C2562)*1+SUM(C2563:C2583)*2+SUM(C2584:C2604)*3)/6</f>
        <v>-2.791413754674775E-2</v>
      </c>
      <c r="J2605" s="318">
        <f>IF(C2605*O2605&lt;&gt;0,C2605,0)</f>
        <v>0</v>
      </c>
      <c r="K2605" s="318" t="str">
        <f>IF(C2605*O2605=0,"",C2605)</f>
        <v/>
      </c>
      <c r="O2605" s="318">
        <f>IF(ISBLANK(L2605),0,1)</f>
        <v>0</v>
      </c>
      <c r="P2605" s="318">
        <f>IF(ISBLANK(M2605),0,1)</f>
        <v>0</v>
      </c>
      <c r="Q2605" s="318">
        <f>O2605+P2605</f>
        <v>0</v>
      </c>
      <c r="R2605" s="318">
        <f>SUM(Q2480:Q2605)</f>
        <v>4</v>
      </c>
      <c r="S2605" s="318">
        <f>R2605/$X$2</f>
        <v>0.17391304347826086</v>
      </c>
      <c r="T2605" s="318">
        <f>IF(S2605&gt;=$X$3,1,0)</f>
        <v>0</v>
      </c>
      <c r="U2605" s="318">
        <f>O2605*T2605+P2605*T2605</f>
        <v>0</v>
      </c>
    </row>
    <row r="2606" spans="1:21" s="318" customFormat="1" x14ac:dyDescent="0.2">
      <c r="A2606" s="322">
        <v>40358</v>
      </c>
      <c r="B2606" s="321">
        <v>326.68099999999998</v>
      </c>
      <c r="C2606" s="320">
        <f>LN(B2606/B2605)</f>
        <v>-5.4229727465087883E-2</v>
      </c>
      <c r="D2606" s="320">
        <f>AVERAGE(C2586:C2606)</f>
        <v>-2.4922631065859581E-3</v>
      </c>
      <c r="E2606" s="318">
        <f>_xlfn.STDEV.S(C2586:C2606)</f>
        <v>1.9034798072324027E-2</v>
      </c>
      <c r="F2606" s="318">
        <f>E2606*(21/(21-1.5))</f>
        <v>2.0499013308656645E-2</v>
      </c>
      <c r="G2606" s="318">
        <f>_xlfn.VAR.S(C2586:C2606)</f>
        <v>3.6232353765415048E-4</v>
      </c>
      <c r="H2606" s="318">
        <f>G2606*(21/(21-1))</f>
        <v>3.8043971453685801E-4</v>
      </c>
      <c r="I2606" s="320">
        <f>(SUM(C2543:C2563)*1+SUM(C2564:C2584)*2+SUM(C2585:C2605)*3)/6</f>
        <v>-3.8387033647402043E-2</v>
      </c>
      <c r="J2606" s="318">
        <f>IF(C2606*O2606&lt;&gt;0,C2606,0)</f>
        <v>-5.4229727465087883E-2</v>
      </c>
      <c r="K2606" s="318">
        <f>IF(C2606*O2606=0,"",C2606)</f>
        <v>-5.4229727465087883E-2</v>
      </c>
      <c r="L2606" s="325" t="s">
        <v>114</v>
      </c>
      <c r="M2606" s="325"/>
      <c r="O2606" s="318">
        <f>IF(ISBLANK(L2606),0,1)</f>
        <v>1</v>
      </c>
      <c r="P2606" s="318">
        <f>IF(ISBLANK(M2606),0,1)</f>
        <v>0</v>
      </c>
      <c r="Q2606" s="318">
        <f>O2606+P2606</f>
        <v>1</v>
      </c>
      <c r="R2606" s="318">
        <f>SUM(Q2481:Q2606)</f>
        <v>5</v>
      </c>
      <c r="S2606" s="318">
        <f>R2606/$X$2</f>
        <v>0.21739130434782608</v>
      </c>
      <c r="T2606" s="318">
        <f>IF(S2606&gt;=$X$3,1,0)</f>
        <v>0</v>
      </c>
      <c r="U2606" s="318">
        <f>O2606*T2606+P2606*T2606</f>
        <v>0</v>
      </c>
    </row>
    <row r="2607" spans="1:21" s="318" customFormat="1" x14ac:dyDescent="0.2">
      <c r="A2607" s="322">
        <v>40359</v>
      </c>
      <c r="B2607" s="321">
        <v>328.12200899999999</v>
      </c>
      <c r="C2607" s="320">
        <f>LN(B2607/B2606)</f>
        <v>4.4013582908342475E-3</v>
      </c>
      <c r="D2607" s="320">
        <f>AVERAGE(C2587:C2607)</f>
        <v>-2.2927716047294847E-3</v>
      </c>
      <c r="E2607" s="318">
        <f>_xlfn.STDEV.S(C2587:C2607)</f>
        <v>1.9086439947360638E-2</v>
      </c>
      <c r="F2607" s="318">
        <f>E2607*(21/(21-1.5))</f>
        <v>2.0554627635619147E-2</v>
      </c>
      <c r="G2607" s="318">
        <f>_xlfn.VAR.S(C2587:C2607)</f>
        <v>3.6429218986420395E-4</v>
      </c>
      <c r="H2607" s="318">
        <f>G2607*(21/(21-1))</f>
        <v>3.8250679935741415E-4</v>
      </c>
      <c r="I2607" s="320">
        <f>(SUM(C2544:C2564)*1+SUM(C2565:C2585)*2+SUM(C2586:C2606)*3)/6</f>
        <v>-5.984923945057518E-2</v>
      </c>
      <c r="J2607" s="318">
        <f>IF(C2607*O2607&lt;&gt;0,C2607,0)</f>
        <v>0</v>
      </c>
      <c r="K2607" s="318" t="str">
        <f>IF(C2607*O2607=0,"",C2607)</f>
        <v/>
      </c>
      <c r="O2607" s="318">
        <f>IF(ISBLANK(L2607),0,1)</f>
        <v>0</v>
      </c>
      <c r="P2607" s="318">
        <f>IF(ISBLANK(M2607),0,1)</f>
        <v>0</v>
      </c>
      <c r="Q2607" s="318">
        <f>O2607+P2607</f>
        <v>0</v>
      </c>
      <c r="R2607" s="318">
        <f>SUM(Q2482:Q2607)</f>
        <v>5</v>
      </c>
      <c r="S2607" s="318">
        <f>R2607/$X$2</f>
        <v>0.21739130434782608</v>
      </c>
      <c r="T2607" s="318">
        <f>IF(S2607&gt;=$X$3,1,0)</f>
        <v>0</v>
      </c>
      <c r="U2607" s="318">
        <f>O2607*T2607+P2607*T2607</f>
        <v>0</v>
      </c>
    </row>
    <row r="2608" spans="1:21" s="318" customFormat="1" x14ac:dyDescent="0.2">
      <c r="A2608" s="322">
        <v>40360</v>
      </c>
      <c r="B2608" s="321">
        <v>317.89001500000001</v>
      </c>
      <c r="C2608" s="320">
        <f>LN(B2608/B2607)</f>
        <v>-3.1680059700485923E-2</v>
      </c>
      <c r="D2608" s="320">
        <f>AVERAGE(C2588:C2608)</f>
        <v>-4.1325338819943169E-3</v>
      </c>
      <c r="E2608" s="318">
        <f>_xlfn.STDEV.S(C2588:C2608)</f>
        <v>1.9991069192001398E-2</v>
      </c>
      <c r="F2608" s="318">
        <f>E2608*(21/(21-1.5))</f>
        <v>2.1528843745232274E-2</v>
      </c>
      <c r="G2608" s="318">
        <f>_xlfn.VAR.S(C2588:C2608)</f>
        <v>3.9964284743938746E-4</v>
      </c>
      <c r="H2608" s="318">
        <f>G2608*(21/(21-1))</f>
        <v>4.1962498981135685E-4</v>
      </c>
      <c r="I2608" s="320">
        <f>(SUM(C2545:C2565)*1+SUM(C2566:C2586)*2+SUM(C2587:C2607)*3)/6</f>
        <v>-5.5871847033934885E-2</v>
      </c>
      <c r="J2608" s="318">
        <f>IF(C2608*O2608&lt;&gt;0,C2608,0)</f>
        <v>0</v>
      </c>
      <c r="K2608" s="318" t="str">
        <f>IF(C2608*O2608=0,"",C2608)</f>
        <v/>
      </c>
      <c r="O2608" s="318">
        <f>IF(ISBLANK(L2608),0,1)</f>
        <v>0</v>
      </c>
      <c r="P2608" s="318">
        <f>IF(ISBLANK(M2608),0,1)</f>
        <v>0</v>
      </c>
      <c r="Q2608" s="318">
        <f>O2608+P2608</f>
        <v>0</v>
      </c>
      <c r="R2608" s="318">
        <f>SUM(Q2483:Q2608)</f>
        <v>5</v>
      </c>
      <c r="S2608" s="318">
        <f>R2608/$X$2</f>
        <v>0.21739130434782608</v>
      </c>
      <c r="T2608" s="318">
        <f>IF(S2608&gt;=$X$3,1,0)</f>
        <v>0</v>
      </c>
      <c r="U2608" s="318">
        <f>O2608*T2608+P2608*T2608</f>
        <v>0</v>
      </c>
    </row>
    <row r="2609" spans="1:21" s="318" customFormat="1" x14ac:dyDescent="0.2">
      <c r="A2609" s="322">
        <v>40361</v>
      </c>
      <c r="B2609" s="321">
        <v>326.40701300000001</v>
      </c>
      <c r="C2609" s="320">
        <f>LN(B2609/B2608)</f>
        <v>2.6439650590710961E-2</v>
      </c>
      <c r="D2609" s="320">
        <f>AVERAGE(C2589:C2609)</f>
        <v>-3.9381657870810501E-3</v>
      </c>
      <c r="E2609" s="318">
        <f>_xlfn.STDEV.S(C2589:C2609)</f>
        <v>2.0279272516052289E-2</v>
      </c>
      <c r="F2609" s="318">
        <f>E2609*(21/(21-1.5))</f>
        <v>2.1839216555748619E-2</v>
      </c>
      <c r="G2609" s="318">
        <f>_xlfn.VAR.S(C2589:C2609)</f>
        <v>4.1124889378031367E-4</v>
      </c>
      <c r="H2609" s="318">
        <f>G2609*(21/(21-1))</f>
        <v>4.3181133846932938E-4</v>
      </c>
      <c r="I2609" s="320">
        <f>(SUM(C2546:C2566)*1+SUM(C2567:C2587)*2+SUM(C2588:C2608)*3)/6</f>
        <v>-7.3810161995278858E-2</v>
      </c>
      <c r="J2609" s="318">
        <f>IF(C2609*O2609&lt;&gt;0,C2609,0)</f>
        <v>0</v>
      </c>
      <c r="K2609" s="318" t="str">
        <f>IF(C2609*O2609=0,"",C2609)</f>
        <v/>
      </c>
      <c r="O2609" s="318">
        <f>IF(ISBLANK(L2609),0,1)</f>
        <v>0</v>
      </c>
      <c r="P2609" s="318">
        <f>IF(ISBLANK(M2609),0,1)</f>
        <v>0</v>
      </c>
      <c r="Q2609" s="318">
        <f>O2609+P2609</f>
        <v>0</v>
      </c>
      <c r="R2609" s="318">
        <f>SUM(Q2484:Q2609)</f>
        <v>5</v>
      </c>
      <c r="S2609" s="318">
        <f>R2609/$X$2</f>
        <v>0.21739130434782608</v>
      </c>
      <c r="T2609" s="318">
        <f>IF(S2609&gt;=$X$3,1,0)</f>
        <v>0</v>
      </c>
      <c r="U2609" s="318">
        <f>O2609*T2609+P2609*T2609</f>
        <v>0</v>
      </c>
    </row>
    <row r="2610" spans="1:21" s="318" customFormat="1" x14ac:dyDescent="0.2">
      <c r="A2610" s="322">
        <v>40364</v>
      </c>
      <c r="B2610" s="321">
        <v>323.635986</v>
      </c>
      <c r="C2610" s="320">
        <f>LN(B2610/B2609)</f>
        <v>-8.5257245729037194E-3</v>
      </c>
      <c r="D2610" s="320">
        <f>AVERAGE(C2590:C2610)</f>
        <v>-3.5154154813097816E-3</v>
      </c>
      <c r="E2610" s="318">
        <f>_xlfn.STDEV.S(C2590:C2610)</f>
        <v>2.0076050138602513E-2</v>
      </c>
      <c r="F2610" s="318">
        <f>E2610*(21/(21-1.5))</f>
        <v>2.1620361687725784E-2</v>
      </c>
      <c r="G2610" s="318">
        <f>_xlfn.VAR.S(C2590:C2610)</f>
        <v>4.0304778916768201E-4</v>
      </c>
      <c r="H2610" s="318">
        <f>G2610*(21/(21-1))</f>
        <v>4.2320017862606613E-4</v>
      </c>
      <c r="I2610" s="320">
        <f>(SUM(C2547:C2567)*1+SUM(C2568:C2588)*2+SUM(C2589:C2609)*3)/6</f>
        <v>-6.3034760032212797E-2</v>
      </c>
      <c r="J2610" s="318">
        <f>IF(C2610*O2610&lt;&gt;0,C2610,0)</f>
        <v>0</v>
      </c>
      <c r="K2610" s="318" t="str">
        <f>IF(C2610*O2610=0,"",C2610)</f>
        <v/>
      </c>
      <c r="O2610" s="318">
        <f>IF(ISBLANK(L2610),0,1)</f>
        <v>0</v>
      </c>
      <c r="P2610" s="318">
        <f>IF(ISBLANK(M2610),0,1)</f>
        <v>0</v>
      </c>
      <c r="Q2610" s="318">
        <f>O2610+P2610</f>
        <v>0</v>
      </c>
      <c r="R2610" s="318">
        <f>SUM(Q2485:Q2610)</f>
        <v>5</v>
      </c>
      <c r="S2610" s="318">
        <f>R2610/$X$2</f>
        <v>0.21739130434782608</v>
      </c>
      <c r="T2610" s="318">
        <f>IF(S2610&gt;=$X$3,1,0)</f>
        <v>0</v>
      </c>
      <c r="U2610" s="318">
        <f>O2610*T2610+P2610*T2610</f>
        <v>0</v>
      </c>
    </row>
    <row r="2611" spans="1:21" s="318" customFormat="1" x14ac:dyDescent="0.2">
      <c r="A2611" s="322">
        <v>40365</v>
      </c>
      <c r="B2611" s="321">
        <v>336.74099699999999</v>
      </c>
      <c r="C2611" s="320">
        <f>LN(B2611/B2610)</f>
        <v>3.9694695773403108E-2</v>
      </c>
      <c r="D2611" s="320">
        <f>AVERAGE(C2591:C2611)</f>
        <v>-1.065130463753473E-3</v>
      </c>
      <c r="E2611" s="318">
        <f>_xlfn.STDEV.S(C2591:C2611)</f>
        <v>2.2061270620798785E-2</v>
      </c>
      <c r="F2611" s="318">
        <f>E2611*(21/(21-1.5))</f>
        <v>2.3758291437783307E-2</v>
      </c>
      <c r="G2611" s="318">
        <f>_xlfn.VAR.S(C2591:C2611)</f>
        <v>4.8669966140411967E-4</v>
      </c>
      <c r="H2611" s="318">
        <f>G2611*(21/(21-1))</f>
        <v>5.1103464447432563E-4</v>
      </c>
      <c r="I2611" s="320">
        <f>(SUM(C2548:C2568)*1+SUM(C2569:C2589)*2+SUM(C2590:C2610)*3)/6</f>
        <v>-6.4897380400158272E-2</v>
      </c>
      <c r="J2611" s="318">
        <f>IF(C2611*O2611&lt;&gt;0,C2611,0)</f>
        <v>0</v>
      </c>
      <c r="K2611" s="318" t="str">
        <f>IF(C2611*O2611=0,"",C2611)</f>
        <v/>
      </c>
      <c r="O2611" s="318">
        <f>IF(ISBLANK(L2611),0,1)</f>
        <v>0</v>
      </c>
      <c r="P2611" s="318">
        <f>IF(ISBLANK(M2611),0,1)</f>
        <v>0</v>
      </c>
      <c r="Q2611" s="318">
        <f>O2611+P2611</f>
        <v>0</v>
      </c>
      <c r="R2611" s="318">
        <f>SUM(Q2486:Q2611)</f>
        <v>5</v>
      </c>
      <c r="S2611" s="318">
        <f>R2611/$X$2</f>
        <v>0.21739130434782608</v>
      </c>
      <c r="T2611" s="318">
        <f>IF(S2611&gt;=$X$3,1,0)</f>
        <v>0</v>
      </c>
      <c r="U2611" s="318">
        <f>O2611*T2611+P2611*T2611</f>
        <v>0</v>
      </c>
    </row>
    <row r="2612" spans="1:21" s="318" customFormat="1" x14ac:dyDescent="0.2">
      <c r="A2612" s="322">
        <v>40366</v>
      </c>
      <c r="B2612" s="321">
        <v>343.15100100000001</v>
      </c>
      <c r="C2612" s="320">
        <f>LN(B2612/B2611)</f>
        <v>1.8856506475544578E-2</v>
      </c>
      <c r="D2612" s="320">
        <f>AVERAGE(C2592:C2612)</f>
        <v>5.1104597837588292E-4</v>
      </c>
      <c r="E2612" s="318">
        <f>_xlfn.STDEV.S(C2592:C2612)</f>
        <v>2.2254249465434556E-2</v>
      </c>
      <c r="F2612" s="318">
        <f>E2612*(21/(21-1.5))</f>
        <v>2.3966114808929521E-2</v>
      </c>
      <c r="G2612" s="318">
        <f>_xlfn.VAR.S(C2592:C2612)</f>
        <v>4.9525161926979424E-4</v>
      </c>
      <c r="H2612" s="318">
        <f>G2612*(21/(21-1))</f>
        <v>5.2001420023328401E-4</v>
      </c>
      <c r="I2612" s="320">
        <f>(SUM(C2549:C2569)*1+SUM(C2570:C2590)*2+SUM(C2591:C2611)*3)/6</f>
        <v>-4.0100266285759724E-2</v>
      </c>
      <c r="J2612" s="318">
        <f>IF(C2612*O2612&lt;&gt;0,C2612,0)</f>
        <v>0</v>
      </c>
      <c r="K2612" s="318" t="str">
        <f>IF(C2612*O2612=0,"",C2612)</f>
        <v/>
      </c>
      <c r="O2612" s="318">
        <f>IF(ISBLANK(L2612),0,1)</f>
        <v>0</v>
      </c>
      <c r="P2612" s="318">
        <f>IF(ISBLANK(M2612),0,1)</f>
        <v>0</v>
      </c>
      <c r="Q2612" s="318">
        <f>O2612+P2612</f>
        <v>0</v>
      </c>
      <c r="R2612" s="318">
        <f>SUM(Q2487:Q2612)</f>
        <v>5</v>
      </c>
      <c r="S2612" s="318">
        <f>R2612/$X$2</f>
        <v>0.21739130434782608</v>
      </c>
      <c r="T2612" s="318">
        <f>IF(S2612&gt;=$X$3,1,0)</f>
        <v>0</v>
      </c>
      <c r="U2612" s="318">
        <f>O2612*T2612+P2612*T2612</f>
        <v>0</v>
      </c>
    </row>
    <row r="2613" spans="1:21" s="318" customFormat="1" x14ac:dyDescent="0.2">
      <c r="A2613" s="322">
        <v>40367</v>
      </c>
      <c r="B2613" s="321">
        <v>344.72799700000002</v>
      </c>
      <c r="C2613" s="320">
        <f>LN(B2613/B2612)</f>
        <v>4.5851051344046097E-3</v>
      </c>
      <c r="D2613" s="320">
        <f>AVERAGE(C2593:C2613)</f>
        <v>-4.7652362832155875E-4</v>
      </c>
      <c r="E2613" s="318">
        <f>_xlfn.STDEV.S(C2593:C2613)</f>
        <v>2.1546998827092316E-2</v>
      </c>
      <c r="F2613" s="318">
        <f>E2613*(21/(21-1.5))</f>
        <v>2.3204460275330185E-2</v>
      </c>
      <c r="G2613" s="318">
        <f>_xlfn.VAR.S(C2593:C2613)</f>
        <v>4.6427315845471763E-4</v>
      </c>
      <c r="H2613" s="318">
        <f>G2613*(21/(21-1))</f>
        <v>4.8748681637745351E-4</v>
      </c>
      <c r="I2613" s="320">
        <f>(SUM(C2550:C2570)*1+SUM(C2571:C2591)*2+SUM(C2592:C2612)*3)/6</f>
        <v>-2.89708302540303E-2</v>
      </c>
      <c r="J2613" s="318">
        <f>IF(C2613*O2613&lt;&gt;0,C2613,0)</f>
        <v>0</v>
      </c>
      <c r="K2613" s="318" t="str">
        <f>IF(C2613*O2613=0,"",C2613)</f>
        <v/>
      </c>
      <c r="O2613" s="318">
        <f>IF(ISBLANK(L2613),0,1)</f>
        <v>0</v>
      </c>
      <c r="P2613" s="318">
        <f>IF(ISBLANK(M2613),0,1)</f>
        <v>0</v>
      </c>
      <c r="Q2613" s="318">
        <f>O2613+P2613</f>
        <v>0</v>
      </c>
      <c r="R2613" s="318">
        <f>SUM(Q2488:Q2613)</f>
        <v>5</v>
      </c>
      <c r="S2613" s="318">
        <f>R2613/$X$2</f>
        <v>0.21739130434782608</v>
      </c>
      <c r="T2613" s="318">
        <f>IF(S2613&gt;=$X$3,1,0)</f>
        <v>0</v>
      </c>
      <c r="U2613" s="318">
        <f>O2613*T2613+P2613*T2613</f>
        <v>0</v>
      </c>
    </row>
    <row r="2614" spans="1:21" s="318" customFormat="1" x14ac:dyDescent="0.2">
      <c r="A2614" s="322">
        <v>40368</v>
      </c>
      <c r="B2614" s="321">
        <v>348.32800300000002</v>
      </c>
      <c r="C2614" s="320">
        <f>LN(B2614/B2613)</f>
        <v>1.0388881644929978E-2</v>
      </c>
      <c r="D2614" s="320">
        <f>AVERAGE(C2594:C2614)</f>
        <v>-6.2783965299024796E-4</v>
      </c>
      <c r="E2614" s="318">
        <f>_xlfn.STDEV.S(C2594:C2614)</f>
        <v>2.1454407881328921E-2</v>
      </c>
      <c r="F2614" s="318">
        <f>E2614*(21/(21-1.5))</f>
        <v>2.3104746949123452E-2</v>
      </c>
      <c r="G2614" s="318">
        <f>_xlfn.VAR.S(C2594:C2614)</f>
        <v>4.6029161753842853E-4</v>
      </c>
      <c r="H2614" s="318">
        <f>G2614*(21/(21-1))</f>
        <v>4.8330619841534998E-4</v>
      </c>
      <c r="I2614" s="320">
        <f>(SUM(C2551:C2571)*1+SUM(C2572:C2592)*2+SUM(C2593:C2613)*3)/6</f>
        <v>-2.6865388961233503E-2</v>
      </c>
      <c r="J2614" s="318">
        <f>IF(C2614*O2614&lt;&gt;0,C2614,0)</f>
        <v>0</v>
      </c>
      <c r="K2614" s="318" t="str">
        <f>IF(C2614*O2614=0,"",C2614)</f>
        <v/>
      </c>
      <c r="O2614" s="318">
        <f>IF(ISBLANK(L2614),0,1)</f>
        <v>0</v>
      </c>
      <c r="P2614" s="318">
        <f>IF(ISBLANK(M2614),0,1)</f>
        <v>0</v>
      </c>
      <c r="Q2614" s="318">
        <f>O2614+P2614</f>
        <v>0</v>
      </c>
      <c r="R2614" s="318">
        <f>SUM(Q2489:Q2614)</f>
        <v>5</v>
      </c>
      <c r="S2614" s="318">
        <f>R2614/$X$2</f>
        <v>0.21739130434782608</v>
      </c>
      <c r="T2614" s="318">
        <f>IF(S2614&gt;=$X$3,1,0)</f>
        <v>0</v>
      </c>
      <c r="U2614" s="318">
        <f>O2614*T2614+P2614*T2614</f>
        <v>0</v>
      </c>
    </row>
    <row r="2615" spans="1:21" s="318" customFormat="1" x14ac:dyDescent="0.2">
      <c r="A2615" s="322">
        <v>40371</v>
      </c>
      <c r="B2615" s="321">
        <v>350.74499500000002</v>
      </c>
      <c r="C2615" s="320">
        <f>LN(B2615/B2614)</f>
        <v>6.914876236721078E-3</v>
      </c>
      <c r="D2615" s="320">
        <f>AVERAGE(C2595:C2615)</f>
        <v>-5.5099457236450883E-4</v>
      </c>
      <c r="E2615" s="318">
        <f>_xlfn.STDEV.S(C2595:C2615)</f>
        <v>2.1479581268652383E-2</v>
      </c>
      <c r="F2615" s="318">
        <f>E2615*(21/(21-1.5))</f>
        <v>2.3131856750856411E-2</v>
      </c>
      <c r="G2615" s="318">
        <f>_xlfn.VAR.S(C2595:C2615)</f>
        <v>4.6137241147664224E-4</v>
      </c>
      <c r="H2615" s="318">
        <f>G2615*(21/(21-1))</f>
        <v>4.8444103205047437E-4</v>
      </c>
      <c r="I2615" s="320">
        <f>(SUM(C2552:C2572)*1+SUM(C2573:C2593)*2+SUM(C2594:C2614)*3)/6</f>
        <v>-1.8399100957182214E-2</v>
      </c>
      <c r="J2615" s="318">
        <f>IF(C2615*O2615&lt;&gt;0,C2615,0)</f>
        <v>0</v>
      </c>
      <c r="K2615" s="318" t="str">
        <f>IF(C2615*O2615=0,"",C2615)</f>
        <v/>
      </c>
      <c r="O2615" s="318">
        <f>IF(ISBLANK(L2615),0,1)</f>
        <v>0</v>
      </c>
      <c r="P2615" s="318">
        <f>IF(ISBLANK(M2615),0,1)</f>
        <v>0</v>
      </c>
      <c r="Q2615" s="318">
        <f>O2615+P2615</f>
        <v>0</v>
      </c>
      <c r="R2615" s="318">
        <f>SUM(Q2490:Q2615)</f>
        <v>5</v>
      </c>
      <c r="S2615" s="318">
        <f>R2615/$X$2</f>
        <v>0.21739130434782608</v>
      </c>
      <c r="T2615" s="318">
        <f>IF(S2615&gt;=$X$3,1,0)</f>
        <v>0</v>
      </c>
      <c r="U2615" s="318">
        <f>O2615*T2615+P2615*T2615</f>
        <v>0</v>
      </c>
    </row>
    <row r="2616" spans="1:21" s="318" customFormat="1" x14ac:dyDescent="0.2">
      <c r="A2616" s="322">
        <v>40372</v>
      </c>
      <c r="B2616" s="321">
        <v>357.19400000000002</v>
      </c>
      <c r="C2616" s="320">
        <f>LN(B2616/B2615)</f>
        <v>1.8219602090742019E-2</v>
      </c>
      <c r="D2616" s="320">
        <f>AVERAGE(C2596:C2616)</f>
        <v>-9.16850719945827E-4</v>
      </c>
      <c r="E2616" s="318">
        <f>_xlfn.STDEV.S(C2596:C2616)</f>
        <v>2.1067962636280461E-2</v>
      </c>
      <c r="F2616" s="318">
        <f>E2616*(21/(21-1.5))</f>
        <v>2.2688575146763573E-2</v>
      </c>
      <c r="G2616" s="318">
        <f>_xlfn.VAR.S(C2596:C2616)</f>
        <v>4.4385904964370956E-4</v>
      </c>
      <c r="H2616" s="318">
        <f>G2616*(21/(21-1))</f>
        <v>4.6605200212589506E-4</v>
      </c>
      <c r="I2616" s="320">
        <f>(SUM(C2553:C2573)*1+SUM(C2574:C2594)*2+SUM(C2595:C2615)*3)/6</f>
        <v>-2.8197054477718388E-2</v>
      </c>
      <c r="J2616" s="318">
        <f>IF(C2616*O2616&lt;&gt;0,C2616,0)</f>
        <v>0</v>
      </c>
      <c r="K2616" s="318" t="str">
        <f>IF(C2616*O2616=0,"",C2616)</f>
        <v/>
      </c>
      <c r="O2616" s="318">
        <f>IF(ISBLANK(L2616),0,1)</f>
        <v>0</v>
      </c>
      <c r="P2616" s="318">
        <f>IF(ISBLANK(M2616),0,1)</f>
        <v>0</v>
      </c>
      <c r="Q2616" s="318">
        <f>O2616+P2616</f>
        <v>0</v>
      </c>
      <c r="R2616" s="318">
        <f>SUM(Q2491:Q2616)</f>
        <v>5</v>
      </c>
      <c r="S2616" s="318">
        <f>R2616/$X$2</f>
        <v>0.21739130434782608</v>
      </c>
      <c r="T2616" s="318">
        <f>IF(S2616&gt;=$X$3,1,0)</f>
        <v>0</v>
      </c>
      <c r="U2616" s="318">
        <f>O2616*T2616+P2616*T2616</f>
        <v>0</v>
      </c>
    </row>
    <row r="2617" spans="1:21" s="318" customFormat="1" x14ac:dyDescent="0.2">
      <c r="A2617" s="322">
        <v>40373</v>
      </c>
      <c r="B2617" s="321">
        <v>354.01599099999999</v>
      </c>
      <c r="C2617" s="320">
        <f>LN(B2617/B2616)</f>
        <v>-8.936967118917314E-3</v>
      </c>
      <c r="D2617" s="320">
        <f>AVERAGE(C2597:C2617)</f>
        <v>-1.4955702305446789E-3</v>
      </c>
      <c r="E2617" s="318">
        <f>_xlfn.STDEV.S(C2597:C2617)</f>
        <v>2.1115620266053493E-2</v>
      </c>
      <c r="F2617" s="318">
        <f>E2617*(21/(21-1.5))</f>
        <v>2.2739898748057607E-2</v>
      </c>
      <c r="G2617" s="318">
        <f>_xlfn.VAR.S(C2597:C2617)</f>
        <v>4.4586941922016905E-4</v>
      </c>
      <c r="H2617" s="318">
        <f>G2617*(21/(21-1))</f>
        <v>4.6816289018117752E-4</v>
      </c>
      <c r="I2617" s="320">
        <f>(SUM(C2554:C2574)*1+SUM(C2575:C2595)*2+SUM(C2596:C2616)*3)/6</f>
        <v>-2.2276982085474548E-2</v>
      </c>
      <c r="J2617" s="318">
        <f>IF(C2617*O2617&lt;&gt;0,C2617,0)</f>
        <v>0</v>
      </c>
      <c r="K2617" s="318" t="str">
        <f>IF(C2617*O2617=0,"",C2617)</f>
        <v/>
      </c>
      <c r="O2617" s="318">
        <f>IF(ISBLANK(L2617),0,1)</f>
        <v>0</v>
      </c>
      <c r="P2617" s="318">
        <f>IF(ISBLANK(M2617),0,1)</f>
        <v>0</v>
      </c>
      <c r="Q2617" s="318">
        <f>O2617+P2617</f>
        <v>0</v>
      </c>
      <c r="R2617" s="318">
        <f>SUM(Q2492:Q2617)</f>
        <v>5</v>
      </c>
      <c r="S2617" s="318">
        <f>R2617/$X$2</f>
        <v>0.21739130434782608</v>
      </c>
      <c r="T2617" s="318">
        <f>IF(S2617&gt;=$X$3,1,0)</f>
        <v>0</v>
      </c>
      <c r="U2617" s="318">
        <f>O2617*T2617+P2617*T2617</f>
        <v>0</v>
      </c>
    </row>
    <row r="2618" spans="1:21" s="318" customFormat="1" x14ac:dyDescent="0.2">
      <c r="A2618" s="322">
        <v>40374</v>
      </c>
      <c r="B2618" s="321">
        <v>348.60900900000001</v>
      </c>
      <c r="C2618" s="320">
        <f>LN(B2618/B2617)</f>
        <v>-1.5391108304439865E-2</v>
      </c>
      <c r="D2618" s="320">
        <f>AVERAGE(C2598:C2618)</f>
        <v>-1.7421373398331934E-3</v>
      </c>
      <c r="E2618" s="318">
        <f>_xlfn.STDEV.S(C2598:C2618)</f>
        <v>2.1252294710352823E-2</v>
      </c>
      <c r="F2618" s="318">
        <f>E2618*(21/(21-1.5))</f>
        <v>2.2887086611149195E-2</v>
      </c>
      <c r="G2618" s="318">
        <f>_xlfn.VAR.S(C2598:C2618)</f>
        <v>4.5166003045569065E-4</v>
      </c>
      <c r="H2618" s="318">
        <f>G2618*(21/(21-1))</f>
        <v>4.7424303197847521E-4</v>
      </c>
      <c r="I2618" s="320">
        <f>(SUM(C2555:C2575)*1+SUM(C2576:C2596)*2+SUM(C2597:C2617)*3)/6</f>
        <v>-2.790330538907879E-2</v>
      </c>
      <c r="J2618" s="318">
        <f>IF(C2618*O2618&lt;&gt;0,C2618,0)</f>
        <v>0</v>
      </c>
      <c r="K2618" s="318" t="str">
        <f>IF(C2618*O2618=0,"",C2618)</f>
        <v/>
      </c>
      <c r="O2618" s="318">
        <f>IF(ISBLANK(L2618),0,1)</f>
        <v>0</v>
      </c>
      <c r="P2618" s="318">
        <f>IF(ISBLANK(M2618),0,1)</f>
        <v>0</v>
      </c>
      <c r="Q2618" s="318">
        <f>O2618+P2618</f>
        <v>0</v>
      </c>
      <c r="R2618" s="318">
        <f>SUM(Q2493:Q2618)</f>
        <v>5</v>
      </c>
      <c r="S2618" s="318">
        <f>R2618/$X$2</f>
        <v>0.21739130434782608</v>
      </c>
      <c r="T2618" s="318">
        <f>IF(S2618&gt;=$X$3,1,0)</f>
        <v>0</v>
      </c>
      <c r="U2618" s="318">
        <f>O2618*T2618+P2618*T2618</f>
        <v>0</v>
      </c>
    </row>
    <row r="2619" spans="1:21" s="318" customFormat="1" x14ac:dyDescent="0.2">
      <c r="A2619" s="322">
        <v>40375</v>
      </c>
      <c r="B2619" s="321">
        <v>346.39300500000002</v>
      </c>
      <c r="C2619" s="320">
        <f>LN(B2619/B2618)</f>
        <v>-6.3769930591038391E-3</v>
      </c>
      <c r="D2619" s="320">
        <f>AVERAGE(C2599:C2619)</f>
        <v>-2.0098373529895287E-3</v>
      </c>
      <c r="E2619" s="318">
        <f>_xlfn.STDEV.S(C2599:C2619)</f>
        <v>2.1274637135841636E-2</v>
      </c>
      <c r="F2619" s="318">
        <f>E2619*(21/(21-1.5))</f>
        <v>2.2911147684752529E-2</v>
      </c>
      <c r="G2619" s="318">
        <f>_xlfn.VAR.S(C2599:C2619)</f>
        <v>4.5261018526173205E-4</v>
      </c>
      <c r="H2619" s="318">
        <f>G2619*(21/(21-1))</f>
        <v>4.7524069452481866E-4</v>
      </c>
      <c r="I2619" s="320">
        <f>(SUM(C2556:C2576)*1+SUM(C2577:C2597)*2+SUM(C2598:C2618)*3)/6</f>
        <v>-3.0503553482579576E-2</v>
      </c>
      <c r="J2619" s="318">
        <f>IF(C2619*O2619&lt;&gt;0,C2619,0)</f>
        <v>0</v>
      </c>
      <c r="K2619" s="318" t="str">
        <f>IF(C2619*O2619=0,"",C2619)</f>
        <v/>
      </c>
      <c r="O2619" s="318">
        <f>IF(ISBLANK(L2619),0,1)</f>
        <v>0</v>
      </c>
      <c r="P2619" s="318">
        <f>IF(ISBLANK(M2619),0,1)</f>
        <v>0</v>
      </c>
      <c r="Q2619" s="318">
        <f>O2619+P2619</f>
        <v>0</v>
      </c>
      <c r="R2619" s="318">
        <f>SUM(Q2494:Q2619)</f>
        <v>5</v>
      </c>
      <c r="S2619" s="318">
        <f>R2619/$X$2</f>
        <v>0.21739130434782608</v>
      </c>
      <c r="T2619" s="318">
        <f>IF(S2619&gt;=$X$3,1,0)</f>
        <v>0</v>
      </c>
      <c r="U2619" s="318">
        <f>O2619*T2619+P2619*T2619</f>
        <v>0</v>
      </c>
    </row>
    <row r="2620" spans="1:21" s="318" customFormat="1" x14ac:dyDescent="0.2">
      <c r="A2620" s="322">
        <v>40378</v>
      </c>
      <c r="B2620" s="321">
        <v>346.69400000000002</v>
      </c>
      <c r="C2620" s="320">
        <f>LN(B2620/B2619)</f>
        <v>8.6856344658386661E-4</v>
      </c>
      <c r="D2620" s="320">
        <f>AVERAGE(C2600:C2620)</f>
        <v>-2.0393306097260173E-3</v>
      </c>
      <c r="E2620" s="318">
        <f>_xlfn.STDEV.S(C2600:C2620)</f>
        <v>2.1269974506499853E-2</v>
      </c>
      <c r="F2620" s="318">
        <f>E2620*(21/(21-1.5))</f>
        <v>2.2906126391615225E-2</v>
      </c>
      <c r="G2620" s="318">
        <f>_xlfn.VAR.S(C2600:C2620)</f>
        <v>4.5241181550715367E-4</v>
      </c>
      <c r="H2620" s="318">
        <f>G2620*(21/(21-1))</f>
        <v>4.7503240628251139E-4</v>
      </c>
      <c r="I2620" s="320">
        <f>(SUM(C2557:C2577)*1+SUM(C2578:C2598)*2+SUM(C2599:C2619)*3)/6</f>
        <v>-3.6012613592848963E-2</v>
      </c>
      <c r="J2620" s="318">
        <f>IF(C2620*O2620&lt;&gt;0,C2620,0)</f>
        <v>0</v>
      </c>
      <c r="K2620" s="318" t="str">
        <f>IF(C2620*O2620=0,"",C2620)</f>
        <v/>
      </c>
      <c r="O2620" s="318">
        <f>IF(ISBLANK(L2620),0,1)</f>
        <v>0</v>
      </c>
      <c r="P2620" s="318">
        <f>IF(ISBLANK(M2620),0,1)</f>
        <v>0</v>
      </c>
      <c r="Q2620" s="318">
        <f>O2620+P2620</f>
        <v>0</v>
      </c>
      <c r="R2620" s="318">
        <f>SUM(Q2495:Q2620)</f>
        <v>5</v>
      </c>
      <c r="S2620" s="318">
        <f>R2620/$X$2</f>
        <v>0.21739130434782608</v>
      </c>
      <c r="T2620" s="318">
        <f>IF(S2620&gt;=$X$3,1,0)</f>
        <v>0</v>
      </c>
      <c r="U2620" s="318">
        <f>O2620*T2620+P2620*T2620</f>
        <v>0</v>
      </c>
    </row>
    <row r="2621" spans="1:21" s="318" customFormat="1" x14ac:dyDescent="0.2">
      <c r="A2621" s="322">
        <v>40379</v>
      </c>
      <c r="B2621" s="321">
        <v>344.459991</v>
      </c>
      <c r="C2621" s="320">
        <f>LN(B2621/B2620)</f>
        <v>-6.4645992332124629E-3</v>
      </c>
      <c r="D2621" s="320">
        <f>AVERAGE(C2601:C2621)</f>
        <v>-3.3075255740313367E-3</v>
      </c>
      <c r="E2621" s="318">
        <f>_xlfn.STDEV.S(C2601:C2621)</f>
        <v>2.0665068981606555E-2</v>
      </c>
      <c r="F2621" s="318">
        <f>E2621*(21/(21-1.5))</f>
        <v>2.2254689672499366E-2</v>
      </c>
      <c r="G2621" s="318">
        <f>_xlfn.VAR.S(C2601:C2621)</f>
        <v>4.2704507601455736E-4</v>
      </c>
      <c r="H2621" s="318">
        <f>G2621*(21/(21-1))</f>
        <v>4.4839732981528523E-4</v>
      </c>
      <c r="I2621" s="320">
        <f>(SUM(C2558:C2578)*1+SUM(C2579:C2599)*2+SUM(C2600:C2620)*3)/6</f>
        <v>-2.6580471246688081E-2</v>
      </c>
      <c r="J2621" s="318">
        <f>IF(C2621*O2621&lt;&gt;0,C2621,0)</f>
        <v>0</v>
      </c>
      <c r="K2621" s="318" t="str">
        <f>IF(C2621*O2621=0,"",C2621)</f>
        <v/>
      </c>
      <c r="O2621" s="318">
        <f>IF(ISBLANK(L2621),0,1)</f>
        <v>0</v>
      </c>
      <c r="P2621" s="318">
        <f>IF(ISBLANK(M2621),0,1)</f>
        <v>0</v>
      </c>
      <c r="Q2621" s="318">
        <f>O2621+P2621</f>
        <v>0</v>
      </c>
      <c r="R2621" s="318">
        <f>SUM(Q2496:Q2621)</f>
        <v>5</v>
      </c>
      <c r="S2621" s="318">
        <f>R2621/$X$2</f>
        <v>0.21739130434782608</v>
      </c>
      <c r="T2621" s="318">
        <f>IF(S2621&gt;=$X$3,1,0)</f>
        <v>0</v>
      </c>
      <c r="U2621" s="318">
        <f>O2621*T2621+P2621*T2621</f>
        <v>0</v>
      </c>
    </row>
    <row r="2622" spans="1:21" s="318" customFormat="1" x14ac:dyDescent="0.2">
      <c r="A2622" s="322">
        <v>40380</v>
      </c>
      <c r="B2622" s="321">
        <v>351.06201199999998</v>
      </c>
      <c r="C2622" s="320">
        <f>LN(B2622/B2621)</f>
        <v>1.8984932946066062E-2</v>
      </c>
      <c r="D2622" s="320">
        <f>AVERAGE(C2602:C2622)</f>
        <v>-1.6758675155402576E-3</v>
      </c>
      <c r="E2622" s="318">
        <f>_xlfn.STDEV.S(C2602:C2622)</f>
        <v>2.1022142300223801E-2</v>
      </c>
      <c r="F2622" s="318">
        <f>E2622*(21/(21-1.5))</f>
        <v>2.2639230169471784E-2</v>
      </c>
      <c r="G2622" s="318">
        <f>_xlfn.VAR.S(C2602:C2622)</f>
        <v>4.4193046689085881E-4</v>
      </c>
      <c r="H2622" s="318">
        <f>G2622*(21/(21-1))</f>
        <v>4.6402699023540179E-4</v>
      </c>
      <c r="I2622" s="320">
        <f>(SUM(C2559:C2579)*1+SUM(C2580:C2600)*2+SUM(C2601:C2621)*3)/6</f>
        <v>-2.5976618563548371E-2</v>
      </c>
      <c r="J2622" s="318">
        <f>IF(C2622*O2622&lt;&gt;0,C2622,0)</f>
        <v>0</v>
      </c>
      <c r="K2622" s="318" t="str">
        <f>IF(C2622*O2622=0,"",C2622)</f>
        <v/>
      </c>
      <c r="O2622" s="318">
        <f>IF(ISBLANK(L2622),0,1)</f>
        <v>0</v>
      </c>
      <c r="P2622" s="318">
        <f>IF(ISBLANK(M2622),0,1)</f>
        <v>0</v>
      </c>
      <c r="Q2622" s="318">
        <f>O2622+P2622</f>
        <v>0</v>
      </c>
      <c r="R2622" s="318">
        <f>SUM(Q2497:Q2622)</f>
        <v>5</v>
      </c>
      <c r="S2622" s="318">
        <f>R2622/$X$2</f>
        <v>0.21739130434782608</v>
      </c>
      <c r="T2622" s="318">
        <f>IF(S2622&gt;=$X$3,1,0)</f>
        <v>0</v>
      </c>
      <c r="U2622" s="318">
        <f>O2622*T2622+P2622*T2622</f>
        <v>0</v>
      </c>
    </row>
    <row r="2623" spans="1:21" s="318" customFormat="1" x14ac:dyDescent="0.2">
      <c r="A2623" s="322">
        <v>40381</v>
      </c>
      <c r="B2623" s="321">
        <v>359.77099600000003</v>
      </c>
      <c r="C2623" s="320">
        <f>LN(B2623/B2622)</f>
        <v>2.4504826590535312E-2</v>
      </c>
      <c r="D2623" s="320">
        <f>AVERAGE(C2603:C2623)</f>
        <v>1.5072993392517371E-4</v>
      </c>
      <c r="E2623" s="318">
        <f>_xlfn.STDEV.S(C2603:C2623)</f>
        <v>2.157043389823881E-2</v>
      </c>
      <c r="F2623" s="318">
        <f>E2623*(21/(21-1.5))</f>
        <v>2.3229698044257178E-2</v>
      </c>
      <c r="G2623" s="318">
        <f>_xlfn.VAR.S(C2603:C2623)</f>
        <v>4.6528361855828991E-4</v>
      </c>
      <c r="H2623" s="318">
        <f>G2623*(21/(21-1))</f>
        <v>4.8854779948620444E-4</v>
      </c>
      <c r="I2623" s="320">
        <f>(SUM(C2560:C2580)*1+SUM(C2581:C2601)*2+SUM(C2602:C2622)*3)/6</f>
        <v>-1.9834910808726288E-2</v>
      </c>
      <c r="J2623" s="318">
        <f>IF(C2623*O2623&lt;&gt;0,C2623,0)</f>
        <v>0</v>
      </c>
      <c r="K2623" s="318" t="str">
        <f>IF(C2623*O2623=0,"",C2623)</f>
        <v/>
      </c>
      <c r="O2623" s="318">
        <f>IF(ISBLANK(L2623),0,1)</f>
        <v>0</v>
      </c>
      <c r="P2623" s="318">
        <f>IF(ISBLANK(M2623),0,1)</f>
        <v>0</v>
      </c>
      <c r="Q2623" s="318">
        <f>O2623+P2623</f>
        <v>0</v>
      </c>
      <c r="R2623" s="318">
        <f>SUM(Q2498:Q2623)</f>
        <v>5</v>
      </c>
      <c r="S2623" s="318">
        <f>R2623/$X$2</f>
        <v>0.21739130434782608</v>
      </c>
      <c r="T2623" s="318">
        <f>IF(S2623&gt;=$X$3,1,0)</f>
        <v>0</v>
      </c>
      <c r="U2623" s="318">
        <f>O2623*T2623+P2623*T2623</f>
        <v>0</v>
      </c>
    </row>
    <row r="2624" spans="1:21" s="318" customFormat="1" x14ac:dyDescent="0.2">
      <c r="A2624" s="322">
        <v>40382</v>
      </c>
      <c r="B2624" s="321">
        <v>360.92001299999998</v>
      </c>
      <c r="C2624" s="320">
        <f>LN(B2624/B2623)</f>
        <v>3.1886563290125631E-3</v>
      </c>
      <c r="D2624" s="320">
        <f>AVERAGE(C2604:C2624)</f>
        <v>1.3139936811863188E-3</v>
      </c>
      <c r="E2624" s="318">
        <f>_xlfn.STDEV.S(C2604:C2624)</f>
        <v>2.1010623788967685E-2</v>
      </c>
      <c r="F2624" s="318">
        <f>E2624*(21/(21-1.5))</f>
        <v>2.2626825618888277E-2</v>
      </c>
      <c r="G2624" s="318">
        <f>_xlfn.VAR.S(C2604:C2624)</f>
        <v>4.4144631200153487E-4</v>
      </c>
      <c r="H2624" s="318">
        <f>G2624*(21/(21-1))</f>
        <v>4.6351862760161163E-4</v>
      </c>
      <c r="I2624" s="320">
        <f>(SUM(C2561:C2581)*1+SUM(C2582:C2602)*2+SUM(C2603:C2623)*3)/6</f>
        <v>1.2746722581706092E-3</v>
      </c>
      <c r="J2624" s="318">
        <f>IF(C2624*O2624&lt;&gt;0,C2624,0)</f>
        <v>0</v>
      </c>
      <c r="K2624" s="318" t="str">
        <f>IF(C2624*O2624=0,"",C2624)</f>
        <v/>
      </c>
      <c r="O2624" s="318">
        <f>IF(ISBLANK(L2624),0,1)</f>
        <v>0</v>
      </c>
      <c r="P2624" s="318">
        <f>IF(ISBLANK(M2624),0,1)</f>
        <v>0</v>
      </c>
      <c r="Q2624" s="318">
        <f>O2624+P2624</f>
        <v>0</v>
      </c>
      <c r="R2624" s="318">
        <f>SUM(Q2499:Q2624)</f>
        <v>5</v>
      </c>
      <c r="S2624" s="318">
        <f>R2624/$X$2</f>
        <v>0.21739130434782608</v>
      </c>
      <c r="T2624" s="318">
        <f>IF(S2624&gt;=$X$3,1,0)</f>
        <v>0</v>
      </c>
      <c r="U2624" s="318">
        <f>O2624*T2624+P2624*T2624</f>
        <v>0</v>
      </c>
    </row>
    <row r="2625" spans="1:21" s="318" customFormat="1" x14ac:dyDescent="0.2">
      <c r="A2625" s="322">
        <v>40385</v>
      </c>
      <c r="B2625" s="321">
        <v>366.256012</v>
      </c>
      <c r="C2625" s="320">
        <f>LN(B2625/B2624)</f>
        <v>1.4676212068255425E-2</v>
      </c>
      <c r="D2625" s="320">
        <f>AVERAGE(C2605:C2625)</f>
        <v>2.0128609225318153E-3</v>
      </c>
      <c r="E2625" s="318">
        <f>_xlfn.STDEV.S(C2605:C2625)</f>
        <v>2.1207889825509144E-2</v>
      </c>
      <c r="F2625" s="318">
        <f>E2625*(21/(21-1.5))</f>
        <v>2.2839265965932925E-2</v>
      </c>
      <c r="G2625" s="318">
        <f>_xlfn.VAR.S(C2605:C2625)</f>
        <v>4.4977459085093427E-4</v>
      </c>
      <c r="H2625" s="318">
        <f>G2625*(21/(21-1))</f>
        <v>4.7226332039348101E-4</v>
      </c>
      <c r="I2625" s="320">
        <f>(SUM(C2562:C2582)*1+SUM(C2583:C2603)*2+SUM(C2604:C2624)*3)/6</f>
        <v>-8.2791545571715003E-4</v>
      </c>
      <c r="J2625" s="318">
        <f>IF(C2625*O2625&lt;&gt;0,C2625,0)</f>
        <v>0</v>
      </c>
      <c r="K2625" s="318" t="str">
        <f>IF(C2625*O2625=0,"",C2625)</f>
        <v/>
      </c>
      <c r="O2625" s="318">
        <f>IF(ISBLANK(L2625),0,1)</f>
        <v>0</v>
      </c>
      <c r="P2625" s="318">
        <f>IF(ISBLANK(M2625),0,1)</f>
        <v>0</v>
      </c>
      <c r="Q2625" s="318">
        <f>O2625+P2625</f>
        <v>0</v>
      </c>
      <c r="R2625" s="318">
        <f>SUM(Q2500:Q2625)</f>
        <v>5</v>
      </c>
      <c r="S2625" s="318">
        <f>R2625/$X$2</f>
        <v>0.21739130434782608</v>
      </c>
      <c r="T2625" s="318">
        <f>IF(S2625&gt;=$X$3,1,0)</f>
        <v>0</v>
      </c>
      <c r="U2625" s="318">
        <f>O2625*T2625+P2625*T2625</f>
        <v>0</v>
      </c>
    </row>
    <row r="2626" spans="1:21" s="318" customFormat="1" x14ac:dyDescent="0.2">
      <c r="A2626" s="322">
        <v>40386</v>
      </c>
      <c r="B2626" s="321">
        <v>365.20098899999999</v>
      </c>
      <c r="C2626" s="320">
        <f>LN(B2626/B2625)</f>
        <v>-2.8847183913226805E-3</v>
      </c>
      <c r="D2626" s="320">
        <f>AVERAGE(C2606:C2626)</f>
        <v>2.7254271320128636E-3</v>
      </c>
      <c r="E2626" s="318">
        <f>_xlfn.STDEV.S(C2606:C2626)</f>
        <v>2.0753719375493532E-2</v>
      </c>
      <c r="F2626" s="318">
        <f>E2626*(21/(21-1.5))</f>
        <v>2.2350159327454572E-2</v>
      </c>
      <c r="G2626" s="318">
        <f>_xlfn.VAR.S(C2606:C2626)</f>
        <v>4.307168679167357E-4</v>
      </c>
      <c r="H2626" s="318">
        <f>G2626*(21/(21-1))</f>
        <v>4.5225271131257253E-4</v>
      </c>
      <c r="I2626" s="320">
        <f>(SUM(C2563:C2583)*1+SUM(C2584:C2604)*2+SUM(C2605:C2625)*3)/6</f>
        <v>1.4918549477291321E-3</v>
      </c>
      <c r="J2626" s="318">
        <f>IF(C2626*O2626&lt;&gt;0,C2626,0)</f>
        <v>0</v>
      </c>
      <c r="K2626" s="318" t="str">
        <f>IF(C2626*O2626=0,"",C2626)</f>
        <v/>
      </c>
      <c r="O2626" s="318">
        <f>IF(ISBLANK(L2626),0,1)</f>
        <v>0</v>
      </c>
      <c r="P2626" s="318">
        <f>IF(ISBLANK(M2626),0,1)</f>
        <v>0</v>
      </c>
      <c r="Q2626" s="318">
        <f>O2626+P2626</f>
        <v>0</v>
      </c>
      <c r="R2626" s="318">
        <f>SUM(Q2501:Q2626)</f>
        <v>5</v>
      </c>
      <c r="S2626" s="318">
        <f>R2626/$X$2</f>
        <v>0.21739130434782608</v>
      </c>
      <c r="T2626" s="318">
        <f>IF(S2626&gt;=$X$3,1,0)</f>
        <v>0</v>
      </c>
      <c r="U2626" s="318">
        <f>O2626*T2626+P2626*T2626</f>
        <v>0</v>
      </c>
    </row>
    <row r="2627" spans="1:21" s="318" customFormat="1" x14ac:dyDescent="0.2">
      <c r="A2627" s="322">
        <v>40387</v>
      </c>
      <c r="B2627" s="321">
        <v>364.81100500000002</v>
      </c>
      <c r="C2627" s="320">
        <f>LN(B2627/B2626)</f>
        <v>-1.0684318622269202E-3</v>
      </c>
      <c r="D2627" s="320">
        <f>AVERAGE(C2607:C2627)</f>
        <v>5.2569173988157667E-3</v>
      </c>
      <c r="E2627" s="318">
        <f>_xlfn.STDEV.S(C2607:C2627)</f>
        <v>1.6202258772828507E-2</v>
      </c>
      <c r="F2627" s="318">
        <f>E2627*(21/(21-1.5))</f>
        <v>1.744858637073839E-2</v>
      </c>
      <c r="G2627" s="318">
        <f>_xlfn.VAR.S(C2607:C2627)</f>
        <v>2.6251318934169832E-4</v>
      </c>
      <c r="H2627" s="318">
        <f>G2627*(21/(21-1))</f>
        <v>2.7563884880878328E-4</v>
      </c>
      <c r="I2627" s="320">
        <f>(SUM(C2564:C2584)*1+SUM(C2585:C2605)*2+SUM(C2606:C2626)*3)/6</f>
        <v>4.2033081377975401E-3</v>
      </c>
      <c r="J2627" s="318">
        <f>IF(C2627*O2627&lt;&gt;0,C2627,0)</f>
        <v>0</v>
      </c>
      <c r="K2627" s="318" t="str">
        <f>IF(C2627*O2627=0,"",C2627)</f>
        <v/>
      </c>
      <c r="O2627" s="318">
        <f>IF(ISBLANK(L2627),0,1)</f>
        <v>0</v>
      </c>
      <c r="P2627" s="318">
        <f>IF(ISBLANK(M2627),0,1)</f>
        <v>0</v>
      </c>
      <c r="Q2627" s="318">
        <f>O2627+P2627</f>
        <v>0</v>
      </c>
      <c r="R2627" s="318">
        <f>SUM(Q2502:Q2627)</f>
        <v>5</v>
      </c>
      <c r="S2627" s="318">
        <f>R2627/$X$2</f>
        <v>0.21739130434782608</v>
      </c>
      <c r="T2627" s="318">
        <f>IF(S2627&gt;=$X$3,1,0)</f>
        <v>0</v>
      </c>
      <c r="U2627" s="318">
        <f>O2627*T2627+P2627*T2627</f>
        <v>0</v>
      </c>
    </row>
    <row r="2628" spans="1:21" s="318" customFormat="1" x14ac:dyDescent="0.2">
      <c r="A2628" s="322">
        <v>40388</v>
      </c>
      <c r="B2628" s="321">
        <v>361.96899400000001</v>
      </c>
      <c r="C2628" s="320">
        <f>LN(B2628/B2627)</f>
        <v>-7.8208687363343493E-3</v>
      </c>
      <c r="D2628" s="320">
        <f>AVERAGE(C2608:C2628)</f>
        <v>4.6749065879982139E-3</v>
      </c>
      <c r="E2628" s="318">
        <f>_xlfn.STDEV.S(C2608:C2628)</f>
        <v>1.6452122701009379E-2</v>
      </c>
      <c r="F2628" s="318">
        <f>E2628*(21/(21-1.5))</f>
        <v>1.7717670601087022E-2</v>
      </c>
      <c r="G2628" s="318">
        <f>_xlfn.VAR.S(C2608:C2628)</f>
        <v>2.7067234136906812E-4</v>
      </c>
      <c r="H2628" s="318">
        <f>G2628*(21/(21-1))</f>
        <v>2.8420595843752156E-4</v>
      </c>
      <c r="I2628" s="320">
        <f>(SUM(C2565:C2585)*1+SUM(C2586:C2606)*2+SUM(C2607:C2627)*3)/6</f>
        <v>1.7769727535130425E-2</v>
      </c>
      <c r="J2628" s="318">
        <f>IF(C2628*O2628&lt;&gt;0,C2628,0)</f>
        <v>0</v>
      </c>
      <c r="K2628" s="318" t="str">
        <f>IF(C2628*O2628=0,"",C2628)</f>
        <v/>
      </c>
      <c r="O2628" s="318">
        <f>IF(ISBLANK(L2628),0,1)</f>
        <v>0</v>
      </c>
      <c r="P2628" s="318">
        <f>IF(ISBLANK(M2628),0,1)</f>
        <v>0</v>
      </c>
      <c r="Q2628" s="318">
        <f>O2628+P2628</f>
        <v>0</v>
      </c>
      <c r="R2628" s="318">
        <f>SUM(Q2503:Q2628)</f>
        <v>5</v>
      </c>
      <c r="S2628" s="318">
        <f>R2628/$X$2</f>
        <v>0.21739130434782608</v>
      </c>
      <c r="T2628" s="318">
        <f>IF(S2628&gt;=$X$3,1,0)</f>
        <v>0</v>
      </c>
      <c r="U2628" s="318">
        <f>O2628*T2628+P2628*T2628</f>
        <v>0</v>
      </c>
    </row>
    <row r="2629" spans="1:21" s="318" customFormat="1" x14ac:dyDescent="0.2">
      <c r="A2629" s="322">
        <v>40389</v>
      </c>
      <c r="B2629" s="321">
        <v>358.40600599999999</v>
      </c>
      <c r="C2629" s="320">
        <f>LN(B2629/B2628)</f>
        <v>-9.8921174508682236E-3</v>
      </c>
      <c r="D2629" s="320">
        <f>AVERAGE(C2609:C2629)</f>
        <v>5.7124276475038187E-3</v>
      </c>
      <c r="E2629" s="318">
        <f>_xlfn.STDEV.S(C2609:C2629)</f>
        <v>1.4631056000791924E-2</v>
      </c>
      <c r="F2629" s="318">
        <f>E2629*(21/(21-1.5))</f>
        <v>1.5756521847006686E-2</v>
      </c>
      <c r="G2629" s="318">
        <f>_xlfn.VAR.S(C2609:C2629)</f>
        <v>2.1406779969830939E-4</v>
      </c>
      <c r="H2629" s="318">
        <f>G2629*(21/(21-1))</f>
        <v>2.2477118968322488E-4</v>
      </c>
      <c r="I2629" s="320">
        <f>(SUM(C2566:C2586)*1+SUM(C2587:C2607)*2+SUM(C2608:C2628)*3)/6</f>
        <v>1.6101781044063124E-2</v>
      </c>
      <c r="J2629" s="318">
        <f>IF(C2629*O2629&lt;&gt;0,C2629,0)</f>
        <v>0</v>
      </c>
      <c r="K2629" s="318" t="str">
        <f>IF(C2629*O2629=0,"",C2629)</f>
        <v/>
      </c>
      <c r="O2629" s="318">
        <f>IF(ISBLANK(L2629),0,1)</f>
        <v>0</v>
      </c>
      <c r="P2629" s="318">
        <f>IF(ISBLANK(M2629),0,1)</f>
        <v>0</v>
      </c>
      <c r="Q2629" s="318">
        <f>O2629+P2629</f>
        <v>0</v>
      </c>
      <c r="R2629" s="318">
        <f>SUM(Q2504:Q2629)</f>
        <v>5</v>
      </c>
      <c r="S2629" s="318">
        <f>R2629/$X$2</f>
        <v>0.21739130434782608</v>
      </c>
      <c r="T2629" s="318">
        <f>IF(S2629&gt;=$X$3,1,0)</f>
        <v>0</v>
      </c>
      <c r="U2629" s="318">
        <f>O2629*T2629+P2629*T2629</f>
        <v>0</v>
      </c>
    </row>
    <row r="2630" spans="1:21" s="318" customFormat="1" x14ac:dyDescent="0.2">
      <c r="A2630" s="322">
        <v>40392</v>
      </c>
      <c r="B2630" s="321">
        <v>369.64898699999998</v>
      </c>
      <c r="C2630" s="320">
        <f>LN(B2630/B2629)</f>
        <v>3.0887432796352653E-2</v>
      </c>
      <c r="D2630" s="320">
        <f>AVERAGE(C2610:C2630)</f>
        <v>5.924226800153423E-3</v>
      </c>
      <c r="E2630" s="318">
        <f>_xlfn.STDEV.S(C2610:C2630)</f>
        <v>1.4974273055429128E-2</v>
      </c>
      <c r="F2630" s="318">
        <f>E2630*(21/(21-1.5))</f>
        <v>1.6126140213539059E-2</v>
      </c>
      <c r="G2630" s="318">
        <f>_xlfn.VAR.S(C2610:C2630)</f>
        <v>2.242288535385508E-4</v>
      </c>
      <c r="H2630" s="318">
        <f>G2630*(21/(21-1))</f>
        <v>2.3544029621547834E-4</v>
      </c>
      <c r="I2630" s="320">
        <f>(SUM(C2567:C2587)*1+SUM(C2588:C2608)*2+SUM(C2609:C2629)*3)/6</f>
        <v>1.2839506078946591E-2</v>
      </c>
      <c r="J2630" s="318">
        <f>IF(C2630*O2630&lt;&gt;0,C2630,0)</f>
        <v>0</v>
      </c>
      <c r="K2630" s="318" t="str">
        <f>IF(C2630*O2630=0,"",C2630)</f>
        <v/>
      </c>
      <c r="O2630" s="318">
        <f>IF(ISBLANK(L2630),0,1)</f>
        <v>0</v>
      </c>
      <c r="P2630" s="318">
        <f>IF(ISBLANK(M2630),0,1)</f>
        <v>0</v>
      </c>
      <c r="Q2630" s="318">
        <f>O2630+P2630</f>
        <v>0</v>
      </c>
      <c r="R2630" s="318">
        <f>SUM(Q2505:Q2630)</f>
        <v>5</v>
      </c>
      <c r="S2630" s="318">
        <f>R2630/$X$2</f>
        <v>0.21739130434782608</v>
      </c>
      <c r="T2630" s="318">
        <f>IF(S2630&gt;=$X$3,1,0)</f>
        <v>0</v>
      </c>
      <c r="U2630" s="318">
        <f>O2630*T2630+P2630*T2630</f>
        <v>0</v>
      </c>
    </row>
    <row r="2631" spans="1:21" s="318" customFormat="1" x14ac:dyDescent="0.2">
      <c r="A2631" s="322">
        <v>40393</v>
      </c>
      <c r="B2631" s="321">
        <v>369.45098899999999</v>
      </c>
      <c r="C2631" s="320">
        <f>LN(B2631/B2630)</f>
        <v>-5.3578138591756324E-4</v>
      </c>
      <c r="D2631" s="320">
        <f>AVERAGE(C2611:C2631)</f>
        <v>6.3047002852480013E-3</v>
      </c>
      <c r="E2631" s="318">
        <f>_xlfn.STDEV.S(C2611:C2631)</f>
        <v>1.4687524843079149E-2</v>
      </c>
      <c r="F2631" s="318">
        <f>E2631*(21/(21-1.5))</f>
        <v>1.5817334446392928E-2</v>
      </c>
      <c r="G2631" s="318">
        <f>_xlfn.VAR.S(C2611:C2631)</f>
        <v>2.1572338601606717E-4</v>
      </c>
      <c r="H2631" s="318">
        <f>G2631*(21/(21-1))</f>
        <v>2.2650955531687054E-4</v>
      </c>
      <c r="I2631" s="320">
        <f>(SUM(C2568:C2588)*1+SUM(C2589:C2609)*2+SUM(C2610:C2630)*3)/6</f>
        <v>2.1762913171714526E-2</v>
      </c>
      <c r="J2631" s="318">
        <f>IF(C2631*O2631&lt;&gt;0,C2631,0)</f>
        <v>0</v>
      </c>
      <c r="K2631" s="318" t="str">
        <f>IF(C2631*O2631=0,"",C2631)</f>
        <v/>
      </c>
      <c r="O2631" s="318">
        <f>IF(ISBLANK(L2631),0,1)</f>
        <v>0</v>
      </c>
      <c r="P2631" s="318">
        <f>IF(ISBLANK(M2631),0,1)</f>
        <v>0</v>
      </c>
      <c r="Q2631" s="318">
        <f>O2631+P2631</f>
        <v>0</v>
      </c>
      <c r="R2631" s="318">
        <f>SUM(Q2506:Q2631)</f>
        <v>5</v>
      </c>
      <c r="S2631" s="318">
        <f>R2631/$X$2</f>
        <v>0.21739130434782608</v>
      </c>
      <c r="T2631" s="318">
        <f>IF(S2631&gt;=$X$3,1,0)</f>
        <v>0</v>
      </c>
      <c r="U2631" s="318">
        <f>O2631*T2631+P2631*T2631</f>
        <v>0</v>
      </c>
    </row>
    <row r="2632" spans="1:21" s="318" customFormat="1" x14ac:dyDescent="0.2">
      <c r="A2632" s="322">
        <v>40394</v>
      </c>
      <c r="B2632" s="321">
        <v>373.18899499999998</v>
      </c>
      <c r="C2632" s="320">
        <f>LN(B2632/B2631)</f>
        <v>1.0066890145028021E-2</v>
      </c>
      <c r="D2632" s="320">
        <f>AVERAGE(C2612:C2632)</f>
        <v>4.8938523981825223E-3</v>
      </c>
      <c r="E2632" s="318">
        <f>_xlfn.STDEV.S(C2612:C2632)</f>
        <v>1.2593509572780289E-2</v>
      </c>
      <c r="F2632" s="318">
        <f>E2632*(21/(21-1.5))</f>
        <v>1.3562241078378773E-2</v>
      </c>
      <c r="G2632" s="318">
        <f>_xlfn.VAR.S(C2612:C2632)</f>
        <v>1.5859648335970878E-4</v>
      </c>
      <c r="H2632" s="318">
        <f>G2632*(21/(21-1))</f>
        <v>1.6652630752769424E-4</v>
      </c>
      <c r="I2632" s="320">
        <f>(SUM(C2569:C2589)*1+SUM(C2590:C2610)*2+SUM(C2611:C2631)*3)/6</f>
        <v>2.4804895722024711E-2</v>
      </c>
      <c r="J2632" s="318">
        <f>IF(C2632*O2632&lt;&gt;0,C2632,0)</f>
        <v>0</v>
      </c>
      <c r="K2632" s="318" t="str">
        <f>IF(C2632*O2632=0,"",C2632)</f>
        <v/>
      </c>
      <c r="O2632" s="318">
        <f>IF(ISBLANK(L2632),0,1)</f>
        <v>0</v>
      </c>
      <c r="P2632" s="318">
        <f>IF(ISBLANK(M2632),0,1)</f>
        <v>0</v>
      </c>
      <c r="Q2632" s="318">
        <f>O2632+P2632</f>
        <v>0</v>
      </c>
      <c r="R2632" s="318">
        <f>SUM(Q2507:Q2632)</f>
        <v>5</v>
      </c>
      <c r="S2632" s="318">
        <f>R2632/$X$2</f>
        <v>0.21739130434782608</v>
      </c>
      <c r="T2632" s="318">
        <f>IF(S2632&gt;=$X$3,1,0)</f>
        <v>0</v>
      </c>
      <c r="U2632" s="318">
        <f>O2632*T2632+P2632*T2632</f>
        <v>0</v>
      </c>
    </row>
    <row r="2633" spans="1:21" s="318" customFormat="1" x14ac:dyDescent="0.2">
      <c r="A2633" s="322">
        <v>40395</v>
      </c>
      <c r="B2633" s="321">
        <v>374.32800300000002</v>
      </c>
      <c r="C2633" s="320">
        <f>LN(B2633/B2632)</f>
        <v>3.0474461036680404E-3</v>
      </c>
      <c r="D2633" s="320">
        <f>AVERAGE(C2613:C2633)</f>
        <v>4.1410399995217345E-3</v>
      </c>
      <c r="E2633" s="318">
        <f>_xlfn.STDEV.S(C2613:C2633)</f>
        <v>1.2182942825638225E-2</v>
      </c>
      <c r="F2633" s="318">
        <f>E2633*(21/(21-1.5))</f>
        <v>1.3120092273764242E-2</v>
      </c>
      <c r="G2633" s="318">
        <f>_xlfn.VAR.S(C2613:C2633)</f>
        <v>1.4842409589276988E-4</v>
      </c>
      <c r="H2633" s="318">
        <f>G2633*(21/(21-1))</f>
        <v>1.5584530068740837E-4</v>
      </c>
      <c r="I2633" s="320">
        <f>(SUM(C2570:C2590)*1+SUM(C2591:C2611)*2+SUM(C2612:C2632)*3)/6</f>
        <v>2.997347058573115E-2</v>
      </c>
      <c r="J2633" s="318">
        <f>IF(C2633*O2633&lt;&gt;0,C2633,0)</f>
        <v>0</v>
      </c>
      <c r="K2633" s="318" t="str">
        <f>IF(C2633*O2633=0,"",C2633)</f>
        <v/>
      </c>
      <c r="O2633" s="318">
        <f>IF(ISBLANK(L2633),0,1)</f>
        <v>0</v>
      </c>
      <c r="P2633" s="318">
        <f>IF(ISBLANK(M2633),0,1)</f>
        <v>0</v>
      </c>
      <c r="Q2633" s="318">
        <f>O2633+P2633</f>
        <v>0</v>
      </c>
      <c r="R2633" s="318">
        <f>SUM(Q2508:Q2633)</f>
        <v>5</v>
      </c>
      <c r="S2633" s="318">
        <f>R2633/$X$2</f>
        <v>0.21739130434782608</v>
      </c>
      <c r="T2633" s="318">
        <f>IF(S2633&gt;=$X$3,1,0)</f>
        <v>0</v>
      </c>
      <c r="U2633" s="318">
        <f>O2633*T2633+P2633*T2633</f>
        <v>0</v>
      </c>
    </row>
    <row r="2634" spans="1:21" s="318" customFormat="1" x14ac:dyDescent="0.2">
      <c r="A2634" s="322">
        <v>40396</v>
      </c>
      <c r="B2634" s="321">
        <v>374.13900799999999</v>
      </c>
      <c r="C2634" s="320">
        <f>LN(B2634/B2633)</f>
        <v>-5.0501892866160138E-4</v>
      </c>
      <c r="D2634" s="320">
        <f>AVERAGE(C2614:C2634)</f>
        <v>3.8986531393757247E-3</v>
      </c>
      <c r="E2634" s="318">
        <f>_xlfn.STDEV.S(C2614:C2634)</f>
        <v>1.2224231690347927E-2</v>
      </c>
      <c r="F2634" s="318">
        <f>E2634*(21/(21-1.5))</f>
        <v>1.3164557204990074E-2</v>
      </c>
      <c r="G2634" s="318">
        <f>_xlfn.VAR.S(C2614:C2634)</f>
        <v>1.4943184041930655E-4</v>
      </c>
      <c r="H2634" s="318">
        <f>G2634*(21/(21-1))</f>
        <v>1.5690343244027189E-4</v>
      </c>
      <c r="I2634" s="320">
        <f>(SUM(C2571:C2591)*1+SUM(C2592:C2612)*2+SUM(C2613:C2633)*3)/6</f>
        <v>3.3742113239309195E-2</v>
      </c>
      <c r="J2634" s="318">
        <f>IF(C2634*O2634&lt;&gt;0,C2634,0)</f>
        <v>0</v>
      </c>
      <c r="K2634" s="318" t="str">
        <f>IF(C2634*O2634=0,"",C2634)</f>
        <v/>
      </c>
      <c r="O2634" s="318">
        <f>IF(ISBLANK(L2634),0,1)</f>
        <v>0</v>
      </c>
      <c r="P2634" s="318">
        <f>IF(ISBLANK(M2634),0,1)</f>
        <v>0</v>
      </c>
      <c r="Q2634" s="318">
        <f>O2634+P2634</f>
        <v>0</v>
      </c>
      <c r="R2634" s="318">
        <f>SUM(Q2509:Q2634)</f>
        <v>5</v>
      </c>
      <c r="S2634" s="318">
        <f>R2634/$X$2</f>
        <v>0.21739130434782608</v>
      </c>
      <c r="T2634" s="318">
        <f>IF(S2634&gt;=$X$3,1,0)</f>
        <v>0</v>
      </c>
      <c r="U2634" s="318">
        <f>O2634*T2634+P2634*T2634</f>
        <v>0</v>
      </c>
    </row>
    <row r="2635" spans="1:21" s="318" customFormat="1" x14ac:dyDescent="0.2">
      <c r="A2635" s="322">
        <v>40399</v>
      </c>
      <c r="B2635" s="321">
        <v>373.07800300000002</v>
      </c>
      <c r="C2635" s="320">
        <f>LN(B2635/B2634)</f>
        <v>-2.8398863983562519E-3</v>
      </c>
      <c r="D2635" s="320">
        <f>AVERAGE(C2615:C2635)</f>
        <v>3.2687118039811417E-3</v>
      </c>
      <c r="E2635" s="318">
        <f>_xlfn.STDEV.S(C2615:C2635)</f>
        <v>1.2213902549198978E-2</v>
      </c>
      <c r="F2635" s="318">
        <f>E2635*(21/(21-1.5))</f>
        <v>1.3153433514521976E-2</v>
      </c>
      <c r="G2635" s="318">
        <f>_xlfn.VAR.S(C2615:C2635)</f>
        <v>1.4917941548132932E-4</v>
      </c>
      <c r="H2635" s="318">
        <f>G2635*(21/(21-1))</f>
        <v>1.5663838625539579E-4</v>
      </c>
      <c r="I2635" s="320">
        <f>(SUM(C2572:C2592)*1+SUM(C2593:C2613)*2+SUM(C2614:C2634)*3)/6</f>
        <v>3.2374647770693314E-2</v>
      </c>
      <c r="J2635" s="318">
        <f>IF(C2635*O2635&lt;&gt;0,C2635,0)</f>
        <v>0</v>
      </c>
      <c r="K2635" s="318" t="str">
        <f>IF(C2635*O2635=0,"",C2635)</f>
        <v/>
      </c>
      <c r="O2635" s="318">
        <f>IF(ISBLANK(L2635),0,1)</f>
        <v>0</v>
      </c>
      <c r="P2635" s="318">
        <f>IF(ISBLANK(M2635),0,1)</f>
        <v>0</v>
      </c>
      <c r="Q2635" s="318">
        <f>O2635+P2635</f>
        <v>0</v>
      </c>
      <c r="R2635" s="318">
        <f>SUM(Q2510:Q2635)</f>
        <v>5</v>
      </c>
      <c r="S2635" s="318">
        <f>R2635/$X$2</f>
        <v>0.21739130434782608</v>
      </c>
      <c r="T2635" s="318">
        <f>IF(S2635&gt;=$X$3,1,0)</f>
        <v>0</v>
      </c>
      <c r="U2635" s="318">
        <f>O2635*T2635+P2635*T2635</f>
        <v>0</v>
      </c>
    </row>
    <row r="2636" spans="1:21" s="318" customFormat="1" x14ac:dyDescent="0.2">
      <c r="A2636" s="322">
        <v>40400</v>
      </c>
      <c r="B2636" s="321">
        <v>367.53298999999998</v>
      </c>
      <c r="C2636" s="320">
        <f>LN(B2636/B2635)</f>
        <v>-1.4974437773572999E-2</v>
      </c>
      <c r="D2636" s="320">
        <f>AVERAGE(C2616:C2636)</f>
        <v>2.2263635177766617E-3</v>
      </c>
      <c r="E2636" s="318">
        <f>_xlfn.STDEV.S(C2616:C2636)</f>
        <v>1.2806814615899225E-2</v>
      </c>
      <c r="F2636" s="318">
        <f>E2636*(21/(21-1.5))</f>
        <v>1.3791954201737627E-2</v>
      </c>
      <c r="G2636" s="318">
        <f>_xlfn.VAR.S(C2616:C2636)</f>
        <v>1.6401450060601002E-4</v>
      </c>
      <c r="H2636" s="318">
        <f>G2636*(21/(21-1))</f>
        <v>1.7221522563631053E-4</v>
      </c>
      <c r="I2636" s="320">
        <f>(SUM(C2573:C2593)*1+SUM(C2594:C2614)*2+SUM(C2615:C2635)*3)/6</f>
        <v>3.1811408924277786E-2</v>
      </c>
      <c r="J2636" s="318">
        <f>IF(C2636*O2636&lt;&gt;0,C2636,0)</f>
        <v>0</v>
      </c>
      <c r="K2636" s="318" t="str">
        <f>IF(C2636*O2636=0,"",C2636)</f>
        <v/>
      </c>
      <c r="O2636" s="318">
        <f>IF(ISBLANK(L2636),0,1)</f>
        <v>0</v>
      </c>
      <c r="P2636" s="318">
        <f>IF(ISBLANK(M2636),0,1)</f>
        <v>0</v>
      </c>
      <c r="Q2636" s="318">
        <f>O2636+P2636</f>
        <v>0</v>
      </c>
      <c r="R2636" s="318">
        <f>SUM(Q2511:Q2636)</f>
        <v>5</v>
      </c>
      <c r="S2636" s="318">
        <f>R2636/$X$2</f>
        <v>0.21739130434782608</v>
      </c>
      <c r="T2636" s="318">
        <f>IF(S2636&gt;=$X$3,1,0)</f>
        <v>0</v>
      </c>
      <c r="U2636" s="318">
        <f>O2636*T2636+P2636*T2636</f>
        <v>0</v>
      </c>
    </row>
    <row r="2637" spans="1:21" s="318" customFormat="1" x14ac:dyDescent="0.2">
      <c r="A2637" s="322">
        <v>40401</v>
      </c>
      <c r="B2637" s="321">
        <v>358.97699</v>
      </c>
      <c r="C2637" s="320">
        <f>LN(B2637/B2636)</f>
        <v>-2.3554791604800524E-2</v>
      </c>
      <c r="D2637" s="320">
        <f>AVERAGE(C2617:C2637)</f>
        <v>2.3710667513177885E-4</v>
      </c>
      <c r="E2637" s="318">
        <f>_xlfn.STDEV.S(C2617:C2637)</f>
        <v>1.3427721871219635E-2</v>
      </c>
      <c r="F2637" s="318">
        <f>E2637*(21/(21-1.5))</f>
        <v>1.4460623553621144E-2</v>
      </c>
      <c r="G2637" s="318">
        <f>_xlfn.VAR.S(C2617:C2637)</f>
        <v>1.8030371465083012E-4</v>
      </c>
      <c r="H2637" s="318">
        <f>G2637*(21/(21-1))</f>
        <v>1.8931890038337163E-4</v>
      </c>
      <c r="I2637" s="320">
        <f>(SUM(C2574:C2594)*1+SUM(C2595:C2615)*2+SUM(C2616:C2636)*3)/6</f>
        <v>1.1993773473796696E-2</v>
      </c>
      <c r="J2637" s="318">
        <f>IF(C2637*O2637&lt;&gt;0,C2637,0)</f>
        <v>0</v>
      </c>
      <c r="K2637" s="318" t="str">
        <f>IF(C2637*O2637=0,"",C2637)</f>
        <v/>
      </c>
      <c r="O2637" s="318">
        <f>IF(ISBLANK(L2637),0,1)</f>
        <v>0</v>
      </c>
      <c r="P2637" s="318">
        <f>IF(ISBLANK(M2637),0,1)</f>
        <v>0</v>
      </c>
      <c r="Q2637" s="318">
        <f>O2637+P2637</f>
        <v>0</v>
      </c>
      <c r="R2637" s="318">
        <f>SUM(Q2512:Q2637)</f>
        <v>5</v>
      </c>
      <c r="S2637" s="318">
        <f>R2637/$X$2</f>
        <v>0.21739130434782608</v>
      </c>
      <c r="T2637" s="318">
        <f>IF(S2637&gt;=$X$3,1,0)</f>
        <v>0</v>
      </c>
      <c r="U2637" s="318">
        <f>O2637*T2637+P2637*T2637</f>
        <v>0</v>
      </c>
    </row>
    <row r="2638" spans="1:21" s="318" customFormat="1" x14ac:dyDescent="0.2">
      <c r="A2638" s="322">
        <v>40402</v>
      </c>
      <c r="B2638" s="321">
        <v>356.489014</v>
      </c>
      <c r="C2638" s="320">
        <f>LN(B2638/B2637)</f>
        <v>-6.9548686163694723E-3</v>
      </c>
      <c r="D2638" s="320">
        <f>AVERAGE(C2618:C2638)</f>
        <v>3.3149231811024698E-4</v>
      </c>
      <c r="E2638" s="318">
        <f>_xlfn.STDEV.S(C2618:C2638)</f>
        <v>1.336683973493716E-2</v>
      </c>
      <c r="F2638" s="318">
        <f>E2638*(21/(21-1.5))</f>
        <v>1.4395058176086172E-2</v>
      </c>
      <c r="G2638" s="318">
        <f>_xlfn.VAR.S(C2618:C2638)</f>
        <v>1.7867240449949491E-4</v>
      </c>
      <c r="H2638" s="318">
        <f>G2638*(21/(21-1))</f>
        <v>1.8760602472446967E-4</v>
      </c>
      <c r="I2638" s="320">
        <f>(SUM(C2575:C2595)*1+SUM(C2596:C2616)*2+SUM(C2617:C2637)*3)/6</f>
        <v>-5.9201997614245173E-3</v>
      </c>
      <c r="J2638" s="318">
        <f>IF(C2638*O2638&lt;&gt;0,C2638,0)</f>
        <v>0</v>
      </c>
      <c r="K2638" s="318" t="str">
        <f>IF(C2638*O2638=0,"",C2638)</f>
        <v/>
      </c>
      <c r="O2638" s="318">
        <f>IF(ISBLANK(L2638),0,1)</f>
        <v>0</v>
      </c>
      <c r="P2638" s="318">
        <f>IF(ISBLANK(M2638),0,1)</f>
        <v>0</v>
      </c>
      <c r="Q2638" s="318">
        <f>O2638+P2638</f>
        <v>0</v>
      </c>
      <c r="R2638" s="318">
        <f>SUM(Q2513:Q2638)</f>
        <v>5</v>
      </c>
      <c r="S2638" s="318">
        <f>R2638/$X$2</f>
        <v>0.21739130434782608</v>
      </c>
      <c r="T2638" s="318">
        <f>IF(S2638&gt;=$X$3,1,0)</f>
        <v>0</v>
      </c>
      <c r="U2638" s="318">
        <f>O2638*T2638+P2638*T2638</f>
        <v>0</v>
      </c>
    </row>
    <row r="2639" spans="1:21" s="318" customFormat="1" x14ac:dyDescent="0.2">
      <c r="A2639" s="322">
        <v>40403</v>
      </c>
      <c r="B2639" s="321">
        <v>357.45700099999999</v>
      </c>
      <c r="C2639" s="320">
        <f>LN(B2639/B2638)</f>
        <v>2.7116548669012131E-3</v>
      </c>
      <c r="D2639" s="320">
        <f>AVERAGE(C2619:C2639)</f>
        <v>1.1935286596026803E-3</v>
      </c>
      <c r="E2639" s="318">
        <f>_xlfn.STDEV.S(C2619:C2639)</f>
        <v>1.2876932580543446E-2</v>
      </c>
      <c r="F2639" s="318">
        <f>E2639*(21/(21-1.5))</f>
        <v>1.3867465855969863E-2</v>
      </c>
      <c r="G2639" s="318">
        <f>_xlfn.VAR.S(C2619:C2639)</f>
        <v>1.6581539268386127E-4</v>
      </c>
      <c r="H2639" s="318">
        <f>G2639*(21/(21-1))</f>
        <v>1.7410616231805433E-4</v>
      </c>
      <c r="I2639" s="320">
        <f>(SUM(C2576:C2596)*1+SUM(C2597:C2617)*2+SUM(C2618:C2638)*3)/6</f>
        <v>-1.152705541829767E-2</v>
      </c>
      <c r="J2639" s="318">
        <f>IF(C2639*O2639&lt;&gt;0,C2639,0)</f>
        <v>0</v>
      </c>
      <c r="K2639" s="318" t="str">
        <f>IF(C2639*O2639=0,"",C2639)</f>
        <v/>
      </c>
      <c r="O2639" s="318">
        <f>IF(ISBLANK(L2639),0,1)</f>
        <v>0</v>
      </c>
      <c r="P2639" s="318">
        <f>IF(ISBLANK(M2639),0,1)</f>
        <v>0</v>
      </c>
      <c r="Q2639" s="318">
        <f>O2639+P2639</f>
        <v>0</v>
      </c>
      <c r="R2639" s="318">
        <f>SUM(Q2514:Q2639)</f>
        <v>5</v>
      </c>
      <c r="S2639" s="318">
        <f>R2639/$X$2</f>
        <v>0.21739130434782608</v>
      </c>
      <c r="T2639" s="318">
        <f>IF(S2639&gt;=$X$3,1,0)</f>
        <v>0</v>
      </c>
      <c r="U2639" s="318">
        <f>O2639*T2639+P2639*T2639</f>
        <v>0</v>
      </c>
    </row>
    <row r="2640" spans="1:21" s="318" customFormat="1" x14ac:dyDescent="0.2">
      <c r="A2640" s="322">
        <v>40406</v>
      </c>
      <c r="B2640" s="321">
        <v>357.48400900000001</v>
      </c>
      <c r="C2640" s="320">
        <f>LN(B2640/B2639)</f>
        <v>7.5553086576685436E-5</v>
      </c>
      <c r="D2640" s="320">
        <f>AVERAGE(C2620:C2640)</f>
        <v>1.5007927617779425E-3</v>
      </c>
      <c r="E2640" s="318">
        <f>_xlfn.STDEV.S(C2620:C2640)</f>
        <v>1.2763742178858643E-2</v>
      </c>
      <c r="F2640" s="318">
        <f>E2640*(21/(21-1.5))</f>
        <v>1.3745568500309308E-2</v>
      </c>
      <c r="G2640" s="318">
        <f>_xlfn.VAR.S(C2620:C2640)</f>
        <v>1.6291311440837518E-4</v>
      </c>
      <c r="H2640" s="318">
        <f>G2640*(21/(21-1))</f>
        <v>1.7105877012879394E-4</v>
      </c>
      <c r="I2640" s="320">
        <f>(SUM(C2577:C2597)*1+SUM(C2598:C2618)*2+SUM(C2619:C2639)*3)/6</f>
        <v>-8.9170556570640949E-5</v>
      </c>
      <c r="J2640" s="318">
        <f>IF(C2640*O2640&lt;&gt;0,C2640,0)</f>
        <v>0</v>
      </c>
      <c r="K2640" s="318" t="str">
        <f>IF(C2640*O2640=0,"",C2640)</f>
        <v/>
      </c>
      <c r="O2640" s="318">
        <f>IF(ISBLANK(L2640),0,1)</f>
        <v>0</v>
      </c>
      <c r="P2640" s="318">
        <f>IF(ISBLANK(M2640),0,1)</f>
        <v>0</v>
      </c>
      <c r="Q2640" s="318">
        <f>O2640+P2640</f>
        <v>0</v>
      </c>
      <c r="R2640" s="318">
        <f>SUM(Q2515:Q2640)</f>
        <v>5</v>
      </c>
      <c r="S2640" s="318">
        <f>R2640/$X$2</f>
        <v>0.21739130434782608</v>
      </c>
      <c r="T2640" s="318">
        <f>IF(S2640&gt;=$X$3,1,0)</f>
        <v>0</v>
      </c>
      <c r="U2640" s="318">
        <f>O2640*T2640+P2640*T2640</f>
        <v>0</v>
      </c>
    </row>
    <row r="2641" spans="1:21" s="318" customFormat="1" x14ac:dyDescent="0.2">
      <c r="A2641" s="322">
        <v>40407</v>
      </c>
      <c r="B2641" s="321">
        <v>367.29599000000002</v>
      </c>
      <c r="C2641" s="320">
        <f>LN(B2641/B2640)</f>
        <v>2.7077404196186598E-2</v>
      </c>
      <c r="D2641" s="320">
        <f>AVERAGE(C2621:C2641)</f>
        <v>2.7488327974733114E-3</v>
      </c>
      <c r="E2641" s="318">
        <f>_xlfn.STDEV.S(C2621:C2641)</f>
        <v>1.3927160414425061E-2</v>
      </c>
      <c r="F2641" s="318">
        <f>E2641*(21/(21-1.5))</f>
        <v>1.4998480446303912E-2</v>
      </c>
      <c r="G2641" s="318">
        <f>_xlfn.VAR.S(C2621:C2641)</f>
        <v>1.9396579720912845E-4</v>
      </c>
      <c r="H2641" s="318">
        <f>G2641*(21/(21-1))</f>
        <v>2.0366408706958488E-4</v>
      </c>
      <c r="I2641" s="320">
        <f>(SUM(C2578:C2598)*1+SUM(C2599:C2619)*2+SUM(C2620:C2640)*3)/6</f>
        <v>2.0253955573306995E-4</v>
      </c>
      <c r="J2641" s="318">
        <f>IF(C2641*O2641&lt;&gt;0,C2641,0)</f>
        <v>0</v>
      </c>
      <c r="K2641" s="318" t="str">
        <f>IF(C2641*O2641=0,"",C2641)</f>
        <v/>
      </c>
      <c r="O2641" s="318">
        <f>IF(ISBLANK(L2641),0,1)</f>
        <v>0</v>
      </c>
      <c r="P2641" s="318">
        <f>IF(ISBLANK(M2641),0,1)</f>
        <v>0</v>
      </c>
      <c r="Q2641" s="318">
        <f>O2641+P2641</f>
        <v>0</v>
      </c>
      <c r="R2641" s="318">
        <f>SUM(Q2516:Q2641)</f>
        <v>5</v>
      </c>
      <c r="S2641" s="318">
        <f>R2641/$X$2</f>
        <v>0.21739130434782608</v>
      </c>
      <c r="T2641" s="318">
        <f>IF(S2641&gt;=$X$3,1,0)</f>
        <v>0</v>
      </c>
      <c r="U2641" s="318">
        <f>O2641*T2641+P2641*T2641</f>
        <v>0</v>
      </c>
    </row>
    <row r="2642" spans="1:21" s="318" customFormat="1" x14ac:dyDescent="0.2">
      <c r="A2642" s="322">
        <v>40408</v>
      </c>
      <c r="B2642" s="321">
        <v>366.46099900000002</v>
      </c>
      <c r="C2642" s="320">
        <f>LN(B2642/B2641)</f>
        <v>-2.2759343296127202E-3</v>
      </c>
      <c r="D2642" s="320">
        <f>AVERAGE(C2622:C2642)</f>
        <v>2.9482930309780607E-3</v>
      </c>
      <c r="E2642" s="318">
        <f>_xlfn.STDEV.S(C2622:C2642)</f>
        <v>1.3818179017150201E-2</v>
      </c>
      <c r="F2642" s="318">
        <f>E2642*(21/(21-1.5))</f>
        <v>1.4881115864623293E-2</v>
      </c>
      <c r="G2642" s="318">
        <f>_xlfn.VAR.S(C2622:C2642)</f>
        <v>1.9094207135001009E-4</v>
      </c>
      <c r="H2642" s="318">
        <f>G2642*(21/(21-1))</f>
        <v>2.0048917491751061E-4</v>
      </c>
      <c r="I2642" s="320">
        <f>(SUM(C2579:C2599)*1+SUM(C2600:C2620)*2+SUM(C2621:C2641)*3)/6</f>
        <v>2.0435963635304144E-2</v>
      </c>
      <c r="J2642" s="318">
        <f>IF(C2642*O2642&lt;&gt;0,C2642,0)</f>
        <v>0</v>
      </c>
      <c r="K2642" s="318" t="str">
        <f>IF(C2642*O2642=0,"",C2642)</f>
        <v/>
      </c>
      <c r="O2642" s="318">
        <f>IF(ISBLANK(L2642),0,1)</f>
        <v>0</v>
      </c>
      <c r="P2642" s="318">
        <f>IF(ISBLANK(M2642),0,1)</f>
        <v>0</v>
      </c>
      <c r="Q2642" s="318">
        <f>O2642+P2642</f>
        <v>0</v>
      </c>
      <c r="R2642" s="318">
        <f>SUM(Q2517:Q2642)</f>
        <v>5</v>
      </c>
      <c r="S2642" s="318">
        <f>R2642/$X$2</f>
        <v>0.21739130434782608</v>
      </c>
      <c r="T2642" s="318">
        <f>IF(S2642&gt;=$X$3,1,0)</f>
        <v>0</v>
      </c>
      <c r="U2642" s="318">
        <f>O2642*T2642+P2642*T2642</f>
        <v>0</v>
      </c>
    </row>
    <row r="2643" spans="1:21" s="318" customFormat="1" x14ac:dyDescent="0.2">
      <c r="A2643" s="322">
        <v>40409</v>
      </c>
      <c r="B2643" s="321">
        <v>358.43099999999998</v>
      </c>
      <c r="C2643" s="320">
        <f>LN(B2643/B2642)</f>
        <v>-2.2155928034320222E-2</v>
      </c>
      <c r="D2643" s="320">
        <f>AVERAGE(C2623:C2643)</f>
        <v>9.892044128644278E-4</v>
      </c>
      <c r="E2643" s="318">
        <f>_xlfn.STDEV.S(C2623:C2643)</f>
        <v>1.4337522327869804E-2</v>
      </c>
      <c r="F2643" s="318">
        <f>E2643*(21/(21-1.5))</f>
        <v>1.5440408660782865E-2</v>
      </c>
      <c r="G2643" s="318">
        <f>_xlfn.VAR.S(C2623:C2643)</f>
        <v>2.0556454650216518E-4</v>
      </c>
      <c r="H2643" s="318">
        <f>G2643*(21/(21-1))</f>
        <v>2.1584277382727344E-4</v>
      </c>
      <c r="I2643" s="320">
        <f>(SUM(C2580:C2600)*1+SUM(C2601:C2621)*2+SUM(C2622:C2642)*3)/6</f>
        <v>2.2074681061656196E-2</v>
      </c>
      <c r="J2643" s="318">
        <f>IF(C2643*O2643&lt;&gt;0,C2643,0)</f>
        <v>0</v>
      </c>
      <c r="K2643" s="318" t="str">
        <f>IF(C2643*O2643=0,"",C2643)</f>
        <v/>
      </c>
      <c r="O2643" s="318">
        <f>IF(ISBLANK(L2643),0,1)</f>
        <v>0</v>
      </c>
      <c r="P2643" s="318">
        <f>IF(ISBLANK(M2643),0,1)</f>
        <v>0</v>
      </c>
      <c r="Q2643" s="318">
        <f>O2643+P2643</f>
        <v>0</v>
      </c>
      <c r="R2643" s="318">
        <f>SUM(Q2518:Q2643)</f>
        <v>5</v>
      </c>
      <c r="S2643" s="318">
        <f>R2643/$X$2</f>
        <v>0.21739130434782608</v>
      </c>
      <c r="T2643" s="318">
        <f>IF(S2643&gt;=$X$3,1,0)</f>
        <v>0</v>
      </c>
      <c r="U2643" s="318">
        <f>O2643*T2643+P2643*T2643</f>
        <v>0</v>
      </c>
    </row>
    <row r="2644" spans="1:21" s="318" customFormat="1" x14ac:dyDescent="0.2">
      <c r="A2644" s="322">
        <v>40410</v>
      </c>
      <c r="B2644" s="321">
        <v>354.79800399999999</v>
      </c>
      <c r="C2644" s="320">
        <f>LN(B2644/B2643)</f>
        <v>-1.0187548180988716E-2</v>
      </c>
      <c r="D2644" s="320">
        <f>AVERAGE(C2624:C2644)</f>
        <v>-6.6281343339862097E-4</v>
      </c>
      <c r="E2644" s="318">
        <f>_xlfn.STDEV.S(C2624:C2644)</f>
        <v>1.3464608831920697E-2</v>
      </c>
      <c r="F2644" s="318">
        <f>E2644*(21/(21-1.5))</f>
        <v>1.4500347972837674E-2</v>
      </c>
      <c r="G2644" s="318">
        <f>_xlfn.VAR.S(C2624:C2644)</f>
        <v>1.8129569099663683E-4</v>
      </c>
      <c r="H2644" s="318">
        <f>G2644*(21/(21-1))</f>
        <v>1.9036047554646867E-4</v>
      </c>
      <c r="I2644" s="320">
        <f>(SUM(C2581:C2601)*1+SUM(C2602:C2622)*2+SUM(C2623:C2643)*3)/6</f>
        <v>7.8120788392043511E-3</v>
      </c>
      <c r="J2644" s="318">
        <f>IF(C2644*O2644&lt;&gt;0,C2644,0)</f>
        <v>0</v>
      </c>
      <c r="K2644" s="318" t="str">
        <f>IF(C2644*O2644=0,"",C2644)</f>
        <v/>
      </c>
      <c r="O2644" s="318">
        <f>IF(ISBLANK(L2644),0,1)</f>
        <v>0</v>
      </c>
      <c r="P2644" s="318">
        <f>IF(ISBLANK(M2644),0,1)</f>
        <v>0</v>
      </c>
      <c r="Q2644" s="318">
        <f>O2644+P2644</f>
        <v>0</v>
      </c>
      <c r="R2644" s="318">
        <f>SUM(Q2519:Q2644)</f>
        <v>5</v>
      </c>
      <c r="S2644" s="318">
        <f>R2644/$X$2</f>
        <v>0.21739130434782608</v>
      </c>
      <c r="T2644" s="318">
        <f>IF(S2644&gt;=$X$3,1,0)</f>
        <v>0</v>
      </c>
      <c r="U2644" s="318">
        <f>O2644*T2644+P2644*T2644</f>
        <v>0</v>
      </c>
    </row>
    <row r="2645" spans="1:21" s="318" customFormat="1" x14ac:dyDescent="0.2">
      <c r="A2645" s="322">
        <v>40413</v>
      </c>
      <c r="B2645" s="321">
        <v>356.14099099999999</v>
      </c>
      <c r="C2645" s="320">
        <f>LN(B2645/B2644)</f>
        <v>3.7780698678981078E-3</v>
      </c>
      <c r="D2645" s="320">
        <f>AVERAGE(C2625:C2645)</f>
        <v>-6.3474612202311877E-4</v>
      </c>
      <c r="E2645" s="318">
        <f>_xlfn.STDEV.S(C2625:C2645)</f>
        <v>1.3473650028563865E-2</v>
      </c>
      <c r="F2645" s="318">
        <f>E2645*(21/(21-1.5))</f>
        <v>1.4510084646145701E-2</v>
      </c>
      <c r="G2645" s="318">
        <f>_xlfn.VAR.S(C2625:C2645)</f>
        <v>1.8153924509221902E-4</v>
      </c>
      <c r="H2645" s="318">
        <f>G2645*(21/(21-1))</f>
        <v>1.9061620734682998E-4</v>
      </c>
      <c r="I2645" s="320">
        <f>(SUM(C2582:C2602)*1+SUM(C2603:C2623)*2+SUM(C2624:C2644)*3)/6</f>
        <v>7.0743191857864053E-3</v>
      </c>
      <c r="J2645" s="318">
        <f>IF(C2645*O2645&lt;&gt;0,C2645,0)</f>
        <v>0</v>
      </c>
      <c r="K2645" s="318" t="str">
        <f>IF(C2645*O2645=0,"",C2645)</f>
        <v/>
      </c>
      <c r="O2645" s="318">
        <f>IF(ISBLANK(L2645),0,1)</f>
        <v>0</v>
      </c>
      <c r="P2645" s="318">
        <f>IF(ISBLANK(M2645),0,1)</f>
        <v>0</v>
      </c>
      <c r="Q2645" s="318">
        <f>O2645+P2645</f>
        <v>0</v>
      </c>
      <c r="R2645" s="318">
        <f>SUM(Q2520:Q2645)</f>
        <v>5</v>
      </c>
      <c r="S2645" s="318">
        <f>R2645/$X$2</f>
        <v>0.21739130434782608</v>
      </c>
      <c r="T2645" s="318">
        <f>IF(S2645&gt;=$X$3,1,0)</f>
        <v>0</v>
      </c>
      <c r="U2645" s="318">
        <f>O2645*T2645+P2645*T2645</f>
        <v>0</v>
      </c>
    </row>
    <row r="2646" spans="1:21" s="318" customFormat="1" x14ac:dyDescent="0.2">
      <c r="A2646" s="322">
        <v>40414</v>
      </c>
      <c r="B2646" s="321">
        <v>347.14498900000001</v>
      </c>
      <c r="C2646" s="320">
        <f>LN(B2646/B2645)</f>
        <v>-2.5584166170188282E-2</v>
      </c>
      <c r="D2646" s="320">
        <f>AVERAGE(C2626:C2646)</f>
        <v>-2.5519069905204383E-3</v>
      </c>
      <c r="E2646" s="318">
        <f>_xlfn.STDEV.S(C2626:C2646)</f>
        <v>1.4038602851014168E-2</v>
      </c>
      <c r="F2646" s="318">
        <f>E2646*(21/(21-1.5))</f>
        <v>1.5118495378015257E-2</v>
      </c>
      <c r="G2646" s="318">
        <f>_xlfn.VAR.S(C2626:C2646)</f>
        <v>1.9708237000850312E-4</v>
      </c>
      <c r="H2646" s="318">
        <f>G2646*(21/(21-1))</f>
        <v>2.0693648850892828E-4</v>
      </c>
      <c r="I2646" s="320">
        <f>(SUM(C2583:C2603)*1+SUM(C2604:C2624)*2+SUM(C2625:C2645)*3)/6</f>
        <v>4.3698571767625807E-3</v>
      </c>
      <c r="J2646" s="318">
        <f>IF(C2646*O2646&lt;&gt;0,C2646,0)</f>
        <v>0</v>
      </c>
      <c r="K2646" s="318" t="str">
        <f>IF(C2646*O2646=0,"",C2646)</f>
        <v/>
      </c>
      <c r="O2646" s="318">
        <f>IF(ISBLANK(L2646),0,1)</f>
        <v>0</v>
      </c>
      <c r="P2646" s="318">
        <f>IF(ISBLANK(M2646),0,1)</f>
        <v>0</v>
      </c>
      <c r="Q2646" s="318">
        <f>O2646+P2646</f>
        <v>0</v>
      </c>
      <c r="R2646" s="318">
        <f>SUM(Q2521:Q2646)</f>
        <v>5</v>
      </c>
      <c r="S2646" s="318">
        <f>R2646/$X$2</f>
        <v>0.21739130434782608</v>
      </c>
      <c r="T2646" s="318">
        <f>IF(S2646&gt;=$X$3,1,0)</f>
        <v>0</v>
      </c>
      <c r="U2646" s="318">
        <f>O2646*T2646+P2646*T2646</f>
        <v>0</v>
      </c>
    </row>
    <row r="2647" spans="1:21" s="318" customFormat="1" x14ac:dyDescent="0.2">
      <c r="A2647" s="322">
        <v>40415</v>
      </c>
      <c r="B2647" s="321">
        <v>343.83999599999999</v>
      </c>
      <c r="C2647" s="320">
        <f>LN(B2647/B2646)</f>
        <v>-9.5661071518050797E-3</v>
      </c>
      <c r="D2647" s="320">
        <f>AVERAGE(C2627:C2647)</f>
        <v>-2.870068360067219E-3</v>
      </c>
      <c r="E2647" s="318">
        <f>_xlfn.STDEV.S(C2627:C2647)</f>
        <v>1.4121986193247773E-2</v>
      </c>
      <c r="F2647" s="318">
        <f>E2647*(21/(21-1.5))</f>
        <v>1.5208292823497602E-2</v>
      </c>
      <c r="G2647" s="318">
        <f>_xlfn.VAR.S(C2627:C2647)</f>
        <v>1.9943049404228075E-4</v>
      </c>
      <c r="H2647" s="318">
        <f>G2647*(21/(21-1))</f>
        <v>2.0940201874439479E-4</v>
      </c>
      <c r="I2647" s="320">
        <f>(SUM(C2584:C2604)*1+SUM(C2605:C2625)*2+SUM(C2626:C2646)*3)/6</f>
        <v>-1.4147529606940516E-2</v>
      </c>
      <c r="J2647" s="318">
        <f>IF(C2647*O2647&lt;&gt;0,C2647,0)</f>
        <v>0</v>
      </c>
      <c r="K2647" s="318" t="str">
        <f>IF(C2647*O2647=0,"",C2647)</f>
        <v/>
      </c>
      <c r="O2647" s="318">
        <f>IF(ISBLANK(L2647),0,1)</f>
        <v>0</v>
      </c>
      <c r="P2647" s="318">
        <f>IF(ISBLANK(M2647),0,1)</f>
        <v>0</v>
      </c>
      <c r="Q2647" s="318">
        <f>O2647+P2647</f>
        <v>0</v>
      </c>
      <c r="R2647" s="318">
        <f>SUM(Q2522:Q2647)</f>
        <v>5</v>
      </c>
      <c r="S2647" s="318">
        <f>R2647/$X$2</f>
        <v>0.21739130434782608</v>
      </c>
      <c r="T2647" s="318">
        <f>IF(S2647&gt;=$X$3,1,0)</f>
        <v>0</v>
      </c>
      <c r="U2647" s="318">
        <f>O2647*T2647+P2647*T2647</f>
        <v>0</v>
      </c>
    </row>
    <row r="2648" spans="1:21" s="318" customFormat="1" x14ac:dyDescent="0.2">
      <c r="A2648" s="322">
        <v>40416</v>
      </c>
      <c r="B2648" s="321">
        <v>347.41598499999998</v>
      </c>
      <c r="C2648" s="320">
        <f>LN(B2648/B2647)</f>
        <v>1.0346444728765907E-2</v>
      </c>
      <c r="D2648" s="320">
        <f>AVERAGE(C2628:C2648)</f>
        <v>-2.3265028081151796E-3</v>
      </c>
      <c r="E2648" s="318">
        <f>_xlfn.STDEV.S(C2628:C2648)</f>
        <v>1.4411515311215392E-2</v>
      </c>
      <c r="F2648" s="318">
        <f>E2648*(21/(21-1.5))</f>
        <v>1.5520093412078113E-2</v>
      </c>
      <c r="G2648" s="318">
        <f>_xlfn.VAR.S(C2628:C2648)</f>
        <v>2.0769177356539569E-4</v>
      </c>
      <c r="H2648" s="318">
        <f>G2648*(21/(21-1))</f>
        <v>2.1807636224366547E-4</v>
      </c>
      <c r="I2648" s="320">
        <f>(SUM(C2585:C2605)*1+SUM(C2606:C2626)*2+SUM(C2627:C2647)*3)/6</f>
        <v>-1.3491421286064864E-2</v>
      </c>
      <c r="J2648" s="318">
        <f>IF(C2648*O2648&lt;&gt;0,C2648,0)</f>
        <v>0</v>
      </c>
      <c r="K2648" s="318" t="str">
        <f>IF(C2648*O2648=0,"",C2648)</f>
        <v/>
      </c>
      <c r="O2648" s="318">
        <f>IF(ISBLANK(L2648),0,1)</f>
        <v>0</v>
      </c>
      <c r="P2648" s="318">
        <f>IF(ISBLANK(M2648),0,1)</f>
        <v>0</v>
      </c>
      <c r="Q2648" s="318">
        <f>O2648+P2648</f>
        <v>0</v>
      </c>
      <c r="R2648" s="318">
        <f>SUM(Q2523:Q2648)</f>
        <v>5</v>
      </c>
      <c r="S2648" s="318">
        <f>R2648/$X$2</f>
        <v>0.21739130434782608</v>
      </c>
      <c r="T2648" s="318">
        <f>IF(S2648&gt;=$X$3,1,0)</f>
        <v>0</v>
      </c>
      <c r="U2648" s="318">
        <f>O2648*T2648+P2648*T2648</f>
        <v>0</v>
      </c>
    </row>
    <row r="2649" spans="1:21" s="318" customFormat="1" x14ac:dyDescent="0.2">
      <c r="A2649" s="322">
        <v>40417</v>
      </c>
      <c r="B2649" s="321">
        <v>350.49899299999998</v>
      </c>
      <c r="C2649" s="320">
        <f>LN(B2649/B2648)</f>
        <v>8.8349674423529433E-3</v>
      </c>
      <c r="D2649" s="320">
        <f>AVERAGE(C2629:C2649)</f>
        <v>-1.5333677519872133E-3</v>
      </c>
      <c r="E2649" s="318">
        <f>_xlfn.STDEV.S(C2629:C2649)</f>
        <v>1.4551658848640561E-2</v>
      </c>
      <c r="F2649" s="318">
        <f>E2649*(21/(21-1.5))</f>
        <v>1.5671017221612911E-2</v>
      </c>
      <c r="G2649" s="318">
        <f>_xlfn.VAR.S(C2629:C2649)</f>
        <v>2.1175077524721915E-4</v>
      </c>
      <c r="H2649" s="318">
        <f>G2649*(21/(21-1))</f>
        <v>2.2233831400958012E-4</v>
      </c>
      <c r="I2649" s="320">
        <f>(SUM(C2586:C2606)*1+SUM(C2607:C2627)*2+SUM(C2628:C2648)*3)/6</f>
        <v>3.6472214334501243E-3</v>
      </c>
      <c r="J2649" s="318">
        <f>IF(C2649*O2649&lt;&gt;0,C2649,0)</f>
        <v>0</v>
      </c>
      <c r="K2649" s="318" t="str">
        <f>IF(C2649*O2649=0,"",C2649)</f>
        <v/>
      </c>
      <c r="O2649" s="318">
        <f>IF(ISBLANK(L2649),0,1)</f>
        <v>0</v>
      </c>
      <c r="P2649" s="318">
        <f>IF(ISBLANK(M2649),0,1)</f>
        <v>0</v>
      </c>
      <c r="Q2649" s="318">
        <f>O2649+P2649</f>
        <v>0</v>
      </c>
      <c r="R2649" s="318">
        <f>SUM(Q2524:Q2649)</f>
        <v>5</v>
      </c>
      <c r="S2649" s="318">
        <f>R2649/$X$2</f>
        <v>0.21739130434782608</v>
      </c>
      <c r="T2649" s="318">
        <f>IF(S2649&gt;=$X$3,1,0)</f>
        <v>0</v>
      </c>
      <c r="U2649" s="318">
        <f>O2649*T2649+P2649*T2649</f>
        <v>0</v>
      </c>
    </row>
    <row r="2650" spans="1:21" s="318" customFormat="1" x14ac:dyDescent="0.2">
      <c r="A2650" s="322">
        <v>40420</v>
      </c>
      <c r="B2650" s="321">
        <v>352.39898699999998</v>
      </c>
      <c r="C2650" s="320">
        <f>LN(B2650/B2649)</f>
        <v>5.4061860515443134E-3</v>
      </c>
      <c r="D2650" s="320">
        <f>AVERAGE(C2630:C2650)</f>
        <v>-8.04877109015188E-4</v>
      </c>
      <c r="E2650" s="318">
        <f>_xlfn.STDEV.S(C2630:C2650)</f>
        <v>1.4495101835539297E-2</v>
      </c>
      <c r="F2650" s="318">
        <f>E2650*(21/(21-1.5))</f>
        <v>1.5610109669042319E-2</v>
      </c>
      <c r="G2650" s="318">
        <f>_xlfn.VAR.S(C2630:C2650)</f>
        <v>2.101079772226547E-4</v>
      </c>
      <c r="H2650" s="318">
        <f>G2650*(21/(21-1))</f>
        <v>2.2061337608378744E-4</v>
      </c>
      <c r="I2650" s="320">
        <f>(SUM(C2587:C2607)*1+SUM(C2608:C2628)*2+SUM(C2629:C2649)*3)/6</f>
        <v>8.5992841035685552E-3</v>
      </c>
      <c r="J2650" s="318">
        <f>IF(C2650*O2650&lt;&gt;0,C2650,0)</f>
        <v>0</v>
      </c>
      <c r="K2650" s="318" t="str">
        <f>IF(C2650*O2650=0,"",C2650)</f>
        <v/>
      </c>
      <c r="O2650" s="318">
        <f>IF(ISBLANK(L2650),0,1)</f>
        <v>0</v>
      </c>
      <c r="P2650" s="318">
        <f>IF(ISBLANK(M2650),0,1)</f>
        <v>0</v>
      </c>
      <c r="Q2650" s="318">
        <f>O2650+P2650</f>
        <v>0</v>
      </c>
      <c r="R2650" s="318">
        <f>SUM(Q2525:Q2650)</f>
        <v>5</v>
      </c>
      <c r="S2650" s="318">
        <f>R2650/$X$2</f>
        <v>0.21739130434782608</v>
      </c>
      <c r="T2650" s="318">
        <f>IF(S2650&gt;=$X$3,1,0)</f>
        <v>0</v>
      </c>
      <c r="U2650" s="318">
        <f>O2650*T2650+P2650*T2650</f>
        <v>0</v>
      </c>
    </row>
    <row r="2651" spans="1:21" s="318" customFormat="1" x14ac:dyDescent="0.2">
      <c r="A2651" s="322">
        <v>40421</v>
      </c>
      <c r="B2651" s="321">
        <v>352.658997</v>
      </c>
      <c r="C2651" s="320">
        <f>LN(B2651/B2650)</f>
        <v>7.3755639305514019E-4</v>
      </c>
      <c r="D2651" s="320">
        <f>AVERAGE(C2631:C2651)</f>
        <v>-2.2405855091722124E-3</v>
      </c>
      <c r="E2651" s="318">
        <f>_xlfn.STDEV.S(C2631:C2651)</f>
        <v>1.2563537932460778E-2</v>
      </c>
      <c r="F2651" s="318">
        <f>E2651*(21/(21-1.5))</f>
        <v>1.3529963927265453E-2</v>
      </c>
      <c r="G2651" s="318">
        <f>_xlfn.VAR.S(C2631:C2651)</f>
        <v>1.5784248538038085E-4</v>
      </c>
      <c r="H2651" s="318">
        <f>G2651*(21/(21-1))</f>
        <v>1.657346096493999E-4</v>
      </c>
      <c r="I2651" s="320">
        <f>(SUM(C2588:C2608)*1+SUM(C2609:C2629)*2+SUM(C2630:C2650)*3)/6</f>
        <v>1.7071915300887145E-2</v>
      </c>
      <c r="J2651" s="318">
        <f>IF(C2651*O2651&lt;&gt;0,C2651,0)</f>
        <v>0</v>
      </c>
      <c r="K2651" s="318" t="str">
        <f>IF(C2651*O2651=0,"",C2651)</f>
        <v/>
      </c>
      <c r="O2651" s="318">
        <f>IF(ISBLANK(L2651),0,1)</f>
        <v>0</v>
      </c>
      <c r="P2651" s="318">
        <f>IF(ISBLANK(M2651),0,1)</f>
        <v>0</v>
      </c>
      <c r="Q2651" s="318">
        <f>O2651+P2651</f>
        <v>0</v>
      </c>
      <c r="R2651" s="318">
        <f>SUM(Q2526:Q2651)</f>
        <v>5</v>
      </c>
      <c r="S2651" s="318">
        <f>R2651/$X$2</f>
        <v>0.21739130434782608</v>
      </c>
      <c r="T2651" s="318">
        <f>IF(S2651&gt;=$X$3,1,0)</f>
        <v>0</v>
      </c>
      <c r="U2651" s="318">
        <f>O2651*T2651+P2651*T2651</f>
        <v>0</v>
      </c>
    </row>
    <row r="2652" spans="1:21" s="318" customFormat="1" x14ac:dyDescent="0.2">
      <c r="A2652" s="322">
        <v>40422</v>
      </c>
      <c r="B2652" s="321">
        <v>364.52301</v>
      </c>
      <c r="C2652" s="320">
        <f>LN(B2652/B2651)</f>
        <v>3.3088101151667229E-2</v>
      </c>
      <c r="D2652" s="320">
        <f>AVERAGE(C2632:C2652)</f>
        <v>-6.3944824547769853E-4</v>
      </c>
      <c r="E2652" s="318">
        <f>_xlfn.STDEV.S(C2632:C2652)</f>
        <v>1.4744868599631044E-2</v>
      </c>
      <c r="F2652" s="318">
        <f>E2652*(21/(21-1.5))</f>
        <v>1.5879089261141125E-2</v>
      </c>
      <c r="G2652" s="318">
        <f>_xlfn.VAR.S(C2632:C2652)</f>
        <v>2.1741115002038556E-4</v>
      </c>
      <c r="H2652" s="318">
        <f>G2652*(21/(21-1))</f>
        <v>2.2828170752140485E-4</v>
      </c>
      <c r="I2652" s="320">
        <f>(SUM(C2589:C2609)*1+SUM(C2610:C2630)*2+SUM(C2631:C2651)*3)/6</f>
        <v>4.1598594999820576E-3</v>
      </c>
      <c r="J2652" s="318">
        <f>IF(C2652*O2652&lt;&gt;0,C2652,0)</f>
        <v>0</v>
      </c>
      <c r="K2652" s="318" t="str">
        <f>IF(C2652*O2652=0,"",C2652)</f>
        <v/>
      </c>
      <c r="O2652" s="318">
        <f>IF(ISBLANK(L2652),0,1)</f>
        <v>0</v>
      </c>
      <c r="P2652" s="318">
        <f>IF(ISBLANK(M2652),0,1)</f>
        <v>0</v>
      </c>
      <c r="Q2652" s="318">
        <f>O2652+P2652</f>
        <v>0</v>
      </c>
      <c r="R2652" s="318">
        <f>SUM(Q2527:Q2652)</f>
        <v>5</v>
      </c>
      <c r="S2652" s="318">
        <f>R2652/$X$2</f>
        <v>0.21739130434782608</v>
      </c>
      <c r="T2652" s="318">
        <f>IF(S2652&gt;=$X$3,1,0)</f>
        <v>0</v>
      </c>
      <c r="U2652" s="318">
        <f>O2652*T2652+P2652*T2652</f>
        <v>0</v>
      </c>
    </row>
    <row r="2653" spans="1:21" s="318" customFormat="1" x14ac:dyDescent="0.2">
      <c r="A2653" s="322">
        <v>40423</v>
      </c>
      <c r="B2653" s="321">
        <v>363.22299199999998</v>
      </c>
      <c r="C2653" s="320">
        <f>LN(B2653/B2652)</f>
        <v>-3.5727283399835268E-3</v>
      </c>
      <c r="D2653" s="320">
        <f>AVERAGE(C2633:C2653)</f>
        <v>-1.2889538876211064E-3</v>
      </c>
      <c r="E2653" s="318">
        <f>_xlfn.STDEV.S(C2633:C2653)</f>
        <v>1.4548784213166783E-2</v>
      </c>
      <c r="F2653" s="318">
        <f>E2653*(21/(21-1.5))</f>
        <v>1.5667921460333457E-2</v>
      </c>
      <c r="G2653" s="318">
        <f>_xlfn.VAR.S(C2633:C2653)</f>
        <v>2.11667122081291E-4</v>
      </c>
      <c r="H2653" s="318">
        <f>G2653*(21/(21-1))</f>
        <v>2.2225047818535555E-4</v>
      </c>
      <c r="I2653" s="320">
        <f>(SUM(C2590:C2610)*1+SUM(C2611:C2631)*2+SUM(C2632:C2652)*3)/6</f>
        <v>2.5114741234635946E-2</v>
      </c>
      <c r="J2653" s="318">
        <f>IF(C2653*O2653&lt;&gt;0,C2653,0)</f>
        <v>0</v>
      </c>
      <c r="K2653" s="318" t="str">
        <f>IF(C2653*O2653=0,"",C2653)</f>
        <v/>
      </c>
      <c r="O2653" s="318">
        <f>IF(ISBLANK(L2653),0,1)</f>
        <v>0</v>
      </c>
      <c r="P2653" s="318">
        <f>IF(ISBLANK(M2653),0,1)</f>
        <v>0</v>
      </c>
      <c r="Q2653" s="318">
        <f>O2653+P2653</f>
        <v>0</v>
      </c>
      <c r="R2653" s="318">
        <f>SUM(Q2528:Q2653)</f>
        <v>5</v>
      </c>
      <c r="S2653" s="318">
        <f>R2653/$X$2</f>
        <v>0.21739130434782608</v>
      </c>
      <c r="T2653" s="318">
        <f>IF(S2653&gt;=$X$3,1,0)</f>
        <v>0</v>
      </c>
      <c r="U2653" s="318">
        <f>O2653*T2653+P2653*T2653</f>
        <v>0</v>
      </c>
    </row>
    <row r="2654" spans="1:21" s="318" customFormat="1" x14ac:dyDescent="0.2">
      <c r="A2654" s="322">
        <v>40424</v>
      </c>
      <c r="B2654" s="321">
        <v>368.682007</v>
      </c>
      <c r="C2654" s="320">
        <f>LN(B2654/B2653)</f>
        <v>1.4917554167615159E-2</v>
      </c>
      <c r="D2654" s="320">
        <f>AVERAGE(C2634:C2654)</f>
        <v>-7.2371064648076694E-4</v>
      </c>
      <c r="E2654" s="318">
        <f>_xlfn.STDEV.S(C2634:C2654)</f>
        <v>1.4950718179624439E-2</v>
      </c>
      <c r="F2654" s="318">
        <f>E2654*(21/(21-1.5))</f>
        <v>1.6100773424210933E-2</v>
      </c>
      <c r="G2654" s="318">
        <f>_xlfn.VAR.S(C2634:C2654)</f>
        <v>2.2352397408655268E-4</v>
      </c>
      <c r="H2654" s="318">
        <f>G2654*(21/(21-1))</f>
        <v>2.3470017279088033E-4</v>
      </c>
      <c r="I2654" s="320">
        <f>(SUM(C2591:C2611)*1+SUM(C2612:C2632)*2+SUM(C2633:C2653)*3)/6</f>
        <v>1.6994994344118882E-2</v>
      </c>
      <c r="J2654" s="318">
        <f>IF(C2654*O2654&lt;&gt;0,C2654,0)</f>
        <v>0</v>
      </c>
      <c r="K2654" s="318" t="str">
        <f>IF(C2654*O2654=0,"",C2654)</f>
        <v/>
      </c>
      <c r="O2654" s="318">
        <f>IF(ISBLANK(L2654),0,1)</f>
        <v>0</v>
      </c>
      <c r="P2654" s="318">
        <f>IF(ISBLANK(M2654),0,1)</f>
        <v>0</v>
      </c>
      <c r="Q2654" s="318">
        <f>O2654+P2654</f>
        <v>0</v>
      </c>
      <c r="R2654" s="318">
        <f>SUM(Q2529:Q2654)</f>
        <v>5</v>
      </c>
      <c r="S2654" s="318">
        <f>R2654/$X$2</f>
        <v>0.21739130434782608</v>
      </c>
      <c r="T2654" s="318">
        <f>IF(S2654&gt;=$X$3,1,0)</f>
        <v>0</v>
      </c>
      <c r="U2654" s="318">
        <f>O2654*T2654+P2654*T2654</f>
        <v>0</v>
      </c>
    </row>
    <row r="2655" spans="1:21" s="318" customFormat="1" x14ac:dyDescent="0.2">
      <c r="A2655" s="322">
        <v>40427</v>
      </c>
      <c r="B2655" s="321">
        <v>369.63799999999998</v>
      </c>
      <c r="C2655" s="320">
        <f>LN(B2655/B2654)</f>
        <v>2.5896454794611663E-3</v>
      </c>
      <c r="D2655" s="320">
        <f>AVERAGE(C2635:C2655)</f>
        <v>-5.7634567466539768E-4</v>
      </c>
      <c r="E2655" s="318">
        <f>_xlfn.STDEV.S(C2635:C2655)</f>
        <v>1.4968222906122904E-2</v>
      </c>
      <c r="F2655" s="318">
        <f>E2655*(21/(21-1.5))</f>
        <v>1.6119624668132358E-2</v>
      </c>
      <c r="G2655" s="318">
        <f>_xlfn.VAR.S(C2635:C2655)</f>
        <v>2.2404769696738239E-4</v>
      </c>
      <c r="H2655" s="318">
        <f>G2655*(21/(21-1))</f>
        <v>2.3525008181575152E-4</v>
      </c>
      <c r="I2655" s="320">
        <f>(SUM(C2592:C2612)*1+SUM(C2613:C2633)*2+SUM(C2634:C2654)*3)/6</f>
        <v>2.3176979132919676E-2</v>
      </c>
      <c r="J2655" s="318">
        <f>IF(C2655*O2655&lt;&gt;0,C2655,0)</f>
        <v>0</v>
      </c>
      <c r="K2655" s="318" t="str">
        <f>IF(C2655*O2655=0,"",C2655)</f>
        <v/>
      </c>
      <c r="O2655" s="318">
        <f>IF(ISBLANK(L2655),0,1)</f>
        <v>0</v>
      </c>
      <c r="P2655" s="318">
        <f>IF(ISBLANK(M2655),0,1)</f>
        <v>0</v>
      </c>
      <c r="Q2655" s="318">
        <f>O2655+P2655</f>
        <v>0</v>
      </c>
      <c r="R2655" s="318">
        <f>SUM(Q2530:Q2655)</f>
        <v>5</v>
      </c>
      <c r="S2655" s="318">
        <f>R2655/$X$2</f>
        <v>0.21739130434782608</v>
      </c>
      <c r="T2655" s="318">
        <f>IF(S2655&gt;=$X$3,1,0)</f>
        <v>0</v>
      </c>
      <c r="U2655" s="318">
        <f>O2655*T2655+P2655*T2655</f>
        <v>0</v>
      </c>
    </row>
    <row r="2656" spans="1:21" s="318" customFormat="1" x14ac:dyDescent="0.2">
      <c r="A2656" s="322">
        <v>40428</v>
      </c>
      <c r="B2656" s="321">
        <v>365.864014</v>
      </c>
      <c r="C2656" s="320">
        <f>LN(B2656/B2655)</f>
        <v>-1.0262430422565383E-2</v>
      </c>
      <c r="D2656" s="320">
        <f>AVERAGE(C2636:C2656)</f>
        <v>-9.2980015200868965E-4</v>
      </c>
      <c r="E2656" s="318">
        <f>_xlfn.STDEV.S(C2636:C2656)</f>
        <v>1.5111298801004345E-2</v>
      </c>
      <c r="F2656" s="318">
        <f>E2656*(21/(21-1.5))</f>
        <v>1.6273706401081601E-2</v>
      </c>
      <c r="G2656" s="318">
        <f>_xlfn.VAR.S(C2636:C2656)</f>
        <v>2.2835135145323534E-4</v>
      </c>
      <c r="H2656" s="318">
        <f>G2656*(21/(21-1))</f>
        <v>2.3976891902589712E-4</v>
      </c>
      <c r="I2656" s="320">
        <f>(SUM(C2593:C2613)*1+SUM(C2614:C2634)*2+SUM(C2635:C2655)*3)/6</f>
        <v>1.9571109692517939E-2</v>
      </c>
      <c r="J2656" s="318">
        <f>IF(C2656*O2656&lt;&gt;0,C2656,0)</f>
        <v>0</v>
      </c>
      <c r="K2656" s="318" t="str">
        <f>IF(C2656*O2656=0,"",C2656)</f>
        <v/>
      </c>
      <c r="O2656" s="318">
        <f>IF(ISBLANK(L2656),0,1)</f>
        <v>0</v>
      </c>
      <c r="P2656" s="318">
        <f>IF(ISBLANK(M2656),0,1)</f>
        <v>0</v>
      </c>
      <c r="Q2656" s="318">
        <f>O2656+P2656</f>
        <v>0</v>
      </c>
      <c r="R2656" s="318">
        <f>SUM(Q2531:Q2656)</f>
        <v>5</v>
      </c>
      <c r="S2656" s="318">
        <f>R2656/$X$2</f>
        <v>0.21739130434782608</v>
      </c>
      <c r="T2656" s="318">
        <f>IF(S2656&gt;=$X$3,1,0)</f>
        <v>0</v>
      </c>
      <c r="U2656" s="318">
        <f>O2656*T2656+P2656*T2656</f>
        <v>0</v>
      </c>
    </row>
    <row r="2657" spans="1:21" s="318" customFormat="1" x14ac:dyDescent="0.2">
      <c r="A2657" s="322">
        <v>40429</v>
      </c>
      <c r="B2657" s="321">
        <v>368.27999899999998</v>
      </c>
      <c r="C2657" s="320">
        <f>LN(B2657/B2656)</f>
        <v>6.5817977915241495E-3</v>
      </c>
      <c r="D2657" s="320">
        <f>AVERAGE(C2637:C2657)</f>
        <v>9.6687255853080317E-5</v>
      </c>
      <c r="E2657" s="318">
        <f>_xlfn.STDEV.S(C2637:C2657)</f>
        <v>1.4839258880483991E-2</v>
      </c>
      <c r="F2657" s="318">
        <f>E2657*(21/(21-1.5))</f>
        <v>1.598074033282891E-2</v>
      </c>
      <c r="G2657" s="318">
        <f>_xlfn.VAR.S(C2637:C2657)</f>
        <v>2.20203604122023E-4</v>
      </c>
      <c r="H2657" s="318">
        <f>G2657*(21/(21-1))</f>
        <v>2.3121378432812417E-4</v>
      </c>
      <c r="I2657" s="320">
        <f>(SUM(C2594:C2614)*1+SUM(C2615:C2635)*2+SUM(C2636:C2656)*3)/6</f>
        <v>1.0920642246310883E-2</v>
      </c>
      <c r="J2657" s="318">
        <f>IF(C2657*O2657&lt;&gt;0,C2657,0)</f>
        <v>0</v>
      </c>
      <c r="K2657" s="318" t="str">
        <f>IF(C2657*O2657=0,"",C2657)</f>
        <v/>
      </c>
      <c r="O2657" s="318">
        <f>IF(ISBLANK(L2657),0,1)</f>
        <v>0</v>
      </c>
      <c r="P2657" s="318">
        <f>IF(ISBLANK(M2657),0,1)</f>
        <v>0</v>
      </c>
      <c r="Q2657" s="318">
        <f>O2657+P2657</f>
        <v>0</v>
      </c>
      <c r="R2657" s="318">
        <f>SUM(Q2532:Q2657)</f>
        <v>5</v>
      </c>
      <c r="S2657" s="318">
        <f>R2657/$X$2</f>
        <v>0.21739130434782608</v>
      </c>
      <c r="T2657" s="318">
        <f>IF(S2657&gt;=$X$3,1,0)</f>
        <v>0</v>
      </c>
      <c r="U2657" s="318">
        <f>O2657*T2657+P2657*T2657</f>
        <v>0</v>
      </c>
    </row>
    <row r="2658" spans="1:21" s="318" customFormat="1" x14ac:dyDescent="0.2">
      <c r="A2658" s="322">
        <v>40430</v>
      </c>
      <c r="B2658" s="321">
        <v>371.39599600000003</v>
      </c>
      <c r="C2658" s="320">
        <f>LN(B2658/B2657)</f>
        <v>8.4253523268775742E-3</v>
      </c>
      <c r="D2658" s="320">
        <f>AVERAGE(C2638:C2658)</f>
        <v>1.6195512525996564E-3</v>
      </c>
      <c r="E2658" s="318">
        <f>_xlfn.STDEV.S(C2638:C2658)</f>
        <v>1.3902058988159799E-2</v>
      </c>
      <c r="F2658" s="318">
        <f>E2658*(21/(21-1.5))</f>
        <v>1.4971448141095167E-2</v>
      </c>
      <c r="G2658" s="318">
        <f>_xlfn.VAR.S(C2638:C2658)</f>
        <v>1.9326724411027467E-4</v>
      </c>
      <c r="H2658" s="318">
        <f>G2658*(21/(21-1))</f>
        <v>2.0293060631578841E-4</v>
      </c>
      <c r="I2658" s="320">
        <f>(SUM(C2595:C2615)*1+SUM(C2616:C2636)*2+SUM(C2637:C2657)*3)/6</f>
        <v>1.4671279807618195E-2</v>
      </c>
      <c r="J2658" s="318">
        <f>IF(C2658*O2658&lt;&gt;0,C2658,0)</f>
        <v>0</v>
      </c>
      <c r="K2658" s="318" t="str">
        <f>IF(C2658*O2658=0,"",C2658)</f>
        <v/>
      </c>
      <c r="O2658" s="318">
        <f>IF(ISBLANK(L2658),0,1)</f>
        <v>0</v>
      </c>
      <c r="P2658" s="318">
        <f>IF(ISBLANK(M2658),0,1)</f>
        <v>0</v>
      </c>
      <c r="Q2658" s="318">
        <f>O2658+P2658</f>
        <v>0</v>
      </c>
      <c r="R2658" s="318">
        <f>SUM(Q2533:Q2658)</f>
        <v>5</v>
      </c>
      <c r="S2658" s="318">
        <f>R2658/$X$2</f>
        <v>0.21739130434782608</v>
      </c>
      <c r="T2658" s="318">
        <f>IF(S2658&gt;=$X$3,1,0)</f>
        <v>0</v>
      </c>
      <c r="U2658" s="318">
        <f>O2658*T2658+P2658*T2658</f>
        <v>0</v>
      </c>
    </row>
    <row r="2659" spans="1:21" s="318" customFormat="1" x14ac:dyDescent="0.2">
      <c r="A2659" s="322">
        <v>40431</v>
      </c>
      <c r="B2659" s="321">
        <v>372.38000499999998</v>
      </c>
      <c r="C2659" s="320">
        <f>LN(B2659/B2658)</f>
        <v>2.6459836638530469E-3</v>
      </c>
      <c r="D2659" s="320">
        <f>AVERAGE(C2639:C2659)</f>
        <v>2.0767346945150152E-3</v>
      </c>
      <c r="E2659" s="318">
        <f>_xlfn.STDEV.S(C2639:C2659)</f>
        <v>1.3763154469307171E-2</v>
      </c>
      <c r="F2659" s="318">
        <f>E2659*(21/(21-1.5))</f>
        <v>1.4821858659253876E-2</v>
      </c>
      <c r="G2659" s="318">
        <f>_xlfn.VAR.S(C2639:C2659)</f>
        <v>1.8942442094600995E-4</v>
      </c>
      <c r="H2659" s="318">
        <f>G2659*(21/(21-1))</f>
        <v>1.9889564199331047E-4</v>
      </c>
      <c r="I2659" s="320">
        <f>(SUM(C2596:C2616)*1+SUM(C2617:C2637)*2+SUM(C2638:C2658)*3)/6</f>
        <v>1.5456057358408449E-2</v>
      </c>
      <c r="J2659" s="318">
        <f>IF(C2659*O2659&lt;&gt;0,C2659,0)</f>
        <v>0</v>
      </c>
      <c r="K2659" s="318" t="str">
        <f>IF(C2659*O2659=0,"",C2659)</f>
        <v/>
      </c>
      <c r="O2659" s="318">
        <f>IF(ISBLANK(L2659),0,1)</f>
        <v>0</v>
      </c>
      <c r="P2659" s="318">
        <f>IF(ISBLANK(M2659),0,1)</f>
        <v>0</v>
      </c>
      <c r="Q2659" s="318">
        <f>O2659+P2659</f>
        <v>0</v>
      </c>
      <c r="R2659" s="318">
        <f>SUM(Q2534:Q2659)</f>
        <v>5</v>
      </c>
      <c r="S2659" s="318">
        <f>R2659/$X$2</f>
        <v>0.21739130434782608</v>
      </c>
      <c r="T2659" s="318">
        <f>IF(S2659&gt;=$X$3,1,0)</f>
        <v>0</v>
      </c>
      <c r="U2659" s="318">
        <f>O2659*T2659+P2659*T2659</f>
        <v>0</v>
      </c>
    </row>
    <row r="2660" spans="1:21" s="318" customFormat="1" x14ac:dyDescent="0.2">
      <c r="A2660" s="322">
        <v>40434</v>
      </c>
      <c r="B2660" s="321">
        <v>377.10598800000002</v>
      </c>
      <c r="C2660" s="320">
        <f>LN(B2660/B2659)</f>
        <v>1.2611431520357848E-2</v>
      </c>
      <c r="D2660" s="320">
        <f>AVERAGE(C2640:C2660)</f>
        <v>2.5481526303939022E-3</v>
      </c>
      <c r="E2660" s="318">
        <f>_xlfn.STDEV.S(C2640:C2660)</f>
        <v>1.3954207609591604E-2</v>
      </c>
      <c r="F2660" s="318">
        <f>E2660*(21/(21-1.5))</f>
        <v>1.5027608194944805E-2</v>
      </c>
      <c r="G2660" s="318">
        <f>_xlfn.VAR.S(C2640:C2660)</f>
        <v>1.9471991001158425E-4</v>
      </c>
      <c r="H2660" s="318">
        <f>G2660*(21/(21-1))</f>
        <v>2.0445590551216347E-4</v>
      </c>
      <c r="I2660" s="320">
        <f>(SUM(C2597:C2617)*1+SUM(C2618:C2638)*2+SUM(C2639:C2659)*3)/6</f>
        <v>1.889166471227301E-2</v>
      </c>
      <c r="J2660" s="318">
        <f>IF(C2660*O2660&lt;&gt;0,C2660,0)</f>
        <v>0</v>
      </c>
      <c r="K2660" s="318" t="str">
        <f>IF(C2660*O2660=0,"",C2660)</f>
        <v/>
      </c>
      <c r="O2660" s="318">
        <f>IF(ISBLANK(L2660),0,1)</f>
        <v>0</v>
      </c>
      <c r="P2660" s="318">
        <f>IF(ISBLANK(M2660),0,1)</f>
        <v>0</v>
      </c>
      <c r="Q2660" s="318">
        <f>O2660+P2660</f>
        <v>0</v>
      </c>
      <c r="R2660" s="318">
        <f>SUM(Q2535:Q2660)</f>
        <v>5</v>
      </c>
      <c r="S2660" s="318">
        <f>R2660/$X$2</f>
        <v>0.21739130434782608</v>
      </c>
      <c r="T2660" s="318">
        <f>IF(S2660&gt;=$X$3,1,0)</f>
        <v>0</v>
      </c>
      <c r="U2660" s="318">
        <f>O2660*T2660+P2660*T2660</f>
        <v>0</v>
      </c>
    </row>
    <row r="2661" spans="1:21" s="318" customFormat="1" x14ac:dyDescent="0.2">
      <c r="A2661" s="322">
        <v>40435</v>
      </c>
      <c r="B2661" s="321">
        <v>375.92800899999997</v>
      </c>
      <c r="C2661" s="320">
        <f>LN(B2661/B2660)</f>
        <v>-3.1286235828902158E-3</v>
      </c>
      <c r="D2661" s="320">
        <f>AVERAGE(C2641:C2661)</f>
        <v>2.395572788990716E-3</v>
      </c>
      <c r="E2661" s="318">
        <f>_xlfn.STDEV.S(C2641:C2661)</f>
        <v>1.4000038119832484E-2</v>
      </c>
      <c r="F2661" s="318">
        <f>E2661*(21/(21-1.5))</f>
        <v>1.5076964129050366E-2</v>
      </c>
      <c r="G2661" s="318">
        <f>_xlfn.VAR.S(C2641:C2661)</f>
        <v>1.9600106735676265E-4</v>
      </c>
      <c r="H2661" s="318">
        <f>G2661*(21/(21-1))</f>
        <v>2.0580112072460078E-4</v>
      </c>
      <c r="I2661" s="320">
        <f>(SUM(C2598:C2618)*1+SUM(C2619:C2639)*2+SUM(C2640:C2660)*3)/6</f>
        <v>2.9012822546938558E-2</v>
      </c>
      <c r="J2661" s="318">
        <f>IF(C2661*O2661&lt;&gt;0,C2661,0)</f>
        <v>0</v>
      </c>
      <c r="K2661" s="318" t="str">
        <f>IF(C2661*O2661=0,"",C2661)</f>
        <v/>
      </c>
      <c r="O2661" s="318">
        <f>IF(ISBLANK(L2661),0,1)</f>
        <v>0</v>
      </c>
      <c r="P2661" s="318">
        <f>IF(ISBLANK(M2661),0,1)</f>
        <v>0</v>
      </c>
      <c r="Q2661" s="318">
        <f>O2661+P2661</f>
        <v>0</v>
      </c>
      <c r="R2661" s="318">
        <f>SUM(Q2536:Q2661)</f>
        <v>5</v>
      </c>
      <c r="S2661" s="318">
        <f>R2661/$X$2</f>
        <v>0.21739130434782608</v>
      </c>
      <c r="T2661" s="318">
        <f>IF(S2661&gt;=$X$3,1,0)</f>
        <v>0</v>
      </c>
      <c r="U2661" s="318">
        <f>O2661*T2661+P2661*T2661</f>
        <v>0</v>
      </c>
    </row>
    <row r="2662" spans="1:21" s="318" customFormat="1" x14ac:dyDescent="0.2">
      <c r="A2662" s="322">
        <v>40436</v>
      </c>
      <c r="B2662" s="321">
        <v>374.66101099999997</v>
      </c>
      <c r="C2662" s="320">
        <f>LN(B2662/B2661)</f>
        <v>-3.3760131566544422E-3</v>
      </c>
      <c r="D2662" s="320">
        <f>AVERAGE(C2642:C2662)</f>
        <v>9.4541005790304763E-4</v>
      </c>
      <c r="E2662" s="318">
        <f>_xlfn.STDEV.S(C2642:C2662)</f>
        <v>1.2845188474620821E-2</v>
      </c>
      <c r="F2662" s="318">
        <f>E2662*(21/(21-1.5))</f>
        <v>1.3833279895745499E-2</v>
      </c>
      <c r="G2662" s="318">
        <f>_xlfn.VAR.S(C2642:C2662)</f>
        <v>1.6499886694853157E-4</v>
      </c>
      <c r="H2662" s="318">
        <f>G2662*(21/(21-1))</f>
        <v>1.7324881029595816E-4</v>
      </c>
      <c r="I2662" s="320">
        <f>(SUM(C2599:C2619)*1+SUM(C2620:C2640)*2+SUM(C2641:C2661)*3)/6</f>
        <v>2.8624632881384764E-2</v>
      </c>
      <c r="J2662" s="318">
        <f>IF(C2662*O2662&lt;&gt;0,C2662,0)</f>
        <v>0</v>
      </c>
      <c r="K2662" s="318" t="str">
        <f>IF(C2662*O2662=0,"",C2662)</f>
        <v/>
      </c>
      <c r="O2662" s="318">
        <f>IF(ISBLANK(L2662),0,1)</f>
        <v>0</v>
      </c>
      <c r="P2662" s="318">
        <f>IF(ISBLANK(M2662),0,1)</f>
        <v>0</v>
      </c>
      <c r="Q2662" s="318">
        <f>O2662+P2662</f>
        <v>0</v>
      </c>
      <c r="R2662" s="318">
        <f>SUM(Q2537:Q2662)</f>
        <v>5</v>
      </c>
      <c r="S2662" s="318">
        <f>R2662/$X$2</f>
        <v>0.21739130434782608</v>
      </c>
      <c r="T2662" s="318">
        <f>IF(S2662&gt;=$X$3,1,0)</f>
        <v>0</v>
      </c>
      <c r="U2662" s="318">
        <f>O2662*T2662+P2662*T2662</f>
        <v>0</v>
      </c>
    </row>
    <row r="2663" spans="1:21" s="318" customFormat="1" x14ac:dyDescent="0.2">
      <c r="A2663" s="322">
        <v>40437</v>
      </c>
      <c r="B2663" s="321">
        <v>375.12100199999998</v>
      </c>
      <c r="C2663" s="320">
        <f>LN(B2663/B2662)</f>
        <v>1.2269994471333409E-3</v>
      </c>
      <c r="D2663" s="320">
        <f>AVERAGE(C2643:C2663)</f>
        <v>1.1122164282242879E-3</v>
      </c>
      <c r="E2663" s="318">
        <f>_xlfn.STDEV.S(C2643:C2663)</f>
        <v>1.282399169569094E-2</v>
      </c>
      <c r="F2663" s="318">
        <f>E2663*(21/(21-1.5))</f>
        <v>1.3810452595359474E-2</v>
      </c>
      <c r="G2663" s="318">
        <f>_xlfn.VAR.S(C2643:C2663)</f>
        <v>1.6445476301115021E-4</v>
      </c>
      <c r="H2663" s="318">
        <f>G2663*(21/(21-1))</f>
        <v>1.7267750116170774E-4</v>
      </c>
      <c r="I2663" s="320">
        <f>(SUM(C2600:C2620)*1+SUM(C2621:C2641)*2+SUM(C2642:C2662)*3)/6</f>
        <v>2.2030978056254119E-2</v>
      </c>
      <c r="J2663" s="318">
        <f>IF(C2663*O2663&lt;&gt;0,C2663,0)</f>
        <v>0</v>
      </c>
      <c r="K2663" s="318" t="str">
        <f>IF(C2663*O2663=0,"",C2663)</f>
        <v/>
      </c>
      <c r="O2663" s="318">
        <f>IF(ISBLANK(L2663),0,1)</f>
        <v>0</v>
      </c>
      <c r="P2663" s="318">
        <f>IF(ISBLANK(M2663),0,1)</f>
        <v>0</v>
      </c>
      <c r="Q2663" s="318">
        <f>O2663+P2663</f>
        <v>0</v>
      </c>
      <c r="R2663" s="318">
        <f>SUM(Q2538:Q2663)</f>
        <v>5</v>
      </c>
      <c r="S2663" s="318">
        <f>R2663/$X$2</f>
        <v>0.21739130434782608</v>
      </c>
      <c r="T2663" s="318">
        <f>IF(S2663&gt;=$X$3,1,0)</f>
        <v>0</v>
      </c>
      <c r="U2663" s="318">
        <f>O2663*T2663+P2663*T2663</f>
        <v>0</v>
      </c>
    </row>
    <row r="2664" spans="1:21" s="318" customFormat="1" x14ac:dyDescent="0.2">
      <c r="A2664" s="322">
        <v>40438</v>
      </c>
      <c r="B2664" s="321">
        <v>375.82101399999999</v>
      </c>
      <c r="C2664" s="320">
        <f>LN(B2664/B2663)</f>
        <v>1.8643575345241904E-3</v>
      </c>
      <c r="D2664" s="320">
        <f>AVERAGE(C2644:C2664)</f>
        <v>2.2560395505502131E-3</v>
      </c>
      <c r="E2664" s="318">
        <f>_xlfn.STDEV.S(C2644:C2664)</f>
        <v>1.1663574648662463E-2</v>
      </c>
      <c r="F2664" s="318">
        <f>E2664*(21/(21-1.5))</f>
        <v>1.2560772698559576E-2</v>
      </c>
      <c r="G2664" s="318">
        <f>_xlfn.VAR.S(C2644:C2664)</f>
        <v>1.3603897358492169E-4</v>
      </c>
      <c r="H2664" s="318">
        <f>G2664*(21/(21-1))</f>
        <v>1.4284092226416779E-4</v>
      </c>
      <c r="I2664" s="320">
        <f>(SUM(C2601:C2621)*1+SUM(C2622:C2642)*2+SUM(C2643:C2663)*3)/6</f>
        <v>2.0739984204091771E-2</v>
      </c>
      <c r="J2664" s="318">
        <f>IF(C2664*O2664&lt;&gt;0,C2664,0)</f>
        <v>0</v>
      </c>
      <c r="K2664" s="318" t="str">
        <f>IF(C2664*O2664=0,"",C2664)</f>
        <v/>
      </c>
      <c r="O2664" s="318">
        <f>IF(ISBLANK(L2664),0,1)</f>
        <v>0</v>
      </c>
      <c r="P2664" s="318">
        <f>IF(ISBLANK(M2664),0,1)</f>
        <v>0</v>
      </c>
      <c r="Q2664" s="318">
        <f>O2664+P2664</f>
        <v>0</v>
      </c>
      <c r="R2664" s="318">
        <f>SUM(Q2539:Q2664)</f>
        <v>5</v>
      </c>
      <c r="S2664" s="318">
        <f>R2664/$X$2</f>
        <v>0.21739130434782608</v>
      </c>
      <c r="T2664" s="318">
        <f>IF(S2664&gt;=$X$3,1,0)</f>
        <v>0</v>
      </c>
      <c r="U2664" s="318">
        <f>O2664*T2664+P2664*T2664</f>
        <v>0</v>
      </c>
    </row>
    <row r="2665" spans="1:21" s="318" customFormat="1" x14ac:dyDescent="0.2">
      <c r="A2665" s="322">
        <v>40441</v>
      </c>
      <c r="B2665" s="321">
        <v>378.35501099999999</v>
      </c>
      <c r="C2665" s="320">
        <f>LN(B2665/B2664)</f>
        <v>6.7199339457732201E-3</v>
      </c>
      <c r="D2665" s="320">
        <f>AVERAGE(C2645:C2665)</f>
        <v>3.0611577470626857E-3</v>
      </c>
      <c r="E2665" s="318">
        <f>_xlfn.STDEV.S(C2645:C2665)</f>
        <v>1.1340746068315271E-2</v>
      </c>
      <c r="F2665" s="318">
        <f>E2665*(21/(21-1.5))</f>
        <v>1.2213111150493368E-2</v>
      </c>
      <c r="G2665" s="318">
        <f>_xlfn.VAR.S(C2645:C2665)</f>
        <v>1.2861252138600827E-4</v>
      </c>
      <c r="H2665" s="318">
        <f>G2665*(21/(21-1))</f>
        <v>1.3504314745530868E-4</v>
      </c>
      <c r="I2665" s="320">
        <f>(SUM(C2602:C2622)*1+SUM(C2623:C2643)*2+SUM(C2644:C2664)*3)/6</f>
        <v>2.474730986643733E-2</v>
      </c>
      <c r="J2665" s="318">
        <f>IF(C2665*O2665&lt;&gt;0,C2665,0)</f>
        <v>0</v>
      </c>
      <c r="K2665" s="318" t="str">
        <f>IF(C2665*O2665=0,"",C2665)</f>
        <v/>
      </c>
      <c r="O2665" s="318">
        <f>IF(ISBLANK(L2665),0,1)</f>
        <v>0</v>
      </c>
      <c r="P2665" s="318">
        <f>IF(ISBLANK(M2665),0,1)</f>
        <v>0</v>
      </c>
      <c r="Q2665" s="318">
        <f>O2665+P2665</f>
        <v>0</v>
      </c>
      <c r="R2665" s="318">
        <f>SUM(Q2540:Q2665)</f>
        <v>5</v>
      </c>
      <c r="S2665" s="318">
        <f>R2665/$X$2</f>
        <v>0.21739130434782608</v>
      </c>
      <c r="T2665" s="318">
        <f>IF(S2665&gt;=$X$3,1,0)</f>
        <v>0</v>
      </c>
      <c r="U2665" s="318">
        <f>O2665*T2665+P2665*T2665</f>
        <v>0</v>
      </c>
    </row>
    <row r="2666" spans="1:21" s="318" customFormat="1" x14ac:dyDescent="0.2">
      <c r="A2666" s="322">
        <v>40442</v>
      </c>
      <c r="B2666" s="321">
        <v>381.493988</v>
      </c>
      <c r="C2666" s="320">
        <f>LN(B2666/B2665)</f>
        <v>8.2621543503877213E-3</v>
      </c>
      <c r="D2666" s="320">
        <f>AVERAGE(C2646:C2666)</f>
        <v>3.2746855795621919E-3</v>
      </c>
      <c r="E2666" s="318">
        <f>_xlfn.STDEV.S(C2646:C2666)</f>
        <v>1.13969938000305E-2</v>
      </c>
      <c r="F2666" s="318">
        <f>E2666*(21/(21-1.5))</f>
        <v>1.2273685630802077E-2</v>
      </c>
      <c r="G2666" s="318">
        <f>_xlfn.VAR.S(C2646:C2666)</f>
        <v>1.2989146767793363E-4</v>
      </c>
      <c r="H2666" s="318">
        <f>G2666*(21/(21-1))</f>
        <v>1.3638604106183032E-4</v>
      </c>
      <c r="I2666" s="320">
        <f>(SUM(C2603:C2623)*1+SUM(C2624:C2644)*2+SUM(C2645:C2665)*3)/6</f>
        <v>2.8030017079105959E-2</v>
      </c>
      <c r="J2666" s="318">
        <f>IF(C2666*O2666&lt;&gt;0,C2666,0)</f>
        <v>0</v>
      </c>
      <c r="K2666" s="318" t="str">
        <f>IF(C2666*O2666=0,"",C2666)</f>
        <v/>
      </c>
      <c r="O2666" s="318">
        <f>IF(ISBLANK(L2666),0,1)</f>
        <v>0</v>
      </c>
      <c r="P2666" s="318">
        <f>IF(ISBLANK(M2666),0,1)</f>
        <v>0</v>
      </c>
      <c r="Q2666" s="318">
        <f>O2666+P2666</f>
        <v>0</v>
      </c>
      <c r="R2666" s="318">
        <f>SUM(Q2541:Q2666)</f>
        <v>5</v>
      </c>
      <c r="S2666" s="318">
        <f>R2666/$X$2</f>
        <v>0.21739130434782608</v>
      </c>
      <c r="T2666" s="318">
        <f>IF(S2666&gt;=$X$3,1,0)</f>
        <v>0</v>
      </c>
      <c r="U2666" s="318">
        <f>O2666*T2666+P2666*T2666</f>
        <v>0</v>
      </c>
    </row>
    <row r="2667" spans="1:21" s="318" customFormat="1" x14ac:dyDescent="0.2">
      <c r="A2667" s="322">
        <v>40443</v>
      </c>
      <c r="B2667" s="321">
        <v>375.98498499999999</v>
      </c>
      <c r="C2667" s="320">
        <f>LN(B2667/B2666)</f>
        <v>-1.45458826717895E-2</v>
      </c>
      <c r="D2667" s="320">
        <f>AVERAGE(C2647:C2667)</f>
        <v>3.800318127104991E-3</v>
      </c>
      <c r="E2667" s="318">
        <f>_xlfn.STDEV.S(C2647:C2667)</f>
        <v>1.0190109422793059E-2</v>
      </c>
      <c r="F2667" s="318">
        <f>E2667*(21/(21-1.5))</f>
        <v>1.097396399377714E-2</v>
      </c>
      <c r="G2667" s="318">
        <f>_xlfn.VAR.S(C2647:C2667)</f>
        <v>1.0383833004849589E-4</v>
      </c>
      <c r="H2667" s="318">
        <f>G2667*(21/(21-1))</f>
        <v>1.0903024655092069E-4</v>
      </c>
      <c r="I2667" s="320">
        <f>(SUM(C2604:C2624)*1+SUM(C2625:C2645)*2+SUM(C2646:C2666)*3)/6</f>
        <v>3.4539953615393304E-2</v>
      </c>
      <c r="J2667" s="318">
        <f>IF(C2667*O2667&lt;&gt;0,C2667,0)</f>
        <v>0</v>
      </c>
      <c r="K2667" s="318" t="str">
        <f>IF(C2667*O2667=0,"",C2667)</f>
        <v/>
      </c>
      <c r="O2667" s="318">
        <f>IF(ISBLANK(L2667),0,1)</f>
        <v>0</v>
      </c>
      <c r="P2667" s="318">
        <f>IF(ISBLANK(M2667),0,1)</f>
        <v>0</v>
      </c>
      <c r="Q2667" s="318">
        <f>O2667+P2667</f>
        <v>0</v>
      </c>
      <c r="R2667" s="318">
        <f>SUM(Q2542:Q2667)</f>
        <v>5</v>
      </c>
      <c r="S2667" s="318">
        <f>R2667/$X$2</f>
        <v>0.21739130434782608</v>
      </c>
      <c r="T2667" s="318">
        <f>IF(S2667&gt;=$X$3,1,0)</f>
        <v>0</v>
      </c>
      <c r="U2667" s="318">
        <f>O2667*T2667+P2667*T2667</f>
        <v>0</v>
      </c>
    </row>
    <row r="2668" spans="1:21" s="318" customFormat="1" x14ac:dyDescent="0.2">
      <c r="A2668" s="322">
        <v>40444</v>
      </c>
      <c r="B2668" s="321">
        <v>376.86300699999998</v>
      </c>
      <c r="C2668" s="320">
        <f>LN(B2668/B2667)</f>
        <v>2.332535670997594E-3</v>
      </c>
      <c r="D2668" s="320">
        <f>AVERAGE(C2648:C2668)</f>
        <v>4.3669201662860707E-3</v>
      </c>
      <c r="E2668" s="318">
        <f>_xlfn.STDEV.S(C2648:C2668)</f>
        <v>9.7301538176043263E-3</v>
      </c>
      <c r="F2668" s="318">
        <f>E2668*(21/(21-1.5))</f>
        <v>1.0478627188189274E-2</v>
      </c>
      <c r="G2668" s="318">
        <f>_xlfn.VAR.S(C2648:C2668)</f>
        <v>9.4675893314240055E-5</v>
      </c>
      <c r="H2668" s="318">
        <f>G2668*(21/(21-1))</f>
        <v>9.9409687979952057E-5</v>
      </c>
      <c r="I2668" s="320">
        <f>(SUM(C2605:C2625)*1+SUM(C2626:C2646)*2+SUM(C2647:C2667)*3)/6</f>
        <v>2.908500462982069E-2</v>
      </c>
      <c r="J2668" s="318">
        <f>IF(C2668*O2668&lt;&gt;0,C2668,0)</f>
        <v>0</v>
      </c>
      <c r="K2668" s="318" t="str">
        <f>IF(C2668*O2668=0,"",C2668)</f>
        <v/>
      </c>
      <c r="O2668" s="318">
        <f>IF(ISBLANK(L2668),0,1)</f>
        <v>0</v>
      </c>
      <c r="P2668" s="318">
        <f>IF(ISBLANK(M2668),0,1)</f>
        <v>0</v>
      </c>
      <c r="Q2668" s="318">
        <f>O2668+P2668</f>
        <v>0</v>
      </c>
      <c r="R2668" s="318">
        <f>SUM(Q2543:Q2668)</f>
        <v>5</v>
      </c>
      <c r="S2668" s="318">
        <f>R2668/$X$2</f>
        <v>0.21739130434782608</v>
      </c>
      <c r="T2668" s="318">
        <f>IF(S2668&gt;=$X$3,1,0)</f>
        <v>0</v>
      </c>
      <c r="U2668" s="318">
        <f>O2668*T2668+P2668*T2668</f>
        <v>0</v>
      </c>
    </row>
    <row r="2669" spans="1:21" s="318" customFormat="1" x14ac:dyDescent="0.2">
      <c r="A2669" s="322">
        <v>40445</v>
      </c>
      <c r="B2669" s="321">
        <v>378.80499300000002</v>
      </c>
      <c r="C2669" s="320">
        <f>LN(B2669/B2668)</f>
        <v>5.1397975703681379E-3</v>
      </c>
      <c r="D2669" s="320">
        <f>AVERAGE(C2649:C2669)</f>
        <v>4.1189845873147481E-3</v>
      </c>
      <c r="E2669" s="318">
        <f>_xlfn.STDEV.S(C2649:C2669)</f>
        <v>9.6360510031224013E-3</v>
      </c>
      <c r="F2669" s="318">
        <f>E2669*(21/(21-1.5))</f>
        <v>1.0377285695670278E-2</v>
      </c>
      <c r="G2669" s="318">
        <f>_xlfn.VAR.S(C2649:C2669)</f>
        <v>9.2853478934776251E-5</v>
      </c>
      <c r="H2669" s="318">
        <f>G2669*(21/(21-1))</f>
        <v>9.7496152881515068E-5</v>
      </c>
      <c r="I2669" s="320">
        <f>(SUM(C2606:C2626)*1+SUM(C2627:C2647)*2+SUM(C2648:C2668)*3)/6</f>
        <v>3.5301178187578226E-2</v>
      </c>
      <c r="J2669" s="318">
        <f>IF(C2669*O2669&lt;&gt;0,C2669,0)</f>
        <v>0</v>
      </c>
      <c r="K2669" s="318" t="str">
        <f>IF(C2669*O2669=0,"",C2669)</f>
        <v/>
      </c>
      <c r="O2669" s="318">
        <f>IF(ISBLANK(L2669),0,1)</f>
        <v>0</v>
      </c>
      <c r="P2669" s="318">
        <f>IF(ISBLANK(M2669),0,1)</f>
        <v>0</v>
      </c>
      <c r="Q2669" s="318">
        <f>O2669+P2669</f>
        <v>0</v>
      </c>
      <c r="R2669" s="318">
        <f>SUM(Q2544:Q2669)</f>
        <v>5</v>
      </c>
      <c r="S2669" s="318">
        <f>R2669/$X$2</f>
        <v>0.21739130434782608</v>
      </c>
      <c r="T2669" s="318">
        <f>IF(S2669&gt;=$X$3,1,0)</f>
        <v>0</v>
      </c>
      <c r="U2669" s="318">
        <f>O2669*T2669+P2669*T2669</f>
        <v>0</v>
      </c>
    </row>
    <row r="2670" spans="1:21" s="318" customFormat="1" x14ac:dyDescent="0.2">
      <c r="A2670" s="322">
        <v>40448</v>
      </c>
      <c r="B2670" s="321">
        <v>379.94400000000002</v>
      </c>
      <c r="C2670" s="320">
        <f>LN(B2670/B2669)</f>
        <v>3.002331116327956E-3</v>
      </c>
      <c r="D2670" s="320">
        <f>AVERAGE(C2650:C2670)</f>
        <v>3.8412400003611778E-3</v>
      </c>
      <c r="E2670" s="318">
        <f>_xlfn.STDEV.S(C2650:C2670)</f>
        <v>9.5772021389692805E-3</v>
      </c>
      <c r="F2670" s="318">
        <f>E2670*(21/(21-1.5))</f>
        <v>1.031390999581307E-2</v>
      </c>
      <c r="G2670" s="318">
        <f>_xlfn.VAR.S(C2650:C2670)</f>
        <v>9.1722800810677767E-5</v>
      </c>
      <c r="H2670" s="318">
        <f>G2670*(21/(21-1))</f>
        <v>9.6308940851211664E-5</v>
      </c>
      <c r="I2670" s="320">
        <f>(SUM(C2607:C2627)*1+SUM(C2628:C2648)*2+SUM(C2649:C2669)*3)/6</f>
        <v>4.5363029405853773E-2</v>
      </c>
      <c r="J2670" s="318">
        <f>IF(C2670*O2670&lt;&gt;0,C2670,0)</f>
        <v>0</v>
      </c>
      <c r="K2670" s="318" t="str">
        <f>IF(C2670*O2670=0,"",C2670)</f>
        <v/>
      </c>
      <c r="L2670" s="325"/>
      <c r="M2670" s="325"/>
      <c r="O2670" s="318">
        <f>IF(ISBLANK(L2670),0,1)</f>
        <v>0</v>
      </c>
      <c r="P2670" s="318">
        <f>IF(ISBLANK(M2670),0,1)</f>
        <v>0</v>
      </c>
      <c r="Q2670" s="318">
        <f>O2670+P2670</f>
        <v>0</v>
      </c>
      <c r="R2670" s="318">
        <f>SUM(Q2545:Q2670)</f>
        <v>5</v>
      </c>
      <c r="S2670" s="318">
        <f>R2670/$X$2</f>
        <v>0.21739130434782608</v>
      </c>
      <c r="T2670" s="318">
        <f>IF(S2670&gt;=$X$3,1,0)</f>
        <v>0</v>
      </c>
      <c r="U2670" s="318">
        <f>O2670*T2670+P2670*T2670</f>
        <v>0</v>
      </c>
    </row>
    <row r="2671" spans="1:21" s="318" customFormat="1" x14ac:dyDescent="0.2">
      <c r="A2671" s="322">
        <v>40449</v>
      </c>
      <c r="B2671" s="321">
        <v>378.98498499999999</v>
      </c>
      <c r="C2671" s="320">
        <f>LN(B2671/B2670)</f>
        <v>-2.5272865561983514E-3</v>
      </c>
      <c r="D2671" s="320">
        <f>AVERAGE(C2651:C2671)</f>
        <v>3.4634555904686695E-3</v>
      </c>
      <c r="E2671" s="318">
        <f>_xlfn.STDEV.S(C2651:C2671)</f>
        <v>9.668422695312125E-3</v>
      </c>
      <c r="F2671" s="318">
        <f>E2671*(21/(21-1.5))</f>
        <v>1.0412147518028441E-2</v>
      </c>
      <c r="G2671" s="318">
        <f>_xlfn.VAR.S(C2651:C2671)</f>
        <v>9.3478397415226584E-5</v>
      </c>
      <c r="H2671" s="318">
        <f>G2671*(21/(21-1))</f>
        <v>9.815231728598792E-5</v>
      </c>
      <c r="I2671" s="320">
        <f>(SUM(C2608:C2628)*1+SUM(C2629:C2649)*2+SUM(C2650:C2670)*3)/6</f>
        <v>4.5961618797875615E-2</v>
      </c>
      <c r="J2671" s="318">
        <f>IF(C2671*O2671&lt;&gt;0,C2671,0)</f>
        <v>0</v>
      </c>
      <c r="K2671" s="318" t="str">
        <f>IF(C2671*O2671=0,"",C2671)</f>
        <v/>
      </c>
      <c r="O2671" s="318">
        <f>IF(ISBLANK(L2671),0,1)</f>
        <v>0</v>
      </c>
      <c r="P2671" s="318">
        <f>IF(ISBLANK(M2671),0,1)</f>
        <v>0</v>
      </c>
      <c r="Q2671" s="318">
        <f>O2671+P2671</f>
        <v>0</v>
      </c>
      <c r="R2671" s="318">
        <f>SUM(Q2546:Q2671)</f>
        <v>4</v>
      </c>
      <c r="S2671" s="318">
        <f>R2671/$X$2</f>
        <v>0.17391304347826086</v>
      </c>
      <c r="T2671" s="318">
        <f>IF(S2671&gt;=$X$3,1,0)</f>
        <v>0</v>
      </c>
      <c r="U2671" s="318">
        <f>O2671*T2671+P2671*T2671</f>
        <v>0</v>
      </c>
    </row>
    <row r="2672" spans="1:21" s="318" customFormat="1" x14ac:dyDescent="0.2">
      <c r="A2672" s="322">
        <v>40450</v>
      </c>
      <c r="B2672" s="321">
        <v>381.25</v>
      </c>
      <c r="C2672" s="320">
        <f>LN(B2672/B2671)</f>
        <v>5.9587410382335934E-3</v>
      </c>
      <c r="D2672" s="320">
        <f>AVERAGE(C2652:C2672)</f>
        <v>3.7120834307152622E-3</v>
      </c>
      <c r="E2672" s="318">
        <f>_xlfn.STDEV.S(C2652:C2672)</f>
        <v>9.661950474604079E-3</v>
      </c>
      <c r="F2672" s="318">
        <f>E2672*(21/(21-1.5))</f>
        <v>1.0405177434189007E-2</v>
      </c>
      <c r="G2672" s="318">
        <f>_xlfn.VAR.S(C2652:C2672)</f>
        <v>9.3353286973701989E-5</v>
      </c>
      <c r="H2672" s="318">
        <f>G2672*(21/(21-1))</f>
        <v>9.8020951322387091E-5</v>
      </c>
      <c r="I2672" s="320">
        <f>(SUM(C2609:C2629)*1+SUM(C2630:C2650)*2+SUM(C2651:C2671)*3)/6</f>
        <v>5.0725640703078077E-2</v>
      </c>
      <c r="J2672" s="318">
        <f>IF(C2672*O2672&lt;&gt;0,C2672,0)</f>
        <v>0</v>
      </c>
      <c r="K2672" s="318" t="str">
        <f>IF(C2672*O2672=0,"",C2672)</f>
        <v/>
      </c>
      <c r="O2672" s="318">
        <f>IF(ISBLANK(L2672),0,1)</f>
        <v>0</v>
      </c>
      <c r="P2672" s="318">
        <f>IF(ISBLANK(M2672),0,1)</f>
        <v>0</v>
      </c>
      <c r="Q2672" s="318">
        <f>O2672+P2672</f>
        <v>0</v>
      </c>
      <c r="R2672" s="318">
        <f>SUM(Q2547:Q2672)</f>
        <v>4</v>
      </c>
      <c r="S2672" s="318">
        <f>R2672/$X$2</f>
        <v>0.17391304347826086</v>
      </c>
      <c r="T2672" s="318">
        <f>IF(S2672&gt;=$X$3,1,0)</f>
        <v>0</v>
      </c>
      <c r="U2672" s="318">
        <f>O2672*T2672+P2672*T2672</f>
        <v>0</v>
      </c>
    </row>
    <row r="2673" spans="1:21" s="318" customFormat="1" x14ac:dyDescent="0.2">
      <c r="A2673" s="322">
        <v>40451</v>
      </c>
      <c r="B2673" s="321">
        <v>381.43301400000001</v>
      </c>
      <c r="C2673" s="320">
        <f>LN(B2673/B2672)</f>
        <v>4.7992154054387048E-4</v>
      </c>
      <c r="D2673" s="320">
        <f>AVERAGE(C2653:C2673)</f>
        <v>2.1593129730427207E-3</v>
      </c>
      <c r="E2673" s="318">
        <f>_xlfn.STDEV.S(C2653:C2673)</f>
        <v>6.9423669408855068E-3</v>
      </c>
      <c r="F2673" s="318">
        <f>E2673*(21/(21-1.5))</f>
        <v>7.4763951671074688E-3</v>
      </c>
      <c r="G2673" s="318">
        <f>_xlfn.VAR.S(C2653:C2673)</f>
        <v>4.8196458741899987E-5</v>
      </c>
      <c r="H2673" s="318">
        <f>G2673*(21/(21-1))</f>
        <v>5.0606281678994992E-5</v>
      </c>
      <c r="I2673" s="320">
        <f>(SUM(C2610:C2630)*1+SUM(C2631:C2651)*2+SUM(C2652:C2672)*3)/6</f>
        <v>4.4027571258841748E-2</v>
      </c>
      <c r="J2673" s="318">
        <f>IF(C2673*O2673&lt;&gt;0,C2673,0)</f>
        <v>0</v>
      </c>
      <c r="K2673" s="318" t="str">
        <f>IF(C2673*O2673=0,"",C2673)</f>
        <v/>
      </c>
      <c r="O2673" s="318">
        <f>IF(ISBLANK(L2673),0,1)</f>
        <v>0</v>
      </c>
      <c r="P2673" s="318">
        <f>IF(ISBLANK(M2673),0,1)</f>
        <v>0</v>
      </c>
      <c r="Q2673" s="318">
        <f>O2673+P2673</f>
        <v>0</v>
      </c>
      <c r="R2673" s="318">
        <f>SUM(Q2548:Q2673)</f>
        <v>4</v>
      </c>
      <c r="S2673" s="318">
        <f>R2673/$X$2</f>
        <v>0.17391304347826086</v>
      </c>
      <c r="T2673" s="318">
        <f>IF(S2673&gt;=$X$3,1,0)</f>
        <v>0</v>
      </c>
      <c r="U2673" s="318">
        <f>O2673*T2673+P2673*T2673</f>
        <v>0</v>
      </c>
    </row>
    <row r="2674" spans="1:21" s="318" customFormat="1" x14ac:dyDescent="0.2">
      <c r="A2674" s="322">
        <v>40452</v>
      </c>
      <c r="B2674" s="321">
        <v>382.72299199999998</v>
      </c>
      <c r="C2674" s="320">
        <f>LN(B2674/B2673)</f>
        <v>3.3762195552411232E-3</v>
      </c>
      <c r="D2674" s="320">
        <f>AVERAGE(C2654:C2674)</f>
        <v>2.4902152537677044E-3</v>
      </c>
      <c r="E2674" s="318">
        <f>_xlfn.STDEV.S(C2654:C2674)</f>
        <v>6.820023152989985E-3</v>
      </c>
      <c r="F2674" s="318">
        <f>E2674*(21/(21-1.5))</f>
        <v>7.3446403186045988E-3</v>
      </c>
      <c r="G2674" s="318">
        <f>_xlfn.VAR.S(C2654:C2674)</f>
        <v>4.6512715807319456E-5</v>
      </c>
      <c r="H2674" s="318">
        <f>G2674*(21/(21-1))</f>
        <v>4.883835159768543E-5</v>
      </c>
      <c r="I2674" s="320">
        <f>(SUM(C2611:C2631)*1+SUM(C2632:C2652)*2+SUM(C2653:C2673)*3)/6</f>
        <v>4.0263099496972682E-2</v>
      </c>
      <c r="J2674" s="318">
        <f>IF(C2674*O2674&lt;&gt;0,C2674,0)</f>
        <v>0</v>
      </c>
      <c r="K2674" s="318" t="str">
        <f>IF(C2674*O2674=0,"",C2674)</f>
        <v/>
      </c>
      <c r="O2674" s="318">
        <f>IF(ISBLANK(L2674),0,1)</f>
        <v>0</v>
      </c>
      <c r="P2674" s="318">
        <f>IF(ISBLANK(M2674),0,1)</f>
        <v>0</v>
      </c>
      <c r="Q2674" s="318">
        <f>O2674+P2674</f>
        <v>0</v>
      </c>
      <c r="R2674" s="318">
        <f>SUM(Q2549:Q2674)</f>
        <v>4</v>
      </c>
      <c r="S2674" s="318">
        <f>R2674/$X$2</f>
        <v>0.17391304347826086</v>
      </c>
      <c r="T2674" s="318">
        <f>IF(S2674&gt;=$X$3,1,0)</f>
        <v>0</v>
      </c>
      <c r="U2674" s="318">
        <f>O2674*T2674+P2674*T2674</f>
        <v>0</v>
      </c>
    </row>
    <row r="2675" spans="1:21" s="318" customFormat="1" x14ac:dyDescent="0.2">
      <c r="A2675" s="322">
        <v>40455</v>
      </c>
      <c r="B2675" s="321">
        <v>380.37799100000001</v>
      </c>
      <c r="C2675" s="320">
        <f>LN(B2675/B2674)</f>
        <v>-6.1459975383835646E-3</v>
      </c>
      <c r="D2675" s="320">
        <f>AVERAGE(C2655:C2675)</f>
        <v>1.4871889820534795E-3</v>
      </c>
      <c r="E2675" s="318">
        <f>_xlfn.STDEV.S(C2655:C2675)</f>
        <v>6.4392252613235676E-3</v>
      </c>
      <c r="F2675" s="318">
        <f>E2675*(21/(21-1.5))</f>
        <v>6.9345502814253798E-3</v>
      </c>
      <c r="G2675" s="318">
        <f>_xlfn.VAR.S(C2655:C2675)</f>
        <v>4.1463621966067563E-5</v>
      </c>
      <c r="H2675" s="318">
        <f>G2675*(21/(21-1))</f>
        <v>4.3536803064370941E-5</v>
      </c>
      <c r="I2675" s="320">
        <f>(SUM(C2612:C2632)*1+SUM(C2633:C2653)*2+SUM(C2654:C2674)*3)/6</f>
        <v>3.4253066344851979E-2</v>
      </c>
      <c r="J2675" s="318">
        <f>IF(C2675*O2675&lt;&gt;0,C2675,0)</f>
        <v>0</v>
      </c>
      <c r="K2675" s="318" t="str">
        <f>IF(C2675*O2675=0,"",C2675)</f>
        <v/>
      </c>
      <c r="O2675" s="318">
        <f>IF(ISBLANK(L2675),0,1)</f>
        <v>0</v>
      </c>
      <c r="P2675" s="318">
        <f>IF(ISBLANK(M2675),0,1)</f>
        <v>0</v>
      </c>
      <c r="Q2675" s="318">
        <f>O2675+P2675</f>
        <v>0</v>
      </c>
      <c r="R2675" s="318">
        <f>SUM(Q2550:Q2675)</f>
        <v>4</v>
      </c>
      <c r="S2675" s="318">
        <f>R2675/$X$2</f>
        <v>0.17391304347826086</v>
      </c>
      <c r="T2675" s="318">
        <f>IF(S2675&gt;=$X$3,1,0)</f>
        <v>0</v>
      </c>
      <c r="U2675" s="318">
        <f>O2675*T2675+P2675*T2675</f>
        <v>0</v>
      </c>
    </row>
    <row r="2676" spans="1:21" s="318" customFormat="1" x14ac:dyDescent="0.2">
      <c r="A2676" s="322">
        <v>40456</v>
      </c>
      <c r="B2676" s="321">
        <v>384.72601300000002</v>
      </c>
      <c r="C2676" s="320">
        <f>LN(B2676/B2675)</f>
        <v>1.1365954917007141E-2</v>
      </c>
      <c r="D2676" s="320">
        <f>AVERAGE(C2656:C2676)</f>
        <v>1.9051084790794783E-3</v>
      </c>
      <c r="E2676" s="318">
        <f>_xlfn.STDEV.S(C2656:C2676)</f>
        <v>6.7896216925701827E-3</v>
      </c>
      <c r="F2676" s="318">
        <f>E2676*(21/(21-1.5))</f>
        <v>7.3119002843063498E-3</v>
      </c>
      <c r="G2676" s="318">
        <f>_xlfn.VAR.S(C2656:C2676)</f>
        <v>4.6098962728219591E-5</v>
      </c>
      <c r="H2676" s="318">
        <f>G2676*(21/(21-1))</f>
        <v>4.8403910864630572E-5</v>
      </c>
      <c r="I2676" s="320">
        <f>(SUM(C2613:C2633)*1+SUM(C2634:C2654)*2+SUM(C2655:C2675)*3)/6</f>
        <v>2.5043149784522239E-2</v>
      </c>
      <c r="J2676" s="318">
        <f>IF(C2676*O2676&lt;&gt;0,C2676,0)</f>
        <v>0</v>
      </c>
      <c r="K2676" s="318" t="str">
        <f>IF(C2676*O2676=0,"",C2676)</f>
        <v/>
      </c>
      <c r="O2676" s="318">
        <f>IF(ISBLANK(L2676),0,1)</f>
        <v>0</v>
      </c>
      <c r="P2676" s="318">
        <f>IF(ISBLANK(M2676),0,1)</f>
        <v>0</v>
      </c>
      <c r="Q2676" s="318">
        <f>O2676+P2676</f>
        <v>0</v>
      </c>
      <c r="R2676" s="318">
        <f>SUM(Q2551:Q2676)</f>
        <v>4</v>
      </c>
      <c r="S2676" s="318">
        <f>R2676/$X$2</f>
        <v>0.17391304347826086</v>
      </c>
      <c r="T2676" s="318">
        <f>IF(S2676&gt;=$X$3,1,0)</f>
        <v>0</v>
      </c>
      <c r="U2676" s="318">
        <f>O2676*T2676+P2676*T2676</f>
        <v>0</v>
      </c>
    </row>
    <row r="2677" spans="1:21" s="318" customFormat="1" x14ac:dyDescent="0.2">
      <c r="A2677" s="322">
        <v>40457</v>
      </c>
      <c r="B2677" s="321">
        <v>388.06298800000002</v>
      </c>
      <c r="C2677" s="320">
        <f>LN(B2677/B2676)</f>
        <v>8.6362402576838065E-3</v>
      </c>
      <c r="D2677" s="320">
        <f>AVERAGE(C2657:C2677)</f>
        <v>2.8050451781389632E-3</v>
      </c>
      <c r="E2677" s="318">
        <f>_xlfn.STDEV.S(C2657:C2677)</f>
        <v>6.3333671113937982E-3</v>
      </c>
      <c r="F2677" s="318">
        <f>E2677*(21/(21-1.5))</f>
        <v>6.8205491968856289E-3</v>
      </c>
      <c r="G2677" s="318">
        <f>_xlfn.VAR.S(C2657:C2677)</f>
        <v>4.0111538967684619E-5</v>
      </c>
      <c r="H2677" s="318">
        <f>G2677*(21/(21-1))</f>
        <v>4.2117115916068855E-5</v>
      </c>
      <c r="I2677" s="320">
        <f>(SUM(C2614:C2634)*1+SUM(C2635:C2655)*2+SUM(C2656:C2676)*3)/6</f>
        <v>2.9614505295491773E-2</v>
      </c>
      <c r="J2677" s="318">
        <f>IF(C2677*O2677&lt;&gt;0,C2677,0)</f>
        <v>0</v>
      </c>
      <c r="K2677" s="318" t="str">
        <f>IF(C2677*O2677=0,"",C2677)</f>
        <v/>
      </c>
      <c r="O2677" s="318">
        <f>IF(ISBLANK(L2677),0,1)</f>
        <v>0</v>
      </c>
      <c r="P2677" s="318">
        <f>IF(ISBLANK(M2677),0,1)</f>
        <v>0</v>
      </c>
      <c r="Q2677" s="318">
        <f>O2677+P2677</f>
        <v>0</v>
      </c>
      <c r="R2677" s="318">
        <f>SUM(Q2552:Q2677)</f>
        <v>4</v>
      </c>
      <c r="S2677" s="318">
        <f>R2677/$X$2</f>
        <v>0.17391304347826086</v>
      </c>
      <c r="T2677" s="318">
        <f>IF(S2677&gt;=$X$3,1,0)</f>
        <v>0</v>
      </c>
      <c r="U2677" s="318">
        <f>O2677*T2677+P2677*T2677</f>
        <v>0</v>
      </c>
    </row>
    <row r="2678" spans="1:21" s="318" customFormat="1" x14ac:dyDescent="0.2">
      <c r="A2678" s="322">
        <v>40458</v>
      </c>
      <c r="B2678" s="321">
        <v>386.28799400000003</v>
      </c>
      <c r="C2678" s="320">
        <f>LN(B2678/B2677)</f>
        <v>-4.5844769363678249E-3</v>
      </c>
      <c r="D2678" s="320">
        <f>AVERAGE(C2658:C2678)</f>
        <v>2.2733178101441076E-3</v>
      </c>
      <c r="E2678" s="318">
        <f>_xlfn.STDEV.S(C2658:C2678)</f>
        <v>6.4677451335855675E-3</v>
      </c>
      <c r="F2678" s="318">
        <f>E2678*(21/(21-1.5))</f>
        <v>6.9652639900152262E-3</v>
      </c>
      <c r="G2678" s="318">
        <f>_xlfn.VAR.S(C2658:C2678)</f>
        <v>4.1831727113019791E-5</v>
      </c>
      <c r="H2678" s="318">
        <f>G2678*(21/(21-1))</f>
        <v>4.3923313468670779E-5</v>
      </c>
      <c r="I2678" s="320">
        <f>(SUM(C2615:C2635)*1+SUM(C2636:C2656)*2+SUM(C2657:C2677)*3)/6</f>
        <v>3.438486462033228E-2</v>
      </c>
      <c r="J2678" s="318">
        <f>IF(C2678*O2678&lt;&gt;0,C2678,0)</f>
        <v>0</v>
      </c>
      <c r="K2678" s="318" t="str">
        <f>IF(C2678*O2678=0,"",C2678)</f>
        <v/>
      </c>
      <c r="O2678" s="318">
        <f>IF(ISBLANK(L2678),0,1)</f>
        <v>0</v>
      </c>
      <c r="P2678" s="318">
        <f>IF(ISBLANK(M2678),0,1)</f>
        <v>0</v>
      </c>
      <c r="Q2678" s="318">
        <f>O2678+P2678</f>
        <v>0</v>
      </c>
      <c r="R2678" s="318">
        <f>SUM(Q2553:Q2678)</f>
        <v>4</v>
      </c>
      <c r="S2678" s="318">
        <f>R2678/$X$2</f>
        <v>0.17391304347826086</v>
      </c>
      <c r="T2678" s="318">
        <f>IF(S2678&gt;=$X$3,1,0)</f>
        <v>0</v>
      </c>
      <c r="U2678" s="318">
        <f>O2678*T2678+P2678*T2678</f>
        <v>0</v>
      </c>
    </row>
    <row r="2679" spans="1:21" s="318" customFormat="1" x14ac:dyDescent="0.2">
      <c r="A2679" s="322">
        <v>40459</v>
      </c>
      <c r="B2679" s="321">
        <v>389.30999800000001</v>
      </c>
      <c r="C2679" s="320">
        <f>LN(B2679/B2678)</f>
        <v>7.7927465626086911E-3</v>
      </c>
      <c r="D2679" s="320">
        <f>AVERAGE(C2659:C2679)</f>
        <v>2.2431937261313036E-3</v>
      </c>
      <c r="E2679" s="318">
        <f>_xlfn.STDEV.S(C2659:C2679)</f>
        <v>6.4390684522283919E-3</v>
      </c>
      <c r="F2679" s="318">
        <f>E2679*(21/(21-1.5))</f>
        <v>6.9343814100921138E-3</v>
      </c>
      <c r="G2679" s="318">
        <f>_xlfn.VAR.S(C2659:C2679)</f>
        <v>4.1461602532482941E-5</v>
      </c>
      <c r="H2679" s="318">
        <f>G2679*(21/(21-1))</f>
        <v>4.3534682659107093E-5</v>
      </c>
      <c r="I2679" s="320">
        <f>(SUM(C2616:C2636)*1+SUM(C2637:C2657)*2+SUM(C2658:C2678)*3)/6</f>
        <v>3.2338920109703011E-2</v>
      </c>
      <c r="J2679" s="318">
        <f>IF(C2679*O2679&lt;&gt;0,C2679,0)</f>
        <v>0</v>
      </c>
      <c r="K2679" s="318" t="str">
        <f>IF(C2679*O2679=0,"",C2679)</f>
        <v/>
      </c>
      <c r="O2679" s="318">
        <f>IF(ISBLANK(L2679),0,1)</f>
        <v>0</v>
      </c>
      <c r="P2679" s="318">
        <f>IF(ISBLANK(M2679),0,1)</f>
        <v>0</v>
      </c>
      <c r="Q2679" s="318">
        <f>O2679+P2679</f>
        <v>0</v>
      </c>
      <c r="R2679" s="318">
        <f>SUM(Q2554:Q2679)</f>
        <v>4</v>
      </c>
      <c r="S2679" s="318">
        <f>R2679/$X$2</f>
        <v>0.17391304347826086</v>
      </c>
      <c r="T2679" s="318">
        <f>IF(S2679&gt;=$X$3,1,0)</f>
        <v>0</v>
      </c>
      <c r="U2679" s="318">
        <f>O2679*T2679+P2679*T2679</f>
        <v>0</v>
      </c>
    </row>
    <row r="2680" spans="1:21" s="318" customFormat="1" x14ac:dyDescent="0.2">
      <c r="A2680" s="322">
        <v>40462</v>
      </c>
      <c r="B2680" s="321">
        <v>389.29800399999999</v>
      </c>
      <c r="C2680" s="320">
        <f>LN(B2680/B2679)</f>
        <v>-3.0808827985704055E-5</v>
      </c>
      <c r="D2680" s="320">
        <f>AVERAGE(C2660:C2680)</f>
        <v>2.1157274169961251E-3</v>
      </c>
      <c r="E2680" s="318">
        <f>_xlfn.STDEV.S(C2660:C2680)</f>
        <v>6.4571653907601126E-3</v>
      </c>
      <c r="F2680" s="318">
        <f>E2680*(21/(21-1.5))</f>
        <v>6.9538704208185823E-3</v>
      </c>
      <c r="G2680" s="318">
        <f>_xlfn.VAR.S(C2660:C2680)</f>
        <v>4.1694984883630201E-5</v>
      </c>
      <c r="H2680" s="318">
        <f>G2680*(21/(21-1))</f>
        <v>4.3779734127811712E-5</v>
      </c>
      <c r="I2680" s="320">
        <f>(SUM(C2617:C2637)*1+SUM(C2638:C2658)*2+SUM(C2659:C2679)*3)/6</f>
        <v>3.5720266255537508E-2</v>
      </c>
      <c r="J2680" s="318">
        <f>IF(C2680*O2680&lt;&gt;0,C2680,0)</f>
        <v>0</v>
      </c>
      <c r="K2680" s="318" t="str">
        <f>IF(C2680*O2680=0,"",C2680)</f>
        <v/>
      </c>
      <c r="O2680" s="318">
        <f>IF(ISBLANK(L2680),0,1)</f>
        <v>0</v>
      </c>
      <c r="P2680" s="318">
        <f>IF(ISBLANK(M2680),0,1)</f>
        <v>0</v>
      </c>
      <c r="Q2680" s="318">
        <f>O2680+P2680</f>
        <v>0</v>
      </c>
      <c r="R2680" s="318">
        <f>SUM(Q2555:Q2680)</f>
        <v>4</v>
      </c>
      <c r="S2680" s="318">
        <f>R2680/$X$2</f>
        <v>0.17391304347826086</v>
      </c>
      <c r="T2680" s="318">
        <f>IF(S2680&gt;=$X$3,1,0)</f>
        <v>0</v>
      </c>
      <c r="U2680" s="318">
        <f>O2680*T2680+P2680*T2680</f>
        <v>0</v>
      </c>
    </row>
    <row r="2681" spans="1:21" s="318" customFormat="1" x14ac:dyDescent="0.2">
      <c r="A2681" s="322">
        <v>40463</v>
      </c>
      <c r="B2681" s="321">
        <v>387.34698500000002</v>
      </c>
      <c r="C2681" s="320">
        <f>LN(B2681/B2680)</f>
        <v>-5.024234062540418E-3</v>
      </c>
      <c r="D2681" s="320">
        <f>AVERAGE(C2661:C2681)</f>
        <v>1.2759338178104935E-3</v>
      </c>
      <c r="E2681" s="318">
        <f>_xlfn.STDEV.S(C2661:C2681)</f>
        <v>6.1640434128202295E-3</v>
      </c>
      <c r="F2681" s="318">
        <f>E2681*(21/(21-1.5))</f>
        <v>6.6382005984217856E-3</v>
      </c>
      <c r="G2681" s="318">
        <f>_xlfn.VAR.S(C2661:C2681)</f>
        <v>3.7995431195132468E-5</v>
      </c>
      <c r="H2681" s="318">
        <f>G2681*(21/(21-1))</f>
        <v>3.9895202754889094E-5</v>
      </c>
      <c r="I2681" s="320">
        <f>(SUM(C2618:C2638)*1+SUM(C2639:C2659)*2+SUM(C2660:C2680)*3)/6</f>
        <v>3.791250385345029E-2</v>
      </c>
      <c r="J2681" s="318">
        <f>IF(C2681*O2681&lt;&gt;0,C2681,0)</f>
        <v>0</v>
      </c>
      <c r="K2681" s="318" t="str">
        <f>IF(C2681*O2681=0,"",C2681)</f>
        <v/>
      </c>
      <c r="O2681" s="318">
        <f>IF(ISBLANK(L2681),0,1)</f>
        <v>0</v>
      </c>
      <c r="P2681" s="318">
        <f>IF(ISBLANK(M2681),0,1)</f>
        <v>0</v>
      </c>
      <c r="Q2681" s="318">
        <f>O2681+P2681</f>
        <v>0</v>
      </c>
      <c r="R2681" s="318">
        <f>SUM(Q2556:Q2681)</f>
        <v>4</v>
      </c>
      <c r="S2681" s="318">
        <f>R2681/$X$2</f>
        <v>0.17391304347826086</v>
      </c>
      <c r="T2681" s="318">
        <f>IF(S2681&gt;=$X$3,1,0)</f>
        <v>0</v>
      </c>
      <c r="U2681" s="318">
        <f>O2681*T2681+P2681*T2681</f>
        <v>0</v>
      </c>
    </row>
    <row r="2682" spans="1:21" s="318" customFormat="1" x14ac:dyDescent="0.2">
      <c r="A2682" s="322">
        <v>40464</v>
      </c>
      <c r="B2682" s="321">
        <v>395.54501299999998</v>
      </c>
      <c r="C2682" s="320">
        <f>LN(B2682/B2681)</f>
        <v>2.094370023715347E-2</v>
      </c>
      <c r="D2682" s="320">
        <f>AVERAGE(C2662:C2682)</f>
        <v>2.4222349520982883E-3</v>
      </c>
      <c r="E2682" s="318">
        <f>_xlfn.STDEV.S(C2662:C2682)</f>
        <v>7.4153064732098489E-3</v>
      </c>
      <c r="F2682" s="318">
        <f>E2682*(21/(21-1.5))</f>
        <v>7.9857146634567597E-3</v>
      </c>
      <c r="G2682" s="318">
        <f>_xlfn.VAR.S(C2662:C2682)</f>
        <v>5.4986770091627889E-5</v>
      </c>
      <c r="H2682" s="318">
        <f>G2682*(21/(21-1))</f>
        <v>5.7736108596209286E-5</v>
      </c>
      <c r="I2682" s="320">
        <f>(SUM(C2619:C2639)*1+SUM(C2640:C2660)*2+SUM(C2661:C2681)*3)/6</f>
        <v>3.5411723808376878E-2</v>
      </c>
      <c r="J2682" s="318">
        <f>IF(C2682*O2682&lt;&gt;0,C2682,0)</f>
        <v>0</v>
      </c>
      <c r="K2682" s="318" t="str">
        <f>IF(C2682*O2682=0,"",C2682)</f>
        <v/>
      </c>
      <c r="O2682" s="318">
        <f>IF(ISBLANK(L2682),0,1)</f>
        <v>0</v>
      </c>
      <c r="P2682" s="318">
        <f>IF(ISBLANK(M2682),0,1)</f>
        <v>0</v>
      </c>
      <c r="Q2682" s="318">
        <f>O2682+P2682</f>
        <v>0</v>
      </c>
      <c r="R2682" s="318">
        <f>SUM(Q2557:Q2682)</f>
        <v>4</v>
      </c>
      <c r="S2682" s="318">
        <f>R2682/$X$2</f>
        <v>0.17391304347826086</v>
      </c>
      <c r="T2682" s="318">
        <f>IF(S2682&gt;=$X$3,1,0)</f>
        <v>0</v>
      </c>
      <c r="U2682" s="318">
        <f>O2682*T2682+P2682*T2682</f>
        <v>0</v>
      </c>
    </row>
    <row r="2683" spans="1:21" s="318" customFormat="1" x14ac:dyDescent="0.2">
      <c r="A2683" s="322">
        <v>40465</v>
      </c>
      <c r="B2683" s="321">
        <v>397.23498499999999</v>
      </c>
      <c r="C2683" s="320">
        <f>LN(B2683/B2682)</f>
        <v>4.2634137190772723E-3</v>
      </c>
      <c r="D2683" s="320">
        <f>AVERAGE(C2663:C2683)</f>
        <v>2.7860171842759886E-3</v>
      </c>
      <c r="E2683" s="318">
        <f>_xlfn.STDEV.S(C2663:C2683)</f>
        <v>7.3031725030717502E-3</v>
      </c>
      <c r="F2683" s="318">
        <f>E2683*(21/(21-1.5))</f>
        <v>7.8649550033080377E-3</v>
      </c>
      <c r="G2683" s="318">
        <f>_xlfn.VAR.S(C2663:C2683)</f>
        <v>5.333632860962329E-5</v>
      </c>
      <c r="H2683" s="318">
        <f>G2683*(21/(21-1))</f>
        <v>5.6003145040104458E-5</v>
      </c>
      <c r="I2683" s="320">
        <f>(SUM(C2620:C2640)*1+SUM(C2641:C2661)*2+SUM(C2662:C2682)*3)/6</f>
        <v>4.7455251186189838E-2</v>
      </c>
      <c r="J2683" s="318">
        <f>IF(C2683*O2683&lt;&gt;0,C2683,0)</f>
        <v>0</v>
      </c>
      <c r="K2683" s="318" t="str">
        <f>IF(C2683*O2683=0,"",C2683)</f>
        <v/>
      </c>
      <c r="O2683" s="318">
        <f>IF(ISBLANK(L2683),0,1)</f>
        <v>0</v>
      </c>
      <c r="P2683" s="318">
        <f>IF(ISBLANK(M2683),0,1)</f>
        <v>0</v>
      </c>
      <c r="Q2683" s="318">
        <f>O2683+P2683</f>
        <v>0</v>
      </c>
      <c r="R2683" s="318">
        <f>SUM(Q2558:Q2683)</f>
        <v>4</v>
      </c>
      <c r="S2683" s="318">
        <f>R2683/$X$2</f>
        <v>0.17391304347826086</v>
      </c>
      <c r="T2683" s="318">
        <f>IF(S2683&gt;=$X$3,1,0)</f>
        <v>0</v>
      </c>
      <c r="U2683" s="318">
        <f>O2683*T2683+P2683*T2683</f>
        <v>0</v>
      </c>
    </row>
    <row r="2684" spans="1:21" s="318" customFormat="1" x14ac:dyDescent="0.2">
      <c r="A2684" s="322">
        <v>40466</v>
      </c>
      <c r="B2684" s="321">
        <v>396.584991</v>
      </c>
      <c r="C2684" s="320">
        <f>LN(B2684/B2683)</f>
        <v>-1.6376361515639956E-3</v>
      </c>
      <c r="D2684" s="320">
        <f>AVERAGE(C2664:C2684)</f>
        <v>2.6496059652904016E-3</v>
      </c>
      <c r="E2684" s="318">
        <f>_xlfn.STDEV.S(C2664:C2684)</f>
        <v>7.3602784468030178E-3</v>
      </c>
      <c r="F2684" s="318">
        <f>E2684*(21/(21-1.5))</f>
        <v>7.9264537119417104E-3</v>
      </c>
      <c r="G2684" s="318">
        <f>_xlfn.VAR.S(C2664:C2684)</f>
        <v>5.4173698814473042E-5</v>
      </c>
      <c r="H2684" s="318">
        <f>G2684*(21/(21-1))</f>
        <v>5.6882383755196696E-5</v>
      </c>
      <c r="I2684" s="320">
        <f>(SUM(C2621:C2641)*1+SUM(C2642:C2662)*2+SUM(C2663:C2683)*3)/6</f>
        <v>4.5491965631375808E-2</v>
      </c>
      <c r="J2684" s="318">
        <f>IF(C2684*O2684&lt;&gt;0,C2684,0)</f>
        <v>0</v>
      </c>
      <c r="K2684" s="318" t="str">
        <f>IF(C2684*O2684=0,"",C2684)</f>
        <v/>
      </c>
      <c r="O2684" s="318">
        <f>IF(ISBLANK(L2684),0,1)</f>
        <v>0</v>
      </c>
      <c r="P2684" s="318">
        <f>IF(ISBLANK(M2684),0,1)</f>
        <v>0</v>
      </c>
      <c r="Q2684" s="318">
        <f>O2684+P2684</f>
        <v>0</v>
      </c>
      <c r="R2684" s="318">
        <f>SUM(Q2559:Q2684)</f>
        <v>4</v>
      </c>
      <c r="S2684" s="318">
        <f>R2684/$X$2</f>
        <v>0.17391304347826086</v>
      </c>
      <c r="T2684" s="318">
        <f>IF(S2684&gt;=$X$3,1,0)</f>
        <v>0</v>
      </c>
      <c r="U2684" s="318">
        <f>O2684*T2684+P2684*T2684</f>
        <v>0</v>
      </c>
    </row>
    <row r="2685" spans="1:21" s="318" customFormat="1" x14ac:dyDescent="0.2">
      <c r="A2685" s="322">
        <v>40469</v>
      </c>
      <c r="B2685" s="321">
        <v>397.16000400000001</v>
      </c>
      <c r="C2685" s="320">
        <f>LN(B2685/B2684)</f>
        <v>1.4488610428058928E-3</v>
      </c>
      <c r="D2685" s="320">
        <f>AVERAGE(C2665:C2685)</f>
        <v>2.6298204180657202E-3</v>
      </c>
      <c r="E2685" s="318">
        <f>_xlfn.STDEV.S(C2665:C2685)</f>
        <v>7.3630527932877611E-3</v>
      </c>
      <c r="F2685" s="318">
        <f>E2685*(21/(21-1.5))</f>
        <v>7.9294414696945113E-3</v>
      </c>
      <c r="G2685" s="318">
        <f>_xlfn.VAR.S(C2665:C2685)</f>
        <v>5.4214546436742696E-5</v>
      </c>
      <c r="H2685" s="318">
        <f>G2685*(21/(21-1))</f>
        <v>5.6925273758579832E-5</v>
      </c>
      <c r="I2685" s="320">
        <f>(SUM(C2622:C2642)*1+SUM(C2643:C2663)*2+SUM(C2664:C2684)*3)/6</f>
        <v>4.5925403241542449E-2</v>
      </c>
      <c r="J2685" s="318">
        <f>IF(C2685*O2685&lt;&gt;0,C2685,0)</f>
        <v>0</v>
      </c>
      <c r="K2685" s="318" t="str">
        <f>IF(C2685*O2685=0,"",C2685)</f>
        <v/>
      </c>
      <c r="O2685" s="318">
        <f>IF(ISBLANK(L2685),0,1)</f>
        <v>0</v>
      </c>
      <c r="P2685" s="318">
        <f>IF(ISBLANK(M2685),0,1)</f>
        <v>0</v>
      </c>
      <c r="Q2685" s="318">
        <f>O2685+P2685</f>
        <v>0</v>
      </c>
      <c r="R2685" s="318">
        <f>SUM(Q2560:Q2685)</f>
        <v>4</v>
      </c>
      <c r="S2685" s="318">
        <f>R2685/$X$2</f>
        <v>0.17391304347826086</v>
      </c>
      <c r="T2685" s="318">
        <f>IF(S2685&gt;=$X$3,1,0)</f>
        <v>0</v>
      </c>
      <c r="U2685" s="318">
        <f>O2685*T2685+P2685*T2685</f>
        <v>0</v>
      </c>
    </row>
    <row r="2686" spans="1:21" s="318" customFormat="1" x14ac:dyDescent="0.2">
      <c r="A2686" s="322">
        <v>40470</v>
      </c>
      <c r="B2686" s="321">
        <v>392.59298699999999</v>
      </c>
      <c r="C2686" s="320">
        <f>LN(B2686/B2685)</f>
        <v>-1.1565813518934759E-2</v>
      </c>
      <c r="D2686" s="320">
        <f>AVERAGE(C2666:C2686)</f>
        <v>1.7590705387939124E-3</v>
      </c>
      <c r="E2686" s="318">
        <f>_xlfn.STDEV.S(C2666:C2686)</f>
        <v>7.9156667771620743E-3</v>
      </c>
      <c r="F2686" s="318">
        <f>E2686*(21/(21-1.5))</f>
        <v>8.5245642215591565E-3</v>
      </c>
      <c r="G2686" s="318">
        <f>_xlfn.VAR.S(C2666:C2686)</f>
        <v>6.265778052706741E-5</v>
      </c>
      <c r="H2686" s="318">
        <f>G2686*(21/(21-1))</f>
        <v>6.5790669553420782E-5</v>
      </c>
      <c r="I2686" s="320">
        <f>(SUM(C2623:C2643)*1+SUM(C2644:C2664)*2+SUM(C2665:C2685)*3)/6</f>
        <v>4.686760668856705E-2</v>
      </c>
      <c r="J2686" s="318">
        <f>IF(C2686*O2686&lt;&gt;0,C2686,0)</f>
        <v>0</v>
      </c>
      <c r="K2686" s="318" t="str">
        <f>IF(C2686*O2686=0,"",C2686)</f>
        <v/>
      </c>
      <c r="O2686" s="318">
        <f>IF(ISBLANK(L2686),0,1)</f>
        <v>0</v>
      </c>
      <c r="P2686" s="318">
        <f>IF(ISBLANK(M2686),0,1)</f>
        <v>0</v>
      </c>
      <c r="Q2686" s="318">
        <f>O2686+P2686</f>
        <v>0</v>
      </c>
      <c r="R2686" s="318">
        <f>SUM(Q2561:Q2686)</f>
        <v>4</v>
      </c>
      <c r="S2686" s="318">
        <f>R2686/$X$2</f>
        <v>0.17391304347826086</v>
      </c>
      <c r="T2686" s="318">
        <f>IF(S2686&gt;=$X$3,1,0)</f>
        <v>0</v>
      </c>
      <c r="U2686" s="318">
        <f>O2686*T2686+P2686*T2686</f>
        <v>0</v>
      </c>
    </row>
    <row r="2687" spans="1:21" s="318" customFormat="1" x14ac:dyDescent="0.2">
      <c r="A2687" s="322">
        <v>40471</v>
      </c>
      <c r="B2687" s="321">
        <v>395.11999500000002</v>
      </c>
      <c r="C2687" s="320">
        <f>LN(B2687/B2686)</f>
        <v>6.4160848600196899E-3</v>
      </c>
      <c r="D2687" s="320">
        <f>AVERAGE(C2667:C2687)</f>
        <v>1.671162467824006E-3</v>
      </c>
      <c r="E2687" s="318">
        <f>_xlfn.STDEV.S(C2667:C2687)</f>
        <v>7.8498121297934965E-3</v>
      </c>
      <c r="F2687" s="318">
        <f>E2687*(21/(21-1.5))</f>
        <v>8.4536438320853037E-3</v>
      </c>
      <c r="G2687" s="318">
        <f>_xlfn.VAR.S(C2667:C2687)</f>
        <v>6.1619550473053121E-5</v>
      </c>
      <c r="H2687" s="318">
        <f>G2687*(21/(21-1))</f>
        <v>6.4700527996705779E-5</v>
      </c>
      <c r="I2687" s="320">
        <f>(SUM(C2624:C2644)*1+SUM(C2645:C2665)*2+SUM(C2666:C2686)*3)/6</f>
        <v>3.7578497869879705E-2</v>
      </c>
      <c r="J2687" s="318">
        <f>IF(C2687*O2687&lt;&gt;0,C2687,0)</f>
        <v>0</v>
      </c>
      <c r="K2687" s="318" t="str">
        <f>IF(C2687*O2687=0,"",C2687)</f>
        <v/>
      </c>
      <c r="O2687" s="318">
        <f>IF(ISBLANK(L2687),0,1)</f>
        <v>0</v>
      </c>
      <c r="P2687" s="318">
        <f>IF(ISBLANK(M2687),0,1)</f>
        <v>0</v>
      </c>
      <c r="Q2687" s="318">
        <f>O2687+P2687</f>
        <v>0</v>
      </c>
      <c r="R2687" s="318">
        <f>SUM(Q2562:Q2687)</f>
        <v>4</v>
      </c>
      <c r="S2687" s="318">
        <f>R2687/$X$2</f>
        <v>0.17391304347826086</v>
      </c>
      <c r="T2687" s="318">
        <f>IF(S2687&gt;=$X$3,1,0)</f>
        <v>0</v>
      </c>
      <c r="U2687" s="318">
        <f>O2687*T2687+P2687*T2687</f>
        <v>0</v>
      </c>
    </row>
    <row r="2688" spans="1:21" s="318" customFormat="1" x14ac:dyDescent="0.2">
      <c r="A2688" s="322">
        <v>40472</v>
      </c>
      <c r="B2688" s="321">
        <v>399.61099200000001</v>
      </c>
      <c r="C2688" s="320">
        <f>LN(B2688/B2687)</f>
        <v>1.1302050325595635E-2</v>
      </c>
      <c r="D2688" s="320">
        <f>AVERAGE(C2668:C2688)</f>
        <v>2.9020164200804408E-3</v>
      </c>
      <c r="E2688" s="318">
        <f>_xlfn.STDEV.S(C2668:C2688)</f>
        <v>7.1775254330524035E-3</v>
      </c>
      <c r="F2688" s="318">
        <f>E2688*(21/(21-1.5))</f>
        <v>7.7296427740564345E-3</v>
      </c>
      <c r="G2688" s="318">
        <f>_xlfn.VAR.S(C2668:C2688)</f>
        <v>5.1516871342114095E-5</v>
      </c>
      <c r="H2688" s="318">
        <f>G2688*(21/(21-1))</f>
        <v>5.4092714909219805E-5</v>
      </c>
      <c r="I2688" s="320">
        <f>(SUM(C2625:C2645)*1+SUM(C2646:C2666)*2+SUM(C2667:C2687)*3)/6</f>
        <v>3.8248393542006494E-2</v>
      </c>
      <c r="J2688" s="318">
        <f>IF(C2688*O2688&lt;&gt;0,C2688,0)</f>
        <v>0</v>
      </c>
      <c r="K2688" s="318" t="str">
        <f>IF(C2688*O2688=0,"",C2688)</f>
        <v/>
      </c>
      <c r="O2688" s="318">
        <f>IF(ISBLANK(L2688),0,1)</f>
        <v>0</v>
      </c>
      <c r="P2688" s="318">
        <f>IF(ISBLANK(M2688),0,1)</f>
        <v>0</v>
      </c>
      <c r="Q2688" s="318">
        <f>O2688+P2688</f>
        <v>0</v>
      </c>
      <c r="R2688" s="318">
        <f>SUM(Q2563:Q2688)</f>
        <v>4</v>
      </c>
      <c r="S2688" s="318">
        <f>R2688/$X$2</f>
        <v>0.17391304347826086</v>
      </c>
      <c r="T2688" s="318">
        <f>IF(S2688&gt;=$X$3,1,0)</f>
        <v>0</v>
      </c>
      <c r="U2688" s="318">
        <f>O2688*T2688+P2688*T2688</f>
        <v>0</v>
      </c>
    </row>
    <row r="2689" spans="1:21" s="318" customFormat="1" x14ac:dyDescent="0.2">
      <c r="A2689" s="322">
        <v>40473</v>
      </c>
      <c r="B2689" s="321">
        <v>397.86498999999998</v>
      </c>
      <c r="C2689" s="320">
        <f>LN(B2689/B2688)</f>
        <v>-4.3788272731654721E-3</v>
      </c>
      <c r="D2689" s="320">
        <f>AVERAGE(C2669:C2689)</f>
        <v>2.5824277084536282E-3</v>
      </c>
      <c r="E2689" s="318">
        <f>_xlfn.STDEV.S(C2669:C2689)</f>
        <v>7.3514587925377099E-3</v>
      </c>
      <c r="F2689" s="318">
        <f>E2689*(21/(21-1.5))</f>
        <v>7.9169556227329171E-3</v>
      </c>
      <c r="G2689" s="318">
        <f>_xlfn.VAR.S(C2669:C2689)</f>
        <v>5.4043946378379997E-5</v>
      </c>
      <c r="H2689" s="318">
        <f>G2689*(21/(21-1))</f>
        <v>5.6746143697299003E-5</v>
      </c>
      <c r="I2689" s="320">
        <f>(SUM(C2626:C2646)*1+SUM(C2647:C2667)*2+SUM(C2668:C2688)*3)/6</f>
        <v>4.8141724833758032E-2</v>
      </c>
      <c r="J2689" s="318">
        <f>IF(C2689*O2689&lt;&gt;0,C2689,0)</f>
        <v>-4.3788272731654721E-3</v>
      </c>
      <c r="K2689" s="318">
        <f>IF(C2689*O2689=0,"",C2689)</f>
        <v>-4.3788272731654721E-3</v>
      </c>
      <c r="L2689" s="325" t="s">
        <v>113</v>
      </c>
      <c r="M2689" s="325"/>
      <c r="O2689" s="318">
        <f>IF(ISBLANK(L2689),0,1)</f>
        <v>1</v>
      </c>
      <c r="P2689" s="318">
        <f>IF(ISBLANK(M2689),0,1)</f>
        <v>0</v>
      </c>
      <c r="Q2689" s="318">
        <f>O2689+P2689</f>
        <v>1</v>
      </c>
      <c r="R2689" s="318">
        <f>SUM(Q2564:Q2689)</f>
        <v>5</v>
      </c>
      <c r="S2689" s="318">
        <f>R2689/$X$2</f>
        <v>0.21739130434782608</v>
      </c>
      <c r="T2689" s="318">
        <f>IF(S2689&gt;=$X$3,1,0)</f>
        <v>0</v>
      </c>
      <c r="U2689" s="318">
        <f>O2689*T2689+P2689*T2689</f>
        <v>0</v>
      </c>
    </row>
    <row r="2690" spans="1:21" s="318" customFormat="1" x14ac:dyDescent="0.2">
      <c r="A2690" s="322">
        <v>40476</v>
      </c>
      <c r="B2690" s="321">
        <v>401.96301299999999</v>
      </c>
      <c r="C2690" s="320">
        <f>LN(B2690/B2689)</f>
        <v>1.0247350292972216E-2</v>
      </c>
      <c r="D2690" s="320">
        <f>AVERAGE(C2670:C2690)</f>
        <v>2.8256445047681079E-3</v>
      </c>
      <c r="E2690" s="318">
        <f>_xlfn.STDEV.S(C2670:C2690)</f>
        <v>7.5227906476700362E-3</v>
      </c>
      <c r="F2690" s="318">
        <f>E2690*(21/(21-1.5))</f>
        <v>8.1014668513369609E-3</v>
      </c>
      <c r="G2690" s="318">
        <f>_xlfn.VAR.S(C2670:C2690)</f>
        <v>5.6592379128671765E-5</v>
      </c>
      <c r="H2690" s="318">
        <f>G2690*(21/(21-1))</f>
        <v>5.9421998085105353E-5</v>
      </c>
      <c r="I2690" s="320">
        <f>(SUM(C2627:C2647)*1+SUM(C2648:C2668)*2+SUM(C2669:C2689)*3)/6</f>
        <v>4.7638692842530327E-2</v>
      </c>
      <c r="J2690" s="318">
        <f>IF(C2690*O2690&lt;&gt;0,C2690,0)</f>
        <v>0</v>
      </c>
      <c r="K2690" s="318" t="str">
        <f>IF(C2690*O2690=0,"",C2690)</f>
        <v/>
      </c>
      <c r="O2690" s="318">
        <f>IF(ISBLANK(L2690),0,1)</f>
        <v>0</v>
      </c>
      <c r="P2690" s="318">
        <f>IF(ISBLANK(M2690),0,1)</f>
        <v>0</v>
      </c>
      <c r="Q2690" s="318">
        <f>O2690+P2690</f>
        <v>0</v>
      </c>
      <c r="R2690" s="318">
        <f>SUM(Q2565:Q2690)</f>
        <v>5</v>
      </c>
      <c r="S2690" s="318">
        <f>R2690/$X$2</f>
        <v>0.21739130434782608</v>
      </c>
      <c r="T2690" s="318">
        <f>IF(S2690&gt;=$X$3,1,0)</f>
        <v>0</v>
      </c>
      <c r="U2690" s="318">
        <f>O2690*T2690+P2690*T2690</f>
        <v>0</v>
      </c>
    </row>
    <row r="2691" spans="1:21" s="318" customFormat="1" x14ac:dyDescent="0.2">
      <c r="A2691" s="322">
        <v>40477</v>
      </c>
      <c r="B2691" s="321">
        <v>403.64401199999998</v>
      </c>
      <c r="C2691" s="320">
        <f>LN(B2691/B2690)</f>
        <v>4.1732541736369273E-3</v>
      </c>
      <c r="D2691" s="320">
        <f>AVERAGE(C2671:C2691)</f>
        <v>2.8814027455923447E-3</v>
      </c>
      <c r="E2691" s="318">
        <f>_xlfn.STDEV.S(C2671:C2691)</f>
        <v>7.5285029309436514E-3</v>
      </c>
      <c r="F2691" s="318">
        <f>E2691*(21/(21-1.5))</f>
        <v>8.1076185410162392E-3</v>
      </c>
      <c r="G2691" s="318">
        <f>_xlfn.VAR.S(C2671:C2691)</f>
        <v>5.6678356381227157E-5</v>
      </c>
      <c r="H2691" s="318">
        <f>G2691*(21/(21-1))</f>
        <v>5.9512274200288514E-5</v>
      </c>
      <c r="I2691" s="320">
        <f>(SUM(C2628:C2648)*1+SUM(C2649:C2669)*2+SUM(C2670:C2690)*3)/6</f>
        <v>5.0359399582865248E-2</v>
      </c>
      <c r="J2691" s="318">
        <f>IF(C2691*O2691&lt;&gt;0,C2691,0)</f>
        <v>0</v>
      </c>
      <c r="K2691" s="318" t="str">
        <f>IF(C2691*O2691=0,"",C2691)</f>
        <v/>
      </c>
      <c r="O2691" s="318">
        <f>IF(ISBLANK(L2691),0,1)</f>
        <v>0</v>
      </c>
      <c r="P2691" s="318">
        <f>IF(ISBLANK(M2691),0,1)</f>
        <v>0</v>
      </c>
      <c r="Q2691" s="318">
        <f>O2691+P2691</f>
        <v>0</v>
      </c>
      <c r="R2691" s="318">
        <f>SUM(Q2566:Q2691)</f>
        <v>5</v>
      </c>
      <c r="S2691" s="318">
        <f>R2691/$X$2</f>
        <v>0.21739130434782608</v>
      </c>
      <c r="T2691" s="318">
        <f>IF(S2691&gt;=$X$3,1,0)</f>
        <v>0</v>
      </c>
      <c r="U2691" s="318">
        <f>O2691*T2691+P2691*T2691</f>
        <v>0</v>
      </c>
    </row>
    <row r="2692" spans="1:21" s="318" customFormat="1" x14ac:dyDescent="0.2">
      <c r="A2692" s="322">
        <v>40478</v>
      </c>
      <c r="B2692" s="321">
        <v>399.42498799999998</v>
      </c>
      <c r="C2692" s="320">
        <f>LN(B2692/B2691)</f>
        <v>-1.0507348226577397E-2</v>
      </c>
      <c r="D2692" s="320">
        <f>AVERAGE(C2672:C2692)</f>
        <v>2.5013998089076289E-3</v>
      </c>
      <c r="E2692" s="318">
        <f>_xlfn.STDEV.S(C2672:C2692)</f>
        <v>8.0016854892776979E-3</v>
      </c>
      <c r="F2692" s="318">
        <f>E2692*(21/(21-1.5))</f>
        <v>8.6171997576836735E-3</v>
      </c>
      <c r="G2692" s="318">
        <f>_xlfn.VAR.S(C2672:C2692)</f>
        <v>6.4026970669317263E-5</v>
      </c>
      <c r="H2692" s="318">
        <f>G2692*(21/(21-1))</f>
        <v>6.722831920278313E-5</v>
      </c>
      <c r="I2692" s="320">
        <f>(SUM(C2629:C2649)*1+SUM(C2650:C2670)*2+SUM(C2671:C2691)*3)/6</f>
        <v>5.1776621699292619E-2</v>
      </c>
      <c r="J2692" s="318">
        <f>IF(C2692*O2692&lt;&gt;0,C2692,0)</f>
        <v>0</v>
      </c>
      <c r="K2692" s="318" t="str">
        <f>IF(C2692*O2692=0,"",C2692)</f>
        <v/>
      </c>
      <c r="O2692" s="318">
        <f>IF(ISBLANK(L2692),0,1)</f>
        <v>0</v>
      </c>
      <c r="P2692" s="318">
        <f>IF(ISBLANK(M2692),0,1)</f>
        <v>0</v>
      </c>
      <c r="Q2692" s="318">
        <f>O2692+P2692</f>
        <v>0</v>
      </c>
      <c r="R2692" s="318">
        <f>SUM(Q2567:Q2692)</f>
        <v>5</v>
      </c>
      <c r="S2692" s="318">
        <f>R2692/$X$2</f>
        <v>0.21739130434782608</v>
      </c>
      <c r="T2692" s="318">
        <f>IF(S2692&gt;=$X$3,1,0)</f>
        <v>0</v>
      </c>
      <c r="U2692" s="318">
        <f>O2692*T2692+P2692*T2692</f>
        <v>0</v>
      </c>
    </row>
    <row r="2693" spans="1:21" s="318" customFormat="1" x14ac:dyDescent="0.2">
      <c r="A2693" s="322">
        <v>40479</v>
      </c>
      <c r="B2693" s="321">
        <v>402.50100700000002</v>
      </c>
      <c r="C2693" s="320">
        <f>LN(B2693/B2692)</f>
        <v>7.6716158483948202E-3</v>
      </c>
      <c r="D2693" s="320">
        <f>AVERAGE(C2673:C2693)</f>
        <v>2.5829652760581633E-3</v>
      </c>
      <c r="E2693" s="318">
        <f>_xlfn.STDEV.S(C2673:C2693)</f>
        <v>8.0472903124941923E-3</v>
      </c>
      <c r="F2693" s="318">
        <f>E2693*(21/(21-1.5))</f>
        <v>8.6663126442245147E-3</v>
      </c>
      <c r="G2693" s="318">
        <f>_xlfn.VAR.S(C2673:C2693)</f>
        <v>6.4758881373562871E-5</v>
      </c>
      <c r="H2693" s="318">
        <f>G2693*(21/(21-1))</f>
        <v>6.7996825442241012E-5</v>
      </c>
      <c r="I2693" s="320">
        <f>(SUM(C2630:C2650)*1+SUM(C2651:C2671)*2+SUM(C2672:C2692)*3)/6</f>
        <v>4.7691817245257638E-2</v>
      </c>
      <c r="J2693" s="318">
        <f>IF(C2693*O2693&lt;&gt;0,C2693,0)</f>
        <v>0</v>
      </c>
      <c r="K2693" s="318" t="str">
        <f>IF(C2693*O2693=0,"",C2693)</f>
        <v/>
      </c>
      <c r="O2693" s="318">
        <f>IF(ISBLANK(L2693),0,1)</f>
        <v>0</v>
      </c>
      <c r="P2693" s="318">
        <f>IF(ISBLANK(M2693),0,1)</f>
        <v>0</v>
      </c>
      <c r="Q2693" s="318">
        <f>O2693+P2693</f>
        <v>0</v>
      </c>
      <c r="R2693" s="318">
        <f>SUM(Q2568:Q2693)</f>
        <v>5</v>
      </c>
      <c r="S2693" s="318">
        <f>R2693/$X$2</f>
        <v>0.21739130434782608</v>
      </c>
      <c r="T2693" s="318">
        <f>IF(S2693&gt;=$X$3,1,0)</f>
        <v>0</v>
      </c>
      <c r="U2693" s="318">
        <f>O2693*T2693+P2693*T2693</f>
        <v>0</v>
      </c>
    </row>
    <row r="2694" spans="1:21" s="318" customFormat="1" x14ac:dyDescent="0.2">
      <c r="A2694" s="322">
        <v>40480</v>
      </c>
      <c r="B2694" s="321">
        <v>404.618988</v>
      </c>
      <c r="C2694" s="320">
        <f>LN(B2694/B2693)</f>
        <v>5.2482552151427381E-3</v>
      </c>
      <c r="D2694" s="320">
        <f>AVERAGE(C2674:C2694)</f>
        <v>2.8100287843723947E-3</v>
      </c>
      <c r="E2694" s="318">
        <f>_xlfn.STDEV.S(C2674:C2694)</f>
        <v>8.0522540024647437E-3</v>
      </c>
      <c r="F2694" s="318">
        <f>E2694*(21/(21-1.5))</f>
        <v>8.6716581565004936E-3</v>
      </c>
      <c r="G2694" s="318">
        <f>_xlfn.VAR.S(C2674:C2694)</f>
        <v>6.4838794520209476E-5</v>
      </c>
      <c r="H2694" s="318">
        <f>G2694*(21/(21-1))</f>
        <v>6.8080734246219948E-5</v>
      </c>
      <c r="I2694" s="320">
        <f>(SUM(C2631:C2651)*1+SUM(C2652:C2672)*2+SUM(C2673:C2693)*3)/6</f>
        <v>4.5263670131514805E-2</v>
      </c>
      <c r="J2694" s="318">
        <f>IF(C2694*O2694&lt;&gt;0,C2694,0)</f>
        <v>0</v>
      </c>
      <c r="K2694" s="318" t="str">
        <f>IF(C2694*O2694=0,"",C2694)</f>
        <v/>
      </c>
      <c r="O2694" s="318">
        <f>IF(ISBLANK(L2694),0,1)</f>
        <v>0</v>
      </c>
      <c r="P2694" s="318">
        <f>IF(ISBLANK(M2694),0,1)</f>
        <v>0</v>
      </c>
      <c r="Q2694" s="318">
        <f>O2694+P2694</f>
        <v>0</v>
      </c>
      <c r="R2694" s="318">
        <f>SUM(Q2569:Q2694)</f>
        <v>5</v>
      </c>
      <c r="S2694" s="318">
        <f>R2694/$X$2</f>
        <v>0.21739130434782608</v>
      </c>
      <c r="T2694" s="318">
        <f>IF(S2694&gt;=$X$3,1,0)</f>
        <v>0</v>
      </c>
      <c r="U2694" s="318">
        <f>O2694*T2694+P2694*T2694</f>
        <v>0</v>
      </c>
    </row>
    <row r="2695" spans="1:21" s="318" customFormat="1" x14ac:dyDescent="0.2">
      <c r="A2695" s="322">
        <v>40483</v>
      </c>
      <c r="B2695" s="321">
        <v>408.72500600000001</v>
      </c>
      <c r="C2695" s="320">
        <f>LN(B2695/B2694)</f>
        <v>1.0096719007287733E-2</v>
      </c>
      <c r="D2695" s="320">
        <f>AVERAGE(C2675:C2695)</f>
        <v>3.1300525678031855E-3</v>
      </c>
      <c r="E2695" s="318">
        <f>_xlfn.STDEV.S(C2675:C2695)</f>
        <v>8.2079243818358669E-3</v>
      </c>
      <c r="F2695" s="318">
        <f>E2695*(21/(21-1.5))</f>
        <v>8.8393031804386256E-3</v>
      </c>
      <c r="G2695" s="318">
        <f>_xlfn.VAR.S(C2675:C2695)</f>
        <v>6.7370022657935709E-5</v>
      </c>
      <c r="H2695" s="318">
        <f>G2695*(21/(21-1))</f>
        <v>7.0738523790832498E-5</v>
      </c>
      <c r="I2695" s="320">
        <f>(SUM(C2632:C2652)*1+SUM(C2653:C2673)*2+SUM(C2674:C2694)*3)/6</f>
        <v>4.2382424188037247E-2</v>
      </c>
      <c r="J2695" s="318">
        <f>IF(C2695*O2695&lt;&gt;0,C2695,0)</f>
        <v>0</v>
      </c>
      <c r="K2695" s="318" t="str">
        <f>IF(C2695*O2695=0,"",C2695)</f>
        <v/>
      </c>
      <c r="O2695" s="318">
        <f>IF(ISBLANK(L2695),0,1)</f>
        <v>0</v>
      </c>
      <c r="P2695" s="318">
        <f>IF(ISBLANK(M2695),0,1)</f>
        <v>0</v>
      </c>
      <c r="Q2695" s="318">
        <f>O2695+P2695</f>
        <v>0</v>
      </c>
      <c r="R2695" s="318">
        <f>SUM(Q2570:Q2695)</f>
        <v>5</v>
      </c>
      <c r="S2695" s="318">
        <f>R2695/$X$2</f>
        <v>0.21739130434782608</v>
      </c>
      <c r="T2695" s="318">
        <f>IF(S2695&gt;=$X$3,1,0)</f>
        <v>0</v>
      </c>
      <c r="U2695" s="318">
        <f>O2695*T2695+P2695*T2695</f>
        <v>0</v>
      </c>
    </row>
    <row r="2696" spans="1:21" s="318" customFormat="1" x14ac:dyDescent="0.2">
      <c r="A2696" s="322">
        <v>40484</v>
      </c>
      <c r="B2696" s="321">
        <v>412.32800300000002</v>
      </c>
      <c r="C2696" s="320">
        <f>LN(B2696/B2695)</f>
        <v>8.7765834562169714E-3</v>
      </c>
      <c r="D2696" s="320">
        <f>AVERAGE(C2676:C2696)</f>
        <v>3.8406516627841635E-3</v>
      </c>
      <c r="E2696" s="318">
        <f>_xlfn.STDEV.S(C2676:C2696)</f>
        <v>8.0082291616514513E-3</v>
      </c>
      <c r="F2696" s="318">
        <f>E2696*(21/(21-1.5))</f>
        <v>8.6242467894707929E-3</v>
      </c>
      <c r="G2696" s="318">
        <f>_xlfn.VAR.S(C2676:C2696)</f>
        <v>6.413173430552471E-5</v>
      </c>
      <c r="H2696" s="318">
        <f>G2696*(21/(21-1))</f>
        <v>6.733832102080095E-5</v>
      </c>
      <c r="I2696" s="320">
        <f>(SUM(C2633:C2653)*1+SUM(C2654:C2674)*2+SUM(C2675:C2695)*3)/6</f>
        <v>4.5785720131633512E-2</v>
      </c>
      <c r="J2696" s="318">
        <f>IF(C2696*O2696&lt;&gt;0,C2696,0)</f>
        <v>0</v>
      </c>
      <c r="K2696" s="318" t="str">
        <f>IF(C2696*O2696=0,"",C2696)</f>
        <v/>
      </c>
      <c r="O2696" s="318">
        <f>IF(ISBLANK(L2696),0,1)</f>
        <v>0</v>
      </c>
      <c r="P2696" s="318">
        <f>IF(ISBLANK(M2696),0,1)</f>
        <v>0</v>
      </c>
      <c r="Q2696" s="318">
        <f>O2696+P2696</f>
        <v>0</v>
      </c>
      <c r="R2696" s="318">
        <f>SUM(Q2571:Q2696)</f>
        <v>5</v>
      </c>
      <c r="S2696" s="318">
        <f>R2696/$X$2</f>
        <v>0.21739130434782608</v>
      </c>
      <c r="T2696" s="318">
        <f>IF(S2696&gt;=$X$3,1,0)</f>
        <v>0</v>
      </c>
      <c r="U2696" s="318">
        <f>O2696*T2696+P2696*T2696</f>
        <v>0</v>
      </c>
    </row>
    <row r="2697" spans="1:21" s="318" customFormat="1" x14ac:dyDescent="0.2">
      <c r="A2697" s="322">
        <v>40485</v>
      </c>
      <c r="B2697" s="321">
        <v>404.040009</v>
      </c>
      <c r="C2697" s="320">
        <f>LN(B2697/B2696)</f>
        <v>-2.0305251161484662E-2</v>
      </c>
      <c r="D2697" s="320">
        <f>AVERAGE(C2677:C2697)</f>
        <v>2.3324989923797922E-3</v>
      </c>
      <c r="E2697" s="318">
        <f>_xlfn.STDEV.S(C2677:C2697)</f>
        <v>9.3841997693444919E-3</v>
      </c>
      <c r="F2697" s="318">
        <f>E2697*(21/(21-1.5))</f>
        <v>1.0106061290063299E-2</v>
      </c>
      <c r="G2697" s="318">
        <f>_xlfn.VAR.S(C2677:C2697)</f>
        <v>8.8063205310965224E-5</v>
      </c>
      <c r="H2697" s="318">
        <f>G2697*(21/(21-1))</f>
        <v>9.2466365576513484E-5</v>
      </c>
      <c r="I2697" s="320">
        <f>(SUM(C2634:C2654)*1+SUM(C2655:C2675)*2+SUM(C2676:C2696)*3)/6</f>
        <v>4.8204178070925391E-2</v>
      </c>
      <c r="J2697" s="318">
        <f>IF(C2697*O2697&lt;&gt;0,C2697,0)</f>
        <v>0</v>
      </c>
      <c r="K2697" s="318" t="str">
        <f>IF(C2697*O2697=0,"",C2697)</f>
        <v/>
      </c>
      <c r="O2697" s="318">
        <f>IF(ISBLANK(L2697),0,1)</f>
        <v>0</v>
      </c>
      <c r="P2697" s="318">
        <f>IF(ISBLANK(M2697),0,1)</f>
        <v>0</v>
      </c>
      <c r="Q2697" s="318">
        <f>O2697+P2697</f>
        <v>0</v>
      </c>
      <c r="R2697" s="318">
        <f>SUM(Q2572:Q2697)</f>
        <v>5</v>
      </c>
      <c r="S2697" s="318">
        <f>R2697/$X$2</f>
        <v>0.21739130434782608</v>
      </c>
      <c r="T2697" s="318">
        <f>IF(S2697&gt;=$X$3,1,0)</f>
        <v>0</v>
      </c>
      <c r="U2697" s="318">
        <f>O2697*T2697+P2697*T2697</f>
        <v>0</v>
      </c>
    </row>
    <row r="2698" spans="1:21" s="318" customFormat="1" x14ac:dyDescent="0.2">
      <c r="A2698" s="322">
        <v>40486</v>
      </c>
      <c r="B2698" s="321">
        <v>412.38501000000002</v>
      </c>
      <c r="C2698" s="320">
        <f>LN(B2698/B2697)</f>
        <v>2.0443498040561853E-2</v>
      </c>
      <c r="D2698" s="320">
        <f>AVERAGE(C2678:C2698)</f>
        <v>2.8947493629930326E-3</v>
      </c>
      <c r="E2698" s="318">
        <f>_xlfn.STDEV.S(C2678:C2698)</f>
        <v>1.0106672557618332E-2</v>
      </c>
      <c r="F2698" s="318">
        <f>E2698*(21/(21-1.5))</f>
        <v>1.0884108908204357E-2</v>
      </c>
      <c r="G2698" s="318">
        <f>_xlfn.VAR.S(C2678:C2698)</f>
        <v>1.021448301869155E-4</v>
      </c>
      <c r="H2698" s="318">
        <f>G2698*(21/(21-1))</f>
        <v>1.0725207169626128E-4</v>
      </c>
      <c r="I2698" s="320">
        <f>(SUM(C2635:C2655)*1+SUM(C2656:C2676)*2+SUM(C2677:C2697)*3)/6</f>
        <v>3.5809788912215278E-2</v>
      </c>
      <c r="J2698" s="318">
        <f>IF(C2698*O2698&lt;&gt;0,C2698,0)</f>
        <v>0</v>
      </c>
      <c r="K2698" s="318" t="str">
        <f>IF(C2698*O2698=0,"",C2698)</f>
        <v/>
      </c>
      <c r="O2698" s="318">
        <f>IF(ISBLANK(L2698),0,1)</f>
        <v>0</v>
      </c>
      <c r="P2698" s="318">
        <f>IF(ISBLANK(M2698),0,1)</f>
        <v>0</v>
      </c>
      <c r="Q2698" s="318">
        <f>O2698+P2698</f>
        <v>0</v>
      </c>
      <c r="R2698" s="318">
        <f>SUM(Q2573:Q2698)</f>
        <v>5</v>
      </c>
      <c r="S2698" s="318">
        <f>R2698/$X$2</f>
        <v>0.21739130434782608</v>
      </c>
      <c r="T2698" s="318">
        <f>IF(S2698&gt;=$X$3,1,0)</f>
        <v>0</v>
      </c>
      <c r="U2698" s="318">
        <f>O2698*T2698+P2698*T2698</f>
        <v>0</v>
      </c>
    </row>
    <row r="2699" spans="1:21" s="318" customFormat="1" x14ac:dyDescent="0.2">
      <c r="A2699" s="322">
        <v>40487</v>
      </c>
      <c r="B2699" s="321">
        <v>412.37298600000003</v>
      </c>
      <c r="C2699" s="320">
        <f>LN(B2699/B2698)</f>
        <v>-2.9157643961384107E-5</v>
      </c>
      <c r="D2699" s="320">
        <f>AVERAGE(C2679:C2699)</f>
        <v>3.111669329298101E-3</v>
      </c>
      <c r="E2699" s="318">
        <f>_xlfn.STDEV.S(C2679:C2699)</f>
        <v>9.9862877741910654E-3</v>
      </c>
      <c r="F2699" s="318">
        <f>E2699*(21/(21-1.5))</f>
        <v>1.0754463756821146E-2</v>
      </c>
      <c r="G2699" s="318">
        <f>_xlfn.VAR.S(C2679:C2699)</f>
        <v>9.9725943508957932E-5</v>
      </c>
      <c r="H2699" s="318">
        <f>G2699*(21/(21-1))</f>
        <v>1.0471224068440583E-4</v>
      </c>
      <c r="I2699" s="320">
        <f>(SUM(C2636:C2656)*1+SUM(C2657:C2677)*2+SUM(C2678:C2698)*3)/6</f>
        <v>4.6775884026369167E-2</v>
      </c>
      <c r="J2699" s="318">
        <f>IF(C2699*O2699&lt;&gt;0,C2699,0)</f>
        <v>0</v>
      </c>
      <c r="K2699" s="318" t="str">
        <f>IF(C2699*O2699=0,"",C2699)</f>
        <v/>
      </c>
      <c r="O2699" s="318">
        <f>IF(ISBLANK(L2699),0,1)</f>
        <v>0</v>
      </c>
      <c r="P2699" s="318">
        <f>IF(ISBLANK(M2699),0,1)</f>
        <v>0</v>
      </c>
      <c r="Q2699" s="318">
        <f>O2699+P2699</f>
        <v>0</v>
      </c>
      <c r="R2699" s="318">
        <f>SUM(Q2574:Q2699)</f>
        <v>5</v>
      </c>
      <c r="S2699" s="318">
        <f>R2699/$X$2</f>
        <v>0.21739130434782608</v>
      </c>
      <c r="T2699" s="318">
        <f>IF(S2699&gt;=$X$3,1,0)</f>
        <v>0</v>
      </c>
      <c r="U2699" s="318">
        <f>O2699*T2699+P2699*T2699</f>
        <v>0</v>
      </c>
    </row>
    <row r="2700" spans="1:21" s="318" customFormat="1" x14ac:dyDescent="0.2">
      <c r="A2700" s="322">
        <v>40490</v>
      </c>
      <c r="B2700" s="321">
        <v>411.37100199999998</v>
      </c>
      <c r="C2700" s="320">
        <f>LN(B2700/B2699)</f>
        <v>-2.4327570428853058E-3</v>
      </c>
      <c r="D2700" s="320">
        <f>AVERAGE(C2680:C2700)</f>
        <v>2.6247405861793394E-3</v>
      </c>
      <c r="E2700" s="318">
        <f>_xlfn.STDEV.S(C2680:C2700)</f>
        <v>9.9959190630304791E-3</v>
      </c>
      <c r="F2700" s="318">
        <f>E2700*(21/(21-1.5))</f>
        <v>1.0764835914032824E-2</v>
      </c>
      <c r="G2700" s="318">
        <f>_xlfn.VAR.S(C2680:C2700)</f>
        <v>9.9918397914656142E-5</v>
      </c>
      <c r="H2700" s="318">
        <f>G2700*(21/(21-1))</f>
        <v>1.0491431781038896E-4</v>
      </c>
      <c r="I2700" s="320">
        <f>(SUM(C2637:C2657)*1+SUM(C2658:C2678)*2+SUM(C2679:C2699)*3)/6</f>
        <v>4.8924158024124587E-2</v>
      </c>
      <c r="J2700" s="318">
        <f>IF(C2700*O2700&lt;&gt;0,C2700,0)</f>
        <v>0</v>
      </c>
      <c r="K2700" s="318" t="str">
        <f>IF(C2700*O2700=0,"",C2700)</f>
        <v/>
      </c>
      <c r="O2700" s="318">
        <f>IF(ISBLANK(L2700),0,1)</f>
        <v>0</v>
      </c>
      <c r="P2700" s="318">
        <f>IF(ISBLANK(M2700),0,1)</f>
        <v>0</v>
      </c>
      <c r="Q2700" s="318">
        <f>O2700+P2700</f>
        <v>0</v>
      </c>
      <c r="R2700" s="318">
        <f>SUM(Q2575:Q2700)</f>
        <v>5</v>
      </c>
      <c r="S2700" s="318">
        <f>R2700/$X$2</f>
        <v>0.21739130434782608</v>
      </c>
      <c r="T2700" s="318">
        <f>IF(S2700&gt;=$X$3,1,0)</f>
        <v>0</v>
      </c>
      <c r="U2700" s="318">
        <f>O2700*T2700+P2700*T2700</f>
        <v>0</v>
      </c>
    </row>
    <row r="2701" spans="1:21" s="318" customFormat="1" x14ac:dyDescent="0.2">
      <c r="A2701" s="322">
        <v>40491</v>
      </c>
      <c r="B2701" s="321">
        <v>415.56201199999998</v>
      </c>
      <c r="C2701" s="320">
        <f>LN(B2701/B2700)</f>
        <v>1.0136361260337122E-2</v>
      </c>
      <c r="D2701" s="320">
        <f>AVERAGE(C2681:C2701)</f>
        <v>3.1088915427661401E-3</v>
      </c>
      <c r="E2701" s="318">
        <f>_xlfn.STDEV.S(C2681:C2701)</f>
        <v>1.0106478159157231E-2</v>
      </c>
      <c r="F2701" s="318">
        <f>E2701*(21/(21-1.5))</f>
        <v>1.0883899556015479E-2</v>
      </c>
      <c r="G2701" s="318">
        <f>_xlfn.VAR.S(C2681:C2701)</f>
        <v>1.0214090078152213E-4</v>
      </c>
      <c r="H2701" s="318">
        <f>G2701*(21/(21-1))</f>
        <v>1.0724794582059824E-4</v>
      </c>
      <c r="I2701" s="320">
        <f>(SUM(C2638:C2658)*1+SUM(C2659:C2679)*2+SUM(C2680:C2700)*3)/6</f>
        <v>4.8930561621900986E-2</v>
      </c>
      <c r="J2701" s="318">
        <f>IF(C2701*O2701&lt;&gt;0,C2701,0)</f>
        <v>0</v>
      </c>
      <c r="K2701" s="318" t="str">
        <f>IF(C2701*O2701=0,"",C2701)</f>
        <v/>
      </c>
      <c r="O2701" s="318">
        <f>IF(ISBLANK(L2701),0,1)</f>
        <v>0</v>
      </c>
      <c r="P2701" s="318">
        <f>IF(ISBLANK(M2701),0,1)</f>
        <v>0</v>
      </c>
      <c r="Q2701" s="318">
        <f>O2701+P2701</f>
        <v>0</v>
      </c>
      <c r="R2701" s="318">
        <f>SUM(Q2576:Q2701)</f>
        <v>5</v>
      </c>
      <c r="S2701" s="318">
        <f>R2701/$X$2</f>
        <v>0.21739130434782608</v>
      </c>
      <c r="T2701" s="318">
        <f>IF(S2701&gt;=$X$3,1,0)</f>
        <v>0</v>
      </c>
      <c r="U2701" s="318">
        <f>O2701*T2701+P2701*T2701</f>
        <v>0</v>
      </c>
    </row>
    <row r="2702" spans="1:21" s="318" customFormat="1" x14ac:dyDescent="0.2">
      <c r="A2702" s="322">
        <v>40492</v>
      </c>
      <c r="B2702" s="321">
        <v>412.608002</v>
      </c>
      <c r="C2702" s="320">
        <f>LN(B2702/B2701)</f>
        <v>-7.1338553146868084E-3</v>
      </c>
      <c r="D2702" s="320">
        <f>AVERAGE(C2682:C2702)</f>
        <v>3.0084333879020261E-3</v>
      </c>
      <c r="E2702" s="318">
        <f>_xlfn.STDEV.S(C2682:C2702)</f>
        <v>1.0201402398803213E-2</v>
      </c>
      <c r="F2702" s="318">
        <f>E2702*(21/(21-1.5))</f>
        <v>1.0986125660249613E-2</v>
      </c>
      <c r="G2702" s="318">
        <f>_xlfn.VAR.S(C2682:C2702)</f>
        <v>1.0406861090230795E-4</v>
      </c>
      <c r="H2702" s="318">
        <f>G2702*(21/(21-1))</f>
        <v>1.0927204144742335E-4</v>
      </c>
      <c r="I2702" s="320">
        <f>(SUM(C2639:C2659)*1+SUM(C2660:C2680)*2+SUM(C2681:C2701)*3)/6</f>
        <v>5.4722024548819893E-2</v>
      </c>
      <c r="J2702" s="318">
        <f>IF(C2702*O2702&lt;&gt;0,C2702,0)</f>
        <v>0</v>
      </c>
      <c r="K2702" s="318" t="str">
        <f>IF(C2702*O2702=0,"",C2702)</f>
        <v/>
      </c>
      <c r="O2702" s="318">
        <f>IF(ISBLANK(L2702),0,1)</f>
        <v>0</v>
      </c>
      <c r="P2702" s="318">
        <f>IF(ISBLANK(M2702),0,1)</f>
        <v>0</v>
      </c>
      <c r="Q2702" s="318">
        <f>O2702+P2702</f>
        <v>0</v>
      </c>
      <c r="R2702" s="318">
        <f>SUM(Q2577:Q2702)</f>
        <v>5</v>
      </c>
      <c r="S2702" s="318">
        <f>R2702/$X$2</f>
        <v>0.21739130434782608</v>
      </c>
      <c r="T2702" s="318">
        <f>IF(S2702&gt;=$X$3,1,0)</f>
        <v>0</v>
      </c>
      <c r="U2702" s="318">
        <f>O2702*T2702+P2702*T2702</f>
        <v>0</v>
      </c>
    </row>
    <row r="2703" spans="1:21" s="318" customFormat="1" x14ac:dyDescent="0.2">
      <c r="A2703" s="322">
        <v>40493</v>
      </c>
      <c r="B2703" s="321">
        <v>416.37298600000003</v>
      </c>
      <c r="C2703" s="320">
        <f>LN(B2703/B2702)</f>
        <v>9.083464980884786E-3</v>
      </c>
      <c r="D2703" s="320">
        <f>AVERAGE(C2683:C2703)</f>
        <v>2.443660280460661E-3</v>
      </c>
      <c r="E2703" s="318">
        <f>_xlfn.STDEV.S(C2683:C2703)</f>
        <v>9.4601957908580624E-3</v>
      </c>
      <c r="F2703" s="318">
        <f>E2703*(21/(21-1.5))</f>
        <v>1.0187903159385605E-2</v>
      </c>
      <c r="G2703" s="318">
        <f>_xlfn.VAR.S(C2683:C2703)</f>
        <v>8.9495304401368596E-5</v>
      </c>
      <c r="H2703" s="318">
        <f>G2703*(21/(21-1))</f>
        <v>9.397006962143703E-5</v>
      </c>
      <c r="I2703" s="320">
        <f>(SUM(C2640:C2660)*1+SUM(C2661:C2681)*2+SUM(C2682:C2702)*3)/6</f>
        <v>4.9438621504023388E-2</v>
      </c>
      <c r="J2703" s="318">
        <f>IF(C2703*O2703&lt;&gt;0,C2703,0)</f>
        <v>0</v>
      </c>
      <c r="K2703" s="318" t="str">
        <f>IF(C2703*O2703=0,"",C2703)</f>
        <v/>
      </c>
      <c r="O2703" s="318">
        <f>IF(ISBLANK(L2703),0,1)</f>
        <v>0</v>
      </c>
      <c r="P2703" s="318">
        <f>IF(ISBLANK(M2703),0,1)</f>
        <v>0</v>
      </c>
      <c r="Q2703" s="318">
        <f>O2703+P2703</f>
        <v>0</v>
      </c>
      <c r="R2703" s="318">
        <f>SUM(Q2578:Q2703)</f>
        <v>5</v>
      </c>
      <c r="S2703" s="318">
        <f>R2703/$X$2</f>
        <v>0.21739130434782608</v>
      </c>
      <c r="T2703" s="318">
        <f>IF(S2703&gt;=$X$3,1,0)</f>
        <v>0</v>
      </c>
      <c r="U2703" s="318">
        <f>O2703*T2703+P2703*T2703</f>
        <v>0</v>
      </c>
    </row>
    <row r="2704" spans="1:21" s="318" customFormat="1" x14ac:dyDescent="0.2">
      <c r="A2704" s="322">
        <v>40494</v>
      </c>
      <c r="B2704" s="321">
        <v>412.68899499999998</v>
      </c>
      <c r="C2704" s="320">
        <f>LN(B2704/B2703)</f>
        <v>-8.8871889722371318E-3</v>
      </c>
      <c r="D2704" s="320">
        <f>AVERAGE(C2684:C2704)</f>
        <v>1.8174411046837844E-3</v>
      </c>
      <c r="E2704" s="318">
        <f>_xlfn.STDEV.S(C2684:C2704)</f>
        <v>9.7640861596440583E-3</v>
      </c>
      <c r="F2704" s="318">
        <f>E2704*(21/(21-1.5))</f>
        <v>1.0515169710385908E-2</v>
      </c>
      <c r="G2704" s="318">
        <f>_xlfn.VAR.S(C2684:C2704)</f>
        <v>9.5337378532952649E-5</v>
      </c>
      <c r="H2704" s="318">
        <f>G2704*(21/(21-1))</f>
        <v>1.0010424745960029E-4</v>
      </c>
      <c r="I2704" s="320">
        <f>(SUM(C2641:C2661)*1+SUM(C2662:C2682)*2+SUM(C2683:C2703)*3)/6</f>
        <v>5.0998582370992467E-2</v>
      </c>
      <c r="J2704" s="318">
        <f>IF(C2704*O2704&lt;&gt;0,C2704,0)</f>
        <v>0</v>
      </c>
      <c r="K2704" s="318" t="str">
        <f>IF(C2704*O2704=0,"",C2704)</f>
        <v/>
      </c>
      <c r="O2704" s="318">
        <f>IF(ISBLANK(L2704),0,1)</f>
        <v>0</v>
      </c>
      <c r="P2704" s="318">
        <f>IF(ISBLANK(M2704),0,1)</f>
        <v>0</v>
      </c>
      <c r="Q2704" s="318">
        <f>O2704+P2704</f>
        <v>0</v>
      </c>
      <c r="R2704" s="318">
        <f>SUM(Q2579:Q2704)</f>
        <v>5</v>
      </c>
      <c r="S2704" s="318">
        <f>R2704/$X$2</f>
        <v>0.21739130434782608</v>
      </c>
      <c r="T2704" s="318">
        <f>IF(S2704&gt;=$X$3,1,0)</f>
        <v>0</v>
      </c>
      <c r="U2704" s="318">
        <f>O2704*T2704+P2704*T2704</f>
        <v>0</v>
      </c>
    </row>
    <row r="2705" spans="1:21" s="318" customFormat="1" x14ac:dyDescent="0.2">
      <c r="A2705" s="322">
        <v>40497</v>
      </c>
      <c r="B2705" s="321">
        <v>414.34500100000002</v>
      </c>
      <c r="C2705" s="320">
        <f>LN(B2705/B2704)</f>
        <v>4.0046919986357196E-3</v>
      </c>
      <c r="D2705" s="320">
        <f>AVERAGE(C2685:C2705)</f>
        <v>2.0861233975504384E-3</v>
      </c>
      <c r="E2705" s="318">
        <f>_xlfn.STDEV.S(C2685:C2705)</f>
        <v>9.7418634886273277E-3</v>
      </c>
      <c r="F2705" s="318">
        <f>E2705*(21/(21-1.5))</f>
        <v>1.0491237603137122E-2</v>
      </c>
      <c r="G2705" s="318">
        <f>_xlfn.VAR.S(C2685:C2705)</f>
        <v>9.4903904231050221E-5</v>
      </c>
      <c r="H2705" s="318">
        <f>G2705*(21/(21-1))</f>
        <v>9.9649099442602733E-5</v>
      </c>
      <c r="I2705" s="320">
        <f>(SUM(C2642:C2662)*1+SUM(C2663:C2683)*2+SUM(C2684:C2704)*3)/6</f>
        <v>4.1894187091772318E-2</v>
      </c>
      <c r="J2705" s="318">
        <f>IF(C2705*O2705&lt;&gt;0,C2705,0)</f>
        <v>0</v>
      </c>
      <c r="K2705" s="318" t="str">
        <f>IF(C2705*O2705=0,"",C2705)</f>
        <v/>
      </c>
      <c r="O2705" s="318">
        <f>IF(ISBLANK(L2705),0,1)</f>
        <v>0</v>
      </c>
      <c r="P2705" s="318">
        <f>IF(ISBLANK(M2705),0,1)</f>
        <v>0</v>
      </c>
      <c r="Q2705" s="318">
        <f>O2705+P2705</f>
        <v>0</v>
      </c>
      <c r="R2705" s="318">
        <f>SUM(Q2580:Q2705)</f>
        <v>5</v>
      </c>
      <c r="S2705" s="318">
        <f>R2705/$X$2</f>
        <v>0.21739130434782608</v>
      </c>
      <c r="T2705" s="318">
        <f>IF(S2705&gt;=$X$3,1,0)</f>
        <v>0</v>
      </c>
      <c r="U2705" s="318">
        <f>O2705*T2705+P2705*T2705</f>
        <v>0</v>
      </c>
    </row>
    <row r="2706" spans="1:21" s="318" customFormat="1" x14ac:dyDescent="0.2">
      <c r="A2706" s="322">
        <v>40498</v>
      </c>
      <c r="B2706" s="321">
        <v>401.61999500000002</v>
      </c>
      <c r="C2706" s="320">
        <f>LN(B2706/B2705)</f>
        <v>-3.1192607057919645E-2</v>
      </c>
      <c r="D2706" s="320">
        <f>AVERAGE(C2686:C2706)</f>
        <v>5.3176777370636497E-4</v>
      </c>
      <c r="E2706" s="318">
        <f>_xlfn.STDEV.S(C2686:C2706)</f>
        <v>1.2154031085461259E-2</v>
      </c>
      <c r="F2706" s="318">
        <f>E2706*(21/(21-1.5))</f>
        <v>1.3088956553573663E-2</v>
      </c>
      <c r="G2706" s="318">
        <f>_xlfn.VAR.S(C2686:C2706)</f>
        <v>1.4772047162635857E-4</v>
      </c>
      <c r="H2706" s="318">
        <f>G2706*(21/(21-1))</f>
        <v>1.551064952076765E-4</v>
      </c>
      <c r="I2706" s="320">
        <f>(SUM(C2643:C2663)*1+SUM(C2664:C2684)*2+SUM(C2685:C2705)*3)/6</f>
        <v>4.4344294930097422E-2</v>
      </c>
      <c r="J2706" s="318">
        <f>IF(C2706*O2706&lt;&gt;0,C2706,0)</f>
        <v>0</v>
      </c>
      <c r="K2706" s="318" t="str">
        <f>IF(C2706*O2706=0,"",C2706)</f>
        <v/>
      </c>
      <c r="O2706" s="318">
        <f>IF(ISBLANK(L2706),0,1)</f>
        <v>0</v>
      </c>
      <c r="P2706" s="318">
        <f>IF(ISBLANK(M2706),0,1)</f>
        <v>0</v>
      </c>
      <c r="Q2706" s="318">
        <f>O2706+P2706</f>
        <v>0</v>
      </c>
      <c r="R2706" s="318">
        <f>SUM(Q2581:Q2706)</f>
        <v>5</v>
      </c>
      <c r="S2706" s="318">
        <f>R2706/$X$2</f>
        <v>0.21739130434782608</v>
      </c>
      <c r="T2706" s="318">
        <f>IF(S2706&gt;=$X$3,1,0)</f>
        <v>0</v>
      </c>
      <c r="U2706" s="318">
        <f>O2706*T2706+P2706*T2706</f>
        <v>0</v>
      </c>
    </row>
    <row r="2707" spans="1:21" s="318" customFormat="1" x14ac:dyDescent="0.2">
      <c r="A2707" s="322">
        <v>40499</v>
      </c>
      <c r="B2707" s="321">
        <v>403.92498799999998</v>
      </c>
      <c r="C2707" s="320">
        <f>LN(B2707/B2706)</f>
        <v>5.722831969673786E-3</v>
      </c>
      <c r="D2707" s="320">
        <f>AVERAGE(C2687:C2707)</f>
        <v>1.3550366064972476E-3</v>
      </c>
      <c r="E2707" s="318">
        <f>_xlfn.STDEV.S(C2687:C2707)</f>
        <v>1.1875967126701354E-2</v>
      </c>
      <c r="F2707" s="318">
        <f>E2707*(21/(21-1.5))</f>
        <v>1.2789503059524534E-2</v>
      </c>
      <c r="G2707" s="318">
        <f>_xlfn.VAR.S(C2687:C2707)</f>
        <v>1.410385951944912E-4</v>
      </c>
      <c r="H2707" s="318">
        <f>G2707*(21/(21-1))</f>
        <v>1.4809052495421576E-4</v>
      </c>
      <c r="I2707" s="320">
        <f>(SUM(C2644:C2664)*1+SUM(C2665:C2685)*2+SUM(C2686:C2706)*3)/6</f>
        <v>3.1888442977302617E-2</v>
      </c>
      <c r="J2707" s="318">
        <f>IF(C2707*O2707&lt;&gt;0,C2707,0)</f>
        <v>0</v>
      </c>
      <c r="K2707" s="318" t="str">
        <f>IF(C2707*O2707=0,"",C2707)</f>
        <v/>
      </c>
      <c r="O2707" s="318">
        <f>IF(ISBLANK(L2707),0,1)</f>
        <v>0</v>
      </c>
      <c r="P2707" s="318">
        <f>IF(ISBLANK(M2707),0,1)</f>
        <v>0</v>
      </c>
      <c r="Q2707" s="318">
        <f>O2707+P2707</f>
        <v>0</v>
      </c>
      <c r="R2707" s="318">
        <f>SUM(Q2582:Q2707)</f>
        <v>5</v>
      </c>
      <c r="S2707" s="318">
        <f>R2707/$X$2</f>
        <v>0.21739130434782608</v>
      </c>
      <c r="T2707" s="318">
        <f>IF(S2707&gt;=$X$3,1,0)</f>
        <v>0</v>
      </c>
      <c r="U2707" s="318">
        <f>O2707*T2707+P2707*T2707</f>
        <v>0</v>
      </c>
    </row>
    <row r="2708" spans="1:21" s="318" customFormat="1" x14ac:dyDescent="0.2">
      <c r="A2708" s="322">
        <v>40500</v>
      </c>
      <c r="B2708" s="321">
        <v>410.45400999999998</v>
      </c>
      <c r="C2708" s="320">
        <f>LN(B2708/B2707)</f>
        <v>1.6034701057035226E-2</v>
      </c>
      <c r="D2708" s="320">
        <f>AVERAGE(C2688:C2708)</f>
        <v>1.8130659492122734E-3</v>
      </c>
      <c r="E2708" s="318">
        <f>_xlfn.STDEV.S(C2688:C2708)</f>
        <v>1.2260188894122274E-2</v>
      </c>
      <c r="F2708" s="318">
        <f>E2708*(21/(21-1.5))</f>
        <v>1.3203280347516295E-2</v>
      </c>
      <c r="G2708" s="318">
        <f>_xlfn.VAR.S(C2688:C2708)</f>
        <v>1.5031223171955914E-4</v>
      </c>
      <c r="H2708" s="318">
        <f>G2708*(21/(21-1))</f>
        <v>1.5782784330553711E-4</v>
      </c>
      <c r="I2708" s="320">
        <f>(SUM(C2645:C2665)*1+SUM(C2666:C2686)*2+SUM(C2687:C2707)*3)/6</f>
        <v>3.725543025449788E-2</v>
      </c>
      <c r="J2708" s="318">
        <f>IF(C2708*O2708&lt;&gt;0,C2708,0)</f>
        <v>0</v>
      </c>
      <c r="K2708" s="318" t="str">
        <f>IF(C2708*O2708=0,"",C2708)</f>
        <v/>
      </c>
      <c r="O2708" s="318">
        <f>IF(ISBLANK(L2708),0,1)</f>
        <v>0</v>
      </c>
      <c r="P2708" s="318">
        <f>IF(ISBLANK(M2708),0,1)</f>
        <v>0</v>
      </c>
      <c r="Q2708" s="318">
        <f>O2708+P2708</f>
        <v>0</v>
      </c>
      <c r="R2708" s="318">
        <f>SUM(Q2583:Q2708)</f>
        <v>5</v>
      </c>
      <c r="S2708" s="318">
        <f>R2708/$X$2</f>
        <v>0.21739130434782608</v>
      </c>
      <c r="T2708" s="318">
        <f>IF(S2708&gt;=$X$3,1,0)</f>
        <v>0</v>
      </c>
      <c r="U2708" s="318">
        <f>O2708*T2708+P2708*T2708</f>
        <v>0</v>
      </c>
    </row>
    <row r="2709" spans="1:21" s="318" customFormat="1" x14ac:dyDescent="0.2">
      <c r="A2709" s="322">
        <v>40501</v>
      </c>
      <c r="B2709" s="321">
        <v>410.45599399999998</v>
      </c>
      <c r="C2709" s="320">
        <f>LN(B2709/B2708)</f>
        <v>4.8336601828357485E-6</v>
      </c>
      <c r="D2709" s="320">
        <f>AVERAGE(C2689:C2709)</f>
        <v>1.2751032508592827E-3</v>
      </c>
      <c r="E2709" s="318">
        <f>_xlfn.STDEV.S(C2689:C2709)</f>
        <v>1.2069374533806257E-2</v>
      </c>
      <c r="F2709" s="318">
        <f>E2709*(21/(21-1.5))</f>
        <v>1.2997787959483661E-2</v>
      </c>
      <c r="G2709" s="318">
        <f>_xlfn.VAR.S(C2689:C2709)</f>
        <v>1.4566980163729099E-4</v>
      </c>
      <c r="H2709" s="318">
        <f>G2709*(21/(21-1))</f>
        <v>1.5295329171915556E-4</v>
      </c>
      <c r="I2709" s="320">
        <f>(SUM(C2646:C2666)*1+SUM(C2667:C2687)*2+SUM(C2688:C2708)*3)/6</f>
        <v>4.2196729269964588E-2</v>
      </c>
      <c r="J2709" s="318">
        <f>IF(C2709*O2709&lt;&gt;0,C2709,0)</f>
        <v>0</v>
      </c>
      <c r="K2709" s="318" t="str">
        <f>IF(C2709*O2709=0,"",C2709)</f>
        <v/>
      </c>
      <c r="O2709" s="318">
        <f>IF(ISBLANK(L2709),0,1)</f>
        <v>0</v>
      </c>
      <c r="P2709" s="318">
        <f>IF(ISBLANK(M2709),0,1)</f>
        <v>0</v>
      </c>
      <c r="Q2709" s="318">
        <f>O2709+P2709</f>
        <v>0</v>
      </c>
      <c r="R2709" s="318">
        <f>SUM(Q2584:Q2709)</f>
        <v>5</v>
      </c>
      <c r="S2709" s="318">
        <f>R2709/$X$2</f>
        <v>0.21739130434782608</v>
      </c>
      <c r="T2709" s="318">
        <f>IF(S2709&gt;=$X$3,1,0)</f>
        <v>0</v>
      </c>
      <c r="U2709" s="318">
        <f>O2709*T2709+P2709*T2709</f>
        <v>0</v>
      </c>
    </row>
    <row r="2710" spans="1:21" s="318" customFormat="1" x14ac:dyDescent="0.2">
      <c r="A2710" s="322">
        <v>40504</v>
      </c>
      <c r="B2710" s="321">
        <v>409.510986</v>
      </c>
      <c r="C2710" s="320">
        <f>LN(B2710/B2709)</f>
        <v>-2.3049913995342982E-3</v>
      </c>
      <c r="D2710" s="320">
        <f>AVERAGE(C2690:C2710)</f>
        <v>1.3738573400798152E-3</v>
      </c>
      <c r="E2710" s="318">
        <f>_xlfn.STDEV.S(C2690:C2710)</f>
        <v>1.2029217306849612E-2</v>
      </c>
      <c r="F2710" s="318">
        <f>E2710*(21/(21-1.5))</f>
        <v>1.2954541715068811E-2</v>
      </c>
      <c r="G2710" s="318">
        <f>_xlfn.VAR.S(C2690:C2710)</f>
        <v>1.4470206901541022E-4</v>
      </c>
      <c r="H2710" s="318">
        <f>G2710*(21/(21-1))</f>
        <v>1.5193717246618073E-4</v>
      </c>
      <c r="I2710" s="320">
        <f>(SUM(C2647:C2667)*1+SUM(C2668:C2688)*2+SUM(C2689:C2709)*3)/6</f>
        <v>4.7003812519453021E-2</v>
      </c>
      <c r="J2710" s="318">
        <f>IF(C2710*O2710&lt;&gt;0,C2710,0)</f>
        <v>0</v>
      </c>
      <c r="K2710" s="318" t="str">
        <f>IF(C2710*O2710=0,"",C2710)</f>
        <v/>
      </c>
      <c r="O2710" s="318">
        <f>IF(ISBLANK(L2710),0,1)</f>
        <v>0</v>
      </c>
      <c r="P2710" s="318">
        <f>IF(ISBLANK(M2710),0,1)</f>
        <v>0</v>
      </c>
      <c r="Q2710" s="318">
        <f>O2710+P2710</f>
        <v>0</v>
      </c>
      <c r="R2710" s="318">
        <f>SUM(Q2585:Q2710)</f>
        <v>5</v>
      </c>
      <c r="S2710" s="318">
        <f>R2710/$X$2</f>
        <v>0.21739130434782608</v>
      </c>
      <c r="T2710" s="318">
        <f>IF(S2710&gt;=$X$3,1,0)</f>
        <v>0</v>
      </c>
      <c r="U2710" s="318">
        <f>O2710*T2710+P2710*T2710</f>
        <v>0</v>
      </c>
    </row>
    <row r="2711" spans="1:21" s="318" customFormat="1" x14ac:dyDescent="0.2">
      <c r="A2711" s="322">
        <v>40505</v>
      </c>
      <c r="B2711" s="321">
        <v>399.99200400000001</v>
      </c>
      <c r="C2711" s="320">
        <f>LN(B2711/B2710)</f>
        <v>-2.3519173863912689E-2</v>
      </c>
      <c r="D2711" s="320">
        <f>AVERAGE(C2691:C2711)</f>
        <v>-2.3407238167660947E-4</v>
      </c>
      <c r="E2711" s="318">
        <f>_xlfn.STDEV.S(C2691:C2711)</f>
        <v>1.30012909125476E-2</v>
      </c>
      <c r="F2711" s="318">
        <f>E2711*(21/(21-1.5))</f>
        <v>1.40013902135128E-2</v>
      </c>
      <c r="G2711" s="318">
        <f>_xlfn.VAR.S(C2691:C2711)</f>
        <v>1.6903356539269281E-4</v>
      </c>
      <c r="H2711" s="318">
        <f>G2711*(21/(21-1))</f>
        <v>1.7748524366232744E-4</v>
      </c>
      <c r="I2711" s="320">
        <f>(SUM(C2648:C2668)*1+SUM(C2669:C2689)*2+SUM(C2690:C2710)*3)/6</f>
        <v>4.7786716612014703E-2</v>
      </c>
      <c r="J2711" s="318">
        <f>IF(C2711*O2711&lt;&gt;0,C2711,0)</f>
        <v>0</v>
      </c>
      <c r="K2711" s="318" t="str">
        <f>IF(C2711*O2711=0,"",C2711)</f>
        <v/>
      </c>
      <c r="O2711" s="318">
        <f>IF(ISBLANK(L2711),0,1)</f>
        <v>0</v>
      </c>
      <c r="P2711" s="318">
        <f>IF(ISBLANK(M2711),0,1)</f>
        <v>0</v>
      </c>
      <c r="Q2711" s="318">
        <f>O2711+P2711</f>
        <v>0</v>
      </c>
      <c r="R2711" s="318">
        <f>SUM(Q2586:Q2711)</f>
        <v>5</v>
      </c>
      <c r="S2711" s="318">
        <f>R2711/$X$2</f>
        <v>0.21739130434782608</v>
      </c>
      <c r="T2711" s="318">
        <f>IF(S2711&gt;=$X$3,1,0)</f>
        <v>0</v>
      </c>
      <c r="U2711" s="318">
        <f>O2711*T2711+P2711*T2711</f>
        <v>0</v>
      </c>
    </row>
    <row r="2712" spans="1:21" s="318" customFormat="1" x14ac:dyDescent="0.2">
      <c r="A2712" s="322">
        <v>40506</v>
      </c>
      <c r="B2712" s="321">
        <v>404.36801100000002</v>
      </c>
      <c r="C2712" s="320">
        <f>LN(B2712/B2711)</f>
        <v>1.0880824735491993E-2</v>
      </c>
      <c r="D2712" s="320">
        <f>AVERAGE(C2692:C2712)</f>
        <v>8.5335740316488622E-5</v>
      </c>
      <c r="E2712" s="318">
        <f>_xlfn.STDEV.S(C2692:C2712)</f>
        <v>1.3195918433170214E-2</v>
      </c>
      <c r="F2712" s="318">
        <f>E2712*(21/(21-1.5))</f>
        <v>1.4210989081875614E-2</v>
      </c>
      <c r="G2712" s="318">
        <f>_xlfn.VAR.S(C2692:C2712)</f>
        <v>1.7413226329488144E-4</v>
      </c>
      <c r="H2712" s="318">
        <f>G2712*(21/(21-1))</f>
        <v>1.8283887645962553E-4</v>
      </c>
      <c r="I2712" s="320">
        <f>(SUM(C2649:C2669)*1+SUM(C2670:C2690)*2+SUM(C2691:C2711)*3)/6</f>
        <v>3.1738197581373973E-2</v>
      </c>
      <c r="J2712" s="318">
        <f>IF(C2712*O2712&lt;&gt;0,C2712,0)</f>
        <v>0</v>
      </c>
      <c r="K2712" s="318" t="str">
        <f>IF(C2712*O2712=0,"",C2712)</f>
        <v/>
      </c>
      <c r="O2712" s="318">
        <f>IF(ISBLANK(L2712),0,1)</f>
        <v>0</v>
      </c>
      <c r="P2712" s="318">
        <f>IF(ISBLANK(M2712),0,1)</f>
        <v>0</v>
      </c>
      <c r="Q2712" s="318">
        <f>O2712+P2712</f>
        <v>0</v>
      </c>
      <c r="R2712" s="318">
        <f>SUM(Q2587:Q2712)</f>
        <v>5</v>
      </c>
      <c r="S2712" s="318">
        <f>R2712/$X$2</f>
        <v>0.21739130434782608</v>
      </c>
      <c r="T2712" s="318">
        <f>IF(S2712&gt;=$X$3,1,0)</f>
        <v>0</v>
      </c>
      <c r="U2712" s="318">
        <f>O2712*T2712+P2712*T2712</f>
        <v>0</v>
      </c>
    </row>
    <row r="2713" spans="1:21" s="318" customFormat="1" x14ac:dyDescent="0.2">
      <c r="A2713" s="322">
        <v>40507</v>
      </c>
      <c r="B2713" s="321">
        <v>404.81201199999998</v>
      </c>
      <c r="C2713" s="320">
        <f>LN(B2713/B2712)</f>
        <v>1.0974098023660247E-3</v>
      </c>
      <c r="D2713" s="320">
        <f>AVERAGE(C2693:C2713)</f>
        <v>6.3794326550427132E-4</v>
      </c>
      <c r="E2713" s="318">
        <f>_xlfn.STDEV.S(C2693:C2713)</f>
        <v>1.2971221472103995E-2</v>
      </c>
      <c r="F2713" s="318">
        <f>E2713*(21/(21-1.5))</f>
        <v>1.3969007739188917E-2</v>
      </c>
      <c r="G2713" s="318">
        <f>_xlfn.VAR.S(C2693:C2713)</f>
        <v>1.6825258647837173E-4</v>
      </c>
      <c r="H2713" s="318">
        <f>G2713*(21/(21-1))</f>
        <v>1.7666521580229032E-4</v>
      </c>
      <c r="I2713" s="320">
        <f>(SUM(C2650:C2670)*1+SUM(C2671:C2691)*2+SUM(C2692:C2712)*3)/6</f>
        <v>3.4510184493733671E-2</v>
      </c>
      <c r="J2713" s="318">
        <f>IF(C2713*O2713&lt;&gt;0,C2713,0)</f>
        <v>0</v>
      </c>
      <c r="K2713" s="318" t="str">
        <f>IF(C2713*O2713=0,"",C2713)</f>
        <v/>
      </c>
      <c r="O2713" s="318">
        <f>IF(ISBLANK(L2713),0,1)</f>
        <v>0</v>
      </c>
      <c r="P2713" s="318">
        <f>IF(ISBLANK(M2713),0,1)</f>
        <v>0</v>
      </c>
      <c r="Q2713" s="318">
        <f>O2713+P2713</f>
        <v>0</v>
      </c>
      <c r="R2713" s="318">
        <f>SUM(Q2588:Q2713)</f>
        <v>5</v>
      </c>
      <c r="S2713" s="318">
        <f>R2713/$X$2</f>
        <v>0.21739130434782608</v>
      </c>
      <c r="T2713" s="318">
        <f>IF(S2713&gt;=$X$3,1,0)</f>
        <v>0</v>
      </c>
      <c r="U2713" s="318">
        <f>O2713*T2713+P2713*T2713</f>
        <v>0</v>
      </c>
    </row>
    <row r="2714" spans="1:21" s="318" customFormat="1" x14ac:dyDescent="0.2">
      <c r="A2714" s="322">
        <v>40508</v>
      </c>
      <c r="B2714" s="321">
        <v>402.35501099999999</v>
      </c>
      <c r="C2714" s="320">
        <f>LN(B2714/B2713)</f>
        <v>-6.0879806006435442E-3</v>
      </c>
      <c r="D2714" s="320">
        <f>AVERAGE(C2694:C2714)</f>
        <v>-1.7275613021365817E-5</v>
      </c>
      <c r="E2714" s="318">
        <f>_xlfn.STDEV.S(C2694:C2714)</f>
        <v>1.2945658894129415E-2</v>
      </c>
      <c r="F2714" s="318">
        <f>E2714*(21/(21-1.5))</f>
        <v>1.3941478809062446E-2</v>
      </c>
      <c r="G2714" s="318">
        <f>_xlfn.VAR.S(C2694:C2714)</f>
        <v>1.6759008420315203E-4</v>
      </c>
      <c r="H2714" s="318">
        <f>G2714*(21/(21-1))</f>
        <v>1.7596958841330964E-4</v>
      </c>
      <c r="I2714" s="320">
        <f>(SUM(C2651:C2671)*1+SUM(C2672:C2692)*2+SUM(C2693:C2713)*3)/6</f>
        <v>3.6330297516788589E-2</v>
      </c>
      <c r="J2714" s="318">
        <f>IF(C2714*O2714&lt;&gt;0,C2714,0)</f>
        <v>0</v>
      </c>
      <c r="K2714" s="318" t="str">
        <f>IF(C2714*O2714=0,"",C2714)</f>
        <v/>
      </c>
      <c r="O2714" s="318">
        <f>IF(ISBLANK(L2714),0,1)</f>
        <v>0</v>
      </c>
      <c r="P2714" s="318">
        <f>IF(ISBLANK(M2714),0,1)</f>
        <v>0</v>
      </c>
      <c r="Q2714" s="318">
        <f>O2714+P2714</f>
        <v>0</v>
      </c>
      <c r="R2714" s="318">
        <f>SUM(Q2589:Q2714)</f>
        <v>5</v>
      </c>
      <c r="S2714" s="318">
        <f>R2714/$X$2</f>
        <v>0.21739130434782608</v>
      </c>
      <c r="T2714" s="318">
        <f>IF(S2714&gt;=$X$3,1,0)</f>
        <v>0</v>
      </c>
      <c r="U2714" s="318">
        <f>O2714*T2714+P2714*T2714</f>
        <v>0</v>
      </c>
    </row>
    <row r="2715" spans="1:21" s="318" customFormat="1" x14ac:dyDescent="0.2">
      <c r="A2715" s="322">
        <v>40511</v>
      </c>
      <c r="B2715" s="321">
        <v>397.90798999999998</v>
      </c>
      <c r="C2715" s="320">
        <f>LN(B2715/B2714)</f>
        <v>-1.1114013191903258E-2</v>
      </c>
      <c r="D2715" s="320">
        <f>AVERAGE(C2695:C2715)</f>
        <v>-7.9643125145212757E-4</v>
      </c>
      <c r="E2715" s="318">
        <f>_xlfn.STDEV.S(C2695:C2715)</f>
        <v>1.310432123455541E-2</v>
      </c>
      <c r="F2715" s="318">
        <f>E2715*(21/(21-1.5))</f>
        <v>1.4112345944905826E-2</v>
      </c>
      <c r="G2715" s="318">
        <f>_xlfn.VAR.S(C2695:C2715)</f>
        <v>1.7172323501841983E-4</v>
      </c>
      <c r="H2715" s="318">
        <f>G2715*(21/(21-1))</f>
        <v>1.8030939676934082E-4</v>
      </c>
      <c r="I2715" s="320">
        <f>(SUM(C2652:C2672)*1+SUM(C2673:C2693)*2+SUM(C2694:C2714)*3)/6</f>
        <v>3.0891655003186219E-2</v>
      </c>
      <c r="J2715" s="318">
        <f>IF(C2715*O2715&lt;&gt;0,C2715,0)</f>
        <v>0</v>
      </c>
      <c r="K2715" s="318" t="str">
        <f>IF(C2715*O2715=0,"",C2715)</f>
        <v/>
      </c>
      <c r="O2715" s="318">
        <f>IF(ISBLANK(L2715),0,1)</f>
        <v>0</v>
      </c>
      <c r="P2715" s="318">
        <f>IF(ISBLANK(M2715),0,1)</f>
        <v>0</v>
      </c>
      <c r="Q2715" s="318">
        <f>O2715+P2715</f>
        <v>0</v>
      </c>
      <c r="R2715" s="318">
        <f>SUM(Q2590:Q2715)</f>
        <v>5</v>
      </c>
      <c r="S2715" s="318">
        <f>R2715/$X$2</f>
        <v>0.21739130434782608</v>
      </c>
      <c r="T2715" s="318">
        <f>IF(S2715&gt;=$X$3,1,0)</f>
        <v>0</v>
      </c>
      <c r="U2715" s="318">
        <f>O2715*T2715+P2715*T2715</f>
        <v>0</v>
      </c>
    </row>
    <row r="2716" spans="1:21" s="318" customFormat="1" x14ac:dyDescent="0.2">
      <c r="A2716" s="322">
        <v>40512</v>
      </c>
      <c r="B2716" s="321">
        <v>396.06698599999999</v>
      </c>
      <c r="C2716" s="320">
        <f>LN(B2716/B2715)</f>
        <v>-4.637444138712133E-3</v>
      </c>
      <c r="D2716" s="320">
        <f>AVERAGE(C2696:C2716)</f>
        <v>-1.4980580679283117E-3</v>
      </c>
      <c r="E2716" s="318">
        <f>_xlfn.STDEV.S(C2696:C2716)</f>
        <v>1.2884524581503659E-2</v>
      </c>
      <c r="F2716" s="318">
        <f>E2716*(21/(21-1.5))</f>
        <v>1.3875641857003939E-2</v>
      </c>
      <c r="G2716" s="318">
        <f>_xlfn.VAR.S(C2696:C2716)</f>
        <v>1.6601097369137204E-4</v>
      </c>
      <c r="H2716" s="318">
        <f>G2716*(21/(21-1))</f>
        <v>1.7431152237594065E-4</v>
      </c>
      <c r="I2716" s="320">
        <f>(SUM(C2653:C2673)*1+SUM(C2674:C2694)*2+SUM(C2695:C2715)*3)/6</f>
        <v>1.8865268756008944E-2</v>
      </c>
      <c r="J2716" s="318">
        <f>IF(C2716*O2716&lt;&gt;0,C2716,0)</f>
        <v>0</v>
      </c>
      <c r="K2716" s="318" t="str">
        <f>IF(C2716*O2716=0,"",C2716)</f>
        <v/>
      </c>
      <c r="O2716" s="318">
        <f>IF(ISBLANK(L2716),0,1)</f>
        <v>0</v>
      </c>
      <c r="P2716" s="318">
        <f>IF(ISBLANK(M2716),0,1)</f>
        <v>0</v>
      </c>
      <c r="Q2716" s="318">
        <f>O2716+P2716</f>
        <v>0</v>
      </c>
      <c r="R2716" s="318">
        <f>SUM(Q2591:Q2716)</f>
        <v>5</v>
      </c>
      <c r="S2716" s="318">
        <f>R2716/$X$2</f>
        <v>0.21739130434782608</v>
      </c>
      <c r="T2716" s="318">
        <f>IF(S2716&gt;=$X$3,1,0)</f>
        <v>0</v>
      </c>
      <c r="U2716" s="318">
        <f>O2716*T2716+P2716*T2716</f>
        <v>0</v>
      </c>
    </row>
    <row r="2717" spans="1:21" s="318" customFormat="1" x14ac:dyDescent="0.2">
      <c r="A2717" s="322">
        <v>40513</v>
      </c>
      <c r="B2717" s="321">
        <v>407.86200000000002</v>
      </c>
      <c r="C2717" s="320">
        <f>LN(B2717/B2716)</f>
        <v>2.9345528380806854E-2</v>
      </c>
      <c r="D2717" s="320">
        <f>AVERAGE(C2697:C2717)</f>
        <v>-5.1858450009069823E-4</v>
      </c>
      <c r="E2717" s="318">
        <f>_xlfn.STDEV.S(C2697:C2717)</f>
        <v>1.4397623593021188E-2</v>
      </c>
      <c r="F2717" s="318">
        <f>E2717*(21/(21-1.5))</f>
        <v>1.5505133100176663E-2</v>
      </c>
      <c r="G2717" s="318">
        <f>_xlfn.VAR.S(C2697:C2717)</f>
        <v>2.0729156512632032E-4</v>
      </c>
      <c r="H2717" s="318">
        <f>G2717*(21/(21-1))</f>
        <v>2.1765614338263635E-4</v>
      </c>
      <c r="I2717" s="320">
        <f>(SUM(C2654:C2674)*1+SUM(C2675:C2695)*2+SUM(C2696:C2716)*3)/6</f>
        <v>1.4896511649561994E-2</v>
      </c>
      <c r="J2717" s="318">
        <f>IF(C2717*O2717&lt;&gt;0,C2717,0)</f>
        <v>2.9345528380806854E-2</v>
      </c>
      <c r="K2717" s="318">
        <f>IF(C2717*O2717=0,"",C2717)</f>
        <v>2.9345528380806854E-2</v>
      </c>
      <c r="L2717" s="325" t="s">
        <v>32</v>
      </c>
      <c r="M2717" s="325"/>
      <c r="O2717" s="318">
        <f>IF(ISBLANK(L2717),0,1)</f>
        <v>1</v>
      </c>
      <c r="P2717" s="318">
        <f>IF(ISBLANK(M2717),0,1)</f>
        <v>0</v>
      </c>
      <c r="Q2717" s="318">
        <f>O2717+P2717</f>
        <v>1</v>
      </c>
      <c r="R2717" s="318">
        <f>SUM(Q2592:Q2717)</f>
        <v>5</v>
      </c>
      <c r="S2717" s="318">
        <f>R2717/$X$2</f>
        <v>0.21739130434782608</v>
      </c>
      <c r="T2717" s="318">
        <f>IF(S2717&gt;=$X$3,1,0)</f>
        <v>0</v>
      </c>
      <c r="U2717" s="318">
        <f>O2717*T2717+P2717*T2717</f>
        <v>0</v>
      </c>
    </row>
    <row r="2718" spans="1:21" s="318" customFormat="1" x14ac:dyDescent="0.2">
      <c r="A2718" s="322">
        <v>40514</v>
      </c>
      <c r="B2718" s="321">
        <v>416.79400600000002</v>
      </c>
      <c r="C2718" s="320">
        <f>LN(B2718/B2717)</f>
        <v>2.166322744208362E-2</v>
      </c>
      <c r="D2718" s="320">
        <f>AVERAGE(C2698:C2718)</f>
        <v>1.4799144810316012E-3</v>
      </c>
      <c r="E2718" s="318">
        <f>_xlfn.STDEV.S(C2698:C2718)</f>
        <v>1.4426499825437198E-2</v>
      </c>
      <c r="F2718" s="318">
        <f>E2718*(21/(21-1.5))</f>
        <v>1.5536230581240059E-2</v>
      </c>
      <c r="G2718" s="318">
        <f>_xlfn.VAR.S(C2698:C2718)</f>
        <v>2.0812389721333951E-4</v>
      </c>
      <c r="H2718" s="318">
        <f>G2718*(21/(21-1))</f>
        <v>2.185300920740065E-4</v>
      </c>
      <c r="I2718" s="320">
        <f>(SUM(C2655:C2675)*1+SUM(C2676:C2696)*2+SUM(C2697:C2717)*3)/6</f>
        <v>2.6644585825723991E-2</v>
      </c>
      <c r="J2718" s="318">
        <f>IF(C2718*O2718&lt;&gt;0,C2718,0)</f>
        <v>0</v>
      </c>
      <c r="K2718" s="318" t="str">
        <f>IF(C2718*O2718=0,"",C2718)</f>
        <v/>
      </c>
      <c r="O2718" s="318">
        <f>IF(ISBLANK(L2718),0,1)</f>
        <v>0</v>
      </c>
      <c r="P2718" s="318">
        <f>IF(ISBLANK(M2718),0,1)</f>
        <v>0</v>
      </c>
      <c r="Q2718" s="318">
        <f>O2718+P2718</f>
        <v>0</v>
      </c>
      <c r="R2718" s="318">
        <f>SUM(Q2593:Q2718)</f>
        <v>5</v>
      </c>
      <c r="S2718" s="318">
        <f>R2718/$X$2</f>
        <v>0.21739130434782608</v>
      </c>
      <c r="T2718" s="318">
        <f>IF(S2718&gt;=$X$3,1,0)</f>
        <v>0</v>
      </c>
      <c r="U2718" s="318">
        <f>O2718*T2718+P2718*T2718</f>
        <v>0</v>
      </c>
    </row>
    <row r="2719" spans="1:21" s="318" customFormat="1" x14ac:dyDescent="0.2">
      <c r="A2719" s="322">
        <v>40515</v>
      </c>
      <c r="B2719" s="321">
        <v>417.158997</v>
      </c>
      <c r="C2719" s="320">
        <f>LN(B2719/B2718)</f>
        <v>8.7532755920672342E-4</v>
      </c>
      <c r="D2719" s="320">
        <f>AVERAGE(C2699:C2719)</f>
        <v>5.4809683906230952E-4</v>
      </c>
      <c r="E2719" s="318">
        <f>_xlfn.STDEV.S(C2699:C2719)</f>
        <v>1.3756801957064652E-2</v>
      </c>
      <c r="F2719" s="318">
        <f>E2719*(21/(21-1.5))</f>
        <v>1.4815017492223472E-2</v>
      </c>
      <c r="G2719" s="318">
        <f>_xlfn.VAR.S(C2699:C2719)</f>
        <v>1.8924960008589783E-4</v>
      </c>
      <c r="H2719" s="318">
        <f>G2719*(21/(21-1))</f>
        <v>1.9871208009019273E-4</v>
      </c>
      <c r="I2719" s="320">
        <f>(SUM(C2656:C2676)*1+SUM(C2677:C2697)*2+SUM(C2698:C2718)*3)/6</f>
        <v>3.8534474674268536E-2</v>
      </c>
      <c r="J2719" s="318">
        <f>IF(C2719*O2719&lt;&gt;0,C2719,0)</f>
        <v>0</v>
      </c>
      <c r="K2719" s="318" t="str">
        <f>IF(C2719*O2719=0,"",C2719)</f>
        <v/>
      </c>
      <c r="O2719" s="318">
        <f>IF(ISBLANK(L2719),0,1)</f>
        <v>0</v>
      </c>
      <c r="P2719" s="318">
        <f>IF(ISBLANK(M2719),0,1)</f>
        <v>0</v>
      </c>
      <c r="Q2719" s="318">
        <f>O2719+P2719</f>
        <v>0</v>
      </c>
      <c r="R2719" s="318">
        <f>SUM(Q2594:Q2719)</f>
        <v>5</v>
      </c>
      <c r="S2719" s="318">
        <f>R2719/$X$2</f>
        <v>0.21739130434782608</v>
      </c>
      <c r="T2719" s="318">
        <f>IF(S2719&gt;=$X$3,1,0)</f>
        <v>0</v>
      </c>
      <c r="U2719" s="318">
        <f>O2719*T2719+P2719*T2719</f>
        <v>0</v>
      </c>
    </row>
    <row r="2720" spans="1:21" s="318" customFormat="1" x14ac:dyDescent="0.2">
      <c r="A2720" s="322">
        <v>40518</v>
      </c>
      <c r="B2720" s="321">
        <v>420.24798600000003</v>
      </c>
      <c r="C2720" s="320">
        <f>LN(B2720/B2719)</f>
        <v>7.377542994880905E-3</v>
      </c>
      <c r="D2720" s="320">
        <f>AVERAGE(C2700:C2720)</f>
        <v>9.0079686948337043E-4</v>
      </c>
      <c r="E2720" s="318">
        <f>_xlfn.STDEV.S(C2700:C2720)</f>
        <v>1.3835981660573224E-2</v>
      </c>
      <c r="F2720" s="318">
        <f>E2720*(21/(21-1.5))</f>
        <v>1.4900287942155779E-2</v>
      </c>
      <c r="G2720" s="318">
        <f>_xlfn.VAR.S(C2700:C2720)</f>
        <v>1.9143438851171858E-4</v>
      </c>
      <c r="H2720" s="318">
        <f>G2720*(21/(21-1))</f>
        <v>2.0100610793730451E-4</v>
      </c>
      <c r="I2720" s="320">
        <f>(SUM(C2657:C2677)*1+SUM(C2678:C2698)*2+SUM(C2699:C2719)*3)/6</f>
        <v>3.5835920474591852E-2</v>
      </c>
      <c r="J2720" s="318">
        <f>IF(C2720*O2720&lt;&gt;0,C2720,0)</f>
        <v>0</v>
      </c>
      <c r="K2720" s="318" t="str">
        <f>IF(C2720*O2720=0,"",C2720)</f>
        <v/>
      </c>
      <c r="O2720" s="318">
        <f>IF(ISBLANK(L2720),0,1)</f>
        <v>0</v>
      </c>
      <c r="P2720" s="318">
        <f>IF(ISBLANK(M2720),0,1)</f>
        <v>0</v>
      </c>
      <c r="Q2720" s="318">
        <f>O2720+P2720</f>
        <v>0</v>
      </c>
      <c r="R2720" s="318">
        <f>SUM(Q2595:Q2720)</f>
        <v>5</v>
      </c>
      <c r="S2720" s="318">
        <f>R2720/$X$2</f>
        <v>0.21739130434782608</v>
      </c>
      <c r="T2720" s="318">
        <f>IF(S2720&gt;=$X$3,1,0)</f>
        <v>0</v>
      </c>
      <c r="U2720" s="318">
        <f>O2720*T2720+P2720*T2720</f>
        <v>0</v>
      </c>
    </row>
    <row r="2721" spans="1:21" s="318" customFormat="1" x14ac:dyDescent="0.2">
      <c r="A2721" s="322">
        <v>40519</v>
      </c>
      <c r="B2721" s="321">
        <v>419.42199699999998</v>
      </c>
      <c r="C2721" s="320">
        <f>LN(B2721/B2720)</f>
        <v>-1.9674140630340977E-3</v>
      </c>
      <c r="D2721" s="320">
        <f>AVERAGE(C2701:C2721)</f>
        <v>9.2295605900009502E-4</v>
      </c>
      <c r="E2721" s="318">
        <f>_xlfn.STDEV.S(C2701:C2721)</f>
        <v>1.3830747468733993E-2</v>
      </c>
      <c r="F2721" s="318">
        <f>E2721*(21/(21-1.5))</f>
        <v>1.489465112017507E-2</v>
      </c>
      <c r="G2721" s="318">
        <f>_xlfn.VAR.S(C2701:C2721)</f>
        <v>1.9128957554389177E-4</v>
      </c>
      <c r="H2721" s="318">
        <f>G2721*(21/(21-1))</f>
        <v>2.0085405432108635E-4</v>
      </c>
      <c r="I2721" s="320">
        <f>(SUM(C2658:C2678)*1+SUM(C2679:C2699)*2+SUM(C2700:C2720)*3)/6</f>
        <v>3.9196664770166471E-2</v>
      </c>
      <c r="J2721" s="318">
        <f>IF(C2721*O2721&lt;&gt;0,C2721,0)</f>
        <v>0</v>
      </c>
      <c r="K2721" s="318" t="str">
        <f>IF(C2721*O2721=0,"",C2721)</f>
        <v/>
      </c>
      <c r="O2721" s="318">
        <f>IF(ISBLANK(L2721),0,1)</f>
        <v>0</v>
      </c>
      <c r="P2721" s="318">
        <f>IF(ISBLANK(M2721),0,1)</f>
        <v>0</v>
      </c>
      <c r="Q2721" s="318">
        <f>O2721+P2721</f>
        <v>0</v>
      </c>
      <c r="R2721" s="318">
        <f>SUM(Q2596:Q2721)</f>
        <v>5</v>
      </c>
      <c r="S2721" s="318">
        <f>R2721/$X$2</f>
        <v>0.21739130434782608</v>
      </c>
      <c r="T2721" s="318">
        <f>IF(S2721&gt;=$X$3,1,0)</f>
        <v>0</v>
      </c>
      <c r="U2721" s="318">
        <f>O2721*T2721+P2721*T2721</f>
        <v>0</v>
      </c>
    </row>
    <row r="2722" spans="1:21" s="318" customFormat="1" x14ac:dyDescent="0.2">
      <c r="A2722" s="322">
        <v>40520</v>
      </c>
      <c r="B2722" s="321">
        <v>422.10299700000002</v>
      </c>
      <c r="C2722" s="320">
        <f>LN(B2722/B2721)</f>
        <v>6.371787147743788E-3</v>
      </c>
      <c r="D2722" s="320">
        <f>AVERAGE(C2702:C2722)</f>
        <v>7.4369062506707837E-4</v>
      </c>
      <c r="E2722" s="318">
        <f>_xlfn.STDEV.S(C2702:C2722)</f>
        <v>1.3729383776585903E-2</v>
      </c>
      <c r="F2722" s="318">
        <f>E2722*(21/(21-1.5))</f>
        <v>1.4785490220938663E-2</v>
      </c>
      <c r="G2722" s="318">
        <f>_xlfn.VAR.S(C2702:C2722)</f>
        <v>1.8849597888478018E-4</v>
      </c>
      <c r="H2722" s="318">
        <f>G2722*(21/(21-1))</f>
        <v>1.9792077782901919E-4</v>
      </c>
      <c r="I2722" s="320">
        <f>(SUM(C2659:C2679)*1+SUM(C2680:C2700)*2+SUM(C2701:C2721)*3)/6</f>
        <v>3.5915400764215934E-2</v>
      </c>
      <c r="J2722" s="318">
        <f>IF(C2722*O2722&lt;&gt;0,C2722,0)</f>
        <v>0</v>
      </c>
      <c r="K2722" s="318" t="str">
        <f>IF(C2722*O2722=0,"",C2722)</f>
        <v/>
      </c>
      <c r="O2722" s="318">
        <f>IF(ISBLANK(L2722),0,1)</f>
        <v>0</v>
      </c>
      <c r="P2722" s="318">
        <f>IF(ISBLANK(M2722),0,1)</f>
        <v>0</v>
      </c>
      <c r="Q2722" s="318">
        <f>O2722+P2722</f>
        <v>0</v>
      </c>
      <c r="R2722" s="318">
        <f>SUM(Q2597:Q2722)</f>
        <v>5</v>
      </c>
      <c r="S2722" s="318">
        <f>R2722/$X$2</f>
        <v>0.21739130434782608</v>
      </c>
      <c r="T2722" s="318">
        <f>IF(S2722&gt;=$X$3,1,0)</f>
        <v>0</v>
      </c>
      <c r="U2722" s="318">
        <f>O2722*T2722+P2722*T2722</f>
        <v>0</v>
      </c>
    </row>
    <row r="2723" spans="1:21" s="318" customFormat="1" x14ac:dyDescent="0.2">
      <c r="A2723" s="322">
        <v>40521</v>
      </c>
      <c r="B2723" s="321">
        <v>420.68499800000001</v>
      </c>
      <c r="C2723" s="320">
        <f>LN(B2723/B2722)</f>
        <v>-3.3650226307377394E-3</v>
      </c>
      <c r="D2723" s="320">
        <f>AVERAGE(C2703:C2723)</f>
        <v>9.23158848112273E-4</v>
      </c>
      <c r="E2723" s="318">
        <f>_xlfn.STDEV.S(C2703:C2723)</f>
        <v>1.3645638472743504E-2</v>
      </c>
      <c r="F2723" s="318">
        <f>E2723*(21/(21-1.5))</f>
        <v>1.469530297064685E-2</v>
      </c>
      <c r="G2723" s="318">
        <f>_xlfn.VAR.S(C2703:C2723)</f>
        <v>1.8620344932881769E-4</v>
      </c>
      <c r="H2723" s="318">
        <f>G2723*(21/(21-1))</f>
        <v>1.9551362179525859E-4</v>
      </c>
      <c r="I2723" s="320">
        <f>(SUM(C2660:C2680)*1+SUM(C2681:C2701)*2+SUM(C2702:C2722)*3)/6</f>
        <v>3.6976038322053741E-2</v>
      </c>
      <c r="J2723" s="318">
        <f>IF(C2723*O2723&lt;&gt;0,C2723,0)</f>
        <v>-3.3650226307377394E-3</v>
      </c>
      <c r="K2723" s="318">
        <f>IF(C2723*O2723=0,"",C2723)</f>
        <v>-3.3650226307377394E-3</v>
      </c>
      <c r="L2723" s="323" t="s">
        <v>31</v>
      </c>
      <c r="M2723" s="323"/>
      <c r="O2723" s="318">
        <f>IF(ISBLANK(L2723),0,1)</f>
        <v>1</v>
      </c>
      <c r="P2723" s="318">
        <f>IF(ISBLANK(M2723),0,1)</f>
        <v>0</v>
      </c>
      <c r="Q2723" s="318">
        <f>O2723+P2723</f>
        <v>1</v>
      </c>
      <c r="R2723" s="318">
        <f>SUM(Q2598:Q2723)</f>
        <v>5</v>
      </c>
      <c r="S2723" s="318">
        <f>R2723/$X$2</f>
        <v>0.21739130434782608</v>
      </c>
      <c r="T2723" s="318">
        <f>IF(S2723&gt;=$X$3,1,0)</f>
        <v>0</v>
      </c>
      <c r="U2723" s="318">
        <f>O2723*T2723+P2723*T2723</f>
        <v>0</v>
      </c>
    </row>
    <row r="2724" spans="1:21" s="318" customFormat="1" x14ac:dyDescent="0.2">
      <c r="A2724" s="322">
        <v>40522</v>
      </c>
      <c r="B2724" s="321">
        <v>417.67898600000001</v>
      </c>
      <c r="C2724" s="320">
        <f>LN(B2724/B2723)</f>
        <v>-7.1711689422221158E-3</v>
      </c>
      <c r="D2724" s="320">
        <f>AVERAGE(C2704:C2724)</f>
        <v>1.4912866129765783E-4</v>
      </c>
      <c r="E2724" s="318">
        <f>_xlfn.STDEV.S(C2704:C2724)</f>
        <v>1.3620600125253408E-2</v>
      </c>
      <c r="F2724" s="318">
        <f>E2724*(21/(21-1.5))</f>
        <v>1.4668338596426746E-2</v>
      </c>
      <c r="G2724" s="318">
        <f>_xlfn.VAR.S(C2704:C2724)</f>
        <v>1.8552074777205315E-4</v>
      </c>
      <c r="H2724" s="318">
        <f>G2724*(21/(21-1))</f>
        <v>1.9479678516065582E-4</v>
      </c>
      <c r="I2724" s="320">
        <f>(SUM(C2661:C2681)*1+SUM(C2682:C2702)*2+SUM(C2703:C2723)*3)/6</f>
        <v>3.5217969982829778E-2</v>
      </c>
      <c r="J2724" s="318">
        <f>IF(C2724*O2724&lt;&gt;0,C2724,0)</f>
        <v>0</v>
      </c>
      <c r="K2724" s="318" t="str">
        <f>IF(C2724*O2724=0,"",C2724)</f>
        <v/>
      </c>
      <c r="O2724" s="318">
        <f>IF(ISBLANK(L2724),0,1)</f>
        <v>0</v>
      </c>
      <c r="P2724" s="318">
        <f>IF(ISBLANK(M2724),0,1)</f>
        <v>0</v>
      </c>
      <c r="Q2724" s="318">
        <f>O2724+P2724</f>
        <v>0</v>
      </c>
      <c r="R2724" s="318">
        <f>SUM(Q2599:Q2724)</f>
        <v>5</v>
      </c>
      <c r="S2724" s="318">
        <f>R2724/$X$2</f>
        <v>0.21739130434782608</v>
      </c>
      <c r="T2724" s="318">
        <f>IF(S2724&gt;=$X$3,1,0)</f>
        <v>0</v>
      </c>
      <c r="U2724" s="318">
        <f>O2724*T2724+P2724*T2724</f>
        <v>0</v>
      </c>
    </row>
    <row r="2725" spans="1:21" s="318" customFormat="1" x14ac:dyDescent="0.2">
      <c r="A2725" s="322">
        <v>40525</v>
      </c>
      <c r="B2725" s="321">
        <v>420.47100799999998</v>
      </c>
      <c r="C2725" s="320">
        <f>LN(B2725/B2724)</f>
        <v>6.6623691403065273E-3</v>
      </c>
      <c r="D2725" s="320">
        <f>AVERAGE(C2705:C2725)</f>
        <v>8.8958380951402309E-4</v>
      </c>
      <c r="E2725" s="318">
        <f>_xlfn.STDEV.S(C2705:C2725)</f>
        <v>1.3527136559980845E-2</v>
      </c>
      <c r="F2725" s="318">
        <f>E2725*(21/(21-1.5))</f>
        <v>1.4567685526133217E-2</v>
      </c>
      <c r="G2725" s="318">
        <f>_xlfn.VAR.S(C2705:C2725)</f>
        <v>1.8298342351237042E-4</v>
      </c>
      <c r="H2725" s="318">
        <f>G2725*(21/(21-1))</f>
        <v>1.9213259468798895E-4</v>
      </c>
      <c r="I2725" s="320">
        <f>(SUM(C2662:C2682)*1+SUM(C2683:C2703)*2+SUM(C2704:C2724)*3)/6</f>
        <v>2.7149295239194043E-2</v>
      </c>
      <c r="J2725" s="318">
        <f>IF(C2725*O2725&lt;&gt;0,C2725,0)</f>
        <v>0</v>
      </c>
      <c r="K2725" s="318" t="str">
        <f>IF(C2725*O2725=0,"",C2725)</f>
        <v/>
      </c>
      <c r="O2725" s="318">
        <f>IF(ISBLANK(L2725),0,1)</f>
        <v>0</v>
      </c>
      <c r="P2725" s="318">
        <f>IF(ISBLANK(M2725),0,1)</f>
        <v>0</v>
      </c>
      <c r="Q2725" s="318">
        <f>O2725+P2725</f>
        <v>0</v>
      </c>
      <c r="R2725" s="318">
        <f>SUM(Q2600:Q2725)</f>
        <v>5</v>
      </c>
      <c r="S2725" s="318">
        <f>R2725/$X$2</f>
        <v>0.21739130434782608</v>
      </c>
      <c r="T2725" s="318">
        <f>IF(S2725&gt;=$X$3,1,0)</f>
        <v>0</v>
      </c>
      <c r="U2725" s="318">
        <f>O2725*T2725+P2725*T2725</f>
        <v>0</v>
      </c>
    </row>
    <row r="2726" spans="1:21" s="318" customFormat="1" x14ac:dyDescent="0.2">
      <c r="A2726" s="322">
        <v>40526</v>
      </c>
      <c r="B2726" s="321">
        <v>417.47500600000001</v>
      </c>
      <c r="C2726" s="320">
        <f>LN(B2726/B2725)</f>
        <v>-7.1508539131987956E-3</v>
      </c>
      <c r="D2726" s="320">
        <f>AVERAGE(C2706:C2726)</f>
        <v>3.5836733752190328E-4</v>
      </c>
      <c r="E2726" s="318">
        <f>_xlfn.STDEV.S(C2706:C2726)</f>
        <v>1.3617428538912674E-2</v>
      </c>
      <c r="F2726" s="318">
        <f>E2726*(21/(21-1.5))</f>
        <v>1.4664923041905956E-2</v>
      </c>
      <c r="G2726" s="318">
        <f>_xlfn.VAR.S(C2706:C2726)</f>
        <v>1.8543436001239338E-4</v>
      </c>
      <c r="H2726" s="318">
        <f>G2726*(21/(21-1))</f>
        <v>1.9470607801301304E-4</v>
      </c>
      <c r="I2726" s="320">
        <f>(SUM(C2663:C2683)*1+SUM(C2684:C2704)*2+SUM(C2705:C2725)*3)/6</f>
        <v>3.1813777877649697E-2</v>
      </c>
      <c r="J2726" s="318">
        <f>IF(C2726*O2726&lt;&gt;0,C2726,0)</f>
        <v>0</v>
      </c>
      <c r="K2726" s="318" t="str">
        <f>IF(C2726*O2726=0,"",C2726)</f>
        <v/>
      </c>
      <c r="O2726" s="318">
        <f>IF(ISBLANK(L2726),0,1)</f>
        <v>0</v>
      </c>
      <c r="P2726" s="318">
        <f>IF(ISBLANK(M2726),0,1)</f>
        <v>0</v>
      </c>
      <c r="Q2726" s="318">
        <f>O2726+P2726</f>
        <v>0</v>
      </c>
      <c r="R2726" s="318">
        <f>SUM(Q2601:Q2726)</f>
        <v>5</v>
      </c>
      <c r="S2726" s="318">
        <f>R2726/$X$2</f>
        <v>0.21739130434782608</v>
      </c>
      <c r="T2726" s="318">
        <f>IF(S2726&gt;=$X$3,1,0)</f>
        <v>0</v>
      </c>
      <c r="U2726" s="318">
        <f>O2726*T2726+P2726*T2726</f>
        <v>0</v>
      </c>
    </row>
    <row r="2727" spans="1:21" s="318" customFormat="1" x14ac:dyDescent="0.2">
      <c r="A2727" s="322">
        <v>40527</v>
      </c>
      <c r="B2727" s="321">
        <v>418.77099600000003</v>
      </c>
      <c r="C2727" s="320">
        <f>LN(B2727/B2726)</f>
        <v>3.0995449532019328E-3</v>
      </c>
      <c r="D2727" s="320">
        <f>AVERAGE(C2707:C2727)</f>
        <v>1.9913269570991207E-3</v>
      </c>
      <c r="E2727" s="318">
        <f>_xlfn.STDEV.S(C2707:C2727)</f>
        <v>1.1542832343415976E-2</v>
      </c>
      <c r="F2727" s="318">
        <f>E2727*(21/(21-1.5))</f>
        <v>1.2430742523678743E-2</v>
      </c>
      <c r="G2727" s="318">
        <f>_xlfn.VAR.S(C2707:C2727)</f>
        <v>1.3323697850820996E-4</v>
      </c>
      <c r="H2727" s="318">
        <f>G2727*(21/(21-1))</f>
        <v>1.3989882743362046E-4</v>
      </c>
      <c r="I2727" s="320">
        <f>(SUM(C2664:C2684)*1+SUM(C2685:C2705)*2+SUM(C2706:C2726)*3)/6</f>
        <v>2.7639341705349457E-2</v>
      </c>
      <c r="J2727" s="318">
        <f>IF(C2727*O2727&lt;&gt;0,C2727,0)</f>
        <v>0</v>
      </c>
      <c r="K2727" s="318" t="str">
        <f>IF(C2727*O2727=0,"",C2727)</f>
        <v/>
      </c>
      <c r="O2727" s="318">
        <f>IF(ISBLANK(L2727),0,1)</f>
        <v>0</v>
      </c>
      <c r="P2727" s="318">
        <f>IF(ISBLANK(M2727),0,1)</f>
        <v>0</v>
      </c>
      <c r="Q2727" s="318">
        <f>O2727+P2727</f>
        <v>0</v>
      </c>
      <c r="R2727" s="318">
        <f>SUM(Q2602:Q2727)</f>
        <v>5</v>
      </c>
      <c r="S2727" s="318">
        <f>R2727/$X$2</f>
        <v>0.21739130434782608</v>
      </c>
      <c r="T2727" s="318">
        <f>IF(S2727&gt;=$X$3,1,0)</f>
        <v>0</v>
      </c>
      <c r="U2727" s="318">
        <f>O2727*T2727+P2727*T2727</f>
        <v>0</v>
      </c>
    </row>
    <row r="2728" spans="1:21" s="318" customFormat="1" x14ac:dyDescent="0.2">
      <c r="A2728" s="322">
        <v>40528</v>
      </c>
      <c r="B2728" s="321">
        <v>420.216003</v>
      </c>
      <c r="C2728" s="320">
        <f>LN(B2728/B2727)</f>
        <v>3.4446503474949383E-3</v>
      </c>
      <c r="D2728" s="320">
        <f>AVERAGE(C2708:C2728)</f>
        <v>1.8828421179477471E-3</v>
      </c>
      <c r="E2728" s="318">
        <f>_xlfn.STDEV.S(C2708:C2728)</f>
        <v>1.1516684508172396E-2</v>
      </c>
      <c r="F2728" s="318">
        <f>E2728*(21/(21-1.5))</f>
        <v>1.2402583316493349E-2</v>
      </c>
      <c r="G2728" s="318">
        <f>_xlfn.VAR.S(C2708:C2728)</f>
        <v>1.3263402206077805E-4</v>
      </c>
      <c r="H2728" s="318">
        <f>G2728*(21/(21-1))</f>
        <v>1.3926572316381696E-4</v>
      </c>
      <c r="I2728" s="320">
        <f>(SUM(C2665:C2685)*1+SUM(C2686:C2706)*2+SUM(C2707:C2727)*3)/6</f>
        <v>3.3835678928715342E-2</v>
      </c>
      <c r="J2728" s="318">
        <f>IF(C2728*O2728&lt;&gt;0,C2728,0)</f>
        <v>0</v>
      </c>
      <c r="K2728" s="318" t="str">
        <f>IF(C2728*O2728=0,"",C2728)</f>
        <v/>
      </c>
      <c r="O2728" s="318">
        <f>IF(ISBLANK(L2728),0,1)</f>
        <v>0</v>
      </c>
      <c r="P2728" s="318">
        <f>IF(ISBLANK(M2728),0,1)</f>
        <v>0</v>
      </c>
      <c r="Q2728" s="318">
        <f>O2728+P2728</f>
        <v>0</v>
      </c>
      <c r="R2728" s="318">
        <f>SUM(Q2603:Q2728)</f>
        <v>5</v>
      </c>
      <c r="S2728" s="318">
        <f>R2728/$X$2</f>
        <v>0.21739130434782608</v>
      </c>
      <c r="T2728" s="318">
        <f>IF(S2728&gt;=$X$3,1,0)</f>
        <v>0</v>
      </c>
      <c r="U2728" s="318">
        <f>O2728*T2728+P2728*T2728</f>
        <v>0</v>
      </c>
    </row>
    <row r="2729" spans="1:21" s="318" customFormat="1" x14ac:dyDescent="0.2">
      <c r="A2729" s="322">
        <v>40529</v>
      </c>
      <c r="B2729" s="321">
        <v>424.91299400000003</v>
      </c>
      <c r="C2729" s="320">
        <f>LN(B2729/B2728)</f>
        <v>1.1115556035106298E-2</v>
      </c>
      <c r="D2729" s="320">
        <f>AVERAGE(C2709:C2729)</f>
        <v>1.648597116903513E-3</v>
      </c>
      <c r="E2729" s="318">
        <f>_xlfn.STDEV.S(C2709:C2729)</f>
        <v>1.1261651856919184E-2</v>
      </c>
      <c r="F2729" s="318">
        <f>E2729*(21/(21-1.5))</f>
        <v>1.212793276898989E-2</v>
      </c>
      <c r="G2729" s="318">
        <f>_xlfn.VAR.S(C2709:C2729)</f>
        <v>1.2682480254645132E-4</v>
      </c>
      <c r="H2729" s="318">
        <f>G2729*(21/(21-1))</f>
        <v>1.331660426737739E-4</v>
      </c>
      <c r="I2729" s="320">
        <f>(SUM(C2666:C2686)*1+SUM(C2687:C2707)*2+SUM(C2708:C2728)*3)/6</f>
        <v>3.5411845369710766E-2</v>
      </c>
      <c r="J2729" s="318">
        <f>IF(C2729*O2729&lt;&gt;0,C2729,0)</f>
        <v>0</v>
      </c>
      <c r="K2729" s="318" t="str">
        <f>IF(C2729*O2729=0,"",C2729)</f>
        <v/>
      </c>
      <c r="O2729" s="318">
        <f>IF(ISBLANK(L2729),0,1)</f>
        <v>0</v>
      </c>
      <c r="P2729" s="318">
        <f>IF(ISBLANK(M2729),0,1)</f>
        <v>0</v>
      </c>
      <c r="Q2729" s="318">
        <f>O2729+P2729</f>
        <v>0</v>
      </c>
      <c r="R2729" s="318">
        <f>SUM(Q2604:Q2729)</f>
        <v>4</v>
      </c>
      <c r="S2729" s="318">
        <f>R2729/$X$2</f>
        <v>0.17391304347826086</v>
      </c>
      <c r="T2729" s="318">
        <f>IF(S2729&gt;=$X$3,1,0)</f>
        <v>0</v>
      </c>
      <c r="U2729" s="318">
        <f>O2729*T2729+P2729*T2729</f>
        <v>0</v>
      </c>
    </row>
    <row r="2730" spans="1:21" s="318" customFormat="1" x14ac:dyDescent="0.2">
      <c r="A2730" s="322">
        <v>40532</v>
      </c>
      <c r="B2730" s="321">
        <v>428.24600199999998</v>
      </c>
      <c r="C2730" s="320">
        <f>LN(B2730/B2729)</f>
        <v>7.8133735258162414E-3</v>
      </c>
      <c r="D2730" s="320">
        <f>AVERAGE(C2710:C2730)</f>
        <v>2.0204323486003421E-3</v>
      </c>
      <c r="E2730" s="318">
        <f>_xlfn.STDEV.S(C2710:C2730)</f>
        <v>1.1333346969384442E-2</v>
      </c>
      <c r="F2730" s="318">
        <f>E2730*(21/(21-1.5))</f>
        <v>1.2205142890106321E-2</v>
      </c>
      <c r="G2730" s="318">
        <f>_xlfn.VAR.S(C2710:C2730)</f>
        <v>1.2844475352845553E-4</v>
      </c>
      <c r="H2730" s="318">
        <f>G2730*(21/(21-1))</f>
        <v>1.348669912048783E-4</v>
      </c>
      <c r="I2730" s="320">
        <f>(SUM(C2667:C2687)*1+SUM(C2688:C2708)*2+SUM(C2709:C2729)*3)/6</f>
        <v>3.5850800009356816E-2</v>
      </c>
      <c r="J2730" s="318">
        <f>IF(C2730*O2730&lt;&gt;0,C2730,0)</f>
        <v>0</v>
      </c>
      <c r="K2730" s="318" t="str">
        <f>IF(C2730*O2730=0,"",C2730)</f>
        <v/>
      </c>
      <c r="O2730" s="318">
        <f>IF(ISBLANK(L2730),0,1)</f>
        <v>0</v>
      </c>
      <c r="P2730" s="318">
        <f>IF(ISBLANK(M2730),0,1)</f>
        <v>0</v>
      </c>
      <c r="Q2730" s="318">
        <f>O2730+P2730</f>
        <v>0</v>
      </c>
      <c r="R2730" s="318">
        <f>SUM(Q2605:Q2730)</f>
        <v>4</v>
      </c>
      <c r="S2730" s="318">
        <f>R2730/$X$2</f>
        <v>0.17391304347826086</v>
      </c>
      <c r="T2730" s="318">
        <f>IF(S2730&gt;=$X$3,1,0)</f>
        <v>0</v>
      </c>
      <c r="U2730" s="318">
        <f>O2730*T2730+P2730*T2730</f>
        <v>0</v>
      </c>
    </row>
    <row r="2731" spans="1:21" s="318" customFormat="1" x14ac:dyDescent="0.2">
      <c r="A2731" s="322">
        <v>40533</v>
      </c>
      <c r="B2731" s="321">
        <v>435.29599000000002</v>
      </c>
      <c r="C2731" s="320">
        <f>LN(B2731/B2730)</f>
        <v>1.6328434985912126E-2</v>
      </c>
      <c r="D2731" s="320">
        <f>AVERAGE(C2711:C2731)</f>
        <v>2.9077383669549339E-3</v>
      </c>
      <c r="E2731" s="318">
        <f>_xlfn.STDEV.S(C2711:C2731)</f>
        <v>1.1701220380932775E-2</v>
      </c>
      <c r="F2731" s="318">
        <f>E2731*(21/(21-1.5))</f>
        <v>1.2601314256389141E-2</v>
      </c>
      <c r="G2731" s="318">
        <f>_xlfn.VAR.S(C2711:C2731)</f>
        <v>1.3691855840315654E-4</v>
      </c>
      <c r="H2731" s="318">
        <f>G2731*(21/(21-1))</f>
        <v>1.4376448632331438E-4</v>
      </c>
      <c r="I2731" s="320">
        <f>(SUM(C2668:C2688)*1+SUM(C2689:C2709)*2+SUM(C2710:C2730)*3)/6</f>
        <v>4.0297319886600111E-2</v>
      </c>
      <c r="J2731" s="318">
        <f>IF(C2731*O2731&lt;&gt;0,C2731,0)</f>
        <v>0</v>
      </c>
      <c r="K2731" s="318" t="str">
        <f>IF(C2731*O2731=0,"",C2731)</f>
        <v/>
      </c>
      <c r="O2731" s="318">
        <f>IF(ISBLANK(L2731),0,1)</f>
        <v>0</v>
      </c>
      <c r="P2731" s="318">
        <f>IF(ISBLANK(M2731),0,1)</f>
        <v>0</v>
      </c>
      <c r="Q2731" s="318">
        <f>O2731+P2731</f>
        <v>0</v>
      </c>
      <c r="R2731" s="318">
        <f>SUM(Q2606:Q2731)</f>
        <v>4</v>
      </c>
      <c r="S2731" s="318">
        <f>R2731/$X$2</f>
        <v>0.17391304347826086</v>
      </c>
      <c r="T2731" s="318">
        <f>IF(S2731&gt;=$X$3,1,0)</f>
        <v>0</v>
      </c>
      <c r="U2731" s="318">
        <f>O2731*T2731+P2731*T2731</f>
        <v>0</v>
      </c>
    </row>
    <row r="2732" spans="1:21" s="318" customFormat="1" x14ac:dyDescent="0.2">
      <c r="A2732" s="322">
        <v>40534</v>
      </c>
      <c r="B2732" s="321">
        <v>437.37600700000002</v>
      </c>
      <c r="C2732" s="320">
        <f>LN(B2732/B2731)</f>
        <v>4.7670165791623993E-3</v>
      </c>
      <c r="D2732" s="320">
        <f>AVERAGE(C2712:C2732)</f>
        <v>4.2546998166251753E-3</v>
      </c>
      <c r="E2732" s="318">
        <f>_xlfn.STDEV.S(C2712:C2732)</f>
        <v>1.0013356044280776E-2</v>
      </c>
      <c r="F2732" s="318">
        <f>E2732*(21/(21-1.5))</f>
        <v>1.0783614201533143E-2</v>
      </c>
      <c r="G2732" s="318">
        <f>_xlfn.VAR.S(C2712:C2732)</f>
        <v>1.0026729926953435E-4</v>
      </c>
      <c r="H2732" s="318">
        <f>G2732*(21/(21-1))</f>
        <v>1.0528066423301106E-4</v>
      </c>
      <c r="I2732" s="320">
        <f>(SUM(C2669:C2689)*1+SUM(C2690:C2710)*2+SUM(C2711:C2731)*3)/6</f>
        <v>4.9186751213173209E-2</v>
      </c>
      <c r="J2732" s="318">
        <f>IF(C2732*O2732&lt;&gt;0,C2732,0)</f>
        <v>0</v>
      </c>
      <c r="K2732" s="318" t="str">
        <f>IF(C2732*O2732=0,"",C2732)</f>
        <v/>
      </c>
      <c r="O2732" s="318">
        <f>IF(ISBLANK(L2732),0,1)</f>
        <v>0</v>
      </c>
      <c r="P2732" s="318">
        <f>IF(ISBLANK(M2732),0,1)</f>
        <v>0</v>
      </c>
      <c r="Q2732" s="318">
        <f>O2732+P2732</f>
        <v>0</v>
      </c>
      <c r="R2732" s="318">
        <f>SUM(Q2607:Q2732)</f>
        <v>3</v>
      </c>
      <c r="S2732" s="318">
        <f>R2732/$X$2</f>
        <v>0.13043478260869565</v>
      </c>
      <c r="T2732" s="318">
        <f>IF(S2732&gt;=$X$3,1,0)</f>
        <v>0</v>
      </c>
      <c r="U2732" s="318">
        <f>O2732*T2732+P2732*T2732</f>
        <v>0</v>
      </c>
    </row>
    <row r="2733" spans="1:21" s="318" customFormat="1" x14ac:dyDescent="0.2">
      <c r="A2733" s="322">
        <v>40535</v>
      </c>
      <c r="B2733" s="321">
        <v>438.44799799999998</v>
      </c>
      <c r="C2733" s="320">
        <f>LN(B2733/B2732)</f>
        <v>2.4479610725597007E-3</v>
      </c>
      <c r="D2733" s="320">
        <f>AVERAGE(C2713:C2733)</f>
        <v>3.8531348802950658E-3</v>
      </c>
      <c r="E2733" s="318">
        <f>_xlfn.STDEV.S(C2713:C2733)</f>
        <v>9.9028238812968912E-3</v>
      </c>
      <c r="F2733" s="318">
        <f>E2733*(21/(21-1.5))</f>
        <v>1.0664579564473574E-2</v>
      </c>
      <c r="G2733" s="318">
        <f>_xlfn.VAR.S(C2713:C2733)</f>
        <v>9.8065920823984029E-5</v>
      </c>
      <c r="H2733" s="318">
        <f>G2733*(21/(21-1))</f>
        <v>1.0296921686518324E-4</v>
      </c>
      <c r="I2733" s="320">
        <f>(SUM(C2670:C2690)*1+SUM(C2691:C2711)*2+SUM(C2712:C2732)*3)/6</f>
        <v>5.2925597169516454E-2</v>
      </c>
      <c r="J2733" s="318">
        <f>IF(C2733*O2733&lt;&gt;0,C2733,0)</f>
        <v>0</v>
      </c>
      <c r="K2733" s="318" t="str">
        <f>IF(C2733*O2733=0,"",C2733)</f>
        <v/>
      </c>
      <c r="O2733" s="318">
        <f>IF(ISBLANK(L2733),0,1)</f>
        <v>0</v>
      </c>
      <c r="P2733" s="318">
        <f>IF(ISBLANK(M2733),0,1)</f>
        <v>0</v>
      </c>
      <c r="Q2733" s="318">
        <f>O2733+P2733</f>
        <v>0</v>
      </c>
      <c r="R2733" s="318">
        <f>SUM(Q2608:Q2733)</f>
        <v>3</v>
      </c>
      <c r="S2733" s="318">
        <f>R2733/$X$2</f>
        <v>0.13043478260869565</v>
      </c>
      <c r="T2733" s="318">
        <f>IF(S2733&gt;=$X$3,1,0)</f>
        <v>0</v>
      </c>
      <c r="U2733" s="318">
        <f>O2733*T2733+P2733*T2733</f>
        <v>0</v>
      </c>
    </row>
    <row r="2734" spans="1:21" s="318" customFormat="1" x14ac:dyDescent="0.2">
      <c r="A2734" s="322">
        <v>40539</v>
      </c>
      <c r="B2734" s="321">
        <v>437.65399200000002</v>
      </c>
      <c r="C2734" s="320">
        <f>LN(B2734/B2733)</f>
        <v>-1.8125885489443097E-3</v>
      </c>
      <c r="D2734" s="320">
        <f>AVERAGE(C2714:C2734)</f>
        <v>3.7145635302326696E-3</v>
      </c>
      <c r="E2734" s="318">
        <f>_xlfn.STDEV.S(C2714:C2734)</f>
        <v>9.9634872794392756E-3</v>
      </c>
      <c r="F2734" s="318">
        <f>E2734*(21/(21-1.5))</f>
        <v>1.072990937785768E-2</v>
      </c>
      <c r="G2734" s="318">
        <f>_xlfn.VAR.S(C2714:C2734)</f>
        <v>9.9271078767548248E-5</v>
      </c>
      <c r="H2734" s="318">
        <f>G2734*(21/(21-1))</f>
        <v>1.0423463270592566E-4</v>
      </c>
      <c r="I2734" s="320">
        <f>(SUM(C2671:C2691)*1+SUM(C2692:C2712)*2+SUM(C2713:C2733)*3)/6</f>
        <v>5.1140176034886818E-2</v>
      </c>
      <c r="J2734" s="318">
        <f>IF(C2734*O2734&lt;&gt;0,C2734,0)</f>
        <v>0</v>
      </c>
      <c r="K2734" s="318" t="str">
        <f>IF(C2734*O2734=0,"",C2734)</f>
        <v/>
      </c>
      <c r="O2734" s="318">
        <f>IF(ISBLANK(L2734),0,1)</f>
        <v>0</v>
      </c>
      <c r="P2734" s="318">
        <f>IF(ISBLANK(M2734),0,1)</f>
        <v>0</v>
      </c>
      <c r="Q2734" s="318">
        <f>O2734+P2734</f>
        <v>0</v>
      </c>
      <c r="R2734" s="318">
        <f>SUM(Q2609:Q2734)</f>
        <v>3</v>
      </c>
      <c r="S2734" s="318">
        <f>R2734/$X$2</f>
        <v>0.13043478260869565</v>
      </c>
      <c r="T2734" s="318">
        <f>IF(S2734&gt;=$X$3,1,0)</f>
        <v>0</v>
      </c>
      <c r="U2734" s="318">
        <f>O2734*T2734+P2734*T2734</f>
        <v>0</v>
      </c>
    </row>
    <row r="2735" spans="1:21" s="318" customFormat="1" x14ac:dyDescent="0.2">
      <c r="A2735" s="322">
        <v>40540</v>
      </c>
      <c r="B2735" s="321">
        <v>440.71398900000003</v>
      </c>
      <c r="C2735" s="320">
        <f>LN(B2735/B2734)</f>
        <v>6.9674884453264961E-3</v>
      </c>
      <c r="D2735" s="320">
        <f>AVERAGE(C2715:C2735)</f>
        <v>4.3362525324217183E-3</v>
      </c>
      <c r="E2735" s="318">
        <f>_xlfn.STDEV.S(C2715:C2735)</f>
        <v>9.7257307768931385E-3</v>
      </c>
      <c r="F2735" s="318">
        <f>E2735*(21/(21-1.5))</f>
        <v>1.0473863913577226E-2</v>
      </c>
      <c r="G2735" s="318">
        <f>_xlfn.VAR.S(C2715:C2735)</f>
        <v>9.4589839144606407E-5</v>
      </c>
      <c r="H2735" s="318">
        <f>G2735*(21/(21-1))</f>
        <v>9.9319331101836733E-5</v>
      </c>
      <c r="I2735" s="320">
        <f>(SUM(C2672:C2692)*1+SUM(C2693:C2713)*2+SUM(C2714:C2734)*3)/6</f>
        <v>5.2223419257149628E-2</v>
      </c>
      <c r="J2735" s="318">
        <f>IF(C2735*O2735&lt;&gt;0,C2735,0)</f>
        <v>0</v>
      </c>
      <c r="K2735" s="318" t="str">
        <f>IF(C2735*O2735=0,"",C2735)</f>
        <v/>
      </c>
      <c r="O2735" s="318">
        <f>IF(ISBLANK(L2735),0,1)</f>
        <v>0</v>
      </c>
      <c r="P2735" s="318">
        <f>IF(ISBLANK(M2735),0,1)</f>
        <v>0</v>
      </c>
      <c r="Q2735" s="318">
        <f>O2735+P2735</f>
        <v>0</v>
      </c>
      <c r="R2735" s="318">
        <f>SUM(Q2610:Q2735)</f>
        <v>3</v>
      </c>
      <c r="S2735" s="318">
        <f>R2735/$X$2</f>
        <v>0.13043478260869565</v>
      </c>
      <c r="T2735" s="318">
        <f>IF(S2735&gt;=$X$3,1,0)</f>
        <v>0</v>
      </c>
      <c r="U2735" s="318">
        <f>O2735*T2735+P2735*T2735</f>
        <v>0</v>
      </c>
    </row>
    <row r="2736" spans="1:21" s="318" customFormat="1" x14ac:dyDescent="0.2">
      <c r="A2736" s="322">
        <v>40541</v>
      </c>
      <c r="B2736" s="321">
        <v>440.85598800000002</v>
      </c>
      <c r="C2736" s="320">
        <f>LN(B2736/B2735)</f>
        <v>3.2215026585015157E-4</v>
      </c>
      <c r="D2736" s="320">
        <f>AVERAGE(C2716:C2736)</f>
        <v>4.8808317446956901E-3</v>
      </c>
      <c r="E2736" s="318">
        <f>_xlfn.STDEV.S(C2716:C2736)</f>
        <v>9.1185832015152225E-3</v>
      </c>
      <c r="F2736" s="318">
        <f>E2736*(21/(21-1.5))</f>
        <v>9.8200126785548542E-3</v>
      </c>
      <c r="G2736" s="318">
        <f>_xlfn.VAR.S(C2716:C2736)</f>
        <v>8.3148559602955619E-5</v>
      </c>
      <c r="H2736" s="318">
        <f>G2736*(21/(21-1))</f>
        <v>8.7305987583103408E-5</v>
      </c>
      <c r="I2736" s="320">
        <f>(SUM(C2673:C2693)*1+SUM(C2694:C2714)*2+SUM(C2715:C2735)*3)/6</f>
        <v>5.4450100765482061E-2</v>
      </c>
      <c r="J2736" s="318">
        <f>IF(C2736*O2736&lt;&gt;0,C2736,0)</f>
        <v>0</v>
      </c>
      <c r="K2736" s="318" t="str">
        <f>IF(C2736*O2736=0,"",C2736)</f>
        <v/>
      </c>
      <c r="O2736" s="318">
        <f>IF(ISBLANK(L2736),0,1)</f>
        <v>0</v>
      </c>
      <c r="P2736" s="318">
        <f>IF(ISBLANK(M2736),0,1)</f>
        <v>0</v>
      </c>
      <c r="Q2736" s="318">
        <f>O2736+P2736</f>
        <v>0</v>
      </c>
      <c r="R2736" s="318">
        <f>SUM(Q2611:Q2736)</f>
        <v>3</v>
      </c>
      <c r="S2736" s="318">
        <f>R2736/$X$2</f>
        <v>0.13043478260869565</v>
      </c>
      <c r="T2736" s="318">
        <f>IF(S2736&gt;=$X$3,1,0)</f>
        <v>0</v>
      </c>
      <c r="U2736" s="318">
        <f>O2736*T2736+P2736*T2736</f>
        <v>0</v>
      </c>
    </row>
    <row r="2737" spans="1:21" s="318" customFormat="1" x14ac:dyDescent="0.2">
      <c r="A2737" s="322">
        <v>40542</v>
      </c>
      <c r="B2737" s="321">
        <v>439.72399899999999</v>
      </c>
      <c r="C2737" s="320">
        <f>LN(B2737/B2736)</f>
        <v>-2.5710091990668164E-3</v>
      </c>
      <c r="D2737" s="320">
        <f>AVERAGE(C2717:C2737)</f>
        <v>4.9792334084883243E-3</v>
      </c>
      <c r="E2737" s="318">
        <f>_xlfn.STDEV.S(C2717:C2737)</f>
        <v>9.0213641127087994E-3</v>
      </c>
      <c r="F2737" s="318">
        <f>E2737*(21/(21-1.5))</f>
        <v>9.7153151983017834E-3</v>
      </c>
      <c r="G2737" s="318">
        <f>_xlfn.VAR.S(C2717:C2737)</f>
        <v>8.1385010454070207E-5</v>
      </c>
      <c r="H2737" s="318">
        <f>G2737*(21/(21-1))</f>
        <v>8.5454260976773719E-5</v>
      </c>
      <c r="I2737" s="320">
        <f>(SUM(C2674:C2694)*1+SUM(C2695:C2715)*2+SUM(C2716:C2736)*3)/6</f>
        <v>5.5508815304443238E-2</v>
      </c>
      <c r="J2737" s="318">
        <f>IF(C2737*O2737&lt;&gt;0,C2737,0)</f>
        <v>0</v>
      </c>
      <c r="K2737" s="318" t="str">
        <f>IF(C2737*O2737=0,"",C2737)</f>
        <v/>
      </c>
      <c r="O2737" s="318">
        <f>IF(ISBLANK(L2737),0,1)</f>
        <v>0</v>
      </c>
      <c r="P2737" s="318">
        <f>IF(ISBLANK(M2737),0,1)</f>
        <v>0</v>
      </c>
      <c r="Q2737" s="318">
        <f>O2737+P2737</f>
        <v>0</v>
      </c>
      <c r="R2737" s="318">
        <f>SUM(Q2612:Q2737)</f>
        <v>3</v>
      </c>
      <c r="S2737" s="318">
        <f>R2737/$X$2</f>
        <v>0.13043478260869565</v>
      </c>
      <c r="T2737" s="318">
        <f>IF(S2737&gt;=$X$3,1,0)</f>
        <v>0</v>
      </c>
      <c r="U2737" s="318">
        <f>O2737*T2737+P2737*T2737</f>
        <v>0</v>
      </c>
    </row>
    <row r="2738" spans="1:21" s="318" customFormat="1" x14ac:dyDescent="0.2">
      <c r="A2738" s="322">
        <v>40546</v>
      </c>
      <c r="B2738" s="321">
        <v>443.20800800000001</v>
      </c>
      <c r="C2738" s="320">
        <f>LN(B2738/B2737)</f>
        <v>7.8919487688636544E-3</v>
      </c>
      <c r="D2738" s="320">
        <f>AVERAGE(C2718:C2738)</f>
        <v>3.9576343793481725E-3</v>
      </c>
      <c r="E2738" s="318">
        <f>_xlfn.STDEV.S(C2718:C2738)</f>
        <v>7.1433564697234364E-3</v>
      </c>
      <c r="F2738" s="318">
        <f>E2738*(21/(21-1.5))</f>
        <v>7.6928454289329311E-3</v>
      </c>
      <c r="G2738" s="318">
        <f>_xlfn.VAR.S(C2718:C2738)</f>
        <v>5.1027541653539673E-5</v>
      </c>
      <c r="H2738" s="318">
        <f>G2738*(21/(21-1))</f>
        <v>5.3578918736216656E-5</v>
      </c>
      <c r="I2738" s="320">
        <f>(SUM(C2675:C2695)*1+SUM(C2696:C2716)*2+SUM(C2717:C2737)*3)/6</f>
        <v>5.275072830094038E-2</v>
      </c>
      <c r="J2738" s="318">
        <f>IF(C2738*O2738&lt;&gt;0,C2738,0)</f>
        <v>0</v>
      </c>
      <c r="K2738" s="318" t="str">
        <f>IF(C2738*O2738=0,"",C2738)</f>
        <v/>
      </c>
      <c r="O2738" s="318">
        <f>IF(ISBLANK(L2738),0,1)</f>
        <v>0</v>
      </c>
      <c r="P2738" s="318">
        <f>IF(ISBLANK(M2738),0,1)</f>
        <v>0</v>
      </c>
      <c r="Q2738" s="318">
        <f>O2738+P2738</f>
        <v>0</v>
      </c>
      <c r="R2738" s="318">
        <f>SUM(Q2613:Q2738)</f>
        <v>3</v>
      </c>
      <c r="S2738" s="318">
        <f>R2738/$X$2</f>
        <v>0.13043478260869565</v>
      </c>
      <c r="T2738" s="318">
        <f>IF(S2738&gt;=$X$3,1,0)</f>
        <v>0</v>
      </c>
      <c r="U2738" s="318">
        <f>O2738*T2738+P2738*T2738</f>
        <v>0</v>
      </c>
    </row>
    <row r="2739" spans="1:21" s="318" customFormat="1" x14ac:dyDescent="0.2">
      <c r="A2739" s="322">
        <v>40547</v>
      </c>
      <c r="B2739" s="321">
        <v>438.80599999999998</v>
      </c>
      <c r="C2739" s="320">
        <f>LN(B2739/B2738)</f>
        <v>-9.9818018988813324E-3</v>
      </c>
      <c r="D2739" s="320">
        <f>AVERAGE(C2719:C2739)</f>
        <v>2.4507282202546033E-3</v>
      </c>
      <c r="E2739" s="318">
        <f>_xlfn.STDEV.S(C2719:C2739)</f>
        <v>6.5333169275025669E-3</v>
      </c>
      <c r="F2739" s="318">
        <f>E2739*(21/(21-1.5))</f>
        <v>7.0358797680796867E-3</v>
      </c>
      <c r="G2739" s="318">
        <f>_xlfn.VAR.S(C2719:C2739)</f>
        <v>4.2684230075191578E-5</v>
      </c>
      <c r="H2739" s="318">
        <f>G2739*(21/(21-1))</f>
        <v>4.4818441578951156E-5</v>
      </c>
      <c r="I2739" s="320">
        <f>(SUM(C2676:C2696)*1+SUM(C2697:C2717)*2+SUM(C2718:C2738)*3)/6</f>
        <v>5.1367350302265496E-2</v>
      </c>
      <c r="J2739" s="318">
        <f>IF(C2739*O2739&lt;&gt;0,C2739,0)</f>
        <v>0</v>
      </c>
      <c r="K2739" s="318" t="str">
        <f>IF(C2739*O2739=0,"",C2739)</f>
        <v/>
      </c>
      <c r="O2739" s="318">
        <f>IF(ISBLANK(L2739),0,1)</f>
        <v>0</v>
      </c>
      <c r="P2739" s="318">
        <f>IF(ISBLANK(M2739),0,1)</f>
        <v>0</v>
      </c>
      <c r="Q2739" s="318">
        <f>O2739+P2739</f>
        <v>0</v>
      </c>
      <c r="R2739" s="318">
        <f>SUM(Q2614:Q2739)</f>
        <v>3</v>
      </c>
      <c r="S2739" s="318">
        <f>R2739/$X$2</f>
        <v>0.13043478260869565</v>
      </c>
      <c r="T2739" s="318">
        <f>IF(S2739&gt;=$X$3,1,0)</f>
        <v>0</v>
      </c>
      <c r="U2739" s="318">
        <f>O2739*T2739+P2739*T2739</f>
        <v>0</v>
      </c>
    </row>
    <row r="2740" spans="1:21" s="318" customFormat="1" x14ac:dyDescent="0.2">
      <c r="A2740" s="322">
        <v>40548</v>
      </c>
      <c r="B2740" s="321">
        <v>440.74700899999999</v>
      </c>
      <c r="C2740" s="320">
        <f>LN(B2740/B2739)</f>
        <v>4.4136331319833307E-3</v>
      </c>
      <c r="D2740" s="320">
        <f>AVERAGE(C2720:C2740)</f>
        <v>2.6192189618153942E-3</v>
      </c>
      <c r="E2740" s="318">
        <f>_xlfn.STDEV.S(C2720:C2740)</f>
        <v>6.5362815813873277E-3</v>
      </c>
      <c r="F2740" s="318">
        <f>E2740*(21/(21-1.5))</f>
        <v>7.0390724722632757E-3</v>
      </c>
      <c r="G2740" s="318">
        <f>_xlfn.VAR.S(C2720:C2740)</f>
        <v>4.272297691118323E-5</v>
      </c>
      <c r="H2740" s="318">
        <f>G2740*(21/(21-1))</f>
        <v>4.4859125756742393E-5</v>
      </c>
      <c r="I2740" s="320">
        <f>(SUM(C2677:C2697)*1+SUM(C2698:C2718)*2+SUM(C2719:C2739)*3)/6</f>
        <v>4.4255794153223817E-2</v>
      </c>
      <c r="J2740" s="318">
        <f>IF(C2740*O2740&lt;&gt;0,C2740,0)</f>
        <v>0</v>
      </c>
      <c r="K2740" s="318" t="str">
        <f>IF(C2740*O2740=0,"",C2740)</f>
        <v/>
      </c>
      <c r="O2740" s="318">
        <f>IF(ISBLANK(L2740),0,1)</f>
        <v>0</v>
      </c>
      <c r="P2740" s="318">
        <f>IF(ISBLANK(M2740),0,1)</f>
        <v>0</v>
      </c>
      <c r="Q2740" s="318">
        <f>O2740+P2740</f>
        <v>0</v>
      </c>
      <c r="R2740" s="318">
        <f>SUM(Q2615:Q2740)</f>
        <v>3</v>
      </c>
      <c r="S2740" s="318">
        <f>R2740/$X$2</f>
        <v>0.13043478260869565</v>
      </c>
      <c r="T2740" s="318">
        <f>IF(S2740&gt;=$X$3,1,0)</f>
        <v>0</v>
      </c>
      <c r="U2740" s="318">
        <f>O2740*T2740+P2740*T2740</f>
        <v>0</v>
      </c>
    </row>
    <row r="2741" spans="1:21" s="318" customFormat="1" x14ac:dyDescent="0.2">
      <c r="A2741" s="322">
        <v>40549</v>
      </c>
      <c r="B2741" s="321">
        <v>441.010986</v>
      </c>
      <c r="C2741" s="320">
        <f>LN(B2741/B2740)</f>
        <v>5.9875160618503751E-4</v>
      </c>
      <c r="D2741" s="320">
        <f>AVERAGE(C2721:C2741)</f>
        <v>2.2964193718774959E-3</v>
      </c>
      <c r="E2741" s="318">
        <f>_xlfn.STDEV.S(C2721:C2741)</f>
        <v>6.4564385998576576E-3</v>
      </c>
      <c r="F2741" s="318">
        <f>E2741*(21/(21-1.5))</f>
        <v>6.9530877229236308E-3</v>
      </c>
      <c r="G2741" s="318">
        <f>_xlfn.VAR.S(C2721:C2741)</f>
        <v>4.1685599393731905E-5</v>
      </c>
      <c r="H2741" s="318">
        <f>G2741*(21/(21-1))</f>
        <v>4.3769879363418502E-5</v>
      </c>
      <c r="I2741" s="320">
        <f>(SUM(C2678:C2698)*1+SUM(C2699:C2719)*2+SUM(C2720:C2740)*3)/6</f>
        <v>4.1470099742973422E-2</v>
      </c>
      <c r="J2741" s="318">
        <f>IF(C2741*O2741&lt;&gt;0,C2741,0)</f>
        <v>0</v>
      </c>
      <c r="K2741" s="318" t="str">
        <f>IF(C2741*O2741=0,"",C2741)</f>
        <v/>
      </c>
      <c r="O2741" s="318">
        <f>IF(ISBLANK(L2741),0,1)</f>
        <v>0</v>
      </c>
      <c r="P2741" s="318">
        <f>IF(ISBLANK(M2741),0,1)</f>
        <v>0</v>
      </c>
      <c r="Q2741" s="318">
        <f>O2741+P2741</f>
        <v>0</v>
      </c>
      <c r="R2741" s="318">
        <f>SUM(Q2616:Q2741)</f>
        <v>3</v>
      </c>
      <c r="S2741" s="318">
        <f>R2741/$X$2</f>
        <v>0.13043478260869565</v>
      </c>
      <c r="T2741" s="318">
        <f>IF(S2741&gt;=$X$3,1,0)</f>
        <v>0</v>
      </c>
      <c r="U2741" s="318">
        <f>O2741*T2741+P2741*T2741</f>
        <v>0</v>
      </c>
    </row>
    <row r="2742" spans="1:21" s="318" customFormat="1" x14ac:dyDescent="0.2">
      <c r="A2742" s="322">
        <v>40550</v>
      </c>
      <c r="B2742" s="321">
        <v>439.92401100000001</v>
      </c>
      <c r="C2742" s="320">
        <f>LN(B2742/B2741)</f>
        <v>-2.4677769763591468E-3</v>
      </c>
      <c r="D2742" s="320">
        <f>AVERAGE(C2722:C2742)</f>
        <v>2.2725925664810651E-3</v>
      </c>
      <c r="E2742" s="318">
        <f>_xlfn.STDEV.S(C2722:C2742)</f>
        <v>6.473860351864087E-3</v>
      </c>
      <c r="F2742" s="318">
        <f>E2742*(21/(21-1.5))</f>
        <v>6.9718496096997859E-3</v>
      </c>
      <c r="G2742" s="318">
        <f>_xlfn.VAR.S(C2722:C2742)</f>
        <v>4.19108678554378E-5</v>
      </c>
      <c r="H2742" s="318">
        <f>G2742*(21/(21-1))</f>
        <v>4.4006411248209693E-5</v>
      </c>
      <c r="I2742" s="320">
        <f>(SUM(C2679:C2699)*1+SUM(C2700:C2720)*2+SUM(C2721:C2741)*3)/6</f>
        <v>4.1308824143640656E-2</v>
      </c>
      <c r="J2742" s="318">
        <f>IF(C2742*O2742&lt;&gt;0,C2742,0)</f>
        <v>0</v>
      </c>
      <c r="K2742" s="318" t="str">
        <f>IF(C2742*O2742=0,"",C2742)</f>
        <v/>
      </c>
      <c r="O2742" s="318">
        <f>IF(ISBLANK(L2742),0,1)</f>
        <v>0</v>
      </c>
      <c r="P2742" s="318">
        <f>IF(ISBLANK(M2742),0,1)</f>
        <v>0</v>
      </c>
      <c r="Q2742" s="318">
        <f>O2742+P2742</f>
        <v>0</v>
      </c>
      <c r="R2742" s="318">
        <f>SUM(Q2617:Q2742)</f>
        <v>3</v>
      </c>
      <c r="S2742" s="318">
        <f>R2742/$X$2</f>
        <v>0.13043478260869565</v>
      </c>
      <c r="T2742" s="318">
        <f>IF(S2742&gt;=$X$3,1,0)</f>
        <v>0</v>
      </c>
      <c r="U2742" s="318">
        <f>O2742*T2742+P2742*T2742</f>
        <v>0</v>
      </c>
    </row>
    <row r="2743" spans="1:21" s="318" customFormat="1" x14ac:dyDescent="0.2">
      <c r="A2743" s="322">
        <v>40553</v>
      </c>
      <c r="B2743" s="321">
        <v>438.53500400000001</v>
      </c>
      <c r="C2743" s="320">
        <f>LN(B2743/B2742)</f>
        <v>-3.1623744166970457E-3</v>
      </c>
      <c r="D2743" s="320">
        <f>AVERAGE(C2723:C2743)</f>
        <v>1.818584872936263E-3</v>
      </c>
      <c r="E2743" s="318">
        <f>_xlfn.STDEV.S(C2723:C2743)</f>
        <v>6.5062440943303972E-3</v>
      </c>
      <c r="F2743" s="318">
        <f>E2743*(21/(21-1.5))</f>
        <v>7.0067244092788892E-3</v>
      </c>
      <c r="G2743" s="318">
        <f>_xlfn.VAR.S(C2723:C2743)</f>
        <v>4.2331212215009168E-5</v>
      </c>
      <c r="H2743" s="318">
        <f>G2743*(21/(21-1))</f>
        <v>4.4447772825759628E-5</v>
      </c>
      <c r="I2743" s="320">
        <f>(SUM(C2680:C2700)*1+SUM(C2701:C2721)*2+SUM(C2722:C2742)*3)/6</f>
        <v>3.9509506412679536E-2</v>
      </c>
      <c r="J2743" s="318">
        <f>IF(C2743*O2743&lt;&gt;0,C2743,0)</f>
        <v>0</v>
      </c>
      <c r="K2743" s="318" t="str">
        <f>IF(C2743*O2743=0,"",C2743)</f>
        <v/>
      </c>
      <c r="O2743" s="318">
        <f>IF(ISBLANK(L2743),0,1)</f>
        <v>0</v>
      </c>
      <c r="P2743" s="318">
        <f>IF(ISBLANK(M2743),0,1)</f>
        <v>0</v>
      </c>
      <c r="Q2743" s="318">
        <f>O2743+P2743</f>
        <v>0</v>
      </c>
      <c r="R2743" s="318">
        <f>SUM(Q2618:Q2743)</f>
        <v>3</v>
      </c>
      <c r="S2743" s="318">
        <f>R2743/$X$2</f>
        <v>0.13043478260869565</v>
      </c>
      <c r="T2743" s="318">
        <f>IF(S2743&gt;=$X$3,1,0)</f>
        <v>0</v>
      </c>
      <c r="U2743" s="318">
        <f>O2743*T2743+P2743*T2743</f>
        <v>0</v>
      </c>
    </row>
    <row r="2744" spans="1:21" s="318" customFormat="1" x14ac:dyDescent="0.2">
      <c r="A2744" s="322">
        <v>40554</v>
      </c>
      <c r="B2744" s="321">
        <v>442.60299700000002</v>
      </c>
      <c r="C2744" s="320">
        <f>LN(B2744/B2743)</f>
        <v>9.2335636370031674E-3</v>
      </c>
      <c r="D2744" s="320">
        <f>AVERAGE(C2724:C2744)</f>
        <v>2.4185175523524969E-3</v>
      </c>
      <c r="E2744" s="318">
        <f>_xlfn.STDEV.S(C2724:C2744)</f>
        <v>6.5847477704280314E-3</v>
      </c>
      <c r="F2744" s="318">
        <f>E2744*(21/(21-1.5))</f>
        <v>7.0912668296917256E-3</v>
      </c>
      <c r="G2744" s="318">
        <f>_xlfn.VAR.S(C2724:C2744)</f>
        <v>4.3358903200156932E-5</v>
      </c>
      <c r="H2744" s="318">
        <f>G2744*(21/(21-1))</f>
        <v>4.5526848360164783E-5</v>
      </c>
      <c r="I2744" s="320">
        <f>(SUM(C2681:C2701)*1+SUM(C2702:C2722)*2+SUM(C2723:C2743)*3)/6</f>
        <v>3.5182095940981796E-2</v>
      </c>
      <c r="J2744" s="318">
        <f>IF(C2744*O2744&lt;&gt;0,C2744,0)</f>
        <v>0</v>
      </c>
      <c r="K2744" s="318" t="str">
        <f>IF(C2744*O2744=0,"",C2744)</f>
        <v/>
      </c>
      <c r="O2744" s="318">
        <f>IF(ISBLANK(L2744),0,1)</f>
        <v>0</v>
      </c>
      <c r="P2744" s="318">
        <f>IF(ISBLANK(M2744),0,1)</f>
        <v>0</v>
      </c>
      <c r="Q2744" s="318">
        <f>O2744+P2744</f>
        <v>0</v>
      </c>
      <c r="R2744" s="318">
        <f>SUM(Q2619:Q2744)</f>
        <v>3</v>
      </c>
      <c r="S2744" s="318">
        <f>R2744/$X$2</f>
        <v>0.13043478260869565</v>
      </c>
      <c r="T2744" s="318">
        <f>IF(S2744&gt;=$X$3,1,0)</f>
        <v>0</v>
      </c>
      <c r="U2744" s="318">
        <f>O2744*T2744+P2744*T2744</f>
        <v>0</v>
      </c>
    </row>
    <row r="2745" spans="1:21" s="318" customFormat="1" x14ac:dyDescent="0.2">
      <c r="A2745" s="322">
        <v>40555</v>
      </c>
      <c r="B2745" s="321">
        <v>446.22000100000002</v>
      </c>
      <c r="C2745" s="320">
        <f>LN(B2745/B2744)</f>
        <v>8.1389072391800342E-3</v>
      </c>
      <c r="D2745" s="320">
        <f>AVERAGE(C2725:C2745)</f>
        <v>3.1475687990859323E-3</v>
      </c>
      <c r="E2745" s="318">
        <f>_xlfn.STDEV.S(C2725:C2745)</f>
        <v>6.3118024564320762E-3</v>
      </c>
      <c r="F2745" s="318">
        <f>E2745*(21/(21-1.5))</f>
        <v>6.7973257223114666E-3</v>
      </c>
      <c r="G2745" s="318">
        <f>_xlfn.VAR.S(C2725:C2745)</f>
        <v>3.9838850249021993E-5</v>
      </c>
      <c r="H2745" s="318">
        <f>G2745*(21/(21-1))</f>
        <v>4.1830792761473096E-5</v>
      </c>
      <c r="I2745" s="320">
        <f>(SUM(C2682:C2702)*1+SUM(C2703:C2723)*2+SUM(C2724:C2744)*3)/6</f>
        <v>4.2386063094144222E-2</v>
      </c>
      <c r="J2745" s="318">
        <f>IF(C2745*O2745&lt;&gt;0,C2745,0)</f>
        <v>0</v>
      </c>
      <c r="K2745" s="318" t="str">
        <f>IF(C2745*O2745=0,"",C2745)</f>
        <v/>
      </c>
      <c r="O2745" s="318">
        <f>IF(ISBLANK(L2745),0,1)</f>
        <v>0</v>
      </c>
      <c r="P2745" s="318">
        <f>IF(ISBLANK(M2745),0,1)</f>
        <v>0</v>
      </c>
      <c r="Q2745" s="318">
        <f>O2745+P2745</f>
        <v>0</v>
      </c>
      <c r="R2745" s="318">
        <f>SUM(Q2620:Q2745)</f>
        <v>3</v>
      </c>
      <c r="S2745" s="318">
        <f>R2745/$X$2</f>
        <v>0.13043478260869565</v>
      </c>
      <c r="T2745" s="318">
        <f>IF(S2745&gt;=$X$3,1,0)</f>
        <v>0</v>
      </c>
      <c r="U2745" s="318">
        <f>O2745*T2745+P2745*T2745</f>
        <v>0</v>
      </c>
    </row>
    <row r="2746" spans="1:21" s="318" customFormat="1" x14ac:dyDescent="0.2">
      <c r="A2746" s="322">
        <v>40556</v>
      </c>
      <c r="B2746" s="321">
        <v>443.61099200000001</v>
      </c>
      <c r="C2746" s="320">
        <f>LN(B2746/B2745)</f>
        <v>-5.8640719348427165E-3</v>
      </c>
      <c r="D2746" s="320">
        <f>AVERAGE(C2726:C2746)</f>
        <v>2.5510716050312064E-3</v>
      </c>
      <c r="E2746" s="318">
        <f>_xlfn.STDEV.S(C2726:C2746)</f>
        <v>6.5504231363568369E-3</v>
      </c>
      <c r="F2746" s="318">
        <f>E2746*(21/(21-1.5))</f>
        <v>7.0543018391535164E-3</v>
      </c>
      <c r="G2746" s="318">
        <f>_xlfn.VAR.S(C2726:C2746)</f>
        <v>4.2908043265318943E-5</v>
      </c>
      <c r="H2746" s="318">
        <f>G2746*(21/(21-1))</f>
        <v>4.5053445428584889E-5</v>
      </c>
      <c r="I2746" s="320">
        <f>(SUM(C2683:C2703)*1+SUM(C2704:C2724)*2+SUM(C2725:C2745)*3)/6</f>
        <v>4.2646184001098209E-2</v>
      </c>
      <c r="J2746" s="318">
        <f>IF(C2746*O2746&lt;&gt;0,C2746,0)</f>
        <v>0</v>
      </c>
      <c r="K2746" s="318" t="str">
        <f>IF(C2746*O2746=0,"",C2746)</f>
        <v/>
      </c>
      <c r="O2746" s="318">
        <f>IF(ISBLANK(L2746),0,1)</f>
        <v>0</v>
      </c>
      <c r="P2746" s="318">
        <f>IF(ISBLANK(M2746),0,1)</f>
        <v>0</v>
      </c>
      <c r="Q2746" s="318">
        <f>O2746+P2746</f>
        <v>0</v>
      </c>
      <c r="R2746" s="318">
        <f>SUM(Q2621:Q2746)</f>
        <v>3</v>
      </c>
      <c r="S2746" s="318">
        <f>R2746/$X$2</f>
        <v>0.13043478260869565</v>
      </c>
      <c r="T2746" s="318">
        <f>IF(S2746&gt;=$X$3,1,0)</f>
        <v>0</v>
      </c>
      <c r="U2746" s="318">
        <f>O2746*T2746+P2746*T2746</f>
        <v>0</v>
      </c>
    </row>
    <row r="2747" spans="1:21" s="318" customFormat="1" x14ac:dyDescent="0.2">
      <c r="A2747" s="322">
        <v>40557</v>
      </c>
      <c r="B2747" s="321">
        <v>441.83401500000002</v>
      </c>
      <c r="C2747" s="320">
        <f>LN(B2747/B2746)</f>
        <v>-4.0137543756552227E-3</v>
      </c>
      <c r="D2747" s="320">
        <f>AVERAGE(C2727:C2747)</f>
        <v>2.7004572972951866E-3</v>
      </c>
      <c r="E2747" s="318">
        <f>_xlfn.STDEV.S(C2727:C2747)</f>
        <v>6.3508338386218032E-3</v>
      </c>
      <c r="F2747" s="318">
        <f>E2747*(21/(21-1.5))</f>
        <v>6.8393595185157882E-3</v>
      </c>
      <c r="G2747" s="318">
        <f>_xlfn.VAR.S(C2727:C2747)</f>
        <v>4.0333090445783751E-5</v>
      </c>
      <c r="H2747" s="318">
        <f>G2747*(21/(21-1))</f>
        <v>4.2349744968072938E-5</v>
      </c>
      <c r="I2747" s="320">
        <f>(SUM(C2684:C2704)*1+SUM(C2705:C2725)*2+SUM(C2726:C2746)*3)/6</f>
        <v>3.9374382385819078E-2</v>
      </c>
      <c r="J2747" s="318">
        <f>IF(C2747*O2747&lt;&gt;0,C2747,0)</f>
        <v>0</v>
      </c>
      <c r="K2747" s="318" t="str">
        <f>IF(C2747*O2747=0,"",C2747)</f>
        <v/>
      </c>
      <c r="O2747" s="318">
        <f>IF(ISBLANK(L2747),0,1)</f>
        <v>0</v>
      </c>
      <c r="P2747" s="318">
        <f>IF(ISBLANK(M2747),0,1)</f>
        <v>0</v>
      </c>
      <c r="Q2747" s="318">
        <f>O2747+P2747</f>
        <v>0</v>
      </c>
      <c r="R2747" s="318">
        <f>SUM(Q2622:Q2747)</f>
        <v>3</v>
      </c>
      <c r="S2747" s="318">
        <f>R2747/$X$2</f>
        <v>0.13043478260869565</v>
      </c>
      <c r="T2747" s="318">
        <f>IF(S2747&gt;=$X$3,1,0)</f>
        <v>0</v>
      </c>
      <c r="U2747" s="318">
        <f>O2747*T2747+P2747*T2747</f>
        <v>0</v>
      </c>
    </row>
    <row r="2748" spans="1:21" s="318" customFormat="1" x14ac:dyDescent="0.2">
      <c r="A2748" s="322">
        <v>40560</v>
      </c>
      <c r="B2748" s="321">
        <v>438.78201300000001</v>
      </c>
      <c r="C2748" s="320">
        <f>LN(B2748/B2747)</f>
        <v>-6.9315436529239025E-3</v>
      </c>
      <c r="D2748" s="320">
        <f>AVERAGE(C2728:C2748)</f>
        <v>2.2227864112891937E-3</v>
      </c>
      <c r="E2748" s="318">
        <f>_xlfn.STDEV.S(C2728:C2748)</f>
        <v>6.6876244709220423E-3</v>
      </c>
      <c r="F2748" s="318">
        <f>E2748*(21/(21-1.5))</f>
        <v>7.2020571225314299E-3</v>
      </c>
      <c r="G2748" s="318">
        <f>_xlfn.VAR.S(C2728:C2748)</f>
        <v>4.4724321064075324E-5</v>
      </c>
      <c r="H2748" s="318">
        <f>G2748*(21/(21-1))</f>
        <v>4.6960537117279091E-5</v>
      </c>
      <c r="I2748" s="320">
        <f>(SUM(C2685:C2705)*1+SUM(C2706:C2726)*2+SUM(C2727:C2747)*3)/6</f>
        <v>3.8164804875679317E-2</v>
      </c>
      <c r="J2748" s="318">
        <f>IF(C2748*O2748&lt;&gt;0,C2748,0)</f>
        <v>0</v>
      </c>
      <c r="K2748" s="318" t="str">
        <f>IF(C2748*O2748=0,"",C2748)</f>
        <v/>
      </c>
      <c r="O2748" s="318">
        <f>IF(ISBLANK(L2748),0,1)</f>
        <v>0</v>
      </c>
      <c r="P2748" s="318">
        <f>IF(ISBLANK(M2748),0,1)</f>
        <v>0</v>
      </c>
      <c r="Q2748" s="318">
        <f>O2748+P2748</f>
        <v>0</v>
      </c>
      <c r="R2748" s="318">
        <f>SUM(Q2623:Q2748)</f>
        <v>3</v>
      </c>
      <c r="S2748" s="318">
        <f>R2748/$X$2</f>
        <v>0.13043478260869565</v>
      </c>
      <c r="T2748" s="318">
        <f>IF(S2748&gt;=$X$3,1,0)</f>
        <v>0</v>
      </c>
      <c r="U2748" s="318">
        <f>O2748*T2748+P2748*T2748</f>
        <v>0</v>
      </c>
    </row>
    <row r="2749" spans="1:21" s="318" customFormat="1" x14ac:dyDescent="0.2">
      <c r="A2749" s="322">
        <v>40561</v>
      </c>
      <c r="B2749" s="321">
        <v>443.16000400000001</v>
      </c>
      <c r="C2749" s="320">
        <f>LN(B2749/B2748)</f>
        <v>9.9281514576686075E-3</v>
      </c>
      <c r="D2749" s="320">
        <f>AVERAGE(C2729:C2749)</f>
        <v>2.5315245593927026E-3</v>
      </c>
      <c r="E2749" s="318">
        <f>_xlfn.STDEV.S(C2729:C2749)</f>
        <v>6.8933461257029947E-3</v>
      </c>
      <c r="F2749" s="318">
        <f>E2749*(21/(21-1.5))</f>
        <v>7.4236035199878401E-3</v>
      </c>
      <c r="G2749" s="318">
        <f>_xlfn.VAR.S(C2729:C2749)</f>
        <v>4.7518220808744493E-5</v>
      </c>
      <c r="H2749" s="318">
        <f>G2749*(21/(21-1))</f>
        <v>4.9894131849181719E-5</v>
      </c>
      <c r="I2749" s="320">
        <f>(SUM(C2686:C2706)*1+SUM(C2707:C2727)*2+SUM(C2728:C2748)*3)/6</f>
        <v>3.9139733226202657E-2</v>
      </c>
      <c r="J2749" s="318">
        <f>IF(C2749*O2749&lt;&gt;0,C2749,0)</f>
        <v>0</v>
      </c>
      <c r="K2749" s="318" t="str">
        <f>IF(C2749*O2749=0,"",C2749)</f>
        <v/>
      </c>
      <c r="O2749" s="318">
        <f>IF(ISBLANK(L2749),0,1)</f>
        <v>0</v>
      </c>
      <c r="P2749" s="318">
        <f>IF(ISBLANK(M2749),0,1)</f>
        <v>0</v>
      </c>
      <c r="Q2749" s="318">
        <f>O2749+P2749</f>
        <v>0</v>
      </c>
      <c r="R2749" s="318">
        <f>SUM(Q2624:Q2749)</f>
        <v>3</v>
      </c>
      <c r="S2749" s="318">
        <f>R2749/$X$2</f>
        <v>0.13043478260869565</v>
      </c>
      <c r="T2749" s="318">
        <f>IF(S2749&gt;=$X$3,1,0)</f>
        <v>0</v>
      </c>
      <c r="U2749" s="318">
        <f>O2749*T2749+P2749*T2749</f>
        <v>0</v>
      </c>
    </row>
    <row r="2750" spans="1:21" s="318" customFormat="1" x14ac:dyDescent="0.2">
      <c r="A2750" s="322">
        <v>40562</v>
      </c>
      <c r="B2750" s="321">
        <v>435.91699199999999</v>
      </c>
      <c r="C2750" s="320">
        <f>LN(B2750/B2749)</f>
        <v>-1.647904777621002E-2</v>
      </c>
      <c r="D2750" s="320">
        <f>AVERAGE(C2730:C2750)</f>
        <v>1.2174958064728775E-3</v>
      </c>
      <c r="E2750" s="318">
        <f>_xlfn.STDEV.S(C2730:C2750)</f>
        <v>7.7518403540466794E-3</v>
      </c>
      <c r="F2750" s="318">
        <f>E2750*(21/(21-1.5))</f>
        <v>8.348135765896424E-3</v>
      </c>
      <c r="G2750" s="318">
        <f>_xlfn.VAR.S(C2730:C2750)</f>
        <v>6.0091028874626544E-5</v>
      </c>
      <c r="H2750" s="318">
        <f>G2750*(21/(21-1))</f>
        <v>6.309558031835788E-5</v>
      </c>
      <c r="I2750" s="320">
        <f>(SUM(C2687:C2707)*1+SUM(C2708:C2728)*2+SUM(C2729:C2749)*3)/6</f>
        <v>4.4503530821997976E-2</v>
      </c>
      <c r="J2750" s="318">
        <f>IF(C2750*O2750&lt;&gt;0,C2750,0)</f>
        <v>0</v>
      </c>
      <c r="K2750" s="318" t="str">
        <f>IF(C2750*O2750=0,"",C2750)</f>
        <v/>
      </c>
      <c r="O2750" s="318">
        <f>IF(ISBLANK(L2750),0,1)</f>
        <v>0</v>
      </c>
      <c r="P2750" s="318">
        <f>IF(ISBLANK(M2750),0,1)</f>
        <v>0</v>
      </c>
      <c r="Q2750" s="318">
        <f>O2750+P2750</f>
        <v>0</v>
      </c>
      <c r="R2750" s="318">
        <f>SUM(Q2625:Q2750)</f>
        <v>3</v>
      </c>
      <c r="S2750" s="318">
        <f>R2750/$X$2</f>
        <v>0.13043478260869565</v>
      </c>
      <c r="T2750" s="318">
        <f>IF(S2750&gt;=$X$3,1,0)</f>
        <v>0</v>
      </c>
      <c r="U2750" s="318">
        <f>O2750*T2750+P2750*T2750</f>
        <v>0</v>
      </c>
    </row>
    <row r="2751" spans="1:21" s="318" customFormat="1" x14ac:dyDescent="0.2">
      <c r="A2751" s="322">
        <v>40563</v>
      </c>
      <c r="B2751" s="321">
        <v>425.09799199999998</v>
      </c>
      <c r="C2751" s="320">
        <f>LN(B2751/B2750)</f>
        <v>-2.513212814320771E-2</v>
      </c>
      <c r="D2751" s="320">
        <f>AVERAGE(C2731:C2751)</f>
        <v>-3.5133760633778669E-4</v>
      </c>
      <c r="E2751" s="318">
        <f>_xlfn.STDEV.S(C2731:C2751)</f>
        <v>9.4892877843213482E-3</v>
      </c>
      <c r="F2751" s="318">
        <f>E2751*(21/(21-1.5))</f>
        <v>1.0219232998499913E-2</v>
      </c>
      <c r="G2751" s="318">
        <f>_xlfn.VAR.S(C2731:C2751)</f>
        <v>9.0046582653670372E-5</v>
      </c>
      <c r="H2751" s="318">
        <f>G2751*(21/(21-1))</f>
        <v>9.4548911786353901E-5</v>
      </c>
      <c r="I2751" s="320">
        <f>(SUM(C2688:C2708)*1+SUM(C2709:C2729)*2+SUM(C2730:C2750)*3)/6</f>
        <v>3.0669616608532763E-2</v>
      </c>
      <c r="J2751" s="318">
        <f>IF(C2751*O2751&lt;&gt;0,C2751,0)</f>
        <v>0</v>
      </c>
      <c r="K2751" s="318" t="str">
        <f>IF(C2751*O2751=0,"",C2751)</f>
        <v/>
      </c>
      <c r="O2751" s="318">
        <f>IF(ISBLANK(L2751),0,1)</f>
        <v>0</v>
      </c>
      <c r="P2751" s="318">
        <f>IF(ISBLANK(M2751),0,1)</f>
        <v>0</v>
      </c>
      <c r="Q2751" s="318">
        <f>O2751+P2751</f>
        <v>0</v>
      </c>
      <c r="R2751" s="318">
        <f>SUM(Q2626:Q2751)</f>
        <v>3</v>
      </c>
      <c r="S2751" s="318">
        <f>R2751/$X$2</f>
        <v>0.13043478260869565</v>
      </c>
      <c r="T2751" s="318">
        <f>IF(S2751&gt;=$X$3,1,0)</f>
        <v>0</v>
      </c>
      <c r="U2751" s="318">
        <f>O2751*T2751+P2751*T2751</f>
        <v>0</v>
      </c>
    </row>
    <row r="2752" spans="1:21" s="318" customFormat="1" x14ac:dyDescent="0.2">
      <c r="A2752" s="322">
        <v>40564</v>
      </c>
      <c r="B2752" s="321">
        <v>430.88400300000001</v>
      </c>
      <c r="C2752" s="320">
        <f>LN(B2752/B2751)</f>
        <v>1.3519207550634363E-2</v>
      </c>
      <c r="D2752" s="320">
        <f>AVERAGE(C2732:C2752)</f>
        <v>-4.851103413510135E-4</v>
      </c>
      <c r="E2752" s="318">
        <f>_xlfn.STDEV.S(C2732:C2752)</f>
        <v>9.2594089019184915E-3</v>
      </c>
      <c r="F2752" s="318">
        <f>E2752*(21/(21-1.5))</f>
        <v>9.9716711251429911E-3</v>
      </c>
      <c r="G2752" s="318">
        <f>_xlfn.VAR.S(C2732:C2752)</f>
        <v>8.57366532129274E-5</v>
      </c>
      <c r="H2752" s="318">
        <f>G2752*(21/(21-1))</f>
        <v>9.0023485873573771E-5</v>
      </c>
      <c r="I2752" s="320">
        <f>(SUM(C2689:C2709)*1+SUM(C2710:C2730)*2+SUM(C2731:C2751)*3)/6</f>
        <v>1.4916842951663123E-2</v>
      </c>
      <c r="J2752" s="318">
        <f>IF(C2752*O2752&lt;&gt;0,C2752,0)</f>
        <v>0</v>
      </c>
      <c r="K2752" s="318" t="str">
        <f>IF(C2752*O2752=0,"",C2752)</f>
        <v/>
      </c>
      <c r="O2752" s="318">
        <f>IF(ISBLANK(L2752),0,1)</f>
        <v>0</v>
      </c>
      <c r="P2752" s="318">
        <f>IF(ISBLANK(M2752),0,1)</f>
        <v>0</v>
      </c>
      <c r="Q2752" s="318">
        <f>O2752+P2752</f>
        <v>0</v>
      </c>
      <c r="R2752" s="318">
        <f>SUM(Q2627:Q2752)</f>
        <v>3</v>
      </c>
      <c r="S2752" s="318">
        <f>R2752/$X$2</f>
        <v>0.13043478260869565</v>
      </c>
      <c r="T2752" s="318">
        <f>IF(S2752&gt;=$X$3,1,0)</f>
        <v>0</v>
      </c>
      <c r="U2752" s="318">
        <f>O2752*T2752+P2752*T2752</f>
        <v>0</v>
      </c>
    </row>
    <row r="2753" spans="1:21" s="318" customFormat="1" x14ac:dyDescent="0.2">
      <c r="A2753" s="322">
        <v>40567</v>
      </c>
      <c r="B2753" s="321">
        <v>429.06298800000002</v>
      </c>
      <c r="C2753" s="320">
        <f>LN(B2753/B2752)</f>
        <v>-4.2351859846929485E-3</v>
      </c>
      <c r="D2753" s="320">
        <f>AVERAGE(C2733:C2753)</f>
        <v>-9.1378665391555374E-4</v>
      </c>
      <c r="E2753" s="318">
        <f>_xlfn.STDEV.S(C2733:C2753)</f>
        <v>9.212361975628509E-3</v>
      </c>
      <c r="F2753" s="318">
        <f>E2753*(21/(21-1.5))</f>
        <v>9.9210052045230097E-3</v>
      </c>
      <c r="G2753" s="318">
        <f>_xlfn.VAR.S(C2733:C2753)</f>
        <v>8.486761317000602E-5</v>
      </c>
      <c r="H2753" s="318">
        <f>G2753*(21/(21-1))</f>
        <v>8.9110993828506326E-5</v>
      </c>
      <c r="I2753" s="320">
        <f>(SUM(C2690:C2710)*1+SUM(C2711:C2731)*2+SUM(C2732:C2752)*3)/6</f>
        <v>2.0069010674778249E-2</v>
      </c>
      <c r="J2753" s="318">
        <f>IF(C2753*O2753&lt;&gt;0,C2753,0)</f>
        <v>0</v>
      </c>
      <c r="K2753" s="318" t="str">
        <f>IF(C2753*O2753=0,"",C2753)</f>
        <v/>
      </c>
      <c r="O2753" s="318">
        <f>IF(ISBLANK(L2753),0,1)</f>
        <v>0</v>
      </c>
      <c r="P2753" s="318">
        <f>IF(ISBLANK(M2753),0,1)</f>
        <v>0</v>
      </c>
      <c r="Q2753" s="318">
        <f>O2753+P2753</f>
        <v>0</v>
      </c>
      <c r="R2753" s="318">
        <f>SUM(Q2628:Q2753)</f>
        <v>3</v>
      </c>
      <c r="S2753" s="318">
        <f>R2753/$X$2</f>
        <v>0.13043478260869565</v>
      </c>
      <c r="T2753" s="318">
        <f>IF(S2753&gt;=$X$3,1,0)</f>
        <v>0</v>
      </c>
      <c r="U2753" s="318">
        <f>O2753*T2753+P2753*T2753</f>
        <v>0</v>
      </c>
    </row>
    <row r="2754" spans="1:21" s="318" customFormat="1" x14ac:dyDescent="0.2">
      <c r="A2754" s="322">
        <v>40568</v>
      </c>
      <c r="B2754" s="321">
        <v>422.98998999999998</v>
      </c>
      <c r="C2754" s="320">
        <f>LN(B2754/B2753)</f>
        <v>-1.4255218861407746E-2</v>
      </c>
      <c r="D2754" s="320">
        <f>AVERAGE(C2734:C2754)</f>
        <v>-1.7091761745806702E-3</v>
      </c>
      <c r="E2754" s="318">
        <f>_xlfn.STDEV.S(C2734:C2754)</f>
        <v>9.61966526104081E-3</v>
      </c>
      <c r="F2754" s="318">
        <f>E2754*(21/(21-1.5))</f>
        <v>1.0359639511890102E-2</v>
      </c>
      <c r="G2754" s="318">
        <f>_xlfn.VAR.S(C2734:C2754)</f>
        <v>9.2537959734475362E-5</v>
      </c>
      <c r="H2754" s="318">
        <f>G2754*(21/(21-1))</f>
        <v>9.716485772119914E-5</v>
      </c>
      <c r="I2754" s="320">
        <f>(SUM(C2691:C2711)*1+SUM(C2712:C2732)*2+SUM(C2733:C2753)*3)/6</f>
        <v>1.9368885514394783E-2</v>
      </c>
      <c r="J2754" s="318">
        <f>IF(C2754*O2754&lt;&gt;0,C2754,0)</f>
        <v>0</v>
      </c>
      <c r="K2754" s="318" t="str">
        <f>IF(C2754*O2754=0,"",C2754)</f>
        <v/>
      </c>
      <c r="O2754" s="318">
        <f>IF(ISBLANK(L2754),0,1)</f>
        <v>0</v>
      </c>
      <c r="P2754" s="318">
        <f>IF(ISBLANK(M2754),0,1)</f>
        <v>0</v>
      </c>
      <c r="Q2754" s="318">
        <f>O2754+P2754</f>
        <v>0</v>
      </c>
      <c r="R2754" s="318">
        <f>SUM(Q2629:Q2754)</f>
        <v>3</v>
      </c>
      <c r="S2754" s="318">
        <f>R2754/$X$2</f>
        <v>0.13043478260869565</v>
      </c>
      <c r="T2754" s="318">
        <f>IF(S2754&gt;=$X$3,1,0)</f>
        <v>0</v>
      </c>
      <c r="U2754" s="318">
        <f>O2754*T2754+P2754*T2754</f>
        <v>0</v>
      </c>
    </row>
    <row r="2755" spans="1:21" s="318" customFormat="1" x14ac:dyDescent="0.2">
      <c r="A2755" s="322">
        <v>40569</v>
      </c>
      <c r="B2755" s="321">
        <v>427.88000499999998</v>
      </c>
      <c r="C2755" s="320">
        <f>LN(B2755/B2754)</f>
        <v>1.1494279659775855E-2</v>
      </c>
      <c r="D2755" s="320">
        <f>AVERAGE(C2735:C2755)</f>
        <v>-1.0755157836892337E-3</v>
      </c>
      <c r="E2755" s="318">
        <f>_xlfn.STDEV.S(C2735:C2755)</f>
        <v>1.0041533028451037E-2</v>
      </c>
      <c r="F2755" s="318">
        <f>E2755*(21/(21-1.5))</f>
        <v>1.0813958646024193E-2</v>
      </c>
      <c r="G2755" s="318">
        <f>_xlfn.VAR.S(C2735:C2755)</f>
        <v>1.0083238556147305E-4</v>
      </c>
      <c r="H2755" s="318">
        <f>G2755*(21/(21-1))</f>
        <v>1.058740048395467E-4</v>
      </c>
      <c r="I2755" s="320">
        <f>(SUM(C2692:C2712)*1+SUM(C2713:C2733)*2+SUM(C2734:C2754)*3)/6</f>
        <v>9.3242694200761367E-3</v>
      </c>
      <c r="J2755" s="318">
        <f>IF(C2755*O2755&lt;&gt;0,C2755,0)</f>
        <v>0</v>
      </c>
      <c r="K2755" s="318" t="str">
        <f>IF(C2755*O2755=0,"",C2755)</f>
        <v/>
      </c>
      <c r="O2755" s="318">
        <f>IF(ISBLANK(L2755),0,1)</f>
        <v>0</v>
      </c>
      <c r="P2755" s="318">
        <f>IF(ISBLANK(M2755),0,1)</f>
        <v>0</v>
      </c>
      <c r="Q2755" s="318">
        <f>O2755+P2755</f>
        <v>0</v>
      </c>
      <c r="R2755" s="318">
        <f>SUM(Q2630:Q2755)</f>
        <v>3</v>
      </c>
      <c r="S2755" s="318">
        <f>R2755/$X$2</f>
        <v>0.13043478260869565</v>
      </c>
      <c r="T2755" s="318">
        <f>IF(S2755&gt;=$X$3,1,0)</f>
        <v>0</v>
      </c>
      <c r="U2755" s="318">
        <f>O2755*T2755+P2755*T2755</f>
        <v>0</v>
      </c>
    </row>
    <row r="2756" spans="1:21" s="318" customFormat="1" x14ac:dyDescent="0.2">
      <c r="A2756" s="322">
        <v>40570</v>
      </c>
      <c r="B2756" s="321">
        <v>431.55801400000001</v>
      </c>
      <c r="C2756" s="320">
        <f>LN(B2756/B2755)</f>
        <v>8.5591546397491419E-3</v>
      </c>
      <c r="D2756" s="320">
        <f>AVERAGE(C2736:C2756)</f>
        <v>-9.9972215538339342E-4</v>
      </c>
      <c r="E2756" s="318">
        <f>_xlfn.STDEV.S(C2736:C2756)</f>
        <v>1.0111043542122264E-2</v>
      </c>
      <c r="F2756" s="318">
        <f>E2756*(21/(21-1.5))</f>
        <v>1.0888816122285514E-2</v>
      </c>
      <c r="G2756" s="318">
        <f>_xlfn.VAR.S(C2736:C2756)</f>
        <v>1.0223320151069235E-4</v>
      </c>
      <c r="H2756" s="318">
        <f>G2756*(21/(21-1))</f>
        <v>1.0734486158622697E-4</v>
      </c>
      <c r="I2756" s="320">
        <f>(SUM(C2693:C2713)*1+SUM(C2714:C2734)*2+SUM(C2735:C2755)*3)/6</f>
        <v>1.6941830412156682E-2</v>
      </c>
      <c r="J2756" s="318">
        <f>IF(C2756*O2756&lt;&gt;0,C2756,0)</f>
        <v>0</v>
      </c>
      <c r="K2756" s="318" t="str">
        <f>IF(C2756*O2756=0,"",C2756)</f>
        <v/>
      </c>
      <c r="O2756" s="318">
        <f>IF(ISBLANK(L2756),0,1)</f>
        <v>0</v>
      </c>
      <c r="P2756" s="318">
        <f>IF(ISBLANK(M2756),0,1)</f>
        <v>0</v>
      </c>
      <c r="Q2756" s="318">
        <f>O2756+P2756</f>
        <v>0</v>
      </c>
      <c r="R2756" s="318">
        <f>SUM(Q2631:Q2756)</f>
        <v>3</v>
      </c>
      <c r="S2756" s="318">
        <f>R2756/$X$2</f>
        <v>0.13043478260869565</v>
      </c>
      <c r="T2756" s="318">
        <f>IF(S2756&gt;=$X$3,1,0)</f>
        <v>0</v>
      </c>
      <c r="U2756" s="318">
        <f>O2756*T2756+P2756*T2756</f>
        <v>0</v>
      </c>
    </row>
    <row r="2757" spans="1:21" s="318" customFormat="1" x14ac:dyDescent="0.2">
      <c r="A2757" s="322">
        <v>40571</v>
      </c>
      <c r="B2757" s="321">
        <v>430.233002</v>
      </c>
      <c r="C2757" s="320">
        <f>LN(B2757/B2756)</f>
        <v>-3.075021715201172E-3</v>
      </c>
      <c r="D2757" s="320">
        <f>AVERAGE(C2737:C2757)</f>
        <v>-1.1614922497191708E-3</v>
      </c>
      <c r="E2757" s="318">
        <f>_xlfn.STDEV.S(C2737:C2757)</f>
        <v>1.0116012037722572E-2</v>
      </c>
      <c r="F2757" s="318">
        <f>E2757*(21/(21-1.5))</f>
        <v>1.0894166809855077E-2</v>
      </c>
      <c r="G2757" s="318">
        <f>_xlfn.VAR.S(C2737:C2757)</f>
        <v>1.0233369954734798E-4</v>
      </c>
      <c r="H2757" s="318">
        <f>G2757*(21/(21-1))</f>
        <v>1.0745038452471538E-4</v>
      </c>
      <c r="I2757" s="320">
        <f>(SUM(C2694:C2714)*1+SUM(C2715:C2735)*2+SUM(C2736:C2756)*3)/6</f>
        <v>1.9796220449851618E-2</v>
      </c>
      <c r="J2757" s="318">
        <f>IF(C2757*O2757&lt;&gt;0,C2757,0)</f>
        <v>0</v>
      </c>
      <c r="K2757" s="318" t="str">
        <f>IF(C2757*O2757=0,"",C2757)</f>
        <v/>
      </c>
      <c r="O2757" s="318">
        <f>IF(ISBLANK(L2757),0,1)</f>
        <v>0</v>
      </c>
      <c r="P2757" s="318">
        <f>IF(ISBLANK(M2757),0,1)</f>
        <v>0</v>
      </c>
      <c r="Q2757" s="318">
        <f>O2757+P2757</f>
        <v>0</v>
      </c>
      <c r="R2757" s="318">
        <f>SUM(Q2632:Q2757)</f>
        <v>3</v>
      </c>
      <c r="S2757" s="318">
        <f>R2757/$X$2</f>
        <v>0.13043478260869565</v>
      </c>
      <c r="T2757" s="318">
        <f>IF(S2757&gt;=$X$3,1,0)</f>
        <v>0</v>
      </c>
      <c r="U2757" s="318">
        <f>O2757*T2757+P2757*T2757</f>
        <v>0</v>
      </c>
    </row>
    <row r="2758" spans="1:21" s="318" customFormat="1" x14ac:dyDescent="0.2">
      <c r="A2758" s="322">
        <v>40574</v>
      </c>
      <c r="B2758" s="321">
        <v>430.23700000000002</v>
      </c>
      <c r="C2758" s="320">
        <f>LN(B2758/B2757)</f>
        <v>9.2925958854946731E-6</v>
      </c>
      <c r="D2758" s="320">
        <f>AVERAGE(C2738:C2758)</f>
        <v>-1.0386207356738225E-3</v>
      </c>
      <c r="E2758" s="318">
        <f>_xlfn.STDEV.S(C2738:C2758)</f>
        <v>1.0113705909514372E-2</v>
      </c>
      <c r="F2758" s="318">
        <f>E2758*(21/(21-1.5))</f>
        <v>1.0891683287169324E-2</v>
      </c>
      <c r="G2758" s="318">
        <f>_xlfn.VAR.S(C2738:C2758)</f>
        <v>1.0228704722414594E-4</v>
      </c>
      <c r="H2758" s="318">
        <f>G2758*(21/(21-1))</f>
        <v>1.0740139958535325E-4</v>
      </c>
      <c r="I2758" s="320">
        <f>(SUM(C2695:C2715)*1+SUM(C2716:C2736)*2+SUM(C2737:C2757)*3)/6</f>
        <v>1.9182644210736094E-2</v>
      </c>
      <c r="J2758" s="318">
        <f>IF(C2758*O2758&lt;&gt;0,C2758,0)</f>
        <v>0</v>
      </c>
      <c r="K2758" s="318" t="str">
        <f>IF(C2758*O2758=0,"",C2758)</f>
        <v/>
      </c>
      <c r="O2758" s="318">
        <f>IF(ISBLANK(L2758),0,1)</f>
        <v>0</v>
      </c>
      <c r="P2758" s="318">
        <f>IF(ISBLANK(M2758),0,1)</f>
        <v>0</v>
      </c>
      <c r="Q2758" s="318">
        <f>O2758+P2758</f>
        <v>0</v>
      </c>
      <c r="R2758" s="318">
        <f>SUM(Q2633:Q2758)</f>
        <v>3</v>
      </c>
      <c r="S2758" s="318">
        <f>R2758/$X$2</f>
        <v>0.13043478260869565</v>
      </c>
      <c r="T2758" s="318">
        <f>IF(S2758&gt;=$X$3,1,0)</f>
        <v>0</v>
      </c>
      <c r="U2758" s="318">
        <f>O2758*T2758+P2758*T2758</f>
        <v>0</v>
      </c>
    </row>
    <row r="2759" spans="1:21" s="318" customFormat="1" x14ac:dyDescent="0.2">
      <c r="A2759" s="322">
        <v>40575</v>
      </c>
      <c r="B2759" s="321">
        <v>442.175995</v>
      </c>
      <c r="C2759" s="320">
        <f>LN(B2759/B2758)</f>
        <v>2.7371761914732326E-2</v>
      </c>
      <c r="D2759" s="320">
        <f>AVERAGE(C2739:C2759)</f>
        <v>-1.1101058587055248E-4</v>
      </c>
      <c r="E2759" s="318">
        <f>_xlfn.STDEV.S(C2739:C2759)</f>
        <v>1.1736835269270128E-2</v>
      </c>
      <c r="F2759" s="318">
        <f>E2759*(21/(21-1.5))</f>
        <v>1.2639668751521676E-2</v>
      </c>
      <c r="G2759" s="318">
        <f>_xlfn.VAR.S(C2739:C2759)</f>
        <v>1.3775330213798321E-4</v>
      </c>
      <c r="H2759" s="318">
        <f>G2759*(21/(21-1))</f>
        <v>1.4464096724488238E-4</v>
      </c>
      <c r="I2759" s="320">
        <f>(SUM(C2696:C2716)*1+SUM(C2717:C2737)*2+SUM(C2738:C2758)*3)/6</f>
        <v>1.8705912897094047E-2</v>
      </c>
      <c r="J2759" s="318">
        <f>IF(C2759*O2759&lt;&gt;0,C2759,0)</f>
        <v>0</v>
      </c>
      <c r="K2759" s="318" t="str">
        <f>IF(C2759*O2759=0,"",C2759)</f>
        <v/>
      </c>
      <c r="O2759" s="318">
        <f>IF(ISBLANK(L2759),0,1)</f>
        <v>0</v>
      </c>
      <c r="P2759" s="318">
        <f>IF(ISBLANK(M2759),0,1)</f>
        <v>0</v>
      </c>
      <c r="Q2759" s="318">
        <f>O2759+P2759</f>
        <v>0</v>
      </c>
      <c r="R2759" s="318">
        <f>SUM(Q2634:Q2759)</f>
        <v>3</v>
      </c>
      <c r="S2759" s="318">
        <f>R2759/$X$2</f>
        <v>0.13043478260869565</v>
      </c>
      <c r="T2759" s="318">
        <f>IF(S2759&gt;=$X$3,1,0)</f>
        <v>0</v>
      </c>
      <c r="U2759" s="318">
        <f>O2759*T2759+P2759*T2759</f>
        <v>0</v>
      </c>
    </row>
    <row r="2760" spans="1:21" s="318" customFormat="1" x14ac:dyDescent="0.2">
      <c r="A2760" s="322">
        <v>40576</v>
      </c>
      <c r="B2760" s="321">
        <v>444.21899400000001</v>
      </c>
      <c r="C2760" s="320">
        <f>LN(B2760/B2759)</f>
        <v>4.6096890055384162E-3</v>
      </c>
      <c r="D2760" s="320">
        <f>AVERAGE(C2740:C2760)</f>
        <v>5.8382231433991196E-4</v>
      </c>
      <c r="E2760" s="318">
        <f>_xlfn.STDEV.S(C2740:C2760)</f>
        <v>1.1553743718603661E-2</v>
      </c>
      <c r="F2760" s="318">
        <f>E2760*(21/(21-1.5))</f>
        <v>1.2442493235419327E-2</v>
      </c>
      <c r="G2760" s="318">
        <f>_xlfn.VAR.S(C2740:C2760)</f>
        <v>1.3348899391517355E-4</v>
      </c>
      <c r="H2760" s="318">
        <f>G2760*(21/(21-1))</f>
        <v>1.4016344361093223E-4</v>
      </c>
      <c r="I2760" s="320">
        <f>(SUM(C2697:C2717)*1+SUM(C2718:C2738)*2+SUM(C2739:C2759)*3)/6</f>
        <v>2.4722783753478961E-2</v>
      </c>
      <c r="J2760" s="318">
        <f>IF(C2760*O2760&lt;&gt;0,C2760,0)</f>
        <v>0</v>
      </c>
      <c r="K2760" s="318" t="str">
        <f>IF(C2760*O2760=0,"",C2760)</f>
        <v/>
      </c>
      <c r="O2760" s="318">
        <f>IF(ISBLANK(L2760),0,1)</f>
        <v>0</v>
      </c>
      <c r="P2760" s="318">
        <f>IF(ISBLANK(M2760),0,1)</f>
        <v>0</v>
      </c>
      <c r="Q2760" s="318">
        <f>O2760+P2760</f>
        <v>0</v>
      </c>
      <c r="R2760" s="318">
        <f>SUM(Q2635:Q2760)</f>
        <v>3</v>
      </c>
      <c r="S2760" s="318">
        <f>R2760/$X$2</f>
        <v>0.13043478260869565</v>
      </c>
      <c r="T2760" s="318">
        <f>IF(S2760&gt;=$X$3,1,0)</f>
        <v>0</v>
      </c>
      <c r="U2760" s="318">
        <f>O2760*T2760+P2760*T2760</f>
        <v>0</v>
      </c>
    </row>
    <row r="2761" spans="1:21" s="318" customFormat="1" x14ac:dyDescent="0.2">
      <c r="A2761" s="322">
        <v>40577</v>
      </c>
      <c r="B2761" s="321">
        <v>441.45901500000002</v>
      </c>
      <c r="C2761" s="320">
        <f>LN(B2761/B2760)</f>
        <v>-6.2324860863047131E-3</v>
      </c>
      <c r="D2761" s="320">
        <f>AVERAGE(C2741:C2761)</f>
        <v>7.6864256326195419E-5</v>
      </c>
      <c r="E2761" s="318">
        <f>_xlfn.STDEV.S(C2741:C2761)</f>
        <v>1.1610722095746123E-2</v>
      </c>
      <c r="F2761" s="318">
        <f>E2761*(21/(21-1.5))</f>
        <v>1.2503854564649671E-2</v>
      </c>
      <c r="G2761" s="318">
        <f>_xlfn.VAR.S(C2741:C2761)</f>
        <v>1.3480886758464726E-4</v>
      </c>
      <c r="H2761" s="318">
        <f>G2761*(21/(21-1))</f>
        <v>1.4154931096387963E-4</v>
      </c>
      <c r="I2761" s="320">
        <f>(SUM(C2698:C2718)*1+SUM(C2719:C2739)*2+SUM(C2740:C2760)*3)/6</f>
        <v>2.8464932525961901E-2</v>
      </c>
      <c r="J2761" s="318">
        <f>IF(C2761*O2761&lt;&gt;0,C2761,0)</f>
        <v>0</v>
      </c>
      <c r="K2761" s="318" t="str">
        <f>IF(C2761*O2761=0,"",C2761)</f>
        <v/>
      </c>
      <c r="O2761" s="318">
        <f>IF(ISBLANK(L2761),0,1)</f>
        <v>0</v>
      </c>
      <c r="P2761" s="318">
        <f>IF(ISBLANK(M2761),0,1)</f>
        <v>0</v>
      </c>
      <c r="Q2761" s="318">
        <f>O2761+P2761</f>
        <v>0</v>
      </c>
      <c r="R2761" s="318">
        <f>SUM(Q2636:Q2761)</f>
        <v>3</v>
      </c>
      <c r="S2761" s="318">
        <f>R2761/$X$2</f>
        <v>0.13043478260869565</v>
      </c>
      <c r="T2761" s="318">
        <f>IF(S2761&gt;=$X$3,1,0)</f>
        <v>0</v>
      </c>
      <c r="U2761" s="318">
        <f>O2761*T2761+P2761*T2761</f>
        <v>0</v>
      </c>
    </row>
    <row r="2762" spans="1:21" s="318" customFormat="1" x14ac:dyDescent="0.2">
      <c r="A2762" s="322">
        <v>40578</v>
      </c>
      <c r="B2762" s="321">
        <v>440.80398600000001</v>
      </c>
      <c r="C2762" s="320">
        <f>LN(B2762/B2761)</f>
        <v>-1.4848840303007405E-3</v>
      </c>
      <c r="D2762" s="320">
        <f>AVERAGE(C2742:C2762)</f>
        <v>-2.2356488268365665E-5</v>
      </c>
      <c r="E2762" s="318">
        <f>_xlfn.STDEV.S(C2742:C2762)</f>
        <v>1.161494146157971E-2</v>
      </c>
      <c r="F2762" s="318">
        <f>E2762*(21/(21-1.5))</f>
        <v>1.2508398497085842E-2</v>
      </c>
      <c r="G2762" s="318">
        <f>_xlfn.VAR.S(C2742:C2762)</f>
        <v>1.3490686515592342E-4</v>
      </c>
      <c r="H2762" s="318">
        <f>G2762*(21/(21-1))</f>
        <v>1.4165220841371961E-4</v>
      </c>
      <c r="I2762" s="320">
        <f>(SUM(C2699:C2719)*1+SUM(C2720:C2740)*2+SUM(C2741:C2761)*3)/6</f>
        <v>2.1059946360850897E-2</v>
      </c>
      <c r="J2762" s="318">
        <f>IF(C2762*O2762&lt;&gt;0,C2762,0)</f>
        <v>0</v>
      </c>
      <c r="K2762" s="318" t="str">
        <f>IF(C2762*O2762=0,"",C2762)</f>
        <v/>
      </c>
      <c r="O2762" s="318">
        <f>IF(ISBLANK(L2762),0,1)</f>
        <v>0</v>
      </c>
      <c r="P2762" s="318">
        <f>IF(ISBLANK(M2762),0,1)</f>
        <v>0</v>
      </c>
      <c r="Q2762" s="318">
        <f>O2762+P2762</f>
        <v>0</v>
      </c>
      <c r="R2762" s="318">
        <f>SUM(Q2637:Q2762)</f>
        <v>3</v>
      </c>
      <c r="S2762" s="318">
        <f>R2762/$X$2</f>
        <v>0.13043478260869565</v>
      </c>
      <c r="T2762" s="318">
        <f>IF(S2762&gt;=$X$3,1,0)</f>
        <v>0</v>
      </c>
      <c r="U2762" s="318">
        <f>O2762*T2762+P2762*T2762</f>
        <v>0</v>
      </c>
    </row>
    <row r="2763" spans="1:21" s="318" customFormat="1" x14ac:dyDescent="0.2">
      <c r="A2763" s="322">
        <v>40581</v>
      </c>
      <c r="B2763" s="321">
        <v>443.78298999999998</v>
      </c>
      <c r="C2763" s="320">
        <f>LN(B2763/B2762)</f>
        <v>6.7353812406963573E-3</v>
      </c>
      <c r="D2763" s="320">
        <f>AVERAGE(C2743:C2763)</f>
        <v>4.1588914111523003E-4</v>
      </c>
      <c r="E2763" s="318">
        <f>_xlfn.STDEV.S(C2743:C2763)</f>
        <v>1.1691430616274506E-2</v>
      </c>
      <c r="F2763" s="318">
        <f>E2763*(21/(21-1.5))</f>
        <v>1.2590771432911006E-2</v>
      </c>
      <c r="G2763" s="318">
        <f>_xlfn.VAR.S(C2743:C2763)</f>
        <v>1.3668954985516087E-4</v>
      </c>
      <c r="H2763" s="318">
        <f>G2763*(21/(21-1))</f>
        <v>1.4352402734791892E-4</v>
      </c>
      <c r="I2763" s="320">
        <f>(SUM(C2700:C2720)*1+SUM(C2721:C2741)*2+SUM(C2742:C2762)*3)/6</f>
        <v>1.8992981519516429E-2</v>
      </c>
      <c r="J2763" s="318">
        <f>IF(C2763*O2763&lt;&gt;0,C2763,0)</f>
        <v>0</v>
      </c>
      <c r="K2763" s="318" t="str">
        <f>IF(C2763*O2763=0,"",C2763)</f>
        <v/>
      </c>
      <c r="O2763" s="318">
        <f>IF(ISBLANK(L2763),0,1)</f>
        <v>0</v>
      </c>
      <c r="P2763" s="318">
        <f>IF(ISBLANK(M2763),0,1)</f>
        <v>0</v>
      </c>
      <c r="Q2763" s="318">
        <f>O2763+P2763</f>
        <v>0</v>
      </c>
      <c r="R2763" s="318">
        <f>SUM(Q2638:Q2763)</f>
        <v>3</v>
      </c>
      <c r="S2763" s="318">
        <f>R2763/$X$2</f>
        <v>0.13043478260869565</v>
      </c>
      <c r="T2763" s="318">
        <f>IF(S2763&gt;=$X$3,1,0)</f>
        <v>0</v>
      </c>
      <c r="U2763" s="318">
        <f>O2763*T2763+P2763*T2763</f>
        <v>0</v>
      </c>
    </row>
    <row r="2764" spans="1:21" s="318" customFormat="1" x14ac:dyDescent="0.2">
      <c r="A2764" s="322">
        <v>40582</v>
      </c>
      <c r="B2764" s="321">
        <v>441.46200599999997</v>
      </c>
      <c r="C2764" s="320">
        <f>LN(B2764/B2763)</f>
        <v>-5.2437219724549757E-3</v>
      </c>
      <c r="D2764" s="320">
        <f>AVERAGE(C2744:C2764)</f>
        <v>3.1677735274580486E-4</v>
      </c>
      <c r="E2764" s="318">
        <f>_xlfn.STDEV.S(C2744:C2764)</f>
        <v>1.1732032941678155E-2</v>
      </c>
      <c r="F2764" s="318">
        <f>E2764*(21/(21-1.5))</f>
        <v>1.2634497014114936E-2</v>
      </c>
      <c r="G2764" s="318">
        <f>_xlfn.VAR.S(C2744:C2764)</f>
        <v>1.3764059694462141E-4</v>
      </c>
      <c r="H2764" s="318">
        <f>G2764*(21/(21-1))</f>
        <v>1.4452262679185248E-4</v>
      </c>
      <c r="I2764" s="320">
        <f>(SUM(C2701:C2721)*1+SUM(C2722:C2742)*2+SUM(C2743:C2763)*3)/6</f>
        <v>2.3505330153577701E-2</v>
      </c>
      <c r="J2764" s="318">
        <f>IF(C2764*O2764&lt;&gt;0,C2764,0)</f>
        <v>0</v>
      </c>
      <c r="K2764" s="318" t="str">
        <f>IF(C2764*O2764=0,"",C2764)</f>
        <v/>
      </c>
      <c r="O2764" s="318">
        <f>IF(ISBLANK(L2764),0,1)</f>
        <v>0</v>
      </c>
      <c r="P2764" s="318">
        <f>IF(ISBLANK(M2764),0,1)</f>
        <v>0</v>
      </c>
      <c r="Q2764" s="318">
        <f>O2764+P2764</f>
        <v>0</v>
      </c>
      <c r="R2764" s="318">
        <f>SUM(Q2639:Q2764)</f>
        <v>3</v>
      </c>
      <c r="S2764" s="318">
        <f>R2764/$X$2</f>
        <v>0.13043478260869565</v>
      </c>
      <c r="T2764" s="318">
        <f>IF(S2764&gt;=$X$3,1,0)</f>
        <v>0</v>
      </c>
      <c r="U2764" s="318">
        <f>O2764*T2764+P2764*T2764</f>
        <v>0</v>
      </c>
    </row>
    <row r="2765" spans="1:21" s="318" customFormat="1" x14ac:dyDescent="0.2">
      <c r="A2765" s="322">
        <v>40583</v>
      </c>
      <c r="B2765" s="321">
        <v>438.86801100000002</v>
      </c>
      <c r="C2765" s="320">
        <f>LN(B2765/B2764)</f>
        <v>-5.8932501617410191E-3</v>
      </c>
      <c r="D2765" s="320">
        <f>AVERAGE(C2745:C2765)</f>
        <v>-4.035471138610614E-4</v>
      </c>
      <c r="E2765" s="318">
        <f>_xlfn.STDEV.S(C2745:C2765)</f>
        <v>1.1621039301419967E-2</v>
      </c>
      <c r="F2765" s="318">
        <f>E2765*(21/(21-1.5))</f>
        <v>1.2514965401529195E-2</v>
      </c>
      <c r="G2765" s="318">
        <f>_xlfn.VAR.S(C2745:C2765)</f>
        <v>1.3504855444514748E-4</v>
      </c>
      <c r="H2765" s="318">
        <f>G2765*(21/(21-1))</f>
        <v>1.4180098216740486E-4</v>
      </c>
      <c r="I2765" s="320">
        <f>(SUM(C2702:C2722)*1+SUM(C2723:C2743)*2+SUM(C2744:C2764)*3)/6</f>
        <v>1.8659173502119566E-2</v>
      </c>
      <c r="J2765" s="318">
        <f>IF(C2765*O2765&lt;&gt;0,C2765,0)</f>
        <v>0</v>
      </c>
      <c r="K2765" s="318" t="str">
        <f>IF(C2765*O2765=0,"",C2765)</f>
        <v/>
      </c>
      <c r="O2765" s="318">
        <f>IF(ISBLANK(L2765),0,1)</f>
        <v>0</v>
      </c>
      <c r="P2765" s="318">
        <f>IF(ISBLANK(M2765),0,1)</f>
        <v>0</v>
      </c>
      <c r="Q2765" s="318">
        <f>O2765+P2765</f>
        <v>0</v>
      </c>
      <c r="R2765" s="318">
        <f>SUM(Q2640:Q2765)</f>
        <v>3</v>
      </c>
      <c r="S2765" s="318">
        <f>R2765/$X$2</f>
        <v>0.13043478260869565</v>
      </c>
      <c r="T2765" s="318">
        <f>IF(S2765&gt;=$X$3,1,0)</f>
        <v>0</v>
      </c>
      <c r="U2765" s="318">
        <f>O2765*T2765+P2765*T2765</f>
        <v>0</v>
      </c>
    </row>
    <row r="2766" spans="1:21" s="318" customFormat="1" x14ac:dyDescent="0.2">
      <c r="A2766" s="322">
        <v>40584</v>
      </c>
      <c r="B2766" s="321">
        <v>436.73800699999998</v>
      </c>
      <c r="C2766" s="320">
        <f>LN(B2766/B2765)</f>
        <v>-4.8652205620111494E-3</v>
      </c>
      <c r="D2766" s="320">
        <f>AVERAGE(C2746:C2766)</f>
        <v>-1.0227912948701653E-3</v>
      </c>
      <c r="E2766" s="318">
        <f>_xlfn.STDEV.S(C2746:C2766)</f>
        <v>1.1488801856627826E-2</v>
      </c>
      <c r="F2766" s="318">
        <f>E2766*(21/(21-1.5))</f>
        <v>1.2372555845599197E-2</v>
      </c>
      <c r="G2766" s="318">
        <f>_xlfn.VAR.S(C2746:C2766)</f>
        <v>1.3199256810085498E-4</v>
      </c>
      <c r="H2766" s="318">
        <f>G2766*(21/(21-1))</f>
        <v>1.3859219650589773E-4</v>
      </c>
      <c r="I2766" s="320">
        <f>(SUM(C2703:C2723)*1+SUM(C2724:C2744)*2+SUM(C2745:C2765)*3)/6</f>
        <v>1.5923434139319289E-2</v>
      </c>
      <c r="J2766" s="318">
        <f>IF(C2766*O2766&lt;&gt;0,C2766,0)</f>
        <v>0</v>
      </c>
      <c r="K2766" s="318" t="str">
        <f>IF(C2766*O2766=0,"",C2766)</f>
        <v/>
      </c>
      <c r="O2766" s="318">
        <f>IF(ISBLANK(L2766),0,1)</f>
        <v>0</v>
      </c>
      <c r="P2766" s="318">
        <f>IF(ISBLANK(M2766),0,1)</f>
        <v>0</v>
      </c>
      <c r="Q2766" s="318">
        <f>O2766+P2766</f>
        <v>0</v>
      </c>
      <c r="R2766" s="318">
        <f>SUM(Q2641:Q2766)</f>
        <v>3</v>
      </c>
      <c r="S2766" s="318">
        <f>R2766/$X$2</f>
        <v>0.13043478260869565</v>
      </c>
      <c r="T2766" s="318">
        <f>IF(S2766&gt;=$X$3,1,0)</f>
        <v>0</v>
      </c>
      <c r="U2766" s="318">
        <f>O2766*T2766+P2766*T2766</f>
        <v>0</v>
      </c>
    </row>
    <row r="2767" spans="1:21" s="318" customFormat="1" x14ac:dyDescent="0.2">
      <c r="A2767" s="322">
        <v>40585</v>
      </c>
      <c r="B2767" s="321">
        <v>442.90100100000001</v>
      </c>
      <c r="C2767" s="320">
        <f>LN(B2767/B2766)</f>
        <v>1.4012782038422256E-2</v>
      </c>
      <c r="D2767" s="320">
        <f>AVERAGE(C2747:C2767)</f>
        <v>-7.6274439000404668E-5</v>
      </c>
      <c r="E2767" s="318">
        <f>_xlfn.STDEV.S(C2747:C2767)</f>
        <v>1.1882062219824433E-2</v>
      </c>
      <c r="F2767" s="318">
        <f>E2767*(21/(21-1.5))</f>
        <v>1.2796067005964773E-2</v>
      </c>
      <c r="G2767" s="318">
        <f>_xlfn.VAR.S(C2747:C2767)</f>
        <v>1.4118340259577916E-4</v>
      </c>
      <c r="H2767" s="318">
        <f>G2767*(21/(21-1))</f>
        <v>1.4824257272556812E-4</v>
      </c>
      <c r="I2767" s="320">
        <f>(SUM(C2704:C2724)*1+SUM(C2725:C2745)*2+SUM(C2746:C2766)*3)/6</f>
        <v>1.1815623312006593E-2</v>
      </c>
      <c r="J2767" s="318">
        <f>IF(C2767*O2767&lt;&gt;0,C2767,0)</f>
        <v>0</v>
      </c>
      <c r="K2767" s="318" t="str">
        <f>IF(C2767*O2767=0,"",C2767)</f>
        <v/>
      </c>
      <c r="O2767" s="318">
        <f>IF(ISBLANK(L2767),0,1)</f>
        <v>0</v>
      </c>
      <c r="P2767" s="318">
        <f>IF(ISBLANK(M2767),0,1)</f>
        <v>0</v>
      </c>
      <c r="Q2767" s="318">
        <f>O2767+P2767</f>
        <v>0</v>
      </c>
      <c r="R2767" s="318">
        <f>SUM(Q2642:Q2767)</f>
        <v>3</v>
      </c>
      <c r="S2767" s="318">
        <f>R2767/$X$2</f>
        <v>0.13043478260869565</v>
      </c>
      <c r="T2767" s="318">
        <f>IF(S2767&gt;=$X$3,1,0)</f>
        <v>0</v>
      </c>
      <c r="U2767" s="318">
        <f>O2767*T2767+P2767*T2767</f>
        <v>0</v>
      </c>
    </row>
    <row r="2768" spans="1:21" s="318" customFormat="1" x14ac:dyDescent="0.2">
      <c r="A2768" s="322">
        <v>40588</v>
      </c>
      <c r="B2768" s="321">
        <v>447.533997</v>
      </c>
      <c r="C2768" s="320">
        <f>LN(B2768/B2767)</f>
        <v>1.04062347485249E-2</v>
      </c>
      <c r="D2768" s="320">
        <f>AVERAGE(C2748:C2768)</f>
        <v>6.1039170977007741E-4</v>
      </c>
      <c r="E2768" s="318">
        <f>_xlfn.STDEV.S(C2748:C2768)</f>
        <v>1.2058494068774434E-2</v>
      </c>
      <c r="F2768" s="318">
        <f>E2768*(21/(21-1.5))</f>
        <v>1.2986070535603236E-2</v>
      </c>
      <c r="G2768" s="318">
        <f>_xlfn.VAR.S(C2748:C2768)</f>
        <v>1.4540727920666819E-4</v>
      </c>
      <c r="H2768" s="318">
        <f>G2768*(21/(21-1))</f>
        <v>1.5267764316700161E-4</v>
      </c>
      <c r="I2768" s="320">
        <f>(SUM(C2705:C2725)*1+SUM(C2726:C2746)*2+SUM(C2747:C2767)*3)/6</f>
        <v>2.0170162959013273E-2</v>
      </c>
      <c r="J2768" s="318">
        <f>IF(C2768*O2768&lt;&gt;0,C2768,0)</f>
        <v>0</v>
      </c>
      <c r="K2768" s="318" t="str">
        <f>IF(C2768*O2768=0,"",C2768)</f>
        <v/>
      </c>
      <c r="O2768" s="318">
        <f>IF(ISBLANK(L2768),0,1)</f>
        <v>0</v>
      </c>
      <c r="P2768" s="318">
        <f>IF(ISBLANK(M2768),0,1)</f>
        <v>0</v>
      </c>
      <c r="Q2768" s="318">
        <f>O2768+P2768</f>
        <v>0</v>
      </c>
      <c r="R2768" s="318">
        <f>SUM(Q2643:Q2768)</f>
        <v>3</v>
      </c>
      <c r="S2768" s="318">
        <f>R2768/$X$2</f>
        <v>0.13043478260869565</v>
      </c>
      <c r="T2768" s="318">
        <f>IF(S2768&gt;=$X$3,1,0)</f>
        <v>0</v>
      </c>
      <c r="U2768" s="318">
        <f>O2768*T2768+P2768*T2768</f>
        <v>0</v>
      </c>
    </row>
    <row r="2769" spans="1:21" s="318" customFormat="1" x14ac:dyDescent="0.2">
      <c r="A2769" s="322">
        <v>40589</v>
      </c>
      <c r="B2769" s="321">
        <v>444.87100199999998</v>
      </c>
      <c r="C2769" s="320">
        <f>LN(B2769/B2768)</f>
        <v>-5.9681487830523386E-3</v>
      </c>
      <c r="D2769" s="320">
        <f>AVERAGE(C2749:C2769)</f>
        <v>6.5626765595443767E-4</v>
      </c>
      <c r="E2769" s="318">
        <f>_xlfn.STDEV.S(C2749:C2769)</f>
        <v>1.203016582072502E-2</v>
      </c>
      <c r="F2769" s="318">
        <f>E2769*(21/(21-1.5))</f>
        <v>1.295556319155002E-2</v>
      </c>
      <c r="G2769" s="318">
        <f>_xlfn.VAR.S(C2749:C2769)</f>
        <v>1.4472488967414048E-4</v>
      </c>
      <c r="H2769" s="318">
        <f>G2769*(21/(21-1))</f>
        <v>1.519611341578475E-4</v>
      </c>
      <c r="I2769" s="320">
        <f>(SUM(C2706:C2726)*1+SUM(C2727:C2747)*2+SUM(C2748:C2768)*3)/6</f>
        <v>2.6566599714978781E-2</v>
      </c>
      <c r="J2769" s="318">
        <f>IF(C2769*O2769&lt;&gt;0,C2769,0)</f>
        <v>0</v>
      </c>
      <c r="K2769" s="318" t="str">
        <f>IF(C2769*O2769=0,"",C2769)</f>
        <v/>
      </c>
      <c r="O2769" s="318">
        <f>IF(ISBLANK(L2769),0,1)</f>
        <v>0</v>
      </c>
      <c r="P2769" s="318">
        <f>IF(ISBLANK(M2769),0,1)</f>
        <v>0</v>
      </c>
      <c r="Q2769" s="318">
        <f>O2769+P2769</f>
        <v>0</v>
      </c>
      <c r="R2769" s="318">
        <f>SUM(Q2644:Q2769)</f>
        <v>3</v>
      </c>
      <c r="S2769" s="318">
        <f>R2769/$X$2</f>
        <v>0.13043478260869565</v>
      </c>
      <c r="T2769" s="318">
        <f>IF(S2769&gt;=$X$3,1,0)</f>
        <v>0</v>
      </c>
      <c r="U2769" s="318">
        <f>O2769*T2769+P2769*T2769</f>
        <v>0</v>
      </c>
    </row>
    <row r="2770" spans="1:21" s="318" customFormat="1" x14ac:dyDescent="0.2">
      <c r="A2770" s="322">
        <v>40590</v>
      </c>
      <c r="B2770" s="321">
        <v>446.00299100000001</v>
      </c>
      <c r="C2770" s="320">
        <f>LN(B2770/B2769)</f>
        <v>2.5413012796721294E-3</v>
      </c>
      <c r="D2770" s="320">
        <f>AVERAGE(C2750:C2770)</f>
        <v>3.0451288557365288E-4</v>
      </c>
      <c r="E2770" s="318">
        <f>_xlfn.STDEV.S(C2750:C2770)</f>
        <v>1.185218325082908E-2</v>
      </c>
      <c r="F2770" s="318">
        <f>E2770*(21/(21-1.5))</f>
        <v>1.2763889654739008E-2</v>
      </c>
      <c r="G2770" s="318">
        <f>_xlfn.VAR.S(C2750:C2770)</f>
        <v>1.4047424781123339E-4</v>
      </c>
      <c r="H2770" s="318">
        <f>G2770*(21/(21-1))</f>
        <v>1.4749796020179507E-4</v>
      </c>
      <c r="I2770" s="320">
        <f>(SUM(C2707:C2727)*1+SUM(C2728:C2748)*2+SUM(C2749:C2769)*3)/6</f>
        <v>2.9419959616392877E-2</v>
      </c>
      <c r="J2770" s="318">
        <f>IF(C2770*O2770&lt;&gt;0,C2770,0)</f>
        <v>0</v>
      </c>
      <c r="K2770" s="318" t="str">
        <f>IF(C2770*O2770=0,"",C2770)</f>
        <v/>
      </c>
      <c r="O2770" s="318">
        <f>IF(ISBLANK(L2770),0,1)</f>
        <v>0</v>
      </c>
      <c r="P2770" s="318">
        <f>IF(ISBLANK(M2770),0,1)</f>
        <v>0</v>
      </c>
      <c r="Q2770" s="318">
        <f>O2770+P2770</f>
        <v>0</v>
      </c>
      <c r="R2770" s="318">
        <f>SUM(Q2645:Q2770)</f>
        <v>3</v>
      </c>
      <c r="S2770" s="318">
        <f>R2770/$X$2</f>
        <v>0.13043478260869565</v>
      </c>
      <c r="T2770" s="318">
        <f>IF(S2770&gt;=$X$3,1,0)</f>
        <v>0</v>
      </c>
      <c r="U2770" s="318">
        <f>O2770*T2770+P2770*T2770</f>
        <v>0</v>
      </c>
    </row>
    <row r="2771" spans="1:21" s="318" customFormat="1" x14ac:dyDescent="0.2">
      <c r="A2771" s="322">
        <v>40591</v>
      </c>
      <c r="B2771" s="321">
        <v>441.84399400000001</v>
      </c>
      <c r="C2771" s="320">
        <f>LN(B2771/B2770)</f>
        <v>-9.3687932522258811E-3</v>
      </c>
      <c r="D2771" s="320">
        <f>AVERAGE(C2751:C2771)</f>
        <v>6.4309643433480229E-4</v>
      </c>
      <c r="E2771" s="318">
        <f>_xlfn.STDEV.S(C2751:C2771)</f>
        <v>1.1443256713373076E-2</v>
      </c>
      <c r="F2771" s="318">
        <f>E2771*(21/(21-1.5))</f>
        <v>1.2323507229786389E-2</v>
      </c>
      <c r="G2771" s="318">
        <f>_xlfn.VAR.S(C2751:C2771)</f>
        <v>1.3094812420815798E-4</v>
      </c>
      <c r="H2771" s="318">
        <f>G2771*(21/(21-1))</f>
        <v>1.3749553041856588E-4</v>
      </c>
      <c r="I2771" s="320">
        <f>(SUM(C2708:C2728)*1+SUM(C2729:C2749)*2+SUM(C2750:C2770)*3)/6</f>
        <v>2.7508004627089386E-2</v>
      </c>
      <c r="J2771" s="318">
        <f>IF(C2771*O2771&lt;&gt;0,C2771,0)</f>
        <v>0</v>
      </c>
      <c r="K2771" s="318" t="str">
        <f>IF(C2771*O2771=0,"",C2771)</f>
        <v/>
      </c>
      <c r="O2771" s="318">
        <f>IF(ISBLANK(L2771),0,1)</f>
        <v>0</v>
      </c>
      <c r="P2771" s="318">
        <f>IF(ISBLANK(M2771),0,1)</f>
        <v>0</v>
      </c>
      <c r="Q2771" s="318">
        <f>O2771+P2771</f>
        <v>0</v>
      </c>
      <c r="R2771" s="318">
        <f>SUM(Q2646:Q2771)</f>
        <v>3</v>
      </c>
      <c r="S2771" s="318">
        <f>R2771/$X$2</f>
        <v>0.13043478260869565</v>
      </c>
      <c r="T2771" s="318">
        <f>IF(S2771&gt;=$X$3,1,0)</f>
        <v>0</v>
      </c>
      <c r="U2771" s="318">
        <f>O2771*T2771+P2771*T2771</f>
        <v>0</v>
      </c>
    </row>
    <row r="2772" spans="1:21" s="318" customFormat="1" x14ac:dyDescent="0.2">
      <c r="A2772" s="322">
        <v>40592</v>
      </c>
      <c r="B2772" s="321">
        <v>441.45901500000002</v>
      </c>
      <c r="C2772" s="320">
        <f>LN(B2772/B2771)</f>
        <v>-8.7168054552942491E-4</v>
      </c>
      <c r="D2772" s="320">
        <f>AVERAGE(C2752:C2772)</f>
        <v>1.798355843748054E-3</v>
      </c>
      <c r="E2772" s="318">
        <f>_xlfn.STDEV.S(C2752:C2772)</f>
        <v>9.8205593554423886E-3</v>
      </c>
      <c r="F2772" s="318">
        <f>E2772*(21/(21-1.5))</f>
        <v>1.0575986998168726E-2</v>
      </c>
      <c r="G2772" s="318">
        <f>_xlfn.VAR.S(C2752:C2772)</f>
        <v>9.6443386053767036E-5</v>
      </c>
      <c r="H2772" s="318">
        <f>G2772*(21/(21-1))</f>
        <v>1.0126555535645539E-4</v>
      </c>
      <c r="I2772" s="320">
        <f>(SUM(C2709:C2729)*1+SUM(C2730:C2750)*2+SUM(C2751:C2771)*3)/6</f>
        <v>2.104507311498786E-2</v>
      </c>
      <c r="J2772" s="318">
        <f>IF(C2772*O2772&lt;&gt;0,C2772,0)</f>
        <v>0</v>
      </c>
      <c r="K2772" s="318" t="str">
        <f>IF(C2772*O2772=0,"",C2772)</f>
        <v/>
      </c>
      <c r="O2772" s="318">
        <f>IF(ISBLANK(L2772),0,1)</f>
        <v>0</v>
      </c>
      <c r="P2772" s="318">
        <f>IF(ISBLANK(M2772),0,1)</f>
        <v>0</v>
      </c>
      <c r="Q2772" s="318">
        <f>O2772+P2772</f>
        <v>0</v>
      </c>
      <c r="R2772" s="318">
        <f>SUM(Q2647:Q2772)</f>
        <v>3</v>
      </c>
      <c r="S2772" s="318">
        <f>R2772/$X$2</f>
        <v>0.13043478260869565</v>
      </c>
      <c r="T2772" s="318">
        <f>IF(S2772&gt;=$X$3,1,0)</f>
        <v>0</v>
      </c>
      <c r="U2772" s="318">
        <f>O2772*T2772+P2772*T2772</f>
        <v>0</v>
      </c>
    </row>
    <row r="2773" spans="1:21" s="318" customFormat="1" x14ac:dyDescent="0.2">
      <c r="A2773" s="322">
        <v>40595</v>
      </c>
      <c r="B2773" s="321">
        <v>437.23498499999999</v>
      </c>
      <c r="C2773" s="320">
        <f>LN(B2773/B2772)</f>
        <v>-9.6144107913971565E-3</v>
      </c>
      <c r="D2773" s="320">
        <f>AVERAGE(C2753:C2773)</f>
        <v>6.9675497031798151E-4</v>
      </c>
      <c r="E2773" s="318">
        <f>_xlfn.STDEV.S(C2753:C2773)</f>
        <v>9.7371879524779242E-3</v>
      </c>
      <c r="F2773" s="318">
        <f>E2773*(21/(21-1.5))</f>
        <v>1.0486202410360841E-2</v>
      </c>
      <c r="G2773" s="318">
        <f>_xlfn.VAR.S(C2753:C2773)</f>
        <v>9.4812829221881237E-5</v>
      </c>
      <c r="H2773" s="318">
        <f>G2773*(21/(21-1))</f>
        <v>9.9553470682975303E-5</v>
      </c>
      <c r="I2773" s="320">
        <f>(SUM(C2710:C2730)*1+SUM(C2731:C2751)*2+SUM(C2752:C2772)*3)/6</f>
        <v>2.3494886335091256E-2</v>
      </c>
      <c r="J2773" s="318">
        <f>IF(C2773*O2773&lt;&gt;0,C2773,0)</f>
        <v>-9.6144107913971565E-3</v>
      </c>
      <c r="K2773" s="318">
        <f>IF(C2773*O2773=0,"",C2773)</f>
        <v>-9.6144107913971565E-3</v>
      </c>
      <c r="L2773" s="323" t="s">
        <v>112</v>
      </c>
      <c r="M2773" s="323"/>
      <c r="O2773" s="318">
        <f>IF(ISBLANK(L2773),0,1)</f>
        <v>1</v>
      </c>
      <c r="P2773" s="318">
        <f>IF(ISBLANK(M2773),0,1)</f>
        <v>0</v>
      </c>
      <c r="Q2773" s="318">
        <f>O2773+P2773</f>
        <v>1</v>
      </c>
      <c r="R2773" s="318">
        <f>SUM(Q2648:Q2773)</f>
        <v>4</v>
      </c>
      <c r="S2773" s="318">
        <f>R2773/$X$2</f>
        <v>0.17391304347826086</v>
      </c>
      <c r="T2773" s="318">
        <f>IF(S2773&gt;=$X$3,1,0)</f>
        <v>0</v>
      </c>
      <c r="U2773" s="318">
        <f>O2773*T2773+P2773*T2773</f>
        <v>0</v>
      </c>
    </row>
    <row r="2774" spans="1:21" s="318" customFormat="1" x14ac:dyDescent="0.2">
      <c r="A2774" s="322">
        <v>40596</v>
      </c>
      <c r="B2774" s="321">
        <v>436.20599399999998</v>
      </c>
      <c r="C2774" s="320">
        <f>LN(B2774/B2773)</f>
        <v>-2.3561786103090073E-3</v>
      </c>
      <c r="D2774" s="320">
        <f>AVERAGE(C2754:C2774)</f>
        <v>7.8623151195531199E-4</v>
      </c>
      <c r="E2774" s="318">
        <f>_xlfn.STDEV.S(C2754:C2774)</f>
        <v>9.6981565754014794E-3</v>
      </c>
      <c r="F2774" s="318">
        <f>E2774*(21/(21-1.5))</f>
        <v>1.0444168619663132E-2</v>
      </c>
      <c r="G2774" s="318">
        <f>_xlfn.VAR.S(C2754:C2774)</f>
        <v>9.4054240961002959E-5</v>
      </c>
      <c r="H2774" s="318">
        <f>G2774*(21/(21-1))</f>
        <v>9.8756953009053117E-5</v>
      </c>
      <c r="I2774" s="320">
        <f>(SUM(C2711:C2731)*1+SUM(C2732:C2752)*2+SUM(C2753:C2773)*3)/6</f>
        <v>1.4097239083223981E-2</v>
      </c>
      <c r="J2774" s="318">
        <f>IF(C2774*O2774&lt;&gt;0,C2774,0)</f>
        <v>0</v>
      </c>
      <c r="K2774" s="318" t="str">
        <f>IF(C2774*O2774=0,"",C2774)</f>
        <v/>
      </c>
      <c r="O2774" s="318">
        <f>IF(ISBLANK(L2774),0,1)</f>
        <v>0</v>
      </c>
      <c r="P2774" s="318">
        <f>IF(ISBLANK(M2774),0,1)</f>
        <v>0</v>
      </c>
      <c r="Q2774" s="318">
        <f>O2774+P2774</f>
        <v>0</v>
      </c>
      <c r="R2774" s="318">
        <f>SUM(Q2649:Q2774)</f>
        <v>4</v>
      </c>
      <c r="S2774" s="318">
        <f>R2774/$X$2</f>
        <v>0.17391304347826086</v>
      </c>
      <c r="T2774" s="318">
        <f>IF(S2774&gt;=$X$3,1,0)</f>
        <v>0</v>
      </c>
      <c r="U2774" s="318">
        <f>O2774*T2774+P2774*T2774</f>
        <v>0</v>
      </c>
    </row>
    <row r="2775" spans="1:21" s="318" customFormat="1" x14ac:dyDescent="0.2">
      <c r="A2775" s="322">
        <v>40597</v>
      </c>
      <c r="B2775" s="321">
        <v>434.79199199999999</v>
      </c>
      <c r="C2775" s="320">
        <f>LN(B2775/B2774)</f>
        <v>-3.2468576619888866E-3</v>
      </c>
      <c r="D2775" s="320">
        <f>AVERAGE(C2755:C2775)</f>
        <v>1.3104391881181151E-3</v>
      </c>
      <c r="E2775" s="318">
        <f>_xlfn.STDEV.S(C2755:C2775)</f>
        <v>9.1250609059008291E-3</v>
      </c>
      <c r="F2775" s="318">
        <f>E2775*(21/(21-1.5))</f>
        <v>9.8269886678932009E-3</v>
      </c>
      <c r="G2775" s="318">
        <f>_xlfn.VAR.S(C2755:C2775)</f>
        <v>8.3266736536399672E-5</v>
      </c>
      <c r="H2775" s="318">
        <f>G2775*(21/(21-1))</f>
        <v>8.7430073363219655E-5</v>
      </c>
      <c r="I2775" s="320">
        <f>(SUM(C2712:C2732)*1+SUM(C2733:C2753)*2+SUM(C2754:C2774)*3)/6</f>
        <v>1.6750373656310016E-2</v>
      </c>
      <c r="J2775" s="318">
        <f>IF(C2775*O2775&lt;&gt;0,C2775,0)</f>
        <v>0</v>
      </c>
      <c r="K2775" s="318" t="str">
        <f>IF(C2775*O2775=0,"",C2775)</f>
        <v/>
      </c>
      <c r="O2775" s="318">
        <f>IF(ISBLANK(L2775),0,1)</f>
        <v>0</v>
      </c>
      <c r="P2775" s="318">
        <f>IF(ISBLANK(M2775),0,1)</f>
        <v>0</v>
      </c>
      <c r="Q2775" s="318">
        <f>O2775+P2775</f>
        <v>0</v>
      </c>
      <c r="R2775" s="318">
        <f>SUM(Q2650:Q2775)</f>
        <v>4</v>
      </c>
      <c r="S2775" s="318">
        <f>R2775/$X$2</f>
        <v>0.17391304347826086</v>
      </c>
      <c r="T2775" s="318">
        <f>IF(S2775&gt;=$X$3,1,0)</f>
        <v>0</v>
      </c>
      <c r="U2775" s="318">
        <f>O2775*T2775+P2775*T2775</f>
        <v>0</v>
      </c>
    </row>
    <row r="2776" spans="1:21" s="318" customFormat="1" x14ac:dyDescent="0.2">
      <c r="A2776" s="322">
        <v>40598</v>
      </c>
      <c r="B2776" s="321">
        <v>437.540009</v>
      </c>
      <c r="C2776" s="320">
        <f>LN(B2776/B2775)</f>
        <v>6.3004133451547515E-3</v>
      </c>
      <c r="D2776" s="320">
        <f>AVERAGE(C2756:C2776)</f>
        <v>1.0631122207552055E-3</v>
      </c>
      <c r="E2776" s="318">
        <f>_xlfn.STDEV.S(C2756:C2776)</f>
        <v>8.9029191360452935E-3</v>
      </c>
      <c r="F2776" s="318">
        <f>E2776*(21/(21-1.5))</f>
        <v>9.5877590695872383E-3</v>
      </c>
      <c r="G2776" s="318">
        <f>_xlfn.VAR.S(C2756:C2776)</f>
        <v>7.9261969142961478E-5</v>
      </c>
      <c r="H2776" s="318">
        <f>G2776*(21/(21-1))</f>
        <v>8.3225067600109555E-5</v>
      </c>
      <c r="I2776" s="320">
        <f>(SUM(C2713:C2733)*1+SUM(C2734:C2754)*2+SUM(C2755:C2775)*3)/6</f>
        <v>1.5281350334208249E-2</v>
      </c>
      <c r="J2776" s="318">
        <f>IF(C2776*O2776&lt;&gt;0,C2776,0)</f>
        <v>0</v>
      </c>
      <c r="K2776" s="318" t="str">
        <f>IF(C2776*O2776=0,"",C2776)</f>
        <v/>
      </c>
      <c r="O2776" s="318">
        <f>IF(ISBLANK(L2776),0,1)</f>
        <v>0</v>
      </c>
      <c r="P2776" s="318">
        <f>IF(ISBLANK(M2776),0,1)</f>
        <v>0</v>
      </c>
      <c r="Q2776" s="318">
        <f>O2776+P2776</f>
        <v>0</v>
      </c>
      <c r="R2776" s="318">
        <f>SUM(Q2651:Q2776)</f>
        <v>4</v>
      </c>
      <c r="S2776" s="318">
        <f>R2776/$X$2</f>
        <v>0.17391304347826086</v>
      </c>
      <c r="T2776" s="318">
        <f>IF(S2776&gt;=$X$3,1,0)</f>
        <v>0</v>
      </c>
      <c r="U2776" s="318">
        <f>O2776*T2776+P2776*T2776</f>
        <v>0</v>
      </c>
    </row>
    <row r="2777" spans="1:21" s="318" customFormat="1" x14ac:dyDescent="0.2">
      <c r="A2777" s="322">
        <v>40599</v>
      </c>
      <c r="B2777" s="321">
        <v>443.71798699999999</v>
      </c>
      <c r="C2777" s="320">
        <f>LN(B2777/B2776)</f>
        <v>1.4021045456128952E-2</v>
      </c>
      <c r="D2777" s="320">
        <f>AVERAGE(C2757:C2777)</f>
        <v>1.3232022596304344E-3</v>
      </c>
      <c r="E2777" s="318">
        <f>_xlfn.STDEV.S(C2757:C2777)</f>
        <v>9.2074322730322372E-3</v>
      </c>
      <c r="F2777" s="318">
        <f>E2777*(21/(21-1.5))</f>
        <v>9.9156962940347166E-3</v>
      </c>
      <c r="G2777" s="318">
        <f>_xlfn.VAR.S(C2757:C2777)</f>
        <v>8.4776809062475587E-5</v>
      </c>
      <c r="H2777" s="318">
        <f>G2777*(21/(21-1))</f>
        <v>8.9015649515599373E-5</v>
      </c>
      <c r="I2777" s="320">
        <f>(SUM(C2714:C2734)*1+SUM(C2735:C2755)*2+SUM(C2756:C2776)*3)/6</f>
        <v>1.6635040187919364E-2</v>
      </c>
      <c r="J2777" s="318">
        <f>IF(C2777*O2777&lt;&gt;0,C2777,0)</f>
        <v>0</v>
      </c>
      <c r="K2777" s="318" t="str">
        <f>IF(C2777*O2777=0,"",C2777)</f>
        <v/>
      </c>
      <c r="O2777" s="318">
        <f>IF(ISBLANK(L2777),0,1)</f>
        <v>0</v>
      </c>
      <c r="P2777" s="318">
        <f>IF(ISBLANK(M2777),0,1)</f>
        <v>0</v>
      </c>
      <c r="Q2777" s="318">
        <f>O2777+P2777</f>
        <v>0</v>
      </c>
      <c r="R2777" s="318">
        <f>SUM(Q2652:Q2777)</f>
        <v>4</v>
      </c>
      <c r="S2777" s="318">
        <f>R2777/$X$2</f>
        <v>0.17391304347826086</v>
      </c>
      <c r="T2777" s="318">
        <f>IF(S2777&gt;=$X$3,1,0)</f>
        <v>0</v>
      </c>
      <c r="U2777" s="318">
        <f>O2777*T2777+P2777*T2777</f>
        <v>0</v>
      </c>
    </row>
    <row r="2778" spans="1:21" s="318" customFormat="1" x14ac:dyDescent="0.2">
      <c r="A2778" s="322">
        <v>40602</v>
      </c>
      <c r="B2778" s="321">
        <v>446.15798999999998</v>
      </c>
      <c r="C2778" s="320">
        <f>LN(B2778/B2777)</f>
        <v>5.4839307454386194E-3</v>
      </c>
      <c r="D2778" s="320">
        <f>AVERAGE(C2758:C2778)</f>
        <v>1.7307714244228054E-3</v>
      </c>
      <c r="E2778" s="318">
        <f>_xlfn.STDEV.S(C2758:C2778)</f>
        <v>9.1924292315564305E-3</v>
      </c>
      <c r="F2778" s="318">
        <f>E2778*(21/(21-1.5))</f>
        <v>9.8995391724453867E-3</v>
      </c>
      <c r="G2778" s="318">
        <f>_xlfn.VAR.S(C2758:C2778)</f>
        <v>8.4500755177173163E-5</v>
      </c>
      <c r="H2778" s="318">
        <f>G2778*(21/(21-1))</f>
        <v>8.8725792936031819E-5</v>
      </c>
      <c r="I2778" s="320">
        <f>(SUM(C2715:C2735)*1+SUM(C2736:C2756)*2+SUM(C2757:C2777)*3)/6</f>
        <v>2.207245250191182E-2</v>
      </c>
      <c r="J2778" s="318">
        <f>IF(C2778*O2778&lt;&gt;0,C2778,0)</f>
        <v>0</v>
      </c>
      <c r="K2778" s="318" t="str">
        <f>IF(C2778*O2778=0,"",C2778)</f>
        <v/>
      </c>
      <c r="O2778" s="318">
        <f>IF(ISBLANK(L2778),0,1)</f>
        <v>0</v>
      </c>
      <c r="P2778" s="318">
        <f>IF(ISBLANK(M2778),0,1)</f>
        <v>0</v>
      </c>
      <c r="Q2778" s="318">
        <f>O2778+P2778</f>
        <v>0</v>
      </c>
      <c r="R2778" s="318">
        <f>SUM(Q2653:Q2778)</f>
        <v>4</v>
      </c>
      <c r="S2778" s="318">
        <f>R2778/$X$2</f>
        <v>0.17391304347826086</v>
      </c>
      <c r="T2778" s="318">
        <f>IF(S2778&gt;=$X$3,1,0)</f>
        <v>0</v>
      </c>
      <c r="U2778" s="318">
        <f>O2778*T2778+P2778*T2778</f>
        <v>0</v>
      </c>
    </row>
    <row r="2779" spans="1:21" s="318" customFormat="1" x14ac:dyDescent="0.2">
      <c r="A2779" s="322">
        <v>40603</v>
      </c>
      <c r="B2779" s="321">
        <v>444.233002</v>
      </c>
      <c r="C2779" s="320">
        <f>LN(B2779/B2778)</f>
        <v>-4.323922897863197E-3</v>
      </c>
      <c r="D2779" s="320">
        <f>AVERAGE(C2759:C2779)</f>
        <v>1.5244278294823917E-3</v>
      </c>
      <c r="E2779" s="318">
        <f>_xlfn.STDEV.S(C2759:C2779)</f>
        <v>9.2812089898354627E-3</v>
      </c>
      <c r="F2779" s="318">
        <f>E2779*(21/(21-1.5))</f>
        <v>9.9951481428997291E-3</v>
      </c>
      <c r="G2779" s="318">
        <f>_xlfn.VAR.S(C2759:C2779)</f>
        <v>8.6140840313002597E-5</v>
      </c>
      <c r="H2779" s="318">
        <f>G2779*(21/(21-1))</f>
        <v>9.0447882328652737E-5</v>
      </c>
      <c r="I2779" s="320">
        <f>(SUM(C2716:C2736)*1+SUM(C2737:C2757)*2+SUM(C2758:C2778)*3)/6</f>
        <v>2.7125565314840182E-2</v>
      </c>
      <c r="J2779" s="318">
        <f>IF(C2779*O2779&lt;&gt;0,C2779,0)</f>
        <v>0</v>
      </c>
      <c r="K2779" s="318" t="str">
        <f>IF(C2779*O2779=0,"",C2779)</f>
        <v/>
      </c>
      <c r="O2779" s="318">
        <f>IF(ISBLANK(L2779),0,1)</f>
        <v>0</v>
      </c>
      <c r="P2779" s="318">
        <f>IF(ISBLANK(M2779),0,1)</f>
        <v>0</v>
      </c>
      <c r="Q2779" s="318">
        <f>O2779+P2779</f>
        <v>0</v>
      </c>
      <c r="R2779" s="318">
        <f>SUM(Q2654:Q2779)</f>
        <v>4</v>
      </c>
      <c r="S2779" s="318">
        <f>R2779/$X$2</f>
        <v>0.17391304347826086</v>
      </c>
      <c r="T2779" s="318">
        <f>IF(S2779&gt;=$X$3,1,0)</f>
        <v>0</v>
      </c>
      <c r="U2779" s="318">
        <f>O2779*T2779+P2779*T2779</f>
        <v>0</v>
      </c>
    </row>
    <row r="2780" spans="1:21" s="318" customFormat="1" x14ac:dyDescent="0.2">
      <c r="A2780" s="322">
        <v>40604</v>
      </c>
      <c r="B2780" s="321">
        <v>442.39001500000001</v>
      </c>
      <c r="C2780" s="320">
        <f>LN(B2780/B2779)</f>
        <v>-4.1573241819282481E-3</v>
      </c>
      <c r="D2780" s="320">
        <f>AVERAGE(C2760:C2780)</f>
        <v>2.3042777260459273E-5</v>
      </c>
      <c r="E2780" s="318">
        <f>_xlfn.STDEV.S(C2760:C2780)</f>
        <v>7.2099831285827327E-3</v>
      </c>
      <c r="F2780" s="318">
        <f>E2780*(21/(21-1.5))</f>
        <v>7.7645972153967888E-3</v>
      </c>
      <c r="G2780" s="318">
        <f>_xlfn.VAR.S(C2760:C2780)</f>
        <v>5.1983856714447654E-5</v>
      </c>
      <c r="H2780" s="318">
        <f>G2780*(21/(21-1))</f>
        <v>5.458304955017004E-5</v>
      </c>
      <c r="I2780" s="320">
        <f>(SUM(C2717:C2737)*1+SUM(C2738:C2758)*2+SUM(C2759:C2779)*3)/6</f>
        <v>2.6163463989557489E-2</v>
      </c>
      <c r="J2780" s="318">
        <f>IF(C2780*O2780&lt;&gt;0,C2780,0)</f>
        <v>0</v>
      </c>
      <c r="K2780" s="318" t="str">
        <f>IF(C2780*O2780=0,"",C2780)</f>
        <v/>
      </c>
      <c r="O2780" s="318">
        <f>IF(ISBLANK(L2780),0,1)</f>
        <v>0</v>
      </c>
      <c r="P2780" s="318">
        <f>IF(ISBLANK(M2780),0,1)</f>
        <v>0</v>
      </c>
      <c r="Q2780" s="318">
        <f>O2780+P2780</f>
        <v>0</v>
      </c>
      <c r="R2780" s="318">
        <f>SUM(Q2655:Q2780)</f>
        <v>4</v>
      </c>
      <c r="S2780" s="318">
        <f>R2780/$X$2</f>
        <v>0.17391304347826086</v>
      </c>
      <c r="T2780" s="318">
        <f>IF(S2780&gt;=$X$3,1,0)</f>
        <v>0</v>
      </c>
      <c r="U2780" s="318">
        <f>O2780*T2780+P2780*T2780</f>
        <v>0</v>
      </c>
    </row>
    <row r="2781" spans="1:21" s="318" customFormat="1" x14ac:dyDescent="0.2">
      <c r="A2781" s="322">
        <v>40605</v>
      </c>
      <c r="B2781" s="321">
        <v>445.91400099999998</v>
      </c>
      <c r="C2781" s="320">
        <f>LN(B2781/B2780)</f>
        <v>7.9342306763047887E-3</v>
      </c>
      <c r="D2781" s="320">
        <f>AVERAGE(C2761:C2781)</f>
        <v>1.8135428539219113E-4</v>
      </c>
      <c r="E2781" s="318">
        <f>_xlfn.STDEV.S(C2761:C2781)</f>
        <v>7.3508516222061523E-3</v>
      </c>
      <c r="F2781" s="318">
        <f>E2781*(21/(21-1.5))</f>
        <v>7.9163017469912403E-3</v>
      </c>
      <c r="G2781" s="318">
        <f>_xlfn.VAR.S(C2761:C2781)</f>
        <v>5.4035019571690819E-5</v>
      </c>
      <c r="H2781" s="318">
        <f>G2781*(21/(21-1))</f>
        <v>5.6736770550275361E-5</v>
      </c>
      <c r="I2781" s="320">
        <f>(SUM(C2718:C2738)*1+SUM(C2739:C2759)*2+SUM(C2760:C2780)*3)/6</f>
        <v>1.3316595387859559E-2</v>
      </c>
      <c r="J2781" s="318">
        <f>IF(C2781*O2781&lt;&gt;0,C2781,0)</f>
        <v>0</v>
      </c>
      <c r="K2781" s="318" t="str">
        <f>IF(C2781*O2781=0,"",C2781)</f>
        <v/>
      </c>
      <c r="O2781" s="318">
        <f>IF(ISBLANK(L2781),0,1)</f>
        <v>0</v>
      </c>
      <c r="P2781" s="318">
        <f>IF(ISBLANK(M2781),0,1)</f>
        <v>0</v>
      </c>
      <c r="Q2781" s="318">
        <f>O2781+P2781</f>
        <v>0</v>
      </c>
      <c r="R2781" s="318">
        <f>SUM(Q2656:Q2781)</f>
        <v>4</v>
      </c>
      <c r="S2781" s="318">
        <f>R2781/$X$2</f>
        <v>0.17391304347826086</v>
      </c>
      <c r="T2781" s="318">
        <f>IF(S2781&gt;=$X$3,1,0)</f>
        <v>0</v>
      </c>
      <c r="U2781" s="318">
        <f>O2781*T2781+P2781*T2781</f>
        <v>0</v>
      </c>
    </row>
    <row r="2782" spans="1:21" s="318" customFormat="1" x14ac:dyDescent="0.2">
      <c r="A2782" s="322">
        <v>40606</v>
      </c>
      <c r="B2782" s="321">
        <v>448.58099399999998</v>
      </c>
      <c r="C2782" s="320">
        <f>LN(B2782/B2781)</f>
        <v>5.9631432660604547E-3</v>
      </c>
      <c r="D2782" s="320">
        <f>AVERAGE(C2762:C2782)</f>
        <v>7.6209854026672297E-4</v>
      </c>
      <c r="E2782" s="318">
        <f>_xlfn.STDEV.S(C2762:C2782)</f>
        <v>7.3003752823269956E-3</v>
      </c>
      <c r="F2782" s="318">
        <f>E2782*(21/(21-1.5))</f>
        <v>7.8619426117367639E-3</v>
      </c>
      <c r="G2782" s="318">
        <f>_xlfn.VAR.S(C2762:C2782)</f>
        <v>5.329547926281096E-5</v>
      </c>
      <c r="H2782" s="318">
        <f>G2782*(21/(21-1))</f>
        <v>5.5960253225951512E-5</v>
      </c>
      <c r="I2782" s="320">
        <f>(SUM(C2719:C2739)*1+SUM(C2740:C2760)*2+SUM(C2761:C2781)*3)/6</f>
        <v>1.4568524967888503E-2</v>
      </c>
      <c r="J2782" s="318">
        <f>IF(C2782*O2782&lt;&gt;0,C2782,0)</f>
        <v>0</v>
      </c>
      <c r="K2782" s="318" t="str">
        <f>IF(C2782*O2782=0,"",C2782)</f>
        <v/>
      </c>
      <c r="O2782" s="318">
        <f>IF(ISBLANK(L2782),0,1)</f>
        <v>0</v>
      </c>
      <c r="P2782" s="318">
        <f>IF(ISBLANK(M2782),0,1)</f>
        <v>0</v>
      </c>
      <c r="Q2782" s="318">
        <f>O2782+P2782</f>
        <v>0</v>
      </c>
      <c r="R2782" s="318">
        <f>SUM(Q2657:Q2782)</f>
        <v>4</v>
      </c>
      <c r="S2782" s="318">
        <f>R2782/$X$2</f>
        <v>0.17391304347826086</v>
      </c>
      <c r="T2782" s="318">
        <f>IF(S2782&gt;=$X$3,1,0)</f>
        <v>0</v>
      </c>
      <c r="U2782" s="318">
        <f>O2782*T2782+P2782*T2782</f>
        <v>0</v>
      </c>
    </row>
    <row r="2783" spans="1:21" s="318" customFormat="1" x14ac:dyDescent="0.2">
      <c r="A2783" s="322">
        <v>40609</v>
      </c>
      <c r="B2783" s="321">
        <v>446.33300800000001</v>
      </c>
      <c r="C2783" s="320">
        <f>LN(B2783/B2782)</f>
        <v>-5.023925702818401E-3</v>
      </c>
      <c r="D2783" s="320">
        <f>AVERAGE(C2763:C2783)</f>
        <v>5.9357274633731075E-4</v>
      </c>
      <c r="E2783" s="318">
        <f>_xlfn.STDEV.S(C2763:C2783)</f>
        <v>7.3950737363387507E-3</v>
      </c>
      <c r="F2783" s="318">
        <f>E2783*(21/(21-1.5))</f>
        <v>7.963925562210962E-3</v>
      </c>
      <c r="G2783" s="318">
        <f>_xlfn.VAR.S(C2763:C2783)</f>
        <v>5.4687115565887175E-5</v>
      </c>
      <c r="H2783" s="318">
        <f>G2783*(21/(21-1))</f>
        <v>5.7421471344181538E-5</v>
      </c>
      <c r="I2783" s="320">
        <f>(SUM(C2720:C2740)*1+SUM(C2741:C2761)*2+SUM(C2762:C2782)*3)/6</f>
        <v>1.770735083343784E-2</v>
      </c>
      <c r="J2783" s="318">
        <f>IF(C2783*O2783&lt;&gt;0,C2783,0)</f>
        <v>0</v>
      </c>
      <c r="K2783" s="318" t="str">
        <f>IF(C2783*O2783=0,"",C2783)</f>
        <v/>
      </c>
      <c r="O2783" s="318">
        <f>IF(ISBLANK(L2783),0,1)</f>
        <v>0</v>
      </c>
      <c r="P2783" s="318">
        <f>IF(ISBLANK(M2783),0,1)</f>
        <v>0</v>
      </c>
      <c r="Q2783" s="318">
        <f>O2783+P2783</f>
        <v>0</v>
      </c>
      <c r="R2783" s="318">
        <f>SUM(Q2658:Q2783)</f>
        <v>4</v>
      </c>
      <c r="S2783" s="318">
        <f>R2783/$X$2</f>
        <v>0.17391304347826086</v>
      </c>
      <c r="T2783" s="318">
        <f>IF(S2783&gt;=$X$3,1,0)</f>
        <v>0</v>
      </c>
      <c r="U2783" s="318">
        <f>O2783*T2783+P2783*T2783</f>
        <v>0</v>
      </c>
    </row>
    <row r="2784" spans="1:21" s="318" customFormat="1" x14ac:dyDescent="0.2">
      <c r="A2784" s="322">
        <v>40610</v>
      </c>
      <c r="B2784" s="321">
        <v>447.08599900000002</v>
      </c>
      <c r="C2784" s="320">
        <f>LN(B2784/B2783)</f>
        <v>1.6856394869478543E-3</v>
      </c>
      <c r="D2784" s="320">
        <f>AVERAGE(C2764:C2784)</f>
        <v>3.5310885330166764E-4</v>
      </c>
      <c r="E2784" s="318">
        <f>_xlfn.STDEV.S(C2764:C2784)</f>
        <v>7.2663568207918996E-3</v>
      </c>
      <c r="F2784" s="318">
        <f>E2784*(21/(21-1.5))</f>
        <v>7.8253073454681993E-3</v>
      </c>
      <c r="G2784" s="318">
        <f>_xlfn.VAR.S(C2764:C2784)</f>
        <v>5.2799941447068958E-5</v>
      </c>
      <c r="H2784" s="318">
        <f>G2784*(21/(21-1))</f>
        <v>5.5439938519422411E-5</v>
      </c>
      <c r="I2784" s="320">
        <f>(SUM(C2721:C2741)*1+SUM(C2742:C2762)*2+SUM(C2763:C2783)*3)/6</f>
        <v>1.4113486220234438E-2</v>
      </c>
      <c r="J2784" s="318">
        <f>IF(C2784*O2784&lt;&gt;0,C2784,0)</f>
        <v>0</v>
      </c>
      <c r="K2784" s="318" t="str">
        <f>IF(C2784*O2784=0,"",C2784)</f>
        <v/>
      </c>
      <c r="O2784" s="318">
        <f>IF(ISBLANK(L2784),0,1)</f>
        <v>0</v>
      </c>
      <c r="P2784" s="318">
        <f>IF(ISBLANK(M2784),0,1)</f>
        <v>0</v>
      </c>
      <c r="Q2784" s="318">
        <f>O2784+P2784</f>
        <v>0</v>
      </c>
      <c r="R2784" s="318">
        <f>SUM(Q2659:Q2784)</f>
        <v>4</v>
      </c>
      <c r="S2784" s="318">
        <f>R2784/$X$2</f>
        <v>0.17391304347826086</v>
      </c>
      <c r="T2784" s="318">
        <f>IF(S2784&gt;=$X$3,1,0)</f>
        <v>0</v>
      </c>
      <c r="U2784" s="318">
        <f>O2784*T2784+P2784*T2784</f>
        <v>0</v>
      </c>
    </row>
    <row r="2785" spans="1:21" s="318" customFormat="1" x14ac:dyDescent="0.2">
      <c r="A2785" s="322">
        <v>40611</v>
      </c>
      <c r="B2785" s="321">
        <v>444.25500499999998</v>
      </c>
      <c r="C2785" s="320">
        <f>LN(B2785/B2784)</f>
        <v>-6.3522344573281927E-3</v>
      </c>
      <c r="D2785" s="320">
        <f>AVERAGE(C2765:C2785)</f>
        <v>3.0032254449818108E-4</v>
      </c>
      <c r="E2785" s="318">
        <f>_xlfn.STDEV.S(C2765:C2785)</f>
        <v>7.312924956131811E-3</v>
      </c>
      <c r="F2785" s="318">
        <f>E2785*(21/(21-1.5))</f>
        <v>7.8754576450650263E-3</v>
      </c>
      <c r="G2785" s="318">
        <f>_xlfn.VAR.S(C2765:C2785)</f>
        <v>5.3478871414015455E-5</v>
      </c>
      <c r="H2785" s="318">
        <f>G2785*(21/(21-1))</f>
        <v>5.6152814984716229E-5</v>
      </c>
      <c r="I2785" s="320">
        <f>(SUM(C2722:C2742)*1+SUM(C2743:C2763)*2+SUM(C2764:C2784)*3)/6</f>
        <v>1.4572940930157846E-2</v>
      </c>
      <c r="J2785" s="318">
        <f>IF(C2785*O2785&lt;&gt;0,C2785,0)</f>
        <v>0</v>
      </c>
      <c r="K2785" s="318" t="str">
        <f>IF(C2785*O2785=0,"",C2785)</f>
        <v/>
      </c>
      <c r="O2785" s="318">
        <f>IF(ISBLANK(L2785),0,1)</f>
        <v>0</v>
      </c>
      <c r="P2785" s="318">
        <f>IF(ISBLANK(M2785),0,1)</f>
        <v>0</v>
      </c>
      <c r="Q2785" s="318">
        <f>O2785+P2785</f>
        <v>0</v>
      </c>
      <c r="R2785" s="318">
        <f>SUM(Q2660:Q2785)</f>
        <v>4</v>
      </c>
      <c r="S2785" s="318">
        <f>R2785/$X$2</f>
        <v>0.17391304347826086</v>
      </c>
      <c r="T2785" s="318">
        <f>IF(S2785&gt;=$X$3,1,0)</f>
        <v>0</v>
      </c>
      <c r="U2785" s="318">
        <f>O2785*T2785+P2785*T2785</f>
        <v>0</v>
      </c>
    </row>
    <row r="2786" spans="1:21" s="318" customFormat="1" x14ac:dyDescent="0.2">
      <c r="A2786" s="322">
        <v>40612</v>
      </c>
      <c r="B2786" s="321">
        <v>435.716003</v>
      </c>
      <c r="C2786" s="320">
        <f>LN(B2786/B2785)</f>
        <v>-1.9408071300398608E-2</v>
      </c>
      <c r="D2786" s="320">
        <f>AVERAGE(C2766:C2786)</f>
        <v>-3.43240366866466E-4</v>
      </c>
      <c r="E2786" s="318">
        <f>_xlfn.STDEV.S(C2766:C2786)</f>
        <v>8.3992268564429089E-3</v>
      </c>
      <c r="F2786" s="318">
        <f>E2786*(21/(21-1.5))</f>
        <v>9.0453212300154393E-3</v>
      </c>
      <c r="G2786" s="318">
        <f>_xlfn.VAR.S(C2766:C2786)</f>
        <v>7.054701178599182E-5</v>
      </c>
      <c r="H2786" s="318">
        <f>G2786*(21/(21-1))</f>
        <v>7.4074362375291418E-5</v>
      </c>
      <c r="I2786" s="320">
        <f>(SUM(C2723:C2743)*1+SUM(C2744:C2764)*2+SUM(C2765:C2785)*3)/6</f>
        <v>1.1735875241728456E-2</v>
      </c>
      <c r="J2786" s="318">
        <f>IF(C2786*O2786&lt;&gt;0,C2786,0)</f>
        <v>0</v>
      </c>
      <c r="K2786" s="318" t="str">
        <f>IF(C2786*O2786=0,"",C2786)</f>
        <v/>
      </c>
      <c r="O2786" s="318">
        <f>IF(ISBLANK(L2786),0,1)</f>
        <v>0</v>
      </c>
      <c r="P2786" s="318">
        <f>IF(ISBLANK(M2786),0,1)</f>
        <v>0</v>
      </c>
      <c r="Q2786" s="318">
        <f>O2786+P2786</f>
        <v>0</v>
      </c>
      <c r="R2786" s="318">
        <f>SUM(Q2661:Q2786)</f>
        <v>4</v>
      </c>
      <c r="S2786" s="318">
        <f>R2786/$X$2</f>
        <v>0.17391304347826086</v>
      </c>
      <c r="T2786" s="318">
        <f>IF(S2786&gt;=$X$3,1,0)</f>
        <v>0</v>
      </c>
      <c r="U2786" s="318">
        <f>O2786*T2786+P2786*T2786</f>
        <v>0</v>
      </c>
    </row>
    <row r="2787" spans="1:21" s="318" customFormat="1" x14ac:dyDescent="0.2">
      <c r="A2787" s="322">
        <v>40613</v>
      </c>
      <c r="B2787" s="321">
        <v>431.91198700000001</v>
      </c>
      <c r="C2787" s="320">
        <f>LN(B2787/B2786)</f>
        <v>-8.7688281585875504E-3</v>
      </c>
      <c r="D2787" s="320">
        <f>AVERAGE(C2767:C2787)</f>
        <v>-5.291264428939137E-4</v>
      </c>
      <c r="E2787" s="318">
        <f>_xlfn.STDEV.S(C2767:C2787)</f>
        <v>8.5462179768950337E-3</v>
      </c>
      <c r="F2787" s="318">
        <f>E2787*(21/(21-1.5))</f>
        <v>9.2036193597331128E-3</v>
      </c>
      <c r="G2787" s="318">
        <f>_xlfn.VAR.S(C2767:C2787)</f>
        <v>7.3037841708603829E-5</v>
      </c>
      <c r="H2787" s="318">
        <f>G2787*(21/(21-1))</f>
        <v>7.6689733794034023E-5</v>
      </c>
      <c r="I2787" s="320">
        <f>(SUM(C2724:C2744)*1+SUM(C2745:C2765)*2+SUM(C2766:C2786)*3)/6</f>
        <v>2.0359577841084172E-3</v>
      </c>
      <c r="J2787" s="318">
        <f>IF(C2787*O2787&lt;&gt;0,C2787,0)</f>
        <v>0</v>
      </c>
      <c r="K2787" s="318" t="str">
        <f>IF(C2787*O2787=0,"",C2787)</f>
        <v/>
      </c>
      <c r="O2787" s="318">
        <f>IF(ISBLANK(L2787),0,1)</f>
        <v>0</v>
      </c>
      <c r="P2787" s="318">
        <f>IF(ISBLANK(M2787),0,1)</f>
        <v>0</v>
      </c>
      <c r="Q2787" s="318">
        <f>O2787+P2787</f>
        <v>0</v>
      </c>
      <c r="R2787" s="318">
        <f>SUM(Q2662:Q2787)</f>
        <v>4</v>
      </c>
      <c r="S2787" s="318">
        <f>R2787/$X$2</f>
        <v>0.17391304347826086</v>
      </c>
      <c r="T2787" s="318">
        <f>IF(S2787&gt;=$X$3,1,0)</f>
        <v>0</v>
      </c>
      <c r="U2787" s="318">
        <f>O2787*T2787+P2787*T2787</f>
        <v>0</v>
      </c>
    </row>
    <row r="2788" spans="1:21" s="318" customFormat="1" x14ac:dyDescent="0.2">
      <c r="A2788" s="322">
        <v>40616</v>
      </c>
      <c r="B2788" s="321">
        <v>428.09899899999999</v>
      </c>
      <c r="C2788" s="320">
        <f>LN(B2788/B2787)</f>
        <v>-8.8673587818274158E-3</v>
      </c>
      <c r="D2788" s="320">
        <f>AVERAGE(C2768:C2788)</f>
        <v>-1.618656958143898E-3</v>
      </c>
      <c r="E2788" s="318">
        <f>_xlfn.STDEV.S(C2768:C2788)</f>
        <v>8.0432805459409989E-3</v>
      </c>
      <c r="F2788" s="318">
        <f>E2788*(21/(21-1.5))</f>
        <v>8.6619944340903064E-3</v>
      </c>
      <c r="G2788" s="318">
        <f>_xlfn.VAR.S(C2768:C2788)</f>
        <v>6.4694361940712943E-5</v>
      </c>
      <c r="H2788" s="318">
        <f>G2788*(21/(21-1))</f>
        <v>6.7929080037748598E-5</v>
      </c>
      <c r="I2788" s="320">
        <f>(SUM(C2725:C2745)*1+SUM(C2746:C2766)*2+SUM(C2767:C2787)*3)/6</f>
        <v>-1.698875917676487E-3</v>
      </c>
      <c r="J2788" s="318">
        <f>IF(C2788*O2788&lt;&gt;0,C2788,0)</f>
        <v>0</v>
      </c>
      <c r="K2788" s="318" t="str">
        <f>IF(C2788*O2788=0,"",C2788)</f>
        <v/>
      </c>
      <c r="O2788" s="318">
        <f>IF(ISBLANK(L2788),0,1)</f>
        <v>0</v>
      </c>
      <c r="P2788" s="318">
        <f>IF(ISBLANK(M2788),0,1)</f>
        <v>0</v>
      </c>
      <c r="Q2788" s="318">
        <f>O2788+P2788</f>
        <v>0</v>
      </c>
      <c r="R2788" s="318">
        <f>SUM(Q2663:Q2788)</f>
        <v>4</v>
      </c>
      <c r="S2788" s="318">
        <f>R2788/$X$2</f>
        <v>0.17391304347826086</v>
      </c>
      <c r="T2788" s="318">
        <f>IF(S2788&gt;=$X$3,1,0)</f>
        <v>0</v>
      </c>
      <c r="U2788" s="318">
        <f>O2788*T2788+P2788*T2788</f>
        <v>0</v>
      </c>
    </row>
    <row r="2789" spans="1:21" s="318" customFormat="1" x14ac:dyDescent="0.2">
      <c r="A2789" s="322">
        <v>40617</v>
      </c>
      <c r="B2789" s="321">
        <v>420.22799700000002</v>
      </c>
      <c r="C2789" s="320">
        <f>LN(B2789/B2788)</f>
        <v>-1.8557060921782893E-2</v>
      </c>
      <c r="D2789" s="320">
        <f>AVERAGE(C2769:C2789)</f>
        <v>-2.9978615138728411E-3</v>
      </c>
      <c r="E2789" s="318">
        <f>_xlfn.STDEV.S(C2769:C2789)</f>
        <v>8.3553947774930269E-3</v>
      </c>
      <c r="F2789" s="318">
        <f>E2789*(21/(21-1.5))</f>
        <v>8.9981174526847976E-3</v>
      </c>
      <c r="G2789" s="318">
        <f>_xlfn.VAR.S(C2769:C2789)</f>
        <v>6.9812621887757763E-5</v>
      </c>
      <c r="H2789" s="318">
        <f>G2789*(21/(21-1))</f>
        <v>7.3303252982145648E-5</v>
      </c>
      <c r="I2789" s="320">
        <f>(SUM(C2726:C2746)*1+SUM(C2747:C2767)*2+SUM(C2768:C2788)*3)/6</f>
        <v>-8.6010685159045395E-3</v>
      </c>
      <c r="J2789" s="318">
        <f>IF(C2789*O2789&lt;&gt;0,C2789,0)</f>
        <v>0</v>
      </c>
      <c r="K2789" s="318" t="str">
        <f>IF(C2789*O2789=0,"",C2789)</f>
        <v/>
      </c>
      <c r="O2789" s="318">
        <f>IF(ISBLANK(L2789),0,1)</f>
        <v>0</v>
      </c>
      <c r="P2789" s="318">
        <f>IF(ISBLANK(M2789),0,1)</f>
        <v>0</v>
      </c>
      <c r="Q2789" s="318">
        <f>O2789+P2789</f>
        <v>0</v>
      </c>
      <c r="R2789" s="318">
        <f>SUM(Q2664:Q2789)</f>
        <v>4</v>
      </c>
      <c r="S2789" s="318">
        <f>R2789/$X$2</f>
        <v>0.17391304347826086</v>
      </c>
      <c r="T2789" s="318">
        <f>IF(S2789&gt;=$X$3,1,0)</f>
        <v>0</v>
      </c>
      <c r="U2789" s="318">
        <f>O2789*T2789+P2789*T2789</f>
        <v>0</v>
      </c>
    </row>
    <row r="2790" spans="1:21" s="318" customFormat="1" x14ac:dyDescent="0.2">
      <c r="A2790" s="322">
        <v>40618</v>
      </c>
      <c r="B2790" s="321">
        <v>421.02801499999998</v>
      </c>
      <c r="C2790" s="320">
        <f>LN(B2790/B2789)</f>
        <v>1.9019614237696734E-3</v>
      </c>
      <c r="D2790" s="320">
        <f>AVERAGE(C2770:C2790)</f>
        <v>-2.6230943611670306E-3</v>
      </c>
      <c r="E2790" s="318">
        <f>_xlfn.STDEV.S(C2770:C2790)</f>
        <v>8.3919265884547078E-3</v>
      </c>
      <c r="F2790" s="318">
        <f>E2790*(21/(21-1.5))</f>
        <v>9.0374594029512239E-3</v>
      </c>
      <c r="G2790" s="318">
        <f>_xlfn.VAR.S(C2770:C2790)</f>
        <v>7.0424431866013073E-5</v>
      </c>
      <c r="H2790" s="318">
        <f>G2790*(21/(21-1))</f>
        <v>7.394565345931373E-5</v>
      </c>
      <c r="I2790" s="320">
        <f>(SUM(C2727:C2747)*1+SUM(C2748:C2768)*2+SUM(C2769:C2789)*3)/6</f>
        <v>-1.7753203386741134E-2</v>
      </c>
      <c r="J2790" s="318">
        <f>IF(C2790*O2790&lt;&gt;0,C2790,0)</f>
        <v>0</v>
      </c>
      <c r="K2790" s="318" t="str">
        <f>IF(C2790*O2790=0,"",C2790)</f>
        <v/>
      </c>
      <c r="O2790" s="318">
        <f>IF(ISBLANK(L2790),0,1)</f>
        <v>0</v>
      </c>
      <c r="P2790" s="318">
        <f>IF(ISBLANK(M2790),0,1)</f>
        <v>0</v>
      </c>
      <c r="Q2790" s="318">
        <f>O2790+P2790</f>
        <v>0</v>
      </c>
      <c r="R2790" s="318">
        <f>SUM(Q2665:Q2790)</f>
        <v>4</v>
      </c>
      <c r="S2790" s="318">
        <f>R2790/$X$2</f>
        <v>0.17391304347826086</v>
      </c>
      <c r="T2790" s="318">
        <f>IF(S2790&gt;=$X$3,1,0)</f>
        <v>0</v>
      </c>
      <c r="U2790" s="318">
        <f>O2790*T2790+P2790*T2790</f>
        <v>0</v>
      </c>
    </row>
    <row r="2791" spans="1:21" s="318" customFormat="1" x14ac:dyDescent="0.2">
      <c r="A2791" s="322">
        <v>40619</v>
      </c>
      <c r="B2791" s="321">
        <v>431.114014</v>
      </c>
      <c r="C2791" s="320">
        <f>LN(B2791/B2790)</f>
        <v>2.3673213352160181E-2</v>
      </c>
      <c r="D2791" s="320">
        <f>AVERAGE(C2771:C2791)</f>
        <v>-1.6168128339056947E-3</v>
      </c>
      <c r="E2791" s="318">
        <f>_xlfn.STDEV.S(C2771:C2791)</f>
        <v>1.0129286257147836E-2</v>
      </c>
      <c r="F2791" s="318">
        <f>E2791*(21/(21-1.5))</f>
        <v>1.0908462123082285E-2</v>
      </c>
      <c r="G2791" s="318">
        <f>_xlfn.VAR.S(C2771:C2791)</f>
        <v>1.0260244007924399E-4</v>
      </c>
      <c r="H2791" s="318">
        <f>G2791*(21/(21-1))</f>
        <v>1.077325620832062E-4</v>
      </c>
      <c r="I2791" s="320">
        <f>(SUM(C2728:C2748)*1+SUM(C2749:C2769)*2+SUM(C2770:C2790)*3)/6</f>
        <v>-1.516886476106058E-2</v>
      </c>
      <c r="J2791" s="318">
        <f>IF(C2791*O2791&lt;&gt;0,C2791,0)</f>
        <v>0</v>
      </c>
      <c r="K2791" s="318" t="str">
        <f>IF(C2791*O2791=0,"",C2791)</f>
        <v/>
      </c>
      <c r="O2791" s="318">
        <f>IF(ISBLANK(L2791),0,1)</f>
        <v>0</v>
      </c>
      <c r="P2791" s="318">
        <f>IF(ISBLANK(M2791),0,1)</f>
        <v>0</v>
      </c>
      <c r="Q2791" s="318">
        <f>O2791+P2791</f>
        <v>0</v>
      </c>
      <c r="R2791" s="318">
        <f>SUM(Q2666:Q2791)</f>
        <v>4</v>
      </c>
      <c r="S2791" s="318">
        <f>R2791/$X$2</f>
        <v>0.17391304347826086</v>
      </c>
      <c r="T2791" s="318">
        <f>IF(S2791&gt;=$X$3,1,0)</f>
        <v>0</v>
      </c>
      <c r="U2791" s="318">
        <f>O2791*T2791+P2791*T2791</f>
        <v>0</v>
      </c>
    </row>
    <row r="2792" spans="1:21" s="318" customFormat="1" x14ac:dyDescent="0.2">
      <c r="A2792" s="322">
        <v>40620</v>
      </c>
      <c r="B2792" s="321">
        <v>434.550995</v>
      </c>
      <c r="C2792" s="320">
        <f>LN(B2792/B2791)</f>
        <v>7.9407138422661026E-3</v>
      </c>
      <c r="D2792" s="320">
        <f>AVERAGE(C2772:C2792)</f>
        <v>-7.9255059131083845E-4</v>
      </c>
      <c r="E2792" s="318">
        <f>_xlfn.STDEV.S(C2772:C2792)</f>
        <v>1.0171121728228106E-2</v>
      </c>
      <c r="F2792" s="318">
        <f>E2792*(21/(21-1.5))</f>
        <v>1.0953515707322576E-2</v>
      </c>
      <c r="G2792" s="318">
        <f>_xlfn.VAR.S(C2772:C2792)</f>
        <v>1.034517172104339E-4</v>
      </c>
      <c r="H2792" s="318">
        <f>G2792*(21/(21-1))</f>
        <v>1.086243030709556E-4</v>
      </c>
      <c r="I2792" s="320">
        <f>(SUM(C2729:C2749)*1+SUM(C2750:C2770)*2+SUM(C2771:C2791)*3)/6</f>
        <v>-5.9846085991197657E-3</v>
      </c>
      <c r="J2792" s="318">
        <f>IF(C2792*O2792&lt;&gt;0,C2792,0)</f>
        <v>0</v>
      </c>
      <c r="K2792" s="318" t="str">
        <f>IF(C2792*O2792=0,"",C2792)</f>
        <v/>
      </c>
      <c r="O2792" s="318">
        <f>IF(ISBLANK(L2792),0,1)</f>
        <v>0</v>
      </c>
      <c r="P2792" s="318">
        <f>IF(ISBLANK(M2792),0,1)</f>
        <v>0</v>
      </c>
      <c r="Q2792" s="318">
        <f>O2792+P2792</f>
        <v>0</v>
      </c>
      <c r="R2792" s="318">
        <f>SUM(Q2667:Q2792)</f>
        <v>4</v>
      </c>
      <c r="S2792" s="318">
        <f>R2792/$X$2</f>
        <v>0.17391304347826086</v>
      </c>
      <c r="T2792" s="318">
        <f>IF(S2792&gt;=$X$3,1,0)</f>
        <v>0</v>
      </c>
      <c r="U2792" s="318">
        <f>O2792*T2792+P2792*T2792</f>
        <v>0</v>
      </c>
    </row>
    <row r="2793" spans="1:21" s="318" customFormat="1" x14ac:dyDescent="0.2">
      <c r="A2793" s="322">
        <v>40623</v>
      </c>
      <c r="B2793" s="321">
        <v>440.21701000000002</v>
      </c>
      <c r="C2793" s="320">
        <f>LN(B2793/B2792)</f>
        <v>1.2954507266524994E-2</v>
      </c>
      <c r="D2793" s="320">
        <f>AVERAGE(C2773:C2793)</f>
        <v>-1.3416069549872315E-4</v>
      </c>
      <c r="E2793" s="318">
        <f>_xlfn.STDEV.S(C2773:C2793)</f>
        <v>1.0604024377689472E-2</v>
      </c>
      <c r="F2793" s="318">
        <f>E2793*(21/(21-1.5))</f>
        <v>1.1419718560588661E-2</v>
      </c>
      <c r="G2793" s="318">
        <f>_xlfn.VAR.S(C2773:C2793)</f>
        <v>1.124453330026326E-4</v>
      </c>
      <c r="H2793" s="318">
        <f>G2793*(21/(21-1))</f>
        <v>1.1806759965276423E-4</v>
      </c>
      <c r="I2793" s="320">
        <f>(SUM(C2730:C2750)*1+SUM(C2751:C2771)*2+SUM(C2772:C2792)*3)/6</f>
        <v>4.4112915423488372E-4</v>
      </c>
      <c r="J2793" s="318">
        <f>IF(C2793*O2793&lt;&gt;0,C2793,0)</f>
        <v>0</v>
      </c>
      <c r="K2793" s="318" t="str">
        <f>IF(C2793*O2793=0,"",C2793)</f>
        <v/>
      </c>
      <c r="O2793" s="318">
        <f>IF(ISBLANK(L2793),0,1)</f>
        <v>0</v>
      </c>
      <c r="P2793" s="318">
        <f>IF(ISBLANK(M2793),0,1)</f>
        <v>0</v>
      </c>
      <c r="Q2793" s="318">
        <f>O2793+P2793</f>
        <v>0</v>
      </c>
      <c r="R2793" s="318">
        <f>SUM(Q2668:Q2793)</f>
        <v>4</v>
      </c>
      <c r="S2793" s="318">
        <f>R2793/$X$2</f>
        <v>0.17391304347826086</v>
      </c>
      <c r="T2793" s="318">
        <f>IF(S2793&gt;=$X$3,1,0)</f>
        <v>0</v>
      </c>
      <c r="U2793" s="318">
        <f>O2793*T2793+P2793*T2793</f>
        <v>0</v>
      </c>
    </row>
    <row r="2794" spans="1:21" s="318" customFormat="1" x14ac:dyDescent="0.2">
      <c r="A2794" s="322">
        <v>40624</v>
      </c>
      <c r="B2794" s="321">
        <v>437.88699300000002</v>
      </c>
      <c r="C2794" s="320">
        <f>LN(B2794/B2793)</f>
        <v>-5.306939634737667E-3</v>
      </c>
      <c r="D2794" s="320">
        <f>AVERAGE(C2774:C2794)</f>
        <v>7.095697862791902E-5</v>
      </c>
      <c r="E2794" s="318">
        <f>_xlfn.STDEV.S(C2774:C2794)</f>
        <v>1.0452046741335121E-2</v>
      </c>
      <c r="F2794" s="318">
        <f>E2794*(21/(21-1.5))</f>
        <v>1.1256050336822438E-2</v>
      </c>
      <c r="G2794" s="318">
        <f>_xlfn.VAR.S(C2774:C2794)</f>
        <v>1.0924528108305412E-4</v>
      </c>
      <c r="H2794" s="318">
        <f>G2794*(21/(21-1))</f>
        <v>1.1470754513720683E-4</v>
      </c>
      <c r="I2794" s="320">
        <f>(SUM(C2731:C2751)*1+SUM(C2752:C2772)*2+SUM(C2773:C2793)*3)/6</f>
        <v>9.9501219813175317E-3</v>
      </c>
      <c r="J2794" s="318">
        <f>IF(C2794*O2794&lt;&gt;0,C2794,0)</f>
        <v>0</v>
      </c>
      <c r="K2794" s="318" t="str">
        <f>IF(C2794*O2794=0,"",C2794)</f>
        <v/>
      </c>
      <c r="O2794" s="318">
        <f>IF(ISBLANK(L2794),0,1)</f>
        <v>0</v>
      </c>
      <c r="P2794" s="318">
        <f>IF(ISBLANK(M2794),0,1)</f>
        <v>0</v>
      </c>
      <c r="Q2794" s="318">
        <f>O2794+P2794</f>
        <v>0</v>
      </c>
      <c r="R2794" s="318">
        <f>SUM(Q2669:Q2794)</f>
        <v>4</v>
      </c>
      <c r="S2794" s="318">
        <f>R2794/$X$2</f>
        <v>0.17391304347826086</v>
      </c>
      <c r="T2794" s="318">
        <f>IF(S2794&gt;=$X$3,1,0)</f>
        <v>0</v>
      </c>
      <c r="U2794" s="318">
        <f>O2794*T2794+P2794*T2794</f>
        <v>0</v>
      </c>
    </row>
    <row r="2795" spans="1:21" s="318" customFormat="1" x14ac:dyDescent="0.2">
      <c r="A2795" s="322">
        <v>40625</v>
      </c>
      <c r="B2795" s="321">
        <v>438.96499599999999</v>
      </c>
      <c r="C2795" s="320">
        <f>LN(B2795/B2794)</f>
        <v>2.4588038953705245E-3</v>
      </c>
      <c r="D2795" s="320">
        <f>AVERAGE(C2775:C2795)</f>
        <v>3.002418598507541E-4</v>
      </c>
      <c r="E2795" s="318">
        <f>_xlfn.STDEV.S(C2775:C2795)</f>
        <v>1.0448953164551678E-2</v>
      </c>
      <c r="F2795" s="318">
        <f>E2795*(21/(21-1.5))</f>
        <v>1.1252718792594114E-2</v>
      </c>
      <c r="G2795" s="318">
        <f>_xlfn.VAR.S(C2775:C2795)</f>
        <v>1.0918062223499452E-4</v>
      </c>
      <c r="H2795" s="318">
        <f>G2795*(21/(21-1))</f>
        <v>1.1463965334674426E-4</v>
      </c>
      <c r="I2795" s="320">
        <f>(SUM(C2732:C2752)*1+SUM(C2753:C2773)*2+SUM(C2774:C2794)*3)/6</f>
        <v>3.924446873090473E-3</v>
      </c>
      <c r="J2795" s="318">
        <f>IF(C2795*O2795&lt;&gt;0,C2795,0)</f>
        <v>0</v>
      </c>
      <c r="K2795" s="318" t="str">
        <f>IF(C2795*O2795=0,"",C2795)</f>
        <v/>
      </c>
      <c r="O2795" s="318">
        <f>IF(ISBLANK(L2795),0,1)</f>
        <v>0</v>
      </c>
      <c r="P2795" s="318">
        <f>IF(ISBLANK(M2795),0,1)</f>
        <v>0</v>
      </c>
      <c r="Q2795" s="318">
        <f>O2795+P2795</f>
        <v>0</v>
      </c>
      <c r="R2795" s="318">
        <f>SUM(Q2670:Q2795)</f>
        <v>4</v>
      </c>
      <c r="S2795" s="318">
        <f>R2795/$X$2</f>
        <v>0.17391304347826086</v>
      </c>
      <c r="T2795" s="318">
        <f>IF(S2795&gt;=$X$3,1,0)</f>
        <v>0</v>
      </c>
      <c r="U2795" s="318">
        <f>O2795*T2795+P2795*T2795</f>
        <v>0</v>
      </c>
    </row>
    <row r="2796" spans="1:21" s="318" customFormat="1" x14ac:dyDescent="0.2">
      <c r="A2796" s="322">
        <v>40626</v>
      </c>
      <c r="B2796" s="321">
        <v>442.60199</v>
      </c>
      <c r="C2796" s="320">
        <f>LN(B2796/B2795)</f>
        <v>8.2512496328932261E-3</v>
      </c>
      <c r="D2796" s="320">
        <f>AVERAGE(C2776:C2796)</f>
        <v>8.4777077865466426E-4</v>
      </c>
      <c r="E2796" s="318">
        <f>_xlfn.STDEV.S(C2776:C2796)</f>
        <v>1.0554509718678502E-2</v>
      </c>
      <c r="F2796" s="318">
        <f>E2796*(21/(21-1.5))</f>
        <v>1.1366395081653772E-2</v>
      </c>
      <c r="G2796" s="318">
        <f>_xlfn.VAR.S(C2776:C2796)</f>
        <v>1.1139767540167895E-4</v>
      </c>
      <c r="H2796" s="318">
        <f>G2796*(21/(21-1))</f>
        <v>1.1696755917176291E-4</v>
      </c>
      <c r="I2796" s="320">
        <f>(SUM(C2733:C2753)*1+SUM(C2754:C2774)*2+SUM(C2775:C2795)*3)/6</f>
        <v>5.457906823415664E-3</v>
      </c>
      <c r="J2796" s="318">
        <f>IF(C2796*O2796&lt;&gt;0,C2796,0)</f>
        <v>0</v>
      </c>
      <c r="K2796" s="318" t="str">
        <f>IF(C2796*O2796=0,"",C2796)</f>
        <v/>
      </c>
      <c r="O2796" s="318">
        <f>IF(ISBLANK(L2796),0,1)</f>
        <v>0</v>
      </c>
      <c r="P2796" s="318">
        <f>IF(ISBLANK(M2796),0,1)</f>
        <v>0</v>
      </c>
      <c r="Q2796" s="318">
        <f>O2796+P2796</f>
        <v>0</v>
      </c>
      <c r="R2796" s="318">
        <f>SUM(Q2671:Q2796)</f>
        <v>4</v>
      </c>
      <c r="S2796" s="318">
        <f>R2796/$X$2</f>
        <v>0.17391304347826086</v>
      </c>
      <c r="T2796" s="318">
        <f>IF(S2796&gt;=$X$3,1,0)</f>
        <v>0</v>
      </c>
      <c r="U2796" s="318">
        <f>O2796*T2796+P2796*T2796</f>
        <v>0</v>
      </c>
    </row>
    <row r="2797" spans="1:21" s="318" customFormat="1" x14ac:dyDescent="0.2">
      <c r="A2797" s="322">
        <v>40627</v>
      </c>
      <c r="B2797" s="321">
        <v>445.57299799999998</v>
      </c>
      <c r="C2797" s="320">
        <f>LN(B2797/B2796)</f>
        <v>6.6901660631679787E-3</v>
      </c>
      <c r="D2797" s="320">
        <f>AVERAGE(C2777:C2797)</f>
        <v>8.6633043189338944E-4</v>
      </c>
      <c r="E2797" s="318">
        <f>_xlfn.STDEV.S(C2777:C2797)</f>
        <v>1.0564914921713233E-2</v>
      </c>
      <c r="F2797" s="318">
        <f>E2797*(21/(21-1.5))</f>
        <v>1.1377600684921944E-2</v>
      </c>
      <c r="G2797" s="318">
        <f>_xlfn.VAR.S(C2777:C2797)</f>
        <v>1.1161742730303893E-4</v>
      </c>
      <c r="H2797" s="318">
        <f>G2797*(21/(21-1))</f>
        <v>1.1719829866819087E-4</v>
      </c>
      <c r="I2797" s="320">
        <f>(SUM(C2734:C2754)*1+SUM(C2755:C2775)*2+SUM(C2776:C2796)*3)/6</f>
        <v>1.2092550881668435E-2</v>
      </c>
      <c r="J2797" s="318">
        <f>IF(C2797*O2797&lt;&gt;0,C2797,0)</f>
        <v>6.6901660631679787E-3</v>
      </c>
      <c r="K2797" s="318">
        <f>IF(C2797*O2797=0,"",C2797)</f>
        <v>6.6901660631679787E-3</v>
      </c>
      <c r="L2797" s="323" t="s">
        <v>30</v>
      </c>
      <c r="M2797" s="323"/>
      <c r="O2797" s="318">
        <f>IF(ISBLANK(L2797),0,1)</f>
        <v>1</v>
      </c>
      <c r="P2797" s="318">
        <f>IF(ISBLANK(M2797),0,1)</f>
        <v>0</v>
      </c>
      <c r="Q2797" s="318">
        <f>O2797+P2797</f>
        <v>1</v>
      </c>
      <c r="R2797" s="318">
        <f>SUM(Q2672:Q2797)</f>
        <v>5</v>
      </c>
      <c r="S2797" s="318">
        <f>R2797/$X$2</f>
        <v>0.21739130434782608</v>
      </c>
      <c r="T2797" s="318">
        <f>IF(S2797&gt;=$X$3,1,0)</f>
        <v>0</v>
      </c>
      <c r="U2797" s="318">
        <f>O2797*T2797+P2797*T2797</f>
        <v>0</v>
      </c>
    </row>
    <row r="2798" spans="1:21" s="318" customFormat="1" x14ac:dyDescent="0.2">
      <c r="A2798" s="322">
        <v>40630</v>
      </c>
      <c r="B2798" s="321">
        <v>444.64300500000002</v>
      </c>
      <c r="C2798" s="320">
        <f>LN(B2798/B2797)</f>
        <v>-2.089365581354607E-3</v>
      </c>
      <c r="D2798" s="320">
        <f>AVERAGE(C2778:C2798)</f>
        <v>9.916800153702956E-5</v>
      </c>
      <c r="E2798" s="318">
        <f>_xlfn.STDEV.S(C2778:C2798)</f>
        <v>1.013824160179936E-2</v>
      </c>
      <c r="F2798" s="318">
        <f>E2798*(21/(21-1.5))</f>
        <v>1.091810634039931E-2</v>
      </c>
      <c r="G2798" s="318">
        <f>_xlfn.VAR.S(C2778:C2798)</f>
        <v>1.0278394277645523E-4</v>
      </c>
      <c r="H2798" s="318">
        <f>G2798*(21/(21-1))</f>
        <v>1.07923139915278E-4</v>
      </c>
      <c r="I2798" s="320">
        <f>(SUM(C2735:C2755)*1+SUM(C2756:C2776)*2+SUM(C2777:C2797)*3)/6</f>
        <v>1.277394983725471E-2</v>
      </c>
      <c r="J2798" s="318">
        <f>IF(C2798*O2798&lt;&gt;0,C2798,0)</f>
        <v>0</v>
      </c>
      <c r="K2798" s="318" t="str">
        <f>IF(C2798*O2798=0,"",C2798)</f>
        <v/>
      </c>
      <c r="O2798" s="318">
        <f>IF(ISBLANK(L2798),0,1)</f>
        <v>0</v>
      </c>
      <c r="P2798" s="318">
        <f>IF(ISBLANK(M2798),0,1)</f>
        <v>0</v>
      </c>
      <c r="Q2798" s="318">
        <f>O2798+P2798</f>
        <v>0</v>
      </c>
      <c r="R2798" s="318">
        <f>SUM(Q2673:Q2798)</f>
        <v>5</v>
      </c>
      <c r="S2798" s="318">
        <f>R2798/$X$2</f>
        <v>0.21739130434782608</v>
      </c>
      <c r="T2798" s="318">
        <f>IF(S2798&gt;=$X$3,1,0)</f>
        <v>0</v>
      </c>
      <c r="U2798" s="318">
        <f>O2798*T2798+P2798*T2798</f>
        <v>0</v>
      </c>
    </row>
    <row r="2799" spans="1:21" s="318" customFormat="1" x14ac:dyDescent="0.2">
      <c r="A2799" s="322">
        <v>40631</v>
      </c>
      <c r="B2799" s="321">
        <v>444.08999599999999</v>
      </c>
      <c r="C2799" s="320">
        <f>LN(B2799/B2798)</f>
        <v>-1.2444886613878741E-3</v>
      </c>
      <c r="D2799" s="320">
        <f>AVERAGE(C2779:C2799)</f>
        <v>-2.2123292259756535E-4</v>
      </c>
      <c r="E2799" s="318">
        <f>_xlfn.STDEV.S(C2779:C2799)</f>
        <v>1.0065616740053497E-2</v>
      </c>
      <c r="F2799" s="318">
        <f>E2799*(21/(21-1.5))</f>
        <v>1.0839894950826842E-2</v>
      </c>
      <c r="G2799" s="318">
        <f>_xlfn.VAR.S(C2779:C2799)</f>
        <v>1.013166403576452E-4</v>
      </c>
      <c r="H2799" s="318">
        <f>G2799*(21/(21-1))</f>
        <v>1.0638247237552746E-4</v>
      </c>
      <c r="I2799" s="320">
        <f>(SUM(C2736:C2756)*1+SUM(C2757:C2777)*2+SUM(C2778:C2798)*3)/6</f>
        <v>6.8046522897099735E-3</v>
      </c>
      <c r="J2799" s="318">
        <f>IF(C2799*O2799&lt;&gt;0,C2799,0)</f>
        <v>0</v>
      </c>
      <c r="K2799" s="318" t="str">
        <f>IF(C2799*O2799=0,"",C2799)</f>
        <v/>
      </c>
      <c r="O2799" s="318">
        <f>IF(ISBLANK(L2799),0,1)</f>
        <v>0</v>
      </c>
      <c r="P2799" s="318">
        <f>IF(ISBLANK(M2799),0,1)</f>
        <v>0</v>
      </c>
      <c r="Q2799" s="318">
        <f>O2799+P2799</f>
        <v>0</v>
      </c>
      <c r="R2799" s="318">
        <f>SUM(Q2674:Q2799)</f>
        <v>5</v>
      </c>
      <c r="S2799" s="318">
        <f>R2799/$X$2</f>
        <v>0.21739130434782608</v>
      </c>
      <c r="T2799" s="318">
        <f>IF(S2799&gt;=$X$3,1,0)</f>
        <v>0</v>
      </c>
      <c r="U2799" s="318">
        <f>O2799*T2799+P2799*T2799</f>
        <v>0</v>
      </c>
    </row>
    <row r="2800" spans="1:21" s="318" customFormat="1" x14ac:dyDescent="0.2">
      <c r="A2800" s="322">
        <v>40632</v>
      </c>
      <c r="B2800" s="321">
        <v>446.33898900000003</v>
      </c>
      <c r="C2800" s="320">
        <f>LN(B2800/B2799)</f>
        <v>5.0514927530188498E-3</v>
      </c>
      <c r="D2800" s="320">
        <f>AVERAGE(C2780:C2800)</f>
        <v>2.2521544173015106E-4</v>
      </c>
      <c r="E2800" s="318">
        <f>_xlfn.STDEV.S(C2780:C2800)</f>
        <v>1.0082451931915756E-2</v>
      </c>
      <c r="F2800" s="318">
        <f>E2800*(21/(21-1.5))</f>
        <v>1.0858025157447736E-2</v>
      </c>
      <c r="G2800" s="318">
        <f>_xlfn.VAR.S(C2780:C2800)</f>
        <v>1.0165583695939174E-4</v>
      </c>
      <c r="H2800" s="318">
        <f>G2800*(21/(21-1))</f>
        <v>1.0673862880736133E-4</v>
      </c>
      <c r="I2800" s="320">
        <f>(SUM(C2737:C2757)*1+SUM(C2758:C2778)*2+SUM(C2779:C2799)*3)/6</f>
        <v>5.7272314096681043E-3</v>
      </c>
      <c r="J2800" s="318">
        <f>IF(C2800*O2800&lt;&gt;0,C2800,0)</f>
        <v>0</v>
      </c>
      <c r="K2800" s="318" t="str">
        <f>IF(C2800*O2800=0,"",C2800)</f>
        <v/>
      </c>
      <c r="O2800" s="318">
        <f>IF(ISBLANK(L2800),0,1)</f>
        <v>0</v>
      </c>
      <c r="P2800" s="318">
        <f>IF(ISBLANK(M2800),0,1)</f>
        <v>0</v>
      </c>
      <c r="Q2800" s="318">
        <f>O2800+P2800</f>
        <v>0</v>
      </c>
      <c r="R2800" s="318">
        <f>SUM(Q2675:Q2800)</f>
        <v>5</v>
      </c>
      <c r="S2800" s="318">
        <f>R2800/$X$2</f>
        <v>0.21739130434782608</v>
      </c>
      <c r="T2800" s="318">
        <f>IF(S2800&gt;=$X$3,1,0)</f>
        <v>0</v>
      </c>
      <c r="U2800" s="318">
        <f>O2800*T2800+P2800*T2800</f>
        <v>0</v>
      </c>
    </row>
    <row r="2801" spans="1:21" s="318" customFormat="1" x14ac:dyDescent="0.2">
      <c r="A2801" s="322">
        <v>40633</v>
      </c>
      <c r="B2801" s="321">
        <v>445.415009</v>
      </c>
      <c r="C2801" s="320">
        <f>LN(B2801/B2800)</f>
        <v>-2.0722762841063227E-3</v>
      </c>
      <c r="D2801" s="320">
        <f>AVERAGE(C2781:C2801)</f>
        <v>3.2450343686452841E-4</v>
      </c>
      <c r="E2801" s="318">
        <f>_xlfn.STDEV.S(C2781:C2801)</f>
        <v>1.0047341771930653E-2</v>
      </c>
      <c r="F2801" s="318">
        <f>E2801*(21/(21-1.5))</f>
        <v>1.0820214215925317E-2</v>
      </c>
      <c r="G2801" s="318">
        <f>_xlfn.VAR.S(C2781:C2801)</f>
        <v>1.0094907668198259E-4</v>
      </c>
      <c r="H2801" s="318">
        <f>G2801*(21/(21-1))</f>
        <v>1.0599653051608173E-4</v>
      </c>
      <c r="I2801" s="320">
        <f>(SUM(C2738:C2758)*1+SUM(C2759:C2779)*2+SUM(C2780:C2800)*3)/6</f>
        <v>9.4005843696849493E-3</v>
      </c>
      <c r="J2801" s="318">
        <f>IF(C2801*O2801&lt;&gt;0,C2801,0)</f>
        <v>0</v>
      </c>
      <c r="K2801" s="318" t="str">
        <f>IF(C2801*O2801=0,"",C2801)</f>
        <v/>
      </c>
      <c r="O2801" s="318">
        <f>IF(ISBLANK(L2801),0,1)</f>
        <v>0</v>
      </c>
      <c r="P2801" s="318">
        <f>IF(ISBLANK(M2801),0,1)</f>
        <v>0</v>
      </c>
      <c r="Q2801" s="318">
        <f>O2801+P2801</f>
        <v>0</v>
      </c>
      <c r="R2801" s="318">
        <f>SUM(Q2676:Q2801)</f>
        <v>5</v>
      </c>
      <c r="S2801" s="318">
        <f>R2801/$X$2</f>
        <v>0.21739130434782608</v>
      </c>
      <c r="T2801" s="318">
        <f>IF(S2801&gt;=$X$3,1,0)</f>
        <v>0</v>
      </c>
      <c r="U2801" s="318">
        <f>O2801*T2801+P2801*T2801</f>
        <v>0</v>
      </c>
    </row>
    <row r="2802" spans="1:21" s="318" customFormat="1" x14ac:dyDescent="0.2">
      <c r="A2802" s="322">
        <v>40634</v>
      </c>
      <c r="B2802" s="321">
        <v>451.41299400000003</v>
      </c>
      <c r="C2802" s="320">
        <f>LN(B2802/B2801)</f>
        <v>1.3376197913000674E-2</v>
      </c>
      <c r="D2802" s="320">
        <f>AVERAGE(C2782:C2802)</f>
        <v>5.8364473385004673E-4</v>
      </c>
      <c r="E2802" s="318">
        <f>_xlfn.STDEV.S(C2782:C2802)</f>
        <v>1.0319908127574356E-2</v>
      </c>
      <c r="F2802" s="318">
        <f>E2802*(21/(21-1.5))</f>
        <v>1.1113747214310845E-2</v>
      </c>
      <c r="G2802" s="318">
        <f>_xlfn.VAR.S(C2782:C2802)</f>
        <v>1.0650050376157527E-4</v>
      </c>
      <c r="H2802" s="318">
        <f>G2802*(21/(21-1))</f>
        <v>1.1182552894965404E-4</v>
      </c>
      <c r="I2802" s="320">
        <f>(SUM(C2739:C2759)*1+SUM(C2760:C2780)*2+SUM(C2781:C2801)*3)/6</f>
        <v>3.1800484773538292E-3</v>
      </c>
      <c r="J2802" s="318">
        <f>IF(C2802*O2802&lt;&gt;0,C2802,0)</f>
        <v>0</v>
      </c>
      <c r="K2802" s="318" t="str">
        <f>IF(C2802*O2802=0,"",C2802)</f>
        <v/>
      </c>
      <c r="O2802" s="318">
        <f>IF(ISBLANK(L2802),0,1)</f>
        <v>0</v>
      </c>
      <c r="P2802" s="318">
        <f>IF(ISBLANK(M2802),0,1)</f>
        <v>0</v>
      </c>
      <c r="Q2802" s="318">
        <f>O2802+P2802</f>
        <v>0</v>
      </c>
      <c r="R2802" s="318">
        <f>SUM(Q2677:Q2802)</f>
        <v>5</v>
      </c>
      <c r="S2802" s="318">
        <f>R2802/$X$2</f>
        <v>0.21739130434782608</v>
      </c>
      <c r="T2802" s="318">
        <f>IF(S2802&gt;=$X$3,1,0)</f>
        <v>0</v>
      </c>
      <c r="U2802" s="318">
        <f>O2802*T2802+P2802*T2802</f>
        <v>0</v>
      </c>
    </row>
    <row r="2803" spans="1:21" s="318" customFormat="1" x14ac:dyDescent="0.2">
      <c r="A2803" s="322">
        <v>40637</v>
      </c>
      <c r="B2803" s="321">
        <v>454.29800399999999</v>
      </c>
      <c r="C2803" s="320">
        <f>LN(B2803/B2802)</f>
        <v>6.3707292149364006E-3</v>
      </c>
      <c r="D2803" s="320">
        <f>AVERAGE(C2783:C2803)</f>
        <v>6.030535885584254E-4</v>
      </c>
      <c r="E2803" s="318">
        <f>_xlfn.STDEV.S(C2783:C2803)</f>
        <v>1.0330908737347891E-2</v>
      </c>
      <c r="F2803" s="318">
        <f>E2803*(21/(21-1.5))</f>
        <v>1.1125594024836189E-2</v>
      </c>
      <c r="G2803" s="318">
        <f>_xlfn.VAR.S(C2783:C2803)</f>
        <v>1.0672767533941098E-4</v>
      </c>
      <c r="H2803" s="318">
        <f>G2803*(21/(21-1))</f>
        <v>1.1206405910638154E-4</v>
      </c>
      <c r="I2803" s="320">
        <f>(SUM(C2740:C2760)*1+SUM(C2761:C2781)*2+SUM(C2782:C2802)*3)/6</f>
        <v>9.4411278033605193E-3</v>
      </c>
      <c r="J2803" s="318">
        <f>IF(C2803*O2803&lt;&gt;0,C2803,0)</f>
        <v>0</v>
      </c>
      <c r="K2803" s="318" t="str">
        <f>IF(C2803*O2803=0,"",C2803)</f>
        <v/>
      </c>
      <c r="O2803" s="318">
        <f>IF(ISBLANK(L2803),0,1)</f>
        <v>0</v>
      </c>
      <c r="P2803" s="318">
        <f>IF(ISBLANK(M2803),0,1)</f>
        <v>0</v>
      </c>
      <c r="Q2803" s="318">
        <f>O2803+P2803</f>
        <v>0</v>
      </c>
      <c r="R2803" s="318">
        <f>SUM(Q2678:Q2803)</f>
        <v>5</v>
      </c>
      <c r="S2803" s="318">
        <f>R2803/$X$2</f>
        <v>0.21739130434782608</v>
      </c>
      <c r="T2803" s="318">
        <f>IF(S2803&gt;=$X$3,1,0)</f>
        <v>0</v>
      </c>
      <c r="U2803" s="318">
        <f>O2803*T2803+P2803*T2803</f>
        <v>0</v>
      </c>
    </row>
    <row r="2804" spans="1:21" s="318" customFormat="1" x14ac:dyDescent="0.2">
      <c r="A2804" s="322">
        <v>40638</v>
      </c>
      <c r="B2804" s="321">
        <v>454.55898999999999</v>
      </c>
      <c r="C2804" s="320">
        <f>LN(B2804/B2803)</f>
        <v>5.7431699133439636E-4</v>
      </c>
      <c r="D2804" s="320">
        <f>AVERAGE(C2784:C2804)</f>
        <v>8.6963657399427281E-4</v>
      </c>
      <c r="E2804" s="318">
        <f>_xlfn.STDEV.S(C2784:C2804)</f>
        <v>1.0250363506686127E-2</v>
      </c>
      <c r="F2804" s="318">
        <f>E2804*(21/(21-1.5))</f>
        <v>1.1038853007200445E-2</v>
      </c>
      <c r="G2804" s="318">
        <f>_xlfn.VAR.S(C2784:C2804)</f>
        <v>1.0506995201920271E-4</v>
      </c>
      <c r="H2804" s="318">
        <f>G2804*(21/(21-1))</f>
        <v>1.1032344962016285E-4</v>
      </c>
      <c r="I2804" s="320">
        <f>(SUM(C2741:C2761)*1+SUM(C2762:C2782)*2+SUM(C2783:C2803)*3)/6</f>
        <v>1.1935777358872211E-2</v>
      </c>
      <c r="J2804" s="318">
        <f>IF(C2804*O2804&lt;&gt;0,C2804,0)</f>
        <v>0</v>
      </c>
      <c r="K2804" s="318" t="str">
        <f>IF(C2804*O2804=0,"",C2804)</f>
        <v/>
      </c>
      <c r="L2804" s="323"/>
      <c r="M2804" s="323"/>
      <c r="O2804" s="318">
        <f>IF(ISBLANK(L2804),0,1)</f>
        <v>0</v>
      </c>
      <c r="P2804" s="318">
        <f>IF(ISBLANK(M2804),0,1)</f>
        <v>0</v>
      </c>
      <c r="Q2804" s="318">
        <f>O2804+P2804</f>
        <v>0</v>
      </c>
      <c r="R2804" s="318">
        <f>SUM(Q2679:Q2804)</f>
        <v>5</v>
      </c>
      <c r="S2804" s="318">
        <f>R2804/$X$2</f>
        <v>0.21739130434782608</v>
      </c>
      <c r="T2804" s="318">
        <f>IF(S2804&gt;=$X$3,1,0)</f>
        <v>0</v>
      </c>
      <c r="U2804" s="318">
        <f>O2804*T2804+P2804*T2804</f>
        <v>0</v>
      </c>
    </row>
    <row r="2805" spans="1:21" s="318" customFormat="1" x14ac:dyDescent="0.2">
      <c r="A2805" s="322">
        <v>40639</v>
      </c>
      <c r="B2805" s="321">
        <v>454.915009</v>
      </c>
      <c r="C2805" s="320">
        <f>LN(B2805/B2804)</f>
        <v>7.8291192178480231E-4</v>
      </c>
      <c r="D2805" s="320">
        <f>AVERAGE(C2785:C2805)</f>
        <v>8.2664954708174616E-4</v>
      </c>
      <c r="E2805" s="318">
        <f>_xlfn.STDEV.S(C2785:C2805)</f>
        <v>1.0248663071887152E-2</v>
      </c>
      <c r="F2805" s="318">
        <f>E2805*(21/(21-1.5))</f>
        <v>1.1037021769724625E-2</v>
      </c>
      <c r="G2805" s="318">
        <f>_xlfn.VAR.S(C2785:C2805)</f>
        <v>1.0503509476106339E-4</v>
      </c>
      <c r="H2805" s="318">
        <f>G2805*(21/(21-1))</f>
        <v>1.1028684949911657E-4</v>
      </c>
      <c r="I2805" s="320">
        <f>(SUM(C2742:C2762)*1+SUM(C2763:C2783)*2+SUM(C2784:C2804)*3)/6</f>
        <v>1.3207945542361758E-2</v>
      </c>
      <c r="J2805" s="318">
        <f>IF(C2805*O2805&lt;&gt;0,C2805,0)</f>
        <v>0</v>
      </c>
      <c r="K2805" s="318" t="str">
        <f>IF(C2805*O2805=0,"",C2805)</f>
        <v/>
      </c>
      <c r="O2805" s="318">
        <f>IF(ISBLANK(L2805),0,1)</f>
        <v>0</v>
      </c>
      <c r="P2805" s="318">
        <f>IF(ISBLANK(M2805),0,1)</f>
        <v>0</v>
      </c>
      <c r="Q2805" s="318">
        <f>O2805+P2805</f>
        <v>0</v>
      </c>
      <c r="R2805" s="318">
        <f>SUM(Q2680:Q2805)</f>
        <v>5</v>
      </c>
      <c r="S2805" s="318">
        <f>R2805/$X$2</f>
        <v>0.21739130434782608</v>
      </c>
      <c r="T2805" s="318">
        <f>IF(S2805&gt;=$X$3,1,0)</f>
        <v>0</v>
      </c>
      <c r="U2805" s="318">
        <f>O2805*T2805+P2805*T2805</f>
        <v>0</v>
      </c>
    </row>
    <row r="2806" spans="1:21" s="318" customFormat="1" x14ac:dyDescent="0.2">
      <c r="A2806" s="322">
        <v>40640</v>
      </c>
      <c r="B2806" s="321">
        <v>450.57699600000001</v>
      </c>
      <c r="C2806" s="320">
        <f>LN(B2806/B2805)</f>
        <v>-9.581633332104848E-3</v>
      </c>
      <c r="D2806" s="320">
        <f>AVERAGE(C2786:C2806)</f>
        <v>6.7286864828285792E-4</v>
      </c>
      <c r="E2806" s="318">
        <f>_xlfn.STDEV.S(C2786:C2806)</f>
        <v>1.0385088474115473E-2</v>
      </c>
      <c r="F2806" s="318">
        <f>E2806*(21/(21-1.5))</f>
        <v>1.1183941433662817E-2</v>
      </c>
      <c r="G2806" s="318">
        <f>_xlfn.VAR.S(C2786:C2806)</f>
        <v>1.0785006261520604E-4</v>
      </c>
      <c r="H2806" s="318">
        <f>G2806*(21/(21-1))</f>
        <v>1.1324256574596635E-4</v>
      </c>
      <c r="I2806" s="320">
        <f>(SUM(C2743:C2763)*1+SUM(C2764:C2784)*2+SUM(C2785:C2805)*3)/6</f>
        <v>1.2607194211373315E-2</v>
      </c>
      <c r="J2806" s="318">
        <f>IF(C2806*O2806&lt;&gt;0,C2806,0)</f>
        <v>0</v>
      </c>
      <c r="K2806" s="318" t="str">
        <f>IF(C2806*O2806=0,"",C2806)</f>
        <v/>
      </c>
      <c r="O2806" s="318">
        <f>IF(ISBLANK(L2806),0,1)</f>
        <v>0</v>
      </c>
      <c r="P2806" s="318">
        <f>IF(ISBLANK(M2806),0,1)</f>
        <v>0</v>
      </c>
      <c r="Q2806" s="318">
        <f>O2806+P2806</f>
        <v>0</v>
      </c>
      <c r="R2806" s="318">
        <f>SUM(Q2681:Q2806)</f>
        <v>5</v>
      </c>
      <c r="S2806" s="318">
        <f>R2806/$X$2</f>
        <v>0.21739130434782608</v>
      </c>
      <c r="T2806" s="318">
        <f>IF(S2806&gt;=$X$3,1,0)</f>
        <v>0</v>
      </c>
      <c r="U2806" s="318">
        <f>O2806*T2806+P2806*T2806</f>
        <v>0</v>
      </c>
    </row>
    <row r="2807" spans="1:21" s="318" customFormat="1" x14ac:dyDescent="0.2">
      <c r="A2807" s="322">
        <v>40641</v>
      </c>
      <c r="B2807" s="321">
        <v>450.57699600000001</v>
      </c>
      <c r="C2807" s="320">
        <f>LN(B2807/B2806)</f>
        <v>0</v>
      </c>
      <c r="D2807" s="320">
        <f>AVERAGE(C2787:C2807)</f>
        <v>1.5970625197304108E-3</v>
      </c>
      <c r="E2807" s="318">
        <f>_xlfn.STDEV.S(C2787:C2807)</f>
        <v>9.3173843828269886E-3</v>
      </c>
      <c r="F2807" s="318">
        <f>E2807*(21/(21-1.5))</f>
        <v>1.0034106258429064E-2</v>
      </c>
      <c r="G2807" s="318">
        <f>_xlfn.VAR.S(C2787:C2807)</f>
        <v>8.6813651737348277E-5</v>
      </c>
      <c r="H2807" s="318">
        <f>G2807*(21/(21-1))</f>
        <v>9.1154334324215693E-5</v>
      </c>
      <c r="I2807" s="320">
        <f>(SUM(C2744:C2764)*1+SUM(C2765:C2785)*2+SUM(C2786:C2806)*3)/6</f>
        <v>1.0276099353067593E-2</v>
      </c>
      <c r="J2807" s="318">
        <f>IF(C2807*O2807&lt;&gt;0,C2807,0)</f>
        <v>0</v>
      </c>
      <c r="K2807" s="318" t="str">
        <f>IF(C2807*O2807=0,"",C2807)</f>
        <v/>
      </c>
      <c r="O2807" s="318">
        <f>IF(ISBLANK(L2807),0,1)</f>
        <v>0</v>
      </c>
      <c r="P2807" s="318">
        <f>IF(ISBLANK(M2807),0,1)</f>
        <v>0</v>
      </c>
      <c r="Q2807" s="318">
        <f>O2807+P2807</f>
        <v>0</v>
      </c>
      <c r="R2807" s="318">
        <f>SUM(Q2682:Q2807)</f>
        <v>5</v>
      </c>
      <c r="S2807" s="318">
        <f>R2807/$X$2</f>
        <v>0.21739130434782608</v>
      </c>
      <c r="T2807" s="318">
        <f>IF(S2807&gt;=$X$3,1,0)</f>
        <v>0</v>
      </c>
      <c r="U2807" s="318">
        <f>O2807*T2807+P2807*T2807</f>
        <v>0</v>
      </c>
    </row>
    <row r="2808" spans="1:21" s="318" customFormat="1" x14ac:dyDescent="0.2">
      <c r="A2808" s="322">
        <v>40644</v>
      </c>
      <c r="B2808" s="321">
        <v>452.87298600000003</v>
      </c>
      <c r="C2808" s="320">
        <f>LN(B2808/B2807)</f>
        <v>5.082727297910419E-3</v>
      </c>
      <c r="D2808" s="320">
        <f>AVERAGE(C2788:C2808)</f>
        <v>2.2566603986112661E-3</v>
      </c>
      <c r="E2808" s="318">
        <f>_xlfn.STDEV.S(C2788:C2808)</f>
        <v>9.032814477059916E-3</v>
      </c>
      <c r="F2808" s="318">
        <f>E2808*(21/(21-1.5))</f>
        <v>9.7276463599106789E-3</v>
      </c>
      <c r="G2808" s="318">
        <f>_xlfn.VAR.S(C2788:C2808)</f>
        <v>8.1591737376983216E-5</v>
      </c>
      <c r="H2808" s="318">
        <f>G2808*(21/(21-1))</f>
        <v>8.5671324245832387E-5</v>
      </c>
      <c r="I2808" s="320">
        <f>(SUM(C2745:C2765)*1+SUM(C2766:C2786)*2+SUM(C2787:C2807)*3)/6</f>
        <v>1.2954058990590336E-2</v>
      </c>
      <c r="J2808" s="318">
        <f>IF(C2808*O2808&lt;&gt;0,C2808,0)</f>
        <v>0</v>
      </c>
      <c r="K2808" s="318" t="str">
        <f>IF(C2808*O2808=0,"",C2808)</f>
        <v/>
      </c>
      <c r="O2808" s="318">
        <f>IF(ISBLANK(L2808),0,1)</f>
        <v>0</v>
      </c>
      <c r="P2808" s="318">
        <f>IF(ISBLANK(M2808),0,1)</f>
        <v>0</v>
      </c>
      <c r="Q2808" s="318">
        <f>O2808+P2808</f>
        <v>0</v>
      </c>
      <c r="R2808" s="318">
        <f>SUM(Q2683:Q2808)</f>
        <v>5</v>
      </c>
      <c r="S2808" s="318">
        <f>R2808/$X$2</f>
        <v>0.21739130434782608</v>
      </c>
      <c r="T2808" s="318">
        <f>IF(S2808&gt;=$X$3,1,0)</f>
        <v>0</v>
      </c>
      <c r="U2808" s="318">
        <f>O2808*T2808+P2808*T2808</f>
        <v>0</v>
      </c>
    </row>
    <row r="2809" spans="1:21" s="318" customFormat="1" x14ac:dyDescent="0.2">
      <c r="A2809" s="322">
        <v>40645</v>
      </c>
      <c r="B2809" s="321">
        <v>444.09500100000002</v>
      </c>
      <c r="C2809" s="320">
        <f>LN(B2809/B2808)</f>
        <v>-1.9573196301166423E-2</v>
      </c>
      <c r="D2809" s="320">
        <f>AVERAGE(C2789:C2809)</f>
        <v>1.7468586119760755E-3</v>
      </c>
      <c r="E2809" s="318">
        <f>_xlfn.STDEV.S(C2789:C2809)</f>
        <v>9.9478031073472195E-3</v>
      </c>
      <c r="F2809" s="318">
        <f>E2809*(21/(21-1.5))</f>
        <v>1.0713018730989312E-2</v>
      </c>
      <c r="G2809" s="318">
        <f>_xlfn.VAR.S(C2789:C2809)</f>
        <v>9.8958786662547003E-5</v>
      </c>
      <c r="H2809" s="318">
        <f>G2809*(21/(21-1))</f>
        <v>1.0390672599567436E-4</v>
      </c>
      <c r="I2809" s="320">
        <f>(SUM(C2746:C2766)*1+SUM(C2767:C2787)*2+SUM(C2788:C2808)*3)/6</f>
        <v>1.6411279553115322E-2</v>
      </c>
      <c r="J2809" s="318">
        <f>IF(C2809*O2809&lt;&gt;0,C2809,0)</f>
        <v>0</v>
      </c>
      <c r="K2809" s="318" t="str">
        <f>IF(C2809*O2809=0,"",C2809)</f>
        <v/>
      </c>
      <c r="O2809" s="318">
        <f>IF(ISBLANK(L2809),0,1)</f>
        <v>0</v>
      </c>
      <c r="P2809" s="318">
        <f>IF(ISBLANK(M2809),0,1)</f>
        <v>0</v>
      </c>
      <c r="Q2809" s="318">
        <f>O2809+P2809</f>
        <v>0</v>
      </c>
      <c r="R2809" s="318">
        <f>SUM(Q2684:Q2809)</f>
        <v>5</v>
      </c>
      <c r="S2809" s="318">
        <f>R2809/$X$2</f>
        <v>0.21739130434782608</v>
      </c>
      <c r="T2809" s="318">
        <f>IF(S2809&gt;=$X$3,1,0)</f>
        <v>0</v>
      </c>
      <c r="U2809" s="318">
        <f>O2809*T2809+P2809*T2809</f>
        <v>0</v>
      </c>
    </row>
    <row r="2810" spans="1:21" s="318" customFormat="1" x14ac:dyDescent="0.2">
      <c r="A2810" s="322">
        <v>40646</v>
      </c>
      <c r="B2810" s="321">
        <v>446.15701300000001</v>
      </c>
      <c r="C2810" s="320">
        <f>LN(B2810/B2809)</f>
        <v>4.6324313902959754E-3</v>
      </c>
      <c r="D2810" s="320">
        <f>AVERAGE(C2790:C2810)</f>
        <v>2.8511201506464974E-3</v>
      </c>
      <c r="E2810" s="318">
        <f>_xlfn.STDEV.S(C2790:C2810)</f>
        <v>8.8024026567041346E-3</v>
      </c>
      <c r="F2810" s="318">
        <f>E2810*(21/(21-1.5))</f>
        <v>9.4795105533736837E-3</v>
      </c>
      <c r="G2810" s="318">
        <f>_xlfn.VAR.S(C2790:C2810)</f>
        <v>7.7482292530751997E-5</v>
      </c>
      <c r="H2810" s="318">
        <f>G2810*(21/(21-1))</f>
        <v>8.1356407157289598E-5</v>
      </c>
      <c r="I2810" s="320">
        <f>(SUM(C2747:C2767)*1+SUM(C2768:C2788)*2+SUM(C2789:C2809)*3)/6</f>
        <v>6.7444561822400913E-3</v>
      </c>
      <c r="J2810" s="318">
        <f>IF(C2810*O2810&lt;&gt;0,C2810,0)</f>
        <v>0</v>
      </c>
      <c r="K2810" s="318" t="str">
        <f>IF(C2810*O2810=0,"",C2810)</f>
        <v/>
      </c>
      <c r="O2810" s="318">
        <f>IF(ISBLANK(L2810),0,1)</f>
        <v>0</v>
      </c>
      <c r="P2810" s="318">
        <f>IF(ISBLANK(M2810),0,1)</f>
        <v>0</v>
      </c>
      <c r="Q2810" s="318">
        <f>O2810+P2810</f>
        <v>0</v>
      </c>
      <c r="R2810" s="318">
        <f>SUM(Q2685:Q2810)</f>
        <v>5</v>
      </c>
      <c r="S2810" s="318">
        <f>R2810/$X$2</f>
        <v>0.21739130434782608</v>
      </c>
      <c r="T2810" s="318">
        <f>IF(S2810&gt;=$X$3,1,0)</f>
        <v>0</v>
      </c>
      <c r="U2810" s="318">
        <f>O2810*T2810+P2810*T2810</f>
        <v>0</v>
      </c>
    </row>
    <row r="2811" spans="1:21" s="318" customFormat="1" x14ac:dyDescent="0.2">
      <c r="A2811" s="322">
        <v>40647</v>
      </c>
      <c r="B2811" s="321">
        <v>439.66101099999997</v>
      </c>
      <c r="C2811" s="320">
        <f>LN(B2811/B2810)</f>
        <v>-1.466693671774145E-2</v>
      </c>
      <c r="D2811" s="320">
        <f>AVERAGE(C2791:C2811)</f>
        <v>2.0621250010507291E-3</v>
      </c>
      <c r="E2811" s="318">
        <f>_xlfn.STDEV.S(C2791:C2811)</f>
        <v>9.5983188228525463E-3</v>
      </c>
      <c r="F2811" s="318">
        <f>E2811*(21/(21-1.5))</f>
        <v>1.0336651039995049E-2</v>
      </c>
      <c r="G2811" s="318">
        <f>_xlfn.VAR.S(C2791:C2811)</f>
        <v>9.2127724225125475E-5</v>
      </c>
      <c r="H2811" s="318">
        <f>G2811*(21/(21-1))</f>
        <v>9.6734110436381759E-5</v>
      </c>
      <c r="I2811" s="320">
        <f>(SUM(C2748:C2768)*1+SUM(C2769:C2789)*2+SUM(C2790:C2810)*3)/6</f>
        <v>1.1088101968873609E-2</v>
      </c>
      <c r="J2811" s="318">
        <f>IF(C2811*O2811&lt;&gt;0,C2811,0)</f>
        <v>0</v>
      </c>
      <c r="K2811" s="318" t="str">
        <f>IF(C2811*O2811=0,"",C2811)</f>
        <v/>
      </c>
      <c r="O2811" s="318">
        <f>IF(ISBLANK(L2811),0,1)</f>
        <v>0</v>
      </c>
      <c r="P2811" s="318">
        <f>IF(ISBLANK(M2811),0,1)</f>
        <v>0</v>
      </c>
      <c r="Q2811" s="318">
        <f>O2811+P2811</f>
        <v>0</v>
      </c>
      <c r="R2811" s="318">
        <f>SUM(Q2686:Q2811)</f>
        <v>5</v>
      </c>
      <c r="S2811" s="318">
        <f>R2811/$X$2</f>
        <v>0.21739130434782608</v>
      </c>
      <c r="T2811" s="318">
        <f>IF(S2811&gt;=$X$3,1,0)</f>
        <v>0</v>
      </c>
      <c r="U2811" s="318">
        <f>O2811*T2811+P2811*T2811</f>
        <v>0</v>
      </c>
    </row>
    <row r="2812" spans="1:21" s="318" customFormat="1" x14ac:dyDescent="0.2">
      <c r="A2812" s="322">
        <v>40648</v>
      </c>
      <c r="B2812" s="321">
        <v>437.92099000000002</v>
      </c>
      <c r="C2812" s="320">
        <f>LN(B2812/B2811)</f>
        <v>-3.965494456792288E-3</v>
      </c>
      <c r="D2812" s="320">
        <f>AVERAGE(C2792:C2812)</f>
        <v>7.4599605776727996E-4</v>
      </c>
      <c r="E2812" s="318">
        <f>_xlfn.STDEV.S(C2792:C2812)</f>
        <v>8.2929832925470841E-3</v>
      </c>
      <c r="F2812" s="318">
        <f>E2812*(21/(21-1.5))</f>
        <v>8.9309050842814753E-3</v>
      </c>
      <c r="G2812" s="318">
        <f>_xlfn.VAR.S(C2792:C2812)</f>
        <v>6.8773571890465079E-5</v>
      </c>
      <c r="H2812" s="318">
        <f>G2812*(21/(21-1))</f>
        <v>7.2212250484988334E-5</v>
      </c>
      <c r="I2812" s="320">
        <f>(SUM(C2749:C2769)*1+SUM(C2770:C2790)*2+SUM(C2791:C2811)*3)/6</f>
        <v>5.5875887787039712E-3</v>
      </c>
      <c r="J2812" s="318">
        <f>IF(C2812*O2812&lt;&gt;0,C2812,0)</f>
        <v>0</v>
      </c>
      <c r="K2812" s="318" t="str">
        <f>IF(C2812*O2812=0,"",C2812)</f>
        <v/>
      </c>
      <c r="O2812" s="318">
        <f>IF(ISBLANK(L2812),0,1)</f>
        <v>0</v>
      </c>
      <c r="P2812" s="318">
        <f>IF(ISBLANK(M2812),0,1)</f>
        <v>0</v>
      </c>
      <c r="Q2812" s="318">
        <f>O2812+P2812</f>
        <v>0</v>
      </c>
      <c r="R2812" s="318">
        <f>SUM(Q2687:Q2812)</f>
        <v>5</v>
      </c>
      <c r="S2812" s="318">
        <f>R2812/$X$2</f>
        <v>0.21739130434782608</v>
      </c>
      <c r="T2812" s="318">
        <f>IF(S2812&gt;=$X$3,1,0)</f>
        <v>0</v>
      </c>
      <c r="U2812" s="318">
        <f>O2812*T2812+P2812*T2812</f>
        <v>0</v>
      </c>
    </row>
    <row r="2813" spans="1:21" s="318" customFormat="1" x14ac:dyDescent="0.2">
      <c r="A2813" s="322">
        <v>40651</v>
      </c>
      <c r="B2813" s="321">
        <v>428.24499500000002</v>
      </c>
      <c r="C2813" s="320">
        <f>LN(B2813/B2812)</f>
        <v>-2.2343055939419793E-2</v>
      </c>
      <c r="D2813" s="320">
        <f>AVERAGE(C2793:C2813)</f>
        <v>-6.9608821755109669E-4</v>
      </c>
      <c r="E2813" s="318">
        <f>_xlfn.STDEV.S(C2793:C2813)</f>
        <v>9.5213970816787046E-3</v>
      </c>
      <c r="F2813" s="318">
        <f>E2813*(21/(21-1.5))</f>
        <v>1.0253812241807835E-2</v>
      </c>
      <c r="G2813" s="318">
        <f>_xlfn.VAR.S(C2793:C2813)</f>
        <v>9.065700238699976E-5</v>
      </c>
      <c r="H2813" s="318">
        <f>G2813*(21/(21-1))</f>
        <v>9.5189852506349747E-5</v>
      </c>
      <c r="I2813" s="320">
        <f>(SUM(C2750:C2770)*1+SUM(C2771:C2791)*2+SUM(C2792:C2812)*3)/6</f>
        <v>-2.4189361312756375E-3</v>
      </c>
      <c r="J2813" s="318">
        <f>IF(C2813*O2813&lt;&gt;0,C2813,0)</f>
        <v>0</v>
      </c>
      <c r="K2813" s="318" t="str">
        <f>IF(C2813*O2813=0,"",C2813)</f>
        <v/>
      </c>
      <c r="O2813" s="318">
        <f>IF(ISBLANK(L2813),0,1)</f>
        <v>0</v>
      </c>
      <c r="P2813" s="318">
        <f>IF(ISBLANK(M2813),0,1)</f>
        <v>0</v>
      </c>
      <c r="Q2813" s="318">
        <f>O2813+P2813</f>
        <v>0</v>
      </c>
      <c r="R2813" s="318">
        <f>SUM(Q2688:Q2813)</f>
        <v>5</v>
      </c>
      <c r="S2813" s="318">
        <f>R2813/$X$2</f>
        <v>0.21739130434782608</v>
      </c>
      <c r="T2813" s="318">
        <f>IF(S2813&gt;=$X$3,1,0)</f>
        <v>0</v>
      </c>
      <c r="U2813" s="318">
        <f>O2813*T2813+P2813*T2813</f>
        <v>0</v>
      </c>
    </row>
    <row r="2814" spans="1:21" s="318" customFormat="1" x14ac:dyDescent="0.2">
      <c r="A2814" s="322">
        <v>40652</v>
      </c>
      <c r="B2814" s="321">
        <v>433.32199100000003</v>
      </c>
      <c r="C2814" s="320">
        <f>LN(B2814/B2813)</f>
        <v>1.1785629786295229E-2</v>
      </c>
      <c r="D2814" s="320">
        <f>AVERAGE(C2794:C2814)</f>
        <v>-7.5174904994299019E-4</v>
      </c>
      <c r="E2814" s="318">
        <f>_xlfn.STDEV.S(C2794:C2814)</f>
        <v>9.4406819518087371E-3</v>
      </c>
      <c r="F2814" s="318">
        <f>E2814*(21/(21-1.5))</f>
        <v>1.0166888255794024E-2</v>
      </c>
      <c r="G2814" s="318">
        <f>_xlfn.VAR.S(C2794:C2814)</f>
        <v>8.912647571520723E-5</v>
      </c>
      <c r="H2814" s="318">
        <f>G2814*(21/(21-1))</f>
        <v>9.3582799500967599E-5</v>
      </c>
      <c r="I2814" s="320">
        <f>(SUM(C2751:C2771)*1+SUM(C2772:C2792)*2+SUM(C2793:C2813)*3)/6</f>
        <v>-1.0605942903290576E-2</v>
      </c>
      <c r="J2814" s="318">
        <f>IF(C2814*O2814&lt;&gt;0,C2814,0)</f>
        <v>0</v>
      </c>
      <c r="K2814" s="318" t="str">
        <f>IF(C2814*O2814=0,"",C2814)</f>
        <v/>
      </c>
      <c r="O2814" s="318">
        <f>IF(ISBLANK(L2814),0,1)</f>
        <v>0</v>
      </c>
      <c r="P2814" s="318">
        <f>IF(ISBLANK(M2814),0,1)</f>
        <v>0</v>
      </c>
      <c r="Q2814" s="318">
        <f>O2814+P2814</f>
        <v>0</v>
      </c>
      <c r="R2814" s="318">
        <f>SUM(Q2689:Q2814)</f>
        <v>5</v>
      </c>
      <c r="S2814" s="318">
        <f>R2814/$X$2</f>
        <v>0.21739130434782608</v>
      </c>
      <c r="T2814" s="318">
        <f>IF(S2814&gt;=$X$3,1,0)</f>
        <v>0</v>
      </c>
      <c r="U2814" s="318">
        <f>O2814*T2814+P2814*T2814</f>
        <v>0</v>
      </c>
    </row>
    <row r="2815" spans="1:21" s="318" customFormat="1" x14ac:dyDescent="0.2">
      <c r="A2815" s="322">
        <v>40653</v>
      </c>
      <c r="B2815" s="321">
        <v>442.233002</v>
      </c>
      <c r="C2815" s="320">
        <f>LN(B2815/B2814)</f>
        <v>2.0355817203501818E-2</v>
      </c>
      <c r="D2815" s="320">
        <f>AVERAGE(C2795:C2815)</f>
        <v>4.7028698997317618E-4</v>
      </c>
      <c r="E2815" s="318">
        <f>_xlfn.STDEV.S(C2795:C2815)</f>
        <v>1.0430599916696957E-2</v>
      </c>
      <c r="F2815" s="318">
        <f>E2815*(21/(21-1.5))</f>
        <v>1.1232953756442876E-2</v>
      </c>
      <c r="G2815" s="318">
        <f>_xlfn.VAR.S(C2795:C2815)</f>
        <v>1.0879741462219855E-4</v>
      </c>
      <c r="H2815" s="318">
        <f>G2815*(21/(21-1))</f>
        <v>1.1423728535330848E-4</v>
      </c>
      <c r="I2815" s="320">
        <f>(SUM(C2752:C2772)*1+SUM(C2773:C2793)*2+SUM(C2794:C2814)*3)/6</f>
        <v>-2.5382444397742698E-3</v>
      </c>
      <c r="J2815" s="318">
        <f>IF(C2815*O2815&lt;&gt;0,C2815,0)</f>
        <v>0</v>
      </c>
      <c r="K2815" s="318" t="str">
        <f>IF(C2815*O2815=0,"",C2815)</f>
        <v/>
      </c>
      <c r="O2815" s="318">
        <f>IF(ISBLANK(L2815),0,1)</f>
        <v>0</v>
      </c>
      <c r="P2815" s="318">
        <f>IF(ISBLANK(M2815),0,1)</f>
        <v>0</v>
      </c>
      <c r="Q2815" s="318">
        <f>O2815+P2815</f>
        <v>0</v>
      </c>
      <c r="R2815" s="318">
        <f>SUM(Q2690:Q2815)</f>
        <v>4</v>
      </c>
      <c r="S2815" s="318">
        <f>R2815/$X$2</f>
        <v>0.17391304347826086</v>
      </c>
      <c r="T2815" s="318">
        <f>IF(S2815&gt;=$X$3,1,0)</f>
        <v>0</v>
      </c>
      <c r="U2815" s="318">
        <f>O2815*T2815+P2815*T2815</f>
        <v>0</v>
      </c>
    </row>
    <row r="2816" spans="1:21" s="318" customFormat="1" x14ac:dyDescent="0.2">
      <c r="A2816" s="322">
        <v>40659</v>
      </c>
      <c r="B2816" s="321">
        <v>443.67300399999999</v>
      </c>
      <c r="C2816" s="320">
        <f>LN(B2816/B2815)</f>
        <v>3.2509165949069119E-3</v>
      </c>
      <c r="D2816" s="320">
        <f>AVERAGE(C2796:C2816)</f>
        <v>5.0800664233205145E-4</v>
      </c>
      <c r="E2816" s="318">
        <f>_xlfn.STDEV.S(C2796:C2816)</f>
        <v>1.0439578812732575E-2</v>
      </c>
      <c r="F2816" s="318">
        <f>E2816*(21/(21-1.5))</f>
        <v>1.1242623336788927E-2</v>
      </c>
      <c r="G2816" s="318">
        <f>_xlfn.VAR.S(C2796:C2816)</f>
        <v>1.089848057872549E-4</v>
      </c>
      <c r="H2816" s="318">
        <f>G2816*(21/(21-1))</f>
        <v>1.1443404607661766E-4</v>
      </c>
      <c r="I2816" s="320">
        <f>(SUM(C2753:C2773)*1+SUM(C2774:C2794)*2+SUM(C2795:C2815)*3)/6</f>
        <v>7.8733546412267184E-3</v>
      </c>
      <c r="J2816" s="318">
        <f>IF(C2816*O2816&lt;&gt;0,C2816,0)</f>
        <v>0</v>
      </c>
      <c r="K2816" s="318" t="str">
        <f>IF(C2816*O2816=0,"",C2816)</f>
        <v/>
      </c>
      <c r="O2816" s="318">
        <f>IF(ISBLANK(L2816),0,1)</f>
        <v>0</v>
      </c>
      <c r="P2816" s="318">
        <f>IF(ISBLANK(M2816),0,1)</f>
        <v>0</v>
      </c>
      <c r="Q2816" s="318">
        <f>O2816+P2816</f>
        <v>0</v>
      </c>
      <c r="R2816" s="318">
        <f>SUM(Q2691:Q2816)</f>
        <v>4</v>
      </c>
      <c r="S2816" s="318">
        <f>R2816/$X$2</f>
        <v>0.17391304347826086</v>
      </c>
      <c r="T2816" s="318">
        <f>IF(S2816&gt;=$X$3,1,0)</f>
        <v>0</v>
      </c>
      <c r="U2816" s="318">
        <f>O2816*T2816+P2816*T2816</f>
        <v>0</v>
      </c>
    </row>
    <row r="2817" spans="1:21" s="318" customFormat="1" x14ac:dyDescent="0.2">
      <c r="A2817" s="322">
        <v>40660</v>
      </c>
      <c r="B2817" s="321">
        <v>443.39401199999998</v>
      </c>
      <c r="C2817" s="320">
        <f>LN(B2817/B2816)</f>
        <v>-6.2902126709002187E-4</v>
      </c>
      <c r="D2817" s="320">
        <f>AVERAGE(C2797:C2817)</f>
        <v>8.5136599475706346E-5</v>
      </c>
      <c r="E2817" s="318">
        <f>_xlfn.STDEV.S(C2797:C2817)</f>
        <v>1.0289013401840276E-2</v>
      </c>
      <c r="F2817" s="318">
        <f>E2817*(21/(21-1.5))</f>
        <v>1.1080475971212604E-2</v>
      </c>
      <c r="G2817" s="318">
        <f>_xlfn.VAR.S(C2797:C2817)</f>
        <v>1.0586379678324881E-4</v>
      </c>
      <c r="H2817" s="318">
        <f>G2817*(21/(21-1))</f>
        <v>1.1115698662241126E-4</v>
      </c>
      <c r="I2817" s="320">
        <f>(SUM(C2754:C2774)*1+SUM(C2775:C2795)*2+SUM(C2796:C2816)*3)/6</f>
        <v>1.0187573055285412E-2</v>
      </c>
      <c r="J2817" s="318">
        <f>IF(C2817*O2817&lt;&gt;0,C2817,0)</f>
        <v>0</v>
      </c>
      <c r="K2817" s="318" t="str">
        <f>IF(C2817*O2817=0,"",C2817)</f>
        <v/>
      </c>
      <c r="O2817" s="318">
        <f>IF(ISBLANK(L2817),0,1)</f>
        <v>0</v>
      </c>
      <c r="P2817" s="318">
        <f>IF(ISBLANK(M2817),0,1)</f>
        <v>0</v>
      </c>
      <c r="Q2817" s="318">
        <f>O2817+P2817</f>
        <v>0</v>
      </c>
      <c r="R2817" s="318">
        <f>SUM(Q2692:Q2817)</f>
        <v>4</v>
      </c>
      <c r="S2817" s="318">
        <f>R2817/$X$2</f>
        <v>0.17391304347826086</v>
      </c>
      <c r="T2817" s="318">
        <f>IF(S2817&gt;=$X$3,1,0)</f>
        <v>0</v>
      </c>
      <c r="U2817" s="318">
        <f>O2817*T2817+P2817*T2817</f>
        <v>0</v>
      </c>
    </row>
    <row r="2818" spans="1:21" s="318" customFormat="1" x14ac:dyDescent="0.2">
      <c r="A2818" s="322">
        <v>40661</v>
      </c>
      <c r="B2818" s="321">
        <v>444.19500699999998</v>
      </c>
      <c r="C2818" s="320">
        <f>LN(B2818/B2817)</f>
        <v>1.8048786100236928E-3</v>
      </c>
      <c r="D2818" s="320">
        <f>AVERAGE(C2798:C2818)</f>
        <v>-1.4749613638830776E-4</v>
      </c>
      <c r="E2818" s="318">
        <f>_xlfn.STDEV.S(C2798:C2818)</f>
        <v>1.0186929263143702E-2</v>
      </c>
      <c r="F2818" s="318">
        <f>E2818*(21/(21-1.5))</f>
        <v>1.0970539206462447E-2</v>
      </c>
      <c r="G2818" s="318">
        <f>_xlfn.VAR.S(C2798:C2818)</f>
        <v>1.0377352781229348E-4</v>
      </c>
      <c r="H2818" s="318">
        <f>G2818*(21/(21-1))</f>
        <v>1.0896220420290815E-4</v>
      </c>
      <c r="I2818" s="320">
        <f>(SUM(C2755:C2775)*1+SUM(C2776:C2796)*2+SUM(C2797:C2817)*3)/6</f>
        <v>1.1414866903490967E-2</v>
      </c>
      <c r="J2818" s="318">
        <f>IF(C2818*O2818&lt;&gt;0,C2818,0)</f>
        <v>0</v>
      </c>
      <c r="K2818" s="318" t="str">
        <f>IF(C2818*O2818=0,"",C2818)</f>
        <v/>
      </c>
      <c r="O2818" s="318">
        <f>IF(ISBLANK(L2818),0,1)</f>
        <v>0</v>
      </c>
      <c r="P2818" s="318">
        <f>IF(ISBLANK(M2818),0,1)</f>
        <v>0</v>
      </c>
      <c r="Q2818" s="318">
        <f>O2818+P2818</f>
        <v>0</v>
      </c>
      <c r="R2818" s="318">
        <f>SUM(Q2693:Q2818)</f>
        <v>4</v>
      </c>
      <c r="S2818" s="318">
        <f>R2818/$X$2</f>
        <v>0.17391304347826086</v>
      </c>
      <c r="T2818" s="318">
        <f>IF(S2818&gt;=$X$3,1,0)</f>
        <v>0</v>
      </c>
      <c r="U2818" s="318">
        <f>O2818*T2818+P2818*T2818</f>
        <v>0</v>
      </c>
    </row>
    <row r="2819" spans="1:21" s="318" customFormat="1" x14ac:dyDescent="0.2">
      <c r="A2819" s="322">
        <v>40662</v>
      </c>
      <c r="B2819" s="321">
        <v>447.73998999999998</v>
      </c>
      <c r="C2819" s="320">
        <f>LN(B2819/B2818)</f>
        <v>7.9490135004295429E-3</v>
      </c>
      <c r="D2819" s="320">
        <f>AVERAGE(C2799:C2819)</f>
        <v>3.305219151252235E-4</v>
      </c>
      <c r="E2819" s="318">
        <f>_xlfn.STDEV.S(C2799:C2819)</f>
        <v>1.0325828395810747E-2</v>
      </c>
      <c r="F2819" s="318">
        <f>E2819*(21/(21-1.5))</f>
        <v>1.1120122887796189E-2</v>
      </c>
      <c r="G2819" s="318">
        <f>_xlfn.VAR.S(C2799:C2819)</f>
        <v>1.0662273205973157E-4</v>
      </c>
      <c r="H2819" s="318">
        <f>G2819*(21/(21-1))</f>
        <v>1.1195386866271815E-4</v>
      </c>
      <c r="I2819" s="320">
        <f>(SUM(C2756:C2776)*1+SUM(C2777:C2797)*2+SUM(C2798:C2818)*3)/6</f>
        <v>8.2364963638197133E-3</v>
      </c>
      <c r="J2819" s="318">
        <f>IF(C2819*O2819&lt;&gt;0,C2819,0)</f>
        <v>0</v>
      </c>
      <c r="K2819" s="318" t="str">
        <f>IF(C2819*O2819=0,"",C2819)</f>
        <v/>
      </c>
      <c r="O2819" s="318">
        <f>IF(ISBLANK(L2819),0,1)</f>
        <v>0</v>
      </c>
      <c r="P2819" s="318">
        <f>IF(ISBLANK(M2819),0,1)</f>
        <v>0</v>
      </c>
      <c r="Q2819" s="318">
        <f>O2819+P2819</f>
        <v>0</v>
      </c>
      <c r="R2819" s="318">
        <f>SUM(Q2694:Q2819)</f>
        <v>4</v>
      </c>
      <c r="S2819" s="318">
        <f>R2819/$X$2</f>
        <v>0.17391304347826086</v>
      </c>
      <c r="T2819" s="318">
        <f>IF(S2819&gt;=$X$3,1,0)</f>
        <v>0</v>
      </c>
      <c r="U2819" s="318">
        <f>O2819*T2819+P2819*T2819</f>
        <v>0</v>
      </c>
    </row>
    <row r="2820" spans="1:21" s="318" customFormat="1" x14ac:dyDescent="0.2">
      <c r="A2820" s="322">
        <v>40665</v>
      </c>
      <c r="B2820" s="321">
        <v>446.68099999999998</v>
      </c>
      <c r="C2820" s="320">
        <f>LN(B2820/B2819)</f>
        <v>-2.3679911511171768E-3</v>
      </c>
      <c r="D2820" s="320">
        <f>AVERAGE(C2800:C2820)</f>
        <v>2.7702179656668508E-4</v>
      </c>
      <c r="E2820" s="318">
        <f>_xlfn.STDEV.S(C2800:C2820)</f>
        <v>1.0337301021375896E-2</v>
      </c>
      <c r="F2820" s="318">
        <f>E2820*(21/(21-1.5))</f>
        <v>1.1132478023020195E-2</v>
      </c>
      <c r="G2820" s="318">
        <f>_xlfn.VAR.S(C2800:C2820)</f>
        <v>1.0685979240653914E-4</v>
      </c>
      <c r="H2820" s="318">
        <f>G2820*(21/(21-1))</f>
        <v>1.122027820268661E-4</v>
      </c>
      <c r="I2820" s="320">
        <f>(SUM(C2757:C2777)*1+SUM(C2778:C2798)*2+SUM(C2799:C2819)*3)/6</f>
        <v>8.7958640282805745E-3</v>
      </c>
      <c r="J2820" s="318">
        <f>IF(C2820*O2820&lt;&gt;0,C2820,0)</f>
        <v>0</v>
      </c>
      <c r="K2820" s="318" t="str">
        <f>IF(C2820*O2820=0,"",C2820)</f>
        <v/>
      </c>
      <c r="O2820" s="318">
        <f>IF(ISBLANK(L2820),0,1)</f>
        <v>0</v>
      </c>
      <c r="P2820" s="318">
        <f>IF(ISBLANK(M2820),0,1)</f>
        <v>0</v>
      </c>
      <c r="Q2820" s="318">
        <f>O2820+P2820</f>
        <v>0</v>
      </c>
      <c r="R2820" s="318">
        <f>SUM(Q2695:Q2820)</f>
        <v>4</v>
      </c>
      <c r="S2820" s="318">
        <f>R2820/$X$2</f>
        <v>0.17391304347826086</v>
      </c>
      <c r="T2820" s="318">
        <f>IF(S2820&gt;=$X$3,1,0)</f>
        <v>0</v>
      </c>
      <c r="U2820" s="318">
        <f>O2820*T2820+P2820*T2820</f>
        <v>0</v>
      </c>
    </row>
    <row r="2821" spans="1:21" s="318" customFormat="1" x14ac:dyDescent="0.2">
      <c r="A2821" s="322">
        <v>40666</v>
      </c>
      <c r="B2821" s="321">
        <v>439.73098800000002</v>
      </c>
      <c r="C2821" s="320">
        <f>LN(B2821/B2820)</f>
        <v>-1.5681544286647298E-2</v>
      </c>
      <c r="D2821" s="320">
        <f>AVERAGE(C2801:C2821)</f>
        <v>-7.1026568151265508E-4</v>
      </c>
      <c r="E2821" s="318">
        <f>_xlfn.STDEV.S(C2801:C2821)</f>
        <v>1.0836527669870243E-2</v>
      </c>
      <c r="F2821" s="318">
        <f>E2821*(21/(21-1.5))</f>
        <v>1.1670106721398723E-2</v>
      </c>
      <c r="G2821" s="318">
        <f>_xlfn.VAR.S(C2801:C2821)</f>
        <v>1.1743033193986339E-4</v>
      </c>
      <c r="H2821" s="318">
        <f>G2821*(21/(21-1))</f>
        <v>1.2330184853685656E-4</v>
      </c>
      <c r="I2821" s="320">
        <f>(SUM(C2758:C2778)*1+SUM(C2779:C2799)*2+SUM(C2800:C2820)*3)/6</f>
        <v>7.4177983912470545E-3</v>
      </c>
      <c r="J2821" s="318">
        <f>IF(C2821*O2821&lt;&gt;0,C2821,0)</f>
        <v>0</v>
      </c>
      <c r="K2821" s="318" t="str">
        <f>IF(C2821*O2821=0,"",C2821)</f>
        <v/>
      </c>
      <c r="O2821" s="318">
        <f>IF(ISBLANK(L2821),0,1)</f>
        <v>0</v>
      </c>
      <c r="P2821" s="318">
        <f>IF(ISBLANK(M2821),0,1)</f>
        <v>0</v>
      </c>
      <c r="Q2821" s="318">
        <f>O2821+P2821</f>
        <v>0</v>
      </c>
      <c r="R2821" s="318">
        <f>SUM(Q2696:Q2821)</f>
        <v>4</v>
      </c>
      <c r="S2821" s="318">
        <f>R2821/$X$2</f>
        <v>0.17391304347826086</v>
      </c>
      <c r="T2821" s="318">
        <f>IF(S2821&gt;=$X$3,1,0)</f>
        <v>0</v>
      </c>
      <c r="U2821" s="318">
        <f>O2821*T2821+P2821*T2821</f>
        <v>0</v>
      </c>
    </row>
    <row r="2822" spans="1:21" s="318" customFormat="1" x14ac:dyDescent="0.2">
      <c r="A2822" s="322">
        <v>40667</v>
      </c>
      <c r="B2822" s="321">
        <v>429.68600500000002</v>
      </c>
      <c r="C2822" s="320">
        <f>LN(B2822/B2821)</f>
        <v>-2.310842801136926E-2</v>
      </c>
      <c r="D2822" s="320">
        <f>AVERAGE(C2802:C2822)</f>
        <v>-1.7119871923346999E-3</v>
      </c>
      <c r="E2822" s="318">
        <f>_xlfn.STDEV.S(C2802:C2822)</f>
        <v>1.1889821016273084E-2</v>
      </c>
      <c r="F2822" s="318">
        <f>E2822*(21/(21-1.5))</f>
        <v>1.2804422632909474E-2</v>
      </c>
      <c r="G2822" s="318">
        <f>_xlfn.VAR.S(C2802:C2822)</f>
        <v>1.4136784379900912E-4</v>
      </c>
      <c r="H2822" s="318">
        <f>G2822*(21/(21-1))</f>
        <v>1.4843623598895957E-4</v>
      </c>
      <c r="I2822" s="320">
        <f>(SUM(C2759:C2779)*1+SUM(C2780:C2800)*2+SUM(C2801:C2821)*3)/6</f>
        <v>-5.4578416058345105E-4</v>
      </c>
      <c r="J2822" s="318">
        <f>IF(C2822*O2822&lt;&gt;0,C2822,0)</f>
        <v>0</v>
      </c>
      <c r="K2822" s="318" t="str">
        <f>IF(C2822*O2822=0,"",C2822)</f>
        <v/>
      </c>
      <c r="O2822" s="318">
        <f>IF(ISBLANK(L2822),0,1)</f>
        <v>0</v>
      </c>
      <c r="P2822" s="318">
        <f>IF(ISBLANK(M2822),0,1)</f>
        <v>0</v>
      </c>
      <c r="Q2822" s="318">
        <f>O2822+P2822</f>
        <v>0</v>
      </c>
      <c r="R2822" s="318">
        <f>SUM(Q2697:Q2822)</f>
        <v>4</v>
      </c>
      <c r="S2822" s="318">
        <f>R2822/$X$2</f>
        <v>0.17391304347826086</v>
      </c>
      <c r="T2822" s="318">
        <f>IF(S2822&gt;=$X$3,1,0)</f>
        <v>0</v>
      </c>
      <c r="U2822" s="318">
        <f>O2822*T2822+P2822*T2822</f>
        <v>0</v>
      </c>
    </row>
    <row r="2823" spans="1:21" s="318" customFormat="1" x14ac:dyDescent="0.2">
      <c r="A2823" s="322">
        <v>40668</v>
      </c>
      <c r="B2823" s="321">
        <v>430.33700599999997</v>
      </c>
      <c r="C2823" s="320">
        <f>LN(B2823/B2822)</f>
        <v>1.5139155953070988E-3</v>
      </c>
      <c r="D2823" s="320">
        <f>AVERAGE(C2803:C2823)</f>
        <v>-2.276857778891537E-3</v>
      </c>
      <c r="E2823" s="318">
        <f>_xlfn.STDEV.S(C2803:C2823)</f>
        <v>1.1409227275832344E-2</v>
      </c>
      <c r="F2823" s="318">
        <f>E2823*(21/(21-1.5))</f>
        <v>1.2286860143204062E-2</v>
      </c>
      <c r="G2823" s="318">
        <f>_xlfn.VAR.S(C2803:C2823)</f>
        <v>1.3017046703159673E-4</v>
      </c>
      <c r="H2823" s="318">
        <f>G2823*(21/(21-1))</f>
        <v>1.3667899038317656E-4</v>
      </c>
      <c r="I2823" s="320">
        <f>(SUM(C2760:C2780)*1+SUM(C2781:C2801)*2+SUM(C2802:C2822)*3)/6</f>
        <v>-1.5623691741051042E-2</v>
      </c>
      <c r="J2823" s="318">
        <f>IF(C2823*O2823&lt;&gt;0,C2823,0)</f>
        <v>0</v>
      </c>
      <c r="K2823" s="318" t="str">
        <f>IF(C2823*O2823=0,"",C2823)</f>
        <v/>
      </c>
      <c r="O2823" s="318">
        <f>IF(ISBLANK(L2823),0,1)</f>
        <v>0</v>
      </c>
      <c r="P2823" s="318">
        <f>IF(ISBLANK(M2823),0,1)</f>
        <v>0</v>
      </c>
      <c r="Q2823" s="318">
        <f>O2823+P2823</f>
        <v>0</v>
      </c>
      <c r="R2823" s="318">
        <f>SUM(Q2698:Q2823)</f>
        <v>4</v>
      </c>
      <c r="S2823" s="318">
        <f>R2823/$X$2</f>
        <v>0.17391304347826086</v>
      </c>
      <c r="T2823" s="318">
        <f>IF(S2823&gt;=$X$3,1,0)</f>
        <v>0</v>
      </c>
      <c r="U2823" s="318">
        <f>O2823*T2823+P2823*T2823</f>
        <v>0</v>
      </c>
    </row>
    <row r="2824" spans="1:21" s="318" customFormat="1" x14ac:dyDescent="0.2">
      <c r="A2824" s="322">
        <v>40669</v>
      </c>
      <c r="B2824" s="321">
        <v>434.26501500000001</v>
      </c>
      <c r="C2824" s="320">
        <f>LN(B2824/B2823)</f>
        <v>9.086344768580161E-3</v>
      </c>
      <c r="D2824" s="320">
        <f>AVERAGE(C2804:C2824)</f>
        <v>-2.1475427525275478E-3</v>
      </c>
      <c r="E2824" s="318">
        <f>_xlfn.STDEV.S(C2804:C2824)</f>
        <v>1.1526924529236031E-2</v>
      </c>
      <c r="F2824" s="318">
        <f>E2824*(21/(21-1.5))</f>
        <v>1.2413611031484955E-2</v>
      </c>
      <c r="G2824" s="318">
        <f>_xlfn.VAR.S(C2804:C2824)</f>
        <v>1.3286998910270331E-4</v>
      </c>
      <c r="H2824" s="318">
        <f>G2824*(21/(21-1))</f>
        <v>1.3951348855783849E-4</v>
      </c>
      <c r="I2824" s="320">
        <f>(SUM(C2761:C2781)*1+SUM(C2782:C2802)*2+SUM(C2803:C2823)*3)/6</f>
        <v>-1.918675354253814E-2</v>
      </c>
      <c r="J2824" s="318">
        <f>IF(C2824*O2824&lt;&gt;0,C2824,0)</f>
        <v>0</v>
      </c>
      <c r="K2824" s="318" t="str">
        <f>IF(C2824*O2824=0,"",C2824)</f>
        <v/>
      </c>
      <c r="O2824" s="318">
        <f>IF(ISBLANK(L2824),0,1)</f>
        <v>0</v>
      </c>
      <c r="P2824" s="318">
        <f>IF(ISBLANK(M2824),0,1)</f>
        <v>0</v>
      </c>
      <c r="Q2824" s="318">
        <f>O2824+P2824</f>
        <v>0</v>
      </c>
      <c r="R2824" s="318">
        <f>SUM(Q2699:Q2824)</f>
        <v>4</v>
      </c>
      <c r="S2824" s="318">
        <f>R2824/$X$2</f>
        <v>0.17391304347826086</v>
      </c>
      <c r="T2824" s="318">
        <f>IF(S2824&gt;=$X$3,1,0)</f>
        <v>0</v>
      </c>
      <c r="U2824" s="318">
        <f>O2824*T2824+P2824*T2824</f>
        <v>0</v>
      </c>
    </row>
    <row r="2825" spans="1:21" s="318" customFormat="1" x14ac:dyDescent="0.2">
      <c r="A2825" s="322">
        <v>40672</v>
      </c>
      <c r="B2825" s="321">
        <v>433.97601300000002</v>
      </c>
      <c r="C2825" s="320">
        <f>LN(B2825/B2824)</f>
        <v>-6.6571839236630919E-4</v>
      </c>
      <c r="D2825" s="320">
        <f>AVERAGE(C2805:C2825)</f>
        <v>-2.2065920565132956E-3</v>
      </c>
      <c r="E2825" s="318">
        <f>_xlfn.STDEV.S(C2805:C2825)</f>
        <v>1.1515454489070006E-2</v>
      </c>
      <c r="F2825" s="318">
        <f>E2825*(21/(21-1.5))</f>
        <v>1.2401258680536929E-2</v>
      </c>
      <c r="G2825" s="318">
        <f>_xlfn.VAR.S(C2805:C2825)</f>
        <v>1.3260569208984257E-4</v>
      </c>
      <c r="H2825" s="318">
        <f>G2825*(21/(21-1))</f>
        <v>1.3923597669433471E-4</v>
      </c>
      <c r="I2825" s="320">
        <f>(SUM(C2762:C2782)*1+SUM(C2783:C2803)*2+SUM(C2804:C2824)*3)/6</f>
        <v>-1.5660478890696744E-2</v>
      </c>
      <c r="J2825" s="318">
        <f>IF(C2825*O2825&lt;&gt;0,C2825,0)</f>
        <v>0</v>
      </c>
      <c r="K2825" s="318" t="str">
        <f>IF(C2825*O2825=0,"",C2825)</f>
        <v/>
      </c>
      <c r="O2825" s="318">
        <f>IF(ISBLANK(L2825),0,1)</f>
        <v>0</v>
      </c>
      <c r="P2825" s="318">
        <f>IF(ISBLANK(M2825),0,1)</f>
        <v>0</v>
      </c>
      <c r="Q2825" s="318">
        <f>O2825+P2825</f>
        <v>0</v>
      </c>
      <c r="R2825" s="318">
        <f>SUM(Q2700:Q2825)</f>
        <v>4</v>
      </c>
      <c r="S2825" s="318">
        <f>R2825/$X$2</f>
        <v>0.17391304347826086</v>
      </c>
      <c r="T2825" s="318">
        <f>IF(S2825&gt;=$X$3,1,0)</f>
        <v>0</v>
      </c>
      <c r="U2825" s="318">
        <f>O2825*T2825+P2825*T2825</f>
        <v>0</v>
      </c>
    </row>
    <row r="2826" spans="1:21" s="318" customFormat="1" x14ac:dyDescent="0.2">
      <c r="A2826" s="322">
        <v>40673</v>
      </c>
      <c r="B2826" s="321">
        <v>436.80499300000002</v>
      </c>
      <c r="C2826" s="320">
        <f>LN(B2826/B2825)</f>
        <v>6.4975922384378207E-3</v>
      </c>
      <c r="D2826" s="320">
        <f>AVERAGE(C2806:C2826)</f>
        <v>-1.9344644223869619E-3</v>
      </c>
      <c r="E2826" s="318">
        <f>_xlfn.STDEV.S(C2806:C2826)</f>
        <v>1.1656295315336485E-2</v>
      </c>
      <c r="F2826" s="318">
        <f>E2826*(21/(21-1.5))</f>
        <v>1.2552933416516214E-2</v>
      </c>
      <c r="G2826" s="318">
        <f>_xlfn.VAR.S(C2806:C2826)</f>
        <v>1.3586922047833529E-4</v>
      </c>
      <c r="H2826" s="318">
        <f>G2826*(21/(21-1))</f>
        <v>1.4266268150225206E-4</v>
      </c>
      <c r="I2826" s="320">
        <f>(SUM(C2763:C2783)*1+SUM(C2784:C2804)*2+SUM(C2805:C2825)*3)/6</f>
        <v>-1.5004255963249107E-2</v>
      </c>
      <c r="J2826" s="318">
        <f>IF(C2826*O2826&lt;&gt;0,C2826,0)</f>
        <v>0</v>
      </c>
      <c r="K2826" s="318" t="str">
        <f>IF(C2826*O2826=0,"",C2826)</f>
        <v/>
      </c>
      <c r="O2826" s="318">
        <f>IF(ISBLANK(L2826),0,1)</f>
        <v>0</v>
      </c>
      <c r="P2826" s="318">
        <f>IF(ISBLANK(M2826),0,1)</f>
        <v>0</v>
      </c>
      <c r="Q2826" s="318">
        <f>O2826+P2826</f>
        <v>0</v>
      </c>
      <c r="R2826" s="318">
        <f>SUM(Q2701:Q2826)</f>
        <v>4</v>
      </c>
      <c r="S2826" s="318">
        <f>R2826/$X$2</f>
        <v>0.17391304347826086</v>
      </c>
      <c r="T2826" s="318">
        <f>IF(S2826&gt;=$X$3,1,0)</f>
        <v>0</v>
      </c>
      <c r="U2826" s="318">
        <f>O2826*T2826+P2826*T2826</f>
        <v>0</v>
      </c>
    </row>
    <row r="2827" spans="1:21" s="318" customFormat="1" x14ac:dyDescent="0.2">
      <c r="A2827" s="322">
        <v>40674</v>
      </c>
      <c r="B2827" s="321">
        <v>436.34500100000002</v>
      </c>
      <c r="C2827" s="320">
        <f>LN(B2827/B2826)</f>
        <v>-1.0536380821531972E-3</v>
      </c>
      <c r="D2827" s="320">
        <f>AVERAGE(C2807:C2827)</f>
        <v>-1.5283694104845022E-3</v>
      </c>
      <c r="E2827" s="318">
        <f>_xlfn.STDEV.S(C2807:C2827)</f>
        <v>1.1524360927925822E-2</v>
      </c>
      <c r="F2827" s="318">
        <f>E2827*(21/(21-1.5))</f>
        <v>1.2410850230073961E-2</v>
      </c>
      <c r="G2827" s="318">
        <f>_xlfn.VAR.S(C2807:C2827)</f>
        <v>1.3281089479710333E-4</v>
      </c>
      <c r="H2827" s="318">
        <f>G2827*(21/(21-1))</f>
        <v>1.394514395369585E-4</v>
      </c>
      <c r="I2827" s="320">
        <f>(SUM(C2764:C2784)*1+SUM(C2785:C2805)*2+SUM(C2806:C2826)*3)/6</f>
        <v>-1.3289448618935037E-2</v>
      </c>
      <c r="J2827" s="318">
        <f>IF(C2827*O2827&lt;&gt;0,C2827,0)</f>
        <v>0</v>
      </c>
      <c r="K2827" s="318" t="str">
        <f>IF(C2827*O2827=0,"",C2827)</f>
        <v/>
      </c>
      <c r="O2827" s="318">
        <f>IF(ISBLANK(L2827),0,1)</f>
        <v>0</v>
      </c>
      <c r="P2827" s="318">
        <f>IF(ISBLANK(M2827),0,1)</f>
        <v>0</v>
      </c>
      <c r="Q2827" s="318">
        <f>O2827+P2827</f>
        <v>0</v>
      </c>
      <c r="R2827" s="318">
        <f>SUM(Q2702:Q2827)</f>
        <v>4</v>
      </c>
      <c r="S2827" s="318">
        <f>R2827/$X$2</f>
        <v>0.17391304347826086</v>
      </c>
      <c r="T2827" s="318">
        <f>IF(S2827&gt;=$X$3,1,0)</f>
        <v>0</v>
      </c>
      <c r="U2827" s="318">
        <f>O2827*T2827+P2827*T2827</f>
        <v>0</v>
      </c>
    </row>
    <row r="2828" spans="1:21" s="318" customFormat="1" x14ac:dyDescent="0.2">
      <c r="A2828" s="322">
        <v>40675</v>
      </c>
      <c r="B2828" s="321">
        <v>431.60501099999999</v>
      </c>
      <c r="C2828" s="320">
        <f>LN(B2828/B2827)</f>
        <v>-1.0922373540132464E-2</v>
      </c>
      <c r="D2828" s="320">
        <f>AVERAGE(C2808:C2828)</f>
        <v>-2.0484824362050958E-3</v>
      </c>
      <c r="E2828" s="318">
        <f>_xlfn.STDEV.S(C2808:C2828)</f>
        <v>1.1697111668538082E-2</v>
      </c>
      <c r="F2828" s="318">
        <f>E2828*(21/(21-1.5))</f>
        <v>1.2596889489194857E-2</v>
      </c>
      <c r="G2828" s="318">
        <f>_xlfn.VAR.S(C2808:C2828)</f>
        <v>1.3682242138624977E-4</v>
      </c>
      <c r="H2828" s="318">
        <f>G2828*(21/(21-1))</f>
        <v>1.4366354245556228E-4</v>
      </c>
      <c r="I2828" s="320">
        <f>(SUM(C2765:C2785)*1+SUM(C2786:C2806)*2+SUM(C2807:C2827)*3)/6</f>
        <v>-1.0286669366363632E-2</v>
      </c>
      <c r="J2828" s="318">
        <f>IF(C2828*O2828&lt;&gt;0,C2828,0)</f>
        <v>0</v>
      </c>
      <c r="K2828" s="318" t="str">
        <f>IF(C2828*O2828=0,"",C2828)</f>
        <v/>
      </c>
      <c r="O2828" s="318">
        <f>IF(ISBLANK(L2828),0,1)</f>
        <v>0</v>
      </c>
      <c r="P2828" s="318">
        <f>IF(ISBLANK(M2828),0,1)</f>
        <v>0</v>
      </c>
      <c r="Q2828" s="318">
        <f>O2828+P2828</f>
        <v>0</v>
      </c>
      <c r="R2828" s="318">
        <f>SUM(Q2703:Q2828)</f>
        <v>4</v>
      </c>
      <c r="S2828" s="318">
        <f>R2828/$X$2</f>
        <v>0.17391304347826086</v>
      </c>
      <c r="T2828" s="318">
        <f>IF(S2828&gt;=$X$3,1,0)</f>
        <v>0</v>
      </c>
      <c r="U2828" s="318">
        <f>O2828*T2828+P2828*T2828</f>
        <v>0</v>
      </c>
    </row>
    <row r="2829" spans="1:21" s="318" customFormat="1" x14ac:dyDescent="0.2">
      <c r="A2829" s="322">
        <v>40676</v>
      </c>
      <c r="B2829" s="321">
        <v>434.26199300000002</v>
      </c>
      <c r="C2829" s="320">
        <f>LN(B2829/B2828)</f>
        <v>6.1371788676893397E-3</v>
      </c>
      <c r="D2829" s="320">
        <f>AVERAGE(C2809:C2829)</f>
        <v>-1.9982704566918136E-3</v>
      </c>
      <c r="E2829" s="318">
        <f>_xlfn.STDEV.S(C2809:C2829)</f>
        <v>1.1731467044522836E-2</v>
      </c>
      <c r="F2829" s="318">
        <f>E2829*(21/(21-1.5))</f>
        <v>1.2633887586409208E-2</v>
      </c>
      <c r="G2829" s="318">
        <f>_xlfn.VAR.S(C2809:C2829)</f>
        <v>1.3762731901672534E-4</v>
      </c>
      <c r="H2829" s="318">
        <f>G2829*(21/(21-1))</f>
        <v>1.445086849675616E-4</v>
      </c>
      <c r="I2829" s="320">
        <f>(SUM(C2766:C2786)*1+SUM(C2787:C2807)*2+SUM(C2808:C2828)*3)/6</f>
        <v>-1.1530969226073265E-2</v>
      </c>
      <c r="J2829" s="318">
        <f>IF(C2829*O2829&lt;&gt;0,C2829,0)</f>
        <v>0</v>
      </c>
      <c r="K2829" s="318" t="str">
        <f>IF(C2829*O2829=0,"",C2829)</f>
        <v/>
      </c>
      <c r="O2829" s="318">
        <f>IF(ISBLANK(L2829),0,1)</f>
        <v>0</v>
      </c>
      <c r="P2829" s="318">
        <f>IF(ISBLANK(M2829),0,1)</f>
        <v>0</v>
      </c>
      <c r="Q2829" s="318">
        <f>O2829+P2829</f>
        <v>0</v>
      </c>
      <c r="R2829" s="318">
        <f>SUM(Q2704:Q2829)</f>
        <v>4</v>
      </c>
      <c r="S2829" s="318">
        <f>R2829/$X$2</f>
        <v>0.17391304347826086</v>
      </c>
      <c r="T2829" s="318">
        <f>IF(S2829&gt;=$X$3,1,0)</f>
        <v>0</v>
      </c>
      <c r="U2829" s="318">
        <f>O2829*T2829+P2829*T2829</f>
        <v>0</v>
      </c>
    </row>
    <row r="2830" spans="1:21" s="318" customFormat="1" x14ac:dyDescent="0.2">
      <c r="A2830" s="322">
        <v>40679</v>
      </c>
      <c r="B2830" s="321">
        <v>436.00799599999999</v>
      </c>
      <c r="C2830" s="320">
        <f>LN(B2830/B2829)</f>
        <v>4.01256015883685E-3</v>
      </c>
      <c r="D2830" s="320">
        <f>AVERAGE(C2810:C2830)</f>
        <v>-8.7513919669165801E-4</v>
      </c>
      <c r="E2830" s="318">
        <f>_xlfn.STDEV.S(C2810:C2830)</f>
        <v>1.1075442533400915E-2</v>
      </c>
      <c r="F2830" s="318">
        <f>E2830*(21/(21-1.5))</f>
        <v>1.1927399651354831E-2</v>
      </c>
      <c r="G2830" s="318">
        <f>_xlfn.VAR.S(C2810:C2830)</f>
        <v>1.2266542731066606E-4</v>
      </c>
      <c r="H2830" s="318">
        <f>G2830*(21/(21-1))</f>
        <v>1.2879869867619937E-4</v>
      </c>
      <c r="I2830" s="320">
        <f>(SUM(C2767:C2787)*1+SUM(C2788:C2808)*2+SUM(C2809:C2829)*3)/6</f>
        <v>-7.0371595551138753E-3</v>
      </c>
      <c r="J2830" s="318">
        <f>IF(C2830*O2830&lt;&gt;0,C2830,0)</f>
        <v>0</v>
      </c>
      <c r="K2830" s="318" t="str">
        <f>IF(C2830*O2830=0,"",C2830)</f>
        <v/>
      </c>
      <c r="O2830" s="318">
        <f>IF(ISBLANK(L2830),0,1)</f>
        <v>0</v>
      </c>
      <c r="P2830" s="318">
        <f>IF(ISBLANK(M2830),0,1)</f>
        <v>0</v>
      </c>
      <c r="Q2830" s="318">
        <f>O2830+P2830</f>
        <v>0</v>
      </c>
      <c r="R2830" s="318">
        <f>SUM(Q2705:Q2830)</f>
        <v>4</v>
      </c>
      <c r="S2830" s="318">
        <f>R2830/$X$2</f>
        <v>0.17391304347826086</v>
      </c>
      <c r="T2830" s="318">
        <f>IF(S2830&gt;=$X$3,1,0)</f>
        <v>0</v>
      </c>
      <c r="U2830" s="318">
        <f>O2830*T2830+P2830*T2830</f>
        <v>0</v>
      </c>
    </row>
    <row r="2831" spans="1:21" s="318" customFormat="1" x14ac:dyDescent="0.2">
      <c r="A2831" s="322">
        <v>40681</v>
      </c>
      <c r="B2831" s="321">
        <v>435.35199</v>
      </c>
      <c r="C2831" s="320">
        <f>LN(B2831/B2830)</f>
        <v>-1.505706331432868E-3</v>
      </c>
      <c r="D2831" s="320">
        <f>AVERAGE(C2811:C2831)</f>
        <v>-1.1674314691549363E-3</v>
      </c>
      <c r="E2831" s="318">
        <f>_xlfn.STDEV.S(C2811:C2831)</f>
        <v>1.1003587363061897E-2</v>
      </c>
      <c r="F2831" s="318">
        <f>E2831*(21/(21-1.5))</f>
        <v>1.1850017160220504E-2</v>
      </c>
      <c r="G2831" s="318">
        <f>_xlfn.VAR.S(C2811:C2831)</f>
        <v>1.2107893485653548E-4</v>
      </c>
      <c r="H2831" s="318">
        <f>G2831*(21/(21-1))</f>
        <v>1.2713288159936227E-4</v>
      </c>
      <c r="I2831" s="320">
        <f>(SUM(C2768:C2788)*1+SUM(C2789:C2809)*2+SUM(C2810:C2830)*3)/6</f>
        <v>-2.6262506349335225E-3</v>
      </c>
      <c r="J2831" s="318">
        <f>IF(C2831*O2831&lt;&gt;0,C2831,0)</f>
        <v>0</v>
      </c>
      <c r="K2831" s="318" t="str">
        <f>IF(C2831*O2831=0,"",C2831)</f>
        <v/>
      </c>
      <c r="O2831" s="318">
        <f>IF(ISBLANK(L2831),0,1)</f>
        <v>0</v>
      </c>
      <c r="P2831" s="318">
        <f>IF(ISBLANK(M2831),0,1)</f>
        <v>0</v>
      </c>
      <c r="Q2831" s="318">
        <f>O2831+P2831</f>
        <v>0</v>
      </c>
      <c r="R2831" s="318">
        <f>SUM(Q2706:Q2831)</f>
        <v>4</v>
      </c>
      <c r="S2831" s="318">
        <f>R2831/$X$2</f>
        <v>0.17391304347826086</v>
      </c>
      <c r="T2831" s="318">
        <f>IF(S2831&gt;=$X$3,1,0)</f>
        <v>0</v>
      </c>
      <c r="U2831" s="318">
        <f>O2831*T2831+P2831*T2831</f>
        <v>0</v>
      </c>
    </row>
    <row r="2832" spans="1:21" s="318" customFormat="1" x14ac:dyDescent="0.2">
      <c r="A2832" s="322">
        <v>40682</v>
      </c>
      <c r="B2832" s="321">
        <v>438.09500100000002</v>
      </c>
      <c r="C2832" s="320">
        <f>LN(B2832/B2831)</f>
        <v>6.280907818933118E-3</v>
      </c>
      <c r="D2832" s="320">
        <f>AVERAGE(C2812:C2832)</f>
        <v>-1.6991506264662349E-4</v>
      </c>
      <c r="E2832" s="318">
        <f>_xlfn.STDEV.S(C2812:C2832)</f>
        <v>1.0662842010266899E-2</v>
      </c>
      <c r="F2832" s="318">
        <f>E2832*(21/(21-1.5))</f>
        <v>1.1483060626441275E-2</v>
      </c>
      <c r="G2832" s="318">
        <f>_xlfn.VAR.S(C2812:C2832)</f>
        <v>1.1369619973591264E-4</v>
      </c>
      <c r="H2832" s="318">
        <f>G2832*(21/(21-1))</f>
        <v>1.1938100972270828E-4</v>
      </c>
      <c r="I2832" s="320">
        <f>(SUM(C2769:C2789)*1+SUM(C2790:C2810)*2+SUM(C2811:C2831)*3)/6</f>
        <v>-2.7927046701562916E-3</v>
      </c>
      <c r="J2832" s="318">
        <f>IF(C2832*O2832&lt;&gt;0,C2832,0)</f>
        <v>0</v>
      </c>
      <c r="K2832" s="318" t="str">
        <f>IF(C2832*O2832=0,"",C2832)</f>
        <v/>
      </c>
      <c r="O2832" s="318">
        <f>IF(ISBLANK(L2832),0,1)</f>
        <v>0</v>
      </c>
      <c r="P2832" s="318">
        <f>IF(ISBLANK(M2832),0,1)</f>
        <v>0</v>
      </c>
      <c r="Q2832" s="318">
        <f>O2832+P2832</f>
        <v>0</v>
      </c>
      <c r="R2832" s="318">
        <f>SUM(Q2707:Q2832)</f>
        <v>4</v>
      </c>
      <c r="S2832" s="318">
        <f>R2832/$X$2</f>
        <v>0.17391304347826086</v>
      </c>
      <c r="T2832" s="318">
        <f>IF(S2832&gt;=$X$3,1,0)</f>
        <v>0</v>
      </c>
      <c r="U2832" s="318">
        <f>O2832*T2832+P2832*T2832</f>
        <v>0</v>
      </c>
    </row>
    <row r="2833" spans="1:21" s="318" customFormat="1" x14ac:dyDescent="0.2">
      <c r="A2833" s="322">
        <v>40683</v>
      </c>
      <c r="B2833" s="321">
        <v>435.192993</v>
      </c>
      <c r="C2833" s="320">
        <f>LN(B2833/B2832)</f>
        <v>-6.6461893491763417E-3</v>
      </c>
      <c r="D2833" s="320">
        <f>AVERAGE(C2813:C2833)</f>
        <v>-2.9756720037919749E-4</v>
      </c>
      <c r="E2833" s="318">
        <f>_xlfn.STDEV.S(C2813:C2833)</f>
        <v>1.072641017298363E-2</v>
      </c>
      <c r="F2833" s="318">
        <f>E2833*(21/(21-1.5))</f>
        <v>1.1551518647828524E-2</v>
      </c>
      <c r="G2833" s="318">
        <f>_xlfn.VAR.S(C2813:C2833)</f>
        <v>1.1505587519908671E-4</v>
      </c>
      <c r="H2833" s="318">
        <f>G2833*(21/(21-1))</f>
        <v>1.2080866895904105E-4</v>
      </c>
      <c r="I2833" s="320">
        <f>(SUM(C2770:C2790)*1+SUM(C2791:C2811)*2+SUM(C2812:C2832)*3)/6</f>
        <v>3.4699365854809487E-3</v>
      </c>
      <c r="J2833" s="318">
        <f>IF(C2833*O2833&lt;&gt;0,C2833,0)</f>
        <v>0</v>
      </c>
      <c r="K2833" s="318" t="str">
        <f>IF(C2833*O2833=0,"",C2833)</f>
        <v/>
      </c>
      <c r="O2833" s="318">
        <f>IF(ISBLANK(L2833),0,1)</f>
        <v>0</v>
      </c>
      <c r="P2833" s="318">
        <f>IF(ISBLANK(M2833),0,1)</f>
        <v>0</v>
      </c>
      <c r="Q2833" s="318">
        <f>O2833+P2833</f>
        <v>0</v>
      </c>
      <c r="R2833" s="318">
        <f>SUM(Q2708:Q2833)</f>
        <v>4</v>
      </c>
      <c r="S2833" s="318">
        <f>R2833/$X$2</f>
        <v>0.17391304347826086</v>
      </c>
      <c r="T2833" s="318">
        <f>IF(S2833&gt;=$X$3,1,0)</f>
        <v>0</v>
      </c>
      <c r="U2833" s="318">
        <f>O2833*T2833+P2833*T2833</f>
        <v>0</v>
      </c>
    </row>
    <row r="2834" spans="1:21" s="318" customFormat="1" x14ac:dyDescent="0.2">
      <c r="A2834" s="322">
        <v>40686</v>
      </c>
      <c r="B2834" s="321">
        <v>427.61700400000001</v>
      </c>
      <c r="C2834" s="320">
        <f>LN(B2834/B2833)</f>
        <v>-1.7561650271919148E-2</v>
      </c>
      <c r="D2834" s="320">
        <f>AVERAGE(C2814:C2834)</f>
        <v>-6.9881216212499772E-5</v>
      </c>
      <c r="E2834" s="318">
        <f>_xlfn.STDEV.S(C2814:C2834)</f>
        <v>1.0276365689008192E-2</v>
      </c>
      <c r="F2834" s="318">
        <f>E2834*(21/(21-1.5))</f>
        <v>1.1066855357393436E-2</v>
      </c>
      <c r="G2834" s="318">
        <f>_xlfn.VAR.S(C2814:C2834)</f>
        <v>1.0560369177422479E-4</v>
      </c>
      <c r="H2834" s="318">
        <f>G2834*(21/(21-1))</f>
        <v>1.1088387636293604E-4</v>
      </c>
      <c r="I2834" s="320">
        <f>(SUM(C2771:C2791)*1+SUM(C2792:C2812)*2+SUM(C2813:C2833)*3)/6</f>
        <v>-3.5613281182805454E-3</v>
      </c>
      <c r="J2834" s="318">
        <f>IF(C2834*O2834&lt;&gt;0,C2834,0)</f>
        <v>0</v>
      </c>
      <c r="K2834" s="318" t="str">
        <f>IF(C2834*O2834=0,"",C2834)</f>
        <v/>
      </c>
      <c r="O2834" s="318">
        <f>IF(ISBLANK(L2834),0,1)</f>
        <v>0</v>
      </c>
      <c r="P2834" s="318">
        <f>IF(ISBLANK(M2834),0,1)</f>
        <v>0</v>
      </c>
      <c r="Q2834" s="318">
        <f>O2834+P2834</f>
        <v>0</v>
      </c>
      <c r="R2834" s="318">
        <f>SUM(Q2709:Q2834)</f>
        <v>4</v>
      </c>
      <c r="S2834" s="318">
        <f>R2834/$X$2</f>
        <v>0.17391304347826086</v>
      </c>
      <c r="T2834" s="318">
        <f>IF(S2834&gt;=$X$3,1,0)</f>
        <v>0</v>
      </c>
      <c r="U2834" s="318">
        <f>O2834*T2834+P2834*T2834</f>
        <v>0</v>
      </c>
    </row>
    <row r="2835" spans="1:21" s="318" customFormat="1" x14ac:dyDescent="0.2">
      <c r="A2835" s="322">
        <v>40687</v>
      </c>
      <c r="B2835" s="321">
        <v>429.52200299999998</v>
      </c>
      <c r="C2835" s="320">
        <f>LN(B2835/B2834)</f>
        <v>4.4450249517554432E-3</v>
      </c>
      <c r="D2835" s="320">
        <f>AVERAGE(C2815:C2835)</f>
        <v>-4.1943382738106127E-4</v>
      </c>
      <c r="E2835" s="318">
        <f>_xlfn.STDEV.S(C2815:C2835)</f>
        <v>9.9733122493783338E-3</v>
      </c>
      <c r="F2835" s="318">
        <f>E2835*(21/(21-1.5))</f>
        <v>1.0740490114715128E-2</v>
      </c>
      <c r="G2835" s="318">
        <f>_xlfn.VAR.S(C2815:C2835)</f>
        <v>9.9466957223599931E-5</v>
      </c>
      <c r="H2835" s="318">
        <f>G2835*(21/(21-1))</f>
        <v>1.0444030508477993E-4</v>
      </c>
      <c r="I2835" s="320">
        <f>(SUM(C2772:C2792)*1+SUM(C2793:C2813)*2+SUM(C2814:C2834)*3)/6</f>
        <v>-8.3802973626768591E-3</v>
      </c>
      <c r="J2835" s="318">
        <f>IF(C2835*O2835&lt;&gt;0,C2835,0)</f>
        <v>0</v>
      </c>
      <c r="K2835" s="318" t="str">
        <f>IF(C2835*O2835=0,"",C2835)</f>
        <v/>
      </c>
      <c r="O2835" s="318">
        <f>IF(ISBLANK(L2835),0,1)</f>
        <v>0</v>
      </c>
      <c r="P2835" s="318">
        <f>IF(ISBLANK(M2835),0,1)</f>
        <v>0</v>
      </c>
      <c r="Q2835" s="318">
        <f>O2835+P2835</f>
        <v>0</v>
      </c>
      <c r="R2835" s="318">
        <f>SUM(Q2710:Q2835)</f>
        <v>4</v>
      </c>
      <c r="S2835" s="318">
        <f>R2835/$X$2</f>
        <v>0.17391304347826086</v>
      </c>
      <c r="T2835" s="318">
        <f>IF(S2835&gt;=$X$3,1,0)</f>
        <v>0</v>
      </c>
      <c r="U2835" s="318">
        <f>O2835*T2835+P2835*T2835</f>
        <v>0</v>
      </c>
    </row>
    <row r="2836" spans="1:21" s="318" customFormat="1" x14ac:dyDescent="0.2">
      <c r="A2836" s="322">
        <v>40688</v>
      </c>
      <c r="B2836" s="321">
        <v>431.73199499999998</v>
      </c>
      <c r="C2836" s="320">
        <f>LN(B2836/B2835)</f>
        <v>5.1320443345905268E-3</v>
      </c>
      <c r="D2836" s="320">
        <f>AVERAGE(C2816:C2836)</f>
        <v>-1.1443753925673129E-3</v>
      </c>
      <c r="E2836" s="318">
        <f>_xlfn.STDEV.S(C2816:C2836)</f>
        <v>8.8811898221100357E-3</v>
      </c>
      <c r="F2836" s="318">
        <f>E2836*(21/(21-1.5))</f>
        <v>9.5643582699646533E-3</v>
      </c>
      <c r="G2836" s="318">
        <f>_xlfn.VAR.S(C2816:C2836)</f>
        <v>7.8875532656350877E-5</v>
      </c>
      <c r="H2836" s="318">
        <f>G2836*(21/(21-1))</f>
        <v>8.2819309289168422E-5</v>
      </c>
      <c r="I2836" s="320">
        <f>(SUM(C2773:C2793)*1+SUM(C2794:C2814)*2+SUM(C2815:C2835)*3)/6</f>
        <v>-1.0135860971347605E-2</v>
      </c>
      <c r="J2836" s="318">
        <f>IF(C2836*O2836&lt;&gt;0,C2836,0)</f>
        <v>0</v>
      </c>
      <c r="K2836" s="318" t="str">
        <f>IF(C2836*O2836=0,"",C2836)</f>
        <v/>
      </c>
      <c r="O2836" s="318">
        <f>IF(ISBLANK(L2836),0,1)</f>
        <v>0</v>
      </c>
      <c r="P2836" s="318">
        <f>IF(ISBLANK(M2836),0,1)</f>
        <v>0</v>
      </c>
      <c r="Q2836" s="318">
        <f>O2836+P2836</f>
        <v>0</v>
      </c>
      <c r="R2836" s="318">
        <f>SUM(Q2711:Q2836)</f>
        <v>4</v>
      </c>
      <c r="S2836" s="318">
        <f>R2836/$X$2</f>
        <v>0.17391304347826086</v>
      </c>
      <c r="T2836" s="318">
        <f>IF(S2836&gt;=$X$3,1,0)</f>
        <v>0</v>
      </c>
      <c r="U2836" s="318">
        <f>O2836*T2836+P2836*T2836</f>
        <v>0</v>
      </c>
    </row>
    <row r="2837" spans="1:21" s="318" customFormat="1" x14ac:dyDescent="0.2">
      <c r="A2837" s="322">
        <v>40689</v>
      </c>
      <c r="B2837" s="321">
        <v>429.83599900000002</v>
      </c>
      <c r="C2837" s="320">
        <f>LN(B2837/B2836)</f>
        <v>-4.4012755205627158E-3</v>
      </c>
      <c r="D2837" s="320">
        <f>AVERAGE(C2817:C2837)</f>
        <v>-1.5087654933039624E-3</v>
      </c>
      <c r="E2837" s="318">
        <f>_xlfn.STDEV.S(C2817:C2837)</f>
        <v>8.8487600172560531E-3</v>
      </c>
      <c r="F2837" s="318">
        <f>E2837*(21/(21-1.5))</f>
        <v>9.5294338647372873E-3</v>
      </c>
      <c r="G2837" s="318">
        <f>_xlfn.VAR.S(C2817:C2837)</f>
        <v>7.8300553842989353E-5</v>
      </c>
      <c r="H2837" s="318">
        <f>G2837*(21/(21-1))</f>
        <v>8.2215581535138822E-5</v>
      </c>
      <c r="I2837" s="320">
        <f>(SUM(C2774:C2794)*1+SUM(C2795:C2815)*2+SUM(C2816:C2836)*3)/6</f>
        <v>-8.4755832669468345E-3</v>
      </c>
      <c r="J2837" s="318">
        <f>IF(C2837*O2837&lt;&gt;0,C2837,0)</f>
        <v>0</v>
      </c>
      <c r="K2837" s="318" t="str">
        <f>IF(C2837*O2837=0,"",C2837)</f>
        <v/>
      </c>
      <c r="O2837" s="318">
        <f>IF(ISBLANK(L2837),0,1)</f>
        <v>0</v>
      </c>
      <c r="P2837" s="318">
        <f>IF(ISBLANK(M2837),0,1)</f>
        <v>0</v>
      </c>
      <c r="Q2837" s="318">
        <f>O2837+P2837</f>
        <v>0</v>
      </c>
      <c r="R2837" s="318">
        <f>SUM(Q2712:Q2837)</f>
        <v>4</v>
      </c>
      <c r="S2837" s="318">
        <f>R2837/$X$2</f>
        <v>0.17391304347826086</v>
      </c>
      <c r="T2837" s="318">
        <f>IF(S2837&gt;=$X$3,1,0)</f>
        <v>0</v>
      </c>
      <c r="U2837" s="318">
        <f>O2837*T2837+P2837*T2837</f>
        <v>0</v>
      </c>
    </row>
    <row r="2838" spans="1:21" s="318" customFormat="1" x14ac:dyDescent="0.2">
      <c r="A2838" s="322">
        <v>40690</v>
      </c>
      <c r="B2838" s="321">
        <v>434.99499500000002</v>
      </c>
      <c r="C2838" s="320">
        <f>LN(B2838/B2837)</f>
        <v>1.1930787012768137E-2</v>
      </c>
      <c r="D2838" s="320">
        <f>AVERAGE(C2818:C2838)</f>
        <v>-9.1067938473928791E-4</v>
      </c>
      <c r="E2838" s="318">
        <f>_xlfn.STDEV.S(C2818:C2838)</f>
        <v>9.3229470975150358E-3</v>
      </c>
      <c r="F2838" s="318">
        <f>E2838*(21/(21-1.5))</f>
        <v>1.0040096874246961E-2</v>
      </c>
      <c r="G2838" s="318">
        <f>_xlfn.VAR.S(C2818:C2838)</f>
        <v>8.6917342583064017E-5</v>
      </c>
      <c r="H2838" s="318">
        <f>G2838*(21/(21-1))</f>
        <v>9.126320971221722E-5</v>
      </c>
      <c r="I2838" s="320">
        <f>(SUM(C2775:C2795)*1+SUM(C2796:C2816)*2+SUM(C2817:C2837)*3)/6</f>
        <v>-1.1235144673889605E-2</v>
      </c>
      <c r="J2838" s="318">
        <f>IF(C2838*O2838&lt;&gt;0,C2838,0)</f>
        <v>0</v>
      </c>
      <c r="K2838" s="318" t="str">
        <f>IF(C2838*O2838=0,"",C2838)</f>
        <v/>
      </c>
      <c r="O2838" s="318">
        <f>IF(ISBLANK(L2838),0,1)</f>
        <v>0</v>
      </c>
      <c r="P2838" s="318">
        <f>IF(ISBLANK(M2838),0,1)</f>
        <v>0</v>
      </c>
      <c r="Q2838" s="318">
        <f>O2838+P2838</f>
        <v>0</v>
      </c>
      <c r="R2838" s="318">
        <f>SUM(Q2713:Q2838)</f>
        <v>4</v>
      </c>
      <c r="S2838" s="318">
        <f>R2838/$X$2</f>
        <v>0.17391304347826086</v>
      </c>
      <c r="T2838" s="318">
        <f>IF(S2838&gt;=$X$3,1,0)</f>
        <v>0</v>
      </c>
      <c r="U2838" s="318">
        <f>O2838*T2838+P2838*T2838</f>
        <v>0</v>
      </c>
    </row>
    <row r="2839" spans="1:21" s="318" customFormat="1" x14ac:dyDescent="0.2">
      <c r="A2839" s="322">
        <v>40693</v>
      </c>
      <c r="B2839" s="321">
        <v>436.54699699999998</v>
      </c>
      <c r="C2839" s="320">
        <f>LN(B2839/B2838)</f>
        <v>3.5615120206699854E-3</v>
      </c>
      <c r="D2839" s="320">
        <f>AVERAGE(C2819:C2839)</f>
        <v>-8.2703017470851217E-4</v>
      </c>
      <c r="E2839" s="318">
        <f>_xlfn.STDEV.S(C2819:C2839)</f>
        <v>9.3563511889193773E-3</v>
      </c>
      <c r="F2839" s="318">
        <f>E2839*(21/(21-1.5))</f>
        <v>1.0076070511143944E-2</v>
      </c>
      <c r="G2839" s="318">
        <f>_xlfn.VAR.S(C2819:C2839)</f>
        <v>8.7541307570393058E-5</v>
      </c>
      <c r="H2839" s="318">
        <f>G2839*(21/(21-1))</f>
        <v>9.1918372948912716E-5</v>
      </c>
      <c r="I2839" s="320">
        <f>(SUM(C2776:C2796)*1+SUM(C2797:C2817)*2+SUM(C2818:C2838)*3)/6</f>
        <v>-5.9989796181412541E-3</v>
      </c>
      <c r="J2839" s="318">
        <f>IF(C2839*O2839&lt;&gt;0,C2839,0)</f>
        <v>0</v>
      </c>
      <c r="K2839" s="318" t="str">
        <f>IF(C2839*O2839=0,"",C2839)</f>
        <v/>
      </c>
      <c r="O2839" s="318">
        <f>IF(ISBLANK(L2839),0,1)</f>
        <v>0</v>
      </c>
      <c r="P2839" s="318">
        <f>IF(ISBLANK(M2839),0,1)</f>
        <v>0</v>
      </c>
      <c r="Q2839" s="318">
        <f>O2839+P2839</f>
        <v>0</v>
      </c>
      <c r="R2839" s="318">
        <f>SUM(Q2714:Q2839)</f>
        <v>4</v>
      </c>
      <c r="S2839" s="318">
        <f>R2839/$X$2</f>
        <v>0.17391304347826086</v>
      </c>
      <c r="T2839" s="318">
        <f>IF(S2839&gt;=$X$3,1,0)</f>
        <v>0</v>
      </c>
      <c r="U2839" s="318">
        <f>O2839*T2839+P2839*T2839</f>
        <v>0</v>
      </c>
    </row>
    <row r="2840" spans="1:21" s="318" customFormat="1" x14ac:dyDescent="0.2">
      <c r="A2840" s="322">
        <v>40694</v>
      </c>
      <c r="B2840" s="321">
        <v>440.91101099999997</v>
      </c>
      <c r="C2840" s="320">
        <f>LN(B2840/B2839)</f>
        <v>9.9470286730007126E-3</v>
      </c>
      <c r="D2840" s="320">
        <f>AVERAGE(C2820:C2840)</f>
        <v>-7.3188659506226591E-4</v>
      </c>
      <c r="E2840" s="318">
        <f>_xlfn.STDEV.S(C2820:C2840)</f>
        <v>9.4596444292534762E-3</v>
      </c>
      <c r="F2840" s="318">
        <f>E2840*(21/(21-1.5))</f>
        <v>1.0187309385349896E-2</v>
      </c>
      <c r="G2840" s="318">
        <f>_xlfn.VAR.S(C2820:C2840)</f>
        <v>8.9484872727906313E-5</v>
      </c>
      <c r="H2840" s="318">
        <f>G2840*(21/(21-1))</f>
        <v>9.395911636430163E-5</v>
      </c>
      <c r="I2840" s="320">
        <f>(SUM(C2777:C2797)*1+SUM(C2798:C2818)*2+SUM(C2819:C2839)*3)/6</f>
        <v>-6.6841332775306695E-3</v>
      </c>
      <c r="J2840" s="318">
        <f>IF(C2840*O2840&lt;&gt;0,C2840,0)</f>
        <v>0</v>
      </c>
      <c r="K2840" s="318" t="str">
        <f>IF(C2840*O2840=0,"",C2840)</f>
        <v/>
      </c>
      <c r="O2840" s="318">
        <f>IF(ISBLANK(L2840),0,1)</f>
        <v>0</v>
      </c>
      <c r="P2840" s="318">
        <f>IF(ISBLANK(M2840),0,1)</f>
        <v>0</v>
      </c>
      <c r="Q2840" s="318">
        <f>O2840+P2840</f>
        <v>0</v>
      </c>
      <c r="R2840" s="318">
        <f>SUM(Q2715:Q2840)</f>
        <v>4</v>
      </c>
      <c r="S2840" s="318">
        <f>R2840/$X$2</f>
        <v>0.17391304347826086</v>
      </c>
      <c r="T2840" s="318">
        <f>IF(S2840&gt;=$X$3,1,0)</f>
        <v>0</v>
      </c>
      <c r="U2840" s="318">
        <f>O2840*T2840+P2840*T2840</f>
        <v>0</v>
      </c>
    </row>
    <row r="2841" spans="1:21" s="318" customFormat="1" x14ac:dyDescent="0.2">
      <c r="A2841" s="322">
        <v>40695</v>
      </c>
      <c r="B2841" s="321">
        <v>437.38799999999998</v>
      </c>
      <c r="C2841" s="320">
        <f>LN(B2841/B2840)</f>
        <v>-8.0223929449612218E-3</v>
      </c>
      <c r="D2841" s="320">
        <f>AVERAGE(C2821:C2841)</f>
        <v>-1.0011438233405538E-3</v>
      </c>
      <c r="E2841" s="318">
        <f>_xlfn.STDEV.S(C2821:C2841)</f>
        <v>9.5881427052456752E-3</v>
      </c>
      <c r="F2841" s="318">
        <f>E2841*(21/(21-1.5))</f>
        <v>1.0325692144110726E-2</v>
      </c>
      <c r="G2841" s="318">
        <f>_xlfn.VAR.S(C2821:C2841)</f>
        <v>9.193248053615587E-5</v>
      </c>
      <c r="H2841" s="318">
        <f>G2841*(21/(21-1))</f>
        <v>9.6529104562963672E-5</v>
      </c>
      <c r="I2841" s="320">
        <f>(SUM(C2778:C2798)*1+SUM(C2799:C2819)*2+SUM(C2820:C2840)*3)/6</f>
        <v>-5.0240678368976242E-3</v>
      </c>
      <c r="J2841" s="318">
        <f>IF(C2841*O2841&lt;&gt;0,C2841,0)</f>
        <v>0</v>
      </c>
      <c r="K2841" s="318" t="str">
        <f>IF(C2841*O2841=0,"",C2841)</f>
        <v/>
      </c>
      <c r="O2841" s="318">
        <f>IF(ISBLANK(L2841),0,1)</f>
        <v>0</v>
      </c>
      <c r="P2841" s="318">
        <f>IF(ISBLANK(M2841),0,1)</f>
        <v>0</v>
      </c>
      <c r="Q2841" s="318">
        <f>O2841+P2841</f>
        <v>0</v>
      </c>
      <c r="R2841" s="318">
        <f>SUM(Q2716:Q2841)</f>
        <v>4</v>
      </c>
      <c r="S2841" s="318">
        <f>R2841/$X$2</f>
        <v>0.17391304347826086</v>
      </c>
      <c r="T2841" s="318">
        <f>IF(S2841&gt;=$X$3,1,0)</f>
        <v>0</v>
      </c>
      <c r="U2841" s="318">
        <f>O2841*T2841+P2841*T2841</f>
        <v>0</v>
      </c>
    </row>
    <row r="2842" spans="1:21" s="318" customFormat="1" x14ac:dyDescent="0.2">
      <c r="A2842" s="322">
        <v>40697</v>
      </c>
      <c r="B2842" s="321">
        <v>432.17099000000002</v>
      </c>
      <c r="C2842" s="320">
        <f>LN(B2842/B2841)</f>
        <v>-1.1999352906967516E-2</v>
      </c>
      <c r="D2842" s="320">
        <f>AVERAGE(C2822:C2842)</f>
        <v>-8.2580137668913521E-4</v>
      </c>
      <c r="E2842" s="318">
        <f>_xlfn.STDEV.S(C2822:C2842)</f>
        <v>9.3366225466216743E-3</v>
      </c>
      <c r="F2842" s="318">
        <f>E2842*(21/(21-1.5))</f>
        <v>1.0054824280977186E-2</v>
      </c>
      <c r="G2842" s="318">
        <f>_xlfn.VAR.S(C2822:C2842)</f>
        <v>8.7172520578084192E-5</v>
      </c>
      <c r="H2842" s="318">
        <f>G2842*(21/(21-1))</f>
        <v>9.1531146606988405E-5</v>
      </c>
      <c r="I2842" s="320">
        <f>(SUM(C2779:C2799)*1+SUM(C2800:C2820)*2+SUM(C2821:C2841)*3)/6</f>
        <v>-9.3471727982004996E-3</v>
      </c>
      <c r="J2842" s="318">
        <f>IF(C2842*O2842&lt;&gt;0,C2842,0)</f>
        <v>0</v>
      </c>
      <c r="K2842" s="318" t="str">
        <f>IF(C2842*O2842=0,"",C2842)</f>
        <v/>
      </c>
      <c r="O2842" s="318">
        <f>IF(ISBLANK(L2842),0,1)</f>
        <v>0</v>
      </c>
      <c r="P2842" s="318">
        <f>IF(ISBLANK(M2842),0,1)</f>
        <v>0</v>
      </c>
      <c r="Q2842" s="318">
        <f>O2842+P2842</f>
        <v>0</v>
      </c>
      <c r="R2842" s="318">
        <f>SUM(Q2717:Q2842)</f>
        <v>4</v>
      </c>
      <c r="S2842" s="318">
        <f>R2842/$X$2</f>
        <v>0.17391304347826086</v>
      </c>
      <c r="T2842" s="318">
        <f>IF(S2842&gt;=$X$3,1,0)</f>
        <v>0</v>
      </c>
      <c r="U2842" s="318">
        <f>O2842*T2842+P2842*T2842</f>
        <v>0</v>
      </c>
    </row>
    <row r="2843" spans="1:21" s="318" customFormat="1" x14ac:dyDescent="0.2">
      <c r="A2843" s="322">
        <v>40700</v>
      </c>
      <c r="B2843" s="321">
        <v>431.23998999999998</v>
      </c>
      <c r="C2843" s="320">
        <f>LN(B2843/B2842)</f>
        <v>-2.1565636351347306E-3</v>
      </c>
      <c r="D2843" s="320">
        <f>AVERAGE(C2823:C2843)</f>
        <v>1.7190645075060374E-4</v>
      </c>
      <c r="E2843" s="318">
        <f>_xlfn.STDEV.S(C2823:C2843)</f>
        <v>7.8351836319323302E-3</v>
      </c>
      <c r="F2843" s="318">
        <f>E2843*(21/(21-1.5))</f>
        <v>8.4378900651578929E-3</v>
      </c>
      <c r="G2843" s="318">
        <f>_xlfn.VAR.S(C2823:C2843)</f>
        <v>6.1390102546100294E-5</v>
      </c>
      <c r="H2843" s="318">
        <f>G2843*(21/(21-1))</f>
        <v>6.4459607673405316E-5</v>
      </c>
      <c r="I2843" s="320">
        <f>(SUM(C2780:C2800)*1+SUM(C2801:C2821)*2+SUM(C2822:C2842)*3)/6</f>
        <v>-1.2854520179768977E-2</v>
      </c>
      <c r="J2843" s="318">
        <f>IF(C2843*O2843&lt;&gt;0,C2843,0)</f>
        <v>0</v>
      </c>
      <c r="K2843" s="318" t="str">
        <f>IF(C2843*O2843=0,"",C2843)</f>
        <v/>
      </c>
      <c r="O2843" s="318">
        <f>IF(ISBLANK(L2843),0,1)</f>
        <v>0</v>
      </c>
      <c r="P2843" s="318">
        <f>IF(ISBLANK(M2843),0,1)</f>
        <v>0</v>
      </c>
      <c r="Q2843" s="318">
        <f>O2843+P2843</f>
        <v>0</v>
      </c>
      <c r="R2843" s="318">
        <f>SUM(Q2718:Q2843)</f>
        <v>3</v>
      </c>
      <c r="S2843" s="318">
        <f>R2843/$X$2</f>
        <v>0.13043478260869565</v>
      </c>
      <c r="T2843" s="318">
        <f>IF(S2843&gt;=$X$3,1,0)</f>
        <v>0</v>
      </c>
      <c r="U2843" s="318">
        <f>O2843*T2843+P2843*T2843</f>
        <v>0</v>
      </c>
    </row>
    <row r="2844" spans="1:21" s="318" customFormat="1" x14ac:dyDescent="0.2">
      <c r="A2844" s="322">
        <v>40701</v>
      </c>
      <c r="B2844" s="321">
        <v>429.67999300000002</v>
      </c>
      <c r="C2844" s="320">
        <f>LN(B2844/B2843)</f>
        <v>-3.624027175962918E-3</v>
      </c>
      <c r="D2844" s="320">
        <f>AVERAGE(C2824:C2844)</f>
        <v>-7.2757490738444396E-5</v>
      </c>
      <c r="E2844" s="318">
        <f>_xlfn.STDEV.S(C2824:C2844)</f>
        <v>7.8713185208921094E-3</v>
      </c>
      <c r="F2844" s="318">
        <f>E2844*(21/(21-1.5))</f>
        <v>8.476804560960732E-3</v>
      </c>
      <c r="G2844" s="318">
        <f>_xlfn.VAR.S(C2824:C2844)</f>
        <v>6.1957655257339141E-5</v>
      </c>
      <c r="H2844" s="318">
        <f>G2844*(21/(21-1))</f>
        <v>6.5055538020206098E-5</v>
      </c>
      <c r="I2844" s="320">
        <f>(SUM(C2781:C2801)*1+SUM(C2802:C2822)*2+SUM(C2823:C2843)*3)/6</f>
        <v>-9.0431305844357098E-3</v>
      </c>
      <c r="J2844" s="318">
        <f>IF(C2844*O2844&lt;&gt;0,C2844,0)</f>
        <v>0</v>
      </c>
      <c r="K2844" s="318" t="str">
        <f>IF(C2844*O2844=0,"",C2844)</f>
        <v/>
      </c>
      <c r="O2844" s="318">
        <f>IF(ISBLANK(L2844),0,1)</f>
        <v>0</v>
      </c>
      <c r="P2844" s="318">
        <f>IF(ISBLANK(M2844),0,1)</f>
        <v>0</v>
      </c>
      <c r="Q2844" s="318">
        <f>O2844+P2844</f>
        <v>0</v>
      </c>
      <c r="R2844" s="318">
        <f>SUM(Q2719:Q2844)</f>
        <v>3</v>
      </c>
      <c r="S2844" s="318">
        <f>R2844/$X$2</f>
        <v>0.13043478260869565</v>
      </c>
      <c r="T2844" s="318">
        <f>IF(S2844&gt;=$X$3,1,0)</f>
        <v>0</v>
      </c>
      <c r="U2844" s="318">
        <f>O2844*T2844+P2844*T2844</f>
        <v>0</v>
      </c>
    </row>
    <row r="2845" spans="1:21" s="318" customFormat="1" x14ac:dyDescent="0.2">
      <c r="A2845" s="322">
        <v>40702</v>
      </c>
      <c r="B2845" s="321">
        <v>422.5</v>
      </c>
      <c r="C2845" s="320">
        <f>LN(B2845/B2844)</f>
        <v>-1.685128250878181E-2</v>
      </c>
      <c r="D2845" s="320">
        <f>AVERAGE(C2825:C2845)</f>
        <v>-1.3078825991842528E-3</v>
      </c>
      <c r="E2845" s="318">
        <f>_xlfn.STDEV.S(C2825:C2845)</f>
        <v>8.3807715576415046E-3</v>
      </c>
      <c r="F2845" s="318">
        <f>E2845*(21/(21-1.5))</f>
        <v>9.0254462928446976E-3</v>
      </c>
      <c r="G2845" s="318">
        <f>_xlfn.VAR.S(C2825:C2845)</f>
        <v>7.0237331901372812E-5</v>
      </c>
      <c r="H2845" s="318">
        <f>G2845*(21/(21-1))</f>
        <v>7.3749198496441453E-5</v>
      </c>
      <c r="I2845" s="320">
        <f>(SUM(C2782:C2802)*1+SUM(C2803:C2823)*2+SUM(C2824:C2844)*3)/6</f>
        <v>-1.4659201536519261E-2</v>
      </c>
      <c r="J2845" s="318">
        <f>IF(C2845*O2845&lt;&gt;0,C2845,0)</f>
        <v>0</v>
      </c>
      <c r="K2845" s="318" t="str">
        <f>IF(C2845*O2845=0,"",C2845)</f>
        <v/>
      </c>
      <c r="O2845" s="318">
        <f>IF(ISBLANK(L2845),0,1)</f>
        <v>0</v>
      </c>
      <c r="P2845" s="318">
        <f>IF(ISBLANK(M2845),0,1)</f>
        <v>0</v>
      </c>
      <c r="Q2845" s="318">
        <f>O2845+P2845</f>
        <v>0</v>
      </c>
      <c r="R2845" s="318">
        <f>SUM(Q2720:Q2845)</f>
        <v>3</v>
      </c>
      <c r="S2845" s="318">
        <f>R2845/$X$2</f>
        <v>0.13043478260869565</v>
      </c>
      <c r="T2845" s="318">
        <f>IF(S2845&gt;=$X$3,1,0)</f>
        <v>0</v>
      </c>
      <c r="U2845" s="318">
        <f>O2845*T2845+P2845*T2845</f>
        <v>0</v>
      </c>
    </row>
    <row r="2846" spans="1:21" s="318" customFormat="1" x14ac:dyDescent="0.2">
      <c r="A2846" s="322">
        <v>40703</v>
      </c>
      <c r="B2846" s="321">
        <v>425.88000499999998</v>
      </c>
      <c r="C2846" s="320">
        <f>LN(B2846/B2845)</f>
        <v>7.9681813895731649E-3</v>
      </c>
      <c r="D2846" s="320">
        <f>AVERAGE(C2826:C2846)</f>
        <v>-8.9674451432999189E-4</v>
      </c>
      <c r="E2846" s="318">
        <f>_xlfn.STDEV.S(C2826:C2846)</f>
        <v>8.6221514173125315E-3</v>
      </c>
      <c r="F2846" s="318">
        <f>E2846*(21/(21-1.5))</f>
        <v>9.2853938340288801E-3</v>
      </c>
      <c r="G2846" s="318">
        <f>_xlfn.VAR.S(C2826:C2846)</f>
        <v>7.4341495063064489E-5</v>
      </c>
      <c r="H2846" s="318">
        <f>G2846*(21/(21-1))</f>
        <v>7.8058569816217719E-5</v>
      </c>
      <c r="I2846" s="320">
        <f>(SUM(C2783:C2803)*1+SUM(C2804:C2824)*2+SUM(C2825:C2845)*3)/6</f>
        <v>-2.6654878999172998E-2</v>
      </c>
      <c r="J2846" s="318">
        <f>IF(C2846*O2846&lt;&gt;0,C2846,0)</f>
        <v>0</v>
      </c>
      <c r="K2846" s="318" t="str">
        <f>IF(C2846*O2846=0,"",C2846)</f>
        <v/>
      </c>
      <c r="O2846" s="318">
        <f>IF(ISBLANK(L2846),0,1)</f>
        <v>0</v>
      </c>
      <c r="P2846" s="318">
        <f>IF(ISBLANK(M2846),0,1)</f>
        <v>0</v>
      </c>
      <c r="Q2846" s="318">
        <f>O2846+P2846</f>
        <v>0</v>
      </c>
      <c r="R2846" s="318">
        <f>SUM(Q2721:Q2846)</f>
        <v>3</v>
      </c>
      <c r="S2846" s="318">
        <f>R2846/$X$2</f>
        <v>0.13043478260869565</v>
      </c>
      <c r="T2846" s="318">
        <f>IF(S2846&gt;=$X$3,1,0)</f>
        <v>0</v>
      </c>
      <c r="U2846" s="318">
        <f>O2846*T2846+P2846*T2846</f>
        <v>0</v>
      </c>
    </row>
    <row r="2847" spans="1:21" s="318" customFormat="1" x14ac:dyDescent="0.2">
      <c r="A2847" s="322">
        <v>40704</v>
      </c>
      <c r="B2847" s="321">
        <v>419.72198500000002</v>
      </c>
      <c r="C2847" s="320">
        <f>LN(B2847/B2846)</f>
        <v>-1.4565076564902945E-2</v>
      </c>
      <c r="D2847" s="320">
        <f>AVERAGE(C2827:C2847)</f>
        <v>-1.8997287430605047E-3</v>
      </c>
      <c r="E2847" s="318">
        <f>_xlfn.STDEV.S(C2827:C2847)</f>
        <v>8.9382645453912144E-3</v>
      </c>
      <c r="F2847" s="318">
        <f>E2847*(21/(21-1.5))</f>
        <v>9.6258233565751534E-3</v>
      </c>
      <c r="G2847" s="318">
        <f>_xlfn.VAR.S(C2827:C2847)</f>
        <v>7.9892573083397605E-5</v>
      </c>
      <c r="H2847" s="318">
        <f>G2847*(21/(21-1))</f>
        <v>8.3887201737567493E-5</v>
      </c>
      <c r="I2847" s="320">
        <f>(SUM(C2784:C2804)*1+SUM(C2805:C2825)*2+SUM(C2826:C2846)*3)/6</f>
        <v>-2.1818233787078031E-2</v>
      </c>
      <c r="J2847" s="318">
        <f>IF(C2847*O2847&lt;&gt;0,C2847,0)</f>
        <v>0</v>
      </c>
      <c r="K2847" s="318" t="str">
        <f>IF(C2847*O2847=0,"",C2847)</f>
        <v/>
      </c>
      <c r="O2847" s="318">
        <f>IF(ISBLANK(L2847),0,1)</f>
        <v>0</v>
      </c>
      <c r="P2847" s="318">
        <f>IF(ISBLANK(M2847),0,1)</f>
        <v>0</v>
      </c>
      <c r="Q2847" s="318">
        <f>O2847+P2847</f>
        <v>0</v>
      </c>
      <c r="R2847" s="318">
        <f>SUM(Q2722:Q2847)</f>
        <v>3</v>
      </c>
      <c r="S2847" s="318">
        <f>R2847/$X$2</f>
        <v>0.13043478260869565</v>
      </c>
      <c r="T2847" s="318">
        <f>IF(S2847&gt;=$X$3,1,0)</f>
        <v>0</v>
      </c>
      <c r="U2847" s="318">
        <f>O2847*T2847+P2847*T2847</f>
        <v>0</v>
      </c>
    </row>
    <row r="2848" spans="1:21" s="318" customFormat="1" x14ac:dyDescent="0.2">
      <c r="A2848" s="322">
        <v>40708</v>
      </c>
      <c r="B2848" s="321">
        <v>423.55499300000002</v>
      </c>
      <c r="C2848" s="320">
        <f>LN(B2848/B2847)</f>
        <v>9.0908076409059197E-3</v>
      </c>
      <c r="D2848" s="320">
        <f>AVERAGE(C2828:C2848)</f>
        <v>-1.4166598991053087E-3</v>
      </c>
      <c r="E2848" s="318">
        <f>_xlfn.STDEV.S(C2828:C2848)</f>
        <v>9.2548015013850047E-3</v>
      </c>
      <c r="F2848" s="318">
        <f>E2848*(21/(21-1.5))</f>
        <v>9.9667093091838511E-3</v>
      </c>
      <c r="G2848" s="318">
        <f>_xlfn.VAR.S(C2828:C2848)</f>
        <v>8.565135083003814E-5</v>
      </c>
      <c r="H2848" s="318">
        <f>G2848*(21/(21-1))</f>
        <v>8.9933918371540051E-5</v>
      </c>
      <c r="I2848" s="320">
        <f>(SUM(C2785:C2805)*1+SUM(C2806:C2826)*2+SUM(C2827:C2847)*3)/6</f>
        <v>-3.059512934405792E-2</v>
      </c>
      <c r="J2848" s="318">
        <f>IF(C2848*O2848&lt;&gt;0,C2848,0)</f>
        <v>0</v>
      </c>
      <c r="K2848" s="318" t="str">
        <f>IF(C2848*O2848=0,"",C2848)</f>
        <v/>
      </c>
      <c r="O2848" s="318">
        <f>IF(ISBLANK(L2848),0,1)</f>
        <v>0</v>
      </c>
      <c r="P2848" s="318">
        <f>IF(ISBLANK(M2848),0,1)</f>
        <v>0</v>
      </c>
      <c r="Q2848" s="318">
        <f>O2848+P2848</f>
        <v>0</v>
      </c>
      <c r="R2848" s="318">
        <f>SUM(Q2723:Q2848)</f>
        <v>3</v>
      </c>
      <c r="S2848" s="318">
        <f>R2848/$X$2</f>
        <v>0.13043478260869565</v>
      </c>
      <c r="T2848" s="318">
        <f>IF(S2848&gt;=$X$3,1,0)</f>
        <v>0</v>
      </c>
      <c r="U2848" s="318">
        <f>O2848*T2848+P2848*T2848</f>
        <v>0</v>
      </c>
    </row>
    <row r="2849" spans="1:21" s="318" customFormat="1" x14ac:dyDescent="0.2">
      <c r="A2849" s="322">
        <v>40709</v>
      </c>
      <c r="B2849" s="321">
        <v>413.89300500000002</v>
      </c>
      <c r="C2849" s="320">
        <f>LN(B2849/B2848)</f>
        <v>-2.3075860868371937E-2</v>
      </c>
      <c r="D2849" s="320">
        <f>AVERAGE(C2829:C2849)</f>
        <v>-1.9953973909262357E-3</v>
      </c>
      <c r="E2849" s="318">
        <f>_xlfn.STDEV.S(C2829:C2849)</f>
        <v>1.0209690819582663E-2</v>
      </c>
      <c r="F2849" s="318">
        <f>E2849*(21/(21-1.5))</f>
        <v>1.0995051651858252E-2</v>
      </c>
      <c r="G2849" s="318">
        <f>_xlfn.VAR.S(C2829:C2849)</f>
        <v>1.0423778663147052E-4</v>
      </c>
      <c r="H2849" s="318">
        <f>G2849*(21/(21-1))</f>
        <v>1.0944967596304405E-4</v>
      </c>
      <c r="I2849" s="320">
        <f>(SUM(C2786:C2806)*1+SUM(C2807:C2827)*2+SUM(C2828:C2848)*3)/6</f>
        <v>-2.3218474545007254E-2</v>
      </c>
      <c r="J2849" s="318">
        <f>IF(C2849*O2849&lt;&gt;0,C2849,0)</f>
        <v>0</v>
      </c>
      <c r="K2849" s="318" t="str">
        <f>IF(C2849*O2849=0,"",C2849)</f>
        <v/>
      </c>
      <c r="O2849" s="318">
        <f>IF(ISBLANK(L2849),0,1)</f>
        <v>0</v>
      </c>
      <c r="P2849" s="318">
        <f>IF(ISBLANK(M2849),0,1)</f>
        <v>0</v>
      </c>
      <c r="Q2849" s="318">
        <f>O2849+P2849</f>
        <v>0</v>
      </c>
      <c r="R2849" s="318">
        <f>SUM(Q2724:Q2849)</f>
        <v>2</v>
      </c>
      <c r="S2849" s="318">
        <f>R2849/$X$2</f>
        <v>8.6956521739130432E-2</v>
      </c>
      <c r="T2849" s="318">
        <f>IF(S2849&gt;=$X$3,1,0)</f>
        <v>0</v>
      </c>
      <c r="U2849" s="318">
        <f>O2849*T2849+P2849*T2849</f>
        <v>0</v>
      </c>
    </row>
    <row r="2850" spans="1:21" s="318" customFormat="1" x14ac:dyDescent="0.2">
      <c r="A2850" s="322">
        <v>40710</v>
      </c>
      <c r="B2850" s="321">
        <v>408.93899499999998</v>
      </c>
      <c r="C2850" s="320">
        <f>LN(B2850/B2849)</f>
        <v>-1.2041509955782514E-2</v>
      </c>
      <c r="D2850" s="320">
        <f>AVERAGE(C2830:C2850)</f>
        <v>-2.8610492396629909E-3</v>
      </c>
      <c r="E2850" s="318">
        <f>_xlfn.STDEV.S(C2830:C2850)</f>
        <v>1.025622956574522E-2</v>
      </c>
      <c r="F2850" s="318">
        <f>E2850*(21/(21-1.5))</f>
        <v>1.1045170301571774E-2</v>
      </c>
      <c r="G2850" s="318">
        <f>_xlfn.VAR.S(C2830:C2850)</f>
        <v>1.051902449052664E-4</v>
      </c>
      <c r="H2850" s="318">
        <f>G2850*(21/(21-1))</f>
        <v>1.1044975715052972E-4</v>
      </c>
      <c r="I2850" s="320">
        <f>(SUM(C2787:C2807)*1+SUM(C2808:C2828)*2+SUM(C2829:C2849)*3)/6</f>
        <v>-2.9701330839104711E-2</v>
      </c>
      <c r="J2850" s="318">
        <f>IF(C2850*O2850&lt;&gt;0,C2850,0)</f>
        <v>0</v>
      </c>
      <c r="K2850" s="318" t="str">
        <f>IF(C2850*O2850=0,"",C2850)</f>
        <v/>
      </c>
      <c r="O2850" s="318">
        <f>IF(ISBLANK(L2850),0,1)</f>
        <v>0</v>
      </c>
      <c r="P2850" s="318">
        <f>IF(ISBLANK(M2850),0,1)</f>
        <v>0</v>
      </c>
      <c r="Q2850" s="318">
        <f>O2850+P2850</f>
        <v>0</v>
      </c>
      <c r="R2850" s="318">
        <f>SUM(Q2725:Q2850)</f>
        <v>2</v>
      </c>
      <c r="S2850" s="318">
        <f>R2850/$X$2</f>
        <v>8.6956521739130432E-2</v>
      </c>
      <c r="T2850" s="318">
        <f>IF(S2850&gt;=$X$3,1,0)</f>
        <v>0</v>
      </c>
      <c r="U2850" s="318">
        <f>O2850*T2850+P2850*T2850</f>
        <v>0</v>
      </c>
    </row>
    <row r="2851" spans="1:21" s="318" customFormat="1" x14ac:dyDescent="0.2">
      <c r="A2851" s="322">
        <v>40711</v>
      </c>
      <c r="B2851" s="321">
        <v>409.88400300000001</v>
      </c>
      <c r="C2851" s="320">
        <f>LN(B2851/B2850)</f>
        <v>2.3082117182328097E-3</v>
      </c>
      <c r="D2851" s="320">
        <f>AVERAGE(C2831:C2851)</f>
        <v>-2.9422086892155648E-3</v>
      </c>
      <c r="E2851" s="318">
        <f>_xlfn.STDEV.S(C2831:C2851)</f>
        <v>1.0205736932754349E-2</v>
      </c>
      <c r="F2851" s="318">
        <f>E2851*(21/(21-1.5))</f>
        <v>1.0990793619889298E-2</v>
      </c>
      <c r="G2851" s="318">
        <f>_xlfn.VAR.S(C2831:C2851)</f>
        <v>1.0415706634058614E-4</v>
      </c>
      <c r="H2851" s="318">
        <f>G2851*(21/(21-1))</f>
        <v>1.0936491965761545E-4</v>
      </c>
      <c r="I2851" s="320">
        <f>(SUM(C2788:C2808)*1+SUM(C2809:C2829)*2+SUM(C2830:C2850)*3)/6</f>
        <v>-3.6130598818164668E-2</v>
      </c>
      <c r="J2851" s="318">
        <f>IF(C2851*O2851&lt;&gt;0,C2851,0)</f>
        <v>0</v>
      </c>
      <c r="K2851" s="318" t="str">
        <f>IF(C2851*O2851=0,"",C2851)</f>
        <v/>
      </c>
      <c r="O2851" s="318">
        <f>IF(ISBLANK(L2851),0,1)</f>
        <v>0</v>
      </c>
      <c r="P2851" s="318">
        <f>IF(ISBLANK(M2851),0,1)</f>
        <v>0</v>
      </c>
      <c r="Q2851" s="318">
        <f>O2851+P2851</f>
        <v>0</v>
      </c>
      <c r="R2851" s="318">
        <f>SUM(Q2726:Q2851)</f>
        <v>2</v>
      </c>
      <c r="S2851" s="318">
        <f>R2851/$X$2</f>
        <v>8.6956521739130432E-2</v>
      </c>
      <c r="T2851" s="318">
        <f>IF(S2851&gt;=$X$3,1,0)</f>
        <v>0</v>
      </c>
      <c r="U2851" s="318">
        <f>O2851*T2851+P2851*T2851</f>
        <v>0</v>
      </c>
    </row>
    <row r="2852" spans="1:21" s="318" customFormat="1" x14ac:dyDescent="0.2">
      <c r="A2852" s="322">
        <v>40714</v>
      </c>
      <c r="B2852" s="321">
        <v>406.77499399999999</v>
      </c>
      <c r="C2852" s="320">
        <f>LN(B2852/B2851)</f>
        <v>-7.6140078816693737E-3</v>
      </c>
      <c r="D2852" s="320">
        <f>AVERAGE(C2832:C2852)</f>
        <v>-3.2330801916077784E-3</v>
      </c>
      <c r="E2852" s="318">
        <f>_xlfn.STDEV.S(C2832:C2852)</f>
        <v>1.0249699421528022E-2</v>
      </c>
      <c r="F2852" s="318">
        <f>E2852*(21/(21-1.5))</f>
        <v>1.1038137838568638E-2</v>
      </c>
      <c r="G2852" s="318">
        <f>_xlfn.VAR.S(C2832:C2852)</f>
        <v>1.0505633823167187E-4</v>
      </c>
      <c r="H2852" s="318">
        <f>G2852*(21/(21-1))</f>
        <v>1.1030915514325546E-4</v>
      </c>
      <c r="I2852" s="320">
        <f>(SUM(C2789:C2809)*1+SUM(C2810:C2830)*2+SUM(C2831:C2851)*3)/6</f>
        <v>-3.0905160471688769E-2</v>
      </c>
      <c r="J2852" s="318">
        <f>IF(C2852*O2852&lt;&gt;0,C2852,0)</f>
        <v>0</v>
      </c>
      <c r="K2852" s="318" t="str">
        <f>IF(C2852*O2852=0,"",C2852)</f>
        <v/>
      </c>
      <c r="O2852" s="318">
        <f>IF(ISBLANK(L2852),0,1)</f>
        <v>0</v>
      </c>
      <c r="P2852" s="318">
        <f>IF(ISBLANK(M2852),0,1)</f>
        <v>0</v>
      </c>
      <c r="Q2852" s="318">
        <f>O2852+P2852</f>
        <v>0</v>
      </c>
      <c r="R2852" s="318">
        <f>SUM(Q2727:Q2852)</f>
        <v>2</v>
      </c>
      <c r="S2852" s="318">
        <f>R2852/$X$2</f>
        <v>8.6956521739130432E-2</v>
      </c>
      <c r="T2852" s="318">
        <f>IF(S2852&gt;=$X$3,1,0)</f>
        <v>0</v>
      </c>
      <c r="U2852" s="318">
        <f>O2852*T2852+P2852*T2852</f>
        <v>0</v>
      </c>
    </row>
    <row r="2853" spans="1:21" s="318" customFormat="1" x14ac:dyDescent="0.2">
      <c r="A2853" s="322">
        <v>40715</v>
      </c>
      <c r="B2853" s="321">
        <v>418.13000499999998</v>
      </c>
      <c r="C2853" s="320">
        <f>LN(B2853/B2852)</f>
        <v>2.7532208640271935E-2</v>
      </c>
      <c r="D2853" s="320">
        <f>AVERAGE(C2833:C2853)</f>
        <v>-2.2211134858297395E-3</v>
      </c>
      <c r="E2853" s="318">
        <f>_xlfn.STDEV.S(C2833:C2853)</f>
        <v>1.2115296498212573E-2</v>
      </c>
      <c r="F2853" s="318">
        <f>E2853*(21/(21-1.5))</f>
        <v>1.3047242382690463E-2</v>
      </c>
      <c r="G2853" s="318">
        <f>_xlfn.VAR.S(C2833:C2853)</f>
        <v>1.4678040923960182E-4</v>
      </c>
      <c r="H2853" s="318">
        <f>G2853*(21/(21-1))</f>
        <v>1.5411942970158191E-4</v>
      </c>
      <c r="I2853" s="320">
        <f>(SUM(C2790:C2810)*1+SUM(C2811:C2831)*2+SUM(C2832:C2852)*3)/6</f>
        <v>-3.2140441768703489E-2</v>
      </c>
      <c r="J2853" s="318">
        <f>IF(C2853*O2853&lt;&gt;0,C2853,0)</f>
        <v>0</v>
      </c>
      <c r="K2853" s="318" t="str">
        <f>IF(C2853*O2853=0,"",C2853)</f>
        <v/>
      </c>
      <c r="O2853" s="318">
        <f>IF(ISBLANK(L2853),0,1)</f>
        <v>0</v>
      </c>
      <c r="P2853" s="318">
        <f>IF(ISBLANK(M2853),0,1)</f>
        <v>0</v>
      </c>
      <c r="Q2853" s="318">
        <f>O2853+P2853</f>
        <v>0</v>
      </c>
      <c r="R2853" s="318">
        <f>SUM(Q2728:Q2853)</f>
        <v>2</v>
      </c>
      <c r="S2853" s="318">
        <f>R2853/$X$2</f>
        <v>8.6956521739130432E-2</v>
      </c>
      <c r="T2853" s="318">
        <f>IF(S2853&gt;=$X$3,1,0)</f>
        <v>0</v>
      </c>
      <c r="U2853" s="318">
        <f>O2853*T2853+P2853*T2853</f>
        <v>0</v>
      </c>
    </row>
    <row r="2854" spans="1:21" s="318" customFormat="1" x14ac:dyDescent="0.2">
      <c r="A2854" s="322">
        <v>40716</v>
      </c>
      <c r="B2854" s="321">
        <v>414.45901500000002</v>
      </c>
      <c r="C2854" s="320">
        <f>LN(B2854/B2853)</f>
        <v>-8.8183093953695564E-3</v>
      </c>
      <c r="D2854" s="320">
        <f>AVERAGE(C2834:C2854)</f>
        <v>-2.3245477737437021E-3</v>
      </c>
      <c r="E2854" s="318">
        <f>_xlfn.STDEV.S(C2834:C2854)</f>
        <v>1.2164138297829138E-2</v>
      </c>
      <c r="F2854" s="318">
        <f>E2854*(21/(21-1.5))</f>
        <v>1.3099841243815994E-2</v>
      </c>
      <c r="G2854" s="318">
        <f>_xlfn.VAR.S(C2834:C2854)</f>
        <v>1.4796626052871354E-4</v>
      </c>
      <c r="H2854" s="318">
        <f>G2854*(21/(21-1))</f>
        <v>1.5536457355514921E-4</v>
      </c>
      <c r="I2854" s="320">
        <f>(SUM(C2791:C2811)*1+SUM(C2812:C2832)*2+SUM(C2833:C2853)*3)/6</f>
        <v>-1.7293659536061077E-2</v>
      </c>
      <c r="J2854" s="318">
        <f>IF(C2854*O2854&lt;&gt;0,C2854,0)</f>
        <v>0</v>
      </c>
      <c r="K2854" s="318" t="str">
        <f>IF(C2854*O2854=0,"",C2854)</f>
        <v/>
      </c>
      <c r="O2854" s="318">
        <f>IF(ISBLANK(L2854),0,1)</f>
        <v>0</v>
      </c>
      <c r="P2854" s="318">
        <f>IF(ISBLANK(M2854),0,1)</f>
        <v>0</v>
      </c>
      <c r="Q2854" s="318">
        <f>O2854+P2854</f>
        <v>0</v>
      </c>
      <c r="R2854" s="318">
        <f>SUM(Q2729:Q2854)</f>
        <v>2</v>
      </c>
      <c r="S2854" s="318">
        <f>R2854/$X$2</f>
        <v>8.6956521739130432E-2</v>
      </c>
      <c r="T2854" s="318">
        <f>IF(S2854&gt;=$X$3,1,0)</f>
        <v>0</v>
      </c>
      <c r="U2854" s="318">
        <f>O2854*T2854+P2854*T2854</f>
        <v>0</v>
      </c>
    </row>
    <row r="2855" spans="1:21" s="318" customFormat="1" x14ac:dyDescent="0.2">
      <c r="A2855" s="322">
        <v>40717</v>
      </c>
      <c r="B2855" s="321">
        <v>403.90798999999998</v>
      </c>
      <c r="C2855" s="320">
        <f>LN(B2855/B2854)</f>
        <v>-2.5786987022124251E-2</v>
      </c>
      <c r="D2855" s="320">
        <f>AVERAGE(C2835:C2855)</f>
        <v>-2.7162304761344219E-3</v>
      </c>
      <c r="E2855" s="318">
        <f>_xlfn.STDEV.S(C2835:C2855)</f>
        <v>1.2795351209310199E-2</v>
      </c>
      <c r="F2855" s="318">
        <f>E2855*(21/(21-1.5))</f>
        <v>1.3779608994641753E-2</v>
      </c>
      <c r="G2855" s="318">
        <f>_xlfn.VAR.S(C2835:C2855)</f>
        <v>1.63721012569596E-4</v>
      </c>
      <c r="H2855" s="318">
        <f>G2855*(21/(21-1))</f>
        <v>1.7190706319807579E-4</v>
      </c>
      <c r="I2855" s="320">
        <f>(SUM(C2792:C2812)*1+SUM(C2813:C2833)*2+SUM(C2834:C2854)*3)/6</f>
        <v>-2.3879735824777776E-2</v>
      </c>
      <c r="J2855" s="318">
        <f>IF(C2855*O2855&lt;&gt;0,C2855,0)</f>
        <v>0</v>
      </c>
      <c r="K2855" s="318" t="str">
        <f>IF(C2855*O2855=0,"",C2855)</f>
        <v/>
      </c>
      <c r="O2855" s="318">
        <f>IF(ISBLANK(L2855),0,1)</f>
        <v>0</v>
      </c>
      <c r="P2855" s="318">
        <f>IF(ISBLANK(M2855),0,1)</f>
        <v>0</v>
      </c>
      <c r="Q2855" s="318">
        <f>O2855+P2855</f>
        <v>0</v>
      </c>
      <c r="R2855" s="318">
        <f>SUM(Q2730:Q2855)</f>
        <v>2</v>
      </c>
      <c r="S2855" s="318">
        <f>R2855/$X$2</f>
        <v>8.6956521739130432E-2</v>
      </c>
      <c r="T2855" s="318">
        <f>IF(S2855&gt;=$X$3,1,0)</f>
        <v>0</v>
      </c>
      <c r="U2855" s="318">
        <f>O2855*T2855+P2855*T2855</f>
        <v>0</v>
      </c>
    </row>
    <row r="2856" spans="1:21" s="318" customFormat="1" x14ac:dyDescent="0.2">
      <c r="A2856" s="322">
        <v>40718</v>
      </c>
      <c r="B2856" s="321">
        <v>401.54501299999998</v>
      </c>
      <c r="C2856" s="320">
        <f>LN(B2856/B2855)</f>
        <v>-5.8674653155637493E-3</v>
      </c>
      <c r="D2856" s="320">
        <f>AVERAGE(C2836:C2856)</f>
        <v>-3.2073014412448597E-3</v>
      </c>
      <c r="E2856" s="318">
        <f>_xlfn.STDEV.S(C2836:C2856)</f>
        <v>1.270433545793208E-2</v>
      </c>
      <c r="F2856" s="318">
        <f>E2856*(21/(21-1.5))</f>
        <v>1.3681592031619163E-2</v>
      </c>
      <c r="G2856" s="318">
        <f>_xlfn.VAR.S(C2836:C2856)</f>
        <v>1.6140013942767033E-4</v>
      </c>
      <c r="H2856" s="318">
        <f>G2856*(21/(21-1))</f>
        <v>1.6947014639905387E-4</v>
      </c>
      <c r="I2856" s="320">
        <f>(SUM(C2793:C2813)*1+SUM(C2814:C2834)*2+SUM(C2835:C2855)*3)/6</f>
        <v>-3.1445897274327762E-2</v>
      </c>
      <c r="J2856" s="318">
        <f>IF(C2856*O2856&lt;&gt;0,C2856,0)</f>
        <v>-5.8674653155637493E-3</v>
      </c>
      <c r="K2856" s="318">
        <f>IF(C2856*O2856=0,"",C2856)</f>
        <v>-5.8674653155637493E-3</v>
      </c>
      <c r="L2856" s="323" t="s">
        <v>111</v>
      </c>
      <c r="M2856" s="323"/>
      <c r="O2856" s="318">
        <f>IF(ISBLANK(L2856),0,1)</f>
        <v>1</v>
      </c>
      <c r="P2856" s="318">
        <f>IF(ISBLANK(M2856),0,1)</f>
        <v>0</v>
      </c>
      <c r="Q2856" s="318">
        <f>O2856+P2856</f>
        <v>1</v>
      </c>
      <c r="R2856" s="318">
        <f>SUM(Q2731:Q2856)</f>
        <v>3</v>
      </c>
      <c r="S2856" s="318">
        <f>R2856/$X$2</f>
        <v>0.13043478260869565</v>
      </c>
      <c r="T2856" s="318">
        <f>IF(S2856&gt;=$X$3,1,0)</f>
        <v>0</v>
      </c>
      <c r="U2856" s="318">
        <f>O2856*T2856+P2856*T2856</f>
        <v>0</v>
      </c>
    </row>
    <row r="2857" spans="1:21" s="318" customFormat="1" x14ac:dyDescent="0.2">
      <c r="A2857" s="322">
        <v>40721</v>
      </c>
      <c r="B2857" s="321">
        <v>402.209991</v>
      </c>
      <c r="C2857" s="320">
        <f>LN(B2857/B2856)</f>
        <v>1.6546787227808221E-3</v>
      </c>
      <c r="D2857" s="320">
        <f>AVERAGE(C2837:C2857)</f>
        <v>-3.3728902799024644E-3</v>
      </c>
      <c r="E2857" s="318">
        <f>_xlfn.STDEV.S(C2837:C2857)</f>
        <v>1.2612535706127049E-2</v>
      </c>
      <c r="F2857" s="318">
        <f>E2857*(21/(21-1.5))</f>
        <v>1.3582730760444512E-2</v>
      </c>
      <c r="G2857" s="318">
        <f>_xlfn.VAR.S(C2837:C2857)</f>
        <v>1.5907605693832975E-4</v>
      </c>
      <c r="H2857" s="318">
        <f>G2857*(21/(21-1))</f>
        <v>1.6702985978524624E-4</v>
      </c>
      <c r="I2857" s="320">
        <f>(SUM(C2794:C2814)*1+SUM(C2815:C2835)*2+SUM(C2836:C2856)*3)/6</f>
        <v>-3.9243823599538923E-2</v>
      </c>
      <c r="J2857" s="318">
        <f>IF(C2857*O2857&lt;&gt;0,C2857,0)</f>
        <v>0</v>
      </c>
      <c r="K2857" s="318" t="str">
        <f>IF(C2857*O2857=0,"",C2857)</f>
        <v/>
      </c>
      <c r="O2857" s="318">
        <f>IF(ISBLANK(L2857),0,1)</f>
        <v>0</v>
      </c>
      <c r="P2857" s="318">
        <f>IF(ISBLANK(M2857),0,1)</f>
        <v>0</v>
      </c>
      <c r="Q2857" s="318">
        <f>O2857+P2857</f>
        <v>0</v>
      </c>
      <c r="R2857" s="318">
        <f>SUM(Q2732:Q2857)</f>
        <v>3</v>
      </c>
      <c r="S2857" s="318">
        <f>R2857/$X$2</f>
        <v>0.13043478260869565</v>
      </c>
      <c r="T2857" s="318">
        <f>IF(S2857&gt;=$X$3,1,0)</f>
        <v>0</v>
      </c>
      <c r="U2857" s="318">
        <f>O2857*T2857+P2857*T2857</f>
        <v>0</v>
      </c>
    </row>
    <row r="2858" spans="1:21" s="318" customFormat="1" x14ac:dyDescent="0.2">
      <c r="A2858" s="322">
        <v>40722</v>
      </c>
      <c r="B2858" s="321">
        <v>406.14498900000001</v>
      </c>
      <c r="C2858" s="320">
        <f>LN(B2858/B2857)</f>
        <v>9.7358937094135459E-3</v>
      </c>
      <c r="D2858" s="320">
        <f>AVERAGE(C2838:C2858)</f>
        <v>-2.6996917451416903E-3</v>
      </c>
      <c r="E2858" s="318">
        <f>_xlfn.STDEV.S(C2838:C2858)</f>
        <v>1.2928237812305763E-2</v>
      </c>
      <c r="F2858" s="318">
        <f>E2858*(21/(21-1.5))</f>
        <v>1.3922717644021591E-2</v>
      </c>
      <c r="G2858" s="318">
        <f>_xlfn.VAR.S(C2838:C2858)</f>
        <v>1.6713933293153251E-4</v>
      </c>
      <c r="H2858" s="318">
        <f>G2858*(21/(21-1))</f>
        <v>1.7549629957810915E-4</v>
      </c>
      <c r="I2858" s="320">
        <f>(SUM(C2795:C2815)*1+SUM(C2816:C2836)*2+SUM(C2837:C2857)*3)/6</f>
        <v>-4.1779971222040947E-2</v>
      </c>
      <c r="J2858" s="318">
        <f>IF(C2858*O2858&lt;&gt;0,C2858,0)</f>
        <v>0</v>
      </c>
      <c r="K2858" s="318" t="str">
        <f>IF(C2858*O2858=0,"",C2858)</f>
        <v/>
      </c>
      <c r="O2858" s="318">
        <f>IF(ISBLANK(L2858),0,1)</f>
        <v>0</v>
      </c>
      <c r="P2858" s="318">
        <f>IF(ISBLANK(M2858),0,1)</f>
        <v>0</v>
      </c>
      <c r="Q2858" s="318">
        <f>O2858+P2858</f>
        <v>0</v>
      </c>
      <c r="R2858" s="318">
        <f>SUM(Q2733:Q2858)</f>
        <v>3</v>
      </c>
      <c r="S2858" s="318">
        <f>R2858/$X$2</f>
        <v>0.13043478260869565</v>
      </c>
      <c r="T2858" s="318">
        <f>IF(S2858&gt;=$X$3,1,0)</f>
        <v>0</v>
      </c>
      <c r="U2858" s="318">
        <f>O2858*T2858+P2858*T2858</f>
        <v>0</v>
      </c>
    </row>
    <row r="2859" spans="1:21" s="318" customFormat="1" x14ac:dyDescent="0.2">
      <c r="A2859" s="322">
        <v>40723</v>
      </c>
      <c r="B2859" s="321">
        <v>416.97500600000001</v>
      </c>
      <c r="C2859" s="320">
        <f>LN(B2859/B2858)</f>
        <v>2.6316070737966261E-2</v>
      </c>
      <c r="D2859" s="320">
        <f>AVERAGE(C2839:C2859)</f>
        <v>-2.0146782344179688E-3</v>
      </c>
      <c r="E2859" s="318">
        <f>_xlfn.STDEV.S(C2839:C2859)</f>
        <v>1.4072661632956609E-2</v>
      </c>
      <c r="F2859" s="318">
        <f>E2859*(21/(21-1.5))</f>
        <v>1.5155174066260962E-2</v>
      </c>
      <c r="G2859" s="318">
        <f>_xlfn.VAR.S(C2839:C2859)</f>
        <v>1.9803980543568896E-4</v>
      </c>
      <c r="H2859" s="318">
        <f>G2859*(21/(21-1))</f>
        <v>2.0794179570747342E-4</v>
      </c>
      <c r="I2859" s="320">
        <f>(SUM(C2796:C2816)*1+SUM(C2817:C2837)*2+SUM(C2838:C2858)*3)/6</f>
        <v>-3.7130098528953305E-2</v>
      </c>
      <c r="J2859" s="318">
        <f>IF(C2859*O2859&lt;&gt;0,C2859,0)</f>
        <v>0</v>
      </c>
      <c r="K2859" s="318" t="str">
        <f>IF(C2859*O2859=0,"",C2859)</f>
        <v/>
      </c>
      <c r="O2859" s="318">
        <f>IF(ISBLANK(L2859),0,1)</f>
        <v>0</v>
      </c>
      <c r="P2859" s="318">
        <f>IF(ISBLANK(M2859),0,1)</f>
        <v>0</v>
      </c>
      <c r="Q2859" s="318">
        <f>O2859+P2859</f>
        <v>0</v>
      </c>
      <c r="R2859" s="318">
        <f>SUM(Q2734:Q2859)</f>
        <v>3</v>
      </c>
      <c r="S2859" s="318">
        <f>R2859/$X$2</f>
        <v>0.13043478260869565</v>
      </c>
      <c r="T2859" s="318">
        <f>IF(S2859&gt;=$X$3,1,0)</f>
        <v>0</v>
      </c>
      <c r="U2859" s="318">
        <f>O2859*T2859+P2859*T2859</f>
        <v>0</v>
      </c>
    </row>
    <row r="2860" spans="1:21" s="318" customFormat="1" x14ac:dyDescent="0.2">
      <c r="A2860" s="322">
        <v>40724</v>
      </c>
      <c r="B2860" s="321">
        <v>421.334991</v>
      </c>
      <c r="C2860" s="320">
        <f>LN(B2860/B2859)</f>
        <v>1.0401938013807857E-2</v>
      </c>
      <c r="D2860" s="320">
        <f>AVERAGE(C2840:C2860)</f>
        <v>-1.6889436633161653E-3</v>
      </c>
      <c r="E2860" s="318">
        <f>_xlfn.STDEV.S(C2840:C2860)</f>
        <v>1.4285738354704525E-2</v>
      </c>
      <c r="F2860" s="318">
        <f>E2860*(21/(21-1.5))</f>
        <v>1.5384641305066411E-2</v>
      </c>
      <c r="G2860" s="318">
        <f>_xlfn.VAR.S(C2840:C2860)</f>
        <v>2.0408232033907597E-4</v>
      </c>
      <c r="H2860" s="318">
        <f>G2860*(21/(21-1))</f>
        <v>2.1428643635602979E-4</v>
      </c>
      <c r="I2860" s="320">
        <f>(SUM(C2797:C2817)*1+SUM(C2818:C2838)*2+SUM(C2839:C2859)*3)/6</f>
        <v>-2.7230899056398711E-2</v>
      </c>
      <c r="J2860" s="318">
        <f>IF(C2860*O2860&lt;&gt;0,C2860,0)</f>
        <v>0</v>
      </c>
      <c r="K2860" s="318" t="str">
        <f>IF(C2860*O2860=0,"",C2860)</f>
        <v/>
      </c>
      <c r="O2860" s="318">
        <f>IF(ISBLANK(L2860),0,1)</f>
        <v>0</v>
      </c>
      <c r="P2860" s="318">
        <f>IF(ISBLANK(M2860),0,1)</f>
        <v>0</v>
      </c>
      <c r="Q2860" s="318">
        <f>O2860+P2860</f>
        <v>0</v>
      </c>
      <c r="R2860" s="318">
        <f>SUM(Q2735:Q2860)</f>
        <v>3</v>
      </c>
      <c r="S2860" s="318">
        <f>R2860/$X$2</f>
        <v>0.13043478260869565</v>
      </c>
      <c r="T2860" s="318">
        <f>IF(S2860&gt;=$X$3,1,0)</f>
        <v>0</v>
      </c>
      <c r="U2860" s="318">
        <f>O2860*T2860+P2860*T2860</f>
        <v>0</v>
      </c>
    </row>
    <row r="2861" spans="1:21" s="318" customFormat="1" x14ac:dyDescent="0.2">
      <c r="A2861" s="322">
        <v>40725</v>
      </c>
      <c r="B2861" s="321">
        <v>426.12298600000003</v>
      </c>
      <c r="C2861" s="320">
        <f>LN(B2861/B2860)</f>
        <v>1.129978376779987E-2</v>
      </c>
      <c r="D2861" s="320">
        <f>AVERAGE(C2841:C2861)</f>
        <v>-1.6245267540400147E-3</v>
      </c>
      <c r="E2861" s="318">
        <f>_xlfn.STDEV.S(C2841:C2861)</f>
        <v>1.4343762502474027E-2</v>
      </c>
      <c r="F2861" s="318">
        <f>E2861*(21/(21-1.5))</f>
        <v>1.5447128848818182E-2</v>
      </c>
      <c r="G2861" s="318">
        <f>_xlfn.VAR.S(C2841:C2861)</f>
        <v>2.0574352272737995E-4</v>
      </c>
      <c r="H2861" s="318">
        <f>G2861*(21/(21-1))</f>
        <v>2.1603069886374897E-4</v>
      </c>
      <c r="I2861" s="320">
        <f>(SUM(C2798:C2818)*1+SUM(C2819:C2839)*2+SUM(C2840:C2860)*3)/6</f>
        <v>-2.4039356165138397E-2</v>
      </c>
      <c r="J2861" s="318">
        <f>IF(C2861*O2861&lt;&gt;0,C2861,0)</f>
        <v>0</v>
      </c>
      <c r="K2861" s="318" t="str">
        <f>IF(C2861*O2861=0,"",C2861)</f>
        <v/>
      </c>
      <c r="O2861" s="318">
        <f>IF(ISBLANK(L2861),0,1)</f>
        <v>0</v>
      </c>
      <c r="P2861" s="318">
        <f>IF(ISBLANK(M2861),0,1)</f>
        <v>0</v>
      </c>
      <c r="Q2861" s="318">
        <f>O2861+P2861</f>
        <v>0</v>
      </c>
      <c r="R2861" s="318">
        <f>SUM(Q2736:Q2861)</f>
        <v>3</v>
      </c>
      <c r="S2861" s="318">
        <f>R2861/$X$2</f>
        <v>0.13043478260869565</v>
      </c>
      <c r="T2861" s="318">
        <f>IF(S2861&gt;=$X$3,1,0)</f>
        <v>0</v>
      </c>
      <c r="U2861" s="318">
        <f>O2861*T2861+P2861*T2861</f>
        <v>0</v>
      </c>
    </row>
    <row r="2862" spans="1:21" s="318" customFormat="1" x14ac:dyDescent="0.2">
      <c r="A2862" s="322">
        <v>40728</v>
      </c>
      <c r="B2862" s="321">
        <v>427.550995</v>
      </c>
      <c r="C2862" s="320">
        <f>LN(B2862/B2861)</f>
        <v>3.3455636782513181E-3</v>
      </c>
      <c r="D2862" s="320">
        <f>AVERAGE(C2842:C2862)</f>
        <v>-1.0831954862679893E-3</v>
      </c>
      <c r="E2862" s="318">
        <f>_xlfn.STDEV.S(C2842:C2862)</f>
        <v>1.4304694563822393E-2</v>
      </c>
      <c r="F2862" s="318">
        <f>E2862*(21/(21-1.5))</f>
        <v>1.5405055684116422E-2</v>
      </c>
      <c r="G2862" s="318">
        <f>_xlfn.VAR.S(C2842:C2862)</f>
        <v>2.0462428656424993E-4</v>
      </c>
      <c r="H2862" s="318">
        <f>G2862*(21/(21-1))</f>
        <v>2.1485550089246245E-4</v>
      </c>
      <c r="I2862" s="320">
        <f>(SUM(C2799:C2819)*1+SUM(C2820:C2840)*2+SUM(C2841:C2861)*3)/6</f>
        <v>-2.1023910379917733E-2</v>
      </c>
      <c r="J2862" s="318">
        <f>IF(C2862*O2862&lt;&gt;0,C2862,0)</f>
        <v>0</v>
      </c>
      <c r="K2862" s="318" t="str">
        <f>IF(C2862*O2862=0,"",C2862)</f>
        <v/>
      </c>
      <c r="O2862" s="318">
        <f>IF(ISBLANK(L2862),0,1)</f>
        <v>0</v>
      </c>
      <c r="P2862" s="318">
        <f>IF(ISBLANK(M2862),0,1)</f>
        <v>0</v>
      </c>
      <c r="Q2862" s="318">
        <f>O2862+P2862</f>
        <v>0</v>
      </c>
      <c r="R2862" s="318">
        <f>SUM(Q2737:Q2862)</f>
        <v>3</v>
      </c>
      <c r="S2862" s="318">
        <f>R2862/$X$2</f>
        <v>0.13043478260869565</v>
      </c>
      <c r="T2862" s="318">
        <f>IF(S2862&gt;=$X$3,1,0)</f>
        <v>0</v>
      </c>
      <c r="U2862" s="318">
        <f>O2862*T2862+P2862*T2862</f>
        <v>0</v>
      </c>
    </row>
    <row r="2863" spans="1:21" s="318" customFormat="1" x14ac:dyDescent="0.2">
      <c r="A2863" s="322">
        <v>40729</v>
      </c>
      <c r="B2863" s="321">
        <v>427.57199100000003</v>
      </c>
      <c r="C2863" s="320">
        <f>LN(B2863/B2862)</f>
        <v>4.9106386678820833E-5</v>
      </c>
      <c r="D2863" s="320">
        <f>AVERAGE(C2843:C2863)</f>
        <v>-5.0945932942768779E-4</v>
      </c>
      <c r="E2863" s="318">
        <f>_xlfn.STDEV.S(C2843:C2863)</f>
        <v>1.4084908074339712E-2</v>
      </c>
      <c r="F2863" s="318">
        <f>E2863*(21/(21-1.5))</f>
        <v>1.5168362541596613E-2</v>
      </c>
      <c r="G2863" s="318">
        <f>_xlfn.VAR.S(C2843:C2863)</f>
        <v>1.9838463546260001E-4</v>
      </c>
      <c r="H2863" s="318">
        <f>G2863*(21/(21-1))</f>
        <v>2.0830386723573002E-4</v>
      </c>
      <c r="I2863" s="320">
        <f>(SUM(C2800:C2820)*1+SUM(C2821:C2841)*2+SUM(C2842:C2862)*3)/6</f>
        <v>-1.7411983081214371E-2</v>
      </c>
      <c r="J2863" s="318">
        <f>IF(C2863*O2863&lt;&gt;0,C2863,0)</f>
        <v>0</v>
      </c>
      <c r="K2863" s="318" t="str">
        <f>IF(C2863*O2863=0,"",C2863)</f>
        <v/>
      </c>
      <c r="O2863" s="318">
        <f>IF(ISBLANK(L2863),0,1)</f>
        <v>0</v>
      </c>
      <c r="P2863" s="318">
        <f>IF(ISBLANK(M2863),0,1)</f>
        <v>0</v>
      </c>
      <c r="Q2863" s="318">
        <f>O2863+P2863</f>
        <v>0</v>
      </c>
      <c r="R2863" s="318">
        <f>SUM(Q2738:Q2863)</f>
        <v>3</v>
      </c>
      <c r="S2863" s="318">
        <f>R2863/$X$2</f>
        <v>0.13043478260869565</v>
      </c>
      <c r="T2863" s="318">
        <f>IF(S2863&gt;=$X$3,1,0)</f>
        <v>0</v>
      </c>
      <c r="U2863" s="318">
        <f>O2863*T2863+P2863*T2863</f>
        <v>0</v>
      </c>
    </row>
    <row r="2864" spans="1:21" s="318" customFormat="1" x14ac:dyDescent="0.2">
      <c r="A2864" s="322">
        <v>40730</v>
      </c>
      <c r="B2864" s="321">
        <v>424.59201000000002</v>
      </c>
      <c r="C2864" s="320">
        <f>LN(B2864/B2863)</f>
        <v>-6.9939428178128126E-3</v>
      </c>
      <c r="D2864" s="320">
        <f>AVERAGE(C2844:C2864)</f>
        <v>-7.3981071907902542E-4</v>
      </c>
      <c r="E2864" s="318">
        <f>_xlfn.STDEV.S(C2844:C2864)</f>
        <v>1.4152586310904908E-2</v>
      </c>
      <c r="F2864" s="318">
        <f>E2864*(21/(21-1.5))</f>
        <v>1.5241246796359131E-2</v>
      </c>
      <c r="G2864" s="318">
        <f>_xlfn.VAR.S(C2844:C2864)</f>
        <v>2.00295699287613E-4</v>
      </c>
      <c r="H2864" s="318">
        <f>G2864*(21/(21-1))</f>
        <v>2.1031048425199366E-4</v>
      </c>
      <c r="I2864" s="320">
        <f>(SUM(C2801:C2821)*1+SUM(C2822:C2842)*2+SUM(C2843:C2863)*3)/6</f>
        <v>-1.3615862481108959E-2</v>
      </c>
      <c r="J2864" s="318">
        <f>IF(C2864*O2864&lt;&gt;0,C2864,0)</f>
        <v>0</v>
      </c>
      <c r="K2864" s="318" t="str">
        <f>IF(C2864*O2864=0,"",C2864)</f>
        <v/>
      </c>
      <c r="O2864" s="318">
        <f>IF(ISBLANK(L2864),0,1)</f>
        <v>0</v>
      </c>
      <c r="P2864" s="318">
        <f>IF(ISBLANK(M2864),0,1)</f>
        <v>0</v>
      </c>
      <c r="Q2864" s="318">
        <f>O2864+P2864</f>
        <v>0</v>
      </c>
      <c r="R2864" s="318">
        <f>SUM(Q2739:Q2864)</f>
        <v>3</v>
      </c>
      <c r="S2864" s="318">
        <f>R2864/$X$2</f>
        <v>0.13043478260869565</v>
      </c>
      <c r="T2864" s="318">
        <f>IF(S2864&gt;=$X$3,1,0)</f>
        <v>0</v>
      </c>
      <c r="U2864" s="318">
        <f>O2864*T2864+P2864*T2864</f>
        <v>0</v>
      </c>
    </row>
    <row r="2865" spans="1:21" s="318" customFormat="1" x14ac:dyDescent="0.2">
      <c r="A2865" s="322">
        <v>40731</v>
      </c>
      <c r="B2865" s="321">
        <v>429.05898999999999</v>
      </c>
      <c r="C2865" s="320">
        <f>LN(B2865/B2864)</f>
        <v>1.0465683921149275E-2</v>
      </c>
      <c r="D2865" s="320">
        <f>AVERAGE(C2845:C2865)</f>
        <v>-6.887209540701653E-5</v>
      </c>
      <c r="E2865" s="318">
        <f>_xlfn.STDEV.S(C2845:C2865)</f>
        <v>1.4341731171554661E-2</v>
      </c>
      <c r="F2865" s="318">
        <f>E2865*(21/(21-1.5))</f>
        <v>1.544494126167425E-2</v>
      </c>
      <c r="G2865" s="318">
        <f>_xlfn.VAR.S(C2845:C2865)</f>
        <v>2.0568525299714265E-4</v>
      </c>
      <c r="H2865" s="318">
        <f>G2865*(21/(21-1))</f>
        <v>2.1596951564699978E-4</v>
      </c>
      <c r="I2865" s="320">
        <f>(SUM(C2802:C2822)*1+SUM(C2823:C2843)*2+SUM(C2844:C2864)*3)/6</f>
        <v>-1.2556622568246989E-2</v>
      </c>
      <c r="J2865" s="318">
        <f>IF(C2865*O2865&lt;&gt;0,C2865,0)</f>
        <v>0</v>
      </c>
      <c r="K2865" s="318" t="str">
        <f>IF(C2865*O2865=0,"",C2865)</f>
        <v/>
      </c>
      <c r="O2865" s="318">
        <f>IF(ISBLANK(L2865),0,1)</f>
        <v>0</v>
      </c>
      <c r="P2865" s="318">
        <f>IF(ISBLANK(M2865),0,1)</f>
        <v>0</v>
      </c>
      <c r="Q2865" s="318">
        <f>O2865+P2865</f>
        <v>0</v>
      </c>
      <c r="R2865" s="318">
        <f>SUM(Q2740:Q2865)</f>
        <v>3</v>
      </c>
      <c r="S2865" s="318">
        <f>R2865/$X$2</f>
        <v>0.13043478260869565</v>
      </c>
      <c r="T2865" s="318">
        <f>IF(S2865&gt;=$X$3,1,0)</f>
        <v>0</v>
      </c>
      <c r="U2865" s="318">
        <f>O2865*T2865+P2865*T2865</f>
        <v>0</v>
      </c>
    </row>
    <row r="2866" spans="1:21" s="318" customFormat="1" x14ac:dyDescent="0.2">
      <c r="A2866" s="322">
        <v>40732</v>
      </c>
      <c r="B2866" s="321">
        <v>421.46301299999999</v>
      </c>
      <c r="C2866" s="320">
        <f>LN(B2866/B2865)</f>
        <v>-1.786239260056717E-2</v>
      </c>
      <c r="D2866" s="320">
        <f>AVERAGE(C2846:C2866)</f>
        <v>-1.1702019501584351E-4</v>
      </c>
      <c r="E2866" s="318">
        <f>_xlfn.STDEV.S(C2846:C2866)</f>
        <v>1.4402458903947693E-2</v>
      </c>
      <c r="F2866" s="318">
        <f>E2866*(21/(21-1.5))</f>
        <v>1.5510340358097514E-2</v>
      </c>
      <c r="G2866" s="318">
        <f>_xlfn.VAR.S(C2846:C2866)</f>
        <v>2.0743082247990218E-4</v>
      </c>
      <c r="H2866" s="318">
        <f>G2866*(21/(21-1))</f>
        <v>2.178023636038973E-4</v>
      </c>
      <c r="I2866" s="320">
        <f>(SUM(C2803:C2823)*1+SUM(C2824:C2844)*2+SUM(C2845:C2865)*3)/6</f>
        <v>-9.2014616630631627E-3</v>
      </c>
      <c r="J2866" s="318">
        <f>IF(C2866*O2866&lt;&gt;0,C2866,0)</f>
        <v>0</v>
      </c>
      <c r="K2866" s="318" t="str">
        <f>IF(C2866*O2866=0,"",C2866)</f>
        <v/>
      </c>
      <c r="O2866" s="318">
        <f>IF(ISBLANK(L2866),0,1)</f>
        <v>0</v>
      </c>
      <c r="P2866" s="318">
        <f>IF(ISBLANK(M2866),0,1)</f>
        <v>0</v>
      </c>
      <c r="Q2866" s="318">
        <f>O2866+P2866</f>
        <v>0</v>
      </c>
      <c r="R2866" s="318">
        <f>SUM(Q2741:Q2866)</f>
        <v>3</v>
      </c>
      <c r="S2866" s="318">
        <f>R2866/$X$2</f>
        <v>0.13043478260869565</v>
      </c>
      <c r="T2866" s="318">
        <f>IF(S2866&gt;=$X$3,1,0)</f>
        <v>0</v>
      </c>
      <c r="U2866" s="318">
        <f>O2866*T2866+P2866*T2866</f>
        <v>0</v>
      </c>
    </row>
    <row r="2867" spans="1:21" s="318" customFormat="1" x14ac:dyDescent="0.2">
      <c r="A2867" s="322">
        <v>40735</v>
      </c>
      <c r="B2867" s="321">
        <v>416.42199699999998</v>
      </c>
      <c r="C2867" s="320">
        <f>LN(B2867/B2866)</f>
        <v>-1.2032860747328426E-2</v>
      </c>
      <c r="D2867" s="320">
        <f>AVERAGE(C2847:C2867)</f>
        <v>-1.0694507729635387E-3</v>
      </c>
      <c r="E2867" s="318">
        <f>_xlfn.STDEV.S(C2847:C2867)</f>
        <v>1.4502040575175507E-2</v>
      </c>
      <c r="F2867" s="318">
        <f>E2867*(21/(21-1.5))</f>
        <v>1.5617582157881314E-2</v>
      </c>
      <c r="G2867" s="318">
        <f>_xlfn.VAR.S(C2847:C2867)</f>
        <v>2.1030918084403674E-4</v>
      </c>
      <c r="H2867" s="318">
        <f>G2867*(21/(21-1))</f>
        <v>2.2082463988623859E-4</v>
      </c>
      <c r="I2867" s="320">
        <f>(SUM(C2804:C2824)*1+SUM(C2825:C2845)*2+SUM(C2846:C2866)*3)/6</f>
        <v>-1.7900289875802545E-2</v>
      </c>
      <c r="J2867" s="318">
        <f>IF(C2867*O2867&lt;&gt;0,C2867,0)</f>
        <v>0</v>
      </c>
      <c r="K2867" s="318" t="str">
        <f>IF(C2867*O2867=0,"",C2867)</f>
        <v/>
      </c>
      <c r="O2867" s="318">
        <f>IF(ISBLANK(L2867),0,1)</f>
        <v>0</v>
      </c>
      <c r="P2867" s="318">
        <f>IF(ISBLANK(M2867),0,1)</f>
        <v>0</v>
      </c>
      <c r="Q2867" s="318">
        <f>O2867+P2867</f>
        <v>0</v>
      </c>
      <c r="R2867" s="318">
        <f>SUM(Q2742:Q2867)</f>
        <v>3</v>
      </c>
      <c r="S2867" s="318">
        <f>R2867/$X$2</f>
        <v>0.13043478260869565</v>
      </c>
      <c r="T2867" s="318">
        <f>IF(S2867&gt;=$X$3,1,0)</f>
        <v>0</v>
      </c>
      <c r="U2867" s="318">
        <f>O2867*T2867+P2867*T2867</f>
        <v>0</v>
      </c>
    </row>
    <row r="2868" spans="1:21" s="318" customFormat="1" x14ac:dyDescent="0.2">
      <c r="A2868" s="322">
        <v>40736</v>
      </c>
      <c r="B2868" s="321">
        <v>413.66299400000003</v>
      </c>
      <c r="C2868" s="320">
        <f>LN(B2868/B2867)</f>
        <v>-6.6475437814146098E-3</v>
      </c>
      <c r="D2868" s="320">
        <f>AVERAGE(C2848:C2868)</f>
        <v>-6.9242540232123653E-4</v>
      </c>
      <c r="E2868" s="318">
        <f>_xlfn.STDEV.S(C2848:C2868)</f>
        <v>1.423408183242484E-2</v>
      </c>
      <c r="F2868" s="318">
        <f>E2868*(21/(21-1.5))</f>
        <v>1.5329011204149827E-2</v>
      </c>
      <c r="G2868" s="318">
        <f>_xlfn.VAR.S(C2848:C2868)</f>
        <v>2.026090856121669E-4</v>
      </c>
      <c r="H2868" s="318">
        <f>G2868*(21/(21-1))</f>
        <v>2.1273953989277525E-4</v>
      </c>
      <c r="I2868" s="320">
        <f>(SUM(C2805:C2825)*1+SUM(C2826:C2846)*2+SUM(C2847:C2867)*3)/6</f>
        <v>-2.5229516914223631E-2</v>
      </c>
      <c r="J2868" s="318">
        <f>IF(C2868*O2868&lt;&gt;0,C2868,0)</f>
        <v>0</v>
      </c>
      <c r="K2868" s="318" t="str">
        <f>IF(C2868*O2868=0,"",C2868)</f>
        <v/>
      </c>
      <c r="O2868" s="318">
        <f>IF(ISBLANK(L2868),0,1)</f>
        <v>0</v>
      </c>
      <c r="P2868" s="318">
        <f>IF(ISBLANK(M2868),0,1)</f>
        <v>0</v>
      </c>
      <c r="Q2868" s="318">
        <f>O2868+P2868</f>
        <v>0</v>
      </c>
      <c r="R2868" s="318">
        <f>SUM(Q2743:Q2868)</f>
        <v>3</v>
      </c>
      <c r="S2868" s="318">
        <f>R2868/$X$2</f>
        <v>0.13043478260869565</v>
      </c>
      <c r="T2868" s="318">
        <f>IF(S2868&gt;=$X$3,1,0)</f>
        <v>0</v>
      </c>
      <c r="U2868" s="318">
        <f>O2868*T2868+P2868*T2868</f>
        <v>0</v>
      </c>
    </row>
    <row r="2869" spans="1:21" s="318" customFormat="1" x14ac:dyDescent="0.2">
      <c r="A2869" s="322">
        <v>40737</v>
      </c>
      <c r="B2869" s="321">
        <v>419.432007</v>
      </c>
      <c r="C2869" s="320">
        <f>LN(B2869/B2868)</f>
        <v>1.3849813548687679E-2</v>
      </c>
      <c r="D2869" s="320">
        <f>AVERAGE(C2849:C2869)</f>
        <v>-4.6580607337924786E-4</v>
      </c>
      <c r="E2869" s="318">
        <f>_xlfn.STDEV.S(C2849:C2869)</f>
        <v>1.4434105955077776E-2</v>
      </c>
      <c r="F2869" s="318">
        <f>E2869*(21/(21-1.5))</f>
        <v>1.5544421797776067E-2</v>
      </c>
      <c r="G2869" s="318">
        <f>_xlfn.VAR.S(C2849:C2869)</f>
        <v>2.0834341472241173E-4</v>
      </c>
      <c r="H2869" s="318">
        <f>G2869*(21/(21-1))</f>
        <v>2.1876058545853232E-4</v>
      </c>
      <c r="I2869" s="320">
        <f>(SUM(C2806:C2826)*1+SUM(C2827:C2847)*2+SUM(C2848:C2868)*3)/6</f>
        <v>-2.7339193404150881E-2</v>
      </c>
      <c r="J2869" s="318">
        <f>IF(C2869*O2869&lt;&gt;0,C2869,0)</f>
        <v>0</v>
      </c>
      <c r="K2869" s="318" t="str">
        <f>IF(C2869*O2869=0,"",C2869)</f>
        <v/>
      </c>
      <c r="O2869" s="318">
        <f>IF(ISBLANK(L2869),0,1)</f>
        <v>0</v>
      </c>
      <c r="P2869" s="318">
        <f>IF(ISBLANK(M2869),0,1)</f>
        <v>0</v>
      </c>
      <c r="Q2869" s="318">
        <f>O2869+P2869</f>
        <v>0</v>
      </c>
      <c r="R2869" s="318">
        <f>SUM(Q2744:Q2869)</f>
        <v>3</v>
      </c>
      <c r="S2869" s="318">
        <f>R2869/$X$2</f>
        <v>0.13043478260869565</v>
      </c>
      <c r="T2869" s="318">
        <f>IF(S2869&gt;=$X$3,1,0)</f>
        <v>0</v>
      </c>
      <c r="U2869" s="318">
        <f>O2869*T2869+P2869*T2869</f>
        <v>0</v>
      </c>
    </row>
    <row r="2870" spans="1:21" s="318" customFormat="1" x14ac:dyDescent="0.2">
      <c r="A2870" s="322">
        <v>40738</v>
      </c>
      <c r="B2870" s="321">
        <v>414.91101099999997</v>
      </c>
      <c r="C2870" s="320">
        <f>LN(B2870/B2869)</f>
        <v>-1.0837365810127248E-2</v>
      </c>
      <c r="D2870" s="320">
        <f>AVERAGE(C2850:C2870)</f>
        <v>1.1697940558478487E-4</v>
      </c>
      <c r="E2870" s="318">
        <f>_xlfn.STDEV.S(C2850:C2870)</f>
        <v>1.3704179199762891E-2</v>
      </c>
      <c r="F2870" s="318">
        <f>E2870*(21/(21-1.5))</f>
        <v>1.4758346830513882E-2</v>
      </c>
      <c r="G2870" s="318">
        <f>_xlfn.VAR.S(C2850:C2870)</f>
        <v>1.8780452753921386E-4</v>
      </c>
      <c r="H2870" s="318">
        <f>G2870*(21/(21-1))</f>
        <v>1.9719475391617456E-4</v>
      </c>
      <c r="I2870" s="320">
        <f>(SUM(C2807:C2827)*1+SUM(C2828:C2848)*2+SUM(C2849:C2869)*3)/6</f>
        <v>-2.0156876000915022E-2</v>
      </c>
      <c r="J2870" s="318">
        <f>IF(C2870*O2870&lt;&gt;0,C2870,0)</f>
        <v>0</v>
      </c>
      <c r="K2870" s="318" t="str">
        <f>IF(C2870*O2870=0,"",C2870)</f>
        <v/>
      </c>
      <c r="O2870" s="318">
        <f>IF(ISBLANK(L2870),0,1)</f>
        <v>0</v>
      </c>
      <c r="P2870" s="318">
        <f>IF(ISBLANK(M2870),0,1)</f>
        <v>0</v>
      </c>
      <c r="Q2870" s="318">
        <f>O2870+P2870</f>
        <v>0</v>
      </c>
      <c r="R2870" s="318">
        <f>SUM(Q2745:Q2870)</f>
        <v>3</v>
      </c>
      <c r="S2870" s="318">
        <f>R2870/$X$2</f>
        <v>0.13043478260869565</v>
      </c>
      <c r="T2870" s="318">
        <f>IF(S2870&gt;=$X$3,1,0)</f>
        <v>0</v>
      </c>
      <c r="U2870" s="318">
        <f>O2870*T2870+P2870*T2870</f>
        <v>0</v>
      </c>
    </row>
    <row r="2871" spans="1:21" s="318" customFormat="1" x14ac:dyDescent="0.2">
      <c r="A2871" s="322">
        <v>40739</v>
      </c>
      <c r="B2871" s="321">
        <v>417.48199499999998</v>
      </c>
      <c r="C2871" s="320">
        <f>LN(B2871/B2870)</f>
        <v>6.1773517007520512E-3</v>
      </c>
      <c r="D2871" s="320">
        <f>AVERAGE(C2851:C2871)</f>
        <v>9.8454424637214486E-4</v>
      </c>
      <c r="E2871" s="318">
        <f>_xlfn.STDEV.S(C2851:C2871)</f>
        <v>1.3470678816929474E-2</v>
      </c>
      <c r="F2871" s="318">
        <f>E2871*(21/(21-1.5))</f>
        <v>1.4506884879770202E-2</v>
      </c>
      <c r="G2871" s="318">
        <f>_xlfn.VAR.S(C2851:C2871)</f>
        <v>1.8145918778887242E-4</v>
      </c>
      <c r="H2871" s="318">
        <f>G2871*(21/(21-1))</f>
        <v>1.9053214717831604E-4</v>
      </c>
      <c r="I2871" s="320">
        <f>(SUM(C2808:C2828)*1+SUM(C2829:C2849)*2+SUM(C2850:C2870)*3)/6</f>
        <v>-1.9909186504561246E-2</v>
      </c>
      <c r="J2871" s="318">
        <f>IF(C2871*O2871&lt;&gt;0,C2871,0)</f>
        <v>0</v>
      </c>
      <c r="K2871" s="318" t="str">
        <f>IF(C2871*O2871=0,"",C2871)</f>
        <v/>
      </c>
      <c r="O2871" s="318">
        <f>IF(ISBLANK(L2871),0,1)</f>
        <v>0</v>
      </c>
      <c r="P2871" s="318">
        <f>IF(ISBLANK(M2871),0,1)</f>
        <v>0</v>
      </c>
      <c r="Q2871" s="318">
        <f>O2871+P2871</f>
        <v>0</v>
      </c>
      <c r="R2871" s="318">
        <f>SUM(Q2746:Q2871)</f>
        <v>3</v>
      </c>
      <c r="S2871" s="318">
        <f>R2871/$X$2</f>
        <v>0.13043478260869565</v>
      </c>
      <c r="T2871" s="318">
        <f>IF(S2871&gt;=$X$3,1,0)</f>
        <v>0</v>
      </c>
      <c r="U2871" s="318">
        <f>O2871*T2871+P2871*T2871</f>
        <v>0</v>
      </c>
    </row>
    <row r="2872" spans="1:21" s="318" customFormat="1" x14ac:dyDescent="0.2">
      <c r="A2872" s="322">
        <v>40742</v>
      </c>
      <c r="B2872" s="321">
        <v>411.283997</v>
      </c>
      <c r="C2872" s="320">
        <f>LN(B2872/B2871)</f>
        <v>-1.4957451472447557E-2</v>
      </c>
      <c r="D2872" s="320">
        <f>AVERAGE(C2852:C2872)</f>
        <v>1.6236980872069888E-4</v>
      </c>
      <c r="E2872" s="318">
        <f>_xlfn.STDEV.S(C2852:C2872)</f>
        <v>1.3905724542029041E-2</v>
      </c>
      <c r="F2872" s="318">
        <f>E2872*(21/(21-1.5))</f>
        <v>1.497539566064666E-2</v>
      </c>
      <c r="G2872" s="318">
        <f>_xlfn.VAR.S(C2852:C2872)</f>
        <v>1.9336917503878876E-4</v>
      </c>
      <c r="H2872" s="318">
        <f>G2872*(21/(21-1))</f>
        <v>2.0303763379072819E-4</v>
      </c>
      <c r="I2872" s="320">
        <f>(SUM(C2809:C2829)*1+SUM(C2830:C2850)*2+SUM(C2851:C2871)*3)/6</f>
        <v>-1.6683576689154763E-2</v>
      </c>
      <c r="J2872" s="318">
        <f>IF(C2872*O2872&lt;&gt;0,C2872,0)</f>
        <v>0</v>
      </c>
      <c r="K2872" s="318" t="str">
        <f>IF(C2872*O2872=0,"",C2872)</f>
        <v/>
      </c>
      <c r="O2872" s="318">
        <f>IF(ISBLANK(L2872),0,1)</f>
        <v>0</v>
      </c>
      <c r="P2872" s="318">
        <f>IF(ISBLANK(M2872),0,1)</f>
        <v>0</v>
      </c>
      <c r="Q2872" s="318">
        <f>O2872+P2872</f>
        <v>0</v>
      </c>
      <c r="R2872" s="318">
        <f>SUM(Q2747:Q2872)</f>
        <v>3</v>
      </c>
      <c r="S2872" s="318">
        <f>R2872/$X$2</f>
        <v>0.13043478260869565</v>
      </c>
      <c r="T2872" s="318">
        <f>IF(S2872&gt;=$X$3,1,0)</f>
        <v>0</v>
      </c>
      <c r="U2872" s="318">
        <f>O2872*T2872+P2872*T2872</f>
        <v>0</v>
      </c>
    </row>
    <row r="2873" spans="1:21" s="318" customFormat="1" x14ac:dyDescent="0.2">
      <c r="A2873" s="322">
        <v>40743</v>
      </c>
      <c r="B2873" s="321">
        <v>416.06698599999999</v>
      </c>
      <c r="C2873" s="320">
        <f>LN(B2873/B2872)</f>
        <v>1.1562305196728214E-2</v>
      </c>
      <c r="D2873" s="320">
        <f>AVERAGE(C2853:C2873)</f>
        <v>1.0755275743586791E-3</v>
      </c>
      <c r="E2873" s="318">
        <f>_xlfn.STDEV.S(C2853:C2873)</f>
        <v>1.3998855271841125E-2</v>
      </c>
      <c r="F2873" s="318">
        <f>E2873*(21/(21-1.5))</f>
        <v>1.507569029275198E-2</v>
      </c>
      <c r="G2873" s="318">
        <f>_xlfn.VAR.S(C2853:C2873)</f>
        <v>1.9596794892195405E-4</v>
      </c>
      <c r="H2873" s="318">
        <f>G2873*(21/(21-1))</f>
        <v>2.0576634636805177E-4</v>
      </c>
      <c r="I2873" s="320">
        <f>(SUM(C2810:C2830)*1+SUM(C2831:C2851)*2+SUM(C2852:C2872)*3)/6</f>
        <v>-2.195356502136242E-2</v>
      </c>
      <c r="J2873" s="318">
        <f>IF(C2873*O2873&lt;&gt;0,C2873,0)</f>
        <v>0</v>
      </c>
      <c r="K2873" s="318" t="str">
        <f>IF(C2873*O2873=0,"",C2873)</f>
        <v/>
      </c>
      <c r="O2873" s="318">
        <f>IF(ISBLANK(L2873),0,1)</f>
        <v>0</v>
      </c>
      <c r="P2873" s="318">
        <f>IF(ISBLANK(M2873),0,1)</f>
        <v>0</v>
      </c>
      <c r="Q2873" s="318">
        <f>O2873+P2873</f>
        <v>0</v>
      </c>
      <c r="R2873" s="318">
        <f>SUM(Q2748:Q2873)</f>
        <v>3</v>
      </c>
      <c r="S2873" s="318">
        <f>R2873/$X$2</f>
        <v>0.13043478260869565</v>
      </c>
      <c r="T2873" s="318">
        <f>IF(S2873&gt;=$X$3,1,0)</f>
        <v>0</v>
      </c>
      <c r="U2873" s="318">
        <f>O2873*T2873+P2873*T2873</f>
        <v>0</v>
      </c>
    </row>
    <row r="2874" spans="1:21" s="318" customFormat="1" x14ac:dyDescent="0.2">
      <c r="A2874" s="322">
        <v>40744</v>
      </c>
      <c r="B2874" s="321">
        <v>422.89001500000001</v>
      </c>
      <c r="C2874" s="320">
        <f>LN(B2874/B2873)</f>
        <v>1.6265862080267188E-2</v>
      </c>
      <c r="D2874" s="320">
        <f>AVERAGE(C2854:C2874)</f>
        <v>5.390348810251197E-4</v>
      </c>
      <c r="E2874" s="318">
        <f>_xlfn.STDEV.S(C2854:C2874)</f>
        <v>1.3122699713105942E-2</v>
      </c>
      <c r="F2874" s="318">
        <f>E2874*(21/(21-1.5))</f>
        <v>1.413213815257563E-2</v>
      </c>
      <c r="G2874" s="318">
        <f>_xlfn.VAR.S(C2854:C2874)</f>
        <v>1.7220524776035076E-4</v>
      </c>
      <c r="H2874" s="318">
        <f>G2874*(21/(21-1))</f>
        <v>1.8081551014836831E-4</v>
      </c>
      <c r="I2874" s="320">
        <f>(SUM(C2811:C2831)*1+SUM(C2832:C2852)*2+SUM(C2853:C2873)*3)/6</f>
        <v>-1.5424531952530596E-2</v>
      </c>
      <c r="J2874" s="318">
        <f>IF(C2874*O2874&lt;&gt;0,C2874,0)</f>
        <v>0</v>
      </c>
      <c r="K2874" s="318" t="str">
        <f>IF(C2874*O2874=0,"",C2874)</f>
        <v/>
      </c>
      <c r="O2874" s="318">
        <f>IF(ISBLANK(L2874),0,1)</f>
        <v>0</v>
      </c>
      <c r="P2874" s="318">
        <f>IF(ISBLANK(M2874),0,1)</f>
        <v>0</v>
      </c>
      <c r="Q2874" s="318">
        <f>O2874+P2874</f>
        <v>0</v>
      </c>
      <c r="R2874" s="318">
        <f>SUM(Q2749:Q2874)</f>
        <v>3</v>
      </c>
      <c r="S2874" s="318">
        <f>R2874/$X$2</f>
        <v>0.13043478260869565</v>
      </c>
      <c r="T2874" s="318">
        <f>IF(S2874&gt;=$X$3,1,0)</f>
        <v>0</v>
      </c>
      <c r="U2874" s="318">
        <f>O2874*T2874+P2874*T2874</f>
        <v>0</v>
      </c>
    </row>
    <row r="2875" spans="1:21" s="318" customFormat="1" x14ac:dyDescent="0.2">
      <c r="A2875" s="322">
        <v>40745</v>
      </c>
      <c r="B2875" s="321">
        <v>426.381012</v>
      </c>
      <c r="C2875" s="320">
        <f>LN(B2875/B2874)</f>
        <v>8.2212074862411649E-3</v>
      </c>
      <c r="D2875" s="320">
        <f>AVERAGE(C2855:C2875)</f>
        <v>1.3504404468161067E-3</v>
      </c>
      <c r="E2875" s="318">
        <f>_xlfn.STDEV.S(C2855:C2875)</f>
        <v>1.3041730867488876E-2</v>
      </c>
      <c r="F2875" s="318">
        <f>E2875*(21/(21-1.5))</f>
        <v>1.4044940934218788E-2</v>
      </c>
      <c r="G2875" s="318">
        <f>_xlfn.VAR.S(C2855:C2875)</f>
        <v>1.7008674402001212E-4</v>
      </c>
      <c r="H2875" s="318">
        <f>G2875*(21/(21-1))</f>
        <v>1.7859108122101272E-4</v>
      </c>
      <c r="I2875" s="320">
        <f>(SUM(C2812:C2832)*1+SUM(C2833:C2853)*2+SUM(C2854:C2874)*3)/6</f>
        <v>-1.04826308693076E-2</v>
      </c>
      <c r="J2875" s="318">
        <f>IF(C2875*O2875&lt;&gt;0,C2875,0)</f>
        <v>0</v>
      </c>
      <c r="K2875" s="318" t="str">
        <f>IF(C2875*O2875=0,"",C2875)</f>
        <v/>
      </c>
      <c r="O2875" s="318">
        <f>IF(ISBLANK(L2875),0,1)</f>
        <v>0</v>
      </c>
      <c r="P2875" s="318">
        <f>IF(ISBLANK(M2875),0,1)</f>
        <v>0</v>
      </c>
      <c r="Q2875" s="318">
        <f>O2875+P2875</f>
        <v>0</v>
      </c>
      <c r="R2875" s="318">
        <f>SUM(Q2750:Q2875)</f>
        <v>3</v>
      </c>
      <c r="S2875" s="318">
        <f>R2875/$X$2</f>
        <v>0.13043478260869565</v>
      </c>
      <c r="T2875" s="318">
        <f>IF(S2875&gt;=$X$3,1,0)</f>
        <v>0</v>
      </c>
      <c r="U2875" s="318">
        <f>O2875*T2875+P2875*T2875</f>
        <v>0</v>
      </c>
    </row>
    <row r="2876" spans="1:21" s="318" customFormat="1" x14ac:dyDescent="0.2">
      <c r="A2876" s="322">
        <v>40746</v>
      </c>
      <c r="B2876" s="321">
        <v>427.16598499999998</v>
      </c>
      <c r="C2876" s="320">
        <f>LN(B2876/B2875)</f>
        <v>1.8393204453003766E-3</v>
      </c>
      <c r="D2876" s="320">
        <f>AVERAGE(C2856:C2876)</f>
        <v>2.6659788976458507E-3</v>
      </c>
      <c r="E2876" s="318">
        <f>_xlfn.STDEV.S(C2856:C2876)</f>
        <v>1.1465579890902421E-2</v>
      </c>
      <c r="F2876" s="318">
        <f>E2876*(21/(21-1.5))</f>
        <v>1.2347547574817992E-2</v>
      </c>
      <c r="G2876" s="318">
        <f>_xlfn.VAR.S(C2856:C2876)</f>
        <v>1.31459522234666E-4</v>
      </c>
      <c r="H2876" s="318">
        <f>G2876*(21/(21-1))</f>
        <v>1.3803249834639931E-4</v>
      </c>
      <c r="I2876" s="320">
        <f>(SUM(C2813:C2833)*1+SUM(C2834:C2854)*2+SUM(C2855:C2875)*3)/6</f>
        <v>-3.1336949259639876E-3</v>
      </c>
      <c r="J2876" s="318">
        <f>IF(C2876*O2876&lt;&gt;0,C2876,0)</f>
        <v>0</v>
      </c>
      <c r="K2876" s="318" t="str">
        <f>IF(C2876*O2876=0,"",C2876)</f>
        <v/>
      </c>
      <c r="O2876" s="318">
        <f>IF(ISBLANK(L2876),0,1)</f>
        <v>0</v>
      </c>
      <c r="P2876" s="318">
        <f>IF(ISBLANK(M2876),0,1)</f>
        <v>0</v>
      </c>
      <c r="Q2876" s="318">
        <f>O2876+P2876</f>
        <v>0</v>
      </c>
      <c r="R2876" s="318">
        <f>SUM(Q2751:Q2876)</f>
        <v>3</v>
      </c>
      <c r="S2876" s="318">
        <f>R2876/$X$2</f>
        <v>0.13043478260869565</v>
      </c>
      <c r="T2876" s="318">
        <f>IF(S2876&gt;=$X$3,1,0)</f>
        <v>0</v>
      </c>
      <c r="U2876" s="318">
        <f>O2876*T2876+P2876*T2876</f>
        <v>0</v>
      </c>
    </row>
    <row r="2877" spans="1:21" s="318" customFormat="1" x14ac:dyDescent="0.2">
      <c r="A2877" s="322">
        <v>40749</v>
      </c>
      <c r="B2877" s="321">
        <v>427.22299199999998</v>
      </c>
      <c r="C2877" s="320">
        <f>LN(B2877/B2876)</f>
        <v>1.3344507389312238E-4</v>
      </c>
      <c r="D2877" s="320">
        <f>AVERAGE(C2857:C2877)</f>
        <v>2.9517365352390353E-3</v>
      </c>
      <c r="E2877" s="318">
        <f>_xlfn.STDEV.S(C2857:C2877)</f>
        <v>1.1316071968986216E-2</v>
      </c>
      <c r="F2877" s="318">
        <f>E2877*(21/(21-1.5))</f>
        <v>1.2186539043523617E-2</v>
      </c>
      <c r="G2877" s="318">
        <f>_xlfn.VAR.S(C2857:C2877)</f>
        <v>1.2805348480727558E-4</v>
      </c>
      <c r="H2877" s="318">
        <f>G2877*(21/(21-1))</f>
        <v>1.3445615904763937E-4</v>
      </c>
      <c r="I2877" s="320">
        <f>(SUM(C2814:C2834)*1+SUM(C2835:C2855)*2+SUM(C2856:C2876)*3)/6</f>
        <v>8.7345808355967277E-3</v>
      </c>
      <c r="J2877" s="318">
        <f>IF(C2877*O2877&lt;&gt;0,C2877,0)</f>
        <v>0</v>
      </c>
      <c r="K2877" s="318" t="str">
        <f>IF(C2877*O2877=0,"",C2877)</f>
        <v/>
      </c>
      <c r="O2877" s="318">
        <f>IF(ISBLANK(L2877),0,1)</f>
        <v>0</v>
      </c>
      <c r="P2877" s="318">
        <f>IF(ISBLANK(M2877),0,1)</f>
        <v>0</v>
      </c>
      <c r="Q2877" s="318">
        <f>O2877+P2877</f>
        <v>0</v>
      </c>
      <c r="R2877" s="318">
        <f>SUM(Q2752:Q2877)</f>
        <v>3</v>
      </c>
      <c r="S2877" s="318">
        <f>R2877/$X$2</f>
        <v>0.13043478260869565</v>
      </c>
      <c r="T2877" s="318">
        <f>IF(S2877&gt;=$X$3,1,0)</f>
        <v>0</v>
      </c>
      <c r="U2877" s="318">
        <f>O2877*T2877+P2877*T2877</f>
        <v>0</v>
      </c>
    </row>
    <row r="2878" spans="1:21" s="318" customFormat="1" x14ac:dyDescent="0.2">
      <c r="A2878" s="322">
        <v>40750</v>
      </c>
      <c r="B2878" s="321">
        <v>427.66000400000001</v>
      </c>
      <c r="C2878" s="320">
        <f>LN(B2878/B2877)</f>
        <v>1.0223902922658447E-3</v>
      </c>
      <c r="D2878" s="320">
        <f>AVERAGE(C2858:C2878)</f>
        <v>2.9216275623573694E-3</v>
      </c>
      <c r="E2878" s="318">
        <f>_xlfn.STDEV.S(C2858:C2878)</f>
        <v>1.1320535933750486E-2</v>
      </c>
      <c r="F2878" s="318">
        <f>E2878*(21/(21-1.5))</f>
        <v>1.2191346390192832E-2</v>
      </c>
      <c r="G2878" s="318">
        <f>_xlfn.VAR.S(C2858:C2878)</f>
        <v>1.2815453382733599E-4</v>
      </c>
      <c r="H2878" s="318">
        <f>G2878*(21/(21-1))</f>
        <v>1.3456226051870279E-4</v>
      </c>
      <c r="I2878" s="320">
        <f>(SUM(C2815:C2835)*1+SUM(C2836:C2856)*2+SUM(C2857:C2877)*3)/6</f>
        <v>7.0741051354621387E-3</v>
      </c>
      <c r="J2878" s="318">
        <f>IF(C2878*O2878&lt;&gt;0,C2878,0)</f>
        <v>0</v>
      </c>
      <c r="K2878" s="318" t="str">
        <f>IF(C2878*O2878=0,"",C2878)</f>
        <v/>
      </c>
      <c r="O2878" s="318">
        <f>IF(ISBLANK(L2878),0,1)</f>
        <v>0</v>
      </c>
      <c r="P2878" s="318">
        <f>IF(ISBLANK(M2878),0,1)</f>
        <v>0</v>
      </c>
      <c r="Q2878" s="318">
        <f>O2878+P2878</f>
        <v>0</v>
      </c>
      <c r="R2878" s="318">
        <f>SUM(Q2753:Q2878)</f>
        <v>3</v>
      </c>
      <c r="S2878" s="318">
        <f>R2878/$X$2</f>
        <v>0.13043478260869565</v>
      </c>
      <c r="T2878" s="318">
        <f>IF(S2878&gt;=$X$3,1,0)</f>
        <v>0</v>
      </c>
      <c r="U2878" s="318">
        <f>O2878*T2878+P2878*T2878</f>
        <v>0</v>
      </c>
    </row>
    <row r="2879" spans="1:21" s="318" customFormat="1" x14ac:dyDescent="0.2">
      <c r="A2879" s="322">
        <v>40751</v>
      </c>
      <c r="B2879" s="321">
        <v>421.11700400000001</v>
      </c>
      <c r="C2879" s="320">
        <f>LN(B2879/B2878)</f>
        <v>-1.5417782404825199E-2</v>
      </c>
      <c r="D2879" s="320">
        <f>AVERAGE(C2859:C2879)</f>
        <v>1.723833461679334E-3</v>
      </c>
      <c r="E2879" s="318">
        <f>_xlfn.STDEV.S(C2859:C2879)</f>
        <v>1.1880365075426341E-2</v>
      </c>
      <c r="F2879" s="318">
        <f>E2879*(21/(21-1.5))</f>
        <v>1.2794239311997597E-2</v>
      </c>
      <c r="G2879" s="318">
        <f>_xlfn.VAR.S(C2859:C2879)</f>
        <v>1.4114307432540994E-4</v>
      </c>
      <c r="H2879" s="318">
        <f>G2879*(21/(21-1))</f>
        <v>1.4820022804168043E-4</v>
      </c>
      <c r="I2879" s="320">
        <f>(SUM(C2816:C2836)*1+SUM(C2837:C2857)*2+SUM(C2858:C2878)*3)/6</f>
        <v>3.0615435714495356E-3</v>
      </c>
      <c r="J2879" s="318">
        <f>IF(C2879*O2879&lt;&gt;0,C2879,0)</f>
        <v>0</v>
      </c>
      <c r="K2879" s="318" t="str">
        <f>IF(C2879*O2879=0,"",C2879)</f>
        <v/>
      </c>
      <c r="O2879" s="318">
        <f>IF(ISBLANK(L2879),0,1)</f>
        <v>0</v>
      </c>
      <c r="P2879" s="318">
        <f>IF(ISBLANK(M2879),0,1)</f>
        <v>0</v>
      </c>
      <c r="Q2879" s="318">
        <f>O2879+P2879</f>
        <v>0</v>
      </c>
      <c r="R2879" s="318">
        <f>SUM(Q2754:Q2879)</f>
        <v>3</v>
      </c>
      <c r="S2879" s="318">
        <f>R2879/$X$2</f>
        <v>0.13043478260869565</v>
      </c>
      <c r="T2879" s="318">
        <f>IF(S2879&gt;=$X$3,1,0)</f>
        <v>0</v>
      </c>
      <c r="U2879" s="318">
        <f>O2879*T2879+P2879*T2879</f>
        <v>0</v>
      </c>
    </row>
    <row r="2880" spans="1:21" s="318" customFormat="1" x14ac:dyDescent="0.2">
      <c r="A2880" s="322">
        <v>40752</v>
      </c>
      <c r="B2880" s="321">
        <v>421.89401199999998</v>
      </c>
      <c r="C2880" s="320">
        <f>LN(B2880/B2879)</f>
        <v>1.8434117829689389E-3</v>
      </c>
      <c r="D2880" s="320">
        <f>AVERAGE(C2860:C2880)</f>
        <v>5.5846874953660488E-4</v>
      </c>
      <c r="E2880" s="318">
        <f>_xlfn.STDEV.S(C2860:C2880)</f>
        <v>1.0463216709194804E-2</v>
      </c>
      <c r="F2880" s="318">
        <f>E2880*(21/(21-1.5))</f>
        <v>1.1268079532979019E-2</v>
      </c>
      <c r="G2880" s="318">
        <f>_xlfn.VAR.S(C2860:C2880)</f>
        <v>1.0947890390357335E-4</v>
      </c>
      <c r="H2880" s="318">
        <f>G2880*(21/(21-1))</f>
        <v>1.1495284909875202E-4</v>
      </c>
      <c r="I2880" s="320">
        <f>(SUM(C2817:C2837)*1+SUM(C2838:C2858)*2+SUM(C2859:C2879)*3)/6</f>
        <v>-6.0782700949226914E-3</v>
      </c>
      <c r="J2880" s="318">
        <f>IF(C2880*O2880&lt;&gt;0,C2880,0)</f>
        <v>0</v>
      </c>
      <c r="K2880" s="318" t="str">
        <f>IF(C2880*O2880=0,"",C2880)</f>
        <v/>
      </c>
      <c r="O2880" s="318">
        <f>IF(ISBLANK(L2880),0,1)</f>
        <v>0</v>
      </c>
      <c r="P2880" s="318">
        <f>IF(ISBLANK(M2880),0,1)</f>
        <v>0</v>
      </c>
      <c r="Q2880" s="318">
        <f>O2880+P2880</f>
        <v>0</v>
      </c>
      <c r="R2880" s="318">
        <f>SUM(Q2755:Q2880)</f>
        <v>3</v>
      </c>
      <c r="S2880" s="318">
        <f>R2880/$X$2</f>
        <v>0.13043478260869565</v>
      </c>
      <c r="T2880" s="318">
        <f>IF(S2880&gt;=$X$3,1,0)</f>
        <v>0</v>
      </c>
      <c r="U2880" s="318">
        <f>O2880*T2880+P2880*T2880</f>
        <v>0</v>
      </c>
    </row>
    <row r="2881" spans="1:21" s="318" customFormat="1" x14ac:dyDescent="0.2">
      <c r="A2881" s="322">
        <v>40753</v>
      </c>
      <c r="B2881" s="321">
        <v>417.64801</v>
      </c>
      <c r="C2881" s="320">
        <f>LN(B2881/B2880)</f>
        <v>-1.0115129657471402E-2</v>
      </c>
      <c r="D2881" s="320">
        <f>AVERAGE(C2861:C2881)</f>
        <v>-4.1853447290526478E-4</v>
      </c>
      <c r="E2881" s="318">
        <f>_xlfn.STDEV.S(C2861:C2881)</f>
        <v>1.045601418476228E-2</v>
      </c>
      <c r="F2881" s="318">
        <f>E2881*(21/(21-1.5))</f>
        <v>1.1260322968205531E-2</v>
      </c>
      <c r="G2881" s="318">
        <f>_xlfn.VAR.S(C2861:C2881)</f>
        <v>1.0932823263194999E-4</v>
      </c>
      <c r="H2881" s="318">
        <f>G2881*(21/(21-1))</f>
        <v>1.147946442635475E-4</v>
      </c>
      <c r="I2881" s="320">
        <f>(SUM(C2818:C2838)*1+SUM(C2839:C2859)*2+SUM(C2860:C2880)*3)/6</f>
        <v>-1.1426203617378936E-2</v>
      </c>
      <c r="J2881" s="318">
        <f>IF(C2881*O2881&lt;&gt;0,C2881,0)</f>
        <v>0</v>
      </c>
      <c r="K2881" s="318" t="str">
        <f>IF(C2881*O2881=0,"",C2881)</f>
        <v/>
      </c>
      <c r="O2881" s="318">
        <f>IF(ISBLANK(L2881),0,1)</f>
        <v>0</v>
      </c>
      <c r="P2881" s="318">
        <f>IF(ISBLANK(M2881),0,1)</f>
        <v>0</v>
      </c>
      <c r="Q2881" s="318">
        <f>O2881+P2881</f>
        <v>0</v>
      </c>
      <c r="R2881" s="318">
        <f>SUM(Q2756:Q2881)</f>
        <v>3</v>
      </c>
      <c r="S2881" s="318">
        <f>R2881/$X$2</f>
        <v>0.13043478260869565</v>
      </c>
      <c r="T2881" s="318">
        <f>IF(S2881&gt;=$X$3,1,0)</f>
        <v>0</v>
      </c>
      <c r="U2881" s="318">
        <f>O2881*T2881+P2881*T2881</f>
        <v>0</v>
      </c>
    </row>
    <row r="2882" spans="1:21" s="318" customFormat="1" x14ac:dyDescent="0.2">
      <c r="A2882" s="322">
        <v>40756</v>
      </c>
      <c r="B2882" s="321">
        <v>411.70700099999999</v>
      </c>
      <c r="C2882" s="320">
        <f>LN(B2882/B2881)</f>
        <v>-1.4327062703310604E-2</v>
      </c>
      <c r="D2882" s="320">
        <f>AVERAGE(C2862:C2882)</f>
        <v>-1.638860495339097E-3</v>
      </c>
      <c r="E2882" s="318">
        <f>_xlfn.STDEV.S(C2862:C2882)</f>
        <v>1.0515273938806651E-2</v>
      </c>
      <c r="F2882" s="318">
        <f>E2882*(21/(21-1.5))</f>
        <v>1.13241411648687E-2</v>
      </c>
      <c r="G2882" s="318">
        <f>_xlfn.VAR.S(C2862:C2882)</f>
        <v>1.1057098600814635E-4</v>
      </c>
      <c r="H2882" s="318">
        <f>G2882*(21/(21-1))</f>
        <v>1.1609953530855367E-4</v>
      </c>
      <c r="I2882" s="320">
        <f>(SUM(C2819:C2839)*1+SUM(C2840:C2860)*2+SUM(C2861:C2881)*3)/6</f>
        <v>-1.9111823220198231E-2</v>
      </c>
      <c r="J2882" s="318">
        <f>IF(C2882*O2882&lt;&gt;0,C2882,0)</f>
        <v>0</v>
      </c>
      <c r="K2882" s="318" t="str">
        <f>IF(C2882*O2882=0,"",C2882)</f>
        <v/>
      </c>
      <c r="O2882" s="318">
        <f>IF(ISBLANK(L2882),0,1)</f>
        <v>0</v>
      </c>
      <c r="P2882" s="318">
        <f>IF(ISBLANK(M2882),0,1)</f>
        <v>0</v>
      </c>
      <c r="Q2882" s="318">
        <f>O2882+P2882</f>
        <v>0</v>
      </c>
      <c r="R2882" s="318">
        <f>SUM(Q2757:Q2882)</f>
        <v>3</v>
      </c>
      <c r="S2882" s="318">
        <f>R2882/$X$2</f>
        <v>0.13043478260869565</v>
      </c>
      <c r="T2882" s="318">
        <f>IF(S2882&gt;=$X$3,1,0)</f>
        <v>0</v>
      </c>
      <c r="U2882" s="318">
        <f>O2882*T2882+P2882*T2882</f>
        <v>0</v>
      </c>
    </row>
    <row r="2883" spans="1:21" s="318" customFormat="1" x14ac:dyDescent="0.2">
      <c r="A2883" s="322">
        <v>40757</v>
      </c>
      <c r="B2883" s="321">
        <v>402.36599699999999</v>
      </c>
      <c r="C2883" s="320">
        <f>LN(B2883/B2882)</f>
        <v>-2.2949819013932081E-2</v>
      </c>
      <c r="D2883" s="320">
        <f>AVERAGE(C2863:C2883)</f>
        <v>-2.8910215759192586E-3</v>
      </c>
      <c r="E2883" s="318">
        <f>_xlfn.STDEV.S(C2863:C2883)</f>
        <v>1.1418857504137032E-2</v>
      </c>
      <c r="F2883" s="318">
        <f>E2883*(21/(21-1.5))</f>
        <v>1.2297231158301418E-2</v>
      </c>
      <c r="G2883" s="318">
        <f>_xlfn.VAR.S(C2863:C2883)</f>
        <v>1.3039030669978661E-4</v>
      </c>
      <c r="H2883" s="318">
        <f>G2883*(21/(21-1))</f>
        <v>1.3690982203477594E-4</v>
      </c>
      <c r="I2883" s="320">
        <f>(SUM(C2820:C2840)*1+SUM(C2841:C2861)*2+SUM(C2862:C2882)*3)/6</f>
        <v>-3.1141325562058553E-2</v>
      </c>
      <c r="J2883" s="318">
        <f>IF(C2883*O2883&lt;&gt;0,C2883,0)</f>
        <v>0</v>
      </c>
      <c r="K2883" s="318" t="str">
        <f>IF(C2883*O2883=0,"",C2883)</f>
        <v/>
      </c>
      <c r="O2883" s="318">
        <f>IF(ISBLANK(L2883),0,1)</f>
        <v>0</v>
      </c>
      <c r="P2883" s="318">
        <f>IF(ISBLANK(M2883),0,1)</f>
        <v>0</v>
      </c>
      <c r="Q2883" s="318">
        <f>O2883+P2883</f>
        <v>0</v>
      </c>
      <c r="R2883" s="318">
        <f>SUM(Q2758:Q2883)</f>
        <v>3</v>
      </c>
      <c r="S2883" s="318">
        <f>R2883/$X$2</f>
        <v>0.13043478260869565</v>
      </c>
      <c r="T2883" s="318">
        <f>IF(S2883&gt;=$X$3,1,0)</f>
        <v>0</v>
      </c>
      <c r="U2883" s="318">
        <f>O2883*T2883+P2883*T2883</f>
        <v>0</v>
      </c>
    </row>
    <row r="2884" spans="1:21" s="318" customFormat="1" x14ac:dyDescent="0.2">
      <c r="A2884" s="322">
        <v>40758</v>
      </c>
      <c r="B2884" s="321">
        <v>394.41598499999998</v>
      </c>
      <c r="C2884" s="320">
        <f>LN(B2884/B2883)</f>
        <v>-1.9955962892114015E-2</v>
      </c>
      <c r="D2884" s="320">
        <f>AVERAGE(C2864:C2884)</f>
        <v>-3.8436439225284411E-3</v>
      </c>
      <c r="E2884" s="318">
        <f>_xlfn.STDEV.S(C2864:C2884)</f>
        <v>1.1981896193099006E-2</v>
      </c>
      <c r="F2884" s="318">
        <f>E2884*(21/(21-1.5))</f>
        <v>1.2903580515645083E-2</v>
      </c>
      <c r="G2884" s="318">
        <f>_xlfn.VAR.S(C2864:C2884)</f>
        <v>1.4356583638220046E-4</v>
      </c>
      <c r="H2884" s="318">
        <f>G2884*(21/(21-1))</f>
        <v>1.5074412820131048E-4</v>
      </c>
      <c r="I2884" s="320">
        <f>(SUM(C2821:C2841)*1+SUM(C2842:C2862)*2+SUM(C2863:C2883)*3)/6</f>
        <v>-4.1442098332720084E-2</v>
      </c>
      <c r="J2884" s="318">
        <f>IF(C2884*O2884&lt;&gt;0,C2884,0)</f>
        <v>0</v>
      </c>
      <c r="K2884" s="318" t="str">
        <f>IF(C2884*O2884=0,"",C2884)</f>
        <v/>
      </c>
      <c r="O2884" s="318">
        <f>IF(ISBLANK(L2884),0,1)</f>
        <v>0</v>
      </c>
      <c r="P2884" s="318">
        <f>IF(ISBLANK(M2884),0,1)</f>
        <v>0</v>
      </c>
      <c r="Q2884" s="318">
        <f>O2884+P2884</f>
        <v>0</v>
      </c>
      <c r="R2884" s="318">
        <f>SUM(Q2759:Q2884)</f>
        <v>3</v>
      </c>
      <c r="S2884" s="318">
        <f>R2884/$X$2</f>
        <v>0.13043478260869565</v>
      </c>
      <c r="T2884" s="318">
        <f>IF(S2884&gt;=$X$3,1,0)</f>
        <v>0</v>
      </c>
      <c r="U2884" s="318">
        <f>O2884*T2884+P2884*T2884</f>
        <v>0</v>
      </c>
    </row>
    <row r="2885" spans="1:21" s="318" customFormat="1" x14ac:dyDescent="0.2">
      <c r="A2885" s="322">
        <v>40759</v>
      </c>
      <c r="B2885" s="321">
        <v>375.35900900000001</v>
      </c>
      <c r="C2885" s="320">
        <f>LN(B2885/B2884)</f>
        <v>-4.9523226496543754E-2</v>
      </c>
      <c r="D2885" s="320">
        <f>AVERAGE(C2865:C2885)</f>
        <v>-5.8688479072299144E-3</v>
      </c>
      <c r="E2885" s="318">
        <f>_xlfn.STDEV.S(C2865:C2885)</f>
        <v>1.5591481863309204E-2</v>
      </c>
      <c r="F2885" s="318">
        <f>E2885*(21/(21-1.5))</f>
        <v>1.6790826622025298E-2</v>
      </c>
      <c r="G2885" s="318">
        <f>_xlfn.VAR.S(C2865:C2885)</f>
        <v>2.4309430669389984E-4</v>
      </c>
      <c r="H2885" s="318">
        <f>G2885*(21/(21-1))</f>
        <v>2.5524902202859486E-4</v>
      </c>
      <c r="I2885" s="320">
        <f>(SUM(C2822:C2842)*1+SUM(C2843:C2863)*2+SUM(C2864:C2884)*3)/6</f>
        <v>-4.6814781310954422E-2</v>
      </c>
      <c r="J2885" s="318">
        <f>IF(C2885*O2885&lt;&gt;0,C2885,0)</f>
        <v>0</v>
      </c>
      <c r="K2885" s="318" t="str">
        <f>IF(C2885*O2885=0,"",C2885)</f>
        <v/>
      </c>
      <c r="O2885" s="318">
        <f>IF(ISBLANK(L2885),0,1)</f>
        <v>0</v>
      </c>
      <c r="P2885" s="318">
        <f>IF(ISBLANK(M2885),0,1)</f>
        <v>0</v>
      </c>
      <c r="Q2885" s="318">
        <f>O2885+P2885</f>
        <v>0</v>
      </c>
      <c r="R2885" s="318">
        <f>SUM(Q2760:Q2885)</f>
        <v>3</v>
      </c>
      <c r="S2885" s="318">
        <f>R2885/$X$2</f>
        <v>0.13043478260869565</v>
      </c>
      <c r="T2885" s="318">
        <f>IF(S2885&gt;=$X$3,1,0)</f>
        <v>0</v>
      </c>
      <c r="U2885" s="318">
        <f>O2885*T2885+P2885*T2885</f>
        <v>0</v>
      </c>
    </row>
    <row r="2886" spans="1:21" s="318" customFormat="1" x14ac:dyDescent="0.2">
      <c r="A2886" s="322">
        <v>40760</v>
      </c>
      <c r="B2886" s="321">
        <v>365.03298999999998</v>
      </c>
      <c r="C2886" s="320">
        <f>LN(B2886/B2885)</f>
        <v>-2.7895192269698377E-2</v>
      </c>
      <c r="D2886" s="320">
        <f>AVERAGE(C2866:C2886)</f>
        <v>-7.6955562972702797E-3</v>
      </c>
      <c r="E2886" s="318">
        <f>_xlfn.STDEV.S(C2866:C2886)</f>
        <v>1.5827436487651104E-2</v>
      </c>
      <c r="F2886" s="318">
        <f>E2886*(21/(21-1.5))</f>
        <v>1.7044931602085804E-2</v>
      </c>
      <c r="G2886" s="318">
        <f>_xlfn.VAR.S(C2866:C2886)</f>
        <v>2.5050774577062946E-4</v>
      </c>
      <c r="H2886" s="318">
        <f>G2886*(21/(21-1))</f>
        <v>2.6303313305916094E-4</v>
      </c>
      <c r="I2886" s="320">
        <f>(SUM(C2823:C2843)*1+SUM(C2844:C2864)*2+SUM(C2865:C2885)*3)/6</f>
        <v>-6.6199905481840168E-2</v>
      </c>
      <c r="J2886" s="318">
        <f>IF(C2886*O2886&lt;&gt;0,C2886,0)</f>
        <v>0</v>
      </c>
      <c r="K2886" s="318" t="str">
        <f>IF(C2886*O2886=0,"",C2886)</f>
        <v/>
      </c>
      <c r="O2886" s="318">
        <f>IF(ISBLANK(L2886),0,1)</f>
        <v>0</v>
      </c>
      <c r="P2886" s="318">
        <f>IF(ISBLANK(M2886),0,1)</f>
        <v>0</v>
      </c>
      <c r="Q2886" s="318">
        <f>O2886+P2886</f>
        <v>0</v>
      </c>
      <c r="R2886" s="318">
        <f>SUM(Q2761:Q2886)</f>
        <v>3</v>
      </c>
      <c r="S2886" s="318">
        <f>R2886/$X$2</f>
        <v>0.13043478260869565</v>
      </c>
      <c r="T2886" s="318">
        <f>IF(S2886&gt;=$X$3,1,0)</f>
        <v>0</v>
      </c>
      <c r="U2886" s="318">
        <f>O2886*T2886+P2886*T2886</f>
        <v>0</v>
      </c>
    </row>
    <row r="2887" spans="1:21" s="318" customFormat="1" x14ac:dyDescent="0.2">
      <c r="A2887" s="322">
        <v>40763</v>
      </c>
      <c r="B2887" s="321">
        <v>344.391998</v>
      </c>
      <c r="C2887" s="320">
        <f>LN(B2887/B2886)</f>
        <v>-5.8207195387056834E-2</v>
      </c>
      <c r="D2887" s="320">
        <f>AVERAGE(C2867:C2887)</f>
        <v>-9.6167373823412162E-3</v>
      </c>
      <c r="E2887" s="318">
        <f>_xlfn.STDEV.S(C2867:C2887)</f>
        <v>1.9210291989630306E-2</v>
      </c>
      <c r="F2887" s="318">
        <f>E2887*(21/(21-1.5))</f>
        <v>2.0688006758063406E-2</v>
      </c>
      <c r="G2887" s="318">
        <f>_xlfn.VAR.S(C2867:C2887)</f>
        <v>3.6903531832685433E-4</v>
      </c>
      <c r="H2887" s="318">
        <f>G2887*(21/(21-1))</f>
        <v>3.8748708424319705E-4</v>
      </c>
      <c r="I2887" s="320">
        <f>(SUM(C2824:C2844)*1+SUM(C2845:C2865)*2+SUM(C2866:C2886)*3)/6</f>
        <v>-8.1540097006771603E-2</v>
      </c>
      <c r="J2887" s="318">
        <f>IF(C2887*O2887&lt;&gt;0,C2887,0)</f>
        <v>0</v>
      </c>
      <c r="K2887" s="318" t="str">
        <f>IF(C2887*O2887=0,"",C2887)</f>
        <v/>
      </c>
      <c r="O2887" s="318">
        <f>IF(ISBLANK(L2887),0,1)</f>
        <v>0</v>
      </c>
      <c r="P2887" s="318">
        <f>IF(ISBLANK(M2887),0,1)</f>
        <v>0</v>
      </c>
      <c r="Q2887" s="318">
        <f>O2887+P2887</f>
        <v>0</v>
      </c>
      <c r="R2887" s="318">
        <f>SUM(Q2762:Q2887)</f>
        <v>3</v>
      </c>
      <c r="S2887" s="318">
        <f>R2887/$X$2</f>
        <v>0.13043478260869565</v>
      </c>
      <c r="T2887" s="318">
        <f>IF(S2887&gt;=$X$3,1,0)</f>
        <v>0</v>
      </c>
      <c r="U2887" s="318">
        <f>O2887*T2887+P2887*T2887</f>
        <v>0</v>
      </c>
    </row>
    <row r="2888" spans="1:21" s="318" customFormat="1" x14ac:dyDescent="0.2">
      <c r="A2888" s="322">
        <v>40764</v>
      </c>
      <c r="B2888" s="321">
        <v>348.04800399999999</v>
      </c>
      <c r="C2888" s="320">
        <f>LN(B2888/B2887)</f>
        <v>1.0559875117283665E-2</v>
      </c>
      <c r="D2888" s="320">
        <f>AVERAGE(C2868:C2888)</f>
        <v>-8.5408928173596865E-3</v>
      </c>
      <c r="E2888" s="318">
        <f>_xlfn.STDEV.S(C2868:C2888)</f>
        <v>1.9694743123857012E-2</v>
      </c>
      <c r="F2888" s="318">
        <f>E2888*(21/(21-1.5))</f>
        <v>2.1209723364153703E-2</v>
      </c>
      <c r="G2888" s="318">
        <f>_xlfn.VAR.S(C2868:C2888)</f>
        <v>3.8788290671471301E-4</v>
      </c>
      <c r="H2888" s="318">
        <f>G2888*(21/(21-1))</f>
        <v>4.0727705205044869E-4</v>
      </c>
      <c r="I2888" s="320">
        <f>(SUM(C2825:C2845)*1+SUM(C2846:C2866)*2+SUM(C2867:C2887)*3)/6</f>
        <v>-0.10637247297683856</v>
      </c>
      <c r="J2888" s="318">
        <f>IF(C2888*O2888&lt;&gt;0,C2888,0)</f>
        <v>0</v>
      </c>
      <c r="K2888" s="318" t="str">
        <f>IF(C2888*O2888=0,"",C2888)</f>
        <v/>
      </c>
      <c r="O2888" s="318">
        <f>IF(ISBLANK(L2888),0,1)</f>
        <v>0</v>
      </c>
      <c r="P2888" s="318">
        <f>IF(ISBLANK(M2888),0,1)</f>
        <v>0</v>
      </c>
      <c r="Q2888" s="318">
        <f>O2888+P2888</f>
        <v>0</v>
      </c>
      <c r="R2888" s="318">
        <f>SUM(Q2763:Q2888)</f>
        <v>3</v>
      </c>
      <c r="S2888" s="318">
        <f>R2888/$X$2</f>
        <v>0.13043478260869565</v>
      </c>
      <c r="T2888" s="318">
        <f>IF(S2888&gt;=$X$3,1,0)</f>
        <v>0</v>
      </c>
      <c r="U2888" s="318">
        <f>O2888*T2888+P2888*T2888</f>
        <v>0</v>
      </c>
    </row>
    <row r="2889" spans="1:21" s="318" customFormat="1" x14ac:dyDescent="0.2">
      <c r="A2889" s="322">
        <v>40765</v>
      </c>
      <c r="B2889" s="321">
        <v>344.28201300000001</v>
      </c>
      <c r="C2889" s="320">
        <f>LN(B2889/B2888)</f>
        <v>-1.0879286040821735E-2</v>
      </c>
      <c r="D2889" s="320">
        <f>AVERAGE(C2869:C2889)</f>
        <v>-8.742404353521931E-3</v>
      </c>
      <c r="E2889" s="318">
        <f>_xlfn.STDEV.S(C2869:C2889)</f>
        <v>1.969605125616115E-2</v>
      </c>
      <c r="F2889" s="318">
        <f>E2889*(21/(21-1.5))</f>
        <v>2.12111321220197E-2</v>
      </c>
      <c r="G2889" s="318">
        <f>_xlfn.VAR.S(C2869:C2889)</f>
        <v>3.8793443508532724E-4</v>
      </c>
      <c r="H2889" s="318">
        <f>G2889*(21/(21-1))</f>
        <v>4.0733115683959359E-4</v>
      </c>
      <c r="I2889" s="320">
        <f>(SUM(C2826:C2846)*1+SUM(C2847:C2867)*2+SUM(C2868:C2888)*3)/6</f>
        <v>-0.10030413579317644</v>
      </c>
      <c r="J2889" s="318">
        <f>IF(C2889*O2889&lt;&gt;0,C2889,0)</f>
        <v>0</v>
      </c>
      <c r="K2889" s="318" t="str">
        <f>IF(C2889*O2889=0,"",C2889)</f>
        <v/>
      </c>
      <c r="O2889" s="318">
        <f>IF(ISBLANK(L2889),0,1)</f>
        <v>0</v>
      </c>
      <c r="P2889" s="318">
        <f>IF(ISBLANK(M2889),0,1)</f>
        <v>0</v>
      </c>
      <c r="Q2889" s="318">
        <f>O2889+P2889</f>
        <v>0</v>
      </c>
      <c r="R2889" s="318">
        <f>SUM(Q2764:Q2889)</f>
        <v>3</v>
      </c>
      <c r="S2889" s="318">
        <f>R2889/$X$2</f>
        <v>0.13043478260869565</v>
      </c>
      <c r="T2889" s="318">
        <f>IF(S2889&gt;=$X$3,1,0)</f>
        <v>0</v>
      </c>
      <c r="U2889" s="318">
        <f>O2889*T2889+P2889*T2889</f>
        <v>0</v>
      </c>
    </row>
    <row r="2890" spans="1:21" s="318" customFormat="1" x14ac:dyDescent="0.2">
      <c r="A2890" s="322">
        <v>40766</v>
      </c>
      <c r="B2890" s="321">
        <v>355.99798600000003</v>
      </c>
      <c r="C2890" s="320">
        <f>LN(B2890/B2889)</f>
        <v>3.3463946783464704E-2</v>
      </c>
      <c r="D2890" s="320">
        <f>AVERAGE(C2870:C2890)</f>
        <v>-7.8083980090087376E-3</v>
      </c>
      <c r="E2890" s="318">
        <f>_xlfn.STDEV.S(C2870:C2890)</f>
        <v>2.1226559711103477E-2</v>
      </c>
      <c r="F2890" s="318">
        <f>E2890*(21/(21-1.5))</f>
        <v>2.2859371996572973E-2</v>
      </c>
      <c r="G2890" s="318">
        <f>_xlfn.VAR.S(C2870:C2890)</f>
        <v>4.5056683716904135E-4</v>
      </c>
      <c r="H2890" s="318">
        <f>G2890*(21/(21-1))</f>
        <v>4.7309517902749344E-4</v>
      </c>
      <c r="I2890" s="320">
        <f>(SUM(C2827:C2847)*1+SUM(C2848:C2868)*2+SUM(C2869:C2889)*3)/6</f>
        <v>-0.10329127412894069</v>
      </c>
      <c r="J2890" s="318">
        <f>IF(C2890*O2890&lt;&gt;0,C2890,0)</f>
        <v>0</v>
      </c>
      <c r="K2890" s="318" t="str">
        <f>IF(C2890*O2890=0,"",C2890)</f>
        <v/>
      </c>
      <c r="O2890" s="318">
        <f>IF(ISBLANK(L2890),0,1)</f>
        <v>0</v>
      </c>
      <c r="P2890" s="318">
        <f>IF(ISBLANK(M2890),0,1)</f>
        <v>0</v>
      </c>
      <c r="Q2890" s="318">
        <f>O2890+P2890</f>
        <v>0</v>
      </c>
      <c r="R2890" s="318">
        <f>SUM(Q2765:Q2890)</f>
        <v>3</v>
      </c>
      <c r="S2890" s="318">
        <f>R2890/$X$2</f>
        <v>0.13043478260869565</v>
      </c>
      <c r="T2890" s="318">
        <f>IF(S2890&gt;=$X$3,1,0)</f>
        <v>0</v>
      </c>
      <c r="U2890" s="318">
        <f>O2890*T2890+P2890*T2890</f>
        <v>0</v>
      </c>
    </row>
    <row r="2891" spans="1:21" s="318" customFormat="1" x14ac:dyDescent="0.2">
      <c r="A2891" s="322">
        <v>40767</v>
      </c>
      <c r="B2891" s="321">
        <v>366.31201199999998</v>
      </c>
      <c r="C2891" s="320">
        <f>LN(B2891/B2890)</f>
        <v>2.8560388507232342E-2</v>
      </c>
      <c r="D2891" s="320">
        <f>AVERAGE(C2871:C2891)</f>
        <v>-5.9323144700868533E-3</v>
      </c>
      <c r="E2891" s="318">
        <f>_xlfn.STDEV.S(C2871:C2891)</f>
        <v>2.2639497843105143E-2</v>
      </c>
      <c r="F2891" s="318">
        <f>E2891*(21/(21-1.5))</f>
        <v>2.4380997677190153E-2</v>
      </c>
      <c r="G2891" s="318">
        <f>_xlfn.VAR.S(C2871:C2891)</f>
        <v>5.1254686258796244E-4</v>
      </c>
      <c r="H2891" s="318">
        <f>G2891*(21/(21-1))</f>
        <v>5.3817420571736056E-4</v>
      </c>
      <c r="I2891" s="320">
        <f>(SUM(C2828:C2848)*1+SUM(C2849:C2869)*2+SUM(C2870:C2890)*3)/6</f>
        <v>-9.020713125511505E-2</v>
      </c>
      <c r="J2891" s="318">
        <f>IF(C2891*O2891&lt;&gt;0,C2891,0)</f>
        <v>0</v>
      </c>
      <c r="K2891" s="318" t="str">
        <f>IF(C2891*O2891=0,"",C2891)</f>
        <v/>
      </c>
      <c r="O2891" s="318">
        <f>IF(ISBLANK(L2891),0,1)</f>
        <v>0</v>
      </c>
      <c r="P2891" s="318">
        <f>IF(ISBLANK(M2891),0,1)</f>
        <v>0</v>
      </c>
      <c r="Q2891" s="318">
        <f>O2891+P2891</f>
        <v>0</v>
      </c>
      <c r="R2891" s="318">
        <f>SUM(Q2766:Q2891)</f>
        <v>3</v>
      </c>
      <c r="S2891" s="318">
        <f>R2891/$X$2</f>
        <v>0.13043478260869565</v>
      </c>
      <c r="T2891" s="318">
        <f>IF(S2891&gt;=$X$3,1,0)</f>
        <v>0</v>
      </c>
      <c r="U2891" s="318">
        <f>O2891*T2891+P2891*T2891</f>
        <v>0</v>
      </c>
    </row>
    <row r="2892" spans="1:21" s="318" customFormat="1" x14ac:dyDescent="0.2">
      <c r="A2892" s="322">
        <v>40770</v>
      </c>
      <c r="B2892" s="321">
        <v>371.58401500000002</v>
      </c>
      <c r="C2892" s="320">
        <f>LN(B2892/B2891)</f>
        <v>1.4289527289942682E-2</v>
      </c>
      <c r="D2892" s="320">
        <f>AVERAGE(C2872:C2892)</f>
        <v>-5.5460203944111101E-3</v>
      </c>
      <c r="E2892" s="318">
        <f>_xlfn.STDEV.S(C2872:C2892)</f>
        <v>2.2923876674536114E-2</v>
      </c>
      <c r="F2892" s="318">
        <f>E2892*(21/(21-1.5))</f>
        <v>2.4687251803346584E-2</v>
      </c>
      <c r="G2892" s="318">
        <f>_xlfn.VAR.S(C2872:C2892)</f>
        <v>5.2550412178934086E-4</v>
      </c>
      <c r="H2892" s="318">
        <f>G2892*(21/(21-1))</f>
        <v>5.5177932787880794E-4</v>
      </c>
      <c r="I2892" s="320">
        <f>(SUM(C2829:C2849)*1+SUM(C2850:C2870)*2+SUM(C2871:C2891)*3)/6</f>
        <v>-6.84543369650603E-2</v>
      </c>
      <c r="J2892" s="318">
        <f>IF(C2892*O2892&lt;&gt;0,C2892,0)</f>
        <v>0</v>
      </c>
      <c r="K2892" s="318" t="str">
        <f>IF(C2892*O2892=0,"",C2892)</f>
        <v/>
      </c>
      <c r="O2892" s="318">
        <f>IF(ISBLANK(L2892),0,1)</f>
        <v>0</v>
      </c>
      <c r="P2892" s="318">
        <f>IF(ISBLANK(M2892),0,1)</f>
        <v>0</v>
      </c>
      <c r="Q2892" s="318">
        <f>O2892+P2892</f>
        <v>0</v>
      </c>
      <c r="R2892" s="318">
        <f>SUM(Q2767:Q2892)</f>
        <v>3</v>
      </c>
      <c r="S2892" s="318">
        <f>R2892/$X$2</f>
        <v>0.13043478260869565</v>
      </c>
      <c r="T2892" s="318">
        <f>IF(S2892&gt;=$X$3,1,0)</f>
        <v>0</v>
      </c>
      <c r="U2892" s="318">
        <f>O2892*T2892+P2892*T2892</f>
        <v>0</v>
      </c>
    </row>
    <row r="2893" spans="1:21" s="318" customFormat="1" x14ac:dyDescent="0.2">
      <c r="A2893" s="322">
        <v>40771</v>
      </c>
      <c r="B2893" s="321">
        <v>370.93398999999999</v>
      </c>
      <c r="C2893" s="320">
        <f>LN(B2893/B2892)</f>
        <v>-1.750867081145748E-3</v>
      </c>
      <c r="D2893" s="320">
        <f>AVERAGE(C2873:C2893)</f>
        <v>-4.9171354233967391E-3</v>
      </c>
      <c r="E2893" s="318">
        <f>_xlfn.STDEV.S(C2873:C2893)</f>
        <v>2.2833752612173994E-2</v>
      </c>
      <c r="F2893" s="318">
        <f>E2893*(21/(21-1.5))</f>
        <v>2.4590195120802762E-2</v>
      </c>
      <c r="G2893" s="318">
        <f>_xlfn.VAR.S(C2873:C2893)</f>
        <v>5.2138025835396268E-4</v>
      </c>
      <c r="H2893" s="318">
        <f>G2893*(21/(21-1))</f>
        <v>5.4744927127166082E-4</v>
      </c>
      <c r="I2893" s="320">
        <f>(SUM(C2830:C2850)*1+SUM(C2851:C2871)*2+SUM(C2872:C2892)*3)/6</f>
        <v>-6.1355076755532111E-2</v>
      </c>
      <c r="J2893" s="318">
        <f>IF(C2893*O2893&lt;&gt;0,C2893,0)</f>
        <v>0</v>
      </c>
      <c r="K2893" s="318" t="str">
        <f>IF(C2893*O2893=0,"",C2893)</f>
        <v/>
      </c>
      <c r="O2893" s="318">
        <f>IF(ISBLANK(L2893),0,1)</f>
        <v>0</v>
      </c>
      <c r="P2893" s="318">
        <f>IF(ISBLANK(M2893),0,1)</f>
        <v>0</v>
      </c>
      <c r="Q2893" s="318">
        <f>O2893+P2893</f>
        <v>0</v>
      </c>
      <c r="R2893" s="318">
        <f>SUM(Q2768:Q2893)</f>
        <v>3</v>
      </c>
      <c r="S2893" s="318">
        <f>R2893/$X$2</f>
        <v>0.13043478260869565</v>
      </c>
      <c r="T2893" s="318">
        <f>IF(S2893&gt;=$X$3,1,0)</f>
        <v>0</v>
      </c>
      <c r="U2893" s="318">
        <f>O2893*T2893+P2893*T2893</f>
        <v>0</v>
      </c>
    </row>
    <row r="2894" spans="1:21" s="318" customFormat="1" x14ac:dyDescent="0.2">
      <c r="A2894" s="322">
        <v>40772</v>
      </c>
      <c r="B2894" s="321">
        <v>375.53900099999998</v>
      </c>
      <c r="C2894" s="320">
        <f>LN(B2894/B2893)</f>
        <v>1.2338207743083996E-2</v>
      </c>
      <c r="D2894" s="320">
        <f>AVERAGE(C2874:C2894)</f>
        <v>-4.8801876830940815E-3</v>
      </c>
      <c r="E2894" s="318">
        <f>_xlfn.STDEV.S(C2874:C2894)</f>
        <v>2.2862361430825841E-2</v>
      </c>
      <c r="F2894" s="318">
        <f>E2894*(21/(21-1.5))</f>
        <v>2.4621004617812442E-2</v>
      </c>
      <c r="G2894" s="318">
        <f>_xlfn.VAR.S(C2874:C2894)</f>
        <v>5.2268757019371297E-4</v>
      </c>
      <c r="H2894" s="318">
        <f>G2894*(21/(21-1))</f>
        <v>5.4882194870339862E-4</v>
      </c>
      <c r="I2894" s="320">
        <f>(SUM(C2831:C2851)*1+SUM(C2852:C2872)*2+SUM(C2873:C2893)*3)/6</f>
        <v>-6.0791063696875342E-2</v>
      </c>
      <c r="J2894" s="318">
        <f>IF(C2894*O2894&lt;&gt;0,C2894,0)</f>
        <v>0</v>
      </c>
      <c r="K2894" s="318" t="str">
        <f>IF(C2894*O2894=0,"",C2894)</f>
        <v/>
      </c>
      <c r="O2894" s="318">
        <f>IF(ISBLANK(L2894),0,1)</f>
        <v>0</v>
      </c>
      <c r="P2894" s="318">
        <f>IF(ISBLANK(M2894),0,1)</f>
        <v>0</v>
      </c>
      <c r="Q2894" s="318">
        <f>O2894+P2894</f>
        <v>0</v>
      </c>
      <c r="R2894" s="318">
        <f>SUM(Q2769:Q2894)</f>
        <v>3</v>
      </c>
      <c r="S2894" s="318">
        <f>R2894/$X$2</f>
        <v>0.13043478260869565</v>
      </c>
      <c r="T2894" s="318">
        <f>IF(S2894&gt;=$X$3,1,0)</f>
        <v>0</v>
      </c>
      <c r="U2894" s="318">
        <f>O2894*T2894+P2894*T2894</f>
        <v>0</v>
      </c>
    </row>
    <row r="2895" spans="1:21" s="318" customFormat="1" x14ac:dyDescent="0.2">
      <c r="A2895" s="322">
        <v>40773</v>
      </c>
      <c r="B2895" s="321">
        <v>353.12399299999998</v>
      </c>
      <c r="C2895" s="320">
        <f>LN(B2895/B2894)</f>
        <v>-6.1543079776547278E-2</v>
      </c>
      <c r="D2895" s="320">
        <f>AVERAGE(C2875:C2895)</f>
        <v>-8.5853753905614366E-3</v>
      </c>
      <c r="E2895" s="318">
        <f>_xlfn.STDEV.S(C2875:C2895)</f>
        <v>2.5425363899829554E-2</v>
      </c>
      <c r="F2895" s="318">
        <f>E2895*(21/(21-1.5))</f>
        <v>2.7381161122893363E-2</v>
      </c>
      <c r="G2895" s="318">
        <f>_xlfn.VAR.S(C2875:C2895)</f>
        <v>6.4644912943875594E-4</v>
      </c>
      <c r="H2895" s="318">
        <f>G2895*(21/(21-1))</f>
        <v>6.7877158591069377E-4</v>
      </c>
      <c r="I2895" s="320">
        <f>(SUM(C2832:C2852)*1+SUM(C2853:C2873)*2+SUM(C2874:C2894)*3)/6</f>
        <v>-5.5029058322604324E-2</v>
      </c>
      <c r="J2895" s="318">
        <f>IF(C2895*O2895&lt;&gt;0,C2895,0)</f>
        <v>0</v>
      </c>
      <c r="K2895" s="318" t="str">
        <f>IF(C2895*O2895=0,"",C2895)</f>
        <v/>
      </c>
      <c r="O2895" s="318">
        <f>IF(ISBLANK(L2895),0,1)</f>
        <v>0</v>
      </c>
      <c r="P2895" s="318">
        <f>IF(ISBLANK(M2895),0,1)</f>
        <v>0</v>
      </c>
      <c r="Q2895" s="318">
        <f>O2895+P2895</f>
        <v>0</v>
      </c>
      <c r="R2895" s="318">
        <f>SUM(Q2770:Q2895)</f>
        <v>3</v>
      </c>
      <c r="S2895" s="318">
        <f>R2895/$X$2</f>
        <v>0.13043478260869565</v>
      </c>
      <c r="T2895" s="318">
        <f>IF(S2895&gt;=$X$3,1,0)</f>
        <v>0</v>
      </c>
      <c r="U2895" s="318">
        <f>O2895*T2895+P2895*T2895</f>
        <v>0</v>
      </c>
    </row>
    <row r="2896" spans="1:21" s="318" customFormat="1" x14ac:dyDescent="0.2">
      <c r="A2896" s="322">
        <v>40774</v>
      </c>
      <c r="B2896" s="321">
        <v>351.442993</v>
      </c>
      <c r="C2896" s="320">
        <f>LN(B2896/B2895)</f>
        <v>-4.7717341942525816E-3</v>
      </c>
      <c r="D2896" s="320">
        <f>AVERAGE(C2876:C2896)</f>
        <v>-9.204086899156378E-3</v>
      </c>
      <c r="E2896" s="318">
        <f>_xlfn.STDEV.S(C2876:C2896)</f>
        <v>2.5152560841200884E-2</v>
      </c>
      <c r="F2896" s="318">
        <f>E2896*(21/(21-1.5))</f>
        <v>2.7087373213600951E-2</v>
      </c>
      <c r="G2896" s="318">
        <f>_xlfn.VAR.S(C2876:C2896)</f>
        <v>6.3265131687031213E-4</v>
      </c>
      <c r="H2896" s="318">
        <f>G2896*(21/(21-1))</f>
        <v>6.6428388271382781E-4</v>
      </c>
      <c r="I2896" s="320">
        <f>(SUM(C2833:C2853)*1+SUM(C2854:C2874)*2+SUM(C2875:C2895)*3)/6</f>
        <v>-9.4147094634123352E-2</v>
      </c>
      <c r="J2896" s="318">
        <f>IF(C2896*O2896&lt;&gt;0,C2896,0)</f>
        <v>0</v>
      </c>
      <c r="K2896" s="318" t="str">
        <f>IF(C2896*O2896=0,"",C2896)</f>
        <v/>
      </c>
      <c r="O2896" s="318">
        <f>IF(ISBLANK(L2896),0,1)</f>
        <v>0</v>
      </c>
      <c r="P2896" s="318">
        <f>IF(ISBLANK(M2896),0,1)</f>
        <v>0</v>
      </c>
      <c r="Q2896" s="318">
        <f>O2896+P2896</f>
        <v>0</v>
      </c>
      <c r="R2896" s="318">
        <f>SUM(Q2771:Q2896)</f>
        <v>3</v>
      </c>
      <c r="S2896" s="318">
        <f>R2896/$X$2</f>
        <v>0.13043478260869565</v>
      </c>
      <c r="T2896" s="318">
        <f>IF(S2896&gt;=$X$3,1,0)</f>
        <v>0</v>
      </c>
      <c r="U2896" s="318">
        <f>O2896*T2896+P2896*T2896</f>
        <v>0</v>
      </c>
    </row>
    <row r="2897" spans="1:21" s="318" customFormat="1" x14ac:dyDescent="0.2">
      <c r="A2897" s="322">
        <v>40777</v>
      </c>
      <c r="B2897" s="321">
        <v>350.88900799999999</v>
      </c>
      <c r="C2897" s="320">
        <f>LN(B2897/B2896)</f>
        <v>-1.5775590863088738E-3</v>
      </c>
      <c r="D2897" s="320">
        <f>AVERAGE(C2877:C2897)</f>
        <v>-9.3667954482806286E-3</v>
      </c>
      <c r="E2897" s="318">
        <f>_xlfn.STDEV.S(C2877:C2897)</f>
        <v>2.5088520744156736E-2</v>
      </c>
      <c r="F2897" s="318">
        <f>E2897*(21/(21-1.5))</f>
        <v>2.7018406955245714E-2</v>
      </c>
      <c r="G2897" s="318">
        <f>_xlfn.VAR.S(C2877:C2897)</f>
        <v>6.294338731299828E-4</v>
      </c>
      <c r="H2897" s="318">
        <f>G2897*(21/(21-1))</f>
        <v>6.6090556678648194E-4</v>
      </c>
      <c r="I2897" s="320">
        <f>(SUM(C2834:C2854)*1+SUM(C2855:C2875)*2+SUM(C2876:C2896)*3)/6</f>
        <v>-9.5325746521532181E-2</v>
      </c>
      <c r="J2897" s="318">
        <f>IF(C2897*O2897&lt;&gt;0,C2897,0)</f>
        <v>0</v>
      </c>
      <c r="K2897" s="318" t="str">
        <f>IF(C2897*O2897=0,"",C2897)</f>
        <v/>
      </c>
      <c r="O2897" s="318">
        <f>IF(ISBLANK(L2897),0,1)</f>
        <v>0</v>
      </c>
      <c r="P2897" s="318">
        <f>IF(ISBLANK(M2897),0,1)</f>
        <v>0</v>
      </c>
      <c r="Q2897" s="318">
        <f>O2897+P2897</f>
        <v>0</v>
      </c>
      <c r="R2897" s="318">
        <f>SUM(Q2772:Q2897)</f>
        <v>3</v>
      </c>
      <c r="S2897" s="318">
        <f>R2897/$X$2</f>
        <v>0.13043478260869565</v>
      </c>
      <c r="T2897" s="318">
        <f>IF(S2897&gt;=$X$3,1,0)</f>
        <v>0</v>
      </c>
      <c r="U2897" s="318">
        <f>O2897*T2897+P2897*T2897</f>
        <v>0</v>
      </c>
    </row>
    <row r="2898" spans="1:21" s="318" customFormat="1" x14ac:dyDescent="0.2">
      <c r="A2898" s="322">
        <v>40778</v>
      </c>
      <c r="B2898" s="321">
        <v>351.28298999999998</v>
      </c>
      <c r="C2898" s="320">
        <f>LN(B2898/B2897)</f>
        <v>1.1221810111111175E-3</v>
      </c>
      <c r="D2898" s="320">
        <f>AVERAGE(C2878:C2898)</f>
        <v>-9.3197127846035809E-3</v>
      </c>
      <c r="E2898" s="318">
        <f>_xlfn.STDEV.S(C2878:C2898)</f>
        <v>2.5108160991463097E-2</v>
      </c>
      <c r="F2898" s="318">
        <f>E2898*(21/(21-1.5))</f>
        <v>2.7039557990806411E-2</v>
      </c>
      <c r="G2898" s="318">
        <f>_xlfn.VAR.S(C2878:C2898)</f>
        <v>6.3041974837322917E-4</v>
      </c>
      <c r="H2898" s="318">
        <f>G2898*(21/(21-1))</f>
        <v>6.6194073579189071E-4</v>
      </c>
      <c r="I2898" s="320">
        <f>(SUM(C2835:C2855)*1+SUM(C2856:C2876)*2+SUM(C2877:C2897)*3)/6</f>
        <v>-8.9196306589896135E-2</v>
      </c>
      <c r="J2898" s="318">
        <f>IF(C2898*O2898&lt;&gt;0,C2898,0)</f>
        <v>0</v>
      </c>
      <c r="K2898" s="318" t="str">
        <f>IF(C2898*O2898=0,"",C2898)</f>
        <v/>
      </c>
      <c r="O2898" s="318">
        <f>IF(ISBLANK(L2898),0,1)</f>
        <v>0</v>
      </c>
      <c r="P2898" s="318">
        <f>IF(ISBLANK(M2898),0,1)</f>
        <v>0</v>
      </c>
      <c r="Q2898" s="318">
        <f>O2898+P2898</f>
        <v>0</v>
      </c>
      <c r="R2898" s="318">
        <f>SUM(Q2773:Q2898)</f>
        <v>3</v>
      </c>
      <c r="S2898" s="318">
        <f>R2898/$X$2</f>
        <v>0.13043478260869565</v>
      </c>
      <c r="T2898" s="318">
        <f>IF(S2898&gt;=$X$3,1,0)</f>
        <v>0</v>
      </c>
      <c r="U2898" s="318">
        <f>O2898*T2898+P2898*T2898</f>
        <v>0</v>
      </c>
    </row>
    <row r="2899" spans="1:21" s="318" customFormat="1" x14ac:dyDescent="0.2">
      <c r="A2899" s="322">
        <v>40779</v>
      </c>
      <c r="B2899" s="321">
        <v>361.63900799999999</v>
      </c>
      <c r="C2899" s="320">
        <f>LN(B2899/B2898)</f>
        <v>2.9054360860234305E-2</v>
      </c>
      <c r="D2899" s="320">
        <f>AVERAGE(C2879:C2899)</f>
        <v>-7.9848570432717487E-3</v>
      </c>
      <c r="E2899" s="318">
        <f>_xlfn.STDEV.S(C2879:C2899)</f>
        <v>2.6397525227431773E-2</v>
      </c>
      <c r="F2899" s="318">
        <f>E2899*(21/(21-1.5))</f>
        <v>2.8428104091080368E-2</v>
      </c>
      <c r="G2899" s="318">
        <f>_xlfn.VAR.S(C2879:C2899)</f>
        <v>6.9682933813289684E-4</v>
      </c>
      <c r="H2899" s="318">
        <f>G2899*(21/(21-1))</f>
        <v>7.3167080503954167E-4</v>
      </c>
      <c r="I2899" s="320">
        <f>(SUM(C2836:C2856)*1+SUM(C2857:C2877)*2+SUM(C2878:C2898)*3)/6</f>
        <v>-8.8420383536021371E-2</v>
      </c>
      <c r="J2899" s="318">
        <f>IF(C2899*O2899&lt;&gt;0,C2899,0)</f>
        <v>0</v>
      </c>
      <c r="K2899" s="318" t="str">
        <f>IF(C2899*O2899=0,"",C2899)</f>
        <v/>
      </c>
      <c r="O2899" s="318">
        <f>IF(ISBLANK(L2899),0,1)</f>
        <v>0</v>
      </c>
      <c r="P2899" s="318">
        <f>IF(ISBLANK(M2899),0,1)</f>
        <v>0</v>
      </c>
      <c r="Q2899" s="318">
        <f>O2899+P2899</f>
        <v>0</v>
      </c>
      <c r="R2899" s="318">
        <f>SUM(Q2774:Q2899)</f>
        <v>2</v>
      </c>
      <c r="S2899" s="318">
        <f>R2899/$X$2</f>
        <v>8.6956521739130432E-2</v>
      </c>
      <c r="T2899" s="318">
        <f>IF(S2899&gt;=$X$3,1,0)</f>
        <v>0</v>
      </c>
      <c r="U2899" s="318">
        <f>O2899*T2899+P2899*T2899</f>
        <v>0</v>
      </c>
    </row>
    <row r="2900" spans="1:21" s="318" customFormat="1" x14ac:dyDescent="0.2">
      <c r="A2900" s="322">
        <v>40780</v>
      </c>
      <c r="B2900" s="321">
        <v>357.56500199999999</v>
      </c>
      <c r="C2900" s="320">
        <f>LN(B2900/B2899)</f>
        <v>-1.1329329423660646E-2</v>
      </c>
      <c r="D2900" s="320">
        <f>AVERAGE(C2880:C2900)</f>
        <v>-7.7901688060734373E-3</v>
      </c>
      <c r="E2900" s="318">
        <f>_xlfn.STDEV.S(C2880:C2900)</f>
        <v>2.6355007024308423E-2</v>
      </c>
      <c r="F2900" s="318">
        <f>E2900*(21/(21-1.5))</f>
        <v>2.8382315256947531E-2</v>
      </c>
      <c r="G2900" s="318">
        <f>_xlfn.VAR.S(C2880:C2900)</f>
        <v>6.9458639525134627E-4</v>
      </c>
      <c r="H2900" s="318">
        <f>G2900*(21/(21-1))</f>
        <v>7.2931571501391366E-4</v>
      </c>
      <c r="I2900" s="320">
        <f>(SUM(C2837:C2857)*1+SUM(C2858:C2878)*2+SUM(C2879:C2899)*3)/6</f>
        <v>-7.5194721997510386E-2</v>
      </c>
      <c r="J2900" s="318">
        <f>IF(C2900*O2900&lt;&gt;0,C2900,0)</f>
        <v>0</v>
      </c>
      <c r="K2900" s="318" t="str">
        <f>IF(C2900*O2900=0,"",C2900)</f>
        <v/>
      </c>
      <c r="O2900" s="318">
        <f>IF(ISBLANK(L2900),0,1)</f>
        <v>0</v>
      </c>
      <c r="P2900" s="318">
        <f>IF(ISBLANK(M2900),0,1)</f>
        <v>0</v>
      </c>
      <c r="Q2900" s="318">
        <f>O2900+P2900</f>
        <v>0</v>
      </c>
      <c r="R2900" s="318">
        <f>SUM(Q2775:Q2900)</f>
        <v>2</v>
      </c>
      <c r="S2900" s="318">
        <f>R2900/$X$2</f>
        <v>8.6956521739130432E-2</v>
      </c>
      <c r="T2900" s="318">
        <f>IF(S2900&gt;=$X$3,1,0)</f>
        <v>0</v>
      </c>
      <c r="U2900" s="318">
        <f>O2900*T2900+P2900*T2900</f>
        <v>0</v>
      </c>
    </row>
    <row r="2901" spans="1:21" s="318" customFormat="1" x14ac:dyDescent="0.2">
      <c r="A2901" s="322">
        <v>40781</v>
      </c>
      <c r="B2901" s="321">
        <v>360.13000499999998</v>
      </c>
      <c r="C2901" s="320">
        <f>LN(B2901/B2900)</f>
        <v>7.1479218778702138E-3</v>
      </c>
      <c r="D2901" s="320">
        <f>AVERAGE(C2881:C2901)</f>
        <v>-7.5375730872686139E-3</v>
      </c>
      <c r="E2901" s="318">
        <f>_xlfn.STDEV.S(C2881:C2901)</f>
        <v>2.6477092633824757E-2</v>
      </c>
      <c r="F2901" s="318">
        <f>E2901*(21/(21-1.5))</f>
        <v>2.8513792067195891E-2</v>
      </c>
      <c r="G2901" s="318">
        <f>_xlfn.VAR.S(C2881:C2901)</f>
        <v>7.0103643434013725E-4</v>
      </c>
      <c r="H2901" s="318">
        <f>G2901*(21/(21-1))</f>
        <v>7.3608825605714411E-4</v>
      </c>
      <c r="I2901" s="320">
        <f>(SUM(C2838:C2858)*1+SUM(C2859:C2879)*2+SUM(C2880:C2900)*3)/6</f>
        <v>-7.9178859340011676E-2</v>
      </c>
      <c r="J2901" s="318">
        <f>IF(C2901*O2901&lt;&gt;0,C2901,0)</f>
        <v>0</v>
      </c>
      <c r="K2901" s="318" t="str">
        <f>IF(C2901*O2901=0,"",C2901)</f>
        <v/>
      </c>
      <c r="O2901" s="318">
        <f>IF(ISBLANK(L2901),0,1)</f>
        <v>0</v>
      </c>
      <c r="P2901" s="318">
        <f>IF(ISBLANK(M2901),0,1)</f>
        <v>0</v>
      </c>
      <c r="Q2901" s="318">
        <f>O2901+P2901</f>
        <v>0</v>
      </c>
      <c r="R2901" s="318">
        <f>SUM(Q2776:Q2901)</f>
        <v>2</v>
      </c>
      <c r="S2901" s="318">
        <f>R2901/$X$2</f>
        <v>8.6956521739130432E-2</v>
      </c>
      <c r="T2901" s="318">
        <f>IF(S2901&gt;=$X$3,1,0)</f>
        <v>0</v>
      </c>
      <c r="U2901" s="318">
        <f>O2901*T2901+P2901*T2901</f>
        <v>0</v>
      </c>
    </row>
    <row r="2902" spans="1:21" s="318" customFormat="1" x14ac:dyDescent="0.2">
      <c r="A2902" s="322">
        <v>40784</v>
      </c>
      <c r="B2902" s="321">
        <v>368.73001099999999</v>
      </c>
      <c r="C2902" s="320">
        <f>LN(B2902/B2901)</f>
        <v>2.3599607466908319E-2</v>
      </c>
      <c r="D2902" s="320">
        <f>AVERAGE(C2882:C2902)</f>
        <v>-5.9321094146791032E-3</v>
      </c>
      <c r="E2902" s="318">
        <f>_xlfn.STDEV.S(C2882:C2902)</f>
        <v>2.7321677397361115E-2</v>
      </c>
      <c r="F2902" s="318">
        <f>E2902*(21/(21-1.5))</f>
        <v>2.9423344889465814E-2</v>
      </c>
      <c r="G2902" s="318">
        <f>_xlfn.VAR.S(C2882:C2902)</f>
        <v>7.4647405580547332E-4</v>
      </c>
      <c r="H2902" s="318">
        <f>G2902*(21/(21-1))</f>
        <v>7.8379775859574701E-4</v>
      </c>
      <c r="I2902" s="320">
        <f>(SUM(C2839:C2859)*1+SUM(C2860:C2880)*2+SUM(C2881:C2901)*3)/6</f>
        <v>-8.2286609990027113E-2</v>
      </c>
      <c r="J2902" s="318">
        <f>IF(C2902*O2902&lt;&gt;0,C2902,0)</f>
        <v>0</v>
      </c>
      <c r="K2902" s="318" t="str">
        <f>IF(C2902*O2902=0,"",C2902)</f>
        <v/>
      </c>
      <c r="O2902" s="318">
        <f>IF(ISBLANK(L2902),0,1)</f>
        <v>0</v>
      </c>
      <c r="P2902" s="318">
        <f>IF(ISBLANK(M2902),0,1)</f>
        <v>0</v>
      </c>
      <c r="Q2902" s="318">
        <f>O2902+P2902</f>
        <v>0</v>
      </c>
      <c r="R2902" s="318">
        <f>SUM(Q2777:Q2902)</f>
        <v>2</v>
      </c>
      <c r="S2902" s="318">
        <f>R2902/$X$2</f>
        <v>8.6956521739130432E-2</v>
      </c>
      <c r="T2902" s="318">
        <f>IF(S2902&gt;=$X$3,1,0)</f>
        <v>0</v>
      </c>
      <c r="U2902" s="318">
        <f>O2902*T2902+P2902*T2902</f>
        <v>0</v>
      </c>
    </row>
    <row r="2903" spans="1:21" s="318" customFormat="1" x14ac:dyDescent="0.2">
      <c r="A2903" s="322">
        <v>40785</v>
      </c>
      <c r="B2903" s="321">
        <v>370.10000600000001</v>
      </c>
      <c r="C2903" s="320">
        <f>LN(B2903/B2902)</f>
        <v>3.7085568768196043E-3</v>
      </c>
      <c r="D2903" s="320">
        <f>AVERAGE(C2883:C2903)</f>
        <v>-5.0732703870538564E-3</v>
      </c>
      <c r="E2903" s="318">
        <f>_xlfn.STDEV.S(C2883:C2903)</f>
        <v>2.7328061244764862E-2</v>
      </c>
      <c r="F2903" s="318">
        <f>E2903*(21/(21-1.5))</f>
        <v>2.9430219802054465E-2</v>
      </c>
      <c r="G2903" s="318">
        <f>_xlfn.VAR.S(C2883:C2903)</f>
        <v>7.4682293139761915E-4</v>
      </c>
      <c r="H2903" s="318">
        <f>G2903*(21/(21-1))</f>
        <v>7.8416407796750014E-4</v>
      </c>
      <c r="I2903" s="320">
        <f>(SUM(C2840:C2860)*1+SUM(C2861:C2881)*2+SUM(C2882:C2902)*3)/6</f>
        <v>-7.1128192986074021E-2</v>
      </c>
      <c r="J2903" s="318">
        <f>IF(C2903*O2903&lt;&gt;0,C2903,0)</f>
        <v>0</v>
      </c>
      <c r="K2903" s="318" t="str">
        <f>IF(C2903*O2903=0,"",C2903)</f>
        <v/>
      </c>
      <c r="O2903" s="318">
        <f>IF(ISBLANK(L2903),0,1)</f>
        <v>0</v>
      </c>
      <c r="P2903" s="318">
        <f>IF(ISBLANK(M2903),0,1)</f>
        <v>0</v>
      </c>
      <c r="Q2903" s="318">
        <f>O2903+P2903</f>
        <v>0</v>
      </c>
      <c r="R2903" s="318">
        <f>SUM(Q2778:Q2903)</f>
        <v>2</v>
      </c>
      <c r="S2903" s="318">
        <f>R2903/$X$2</f>
        <v>8.6956521739130432E-2</v>
      </c>
      <c r="T2903" s="318">
        <f>IF(S2903&gt;=$X$3,1,0)</f>
        <v>0</v>
      </c>
      <c r="U2903" s="318">
        <f>O2903*T2903+P2903*T2903</f>
        <v>0</v>
      </c>
    </row>
    <row r="2904" spans="1:21" s="318" customFormat="1" x14ac:dyDescent="0.2">
      <c r="A2904" s="322">
        <v>40786</v>
      </c>
      <c r="B2904" s="321">
        <v>378.46899400000001</v>
      </c>
      <c r="C2904" s="320">
        <f>LN(B2904/B2903)</f>
        <v>2.2360895820333716E-2</v>
      </c>
      <c r="D2904" s="320">
        <f>AVERAGE(C2884:C2904)</f>
        <v>-2.9156172997078659E-3</v>
      </c>
      <c r="E2904" s="318">
        <f>_xlfn.STDEV.S(C2884:C2904)</f>
        <v>2.7633092759303837E-2</v>
      </c>
      <c r="F2904" s="318">
        <f>E2904*(21/(21-1.5))</f>
        <v>2.9758715279250284E-2</v>
      </c>
      <c r="G2904" s="318">
        <f>_xlfn.VAR.S(C2884:C2904)</f>
        <v>7.6358781544429003E-4</v>
      </c>
      <c r="H2904" s="318">
        <f>G2904*(21/(21-1))</f>
        <v>8.0176720621650459E-4</v>
      </c>
      <c r="I2904" s="320">
        <f>(SUM(C2841:C2861)*1+SUM(C2862:C2882)*2+SUM(C2883:C2903)*3)/6</f>
        <v>-7.0427206170579223E-2</v>
      </c>
      <c r="J2904" s="318">
        <f>IF(C2904*O2904&lt;&gt;0,C2904,0)</f>
        <v>0</v>
      </c>
      <c r="K2904" s="318" t="str">
        <f>IF(C2904*O2904=0,"",C2904)</f>
        <v/>
      </c>
      <c r="O2904" s="318">
        <f>IF(ISBLANK(L2904),0,1)</f>
        <v>0</v>
      </c>
      <c r="P2904" s="318">
        <f>IF(ISBLANK(M2904),0,1)</f>
        <v>0</v>
      </c>
      <c r="Q2904" s="318">
        <f>O2904+P2904</f>
        <v>0</v>
      </c>
      <c r="R2904" s="318">
        <f>SUM(Q2779:Q2904)</f>
        <v>2</v>
      </c>
      <c r="S2904" s="318">
        <f>R2904/$X$2</f>
        <v>8.6956521739130432E-2</v>
      </c>
      <c r="T2904" s="318">
        <f>IF(S2904&gt;=$X$3,1,0)</f>
        <v>0</v>
      </c>
      <c r="U2904" s="318">
        <f>O2904*T2904+P2904*T2904</f>
        <v>0</v>
      </c>
    </row>
    <row r="2905" spans="1:21" s="318" customFormat="1" x14ac:dyDescent="0.2">
      <c r="A2905" s="322">
        <v>40787</v>
      </c>
      <c r="B2905" s="321">
        <v>380.15499899999998</v>
      </c>
      <c r="C2905" s="320">
        <f>LN(B2905/B2904)</f>
        <v>4.4449102360454148E-3</v>
      </c>
      <c r="D2905" s="320">
        <f>AVERAGE(C2885:C2905)</f>
        <v>-1.7536709602717026E-3</v>
      </c>
      <c r="E2905" s="318">
        <f>_xlfn.STDEV.S(C2885:C2905)</f>
        <v>2.7392706868226289E-2</v>
      </c>
      <c r="F2905" s="318">
        <f>E2905*(21/(21-1.5))</f>
        <v>2.9499838165782156E-2</v>
      </c>
      <c r="G2905" s="318">
        <f>_xlfn.VAR.S(C2885:C2905)</f>
        <v>7.5036038956857178E-4</v>
      </c>
      <c r="H2905" s="318">
        <f>G2905*(21/(21-1))</f>
        <v>7.8787840904700037E-4</v>
      </c>
      <c r="I2905" s="320">
        <f>(SUM(C2842:C2862)*1+SUM(C2863:C2883)*2+SUM(C2884:C2904)*3)/6</f>
        <v>-5.4642316880305374E-2</v>
      </c>
      <c r="J2905" s="318">
        <f>IF(C2905*O2905&lt;&gt;0,C2905,0)</f>
        <v>0</v>
      </c>
      <c r="K2905" s="318" t="str">
        <f>IF(C2905*O2905=0,"",C2905)</f>
        <v/>
      </c>
      <c r="O2905" s="318">
        <f>IF(ISBLANK(L2905),0,1)</f>
        <v>0</v>
      </c>
      <c r="P2905" s="318">
        <f>IF(ISBLANK(M2905),0,1)</f>
        <v>0</v>
      </c>
      <c r="Q2905" s="318">
        <f>O2905+P2905</f>
        <v>0</v>
      </c>
      <c r="R2905" s="318">
        <f>SUM(Q2780:Q2905)</f>
        <v>2</v>
      </c>
      <c r="S2905" s="318">
        <f>R2905/$X$2</f>
        <v>8.6956521739130432E-2</v>
      </c>
      <c r="T2905" s="318">
        <f>IF(S2905&gt;=$X$3,1,0)</f>
        <v>0</v>
      </c>
      <c r="U2905" s="318">
        <f>O2905*T2905+P2905*T2905</f>
        <v>0</v>
      </c>
    </row>
    <row r="2906" spans="1:21" s="318" customFormat="1" x14ac:dyDescent="0.2">
      <c r="A2906" s="322">
        <v>40788</v>
      </c>
      <c r="B2906" s="321">
        <v>369.63198899999998</v>
      </c>
      <c r="C2906" s="320">
        <f>LN(B2906/B2905)</f>
        <v>-2.8071175313382858E-2</v>
      </c>
      <c r="D2906" s="320">
        <f>AVERAGE(C2886:C2906)</f>
        <v>-7.3214471345451704E-4</v>
      </c>
      <c r="E2906" s="318">
        <f>_xlfn.STDEV.S(C2886:C2906)</f>
        <v>2.5880470008563229E-2</v>
      </c>
      <c r="F2906" s="318">
        <f>E2906*(21/(21-1.5))</f>
        <v>2.7871275393837321E-2</v>
      </c>
      <c r="G2906" s="318">
        <f>_xlfn.VAR.S(C2886:C2906)</f>
        <v>6.697987278641408E-4</v>
      </c>
      <c r="H2906" s="318">
        <f>G2906*(21/(21-1))</f>
        <v>7.0328866425734785E-4</v>
      </c>
      <c r="I2906" s="320">
        <f>(SUM(C2843:C2863)*1+SUM(C2864:C2884)*2+SUM(C2885:C2905)*3)/6</f>
        <v>-4.7102160193548868E-2</v>
      </c>
      <c r="J2906" s="318">
        <f>IF(C2906*O2906&lt;&gt;0,C2906,0)</f>
        <v>0</v>
      </c>
      <c r="K2906" s="318" t="str">
        <f>IF(C2906*O2906=0,"",C2906)</f>
        <v/>
      </c>
      <c r="O2906" s="318">
        <f>IF(ISBLANK(L2906),0,1)</f>
        <v>0</v>
      </c>
      <c r="P2906" s="318">
        <f>IF(ISBLANK(M2906),0,1)</f>
        <v>0</v>
      </c>
      <c r="Q2906" s="318">
        <f>O2906+P2906</f>
        <v>0</v>
      </c>
      <c r="R2906" s="318">
        <f>SUM(Q2781:Q2906)</f>
        <v>2</v>
      </c>
      <c r="S2906" s="318">
        <f>R2906/$X$2</f>
        <v>8.6956521739130432E-2</v>
      </c>
      <c r="T2906" s="318">
        <f>IF(S2906&gt;=$X$3,1,0)</f>
        <v>0</v>
      </c>
      <c r="U2906" s="318">
        <f>O2906*T2906+P2906*T2906</f>
        <v>0</v>
      </c>
    </row>
    <row r="2907" spans="1:21" s="318" customFormat="1" x14ac:dyDescent="0.2">
      <c r="A2907" s="322">
        <v>40791</v>
      </c>
      <c r="B2907" s="321">
        <v>353.05599999999998</v>
      </c>
      <c r="C2907" s="320">
        <f>LN(B2907/B2906)</f>
        <v>-4.5881201769045546E-2</v>
      </c>
      <c r="D2907" s="320">
        <f>AVERAGE(C2887:C2907)</f>
        <v>-1.5886213562805722E-3</v>
      </c>
      <c r="E2907" s="318">
        <f>_xlfn.STDEV.S(C2887:C2907)</f>
        <v>2.7093519668654371E-2</v>
      </c>
      <c r="F2907" s="318">
        <f>E2907*(21/(21-1.5))</f>
        <v>2.9177636566243167E-2</v>
      </c>
      <c r="G2907" s="318">
        <f>_xlfn.VAR.S(C2887:C2907)</f>
        <v>7.3405880803576124E-4</v>
      </c>
      <c r="H2907" s="318">
        <f>G2907*(21/(21-1))</f>
        <v>7.7076174843754936E-4</v>
      </c>
      <c r="I2907" s="320">
        <f>(SUM(C2844:C2864)*1+SUM(C2865:C2885)*2+SUM(C2886:C2906)*3)/6</f>
        <v>-5.1358792358658423E-2</v>
      </c>
      <c r="J2907" s="318">
        <f>IF(C2907*O2907&lt;&gt;0,C2907,0)</f>
        <v>0</v>
      </c>
      <c r="K2907" s="318" t="str">
        <f>IF(C2907*O2907=0,"",C2907)</f>
        <v/>
      </c>
      <c r="O2907" s="318">
        <f>IF(ISBLANK(L2907),0,1)</f>
        <v>0</v>
      </c>
      <c r="P2907" s="318">
        <f>IF(ISBLANK(M2907),0,1)</f>
        <v>0</v>
      </c>
      <c r="Q2907" s="318">
        <f>O2907+P2907</f>
        <v>0</v>
      </c>
      <c r="R2907" s="318">
        <f>SUM(Q2782:Q2907)</f>
        <v>2</v>
      </c>
      <c r="S2907" s="318">
        <f>R2907/$X$2</f>
        <v>8.6956521739130432E-2</v>
      </c>
      <c r="T2907" s="318">
        <f>IF(S2907&gt;=$X$3,1,0)</f>
        <v>0</v>
      </c>
      <c r="U2907" s="318">
        <f>O2907*T2907+P2907*T2907</f>
        <v>0</v>
      </c>
    </row>
    <row r="2908" spans="1:21" s="318" customFormat="1" x14ac:dyDescent="0.2">
      <c r="A2908" s="322">
        <v>40792</v>
      </c>
      <c r="B2908" s="321">
        <v>350.93099999999998</v>
      </c>
      <c r="C2908" s="320">
        <f>LN(B2908/B2907)</f>
        <v>-6.0370616332270097E-3</v>
      </c>
      <c r="D2908" s="320">
        <f>AVERAGE(C2888:C2908)</f>
        <v>8.9567072723513311E-4</v>
      </c>
      <c r="E2908" s="318">
        <f>_xlfn.STDEV.S(C2888:C2908)</f>
        <v>2.3838724804458079E-2</v>
      </c>
      <c r="F2908" s="318">
        <f>E2908*(21/(21-1.5))</f>
        <v>2.5672472866339467E-2</v>
      </c>
      <c r="G2908" s="318">
        <f>_xlfn.VAR.S(C2888:C2908)</f>
        <v>5.6828480030268486E-4</v>
      </c>
      <c r="H2908" s="318">
        <f>G2908*(21/(21-1))</f>
        <v>5.9669904031781908E-4</v>
      </c>
      <c r="I2908" s="320">
        <f>(SUM(C2845:C2865)*1+SUM(C2866:C2886)*2+SUM(C2887:C2907)*3)/6</f>
        <v>-7.0790470655762522E-2</v>
      </c>
      <c r="J2908" s="318">
        <f>IF(C2908*O2908&lt;&gt;0,C2908,0)</f>
        <v>0</v>
      </c>
      <c r="K2908" s="318" t="str">
        <f>IF(C2908*O2908=0,"",C2908)</f>
        <v/>
      </c>
      <c r="O2908" s="318">
        <f>IF(ISBLANK(L2908),0,1)</f>
        <v>0</v>
      </c>
      <c r="P2908" s="318">
        <f>IF(ISBLANK(M2908),0,1)</f>
        <v>0</v>
      </c>
      <c r="Q2908" s="318">
        <f>O2908+P2908</f>
        <v>0</v>
      </c>
      <c r="R2908" s="318">
        <f>SUM(Q2783:Q2908)</f>
        <v>2</v>
      </c>
      <c r="S2908" s="318">
        <f>R2908/$X$2</f>
        <v>8.6956521739130432E-2</v>
      </c>
      <c r="T2908" s="318">
        <f>IF(S2908&gt;=$X$3,1,0)</f>
        <v>0</v>
      </c>
      <c r="U2908" s="318">
        <f>O2908*T2908+P2908*T2908</f>
        <v>0</v>
      </c>
    </row>
    <row r="2909" spans="1:21" s="318" customFormat="1" x14ac:dyDescent="0.2">
      <c r="A2909" s="322">
        <v>40793</v>
      </c>
      <c r="B2909" s="321">
        <v>364.22399899999999</v>
      </c>
      <c r="C2909" s="320">
        <f>LN(B2909/B2908)</f>
        <v>3.7179437290427053E-2</v>
      </c>
      <c r="D2909" s="320">
        <f>AVERAGE(C2889:C2909)</f>
        <v>2.1632689259562477E-3</v>
      </c>
      <c r="E2909" s="318">
        <f>_xlfn.STDEV.S(C2889:C2909)</f>
        <v>2.5055007450120473E-2</v>
      </c>
      <c r="F2909" s="318">
        <f>E2909*(21/(21-1.5))</f>
        <v>2.6982315715514352E-2</v>
      </c>
      <c r="G2909" s="318">
        <f>_xlfn.VAR.S(C2889:C2909)</f>
        <v>6.2775339832559234E-4</v>
      </c>
      <c r="H2909" s="318">
        <f>G2909*(21/(21-1))</f>
        <v>6.5914106824187203E-4</v>
      </c>
      <c r="I2909" s="320">
        <f>(SUM(C2846:C2866)*1+SUM(C2867:C2887)*2+SUM(C2888:C2908)*3)/6</f>
        <v>-5.8322189722975072E-2</v>
      </c>
      <c r="J2909" s="318">
        <f>IF(C2909*O2909&lt;&gt;0,C2909,0)</f>
        <v>0</v>
      </c>
      <c r="K2909" s="318" t="str">
        <f>IF(C2909*O2909=0,"",C2909)</f>
        <v/>
      </c>
      <c r="O2909" s="318">
        <f>IF(ISBLANK(L2909),0,1)</f>
        <v>0</v>
      </c>
      <c r="P2909" s="318">
        <f>IF(ISBLANK(M2909),0,1)</f>
        <v>0</v>
      </c>
      <c r="Q2909" s="318">
        <f>O2909+P2909</f>
        <v>0</v>
      </c>
      <c r="R2909" s="318">
        <f>SUM(Q2784:Q2909)</f>
        <v>2</v>
      </c>
      <c r="S2909" s="318">
        <f>R2909/$X$2</f>
        <v>8.6956521739130432E-2</v>
      </c>
      <c r="T2909" s="318">
        <f>IF(S2909&gt;=$X$3,1,0)</f>
        <v>0</v>
      </c>
      <c r="U2909" s="318">
        <f>O2909*T2909+P2909*T2909</f>
        <v>0</v>
      </c>
    </row>
    <row r="2910" spans="1:21" s="318" customFormat="1" x14ac:dyDescent="0.2">
      <c r="A2910" s="322">
        <v>40794</v>
      </c>
      <c r="B2910" s="321">
        <v>367.35299700000002</v>
      </c>
      <c r="C2910" s="320">
        <f>LN(B2910/B2909)</f>
        <v>8.5541702299242513E-3</v>
      </c>
      <c r="D2910" s="320">
        <f>AVERAGE(C2890:C2910)</f>
        <v>3.0886716055155794E-3</v>
      </c>
      <c r="E2910" s="318">
        <f>_xlfn.STDEV.S(C2890:C2910)</f>
        <v>2.4907648999274733E-2</v>
      </c>
      <c r="F2910" s="318">
        <f>E2910*(21/(21-1.5))</f>
        <v>2.6823621999218943E-2</v>
      </c>
      <c r="G2910" s="318">
        <f>_xlfn.VAR.S(C2890:C2910)</f>
        <v>6.2039097867107166E-4</v>
      </c>
      <c r="H2910" s="318">
        <f>G2910*(21/(21-1))</f>
        <v>6.514105276046253E-4</v>
      </c>
      <c r="I2910" s="320">
        <f>(SUM(C2847:C2867)*1+SUM(C2868:C2888)*2+SUM(C2889:C2909)*3)/6</f>
        <v>-4.0815003704349588E-2</v>
      </c>
      <c r="J2910" s="318">
        <f>IF(C2910*O2910&lt;&gt;0,C2910,0)</f>
        <v>0</v>
      </c>
      <c r="K2910" s="318" t="str">
        <f>IF(C2910*O2910=0,"",C2910)</f>
        <v/>
      </c>
      <c r="O2910" s="318">
        <f>IF(ISBLANK(L2910),0,1)</f>
        <v>0</v>
      </c>
      <c r="P2910" s="318">
        <f>IF(ISBLANK(M2910),0,1)</f>
        <v>0</v>
      </c>
      <c r="Q2910" s="318">
        <f>O2910+P2910</f>
        <v>0</v>
      </c>
      <c r="R2910" s="318">
        <f>SUM(Q2785:Q2910)</f>
        <v>2</v>
      </c>
      <c r="S2910" s="318">
        <f>R2910/$X$2</f>
        <v>8.6956521739130432E-2</v>
      </c>
      <c r="T2910" s="318">
        <f>IF(S2910&gt;=$X$3,1,0)</f>
        <v>0</v>
      </c>
      <c r="U2910" s="318">
        <f>O2910*T2910+P2910*T2910</f>
        <v>0</v>
      </c>
    </row>
    <row r="2911" spans="1:21" s="318" customFormat="1" x14ac:dyDescent="0.2">
      <c r="A2911" s="322">
        <v>40795</v>
      </c>
      <c r="B2911" s="321">
        <v>358.12600700000002</v>
      </c>
      <c r="C2911" s="320">
        <f>LN(B2911/B2910)</f>
        <v>-2.5438331132604228E-2</v>
      </c>
      <c r="D2911" s="320">
        <f>AVERAGE(C2891:C2911)</f>
        <v>2.8380122855991657E-4</v>
      </c>
      <c r="E2911" s="318">
        <f>_xlfn.STDEV.S(C2891:C2911)</f>
        <v>2.463101587637425E-2</v>
      </c>
      <c r="F2911" s="318">
        <f>E2911*(21/(21-1.5))</f>
        <v>2.6525709405326114E-2</v>
      </c>
      <c r="G2911" s="318">
        <f>_xlfn.VAR.S(C2891:C2911)</f>
        <v>6.0668694310220034E-4</v>
      </c>
      <c r="H2911" s="318">
        <f>G2911*(21/(21-1))</f>
        <v>6.3702129025731036E-4</v>
      </c>
      <c r="I2911" s="320">
        <f>(SUM(C2848:C2868)*1+SUM(C2869:C2889)*2+SUM(C2890:C2910)*3)/6</f>
        <v>-3.1189267524864266E-2</v>
      </c>
      <c r="J2911" s="318">
        <f>IF(C2911*O2911&lt;&gt;0,C2911,0)</f>
        <v>0</v>
      </c>
      <c r="K2911" s="318" t="str">
        <f>IF(C2911*O2911=0,"",C2911)</f>
        <v/>
      </c>
      <c r="O2911" s="318">
        <f>IF(ISBLANK(L2911),0,1)</f>
        <v>0</v>
      </c>
      <c r="P2911" s="318">
        <f>IF(ISBLANK(M2911),0,1)</f>
        <v>0</v>
      </c>
      <c r="Q2911" s="318">
        <f>O2911+P2911</f>
        <v>0</v>
      </c>
      <c r="R2911" s="318">
        <f>SUM(Q2786:Q2911)</f>
        <v>2</v>
      </c>
      <c r="S2911" s="318">
        <f>R2911/$X$2</f>
        <v>8.6956521739130432E-2</v>
      </c>
      <c r="T2911" s="318">
        <f>IF(S2911&gt;=$X$3,1,0)</f>
        <v>0</v>
      </c>
      <c r="U2911" s="318">
        <f>O2911*T2911+P2911*T2911</f>
        <v>0</v>
      </c>
    </row>
    <row r="2912" spans="1:21" s="318" customFormat="1" x14ac:dyDescent="0.2">
      <c r="A2912" s="322">
        <v>40798</v>
      </c>
      <c r="B2912" s="321">
        <v>350.283997</v>
      </c>
      <c r="C2912" s="320">
        <f>LN(B2912/B2911)</f>
        <v>-2.2140653872192384E-2</v>
      </c>
      <c r="D2912" s="320">
        <f>AVERAGE(C2892:C2912)</f>
        <v>-2.1305341228412605E-3</v>
      </c>
      <c r="E2912" s="318">
        <f>_xlfn.STDEV.S(C2892:C2912)</f>
        <v>2.4201880445031278E-2</v>
      </c>
      <c r="F2912" s="318">
        <f>E2912*(21/(21-1.5))</f>
        <v>2.6063563556187528E-2</v>
      </c>
      <c r="G2912" s="318">
        <f>_xlfn.VAR.S(C2892:C2912)</f>
        <v>5.857310170755874E-4</v>
      </c>
      <c r="H2912" s="318">
        <f>G2912*(21/(21-1))</f>
        <v>6.1501756792936677E-4</v>
      </c>
      <c r="I2912" s="320">
        <f>(SUM(C2849:C2869)*1+SUM(C2870:C2890)*2+SUM(C2891:C2911)*3)/6</f>
        <v>-5.33091944200094E-2</v>
      </c>
      <c r="J2912" s="318">
        <f>IF(C2912*O2912&lt;&gt;0,C2912,0)</f>
        <v>0</v>
      </c>
      <c r="K2912" s="318" t="str">
        <f>IF(C2912*O2912=0,"",C2912)</f>
        <v/>
      </c>
      <c r="O2912" s="318">
        <f>IF(ISBLANK(L2912),0,1)</f>
        <v>0</v>
      </c>
      <c r="P2912" s="318">
        <f>IF(ISBLANK(M2912),0,1)</f>
        <v>0</v>
      </c>
      <c r="Q2912" s="318">
        <f>O2912+P2912</f>
        <v>0</v>
      </c>
      <c r="R2912" s="318">
        <f>SUM(Q2787:Q2912)</f>
        <v>2</v>
      </c>
      <c r="S2912" s="318">
        <f>R2912/$X$2</f>
        <v>8.6956521739130432E-2</v>
      </c>
      <c r="T2912" s="318">
        <f>IF(S2912&gt;=$X$3,1,0)</f>
        <v>0</v>
      </c>
      <c r="U2912" s="318">
        <f>O2912*T2912+P2912*T2912</f>
        <v>0</v>
      </c>
    </row>
    <row r="2913" spans="1:21" s="318" customFormat="1" x14ac:dyDescent="0.2">
      <c r="A2913" s="322">
        <v>40799</v>
      </c>
      <c r="B2913" s="321">
        <v>349.516998</v>
      </c>
      <c r="C2913" s="320">
        <f>LN(B2913/B2912)</f>
        <v>-2.1920497758778587E-3</v>
      </c>
      <c r="D2913" s="320">
        <f>AVERAGE(C2893:C2913)</f>
        <v>-2.9153711259755719E-3</v>
      </c>
      <c r="E2913" s="318">
        <f>_xlfn.STDEV.S(C2893:C2913)</f>
        <v>2.3908231173945568E-2</v>
      </c>
      <c r="F2913" s="318">
        <f>E2913*(21/(21-1.5))</f>
        <v>2.5747325879633687E-2</v>
      </c>
      <c r="G2913" s="318">
        <f>_xlfn.VAR.S(C2893:C2913)</f>
        <v>5.7160351786682262E-4</v>
      </c>
      <c r="H2913" s="318">
        <f>G2913*(21/(21-1))</f>
        <v>6.001836937601638E-4</v>
      </c>
      <c r="I2913" s="320">
        <f>(SUM(C2850:C2870)*1+SUM(C2871:C2891)*2+SUM(C2892:C2912)*3)/6</f>
        <v>-6.348738166089446E-2</v>
      </c>
      <c r="J2913" s="318">
        <f>IF(C2913*O2913&lt;&gt;0,C2913,0)</f>
        <v>0</v>
      </c>
      <c r="K2913" s="318" t="str">
        <f>IF(C2913*O2913=0,"",C2913)</f>
        <v/>
      </c>
      <c r="O2913" s="318">
        <f>IF(ISBLANK(L2913),0,1)</f>
        <v>0</v>
      </c>
      <c r="P2913" s="318">
        <f>IF(ISBLANK(M2913),0,1)</f>
        <v>0</v>
      </c>
      <c r="Q2913" s="318">
        <f>O2913+P2913</f>
        <v>0</v>
      </c>
      <c r="R2913" s="318">
        <f>SUM(Q2788:Q2913)</f>
        <v>2</v>
      </c>
      <c r="S2913" s="318">
        <f>R2913/$X$2</f>
        <v>8.6956521739130432E-2</v>
      </c>
      <c r="T2913" s="318">
        <f>IF(S2913&gt;=$X$3,1,0)</f>
        <v>0</v>
      </c>
      <c r="U2913" s="318">
        <f>O2913*T2913+P2913*T2913</f>
        <v>0</v>
      </c>
    </row>
    <row r="2914" spans="1:21" s="318" customFormat="1" x14ac:dyDescent="0.2">
      <c r="A2914" s="322">
        <v>40800</v>
      </c>
      <c r="B2914" s="321">
        <v>357.45800800000001</v>
      </c>
      <c r="C2914" s="320">
        <f>LN(B2914/B2913)</f>
        <v>2.2465699410874472E-2</v>
      </c>
      <c r="D2914" s="320">
        <f>AVERAGE(C2894:C2914)</f>
        <v>-1.7622012930222281E-3</v>
      </c>
      <c r="E2914" s="318">
        <f>_xlfn.STDEV.S(C2894:C2914)</f>
        <v>2.4542806701074636E-2</v>
      </c>
      <c r="F2914" s="318">
        <f>E2914*(21/(21-1.5))</f>
        <v>2.6430714908849608E-2</v>
      </c>
      <c r="G2914" s="318">
        <f>_xlfn.VAR.S(C2894:C2914)</f>
        <v>6.0234936076631403E-4</v>
      </c>
      <c r="H2914" s="318">
        <f>G2914*(21/(21-1))</f>
        <v>6.3246682880462978E-4</v>
      </c>
      <c r="I2914" s="320">
        <f>(SUM(C2851:C2871)*1+SUM(C2872:C2892)*2+SUM(C2893:C2913)*3)/6</f>
        <v>-6.5987634721318772E-2</v>
      </c>
      <c r="J2914" s="318">
        <f>IF(C2914*O2914&lt;&gt;0,C2914,0)</f>
        <v>0</v>
      </c>
      <c r="K2914" s="318" t="str">
        <f>IF(C2914*O2914=0,"",C2914)</f>
        <v/>
      </c>
      <c r="O2914" s="318">
        <f>IF(ISBLANK(L2914),0,1)</f>
        <v>0</v>
      </c>
      <c r="P2914" s="318">
        <f>IF(ISBLANK(M2914),0,1)</f>
        <v>0</v>
      </c>
      <c r="Q2914" s="318">
        <f>O2914+P2914</f>
        <v>0</v>
      </c>
      <c r="R2914" s="318">
        <f>SUM(Q2789:Q2914)</f>
        <v>2</v>
      </c>
      <c r="S2914" s="318">
        <f>R2914/$X$2</f>
        <v>8.6956521739130432E-2</v>
      </c>
      <c r="T2914" s="318">
        <f>IF(S2914&gt;=$X$3,1,0)</f>
        <v>0</v>
      </c>
      <c r="U2914" s="318">
        <f>O2914*T2914+P2914*T2914</f>
        <v>0</v>
      </c>
    </row>
    <row r="2915" spans="1:21" s="318" customFormat="1" x14ac:dyDescent="0.2">
      <c r="A2915" s="322">
        <v>40801</v>
      </c>
      <c r="B2915" s="321">
        <v>365.72601300000002</v>
      </c>
      <c r="C2915" s="320">
        <f>LN(B2915/B2914)</f>
        <v>2.2866559605821523E-2</v>
      </c>
      <c r="D2915" s="320">
        <f>AVERAGE(C2895:C2915)</f>
        <v>-1.260851204320442E-3</v>
      </c>
      <c r="E2915" s="318">
        <f>_xlfn.STDEV.S(C2895:C2915)</f>
        <v>2.494941197063863E-2</v>
      </c>
      <c r="F2915" s="318">
        <f>E2915*(21/(21-1.5))</f>
        <v>2.6868597506841601E-2</v>
      </c>
      <c r="G2915" s="318">
        <f>_xlfn.VAR.S(C2895:C2915)</f>
        <v>6.2247315768064612E-4</v>
      </c>
      <c r="H2915" s="318">
        <f>G2915*(21/(21-1))</f>
        <v>6.535968155646785E-4</v>
      </c>
      <c r="I2915" s="320">
        <f>(SUM(C2852:C2872)*1+SUM(C2873:C2893)*2+SUM(C2894:C2914)*3)/6</f>
        <v>-5.2354767209988128E-2</v>
      </c>
      <c r="J2915" s="318">
        <f>IF(C2915*O2915&lt;&gt;0,C2915,0)</f>
        <v>0</v>
      </c>
      <c r="K2915" s="318" t="str">
        <f>IF(C2915*O2915=0,"",C2915)</f>
        <v/>
      </c>
      <c r="O2915" s="318">
        <f>IF(ISBLANK(L2915),0,1)</f>
        <v>0</v>
      </c>
      <c r="P2915" s="318">
        <f>IF(ISBLANK(M2915),0,1)</f>
        <v>0</v>
      </c>
      <c r="Q2915" s="318">
        <f>O2915+P2915</f>
        <v>0</v>
      </c>
      <c r="R2915" s="318">
        <f>SUM(Q2790:Q2915)</f>
        <v>2</v>
      </c>
      <c r="S2915" s="318">
        <f>R2915/$X$2</f>
        <v>8.6956521739130432E-2</v>
      </c>
      <c r="T2915" s="318">
        <f>IF(S2915&gt;=$X$3,1,0)</f>
        <v>0</v>
      </c>
      <c r="U2915" s="318">
        <f>O2915*T2915+P2915*T2915</f>
        <v>0</v>
      </c>
    </row>
    <row r="2916" spans="1:21" s="318" customFormat="1" x14ac:dyDescent="0.2">
      <c r="A2916" s="322">
        <v>40802</v>
      </c>
      <c r="B2916" s="321">
        <v>367.07199100000003</v>
      </c>
      <c r="C2916" s="320">
        <f>LN(B2916/B2915)</f>
        <v>3.6735348794650754E-3</v>
      </c>
      <c r="D2916" s="320">
        <f>AVERAGE(C2896:C2916)</f>
        <v>1.8447018745372896E-3</v>
      </c>
      <c r="E2916" s="318">
        <f>_xlfn.STDEV.S(C2896:C2916)</f>
        <v>2.078139862902028E-2</v>
      </c>
      <c r="F2916" s="318">
        <f>E2916*(21/(21-1.5))</f>
        <v>2.237996775432953E-2</v>
      </c>
      <c r="G2916" s="318">
        <f>_xlfn.VAR.S(C2896:C2916)</f>
        <v>4.3186652897824601E-4</v>
      </c>
      <c r="H2916" s="318">
        <f>G2916*(21/(21-1))</f>
        <v>4.5345985542715833E-4</v>
      </c>
      <c r="I2916" s="320">
        <f>(SUM(C2853:C2873)*1+SUM(C2874:C2894)*2+SUM(C2895:C2915)*3)/6</f>
        <v>-4.3635904916767831E-2</v>
      </c>
      <c r="J2916" s="318">
        <f>IF(C2916*O2916&lt;&gt;0,C2916,0)</f>
        <v>0</v>
      </c>
      <c r="K2916" s="318" t="str">
        <f>IF(C2916*O2916=0,"",C2916)</f>
        <v/>
      </c>
      <c r="O2916" s="318">
        <f>IF(ISBLANK(L2916),0,1)</f>
        <v>0</v>
      </c>
      <c r="P2916" s="318">
        <f>IF(ISBLANK(M2916),0,1)</f>
        <v>0</v>
      </c>
      <c r="Q2916" s="318">
        <f>O2916+P2916</f>
        <v>0</v>
      </c>
      <c r="R2916" s="318">
        <f>SUM(Q2791:Q2916)</f>
        <v>2</v>
      </c>
      <c r="S2916" s="318">
        <f>R2916/$X$2</f>
        <v>8.6956521739130432E-2</v>
      </c>
      <c r="T2916" s="318">
        <f>IF(S2916&gt;=$X$3,1,0)</f>
        <v>0</v>
      </c>
      <c r="U2916" s="318">
        <f>O2916*T2916+P2916*T2916</f>
        <v>0</v>
      </c>
    </row>
    <row r="2917" spans="1:21" s="318" customFormat="1" x14ac:dyDescent="0.2">
      <c r="A2917" s="322">
        <v>40805</v>
      </c>
      <c r="B2917" s="321">
        <v>359.25100700000002</v>
      </c>
      <c r="C2917" s="320">
        <f>LN(B2917/B2916)</f>
        <v>-2.1536661563365929E-2</v>
      </c>
      <c r="D2917" s="320">
        <f>AVERAGE(C2897:C2917)</f>
        <v>1.0463719998176069E-3</v>
      </c>
      <c r="E2917" s="318">
        <f>_xlfn.STDEV.S(C2897:C2917)</f>
        <v>2.1362183370575192E-2</v>
      </c>
      <c r="F2917" s="318">
        <f>E2917*(21/(21-1.5))</f>
        <v>2.300542824523482E-2</v>
      </c>
      <c r="G2917" s="318">
        <f>_xlfn.VAR.S(C2897:C2917)</f>
        <v>4.5634287835807929E-4</v>
      </c>
      <c r="H2917" s="318">
        <f>G2917*(21/(21-1))</f>
        <v>4.7916002227598326E-4</v>
      </c>
      <c r="I2917" s="320">
        <f>(SUM(C2854:C2874)*1+SUM(C2875:C2895)*2+SUM(C2896:C2916)*3)/6</f>
        <v>-3.88416359677006E-2</v>
      </c>
      <c r="J2917" s="318">
        <f>IF(C2917*O2917&lt;&gt;0,C2917,0)</f>
        <v>0</v>
      </c>
      <c r="K2917" s="318" t="str">
        <f>IF(C2917*O2917=0,"",C2917)</f>
        <v/>
      </c>
      <c r="O2917" s="318">
        <f>IF(ISBLANK(L2917),0,1)</f>
        <v>0</v>
      </c>
      <c r="P2917" s="318">
        <f>IF(ISBLANK(M2917),0,1)</f>
        <v>0</v>
      </c>
      <c r="Q2917" s="318">
        <f>O2917+P2917</f>
        <v>0</v>
      </c>
      <c r="R2917" s="318">
        <f>SUM(Q2792:Q2917)</f>
        <v>2</v>
      </c>
      <c r="S2917" s="318">
        <f>R2917/$X$2</f>
        <v>8.6956521739130432E-2</v>
      </c>
      <c r="T2917" s="318">
        <f>IF(S2917&gt;=$X$3,1,0)</f>
        <v>0</v>
      </c>
      <c r="U2917" s="318">
        <f>O2917*T2917+P2917*T2917</f>
        <v>0</v>
      </c>
    </row>
    <row r="2918" spans="1:21" s="318" customFormat="1" x14ac:dyDescent="0.2">
      <c r="A2918" s="322">
        <v>40806</v>
      </c>
      <c r="B2918" s="321">
        <v>366.88299599999999</v>
      </c>
      <c r="C2918" s="320">
        <f>LN(B2918/B2917)</f>
        <v>2.1021657216982806E-2</v>
      </c>
      <c r="D2918" s="320">
        <f>AVERAGE(C2898:C2918)</f>
        <v>2.1225251571172113E-3</v>
      </c>
      <c r="E2918" s="318">
        <f>_xlfn.STDEV.S(C2898:C2918)</f>
        <v>2.1788373452769093E-2</v>
      </c>
      <c r="F2918" s="318">
        <f>E2918*(21/(21-1.5))</f>
        <v>2.3464402179905176E-2</v>
      </c>
      <c r="G2918" s="318">
        <f>_xlfn.VAR.S(C2898:C2918)</f>
        <v>4.7473321771733296E-4</v>
      </c>
      <c r="H2918" s="318">
        <f>G2918*(21/(21-1))</f>
        <v>4.9846987860319961E-4</v>
      </c>
      <c r="I2918" s="320">
        <f>(SUM(C2855:C2875)*1+SUM(C2876:C2896)*2+SUM(C2897:C2917)*3)/6</f>
        <v>-4.8715160732153401E-2</v>
      </c>
      <c r="J2918" s="318">
        <f>IF(C2918*O2918&lt;&gt;0,C2918,0)</f>
        <v>0</v>
      </c>
      <c r="K2918" s="318" t="str">
        <f>IF(C2918*O2918=0,"",C2918)</f>
        <v/>
      </c>
      <c r="O2918" s="318">
        <f>IF(ISBLANK(L2918),0,1)</f>
        <v>0</v>
      </c>
      <c r="P2918" s="318">
        <f>IF(ISBLANK(M2918),0,1)</f>
        <v>0</v>
      </c>
      <c r="Q2918" s="318">
        <f>O2918+P2918</f>
        <v>0</v>
      </c>
      <c r="R2918" s="318">
        <f>SUM(Q2793:Q2918)</f>
        <v>2</v>
      </c>
      <c r="S2918" s="318">
        <f>R2918/$X$2</f>
        <v>8.6956521739130432E-2</v>
      </c>
      <c r="T2918" s="318">
        <f>IF(S2918&gt;=$X$3,1,0)</f>
        <v>0</v>
      </c>
      <c r="U2918" s="318">
        <f>O2918*T2918+P2918*T2918</f>
        <v>0</v>
      </c>
    </row>
    <row r="2919" spans="1:21" s="318" customFormat="1" x14ac:dyDescent="0.2">
      <c r="A2919" s="322">
        <v>40807</v>
      </c>
      <c r="B2919" s="321">
        <v>363.39300500000002</v>
      </c>
      <c r="C2919" s="320">
        <f>LN(B2919/B2918)</f>
        <v>-9.5580782190072596E-3</v>
      </c>
      <c r="D2919" s="320">
        <f>AVERAGE(C2899:C2919)</f>
        <v>1.6139413842544308E-3</v>
      </c>
      <c r="E2919" s="318">
        <f>_xlfn.STDEV.S(C2899:C2919)</f>
        <v>2.1937033020251545E-2</v>
      </c>
      <c r="F2919" s="318">
        <f>E2919*(21/(21-1.5))</f>
        <v>2.3624497098732433E-2</v>
      </c>
      <c r="G2919" s="318">
        <f>_xlfn.VAR.S(C2899:C2919)</f>
        <v>4.812334177316067E-4</v>
      </c>
      <c r="H2919" s="318">
        <f>G2919*(21/(21-1))</f>
        <v>5.0529508861818701E-4</v>
      </c>
      <c r="I2919" s="320">
        <f>(SUM(C2856:C2876)*1+SUM(C2877:C2897)*2+SUM(C2898:C2918)*3)/6</f>
        <v>-3.3950127846473215E-2</v>
      </c>
      <c r="J2919" s="318">
        <f>IF(C2919*O2919&lt;&gt;0,C2919,0)</f>
        <v>0</v>
      </c>
      <c r="K2919" s="318" t="str">
        <f>IF(C2919*O2919=0,"",C2919)</f>
        <v/>
      </c>
      <c r="O2919" s="318">
        <f>IF(ISBLANK(L2919),0,1)</f>
        <v>0</v>
      </c>
      <c r="P2919" s="318">
        <f>IF(ISBLANK(M2919),0,1)</f>
        <v>0</v>
      </c>
      <c r="Q2919" s="318">
        <f>O2919+P2919</f>
        <v>0</v>
      </c>
      <c r="R2919" s="318">
        <f>SUM(Q2794:Q2919)</f>
        <v>2</v>
      </c>
      <c r="S2919" s="318">
        <f>R2919/$X$2</f>
        <v>8.6956521739130432E-2</v>
      </c>
      <c r="T2919" s="318">
        <f>IF(S2919&gt;=$X$3,1,0)</f>
        <v>0</v>
      </c>
      <c r="U2919" s="318">
        <f>O2919*T2919+P2919*T2919</f>
        <v>0</v>
      </c>
    </row>
    <row r="2920" spans="1:21" s="318" customFormat="1" x14ac:dyDescent="0.2">
      <c r="A2920" s="322">
        <v>40808</v>
      </c>
      <c r="B2920" s="321">
        <v>346.21200599999997</v>
      </c>
      <c r="C2920" s="320">
        <f>LN(B2920/B2919)</f>
        <v>-4.843358549823968E-2</v>
      </c>
      <c r="D2920" s="320">
        <f>AVERAGE(C2900:C2920)</f>
        <v>-2.0759608232919493E-3</v>
      </c>
      <c r="E2920" s="318">
        <f>_xlfn.STDEV.S(C2900:C2920)</f>
        <v>2.3548379706831213E-2</v>
      </c>
      <c r="F2920" s="318">
        <f>E2920*(21/(21-1.5))</f>
        <v>2.5359793530433612E-2</v>
      </c>
      <c r="G2920" s="318">
        <f>_xlfn.VAR.S(C2900:C2920)</f>
        <v>5.5452618681710005E-4</v>
      </c>
      <c r="H2920" s="318">
        <f>G2920*(21/(21-1))</f>
        <v>5.8225249615795512E-4</v>
      </c>
      <c r="I2920" s="320">
        <f>(SUM(C2857:C2877)*1+SUM(C2878:C2898)*2+SUM(C2899:C2919)*3)/6</f>
        <v>-3.7960527084216919E-2</v>
      </c>
      <c r="J2920" s="318">
        <f>IF(C2920*O2920&lt;&gt;0,C2920,0)</f>
        <v>0</v>
      </c>
      <c r="K2920" s="318" t="str">
        <f>IF(C2920*O2920=0,"",C2920)</f>
        <v/>
      </c>
      <c r="O2920" s="318">
        <f>IF(ISBLANK(L2920),0,1)</f>
        <v>0</v>
      </c>
      <c r="P2920" s="318">
        <f>IF(ISBLANK(M2920),0,1)</f>
        <v>0</v>
      </c>
      <c r="Q2920" s="318">
        <f>O2920+P2920</f>
        <v>0</v>
      </c>
      <c r="R2920" s="318">
        <f>SUM(Q2795:Q2920)</f>
        <v>2</v>
      </c>
      <c r="S2920" s="318">
        <f>R2920/$X$2</f>
        <v>8.6956521739130432E-2</v>
      </c>
      <c r="T2920" s="318">
        <f>IF(S2920&gt;=$X$3,1,0)</f>
        <v>0</v>
      </c>
      <c r="U2920" s="318">
        <f>O2920*T2920+P2920*T2920</f>
        <v>0</v>
      </c>
    </row>
    <row r="2921" spans="1:21" s="318" customFormat="1" x14ac:dyDescent="0.2">
      <c r="A2921" s="322">
        <v>40809</v>
      </c>
      <c r="B2921" s="321">
        <v>342.04901100000001</v>
      </c>
      <c r="C2921" s="320">
        <f>LN(B2921/B2920)</f>
        <v>-1.2097287704197063E-2</v>
      </c>
      <c r="D2921" s="320">
        <f>AVERAGE(C2901:C2921)</f>
        <v>-2.1125302652222557E-3</v>
      </c>
      <c r="E2921" s="318">
        <f>_xlfn.STDEV.S(C2901:C2921)</f>
        <v>2.356405930069766E-2</v>
      </c>
      <c r="F2921" s="318">
        <f>E2921*(21/(21-1.5))</f>
        <v>2.5376679246905169E-2</v>
      </c>
      <c r="G2921" s="318">
        <f>_xlfn.VAR.S(C2901:C2921)</f>
        <v>5.5526489072679579E-4</v>
      </c>
      <c r="H2921" s="318">
        <f>G2921*(21/(21-1))</f>
        <v>5.8302813526313563E-4</v>
      </c>
      <c r="I2921" s="320">
        <f>(SUM(C2858:C2878)*1+SUM(C2879:C2899)*2+SUM(C2900:C2920)*3)/6</f>
        <v>-6.7465891479216916E-2</v>
      </c>
      <c r="J2921" s="318">
        <f>IF(C2921*O2921&lt;&gt;0,C2921,0)</f>
        <v>0</v>
      </c>
      <c r="K2921" s="318" t="str">
        <f>IF(C2921*O2921=0,"",C2921)</f>
        <v/>
      </c>
      <c r="O2921" s="318">
        <f>IF(ISBLANK(L2921),0,1)</f>
        <v>0</v>
      </c>
      <c r="P2921" s="318">
        <f>IF(ISBLANK(M2921),0,1)</f>
        <v>0</v>
      </c>
      <c r="Q2921" s="318">
        <f>O2921+P2921</f>
        <v>0</v>
      </c>
      <c r="R2921" s="318">
        <f>SUM(Q2796:Q2921)</f>
        <v>2</v>
      </c>
      <c r="S2921" s="318">
        <f>R2921/$X$2</f>
        <v>8.6956521739130432E-2</v>
      </c>
      <c r="T2921" s="318">
        <f>IF(S2921&gt;=$X$3,1,0)</f>
        <v>0</v>
      </c>
      <c r="U2921" s="318">
        <f>O2921*T2921+P2921*T2921</f>
        <v>0</v>
      </c>
    </row>
    <row r="2922" spans="1:21" s="318" customFormat="1" x14ac:dyDescent="0.2">
      <c r="A2922" s="322">
        <v>40812</v>
      </c>
      <c r="B2922" s="321">
        <v>339.739014</v>
      </c>
      <c r="C2922" s="320">
        <f>LN(B2922/B2921)</f>
        <v>-6.7763168450699924E-3</v>
      </c>
      <c r="D2922" s="320">
        <f>AVERAGE(C2902:C2922)</f>
        <v>-2.7755892520289318E-3</v>
      </c>
      <c r="E2922" s="318">
        <f>_xlfn.STDEV.S(C2902:C2922)</f>
        <v>2.3486230172469241E-2</v>
      </c>
      <c r="F2922" s="318">
        <f>E2922*(21/(21-1.5))</f>
        <v>2.5292863262659181E-2</v>
      </c>
      <c r="G2922" s="318">
        <f>_xlfn.VAR.S(C2902:C2922)</f>
        <v>5.516030077142045E-4</v>
      </c>
      <c r="H2922" s="318">
        <f>G2922*(21/(21-1))</f>
        <v>5.7918315809991471E-4</v>
      </c>
      <c r="I2922" s="320">
        <f>(SUM(C2859:C2879)*1+SUM(C2880:C2900)*2+SUM(C2901:C2921)*3)/6</f>
        <v>-7.0679332311470069E-2</v>
      </c>
      <c r="J2922" s="318">
        <f>IF(C2922*O2922&lt;&gt;0,C2922,0)</f>
        <v>0</v>
      </c>
      <c r="K2922" s="318" t="str">
        <f>IF(C2922*O2922=0,"",C2922)</f>
        <v/>
      </c>
      <c r="O2922" s="318">
        <f>IF(ISBLANK(L2922),0,1)</f>
        <v>0</v>
      </c>
      <c r="P2922" s="318">
        <f>IF(ISBLANK(M2922),0,1)</f>
        <v>0</v>
      </c>
      <c r="Q2922" s="318">
        <f>O2922+P2922</f>
        <v>0</v>
      </c>
      <c r="R2922" s="318">
        <f>SUM(Q2797:Q2922)</f>
        <v>2</v>
      </c>
      <c r="S2922" s="318">
        <f>R2922/$X$2</f>
        <v>8.6956521739130432E-2</v>
      </c>
      <c r="T2922" s="318">
        <f>IF(S2922&gt;=$X$3,1,0)</f>
        <v>0</v>
      </c>
      <c r="U2922" s="318">
        <f>O2922*T2922+P2922*T2922</f>
        <v>0</v>
      </c>
    </row>
    <row r="2923" spans="1:21" s="318" customFormat="1" x14ac:dyDescent="0.2">
      <c r="A2923" s="322">
        <v>40813</v>
      </c>
      <c r="B2923" s="321">
        <v>351.49099699999999</v>
      </c>
      <c r="C2923" s="320">
        <f>LN(B2923/B2922)</f>
        <v>3.4006380868318531E-2</v>
      </c>
      <c r="D2923" s="320">
        <f>AVERAGE(C2903:C2923)</f>
        <v>-2.2800286138665404E-3</v>
      </c>
      <c r="E2923" s="318">
        <f>_xlfn.STDEV.S(C2903:C2923)</f>
        <v>2.4170400587275723E-2</v>
      </c>
      <c r="F2923" s="318">
        <f>E2923*(21/(21-1.5))</f>
        <v>2.6029662170912314E-2</v>
      </c>
      <c r="G2923" s="318">
        <f>_xlfn.VAR.S(C2903:C2923)</f>
        <v>5.8420826454937862E-4</v>
      </c>
      <c r="H2923" s="318">
        <f>G2923*(21/(21-1))</f>
        <v>6.1341867777684757E-4</v>
      </c>
      <c r="I2923" s="320">
        <f>(SUM(C2860:C2880)*1+SUM(C2881:C2901)*2+SUM(C2902:C2922)*3)/6</f>
        <v>-7.9952058133805973E-2</v>
      </c>
      <c r="J2923" s="318">
        <f>IF(C2923*O2923&lt;&gt;0,C2923,0)</f>
        <v>0</v>
      </c>
      <c r="K2923" s="318" t="str">
        <f>IF(C2923*O2923=0,"",C2923)</f>
        <v/>
      </c>
      <c r="O2923" s="318">
        <f>IF(ISBLANK(L2923),0,1)</f>
        <v>0</v>
      </c>
      <c r="P2923" s="318">
        <f>IF(ISBLANK(M2923),0,1)</f>
        <v>0</v>
      </c>
      <c r="Q2923" s="318">
        <f>O2923+P2923</f>
        <v>0</v>
      </c>
      <c r="R2923" s="318">
        <f>SUM(Q2798:Q2923)</f>
        <v>1</v>
      </c>
      <c r="S2923" s="318">
        <f>R2923/$X$2</f>
        <v>4.3478260869565216E-2</v>
      </c>
      <c r="T2923" s="318">
        <f>IF(S2923&gt;=$X$3,1,0)</f>
        <v>0</v>
      </c>
      <c r="U2923" s="318">
        <f>O2923*T2923+P2923*T2923</f>
        <v>0</v>
      </c>
    </row>
    <row r="2924" spans="1:21" s="318" customFormat="1" x14ac:dyDescent="0.2">
      <c r="A2924" s="322">
        <v>40814</v>
      </c>
      <c r="B2924" s="321">
        <v>347.67099000000002</v>
      </c>
      <c r="C2924" s="320">
        <f>LN(B2924/B2923)</f>
        <v>-1.0927496297744583E-2</v>
      </c>
      <c r="D2924" s="320">
        <f>AVERAGE(C2904:C2924)</f>
        <v>-2.9769835269410259E-3</v>
      </c>
      <c r="E2924" s="318">
        <f>_xlfn.STDEV.S(C2904:C2924)</f>
        <v>2.4200082812858303E-2</v>
      </c>
      <c r="F2924" s="318">
        <f>E2924*(21/(21-1.5))</f>
        <v>2.6061627644616631E-2</v>
      </c>
      <c r="G2924" s="318">
        <f>_xlfn.VAR.S(C2904:C2924)</f>
        <v>5.8564400814919981E-4</v>
      </c>
      <c r="H2924" s="318">
        <f>G2924*(21/(21-1))</f>
        <v>6.149262085566598E-4</v>
      </c>
      <c r="I2924" s="320">
        <f>(SUM(C2861:C2881)*1+SUM(C2882:C2902)*2+SUM(C2903:C2923)*3)/6</f>
        <v>-6.6929937003520831E-2</v>
      </c>
      <c r="J2924" s="318">
        <f>IF(C2924*O2924&lt;&gt;0,C2924,0)</f>
        <v>0</v>
      </c>
      <c r="K2924" s="318" t="str">
        <f>IF(C2924*O2924=0,"",C2924)</f>
        <v/>
      </c>
      <c r="O2924" s="318">
        <f>IF(ISBLANK(L2924),0,1)</f>
        <v>0</v>
      </c>
      <c r="P2924" s="318">
        <f>IF(ISBLANK(M2924),0,1)</f>
        <v>0</v>
      </c>
      <c r="Q2924" s="318">
        <f>O2924+P2924</f>
        <v>0</v>
      </c>
      <c r="R2924" s="318">
        <f>SUM(Q2799:Q2924)</f>
        <v>1</v>
      </c>
      <c r="S2924" s="318">
        <f>R2924/$X$2</f>
        <v>4.3478260869565216E-2</v>
      </c>
      <c r="T2924" s="318">
        <f>IF(S2924&gt;=$X$3,1,0)</f>
        <v>0</v>
      </c>
      <c r="U2924" s="318">
        <f>O2924*T2924+P2924*T2924</f>
        <v>0</v>
      </c>
    </row>
    <row r="2925" spans="1:21" s="318" customFormat="1" x14ac:dyDescent="0.2">
      <c r="A2925" s="322">
        <v>40815</v>
      </c>
      <c r="B2925" s="321">
        <v>349.43701199999998</v>
      </c>
      <c r="C2925" s="320">
        <f>LN(B2925/B2924)</f>
        <v>5.0667207175678639E-3</v>
      </c>
      <c r="D2925" s="320">
        <f>AVERAGE(C2905:C2925)</f>
        <v>-3.8005156746917811E-3</v>
      </c>
      <c r="E2925" s="318">
        <f>_xlfn.STDEV.S(C2905:C2925)</f>
        <v>2.3581063273285744E-2</v>
      </c>
      <c r="F2925" s="318">
        <f>E2925*(21/(21-1.5))</f>
        <v>2.5394991217384647E-2</v>
      </c>
      <c r="G2925" s="318">
        <f>_xlfn.VAR.S(C2905:C2925)</f>
        <v>5.5606654509870578E-4</v>
      </c>
      <c r="H2925" s="318">
        <f>G2925*(21/(21-1))</f>
        <v>5.8386987235364114E-4</v>
      </c>
      <c r="I2925" s="320">
        <f>(SUM(C2862:C2882)*1+SUM(C2883:C2903)*2+SUM(C2904:C2924)*3)/6</f>
        <v>-7.2507231475944608E-2</v>
      </c>
      <c r="J2925" s="318">
        <f>IF(C2925*O2925&lt;&gt;0,C2925,0)</f>
        <v>0</v>
      </c>
      <c r="K2925" s="318" t="str">
        <f>IF(C2925*O2925=0,"",C2925)</f>
        <v/>
      </c>
      <c r="O2925" s="318">
        <f>IF(ISBLANK(L2925),0,1)</f>
        <v>0</v>
      </c>
      <c r="P2925" s="318">
        <f>IF(ISBLANK(M2925),0,1)</f>
        <v>0</v>
      </c>
      <c r="Q2925" s="318">
        <f>O2925+P2925</f>
        <v>0</v>
      </c>
      <c r="R2925" s="318">
        <f>SUM(Q2800:Q2925)</f>
        <v>1</v>
      </c>
      <c r="S2925" s="318">
        <f>R2925/$X$2</f>
        <v>4.3478260869565216E-2</v>
      </c>
      <c r="T2925" s="318">
        <f>IF(S2925&gt;=$X$3,1,0)</f>
        <v>0</v>
      </c>
      <c r="U2925" s="318">
        <f>O2925*T2925+P2925*T2925</f>
        <v>0</v>
      </c>
    </row>
    <row r="2926" spans="1:21" s="318" customFormat="1" x14ac:dyDescent="0.2">
      <c r="A2926" s="322">
        <v>40816</v>
      </c>
      <c r="B2926" s="321">
        <v>348.28201300000001</v>
      </c>
      <c r="C2926" s="320">
        <f>LN(B2926/B2925)</f>
        <v>-3.3107884797206597E-3</v>
      </c>
      <c r="D2926" s="320">
        <f>AVERAGE(C2906:C2926)</f>
        <v>-4.1698346611568331E-3</v>
      </c>
      <c r="E2926" s="318">
        <f>_xlfn.STDEV.S(C2906:C2926)</f>
        <v>2.3506083637498103E-2</v>
      </c>
      <c r="F2926" s="318">
        <f>E2926*(21/(21-1.5))</f>
        <v>2.5314243917305648E-2</v>
      </c>
      <c r="G2926" s="318">
        <f>_xlfn.VAR.S(C2906:C2926)</f>
        <v>5.5253596797305603E-4</v>
      </c>
      <c r="H2926" s="318">
        <f>G2926*(21/(21-1))</f>
        <v>5.8016276637170888E-4</v>
      </c>
      <c r="I2926" s="320">
        <f>(SUM(C2863:C2883)*1+SUM(C2884:C2904)*2+SUM(C2905:C2925)*3)/6</f>
        <v>-7.0433311197936166E-2</v>
      </c>
      <c r="J2926" s="318">
        <f>IF(C2926*O2926&lt;&gt;0,C2926,0)</f>
        <v>0</v>
      </c>
      <c r="K2926" s="318" t="str">
        <f>IF(C2926*O2926=0,"",C2926)</f>
        <v/>
      </c>
      <c r="O2926" s="318">
        <f>IF(ISBLANK(L2926),0,1)</f>
        <v>0</v>
      </c>
      <c r="P2926" s="318">
        <f>IF(ISBLANK(M2926),0,1)</f>
        <v>0</v>
      </c>
      <c r="Q2926" s="318">
        <f>O2926+P2926</f>
        <v>0</v>
      </c>
      <c r="R2926" s="318">
        <f>SUM(Q2801:Q2926)</f>
        <v>1</v>
      </c>
      <c r="S2926" s="318">
        <f>R2926/$X$2</f>
        <v>4.3478260869565216E-2</v>
      </c>
      <c r="T2926" s="318">
        <f>IF(S2926&gt;=$X$3,1,0)</f>
        <v>0</v>
      </c>
      <c r="U2926" s="318">
        <f>O2926*T2926+P2926*T2926</f>
        <v>0</v>
      </c>
    </row>
    <row r="2927" spans="1:21" s="318" customFormat="1" x14ac:dyDescent="0.2">
      <c r="A2927" s="322">
        <v>40819</v>
      </c>
      <c r="B2927" s="321">
        <v>334.75100700000002</v>
      </c>
      <c r="C2927" s="320">
        <f>LN(B2927/B2926)</f>
        <v>-3.9625540994187365E-2</v>
      </c>
      <c r="D2927" s="320">
        <f>AVERAGE(C2907:C2927)</f>
        <v>-4.7200425507189512E-3</v>
      </c>
      <c r="E2927" s="318">
        <f>_xlfn.STDEV.S(C2907:C2927)</f>
        <v>2.42179634599041E-2</v>
      </c>
      <c r="F2927" s="318">
        <f>E2927*(21/(21-1.5))</f>
        <v>2.6080883726050566E-2</v>
      </c>
      <c r="G2927" s="318">
        <f>_xlfn.VAR.S(C2907:C2927)</f>
        <v>5.8650975414525019E-4</v>
      </c>
      <c r="H2927" s="318">
        <f>G2927*(21/(21-1))</f>
        <v>6.1583524185251275E-4</v>
      </c>
      <c r="I2927" s="320">
        <f>(SUM(C2864:C2884)*1+SUM(C2885:C2905)*2+SUM(C2906:C2926)*3)/6</f>
        <v>-6.9511714392898202E-2</v>
      </c>
      <c r="J2927" s="318">
        <f>IF(C2927*O2927&lt;&gt;0,C2927,0)</f>
        <v>0</v>
      </c>
      <c r="K2927" s="318" t="str">
        <f>IF(C2927*O2927=0,"",C2927)</f>
        <v/>
      </c>
      <c r="O2927" s="318">
        <f>IF(ISBLANK(L2927),0,1)</f>
        <v>0</v>
      </c>
      <c r="P2927" s="318">
        <f>IF(ISBLANK(M2927),0,1)</f>
        <v>0</v>
      </c>
      <c r="Q2927" s="318">
        <f>O2927+P2927</f>
        <v>0</v>
      </c>
      <c r="R2927" s="318">
        <f>SUM(Q2802:Q2927)</f>
        <v>1</v>
      </c>
      <c r="S2927" s="318">
        <f>R2927/$X$2</f>
        <v>4.3478260869565216E-2</v>
      </c>
      <c r="T2927" s="318">
        <f>IF(S2927&gt;=$X$3,1,0)</f>
        <v>0</v>
      </c>
      <c r="U2927" s="318">
        <f>O2927*T2927+P2927*T2927</f>
        <v>0</v>
      </c>
    </row>
    <row r="2928" spans="1:21" s="318" customFormat="1" x14ac:dyDescent="0.2">
      <c r="A2928" s="322">
        <v>40820</v>
      </c>
      <c r="B2928" s="321">
        <v>323.93499800000001</v>
      </c>
      <c r="C2928" s="320">
        <f>LN(B2928/B2927)</f>
        <v>-3.2844120573881606E-2</v>
      </c>
      <c r="D2928" s="320">
        <f>AVERAGE(C2908:C2928)</f>
        <v>-4.0992291604730492E-3</v>
      </c>
      <c r="E2928" s="318">
        <f>_xlfn.STDEV.S(C2908:C2928)</f>
        <v>2.3258142901772954E-2</v>
      </c>
      <c r="F2928" s="318">
        <f>E2928*(21/(21-1.5))</f>
        <v>2.5047230817293948E-2</v>
      </c>
      <c r="G2928" s="318">
        <f>_xlfn.VAR.S(C2908:C2928)</f>
        <v>5.4094121123929165E-4</v>
      </c>
      <c r="H2928" s="318">
        <f>G2928*(21/(21-1))</f>
        <v>5.6798827180125626E-4</v>
      </c>
      <c r="I2928" s="320">
        <f>(SUM(C2865:C2885)*1+SUM(C2886:C2906)*2+SUM(C2907:C2927)*3)/6</f>
        <v>-7.522642745203531E-2</v>
      </c>
      <c r="J2928" s="318">
        <f>IF(C2928*O2928&lt;&gt;0,C2928,0)</f>
        <v>0</v>
      </c>
      <c r="K2928" s="318" t="str">
        <f>IF(C2928*O2928=0,"",C2928)</f>
        <v/>
      </c>
      <c r="O2928" s="318">
        <f>IF(ISBLANK(L2928),0,1)</f>
        <v>0</v>
      </c>
      <c r="P2928" s="318">
        <f>IF(ISBLANK(M2928),0,1)</f>
        <v>0</v>
      </c>
      <c r="Q2928" s="318">
        <f>O2928+P2928</f>
        <v>0</v>
      </c>
      <c r="R2928" s="318">
        <f>SUM(Q2803:Q2928)</f>
        <v>1</v>
      </c>
      <c r="S2928" s="318">
        <f>R2928/$X$2</f>
        <v>4.3478260869565216E-2</v>
      </c>
      <c r="T2928" s="318">
        <f>IF(S2928&gt;=$X$3,1,0)</f>
        <v>0</v>
      </c>
      <c r="U2928" s="318">
        <f>O2928*T2928+P2928*T2928</f>
        <v>0</v>
      </c>
    </row>
    <row r="2929" spans="1:21" s="318" customFormat="1" x14ac:dyDescent="0.2">
      <c r="A2929" s="322">
        <v>40821</v>
      </c>
      <c r="B2929" s="321">
        <v>337.14300500000002</v>
      </c>
      <c r="C2929" s="320">
        <f>LN(B2929/B2928)</f>
        <v>3.9964315315606957E-2</v>
      </c>
      <c r="D2929" s="320">
        <f>AVERAGE(C2909:C2929)</f>
        <v>-1.9086874010047653E-3</v>
      </c>
      <c r="E2929" s="318">
        <f>_xlfn.STDEV.S(C2909:C2929)</f>
        <v>2.5155413974619251E-2</v>
      </c>
      <c r="F2929" s="318">
        <f>E2929*(21/(21-1.5))</f>
        <v>2.7090445818820731E-2</v>
      </c>
      <c r="G2929" s="318">
        <f>_xlfn.VAR.S(C2909:C2929)</f>
        <v>6.3279485223446952E-4</v>
      </c>
      <c r="H2929" s="318">
        <f>G2929*(21/(21-1))</f>
        <v>6.6443459484619302E-4</v>
      </c>
      <c r="I2929" s="320">
        <f>(SUM(C2866:C2886)*1+SUM(C2887:C2907)*2+SUM(C2908:C2928)*3)/6</f>
        <v>-8.1096702719377009E-2</v>
      </c>
      <c r="J2929" s="318">
        <f>IF(C2929*O2929&lt;&gt;0,C2929,0)</f>
        <v>0</v>
      </c>
      <c r="K2929" s="318" t="str">
        <f>IF(C2929*O2929=0,"",C2929)</f>
        <v/>
      </c>
      <c r="O2929" s="318">
        <f>IF(ISBLANK(L2929),0,1)</f>
        <v>0</v>
      </c>
      <c r="P2929" s="318">
        <f>IF(ISBLANK(M2929),0,1)</f>
        <v>0</v>
      </c>
      <c r="Q2929" s="318">
        <f>O2929+P2929</f>
        <v>0</v>
      </c>
      <c r="R2929" s="318">
        <f>SUM(Q2804:Q2929)</f>
        <v>1</v>
      </c>
      <c r="S2929" s="318">
        <f>R2929/$X$2</f>
        <v>4.3478260869565216E-2</v>
      </c>
      <c r="T2929" s="318">
        <f>IF(S2929&gt;=$X$3,1,0)</f>
        <v>0</v>
      </c>
      <c r="U2929" s="318">
        <f>O2929*T2929+P2929*T2929</f>
        <v>0</v>
      </c>
    </row>
    <row r="2930" spans="1:21" s="318" customFormat="1" x14ac:dyDescent="0.2">
      <c r="A2930" s="322">
        <v>40822</v>
      </c>
      <c r="B2930" s="321">
        <v>345.516998</v>
      </c>
      <c r="C2930" s="320">
        <f>LN(B2930/B2929)</f>
        <v>2.453465273734785E-2</v>
      </c>
      <c r="D2930" s="320">
        <f>AVERAGE(C2910:C2930)</f>
        <v>-2.5108199987704414E-3</v>
      </c>
      <c r="E2930" s="318">
        <f>_xlfn.STDEV.S(C2910:C2930)</f>
        <v>2.4310133641650293E-2</v>
      </c>
      <c r="F2930" s="318">
        <f>E2930*(21/(21-1.5))</f>
        <v>2.6180143921777237E-2</v>
      </c>
      <c r="G2930" s="318">
        <f>_xlfn.VAR.S(C2910:C2930)</f>
        <v>5.9098259767489741E-4</v>
      </c>
      <c r="H2930" s="318">
        <f>G2930*(21/(21-1))</f>
        <v>6.2053172755864225E-4</v>
      </c>
      <c r="I2930" s="320">
        <f>(SUM(C2867:C2887)*1+SUM(C2888:C2908)*2+SUM(C2909:C2929)*3)/6</f>
        <v>-4.7430103458098359E-2</v>
      </c>
      <c r="J2930" s="318">
        <f>IF(C2930*O2930&lt;&gt;0,C2930,0)</f>
        <v>0</v>
      </c>
      <c r="K2930" s="318" t="str">
        <f>IF(C2930*O2930=0,"",C2930)</f>
        <v/>
      </c>
      <c r="O2930" s="318">
        <f>IF(ISBLANK(L2930),0,1)</f>
        <v>0</v>
      </c>
      <c r="P2930" s="318">
        <f>IF(ISBLANK(M2930),0,1)</f>
        <v>0</v>
      </c>
      <c r="Q2930" s="318">
        <f>O2930+P2930</f>
        <v>0</v>
      </c>
      <c r="R2930" s="318">
        <f>SUM(Q2805:Q2930)</f>
        <v>1</v>
      </c>
      <c r="S2930" s="318">
        <f>R2930/$X$2</f>
        <v>4.3478260869565216E-2</v>
      </c>
      <c r="T2930" s="318">
        <f>IF(S2930&gt;=$X$3,1,0)</f>
        <v>0</v>
      </c>
      <c r="U2930" s="318">
        <f>O2930*T2930+P2930*T2930</f>
        <v>0</v>
      </c>
    </row>
    <row r="2931" spans="1:21" s="318" customFormat="1" x14ac:dyDescent="0.2">
      <c r="A2931" s="322">
        <v>40823</v>
      </c>
      <c r="B2931" s="321">
        <v>345.42800899999997</v>
      </c>
      <c r="C2931" s="320">
        <f>LN(B2931/B2930)</f>
        <v>-2.5758634794519227E-4</v>
      </c>
      <c r="D2931" s="320">
        <f>AVERAGE(C2911:C2931)</f>
        <v>-2.9304274548594624E-3</v>
      </c>
      <c r="E2931" s="318">
        <f>_xlfn.STDEV.S(C2911:C2931)</f>
        <v>2.4185323574288535E-2</v>
      </c>
      <c r="F2931" s="318">
        <f>E2931*(21/(21-1.5))</f>
        <v>2.6045733080003037E-2</v>
      </c>
      <c r="G2931" s="318">
        <f>_xlfn.VAR.S(C2911:C2931)</f>
        <v>5.8492987639303668E-4</v>
      </c>
      <c r="H2931" s="318">
        <f>G2931*(21/(21-1))</f>
        <v>6.1417637021268854E-4</v>
      </c>
      <c r="I2931" s="320">
        <f>(SUM(C2868:C2888)*1+SUM(C2889:C2909)*2+SUM(C2910:C2930)*3)/6</f>
        <v>-4.11138523661548E-2</v>
      </c>
      <c r="J2931" s="318">
        <f>IF(C2931*O2931&lt;&gt;0,C2931,0)</f>
        <v>0</v>
      </c>
      <c r="K2931" s="318" t="str">
        <f>IF(C2931*O2931=0,"",C2931)</f>
        <v/>
      </c>
      <c r="O2931" s="318">
        <f>IF(ISBLANK(L2931),0,1)</f>
        <v>0</v>
      </c>
      <c r="P2931" s="318">
        <f>IF(ISBLANK(M2931),0,1)</f>
        <v>0</v>
      </c>
      <c r="Q2931" s="318">
        <f>O2931+P2931</f>
        <v>0</v>
      </c>
      <c r="R2931" s="318">
        <f>SUM(Q2806:Q2931)</f>
        <v>1</v>
      </c>
      <c r="S2931" s="318">
        <f>R2931/$X$2</f>
        <v>4.3478260869565216E-2</v>
      </c>
      <c r="T2931" s="318">
        <f>IF(S2931&gt;=$X$3,1,0)</f>
        <v>0</v>
      </c>
      <c r="U2931" s="318">
        <f>O2931*T2931+P2931*T2931</f>
        <v>0</v>
      </c>
    </row>
    <row r="2932" spans="1:21" s="318" customFormat="1" x14ac:dyDescent="0.2">
      <c r="A2932" s="322">
        <v>40826</v>
      </c>
      <c r="B2932" s="321">
        <v>360.41000400000001</v>
      </c>
      <c r="C2932" s="320">
        <f>LN(B2932/B2931)</f>
        <v>4.2458029482579505E-2</v>
      </c>
      <c r="D2932" s="320">
        <f>AVERAGE(C2912:C2932)</f>
        <v>3.0273257443500054E-4</v>
      </c>
      <c r="E2932" s="318">
        <f>_xlfn.STDEV.S(C2912:C2932)</f>
        <v>2.5527028835902812E-2</v>
      </c>
      <c r="F2932" s="318">
        <f>E2932*(21/(21-1.5))</f>
        <v>2.7490646438664567E-2</v>
      </c>
      <c r="G2932" s="318">
        <f>_xlfn.VAR.S(C2912:C2932)</f>
        <v>6.5162920118901372E-4</v>
      </c>
      <c r="H2932" s="318">
        <f>G2932*(21/(21-1))</f>
        <v>6.8421066124846439E-4</v>
      </c>
      <c r="I2932" s="320">
        <f>(SUM(C2869:C2889)*1+SUM(C2890:C2910)*2+SUM(C2911:C2931)*3)/6</f>
        <v>-3.9747202274742058E-2</v>
      </c>
      <c r="J2932" s="318">
        <f>IF(C2932*O2932&lt;&gt;0,C2932,0)</f>
        <v>0</v>
      </c>
      <c r="K2932" s="318" t="str">
        <f>IF(C2932*O2932=0,"",C2932)</f>
        <v/>
      </c>
      <c r="O2932" s="318">
        <f>IF(ISBLANK(L2932),0,1)</f>
        <v>0</v>
      </c>
      <c r="P2932" s="318">
        <f>IF(ISBLANK(M2932),0,1)</f>
        <v>0</v>
      </c>
      <c r="Q2932" s="318">
        <f>O2932+P2932</f>
        <v>0</v>
      </c>
      <c r="R2932" s="318">
        <f>SUM(Q2807:Q2932)</f>
        <v>1</v>
      </c>
      <c r="S2932" s="318">
        <f>R2932/$X$2</f>
        <v>4.3478260869565216E-2</v>
      </c>
      <c r="T2932" s="318">
        <f>IF(S2932&gt;=$X$3,1,0)</f>
        <v>0</v>
      </c>
      <c r="U2932" s="318">
        <f>O2932*T2932+P2932*T2932</f>
        <v>0</v>
      </c>
    </row>
    <row r="2933" spans="1:21" s="318" customFormat="1" x14ac:dyDescent="0.2">
      <c r="A2933" s="322">
        <v>40827</v>
      </c>
      <c r="B2933" s="321">
        <v>355.641998</v>
      </c>
      <c r="C2933" s="320">
        <f>LN(B2933/B2932)</f>
        <v>-1.3317682117677913E-2</v>
      </c>
      <c r="D2933" s="320">
        <f>AVERAGE(C2913:C2933)</f>
        <v>7.2287408655473688E-4</v>
      </c>
      <c r="E2933" s="318">
        <f>_xlfn.STDEV.S(C2913:C2933)</f>
        <v>2.5209806849992335E-2</v>
      </c>
      <c r="F2933" s="318">
        <f>E2933*(21/(21-1.5))</f>
        <v>2.7149022761530205E-2</v>
      </c>
      <c r="G2933" s="318">
        <f>_xlfn.VAR.S(C2913:C2933)</f>
        <v>6.3553436141392037E-4</v>
      </c>
      <c r="H2933" s="318">
        <f>G2933*(21/(21-1))</f>
        <v>6.6731107948461645E-4</v>
      </c>
      <c r="I2933" s="320">
        <f>(SUM(C2870:C2890)*1+SUM(C2891:C2911)*2+SUM(C2912:C2932)*3)/6</f>
        <v>-2.2164092400043661E-2</v>
      </c>
      <c r="J2933" s="318">
        <f>IF(C2933*O2933&lt;&gt;0,C2933,0)</f>
        <v>0</v>
      </c>
      <c r="K2933" s="318" t="str">
        <f>IF(C2933*O2933=0,"",C2933)</f>
        <v/>
      </c>
      <c r="O2933" s="318">
        <f>IF(ISBLANK(L2933),0,1)</f>
        <v>0</v>
      </c>
      <c r="P2933" s="318">
        <f>IF(ISBLANK(M2933),0,1)</f>
        <v>0</v>
      </c>
      <c r="Q2933" s="318">
        <f>O2933+P2933</f>
        <v>0</v>
      </c>
      <c r="R2933" s="318">
        <f>SUM(Q2808:Q2933)</f>
        <v>1</v>
      </c>
      <c r="S2933" s="318">
        <f>R2933/$X$2</f>
        <v>4.3478260869565216E-2</v>
      </c>
      <c r="T2933" s="318">
        <f>IF(S2933&gt;=$X$3,1,0)</f>
        <v>0</v>
      </c>
      <c r="U2933" s="318">
        <f>O2933*T2933+P2933*T2933</f>
        <v>0</v>
      </c>
    </row>
    <row r="2934" spans="1:21" s="318" customFormat="1" x14ac:dyDescent="0.2">
      <c r="A2934" s="322">
        <v>40828</v>
      </c>
      <c r="B2934" s="321">
        <v>366.067993</v>
      </c>
      <c r="C2934" s="320">
        <f>LN(B2934/B2933)</f>
        <v>2.8894488093828961E-2</v>
      </c>
      <c r="D2934" s="320">
        <f>AVERAGE(C2914:C2934)</f>
        <v>2.2031854136836332E-3</v>
      </c>
      <c r="E2934" s="318">
        <f>_xlfn.STDEV.S(C2914:C2934)</f>
        <v>2.5932424229909292E-2</v>
      </c>
      <c r="F2934" s="318">
        <f>E2934*(21/(21-1.5))</f>
        <v>2.7927226093748467E-2</v>
      </c>
      <c r="G2934" s="318">
        <f>_xlfn.VAR.S(C2914:C2934)</f>
        <v>6.7249062643998645E-4</v>
      </c>
      <c r="H2934" s="318">
        <f>G2934*(21/(21-1))</f>
        <v>7.0611515776198576E-4</v>
      </c>
      <c r="I2934" s="320">
        <f>(SUM(C2871:C2891)*1+SUM(C2892:C2912)*2+SUM(C2913:C2933)*3)/6</f>
        <v>-2.8086661596368075E-2</v>
      </c>
      <c r="J2934" s="318">
        <f>IF(C2934*O2934&lt;&gt;0,C2934,0)</f>
        <v>0</v>
      </c>
      <c r="K2934" s="318" t="str">
        <f>IF(C2934*O2934=0,"",C2934)</f>
        <v/>
      </c>
      <c r="O2934" s="318">
        <f>IF(ISBLANK(L2934),0,1)</f>
        <v>0</v>
      </c>
      <c r="P2934" s="318">
        <f>IF(ISBLANK(M2934),0,1)</f>
        <v>0</v>
      </c>
      <c r="Q2934" s="318">
        <f>O2934+P2934</f>
        <v>0</v>
      </c>
      <c r="R2934" s="318">
        <f>SUM(Q2809:Q2934)</f>
        <v>1</v>
      </c>
      <c r="S2934" s="318">
        <f>R2934/$X$2</f>
        <v>4.3478260869565216E-2</v>
      </c>
      <c r="T2934" s="318">
        <f>IF(S2934&gt;=$X$3,1,0)</f>
        <v>0</v>
      </c>
      <c r="U2934" s="318">
        <f>O2934*T2934+P2934*T2934</f>
        <v>0</v>
      </c>
    </row>
    <row r="2935" spans="1:21" s="318" customFormat="1" x14ac:dyDescent="0.2">
      <c r="A2935" s="322">
        <v>40829</v>
      </c>
      <c r="B2935" s="321">
        <v>360.37701399999997</v>
      </c>
      <c r="C2935" s="320">
        <f>LN(B2935/B2934)</f>
        <v>-1.5668344805789321E-2</v>
      </c>
      <c r="D2935" s="320">
        <f>AVERAGE(C2915:C2935)</f>
        <v>3.8727854622345271E-4</v>
      </c>
      <c r="E2935" s="318">
        <f>_xlfn.STDEV.S(C2915:C2935)</f>
        <v>2.5777302782604934E-2</v>
      </c>
      <c r="F2935" s="318">
        <f>E2935*(21/(21-1.5))</f>
        <v>2.7760172227420696E-2</v>
      </c>
      <c r="G2935" s="318">
        <f>_xlfn.VAR.S(C2915:C2935)</f>
        <v>6.6446933874609215E-4</v>
      </c>
      <c r="H2935" s="318">
        <f>G2935*(21/(21-1))</f>
        <v>6.9769280568339682E-4</v>
      </c>
      <c r="I2935" s="320">
        <f>(SUM(C2872:C2892)*1+SUM(C2893:C2913)*2+SUM(C2914:C2934)*3)/6</f>
        <v>-1.6685222418589742E-2</v>
      </c>
      <c r="J2935" s="318">
        <f>IF(C2935*O2935&lt;&gt;0,C2935,0)</f>
        <v>0</v>
      </c>
      <c r="K2935" s="318" t="str">
        <f>IF(C2935*O2935=0,"",C2935)</f>
        <v/>
      </c>
      <c r="O2935" s="318">
        <f>IF(ISBLANK(L2935),0,1)</f>
        <v>0</v>
      </c>
      <c r="P2935" s="318">
        <f>IF(ISBLANK(M2935),0,1)</f>
        <v>0</v>
      </c>
      <c r="Q2935" s="318">
        <f>O2935+P2935</f>
        <v>0</v>
      </c>
      <c r="R2935" s="318">
        <f>SUM(Q2810:Q2935)</f>
        <v>1</v>
      </c>
      <c r="S2935" s="318">
        <f>R2935/$X$2</f>
        <v>4.3478260869565216E-2</v>
      </c>
      <c r="T2935" s="318">
        <f>IF(S2935&gt;=$X$3,1,0)</f>
        <v>0</v>
      </c>
      <c r="U2935" s="318">
        <f>O2935*T2935+P2935*T2935</f>
        <v>0</v>
      </c>
    </row>
    <row r="2936" spans="1:21" s="318" customFormat="1" x14ac:dyDescent="0.2">
      <c r="A2936" s="322">
        <v>40830</v>
      </c>
      <c r="B2936" s="321">
        <v>370.34799199999998</v>
      </c>
      <c r="C2936" s="320">
        <f>LN(B2936/B2935)</f>
        <v>2.7292337980483125E-2</v>
      </c>
      <c r="D2936" s="320">
        <f>AVERAGE(C2916:C2936)</f>
        <v>5.9802989739781516E-4</v>
      </c>
      <c r="E2936" s="318">
        <f>_xlfn.STDEV.S(C2916:C2936)</f>
        <v>2.598751448518502E-2</v>
      </c>
      <c r="F2936" s="318">
        <f>E2936*(21/(21-1.5))</f>
        <v>2.7986554060968481E-2</v>
      </c>
      <c r="G2936" s="318">
        <f>_xlfn.VAR.S(C2916:C2936)</f>
        <v>6.7535090911770128E-4</v>
      </c>
      <c r="H2936" s="318">
        <f>G2936*(21/(21-1))</f>
        <v>7.0911845457358636E-4</v>
      </c>
      <c r="I2936" s="320">
        <f>(SUM(C2873:C2893)*1+SUM(C2894:C2914)*2+SUM(C2915:C2935)*3)/6</f>
        <v>-2.5478958297697928E-2</v>
      </c>
      <c r="J2936" s="318">
        <f>IF(C2936*O2936&lt;&gt;0,C2936,0)</f>
        <v>0</v>
      </c>
      <c r="K2936" s="318" t="str">
        <f>IF(C2936*O2936=0,"",C2936)</f>
        <v/>
      </c>
      <c r="O2936" s="318">
        <f>IF(ISBLANK(L2936),0,1)</f>
        <v>0</v>
      </c>
      <c r="P2936" s="318">
        <f>IF(ISBLANK(M2936),0,1)</f>
        <v>0</v>
      </c>
      <c r="Q2936" s="318">
        <f>O2936+P2936</f>
        <v>0</v>
      </c>
      <c r="R2936" s="318">
        <f>SUM(Q2811:Q2936)</f>
        <v>1</v>
      </c>
      <c r="S2936" s="318">
        <f>R2936/$X$2</f>
        <v>4.3478260869565216E-2</v>
      </c>
      <c r="T2936" s="318">
        <f>IF(S2936&gt;=$X$3,1,0)</f>
        <v>0</v>
      </c>
      <c r="U2936" s="318">
        <f>O2936*T2936+P2936*T2936</f>
        <v>0</v>
      </c>
    </row>
    <row r="2937" spans="1:21" s="318" customFormat="1" x14ac:dyDescent="0.2">
      <c r="A2937" s="322">
        <v>40833</v>
      </c>
      <c r="B2937" s="321">
        <v>367.51599099999999</v>
      </c>
      <c r="C2937" s="320">
        <f>LN(B2937/B2936)</f>
        <v>-7.6762519149937078E-3</v>
      </c>
      <c r="D2937" s="320">
        <f>AVERAGE(C2917:C2937)</f>
        <v>5.7563859566443872E-5</v>
      </c>
      <c r="E2937" s="318">
        <f>_xlfn.STDEV.S(C2917:C2937)</f>
        <v>2.6038326575138371E-2</v>
      </c>
      <c r="F2937" s="318">
        <f>E2937*(21/(21-1.5))</f>
        <v>2.8041274773225936E-2</v>
      </c>
      <c r="G2937" s="318">
        <f>_xlfn.VAR.S(C2917:C2937)</f>
        <v>6.7799445083355724E-4</v>
      </c>
      <c r="H2937" s="318">
        <f>G2937*(21/(21-1))</f>
        <v>7.1189417337523509E-4</v>
      </c>
      <c r="I2937" s="320">
        <f>(SUM(C2874:C2894)*1+SUM(C2895:C2915)*2+SUM(C2916:C2936)*3)/6</f>
        <v>-1.962730139839532E-2</v>
      </c>
      <c r="J2937" s="318">
        <f>IF(C2937*O2937&lt;&gt;0,C2937,0)</f>
        <v>0</v>
      </c>
      <c r="K2937" s="318" t="str">
        <f>IF(C2937*O2937=0,"",C2937)</f>
        <v/>
      </c>
      <c r="O2937" s="318">
        <f>IF(ISBLANK(L2937),0,1)</f>
        <v>0</v>
      </c>
      <c r="P2937" s="318">
        <f>IF(ISBLANK(M2937),0,1)</f>
        <v>0</v>
      </c>
      <c r="Q2937" s="318">
        <f>O2937+P2937</f>
        <v>0</v>
      </c>
      <c r="R2937" s="318">
        <f>SUM(Q2812:Q2937)</f>
        <v>1</v>
      </c>
      <c r="S2937" s="318">
        <f>R2937/$X$2</f>
        <v>4.3478260869565216E-2</v>
      </c>
      <c r="T2937" s="318">
        <f>IF(S2937&gt;=$X$3,1,0)</f>
        <v>0</v>
      </c>
      <c r="U2937" s="318">
        <f>O2937*T2937+P2937*T2937</f>
        <v>0</v>
      </c>
    </row>
    <row r="2938" spans="1:21" s="318" customFormat="1" x14ac:dyDescent="0.2">
      <c r="A2938" s="322">
        <v>40834</v>
      </c>
      <c r="B2938" s="321">
        <v>369.72299199999998</v>
      </c>
      <c r="C2938" s="320">
        <f>LN(B2938/B2937)</f>
        <v>5.9872243430544583E-3</v>
      </c>
      <c r="D2938" s="320">
        <f>AVERAGE(C2918:C2938)</f>
        <v>1.3682250932055111E-3</v>
      </c>
      <c r="E2938" s="318">
        <f>_xlfn.STDEV.S(C2918:C2938)</f>
        <v>2.5585801558918878E-2</v>
      </c>
      <c r="F2938" s="318">
        <f>E2938*(21/(21-1.5))</f>
        <v>2.7553940140374177E-2</v>
      </c>
      <c r="G2938" s="318">
        <f>_xlfn.VAR.S(C2918:C2938)</f>
        <v>6.5463324141237572E-4</v>
      </c>
      <c r="H2938" s="318">
        <f>G2938*(21/(21-1))</f>
        <v>6.8736490348299457E-4</v>
      </c>
      <c r="I2938" s="320">
        <f>(SUM(C2875:C2895)*1+SUM(C2896:C2916)*2+SUM(C2917:C2937)*3)/6</f>
        <v>-1.6531480219756343E-2</v>
      </c>
      <c r="J2938" s="318">
        <f>IF(C2938*O2938&lt;&gt;0,C2938,0)</f>
        <v>0</v>
      </c>
      <c r="K2938" s="318" t="str">
        <f>IF(C2938*O2938=0,"",C2938)</f>
        <v/>
      </c>
      <c r="O2938" s="318">
        <f>IF(ISBLANK(L2938),0,1)</f>
        <v>0</v>
      </c>
      <c r="P2938" s="318">
        <f>IF(ISBLANK(M2938),0,1)</f>
        <v>0</v>
      </c>
      <c r="Q2938" s="318">
        <f>O2938+P2938</f>
        <v>0</v>
      </c>
      <c r="R2938" s="318">
        <f>SUM(Q2813:Q2938)</f>
        <v>1</v>
      </c>
      <c r="S2938" s="318">
        <f>R2938/$X$2</f>
        <v>4.3478260869565216E-2</v>
      </c>
      <c r="T2938" s="318">
        <f>IF(S2938&gt;=$X$3,1,0)</f>
        <v>0</v>
      </c>
      <c r="U2938" s="318">
        <f>O2938*T2938+P2938*T2938</f>
        <v>0</v>
      </c>
    </row>
    <row r="2939" spans="1:21" s="318" customFormat="1" x14ac:dyDescent="0.2">
      <c r="A2939" s="322">
        <v>40835</v>
      </c>
      <c r="B2939" s="321">
        <v>368.87899800000002</v>
      </c>
      <c r="C2939" s="320">
        <f>LN(B2939/B2938)</f>
        <v>-2.2853834102091182E-3</v>
      </c>
      <c r="D2939" s="320">
        <f>AVERAGE(C2919:C2939)</f>
        <v>2.5836601572018058E-4</v>
      </c>
      <c r="E2939" s="318">
        <f>_xlfn.STDEV.S(C2919:C2939)</f>
        <v>2.5193142676619772E-2</v>
      </c>
      <c r="F2939" s="318">
        <f>E2939*(21/(21-1.5))</f>
        <v>2.7131076728667446E-2</v>
      </c>
      <c r="G2939" s="318">
        <f>_xlfn.VAR.S(C2919:C2939)</f>
        <v>6.3469443792452042E-4</v>
      </c>
      <c r="H2939" s="318">
        <f>G2939*(21/(21-1))</f>
        <v>6.6642915982074644E-4</v>
      </c>
      <c r="I2939" s="320">
        <f>(SUM(C2876:C2896)*1+SUM(C2897:C2917)*2+SUM(C2918:C2938)*3)/6</f>
        <v>-1.0523336669666206E-2</v>
      </c>
      <c r="J2939" s="318">
        <f>IF(C2939*O2939&lt;&gt;0,C2939,0)</f>
        <v>0</v>
      </c>
      <c r="K2939" s="318" t="str">
        <f>IF(C2939*O2939=0,"",C2939)</f>
        <v/>
      </c>
      <c r="O2939" s="318">
        <f>IF(ISBLANK(L2939),0,1)</f>
        <v>0</v>
      </c>
      <c r="P2939" s="318">
        <f>IF(ISBLANK(M2939),0,1)</f>
        <v>0</v>
      </c>
      <c r="Q2939" s="318">
        <f>O2939+P2939</f>
        <v>0</v>
      </c>
      <c r="R2939" s="318">
        <f>SUM(Q2814:Q2939)</f>
        <v>1</v>
      </c>
      <c r="S2939" s="318">
        <f>R2939/$X$2</f>
        <v>4.3478260869565216E-2</v>
      </c>
      <c r="T2939" s="318">
        <f>IF(S2939&gt;=$X$3,1,0)</f>
        <v>0</v>
      </c>
      <c r="U2939" s="318">
        <f>O2939*T2939+P2939*T2939</f>
        <v>0</v>
      </c>
    </row>
    <row r="2940" spans="1:21" s="318" customFormat="1" x14ac:dyDescent="0.2">
      <c r="A2940" s="322">
        <v>40836</v>
      </c>
      <c r="B2940" s="321">
        <v>366.29901100000001</v>
      </c>
      <c r="C2940" s="320">
        <f>LN(B2940/B2939)</f>
        <v>-7.0187017558231944E-3</v>
      </c>
      <c r="D2940" s="320">
        <f>AVERAGE(C2920:C2940)</f>
        <v>3.7928870444323105E-4</v>
      </c>
      <c r="E2940" s="318">
        <f>_xlfn.STDEV.S(C2920:C2940)</f>
        <v>2.5149726467895157E-2</v>
      </c>
      <c r="F2940" s="318">
        <f>E2940*(21/(21-1.5))</f>
        <v>2.7084320811579399E-2</v>
      </c>
      <c r="G2940" s="318">
        <f>_xlfn.VAR.S(C2920:C2940)</f>
        <v>6.3250874140994618E-4</v>
      </c>
      <c r="H2940" s="318">
        <f>G2940*(21/(21-1))</f>
        <v>6.6413417848044357E-4</v>
      </c>
      <c r="I2940" s="320">
        <f>(SUM(C2877:C2897)*1+SUM(C2898:C2918)*2+SUM(C2919:C2939)*3)/6</f>
        <v>-1.5213264804099826E-2</v>
      </c>
      <c r="J2940" s="318">
        <f>IF(C2940*O2940&lt;&gt;0,C2940,0)</f>
        <v>0</v>
      </c>
      <c r="K2940" s="318" t="str">
        <f>IF(C2940*O2940=0,"",C2940)</f>
        <v/>
      </c>
      <c r="O2940" s="318">
        <f>IF(ISBLANK(L2940),0,1)</f>
        <v>0</v>
      </c>
      <c r="P2940" s="318">
        <f>IF(ISBLANK(M2940),0,1)</f>
        <v>0</v>
      </c>
      <c r="Q2940" s="318">
        <f>O2940+P2940</f>
        <v>0</v>
      </c>
      <c r="R2940" s="318">
        <f>SUM(Q2815:Q2940)</f>
        <v>1</v>
      </c>
      <c r="S2940" s="318">
        <f>R2940/$X$2</f>
        <v>4.3478260869565216E-2</v>
      </c>
      <c r="T2940" s="318">
        <f>IF(S2940&gt;=$X$3,1,0)</f>
        <v>0</v>
      </c>
      <c r="U2940" s="318">
        <f>O2940*T2940+P2940*T2940</f>
        <v>0</v>
      </c>
    </row>
    <row r="2941" spans="1:21" s="318" customFormat="1" x14ac:dyDescent="0.2">
      <c r="A2941" s="322">
        <v>40837</v>
      </c>
      <c r="B2941" s="321">
        <v>377.881012</v>
      </c>
      <c r="C2941" s="320">
        <f>LN(B2941/B2940)</f>
        <v>3.1129393187790979E-2</v>
      </c>
      <c r="D2941" s="320">
        <f>AVERAGE(C2921:C2941)</f>
        <v>4.1680019752065953E-3</v>
      </c>
      <c r="E2941" s="318">
        <f>_xlfn.STDEV.S(C2921:C2941)</f>
        <v>2.3357660149081232E-2</v>
      </c>
      <c r="F2941" s="318">
        <f>E2941*(21/(21-1.5))</f>
        <v>2.5154403237472096E-2</v>
      </c>
      <c r="G2941" s="318">
        <f>_xlfn.VAR.S(C2921:C2941)</f>
        <v>5.4558028763997753E-4</v>
      </c>
      <c r="H2941" s="318">
        <f>G2941*(21/(21-1))</f>
        <v>5.7285930202197644E-4</v>
      </c>
      <c r="I2941" s="320">
        <f>(SUM(C2878:C2898)*1+SUM(C2899:C2919)*2+SUM(C2920:C2940)*3)/6</f>
        <v>-1.7338873659677595E-2</v>
      </c>
      <c r="J2941" s="318">
        <f>IF(C2941*O2941&lt;&gt;0,C2941,0)</f>
        <v>0</v>
      </c>
      <c r="K2941" s="318" t="str">
        <f>IF(C2941*O2941=0,"",C2941)</f>
        <v/>
      </c>
      <c r="O2941" s="318">
        <f>IF(ISBLANK(L2941),0,1)</f>
        <v>0</v>
      </c>
      <c r="P2941" s="318">
        <f>IF(ISBLANK(M2941),0,1)</f>
        <v>0</v>
      </c>
      <c r="Q2941" s="318">
        <f>O2941+P2941</f>
        <v>0</v>
      </c>
      <c r="R2941" s="318">
        <f>SUM(Q2816:Q2941)</f>
        <v>1</v>
      </c>
      <c r="S2941" s="318">
        <f>R2941/$X$2</f>
        <v>4.3478260869565216E-2</v>
      </c>
      <c r="T2941" s="318">
        <f>IF(S2941&gt;=$X$3,1,0)</f>
        <v>0</v>
      </c>
      <c r="U2941" s="318">
        <f>O2941*T2941+P2941*T2941</f>
        <v>0</v>
      </c>
    </row>
    <row r="2942" spans="1:21" s="318" customFormat="1" x14ac:dyDescent="0.2">
      <c r="A2942" s="322">
        <v>40840</v>
      </c>
      <c r="B2942" s="321">
        <v>385.33200099999999</v>
      </c>
      <c r="C2942" s="320">
        <f>LN(B2942/B2941)</f>
        <v>1.9525939949563927E-2</v>
      </c>
      <c r="D2942" s="320">
        <f>AVERAGE(C2922:C2942)</f>
        <v>5.6738699587190241E-3</v>
      </c>
      <c r="E2942" s="318">
        <f>_xlfn.STDEV.S(C2922:C2942)</f>
        <v>2.3275837210731773E-2</v>
      </c>
      <c r="F2942" s="318">
        <f>E2942*(21/(21-1.5))</f>
        <v>2.506628622694191E-2</v>
      </c>
      <c r="G2942" s="318">
        <f>_xlfn.VAR.S(C2922:C2942)</f>
        <v>5.4176459786048586E-4</v>
      </c>
      <c r="H2942" s="318">
        <f>G2942*(21/(21-1))</f>
        <v>5.6885282775351017E-4</v>
      </c>
      <c r="I2942" s="320">
        <f>(SUM(C2879:C2899)*1+SUM(C2900:C2920)*2+SUM(C2921:C2941)*3)/6</f>
        <v>1.285295325174481E-3</v>
      </c>
      <c r="J2942" s="318">
        <f>IF(C2942*O2942&lt;&gt;0,C2942,0)</f>
        <v>0</v>
      </c>
      <c r="K2942" s="318" t="str">
        <f>IF(C2942*O2942=0,"",C2942)</f>
        <v/>
      </c>
      <c r="O2942" s="318">
        <f>IF(ISBLANK(L2942),0,1)</f>
        <v>0</v>
      </c>
      <c r="P2942" s="318">
        <f>IF(ISBLANK(M2942),0,1)</f>
        <v>0</v>
      </c>
      <c r="Q2942" s="318">
        <f>O2942+P2942</f>
        <v>0</v>
      </c>
      <c r="R2942" s="318">
        <f>SUM(Q2817:Q2942)</f>
        <v>1</v>
      </c>
      <c r="S2942" s="318">
        <f>R2942/$X$2</f>
        <v>4.3478260869565216E-2</v>
      </c>
      <c r="T2942" s="318">
        <f>IF(S2942&gt;=$X$3,1,0)</f>
        <v>0</v>
      </c>
      <c r="U2942" s="318">
        <f>O2942*T2942+P2942*T2942</f>
        <v>0</v>
      </c>
    </row>
    <row r="2943" spans="1:21" s="318" customFormat="1" x14ac:dyDescent="0.2">
      <c r="A2943" s="322">
        <v>40841</v>
      </c>
      <c r="B2943" s="321">
        <v>381.97500600000001</v>
      </c>
      <c r="C2943" s="320">
        <f>LN(B2943/B2942)</f>
        <v>-8.7501257991665204E-3</v>
      </c>
      <c r="D2943" s="320">
        <f>AVERAGE(C2923:C2943)</f>
        <v>5.5798790561429985E-3</v>
      </c>
      <c r="E2943" s="318">
        <f>_xlfn.STDEV.S(C2923:C2943)</f>
        <v>2.3332542659661924E-2</v>
      </c>
      <c r="F2943" s="318">
        <f>E2943*(21/(21-1.5))</f>
        <v>2.512735363348207E-2</v>
      </c>
      <c r="G2943" s="318">
        <f>_xlfn.VAR.S(C2923:C2943)</f>
        <v>5.4440754696494351E-4</v>
      </c>
      <c r="H2943" s="318">
        <f>G2943*(21/(21-1))</f>
        <v>5.7162792431319066E-4</v>
      </c>
      <c r="I2943" s="320">
        <f>(SUM(C2880:C2900)*1+SUM(C2901:C2921)*2+SUM(C2922:C2942)*3)/6</f>
        <v>1.7522331888736937E-2</v>
      </c>
      <c r="J2943" s="318">
        <f>IF(C2943*O2943&lt;&gt;0,C2943,0)</f>
        <v>0</v>
      </c>
      <c r="K2943" s="318" t="str">
        <f>IF(C2943*O2943=0,"",C2943)</f>
        <v/>
      </c>
      <c r="O2943" s="318">
        <f>IF(ISBLANK(L2943),0,1)</f>
        <v>0</v>
      </c>
      <c r="P2943" s="318">
        <f>IF(ISBLANK(M2943),0,1)</f>
        <v>0</v>
      </c>
      <c r="Q2943" s="318">
        <f>O2943+P2943</f>
        <v>0</v>
      </c>
      <c r="R2943" s="318">
        <f>SUM(Q2818:Q2943)</f>
        <v>1</v>
      </c>
      <c r="S2943" s="318">
        <f>R2943/$X$2</f>
        <v>4.3478260869565216E-2</v>
      </c>
      <c r="T2943" s="318">
        <f>IF(S2943&gt;=$X$3,1,0)</f>
        <v>0</v>
      </c>
      <c r="U2943" s="318">
        <f>O2943*T2943+P2943*T2943</f>
        <v>0</v>
      </c>
    </row>
    <row r="2944" spans="1:21" s="318" customFormat="1" x14ac:dyDescent="0.2">
      <c r="A2944" s="322">
        <v>40842</v>
      </c>
      <c r="B2944" s="321">
        <v>383.38299599999999</v>
      </c>
      <c r="C2944" s="320">
        <f>LN(B2944/B2943)</f>
        <v>3.6793019336865429E-3</v>
      </c>
      <c r="D2944" s="320">
        <f>AVERAGE(C2924:C2944)</f>
        <v>4.1357324402081421E-3</v>
      </c>
      <c r="E2944" s="318">
        <f>_xlfn.STDEV.S(C2924:C2944)</f>
        <v>2.2405245344567216E-2</v>
      </c>
      <c r="F2944" s="318">
        <f>E2944*(21/(21-1.5))</f>
        <v>2.4128725755687769E-2</v>
      </c>
      <c r="G2944" s="318">
        <f>_xlfn.VAR.S(C2924:C2944)</f>
        <v>5.0199501895025085E-4</v>
      </c>
      <c r="H2944" s="318">
        <f>G2944*(21/(21-1))</f>
        <v>5.2709476989776347E-4</v>
      </c>
      <c r="I2944" s="320">
        <f>(SUM(C2881:C2901)*1+SUM(C2902:C2922)*2+SUM(C2923:C2943)*3)/6</f>
        <v>1.2778099519858819E-2</v>
      </c>
      <c r="J2944" s="318">
        <f>IF(C2944*O2944&lt;&gt;0,C2944,0)</f>
        <v>0</v>
      </c>
      <c r="K2944" s="318" t="str">
        <f>IF(C2944*O2944=0,"",C2944)</f>
        <v/>
      </c>
      <c r="O2944" s="318">
        <f>IF(ISBLANK(L2944),0,1)</f>
        <v>0</v>
      </c>
      <c r="P2944" s="318">
        <f>IF(ISBLANK(M2944),0,1)</f>
        <v>0</v>
      </c>
      <c r="Q2944" s="318">
        <f>O2944+P2944</f>
        <v>0</v>
      </c>
      <c r="R2944" s="318">
        <f>SUM(Q2819:Q2944)</f>
        <v>1</v>
      </c>
      <c r="S2944" s="318">
        <f>R2944/$X$2</f>
        <v>4.3478260869565216E-2</v>
      </c>
      <c r="T2944" s="318">
        <f>IF(S2944&gt;=$X$3,1,0)</f>
        <v>0</v>
      </c>
      <c r="U2944" s="318">
        <f>O2944*T2944+P2944*T2944</f>
        <v>0</v>
      </c>
    </row>
    <row r="2945" spans="1:21" s="318" customFormat="1" x14ac:dyDescent="0.2">
      <c r="A2945" s="322">
        <v>40843</v>
      </c>
      <c r="B2945" s="321">
        <v>394.92401100000001</v>
      </c>
      <c r="C2945" s="320">
        <f>LN(B2945/B2944)</f>
        <v>2.9658890098763293E-2</v>
      </c>
      <c r="D2945" s="320">
        <f>AVERAGE(C2925:C2945)</f>
        <v>6.0684175067085167E-3</v>
      </c>
      <c r="E2945" s="318">
        <f>_xlfn.STDEV.S(C2925:C2945)</f>
        <v>2.2788144278291785E-2</v>
      </c>
      <c r="F2945" s="318">
        <f>E2945*(21/(21-1.5))</f>
        <v>2.4541078453544998E-2</v>
      </c>
      <c r="G2945" s="318">
        <f>_xlfn.VAR.S(C2925:C2945)</f>
        <v>5.192995196482426E-4</v>
      </c>
      <c r="H2945" s="318">
        <f>G2945*(21/(21-1))</f>
        <v>5.4526449563065474E-4</v>
      </c>
      <c r="I2945" s="320">
        <f>(SUM(C2882:C2902)*1+SUM(C2903:C2923)*2+SUM(C2924:C2944)*3)/6</f>
        <v>6.7026073737428459E-3</v>
      </c>
      <c r="J2945" s="318">
        <f>IF(C2945*O2945&lt;&gt;0,C2945,0)</f>
        <v>0</v>
      </c>
      <c r="K2945" s="318" t="str">
        <f>IF(C2945*O2945=0,"",C2945)</f>
        <v/>
      </c>
      <c r="O2945" s="318">
        <f>IF(ISBLANK(L2945),0,1)</f>
        <v>0</v>
      </c>
      <c r="P2945" s="318">
        <f>IF(ISBLANK(M2945),0,1)</f>
        <v>0</v>
      </c>
      <c r="Q2945" s="318">
        <f>O2945+P2945</f>
        <v>0</v>
      </c>
      <c r="R2945" s="318">
        <f>SUM(Q2820:Q2945)</f>
        <v>1</v>
      </c>
      <c r="S2945" s="318">
        <f>R2945/$X$2</f>
        <v>4.3478260869565216E-2</v>
      </c>
      <c r="T2945" s="318">
        <f>IF(S2945&gt;=$X$3,1,0)</f>
        <v>0</v>
      </c>
      <c r="U2945" s="318">
        <f>O2945*T2945+P2945*T2945</f>
        <v>0</v>
      </c>
    </row>
    <row r="2946" spans="1:21" s="318" customFormat="1" x14ac:dyDescent="0.2">
      <c r="A2946" s="322">
        <v>40844</v>
      </c>
      <c r="B2946" s="321">
        <v>390.25100700000002</v>
      </c>
      <c r="C2946" s="320">
        <f>LN(B2946/B2945)</f>
        <v>-1.19032293896684E-2</v>
      </c>
      <c r="D2946" s="320">
        <f>AVERAGE(C2926:C2946)</f>
        <v>5.260324644459172E-3</v>
      </c>
      <c r="E2946" s="318">
        <f>_xlfn.STDEV.S(C2926:C2946)</f>
        <v>2.3123855423697343E-2</v>
      </c>
      <c r="F2946" s="318">
        <f>E2946*(21/(21-1.5))</f>
        <v>2.4902613533212523E-2</v>
      </c>
      <c r="G2946" s="318">
        <f>_xlfn.VAR.S(C2926:C2946)</f>
        <v>5.347126896560571E-4</v>
      </c>
      <c r="H2946" s="318">
        <f>G2946*(21/(21-1))</f>
        <v>5.6144832413885994E-4</v>
      </c>
      <c r="I2946" s="320">
        <f>(SUM(C2883:C2903)*1+SUM(C2904:C2924)*2+SUM(C2925:C2945)*3)/6</f>
        <v>2.5123052777163746E-2</v>
      </c>
      <c r="J2946" s="318">
        <f>IF(C2946*O2946&lt;&gt;0,C2946,0)</f>
        <v>0</v>
      </c>
      <c r="K2946" s="318" t="str">
        <f>IF(C2946*O2946=0,"",C2946)</f>
        <v/>
      </c>
      <c r="O2946" s="318">
        <f>IF(ISBLANK(L2946),0,1)</f>
        <v>0</v>
      </c>
      <c r="P2946" s="318">
        <f>IF(ISBLANK(M2946),0,1)</f>
        <v>0</v>
      </c>
      <c r="Q2946" s="318">
        <f>O2946+P2946</f>
        <v>0</v>
      </c>
      <c r="R2946" s="318">
        <f>SUM(Q2821:Q2946)</f>
        <v>1</v>
      </c>
      <c r="S2946" s="318">
        <f>R2946/$X$2</f>
        <v>4.3478260869565216E-2</v>
      </c>
      <c r="T2946" s="318">
        <f>IF(S2946&gt;=$X$3,1,0)</f>
        <v>0</v>
      </c>
      <c r="U2946" s="318">
        <f>O2946*T2946+P2946*T2946</f>
        <v>0</v>
      </c>
    </row>
    <row r="2947" spans="1:21" s="318" customFormat="1" x14ac:dyDescent="0.2">
      <c r="A2947" s="322">
        <v>40847</v>
      </c>
      <c r="B2947" s="321">
        <v>384.21899400000001</v>
      </c>
      <c r="C2947" s="320">
        <f>LN(B2947/B2946)</f>
        <v>-1.5577452884128417E-2</v>
      </c>
      <c r="D2947" s="320">
        <f>AVERAGE(C2927:C2947)</f>
        <v>4.6761977680588023E-3</v>
      </c>
      <c r="E2947" s="318">
        <f>_xlfn.STDEV.S(C2927:C2947)</f>
        <v>2.3503018419877657E-2</v>
      </c>
      <c r="F2947" s="318">
        <f>E2947*(21/(21-1.5))</f>
        <v>2.5310942913714399E-2</v>
      </c>
      <c r="G2947" s="318">
        <f>_xlfn.VAR.S(C2927:C2947)</f>
        <v>5.5239187484510842E-4</v>
      </c>
      <c r="H2947" s="318">
        <f>G2947*(21/(21-1))</f>
        <v>5.8001146858736386E-4</v>
      </c>
      <c r="I2947" s="320">
        <f>(SUM(C2884:C2904)*1+SUM(C2905:C2925)*2+SUM(C2926:C2946)*3)/6</f>
        <v>1.8425138495001308E-2</v>
      </c>
      <c r="J2947" s="318">
        <f>IF(C2947*O2947&lt;&gt;0,C2947,0)</f>
        <v>0</v>
      </c>
      <c r="K2947" s="318" t="str">
        <f>IF(C2947*O2947=0,"",C2947)</f>
        <v/>
      </c>
      <c r="O2947" s="318">
        <f>IF(ISBLANK(L2947),0,1)</f>
        <v>0</v>
      </c>
      <c r="P2947" s="318">
        <f>IF(ISBLANK(M2947),0,1)</f>
        <v>0</v>
      </c>
      <c r="Q2947" s="318">
        <f>O2947+P2947</f>
        <v>0</v>
      </c>
      <c r="R2947" s="318">
        <f>SUM(Q2822:Q2947)</f>
        <v>1</v>
      </c>
      <c r="S2947" s="318">
        <f>R2947/$X$2</f>
        <v>4.3478260869565216E-2</v>
      </c>
      <c r="T2947" s="318">
        <f>IF(S2947&gt;=$X$3,1,0)</f>
        <v>0</v>
      </c>
      <c r="U2947" s="318">
        <f>O2947*T2947+P2947*T2947</f>
        <v>0</v>
      </c>
    </row>
    <row r="2948" spans="1:21" s="318" customFormat="1" x14ac:dyDescent="0.2">
      <c r="A2948" s="322">
        <v>40848</v>
      </c>
      <c r="B2948" s="321">
        <v>367.942993</v>
      </c>
      <c r="C2948" s="320">
        <f>LN(B2948/B2947)</f>
        <v>-4.3284671062264996E-2</v>
      </c>
      <c r="D2948" s="320">
        <f>AVERAGE(C2928:C2948)</f>
        <v>4.5019534791027249E-3</v>
      </c>
      <c r="E2948" s="318">
        <f>_xlfn.STDEV.S(C2928:C2948)</f>
        <v>2.3858751849150116E-2</v>
      </c>
      <c r="F2948" s="318">
        <f>E2948*(21/(21-1.5))</f>
        <v>2.5694040452930892E-2</v>
      </c>
      <c r="G2948" s="318">
        <f>_xlfn.VAR.S(C2928:C2948)</f>
        <v>5.6924003979932415E-4</v>
      </c>
      <c r="H2948" s="318">
        <f>G2948*(21/(21-1))</f>
        <v>5.9770204178929043E-4</v>
      </c>
      <c r="I2948" s="320">
        <f>(SUM(C2885:C2905)*1+SUM(C2906:C2926)*2+SUM(C2927:C2947)*3)/6</f>
        <v>1.3773385575568628E-2</v>
      </c>
      <c r="J2948" s="318">
        <f>IF(C2948*O2948&lt;&gt;0,C2948,0)</f>
        <v>0</v>
      </c>
      <c r="K2948" s="318" t="str">
        <f>IF(C2948*O2948=0,"",C2948)</f>
        <v/>
      </c>
      <c r="O2948" s="318">
        <f>IF(ISBLANK(L2948),0,1)</f>
        <v>0</v>
      </c>
      <c r="P2948" s="318">
        <f>IF(ISBLANK(M2948),0,1)</f>
        <v>0</v>
      </c>
      <c r="Q2948" s="318">
        <f>O2948+P2948</f>
        <v>0</v>
      </c>
      <c r="R2948" s="318">
        <f>SUM(Q2823:Q2948)</f>
        <v>1</v>
      </c>
      <c r="S2948" s="318">
        <f>R2948/$X$2</f>
        <v>4.3478260869565216E-2</v>
      </c>
      <c r="T2948" s="318">
        <f>IF(S2948&gt;=$X$3,1,0)</f>
        <v>0</v>
      </c>
      <c r="U2948" s="318">
        <f>O2948*T2948+P2948*T2948</f>
        <v>0</v>
      </c>
    </row>
    <row r="2949" spans="1:21" s="318" customFormat="1" x14ac:dyDescent="0.2">
      <c r="A2949" s="322">
        <v>40849</v>
      </c>
      <c r="B2949" s="321">
        <v>374.949005</v>
      </c>
      <c r="C2949" s="320">
        <f>LN(B2949/B2948)</f>
        <v>1.8862014213719025E-2</v>
      </c>
      <c r="D2949" s="320">
        <f>AVERAGE(C2929:C2949)</f>
        <v>6.9641503737503732E-3</v>
      </c>
      <c r="E2949" s="318">
        <f>_xlfn.STDEV.S(C2929:C2949)</f>
        <v>2.2437660538265902E-2</v>
      </c>
      <c r="F2949" s="318">
        <f>E2949*(21/(21-1.5))</f>
        <v>2.4163634425824816E-2</v>
      </c>
      <c r="G2949" s="318">
        <f>_xlfn.VAR.S(C2929:C2949)</f>
        <v>5.0344861043045486E-4</v>
      </c>
      <c r="H2949" s="318">
        <f>G2949*(21/(21-1))</f>
        <v>5.2862104095197766E-4</v>
      </c>
      <c r="I2949" s="320">
        <f>(SUM(C2886:C2906)*1+SUM(C2907:C2927)*2+SUM(C2928:C2948)*3)/6</f>
        <v>1.1667707178455148E-2</v>
      </c>
      <c r="J2949" s="318">
        <f>IF(C2949*O2949&lt;&gt;0,C2949,0)</f>
        <v>0</v>
      </c>
      <c r="K2949" s="318" t="str">
        <f>IF(C2949*O2949=0,"",C2949)</f>
        <v/>
      </c>
      <c r="O2949" s="318">
        <f>IF(ISBLANK(L2949),0,1)</f>
        <v>0</v>
      </c>
      <c r="P2949" s="318">
        <f>IF(ISBLANK(M2949),0,1)</f>
        <v>0</v>
      </c>
      <c r="Q2949" s="318">
        <f>O2949+P2949</f>
        <v>0</v>
      </c>
      <c r="R2949" s="318">
        <f>SUM(Q2824:Q2949)</f>
        <v>1</v>
      </c>
      <c r="S2949" s="318">
        <f>R2949/$X$2</f>
        <v>4.3478260869565216E-2</v>
      </c>
      <c r="T2949" s="318">
        <f>IF(S2949&gt;=$X$3,1,0)</f>
        <v>0</v>
      </c>
      <c r="U2949" s="318">
        <f>O2949*T2949+P2949*T2949</f>
        <v>0</v>
      </c>
    </row>
    <row r="2950" spans="1:21" s="318" customFormat="1" x14ac:dyDescent="0.2">
      <c r="A2950" s="322">
        <v>40850</v>
      </c>
      <c r="B2950" s="321">
        <v>384.790009</v>
      </c>
      <c r="C2950" s="320">
        <f>LN(B2950/B2949)</f>
        <v>2.5907724260544114E-2</v>
      </c>
      <c r="D2950" s="320">
        <f>AVERAGE(C2930:C2950)</f>
        <v>6.2947888949378564E-3</v>
      </c>
      <c r="E2950" s="318">
        <f>_xlfn.STDEV.S(C2930:C2950)</f>
        <v>2.1597929731166469E-2</v>
      </c>
      <c r="F2950" s="318">
        <f>E2950*(21/(21-1.5))</f>
        <v>2.3259308941256197E-2</v>
      </c>
      <c r="G2950" s="318">
        <f>_xlfn.VAR.S(C2930:C2950)</f>
        <v>4.6647056867240455E-4</v>
      </c>
      <c r="H2950" s="318">
        <f>G2950*(21/(21-1))</f>
        <v>4.8979409710602482E-4</v>
      </c>
      <c r="I2950" s="320">
        <f>(SUM(C2887:C2907)*1+SUM(C2908:C2928)*2+SUM(C2929:C2949)*3)/6</f>
        <v>3.8868800054085557E-2</v>
      </c>
      <c r="J2950" s="318">
        <f>IF(C2950*O2950&lt;&gt;0,C2950,0)</f>
        <v>0</v>
      </c>
      <c r="K2950" s="318" t="str">
        <f>IF(C2950*O2950=0,"",C2950)</f>
        <v/>
      </c>
      <c r="O2950" s="318">
        <f>IF(ISBLANK(L2950),0,1)</f>
        <v>0</v>
      </c>
      <c r="P2950" s="318">
        <f>IF(ISBLANK(M2950),0,1)</f>
        <v>0</v>
      </c>
      <c r="Q2950" s="318">
        <f>O2950+P2950</f>
        <v>0</v>
      </c>
      <c r="R2950" s="318">
        <f>SUM(Q2825:Q2950)</f>
        <v>1</v>
      </c>
      <c r="S2950" s="318">
        <f>R2950/$X$2</f>
        <v>4.3478260869565216E-2</v>
      </c>
      <c r="T2950" s="318">
        <f>IF(S2950&gt;=$X$3,1,0)</f>
        <v>0</v>
      </c>
      <c r="U2950" s="318">
        <f>O2950*T2950+P2950*T2950</f>
        <v>0</v>
      </c>
    </row>
    <row r="2951" spans="1:21" s="318" customFormat="1" x14ac:dyDescent="0.2">
      <c r="A2951" s="322">
        <v>40851</v>
      </c>
      <c r="B2951" s="321">
        <v>382.84399400000001</v>
      </c>
      <c r="C2951" s="320">
        <f>LN(B2951/B2950)</f>
        <v>-5.0701744872946311E-3</v>
      </c>
      <c r="D2951" s="320">
        <f>AVERAGE(C2931:C2951)</f>
        <v>4.8850352175739287E-3</v>
      </c>
      <c r="E2951" s="318">
        <f>_xlfn.STDEV.S(C2931:C2951)</f>
        <v>2.1312139286202895E-2</v>
      </c>
      <c r="F2951" s="318">
        <f>E2951*(21/(21-1.5))</f>
        <v>2.2951534615910811E-2</v>
      </c>
      <c r="G2951" s="318">
        <f>_xlfn.VAR.S(C2931:C2951)</f>
        <v>4.5420728095451284E-4</v>
      </c>
      <c r="H2951" s="318">
        <f>G2951*(21/(21-1))</f>
        <v>4.7691764500223851E-4</v>
      </c>
      <c r="I2951" s="320">
        <f>(SUM(C2888:C2908)*1+SUM(C2909:C2929)*2+SUM(C2930:C2950)*3)/6</f>
        <v>5.5869319135137097E-2</v>
      </c>
      <c r="J2951" s="318">
        <f>IF(C2951*O2951&lt;&gt;0,C2951,0)</f>
        <v>0</v>
      </c>
      <c r="K2951" s="318" t="str">
        <f>IF(C2951*O2951=0,"",C2951)</f>
        <v/>
      </c>
      <c r="O2951" s="318">
        <f>IF(ISBLANK(L2951),0,1)</f>
        <v>0</v>
      </c>
      <c r="P2951" s="318">
        <f>IF(ISBLANK(M2951),0,1)</f>
        <v>0</v>
      </c>
      <c r="Q2951" s="318">
        <f>O2951+P2951</f>
        <v>0</v>
      </c>
      <c r="R2951" s="318">
        <f>SUM(Q2826:Q2951)</f>
        <v>1</v>
      </c>
      <c r="S2951" s="318">
        <f>R2951/$X$2</f>
        <v>4.3478260869565216E-2</v>
      </c>
      <c r="T2951" s="318">
        <f>IF(S2951&gt;=$X$3,1,0)</f>
        <v>0</v>
      </c>
      <c r="U2951" s="318">
        <f>O2951*T2951+P2951*T2951</f>
        <v>0</v>
      </c>
    </row>
    <row r="2952" spans="1:21" s="318" customFormat="1" x14ac:dyDescent="0.2">
      <c r="A2952" s="322">
        <v>40854</v>
      </c>
      <c r="B2952" s="321">
        <v>387.260986</v>
      </c>
      <c r="C2952" s="320">
        <f>LN(B2952/B2951)</f>
        <v>1.1471268335106278E-2</v>
      </c>
      <c r="D2952" s="320">
        <f>AVERAGE(C2932:C2952)</f>
        <v>5.4435521072430477E-3</v>
      </c>
      <c r="E2952" s="318">
        <f>_xlfn.STDEV.S(C2932:C2952)</f>
        <v>2.1324313313405473E-2</v>
      </c>
      <c r="F2952" s="318">
        <f>E2952*(21/(21-1.5))</f>
        <v>2.2964645106744355E-2</v>
      </c>
      <c r="G2952" s="318">
        <f>_xlfn.VAR.S(C2932:C2952)</f>
        <v>4.5472633828828185E-4</v>
      </c>
      <c r="H2952" s="318">
        <f>G2952*(21/(21-1))</f>
        <v>4.7746265520269598E-4</v>
      </c>
      <c r="I2952" s="320">
        <f>(SUM(C2889:C2909)*1+SUM(C2910:C2930)*2+SUM(C2931:C2951)*3)/6</f>
        <v>4.1288571033980037E-2</v>
      </c>
      <c r="J2952" s="318">
        <f>IF(C2952*O2952&lt;&gt;0,C2952,0)</f>
        <v>0</v>
      </c>
      <c r="K2952" s="318" t="str">
        <f>IF(C2952*O2952=0,"",C2952)</f>
        <v/>
      </c>
      <c r="O2952" s="318">
        <f>IF(ISBLANK(L2952),0,1)</f>
        <v>0</v>
      </c>
      <c r="P2952" s="318">
        <f>IF(ISBLANK(M2952),0,1)</f>
        <v>0</v>
      </c>
      <c r="Q2952" s="318">
        <f>O2952+P2952</f>
        <v>0</v>
      </c>
      <c r="R2952" s="318">
        <f>SUM(Q2827:Q2952)</f>
        <v>1</v>
      </c>
      <c r="S2952" s="318">
        <f>R2952/$X$2</f>
        <v>4.3478260869565216E-2</v>
      </c>
      <c r="T2952" s="318">
        <f>IF(S2952&gt;=$X$3,1,0)</f>
        <v>0</v>
      </c>
      <c r="U2952" s="318">
        <f>O2952*T2952+P2952*T2952</f>
        <v>0</v>
      </c>
    </row>
    <row r="2953" spans="1:21" s="318" customFormat="1" x14ac:dyDescent="0.2">
      <c r="A2953" s="322">
        <v>40855</v>
      </c>
      <c r="B2953" s="321">
        <v>388.20901500000002</v>
      </c>
      <c r="C2953" s="320">
        <f>LN(B2953/B2952)</f>
        <v>2.4450448658831659E-3</v>
      </c>
      <c r="D2953" s="320">
        <f>AVERAGE(C2933:C2953)</f>
        <v>3.5381718874003642E-3</v>
      </c>
      <c r="E2953" s="318">
        <f>_xlfn.STDEV.S(C2933:C2953)</f>
        <v>1.9566816714334637E-2</v>
      </c>
      <c r="F2953" s="318">
        <f>E2953*(21/(21-1.5))</f>
        <v>2.1071956461591147E-2</v>
      </c>
      <c r="G2953" s="318">
        <f>_xlfn.VAR.S(C2933:C2953)</f>
        <v>3.8286031633236536E-4</v>
      </c>
      <c r="H2953" s="318">
        <f>G2953*(21/(21-1))</f>
        <v>4.0200333214898367E-4</v>
      </c>
      <c r="I2953" s="320">
        <f>(SUM(C2890:C2910)*1+SUM(C2911:C2931)*2+SUM(C2932:C2952)*3)/6</f>
        <v>4.7454655561340292E-2</v>
      </c>
      <c r="J2953" s="318">
        <f>IF(C2953*O2953&lt;&gt;0,C2953,0)</f>
        <v>0</v>
      </c>
      <c r="K2953" s="318" t="str">
        <f>IF(C2953*O2953=0,"",C2953)</f>
        <v/>
      </c>
      <c r="O2953" s="318">
        <f>IF(ISBLANK(L2953),0,1)</f>
        <v>0</v>
      </c>
      <c r="P2953" s="318">
        <f>IF(ISBLANK(M2953),0,1)</f>
        <v>0</v>
      </c>
      <c r="Q2953" s="318">
        <f>O2953+P2953</f>
        <v>0</v>
      </c>
      <c r="R2953" s="318">
        <f>SUM(Q2828:Q2953)</f>
        <v>1</v>
      </c>
      <c r="S2953" s="318">
        <f>R2953/$X$2</f>
        <v>4.3478260869565216E-2</v>
      </c>
      <c r="T2953" s="318">
        <f>IF(S2953&gt;=$X$3,1,0)</f>
        <v>0</v>
      </c>
      <c r="U2953" s="318">
        <f>O2953*T2953+P2953*T2953</f>
        <v>0</v>
      </c>
    </row>
    <row r="2954" spans="1:21" s="318" customFormat="1" x14ac:dyDescent="0.2">
      <c r="A2954" s="322">
        <v>40856</v>
      </c>
      <c r="B2954" s="321">
        <v>381.08300800000001</v>
      </c>
      <c r="C2954" s="320">
        <f>LN(B2954/B2953)</f>
        <v>-1.8526672867806016E-2</v>
      </c>
      <c r="D2954" s="320">
        <f>AVERAGE(C2934:C2954)</f>
        <v>3.2901247088228357E-3</v>
      </c>
      <c r="E2954" s="318">
        <f>_xlfn.STDEV.S(C2934:C2954)</f>
        <v>1.9822527350238851E-2</v>
      </c>
      <c r="F2954" s="318">
        <f>E2954*(21/(21-1.5))</f>
        <v>2.1347337146411068E-2</v>
      </c>
      <c r="G2954" s="318">
        <f>_xlfn.VAR.S(C2934:C2954)</f>
        <v>3.9293259055096731E-4</v>
      </c>
      <c r="H2954" s="318">
        <f>G2954*(21/(21-1))</f>
        <v>4.1257922007851568E-4</v>
      </c>
      <c r="I2954" s="320">
        <f>(SUM(C2891:C2911)*1+SUM(C2912:C2932)*2+SUM(C2933:C2953)*3)/6</f>
        <v>4.0263237138708531E-2</v>
      </c>
      <c r="J2954" s="318">
        <f>IF(C2954*O2954&lt;&gt;0,C2954,0)</f>
        <v>0</v>
      </c>
      <c r="K2954" s="318" t="str">
        <f>IF(C2954*O2954=0,"",C2954)</f>
        <v/>
      </c>
      <c r="O2954" s="318">
        <f>IF(ISBLANK(L2954),0,1)</f>
        <v>0</v>
      </c>
      <c r="P2954" s="318">
        <f>IF(ISBLANK(M2954),0,1)</f>
        <v>0</v>
      </c>
      <c r="Q2954" s="318">
        <f>O2954+P2954</f>
        <v>0</v>
      </c>
      <c r="R2954" s="318">
        <f>SUM(Q2829:Q2954)</f>
        <v>1</v>
      </c>
      <c r="S2954" s="318">
        <f>R2954/$X$2</f>
        <v>4.3478260869565216E-2</v>
      </c>
      <c r="T2954" s="318">
        <f>IF(S2954&gt;=$X$3,1,0)</f>
        <v>0</v>
      </c>
      <c r="U2954" s="318">
        <f>O2954*T2954+P2954*T2954</f>
        <v>0</v>
      </c>
    </row>
    <row r="2955" spans="1:21" s="318" customFormat="1" x14ac:dyDescent="0.2">
      <c r="A2955" s="322">
        <v>40857</v>
      </c>
      <c r="B2955" s="321">
        <v>377.82299799999998</v>
      </c>
      <c r="C2955" s="320">
        <f>LN(B2955/B2954)</f>
        <v>-8.5913934704272884E-3</v>
      </c>
      <c r="D2955" s="320">
        <f>AVERAGE(C2935:C2955)</f>
        <v>1.5050827295725378E-3</v>
      </c>
      <c r="E2955" s="318">
        <f>_xlfn.STDEV.S(C2935:C2955)</f>
        <v>1.9075278489042238E-2</v>
      </c>
      <c r="F2955" s="318">
        <f>E2955*(21/(21-1.5))</f>
        <v>2.0542607603583948E-2</v>
      </c>
      <c r="G2955" s="318">
        <f>_xlfn.VAR.S(C2935:C2955)</f>
        <v>3.638662494345176E-4</v>
      </c>
      <c r="H2955" s="318">
        <f>G2955*(21/(21-1))</f>
        <v>3.8205956190624351E-4</v>
      </c>
      <c r="I2955" s="320">
        <f>(SUM(C2892:C2912)*1+SUM(C2913:C2933)*2+SUM(C2934:C2954)*3)/6</f>
        <v>3.2149558618578523E-2</v>
      </c>
      <c r="J2955" s="318">
        <f>IF(C2955*O2955&lt;&gt;0,C2955,0)</f>
        <v>0</v>
      </c>
      <c r="K2955" s="318" t="str">
        <f>IF(C2955*O2955=0,"",C2955)</f>
        <v/>
      </c>
      <c r="O2955" s="318">
        <f>IF(ISBLANK(L2955),0,1)</f>
        <v>0</v>
      </c>
      <c r="P2955" s="318">
        <f>IF(ISBLANK(M2955),0,1)</f>
        <v>0</v>
      </c>
      <c r="Q2955" s="318">
        <f>O2955+P2955</f>
        <v>0</v>
      </c>
      <c r="R2955" s="318">
        <f>SUM(Q2830:Q2955)</f>
        <v>1</v>
      </c>
      <c r="S2955" s="318">
        <f>R2955/$X$2</f>
        <v>4.3478260869565216E-2</v>
      </c>
      <c r="T2955" s="318">
        <f>IF(S2955&gt;=$X$3,1,0)</f>
        <v>0</v>
      </c>
      <c r="U2955" s="318">
        <f>O2955*T2955+P2955*T2955</f>
        <v>0</v>
      </c>
    </row>
    <row r="2956" spans="1:21" s="318" customFormat="1" x14ac:dyDescent="0.2">
      <c r="A2956" s="322">
        <v>40858</v>
      </c>
      <c r="B2956" s="321">
        <v>387.65399200000002</v>
      </c>
      <c r="C2956" s="320">
        <f>LN(B2956/B2955)</f>
        <v>2.5687341868400722E-2</v>
      </c>
      <c r="D2956" s="320">
        <f>AVERAGE(C2936:C2956)</f>
        <v>3.4744011426292068E-3</v>
      </c>
      <c r="E2956" s="318">
        <f>_xlfn.STDEV.S(C2936:C2956)</f>
        <v>1.9346495182827536E-2</v>
      </c>
      <c r="F2956" s="318">
        <f>E2956*(21/(21-1.5))</f>
        <v>2.0834687119968116E-2</v>
      </c>
      <c r="G2956" s="318">
        <f>_xlfn.VAR.S(C2936:C2956)</f>
        <v>3.7428687585916909E-4</v>
      </c>
      <c r="H2956" s="318">
        <f>G2956*(21/(21-1))</f>
        <v>3.9300121965212757E-4</v>
      </c>
      <c r="I2956" s="320">
        <f>(SUM(C2893:C2913)*1+SUM(C2914:C2934)*2+SUM(C2935:C2955)*3)/6</f>
        <v>2.1021867615382578E-2</v>
      </c>
      <c r="J2956" s="318">
        <f>IF(C2956*O2956&lt;&gt;0,C2956,0)</f>
        <v>0</v>
      </c>
      <c r="K2956" s="318" t="str">
        <f>IF(C2956*O2956=0,"",C2956)</f>
        <v/>
      </c>
      <c r="O2956" s="318">
        <f>IF(ISBLANK(L2956),0,1)</f>
        <v>0</v>
      </c>
      <c r="P2956" s="318">
        <f>IF(ISBLANK(M2956),0,1)</f>
        <v>0</v>
      </c>
      <c r="Q2956" s="318">
        <f>O2956+P2956</f>
        <v>0</v>
      </c>
      <c r="R2956" s="318">
        <f>SUM(Q2831:Q2956)</f>
        <v>1</v>
      </c>
      <c r="S2956" s="318">
        <f>R2956/$X$2</f>
        <v>4.3478260869565216E-2</v>
      </c>
      <c r="T2956" s="318">
        <f>IF(S2956&gt;=$X$3,1,0)</f>
        <v>0</v>
      </c>
      <c r="U2956" s="318">
        <f>O2956*T2956+P2956*T2956</f>
        <v>0</v>
      </c>
    </row>
    <row r="2957" spans="1:21" s="318" customFormat="1" x14ac:dyDescent="0.2">
      <c r="A2957" s="322">
        <v>40861</v>
      </c>
      <c r="B2957" s="321">
        <v>385.90399200000002</v>
      </c>
      <c r="C2957" s="320">
        <f>LN(B2957/B2956)</f>
        <v>-4.5245554221851432E-3</v>
      </c>
      <c r="D2957" s="320">
        <f>AVERAGE(C2937:C2957)</f>
        <v>1.9593109805973847E-3</v>
      </c>
      <c r="E2957" s="318">
        <f>_xlfn.STDEV.S(C2937:C2957)</f>
        <v>1.862017890074686E-2</v>
      </c>
      <c r="F2957" s="318">
        <f>E2957*(21/(21-1.5))</f>
        <v>2.0052500354650463E-2</v>
      </c>
      <c r="G2957" s="318">
        <f>_xlfn.VAR.S(C2937:C2957)</f>
        <v>3.4671106229581855E-4</v>
      </c>
      <c r="H2957" s="318">
        <f>G2957*(21/(21-1))</f>
        <v>3.6404661541060949E-4</v>
      </c>
      <c r="I2957" s="320">
        <f>(SUM(C2894:C2914)*1+SUM(C2915:C2935)*2+SUM(C2936:C2956)*3)/6</f>
        <v>3.3024457295593036E-2</v>
      </c>
      <c r="J2957" s="318">
        <f>IF(C2957*O2957&lt;&gt;0,C2957,0)</f>
        <v>0</v>
      </c>
      <c r="K2957" s="318" t="str">
        <f>IF(C2957*O2957=0,"",C2957)</f>
        <v/>
      </c>
      <c r="O2957" s="318">
        <f>IF(ISBLANK(L2957),0,1)</f>
        <v>0</v>
      </c>
      <c r="P2957" s="318">
        <f>IF(ISBLANK(M2957),0,1)</f>
        <v>0</v>
      </c>
      <c r="Q2957" s="318">
        <f>O2957+P2957</f>
        <v>0</v>
      </c>
      <c r="R2957" s="318">
        <f>SUM(Q2832:Q2957)</f>
        <v>1</v>
      </c>
      <c r="S2957" s="318">
        <f>R2957/$X$2</f>
        <v>4.3478260869565216E-2</v>
      </c>
      <c r="T2957" s="318">
        <f>IF(S2957&gt;=$X$3,1,0)</f>
        <v>0</v>
      </c>
      <c r="U2957" s="318">
        <f>O2957*T2957+P2957*T2957</f>
        <v>0</v>
      </c>
    </row>
    <row r="2958" spans="1:21" s="318" customFormat="1" x14ac:dyDescent="0.2">
      <c r="A2958" s="322">
        <v>40862</v>
      </c>
      <c r="B2958" s="321">
        <v>384.66000400000001</v>
      </c>
      <c r="C2958" s="320">
        <f>LN(B2958/B2957)</f>
        <v>-3.2287755129257346E-3</v>
      </c>
      <c r="D2958" s="320">
        <f>AVERAGE(C2938:C2958)</f>
        <v>2.1710955711720498E-3</v>
      </c>
      <c r="E2958" s="318">
        <f>_xlfn.STDEV.S(C2938:C2958)</f>
        <v>1.8530180123378259E-2</v>
      </c>
      <c r="F2958" s="318">
        <f>E2958*(21/(21-1.5))</f>
        <v>1.9955578594407355E-2</v>
      </c>
      <c r="G2958" s="318">
        <f>_xlfn.VAR.S(C2938:C2958)</f>
        <v>3.4336757540484272E-4</v>
      </c>
      <c r="H2958" s="318">
        <f>G2958*(21/(21-1))</f>
        <v>3.6053595417508485E-4</v>
      </c>
      <c r="I2958" s="320">
        <f>(SUM(C2895:C2915)*1+SUM(C2916:C2936)*2+SUM(C2937:C2957)*3)/6</f>
        <v>2.0345995362935698E-2</v>
      </c>
      <c r="J2958" s="318">
        <f>IF(C2958*O2958&lt;&gt;0,C2958,0)</f>
        <v>0</v>
      </c>
      <c r="K2958" s="318" t="str">
        <f>IF(C2958*O2958=0,"",C2958)</f>
        <v/>
      </c>
      <c r="O2958" s="318">
        <f>IF(ISBLANK(L2958),0,1)</f>
        <v>0</v>
      </c>
      <c r="P2958" s="318">
        <f>IF(ISBLANK(M2958),0,1)</f>
        <v>0</v>
      </c>
      <c r="Q2958" s="318">
        <f>O2958+P2958</f>
        <v>0</v>
      </c>
      <c r="R2958" s="318">
        <f>SUM(Q2833:Q2958)</f>
        <v>1</v>
      </c>
      <c r="S2958" s="318">
        <f>R2958/$X$2</f>
        <v>4.3478260869565216E-2</v>
      </c>
      <c r="T2958" s="318">
        <f>IF(S2958&gt;=$X$3,1,0)</f>
        <v>0</v>
      </c>
      <c r="U2958" s="318">
        <f>O2958*T2958+P2958*T2958</f>
        <v>0</v>
      </c>
    </row>
    <row r="2959" spans="1:21" s="318" customFormat="1" x14ac:dyDescent="0.2">
      <c r="A2959" s="322">
        <v>40863</v>
      </c>
      <c r="B2959" s="321">
        <v>386.34399400000001</v>
      </c>
      <c r="C2959" s="320">
        <f>LN(B2959/B2958)</f>
        <v>4.3683111429049914E-3</v>
      </c>
      <c r="D2959" s="320">
        <f>AVERAGE(C2939:C2959)</f>
        <v>2.0940044664030273E-3</v>
      </c>
      <c r="E2959" s="318">
        <f>_xlfn.STDEV.S(C2939:C2959)</f>
        <v>1.8516872875508444E-2</v>
      </c>
      <c r="F2959" s="318">
        <f>E2959*(21/(21-1.5))</f>
        <v>1.9941247712086014E-2</v>
      </c>
      <c r="G2959" s="318">
        <f>_xlfn.VAR.S(C2939:C2959)</f>
        <v>3.4287458108774033E-4</v>
      </c>
      <c r="H2959" s="318">
        <f>G2959*(21/(21-1))</f>
        <v>3.6001831014212735E-4</v>
      </c>
      <c r="I2959" s="320">
        <f>(SUM(C2896:C2916)*1+SUM(C2917:C2937)*2+SUM(C2938:C2958)*3)/6</f>
        <v>2.9655907075152144E-2</v>
      </c>
      <c r="J2959" s="318">
        <f>IF(C2959*O2959&lt;&gt;0,C2959,0)</f>
        <v>0</v>
      </c>
      <c r="K2959" s="318" t="str">
        <f>IF(C2959*O2959=0,"",C2959)</f>
        <v/>
      </c>
      <c r="O2959" s="318">
        <f>IF(ISBLANK(L2959),0,1)</f>
        <v>0</v>
      </c>
      <c r="P2959" s="318">
        <f>IF(ISBLANK(M2959),0,1)</f>
        <v>0</v>
      </c>
      <c r="Q2959" s="318">
        <f>O2959+P2959</f>
        <v>0</v>
      </c>
      <c r="R2959" s="318">
        <f>SUM(Q2834:Q2959)</f>
        <v>1</v>
      </c>
      <c r="S2959" s="318">
        <f>R2959/$X$2</f>
        <v>4.3478260869565216E-2</v>
      </c>
      <c r="T2959" s="318">
        <f>IF(S2959&gt;=$X$3,1,0)</f>
        <v>0</v>
      </c>
      <c r="U2959" s="318">
        <f>O2959*T2959+P2959*T2959</f>
        <v>0</v>
      </c>
    </row>
    <row r="2960" spans="1:21" s="318" customFormat="1" x14ac:dyDescent="0.2">
      <c r="A2960" s="322">
        <v>40864</v>
      </c>
      <c r="B2960" s="321">
        <v>378.30599999999998</v>
      </c>
      <c r="C2960" s="320">
        <f>LN(B2960/B2959)</f>
        <v>-2.1024756827479833E-2</v>
      </c>
      <c r="D2960" s="320">
        <f>AVERAGE(C2940:C2960)</f>
        <v>1.2016533512948981E-3</v>
      </c>
      <c r="E2960" s="318">
        <f>_xlfn.STDEV.S(C2940:C2960)</f>
        <v>1.9178200654100995E-2</v>
      </c>
      <c r="F2960" s="318">
        <f>E2960*(21/(21-1.5))</f>
        <v>2.0653446858262609E-2</v>
      </c>
      <c r="G2960" s="318">
        <f>_xlfn.VAR.S(C2940:C2960)</f>
        <v>3.6780338032895977E-4</v>
      </c>
      <c r="H2960" s="318">
        <f>G2960*(21/(21-1))</f>
        <v>3.8619354934540777E-4</v>
      </c>
      <c r="I2960" s="320">
        <f>(SUM(C2897:C2917)*1+SUM(C2918:C2938)*2+SUM(C2939:C2959)*3)/6</f>
        <v>3.5226924549031986E-2</v>
      </c>
      <c r="J2960" s="318">
        <f>IF(C2960*O2960&lt;&gt;0,C2960,0)</f>
        <v>0</v>
      </c>
      <c r="K2960" s="318" t="str">
        <f>IF(C2960*O2960=0,"",C2960)</f>
        <v/>
      </c>
      <c r="O2960" s="318">
        <f>IF(ISBLANK(L2960),0,1)</f>
        <v>0</v>
      </c>
      <c r="P2960" s="318">
        <f>IF(ISBLANK(M2960),0,1)</f>
        <v>0</v>
      </c>
      <c r="Q2960" s="318">
        <f>O2960+P2960</f>
        <v>0</v>
      </c>
      <c r="R2960" s="318">
        <f>SUM(Q2835:Q2960)</f>
        <v>1</v>
      </c>
      <c r="S2960" s="318">
        <f>R2960/$X$2</f>
        <v>4.3478260869565216E-2</v>
      </c>
      <c r="T2960" s="318">
        <f>IF(S2960&gt;=$X$3,1,0)</f>
        <v>0</v>
      </c>
      <c r="U2960" s="318">
        <f>O2960*T2960+P2960*T2960</f>
        <v>0</v>
      </c>
    </row>
    <row r="2961" spans="1:21" s="318" customFormat="1" x14ac:dyDescent="0.2">
      <c r="A2961" s="322">
        <v>40865</v>
      </c>
      <c r="B2961" s="321">
        <v>375.84899899999999</v>
      </c>
      <c r="C2961" s="320">
        <f>LN(B2961/B2960)</f>
        <v>-6.5159276180363733E-3</v>
      </c>
      <c r="D2961" s="320">
        <f>AVERAGE(C2941:C2961)</f>
        <v>1.2255949769037946E-3</v>
      </c>
      <c r="E2961" s="318">
        <f>_xlfn.STDEV.S(C2941:C2961)</f>
        <v>1.9167736417323885E-2</v>
      </c>
      <c r="F2961" s="318">
        <f>E2961*(21/(21-1.5))</f>
        <v>2.0642177680194954E-2</v>
      </c>
      <c r="G2961" s="318">
        <f>_xlfn.VAR.S(C2941:C2961)</f>
        <v>3.6740211936400427E-4</v>
      </c>
      <c r="H2961" s="318">
        <f>G2961*(21/(21-1))</f>
        <v>3.8577222533220449E-4</v>
      </c>
      <c r="I2961" s="320">
        <f>(SUM(C2898:C2918)*1+SUM(C2919:C2939)*2+SUM(C2940:C2960)*3)/6</f>
        <v>2.1854760348547931E-2</v>
      </c>
      <c r="J2961" s="318">
        <f>IF(C2961*O2961&lt;&gt;0,C2961,0)</f>
        <v>0</v>
      </c>
      <c r="K2961" s="318" t="str">
        <f>IF(C2961*O2961=0,"",C2961)</f>
        <v/>
      </c>
      <c r="O2961" s="318">
        <f>IF(ISBLANK(L2961),0,1)</f>
        <v>0</v>
      </c>
      <c r="P2961" s="318">
        <f>IF(ISBLANK(M2961),0,1)</f>
        <v>0</v>
      </c>
      <c r="Q2961" s="318">
        <f>O2961+P2961</f>
        <v>0</v>
      </c>
      <c r="R2961" s="318">
        <f>SUM(Q2836:Q2961)</f>
        <v>1</v>
      </c>
      <c r="S2961" s="318">
        <f>R2961/$X$2</f>
        <v>4.3478260869565216E-2</v>
      </c>
      <c r="T2961" s="318">
        <f>IF(S2961&gt;=$X$3,1,0)</f>
        <v>0</v>
      </c>
      <c r="U2961" s="318">
        <f>O2961*T2961+P2961*T2961</f>
        <v>0</v>
      </c>
    </row>
    <row r="2962" spans="1:21" s="318" customFormat="1" x14ac:dyDescent="0.2">
      <c r="A2962" s="322">
        <v>40868</v>
      </c>
      <c r="B2962" s="321">
        <v>364.27801499999998</v>
      </c>
      <c r="C2962" s="320">
        <f>LN(B2962/B2961)</f>
        <v>-3.1270110743716058E-2</v>
      </c>
      <c r="D2962" s="320">
        <f>AVERAGE(C2942:C2962)</f>
        <v>-1.7458099722155887E-3</v>
      </c>
      <c r="E2962" s="318">
        <f>_xlfn.STDEV.S(C2942:C2962)</f>
        <v>1.9136825671096914E-2</v>
      </c>
      <c r="F2962" s="318">
        <f>E2962*(21/(21-1.5))</f>
        <v>2.0608889184258215E-2</v>
      </c>
      <c r="G2962" s="318">
        <f>_xlfn.VAR.S(C2942:C2962)</f>
        <v>3.6621809676595383E-4</v>
      </c>
      <c r="H2962" s="318">
        <f>G2962*(21/(21-1))</f>
        <v>3.8452900160425155E-4</v>
      </c>
      <c r="I2962" s="320">
        <f>(SUM(C2899:C2919)*1+SUM(C2920:C2940)*2+SUM(C2941:C2961)*3)/6</f>
        <v>2.1172563033482972E-2</v>
      </c>
      <c r="J2962" s="318">
        <f>IF(C2962*O2962&lt;&gt;0,C2962,0)</f>
        <v>0</v>
      </c>
      <c r="K2962" s="318" t="str">
        <f>IF(C2962*O2962=0,"",C2962)</f>
        <v/>
      </c>
      <c r="O2962" s="318">
        <f>IF(ISBLANK(L2962),0,1)</f>
        <v>0</v>
      </c>
      <c r="P2962" s="318">
        <f>IF(ISBLANK(M2962),0,1)</f>
        <v>0</v>
      </c>
      <c r="Q2962" s="318">
        <f>O2962+P2962</f>
        <v>0</v>
      </c>
      <c r="R2962" s="318">
        <f>SUM(Q2837:Q2962)</f>
        <v>1</v>
      </c>
      <c r="S2962" s="318">
        <f>R2962/$X$2</f>
        <v>4.3478260869565216E-2</v>
      </c>
      <c r="T2962" s="318">
        <f>IF(S2962&gt;=$X$3,1,0)</f>
        <v>0</v>
      </c>
      <c r="U2962" s="318">
        <f>O2962*T2962+P2962*T2962</f>
        <v>0</v>
      </c>
    </row>
    <row r="2963" spans="1:21" s="318" customFormat="1" x14ac:dyDescent="0.2">
      <c r="A2963" s="322">
        <v>40869</v>
      </c>
      <c r="B2963" s="321">
        <v>360.19198599999999</v>
      </c>
      <c r="C2963" s="320">
        <f>LN(B2963/B2962)</f>
        <v>-1.128016983603289E-2</v>
      </c>
      <c r="D2963" s="320">
        <f>AVERAGE(C2943:C2963)</f>
        <v>-3.2127675810535322E-3</v>
      </c>
      <c r="E2963" s="318">
        <f>_xlfn.STDEV.S(C2943:C2963)</f>
        <v>1.8597832335313223E-2</v>
      </c>
      <c r="F2963" s="318">
        <f>E2963*(21/(21-1.5))</f>
        <v>2.0028434822645009E-2</v>
      </c>
      <c r="G2963" s="318">
        <f>_xlfn.VAR.S(C2943:C2963)</f>
        <v>3.4587936757242215E-4</v>
      </c>
      <c r="H2963" s="318">
        <f>G2963*(21/(21-1))</f>
        <v>3.631733359510433E-4</v>
      </c>
      <c r="I2963" s="320">
        <f>(SUM(C2900:C2920)*1+SUM(C2921:C2941)*2+SUM(C2942:C2962)*3)/6</f>
        <v>3.5791462366606594E-3</v>
      </c>
      <c r="J2963" s="318">
        <f>IF(C2963*O2963&lt;&gt;0,C2963,0)</f>
        <v>0</v>
      </c>
      <c r="K2963" s="318" t="str">
        <f>IF(C2963*O2963=0,"",C2963)</f>
        <v/>
      </c>
      <c r="O2963" s="318">
        <f>IF(ISBLANK(L2963),0,1)</f>
        <v>0</v>
      </c>
      <c r="P2963" s="318">
        <f>IF(ISBLANK(M2963),0,1)</f>
        <v>0</v>
      </c>
      <c r="Q2963" s="318">
        <f>O2963+P2963</f>
        <v>0</v>
      </c>
      <c r="R2963" s="318">
        <f>SUM(Q2838:Q2963)</f>
        <v>1</v>
      </c>
      <c r="S2963" s="318">
        <f>R2963/$X$2</f>
        <v>4.3478260869565216E-2</v>
      </c>
      <c r="T2963" s="318">
        <f>IF(S2963&gt;=$X$3,1,0)</f>
        <v>0</v>
      </c>
      <c r="U2963" s="318">
        <f>O2963*T2963+P2963*T2963</f>
        <v>0</v>
      </c>
    </row>
    <row r="2964" spans="1:21" s="318" customFormat="1" x14ac:dyDescent="0.2">
      <c r="A2964" s="322">
        <v>40870</v>
      </c>
      <c r="B2964" s="321">
        <v>348.73199499999998</v>
      </c>
      <c r="C2964" s="320">
        <f>LN(B2964/B2963)</f>
        <v>-3.2333479180954347E-2</v>
      </c>
      <c r="D2964" s="320">
        <f>AVERAGE(C2944:C2964)</f>
        <v>-4.335784408757714E-3</v>
      </c>
      <c r="E2964" s="318">
        <f>_xlfn.STDEV.S(C2944:C2964)</f>
        <v>1.9632188310012583E-2</v>
      </c>
      <c r="F2964" s="318">
        <f>E2964*(21/(21-1.5))</f>
        <v>2.114235664155201E-2</v>
      </c>
      <c r="G2964" s="318">
        <f>_xlfn.VAR.S(C2944:C2964)</f>
        <v>3.8542281783979476E-4</v>
      </c>
      <c r="H2964" s="318">
        <f>G2964*(21/(21-1))</f>
        <v>4.0469395873178452E-4</v>
      </c>
      <c r="I2964" s="320">
        <f>(SUM(C2901:C2921)*1+SUM(C2922:C2942)*2+SUM(C2943:C2963)*3)/6</f>
        <v>-1.4108258183068111E-3</v>
      </c>
      <c r="J2964" s="318">
        <f>IF(C2964*O2964&lt;&gt;0,C2964,0)</f>
        <v>0</v>
      </c>
      <c r="K2964" s="318" t="str">
        <f>IF(C2964*O2964=0,"",C2964)</f>
        <v/>
      </c>
      <c r="O2964" s="318">
        <f>IF(ISBLANK(L2964),0,1)</f>
        <v>0</v>
      </c>
      <c r="P2964" s="318">
        <f>IF(ISBLANK(M2964),0,1)</f>
        <v>0</v>
      </c>
      <c r="Q2964" s="318">
        <f>O2964+P2964</f>
        <v>0</v>
      </c>
      <c r="R2964" s="318">
        <f>SUM(Q2839:Q2964)</f>
        <v>1</v>
      </c>
      <c r="S2964" s="318">
        <f>R2964/$X$2</f>
        <v>4.3478260869565216E-2</v>
      </c>
      <c r="T2964" s="318">
        <f>IF(S2964&gt;=$X$3,1,0)</f>
        <v>0</v>
      </c>
      <c r="U2964" s="318">
        <f>O2964*T2964+P2964*T2964</f>
        <v>0</v>
      </c>
    </row>
    <row r="2965" spans="1:21" s="318" customFormat="1" x14ac:dyDescent="0.2">
      <c r="A2965" s="322">
        <v>40871</v>
      </c>
      <c r="B2965" s="321">
        <v>347.73800699999998</v>
      </c>
      <c r="C2965" s="320">
        <f>LN(B2965/B2964)</f>
        <v>-2.8543617729755088E-3</v>
      </c>
      <c r="D2965" s="320">
        <f>AVERAGE(C2945:C2965)</f>
        <v>-4.6469112519320968E-3</v>
      </c>
      <c r="E2965" s="318">
        <f>_xlfn.STDEV.S(C2945:C2965)</f>
        <v>1.9550417594749032E-2</v>
      </c>
      <c r="F2965" s="318">
        <f>E2965*(21/(21-1.5))</f>
        <v>2.1054295871268187E-2</v>
      </c>
      <c r="G2965" s="318">
        <f>_xlfn.VAR.S(C2945:C2965)</f>
        <v>3.8221882812907251E-4</v>
      </c>
      <c r="H2965" s="318">
        <f>G2965*(21/(21-1))</f>
        <v>4.0132976953552614E-4</v>
      </c>
      <c r="I2965" s="320">
        <f>(SUM(C2902:C2922)*1+SUM(C2923:C2943)*2+SUM(C2944:C2964)*3)/6</f>
        <v>-1.6181145281056269E-2</v>
      </c>
      <c r="J2965" s="318">
        <f>IF(C2965*O2965&lt;&gt;0,C2965,0)</f>
        <v>0</v>
      </c>
      <c r="K2965" s="318" t="str">
        <f>IF(C2965*O2965=0,"",C2965)</f>
        <v/>
      </c>
      <c r="O2965" s="318">
        <f>IF(ISBLANK(L2965),0,1)</f>
        <v>0</v>
      </c>
      <c r="P2965" s="318">
        <f>IF(ISBLANK(M2965),0,1)</f>
        <v>0</v>
      </c>
      <c r="Q2965" s="318">
        <f>O2965+P2965</f>
        <v>0</v>
      </c>
      <c r="R2965" s="318">
        <f>SUM(Q2840:Q2965)</f>
        <v>1</v>
      </c>
      <c r="S2965" s="318">
        <f>R2965/$X$2</f>
        <v>4.3478260869565216E-2</v>
      </c>
      <c r="T2965" s="318">
        <f>IF(S2965&gt;=$X$3,1,0)</f>
        <v>0</v>
      </c>
      <c r="U2965" s="318">
        <f>O2965*T2965+P2965*T2965</f>
        <v>0</v>
      </c>
    </row>
    <row r="2966" spans="1:21" s="318" customFormat="1" x14ac:dyDescent="0.2">
      <c r="A2966" s="322">
        <v>40872</v>
      </c>
      <c r="B2966" s="321">
        <v>352.739014</v>
      </c>
      <c r="C2966" s="320">
        <f>LN(B2966/B2965)</f>
        <v>1.4279103588622289E-2</v>
      </c>
      <c r="D2966" s="320">
        <f>AVERAGE(C2946:C2966)</f>
        <v>-5.3792820381292888E-3</v>
      </c>
      <c r="E2966" s="318">
        <f>_xlfn.STDEV.S(C2946:C2966)</f>
        <v>1.845862791173139E-2</v>
      </c>
      <c r="F2966" s="318">
        <f>E2966*(21/(21-1.5))</f>
        <v>1.9878522366479957E-2</v>
      </c>
      <c r="G2966" s="318">
        <f>_xlfn.VAR.S(C2946:C2966)</f>
        <v>3.4072094438374913E-4</v>
      </c>
      <c r="H2966" s="318">
        <f>G2966*(21/(21-1))</f>
        <v>3.5775699160293662E-4</v>
      </c>
      <c r="I2966" s="320">
        <f>(SUM(C2903:C2923)*1+SUM(C2924:C2944)*2+SUM(C2945:C2965)*3)/6</f>
        <v>-2.7822541212362922E-2</v>
      </c>
      <c r="J2966" s="318">
        <f>IF(C2966*O2966&lt;&gt;0,C2966,0)</f>
        <v>0</v>
      </c>
      <c r="K2966" s="318" t="str">
        <f>IF(C2966*O2966=0,"",C2966)</f>
        <v/>
      </c>
      <c r="O2966" s="318">
        <f>IF(ISBLANK(L2966),0,1)</f>
        <v>0</v>
      </c>
      <c r="P2966" s="318">
        <f>IF(ISBLANK(M2966),0,1)</f>
        <v>0</v>
      </c>
      <c r="Q2966" s="318">
        <f>O2966+P2966</f>
        <v>0</v>
      </c>
      <c r="R2966" s="318">
        <f>SUM(Q2841:Q2966)</f>
        <v>1</v>
      </c>
      <c r="S2966" s="318">
        <f>R2966/$X$2</f>
        <v>4.3478260869565216E-2</v>
      </c>
      <c r="T2966" s="318">
        <f>IF(S2966&gt;=$X$3,1,0)</f>
        <v>0</v>
      </c>
      <c r="U2966" s="318">
        <f>O2966*T2966+P2966*T2966</f>
        <v>0</v>
      </c>
    </row>
    <row r="2967" spans="1:21" s="318" customFormat="1" x14ac:dyDescent="0.2">
      <c r="A2967" s="322">
        <v>40875</v>
      </c>
      <c r="B2967" s="321">
        <v>366.39099099999999</v>
      </c>
      <c r="C2967" s="320">
        <f>LN(B2967/B2966)</f>
        <v>3.7972598237245289E-2</v>
      </c>
      <c r="D2967" s="320">
        <f>AVERAGE(C2947:C2967)</f>
        <v>-3.0042426273238737E-3</v>
      </c>
      <c r="E2967" s="318">
        <f>_xlfn.STDEV.S(C2947:C2967)</f>
        <v>2.065524808103171E-2</v>
      </c>
      <c r="F2967" s="318">
        <f>E2967*(21/(21-1.5))</f>
        <v>2.2244113318034147E-2</v>
      </c>
      <c r="G2967" s="318">
        <f>_xlfn.VAR.S(C2947:C2967)</f>
        <v>4.2663927328896419E-4</v>
      </c>
      <c r="H2967" s="318">
        <f>G2967*(21/(21-1))</f>
        <v>4.4797123695341243E-4</v>
      </c>
      <c r="I2967" s="320">
        <f>(SUM(C2904:C2924)*1+SUM(C2925:C2945)*2+SUM(C2946:C2966)*3)/6</f>
        <v>-2.4422981197691498E-2</v>
      </c>
      <c r="J2967" s="318">
        <f>IF(C2967*O2967&lt;&gt;0,C2967,0)</f>
        <v>0</v>
      </c>
      <c r="K2967" s="318" t="str">
        <f>IF(C2967*O2967=0,"",C2967)</f>
        <v/>
      </c>
      <c r="O2967" s="318">
        <f>IF(ISBLANK(L2967),0,1)</f>
        <v>0</v>
      </c>
      <c r="P2967" s="318">
        <f>IF(ISBLANK(M2967),0,1)</f>
        <v>0</v>
      </c>
      <c r="Q2967" s="318">
        <f>O2967+P2967</f>
        <v>0</v>
      </c>
      <c r="R2967" s="318">
        <f>SUM(Q2842:Q2967)</f>
        <v>1</v>
      </c>
      <c r="S2967" s="318">
        <f>R2967/$X$2</f>
        <v>4.3478260869565216E-2</v>
      </c>
      <c r="T2967" s="318">
        <f>IF(S2967&gt;=$X$3,1,0)</f>
        <v>0</v>
      </c>
      <c r="U2967" s="318">
        <f>O2967*T2967+P2967*T2967</f>
        <v>0</v>
      </c>
    </row>
    <row r="2968" spans="1:21" s="318" customFormat="1" x14ac:dyDescent="0.2">
      <c r="A2968" s="322">
        <v>40876</v>
      </c>
      <c r="B2968" s="321">
        <v>365.915009</v>
      </c>
      <c r="C2968" s="320">
        <f>LN(B2968/B2967)</f>
        <v>-1.299954027494991E-3</v>
      </c>
      <c r="D2968" s="320">
        <f>AVERAGE(C2948:C2968)</f>
        <v>-2.3243617293889486E-3</v>
      </c>
      <c r="E2968" s="318">
        <f>_xlfn.STDEV.S(C2948:C2968)</f>
        <v>2.045470294395162E-2</v>
      </c>
      <c r="F2968" s="318">
        <f>E2968*(21/(21-1.5))</f>
        <v>2.2028141631947898E-2</v>
      </c>
      <c r="G2968" s="318">
        <f>_xlfn.VAR.S(C2948:C2968)</f>
        <v>4.1839487252530309E-4</v>
      </c>
      <c r="H2968" s="318">
        <f>G2968*(21/(21-1))</f>
        <v>4.3931461615156825E-4</v>
      </c>
      <c r="I2968" s="320">
        <f>(SUM(C2905:C2925)*1+SUM(C2926:C2946)*2+SUM(C2947:C2967)*3)/6</f>
        <v>-8.0240799371077056E-3</v>
      </c>
      <c r="J2968" s="318">
        <f>IF(C2968*O2968&lt;&gt;0,C2968,0)</f>
        <v>0</v>
      </c>
      <c r="K2968" s="318" t="str">
        <f>IF(C2968*O2968=0,"",C2968)</f>
        <v/>
      </c>
      <c r="O2968" s="318">
        <f>IF(ISBLANK(L2968),0,1)</f>
        <v>0</v>
      </c>
      <c r="P2968" s="318">
        <f>IF(ISBLANK(M2968),0,1)</f>
        <v>0</v>
      </c>
      <c r="Q2968" s="318">
        <f>O2968+P2968</f>
        <v>0</v>
      </c>
      <c r="R2968" s="318">
        <f>SUM(Q2843:Q2968)</f>
        <v>1</v>
      </c>
      <c r="S2968" s="318">
        <f>R2968/$X$2</f>
        <v>4.3478260869565216E-2</v>
      </c>
      <c r="T2968" s="318">
        <f>IF(S2968&gt;=$X$3,1,0)</f>
        <v>0</v>
      </c>
      <c r="U2968" s="318">
        <f>O2968*T2968+P2968*T2968</f>
        <v>0</v>
      </c>
    </row>
    <row r="2969" spans="1:21" s="318" customFormat="1" x14ac:dyDescent="0.2">
      <c r="A2969" s="322">
        <v>40877</v>
      </c>
      <c r="B2969" s="321">
        <v>380.85299700000002</v>
      </c>
      <c r="C2969" s="320">
        <f>LN(B2969/B2968)</f>
        <v>4.0012375439595828E-2</v>
      </c>
      <c r="D2969" s="320">
        <f>AVERAGE(C2949:C2969)</f>
        <v>1.642164294509185E-3</v>
      </c>
      <c r="E2969" s="318">
        <f>_xlfn.STDEV.S(C2949:C2969)</f>
        <v>2.01892916187188E-2</v>
      </c>
      <c r="F2969" s="318">
        <f>E2969*(21/(21-1.5))</f>
        <v>2.1742314050927938E-2</v>
      </c>
      <c r="G2969" s="318">
        <f>_xlfn.VAR.S(C2949:C2969)</f>
        <v>4.0760749606566922E-4</v>
      </c>
      <c r="H2969" s="318">
        <f>G2969*(21/(21-1))</f>
        <v>4.279878708689527E-4</v>
      </c>
      <c r="I2969" s="320">
        <f>(SUM(C2906:C2926)*1+SUM(C2927:C2947)*2+SUM(C2948:C2968)*3)/6</f>
        <v>-6.2668350962212628E-3</v>
      </c>
      <c r="J2969" s="318">
        <f>IF(C2969*O2969&lt;&gt;0,C2969,0)</f>
        <v>0</v>
      </c>
      <c r="K2969" s="318" t="str">
        <f>IF(C2969*O2969=0,"",C2969)</f>
        <v/>
      </c>
      <c r="L2969" s="323"/>
      <c r="M2969" s="323"/>
      <c r="O2969" s="318">
        <f>IF(ISBLANK(L2969),0,1)</f>
        <v>0</v>
      </c>
      <c r="P2969" s="318">
        <f>IF(ISBLANK(M2969),0,1)</f>
        <v>0</v>
      </c>
      <c r="Q2969" s="318">
        <f>O2969+P2969</f>
        <v>0</v>
      </c>
      <c r="R2969" s="318">
        <f>SUM(Q2844:Q2969)</f>
        <v>1</v>
      </c>
      <c r="S2969" s="318">
        <f>R2969/$X$2</f>
        <v>4.3478260869565216E-2</v>
      </c>
      <c r="T2969" s="318">
        <f>IF(S2969&gt;=$X$3,1,0)</f>
        <v>0</v>
      </c>
      <c r="U2969" s="318">
        <f>O2969*T2969+P2969*T2969</f>
        <v>0</v>
      </c>
    </row>
    <row r="2970" spans="1:21" s="318" customFormat="1" x14ac:dyDescent="0.2">
      <c r="A2970" s="322">
        <v>40878</v>
      </c>
      <c r="B2970" s="321">
        <v>378.58898900000003</v>
      </c>
      <c r="C2970" s="320">
        <f>LN(B2970/B2969)</f>
        <v>-5.9623111408015905E-3</v>
      </c>
      <c r="D2970" s="320">
        <f>AVERAGE(C2950:C2970)</f>
        <v>4.600535633415367E-4</v>
      </c>
      <c r="E2970" s="318">
        <f>_xlfn.STDEV.S(C2950:C2970)</f>
        <v>1.9854608577511593E-2</v>
      </c>
      <c r="F2970" s="318">
        <f>E2970*(21/(21-1.5))</f>
        <v>2.1381886160397101E-2</v>
      </c>
      <c r="G2970" s="318">
        <f>_xlfn.VAR.S(C2950:C2970)</f>
        <v>3.9420548176619699E-4</v>
      </c>
      <c r="H2970" s="318">
        <f>G2970*(21/(21-1))</f>
        <v>4.1391575585450686E-4</v>
      </c>
      <c r="I2970" s="320">
        <f>(SUM(C2907:C2927)*1+SUM(C2928:C2948)*2+SUM(C2949:C2969)*3)/6</f>
        <v>3.2236250518549191E-2</v>
      </c>
      <c r="J2970" s="318">
        <f>IF(C2970*O2970&lt;&gt;0,C2970,0)</f>
        <v>0</v>
      </c>
      <c r="K2970" s="318" t="str">
        <f>IF(C2970*O2970=0,"",C2970)</f>
        <v/>
      </c>
      <c r="O2970" s="318">
        <f>IF(ISBLANK(L2970),0,1)</f>
        <v>0</v>
      </c>
      <c r="P2970" s="318">
        <f>IF(ISBLANK(M2970),0,1)</f>
        <v>0</v>
      </c>
      <c r="Q2970" s="318">
        <f>O2970+P2970</f>
        <v>0</v>
      </c>
      <c r="R2970" s="318">
        <f>SUM(Q2845:Q2970)</f>
        <v>1</v>
      </c>
      <c r="S2970" s="318">
        <f>R2970/$X$2</f>
        <v>4.3478260869565216E-2</v>
      </c>
      <c r="T2970" s="318">
        <f>IF(S2970&gt;=$X$3,1,0)</f>
        <v>0</v>
      </c>
      <c r="U2970" s="318">
        <f>O2970*T2970+P2970*T2970</f>
        <v>0</v>
      </c>
    </row>
    <row r="2971" spans="1:21" s="318" customFormat="1" x14ac:dyDescent="0.2">
      <c r="A2971" s="322">
        <v>40879</v>
      </c>
      <c r="B2971" s="321">
        <v>378.983002</v>
      </c>
      <c r="C2971" s="320">
        <f>LN(B2971/B2970)</f>
        <v>1.040199585539701E-3</v>
      </c>
      <c r="D2971" s="320">
        <f>AVERAGE(C2951:C2971)</f>
        <v>-7.2411427832533976E-4</v>
      </c>
      <c r="E2971" s="318">
        <f>_xlfn.STDEV.S(C2951:C2971)</f>
        <v>1.898343348527309E-2</v>
      </c>
      <c r="F2971" s="318">
        <f>E2971*(21/(21-1.5))</f>
        <v>2.0443697599524864E-2</v>
      </c>
      <c r="G2971" s="318">
        <f>_xlfn.VAR.S(C2951:C2971)</f>
        <v>3.6037074688978764E-4</v>
      </c>
      <c r="H2971" s="318">
        <f>G2971*(21/(21-1))</f>
        <v>3.7838928423427704E-4</v>
      </c>
      <c r="I2971" s="320">
        <f>(SUM(C2908:C2928)*1+SUM(C2929:C2949)*2+SUM(C2950:C2970)*3)/6</f>
        <v>3.9232312969683075E-2</v>
      </c>
      <c r="J2971" s="318">
        <f>IF(C2971*O2971&lt;&gt;0,C2971,0)</f>
        <v>0</v>
      </c>
      <c r="K2971" s="318" t="str">
        <f>IF(C2971*O2971=0,"",C2971)</f>
        <v/>
      </c>
      <c r="O2971" s="318">
        <f>IF(ISBLANK(L2971),0,1)</f>
        <v>0</v>
      </c>
      <c r="P2971" s="318">
        <f>IF(ISBLANK(M2971),0,1)</f>
        <v>0</v>
      </c>
      <c r="Q2971" s="318">
        <f>O2971+P2971</f>
        <v>0</v>
      </c>
      <c r="R2971" s="318">
        <f>SUM(Q2846:Q2971)</f>
        <v>1</v>
      </c>
      <c r="S2971" s="318">
        <f>R2971/$X$2</f>
        <v>4.3478260869565216E-2</v>
      </c>
      <c r="T2971" s="318">
        <f>IF(S2971&gt;=$X$3,1,0)</f>
        <v>0</v>
      </c>
      <c r="U2971" s="318">
        <f>O2971*T2971+P2971*T2971</f>
        <v>0</v>
      </c>
    </row>
    <row r="2972" spans="1:21" s="318" customFormat="1" x14ac:dyDescent="0.2">
      <c r="A2972" s="322">
        <v>40882</v>
      </c>
      <c r="B2972" s="321">
        <v>382.29299900000001</v>
      </c>
      <c r="C2972" s="320">
        <f>LN(B2972/B2971)</f>
        <v>8.6959732189369563E-3</v>
      </c>
      <c r="D2972" s="320">
        <f>AVERAGE(C2952:C2972)</f>
        <v>-6.8583435171454634E-5</v>
      </c>
      <c r="E2972" s="318">
        <f>_xlfn.STDEV.S(C2952:C2972)</f>
        <v>1.9063368816265129E-2</v>
      </c>
      <c r="F2972" s="318">
        <f>E2972*(21/(21-1.5))</f>
        <v>2.0529781802131677E-2</v>
      </c>
      <c r="G2972" s="318">
        <f>_xlfn.VAR.S(C2952:C2972)</f>
        <v>3.6341203062494976E-4</v>
      </c>
      <c r="H2972" s="318">
        <f>G2972*(21/(21-1))</f>
        <v>3.8158263215619728E-4</v>
      </c>
      <c r="I2972" s="320">
        <f>(SUM(C2909:C2929)*1+SUM(C2930:C2950)*2+SUM(C2951:C2971)*3)/6</f>
        <v>2.9779916438632249E-2</v>
      </c>
      <c r="J2972" s="318">
        <f>IF(C2972*O2972&lt;&gt;0,C2972,0)</f>
        <v>0</v>
      </c>
      <c r="K2972" s="318" t="str">
        <f>IF(C2972*O2972=0,"",C2972)</f>
        <v/>
      </c>
      <c r="O2972" s="318">
        <f>IF(ISBLANK(L2972),0,1)</f>
        <v>0</v>
      </c>
      <c r="P2972" s="318">
        <f>IF(ISBLANK(M2972),0,1)</f>
        <v>0</v>
      </c>
      <c r="Q2972" s="318">
        <f>O2972+P2972</f>
        <v>0</v>
      </c>
      <c r="R2972" s="318">
        <f>SUM(Q2847:Q2972)</f>
        <v>1</v>
      </c>
      <c r="S2972" s="318">
        <f>R2972/$X$2</f>
        <v>4.3478260869565216E-2</v>
      </c>
      <c r="T2972" s="318">
        <f>IF(S2972&gt;=$X$3,1,0)</f>
        <v>0</v>
      </c>
      <c r="U2972" s="318">
        <f>O2972*T2972+P2972*T2972</f>
        <v>0</v>
      </c>
    </row>
    <row r="2973" spans="1:21" s="318" customFormat="1" x14ac:dyDescent="0.2">
      <c r="A2973" s="322">
        <v>40883</v>
      </c>
      <c r="B2973" s="321">
        <v>384.77499399999999</v>
      </c>
      <c r="C2973" s="320">
        <f>LN(B2973/B2972)</f>
        <v>6.471404581120806E-3</v>
      </c>
      <c r="D2973" s="320">
        <f>AVERAGE(C2953:C2973)</f>
        <v>-3.0667218536123913E-4</v>
      </c>
      <c r="E2973" s="318">
        <f>_xlfn.STDEV.S(C2953:C2973)</f>
        <v>1.8942879223549883E-2</v>
      </c>
      <c r="F2973" s="318">
        <f>E2973*(21/(21-1.5))</f>
        <v>2.0400023779207566E-2</v>
      </c>
      <c r="G2973" s="318">
        <f>_xlfn.VAR.S(C2953:C2973)</f>
        <v>3.5883267327799782E-4</v>
      </c>
      <c r="H2973" s="318">
        <f>G2973*(21/(21-1))</f>
        <v>3.767743069418977E-4</v>
      </c>
      <c r="I2973" s="320">
        <f>(SUM(C2910:C2930)*1+SUM(C2931:C2951)*2+SUM(C2952:C2972)*3)/6</f>
        <v>2.4687250458020681E-2</v>
      </c>
      <c r="J2973" s="318">
        <f>IF(C2973*O2973&lt;&gt;0,C2973,0)</f>
        <v>0</v>
      </c>
      <c r="K2973" s="318" t="str">
        <f>IF(C2973*O2973=0,"",C2973)</f>
        <v/>
      </c>
      <c r="O2973" s="318">
        <f>IF(ISBLANK(L2973),0,1)</f>
        <v>0</v>
      </c>
      <c r="P2973" s="318">
        <f>IF(ISBLANK(M2973),0,1)</f>
        <v>0</v>
      </c>
      <c r="Q2973" s="318">
        <f>O2973+P2973</f>
        <v>0</v>
      </c>
      <c r="R2973" s="318">
        <f>SUM(Q2848:Q2973)</f>
        <v>1</v>
      </c>
      <c r="S2973" s="318">
        <f>R2973/$X$2</f>
        <v>4.3478260869565216E-2</v>
      </c>
      <c r="T2973" s="318">
        <f>IF(S2973&gt;=$X$3,1,0)</f>
        <v>0</v>
      </c>
      <c r="U2973" s="318">
        <f>O2973*T2973+P2973*T2973</f>
        <v>0</v>
      </c>
    </row>
    <row r="2974" spans="1:21" s="318" customFormat="1" x14ac:dyDescent="0.2">
      <c r="A2974" s="322">
        <v>40884</v>
      </c>
      <c r="B2974" s="321">
        <v>379.92099000000002</v>
      </c>
      <c r="C2974" s="320">
        <f>LN(B2974/B2973)</f>
        <v>-1.269542222326772E-2</v>
      </c>
      <c r="D2974" s="320">
        <f>AVERAGE(C2954:C2974)</f>
        <v>-1.0276468086541379E-3</v>
      </c>
      <c r="E2974" s="318">
        <f>_xlfn.STDEV.S(C2954:C2974)</f>
        <v>1.9120207574416518E-2</v>
      </c>
      <c r="F2974" s="318">
        <f>E2974*(21/(21-1.5))</f>
        <v>2.0590992772448555E-2</v>
      </c>
      <c r="G2974" s="318">
        <f>_xlfn.VAR.S(C2954:C2974)</f>
        <v>3.6558233768877477E-4</v>
      </c>
      <c r="H2974" s="318">
        <f>G2974*(21/(21-1))</f>
        <v>3.8386145457321353E-4</v>
      </c>
      <c r="I2974" s="320">
        <f>(SUM(C2911:C2931)*1+SUM(C2932:C2952)*2+SUM(C2953:C2973)*3)/6</f>
        <v>2.4628310712400205E-2</v>
      </c>
      <c r="J2974" s="318">
        <f>IF(C2974*O2974&lt;&gt;0,C2974,0)</f>
        <v>0</v>
      </c>
      <c r="K2974" s="318" t="str">
        <f>IF(C2974*O2974=0,"",C2974)</f>
        <v/>
      </c>
      <c r="O2974" s="318">
        <f>IF(ISBLANK(L2974),0,1)</f>
        <v>0</v>
      </c>
      <c r="P2974" s="318">
        <f>IF(ISBLANK(M2974),0,1)</f>
        <v>0</v>
      </c>
      <c r="Q2974" s="318">
        <f>O2974+P2974</f>
        <v>0</v>
      </c>
      <c r="R2974" s="318">
        <f>SUM(Q2849:Q2974)</f>
        <v>1</v>
      </c>
      <c r="S2974" s="318">
        <f>R2974/$X$2</f>
        <v>4.3478260869565216E-2</v>
      </c>
      <c r="T2974" s="318">
        <f>IF(S2974&gt;=$X$3,1,0)</f>
        <v>0</v>
      </c>
      <c r="U2974" s="318">
        <f>O2974*T2974+P2974*T2974</f>
        <v>0</v>
      </c>
    </row>
    <row r="2975" spans="1:21" s="318" customFormat="1" x14ac:dyDescent="0.2">
      <c r="A2975" s="322">
        <v>40885</v>
      </c>
      <c r="B2975" s="321">
        <v>373.557007</v>
      </c>
      <c r="C2975" s="320">
        <f>LN(B2975/B2974)</f>
        <v>-1.6892687939597674E-2</v>
      </c>
      <c r="D2975" s="320">
        <f>AVERAGE(C2955:C2975)</f>
        <v>-9.4983800254897931E-4</v>
      </c>
      <c r="E2975" s="318">
        <f>_xlfn.STDEV.S(C2955:C2975)</f>
        <v>1.9048626239740612E-2</v>
      </c>
      <c r="F2975" s="318">
        <f>E2975*(21/(21-1.5))</f>
        <v>2.0513905181259118E-2</v>
      </c>
      <c r="G2975" s="318">
        <f>_xlfn.VAR.S(C2955:C2975)</f>
        <v>3.6285016162133454E-4</v>
      </c>
      <c r="H2975" s="318">
        <f>G2975*(21/(21-1))</f>
        <v>3.8099266970240131E-4</v>
      </c>
      <c r="I2975" s="320">
        <f>(SUM(C2912:C2932)*1+SUM(C2933:C2953)*2+SUM(C2954:C2974)*3)/6</f>
        <v>1.5036475731456606E-2</v>
      </c>
      <c r="J2975" s="318">
        <f>IF(C2975*O2975&lt;&gt;0,C2975,0)</f>
        <v>0</v>
      </c>
      <c r="K2975" s="318" t="str">
        <f>IF(C2975*O2975=0,"",C2975)</f>
        <v/>
      </c>
      <c r="O2975" s="318">
        <f>IF(ISBLANK(L2975),0,1)</f>
        <v>0</v>
      </c>
      <c r="P2975" s="318">
        <f>IF(ISBLANK(M2975),0,1)</f>
        <v>0</v>
      </c>
      <c r="Q2975" s="318">
        <f>O2975+P2975</f>
        <v>0</v>
      </c>
      <c r="R2975" s="318">
        <f>SUM(Q2850:Q2975)</f>
        <v>1</v>
      </c>
      <c r="S2975" s="318">
        <f>R2975/$X$2</f>
        <v>4.3478260869565216E-2</v>
      </c>
      <c r="T2975" s="318">
        <f>IF(S2975&gt;=$X$3,1,0)</f>
        <v>0</v>
      </c>
      <c r="U2975" s="318">
        <f>O2975*T2975+P2975*T2975</f>
        <v>0</v>
      </c>
    </row>
    <row r="2976" spans="1:21" s="318" customFormat="1" x14ac:dyDescent="0.2">
      <c r="A2976" s="322">
        <v>40886</v>
      </c>
      <c r="B2976" s="321">
        <v>378.182007</v>
      </c>
      <c r="C2976" s="320">
        <f>LN(B2976/B2975)</f>
        <v>1.23049576260365E-2</v>
      </c>
      <c r="D2976" s="320">
        <f>AVERAGE(C2956:C2976)</f>
        <v>4.5226335377868228E-5</v>
      </c>
      <c r="E2976" s="318">
        <f>_xlfn.STDEV.S(C2956:C2976)</f>
        <v>1.9174861480392384E-2</v>
      </c>
      <c r="F2976" s="318">
        <f>E2976*(21/(21-1.5))</f>
        <v>2.0649850825037952E-2</v>
      </c>
      <c r="G2976" s="318">
        <f>_xlfn.VAR.S(C2956:C2976)</f>
        <v>3.6767531279223556E-4</v>
      </c>
      <c r="H2976" s="318">
        <f>G2976*(21/(21-1))</f>
        <v>3.8605907843184735E-4</v>
      </c>
      <c r="I2976" s="320">
        <f>(SUM(C2913:C2933)*1+SUM(C2934:C2954)*2+SUM(C2955:C2975)*3)/6</f>
        <v>1.5587633237937147E-2</v>
      </c>
      <c r="J2976" s="318">
        <f>IF(C2976*O2976&lt;&gt;0,C2976,0)</f>
        <v>0</v>
      </c>
      <c r="K2976" s="318" t="str">
        <f>IF(C2976*O2976=0,"",C2976)</f>
        <v/>
      </c>
      <c r="O2976" s="318">
        <f>IF(ISBLANK(L2976),0,1)</f>
        <v>0</v>
      </c>
      <c r="P2976" s="318">
        <f>IF(ISBLANK(M2976),0,1)</f>
        <v>0</v>
      </c>
      <c r="Q2976" s="318">
        <f>O2976+P2976</f>
        <v>0</v>
      </c>
      <c r="R2976" s="318">
        <f>SUM(Q2851:Q2976)</f>
        <v>1</v>
      </c>
      <c r="S2976" s="318">
        <f>R2976/$X$2</f>
        <v>4.3478260869565216E-2</v>
      </c>
      <c r="T2976" s="318">
        <f>IF(S2976&gt;=$X$3,1,0)</f>
        <v>0</v>
      </c>
      <c r="U2976" s="318">
        <f>O2976*T2976+P2976*T2976</f>
        <v>0</v>
      </c>
    </row>
    <row r="2977" spans="1:21" s="318" customFormat="1" x14ac:dyDescent="0.2">
      <c r="A2977" s="322">
        <v>40889</v>
      </c>
      <c r="B2977" s="321">
        <v>367.76599099999999</v>
      </c>
      <c r="C2977" s="320">
        <f>LN(B2977/B2976)</f>
        <v>-2.7928737854822812E-2</v>
      </c>
      <c r="D2977" s="320">
        <f>AVERAGE(C2957:C2977)</f>
        <v>-2.5079203181089674E-3</v>
      </c>
      <c r="E2977" s="318">
        <f>_xlfn.STDEV.S(C2957:C2977)</f>
        <v>1.9159385591443187E-2</v>
      </c>
      <c r="F2977" s="318">
        <f>E2977*(21/(21-1.5))</f>
        <v>2.0633184483092662E-2</v>
      </c>
      <c r="G2977" s="318">
        <f>_xlfn.VAR.S(C2957:C2977)</f>
        <v>3.6708205624160086E-4</v>
      </c>
      <c r="H2977" s="318">
        <f>G2977*(21/(21-1))</f>
        <v>3.8543615905368094E-4</v>
      </c>
      <c r="I2977" s="320">
        <f>(SUM(C2914:C2934)*1+SUM(C2935:C2955)*2+SUM(C2956:C2976)*3)/6</f>
        <v>1.8721604576368098E-2</v>
      </c>
      <c r="J2977" s="318">
        <f>IF(C2977*O2977&lt;&gt;0,C2977,0)</f>
        <v>0</v>
      </c>
      <c r="K2977" s="318" t="str">
        <f>IF(C2977*O2977=0,"",C2977)</f>
        <v/>
      </c>
      <c r="O2977" s="318">
        <f>IF(ISBLANK(L2977),0,1)</f>
        <v>0</v>
      </c>
      <c r="P2977" s="318">
        <f>IF(ISBLANK(M2977),0,1)</f>
        <v>0</v>
      </c>
      <c r="Q2977" s="318">
        <f>O2977+P2977</f>
        <v>0</v>
      </c>
      <c r="R2977" s="318">
        <f>SUM(Q2852:Q2977)</f>
        <v>1</v>
      </c>
      <c r="S2977" s="318">
        <f>R2977/$X$2</f>
        <v>4.3478260869565216E-2</v>
      </c>
      <c r="T2977" s="318">
        <f>IF(S2977&gt;=$X$3,1,0)</f>
        <v>0</v>
      </c>
      <c r="U2977" s="318">
        <f>O2977*T2977+P2977*T2977</f>
        <v>0</v>
      </c>
    </row>
    <row r="2978" spans="1:21" s="318" customFormat="1" x14ac:dyDescent="0.2">
      <c r="A2978" s="322">
        <v>40890</v>
      </c>
      <c r="B2978" s="321">
        <v>370.05398600000001</v>
      </c>
      <c r="C2978" s="320">
        <f>LN(B2978/B2977)</f>
        <v>6.2020612219884233E-3</v>
      </c>
      <c r="D2978" s="320">
        <f>AVERAGE(C2958:C2978)</f>
        <v>-1.9971290493387972E-3</v>
      </c>
      <c r="E2978" s="318">
        <f>_xlfn.STDEV.S(C2958:C2978)</f>
        <v>1.9245725530611432E-2</v>
      </c>
      <c r="F2978" s="318">
        <f>E2978*(21/(21-1.5))</f>
        <v>2.0726165956043079E-2</v>
      </c>
      <c r="G2978" s="318">
        <f>_xlfn.VAR.S(C2958:C2978)</f>
        <v>3.7039795119962862E-4</v>
      </c>
      <c r="H2978" s="318">
        <f>G2978*(21/(21-1))</f>
        <v>3.8891784875961008E-4</v>
      </c>
      <c r="I2978" s="320">
        <f>(SUM(C2915:C2935)*1+SUM(C2936:C2956)*2+SUM(C2957:C2977)*3)/6</f>
        <v>-6.5688042995762363E-4</v>
      </c>
      <c r="J2978" s="318">
        <f>IF(C2978*O2978&lt;&gt;0,C2978,0)</f>
        <v>0</v>
      </c>
      <c r="K2978" s="318" t="str">
        <f>IF(C2978*O2978=0,"",C2978)</f>
        <v/>
      </c>
      <c r="O2978" s="318">
        <f>IF(ISBLANK(L2978),0,1)</f>
        <v>0</v>
      </c>
      <c r="P2978" s="318">
        <f>IF(ISBLANK(M2978),0,1)</f>
        <v>0</v>
      </c>
      <c r="Q2978" s="318">
        <f>O2978+P2978</f>
        <v>0</v>
      </c>
      <c r="R2978" s="318">
        <f>SUM(Q2853:Q2978)</f>
        <v>1</v>
      </c>
      <c r="S2978" s="318">
        <f>R2978/$X$2</f>
        <v>4.3478260869565216E-2</v>
      </c>
      <c r="T2978" s="318">
        <f>IF(S2978&gt;=$X$3,1,0)</f>
        <v>0</v>
      </c>
      <c r="U2978" s="318">
        <f>O2978*T2978+P2978*T2978</f>
        <v>0</v>
      </c>
    </row>
    <row r="2979" spans="1:21" s="318" customFormat="1" x14ac:dyDescent="0.2">
      <c r="A2979" s="322">
        <v>40891</v>
      </c>
      <c r="B2979" s="321">
        <v>358.54199199999999</v>
      </c>
      <c r="C2979" s="320">
        <f>LN(B2979/B2978)</f>
        <v>-3.1603117426112513E-2</v>
      </c>
      <c r="D2979" s="320">
        <f>AVERAGE(C2959:C2979)</f>
        <v>-3.3482881880619771E-3</v>
      </c>
      <c r="E2979" s="318">
        <f>_xlfn.STDEV.S(C2959:C2979)</f>
        <v>2.0303470599094268E-2</v>
      </c>
      <c r="F2979" s="318">
        <f>E2979*(21/(21-1.5))</f>
        <v>2.1865276029793827E-2</v>
      </c>
      <c r="G2979" s="318">
        <f>_xlfn.VAR.S(C2959:C2979)</f>
        <v>4.1223091836828536E-4</v>
      </c>
      <c r="H2979" s="318">
        <f>G2979*(21/(21-1))</f>
        <v>4.3284246428669965E-4</v>
      </c>
      <c r="I2979" s="320">
        <f>(SUM(C2916:C2936)*1+SUM(C2937:C2957)*2+SUM(C2958:C2978)*3)/6</f>
        <v>-5.1615735129833251E-3</v>
      </c>
      <c r="J2979" s="318">
        <f>IF(C2979*O2979&lt;&gt;0,C2979,0)</f>
        <v>0</v>
      </c>
      <c r="K2979" s="318" t="str">
        <f>IF(C2979*O2979=0,"",C2979)</f>
        <v/>
      </c>
      <c r="O2979" s="318">
        <f>IF(ISBLANK(L2979),0,1)</f>
        <v>0</v>
      </c>
      <c r="P2979" s="318">
        <f>IF(ISBLANK(M2979),0,1)</f>
        <v>0</v>
      </c>
      <c r="Q2979" s="318">
        <f>O2979+P2979</f>
        <v>0</v>
      </c>
      <c r="R2979" s="318">
        <f>SUM(Q2854:Q2979)</f>
        <v>1</v>
      </c>
      <c r="S2979" s="318">
        <f>R2979/$X$2</f>
        <v>4.3478260869565216E-2</v>
      </c>
      <c r="T2979" s="318">
        <f>IF(S2979&gt;=$X$3,1,0)</f>
        <v>0</v>
      </c>
      <c r="U2979" s="318">
        <f>O2979*T2979+P2979*T2979</f>
        <v>0</v>
      </c>
    </row>
    <row r="2980" spans="1:21" s="318" customFormat="1" x14ac:dyDescent="0.2">
      <c r="A2980" s="322">
        <v>40892</v>
      </c>
      <c r="B2980" s="321">
        <v>365.01299999999998</v>
      </c>
      <c r="C2980" s="320">
        <f>LN(B2980/B2979)</f>
        <v>1.7887183709884336E-2</v>
      </c>
      <c r="D2980" s="320">
        <f>AVERAGE(C2960:C2980)</f>
        <v>-2.7045323515391519E-3</v>
      </c>
      <c r="E2980" s="318">
        <f>_xlfn.STDEV.S(C2960:C2980)</f>
        <v>2.0769346253242175E-2</v>
      </c>
      <c r="F2980" s="318">
        <f>E2980*(21/(21-1.5))</f>
        <v>2.2366988272722342E-2</v>
      </c>
      <c r="G2980" s="318">
        <f>_xlfn.VAR.S(C2960:C2980)</f>
        <v>4.3136574378706472E-4</v>
      </c>
      <c r="H2980" s="318">
        <f>G2980*(21/(21-1))</f>
        <v>4.5293403097641799E-4</v>
      </c>
      <c r="I2980" s="320">
        <f>(SUM(C2917:C2937)*1+SUM(C2938:C2958)*2+SUM(C2959:C2979)*3)/6</f>
        <v>-1.9757883467963856E-2</v>
      </c>
      <c r="J2980" s="318">
        <f>IF(C2980*O2980&lt;&gt;0,C2980,0)</f>
        <v>0</v>
      </c>
      <c r="K2980" s="318" t="str">
        <f>IF(C2980*O2980=0,"",C2980)</f>
        <v/>
      </c>
      <c r="O2980" s="318">
        <f>IF(ISBLANK(L2980),0,1)</f>
        <v>0</v>
      </c>
      <c r="P2980" s="318">
        <f>IF(ISBLANK(M2980),0,1)</f>
        <v>0</v>
      </c>
      <c r="Q2980" s="318">
        <f>O2980+P2980</f>
        <v>0</v>
      </c>
      <c r="R2980" s="318">
        <f>SUM(Q2855:Q2980)</f>
        <v>1</v>
      </c>
      <c r="S2980" s="318">
        <f>R2980/$X$2</f>
        <v>4.3478260869565216E-2</v>
      </c>
      <c r="T2980" s="318">
        <f>IF(S2980&gt;=$X$3,1,0)</f>
        <v>0</v>
      </c>
      <c r="U2980" s="318">
        <f>O2980*T2980+P2980*T2980</f>
        <v>0</v>
      </c>
    </row>
    <row r="2981" spans="1:21" s="318" customFormat="1" x14ac:dyDescent="0.2">
      <c r="A2981" s="322">
        <v>40893</v>
      </c>
      <c r="B2981" s="321">
        <v>366.98199499999998</v>
      </c>
      <c r="C2981" s="320">
        <f>LN(B2981/B2980)</f>
        <v>5.3798175189903544E-3</v>
      </c>
      <c r="D2981" s="320">
        <f>AVERAGE(C2961:C2981)</f>
        <v>-1.4471716683739039E-3</v>
      </c>
      <c r="E2981" s="318">
        <f>_xlfn.STDEV.S(C2961:C2981)</f>
        <v>2.0400785389394452E-2</v>
      </c>
      <c r="F2981" s="318">
        <f>E2981*(21/(21-1.5))</f>
        <v>2.1970076573194025E-2</v>
      </c>
      <c r="G2981" s="318">
        <f>_xlfn.VAR.S(C2961:C2981)</f>
        <v>4.1619204450413011E-4</v>
      </c>
      <c r="H2981" s="318">
        <f>G2981*(21/(21-1))</f>
        <v>4.3700164672933665E-4</v>
      </c>
      <c r="I2981" s="320">
        <f>(SUM(C2918:C2938)*1+SUM(C2939:C2959)*2+SUM(C2960:C2980)*3)/6</f>
        <v>-8.9507706001206114E-3</v>
      </c>
      <c r="J2981" s="318">
        <f>IF(C2981*O2981&lt;&gt;0,C2981,0)</f>
        <v>0</v>
      </c>
      <c r="K2981" s="318" t="str">
        <f>IF(C2981*O2981=0,"",C2981)</f>
        <v/>
      </c>
      <c r="O2981" s="318">
        <f>IF(ISBLANK(L2981),0,1)</f>
        <v>0</v>
      </c>
      <c r="P2981" s="318">
        <f>IF(ISBLANK(M2981),0,1)</f>
        <v>0</v>
      </c>
      <c r="Q2981" s="318">
        <f>O2981+P2981</f>
        <v>0</v>
      </c>
      <c r="R2981" s="318">
        <f>SUM(Q2856:Q2981)</f>
        <v>1</v>
      </c>
      <c r="S2981" s="318">
        <f>R2981/$X$2</f>
        <v>4.3478260869565216E-2</v>
      </c>
      <c r="T2981" s="318">
        <f>IF(S2981&gt;=$X$3,1,0)</f>
        <v>0</v>
      </c>
      <c r="U2981" s="318">
        <f>O2981*T2981+P2981*T2981</f>
        <v>0</v>
      </c>
    </row>
    <row r="2982" spans="1:21" s="318" customFormat="1" x14ac:dyDescent="0.2">
      <c r="A2982" s="322">
        <v>40896</v>
      </c>
      <c r="B2982" s="321">
        <v>363.73400900000001</v>
      </c>
      <c r="C2982" s="320">
        <f>LN(B2982/B2981)</f>
        <v>-8.8899308982484104E-3</v>
      </c>
      <c r="D2982" s="320">
        <f>AVERAGE(C2962:C2982)</f>
        <v>-1.5602194436220964E-3</v>
      </c>
      <c r="E2982" s="318">
        <f>_xlfn.STDEV.S(C2962:C2982)</f>
        <v>2.0436823251633297E-2</v>
      </c>
      <c r="F2982" s="318">
        <f>E2982*(21/(21-1.5))</f>
        <v>2.200888657868201E-2</v>
      </c>
      <c r="G2982" s="318">
        <f>_xlfn.VAR.S(C2962:C2982)</f>
        <v>4.1766374461849932E-4</v>
      </c>
      <c r="H2982" s="318">
        <f>G2982*(21/(21-1))</f>
        <v>4.3854693184942428E-4</v>
      </c>
      <c r="I2982" s="320">
        <f>(SUM(C2919:C2939)*1+SUM(C2940:C2960)*2+SUM(C2961:C2981)*3)/6</f>
        <v>-5.8794480038410731E-3</v>
      </c>
      <c r="J2982" s="318">
        <f>IF(C2982*O2982&lt;&gt;0,C2982,0)</f>
        <v>0</v>
      </c>
      <c r="K2982" s="318" t="str">
        <f>IF(C2982*O2982=0,"",C2982)</f>
        <v/>
      </c>
      <c r="O2982" s="318">
        <f>IF(ISBLANK(L2982),0,1)</f>
        <v>0</v>
      </c>
      <c r="P2982" s="318">
        <f>IF(ISBLANK(M2982),0,1)</f>
        <v>0</v>
      </c>
      <c r="Q2982" s="318">
        <f>O2982+P2982</f>
        <v>0</v>
      </c>
      <c r="R2982" s="318">
        <f>SUM(Q2857:Q2982)</f>
        <v>0</v>
      </c>
      <c r="S2982" s="318">
        <f>R2982/$X$2</f>
        <v>0</v>
      </c>
      <c r="T2982" s="318">
        <f>IF(S2982&gt;=$X$3,1,0)</f>
        <v>0</v>
      </c>
      <c r="U2982" s="318">
        <f>O2982*T2982+P2982*T2982</f>
        <v>0</v>
      </c>
    </row>
    <row r="2983" spans="1:21" s="318" customFormat="1" x14ac:dyDescent="0.2">
      <c r="A2983" s="322">
        <v>40897</v>
      </c>
      <c r="B2983" s="321">
        <v>374.71499599999999</v>
      </c>
      <c r="C2983" s="320">
        <f>LN(B2983/B2982)</f>
        <v>2.9742870341883301E-2</v>
      </c>
      <c r="D2983" s="320">
        <f>AVERAGE(C2963:C2983)</f>
        <v>1.3451606080731103E-3</v>
      </c>
      <c r="E2983" s="318">
        <f>_xlfn.STDEV.S(C2963:C2983)</f>
        <v>2.0338651360507467E-2</v>
      </c>
      <c r="F2983" s="318">
        <f>E2983*(21/(21-1.5))</f>
        <v>2.1903163003623424E-2</v>
      </c>
      <c r="G2983" s="318">
        <f>_xlfn.VAR.S(C2963:C2983)</f>
        <v>4.1366073916427221E-4</v>
      </c>
      <c r="H2983" s="318">
        <f>G2983*(21/(21-1))</f>
        <v>4.3434377612248584E-4</v>
      </c>
      <c r="I2983" s="320">
        <f>(SUM(C2920:C2940)*1+SUM(C2941:C2961)*2+SUM(C2962:C2982)*3)/6</f>
        <v>-6.4756288541541404E-3</v>
      </c>
      <c r="J2983" s="318">
        <f>IF(C2983*O2983&lt;&gt;0,C2983,0)</f>
        <v>0</v>
      </c>
      <c r="K2983" s="318" t="str">
        <f>IF(C2983*O2983=0,"",C2983)</f>
        <v/>
      </c>
      <c r="O2983" s="318">
        <f>IF(ISBLANK(L2983),0,1)</f>
        <v>0</v>
      </c>
      <c r="P2983" s="318">
        <f>IF(ISBLANK(M2983),0,1)</f>
        <v>0</v>
      </c>
      <c r="Q2983" s="318">
        <f>O2983+P2983</f>
        <v>0</v>
      </c>
      <c r="R2983" s="318">
        <f>SUM(Q2858:Q2983)</f>
        <v>0</v>
      </c>
      <c r="S2983" s="318">
        <f>R2983/$X$2</f>
        <v>0</v>
      </c>
      <c r="T2983" s="318">
        <f>IF(S2983&gt;=$X$3,1,0)</f>
        <v>0</v>
      </c>
      <c r="U2983" s="318">
        <f>O2983*T2983+P2983*T2983</f>
        <v>0</v>
      </c>
    </row>
    <row r="2984" spans="1:21" s="318" customFormat="1" x14ac:dyDescent="0.2">
      <c r="A2984" s="322">
        <v>40898</v>
      </c>
      <c r="B2984" s="321">
        <v>372.58898900000003</v>
      </c>
      <c r="C2984" s="320">
        <f>LN(B2984/B2983)</f>
        <v>-5.6898204165722506E-3</v>
      </c>
      <c r="D2984" s="320">
        <f>AVERAGE(C2964:C2984)</f>
        <v>1.6113677232855225E-3</v>
      </c>
      <c r="E2984" s="318">
        <f>_xlfn.STDEV.S(C2964:C2984)</f>
        <v>2.0201260581567317E-2</v>
      </c>
      <c r="F2984" s="318">
        <f>E2984*(21/(21-1.5))</f>
        <v>2.1755203703226339E-2</v>
      </c>
      <c r="G2984" s="318">
        <f>_xlfn.VAR.S(C2964:C2984)</f>
        <v>4.0809092908438549E-4</v>
      </c>
      <c r="H2984" s="318">
        <f>G2984*(21/(21-1))</f>
        <v>4.2849547553860479E-4</v>
      </c>
      <c r="I2984" s="320">
        <f>(SUM(C2921:C2941)*1+SUM(C2942:C2962)*2+SUM(C2963:C2983)*3)/6</f>
        <v>1.6491523492481622E-2</v>
      </c>
      <c r="J2984" s="318">
        <f>IF(C2984*O2984&lt;&gt;0,C2984,0)</f>
        <v>0</v>
      </c>
      <c r="K2984" s="318" t="str">
        <f>IF(C2984*O2984=0,"",C2984)</f>
        <v/>
      </c>
      <c r="O2984" s="318">
        <f>IF(ISBLANK(L2984),0,1)</f>
        <v>0</v>
      </c>
      <c r="P2984" s="318">
        <f>IF(ISBLANK(M2984),0,1)</f>
        <v>0</v>
      </c>
      <c r="Q2984" s="318">
        <f>O2984+P2984</f>
        <v>0</v>
      </c>
      <c r="R2984" s="318">
        <f>SUM(Q2859:Q2984)</f>
        <v>0</v>
      </c>
      <c r="S2984" s="318">
        <f>R2984/$X$2</f>
        <v>0</v>
      </c>
      <c r="T2984" s="318">
        <f>IF(S2984&gt;=$X$3,1,0)</f>
        <v>0</v>
      </c>
      <c r="U2984" s="318">
        <f>O2984*T2984+P2984*T2984</f>
        <v>0</v>
      </c>
    </row>
    <row r="2985" spans="1:21" s="318" customFormat="1" x14ac:dyDescent="0.2">
      <c r="A2985" s="322">
        <v>40899</v>
      </c>
      <c r="B2985" s="321">
        <v>379.01400799999999</v>
      </c>
      <c r="C2985" s="320">
        <f>LN(B2985/B2984)</f>
        <v>1.7097258888920153E-2</v>
      </c>
      <c r="D2985" s="320">
        <f>AVERAGE(C2965:C2985)</f>
        <v>3.965212393279547E-3</v>
      </c>
      <c r="E2985" s="318">
        <f>_xlfn.STDEV.S(C2965:C2985)</f>
        <v>1.8885214449655668E-2</v>
      </c>
      <c r="F2985" s="318">
        <f>E2985*(21/(21-1.5))</f>
        <v>2.0337923253475332E-2</v>
      </c>
      <c r="G2985" s="318">
        <f>_xlfn.VAR.S(C2965:C2985)</f>
        <v>3.5665132480948317E-4</v>
      </c>
      <c r="H2985" s="318">
        <f>G2985*(21/(21-1))</f>
        <v>3.7448389104995734E-4</v>
      </c>
      <c r="I2985" s="320">
        <f>(SUM(C2922:C2942)*1+SUM(C2943:C2963)*2+SUM(C2964:C2984)*3)/6</f>
        <v>1.4288532882639848E-2</v>
      </c>
      <c r="J2985" s="318">
        <f>IF(C2985*O2985&lt;&gt;0,C2985,0)</f>
        <v>0</v>
      </c>
      <c r="K2985" s="318" t="str">
        <f>IF(C2985*O2985=0,"",C2985)</f>
        <v/>
      </c>
      <c r="O2985" s="318">
        <f>IF(ISBLANK(L2985),0,1)</f>
        <v>0</v>
      </c>
      <c r="P2985" s="318">
        <f>IF(ISBLANK(M2985),0,1)</f>
        <v>0</v>
      </c>
      <c r="Q2985" s="318">
        <f>O2985+P2985</f>
        <v>0</v>
      </c>
      <c r="R2985" s="318">
        <f>SUM(Q2860:Q2985)</f>
        <v>0</v>
      </c>
      <c r="S2985" s="318">
        <f>R2985/$X$2</f>
        <v>0</v>
      </c>
      <c r="T2985" s="318">
        <f>IF(S2985&gt;=$X$3,1,0)</f>
        <v>0</v>
      </c>
      <c r="U2985" s="318">
        <f>O2985*T2985+P2985*T2985</f>
        <v>0</v>
      </c>
    </row>
    <row r="2986" spans="1:21" s="318" customFormat="1" x14ac:dyDescent="0.2">
      <c r="A2986" s="322">
        <v>40900</v>
      </c>
      <c r="B2986" s="321">
        <v>383.05898999999999</v>
      </c>
      <c r="C2986" s="320">
        <f>LN(B2986/B2985)</f>
        <v>1.0615833386804845E-2</v>
      </c>
      <c r="D2986" s="320">
        <f>AVERAGE(C2966:C2986)</f>
        <v>4.606650258030991E-3</v>
      </c>
      <c r="E2986" s="318">
        <f>_xlfn.STDEV.S(C2966:C2986)</f>
        <v>1.8870758292605858E-2</v>
      </c>
      <c r="F2986" s="318">
        <f>E2986*(21/(21-1.5))</f>
        <v>2.0322355084344768E-2</v>
      </c>
      <c r="G2986" s="318">
        <f>_xlfn.VAR.S(C2966:C2986)</f>
        <v>3.5610551853795276E-4</v>
      </c>
      <c r="H2986" s="318">
        <f>G2986*(21/(21-1))</f>
        <v>3.7391079446485044E-4</v>
      </c>
      <c r="I2986" s="320">
        <f>(SUM(C2923:C2943)*1+SUM(C2944:C2964)*2+SUM(C2965:C2985)*3)/6</f>
        <v>3.081381596463174E-2</v>
      </c>
      <c r="J2986" s="318">
        <f>IF(C2986*O2986&lt;&gt;0,C2986,0)</f>
        <v>0</v>
      </c>
      <c r="K2986" s="318" t="str">
        <f>IF(C2986*O2986=0,"",C2986)</f>
        <v/>
      </c>
      <c r="O2986" s="318">
        <f>IF(ISBLANK(L2986),0,1)</f>
        <v>0</v>
      </c>
      <c r="P2986" s="318">
        <f>IF(ISBLANK(M2986),0,1)</f>
        <v>0</v>
      </c>
      <c r="Q2986" s="318">
        <f>O2986+P2986</f>
        <v>0</v>
      </c>
      <c r="R2986" s="318">
        <f>SUM(Q2861:Q2986)</f>
        <v>0</v>
      </c>
      <c r="S2986" s="318">
        <f>R2986/$X$2</f>
        <v>0</v>
      </c>
      <c r="T2986" s="318">
        <f>IF(S2986&gt;=$X$3,1,0)</f>
        <v>0</v>
      </c>
      <c r="U2986" s="318">
        <f>O2986*T2986+P2986*T2986</f>
        <v>0</v>
      </c>
    </row>
    <row r="2987" spans="1:21" s="318" customFormat="1" x14ac:dyDescent="0.2">
      <c r="A2987" s="322">
        <v>40904</v>
      </c>
      <c r="B2987" s="321">
        <v>383.75100700000002</v>
      </c>
      <c r="C2987" s="320">
        <f>LN(B2987/B2986)</f>
        <v>1.8049247938232487E-3</v>
      </c>
      <c r="D2987" s="320">
        <f>AVERAGE(C2967:C2987)</f>
        <v>4.012641743992941E-3</v>
      </c>
      <c r="E2987" s="318">
        <f>_xlfn.STDEV.S(C2967:C2987)</f>
        <v>1.8746991644652797E-2</v>
      </c>
      <c r="F2987" s="318">
        <f>E2987*(21/(21-1.5))</f>
        <v>2.0189067925010705E-2</v>
      </c>
      <c r="G2987" s="318">
        <f>_xlfn.VAR.S(C2967:C2987)</f>
        <v>3.5144969572468179E-4</v>
      </c>
      <c r="H2987" s="318">
        <f>G2987*(21/(21-1))</f>
        <v>3.6902218051091589E-4</v>
      </c>
      <c r="I2987" s="320">
        <f>(SUM(C2924:C2944)*1+SUM(C2945:C2965)*2+SUM(C2966:C2986)*3)/6</f>
        <v>3.0316512486529223E-2</v>
      </c>
      <c r="J2987" s="318">
        <f>IF(C2987*O2987&lt;&gt;0,C2987,0)</f>
        <v>0</v>
      </c>
      <c r="K2987" s="318" t="str">
        <f>IF(C2987*O2987=0,"",C2987)</f>
        <v/>
      </c>
      <c r="O2987" s="318">
        <f>IF(ISBLANK(L2987),0,1)</f>
        <v>0</v>
      </c>
      <c r="P2987" s="318">
        <f>IF(ISBLANK(M2987),0,1)</f>
        <v>0</v>
      </c>
      <c r="Q2987" s="318">
        <f>O2987+P2987</f>
        <v>0</v>
      </c>
      <c r="R2987" s="318">
        <f>SUM(Q2862:Q2987)</f>
        <v>0</v>
      </c>
      <c r="S2987" s="318">
        <f>R2987/$X$2</f>
        <v>0</v>
      </c>
      <c r="T2987" s="318">
        <f>IF(S2987&gt;=$X$3,1,0)</f>
        <v>0</v>
      </c>
      <c r="U2987" s="318">
        <f>O2987*T2987+P2987*T2987</f>
        <v>0</v>
      </c>
    </row>
    <row r="2988" spans="1:21" s="318" customFormat="1" x14ac:dyDescent="0.2">
      <c r="A2988" s="322">
        <v>40905</v>
      </c>
      <c r="B2988" s="321">
        <v>379.88000499999998</v>
      </c>
      <c r="C2988" s="320">
        <f>LN(B2988/B2987)</f>
        <v>-1.0138496465395686E-2</v>
      </c>
      <c r="D2988" s="320">
        <f>AVERAGE(C2968:C2988)</f>
        <v>1.7216372343433711E-3</v>
      </c>
      <c r="E2988" s="318">
        <f>_xlfn.STDEV.S(C2968:C2988)</f>
        <v>1.727099772329806E-2</v>
      </c>
      <c r="F2988" s="318">
        <f>E2988*(21/(21-1.5))</f>
        <v>1.8599536009705601E-2</v>
      </c>
      <c r="G2988" s="318">
        <f>_xlfn.VAR.S(C2968:C2988)</f>
        <v>2.982873623581668E-4</v>
      </c>
      <c r="H2988" s="318">
        <f>G2988*(21/(21-1))</f>
        <v>3.1320173047607518E-4</v>
      </c>
      <c r="I2988" s="320">
        <f>(SUM(C2925:C2945)*1+SUM(C2946:C2966)*2+SUM(C2967:C2987)*3)/6</f>
        <v>2.5717225318500677E-2</v>
      </c>
      <c r="J2988" s="318">
        <f>IF(C2988*O2988&lt;&gt;0,C2988,0)</f>
        <v>0</v>
      </c>
      <c r="K2988" s="318" t="str">
        <f>IF(C2988*O2988=0,"",C2988)</f>
        <v/>
      </c>
      <c r="O2988" s="318">
        <f>IF(ISBLANK(L2988),0,1)</f>
        <v>0</v>
      </c>
      <c r="P2988" s="318">
        <f>IF(ISBLANK(M2988),0,1)</f>
        <v>0</v>
      </c>
      <c r="Q2988" s="318">
        <f>O2988+P2988</f>
        <v>0</v>
      </c>
      <c r="R2988" s="318">
        <f>SUM(Q2863:Q2988)</f>
        <v>0</v>
      </c>
      <c r="S2988" s="318">
        <f>R2988/$X$2</f>
        <v>0</v>
      </c>
      <c r="T2988" s="318">
        <f>IF(S2988&gt;=$X$3,1,0)</f>
        <v>0</v>
      </c>
      <c r="U2988" s="318">
        <f>O2988*T2988+P2988*T2988</f>
        <v>0</v>
      </c>
    </row>
    <row r="2989" spans="1:21" s="318" customFormat="1" x14ac:dyDescent="0.2">
      <c r="A2989" s="322">
        <v>40906</v>
      </c>
      <c r="B2989" s="321">
        <v>383.25900300000001</v>
      </c>
      <c r="C2989" s="320">
        <f>LN(B2989/B2988)</f>
        <v>8.8555821329446872E-3</v>
      </c>
      <c r="D2989" s="320">
        <f>AVERAGE(C2969:C2989)</f>
        <v>2.205234194364308E-3</v>
      </c>
      <c r="E2989" s="318">
        <f>_xlfn.STDEV.S(C2969:C2989)</f>
        <v>1.7324259315785229E-2</v>
      </c>
      <c r="F2989" s="318">
        <f>E2989*(21/(21-1.5))</f>
        <v>1.8656894647768707E-2</v>
      </c>
      <c r="G2989" s="318">
        <f>_xlfn.VAR.S(C2969:C2989)</f>
        <v>3.0012996084057128E-4</v>
      </c>
      <c r="H2989" s="318">
        <f>G2989*(21/(21-1))</f>
        <v>3.1513645888259987E-4</v>
      </c>
      <c r="I2989" s="320">
        <f>(SUM(C2926:C2946)*1+SUM(C2947:C2967)*2+SUM(C2968:C2988)*3)/6</f>
        <v>1.5458628824945385E-2</v>
      </c>
      <c r="J2989" s="318">
        <f>IF(C2989*O2989&lt;&gt;0,C2989,0)</f>
        <v>0</v>
      </c>
      <c r="K2989" s="318" t="str">
        <f>IF(C2989*O2989=0,"",C2989)</f>
        <v/>
      </c>
      <c r="O2989" s="318">
        <f>IF(ISBLANK(L2989),0,1)</f>
        <v>0</v>
      </c>
      <c r="P2989" s="318">
        <f>IF(ISBLANK(M2989),0,1)</f>
        <v>0</v>
      </c>
      <c r="Q2989" s="318">
        <f>O2989+P2989</f>
        <v>0</v>
      </c>
      <c r="R2989" s="318">
        <f>SUM(Q2864:Q2989)</f>
        <v>0</v>
      </c>
      <c r="S2989" s="318">
        <f>R2989/$X$2</f>
        <v>0</v>
      </c>
      <c r="T2989" s="318">
        <f>IF(S2989&gt;=$X$3,1,0)</f>
        <v>0</v>
      </c>
      <c r="U2989" s="318">
        <f>O2989*T2989+P2989*T2989</f>
        <v>0</v>
      </c>
    </row>
    <row r="2990" spans="1:21" s="318" customFormat="1" x14ac:dyDescent="0.2">
      <c r="A2990" s="322">
        <v>40907</v>
      </c>
      <c r="B2990" s="321">
        <v>384.94699100000003</v>
      </c>
      <c r="C2990" s="320">
        <f>LN(B2990/B2989)</f>
        <v>4.3946304242030105E-3</v>
      </c>
      <c r="D2990" s="320">
        <f>AVERAGE(C2970:C2990)</f>
        <v>5.0915109839322218E-4</v>
      </c>
      <c r="E2990" s="318">
        <f>_xlfn.STDEV.S(C2970:C2990)</f>
        <v>1.5029308181497499E-2</v>
      </c>
      <c r="F2990" s="318">
        <f>E2990*(21/(21-1.5))</f>
        <v>1.618540881084346E-2</v>
      </c>
      <c r="G2990" s="318">
        <f>_xlfn.VAR.S(C2970:C2990)</f>
        <v>2.2588010441442768E-4</v>
      </c>
      <c r="H2990" s="318">
        <f>G2990*(21/(21-1))</f>
        <v>2.3717410963514907E-4</v>
      </c>
      <c r="I2990" s="320">
        <f>(SUM(C2927:C2947)*1+SUM(C2948:C2968)*2+SUM(C2969:C2989)*3)/6</f>
        <v>2.3251119123308402E-2</v>
      </c>
      <c r="J2990" s="318">
        <f>IF(C2990*O2990&lt;&gt;0,C2990,0)</f>
        <v>0</v>
      </c>
      <c r="K2990" s="318" t="str">
        <f>IF(C2990*O2990=0,"",C2990)</f>
        <v/>
      </c>
      <c r="O2990" s="318">
        <f>IF(ISBLANK(L2990),0,1)</f>
        <v>0</v>
      </c>
      <c r="P2990" s="318">
        <f>IF(ISBLANK(M2990),0,1)</f>
        <v>0</v>
      </c>
      <c r="Q2990" s="318">
        <f>O2990+P2990</f>
        <v>0</v>
      </c>
      <c r="R2990" s="318">
        <f>SUM(Q2865:Q2990)</f>
        <v>0</v>
      </c>
      <c r="S2990" s="318">
        <f>R2990/$X$2</f>
        <v>0</v>
      </c>
      <c r="T2990" s="318">
        <f>IF(S2990&gt;=$X$3,1,0)</f>
        <v>0</v>
      </c>
      <c r="U2990" s="318">
        <f>O2990*T2990+P2990*T2990</f>
        <v>0</v>
      </c>
    </row>
    <row r="2991" spans="1:21" s="318" customFormat="1" x14ac:dyDescent="0.2">
      <c r="A2991" s="322">
        <v>40910</v>
      </c>
      <c r="B2991" s="321">
        <v>389.47601300000002</v>
      </c>
      <c r="C2991" s="320">
        <f>LN(B2991/B2990)</f>
        <v>1.1696640238318543E-2</v>
      </c>
      <c r="D2991" s="320">
        <f>AVERAGE(C2971:C2991)</f>
        <v>1.3500535450179905E-3</v>
      </c>
      <c r="E2991" s="318">
        <f>_xlfn.STDEV.S(C2971:C2991)</f>
        <v>1.5142709008977963E-2</v>
      </c>
      <c r="F2991" s="318">
        <f>E2991*(21/(21-1.5))</f>
        <v>1.6307532778899344E-2</v>
      </c>
      <c r="G2991" s="318">
        <f>_xlfn.VAR.S(C2971:C2991)</f>
        <v>2.2930163613058235E-4</v>
      </c>
      <c r="H2991" s="318">
        <f>G2991*(21/(21-1))</f>
        <v>2.4076671793711149E-4</v>
      </c>
      <c r="I2991" s="320">
        <f>(SUM(C2928:C2948)*1+SUM(C2949:C2969)*2+SUM(C2970:C2990)*3)/6</f>
        <v>3.2598073771552667E-2</v>
      </c>
      <c r="J2991" s="318">
        <f>IF(C2991*O2991&lt;&gt;0,C2991,0)</f>
        <v>0</v>
      </c>
      <c r="K2991" s="318" t="str">
        <f>IF(C2991*O2991=0,"",C2991)</f>
        <v/>
      </c>
      <c r="O2991" s="318">
        <f>IF(ISBLANK(L2991),0,1)</f>
        <v>0</v>
      </c>
      <c r="P2991" s="318">
        <f>IF(ISBLANK(M2991),0,1)</f>
        <v>0</v>
      </c>
      <c r="Q2991" s="318">
        <f>O2991+P2991</f>
        <v>0</v>
      </c>
      <c r="R2991" s="318">
        <f>SUM(Q2866:Q2991)</f>
        <v>0</v>
      </c>
      <c r="S2991" s="318">
        <f>R2991/$X$2</f>
        <v>0</v>
      </c>
      <c r="T2991" s="318">
        <f>IF(S2991&gt;=$X$3,1,0)</f>
        <v>0</v>
      </c>
      <c r="U2991" s="318">
        <f>O2991*T2991+P2991*T2991</f>
        <v>0</v>
      </c>
    </row>
    <row r="2992" spans="1:21" s="318" customFormat="1" x14ac:dyDescent="0.2">
      <c r="A2992" s="322">
        <v>40911</v>
      </c>
      <c r="B2992" s="321">
        <v>394.091003</v>
      </c>
      <c r="C2992" s="320">
        <f>LN(B2992/B2991)</f>
        <v>1.1779575376938675E-2</v>
      </c>
      <c r="D2992" s="320">
        <f>AVERAGE(C2972:C2992)</f>
        <v>1.8614523922274649E-3</v>
      </c>
      <c r="E2992" s="318">
        <f>_xlfn.STDEV.S(C2972:C2992)</f>
        <v>1.5312118622807366E-2</v>
      </c>
      <c r="F2992" s="318">
        <f>E2992*(21/(21-1.5))</f>
        <v>1.6489973901484854E-2</v>
      </c>
      <c r="G2992" s="318">
        <f>_xlfn.VAR.S(C2972:C2992)</f>
        <v>2.3446097671892414E-4</v>
      </c>
      <c r="H2992" s="318">
        <f>G2992*(21/(21-1))</f>
        <v>2.4618402555487038E-4</v>
      </c>
      <c r="I2992" s="320">
        <f>(SUM(C2929:C2949)*1+SUM(C2950:C2970)*2+SUM(C2971:C2991)*3)/6</f>
        <v>4.177046347420596E-2</v>
      </c>
      <c r="J2992" s="318">
        <f>IF(C2992*O2992&lt;&gt;0,C2992,0)</f>
        <v>0</v>
      </c>
      <c r="K2992" s="318" t="str">
        <f>IF(C2992*O2992=0,"",C2992)</f>
        <v/>
      </c>
      <c r="O2992" s="318">
        <f>IF(ISBLANK(L2992),0,1)</f>
        <v>0</v>
      </c>
      <c r="P2992" s="318">
        <f>IF(ISBLANK(M2992),0,1)</f>
        <v>0</v>
      </c>
      <c r="Q2992" s="318">
        <f>O2992+P2992</f>
        <v>0</v>
      </c>
      <c r="R2992" s="318">
        <f>SUM(Q2867:Q2992)</f>
        <v>0</v>
      </c>
      <c r="S2992" s="318">
        <f>R2992/$X$2</f>
        <v>0</v>
      </c>
      <c r="T2992" s="318">
        <f>IF(S2992&gt;=$X$3,1,0)</f>
        <v>0</v>
      </c>
      <c r="U2992" s="318">
        <f>O2992*T2992+P2992*T2992</f>
        <v>0</v>
      </c>
    </row>
    <row r="2993" spans="1:21" s="318" customFormat="1" x14ac:dyDescent="0.2">
      <c r="A2993" s="322">
        <v>40912</v>
      </c>
      <c r="B2993" s="321">
        <v>391.13400300000001</v>
      </c>
      <c r="C2993" s="320">
        <f>LN(B2993/B2992)</f>
        <v>-7.5316347683937641E-3</v>
      </c>
      <c r="D2993" s="320">
        <f>AVERAGE(C2973:C2993)</f>
        <v>1.0887091547355258E-3</v>
      </c>
      <c r="E2993" s="318">
        <f>_xlfn.STDEV.S(C2973:C2993)</f>
        <v>1.5359360617424645E-2</v>
      </c>
      <c r="F2993" s="318">
        <f>E2993*(21/(21-1.5))</f>
        <v>1.6540849895688079E-2</v>
      </c>
      <c r="G2993" s="318">
        <f>_xlfn.VAR.S(C2973:C2993)</f>
        <v>2.3590995857609518E-4</v>
      </c>
      <c r="H2993" s="318">
        <f>G2993*(21/(21-1))</f>
        <v>2.4770545650489994E-4</v>
      </c>
      <c r="I2993" s="320">
        <f>(SUM(C2930:C2950)*1+SUM(C2951:C2971)*2+SUM(C2972:C2992)*3)/6</f>
        <v>3.6508211302393505E-2</v>
      </c>
      <c r="J2993" s="318">
        <f>IF(C2993*O2993&lt;&gt;0,C2993,0)</f>
        <v>0</v>
      </c>
      <c r="K2993" s="318" t="str">
        <f>IF(C2993*O2993=0,"",C2993)</f>
        <v/>
      </c>
      <c r="O2993" s="318">
        <f>IF(ISBLANK(L2993),0,1)</f>
        <v>0</v>
      </c>
      <c r="P2993" s="318">
        <f>IF(ISBLANK(M2993),0,1)</f>
        <v>0</v>
      </c>
      <c r="Q2993" s="318">
        <f>O2993+P2993</f>
        <v>0</v>
      </c>
      <c r="R2993" s="318">
        <f>SUM(Q2868:Q2993)</f>
        <v>0</v>
      </c>
      <c r="S2993" s="318">
        <f>R2993/$X$2</f>
        <v>0</v>
      </c>
      <c r="T2993" s="318">
        <f>IF(S2993&gt;=$X$3,1,0)</f>
        <v>0</v>
      </c>
      <c r="U2993" s="318">
        <f>O2993*T2993+P2993*T2993</f>
        <v>0</v>
      </c>
    </row>
    <row r="2994" spans="1:21" s="318" customFormat="1" x14ac:dyDescent="0.2">
      <c r="A2994" s="322">
        <v>40913</v>
      </c>
      <c r="B2994" s="321">
        <v>393.25399800000002</v>
      </c>
      <c r="C2994" s="320">
        <f>LN(B2994/B2993)</f>
        <v>5.4054885066062569E-3</v>
      </c>
      <c r="D2994" s="320">
        <f>AVERAGE(C2974:C2994)</f>
        <v>1.0379512464253093E-3</v>
      </c>
      <c r="E2994" s="318">
        <f>_xlfn.STDEV.S(C2974:C2994)</f>
        <v>1.5342435011710226E-2</v>
      </c>
      <c r="F2994" s="318">
        <f>E2994*(21/(21-1.5))</f>
        <v>1.6522622320303319E-2</v>
      </c>
      <c r="G2994" s="318">
        <f>_xlfn.VAR.S(C2974:C2994)</f>
        <v>2.3539031208855179E-4</v>
      </c>
      <c r="H2994" s="318">
        <f>G2994*(21/(21-1))</f>
        <v>2.4715982769297936E-4</v>
      </c>
      <c r="I2994" s="320">
        <f>(SUM(C2931:C2951)*1+SUM(C2952:C2972)*2+SUM(C2973:C2993)*3)/6</f>
        <v>2.8048985340031588E-2</v>
      </c>
      <c r="J2994" s="318">
        <f>IF(C2994*O2994&lt;&gt;0,C2994,0)</f>
        <v>0</v>
      </c>
      <c r="K2994" s="318" t="str">
        <f>IF(C2994*O2994=0,"",C2994)</f>
        <v/>
      </c>
      <c r="O2994" s="318">
        <f>IF(ISBLANK(L2994),0,1)</f>
        <v>0</v>
      </c>
      <c r="P2994" s="318">
        <f>IF(ISBLANK(M2994),0,1)</f>
        <v>0</v>
      </c>
      <c r="Q2994" s="318">
        <f>O2994+P2994</f>
        <v>0</v>
      </c>
      <c r="R2994" s="318">
        <f>SUM(Q2869:Q2994)</f>
        <v>0</v>
      </c>
      <c r="S2994" s="318">
        <f>R2994/$X$2</f>
        <v>0</v>
      </c>
      <c r="T2994" s="318">
        <f>IF(S2994&gt;=$X$3,1,0)</f>
        <v>0</v>
      </c>
      <c r="U2994" s="318">
        <f>O2994*T2994+P2994*T2994</f>
        <v>0</v>
      </c>
    </row>
    <row r="2995" spans="1:21" s="318" customFormat="1" x14ac:dyDescent="0.2">
      <c r="A2995" s="322">
        <v>40914</v>
      </c>
      <c r="B2995" s="321">
        <v>392.50900300000001</v>
      </c>
      <c r="C2995" s="320">
        <f>LN(B2995/B2994)</f>
        <v>-1.8962339084013836E-3</v>
      </c>
      <c r="D2995" s="320">
        <f>AVERAGE(C2975:C2995)</f>
        <v>1.5521983090379919E-3</v>
      </c>
      <c r="E2995" s="318">
        <f>_xlfn.STDEV.S(C2975:C2995)</f>
        <v>1.5037048724012056E-2</v>
      </c>
      <c r="F2995" s="318">
        <f>E2995*(21/(21-1.5))</f>
        <v>1.6193744779705289E-2</v>
      </c>
      <c r="G2995" s="318">
        <f>_xlfn.VAR.S(C2975:C2995)</f>
        <v>2.2611283432831262E-4</v>
      </c>
      <c r="H2995" s="318">
        <f>G2995*(21/(21-1))</f>
        <v>2.3741847604472825E-4</v>
      </c>
      <c r="I2995" s="320">
        <f>(SUM(C2932:C2952)*1+SUM(C2953:C2973)*2+SUM(C2974:C2994)*3)/6</f>
        <v>2.7804215165287739E-2</v>
      </c>
      <c r="J2995" s="318">
        <f>IF(C2995*O2995&lt;&gt;0,C2995,0)</f>
        <v>0</v>
      </c>
      <c r="K2995" s="318" t="str">
        <f>IF(C2995*O2995=0,"",C2995)</f>
        <v/>
      </c>
      <c r="O2995" s="318">
        <f>IF(ISBLANK(L2995),0,1)</f>
        <v>0</v>
      </c>
      <c r="P2995" s="318">
        <f>IF(ISBLANK(M2995),0,1)</f>
        <v>0</v>
      </c>
      <c r="Q2995" s="318">
        <f>O2995+P2995</f>
        <v>0</v>
      </c>
      <c r="R2995" s="318">
        <f>SUM(Q2870:Q2995)</f>
        <v>0</v>
      </c>
      <c r="S2995" s="318">
        <f>R2995/$X$2</f>
        <v>0</v>
      </c>
      <c r="T2995" s="318">
        <f>IF(S2995&gt;=$X$3,1,0)</f>
        <v>0</v>
      </c>
      <c r="U2995" s="318">
        <f>O2995*T2995+P2995*T2995</f>
        <v>0</v>
      </c>
    </row>
    <row r="2996" spans="1:21" s="318" customFormat="1" x14ac:dyDescent="0.2">
      <c r="A2996" s="322">
        <v>40917</v>
      </c>
      <c r="B2996" s="321">
        <v>389.08999599999999</v>
      </c>
      <c r="C2996" s="320">
        <f>LN(B2996/B2995)</f>
        <v>-8.7488054932723588E-3</v>
      </c>
      <c r="D2996" s="320">
        <f>AVERAGE(C2976:C2996)</f>
        <v>1.9400022350534842E-3</v>
      </c>
      <c r="E2996" s="318">
        <f>_xlfn.STDEV.S(C2976:C2996)</f>
        <v>1.4637273153819772E-2</v>
      </c>
      <c r="F2996" s="318">
        <f>E2996*(21/(21-1.5))</f>
        <v>1.576321724257514E-2</v>
      </c>
      <c r="G2996" s="318">
        <f>_xlfn.VAR.S(C2976:C2996)</f>
        <v>2.1424976537953304E-4</v>
      </c>
      <c r="H2996" s="318">
        <f>G2996*(21/(21-1))</f>
        <v>2.2496225364850971E-4</v>
      </c>
      <c r="I2996" s="320">
        <f>(SUM(C2933:C2953)*1+SUM(C2954:C2974)*2+SUM(C2975:C2995)*3)/6</f>
        <v>2.1488156190221225E-2</v>
      </c>
      <c r="J2996" s="318">
        <f>IF(C2996*O2996&lt;&gt;0,C2996,0)</f>
        <v>0</v>
      </c>
      <c r="K2996" s="318" t="str">
        <f>IF(C2996*O2996=0,"",C2996)</f>
        <v/>
      </c>
      <c r="O2996" s="318">
        <f>IF(ISBLANK(L2996),0,1)</f>
        <v>0</v>
      </c>
      <c r="P2996" s="318">
        <f>IF(ISBLANK(M2996),0,1)</f>
        <v>0</v>
      </c>
      <c r="Q2996" s="318">
        <f>O2996+P2996</f>
        <v>0</v>
      </c>
      <c r="R2996" s="318">
        <f>SUM(Q2871:Q2996)</f>
        <v>0</v>
      </c>
      <c r="S2996" s="318">
        <f>R2996/$X$2</f>
        <v>0</v>
      </c>
      <c r="T2996" s="318">
        <f>IF(S2996&gt;=$X$3,1,0)</f>
        <v>0</v>
      </c>
      <c r="U2996" s="318">
        <f>O2996*T2996+P2996*T2996</f>
        <v>0</v>
      </c>
    </row>
    <row r="2997" spans="1:21" s="318" customFormat="1" x14ac:dyDescent="0.2">
      <c r="A2997" s="322">
        <v>40918</v>
      </c>
      <c r="B2997" s="321">
        <v>396.22699</v>
      </c>
      <c r="C2997" s="320">
        <f>LN(B2997/B2996)</f>
        <v>1.817658505902011E-2</v>
      </c>
      <c r="D2997" s="320">
        <f>AVERAGE(C2977:C2997)</f>
        <v>2.2196035413860359E-3</v>
      </c>
      <c r="E2997" s="318">
        <f>_xlfn.STDEV.S(C2977:C2997)</f>
        <v>1.4898905856526109E-2</v>
      </c>
      <c r="F2997" s="318">
        <f>E2997*(21/(21-1.5))</f>
        <v>1.6044975537797348E-2</v>
      </c>
      <c r="G2997" s="318">
        <f>_xlfn.VAR.S(C2977:C2997)</f>
        <v>2.2197739572162801E-4</v>
      </c>
      <c r="H2997" s="318">
        <f>G2997*(21/(21-1))</f>
        <v>2.3307626550770944E-4</v>
      </c>
      <c r="I2997" s="320">
        <f>(SUM(C2934:C2954)*1+SUM(C2955:C2975)*2+SUM(C2976:C2996)*3)/6</f>
        <v>2.5236593931098655E-2</v>
      </c>
      <c r="J2997" s="318">
        <f>IF(C2997*O2997&lt;&gt;0,C2997,0)</f>
        <v>0</v>
      </c>
      <c r="K2997" s="318" t="str">
        <f>IF(C2997*O2997=0,"",C2997)</f>
        <v/>
      </c>
      <c r="O2997" s="318">
        <f>IF(ISBLANK(L2997),0,1)</f>
        <v>0</v>
      </c>
      <c r="P2997" s="318">
        <f>IF(ISBLANK(M2997),0,1)</f>
        <v>0</v>
      </c>
      <c r="Q2997" s="318">
        <f>O2997+P2997</f>
        <v>0</v>
      </c>
      <c r="R2997" s="318">
        <f>SUM(Q2872:Q2997)</f>
        <v>0</v>
      </c>
      <c r="S2997" s="318">
        <f>R2997/$X$2</f>
        <v>0</v>
      </c>
      <c r="T2997" s="318">
        <f>IF(S2997&gt;=$X$3,1,0)</f>
        <v>0</v>
      </c>
      <c r="U2997" s="318">
        <f>O2997*T2997+P2997*T2997</f>
        <v>0</v>
      </c>
    </row>
    <row r="2998" spans="1:21" s="318" customFormat="1" x14ac:dyDescent="0.2">
      <c r="A2998" s="322">
        <v>40919</v>
      </c>
      <c r="B2998" s="321">
        <v>394.38900799999999</v>
      </c>
      <c r="C2998" s="320">
        <f>LN(B2998/B2997)</f>
        <v>-4.6495019472227034E-3</v>
      </c>
      <c r="D2998" s="320">
        <f>AVERAGE(C2978:C2998)</f>
        <v>3.3281385846050896E-3</v>
      </c>
      <c r="E2998" s="318">
        <f>_xlfn.STDEV.S(C2978:C2998)</f>
        <v>1.3326672853568696E-2</v>
      </c>
      <c r="F2998" s="318">
        <f>E2998*(21/(21-1.5))</f>
        <v>1.4351801534612442E-2</v>
      </c>
      <c r="G2998" s="318">
        <f>_xlfn.VAR.S(C2978:C2998)</f>
        <v>1.7760020934604479E-4</v>
      </c>
      <c r="H2998" s="318">
        <f>G2998*(21/(21-1))</f>
        <v>1.8648021981334704E-4</v>
      </c>
      <c r="I2998" s="320">
        <f>(SUM(C2935:C2955)*1+SUM(C2956:C2976)*2+SUM(C2977:C2997)*3)/6</f>
        <v>2.8890211085702337E-2</v>
      </c>
      <c r="J2998" s="318">
        <f>IF(C2998*O2998&lt;&gt;0,C2998,0)</f>
        <v>0</v>
      </c>
      <c r="K2998" s="318" t="str">
        <f>IF(C2998*O2998=0,"",C2998)</f>
        <v/>
      </c>
      <c r="O2998" s="318">
        <f>IF(ISBLANK(L2998),0,1)</f>
        <v>0</v>
      </c>
      <c r="P2998" s="318">
        <f>IF(ISBLANK(M2998),0,1)</f>
        <v>0</v>
      </c>
      <c r="Q2998" s="318">
        <f>O2998+P2998</f>
        <v>0</v>
      </c>
      <c r="R2998" s="318">
        <f>SUM(Q2873:Q2998)</f>
        <v>0</v>
      </c>
      <c r="S2998" s="318">
        <f>R2998/$X$2</f>
        <v>0</v>
      </c>
      <c r="T2998" s="318">
        <f>IF(S2998&gt;=$X$3,1,0)</f>
        <v>0</v>
      </c>
      <c r="U2998" s="318">
        <f>O2998*T2998+P2998*T2998</f>
        <v>0</v>
      </c>
    </row>
    <row r="2999" spans="1:21" s="318" customFormat="1" x14ac:dyDescent="0.2">
      <c r="A2999" s="322">
        <v>40920</v>
      </c>
      <c r="B2999" s="321">
        <v>398.69500699999998</v>
      </c>
      <c r="C2999" s="320">
        <f>LN(B2999/B2998)</f>
        <v>1.0858978950948282E-2</v>
      </c>
      <c r="D2999" s="320">
        <f>AVERAGE(C2979:C2999)</f>
        <v>3.5498965716984163E-3</v>
      </c>
      <c r="E2999" s="318">
        <f>_xlfn.STDEV.S(C2979:C2999)</f>
        <v>1.3415337497649737E-2</v>
      </c>
      <c r="F2999" s="318">
        <f>E2999*(21/(21-1.5))</f>
        <v>1.4447286535930486E-2</v>
      </c>
      <c r="G2999" s="318">
        <f>_xlfn.VAR.S(C2979:C2999)</f>
        <v>1.7997128017584711E-4</v>
      </c>
      <c r="H2999" s="318">
        <f>G2999*(21/(21-1))</f>
        <v>1.8896984418463947E-4</v>
      </c>
      <c r="I2999" s="320">
        <f>(SUM(C2936:C2956)*1+SUM(C2957:C2977)*2+SUM(C2978:C2998)*3)/6</f>
        <v>2.9550416910792892E-2</v>
      </c>
      <c r="J2999" s="318">
        <f>IF(C2999*O2999&lt;&gt;0,C2999,0)</f>
        <v>0</v>
      </c>
      <c r="K2999" s="318" t="str">
        <f>IF(C2999*O2999=0,"",C2999)</f>
        <v/>
      </c>
      <c r="O2999" s="318">
        <f>IF(ISBLANK(L2999),0,1)</f>
        <v>0</v>
      </c>
      <c r="P2999" s="318">
        <f>IF(ISBLANK(M2999),0,1)</f>
        <v>0</v>
      </c>
      <c r="Q2999" s="318">
        <f>O2999+P2999</f>
        <v>0</v>
      </c>
      <c r="R2999" s="318">
        <f>SUM(Q2874:Q2999)</f>
        <v>0</v>
      </c>
      <c r="S2999" s="318">
        <f>R2999/$X$2</f>
        <v>0</v>
      </c>
      <c r="T2999" s="318">
        <f>IF(S2999&gt;=$X$3,1,0)</f>
        <v>0</v>
      </c>
      <c r="U2999" s="318">
        <f>O2999*T2999+P2999*T2999</f>
        <v>0</v>
      </c>
    </row>
    <row r="3000" spans="1:21" s="318" customFormat="1" x14ac:dyDescent="0.2">
      <c r="A3000" s="322">
        <v>40921</v>
      </c>
      <c r="B3000" s="321">
        <v>394.45300300000002</v>
      </c>
      <c r="C3000" s="320">
        <f>LN(B3000/B2999)</f>
        <v>-1.0696728464163658E-2</v>
      </c>
      <c r="D3000" s="320">
        <f>AVERAGE(C2980:C3000)</f>
        <v>4.5454389032197912E-3</v>
      </c>
      <c r="E3000" s="318">
        <f>_xlfn.STDEV.S(C2980:C3000)</f>
        <v>1.1282385253323502E-2</v>
      </c>
      <c r="F3000" s="318">
        <f>E3000*(21/(21-1.5))</f>
        <v>1.2150261042040693E-2</v>
      </c>
      <c r="G3000" s="318">
        <f>_xlfn.VAR.S(C2980:C3000)</f>
        <v>1.2729221700441161E-4</v>
      </c>
      <c r="H3000" s="318">
        <f>G3000*(21/(21-1))</f>
        <v>1.3365682785463219E-4</v>
      </c>
      <c r="I3000" s="320">
        <f>(SUM(C2937:C2957)*1+SUM(C2958:C2978)*2+SUM(C2979:C2999)*3)/6</f>
        <v>3.0151599089552641E-2</v>
      </c>
      <c r="J3000" s="318">
        <f>IF(C3000*O3000&lt;&gt;0,C3000,0)</f>
        <v>0</v>
      </c>
      <c r="K3000" s="318" t="str">
        <f>IF(C3000*O3000=0,"",C3000)</f>
        <v/>
      </c>
      <c r="O3000" s="318">
        <f>IF(ISBLANK(L3000),0,1)</f>
        <v>0</v>
      </c>
      <c r="P3000" s="318">
        <f>IF(ISBLANK(M3000),0,1)</f>
        <v>0</v>
      </c>
      <c r="Q3000" s="318">
        <f>O3000+P3000</f>
        <v>0</v>
      </c>
      <c r="R3000" s="318">
        <f>SUM(Q2875:Q3000)</f>
        <v>0</v>
      </c>
      <c r="S3000" s="318">
        <f>R3000/$X$2</f>
        <v>0</v>
      </c>
      <c r="T3000" s="318">
        <f>IF(S3000&gt;=$X$3,1,0)</f>
        <v>0</v>
      </c>
      <c r="U3000" s="318">
        <f>O3000*T3000+P3000*T3000</f>
        <v>0</v>
      </c>
    </row>
    <row r="3001" spans="1:21" s="318" customFormat="1" x14ac:dyDescent="0.2">
      <c r="A3001" s="322">
        <v>40924</v>
      </c>
      <c r="B3001" s="321">
        <v>395.574005</v>
      </c>
      <c r="C3001" s="320">
        <f>LN(B3001/B3000)</f>
        <v>2.8378846317634707E-3</v>
      </c>
      <c r="D3001" s="320">
        <f>AVERAGE(C2981:C3001)</f>
        <v>3.828805613785465E-3</v>
      </c>
      <c r="E3001" s="318">
        <f>_xlfn.STDEV.S(C2981:C3001)</f>
        <v>1.086271857890557E-2</v>
      </c>
      <c r="F3001" s="318">
        <f>E3001*(21/(21-1.5))</f>
        <v>1.1698312315744459E-2</v>
      </c>
      <c r="G3001" s="318">
        <f>_xlfn.VAR.S(C2981:C3001)</f>
        <v>1.1799865492450026E-4</v>
      </c>
      <c r="H3001" s="318">
        <f>G3001*(21/(21-1))</f>
        <v>1.2389858767072529E-4</v>
      </c>
      <c r="I3001" s="320">
        <f>(SUM(C2938:C2958)*1+SUM(C2959:C2979)*2+SUM(C2980:C3000)*3)/6</f>
        <v>3.1887925666476143E-2</v>
      </c>
      <c r="J3001" s="318">
        <f>IF(C3001*O3001&lt;&gt;0,C3001,0)</f>
        <v>0</v>
      </c>
      <c r="K3001" s="318" t="str">
        <f>IF(C3001*O3001=0,"",C3001)</f>
        <v/>
      </c>
      <c r="O3001" s="318">
        <f>IF(ISBLANK(L3001),0,1)</f>
        <v>0</v>
      </c>
      <c r="P3001" s="318">
        <f>IF(ISBLANK(M3001),0,1)</f>
        <v>0</v>
      </c>
      <c r="Q3001" s="318">
        <f>O3001+P3001</f>
        <v>0</v>
      </c>
      <c r="R3001" s="318">
        <f>SUM(Q2876:Q3001)</f>
        <v>0</v>
      </c>
      <c r="S3001" s="318">
        <f>R3001/$X$2</f>
        <v>0</v>
      </c>
      <c r="T3001" s="318">
        <f>IF(S3001&gt;=$X$3,1,0)</f>
        <v>0</v>
      </c>
      <c r="U3001" s="318">
        <f>O3001*T3001+P3001*T3001</f>
        <v>0</v>
      </c>
    </row>
    <row r="3002" spans="1:21" s="318" customFormat="1" x14ac:dyDescent="0.2">
      <c r="A3002" s="322">
        <v>40925</v>
      </c>
      <c r="B3002" s="321">
        <v>397.50698899999998</v>
      </c>
      <c r="C3002" s="320">
        <f>LN(B3002/B3001)</f>
        <v>4.8746290536632372E-3</v>
      </c>
      <c r="D3002" s="320">
        <f>AVERAGE(C2982:C3002)</f>
        <v>3.804749020198458E-3</v>
      </c>
      <c r="E3002" s="318">
        <f>_xlfn.STDEV.S(C2982:C3002)</f>
        <v>1.0859670929898662E-2</v>
      </c>
      <c r="F3002" s="318">
        <f>E3002*(21/(21-1.5))</f>
        <v>1.1695030232198558E-2</v>
      </c>
      <c r="G3002" s="318">
        <f>_xlfn.VAR.S(C2982:C3002)</f>
        <v>1.1793245270568604E-4</v>
      </c>
      <c r="H3002" s="318">
        <f>G3002*(21/(21-1))</f>
        <v>1.2382907534097036E-4</v>
      </c>
      <c r="I3002" s="320">
        <f>(SUM(C2939:C2959)*1+SUM(C2960:C2980)*2+SUM(C2981:C3001)*3)/6</f>
        <v>2.8599748116383911E-2</v>
      </c>
      <c r="J3002" s="318">
        <f>IF(C3002*O3002&lt;&gt;0,C3002,0)</f>
        <v>0</v>
      </c>
      <c r="K3002" s="318" t="str">
        <f>IF(C3002*O3002=0,"",C3002)</f>
        <v/>
      </c>
      <c r="O3002" s="318">
        <f>IF(ISBLANK(L3002),0,1)</f>
        <v>0</v>
      </c>
      <c r="P3002" s="318">
        <f>IF(ISBLANK(M3002),0,1)</f>
        <v>0</v>
      </c>
      <c r="Q3002" s="318">
        <f>O3002+P3002</f>
        <v>0</v>
      </c>
      <c r="R3002" s="318">
        <f>SUM(Q2877:Q3002)</f>
        <v>0</v>
      </c>
      <c r="S3002" s="318">
        <f>R3002/$X$2</f>
        <v>0</v>
      </c>
      <c r="T3002" s="318">
        <f>IF(S3002&gt;=$X$3,1,0)</f>
        <v>0</v>
      </c>
      <c r="U3002" s="318">
        <f>O3002*T3002+P3002*T3002</f>
        <v>0</v>
      </c>
    </row>
    <row r="3003" spans="1:21" s="318" customFormat="1" x14ac:dyDescent="0.2">
      <c r="A3003" s="322">
        <v>40926</v>
      </c>
      <c r="B3003" s="321">
        <v>396.52600100000001</v>
      </c>
      <c r="C3003" s="320">
        <f>LN(B3003/B3002)</f>
        <v>-2.4709011123237377E-3</v>
      </c>
      <c r="D3003" s="320">
        <f>AVERAGE(C2983:C3003)</f>
        <v>4.1104171052424908E-3</v>
      </c>
      <c r="E3003" s="318">
        <f>_xlfn.STDEV.S(C2983:C3003)</f>
        <v>1.0570988241231809E-2</v>
      </c>
      <c r="F3003" s="318">
        <f>E3003*(21/(21-1.5))</f>
        <v>1.1384141182865024E-2</v>
      </c>
      <c r="G3003" s="318">
        <f>_xlfn.VAR.S(C2983:C3003)</f>
        <v>1.1174579239626118E-4</v>
      </c>
      <c r="H3003" s="318">
        <f>G3003*(21/(21-1))</f>
        <v>1.1733308201607424E-4</v>
      </c>
      <c r="I3003" s="320">
        <f>(SUM(C2940:C2960)*1+SUM(C2961:C2981)*2+SUM(C2982:C3002)*3)/6</f>
        <v>3.4025449762998629E-2</v>
      </c>
      <c r="J3003" s="318">
        <f>IF(C3003*O3003&lt;&gt;0,C3003,0)</f>
        <v>0</v>
      </c>
      <c r="K3003" s="318" t="str">
        <f>IF(C3003*O3003=0,"",C3003)</f>
        <v/>
      </c>
      <c r="O3003" s="318">
        <f>IF(ISBLANK(L3003),0,1)</f>
        <v>0</v>
      </c>
      <c r="P3003" s="318">
        <f>IF(ISBLANK(M3003),0,1)</f>
        <v>0</v>
      </c>
      <c r="Q3003" s="318">
        <f>O3003+P3003</f>
        <v>0</v>
      </c>
      <c r="R3003" s="318">
        <f>SUM(Q2878:Q3003)</f>
        <v>0</v>
      </c>
      <c r="S3003" s="318">
        <f>R3003/$X$2</f>
        <v>0</v>
      </c>
      <c r="T3003" s="318">
        <f>IF(S3003&gt;=$X$3,1,0)</f>
        <v>0</v>
      </c>
      <c r="U3003" s="318">
        <f>O3003*T3003+P3003*T3003</f>
        <v>0</v>
      </c>
    </row>
    <row r="3004" spans="1:21" s="318" customFormat="1" x14ac:dyDescent="0.2">
      <c r="A3004" s="322">
        <v>40927</v>
      </c>
      <c r="B3004" s="321">
        <v>398.67300399999999</v>
      </c>
      <c r="C3004" s="320">
        <f>LN(B3004/B3003)</f>
        <v>5.3999268197608748E-3</v>
      </c>
      <c r="D3004" s="320">
        <f>AVERAGE(C2984:C3004)</f>
        <v>2.9512293184747553E-3</v>
      </c>
      <c r="E3004" s="318">
        <f>_xlfn.STDEV.S(C2984:C3004)</f>
        <v>8.8072072232793022E-3</v>
      </c>
      <c r="F3004" s="318">
        <f>E3004*(21/(21-1.5))</f>
        <v>9.484684701993094E-3</v>
      </c>
      <c r="G3004" s="318">
        <f>_xlfn.VAR.S(C2984:C3004)</f>
        <v>7.7566899073783124E-5</v>
      </c>
      <c r="H3004" s="318">
        <f>G3004*(21/(21-1))</f>
        <v>8.1445244027472278E-5</v>
      </c>
      <c r="I3004" s="320">
        <f>(SUM(C2941:C2961)*1+SUM(C2962:C2982)*2+SUM(C2983:C3003)*3)/6</f>
        <v>3.6527425918854765E-2</v>
      </c>
      <c r="J3004" s="318">
        <f>IF(C3004*O3004&lt;&gt;0,C3004,0)</f>
        <v>0</v>
      </c>
      <c r="K3004" s="318" t="str">
        <f>IF(C3004*O3004=0,"",C3004)</f>
        <v/>
      </c>
      <c r="O3004" s="318">
        <f>IF(ISBLANK(L3004),0,1)</f>
        <v>0</v>
      </c>
      <c r="P3004" s="318">
        <f>IF(ISBLANK(M3004),0,1)</f>
        <v>0</v>
      </c>
      <c r="Q3004" s="318">
        <f>O3004+P3004</f>
        <v>0</v>
      </c>
      <c r="R3004" s="318">
        <f>SUM(Q2879:Q3004)</f>
        <v>0</v>
      </c>
      <c r="S3004" s="318">
        <f>R3004/$X$2</f>
        <v>0</v>
      </c>
      <c r="T3004" s="318">
        <f>IF(S3004&gt;=$X$3,1,0)</f>
        <v>0</v>
      </c>
      <c r="U3004" s="318">
        <f>O3004*T3004+P3004*T3004</f>
        <v>0</v>
      </c>
    </row>
    <row r="3005" spans="1:21" s="318" customFormat="1" x14ac:dyDescent="0.2">
      <c r="A3005" s="322">
        <v>40928</v>
      </c>
      <c r="B3005" s="321">
        <v>396.19400000000002</v>
      </c>
      <c r="C3005" s="320">
        <f>LN(B3005/B3004)</f>
        <v>-6.2375517541452749E-3</v>
      </c>
      <c r="D3005" s="320">
        <f>AVERAGE(C2985:C3005)</f>
        <v>2.9251468738284206E-3</v>
      </c>
      <c r="E3005" s="318">
        <f>_xlfn.STDEV.S(C2985:C3005)</f>
        <v>8.8348447988075979E-3</v>
      </c>
      <c r="F3005" s="318">
        <f>E3005*(21/(21-1.5))</f>
        <v>9.51444824486972E-3</v>
      </c>
      <c r="G3005" s="318">
        <f>_xlfn.VAR.S(C2985:C3005)</f>
        <v>7.8054482619017675E-5</v>
      </c>
      <c r="H3005" s="318">
        <f>G3005*(21/(21-1))</f>
        <v>8.195720674996856E-5</v>
      </c>
      <c r="I3005" s="320">
        <f>(SUM(C2942:C2962)*1+SUM(C2963:C2983)*2+SUM(C2984:C3004)*3)/6</f>
        <v>3.429369719774214E-2</v>
      </c>
      <c r="J3005" s="318">
        <f>IF(C3005*O3005&lt;&gt;0,C3005,0)</f>
        <v>0</v>
      </c>
      <c r="K3005" s="318" t="str">
        <f>IF(C3005*O3005=0,"",C3005)</f>
        <v/>
      </c>
      <c r="O3005" s="318">
        <f>IF(ISBLANK(L3005),0,1)</f>
        <v>0</v>
      </c>
      <c r="P3005" s="318">
        <f>IF(ISBLANK(M3005),0,1)</f>
        <v>0</v>
      </c>
      <c r="Q3005" s="318">
        <f>O3005+P3005</f>
        <v>0</v>
      </c>
      <c r="R3005" s="318">
        <f>SUM(Q2880:Q3005)</f>
        <v>0</v>
      </c>
      <c r="S3005" s="318">
        <f>R3005/$X$2</f>
        <v>0</v>
      </c>
      <c r="T3005" s="318">
        <f>IF(S3005&gt;=$X$3,1,0)</f>
        <v>0</v>
      </c>
      <c r="U3005" s="318">
        <f>O3005*T3005+P3005*T3005</f>
        <v>0</v>
      </c>
    </row>
    <row r="3006" spans="1:21" s="318" customFormat="1" x14ac:dyDescent="0.2">
      <c r="A3006" s="322">
        <v>40931</v>
      </c>
      <c r="B3006" s="321">
        <v>398.19699100000003</v>
      </c>
      <c r="C3006" s="320">
        <f>LN(B3006/B3005)</f>
        <v>5.0428448142292E-3</v>
      </c>
      <c r="D3006" s="320">
        <f>AVERAGE(C2986:C3006)</f>
        <v>2.3511271559859943E-3</v>
      </c>
      <c r="E3006" s="318">
        <f>_xlfn.STDEV.S(C2986:C3006)</f>
        <v>8.2395572290412371E-3</v>
      </c>
      <c r="F3006" s="318">
        <f>E3006*(21/(21-1.5))</f>
        <v>8.8733693235828696E-3</v>
      </c>
      <c r="G3006" s="318">
        <f>_xlfn.VAR.S(C2986:C3006)</f>
        <v>6.7890303330645705E-5</v>
      </c>
      <c r="H3006" s="318">
        <f>G3006*(21/(21-1))</f>
        <v>7.1284818497177997E-5</v>
      </c>
      <c r="I3006" s="320">
        <f>(SUM(C2943:C2963)*1+SUM(C2964:C2984)*2+SUM(C2985:C3005)*3)/6</f>
        <v>3.0748929704509712E-2</v>
      </c>
      <c r="J3006" s="318">
        <f>IF(C3006*O3006&lt;&gt;0,C3006,0)</f>
        <v>0</v>
      </c>
      <c r="K3006" s="318" t="str">
        <f>IF(C3006*O3006=0,"",C3006)</f>
        <v/>
      </c>
      <c r="O3006" s="318">
        <f>IF(ISBLANK(L3006),0,1)</f>
        <v>0</v>
      </c>
      <c r="P3006" s="318">
        <f>IF(ISBLANK(M3006),0,1)</f>
        <v>0</v>
      </c>
      <c r="Q3006" s="318">
        <f>O3006+P3006</f>
        <v>0</v>
      </c>
      <c r="R3006" s="318">
        <f>SUM(Q2881:Q3006)</f>
        <v>0</v>
      </c>
      <c r="S3006" s="318">
        <f>R3006/$X$2</f>
        <v>0</v>
      </c>
      <c r="T3006" s="318">
        <f>IF(S3006&gt;=$X$3,1,0)</f>
        <v>0</v>
      </c>
      <c r="U3006" s="318">
        <f>O3006*T3006+P3006*T3006</f>
        <v>0</v>
      </c>
    </row>
    <row r="3007" spans="1:21" s="318" customFormat="1" x14ac:dyDescent="0.2">
      <c r="A3007" s="322">
        <v>40932</v>
      </c>
      <c r="B3007" s="321">
        <v>394.26901199999998</v>
      </c>
      <c r="C3007" s="320">
        <f>LN(B3007/B3006)</f>
        <v>-9.9133872082061286E-3</v>
      </c>
      <c r="D3007" s="320">
        <f>AVERAGE(C2987:C3007)</f>
        <v>1.3735452228902335E-3</v>
      </c>
      <c r="E3007" s="318">
        <f>_xlfn.STDEV.S(C2987:C3007)</f>
        <v>8.4257047627080799E-3</v>
      </c>
      <c r="F3007" s="318">
        <f>E3007*(21/(21-1.5))</f>
        <v>9.0738358983010088E-3</v>
      </c>
      <c r="G3007" s="318">
        <f>_xlfn.VAR.S(C2987:C3007)</f>
        <v>7.0992500748321633E-5</v>
      </c>
      <c r="H3007" s="318">
        <f>G3007*(21/(21-1))</f>
        <v>7.4542125785737721E-5</v>
      </c>
      <c r="I3007" s="320">
        <f>(SUM(C2944:C2964)*1+SUM(C2965:C2985)*2+SUM(C2986:C3006)*3)/6</f>
        <v>3.726807646015777E-2</v>
      </c>
      <c r="J3007" s="318">
        <f>IF(C3007*O3007&lt;&gt;0,C3007,0)</f>
        <v>0</v>
      </c>
      <c r="K3007" s="318" t="str">
        <f>IF(C3007*O3007=0,"",C3007)</f>
        <v/>
      </c>
      <c r="O3007" s="318">
        <f>IF(ISBLANK(L3007),0,1)</f>
        <v>0</v>
      </c>
      <c r="P3007" s="318">
        <f>IF(ISBLANK(M3007),0,1)</f>
        <v>0</v>
      </c>
      <c r="Q3007" s="318">
        <f>O3007+P3007</f>
        <v>0</v>
      </c>
      <c r="R3007" s="318">
        <f>SUM(Q2882:Q3007)</f>
        <v>0</v>
      </c>
      <c r="S3007" s="318">
        <f>R3007/$X$2</f>
        <v>0</v>
      </c>
      <c r="T3007" s="318">
        <f>IF(S3007&gt;=$X$3,1,0)</f>
        <v>0</v>
      </c>
      <c r="U3007" s="318">
        <f>O3007*T3007+P3007*T3007</f>
        <v>0</v>
      </c>
    </row>
    <row r="3008" spans="1:21" s="318" customFormat="1" x14ac:dyDescent="0.2">
      <c r="A3008" s="322">
        <v>40933</v>
      </c>
      <c r="B3008" s="321">
        <v>395.165009</v>
      </c>
      <c r="C3008" s="320">
        <f>LN(B3008/B3007)</f>
        <v>2.2699740849901817E-3</v>
      </c>
      <c r="D3008" s="320">
        <f>AVERAGE(C2988:C3008)</f>
        <v>1.3956904272315164E-3</v>
      </c>
      <c r="E3008" s="318">
        <f>_xlfn.STDEV.S(C2988:C3008)</f>
        <v>8.4275061931909558E-3</v>
      </c>
      <c r="F3008" s="318">
        <f>E3008*(21/(21-1.5))</f>
        <v>9.0757759003594913E-3</v>
      </c>
      <c r="G3008" s="318">
        <f>_xlfn.VAR.S(C2988:C3008)</f>
        <v>7.1022860636271924E-5</v>
      </c>
      <c r="H3008" s="318">
        <f>G3008*(21/(21-1))</f>
        <v>7.4574003668085524E-5</v>
      </c>
      <c r="I3008" s="320">
        <f>(SUM(C2945:C2965)*1+SUM(C2966:C2986)*2+SUM(C2987:C3007)*3)/6</f>
        <v>3.0404587264802052E-2</v>
      </c>
      <c r="J3008" s="318">
        <f>IF(C3008*O3008&lt;&gt;0,C3008,0)</f>
        <v>0</v>
      </c>
      <c r="K3008" s="318" t="str">
        <f>IF(C3008*O3008=0,"",C3008)</f>
        <v/>
      </c>
      <c r="O3008" s="318">
        <f>IF(ISBLANK(L3008),0,1)</f>
        <v>0</v>
      </c>
      <c r="P3008" s="318">
        <f>IF(ISBLANK(M3008),0,1)</f>
        <v>0</v>
      </c>
      <c r="Q3008" s="318">
        <f>O3008+P3008</f>
        <v>0</v>
      </c>
      <c r="R3008" s="318">
        <f>SUM(Q2883:Q3008)</f>
        <v>0</v>
      </c>
      <c r="S3008" s="318">
        <f>R3008/$X$2</f>
        <v>0</v>
      </c>
      <c r="T3008" s="318">
        <f>IF(S3008&gt;=$X$3,1,0)</f>
        <v>0</v>
      </c>
      <c r="U3008" s="318">
        <f>O3008*T3008+P3008*T3008</f>
        <v>0</v>
      </c>
    </row>
    <row r="3009" spans="1:21" s="318" customFormat="1" x14ac:dyDescent="0.2">
      <c r="A3009" s="322">
        <v>40934</v>
      </c>
      <c r="B3009" s="321">
        <v>399.709991</v>
      </c>
      <c r="C3009" s="320">
        <f>LN(B3009/B3008)</f>
        <v>1.1435839678001915E-2</v>
      </c>
      <c r="D3009" s="320">
        <f>AVERAGE(C2989:C3009)</f>
        <v>2.423039767393307E-3</v>
      </c>
      <c r="E3009" s="318">
        <f>_xlfn.STDEV.S(C2989:C3009)</f>
        <v>8.2645627906979529E-3</v>
      </c>
      <c r="F3009" s="318">
        <f>E3009*(21/(21-1.5))</f>
        <v>8.9002983899824101E-3</v>
      </c>
      <c r="G3009" s="318">
        <f>_xlfn.VAR.S(C2989:C3009)</f>
        <v>6.8302998121389126E-5</v>
      </c>
      <c r="H3009" s="318">
        <f>G3009*(21/(21-1))</f>
        <v>7.1718148027458584E-5</v>
      </c>
      <c r="I3009" s="320">
        <f>(SUM(C2946:C2966)*1+SUM(C2967:C2987)*2+SUM(C2988:C3008)*3)/6</f>
        <v>2.3915754560429003E-2</v>
      </c>
      <c r="J3009" s="318">
        <f>IF(C3009*O3009&lt;&gt;0,C3009,0)</f>
        <v>0</v>
      </c>
      <c r="K3009" s="318" t="str">
        <f>IF(C3009*O3009=0,"",C3009)</f>
        <v/>
      </c>
      <c r="O3009" s="318">
        <f>IF(ISBLANK(L3009),0,1)</f>
        <v>0</v>
      </c>
      <c r="P3009" s="318">
        <f>IF(ISBLANK(M3009),0,1)</f>
        <v>0</v>
      </c>
      <c r="Q3009" s="318">
        <f>O3009+P3009</f>
        <v>0</v>
      </c>
      <c r="R3009" s="318">
        <f>SUM(Q2884:Q3009)</f>
        <v>0</v>
      </c>
      <c r="S3009" s="318">
        <f>R3009/$X$2</f>
        <v>0</v>
      </c>
      <c r="T3009" s="318">
        <f>IF(S3009&gt;=$X$3,1,0)</f>
        <v>0</v>
      </c>
      <c r="U3009" s="318">
        <f>O3009*T3009+P3009*T3009</f>
        <v>0</v>
      </c>
    </row>
    <row r="3010" spans="1:21" s="318" customFormat="1" x14ac:dyDescent="0.2">
      <c r="A3010" s="322">
        <v>40935</v>
      </c>
      <c r="B3010" s="321">
        <v>399.50500499999998</v>
      </c>
      <c r="C3010" s="320">
        <f>LN(B3010/B3009)</f>
        <v>-5.129683640094447E-4</v>
      </c>
      <c r="D3010" s="320">
        <f>AVERAGE(C2990:C3010)</f>
        <v>1.9769183151573957E-3</v>
      </c>
      <c r="E3010" s="318">
        <f>_xlfn.STDEV.S(C2990:C3010)</f>
        <v>8.1520641359651546E-3</v>
      </c>
      <c r="F3010" s="318">
        <f>E3010*(21/(21-1.5))</f>
        <v>8.7791459925778588E-3</v>
      </c>
      <c r="G3010" s="318">
        <f>_xlfn.VAR.S(C2990:C3010)</f>
        <v>6.6456149676889293E-5</v>
      </c>
      <c r="H3010" s="318">
        <f>G3010*(21/(21-1))</f>
        <v>6.9778957160733764E-5</v>
      </c>
      <c r="I3010" s="320">
        <f>(SUM(C2947:C2967)*1+SUM(C2968:C2988)*2+SUM(C2989:C3009)*3)/6</f>
        <v>2.6978529002399759E-2</v>
      </c>
      <c r="J3010" s="318">
        <f>IF(C3010*O3010&lt;&gt;0,C3010,0)</f>
        <v>0</v>
      </c>
      <c r="K3010" s="318" t="str">
        <f>IF(C3010*O3010=0,"",C3010)</f>
        <v/>
      </c>
      <c r="O3010" s="318">
        <f>IF(ISBLANK(L3010),0,1)</f>
        <v>0</v>
      </c>
      <c r="P3010" s="318">
        <f>IF(ISBLANK(M3010),0,1)</f>
        <v>0</v>
      </c>
      <c r="Q3010" s="318">
        <f>O3010+P3010</f>
        <v>0</v>
      </c>
      <c r="R3010" s="318">
        <f>SUM(Q2885:Q3010)</f>
        <v>0</v>
      </c>
      <c r="S3010" s="318">
        <f>R3010/$X$2</f>
        <v>0</v>
      </c>
      <c r="T3010" s="318">
        <f>IF(S3010&gt;=$X$3,1,0)</f>
        <v>0</v>
      </c>
      <c r="U3010" s="318">
        <f>O3010*T3010+P3010*T3010</f>
        <v>0</v>
      </c>
    </row>
    <row r="3011" spans="1:21" s="318" customFormat="1" x14ac:dyDescent="0.2">
      <c r="A3011" s="322">
        <v>40938</v>
      </c>
      <c r="B3011" s="321">
        <v>394.67300399999999</v>
      </c>
      <c r="C3011" s="320">
        <f>LN(B3011/B3010)</f>
        <v>-1.2168709208698354E-2</v>
      </c>
      <c r="D3011" s="320">
        <f>AVERAGE(C2991:C3011)</f>
        <v>1.188187856447807E-3</v>
      </c>
      <c r="E3011" s="318">
        <f>_xlfn.STDEV.S(C2991:C3011)</f>
        <v>8.6899724662187622E-3</v>
      </c>
      <c r="F3011" s="318">
        <f>E3011*(21/(21-1.5))</f>
        <v>9.3584318866971276E-3</v>
      </c>
      <c r="G3011" s="318">
        <f>_xlfn.VAR.S(C2991:C3011)</f>
        <v>7.5515621463640204E-5</v>
      </c>
      <c r="H3011" s="318">
        <f>G3011*(21/(21-1))</f>
        <v>7.9291402536822218E-5</v>
      </c>
      <c r="I3011" s="320">
        <f>(SUM(C2948:C2968)*1+SUM(C2969:C2989)*2+SUM(C2990:C3010)*3)/6</f>
        <v>2.8059015616841491E-2</v>
      </c>
      <c r="J3011" s="318">
        <f>IF(C3011*O3011&lt;&gt;0,C3011,0)</f>
        <v>0</v>
      </c>
      <c r="K3011" s="318" t="str">
        <f>IF(C3011*O3011=0,"",C3011)</f>
        <v/>
      </c>
      <c r="O3011" s="318">
        <f>IF(ISBLANK(L3011),0,1)</f>
        <v>0</v>
      </c>
      <c r="P3011" s="318">
        <f>IF(ISBLANK(M3011),0,1)</f>
        <v>0</v>
      </c>
      <c r="Q3011" s="318">
        <f>O3011+P3011</f>
        <v>0</v>
      </c>
      <c r="R3011" s="318">
        <f>SUM(Q2886:Q3011)</f>
        <v>0</v>
      </c>
      <c r="S3011" s="318">
        <f>R3011/$X$2</f>
        <v>0</v>
      </c>
      <c r="T3011" s="318">
        <f>IF(S3011&gt;=$X$3,1,0)</f>
        <v>0</v>
      </c>
      <c r="U3011" s="318">
        <f>O3011*T3011+P3011*T3011</f>
        <v>0</v>
      </c>
    </row>
    <row r="3012" spans="1:21" s="318" customFormat="1" x14ac:dyDescent="0.2">
      <c r="A3012" s="322">
        <v>40939</v>
      </c>
      <c r="B3012" s="321">
        <v>397.35598800000002</v>
      </c>
      <c r="C3012" s="320">
        <f>LN(B3012/B3011)</f>
        <v>6.7749900309597702E-3</v>
      </c>
      <c r="D3012" s="320">
        <f>AVERAGE(C2992:C3012)</f>
        <v>9.5382356085929403E-4</v>
      </c>
      <c r="E3012" s="318">
        <f>_xlfn.STDEV.S(C2992:C3012)</f>
        <v>8.4556009758736568E-3</v>
      </c>
      <c r="F3012" s="318">
        <f>E3012*(21/(21-1.5))</f>
        <v>9.1060318201716308E-3</v>
      </c>
      <c r="G3012" s="318">
        <f>_xlfn.VAR.S(C2992:C3012)</f>
        <v>7.1497187863195523E-5</v>
      </c>
      <c r="H3012" s="318">
        <f>G3012*(21/(21-1))</f>
        <v>7.5072047256355298E-5</v>
      </c>
      <c r="I3012" s="320">
        <f>(SUM(C2949:C2969)*1+SUM(C2970:C2990)*2+SUM(C2991:C3011)*3)/6</f>
        <v>2.1787605212236678E-2</v>
      </c>
      <c r="J3012" s="318">
        <f>IF(C3012*O3012&lt;&gt;0,C3012,0)</f>
        <v>0</v>
      </c>
      <c r="K3012" s="318" t="str">
        <f>IF(C3012*O3012=0,"",C3012)</f>
        <v/>
      </c>
      <c r="O3012" s="318">
        <f>IF(ISBLANK(L3012),0,1)</f>
        <v>0</v>
      </c>
      <c r="P3012" s="318">
        <f>IF(ISBLANK(M3012),0,1)</f>
        <v>0</v>
      </c>
      <c r="Q3012" s="318">
        <f>O3012+P3012</f>
        <v>0</v>
      </c>
      <c r="R3012" s="318">
        <f>SUM(Q2887:Q3012)</f>
        <v>0</v>
      </c>
      <c r="S3012" s="318">
        <f>R3012/$X$2</f>
        <v>0</v>
      </c>
      <c r="T3012" s="318">
        <f>IF(S3012&gt;=$X$3,1,0)</f>
        <v>0</v>
      </c>
      <c r="U3012" s="318">
        <f>O3012*T3012+P3012*T3012</f>
        <v>0</v>
      </c>
    </row>
    <row r="3013" spans="1:21" s="318" customFormat="1" x14ac:dyDescent="0.2">
      <c r="A3013" s="322">
        <v>40940</v>
      </c>
      <c r="B3013" s="321">
        <v>404.60400399999997</v>
      </c>
      <c r="C3013" s="320">
        <f>LN(B3013/B3012)</f>
        <v>1.8076246768135511E-2</v>
      </c>
      <c r="D3013" s="320">
        <f>AVERAGE(C2993:C3013)</f>
        <v>1.2536650556781905E-3</v>
      </c>
      <c r="E3013" s="318">
        <f>_xlfn.STDEV.S(C2993:C3013)</f>
        <v>8.955546404344393E-3</v>
      </c>
      <c r="F3013" s="318">
        <f>E3013*(21/(21-1.5))</f>
        <v>9.6444345892939612E-3</v>
      </c>
      <c r="G3013" s="318">
        <f>_xlfn.VAR.S(C2993:C3013)</f>
        <v>8.0201811400365774E-5</v>
      </c>
      <c r="H3013" s="318">
        <f>G3013*(21/(21-1))</f>
        <v>8.4211901970384067E-5</v>
      </c>
      <c r="I3013" s="320">
        <f>(SUM(C2950:C2970)*1+SUM(C2971:C2991)*2+SUM(C2992:C3012)*3)/6</f>
        <v>2.1075709675843896E-2</v>
      </c>
      <c r="J3013" s="318">
        <f>IF(C3013*O3013&lt;&gt;0,C3013,0)</f>
        <v>0</v>
      </c>
      <c r="K3013" s="318" t="str">
        <f>IF(C3013*O3013=0,"",C3013)</f>
        <v/>
      </c>
      <c r="O3013" s="318">
        <f>IF(ISBLANK(L3013),0,1)</f>
        <v>0</v>
      </c>
      <c r="P3013" s="318">
        <f>IF(ISBLANK(M3013),0,1)</f>
        <v>0</v>
      </c>
      <c r="Q3013" s="318">
        <f>O3013+P3013</f>
        <v>0</v>
      </c>
      <c r="R3013" s="318">
        <f>SUM(Q2888:Q3013)</f>
        <v>0</v>
      </c>
      <c r="S3013" s="318">
        <f>R3013/$X$2</f>
        <v>0</v>
      </c>
      <c r="T3013" s="318">
        <f>IF(S3013&gt;=$X$3,1,0)</f>
        <v>0</v>
      </c>
      <c r="U3013" s="318">
        <f>O3013*T3013+P3013*T3013</f>
        <v>0</v>
      </c>
    </row>
    <row r="3014" spans="1:21" s="318" customFormat="1" x14ac:dyDescent="0.2">
      <c r="A3014" s="322">
        <v>40941</v>
      </c>
      <c r="B3014" s="321">
        <v>405.10699499999998</v>
      </c>
      <c r="C3014" s="320">
        <f>LN(B3014/B3013)</f>
        <v>1.2423965225135305E-3</v>
      </c>
      <c r="D3014" s="320">
        <f>AVERAGE(C2994:C3014)</f>
        <v>1.6714760695309191E-3</v>
      </c>
      <c r="E3014" s="318">
        <f>_xlfn.STDEV.S(C2994:C3014)</f>
        <v>8.7269381087500767E-3</v>
      </c>
      <c r="F3014" s="318">
        <f>E3014*(21/(21-1.5))</f>
        <v>9.3982410401923892E-3</v>
      </c>
      <c r="G3014" s="318">
        <f>_xlfn.VAR.S(C2994:C3014)</f>
        <v>7.6159448753954353E-5</v>
      </c>
      <c r="H3014" s="318">
        <f>G3014*(21/(21-1))</f>
        <v>7.9967421191652074E-5</v>
      </c>
      <c r="I3014" s="320">
        <f>(SUM(C2951:C2971)*1+SUM(C2972:C2992)*2+SUM(C2993:C3013)*3)/6</f>
        <v>2.3659249856074566E-2</v>
      </c>
      <c r="J3014" s="318">
        <f>IF(C3014*O3014&lt;&gt;0,C3014,0)</f>
        <v>0</v>
      </c>
      <c r="K3014" s="318" t="str">
        <f>IF(C3014*O3014=0,"",C3014)</f>
        <v/>
      </c>
      <c r="O3014" s="318">
        <f>IF(ISBLANK(L3014),0,1)</f>
        <v>0</v>
      </c>
      <c r="P3014" s="318">
        <f>IF(ISBLANK(M3014),0,1)</f>
        <v>0</v>
      </c>
      <c r="Q3014" s="318">
        <f>O3014+P3014</f>
        <v>0</v>
      </c>
      <c r="R3014" s="318">
        <f>SUM(Q2889:Q3014)</f>
        <v>0</v>
      </c>
      <c r="S3014" s="318">
        <f>R3014/$X$2</f>
        <v>0</v>
      </c>
      <c r="T3014" s="318">
        <f>IF(S3014&gt;=$X$3,1,0)</f>
        <v>0</v>
      </c>
      <c r="U3014" s="318">
        <f>O3014*T3014+P3014*T3014</f>
        <v>0</v>
      </c>
    </row>
    <row r="3015" spans="1:21" s="318" customFormat="1" x14ac:dyDescent="0.2">
      <c r="A3015" s="322">
        <v>40942</v>
      </c>
      <c r="B3015" s="321">
        <v>409.908997</v>
      </c>
      <c r="C3015" s="320">
        <f>LN(B3015/B3014)</f>
        <v>1.1783959124363377E-2</v>
      </c>
      <c r="D3015" s="320">
        <f>AVERAGE(C2995:C3015)</f>
        <v>1.9752127656145913E-3</v>
      </c>
      <c r="E3015" s="318">
        <f>_xlfn.STDEV.S(C2995:C3015)</f>
        <v>8.9709839598051434E-3</v>
      </c>
      <c r="F3015" s="318">
        <f>E3015*(21/(21-1.5))</f>
        <v>9.6610596490209234E-3</v>
      </c>
      <c r="G3015" s="318">
        <f>_xlfn.VAR.S(C2995:C3015)</f>
        <v>8.0478553207081162E-5</v>
      </c>
      <c r="H3015" s="318">
        <f>G3015*(21/(21-1))</f>
        <v>8.4502480867435225E-5</v>
      </c>
      <c r="I3015" s="320">
        <f>(SUM(C2952:C2972)*1+SUM(C2973:C2993)*2+SUM(C2994:C3014)*3)/6</f>
        <v>2.493142079012324E-2</v>
      </c>
      <c r="J3015" s="318">
        <f>IF(C3015*O3015&lt;&gt;0,C3015,0)</f>
        <v>0</v>
      </c>
      <c r="K3015" s="318" t="str">
        <f>IF(C3015*O3015=0,"",C3015)</f>
        <v/>
      </c>
      <c r="O3015" s="318">
        <f>IF(ISBLANK(L3015),0,1)</f>
        <v>0</v>
      </c>
      <c r="P3015" s="318">
        <f>IF(ISBLANK(M3015),0,1)</f>
        <v>0</v>
      </c>
      <c r="Q3015" s="318">
        <f>O3015+P3015</f>
        <v>0</v>
      </c>
      <c r="R3015" s="318">
        <f>SUM(Q2890:Q3015)</f>
        <v>0</v>
      </c>
      <c r="S3015" s="318">
        <f>R3015/$X$2</f>
        <v>0</v>
      </c>
      <c r="T3015" s="318">
        <f>IF(S3015&gt;=$X$3,1,0)</f>
        <v>0</v>
      </c>
      <c r="U3015" s="318">
        <f>O3015*T3015+P3015*T3015</f>
        <v>0</v>
      </c>
    </row>
    <row r="3016" spans="1:21" s="318" customFormat="1" x14ac:dyDescent="0.2">
      <c r="A3016" s="322">
        <v>40945</v>
      </c>
      <c r="B3016" s="321">
        <v>410.756012</v>
      </c>
      <c r="C3016" s="320">
        <f>LN(B3016/B3015)</f>
        <v>2.0642169252283902E-3</v>
      </c>
      <c r="D3016" s="320">
        <f>AVERAGE(C2996:C3016)</f>
        <v>2.1638056624541041E-3</v>
      </c>
      <c r="E3016" s="318">
        <f>_xlfn.STDEV.S(C2996:C3016)</f>
        <v>8.9270487106232303E-3</v>
      </c>
      <c r="F3016" s="318">
        <f>E3016*(21/(21-1.5))</f>
        <v>9.6137447652865551E-3</v>
      </c>
      <c r="G3016" s="318">
        <f>_xlfn.VAR.S(C2996:C3016)</f>
        <v>7.9692198681839883E-5</v>
      </c>
      <c r="H3016" s="318">
        <f>G3016*(21/(21-1))</f>
        <v>8.367680861593188E-5</v>
      </c>
      <c r="I3016" s="320">
        <f>(SUM(C2953:C2973)*1+SUM(C2974:C2994)*2+SUM(C2995:C3015)*3)/6</f>
        <v>2.6932040115166034E-2</v>
      </c>
      <c r="J3016" s="318">
        <f>IF(C3016*O3016&lt;&gt;0,C3016,0)</f>
        <v>0</v>
      </c>
      <c r="K3016" s="318" t="str">
        <f>IF(C3016*O3016=0,"",C3016)</f>
        <v/>
      </c>
      <c r="O3016" s="318">
        <f>IF(ISBLANK(L3016),0,1)</f>
        <v>0</v>
      </c>
      <c r="P3016" s="318">
        <f>IF(ISBLANK(M3016),0,1)</f>
        <v>0</v>
      </c>
      <c r="Q3016" s="318">
        <f>O3016+P3016</f>
        <v>0</v>
      </c>
      <c r="R3016" s="318">
        <f>SUM(Q2891:Q3016)</f>
        <v>0</v>
      </c>
      <c r="S3016" s="318">
        <f>R3016/$X$2</f>
        <v>0</v>
      </c>
      <c r="T3016" s="318">
        <f>IF(S3016&gt;=$X$3,1,0)</f>
        <v>0</v>
      </c>
      <c r="U3016" s="318">
        <f>O3016*T3016+P3016*T3016</f>
        <v>0</v>
      </c>
    </row>
    <row r="3017" spans="1:21" s="318" customFormat="1" x14ac:dyDescent="0.2">
      <c r="A3017" s="322">
        <v>40946</v>
      </c>
      <c r="B3017" s="321">
        <v>408.50698899999998</v>
      </c>
      <c r="C3017" s="320">
        <f>LN(B3017/B3016)</f>
        <v>-5.4903703617251503E-3</v>
      </c>
      <c r="D3017" s="320">
        <f>AVERAGE(C2997:C3017)</f>
        <v>2.3189692401468288E-3</v>
      </c>
      <c r="E3017" s="318">
        <f>_xlfn.STDEV.S(C2997:C3017)</f>
        <v>8.7545408547711461E-3</v>
      </c>
      <c r="F3017" s="318">
        <f>E3017*(21/(21-1.5))</f>
        <v>9.4279670743689266E-3</v>
      </c>
      <c r="G3017" s="318">
        <f>_xlfn.VAR.S(C2997:C3017)</f>
        <v>7.6641985577857106E-5</v>
      </c>
      <c r="H3017" s="318">
        <f>G3017*(21/(21-1))</f>
        <v>8.0474084856749966E-5</v>
      </c>
      <c r="I3017" s="320">
        <f>(SUM(C2954:C2974)*1+SUM(C2975:C2995)*2+SUM(C2996:C3016)*3)/6</f>
        <v>2.9988583788744555E-2</v>
      </c>
      <c r="J3017" s="318">
        <f>IF(C3017*O3017&lt;&gt;0,C3017,0)</f>
        <v>0</v>
      </c>
      <c r="K3017" s="318" t="str">
        <f>IF(C3017*O3017=0,"",C3017)</f>
        <v/>
      </c>
      <c r="O3017" s="318">
        <f>IF(ISBLANK(L3017),0,1)</f>
        <v>0</v>
      </c>
      <c r="P3017" s="318">
        <f>IF(ISBLANK(M3017),0,1)</f>
        <v>0</v>
      </c>
      <c r="Q3017" s="318">
        <f>O3017+P3017</f>
        <v>0</v>
      </c>
      <c r="R3017" s="318">
        <f>SUM(Q2892:Q3017)</f>
        <v>0</v>
      </c>
      <c r="S3017" s="318">
        <f>R3017/$X$2</f>
        <v>0</v>
      </c>
      <c r="T3017" s="318">
        <f>IF(S3017&gt;=$X$3,1,0)</f>
        <v>0</v>
      </c>
      <c r="U3017" s="318">
        <f>O3017*T3017+P3017*T3017</f>
        <v>0</v>
      </c>
    </row>
    <row r="3018" spans="1:21" s="318" customFormat="1" x14ac:dyDescent="0.2">
      <c r="A3018" s="322">
        <v>40947</v>
      </c>
      <c r="B3018" s="321">
        <v>411.39300500000002</v>
      </c>
      <c r="C3018" s="320">
        <f>LN(B3018/B3017)</f>
        <v>7.0399510686065848E-3</v>
      </c>
      <c r="D3018" s="320">
        <f>AVERAGE(C2998:C3018)</f>
        <v>1.7886533358414227E-3</v>
      </c>
      <c r="E3018" s="318">
        <f>_xlfn.STDEV.S(C2998:C3018)</f>
        <v>8.0553009484353368E-3</v>
      </c>
      <c r="F3018" s="318">
        <f>E3018*(21/(21-1.5))</f>
        <v>8.6749394829303619E-3</v>
      </c>
      <c r="G3018" s="318">
        <f>_xlfn.VAR.S(C2998:C3018)</f>
        <v>6.4887873369863237E-5</v>
      </c>
      <c r="H3018" s="318">
        <f>G3018*(21/(21-1))</f>
        <v>6.8132267038356398E-5</v>
      </c>
      <c r="I3018" s="320">
        <f>(SUM(C2955:C2975)*1+SUM(C2976:C2996)*2+SUM(C2997:C3017)*3)/6</f>
        <v>3.4604759657994665E-2</v>
      </c>
      <c r="J3018" s="318">
        <f>IF(C3018*O3018&lt;&gt;0,C3018,0)</f>
        <v>0</v>
      </c>
      <c r="K3018" s="318" t="str">
        <f>IF(C3018*O3018=0,"",C3018)</f>
        <v/>
      </c>
      <c r="O3018" s="318">
        <f>IF(ISBLANK(L3018),0,1)</f>
        <v>0</v>
      </c>
      <c r="P3018" s="318">
        <f>IF(ISBLANK(M3018),0,1)</f>
        <v>0</v>
      </c>
      <c r="Q3018" s="318">
        <f>O3018+P3018</f>
        <v>0</v>
      </c>
      <c r="R3018" s="318">
        <f>SUM(Q2893:Q3018)</f>
        <v>0</v>
      </c>
      <c r="S3018" s="318">
        <f>R3018/$X$2</f>
        <v>0</v>
      </c>
      <c r="T3018" s="318">
        <f>IF(S3018&gt;=$X$3,1,0)</f>
        <v>0</v>
      </c>
      <c r="U3018" s="318">
        <f>O3018*T3018+P3018*T3018</f>
        <v>0</v>
      </c>
    </row>
    <row r="3019" spans="1:21" s="318" customFormat="1" x14ac:dyDescent="0.2">
      <c r="A3019" s="322">
        <v>40948</v>
      </c>
      <c r="B3019" s="321">
        <v>416.07000699999998</v>
      </c>
      <c r="C3019" s="320">
        <f>LN(B3019/B3018)</f>
        <v>1.1304558003008896E-2</v>
      </c>
      <c r="D3019" s="320">
        <f>AVERAGE(C2999:C3019)</f>
        <v>2.5483704763286418E-3</v>
      </c>
      <c r="E3019" s="318">
        <f>_xlfn.STDEV.S(C2999:C3019)</f>
        <v>8.1692701411401683E-3</v>
      </c>
      <c r="F3019" s="318">
        <f>E3019*(21/(21-1.5))</f>
        <v>8.7976755366124884E-3</v>
      </c>
      <c r="G3019" s="318">
        <f>_xlfn.VAR.S(C2999:C3019)</f>
        <v>6.6736974638924301E-5</v>
      </c>
      <c r="H3019" s="318">
        <f>G3019*(21/(21-1))</f>
        <v>7.0073823370870526E-5</v>
      </c>
      <c r="I3019" s="320">
        <f>(SUM(C2956:C2976)*1+SUM(C2977:C2997)*2+SUM(C2998:C3018)*3)/6</f>
        <v>3.4476376989859732E-2</v>
      </c>
      <c r="J3019" s="318">
        <f>IF(C3019*O3019&lt;&gt;0,C3019,0)</f>
        <v>0</v>
      </c>
      <c r="K3019" s="318" t="str">
        <f>IF(C3019*O3019=0,"",C3019)</f>
        <v/>
      </c>
      <c r="O3019" s="318">
        <f>IF(ISBLANK(L3019),0,1)</f>
        <v>0</v>
      </c>
      <c r="P3019" s="318">
        <f>IF(ISBLANK(M3019),0,1)</f>
        <v>0</v>
      </c>
      <c r="Q3019" s="318">
        <f>O3019+P3019</f>
        <v>0</v>
      </c>
      <c r="R3019" s="318">
        <f>SUM(Q2894:Q3019)</f>
        <v>0</v>
      </c>
      <c r="S3019" s="318">
        <f>R3019/$X$2</f>
        <v>0</v>
      </c>
      <c r="T3019" s="318">
        <f>IF(S3019&gt;=$X$3,1,0)</f>
        <v>0</v>
      </c>
      <c r="U3019" s="318">
        <f>O3019*T3019+P3019*T3019</f>
        <v>0</v>
      </c>
    </row>
    <row r="3020" spans="1:21" s="318" customFormat="1" x14ac:dyDescent="0.2">
      <c r="A3020" s="322">
        <v>40949</v>
      </c>
      <c r="B3020" s="321">
        <v>417.01501500000001</v>
      </c>
      <c r="C3020" s="320">
        <f>LN(B3020/B3019)</f>
        <v>2.2686961843572874E-3</v>
      </c>
      <c r="D3020" s="320">
        <f>AVERAGE(C3000:C3020)</f>
        <v>2.1393093922052612E-3</v>
      </c>
      <c r="E3020" s="318">
        <f>_xlfn.STDEV.S(C3000:C3020)</f>
        <v>7.9442984173815762E-3</v>
      </c>
      <c r="F3020" s="318">
        <f>E3020*(21/(21-1.5))</f>
        <v>8.5553982956416974E-3</v>
      </c>
      <c r="G3020" s="318">
        <f>_xlfn.VAR.S(C3000:C3020)</f>
        <v>6.3111877344411408E-5</v>
      </c>
      <c r="H3020" s="318">
        <f>G3020*(21/(21-1))</f>
        <v>6.6267471211631977E-5</v>
      </c>
      <c r="I3020" s="320">
        <f>(SUM(C2957:C2977)*1+SUM(C2978:C2998)*2+SUM(C2999:C3019)*3)/6</f>
        <v>4.1277138980304981E-2</v>
      </c>
      <c r="J3020" s="318">
        <f>IF(C3020*O3020&lt;&gt;0,C3020,0)</f>
        <v>0</v>
      </c>
      <c r="K3020" s="318" t="str">
        <f>IF(C3020*O3020=0,"",C3020)</f>
        <v/>
      </c>
      <c r="O3020" s="318">
        <f>IF(ISBLANK(L3020),0,1)</f>
        <v>0</v>
      </c>
      <c r="P3020" s="318">
        <f>IF(ISBLANK(M3020),0,1)</f>
        <v>0</v>
      </c>
      <c r="Q3020" s="318">
        <f>O3020+P3020</f>
        <v>0</v>
      </c>
      <c r="R3020" s="318">
        <f>SUM(Q2895:Q3020)</f>
        <v>0</v>
      </c>
      <c r="S3020" s="318">
        <f>R3020/$X$2</f>
        <v>0</v>
      </c>
      <c r="T3020" s="318">
        <f>IF(S3020&gt;=$X$3,1,0)</f>
        <v>0</v>
      </c>
      <c r="U3020" s="318">
        <f>O3020*T3020+P3020*T3020</f>
        <v>0</v>
      </c>
    </row>
    <row r="3021" spans="1:21" s="318" customFormat="1" x14ac:dyDescent="0.2">
      <c r="A3021" s="322">
        <v>40952</v>
      </c>
      <c r="B3021" s="321">
        <v>415.80499300000002</v>
      </c>
      <c r="C3021" s="320">
        <f>LN(B3021/B3020)</f>
        <v>-2.9058448159794293E-3</v>
      </c>
      <c r="D3021" s="320">
        <f>AVERAGE(C3001:C3021)</f>
        <v>2.5103038516426051E-3</v>
      </c>
      <c r="E3021" s="318">
        <f>_xlfn.STDEV.S(C3001:C3021)</f>
        <v>7.4834379978551907E-3</v>
      </c>
      <c r="F3021" s="318">
        <f>E3021*(21/(21-1.5))</f>
        <v>8.0590870746132821E-3</v>
      </c>
      <c r="G3021" s="318">
        <f>_xlfn.VAR.S(C3001:C3021)</f>
        <v>5.600184426774291E-5</v>
      </c>
      <c r="H3021" s="318">
        <f>G3021*(21/(21-1))</f>
        <v>5.8801936481130058E-5</v>
      </c>
      <c r="I3021" s="320">
        <f>(SUM(C2958:C2978)*1+SUM(C2979:C2999)*2+SUM(C3000:C3020)*3)/6</f>
        <v>4.0322072947358366E-2</v>
      </c>
      <c r="J3021" s="318">
        <f>IF(C3021*O3021&lt;&gt;0,C3021,0)</f>
        <v>0</v>
      </c>
      <c r="K3021" s="318" t="str">
        <f>IF(C3021*O3021=0,"",C3021)</f>
        <v/>
      </c>
      <c r="O3021" s="318">
        <f>IF(ISBLANK(L3021),0,1)</f>
        <v>0</v>
      </c>
      <c r="P3021" s="318">
        <f>IF(ISBLANK(M3021),0,1)</f>
        <v>0</v>
      </c>
      <c r="Q3021" s="318">
        <f>O3021+P3021</f>
        <v>0</v>
      </c>
      <c r="R3021" s="318">
        <f>SUM(Q2896:Q3021)</f>
        <v>0</v>
      </c>
      <c r="S3021" s="318">
        <f>R3021/$X$2</f>
        <v>0</v>
      </c>
      <c r="T3021" s="318">
        <f>IF(S3021&gt;=$X$3,1,0)</f>
        <v>0</v>
      </c>
      <c r="U3021" s="318">
        <f>O3021*T3021+P3021*T3021</f>
        <v>0</v>
      </c>
    </row>
    <row r="3022" spans="1:21" s="318" customFormat="1" x14ac:dyDescent="0.2">
      <c r="A3022" s="322">
        <v>40953</v>
      </c>
      <c r="B3022" s="321">
        <v>414.82900999999998</v>
      </c>
      <c r="C3022" s="320">
        <f>LN(B3022/B3021)</f>
        <v>-2.3499722997612485E-3</v>
      </c>
      <c r="D3022" s="320">
        <f>AVERAGE(C3002:C3022)</f>
        <v>2.2632630453795232E-3</v>
      </c>
      <c r="E3022" s="318">
        <f>_xlfn.STDEV.S(C3002:C3022)</f>
        <v>7.5573482389529904E-3</v>
      </c>
      <c r="F3022" s="318">
        <f>E3022*(21/(21-1.5))</f>
        <v>8.1386827188724507E-3</v>
      </c>
      <c r="G3022" s="318">
        <f>_xlfn.VAR.S(C3002:C3022)</f>
        <v>5.7113512404805869E-5</v>
      </c>
      <c r="H3022" s="318">
        <f>G3022*(21/(21-1))</f>
        <v>5.9969188025046163E-5</v>
      </c>
      <c r="I3022" s="320">
        <f>(SUM(C2959:C2979)*1+SUM(C2980:C3000)*2+SUM(C3001:C3021)*3)/6</f>
        <v>4.6457254106568972E-2</v>
      </c>
      <c r="J3022" s="318">
        <f>IF(C3022*O3022&lt;&gt;0,C3022,0)</f>
        <v>0</v>
      </c>
      <c r="K3022" s="318" t="str">
        <f>IF(C3022*O3022=0,"",C3022)</f>
        <v/>
      </c>
      <c r="O3022" s="318">
        <f>IF(ISBLANK(L3022),0,1)</f>
        <v>0</v>
      </c>
      <c r="P3022" s="318">
        <f>IF(ISBLANK(M3022),0,1)</f>
        <v>0</v>
      </c>
      <c r="Q3022" s="318">
        <f>O3022+P3022</f>
        <v>0</v>
      </c>
      <c r="R3022" s="318">
        <f>SUM(Q2897:Q3022)</f>
        <v>0</v>
      </c>
      <c r="S3022" s="318">
        <f>R3022/$X$2</f>
        <v>0</v>
      </c>
      <c r="T3022" s="318">
        <f>IF(S3022&gt;=$X$3,1,0)</f>
        <v>0</v>
      </c>
      <c r="U3022" s="318">
        <f>O3022*T3022+P3022*T3022</f>
        <v>0</v>
      </c>
    </row>
    <row r="3023" spans="1:21" s="318" customFormat="1" x14ac:dyDescent="0.2">
      <c r="A3023" s="322">
        <v>40954</v>
      </c>
      <c r="B3023" s="321">
        <v>419.84201000000002</v>
      </c>
      <c r="C3023" s="320">
        <f>LN(B3023/B3022)</f>
        <v>1.2012062613257154E-2</v>
      </c>
      <c r="D3023" s="320">
        <f>AVERAGE(C3003:C3023)</f>
        <v>2.6031408339316146E-3</v>
      </c>
      <c r="E3023" s="318">
        <f>_xlfn.STDEV.S(C3003:C3023)</f>
        <v>7.8360202065441888E-3</v>
      </c>
      <c r="F3023" s="318">
        <f>E3023*(21/(21-1.5))</f>
        <v>8.4387909916629721E-3</v>
      </c>
      <c r="G3023" s="318">
        <f>_xlfn.VAR.S(C3003:C3023)</f>
        <v>6.1403212677368821E-5</v>
      </c>
      <c r="H3023" s="318">
        <f>G3023*(21/(21-1))</f>
        <v>6.447337331123726E-5</v>
      </c>
      <c r="I3023" s="320">
        <f>(SUM(C2960:C2980)*1+SUM(C2981:C3001)*2+SUM(C3002:C3022)*3)/6</f>
        <v>4.1100038042596217E-2</v>
      </c>
      <c r="J3023" s="318">
        <f>IF(C3023*O3023&lt;&gt;0,C3023,0)</f>
        <v>0</v>
      </c>
      <c r="K3023" s="318" t="str">
        <f>IF(C3023*O3023=0,"",C3023)</f>
        <v/>
      </c>
      <c r="O3023" s="318">
        <f>IF(ISBLANK(L3023),0,1)</f>
        <v>0</v>
      </c>
      <c r="P3023" s="318">
        <f>IF(ISBLANK(M3023),0,1)</f>
        <v>0</v>
      </c>
      <c r="Q3023" s="318">
        <f>O3023+P3023</f>
        <v>0</v>
      </c>
      <c r="R3023" s="318">
        <f>SUM(Q2898:Q3023)</f>
        <v>0</v>
      </c>
      <c r="S3023" s="318">
        <f>R3023/$X$2</f>
        <v>0</v>
      </c>
      <c r="T3023" s="318">
        <f>IF(S3023&gt;=$X$3,1,0)</f>
        <v>0</v>
      </c>
      <c r="U3023" s="318">
        <f>O3023*T3023+P3023*T3023</f>
        <v>0</v>
      </c>
    </row>
    <row r="3024" spans="1:21" s="318" customFormat="1" x14ac:dyDescent="0.2">
      <c r="A3024" s="322">
        <v>40955</v>
      </c>
      <c r="B3024" s="321">
        <v>420.85699499999998</v>
      </c>
      <c r="C3024" s="320">
        <f>LN(B3024/B3023)</f>
        <v>2.4146228010524873E-3</v>
      </c>
      <c r="D3024" s="320">
        <f>AVERAGE(C3004:C3024)</f>
        <v>2.8357848298066726E-3</v>
      </c>
      <c r="E3024" s="318">
        <f>_xlfn.STDEV.S(C3004:C3024)</f>
        <v>7.749894525471257E-3</v>
      </c>
      <c r="F3024" s="318">
        <f>E3024*(21/(21-1.5))</f>
        <v>8.3460402581998147E-3</v>
      </c>
      <c r="G3024" s="318">
        <f>_xlfn.VAR.S(C3004:C3024)</f>
        <v>6.0060865155929357E-5</v>
      </c>
      <c r="H3024" s="318">
        <f>G3024*(21/(21-1))</f>
        <v>6.3063908413725823E-5</v>
      </c>
      <c r="I3024" s="320">
        <f>(SUM(C2961:C2981)*1+SUM(C2982:C3002)*2+SUM(C3003:C3023)*3)/6</f>
        <v>4.8901121058362494E-2</v>
      </c>
      <c r="J3024" s="318">
        <f>IF(C3024*O3024&lt;&gt;0,C3024,0)</f>
        <v>0</v>
      </c>
      <c r="K3024" s="318" t="str">
        <f>IF(C3024*O3024=0,"",C3024)</f>
        <v/>
      </c>
      <c r="O3024" s="318">
        <f>IF(ISBLANK(L3024),0,1)</f>
        <v>0</v>
      </c>
      <c r="P3024" s="318">
        <f>IF(ISBLANK(M3024),0,1)</f>
        <v>0</v>
      </c>
      <c r="Q3024" s="318">
        <f>O3024+P3024</f>
        <v>0</v>
      </c>
      <c r="R3024" s="318">
        <f>SUM(Q2899:Q3024)</f>
        <v>0</v>
      </c>
      <c r="S3024" s="318">
        <f>R3024/$X$2</f>
        <v>0</v>
      </c>
      <c r="T3024" s="318">
        <f>IF(S3024&gt;=$X$3,1,0)</f>
        <v>0</v>
      </c>
      <c r="U3024" s="318">
        <f>O3024*T3024+P3024*T3024</f>
        <v>0</v>
      </c>
    </row>
    <row r="3025" spans="1:21" s="318" customFormat="1" x14ac:dyDescent="0.2">
      <c r="A3025" s="322">
        <v>40956</v>
      </c>
      <c r="B3025" s="321">
        <v>420.48098800000002</v>
      </c>
      <c r="C3025" s="320">
        <f>LN(B3025/B3024)</f>
        <v>-8.9383109435502411E-4</v>
      </c>
      <c r="D3025" s="320">
        <f>AVERAGE(C3005:C3025)</f>
        <v>2.5360820719916304E-3</v>
      </c>
      <c r="E3025" s="318">
        <f>_xlfn.STDEV.S(C3005:C3025)</f>
        <v>7.7674521476215758E-3</v>
      </c>
      <c r="F3025" s="318">
        <f>E3025*(21/(21-1.5))</f>
        <v>8.3649484666693894E-3</v>
      </c>
      <c r="G3025" s="318">
        <f>_xlfn.VAR.S(C3005:C3025)</f>
        <v>6.0333312865591033E-5</v>
      </c>
      <c r="H3025" s="318">
        <f>G3025*(21/(21-1))</f>
        <v>6.3349978508870589E-5</v>
      </c>
      <c r="I3025" s="320">
        <f>(SUM(C2962:C2982)*1+SUM(C2983:C3003)*2+SUM(C3004:C3024)*3)/6</f>
        <v>5.3087892396990168E-2</v>
      </c>
      <c r="J3025" s="318">
        <f>IF(C3025*O3025&lt;&gt;0,C3025,0)</f>
        <v>0</v>
      </c>
      <c r="K3025" s="318" t="str">
        <f>IF(C3025*O3025=0,"",C3025)</f>
        <v/>
      </c>
      <c r="O3025" s="318">
        <f>IF(ISBLANK(L3025),0,1)</f>
        <v>0</v>
      </c>
      <c r="P3025" s="318">
        <f>IF(ISBLANK(M3025),0,1)</f>
        <v>0</v>
      </c>
      <c r="Q3025" s="318">
        <f>O3025+P3025</f>
        <v>0</v>
      </c>
      <c r="R3025" s="318">
        <f>SUM(Q2900:Q3025)</f>
        <v>0</v>
      </c>
      <c r="S3025" s="318">
        <f>R3025/$X$2</f>
        <v>0</v>
      </c>
      <c r="T3025" s="318">
        <f>IF(S3025&gt;=$X$3,1,0)</f>
        <v>0</v>
      </c>
      <c r="U3025" s="318">
        <f>O3025*T3025+P3025*T3025</f>
        <v>0</v>
      </c>
    </row>
    <row r="3026" spans="1:21" s="318" customFormat="1" x14ac:dyDescent="0.2">
      <c r="A3026" s="322">
        <v>40959</v>
      </c>
      <c r="B3026" s="321">
        <v>426.033997</v>
      </c>
      <c r="C3026" s="320">
        <f>LN(B3026/B3025)</f>
        <v>1.3119882700410382E-2</v>
      </c>
      <c r="D3026" s="320">
        <f>AVERAGE(C3006:C3026)</f>
        <v>3.4578646650657084E-3</v>
      </c>
      <c r="E3026" s="318">
        <f>_xlfn.STDEV.S(C3006:C3026)</f>
        <v>7.8226053729304988E-3</v>
      </c>
      <c r="F3026" s="318">
        <f>E3026*(21/(21-1.5))</f>
        <v>8.4243442477713055E-3</v>
      </c>
      <c r="G3026" s="318">
        <f>_xlfn.VAR.S(C3006:C3026)</f>
        <v>6.1193154820601118E-5</v>
      </c>
      <c r="H3026" s="318">
        <f>G3026*(21/(21-1))</f>
        <v>6.4252812561631174E-5</v>
      </c>
      <c r="I3026" s="320">
        <f>(SUM(C2963:C2983)*1+SUM(C2984:C3004)*2+SUM(C3005:C3025)*3)/6</f>
        <v>5.1995529113491291E-2</v>
      </c>
      <c r="J3026" s="318">
        <f>IF(C3026*O3026&lt;&gt;0,C3026,0)</f>
        <v>0</v>
      </c>
      <c r="K3026" s="318" t="str">
        <f>IF(C3026*O3026=0,"",C3026)</f>
        <v/>
      </c>
      <c r="O3026" s="318">
        <f>IF(ISBLANK(L3026),0,1)</f>
        <v>0</v>
      </c>
      <c r="P3026" s="318">
        <f>IF(ISBLANK(M3026),0,1)</f>
        <v>0</v>
      </c>
      <c r="Q3026" s="318">
        <f>O3026+P3026</f>
        <v>0</v>
      </c>
      <c r="R3026" s="318">
        <f>SUM(Q2901:Q3026)</f>
        <v>0</v>
      </c>
      <c r="S3026" s="318">
        <f>R3026/$X$2</f>
        <v>0</v>
      </c>
      <c r="T3026" s="318">
        <f>IF(S3026&gt;=$X$3,1,0)</f>
        <v>0</v>
      </c>
      <c r="U3026" s="318">
        <f>O3026*T3026+P3026*T3026</f>
        <v>0</v>
      </c>
    </row>
    <row r="3027" spans="1:21" s="318" customFormat="1" x14ac:dyDescent="0.2">
      <c r="A3027" s="322">
        <v>40960</v>
      </c>
      <c r="B3027" s="321">
        <v>425.10199</v>
      </c>
      <c r="C3027" s="320">
        <f>LN(B3027/B3026)</f>
        <v>-2.1900316441692607E-3</v>
      </c>
      <c r="D3027" s="320">
        <f>AVERAGE(C3007:C3027)</f>
        <v>3.1134419765705451E-3</v>
      </c>
      <c r="E3027" s="318">
        <f>_xlfn.STDEV.S(C3007:C3027)</f>
        <v>7.9080923752296133E-3</v>
      </c>
      <c r="F3027" s="318">
        <f>E3027*(21/(21-1.5))</f>
        <v>8.5164071733241989E-3</v>
      </c>
      <c r="G3027" s="318">
        <f>_xlfn.VAR.S(C3007:C3027)</f>
        <v>6.2537925015164741E-5</v>
      </c>
      <c r="H3027" s="318">
        <f>G3027*(21/(21-1))</f>
        <v>6.5664821265922984E-5</v>
      </c>
      <c r="I3027" s="320">
        <f>(SUM(C2964:C2984)*1+SUM(C2985:C3005)*2+SUM(C3006:C3026)*3)/6</f>
        <v>6.2423394131488209E-2</v>
      </c>
      <c r="J3027" s="318">
        <f>IF(C3027*O3027&lt;&gt;0,C3027,0)</f>
        <v>0</v>
      </c>
      <c r="K3027" s="318" t="str">
        <f>IF(C3027*O3027=0,"",C3027)</f>
        <v/>
      </c>
      <c r="O3027" s="318">
        <f>IF(ISBLANK(L3027),0,1)</f>
        <v>0</v>
      </c>
      <c r="P3027" s="318">
        <f>IF(ISBLANK(M3027),0,1)</f>
        <v>0</v>
      </c>
      <c r="Q3027" s="318">
        <f>O3027+P3027</f>
        <v>0</v>
      </c>
      <c r="R3027" s="318">
        <f>SUM(Q2902:Q3027)</f>
        <v>0</v>
      </c>
      <c r="S3027" s="318">
        <f>R3027/$X$2</f>
        <v>0</v>
      </c>
      <c r="T3027" s="318">
        <f>IF(S3027&gt;=$X$3,1,0)</f>
        <v>0</v>
      </c>
      <c r="U3027" s="318">
        <f>O3027*T3027+P3027*T3027</f>
        <v>0</v>
      </c>
    </row>
    <row r="3028" spans="1:21" s="318" customFormat="1" x14ac:dyDescent="0.2">
      <c r="A3028" s="322">
        <v>40961</v>
      </c>
      <c r="B3028" s="321">
        <v>425.85598800000002</v>
      </c>
      <c r="C3028" s="320">
        <f>LN(B3028/B3027)</f>
        <v>1.7721161721595692E-3</v>
      </c>
      <c r="D3028" s="320">
        <f>AVERAGE(C3008:C3028)</f>
        <v>3.6698945184927213E-3</v>
      </c>
      <c r="E3028" s="318">
        <f>_xlfn.STDEV.S(C3008:C3028)</f>
        <v>7.3360648461824529E-3</v>
      </c>
      <c r="F3028" s="318">
        <f>E3028*(21/(21-1.5))</f>
        <v>7.9003775266580263E-3</v>
      </c>
      <c r="G3028" s="318">
        <f>_xlfn.VAR.S(C3008:C3028)</f>
        <v>5.3817847427393981E-5</v>
      </c>
      <c r="H3028" s="318">
        <f>G3028*(21/(21-1))</f>
        <v>5.650873979876368E-5</v>
      </c>
      <c r="I3028" s="320">
        <f>(SUM(C2965:C2985)*1+SUM(C2986:C3006)*2+SUM(C3007:C3027)*3)/6</f>
        <v>6.3027274222371102E-2</v>
      </c>
      <c r="J3028" s="318">
        <f>IF(C3028*O3028&lt;&gt;0,C3028,0)</f>
        <v>0</v>
      </c>
      <c r="K3028" s="318" t="str">
        <f>IF(C3028*O3028=0,"",C3028)</f>
        <v/>
      </c>
      <c r="O3028" s="318">
        <f>IF(ISBLANK(L3028),0,1)</f>
        <v>0</v>
      </c>
      <c r="P3028" s="318">
        <f>IF(ISBLANK(M3028),0,1)</f>
        <v>0</v>
      </c>
      <c r="Q3028" s="318">
        <f>O3028+P3028</f>
        <v>0</v>
      </c>
      <c r="R3028" s="318">
        <f>SUM(Q2903:Q3028)</f>
        <v>0</v>
      </c>
      <c r="S3028" s="318">
        <f>R3028/$X$2</f>
        <v>0</v>
      </c>
      <c r="T3028" s="318">
        <f>IF(S3028&gt;=$X$3,1,0)</f>
        <v>0</v>
      </c>
      <c r="U3028" s="318">
        <f>O3028*T3028+P3028*T3028</f>
        <v>0</v>
      </c>
    </row>
    <row r="3029" spans="1:21" s="318" customFormat="1" x14ac:dyDescent="0.2">
      <c r="A3029" s="322">
        <v>40962</v>
      </c>
      <c r="B3029" s="321">
        <v>423.21398900000003</v>
      </c>
      <c r="C3029" s="320">
        <f>LN(B3029/B3028)</f>
        <v>-6.2232974866361142E-3</v>
      </c>
      <c r="D3029" s="320">
        <f>AVERAGE(C3009:C3029)</f>
        <v>3.265453015081945E-3</v>
      </c>
      <c r="E3029" s="318">
        <f>_xlfn.STDEV.S(C3009:C3029)</f>
        <v>7.6447282092131389E-3</v>
      </c>
      <c r="F3029" s="318">
        <f>E3029*(21/(21-1.5))</f>
        <v>8.2327842253064575E-3</v>
      </c>
      <c r="G3029" s="318">
        <f>_xlfn.VAR.S(C3009:C3029)</f>
        <v>5.844186939273912E-5</v>
      </c>
      <c r="H3029" s="318">
        <f>G3029*(21/(21-1))</f>
        <v>6.1363962862376082E-5</v>
      </c>
      <c r="I3029" s="320">
        <f>(SUM(C2966:C2986)*1+SUM(C2987:C3007)*2+SUM(C3008:C3028)*3)/6</f>
        <v>6.427198490751368E-2</v>
      </c>
      <c r="J3029" s="318">
        <f>IF(C3029*O3029&lt;&gt;0,C3029,0)</f>
        <v>0</v>
      </c>
      <c r="K3029" s="318" t="str">
        <f>IF(C3029*O3029=0,"",C3029)</f>
        <v/>
      </c>
      <c r="O3029" s="318">
        <f>IF(ISBLANK(L3029),0,1)</f>
        <v>0</v>
      </c>
      <c r="P3029" s="318">
        <f>IF(ISBLANK(M3029),0,1)</f>
        <v>0</v>
      </c>
      <c r="Q3029" s="318">
        <f>O3029+P3029</f>
        <v>0</v>
      </c>
      <c r="R3029" s="318">
        <f>SUM(Q2904:Q3029)</f>
        <v>0</v>
      </c>
      <c r="S3029" s="318">
        <f>R3029/$X$2</f>
        <v>0</v>
      </c>
      <c r="T3029" s="318">
        <f>IF(S3029&gt;=$X$3,1,0)</f>
        <v>0</v>
      </c>
      <c r="U3029" s="318">
        <f>O3029*T3029+P3029*T3029</f>
        <v>0</v>
      </c>
    </row>
    <row r="3030" spans="1:21" s="318" customFormat="1" x14ac:dyDescent="0.2">
      <c r="A3030" s="322">
        <v>40963</v>
      </c>
      <c r="B3030" s="321">
        <v>427.63799999999998</v>
      </c>
      <c r="C3030" s="320">
        <f>LN(B3030/B3029)</f>
        <v>1.0399108012602248E-2</v>
      </c>
      <c r="D3030" s="320">
        <f>AVERAGE(C3010:C3030)</f>
        <v>3.2160848405391033E-3</v>
      </c>
      <c r="E3030" s="318">
        <f>_xlfn.STDEV.S(C3010:C3030)</f>
        <v>7.5924963671607937E-3</v>
      </c>
      <c r="F3030" s="318">
        <f>E3030*(21/(21-1.5))</f>
        <v>8.1765345492500856E-3</v>
      </c>
      <c r="G3030" s="318">
        <f>_xlfn.VAR.S(C3010:C3030)</f>
        <v>5.7646001085349845E-5</v>
      </c>
      <c r="H3030" s="318">
        <f>G3030*(21/(21-1))</f>
        <v>6.0528301139617339E-5</v>
      </c>
      <c r="I3030" s="320">
        <f>(SUM(C2967:C2987)*1+SUM(C2988:C3008)*2+SUM(C3009:C3029)*3)/6</f>
        <v>5.810133575295634E-2</v>
      </c>
      <c r="J3030" s="318">
        <f>IF(C3030*O3030&lt;&gt;0,C3030,0)</f>
        <v>0</v>
      </c>
      <c r="K3030" s="318" t="str">
        <f>IF(C3030*O3030=0,"",C3030)</f>
        <v/>
      </c>
      <c r="O3030" s="318">
        <f>IF(ISBLANK(L3030),0,1)</f>
        <v>0</v>
      </c>
      <c r="P3030" s="318">
        <f>IF(ISBLANK(M3030),0,1)</f>
        <v>0</v>
      </c>
      <c r="Q3030" s="318">
        <f>O3030+P3030</f>
        <v>0</v>
      </c>
      <c r="R3030" s="318">
        <f>SUM(Q2905:Q3030)</f>
        <v>0</v>
      </c>
      <c r="S3030" s="318">
        <f>R3030/$X$2</f>
        <v>0</v>
      </c>
      <c r="T3030" s="318">
        <f>IF(S3030&gt;=$X$3,1,0)</f>
        <v>0</v>
      </c>
      <c r="U3030" s="318">
        <f>O3030*T3030+P3030*T3030</f>
        <v>0</v>
      </c>
    </row>
    <row r="3031" spans="1:21" s="318" customFormat="1" x14ac:dyDescent="0.2">
      <c r="A3031" s="322">
        <v>40966</v>
      </c>
      <c r="B3031" s="321">
        <v>428.868988</v>
      </c>
      <c r="C3031" s="320">
        <f>LN(B3031/B3030)</f>
        <v>2.8744397064429713E-3</v>
      </c>
      <c r="D3031" s="320">
        <f>AVERAGE(C3011:C3031)</f>
        <v>3.3773899867511224E-3</v>
      </c>
      <c r="E3031" s="318">
        <f>_xlfn.STDEV.S(C3011:C3031)</f>
        <v>7.545145787021648E-3</v>
      </c>
      <c r="F3031" s="318">
        <f>E3031*(21/(21-1.5))</f>
        <v>8.1255416167925441E-3</v>
      </c>
      <c r="G3031" s="318">
        <f>_xlfn.VAR.S(C3011:C3031)</f>
        <v>5.6929224947410522E-5</v>
      </c>
      <c r="H3031" s="318">
        <f>G3031*(21/(21-1))</f>
        <v>5.9775686194781053E-5</v>
      </c>
      <c r="I3031" s="320">
        <f>(SUM(C2968:C2988)*1+SUM(C2989:C3009)*2+SUM(C3010:C3030)*3)/6</f>
        <v>5.6755899517615525E-2</v>
      </c>
      <c r="J3031" s="318">
        <f>IF(C3031*O3031&lt;&gt;0,C3031,0)</f>
        <v>0</v>
      </c>
      <c r="K3031" s="318" t="str">
        <f>IF(C3031*O3031=0,"",C3031)</f>
        <v/>
      </c>
      <c r="O3031" s="318">
        <f>IF(ISBLANK(L3031),0,1)</f>
        <v>0</v>
      </c>
      <c r="P3031" s="318">
        <f>IF(ISBLANK(M3031),0,1)</f>
        <v>0</v>
      </c>
      <c r="Q3031" s="318">
        <f>O3031+P3031</f>
        <v>0</v>
      </c>
      <c r="R3031" s="318">
        <f>SUM(Q2906:Q3031)</f>
        <v>0</v>
      </c>
      <c r="S3031" s="318">
        <f>R3031/$X$2</f>
        <v>0</v>
      </c>
      <c r="T3031" s="318">
        <f>IF(S3031&gt;=$X$3,1,0)</f>
        <v>0</v>
      </c>
      <c r="U3031" s="318">
        <f>O3031*T3031+P3031*T3031</f>
        <v>0</v>
      </c>
    </row>
    <row r="3032" spans="1:21" s="318" customFormat="1" x14ac:dyDescent="0.2">
      <c r="A3032" s="322">
        <v>40967</v>
      </c>
      <c r="B3032" s="321">
        <v>430.54400600000002</v>
      </c>
      <c r="C3032" s="320">
        <f>LN(B3032/B3031)</f>
        <v>3.898056307417447E-3</v>
      </c>
      <c r="D3032" s="320">
        <f>AVERAGE(C3012:C3032)</f>
        <v>4.1424740589471138E-3</v>
      </c>
      <c r="E3032" s="318">
        <f>_xlfn.STDEV.S(C3012:C3032)</f>
        <v>6.6516237332806339E-3</v>
      </c>
      <c r="F3032" s="318">
        <f>E3032*(21/(21-1.5))</f>
        <v>7.1632870973791438E-3</v>
      </c>
      <c r="G3032" s="318">
        <f>_xlfn.VAR.S(C3012:C3032)</f>
        <v>4.4244098289142198E-5</v>
      </c>
      <c r="H3032" s="318">
        <f>G3032*(21/(21-1))</f>
        <v>4.645630320359931E-5</v>
      </c>
      <c r="I3032" s="320">
        <f>(SUM(C2969:C2989)*1+SUM(C2990:C3010)*2+SUM(C3011:C3031)*3)/6</f>
        <v>5.7019342747263634E-2</v>
      </c>
      <c r="J3032" s="318">
        <f>IF(C3032*O3032&lt;&gt;0,C3032,0)</f>
        <v>0</v>
      </c>
      <c r="K3032" s="318" t="str">
        <f>IF(C3032*O3032=0,"",C3032)</f>
        <v/>
      </c>
      <c r="O3032" s="318">
        <f>IF(ISBLANK(L3032),0,1)</f>
        <v>0</v>
      </c>
      <c r="P3032" s="318">
        <f>IF(ISBLANK(M3032),0,1)</f>
        <v>0</v>
      </c>
      <c r="Q3032" s="318">
        <f>O3032+P3032</f>
        <v>0</v>
      </c>
      <c r="R3032" s="318">
        <f>SUM(Q2907:Q3032)</f>
        <v>0</v>
      </c>
      <c r="S3032" s="318">
        <f>R3032/$X$2</f>
        <v>0</v>
      </c>
      <c r="T3032" s="318">
        <f>IF(S3032&gt;=$X$3,1,0)</f>
        <v>0</v>
      </c>
      <c r="U3032" s="318">
        <f>O3032*T3032+P3032*T3032</f>
        <v>0</v>
      </c>
    </row>
    <row r="3033" spans="1:21" s="318" customFormat="1" x14ac:dyDescent="0.2">
      <c r="A3033" s="322">
        <v>40968</v>
      </c>
      <c r="B3033" s="321">
        <v>429.84698500000002</v>
      </c>
      <c r="C3033" s="320">
        <f>LN(B3033/B3032)</f>
        <v>-1.6202427960666586E-3</v>
      </c>
      <c r="D3033" s="320">
        <f>AVERAGE(C3013:C3033)</f>
        <v>3.74270106718395E-3</v>
      </c>
      <c r="E3033" s="318">
        <f>_xlfn.STDEV.S(C3013:C3033)</f>
        <v>6.7372269653292564E-3</v>
      </c>
      <c r="F3033" s="318">
        <f>E3033*(21/(21-1.5))</f>
        <v>7.2554751934315069E-3</v>
      </c>
      <c r="G3033" s="318">
        <f>_xlfn.VAR.S(C3013:C3033)</f>
        <v>4.539022718235966E-5</v>
      </c>
      <c r="H3033" s="318">
        <f>G3033*(21/(21-1))</f>
        <v>4.7659738541477647E-5</v>
      </c>
      <c r="I3033" s="320">
        <f>(SUM(C2970:C2990)*1+SUM(C2991:C3011)*2+SUM(C3012:C3032)*3)/6</f>
        <v>5.3595321458455629E-2</v>
      </c>
      <c r="J3033" s="318">
        <f>IF(C3033*O3033&lt;&gt;0,C3033,0)</f>
        <v>0</v>
      </c>
      <c r="K3033" s="318" t="str">
        <f>IF(C3033*O3033=0,"",C3033)</f>
        <v/>
      </c>
      <c r="O3033" s="318">
        <f>IF(ISBLANK(L3033),0,1)</f>
        <v>0</v>
      </c>
      <c r="P3033" s="318">
        <f>IF(ISBLANK(M3033),0,1)</f>
        <v>0</v>
      </c>
      <c r="Q3033" s="318">
        <f>O3033+P3033</f>
        <v>0</v>
      </c>
      <c r="R3033" s="318">
        <f>SUM(Q2908:Q3033)</f>
        <v>0</v>
      </c>
      <c r="S3033" s="318">
        <f>R3033/$X$2</f>
        <v>0</v>
      </c>
      <c r="T3033" s="318">
        <f>IF(S3033&gt;=$X$3,1,0)</f>
        <v>0</v>
      </c>
      <c r="U3033" s="318">
        <f>O3033*T3033+P3033*T3033</f>
        <v>0</v>
      </c>
    </row>
    <row r="3034" spans="1:21" s="318" customFormat="1" x14ac:dyDescent="0.2">
      <c r="A3034" s="322">
        <v>40969</v>
      </c>
      <c r="B3034" s="321">
        <v>428.37100199999998</v>
      </c>
      <c r="C3034" s="320">
        <f>LN(B3034/B3033)</f>
        <v>-3.4396493142226283E-3</v>
      </c>
      <c r="D3034" s="320">
        <f>AVERAGE(C3014:C3034)</f>
        <v>2.7181345870716579E-3</v>
      </c>
      <c r="E3034" s="318">
        <f>_xlfn.STDEV.S(C3014:C3034)</f>
        <v>6.0493623728937514E-3</v>
      </c>
      <c r="F3034" s="318">
        <f>E3034*(21/(21-1.5))</f>
        <v>6.5146979400394246E-3</v>
      </c>
      <c r="G3034" s="318">
        <f>_xlfn.VAR.S(C3014:C3034)</f>
        <v>3.6594785118582718E-5</v>
      </c>
      <c r="H3034" s="318">
        <f>G3034*(21/(21-1))</f>
        <v>3.8424524374511854E-5</v>
      </c>
      <c r="I3034" s="320">
        <f>(SUM(C2971:C2991)*1+SUM(C2992:C3012)*2+SUM(C3013:C3033)*3)/6</f>
        <v>5.0700313539009501E-2</v>
      </c>
      <c r="J3034" s="318">
        <f>IF(C3034*O3034&lt;&gt;0,C3034,0)</f>
        <v>0</v>
      </c>
      <c r="K3034" s="318" t="str">
        <f>IF(C3034*O3034=0,"",C3034)</f>
        <v/>
      </c>
      <c r="O3034" s="318">
        <f>IF(ISBLANK(L3034),0,1)</f>
        <v>0</v>
      </c>
      <c r="P3034" s="318">
        <f>IF(ISBLANK(M3034),0,1)</f>
        <v>0</v>
      </c>
      <c r="Q3034" s="318">
        <f>O3034+P3034</f>
        <v>0</v>
      </c>
      <c r="R3034" s="318">
        <f>SUM(Q2909:Q3034)</f>
        <v>0</v>
      </c>
      <c r="S3034" s="318">
        <f>R3034/$X$2</f>
        <v>0</v>
      </c>
      <c r="T3034" s="318">
        <f>IF(S3034&gt;=$X$3,1,0)</f>
        <v>0</v>
      </c>
      <c r="U3034" s="318">
        <f>O3034*T3034+P3034*T3034</f>
        <v>0</v>
      </c>
    </row>
    <row r="3035" spans="1:21" s="318" customFormat="1" x14ac:dyDescent="0.2">
      <c r="A3035" s="322">
        <v>40970</v>
      </c>
      <c r="B3035" s="321">
        <v>429.10000600000001</v>
      </c>
      <c r="C3035" s="320">
        <f>LN(B3035/B3034)</f>
        <v>1.7003587732790418E-3</v>
      </c>
      <c r="D3035" s="320">
        <f>AVERAGE(C3015:C3035)</f>
        <v>2.7399423132985871E-3</v>
      </c>
      <c r="E3035" s="318">
        <f>_xlfn.STDEV.S(C3015:C3035)</f>
        <v>6.0445999868817737E-3</v>
      </c>
      <c r="F3035" s="318">
        <f>E3035*(21/(21-1.5))</f>
        <v>6.5095692166419099E-3</v>
      </c>
      <c r="G3035" s="318">
        <f>_xlfn.VAR.S(C3015:C3035)</f>
        <v>3.653718900141114E-5</v>
      </c>
      <c r="H3035" s="318">
        <f>G3035*(21/(21-1))</f>
        <v>3.8364048451481699E-5</v>
      </c>
      <c r="I3035" s="320">
        <f>(SUM(C2972:C2992)*1+SUM(C2993:C3013)*2+SUM(C3014:C3034)*3)/6</f>
        <v>4.3831151926795875E-2</v>
      </c>
      <c r="J3035" s="318">
        <f>IF(C3035*O3035&lt;&gt;0,C3035,0)</f>
        <v>0</v>
      </c>
      <c r="K3035" s="318" t="str">
        <f>IF(C3035*O3035=0,"",C3035)</f>
        <v/>
      </c>
      <c r="O3035" s="318">
        <f>IF(ISBLANK(L3035),0,1)</f>
        <v>0</v>
      </c>
      <c r="P3035" s="318">
        <f>IF(ISBLANK(M3035),0,1)</f>
        <v>0</v>
      </c>
      <c r="Q3035" s="318">
        <f>O3035+P3035</f>
        <v>0</v>
      </c>
      <c r="R3035" s="318">
        <f>SUM(Q2910:Q3035)</f>
        <v>0</v>
      </c>
      <c r="S3035" s="318">
        <f>R3035/$X$2</f>
        <v>0</v>
      </c>
      <c r="T3035" s="318">
        <f>IF(S3035&gt;=$X$3,1,0)</f>
        <v>0</v>
      </c>
      <c r="U3035" s="318">
        <f>O3035*T3035+P3035*T3035</f>
        <v>0</v>
      </c>
    </row>
    <row r="3036" spans="1:21" s="318" customFormat="1" x14ac:dyDescent="0.2">
      <c r="A3036" s="322">
        <v>40973</v>
      </c>
      <c r="B3036" s="321">
        <v>423.36300699999998</v>
      </c>
      <c r="C3036" s="320">
        <f>LN(B3036/B3035)</f>
        <v>-1.3460022376674841E-2</v>
      </c>
      <c r="D3036" s="320">
        <f>AVERAGE(C3016:C3036)</f>
        <v>1.5378479561062909E-3</v>
      </c>
      <c r="E3036" s="318">
        <f>_xlfn.STDEV.S(C3016:C3036)</f>
        <v>6.6371784223053744E-3</v>
      </c>
      <c r="F3036" s="318">
        <f>E3036*(21/(21-1.5))</f>
        <v>7.1477306086365567E-3</v>
      </c>
      <c r="G3036" s="318">
        <f>_xlfn.VAR.S(C3016:C3036)</f>
        <v>4.4052137409516062E-5</v>
      </c>
      <c r="H3036" s="318">
        <f>G3036*(21/(21-1))</f>
        <v>4.6254744279991867E-5</v>
      </c>
      <c r="I3036" s="320">
        <f>(SUM(C2973:C2993)*1+SUM(C2994:C3014)*2+SUM(C3015:C3035)*3)/6</f>
        <v>4.4280208817925937E-2</v>
      </c>
      <c r="J3036" s="318">
        <f>IF(C3036*O3036&lt;&gt;0,C3036,0)</f>
        <v>0</v>
      </c>
      <c r="K3036" s="318" t="str">
        <f>IF(C3036*O3036=0,"",C3036)</f>
        <v/>
      </c>
      <c r="O3036" s="318">
        <f>IF(ISBLANK(L3036),0,1)</f>
        <v>0</v>
      </c>
      <c r="P3036" s="318">
        <f>IF(ISBLANK(M3036),0,1)</f>
        <v>0</v>
      </c>
      <c r="Q3036" s="318">
        <f>O3036+P3036</f>
        <v>0</v>
      </c>
      <c r="R3036" s="318">
        <f>SUM(Q2911:Q3036)</f>
        <v>0</v>
      </c>
      <c r="S3036" s="318">
        <f>R3036/$X$2</f>
        <v>0</v>
      </c>
      <c r="T3036" s="318">
        <f>IF(S3036&gt;=$X$3,1,0)</f>
        <v>0</v>
      </c>
      <c r="U3036" s="318">
        <f>O3036*T3036+P3036*T3036</f>
        <v>0</v>
      </c>
    </row>
    <row r="3037" spans="1:21" s="318" customFormat="1" x14ac:dyDescent="0.2">
      <c r="A3037" s="322">
        <v>40974</v>
      </c>
      <c r="B3037" s="321">
        <v>410.76901199999998</v>
      </c>
      <c r="C3037" s="320">
        <f>LN(B3037/B3036)</f>
        <v>-3.019894169526649E-2</v>
      </c>
      <c r="D3037" s="320">
        <f>AVERAGE(C3017:C3037)</f>
        <v>1.5070694160586779E-6</v>
      </c>
      <c r="E3037" s="318">
        <f>_xlfn.STDEV.S(C3017:C3037)</f>
        <v>9.5875499778402991E-3</v>
      </c>
      <c r="F3037" s="318">
        <f>E3037*(21/(21-1.5))</f>
        <v>1.0325053822289553E-2</v>
      </c>
      <c r="G3037" s="318">
        <f>_xlfn.VAR.S(C3017:C3037)</f>
        <v>9.1921114577585527E-5</v>
      </c>
      <c r="H3037" s="318">
        <f>G3037*(21/(21-1))</f>
        <v>9.651717030646481E-5</v>
      </c>
      <c r="I3037" s="320">
        <f>(SUM(C2974:C2994)*1+SUM(C2995:C3015)*2+SUM(C3016:C3036)*3)/6</f>
        <v>3.3606722260906774E-2</v>
      </c>
      <c r="J3037" s="318">
        <f>IF(C3037*O3037&lt;&gt;0,C3037,0)</f>
        <v>0</v>
      </c>
      <c r="K3037" s="318" t="str">
        <f>IF(C3037*O3037=0,"",C3037)</f>
        <v/>
      </c>
      <c r="O3037" s="318">
        <f>IF(ISBLANK(L3037),0,1)</f>
        <v>0</v>
      </c>
      <c r="P3037" s="318">
        <f>IF(ISBLANK(M3037),0,1)</f>
        <v>0</v>
      </c>
      <c r="Q3037" s="318">
        <f>O3037+P3037</f>
        <v>0</v>
      </c>
      <c r="R3037" s="318">
        <f>SUM(Q2912:Q3037)</f>
        <v>0</v>
      </c>
      <c r="S3037" s="318">
        <f>R3037/$X$2</f>
        <v>0</v>
      </c>
      <c r="T3037" s="318">
        <f>IF(S3037&gt;=$X$3,1,0)</f>
        <v>0</v>
      </c>
      <c r="U3037" s="318">
        <f>O3037*T3037+P3037*T3037</f>
        <v>0</v>
      </c>
    </row>
    <row r="3038" spans="1:21" s="318" customFormat="1" x14ac:dyDescent="0.2">
      <c r="A3038" s="322">
        <v>40975</v>
      </c>
      <c r="B3038" s="321">
        <v>415.87600700000002</v>
      </c>
      <c r="C3038" s="320">
        <f>LN(B3038/B3037)</f>
        <v>1.2356113828078288E-2</v>
      </c>
      <c r="D3038" s="320">
        <f>AVERAGE(C3018:C3038)</f>
        <v>8.5133964988288882E-4</v>
      </c>
      <c r="E3038" s="318">
        <f>_xlfn.STDEV.S(C3018:C3038)</f>
        <v>9.8633953542452447E-3</v>
      </c>
      <c r="F3038" s="318">
        <f>E3038*(21/(21-1.5))</f>
        <v>1.0622118073802572E-2</v>
      </c>
      <c r="G3038" s="318">
        <f>_xlfn.VAR.S(C3018:C3038)</f>
        <v>9.7286567914146689E-5</v>
      </c>
      <c r="H3038" s="318">
        <f>G3038*(21/(21-1))</f>
        <v>1.0215089630985403E-4</v>
      </c>
      <c r="I3038" s="320">
        <f>(SUM(C2975:C2995)*1+SUM(C2996:C3016)*2+SUM(C3017:C3037)*3)/6</f>
        <v>2.0595157947680316E-2</v>
      </c>
      <c r="J3038" s="318">
        <f>IF(C3038*O3038&lt;&gt;0,C3038,0)</f>
        <v>0</v>
      </c>
      <c r="K3038" s="318" t="str">
        <f>IF(C3038*O3038=0,"",C3038)</f>
        <v/>
      </c>
      <c r="O3038" s="318">
        <f>IF(ISBLANK(L3038),0,1)</f>
        <v>0</v>
      </c>
      <c r="P3038" s="318">
        <f>IF(ISBLANK(M3038),0,1)</f>
        <v>0</v>
      </c>
      <c r="Q3038" s="318">
        <f>O3038+P3038</f>
        <v>0</v>
      </c>
      <c r="R3038" s="318">
        <f>SUM(Q2913:Q3038)</f>
        <v>0</v>
      </c>
      <c r="S3038" s="318">
        <f>R3038/$X$2</f>
        <v>0</v>
      </c>
      <c r="T3038" s="318">
        <f>IF(S3038&gt;=$X$3,1,0)</f>
        <v>0</v>
      </c>
      <c r="U3038" s="318">
        <f>O3038*T3038+P3038*T3038</f>
        <v>0</v>
      </c>
    </row>
    <row r="3039" spans="1:21" s="318" customFormat="1" x14ac:dyDescent="0.2">
      <c r="A3039" s="322">
        <v>40976</v>
      </c>
      <c r="B3039" s="321">
        <v>423.55898999999999</v>
      </c>
      <c r="C3039" s="320">
        <f>LN(B3039/B3038)</f>
        <v>1.8305640273035328E-2</v>
      </c>
      <c r="D3039" s="320">
        <f>AVERAGE(C3019:C3039)</f>
        <v>1.387801040569972E-3</v>
      </c>
      <c r="E3039" s="318">
        <f>_xlfn.STDEV.S(C3019:C3039)</f>
        <v>1.0502479349983745E-2</v>
      </c>
      <c r="F3039" s="318">
        <f>E3039*(21/(21-1.5))</f>
        <v>1.1310362376905572E-2</v>
      </c>
      <c r="G3039" s="318">
        <f>_xlfn.VAR.S(C3019:C3039)</f>
        <v>1.1030207249683498E-4</v>
      </c>
      <c r="H3039" s="318">
        <f>G3039*(21/(21-1))</f>
        <v>1.1581717612167674E-4</v>
      </c>
      <c r="I3039" s="320">
        <f>(SUM(C2976:C2996)*1+SUM(C2997:C3017)*2+SUM(C3018:C3038)*3)/6</f>
        <v>3.1961858827485333E-2</v>
      </c>
      <c r="J3039" s="318">
        <f>IF(C3039*O3039&lt;&gt;0,C3039,0)</f>
        <v>0</v>
      </c>
      <c r="K3039" s="318" t="str">
        <f>IF(C3039*O3039=0,"",C3039)</f>
        <v/>
      </c>
      <c r="O3039" s="318">
        <f>IF(ISBLANK(L3039),0,1)</f>
        <v>0</v>
      </c>
      <c r="P3039" s="318">
        <f>IF(ISBLANK(M3039),0,1)</f>
        <v>0</v>
      </c>
      <c r="Q3039" s="318">
        <f>O3039+P3039</f>
        <v>0</v>
      </c>
      <c r="R3039" s="318">
        <f>SUM(Q2914:Q3039)</f>
        <v>0</v>
      </c>
      <c r="S3039" s="318">
        <f>R3039/$X$2</f>
        <v>0</v>
      </c>
      <c r="T3039" s="318">
        <f>IF(S3039&gt;=$X$3,1,0)</f>
        <v>0</v>
      </c>
      <c r="U3039" s="318">
        <f>O3039*T3039+P3039*T3039</f>
        <v>0</v>
      </c>
    </row>
    <row r="3040" spans="1:21" s="318" customFormat="1" x14ac:dyDescent="0.2">
      <c r="A3040" s="322">
        <v>40977</v>
      </c>
      <c r="B3040" s="321">
        <v>425.800995</v>
      </c>
      <c r="C3040" s="320">
        <f>LN(B3040/B3039)</f>
        <v>5.2792932250727903E-3</v>
      </c>
      <c r="D3040" s="320">
        <f>AVERAGE(C3020:C3040)</f>
        <v>1.1008836701920618E-3</v>
      </c>
      <c r="E3040" s="318">
        <f>_xlfn.STDEV.S(C3020:C3040)</f>
        <v>1.0298335641211033E-2</v>
      </c>
      <c r="F3040" s="318">
        <f>E3040*(21/(21-1.5))</f>
        <v>1.1090515305919573E-2</v>
      </c>
      <c r="G3040" s="318">
        <f>_xlfn.VAR.S(C3020:C3040)</f>
        <v>1.0605571697903746E-4</v>
      </c>
      <c r="H3040" s="318">
        <f>G3040*(21/(21-1))</f>
        <v>1.1135850282798934E-4</v>
      </c>
      <c r="I3040" s="320">
        <f>(SUM(C2977:C2997)*1+SUM(C2998:C3018)*2+SUM(C3019:C3039)*3)/6</f>
        <v>3.4861096671725794E-2</v>
      </c>
      <c r="J3040" s="318">
        <f>IF(C3040*O3040&lt;&gt;0,C3040,0)</f>
        <v>0</v>
      </c>
      <c r="K3040" s="318" t="str">
        <f>IF(C3040*O3040=0,"",C3040)</f>
        <v/>
      </c>
      <c r="O3040" s="318">
        <f>IF(ISBLANK(L3040),0,1)</f>
        <v>0</v>
      </c>
      <c r="P3040" s="318">
        <f>IF(ISBLANK(M3040),0,1)</f>
        <v>0</v>
      </c>
      <c r="Q3040" s="318">
        <f>O3040+P3040</f>
        <v>0</v>
      </c>
      <c r="R3040" s="318">
        <f>SUM(Q2915:Q3040)</f>
        <v>0</v>
      </c>
      <c r="S3040" s="318">
        <f>R3040/$X$2</f>
        <v>0</v>
      </c>
      <c r="T3040" s="318">
        <f>IF(S3040&gt;=$X$3,1,0)</f>
        <v>0</v>
      </c>
      <c r="U3040" s="318">
        <f>O3040*T3040+P3040*T3040</f>
        <v>0</v>
      </c>
    </row>
    <row r="3041" spans="1:21" s="318" customFormat="1" x14ac:dyDescent="0.2">
      <c r="A3041" s="322">
        <v>40980</v>
      </c>
      <c r="B3041" s="321">
        <v>422.432007</v>
      </c>
      <c r="C3041" s="320">
        <f>LN(B3041/B3040)</f>
        <v>-7.9435855654155143E-3</v>
      </c>
      <c r="D3041" s="320">
        <f>AVERAGE(C3021:C3041)</f>
        <v>6.1458453925049988E-4</v>
      </c>
      <c r="E3041" s="318">
        <f>_xlfn.STDEV.S(C3021:C3041)</f>
        <v>1.0479949316496038E-2</v>
      </c>
      <c r="F3041" s="318">
        <f>E3041*(21/(21-1.5))</f>
        <v>1.128609926391881E-2</v>
      </c>
      <c r="G3041" s="318">
        <f>_xlfn.VAR.S(C3021:C3041)</f>
        <v>1.0982933767632579E-4</v>
      </c>
      <c r="H3041" s="318">
        <f>G3041*(21/(21-1))</f>
        <v>1.1532080456014209E-4</v>
      </c>
      <c r="I3041" s="320">
        <f>(SUM(C2978:C2998)*1+SUM(C2999:C3019)*2+SUM(C3020:C3040)*3)/6</f>
        <v>4.104635691743496E-2</v>
      </c>
      <c r="J3041" s="318">
        <f>IF(C3041*O3041&lt;&gt;0,C3041,0)</f>
        <v>0</v>
      </c>
      <c r="K3041" s="318" t="str">
        <f>IF(C3041*O3041=0,"",C3041)</f>
        <v/>
      </c>
      <c r="O3041" s="318">
        <f>IF(ISBLANK(L3041),0,1)</f>
        <v>0</v>
      </c>
      <c r="P3041" s="318">
        <f>IF(ISBLANK(M3041),0,1)</f>
        <v>0</v>
      </c>
      <c r="Q3041" s="318">
        <f>O3041+P3041</f>
        <v>0</v>
      </c>
      <c r="R3041" s="318">
        <f>SUM(Q2916:Q3041)</f>
        <v>0</v>
      </c>
      <c r="S3041" s="318">
        <f>R3041/$X$2</f>
        <v>0</v>
      </c>
      <c r="T3041" s="318">
        <f>IF(S3041&gt;=$X$3,1,0)</f>
        <v>0</v>
      </c>
      <c r="U3041" s="318">
        <f>O3041*T3041+P3041*T3041</f>
        <v>0</v>
      </c>
    </row>
    <row r="3042" spans="1:21" s="318" customFormat="1" x14ac:dyDescent="0.2">
      <c r="A3042" s="322">
        <v>40981</v>
      </c>
      <c r="B3042" s="321">
        <v>427.43600500000002</v>
      </c>
      <c r="C3042" s="320">
        <f>LN(B3042/B3041)</f>
        <v>1.1776077595768333E-2</v>
      </c>
      <c r="D3042" s="320">
        <f>AVERAGE(C3022:C3042)</f>
        <v>1.3137237017146791E-3</v>
      </c>
      <c r="E3042" s="318">
        <f>_xlfn.STDEV.S(C3022:C3042)</f>
        <v>1.0720325440474588E-2</v>
      </c>
      <c r="F3042" s="318">
        <f>E3042*(21/(21-1.5))</f>
        <v>1.1544965858972633E-2</v>
      </c>
      <c r="G3042" s="318">
        <f>_xlfn.VAR.S(C3022:C3042)</f>
        <v>1.1492537754968667E-4</v>
      </c>
      <c r="H3042" s="318">
        <f>G3042*(21/(21-1))</f>
        <v>1.20671646427171E-4</v>
      </c>
      <c r="I3042" s="320">
        <f>(SUM(C2979:C2999)*1+SUM(C3000:C3020)*2+SUM(C3021:C3041)*3)/6</f>
        <v>3.3852941408511528E-2</v>
      </c>
      <c r="J3042" s="318">
        <f>IF(C3042*O3042&lt;&gt;0,C3042,0)</f>
        <v>0</v>
      </c>
      <c r="K3042" s="318" t="str">
        <f>IF(C3042*O3042=0,"",C3042)</f>
        <v/>
      </c>
      <c r="O3042" s="318">
        <f>IF(ISBLANK(L3042),0,1)</f>
        <v>0</v>
      </c>
      <c r="P3042" s="318">
        <f>IF(ISBLANK(M3042),0,1)</f>
        <v>0</v>
      </c>
      <c r="Q3042" s="318">
        <f>O3042+P3042</f>
        <v>0</v>
      </c>
      <c r="R3042" s="318">
        <f>SUM(Q2917:Q3042)</f>
        <v>0</v>
      </c>
      <c r="S3042" s="318">
        <f>R3042/$X$2</f>
        <v>0</v>
      </c>
      <c r="T3042" s="318">
        <f>IF(S3042&gt;=$X$3,1,0)</f>
        <v>0</v>
      </c>
      <c r="U3042" s="318">
        <f>O3042*T3042+P3042*T3042</f>
        <v>0</v>
      </c>
    </row>
    <row r="3043" spans="1:21" s="318" customFormat="1" x14ac:dyDescent="0.2">
      <c r="A3043" s="322">
        <v>40982</v>
      </c>
      <c r="B3043" s="321">
        <v>432.35400399999997</v>
      </c>
      <c r="C3043" s="320">
        <f>LN(B3043/B3042)</f>
        <v>1.1440125114105684E-2</v>
      </c>
      <c r="D3043" s="320">
        <f>AVERAGE(C3023:C3043)</f>
        <v>1.9703950071369141E-3</v>
      </c>
      <c r="E3043" s="318">
        <f>_xlfn.STDEV.S(C3023:C3043)</f>
        <v>1.090544205178477E-2</v>
      </c>
      <c r="F3043" s="318">
        <f>E3043*(21/(21-1.5))</f>
        <v>1.1744322209614367E-2</v>
      </c>
      <c r="G3043" s="318">
        <f>_xlfn.VAR.S(C3023:C3043)</f>
        <v>1.1892866634483564E-4</v>
      </c>
      <c r="H3043" s="318">
        <f>G3043*(21/(21-1))</f>
        <v>1.2487509966207743E-4</v>
      </c>
      <c r="I3043" s="320">
        <f>(SUM(C2980:C3000)*1+SUM(C3001:C3021)*2+SUM(C3022:C3042)*3)/6</f>
        <v>4.7275261990771637E-2</v>
      </c>
      <c r="J3043" s="318">
        <f>IF(C3043*O3043&lt;&gt;0,C3043,0)</f>
        <v>0</v>
      </c>
      <c r="K3043" s="318" t="str">
        <f>IF(C3043*O3043=0,"",C3043)</f>
        <v/>
      </c>
      <c r="O3043" s="318">
        <f>IF(ISBLANK(L3043),0,1)</f>
        <v>0</v>
      </c>
      <c r="P3043" s="318">
        <f>IF(ISBLANK(M3043),0,1)</f>
        <v>0</v>
      </c>
      <c r="Q3043" s="318">
        <f>O3043+P3043</f>
        <v>0</v>
      </c>
      <c r="R3043" s="318">
        <f>SUM(Q2918:Q3043)</f>
        <v>0</v>
      </c>
      <c r="S3043" s="318">
        <f>R3043/$X$2</f>
        <v>0</v>
      </c>
      <c r="T3043" s="318">
        <f>IF(S3043&gt;=$X$3,1,0)</f>
        <v>0</v>
      </c>
      <c r="U3043" s="318">
        <f>O3043*T3043+P3043*T3043</f>
        <v>0</v>
      </c>
    </row>
    <row r="3044" spans="1:21" s="318" customFormat="1" x14ac:dyDescent="0.2">
      <c r="A3044" s="322">
        <v>40983</v>
      </c>
      <c r="B3044" s="321">
        <v>431.87899800000002</v>
      </c>
      <c r="C3044" s="320">
        <f>LN(B3044/B3043)</f>
        <v>-1.0992545916025818E-3</v>
      </c>
      <c r="D3044" s="320">
        <f>AVERAGE(C3024:C3044)</f>
        <v>1.34604656881026E-3</v>
      </c>
      <c r="E3044" s="318">
        <f>_xlfn.STDEV.S(C3024:C3044)</f>
        <v>1.0674677879970642E-2</v>
      </c>
      <c r="F3044" s="318">
        <f>E3044*(21/(21-1.5))</f>
        <v>1.149580694766069E-2</v>
      </c>
      <c r="G3044" s="318">
        <f>_xlfn.VAR.S(C3024:C3044)</f>
        <v>1.1394874784113453E-4</v>
      </c>
      <c r="H3044" s="318">
        <f>G3044*(21/(21-1))</f>
        <v>1.1964618523319127E-4</v>
      </c>
      <c r="I3044" s="320">
        <f>(SUM(C2981:C3001)*1+SUM(C3002:C3022)*2+SUM(C3023:C3043)*3)/6</f>
        <v>4.9932808540843386E-2</v>
      </c>
      <c r="J3044" s="318">
        <f>IF(C3044*O3044&lt;&gt;0,C3044,0)</f>
        <v>0</v>
      </c>
      <c r="K3044" s="318" t="str">
        <f>IF(C3044*O3044=0,"",C3044)</f>
        <v/>
      </c>
      <c r="O3044" s="318">
        <f>IF(ISBLANK(L3044),0,1)</f>
        <v>0</v>
      </c>
      <c r="P3044" s="318">
        <f>IF(ISBLANK(M3044),0,1)</f>
        <v>0</v>
      </c>
      <c r="Q3044" s="318">
        <f>O3044+P3044</f>
        <v>0</v>
      </c>
      <c r="R3044" s="318">
        <f>SUM(Q2919:Q3044)</f>
        <v>0</v>
      </c>
      <c r="S3044" s="318">
        <f>R3044/$X$2</f>
        <v>0</v>
      </c>
      <c r="T3044" s="318">
        <f>IF(S3044&gt;=$X$3,1,0)</f>
        <v>0</v>
      </c>
      <c r="U3044" s="318">
        <f>O3044*T3044+P3044*T3044</f>
        <v>0</v>
      </c>
    </row>
    <row r="3045" spans="1:21" s="318" customFormat="1" x14ac:dyDescent="0.2">
      <c r="A3045" s="322">
        <v>40984</v>
      </c>
      <c r="B3045" s="321">
        <v>434.44601399999999</v>
      </c>
      <c r="C3045" s="320">
        <f>LN(B3045/B3044)</f>
        <v>5.9262366370549597E-3</v>
      </c>
      <c r="D3045" s="320">
        <f>AVERAGE(C3025:C3045)</f>
        <v>1.5132662752865679E-3</v>
      </c>
      <c r="E3045" s="318">
        <f>_xlfn.STDEV.S(C3025:C3045)</f>
        <v>1.0719664247738616E-2</v>
      </c>
      <c r="F3045" s="318">
        <f>E3045*(21/(21-1.5))</f>
        <v>1.1544253805256971E-2</v>
      </c>
      <c r="G3045" s="318">
        <f>_xlfn.VAR.S(C3025:C3045)</f>
        <v>1.1491120158424552E-4</v>
      </c>
      <c r="H3045" s="318">
        <f>G3045*(21/(21-1))</f>
        <v>1.206567616634578E-4</v>
      </c>
      <c r="I3045" s="320">
        <f>(SUM(C2982:C3002)*1+SUM(C3003:C3023)*2+SUM(C3024:C3044)*3)/6</f>
        <v>4.5672096380723635E-2</v>
      </c>
      <c r="J3045" s="318">
        <f>IF(C3045*O3045&lt;&gt;0,C3045,0)</f>
        <v>0</v>
      </c>
      <c r="K3045" s="318" t="str">
        <f>IF(C3045*O3045=0,"",C3045)</f>
        <v/>
      </c>
      <c r="O3045" s="318">
        <f>IF(ISBLANK(L3045),0,1)</f>
        <v>0</v>
      </c>
      <c r="P3045" s="318">
        <f>IF(ISBLANK(M3045),0,1)</f>
        <v>0</v>
      </c>
      <c r="Q3045" s="318">
        <f>O3045+P3045</f>
        <v>0</v>
      </c>
      <c r="R3045" s="318">
        <f>SUM(Q2920:Q3045)</f>
        <v>0</v>
      </c>
      <c r="S3045" s="318">
        <f>R3045/$X$2</f>
        <v>0</v>
      </c>
      <c r="T3045" s="318">
        <f>IF(S3045&gt;=$X$3,1,0)</f>
        <v>0</v>
      </c>
      <c r="U3045" s="318">
        <f>O3045*T3045+P3045*T3045</f>
        <v>0</v>
      </c>
    </row>
    <row r="3046" spans="1:21" s="318" customFormat="1" x14ac:dyDescent="0.2">
      <c r="A3046" s="322">
        <v>40987</v>
      </c>
      <c r="B3046" s="321">
        <v>436.243988</v>
      </c>
      <c r="C3046" s="320">
        <f>LN(B3046/B3045)</f>
        <v>4.1300039084619083E-3</v>
      </c>
      <c r="D3046" s="320">
        <f>AVERAGE(C3026:C3046)</f>
        <v>1.752496513515946E-3</v>
      </c>
      <c r="E3046" s="318">
        <f>_xlfn.STDEV.S(C3026:C3046)</f>
        <v>1.0719317554150315E-2</v>
      </c>
      <c r="F3046" s="318">
        <f>E3046*(21/(21-1.5))</f>
        <v>1.1543880442931108E-2</v>
      </c>
      <c r="G3046" s="318">
        <f>_xlfn.VAR.S(C3026:C3046)</f>
        <v>1.1490376882671511E-4</v>
      </c>
      <c r="H3046" s="318">
        <f>G3046*(21/(21-1))</f>
        <v>1.2064895726805087E-4</v>
      </c>
      <c r="I3046" s="320">
        <f>(SUM(C2983:C3003)*1+SUM(C3004:C3024)*2+SUM(C3025:C3045)*3)/6</f>
        <v>5.0126249567504388E-2</v>
      </c>
      <c r="J3046" s="318">
        <f>IF(C3046*O3046&lt;&gt;0,C3046,0)</f>
        <v>0</v>
      </c>
      <c r="K3046" s="318" t="str">
        <f>IF(C3046*O3046=0,"",C3046)</f>
        <v/>
      </c>
      <c r="O3046" s="318">
        <f>IF(ISBLANK(L3046),0,1)</f>
        <v>0</v>
      </c>
      <c r="P3046" s="318">
        <f>IF(ISBLANK(M3046),0,1)</f>
        <v>0</v>
      </c>
      <c r="Q3046" s="318">
        <f>O3046+P3046</f>
        <v>0</v>
      </c>
      <c r="R3046" s="318">
        <f>SUM(Q2921:Q3046)</f>
        <v>0</v>
      </c>
      <c r="S3046" s="318">
        <f>R3046/$X$2</f>
        <v>0</v>
      </c>
      <c r="T3046" s="318">
        <f>IF(S3046&gt;=$X$3,1,0)</f>
        <v>0</v>
      </c>
      <c r="U3046" s="318">
        <f>O3046*T3046+P3046*T3046</f>
        <v>0</v>
      </c>
    </row>
    <row r="3047" spans="1:21" s="318" customFormat="1" x14ac:dyDescent="0.2">
      <c r="A3047" s="322">
        <v>40988</v>
      </c>
      <c r="B3047" s="321">
        <v>429.07998700000002</v>
      </c>
      <c r="C3047" s="320">
        <f>LN(B3047/B3046)</f>
        <v>-1.655834090100395E-2</v>
      </c>
      <c r="D3047" s="320">
        <f>AVERAGE(C3027:C3047)</f>
        <v>3.3924777059145359E-4</v>
      </c>
      <c r="E3047" s="318">
        <f>_xlfn.STDEV.S(C3027:C3047)</f>
        <v>1.1095499002830729E-2</v>
      </c>
      <c r="F3047" s="318">
        <f>E3047*(21/(21-1.5))</f>
        <v>1.1948998926125399E-2</v>
      </c>
      <c r="G3047" s="318">
        <f>_xlfn.VAR.S(C3027:C3047)</f>
        <v>1.231100981218177E-4</v>
      </c>
      <c r="H3047" s="318">
        <f>G3047*(21/(21-1))</f>
        <v>1.2926560302790858E-4</v>
      </c>
      <c r="I3047" s="320">
        <f>(SUM(C2984:C3004)*1+SUM(C3005:C3025)*2+SUM(C3026:C3046)*3)/6</f>
        <v>4.6483090510520485E-2</v>
      </c>
      <c r="J3047" s="318">
        <f>IF(C3047*O3047&lt;&gt;0,C3047,0)</f>
        <v>0</v>
      </c>
      <c r="K3047" s="318" t="str">
        <f>IF(C3047*O3047=0,"",C3047)</f>
        <v/>
      </c>
      <c r="O3047" s="318">
        <f>IF(ISBLANK(L3047),0,1)</f>
        <v>0</v>
      </c>
      <c r="P3047" s="318">
        <f>IF(ISBLANK(M3047),0,1)</f>
        <v>0</v>
      </c>
      <c r="Q3047" s="318">
        <f>O3047+P3047</f>
        <v>0</v>
      </c>
      <c r="R3047" s="318">
        <f>SUM(Q2922:Q3047)</f>
        <v>0</v>
      </c>
      <c r="S3047" s="318">
        <f>R3047/$X$2</f>
        <v>0</v>
      </c>
      <c r="T3047" s="318">
        <f>IF(S3047&gt;=$X$3,1,0)</f>
        <v>0</v>
      </c>
      <c r="U3047" s="318">
        <f>O3047*T3047+P3047*T3047</f>
        <v>0</v>
      </c>
    </row>
    <row r="3048" spans="1:21" s="318" customFormat="1" x14ac:dyDescent="0.2">
      <c r="A3048" s="322">
        <v>40989</v>
      </c>
      <c r="B3048" s="321">
        <v>427.959991</v>
      </c>
      <c r="C3048" s="320">
        <f>LN(B3048/B3047)</f>
        <v>-2.6136391914448978E-3</v>
      </c>
      <c r="D3048" s="320">
        <f>AVERAGE(C3028:C3048)</f>
        <v>3.1907598262594745E-4</v>
      </c>
      <c r="E3048" s="318">
        <f>_xlfn.STDEV.S(C3028:C3048)</f>
        <v>1.1100711023550163E-2</v>
      </c>
      <c r="F3048" s="318">
        <f>E3048*(21/(21-1.5))</f>
        <v>1.195461187151556E-2</v>
      </c>
      <c r="G3048" s="318">
        <f>_xlfn.VAR.S(C3028:C3048)</f>
        <v>1.2322578522836809E-4</v>
      </c>
      <c r="H3048" s="318">
        <f>G3048*(21/(21-1))</f>
        <v>1.293870744897865E-4</v>
      </c>
      <c r="I3048" s="320">
        <f>(SUM(C2985:C3005)*1+SUM(C3006:C3026)*2+SUM(C3027:C3047)*3)/6</f>
        <v>3.8005168305069698E-2</v>
      </c>
      <c r="J3048" s="318">
        <f>IF(C3048*O3048&lt;&gt;0,C3048,0)</f>
        <v>0</v>
      </c>
      <c r="K3048" s="318" t="str">
        <f>IF(C3048*O3048=0,"",C3048)</f>
        <v/>
      </c>
      <c r="O3048" s="318">
        <f>IF(ISBLANK(L3048),0,1)</f>
        <v>0</v>
      </c>
      <c r="P3048" s="318">
        <f>IF(ISBLANK(M3048),0,1)</f>
        <v>0</v>
      </c>
      <c r="Q3048" s="318">
        <f>O3048+P3048</f>
        <v>0</v>
      </c>
      <c r="R3048" s="318">
        <f>SUM(Q2923:Q3048)</f>
        <v>0</v>
      </c>
      <c r="S3048" s="318">
        <f>R3048/$X$2</f>
        <v>0</v>
      </c>
      <c r="T3048" s="318">
        <f>IF(S3048&gt;=$X$3,1,0)</f>
        <v>0</v>
      </c>
      <c r="U3048" s="318">
        <f>O3048*T3048+P3048*T3048</f>
        <v>0</v>
      </c>
    </row>
    <row r="3049" spans="1:21" s="318" customFormat="1" x14ac:dyDescent="0.2">
      <c r="A3049" s="322">
        <v>40990</v>
      </c>
      <c r="B3049" s="321">
        <v>423.73001099999999</v>
      </c>
      <c r="C3049" s="320">
        <f>LN(B3049/B3048)</f>
        <v>-9.9332263397774144E-3</v>
      </c>
      <c r="D3049" s="320">
        <f>AVERAGE(C3029:C3049)</f>
        <v>-2.3832127984724252E-4</v>
      </c>
      <c r="E3049" s="318">
        <f>_xlfn.STDEV.S(C3029:C3049)</f>
        <v>1.1315894917796944E-2</v>
      </c>
      <c r="F3049" s="318">
        <f>E3049*(21/(21-1.5))</f>
        <v>1.2186348373012093E-2</v>
      </c>
      <c r="G3049" s="318">
        <f>_xlfn.VAR.S(C3029:C3049)</f>
        <v>1.2804947779062272E-4</v>
      </c>
      <c r="H3049" s="318">
        <f>G3049*(21/(21-1))</f>
        <v>1.3445195168015385E-4</v>
      </c>
      <c r="I3049" s="320">
        <f>(SUM(C2986:C3006)*1+SUM(C3007:C3027)*2+SUM(C3028:C3048)*3)/6</f>
        <v>3.3373336699517246E-2</v>
      </c>
      <c r="J3049" s="318">
        <f>IF(C3049*O3049&lt;&gt;0,C3049,0)</f>
        <v>0</v>
      </c>
      <c r="K3049" s="318" t="str">
        <f>IF(C3049*O3049=0,"",C3049)</f>
        <v/>
      </c>
      <c r="O3049" s="318">
        <f>IF(ISBLANK(L3049),0,1)</f>
        <v>0</v>
      </c>
      <c r="P3049" s="318">
        <f>IF(ISBLANK(M3049),0,1)</f>
        <v>0</v>
      </c>
      <c r="Q3049" s="318">
        <f>O3049+P3049</f>
        <v>0</v>
      </c>
      <c r="R3049" s="318">
        <f>SUM(Q2924:Q3049)</f>
        <v>0</v>
      </c>
      <c r="S3049" s="318">
        <f>R3049/$X$2</f>
        <v>0</v>
      </c>
      <c r="T3049" s="318">
        <f>IF(S3049&gt;=$X$3,1,0)</f>
        <v>0</v>
      </c>
      <c r="U3049" s="318">
        <f>O3049*T3049+P3049*T3049</f>
        <v>0</v>
      </c>
    </row>
    <row r="3050" spans="1:21" s="318" customFormat="1" x14ac:dyDescent="0.2">
      <c r="A3050" s="322">
        <v>40991</v>
      </c>
      <c r="B3050" s="321">
        <v>428.36099200000001</v>
      </c>
      <c r="C3050" s="320">
        <f>LN(B3050/B3049)</f>
        <v>1.0869793438500034E-2</v>
      </c>
      <c r="D3050" s="320">
        <f>AVERAGE(C3030:C3050)</f>
        <v>5.7563543087352687E-4</v>
      </c>
      <c r="E3050" s="318">
        <f>_xlfn.STDEV.S(C3030:C3050)</f>
        <v>1.1477470958680562E-2</v>
      </c>
      <c r="F3050" s="318">
        <f>E3050*(21/(21-1.5))</f>
        <v>1.2360353340117527E-2</v>
      </c>
      <c r="G3050" s="318">
        <f>_xlfn.VAR.S(C3030:C3050)</f>
        <v>1.3173233960735568E-4</v>
      </c>
      <c r="H3050" s="318">
        <f>G3050*(21/(21-1))</f>
        <v>1.3831895658772346E-4</v>
      </c>
      <c r="I3050" s="320">
        <f>(SUM(C2987:C3007)*1+SUM(C3008:C3028)*2+SUM(C3029:C3049)*3)/6</f>
        <v>2.7994296471168818E-2</v>
      </c>
      <c r="J3050" s="318">
        <f>IF(C3050*O3050&lt;&gt;0,C3050,0)</f>
        <v>0</v>
      </c>
      <c r="K3050" s="318" t="str">
        <f>IF(C3050*O3050=0,"",C3050)</f>
        <v/>
      </c>
      <c r="O3050" s="318">
        <f>IF(ISBLANK(L3050),0,1)</f>
        <v>0</v>
      </c>
      <c r="P3050" s="318">
        <f>IF(ISBLANK(M3050),0,1)</f>
        <v>0</v>
      </c>
      <c r="Q3050" s="318">
        <f>O3050+P3050</f>
        <v>0</v>
      </c>
      <c r="R3050" s="318">
        <f>SUM(Q2925:Q3050)</f>
        <v>0</v>
      </c>
      <c r="S3050" s="318">
        <f>R3050/$X$2</f>
        <v>0</v>
      </c>
      <c r="T3050" s="318">
        <f>IF(S3050&gt;=$X$3,1,0)</f>
        <v>0</v>
      </c>
      <c r="U3050" s="318">
        <f>O3050*T3050+P3050*T3050</f>
        <v>0</v>
      </c>
    </row>
    <row r="3051" spans="1:21" s="318" customFormat="1" x14ac:dyDescent="0.2">
      <c r="A3051" s="322">
        <v>40994</v>
      </c>
      <c r="B3051" s="321">
        <v>434.49700899999999</v>
      </c>
      <c r="C3051" s="320">
        <f>LN(B3051/B3050)</f>
        <v>1.4222781568174811E-2</v>
      </c>
      <c r="D3051" s="320">
        <f>AVERAGE(C3031:C3051)</f>
        <v>7.5771512399602943E-4</v>
      </c>
      <c r="E3051" s="318">
        <f>_xlfn.STDEV.S(C3031:C3051)</f>
        <v>1.1669821256061285E-2</v>
      </c>
      <c r="F3051" s="318">
        <f>E3051*(21/(21-1.5))</f>
        <v>1.2567499814219845E-2</v>
      </c>
      <c r="G3051" s="318">
        <f>_xlfn.VAR.S(C3031:C3051)</f>
        <v>1.3618472814841978E-4</v>
      </c>
      <c r="H3051" s="318">
        <f>G3051*(21/(21-1))</f>
        <v>1.4299396455584078E-4</v>
      </c>
      <c r="I3051" s="320">
        <f>(SUM(C2988:C3008)*1+SUM(C3009:C3029)*2+SUM(C3030:C3050)*3)/6</f>
        <v>3.3787259625055958E-2</v>
      </c>
      <c r="J3051" s="318">
        <f>IF(C3051*O3051&lt;&gt;0,C3051,0)</f>
        <v>0</v>
      </c>
      <c r="K3051" s="318" t="str">
        <f>IF(C3051*O3051=0,"",C3051)</f>
        <v/>
      </c>
      <c r="O3051" s="318">
        <f>IF(ISBLANK(L3051),0,1)</f>
        <v>0</v>
      </c>
      <c r="P3051" s="318">
        <f>IF(ISBLANK(M3051),0,1)</f>
        <v>0</v>
      </c>
      <c r="Q3051" s="318">
        <f>O3051+P3051</f>
        <v>0</v>
      </c>
      <c r="R3051" s="318">
        <f>SUM(Q2926:Q3051)</f>
        <v>0</v>
      </c>
      <c r="S3051" s="318">
        <f>R3051/$X$2</f>
        <v>0</v>
      </c>
      <c r="T3051" s="318">
        <f>IF(S3051&gt;=$X$3,1,0)</f>
        <v>0</v>
      </c>
      <c r="U3051" s="318">
        <f>O3051*T3051+P3051*T3051</f>
        <v>0</v>
      </c>
    </row>
    <row r="3052" spans="1:21" s="318" customFormat="1" x14ac:dyDescent="0.2">
      <c r="A3052" s="322">
        <v>40995</v>
      </c>
      <c r="B3052" s="321">
        <v>429.49099699999999</v>
      </c>
      <c r="C3052" s="320">
        <f>LN(B3052/B3051)</f>
        <v>-1.1588281285923319E-2</v>
      </c>
      <c r="D3052" s="320">
        <f>AVERAGE(C3032:C3052)</f>
        <v>6.9014124359539377E-5</v>
      </c>
      <c r="E3052" s="318">
        <f>_xlfn.STDEV.S(C3032:C3052)</f>
        <v>1.1961766543782937E-2</v>
      </c>
      <c r="F3052" s="318">
        <f>E3052*(21/(21-1.5))</f>
        <v>1.288190243176624E-2</v>
      </c>
      <c r="G3052" s="318">
        <f>_xlfn.VAR.S(C3032:C3052)</f>
        <v>1.4308385884796482E-4</v>
      </c>
      <c r="H3052" s="318">
        <f>G3052*(21/(21-1))</f>
        <v>1.5023805179036306E-4</v>
      </c>
      <c r="I3052" s="320">
        <f>(SUM(C2989:C3009)*1+SUM(C3010:C3030)*2+SUM(C3031:C3051)*3)/6</f>
        <v>3.8949241871608607E-2</v>
      </c>
      <c r="J3052" s="318">
        <f>IF(C3052*O3052&lt;&gt;0,C3052,0)</f>
        <v>0</v>
      </c>
      <c r="K3052" s="318" t="str">
        <f>IF(C3052*O3052=0,"",C3052)</f>
        <v/>
      </c>
      <c r="O3052" s="318">
        <f>IF(ISBLANK(L3052),0,1)</f>
        <v>0</v>
      </c>
      <c r="P3052" s="318">
        <f>IF(ISBLANK(M3052),0,1)</f>
        <v>0</v>
      </c>
      <c r="Q3052" s="318">
        <f>O3052+P3052</f>
        <v>0</v>
      </c>
      <c r="R3052" s="318">
        <f>SUM(Q2927:Q3052)</f>
        <v>0</v>
      </c>
      <c r="S3052" s="318">
        <f>R3052/$X$2</f>
        <v>0</v>
      </c>
      <c r="T3052" s="318">
        <f>IF(S3052&gt;=$X$3,1,0)</f>
        <v>0</v>
      </c>
      <c r="U3052" s="318">
        <f>O3052*T3052+P3052*T3052</f>
        <v>0</v>
      </c>
    </row>
    <row r="3053" spans="1:21" s="318" customFormat="1" x14ac:dyDescent="0.2">
      <c r="A3053" s="322">
        <v>40996</v>
      </c>
      <c r="B3053" s="321">
        <v>426.47299199999998</v>
      </c>
      <c r="C3053" s="320">
        <f>LN(B3053/B3052)</f>
        <v>-7.0517394309638059E-3</v>
      </c>
      <c r="D3053" s="320">
        <f>AVERAGE(C3033:C3053)</f>
        <v>-4.524047203252819E-4</v>
      </c>
      <c r="E3053" s="318">
        <f>_xlfn.STDEV.S(C3033:C3053)</f>
        <v>1.2024997534868496E-2</v>
      </c>
      <c r="F3053" s="318">
        <f>E3053*(21/(21-1.5))</f>
        <v>1.2949997345242995E-2</v>
      </c>
      <c r="G3053" s="318">
        <f>_xlfn.VAR.S(C3033:C3053)</f>
        <v>1.4460056571359339E-4</v>
      </c>
      <c r="H3053" s="318">
        <f>G3053*(21/(21-1))</f>
        <v>1.5183059399927307E-4</v>
      </c>
      <c r="I3053" s="320">
        <f>(SUM(C2990:C3010)*1+SUM(C3011:C3031)*2+SUM(C3032:C3052)*3)/6</f>
        <v>3.1285592316083903E-2</v>
      </c>
      <c r="J3053" s="318">
        <f>IF(C3053*O3053&lt;&gt;0,C3053,0)</f>
        <v>0</v>
      </c>
      <c r="K3053" s="318" t="str">
        <f>IF(C3053*O3053=0,"",C3053)</f>
        <v/>
      </c>
      <c r="O3053" s="318">
        <f>IF(ISBLANK(L3053),0,1)</f>
        <v>0</v>
      </c>
      <c r="P3053" s="318">
        <f>IF(ISBLANK(M3053),0,1)</f>
        <v>0</v>
      </c>
      <c r="Q3053" s="318">
        <f>O3053+P3053</f>
        <v>0</v>
      </c>
      <c r="R3053" s="318">
        <f>SUM(Q2928:Q3053)</f>
        <v>0</v>
      </c>
      <c r="S3053" s="318">
        <f>R3053/$X$2</f>
        <v>0</v>
      </c>
      <c r="T3053" s="318">
        <f>IF(S3053&gt;=$X$3,1,0)</f>
        <v>0</v>
      </c>
      <c r="U3053" s="318">
        <f>O3053*T3053+P3053*T3053</f>
        <v>0</v>
      </c>
    </row>
    <row r="3054" spans="1:21" s="318" customFormat="1" x14ac:dyDescent="0.2">
      <c r="A3054" s="322">
        <v>40997</v>
      </c>
      <c r="B3054" s="321">
        <v>420.40100100000001</v>
      </c>
      <c r="C3054" s="320">
        <f>LN(B3054/B3053)</f>
        <v>-1.434002012479977E-2</v>
      </c>
      <c r="D3054" s="320">
        <f>AVERAGE(C3034:C3054)</f>
        <v>-1.0581084026459063E-3</v>
      </c>
      <c r="E3054" s="318">
        <f>_xlfn.STDEV.S(C3034:C3054)</f>
        <v>1.2401227588744998E-2</v>
      </c>
      <c r="F3054" s="318">
        <f>E3054*(21/(21-1.5))</f>
        <v>1.3355168172494613E-2</v>
      </c>
      <c r="G3054" s="318">
        <f>_xlfn.VAR.S(C3034:C3054)</f>
        <v>1.5379044570785008E-4</v>
      </c>
      <c r="H3054" s="318">
        <f>G3054*(21/(21-1))</f>
        <v>1.614799679932426E-4</v>
      </c>
      <c r="I3054" s="320">
        <f>(SUM(C2991:C3011)*1+SUM(C3012:C3032)*2+SUM(C3033:C3053)*3)/6</f>
        <v>2.8405726346781665E-2</v>
      </c>
      <c r="J3054" s="318">
        <f>IF(C3054*O3054&lt;&gt;0,C3054,0)</f>
        <v>0</v>
      </c>
      <c r="K3054" s="318" t="str">
        <f>IF(C3054*O3054=0,"",C3054)</f>
        <v/>
      </c>
      <c r="O3054" s="318">
        <f>IF(ISBLANK(L3054),0,1)</f>
        <v>0</v>
      </c>
      <c r="P3054" s="318">
        <f>IF(ISBLANK(M3054),0,1)</f>
        <v>0</v>
      </c>
      <c r="Q3054" s="318">
        <f>O3054+P3054</f>
        <v>0</v>
      </c>
      <c r="R3054" s="318">
        <f>SUM(Q2929:Q3054)</f>
        <v>0</v>
      </c>
      <c r="S3054" s="318">
        <f>R3054/$X$2</f>
        <v>0</v>
      </c>
      <c r="T3054" s="318">
        <f>IF(S3054&gt;=$X$3,1,0)</f>
        <v>0</v>
      </c>
      <c r="U3054" s="318">
        <f>O3054*T3054+P3054*T3054</f>
        <v>0</v>
      </c>
    </row>
    <row r="3055" spans="1:21" s="318" customFormat="1" x14ac:dyDescent="0.2">
      <c r="A3055" s="322">
        <v>40998</v>
      </c>
      <c r="B3055" s="321">
        <v>426.60598800000002</v>
      </c>
      <c r="C3055" s="320">
        <f>LN(B3055/B3054)</f>
        <v>1.4651822441339241E-2</v>
      </c>
      <c r="D3055" s="320">
        <f>AVERAGE(C3035:C3055)</f>
        <v>-1.9660974761915066E-4</v>
      </c>
      <c r="E3055" s="318">
        <f>_xlfn.STDEV.S(C3035:C3055)</f>
        <v>1.2847866215020711E-2</v>
      </c>
      <c r="F3055" s="318">
        <f>E3055*(21/(21-1.5))</f>
        <v>1.3836163616176149E-2</v>
      </c>
      <c r="G3055" s="318">
        <f>_xlfn.VAR.S(C3035:C3055)</f>
        <v>1.650676662790706E-4</v>
      </c>
      <c r="H3055" s="318">
        <f>G3055*(21/(21-1))</f>
        <v>1.7332104959302412E-4</v>
      </c>
      <c r="I3055" s="320">
        <f>(SUM(C2992:C3012)*1+SUM(C3013:C3033)*2+SUM(C3034:C3054)*3)/6</f>
        <v>1.8427151705513161E-2</v>
      </c>
      <c r="J3055" s="318">
        <f>IF(C3055*O3055&lt;&gt;0,C3055,0)</f>
        <v>0</v>
      </c>
      <c r="K3055" s="318" t="str">
        <f>IF(C3055*O3055=0,"",C3055)</f>
        <v/>
      </c>
      <c r="O3055" s="318">
        <f>IF(ISBLANK(L3055),0,1)</f>
        <v>0</v>
      </c>
      <c r="P3055" s="318">
        <f>IF(ISBLANK(M3055),0,1)</f>
        <v>0</v>
      </c>
      <c r="Q3055" s="318">
        <f>O3055+P3055</f>
        <v>0</v>
      </c>
      <c r="R3055" s="318">
        <f>SUM(Q2930:Q3055)</f>
        <v>0</v>
      </c>
      <c r="S3055" s="318">
        <f>R3055/$X$2</f>
        <v>0</v>
      </c>
      <c r="T3055" s="318">
        <f>IF(S3055&gt;=$X$3,1,0)</f>
        <v>0</v>
      </c>
      <c r="U3055" s="318">
        <f>O3055*T3055+P3055*T3055</f>
        <v>0</v>
      </c>
    </row>
    <row r="3056" spans="1:21" s="318" customFormat="1" x14ac:dyDescent="0.2">
      <c r="A3056" s="322">
        <v>41001</v>
      </c>
      <c r="B3056" s="321">
        <v>430.93398999999999</v>
      </c>
      <c r="C3056" s="320">
        <f>LN(B3056/B3055)</f>
        <v>1.0094080414865309E-2</v>
      </c>
      <c r="D3056" s="320">
        <f>AVERAGE(C3036:C3056)</f>
        <v>2.0309128293257624E-4</v>
      </c>
      <c r="E3056" s="318">
        <f>_xlfn.STDEV.S(C3036:C3056)</f>
        <v>1.3038976495189494E-2</v>
      </c>
      <c r="F3056" s="318">
        <f>E3056*(21/(21-1.5))</f>
        <v>1.4041974687127147E-2</v>
      </c>
      <c r="G3056" s="318">
        <f>_xlfn.VAR.S(C3036:C3056)</f>
        <v>1.7001490804210409E-4</v>
      </c>
      <c r="H3056" s="318">
        <f>G3056*(21/(21-1))</f>
        <v>1.785156534442093E-4</v>
      </c>
      <c r="I3056" s="320">
        <f>(SUM(C2993:C3013)*1+SUM(C3014:C3034)*2+SUM(C3035:C3055)*3)/6</f>
        <v>2.135036745437419E-2</v>
      </c>
      <c r="J3056" s="318">
        <f>IF(C3056*O3056&lt;&gt;0,C3056,0)</f>
        <v>0</v>
      </c>
      <c r="K3056" s="318" t="str">
        <f>IF(C3056*O3056=0,"",C3056)</f>
        <v/>
      </c>
      <c r="O3056" s="318">
        <f>IF(ISBLANK(L3056),0,1)</f>
        <v>0</v>
      </c>
      <c r="P3056" s="318">
        <f>IF(ISBLANK(M3056),0,1)</f>
        <v>0</v>
      </c>
      <c r="Q3056" s="318">
        <f>O3056+P3056</f>
        <v>0</v>
      </c>
      <c r="R3056" s="318">
        <f>SUM(Q2931:Q3056)</f>
        <v>0</v>
      </c>
      <c r="S3056" s="318">
        <f>R3056/$X$2</f>
        <v>0</v>
      </c>
      <c r="T3056" s="318">
        <f>IF(S3056&gt;=$X$3,1,0)</f>
        <v>0</v>
      </c>
      <c r="U3056" s="318">
        <f>O3056*T3056+P3056*T3056</f>
        <v>0</v>
      </c>
    </row>
    <row r="3057" spans="1:21" s="318" customFormat="1" x14ac:dyDescent="0.2">
      <c r="A3057" s="322">
        <v>41002</v>
      </c>
      <c r="B3057" s="321">
        <v>426.91900600000002</v>
      </c>
      <c r="C3057" s="320">
        <f>LN(B3057/B3056)</f>
        <v>-9.3606091838327622E-3</v>
      </c>
      <c r="D3057" s="320">
        <f>AVERAGE(C3037:C3057)</f>
        <v>3.9830143497267555E-4</v>
      </c>
      <c r="E3057" s="318">
        <f>_xlfn.STDEV.S(C3037:C3057)</f>
        <v>1.2853562940897144E-2</v>
      </c>
      <c r="F3057" s="318">
        <f>E3057*(21/(21-1.5))</f>
        <v>1.3842298551735384E-2</v>
      </c>
      <c r="G3057" s="318">
        <f>_xlfn.VAR.S(C3037:C3057)</f>
        <v>1.6521408027560442E-4</v>
      </c>
      <c r="H3057" s="318">
        <f>G3057*(21/(21-1))</f>
        <v>1.7347478428938464E-4</v>
      </c>
      <c r="I3057" s="320">
        <f>(SUM(C2994:C3014)*1+SUM(C3015:C3035)*2+SUM(C3036:C3056)*3)/6</f>
        <v>2.7162220907240381E-2</v>
      </c>
      <c r="J3057" s="318">
        <f>IF(C3057*O3057&lt;&gt;0,C3057,0)</f>
        <v>0</v>
      </c>
      <c r="K3057" s="318" t="str">
        <f>IF(C3057*O3057=0,"",C3057)</f>
        <v/>
      </c>
      <c r="O3057" s="318">
        <f>IF(ISBLANK(L3057),0,1)</f>
        <v>0</v>
      </c>
      <c r="P3057" s="318">
        <f>IF(ISBLANK(M3057),0,1)</f>
        <v>0</v>
      </c>
      <c r="Q3057" s="318">
        <f>O3057+P3057</f>
        <v>0</v>
      </c>
      <c r="R3057" s="318">
        <f>SUM(Q2932:Q3057)</f>
        <v>0</v>
      </c>
      <c r="S3057" s="318">
        <f>R3057/$X$2</f>
        <v>0</v>
      </c>
      <c r="T3057" s="318">
        <f>IF(S3057&gt;=$X$3,1,0)</f>
        <v>0</v>
      </c>
      <c r="U3057" s="318">
        <f>O3057*T3057+P3057*T3057</f>
        <v>0</v>
      </c>
    </row>
    <row r="3058" spans="1:21" s="318" customFormat="1" x14ac:dyDescent="0.2">
      <c r="A3058" s="322">
        <v>41003</v>
      </c>
      <c r="B3058" s="321">
        <v>421.93398999999999</v>
      </c>
      <c r="C3058" s="320">
        <f>LN(B3058/B3057)</f>
        <v>-1.1745433738086836E-2</v>
      </c>
      <c r="D3058" s="320">
        <f>AVERAGE(C3038:C3058)</f>
        <v>1.2770399091240879E-3</v>
      </c>
      <c r="E3058" s="318">
        <f>_xlfn.STDEV.S(C3038:C3058)</f>
        <v>1.1178874753009561E-2</v>
      </c>
      <c r="F3058" s="318">
        <f>E3058*(21/(21-1.5))</f>
        <v>1.2038788195548758E-2</v>
      </c>
      <c r="G3058" s="318">
        <f>_xlfn.VAR.S(C3038:C3058)</f>
        <v>1.2496724074347458E-4</v>
      </c>
      <c r="H3058" s="318">
        <f>G3058*(21/(21-1))</f>
        <v>1.3121560278064832E-4</v>
      </c>
      <c r="I3058" s="320">
        <f>(SUM(C2995:C3015)*1+SUM(C3016:C3036)*2+SUM(C3037:C3057)*3)/6</f>
        <v>2.18603454396082E-2</v>
      </c>
      <c r="J3058" s="318">
        <f>IF(C3058*O3058&lt;&gt;0,C3058,0)</f>
        <v>0</v>
      </c>
      <c r="K3058" s="318" t="str">
        <f>IF(C3058*O3058=0,"",C3058)</f>
        <v/>
      </c>
      <c r="O3058" s="318">
        <f>IF(ISBLANK(L3058),0,1)</f>
        <v>0</v>
      </c>
      <c r="P3058" s="318">
        <f>IF(ISBLANK(M3058),0,1)</f>
        <v>0</v>
      </c>
      <c r="Q3058" s="318">
        <f>O3058+P3058</f>
        <v>0</v>
      </c>
      <c r="R3058" s="318">
        <f>SUM(Q2933:Q3058)</f>
        <v>0</v>
      </c>
      <c r="S3058" s="318">
        <f>R3058/$X$2</f>
        <v>0</v>
      </c>
      <c r="T3058" s="318">
        <f>IF(S3058&gt;=$X$3,1,0)</f>
        <v>0</v>
      </c>
      <c r="U3058" s="318">
        <f>O3058*T3058+P3058*T3058</f>
        <v>0</v>
      </c>
    </row>
    <row r="3059" spans="1:21" s="318" customFormat="1" x14ac:dyDescent="0.2">
      <c r="A3059" s="322">
        <v>41009</v>
      </c>
      <c r="B3059" s="321">
        <v>408.72699</v>
      </c>
      <c r="C3059" s="320">
        <f>LN(B3059/B3058)</f>
        <v>-3.1801452950959562E-2</v>
      </c>
      <c r="D3059" s="320">
        <f>AVERAGE(C3039:C3059)</f>
        <v>-8.2570136606819071E-4</v>
      </c>
      <c r="E3059" s="318">
        <f>_xlfn.STDEV.S(C3039:C3059)</f>
        <v>1.2996025714779312E-2</v>
      </c>
      <c r="F3059" s="318">
        <f>E3059*(21/(21-1.5))</f>
        <v>1.3995720000531566E-2</v>
      </c>
      <c r="G3059" s="318">
        <f>_xlfn.VAR.S(C3039:C3059)</f>
        <v>1.6889668437920514E-4</v>
      </c>
      <c r="H3059" s="318">
        <f>G3059*(21/(21-1))</f>
        <v>1.7734151859816541E-4</v>
      </c>
      <c r="I3059" s="320">
        <f>(SUM(C2996:C3016)*1+SUM(C3017:C3037)*2+SUM(C3038:C3058)*3)/6</f>
        <v>2.0992788350304697E-2</v>
      </c>
      <c r="J3059" s="318">
        <f>IF(C3059*O3059&lt;&gt;0,C3059,0)</f>
        <v>0</v>
      </c>
      <c r="K3059" s="318" t="str">
        <f>IF(C3059*O3059=0,"",C3059)</f>
        <v/>
      </c>
      <c r="O3059" s="318">
        <f>IF(ISBLANK(L3059),0,1)</f>
        <v>0</v>
      </c>
      <c r="P3059" s="318">
        <f>IF(ISBLANK(M3059),0,1)</f>
        <v>0</v>
      </c>
      <c r="Q3059" s="318">
        <f>O3059+P3059</f>
        <v>0</v>
      </c>
      <c r="R3059" s="318">
        <f>SUM(Q2934:Q3059)</f>
        <v>0</v>
      </c>
      <c r="S3059" s="318">
        <f>R3059/$X$2</f>
        <v>0</v>
      </c>
      <c r="T3059" s="318">
        <f>IF(S3059&gt;=$X$3,1,0)</f>
        <v>0</v>
      </c>
      <c r="U3059" s="318">
        <f>O3059*T3059+P3059*T3059</f>
        <v>0</v>
      </c>
    </row>
    <row r="3060" spans="1:21" s="318" customFormat="1" x14ac:dyDescent="0.2">
      <c r="A3060" s="322">
        <v>41010</v>
      </c>
      <c r="B3060" s="321">
        <v>411.32101399999999</v>
      </c>
      <c r="C3060" s="320">
        <f>LN(B3060/B3059)</f>
        <v>6.3265385428938198E-3</v>
      </c>
      <c r="D3060" s="320">
        <f>AVERAGE(C3040:C3060)</f>
        <v>-1.3961347817892152E-3</v>
      </c>
      <c r="E3060" s="318">
        <f>_xlfn.STDEV.S(C3040:C3060)</f>
        <v>1.2361728662428571E-2</v>
      </c>
      <c r="F3060" s="318">
        <f>E3060*(21/(21-1.5))</f>
        <v>1.3312630867230769E-2</v>
      </c>
      <c r="G3060" s="318">
        <f>_xlfn.VAR.S(C3040:C3060)</f>
        <v>1.5281233552350807E-4</v>
      </c>
      <c r="H3060" s="318">
        <f>G3060*(21/(21-1))</f>
        <v>1.6045295229968347E-4</v>
      </c>
      <c r="I3060" s="320">
        <f>(SUM(C2997:C3017)*1+SUM(C3018:C3038)*2+SUM(C3039:C3059)*3)/6</f>
        <v>5.4059055459781185E-3</v>
      </c>
      <c r="J3060" s="318">
        <f>IF(C3060*O3060&lt;&gt;0,C3060,0)</f>
        <v>0</v>
      </c>
      <c r="K3060" s="318" t="str">
        <f>IF(C3060*O3060=0,"",C3060)</f>
        <v/>
      </c>
      <c r="O3060" s="318">
        <f>IF(ISBLANK(L3060),0,1)</f>
        <v>0</v>
      </c>
      <c r="P3060" s="318">
        <f>IF(ISBLANK(M3060),0,1)</f>
        <v>0</v>
      </c>
      <c r="Q3060" s="318">
        <f>O3060+P3060</f>
        <v>0</v>
      </c>
      <c r="R3060" s="318">
        <f>SUM(Q2935:Q3060)</f>
        <v>0</v>
      </c>
      <c r="S3060" s="318">
        <f>R3060/$X$2</f>
        <v>0</v>
      </c>
      <c r="T3060" s="318">
        <f>IF(S3060&gt;=$X$3,1,0)</f>
        <v>0</v>
      </c>
      <c r="U3060" s="318">
        <f>O3060*T3060+P3060*T3060</f>
        <v>0</v>
      </c>
    </row>
    <row r="3061" spans="1:21" s="318" customFormat="1" x14ac:dyDescent="0.2">
      <c r="A3061" s="322">
        <v>41011</v>
      </c>
      <c r="B3061" s="321">
        <v>417.84298699999999</v>
      </c>
      <c r="C3061" s="320">
        <f>LN(B3061/B3060)</f>
        <v>1.5731767180006524E-2</v>
      </c>
      <c r="D3061" s="320">
        <f>AVERAGE(C3041:C3061)</f>
        <v>-8.9839792679237049E-4</v>
      </c>
      <c r="E3061" s="318">
        <f>_xlfn.STDEV.S(C3041:C3061)</f>
        <v>1.2844936386559072E-2</v>
      </c>
      <c r="F3061" s="318">
        <f>E3061*(21/(21-1.5))</f>
        <v>1.3833008416294385E-2</v>
      </c>
      <c r="G3061" s="318">
        <f>_xlfn.VAR.S(C3041:C3061)</f>
        <v>1.6499239077474924E-4</v>
      </c>
      <c r="H3061" s="318">
        <f>G3061*(21/(21-1))</f>
        <v>1.7324201031348671E-4</v>
      </c>
      <c r="I3061" s="320">
        <f>(SUM(C2998:C3018)*1+SUM(C3019:C3039)*2+SUM(C3040:C3060)*3)/6</f>
        <v>1.3154787506480224E-3</v>
      </c>
      <c r="J3061" s="318">
        <f>IF(C3061*O3061&lt;&gt;0,C3061,0)</f>
        <v>0</v>
      </c>
      <c r="K3061" s="318" t="str">
        <f>IF(C3061*O3061=0,"",C3061)</f>
        <v/>
      </c>
      <c r="O3061" s="318">
        <f>IF(ISBLANK(L3061),0,1)</f>
        <v>0</v>
      </c>
      <c r="P3061" s="318">
        <f>IF(ISBLANK(M3061),0,1)</f>
        <v>0</v>
      </c>
      <c r="Q3061" s="318">
        <f>O3061+P3061</f>
        <v>0</v>
      </c>
      <c r="R3061" s="318">
        <f>SUM(Q2936:Q3061)</f>
        <v>0</v>
      </c>
      <c r="S3061" s="318">
        <f>R3061/$X$2</f>
        <v>0</v>
      </c>
      <c r="T3061" s="318">
        <f>IF(S3061&gt;=$X$3,1,0)</f>
        <v>0</v>
      </c>
      <c r="U3061" s="318">
        <f>O3061*T3061+P3061*T3061</f>
        <v>0</v>
      </c>
    </row>
    <row r="3062" spans="1:21" s="318" customFormat="1" x14ac:dyDescent="0.2">
      <c r="A3062" s="322">
        <v>41012</v>
      </c>
      <c r="B3062" s="321">
        <v>413.716003</v>
      </c>
      <c r="C3062" s="320">
        <f>LN(B3062/B3061)</f>
        <v>-9.9259774323699861E-3</v>
      </c>
      <c r="D3062" s="320">
        <f>AVERAGE(C3042:C3062)</f>
        <v>-9.9279753950448852E-4</v>
      </c>
      <c r="E3062" s="318">
        <f>_xlfn.STDEV.S(C3042:C3062)</f>
        <v>1.2906438705810014E-2</v>
      </c>
      <c r="F3062" s="318">
        <f>E3062*(21/(21-1.5))</f>
        <v>1.3899241683180014E-2</v>
      </c>
      <c r="G3062" s="318">
        <f>_xlfn.VAR.S(C3042:C3062)</f>
        <v>1.6657616006683087E-4</v>
      </c>
      <c r="H3062" s="318">
        <f>G3062*(21/(21-1))</f>
        <v>1.7490496807017242E-4</v>
      </c>
      <c r="I3062" s="320">
        <f>(SUM(C2999:C3019)*1+SUM(C3020:C3040)*2+SUM(C3041:C3061)*3)/6</f>
        <v>7.192304127174789E-3</v>
      </c>
      <c r="J3062" s="318">
        <f>IF(C3062*O3062&lt;&gt;0,C3062,0)</f>
        <v>0</v>
      </c>
      <c r="K3062" s="318" t="str">
        <f>IF(C3062*O3062=0,"",C3062)</f>
        <v/>
      </c>
      <c r="O3062" s="318">
        <f>IF(ISBLANK(L3062),0,1)</f>
        <v>0</v>
      </c>
      <c r="P3062" s="318">
        <f>IF(ISBLANK(M3062),0,1)</f>
        <v>0</v>
      </c>
      <c r="Q3062" s="318">
        <f>O3062+P3062</f>
        <v>0</v>
      </c>
      <c r="R3062" s="318">
        <f>SUM(Q2937:Q3062)</f>
        <v>0</v>
      </c>
      <c r="S3062" s="318">
        <f>R3062/$X$2</f>
        <v>0</v>
      </c>
      <c r="T3062" s="318">
        <f>IF(S3062&gt;=$X$3,1,0)</f>
        <v>0</v>
      </c>
      <c r="U3062" s="318">
        <f>O3062*T3062+P3062*T3062</f>
        <v>0</v>
      </c>
    </row>
    <row r="3063" spans="1:21" s="318" customFormat="1" x14ac:dyDescent="0.2">
      <c r="A3063" s="322">
        <v>41015</v>
      </c>
      <c r="B3063" s="321">
        <v>413.38299599999999</v>
      </c>
      <c r="C3063" s="320">
        <f>LN(B3063/B3062)</f>
        <v>-8.0524101321962965E-4</v>
      </c>
      <c r="D3063" s="320">
        <f>AVERAGE(C3043:C3063)</f>
        <v>-1.5919079494562968E-3</v>
      </c>
      <c r="E3063" s="318">
        <f>_xlfn.STDEV.S(C3043:C3063)</f>
        <v>1.2571747308185558E-2</v>
      </c>
      <c r="F3063" s="318">
        <f>E3063*(21/(21-1.5))</f>
        <v>1.3538804793430601E-2</v>
      </c>
      <c r="G3063" s="318">
        <f>_xlfn.VAR.S(C3043:C3063)</f>
        <v>1.5804883038087082E-4</v>
      </c>
      <c r="H3063" s="318">
        <f>G3063*(21/(21-1))</f>
        <v>1.6595127189991438E-4</v>
      </c>
      <c r="I3063" s="320">
        <f>(SUM(C3000:C3020)*1+SUM(C3021:C3041)*2+SUM(C3042:C3062)*3)/6</f>
        <v>1.3653004826747819E-3</v>
      </c>
      <c r="J3063" s="318">
        <f>IF(C3063*O3063&lt;&gt;0,C3063,0)</f>
        <v>0</v>
      </c>
      <c r="K3063" s="318" t="str">
        <f>IF(C3063*O3063=0,"",C3063)</f>
        <v/>
      </c>
      <c r="O3063" s="318">
        <f>IF(ISBLANK(L3063),0,1)</f>
        <v>0</v>
      </c>
      <c r="P3063" s="318">
        <f>IF(ISBLANK(M3063),0,1)</f>
        <v>0</v>
      </c>
      <c r="Q3063" s="318">
        <f>O3063+P3063</f>
        <v>0</v>
      </c>
      <c r="R3063" s="318">
        <f>SUM(Q2938:Q3063)</f>
        <v>0</v>
      </c>
      <c r="S3063" s="318">
        <f>R3063/$X$2</f>
        <v>0</v>
      </c>
      <c r="T3063" s="318">
        <f>IF(S3063&gt;=$X$3,1,0)</f>
        <v>0</v>
      </c>
      <c r="U3063" s="318">
        <f>O3063*T3063+P3063*T3063</f>
        <v>0</v>
      </c>
    </row>
    <row r="3064" spans="1:21" s="318" customFormat="1" x14ac:dyDescent="0.2">
      <c r="A3064" s="322">
        <v>41016</v>
      </c>
      <c r="B3064" s="321">
        <v>422.881012</v>
      </c>
      <c r="C3064" s="320">
        <f>LN(B3064/B3063)</f>
        <v>2.2716329640752098E-2</v>
      </c>
      <c r="D3064" s="320">
        <f>AVERAGE(C3044:C3064)</f>
        <v>-1.0549458291398007E-3</v>
      </c>
      <c r="E3064" s="318">
        <f>_xlfn.STDEV.S(C3044:C3064)</f>
        <v>1.33715710406405E-2</v>
      </c>
      <c r="F3064" s="318">
        <f>E3064*(21/(21-1.5))</f>
        <v>1.4400153428382077E-2</v>
      </c>
      <c r="G3064" s="318">
        <f>_xlfn.VAR.S(C3044:C3064)</f>
        <v>1.7879891209489566E-4</v>
      </c>
      <c r="H3064" s="318">
        <f>G3064*(21/(21-1))</f>
        <v>1.8773885769964043E-4</v>
      </c>
      <c r="I3064" s="320">
        <f>(SUM(C3001:C3021)*1+SUM(C3022:C3042)*2+SUM(C3043:C3063)*3)/6</f>
        <v>1.2670959234607551E-3</v>
      </c>
      <c r="J3064" s="318">
        <f>IF(C3064*O3064&lt;&gt;0,C3064,0)</f>
        <v>0</v>
      </c>
      <c r="K3064" s="318" t="str">
        <f>IF(C3064*O3064=0,"",C3064)</f>
        <v/>
      </c>
      <c r="O3064" s="318">
        <f>IF(ISBLANK(L3064),0,1)</f>
        <v>0</v>
      </c>
      <c r="P3064" s="318">
        <f>IF(ISBLANK(M3064),0,1)</f>
        <v>0</v>
      </c>
      <c r="Q3064" s="318">
        <f>O3064+P3064</f>
        <v>0</v>
      </c>
      <c r="R3064" s="318">
        <f>SUM(Q2939:Q3064)</f>
        <v>0</v>
      </c>
      <c r="S3064" s="318">
        <f>R3064/$X$2</f>
        <v>0</v>
      </c>
      <c r="T3064" s="318">
        <f>IF(S3064&gt;=$X$3,1,0)</f>
        <v>0</v>
      </c>
      <c r="U3064" s="318">
        <f>O3064*T3064+P3064*T3064</f>
        <v>0</v>
      </c>
    </row>
    <row r="3065" spans="1:21" s="318" customFormat="1" x14ac:dyDescent="0.2">
      <c r="A3065" s="322">
        <v>41017</v>
      </c>
      <c r="B3065" s="321">
        <v>421.54901100000001</v>
      </c>
      <c r="C3065" s="320">
        <f>LN(B3065/B3064)</f>
        <v>-3.1547957047338097E-3</v>
      </c>
      <c r="D3065" s="320">
        <f>AVERAGE(C3045:C3065)</f>
        <v>-1.1528287392889068E-3</v>
      </c>
      <c r="E3065" s="318">
        <f>_xlfn.STDEV.S(C3045:C3065)</f>
        <v>1.3379432808952384E-2</v>
      </c>
      <c r="F3065" s="318">
        <f>E3065*(21/(21-1.5))</f>
        <v>1.4408619948102568E-2</v>
      </c>
      <c r="G3065" s="318">
        <f>_xlfn.VAR.S(C3045:C3065)</f>
        <v>1.7900922228927151E-4</v>
      </c>
      <c r="H3065" s="318">
        <f>G3065*(21/(21-1))</f>
        <v>1.879596834037351E-4</v>
      </c>
      <c r="I3065" s="320">
        <f>(SUM(C3002:C3022)*1+SUM(C3023:C3043)*2+SUM(C3044:C3064)*3)/6</f>
        <v>1.0637254502818822E-2</v>
      </c>
      <c r="J3065" s="318">
        <f>IF(C3065*O3065&lt;&gt;0,C3065,0)</f>
        <v>0</v>
      </c>
      <c r="K3065" s="318" t="str">
        <f>IF(C3065*O3065=0,"",C3065)</f>
        <v/>
      </c>
      <c r="O3065" s="318">
        <f>IF(ISBLANK(L3065),0,1)</f>
        <v>0</v>
      </c>
      <c r="P3065" s="318">
        <f>IF(ISBLANK(M3065),0,1)</f>
        <v>0</v>
      </c>
      <c r="Q3065" s="318">
        <f>O3065+P3065</f>
        <v>0</v>
      </c>
      <c r="R3065" s="318">
        <f>SUM(Q2940:Q3065)</f>
        <v>0</v>
      </c>
      <c r="S3065" s="318">
        <f>R3065/$X$2</f>
        <v>0</v>
      </c>
      <c r="T3065" s="318">
        <f>IF(S3065&gt;=$X$3,1,0)</f>
        <v>0</v>
      </c>
      <c r="U3065" s="318">
        <f>O3065*T3065+P3065*T3065</f>
        <v>0</v>
      </c>
    </row>
    <row r="3066" spans="1:21" s="318" customFormat="1" x14ac:dyDescent="0.2">
      <c r="A3066" s="322">
        <v>41018</v>
      </c>
      <c r="B3066" s="321">
        <v>420.50100700000002</v>
      </c>
      <c r="C3066" s="320">
        <f>LN(B3066/B3065)</f>
        <v>-2.4891740839989669E-3</v>
      </c>
      <c r="D3066" s="320">
        <f>AVERAGE(C3046:C3066)</f>
        <v>-1.5535625831486172E-3</v>
      </c>
      <c r="E3066" s="318">
        <f>_xlfn.STDEV.S(C3046:C3066)</f>
        <v>1.3282478605624218E-2</v>
      </c>
      <c r="F3066" s="318">
        <f>E3066*(21/(21-1.5))</f>
        <v>1.4304207729133772E-2</v>
      </c>
      <c r="G3066" s="318">
        <f>_xlfn.VAR.S(C3046:C3066)</f>
        <v>1.7642423790886508E-4</v>
      </c>
      <c r="H3066" s="318">
        <f>G3066*(21/(21-1))</f>
        <v>1.8524544980430834E-4</v>
      </c>
      <c r="I3066" s="320">
        <f>(SUM(C3003:C3023)*1+SUM(C3024:C3044)*2+SUM(C3045:C3065)*3)/6</f>
        <v>6.4286171378989494E-3</v>
      </c>
      <c r="J3066" s="318">
        <f>IF(C3066*O3066&lt;&gt;0,C3066,0)</f>
        <v>0</v>
      </c>
      <c r="K3066" s="318" t="str">
        <f>IF(C3066*O3066=0,"",C3066)</f>
        <v/>
      </c>
      <c r="O3066" s="318">
        <f>IF(ISBLANK(L3066),0,1)</f>
        <v>0</v>
      </c>
      <c r="P3066" s="318">
        <f>IF(ISBLANK(M3066),0,1)</f>
        <v>0</v>
      </c>
      <c r="Q3066" s="318">
        <f>O3066+P3066</f>
        <v>0</v>
      </c>
      <c r="R3066" s="318">
        <f>SUM(Q2941:Q3066)</f>
        <v>0</v>
      </c>
      <c r="S3066" s="318">
        <f>R3066/$X$2</f>
        <v>0</v>
      </c>
      <c r="T3066" s="318">
        <f>IF(S3066&gt;=$X$3,1,0)</f>
        <v>0</v>
      </c>
      <c r="U3066" s="318">
        <f>O3066*T3066+P3066*T3066</f>
        <v>0</v>
      </c>
    </row>
    <row r="3067" spans="1:21" s="318" customFormat="1" x14ac:dyDescent="0.2">
      <c r="A3067" s="322">
        <v>41019</v>
      </c>
      <c r="B3067" s="321">
        <v>421.25799599999999</v>
      </c>
      <c r="C3067" s="320">
        <f>LN(B3067/B3066)</f>
        <v>1.7985889105286024E-3</v>
      </c>
      <c r="D3067" s="320">
        <f>AVERAGE(C3047:C3067)</f>
        <v>-1.6645823449549652E-3</v>
      </c>
      <c r="E3067" s="318">
        <f>_xlfn.STDEV.S(C3047:C3067)</f>
        <v>1.3242280612892107E-2</v>
      </c>
      <c r="F3067" s="318">
        <f>E3067*(21/(21-1.5))</f>
        <v>1.4260917583114577E-2</v>
      </c>
      <c r="G3067" s="318">
        <f>_xlfn.VAR.S(C3047:C3067)</f>
        <v>1.7535799583057816E-4</v>
      </c>
      <c r="H3067" s="318">
        <f>G3067*(21/(21-1))</f>
        <v>1.8412589562210707E-4</v>
      </c>
      <c r="I3067" s="320">
        <f>(SUM(C3004:C3024)*1+SUM(C3025:C3045)*2+SUM(C3046:C3066)*3)/6</f>
        <v>4.2057037082688514E-3</v>
      </c>
      <c r="J3067" s="318">
        <f>IF(C3067*O3067&lt;&gt;0,C3067,0)</f>
        <v>0</v>
      </c>
      <c r="K3067" s="318" t="str">
        <f>IF(C3067*O3067=0,"",C3067)</f>
        <v/>
      </c>
      <c r="O3067" s="318">
        <f>IF(ISBLANK(L3067),0,1)</f>
        <v>0</v>
      </c>
      <c r="P3067" s="318">
        <f>IF(ISBLANK(M3067),0,1)</f>
        <v>0</v>
      </c>
      <c r="Q3067" s="318">
        <f>O3067+P3067</f>
        <v>0</v>
      </c>
      <c r="R3067" s="318">
        <f>SUM(Q2942:Q3067)</f>
        <v>0</v>
      </c>
      <c r="S3067" s="318">
        <f>R3067/$X$2</f>
        <v>0</v>
      </c>
      <c r="T3067" s="318">
        <f>IF(S3067&gt;=$X$3,1,0)</f>
        <v>0</v>
      </c>
      <c r="U3067" s="318">
        <f>O3067*T3067+P3067*T3067</f>
        <v>0</v>
      </c>
    </row>
    <row r="3068" spans="1:21" s="318" customFormat="1" x14ac:dyDescent="0.2">
      <c r="A3068" s="322">
        <v>41022</v>
      </c>
      <c r="B3068" s="321">
        <v>409.25399800000002</v>
      </c>
      <c r="C3068" s="320">
        <f>LN(B3068/B3067)</f>
        <v>-2.890947779547148E-2</v>
      </c>
      <c r="D3068" s="320">
        <f>AVERAGE(C3048:C3068)</f>
        <v>-2.2527317208819908E-3</v>
      </c>
      <c r="E3068" s="318">
        <f>_xlfn.STDEV.S(C3048:C3068)</f>
        <v>1.4178074423804501E-2</v>
      </c>
      <c r="F3068" s="318">
        <f>E3068*(21/(21-1.5))</f>
        <v>1.5268695533327924E-2</v>
      </c>
      <c r="G3068" s="318">
        <f>_xlfn.VAR.S(C3048:C3068)</f>
        <v>2.0101779436693931E-4</v>
      </c>
      <c r="H3068" s="318">
        <f>G3068*(21/(21-1))</f>
        <v>2.1106868408528629E-4</v>
      </c>
      <c r="I3068" s="320">
        <f>(SUM(C3005:C3025)*1+SUM(C3026:C3046)*2+SUM(C3047:C3067)*3)/6</f>
        <v>3.6656482245551944E-3</v>
      </c>
      <c r="J3068" s="318">
        <f>IF(C3068*O3068&lt;&gt;0,C3068,0)</f>
        <v>0</v>
      </c>
      <c r="K3068" s="318" t="str">
        <f>IF(C3068*O3068=0,"",C3068)</f>
        <v/>
      </c>
      <c r="O3068" s="318">
        <f>IF(ISBLANK(L3068),0,1)</f>
        <v>0</v>
      </c>
      <c r="P3068" s="318">
        <f>IF(ISBLANK(M3068),0,1)</f>
        <v>0</v>
      </c>
      <c r="Q3068" s="318">
        <f>O3068+P3068</f>
        <v>0</v>
      </c>
      <c r="R3068" s="318">
        <f>SUM(Q2943:Q3068)</f>
        <v>0</v>
      </c>
      <c r="S3068" s="318">
        <f>R3068/$X$2</f>
        <v>0</v>
      </c>
      <c r="T3068" s="318">
        <f>IF(S3068&gt;=$X$3,1,0)</f>
        <v>0</v>
      </c>
      <c r="U3068" s="318">
        <f>O3068*T3068+P3068*T3068</f>
        <v>0</v>
      </c>
    </row>
    <row r="3069" spans="1:21" s="318" customFormat="1" x14ac:dyDescent="0.2">
      <c r="A3069" s="322">
        <v>41023</v>
      </c>
      <c r="B3069" s="321">
        <v>416.02999899999998</v>
      </c>
      <c r="C3069" s="320">
        <f>LN(B3069/B3068)</f>
        <v>1.6421385348690937E-2</v>
      </c>
      <c r="D3069" s="320">
        <f>AVERAGE(C3049:C3069)</f>
        <v>-1.3463019808755223E-3</v>
      </c>
      <c r="E3069" s="318">
        <f>_xlfn.STDEV.S(C3049:C3069)</f>
        <v>1.4750753148771185E-2</v>
      </c>
      <c r="F3069" s="318">
        <f>E3069*(21/(21-1.5))</f>
        <v>1.5885426467907429E-2</v>
      </c>
      <c r="G3069" s="318">
        <f>_xlfn.VAR.S(C3049:C3069)</f>
        <v>2.1758471845598304E-4</v>
      </c>
      <c r="H3069" s="318">
        <f>G3069*(21/(21-1))</f>
        <v>2.284639543787822E-4</v>
      </c>
      <c r="I3069" s="320">
        <f>(SUM(C3006:C3026)*1+SUM(C3027:C3047)*2+SUM(C3048:C3068)*3)/6</f>
        <v>-9.1764223473907464E-3</v>
      </c>
      <c r="J3069" s="318">
        <f>IF(C3069*O3069&lt;&gt;0,C3069,0)</f>
        <v>0</v>
      </c>
      <c r="K3069" s="318" t="str">
        <f>IF(C3069*O3069=0,"",C3069)</f>
        <v/>
      </c>
      <c r="O3069" s="318">
        <f>IF(ISBLANK(L3069),0,1)</f>
        <v>0</v>
      </c>
      <c r="P3069" s="318">
        <f>IF(ISBLANK(M3069),0,1)</f>
        <v>0</v>
      </c>
      <c r="Q3069" s="318">
        <f>O3069+P3069</f>
        <v>0</v>
      </c>
      <c r="R3069" s="318">
        <f>SUM(Q2944:Q3069)</f>
        <v>0</v>
      </c>
      <c r="S3069" s="318">
        <f>R3069/$X$2</f>
        <v>0</v>
      </c>
      <c r="T3069" s="318">
        <f>IF(S3069&gt;=$X$3,1,0)</f>
        <v>0</v>
      </c>
      <c r="U3069" s="318">
        <f>O3069*T3069+P3069*T3069</f>
        <v>0</v>
      </c>
    </row>
    <row r="3070" spans="1:21" s="318" customFormat="1" x14ac:dyDescent="0.2">
      <c r="A3070" s="322">
        <v>41024</v>
      </c>
      <c r="B3070" s="321">
        <v>420.54501299999998</v>
      </c>
      <c r="C3070" s="320">
        <f>LN(B3070/B3069)</f>
        <v>1.0794149415297008E-2</v>
      </c>
      <c r="D3070" s="320">
        <f>AVERAGE(C3050:C3070)</f>
        <v>-3.5928408777674011E-4</v>
      </c>
      <c r="E3070" s="318">
        <f>_xlfn.STDEV.S(C3050:C3070)</f>
        <v>1.4840639084166399E-2</v>
      </c>
      <c r="F3070" s="318">
        <f>E3070*(21/(21-1.5))</f>
        <v>1.5982226706025351E-2</v>
      </c>
      <c r="G3070" s="318">
        <f>_xlfn.VAR.S(C3050:C3070)</f>
        <v>2.202445684264873E-4</v>
      </c>
      <c r="H3070" s="318">
        <f>G3070*(21/(21-1))</f>
        <v>2.3125679684781169E-4</v>
      </c>
      <c r="I3070" s="320">
        <f>(SUM(C3007:C3027)*1+SUM(C3028:C3048)*2+SUM(C3049:C3069)*3)/6</f>
        <v>-1.0055920028144427E-3</v>
      </c>
      <c r="J3070" s="318">
        <f>IF(C3070*O3070&lt;&gt;0,C3070,0)</f>
        <v>0</v>
      </c>
      <c r="K3070" s="318" t="str">
        <f>IF(C3070*O3070=0,"",C3070)</f>
        <v/>
      </c>
      <c r="O3070" s="318">
        <f>IF(ISBLANK(L3070),0,1)</f>
        <v>0</v>
      </c>
      <c r="P3070" s="318">
        <f>IF(ISBLANK(M3070),0,1)</f>
        <v>0</v>
      </c>
      <c r="Q3070" s="318">
        <f>O3070+P3070</f>
        <v>0</v>
      </c>
      <c r="R3070" s="318">
        <f>SUM(Q2945:Q3070)</f>
        <v>0</v>
      </c>
      <c r="S3070" s="318">
        <f>R3070/$X$2</f>
        <v>0</v>
      </c>
      <c r="T3070" s="318">
        <f>IF(S3070&gt;=$X$3,1,0)</f>
        <v>0</v>
      </c>
      <c r="U3070" s="318">
        <f>O3070*T3070+P3070*T3070</f>
        <v>0</v>
      </c>
    </row>
    <row r="3071" spans="1:21" s="318" customFormat="1" x14ac:dyDescent="0.2">
      <c r="A3071" s="322">
        <v>41025</v>
      </c>
      <c r="B3071" s="321">
        <v>422.43499800000001</v>
      </c>
      <c r="C3071" s="320">
        <f>LN(B3071/B3070)</f>
        <v>4.4840640160791869E-3</v>
      </c>
      <c r="D3071" s="320">
        <f>AVERAGE(C3051:C3071)</f>
        <v>-6.6336644122535181E-4</v>
      </c>
      <c r="E3071" s="318">
        <f>_xlfn.STDEV.S(C3051:C3071)</f>
        <v>1.4663416074814355E-2</v>
      </c>
      <c r="F3071" s="318">
        <f>E3071*(21/(21-1.5))</f>
        <v>1.5791371157492382E-2</v>
      </c>
      <c r="G3071" s="318">
        <f>_xlfn.VAR.S(C3051:C3071)</f>
        <v>2.1501577098312404E-4</v>
      </c>
      <c r="H3071" s="318">
        <f>G3071*(21/(21-1))</f>
        <v>2.2576655953228026E-4</v>
      </c>
      <c r="I3071" s="320">
        <f>(SUM(C3008:C3028)*1+SUM(C3029:C3049)*2+SUM(C3050:C3070)*3)/6</f>
        <v>7.403898934138055E-3</v>
      </c>
      <c r="J3071" s="318">
        <f>IF(C3071*O3071&lt;&gt;0,C3071,0)</f>
        <v>0</v>
      </c>
      <c r="K3071" s="318" t="str">
        <f>IF(C3071*O3071=0,"",C3071)</f>
        <v/>
      </c>
      <c r="O3071" s="318">
        <f>IF(ISBLANK(L3071),0,1)</f>
        <v>0</v>
      </c>
      <c r="P3071" s="318">
        <f>IF(ISBLANK(M3071),0,1)</f>
        <v>0</v>
      </c>
      <c r="Q3071" s="318">
        <f>O3071+P3071</f>
        <v>0</v>
      </c>
      <c r="R3071" s="318">
        <f>SUM(Q2946:Q3071)</f>
        <v>0</v>
      </c>
      <c r="S3071" s="318">
        <f>R3071/$X$2</f>
        <v>0</v>
      </c>
      <c r="T3071" s="318">
        <f>IF(S3071&gt;=$X$3,1,0)</f>
        <v>0</v>
      </c>
      <c r="U3071" s="318">
        <f>O3071*T3071+P3071*T3071</f>
        <v>0</v>
      </c>
    </row>
    <row r="3072" spans="1:21" s="318" customFormat="1" x14ac:dyDescent="0.2">
      <c r="A3072" s="322">
        <v>41026</v>
      </c>
      <c r="B3072" s="321">
        <v>419.68600500000002</v>
      </c>
      <c r="C3072" s="320">
        <f>LN(B3072/B3071)</f>
        <v>-6.5287595364173692E-3</v>
      </c>
      <c r="D3072" s="320">
        <f>AVERAGE(C3052:C3072)</f>
        <v>-1.6515350652535512E-3</v>
      </c>
      <c r="E3072" s="318">
        <f>_xlfn.STDEV.S(C3052:C3072)</f>
        <v>1.4304920187554436E-2</v>
      </c>
      <c r="F3072" s="318">
        <f>E3072*(21/(21-1.5))</f>
        <v>1.5405298663520162E-2</v>
      </c>
      <c r="G3072" s="318">
        <f>_xlfn.VAR.S(C3052:C3072)</f>
        <v>2.0463074157230245E-4</v>
      </c>
      <c r="H3072" s="318">
        <f>G3072*(21/(21-1))</f>
        <v>2.1486227865091757E-4</v>
      </c>
      <c r="I3072" s="320">
        <f>(SUM(C3009:C3029)*1+SUM(C3030:C3050)*2+SUM(C3051:C3071)*3)/6</f>
        <v>8.4931859360353034E-3</v>
      </c>
      <c r="J3072" s="318">
        <f>IF(C3072*O3072&lt;&gt;0,C3072,0)</f>
        <v>0</v>
      </c>
      <c r="K3072" s="318" t="str">
        <f>IF(C3072*O3072=0,"",C3072)</f>
        <v/>
      </c>
      <c r="O3072" s="318">
        <f>IF(ISBLANK(L3072),0,1)</f>
        <v>0</v>
      </c>
      <c r="P3072" s="318">
        <f>IF(ISBLANK(M3072),0,1)</f>
        <v>0</v>
      </c>
      <c r="Q3072" s="318">
        <f>O3072+P3072</f>
        <v>0</v>
      </c>
      <c r="R3072" s="318">
        <f>SUM(Q2947:Q3072)</f>
        <v>0</v>
      </c>
      <c r="S3072" s="318">
        <f>R3072/$X$2</f>
        <v>0</v>
      </c>
      <c r="T3072" s="318">
        <f>IF(S3072&gt;=$X$3,1,0)</f>
        <v>0</v>
      </c>
      <c r="U3072" s="318">
        <f>O3072*T3072+P3072*T3072</f>
        <v>0</v>
      </c>
    </row>
    <row r="3073" spans="1:21" s="318" customFormat="1" x14ac:dyDescent="0.2">
      <c r="A3073" s="322">
        <v>41029</v>
      </c>
      <c r="B3073" s="321">
        <v>421.20901500000002</v>
      </c>
      <c r="C3073" s="320">
        <f>LN(B3073/B3072)</f>
        <v>3.6223586277045034E-3</v>
      </c>
      <c r="D3073" s="320">
        <f>AVERAGE(C3053:C3073)</f>
        <v>-9.2721887889032158E-4</v>
      </c>
      <c r="E3073" s="318">
        <f>_xlfn.STDEV.S(C3053:C3073)</f>
        <v>1.4160989633465406E-2</v>
      </c>
      <c r="F3073" s="318">
        <f>E3073*(21/(21-1.5))</f>
        <v>1.5250296528347359E-2</v>
      </c>
      <c r="G3073" s="318">
        <f>_xlfn.VAR.S(C3053:C3073)</f>
        <v>2.005336273991147E-4</v>
      </c>
      <c r="H3073" s="318">
        <f>G3073*(21/(21-1))</f>
        <v>2.1056030876907044E-4</v>
      </c>
      <c r="I3073" s="320">
        <f>(SUM(C3010:C3030)*1+SUM(C3031:C3051)*2+SUM(C3052:C3072)*3)/6</f>
        <v>-7.8081537530321854E-4</v>
      </c>
      <c r="J3073" s="318">
        <f>IF(C3073*O3073&lt;&gt;0,C3073,0)</f>
        <v>0</v>
      </c>
      <c r="K3073" s="318" t="str">
        <f>IF(C3073*O3073=0,"",C3073)</f>
        <v/>
      </c>
      <c r="O3073" s="318">
        <f>IF(ISBLANK(L3073),0,1)</f>
        <v>0</v>
      </c>
      <c r="P3073" s="318">
        <f>IF(ISBLANK(M3073),0,1)</f>
        <v>0</v>
      </c>
      <c r="Q3073" s="318">
        <f>O3073+P3073</f>
        <v>0</v>
      </c>
      <c r="R3073" s="318">
        <f>SUM(Q2948:Q3073)</f>
        <v>0</v>
      </c>
      <c r="S3073" s="318">
        <f>R3073/$X$2</f>
        <v>0</v>
      </c>
      <c r="T3073" s="318">
        <f>IF(S3073&gt;=$X$3,1,0)</f>
        <v>0</v>
      </c>
      <c r="U3073" s="318">
        <f>O3073*T3073+P3073*T3073</f>
        <v>0</v>
      </c>
    </row>
    <row r="3074" spans="1:21" s="318" customFormat="1" x14ac:dyDescent="0.2">
      <c r="A3074" s="322">
        <v>41031</v>
      </c>
      <c r="B3074" s="321">
        <v>419.533997</v>
      </c>
      <c r="C3074" s="320">
        <f>LN(B3074/B3073)</f>
        <v>-3.9846188247924796E-3</v>
      </c>
      <c r="D3074" s="320">
        <f>AVERAGE(C3054:C3074)</f>
        <v>-7.8116551669168684E-4</v>
      </c>
      <c r="E3074" s="318">
        <f>_xlfn.STDEV.S(C3054:C3074)</f>
        <v>1.4110390723048609E-2</v>
      </c>
      <c r="F3074" s="318">
        <f>E3074*(21/(21-1.5))</f>
        <v>1.5195805394052348E-2</v>
      </c>
      <c r="G3074" s="318">
        <f>_xlfn.VAR.S(C3054:C3074)</f>
        <v>1.9910312635709626E-4</v>
      </c>
      <c r="H3074" s="318">
        <f>G3074*(21/(21-1))</f>
        <v>2.0905828267495108E-4</v>
      </c>
      <c r="I3074" s="320">
        <f>(SUM(C3011:C3031)*1+SUM(C3032:C3052)*2+SUM(C3053:C3073)*3)/6</f>
        <v>2.5681655957973276E-3</v>
      </c>
      <c r="J3074" s="318">
        <f>IF(C3074*O3074&lt;&gt;0,C3074,0)</f>
        <v>0</v>
      </c>
      <c r="K3074" s="318" t="str">
        <f>IF(C3074*O3074=0,"",C3074)</f>
        <v/>
      </c>
      <c r="O3074" s="318">
        <f>IF(ISBLANK(L3074),0,1)</f>
        <v>0</v>
      </c>
      <c r="P3074" s="318">
        <f>IF(ISBLANK(M3074),0,1)</f>
        <v>0</v>
      </c>
      <c r="Q3074" s="318">
        <f>O3074+P3074</f>
        <v>0</v>
      </c>
      <c r="R3074" s="318">
        <f>SUM(Q2949:Q3074)</f>
        <v>0</v>
      </c>
      <c r="S3074" s="318">
        <f>R3074/$X$2</f>
        <v>0</v>
      </c>
      <c r="T3074" s="318">
        <f>IF(S3074&gt;=$X$3,1,0)</f>
        <v>0</v>
      </c>
      <c r="U3074" s="318">
        <f>O3074*T3074+P3074*T3074</f>
        <v>0</v>
      </c>
    </row>
    <row r="3075" spans="1:21" s="318" customFormat="1" x14ac:dyDescent="0.2">
      <c r="A3075" s="322">
        <v>41032</v>
      </c>
      <c r="B3075" s="321">
        <v>422.05801400000001</v>
      </c>
      <c r="C3075" s="320">
        <f>LN(B3075/B3074)</f>
        <v>5.9982141810985259E-3</v>
      </c>
      <c r="D3075" s="320">
        <f>AVERAGE(C3055:C3075)</f>
        <v>1.8732183120823224E-4</v>
      </c>
      <c r="E3075" s="318">
        <f>_xlfn.STDEV.S(C3055:C3075)</f>
        <v>1.3828381422532855E-2</v>
      </c>
      <c r="F3075" s="318">
        <f>E3075*(21/(21-1.5))</f>
        <v>1.4892103070419997E-2</v>
      </c>
      <c r="G3075" s="318">
        <f>_xlfn.VAR.S(C3055:C3075)</f>
        <v>1.9122413276705179E-4</v>
      </c>
      <c r="H3075" s="318">
        <f>G3075*(21/(21-1))</f>
        <v>2.0078533940540437E-4</v>
      </c>
      <c r="I3075" s="320">
        <f>(SUM(C3012:C3032)*1+SUM(C3033:C3053)*2+SUM(C3054:C3074)*3)/6</f>
        <v>3.129588238775214E-3</v>
      </c>
      <c r="J3075" s="318">
        <f>IF(C3075*O3075&lt;&gt;0,C3075,0)</f>
        <v>0</v>
      </c>
      <c r="K3075" s="318" t="str">
        <f>IF(C3075*O3075=0,"",C3075)</f>
        <v/>
      </c>
      <c r="O3075" s="318">
        <f>IF(ISBLANK(L3075),0,1)</f>
        <v>0</v>
      </c>
      <c r="P3075" s="318">
        <f>IF(ISBLANK(M3075),0,1)</f>
        <v>0</v>
      </c>
      <c r="Q3075" s="318">
        <f>O3075+P3075</f>
        <v>0</v>
      </c>
      <c r="R3075" s="318">
        <f>SUM(Q2950:Q3075)</f>
        <v>0</v>
      </c>
      <c r="S3075" s="318">
        <f>R3075/$X$2</f>
        <v>0</v>
      </c>
      <c r="T3075" s="318">
        <f>IF(S3075&gt;=$X$3,1,0)</f>
        <v>0</v>
      </c>
      <c r="U3075" s="318">
        <f>O3075*T3075+P3075*T3075</f>
        <v>0</v>
      </c>
    </row>
    <row r="3076" spans="1:21" s="318" customFormat="1" x14ac:dyDescent="0.2">
      <c r="A3076" s="322">
        <v>41033</v>
      </c>
      <c r="B3076" s="321">
        <v>412.55200200000002</v>
      </c>
      <c r="C3076" s="320">
        <f>LN(B3076/B3075)</f>
        <v>-2.2780515237286289E-2</v>
      </c>
      <c r="D3076" s="320">
        <f>AVERAGE(C3056:C3076)</f>
        <v>-1.5951704392025072E-3</v>
      </c>
      <c r="E3076" s="318">
        <f>_xlfn.STDEV.S(C3056:C3076)</f>
        <v>1.4275958049234228E-2</v>
      </c>
      <c r="F3076" s="318">
        <f>E3076*(21/(21-1.5))</f>
        <v>1.537410866840609E-2</v>
      </c>
      <c r="G3076" s="318">
        <f>_xlfn.VAR.S(C3056:C3076)</f>
        <v>2.0380297822349553E-4</v>
      </c>
      <c r="H3076" s="318">
        <f>G3076*(21/(21-1))</f>
        <v>2.1399312713467033E-4</v>
      </c>
      <c r="I3076" s="320">
        <f>(SUM(C3013:C3033)*1+SUM(C3034:C3054)*2+SUM(C3055:C3075)*3)/6</f>
        <v>7.6595741443089187E-3</v>
      </c>
      <c r="J3076" s="318">
        <f>IF(C3076*O3076&lt;&gt;0,C3076,0)</f>
        <v>0</v>
      </c>
      <c r="K3076" s="318" t="str">
        <f>IF(C3076*O3076=0,"",C3076)</f>
        <v/>
      </c>
      <c r="O3076" s="318">
        <f>IF(ISBLANK(L3076),0,1)</f>
        <v>0</v>
      </c>
      <c r="P3076" s="318">
        <f>IF(ISBLANK(M3076),0,1)</f>
        <v>0</v>
      </c>
      <c r="Q3076" s="318">
        <f>O3076+P3076</f>
        <v>0</v>
      </c>
      <c r="R3076" s="318">
        <f>SUM(Q2951:Q3076)</f>
        <v>0</v>
      </c>
      <c r="S3076" s="318">
        <f>R3076/$X$2</f>
        <v>0</v>
      </c>
      <c r="T3076" s="318">
        <f>IF(S3076&gt;=$X$3,1,0)</f>
        <v>0</v>
      </c>
      <c r="U3076" s="318">
        <f>O3076*T3076+P3076*T3076</f>
        <v>0</v>
      </c>
    </row>
    <row r="3077" spans="1:21" s="318" customFormat="1" x14ac:dyDescent="0.2">
      <c r="A3077" s="322">
        <v>41036</v>
      </c>
      <c r="B3077" s="321">
        <v>413.64599600000003</v>
      </c>
      <c r="C3077" s="320">
        <f>LN(B3077/B3076)</f>
        <v>2.6482626247544922E-3</v>
      </c>
      <c r="D3077" s="320">
        <f>AVERAGE(C3057:C3077)</f>
        <v>-1.9497331911125465E-3</v>
      </c>
      <c r="E3077" s="318">
        <f>_xlfn.STDEV.S(C3057:C3077)</f>
        <v>1.4061983667788457E-2</v>
      </c>
      <c r="F3077" s="318">
        <f>E3077*(21/(21-1.5))</f>
        <v>1.5143674719156799E-2</v>
      </c>
      <c r="G3077" s="318">
        <f>_xlfn.VAR.S(C3057:C3077)</f>
        <v>1.9773938467314932E-4</v>
      </c>
      <c r="H3077" s="318">
        <f>G3077*(21/(21-1))</f>
        <v>2.0762635390680678E-4</v>
      </c>
      <c r="I3077" s="320">
        <f>(SUM(C3014:C3034)*1+SUM(C3035:C3055)*2+SUM(C3056:C3076)*3)/6</f>
        <v>-8.612086790209578E-3</v>
      </c>
      <c r="J3077" s="318">
        <f>IF(C3077*O3077&lt;&gt;0,C3077,0)</f>
        <v>0</v>
      </c>
      <c r="K3077" s="318" t="str">
        <f>IF(C3077*O3077=0,"",C3077)</f>
        <v/>
      </c>
      <c r="O3077" s="318">
        <f>IF(ISBLANK(L3077),0,1)</f>
        <v>0</v>
      </c>
      <c r="P3077" s="318">
        <f>IF(ISBLANK(M3077),0,1)</f>
        <v>0</v>
      </c>
      <c r="Q3077" s="318">
        <f>O3077+P3077</f>
        <v>0</v>
      </c>
      <c r="R3077" s="318">
        <f>SUM(Q2952:Q3077)</f>
        <v>0</v>
      </c>
      <c r="S3077" s="318">
        <f>R3077/$X$2</f>
        <v>0</v>
      </c>
      <c r="T3077" s="318">
        <f>IF(S3077&gt;=$X$3,1,0)</f>
        <v>0</v>
      </c>
      <c r="U3077" s="318">
        <f>O3077*T3077+P3077*T3077</f>
        <v>0</v>
      </c>
    </row>
    <row r="3078" spans="1:21" s="318" customFormat="1" x14ac:dyDescent="0.2">
      <c r="A3078" s="322">
        <v>41037</v>
      </c>
      <c r="B3078" s="321">
        <v>401.72299199999998</v>
      </c>
      <c r="C3078" s="320">
        <f>LN(B3078/B3077)</f>
        <v>-2.9247749437338637E-2</v>
      </c>
      <c r="D3078" s="320">
        <f>AVERAGE(C3058:C3078)</f>
        <v>-2.8967398698509215E-3</v>
      </c>
      <c r="E3078" s="318">
        <f>_xlfn.STDEV.S(C3058:C3078)</f>
        <v>1.5208903719239032E-2</v>
      </c>
      <c r="F3078" s="318">
        <f>E3078*(21/(21-1.5))</f>
        <v>1.6378819389949725E-2</v>
      </c>
      <c r="G3078" s="318">
        <f>_xlfn.VAR.S(C3058:C3078)</f>
        <v>2.3131075234108286E-4</v>
      </c>
      <c r="H3078" s="318">
        <f>G3078*(21/(21-1))</f>
        <v>2.4287628995813701E-4</v>
      </c>
      <c r="I3078" s="320">
        <f>(SUM(C3015:C3035)*1+SUM(C3036:C3056)*2+SUM(C3057:C3077)*3)/6</f>
        <v>-9.4607614296086506E-3</v>
      </c>
      <c r="J3078" s="318">
        <f>IF(C3078*O3078&lt;&gt;0,C3078,0)</f>
        <v>0</v>
      </c>
      <c r="K3078" s="318" t="str">
        <f>IF(C3078*O3078=0,"",C3078)</f>
        <v/>
      </c>
      <c r="O3078" s="318">
        <f>IF(ISBLANK(L3078),0,1)</f>
        <v>0</v>
      </c>
      <c r="P3078" s="318">
        <f>IF(ISBLANK(M3078),0,1)</f>
        <v>0</v>
      </c>
      <c r="Q3078" s="318">
        <f>O3078+P3078</f>
        <v>0</v>
      </c>
      <c r="R3078" s="318">
        <f>SUM(Q2953:Q3078)</f>
        <v>0</v>
      </c>
      <c r="S3078" s="318">
        <f>R3078/$X$2</f>
        <v>0</v>
      </c>
      <c r="T3078" s="318">
        <f>IF(S3078&gt;=$X$3,1,0)</f>
        <v>0</v>
      </c>
      <c r="U3078" s="318">
        <f>O3078*T3078+P3078*T3078</f>
        <v>0</v>
      </c>
    </row>
    <row r="3079" spans="1:21" s="318" customFormat="1" x14ac:dyDescent="0.2">
      <c r="A3079" s="322">
        <v>41038</v>
      </c>
      <c r="B3079" s="321">
        <v>402.19601399999999</v>
      </c>
      <c r="C3079" s="320">
        <f>LN(B3079/B3078)</f>
        <v>1.1767903260346863E-3</v>
      </c>
      <c r="D3079" s="320">
        <f>AVERAGE(C3059:C3079)</f>
        <v>-2.2813958667975151E-3</v>
      </c>
      <c r="E3079" s="318">
        <f>_xlfn.STDEV.S(C3059:C3079)</f>
        <v>1.5093968495430094E-2</v>
      </c>
      <c r="F3079" s="318">
        <f>E3079*(21/(21-1.5))</f>
        <v>1.6255042995078562E-2</v>
      </c>
      <c r="G3079" s="318">
        <f>_xlfn.VAR.S(C3059:C3079)</f>
        <v>2.2782788494103619E-4</v>
      </c>
      <c r="H3079" s="318">
        <f>G3079*(21/(21-1))</f>
        <v>2.39219279188088E-4</v>
      </c>
      <c r="I3079" s="320">
        <f>(SUM(C3016:C3036)*1+SUM(C3037:C3057)*2+SUM(C3058:C3078)*3)/6</f>
        <v>-2.2245190742253926E-2</v>
      </c>
      <c r="J3079" s="318">
        <f>IF(C3079*O3079&lt;&gt;0,C3079,0)</f>
        <v>0</v>
      </c>
      <c r="K3079" s="318" t="str">
        <f>IF(C3079*O3079=0,"",C3079)</f>
        <v/>
      </c>
      <c r="O3079" s="318">
        <f>IF(ISBLANK(L3079),0,1)</f>
        <v>0</v>
      </c>
      <c r="P3079" s="318">
        <f>IF(ISBLANK(M3079),0,1)</f>
        <v>0</v>
      </c>
      <c r="Q3079" s="318">
        <f>O3079+P3079</f>
        <v>0</v>
      </c>
      <c r="R3079" s="318">
        <f>SUM(Q2954:Q3079)</f>
        <v>0</v>
      </c>
      <c r="S3079" s="318">
        <f>R3079/$X$2</f>
        <v>0</v>
      </c>
      <c r="T3079" s="318">
        <f>IF(S3079&gt;=$X$3,1,0)</f>
        <v>0</v>
      </c>
      <c r="U3079" s="318">
        <f>O3079*T3079+P3079*T3079</f>
        <v>0</v>
      </c>
    </row>
    <row r="3080" spans="1:21" s="318" customFormat="1" x14ac:dyDescent="0.2">
      <c r="A3080" s="322">
        <v>41039</v>
      </c>
      <c r="B3080" s="321">
        <v>408.60998499999999</v>
      </c>
      <c r="C3080" s="320">
        <f>LN(B3080/B3079)</f>
        <v>1.5821552390090997E-2</v>
      </c>
      <c r="D3080" s="320">
        <f>AVERAGE(C3060:C3080)</f>
        <v>-1.3633707699869769E-5</v>
      </c>
      <c r="E3080" s="318">
        <f>_xlfn.STDEV.S(C3060:C3080)</f>
        <v>1.3972907740955675E-2</v>
      </c>
      <c r="F3080" s="318">
        <f>E3080*(21/(21-1.5))</f>
        <v>1.5047746797952264E-2</v>
      </c>
      <c r="G3080" s="318">
        <f>_xlfn.VAR.S(C3060:C3080)</f>
        <v>1.9524215073725903E-4</v>
      </c>
      <c r="H3080" s="318">
        <f>G3080*(21/(21-1))</f>
        <v>2.0500425827412198E-4</v>
      </c>
      <c r="I3080" s="320">
        <f>(SUM(C3017:C3037)*1+SUM(C3038:C3058)*2+SUM(C3059:C3079)*3)/6</f>
        <v>-1.5010102494549088E-2</v>
      </c>
      <c r="J3080" s="318">
        <f>IF(C3080*O3080&lt;&gt;0,C3080,0)</f>
        <v>0</v>
      </c>
      <c r="K3080" s="318" t="str">
        <f>IF(C3080*O3080=0,"",C3080)</f>
        <v/>
      </c>
      <c r="O3080" s="318">
        <f>IF(ISBLANK(L3080),0,1)</f>
        <v>0</v>
      </c>
      <c r="P3080" s="318">
        <f>IF(ISBLANK(M3080),0,1)</f>
        <v>0</v>
      </c>
      <c r="Q3080" s="318">
        <f>O3080+P3080</f>
        <v>0</v>
      </c>
      <c r="R3080" s="318">
        <f>SUM(Q2955:Q3080)</f>
        <v>0</v>
      </c>
      <c r="S3080" s="318">
        <f>R3080/$X$2</f>
        <v>0</v>
      </c>
      <c r="T3080" s="318">
        <f>IF(S3080&gt;=$X$3,1,0)</f>
        <v>0</v>
      </c>
      <c r="U3080" s="318">
        <f>O3080*T3080+P3080*T3080</f>
        <v>0</v>
      </c>
    </row>
    <row r="3081" spans="1:21" s="318" customFormat="1" x14ac:dyDescent="0.2">
      <c r="A3081" s="322">
        <v>41040</v>
      </c>
      <c r="B3081" s="321">
        <v>408.92300399999999</v>
      </c>
      <c r="C3081" s="320">
        <f>LN(B3081/B3080)</f>
        <v>7.6576485477099503E-4</v>
      </c>
      <c r="D3081" s="320">
        <f>AVERAGE(C3061:C3081)</f>
        <v>-2.7843245475333748E-4</v>
      </c>
      <c r="E3081" s="318">
        <f>_xlfn.STDEV.S(C3061:C3081)</f>
        <v>1.3899244955737525E-2</v>
      </c>
      <c r="F3081" s="318">
        <f>E3081*(21/(21-1.5))</f>
        <v>1.4968417644640412E-2</v>
      </c>
      <c r="G3081" s="318">
        <f>_xlfn.VAR.S(C3061:C3081)</f>
        <v>1.9318901033959506E-4</v>
      </c>
      <c r="H3081" s="318">
        <f>G3081*(21/(21-1))</f>
        <v>2.0284846085657482E-4</v>
      </c>
      <c r="I3081" s="320">
        <f>(SUM(C3018:C3038)*1+SUM(C3039:C3059)*2+SUM(C3060:C3080)*3)/6</f>
        <v>-2.9433747187358572E-3</v>
      </c>
      <c r="J3081" s="318">
        <f>IF(C3081*O3081&lt;&gt;0,C3081,0)</f>
        <v>0</v>
      </c>
      <c r="K3081" s="318" t="str">
        <f>IF(C3081*O3081=0,"",C3081)</f>
        <v/>
      </c>
      <c r="O3081" s="318">
        <f>IF(ISBLANK(L3081),0,1)</f>
        <v>0</v>
      </c>
      <c r="P3081" s="318">
        <f>IF(ISBLANK(M3081),0,1)</f>
        <v>0</v>
      </c>
      <c r="Q3081" s="318">
        <f>O3081+P3081</f>
        <v>0</v>
      </c>
      <c r="R3081" s="318">
        <f>SUM(Q2956:Q3081)</f>
        <v>0</v>
      </c>
      <c r="S3081" s="318">
        <f>R3081/$X$2</f>
        <v>0</v>
      </c>
      <c r="T3081" s="318">
        <f>IF(S3081&gt;=$X$3,1,0)</f>
        <v>0</v>
      </c>
      <c r="U3081" s="318">
        <f>O3081*T3081+P3081*T3081</f>
        <v>0</v>
      </c>
    </row>
    <row r="3082" spans="1:21" s="318" customFormat="1" x14ac:dyDescent="0.2">
      <c r="A3082" s="322">
        <v>41043</v>
      </c>
      <c r="B3082" s="321">
        <v>400.89898699999998</v>
      </c>
      <c r="C3082" s="320">
        <f>LN(B3082/B3081)</f>
        <v>-1.9817391211410348E-2</v>
      </c>
      <c r="D3082" s="320">
        <f>AVERAGE(C3062:C3082)</f>
        <v>-1.9712495210112836E-3</v>
      </c>
      <c r="E3082" s="318">
        <f>_xlfn.STDEV.S(C3062:C3082)</f>
        <v>1.4016144979496471E-2</v>
      </c>
      <c r="F3082" s="318">
        <f>E3082*(21/(21-1.5))</f>
        <v>1.5094309977919275E-2</v>
      </c>
      <c r="G3082" s="318">
        <f>_xlfn.VAR.S(C3062:C3082)</f>
        <v>1.9645232008626414E-4</v>
      </c>
      <c r="H3082" s="318">
        <f>G3082*(21/(21-1))</f>
        <v>2.0627493609057736E-4</v>
      </c>
      <c r="I3082" s="320">
        <f>(SUM(C3019:C3039)*1+SUM(C3040:C3060)*2+SUM(C3061:C3081)*3)/6</f>
        <v>-7.8391806054396492E-3</v>
      </c>
      <c r="J3082" s="318">
        <f>IF(C3082*O3082&lt;&gt;0,C3082,0)</f>
        <v>0</v>
      </c>
      <c r="K3082" s="318" t="str">
        <f>IF(C3082*O3082=0,"",C3082)</f>
        <v/>
      </c>
      <c r="O3082" s="318">
        <f>IF(ISBLANK(L3082),0,1)</f>
        <v>0</v>
      </c>
      <c r="P3082" s="318">
        <f>IF(ISBLANK(M3082),0,1)</f>
        <v>0</v>
      </c>
      <c r="Q3082" s="318">
        <f>O3082+P3082</f>
        <v>0</v>
      </c>
      <c r="R3082" s="318">
        <f>SUM(Q2957:Q3082)</f>
        <v>0</v>
      </c>
      <c r="S3082" s="318">
        <f>R3082/$X$2</f>
        <v>0</v>
      </c>
      <c r="T3082" s="318">
        <f>IF(S3082&gt;=$X$3,1,0)</f>
        <v>0</v>
      </c>
      <c r="U3082" s="318">
        <f>O3082*T3082+P3082*T3082</f>
        <v>0</v>
      </c>
    </row>
    <row r="3083" spans="1:21" s="318" customFormat="1" x14ac:dyDescent="0.2">
      <c r="A3083" s="322">
        <v>41044</v>
      </c>
      <c r="B3083" s="321">
        <v>402.83700599999997</v>
      </c>
      <c r="C3083" s="320">
        <f>LN(B3083/B3082)</f>
        <v>4.8225356905639734E-3</v>
      </c>
      <c r="D3083" s="320">
        <f>AVERAGE(C3063:C3083)</f>
        <v>-1.2689393723001429E-3</v>
      </c>
      <c r="E3083" s="318">
        <f>_xlfn.STDEV.S(C3063:C3083)</f>
        <v>1.3967043696927988E-2</v>
      </c>
      <c r="F3083" s="318">
        <f>E3083*(21/(21-1.5))</f>
        <v>1.5041431673614755E-2</v>
      </c>
      <c r="G3083" s="318">
        <f>_xlfn.VAR.S(C3063:C3083)</f>
        <v>1.9507830963189584E-4</v>
      </c>
      <c r="H3083" s="318">
        <f>G3083*(21/(21-1))</f>
        <v>2.0483222511349063E-4</v>
      </c>
      <c r="I3083" s="320">
        <f>(SUM(C3020:C3040)*1+SUM(C3041:C3061)*2+SUM(C3062:C3082)*3)/6</f>
        <v>-2.3133812612492855E-2</v>
      </c>
      <c r="J3083" s="318">
        <f>IF(C3083*O3083&lt;&gt;0,C3083,0)</f>
        <v>0</v>
      </c>
      <c r="K3083" s="318" t="str">
        <f>IF(C3083*O3083=0,"",C3083)</f>
        <v/>
      </c>
      <c r="O3083" s="318">
        <f>IF(ISBLANK(L3083),0,1)</f>
        <v>0</v>
      </c>
      <c r="P3083" s="318">
        <f>IF(ISBLANK(M3083),0,1)</f>
        <v>0</v>
      </c>
      <c r="Q3083" s="318">
        <f>O3083+P3083</f>
        <v>0</v>
      </c>
      <c r="R3083" s="318">
        <f>SUM(Q2958:Q3083)</f>
        <v>0</v>
      </c>
      <c r="S3083" s="318">
        <f>R3083/$X$2</f>
        <v>0</v>
      </c>
      <c r="T3083" s="318">
        <f>IF(S3083&gt;=$X$3,1,0)</f>
        <v>0</v>
      </c>
      <c r="U3083" s="318">
        <f>O3083*T3083+P3083*T3083</f>
        <v>0</v>
      </c>
    </row>
    <row r="3084" spans="1:21" s="318" customFormat="1" x14ac:dyDescent="0.2">
      <c r="A3084" s="322">
        <v>41045</v>
      </c>
      <c r="B3084" s="321">
        <v>400.91101099999997</v>
      </c>
      <c r="C3084" s="320">
        <f>LN(B3084/B3083)</f>
        <v>-4.7925435477099909E-3</v>
      </c>
      <c r="D3084" s="320">
        <f>AVERAGE(C3064:C3084)</f>
        <v>-1.4588109215615886E-3</v>
      </c>
      <c r="E3084" s="318">
        <f>_xlfn.STDEV.S(C3064:C3084)</f>
        <v>1.3987512086759872E-2</v>
      </c>
      <c r="F3084" s="318">
        <f>E3084*(21/(21-1.5))</f>
        <v>1.5063474554972169E-2</v>
      </c>
      <c r="G3084" s="318">
        <f>_xlfn.VAR.S(C3064:C3084)</f>
        <v>1.956504943772535E-4</v>
      </c>
      <c r="H3084" s="318">
        <f>G3084*(21/(21-1))</f>
        <v>2.0543301909611619E-4</v>
      </c>
      <c r="I3084" s="320">
        <f>(SUM(C3021:C3041)*1+SUM(C3042:C3062)*2+SUM(C3063:C3083)*3)/6</f>
        <v>-1.8122400298306172E-2</v>
      </c>
      <c r="J3084" s="318">
        <f>IF(C3084*O3084&lt;&gt;0,C3084,0)</f>
        <v>0</v>
      </c>
      <c r="K3084" s="318" t="str">
        <f>IF(C3084*O3084=0,"",C3084)</f>
        <v/>
      </c>
      <c r="O3084" s="318">
        <f>IF(ISBLANK(L3084),0,1)</f>
        <v>0</v>
      </c>
      <c r="P3084" s="318">
        <f>IF(ISBLANK(M3084),0,1)</f>
        <v>0</v>
      </c>
      <c r="Q3084" s="318">
        <f>O3084+P3084</f>
        <v>0</v>
      </c>
      <c r="R3084" s="318">
        <f>SUM(Q2959:Q3084)</f>
        <v>0</v>
      </c>
      <c r="S3084" s="318">
        <f>R3084/$X$2</f>
        <v>0</v>
      </c>
      <c r="T3084" s="318">
        <f>IF(S3084&gt;=$X$3,1,0)</f>
        <v>0</v>
      </c>
      <c r="U3084" s="318">
        <f>O3084*T3084+P3084*T3084</f>
        <v>0</v>
      </c>
    </row>
    <row r="3085" spans="1:21" s="318" customFormat="1" x14ac:dyDescent="0.2">
      <c r="A3085" s="322">
        <v>41047</v>
      </c>
      <c r="B3085" s="321">
        <v>388.59298699999999</v>
      </c>
      <c r="C3085" s="320">
        <f>LN(B3085/B3084)</f>
        <v>-3.1206995027753811E-2</v>
      </c>
      <c r="D3085" s="320">
        <f>AVERAGE(C3065:C3085)</f>
        <v>-4.026588286728537E-3</v>
      </c>
      <c r="E3085" s="318">
        <f>_xlfn.STDEV.S(C3065:C3085)</f>
        <v>1.4274214219029741E-2</v>
      </c>
      <c r="F3085" s="318">
        <f>E3085*(21/(21-1.5))</f>
        <v>1.5372230697416644E-2</v>
      </c>
      <c r="G3085" s="318">
        <f>_xlfn.VAR.S(C3065:C3085)</f>
        <v>2.0375319157075081E-4</v>
      </c>
      <c r="H3085" s="318">
        <f>G3085*(21/(21-1))</f>
        <v>2.1394085114928837E-4</v>
      </c>
      <c r="I3085" s="320">
        <f>(SUM(C3022:C3042)*1+SUM(C3043:C3063)*2+SUM(C3064:C3084)*3)/6</f>
        <v>-2.1862837366589383E-2</v>
      </c>
      <c r="J3085" s="318">
        <f>IF(C3085*O3085&lt;&gt;0,C3085,0)</f>
        <v>0</v>
      </c>
      <c r="K3085" s="318" t="str">
        <f>IF(C3085*O3085=0,"",C3085)</f>
        <v/>
      </c>
      <c r="O3085" s="318">
        <f>IF(ISBLANK(L3085),0,1)</f>
        <v>0</v>
      </c>
      <c r="P3085" s="318">
        <f>IF(ISBLANK(M3085),0,1)</f>
        <v>0</v>
      </c>
      <c r="Q3085" s="318">
        <f>O3085+P3085</f>
        <v>0</v>
      </c>
      <c r="R3085" s="318">
        <f>SUM(Q2960:Q3085)</f>
        <v>0</v>
      </c>
      <c r="S3085" s="318">
        <f>R3085/$X$2</f>
        <v>0</v>
      </c>
      <c r="T3085" s="318">
        <f>IF(S3085&gt;=$X$3,1,0)</f>
        <v>0</v>
      </c>
      <c r="U3085" s="318">
        <f>O3085*T3085+P3085*T3085</f>
        <v>0</v>
      </c>
    </row>
    <row r="3086" spans="1:21" s="318" customFormat="1" x14ac:dyDescent="0.2">
      <c r="A3086" s="322">
        <v>41050</v>
      </c>
      <c r="B3086" s="321">
        <v>394.94400000000002</v>
      </c>
      <c r="C3086" s="320">
        <f>LN(B3086/B3085)</f>
        <v>1.6211492752899757E-2</v>
      </c>
      <c r="D3086" s="320">
        <f>AVERAGE(C3066:C3086)</f>
        <v>-3.1043840744602708E-3</v>
      </c>
      <c r="E3086" s="318">
        <f>_xlfn.STDEV.S(C3066:C3086)</f>
        <v>1.4943266143122668E-2</v>
      </c>
      <c r="F3086" s="318">
        <f>E3086*(21/(21-1.5))</f>
        <v>1.6092748154132103E-2</v>
      </c>
      <c r="G3086" s="318">
        <f>_xlfn.VAR.S(C3066:C3086)</f>
        <v>2.2330120302419622E-4</v>
      </c>
      <c r="H3086" s="318">
        <f>G3086*(21/(21-1))</f>
        <v>2.3446626317540604E-4</v>
      </c>
      <c r="I3086" s="320">
        <f>(SUM(C3023:C3043)*1+SUM(C3044:C3064)*2+SUM(C3065:C3085)*3)/6</f>
        <v>-4.2767415289649037E-2</v>
      </c>
      <c r="J3086" s="318">
        <f>IF(C3086*O3086&lt;&gt;0,C3086,0)</f>
        <v>0</v>
      </c>
      <c r="K3086" s="318" t="str">
        <f>IF(C3086*O3086=0,"",C3086)</f>
        <v/>
      </c>
      <c r="O3086" s="318">
        <f>IF(ISBLANK(L3086),0,1)</f>
        <v>0</v>
      </c>
      <c r="P3086" s="318">
        <f>IF(ISBLANK(M3086),0,1)</f>
        <v>0</v>
      </c>
      <c r="Q3086" s="318">
        <f>O3086+P3086</f>
        <v>0</v>
      </c>
      <c r="R3086" s="318">
        <f>SUM(Q2961:Q3086)</f>
        <v>0</v>
      </c>
      <c r="S3086" s="318">
        <f>R3086/$X$2</f>
        <v>0</v>
      </c>
      <c r="T3086" s="318">
        <f>IF(S3086&gt;=$X$3,1,0)</f>
        <v>0</v>
      </c>
      <c r="U3086" s="318">
        <f>O3086*T3086+P3086*T3086</f>
        <v>0</v>
      </c>
    </row>
    <row r="3087" spans="1:21" s="318" customFormat="1" x14ac:dyDescent="0.2">
      <c r="A3087" s="322">
        <v>41051</v>
      </c>
      <c r="B3087" s="321">
        <v>402.12399299999998</v>
      </c>
      <c r="C3087" s="320">
        <f>LN(B3087/B3086)</f>
        <v>1.8016498660996947E-2</v>
      </c>
      <c r="D3087" s="320">
        <f>AVERAGE(C3067:C3087)</f>
        <v>-2.1279234675557041E-3</v>
      </c>
      <c r="E3087" s="318">
        <f>_xlfn.STDEV.S(C3067:C3087)</f>
        <v>1.5639236367263797E-2</v>
      </c>
      <c r="F3087" s="318">
        <f>E3087*(21/(21-1.5))</f>
        <v>1.6842254549361012E-2</v>
      </c>
      <c r="G3087" s="318">
        <f>_xlfn.VAR.S(C3067:C3087)</f>
        <v>2.4458571415114649E-4</v>
      </c>
      <c r="H3087" s="318">
        <f>G3087*(21/(21-1))</f>
        <v>2.5681499985870382E-4</v>
      </c>
      <c r="I3087" s="320">
        <f>(SUM(C3024:C3044)*1+SUM(C3045:C3065)*2+SUM(C3066:C3086)*3)/6</f>
        <v>-3.595467096601928E-2</v>
      </c>
      <c r="J3087" s="318">
        <f>IF(C3087*O3087&lt;&gt;0,C3087,0)</f>
        <v>0</v>
      </c>
      <c r="K3087" s="318" t="str">
        <f>IF(C3087*O3087=0,"",C3087)</f>
        <v/>
      </c>
      <c r="O3087" s="318">
        <f>IF(ISBLANK(L3087),0,1)</f>
        <v>0</v>
      </c>
      <c r="P3087" s="318">
        <f>IF(ISBLANK(M3087),0,1)</f>
        <v>0</v>
      </c>
      <c r="Q3087" s="318">
        <f>O3087+P3087</f>
        <v>0</v>
      </c>
      <c r="R3087" s="318">
        <f>SUM(Q2962:Q3087)</f>
        <v>0</v>
      </c>
      <c r="S3087" s="318">
        <f>R3087/$X$2</f>
        <v>0</v>
      </c>
      <c r="T3087" s="318">
        <f>IF(S3087&gt;=$X$3,1,0)</f>
        <v>0</v>
      </c>
      <c r="U3087" s="318">
        <f>O3087*T3087+P3087*T3087</f>
        <v>0</v>
      </c>
    </row>
    <row r="3088" spans="1:21" s="318" customFormat="1" x14ac:dyDescent="0.2">
      <c r="A3088" s="322">
        <v>41052</v>
      </c>
      <c r="B3088" s="321">
        <v>388.75399800000002</v>
      </c>
      <c r="C3088" s="320">
        <f>LN(B3088/B3087)</f>
        <v>-3.3813733674664094E-2</v>
      </c>
      <c r="D3088" s="320">
        <f>AVERAGE(C3068:C3088)</f>
        <v>-3.8237483525648793E-3</v>
      </c>
      <c r="E3088" s="318">
        <f>_xlfn.STDEV.S(C3068:C3088)</f>
        <v>1.7058568359032408E-2</v>
      </c>
      <c r="F3088" s="318">
        <f>E3088*(21/(21-1.5))</f>
        <v>1.8370765925111821E-2</v>
      </c>
      <c r="G3088" s="318">
        <f>_xlfn.VAR.S(C3068:C3088)</f>
        <v>2.9099475445978158E-4</v>
      </c>
      <c r="H3088" s="318">
        <f>G3088*(21/(21-1))</f>
        <v>3.0554449218277065E-4</v>
      </c>
      <c r="I3088" s="320">
        <f>(SUM(C3025:C3045)*1+SUM(C3046:C3066)*2+SUM(C3067:C3087)*3)/6</f>
        <v>-2.7921702527872228E-2</v>
      </c>
      <c r="J3088" s="318">
        <f>IF(C3088*O3088&lt;&gt;0,C3088,0)</f>
        <v>0</v>
      </c>
      <c r="K3088" s="318" t="str">
        <f>IF(C3088*O3088=0,"",C3088)</f>
        <v/>
      </c>
      <c r="O3088" s="318">
        <f>IF(ISBLANK(L3088),0,1)</f>
        <v>0</v>
      </c>
      <c r="P3088" s="318">
        <f>IF(ISBLANK(M3088),0,1)</f>
        <v>0</v>
      </c>
      <c r="Q3088" s="318">
        <f>O3088+P3088</f>
        <v>0</v>
      </c>
      <c r="R3088" s="318">
        <f>SUM(Q2963:Q3088)</f>
        <v>0</v>
      </c>
      <c r="S3088" s="318">
        <f>R3088/$X$2</f>
        <v>0</v>
      </c>
      <c r="T3088" s="318">
        <f>IF(S3088&gt;=$X$3,1,0)</f>
        <v>0</v>
      </c>
      <c r="U3088" s="318">
        <f>O3088*T3088+P3088*T3088</f>
        <v>0</v>
      </c>
    </row>
    <row r="3089" spans="1:21" s="318" customFormat="1" x14ac:dyDescent="0.2">
      <c r="A3089" s="322">
        <v>41053</v>
      </c>
      <c r="B3089" s="321">
        <v>391.81201199999998</v>
      </c>
      <c r="C3089" s="320">
        <f>LN(B3089/B3088)</f>
        <v>7.8354158547780696E-3</v>
      </c>
      <c r="D3089" s="320">
        <f>AVERAGE(C3069:C3089)</f>
        <v>-2.0739915120768066E-3</v>
      </c>
      <c r="E3089" s="318">
        <f>_xlfn.STDEV.S(C3069:C3089)</f>
        <v>1.6220731716709291E-2</v>
      </c>
      <c r="F3089" s="318">
        <f>E3089*(21/(21-1.5))</f>
        <v>1.7468480310302313E-2</v>
      </c>
      <c r="G3089" s="318">
        <f>_xlfn.VAR.S(C3069:C3089)</f>
        <v>2.6311213742545879E-4</v>
      </c>
      <c r="H3089" s="318">
        <f>G3089*(21/(21-1))</f>
        <v>2.7626774429673174E-4</v>
      </c>
      <c r="I3089" s="320">
        <f>(SUM(C3026:C3046)*1+SUM(C3047:C3067)*2+SUM(C3068:C3088)*3)/6</f>
        <v>-4.5667696319310176E-2</v>
      </c>
      <c r="J3089" s="318">
        <f>IF(C3089*O3089&lt;&gt;0,C3089,0)</f>
        <v>0</v>
      </c>
      <c r="K3089" s="318" t="str">
        <f>IF(C3089*O3089=0,"",C3089)</f>
        <v/>
      </c>
      <c r="O3089" s="318">
        <f>IF(ISBLANK(L3089),0,1)</f>
        <v>0</v>
      </c>
      <c r="P3089" s="318">
        <f>IF(ISBLANK(M3089),0,1)</f>
        <v>0</v>
      </c>
      <c r="Q3089" s="318">
        <f>O3089+P3089</f>
        <v>0</v>
      </c>
      <c r="R3089" s="318">
        <f>SUM(Q2964:Q3089)</f>
        <v>0</v>
      </c>
      <c r="S3089" s="318">
        <f>R3089/$X$2</f>
        <v>0</v>
      </c>
      <c r="T3089" s="318">
        <f>IF(S3089&gt;=$X$3,1,0)</f>
        <v>0</v>
      </c>
      <c r="U3089" s="318">
        <f>O3089*T3089+P3089*T3089</f>
        <v>0</v>
      </c>
    </row>
    <row r="3090" spans="1:21" s="318" customFormat="1" x14ac:dyDescent="0.2">
      <c r="A3090" s="322">
        <v>41054</v>
      </c>
      <c r="B3090" s="321">
        <v>392.165009</v>
      </c>
      <c r="C3090" s="320">
        <f>LN(B3090/B3089)</f>
        <v>9.0052900633509506E-4</v>
      </c>
      <c r="D3090" s="320">
        <f>AVERAGE(C3070:C3090)</f>
        <v>-2.8130799093318459E-3</v>
      </c>
      <c r="E3090" s="318">
        <f>_xlfn.STDEV.S(C3070:C3090)</f>
        <v>1.5680465986002631E-2</v>
      </c>
      <c r="F3090" s="318">
        <f>E3090*(21/(21-1.5))</f>
        <v>1.6886655677233603E-2</v>
      </c>
      <c r="G3090" s="318">
        <f>_xlfn.VAR.S(C3070:C3090)</f>
        <v>2.4587701353818547E-4</v>
      </c>
      <c r="H3090" s="318">
        <f>G3090*(21/(21-1))</f>
        <v>2.5817086421509478E-4</v>
      </c>
      <c r="I3090" s="320">
        <f>(SUM(C3027:C3047)*1+SUM(C3048:C3068)*2+SUM(C3069:C3089)*3)/6</f>
        <v>-3.6358665725910323E-2</v>
      </c>
      <c r="J3090" s="318">
        <f>IF(C3090*O3090&lt;&gt;0,C3090,0)</f>
        <v>0</v>
      </c>
      <c r="K3090" s="318" t="str">
        <f>IF(C3090*O3090=0,"",C3090)</f>
        <v/>
      </c>
      <c r="O3090" s="318">
        <f>IF(ISBLANK(L3090),0,1)</f>
        <v>0</v>
      </c>
      <c r="P3090" s="318">
        <f>IF(ISBLANK(M3090),0,1)</f>
        <v>0</v>
      </c>
      <c r="Q3090" s="318">
        <f>O3090+P3090</f>
        <v>0</v>
      </c>
      <c r="R3090" s="318">
        <f>SUM(Q2965:Q3090)</f>
        <v>0</v>
      </c>
      <c r="S3090" s="318">
        <f>R3090/$X$2</f>
        <v>0</v>
      </c>
      <c r="T3090" s="318">
        <f>IF(S3090&gt;=$X$3,1,0)</f>
        <v>0</v>
      </c>
      <c r="U3090" s="318">
        <f>O3090*T3090+P3090*T3090</f>
        <v>0</v>
      </c>
    </row>
    <row r="3091" spans="1:21" s="318" customFormat="1" x14ac:dyDescent="0.2">
      <c r="A3091" s="322">
        <v>41058</v>
      </c>
      <c r="B3091" s="321">
        <v>395.26998900000001</v>
      </c>
      <c r="C3091" s="320">
        <f>LN(B3091/B3090)</f>
        <v>7.8863553197884937E-3</v>
      </c>
      <c r="D3091" s="320">
        <f>AVERAGE(C3071:C3091)</f>
        <v>-2.9515462948322521E-3</v>
      </c>
      <c r="E3091" s="318">
        <f>_xlfn.STDEV.S(C3071:C3091)</f>
        <v>1.5566725512057164E-2</v>
      </c>
      <c r="F3091" s="318">
        <f>E3091*(21/(21-1.5))</f>
        <v>1.6764165936061559E-2</v>
      </c>
      <c r="G3091" s="318">
        <f>_xlfn.VAR.S(C3071:C3091)</f>
        <v>2.4232294316773136E-4</v>
      </c>
      <c r="H3091" s="318">
        <f>G3091*(21/(21-1))</f>
        <v>2.5443909032611792E-4</v>
      </c>
      <c r="I3091" s="320">
        <f>(SUM(C3028:C3048)*1+SUM(C3049:C3069)*2+SUM(C3070:C3090)*3)/6</f>
        <v>-3.7844686974922222E-2</v>
      </c>
      <c r="J3091" s="318">
        <f>IF(C3091*O3091&lt;&gt;0,C3091,0)</f>
        <v>0</v>
      </c>
      <c r="K3091" s="318" t="str">
        <f>IF(C3091*O3091=0,"",C3091)</f>
        <v/>
      </c>
      <c r="O3091" s="318">
        <f>IF(ISBLANK(L3091),0,1)</f>
        <v>0</v>
      </c>
      <c r="P3091" s="318">
        <f>IF(ISBLANK(M3091),0,1)</f>
        <v>0</v>
      </c>
      <c r="Q3091" s="318">
        <f>O3091+P3091</f>
        <v>0</v>
      </c>
      <c r="R3091" s="318">
        <f>SUM(Q2966:Q3091)</f>
        <v>0</v>
      </c>
      <c r="S3091" s="318">
        <f>R3091/$X$2</f>
        <v>0</v>
      </c>
      <c r="T3091" s="318">
        <f>IF(S3091&gt;=$X$3,1,0)</f>
        <v>0</v>
      </c>
      <c r="U3091" s="318">
        <f>O3091*T3091+P3091*T3091</f>
        <v>0</v>
      </c>
    </row>
    <row r="3092" spans="1:21" s="318" customFormat="1" x14ac:dyDescent="0.2">
      <c r="A3092" s="322">
        <v>41059</v>
      </c>
      <c r="B3092" s="321">
        <v>388.59799199999998</v>
      </c>
      <c r="C3092" s="320">
        <f>LN(B3092/B3091)</f>
        <v>-1.7023678202959521E-2</v>
      </c>
      <c r="D3092" s="320">
        <f>AVERAGE(C3072:C3092)</f>
        <v>-3.975724495738857E-3</v>
      </c>
      <c r="E3092" s="318">
        <f>_xlfn.STDEV.S(C3072:C3092)</f>
        <v>1.5759390372674906E-2</v>
      </c>
      <c r="F3092" s="318">
        <f>E3092*(21/(21-1.5))</f>
        <v>1.6971651170572977E-2</v>
      </c>
      <c r="G3092" s="318">
        <f>_xlfn.VAR.S(C3072:C3092)</f>
        <v>2.4835838491835854E-4</v>
      </c>
      <c r="H3092" s="318">
        <f>G3092*(21/(21-1))</f>
        <v>2.607763041642765E-4</v>
      </c>
      <c r="I3092" s="320">
        <f>(SUM(C3029:C3049)*1+SUM(C3050:C3070)*2+SUM(C3071:C3091)*3)/6</f>
        <v>-3.4340349189641177E-2</v>
      </c>
      <c r="J3092" s="318">
        <f>IF(C3092*O3092&lt;&gt;0,C3092,0)</f>
        <v>0</v>
      </c>
      <c r="K3092" s="318" t="str">
        <f>IF(C3092*O3092=0,"",C3092)</f>
        <v/>
      </c>
      <c r="O3092" s="318">
        <f>IF(ISBLANK(L3092),0,1)</f>
        <v>0</v>
      </c>
      <c r="P3092" s="318">
        <f>IF(ISBLANK(M3092),0,1)</f>
        <v>0</v>
      </c>
      <c r="Q3092" s="318">
        <f>O3092+P3092</f>
        <v>0</v>
      </c>
      <c r="R3092" s="318">
        <f>SUM(Q2967:Q3092)</f>
        <v>0</v>
      </c>
      <c r="S3092" s="318">
        <f>R3092/$X$2</f>
        <v>0</v>
      </c>
      <c r="T3092" s="318">
        <f>IF(S3092&gt;=$X$3,1,0)</f>
        <v>0</v>
      </c>
      <c r="U3092" s="318">
        <f>O3092*T3092+P3092*T3092</f>
        <v>0</v>
      </c>
    </row>
    <row r="3093" spans="1:21" s="318" customFormat="1" x14ac:dyDescent="0.2">
      <c r="A3093" s="322">
        <v>41060</v>
      </c>
      <c r="B3093" s="321">
        <v>384.364014</v>
      </c>
      <c r="C3093" s="320">
        <f>LN(B3093/B3092)</f>
        <v>-1.0955312973966742E-2</v>
      </c>
      <c r="D3093" s="320">
        <f>AVERAGE(C3073:C3093)</f>
        <v>-4.1865127546697788E-3</v>
      </c>
      <c r="E3093" s="318">
        <f>_xlfn.STDEV.S(C3073:C3093)</f>
        <v>1.5824713741931454E-2</v>
      </c>
      <c r="F3093" s="318">
        <f>E3093*(21/(21-1.5))</f>
        <v>1.7041999414387721E-2</v>
      </c>
      <c r="G3093" s="318">
        <f>_xlfn.VAR.S(C3073:C3093)</f>
        <v>2.5042156501407423E-4</v>
      </c>
      <c r="H3093" s="318">
        <f>G3093*(21/(21-1))</f>
        <v>2.6294264326477793E-4</v>
      </c>
      <c r="I3093" s="320">
        <f>(SUM(C3030:C3050)*1+SUM(C3051:C3071)*2+SUM(C3072:C3092)*3)/6</f>
        <v>-4.437394828577812E-2</v>
      </c>
      <c r="J3093" s="318">
        <f>IF(C3093*O3093&lt;&gt;0,C3093,0)</f>
        <v>0</v>
      </c>
      <c r="K3093" s="318" t="str">
        <f>IF(C3093*O3093=0,"",C3093)</f>
        <v/>
      </c>
      <c r="O3093" s="318">
        <f>IF(ISBLANK(L3093),0,1)</f>
        <v>0</v>
      </c>
      <c r="P3093" s="318">
        <f>IF(ISBLANK(M3093),0,1)</f>
        <v>0</v>
      </c>
      <c r="Q3093" s="318">
        <f>O3093+P3093</f>
        <v>0</v>
      </c>
      <c r="R3093" s="318">
        <f>SUM(Q2968:Q3093)</f>
        <v>0</v>
      </c>
      <c r="S3093" s="318">
        <f>R3093/$X$2</f>
        <v>0</v>
      </c>
      <c r="T3093" s="318">
        <f>IF(S3093&gt;=$X$3,1,0)</f>
        <v>0</v>
      </c>
      <c r="U3093" s="318">
        <f>O3093*T3093+P3093*T3093</f>
        <v>0</v>
      </c>
    </row>
    <row r="3094" spans="1:21" s="318" customFormat="1" x14ac:dyDescent="0.2">
      <c r="A3094" s="322">
        <v>41061</v>
      </c>
      <c r="B3094" s="321">
        <v>377.658997</v>
      </c>
      <c r="C3094" s="320">
        <f>LN(B3094/B3093)</f>
        <v>-1.7598392566998119E-2</v>
      </c>
      <c r="D3094" s="320">
        <f>AVERAGE(C3074:C3094)</f>
        <v>-5.1970247163222851E-3</v>
      </c>
      <c r="E3094" s="318">
        <f>_xlfn.STDEV.S(C3074:C3094)</f>
        <v>1.5977934042293862E-2</v>
      </c>
      <c r="F3094" s="318">
        <f>E3094*(21/(21-1.5))</f>
        <v>1.7207005891701082E-2</v>
      </c>
      <c r="G3094" s="318">
        <f>_xlfn.VAR.S(C3074:C3094)</f>
        <v>2.5529437625989313E-4</v>
      </c>
      <c r="H3094" s="318">
        <f>G3094*(21/(21-1))</f>
        <v>2.6805909507288778E-4</v>
      </c>
      <c r="I3094" s="320">
        <f>(SUM(C3031:C3051)*1+SUM(C3052:C3072)*2+SUM(C3073:C3093)*3)/6</f>
        <v>-5.2867126446821427E-2</v>
      </c>
      <c r="J3094" s="318">
        <f>IF(C3094*O3094&lt;&gt;0,C3094,0)</f>
        <v>0</v>
      </c>
      <c r="K3094" s="318" t="str">
        <f>IF(C3094*O3094=0,"",C3094)</f>
        <v/>
      </c>
      <c r="O3094" s="318">
        <f>IF(ISBLANK(L3094),0,1)</f>
        <v>0</v>
      </c>
      <c r="P3094" s="318">
        <f>IF(ISBLANK(M3094),0,1)</f>
        <v>0</v>
      </c>
      <c r="Q3094" s="318">
        <f>O3094+P3094</f>
        <v>0</v>
      </c>
      <c r="R3094" s="318">
        <f>SUM(Q2969:Q3094)</f>
        <v>0</v>
      </c>
      <c r="S3094" s="318">
        <f>R3094/$X$2</f>
        <v>0</v>
      </c>
      <c r="T3094" s="318">
        <f>IF(S3094&gt;=$X$3,1,0)</f>
        <v>0</v>
      </c>
      <c r="U3094" s="318">
        <f>O3094*T3094+P3094*T3094</f>
        <v>0</v>
      </c>
    </row>
    <row r="3095" spans="1:21" s="318" customFormat="1" x14ac:dyDescent="0.2">
      <c r="A3095" s="322">
        <v>41064</v>
      </c>
      <c r="B3095" s="321">
        <v>371.79800399999999</v>
      </c>
      <c r="C3095" s="320">
        <f>LN(B3095/B3094)</f>
        <v>-1.5640957326654603E-2</v>
      </c>
      <c r="D3095" s="320">
        <f>AVERAGE(C3075:C3095)</f>
        <v>-5.7520884545061955E-3</v>
      </c>
      <c r="E3095" s="318">
        <f>_xlfn.STDEV.S(C3075:C3095)</f>
        <v>1.6135401009424628E-2</v>
      </c>
      <c r="F3095" s="318">
        <f>E3095*(21/(21-1.5))</f>
        <v>1.737658570245729E-2</v>
      </c>
      <c r="G3095" s="318">
        <f>_xlfn.VAR.S(C3075:C3095)</f>
        <v>2.6035116573494137E-4</v>
      </c>
      <c r="H3095" s="318">
        <f>G3095*(21/(21-1))</f>
        <v>2.7336872402168843E-4</v>
      </c>
      <c r="I3095" s="320">
        <f>(SUM(C3032:C3052)*1+SUM(C3053:C3073)*2+SUM(C3074:C3094)*3)/6</f>
        <v>-6.0817742238357862E-2</v>
      </c>
      <c r="J3095" s="318">
        <f>IF(C3095*O3095&lt;&gt;0,C3095,0)</f>
        <v>0</v>
      </c>
      <c r="K3095" s="318" t="str">
        <f>IF(C3095*O3095=0,"",C3095)</f>
        <v/>
      </c>
      <c r="O3095" s="318">
        <f>IF(ISBLANK(L3095),0,1)</f>
        <v>0</v>
      </c>
      <c r="P3095" s="318">
        <f>IF(ISBLANK(M3095),0,1)</f>
        <v>0</v>
      </c>
      <c r="Q3095" s="318">
        <f>O3095+P3095</f>
        <v>0</v>
      </c>
      <c r="R3095" s="318">
        <f>SUM(Q2970:Q3095)</f>
        <v>0</v>
      </c>
      <c r="S3095" s="318">
        <f>R3095/$X$2</f>
        <v>0</v>
      </c>
      <c r="T3095" s="318">
        <f>IF(S3095&gt;=$X$3,1,0)</f>
        <v>0</v>
      </c>
      <c r="U3095" s="318">
        <f>O3095*T3095+P3095*T3095</f>
        <v>0</v>
      </c>
    </row>
    <row r="3096" spans="1:21" s="318" customFormat="1" x14ac:dyDescent="0.2">
      <c r="A3096" s="322">
        <v>41065</v>
      </c>
      <c r="B3096" s="321">
        <v>375.45498700000002</v>
      </c>
      <c r="C3096" s="320">
        <f>LN(B3096/B3095)</f>
        <v>9.7878823898149281E-3</v>
      </c>
      <c r="D3096" s="320">
        <f>AVERAGE(C3076:C3096)</f>
        <v>-5.5716280636149392E-3</v>
      </c>
      <c r="E3096" s="318">
        <f>_xlfn.STDEV.S(C3076:C3096)</f>
        <v>1.6293803287609966E-2</v>
      </c>
      <c r="F3096" s="318">
        <f>E3096*(21/(21-1.5))</f>
        <v>1.7547172771272272E-2</v>
      </c>
      <c r="G3096" s="318">
        <f>_xlfn.VAR.S(C3076:C3096)</f>
        <v>2.6548802557532932E-4</v>
      </c>
      <c r="H3096" s="318">
        <f>G3096*(21/(21-1))</f>
        <v>2.787624268540958E-4</v>
      </c>
      <c r="I3096" s="320">
        <f>(SUM(C3033:C3053)*1+SUM(C3054:C3074)*2+SUM(C3075:C3095)*3)/6</f>
        <v>-6.7448503910295346E-2</v>
      </c>
      <c r="J3096" s="318">
        <f>IF(C3096*O3096&lt;&gt;0,C3096,0)</f>
        <v>0</v>
      </c>
      <c r="K3096" s="318" t="str">
        <f>IF(C3096*O3096=0,"",C3096)</f>
        <v/>
      </c>
      <c r="O3096" s="318">
        <f>IF(ISBLANK(L3096),0,1)</f>
        <v>0</v>
      </c>
      <c r="P3096" s="318">
        <f>IF(ISBLANK(M3096),0,1)</f>
        <v>0</v>
      </c>
      <c r="Q3096" s="318">
        <f>O3096+P3096</f>
        <v>0</v>
      </c>
      <c r="R3096" s="318">
        <f>SUM(Q2971:Q3096)</f>
        <v>0</v>
      </c>
      <c r="S3096" s="318">
        <f>R3096/$X$2</f>
        <v>0</v>
      </c>
      <c r="T3096" s="318">
        <f>IF(S3096&gt;=$X$3,1,0)</f>
        <v>0</v>
      </c>
      <c r="U3096" s="318">
        <f>O3096*T3096+P3096*T3096</f>
        <v>0</v>
      </c>
    </row>
    <row r="3097" spans="1:21" s="318" customFormat="1" x14ac:dyDescent="0.2">
      <c r="A3097" s="322">
        <v>41066</v>
      </c>
      <c r="B3097" s="321">
        <v>385.98098800000002</v>
      </c>
      <c r="C3097" s="320">
        <f>LN(B3097/B3096)</f>
        <v>2.7649525180736049E-2</v>
      </c>
      <c r="D3097" s="320">
        <f>AVERAGE(C3077:C3097)</f>
        <v>-3.1701975675186376E-3</v>
      </c>
      <c r="E3097" s="318">
        <f>_xlfn.STDEV.S(C3077:C3097)</f>
        <v>1.7314958128242589E-2</v>
      </c>
      <c r="F3097" s="318">
        <f>E3097*(21/(21-1.5))</f>
        <v>1.8646877984261248E-2</v>
      </c>
      <c r="G3097" s="318">
        <f>_xlfn.VAR.S(C3077:C3097)</f>
        <v>2.9980777498279405E-4</v>
      </c>
      <c r="H3097" s="318">
        <f>G3097*(21/(21-1))</f>
        <v>3.1479816373193375E-4</v>
      </c>
      <c r="I3097" s="320">
        <f>(SUM(C3034:C3054)*1+SUM(C3055:C3075)*2+SUM(C3076:C3096)*3)/6</f>
        <v>-6.0894221258759908E-2</v>
      </c>
      <c r="J3097" s="318">
        <f>IF(C3097*O3097&lt;&gt;0,C3097,0)</f>
        <v>0</v>
      </c>
      <c r="K3097" s="318" t="str">
        <f>IF(C3097*O3097=0,"",C3097)</f>
        <v/>
      </c>
      <c r="O3097" s="318">
        <f>IF(ISBLANK(L3097),0,1)</f>
        <v>0</v>
      </c>
      <c r="P3097" s="318">
        <f>IF(ISBLANK(M3097),0,1)</f>
        <v>0</v>
      </c>
      <c r="Q3097" s="318">
        <f>O3097+P3097</f>
        <v>0</v>
      </c>
      <c r="R3097" s="318">
        <f>SUM(Q2972:Q3097)</f>
        <v>0</v>
      </c>
      <c r="S3097" s="318">
        <f>R3097/$X$2</f>
        <v>0</v>
      </c>
      <c r="T3097" s="318">
        <f>IF(S3097&gt;=$X$3,1,0)</f>
        <v>0</v>
      </c>
      <c r="U3097" s="318">
        <f>O3097*T3097+P3097*T3097</f>
        <v>0</v>
      </c>
    </row>
    <row r="3098" spans="1:21" s="318" customFormat="1" x14ac:dyDescent="0.2">
      <c r="A3098" s="322">
        <v>41067</v>
      </c>
      <c r="B3098" s="321">
        <v>389.48199499999998</v>
      </c>
      <c r="C3098" s="320">
        <f>LN(B3098/B3097)</f>
        <v>9.0295239458632499E-3</v>
      </c>
      <c r="D3098" s="320">
        <f>AVERAGE(C3078:C3098)</f>
        <v>-2.8663279807991725E-3</v>
      </c>
      <c r="E3098" s="318">
        <f>_xlfn.STDEV.S(C3078:C3098)</f>
        <v>1.7477407065137684E-2</v>
      </c>
      <c r="F3098" s="318">
        <f>E3098*(21/(21-1.5))</f>
        <v>1.8821822993225198E-2</v>
      </c>
      <c r="G3098" s="318">
        <f>_xlfn.VAR.S(C3078:C3098)</f>
        <v>3.0545975772052467E-4</v>
      </c>
      <c r="H3098" s="318">
        <f>G3098*(21/(21-1))</f>
        <v>3.207327456065509E-4</v>
      </c>
      <c r="I3098" s="320">
        <f>(SUM(C3035:C3055)*1+SUM(C3056:C3076)*2+SUM(C3077:C3097)*3)/6</f>
        <v>-4.5141401650030277E-2</v>
      </c>
      <c r="J3098" s="318">
        <f>IF(C3098*O3098&lt;&gt;0,C3098,0)</f>
        <v>0</v>
      </c>
      <c r="K3098" s="318" t="str">
        <f>IF(C3098*O3098=0,"",C3098)</f>
        <v/>
      </c>
      <c r="O3098" s="318">
        <f>IF(ISBLANK(L3098),0,1)</f>
        <v>0</v>
      </c>
      <c r="P3098" s="318">
        <f>IF(ISBLANK(M3098),0,1)</f>
        <v>0</v>
      </c>
      <c r="Q3098" s="318">
        <f>O3098+P3098</f>
        <v>0</v>
      </c>
      <c r="R3098" s="318">
        <f>SUM(Q2973:Q3098)</f>
        <v>0</v>
      </c>
      <c r="S3098" s="318">
        <f>R3098/$X$2</f>
        <v>0</v>
      </c>
      <c r="T3098" s="318">
        <f>IF(S3098&gt;=$X$3,1,0)</f>
        <v>0</v>
      </c>
      <c r="U3098" s="318">
        <f>O3098*T3098+P3098*T3098</f>
        <v>0</v>
      </c>
    </row>
    <row r="3099" spans="1:21" s="318" customFormat="1" x14ac:dyDescent="0.2">
      <c r="A3099" s="322">
        <v>41068</v>
      </c>
      <c r="B3099" s="321">
        <v>387.43398999999999</v>
      </c>
      <c r="C3099" s="320">
        <f>LN(B3099/B3098)</f>
        <v>-5.2721524163008536E-3</v>
      </c>
      <c r="D3099" s="320">
        <f>AVERAGE(C3079:C3099)</f>
        <v>-1.7246328845592779E-3</v>
      </c>
      <c r="E3099" s="318">
        <f>_xlfn.STDEV.S(C3079:C3099)</f>
        <v>1.6418938647198004E-2</v>
      </c>
      <c r="F3099" s="318">
        <f>E3099*(21/(21-1.5))</f>
        <v>1.7681933927751695E-2</v>
      </c>
      <c r="G3099" s="318">
        <f>_xlfn.VAR.S(C3079:C3099)</f>
        <v>2.6958154630045227E-4</v>
      </c>
      <c r="H3099" s="318">
        <f>G3099*(21/(21-1))</f>
        <v>2.8306062361547487E-4</v>
      </c>
      <c r="I3099" s="320">
        <f>(SUM(C3036:C3056)*1+SUM(C3057:C3077)*2+SUM(C3078:C3098)*3)/6</f>
        <v>-4.3033756645915126E-2</v>
      </c>
      <c r="J3099" s="318">
        <f>IF(C3099*O3099&lt;&gt;0,C3099,0)</f>
        <v>0</v>
      </c>
      <c r="K3099" s="318" t="str">
        <f>IF(C3099*O3099=0,"",C3099)</f>
        <v/>
      </c>
      <c r="O3099" s="318">
        <f>IF(ISBLANK(L3099),0,1)</f>
        <v>0</v>
      </c>
      <c r="P3099" s="318">
        <f>IF(ISBLANK(M3099),0,1)</f>
        <v>0</v>
      </c>
      <c r="Q3099" s="318">
        <f>O3099+P3099</f>
        <v>0</v>
      </c>
      <c r="R3099" s="318">
        <f>SUM(Q2974:Q3099)</f>
        <v>0</v>
      </c>
      <c r="S3099" s="318">
        <f>R3099/$X$2</f>
        <v>0</v>
      </c>
      <c r="T3099" s="318">
        <f>IF(S3099&gt;=$X$3,1,0)</f>
        <v>0</v>
      </c>
      <c r="U3099" s="318">
        <f>O3099*T3099+P3099*T3099</f>
        <v>0</v>
      </c>
    </row>
    <row r="3100" spans="1:21" s="318" customFormat="1" x14ac:dyDescent="0.2">
      <c r="A3100" s="322">
        <v>41071</v>
      </c>
      <c r="B3100" s="321">
        <v>385.53799400000003</v>
      </c>
      <c r="C3100" s="320">
        <f>LN(B3100/B3099)</f>
        <v>-4.9057400312285896E-3</v>
      </c>
      <c r="D3100" s="320">
        <f>AVERAGE(C3080:C3100)</f>
        <v>-2.0142771872861016E-3</v>
      </c>
      <c r="E3100" s="318">
        <f>_xlfn.STDEV.S(C3080:C3100)</f>
        <v>1.6418846399452854E-2</v>
      </c>
      <c r="F3100" s="318">
        <f>E3100*(21/(21-1.5))</f>
        <v>1.7681834584026151E-2</v>
      </c>
      <c r="G3100" s="318">
        <f>_xlfn.VAR.S(C3080:C3100)</f>
        <v>2.6957851708882589E-4</v>
      </c>
      <c r="H3100" s="318">
        <f>G3100*(21/(21-1))</f>
        <v>2.8305744294326721E-4</v>
      </c>
      <c r="I3100" s="320">
        <f>(SUM(C3037:C3057)*1+SUM(C3058:C3078)*2+SUM(C3079:C3099)*3)/6</f>
        <v>-3.6991769354424504E-2</v>
      </c>
      <c r="J3100" s="318">
        <f>IF(C3100*O3100&lt;&gt;0,C3100,0)</f>
        <v>-4.9057400312285896E-3</v>
      </c>
      <c r="K3100" s="318">
        <f>IF(C3100*O3100=0,"",C3100)</f>
        <v>-4.9057400312285896E-3</v>
      </c>
      <c r="L3100" s="323" t="s">
        <v>110</v>
      </c>
      <c r="M3100" s="323"/>
      <c r="O3100" s="318">
        <f>IF(ISBLANK(L3100),0,1)</f>
        <v>1</v>
      </c>
      <c r="P3100" s="318">
        <f>IF(ISBLANK(M3100),0,1)</f>
        <v>0</v>
      </c>
      <c r="Q3100" s="318">
        <f>O3100+P3100</f>
        <v>1</v>
      </c>
      <c r="R3100" s="318">
        <f>SUM(Q2975:Q3100)</f>
        <v>1</v>
      </c>
      <c r="S3100" s="318">
        <f>R3100/$X$2</f>
        <v>4.3478260869565216E-2</v>
      </c>
      <c r="T3100" s="318">
        <f>IF(S3100&gt;=$X$3,1,0)</f>
        <v>0</v>
      </c>
      <c r="U3100" s="318">
        <f>O3100*T3100+P3100*T3100</f>
        <v>0</v>
      </c>
    </row>
    <row r="3101" spans="1:21" s="318" customFormat="1" x14ac:dyDescent="0.2">
      <c r="A3101" s="322">
        <v>41072</v>
      </c>
      <c r="B3101" s="321">
        <v>387.32501200000002</v>
      </c>
      <c r="C3101" s="320">
        <f>LN(B3101/B3100)</f>
        <v>4.6244189999468683E-3</v>
      </c>
      <c r="D3101" s="320">
        <f>AVERAGE(C3081:C3101)</f>
        <v>-2.5474740153882021E-3</v>
      </c>
      <c r="E3101" s="318">
        <f>_xlfn.STDEV.S(C3081:C3101)</f>
        <v>1.5986800080257147E-2</v>
      </c>
      <c r="F3101" s="318">
        <f>E3101*(21/(21-1.5))</f>
        <v>1.721655393258462E-2</v>
      </c>
      <c r="G3101" s="318">
        <f>_xlfn.VAR.S(C3081:C3101)</f>
        <v>2.5557777680610988E-4</v>
      </c>
      <c r="H3101" s="318">
        <f>G3101*(21/(21-1))</f>
        <v>2.6835666564641541E-4</v>
      </c>
      <c r="I3101" s="320">
        <f>(SUM(C3038:C3058)*1+SUM(C3059:C3079)*2+SUM(C3080:C3100)*3)/6</f>
        <v>-3.2650041852152367E-2</v>
      </c>
      <c r="J3101" s="318">
        <f>IF(C3101*O3101&lt;&gt;0,C3101,0)</f>
        <v>0</v>
      </c>
      <c r="K3101" s="318" t="str">
        <f>IF(C3101*O3101=0,"",C3101)</f>
        <v/>
      </c>
      <c r="O3101" s="318">
        <f>IF(ISBLANK(L3101),0,1)</f>
        <v>0</v>
      </c>
      <c r="P3101" s="318">
        <f>IF(ISBLANK(M3101),0,1)</f>
        <v>0</v>
      </c>
      <c r="Q3101" s="318">
        <f>O3101+P3101</f>
        <v>0</v>
      </c>
      <c r="R3101" s="318">
        <f>SUM(Q2976:Q3101)</f>
        <v>1</v>
      </c>
      <c r="S3101" s="318">
        <f>R3101/$X$2</f>
        <v>4.3478260869565216E-2</v>
      </c>
      <c r="T3101" s="318">
        <f>IF(S3101&gt;=$X$3,1,0)</f>
        <v>0</v>
      </c>
      <c r="U3101" s="318">
        <f>O3101*T3101+P3101*T3101</f>
        <v>0</v>
      </c>
    </row>
    <row r="3102" spans="1:21" s="318" customFormat="1" x14ac:dyDescent="0.2">
      <c r="A3102" s="322">
        <v>41073</v>
      </c>
      <c r="B3102" s="321">
        <v>381.24798600000003</v>
      </c>
      <c r="C3102" s="320">
        <f>LN(B3102/B3101)</f>
        <v>-1.5814119579371212E-2</v>
      </c>
      <c r="D3102" s="320">
        <f>AVERAGE(C3082:C3102)</f>
        <v>-3.3369923217759271E-3</v>
      </c>
      <c r="E3102" s="318">
        <f>_xlfn.STDEV.S(C3082:C3102)</f>
        <v>1.6222656605120608E-2</v>
      </c>
      <c r="F3102" s="318">
        <f>E3102*(21/(21-1.5))</f>
        <v>1.7470553267052963E-2</v>
      </c>
      <c r="G3102" s="318">
        <f>_xlfn.VAR.S(C3082:C3102)</f>
        <v>2.6317458732766331E-4</v>
      </c>
      <c r="H3102" s="318">
        <f>G3102*(21/(21-1))</f>
        <v>2.763333166940465E-4</v>
      </c>
      <c r="I3102" s="320">
        <f>(SUM(C3039:C3059)*1+SUM(C3060:C3080)*2+SUM(C3081:C3101)*3)/6</f>
        <v>-2.9733867896713881E-2</v>
      </c>
      <c r="J3102" s="318">
        <f>IF(C3102*O3102&lt;&gt;0,C3102,0)</f>
        <v>0</v>
      </c>
      <c r="K3102" s="318" t="str">
        <f>IF(C3102*O3102=0,"",C3102)</f>
        <v/>
      </c>
      <c r="O3102" s="318">
        <f>IF(ISBLANK(L3102),0,1)</f>
        <v>0</v>
      </c>
      <c r="P3102" s="318">
        <f>IF(ISBLANK(M3102),0,1)</f>
        <v>0</v>
      </c>
      <c r="Q3102" s="318">
        <f>O3102+P3102</f>
        <v>0</v>
      </c>
      <c r="R3102" s="318">
        <f>SUM(Q2977:Q3102)</f>
        <v>1</v>
      </c>
      <c r="S3102" s="318">
        <f>R3102/$X$2</f>
        <v>4.3478260869565216E-2</v>
      </c>
      <c r="T3102" s="318">
        <f>IF(S3102&gt;=$X$3,1,0)</f>
        <v>0</v>
      </c>
      <c r="U3102" s="318">
        <f>O3102*T3102+P3102*T3102</f>
        <v>0</v>
      </c>
    </row>
    <row r="3103" spans="1:21" s="318" customFormat="1" x14ac:dyDescent="0.2">
      <c r="A3103" s="322">
        <v>41074</v>
      </c>
      <c r="B3103" s="321">
        <v>382.09399400000001</v>
      </c>
      <c r="C3103" s="320">
        <f>LN(B3103/B3102)</f>
        <v>2.2165906462764851E-3</v>
      </c>
      <c r="D3103" s="320">
        <f>AVERAGE(C3083:C3103)</f>
        <v>-2.2877550904575059E-3</v>
      </c>
      <c r="E3103" s="318">
        <f>_xlfn.STDEV.S(C3083:C3103)</f>
        <v>1.5810774188279909E-2</v>
      </c>
      <c r="F3103" s="318">
        <f>E3103*(21/(21-1.5))</f>
        <v>1.7026987587378362E-2</v>
      </c>
      <c r="G3103" s="318">
        <f>_xlfn.VAR.S(C3083:C3103)</f>
        <v>2.4998058043277825E-4</v>
      </c>
      <c r="H3103" s="318">
        <f>G3103*(21/(21-1))</f>
        <v>2.624796094544172E-4</v>
      </c>
      <c r="I3103" s="320">
        <f>(SUM(C3040:C3060)*1+SUM(C3061:C3081)*2+SUM(C3082:C3102)*3)/6</f>
        <v>-4.1873918298182849E-2</v>
      </c>
      <c r="J3103" s="318">
        <f>IF(C3103*O3103&lt;&gt;0,C3103,0)</f>
        <v>0</v>
      </c>
      <c r="K3103" s="318" t="str">
        <f>IF(C3103*O3103=0,"",C3103)</f>
        <v/>
      </c>
      <c r="O3103" s="318">
        <f>IF(ISBLANK(L3103),0,1)</f>
        <v>0</v>
      </c>
      <c r="P3103" s="318">
        <f>IF(ISBLANK(M3103),0,1)</f>
        <v>0</v>
      </c>
      <c r="Q3103" s="318">
        <f>O3103+P3103</f>
        <v>0</v>
      </c>
      <c r="R3103" s="318">
        <f>SUM(Q2978:Q3103)</f>
        <v>1</v>
      </c>
      <c r="S3103" s="318">
        <f>R3103/$X$2</f>
        <v>4.3478260869565216E-2</v>
      </c>
      <c r="T3103" s="318">
        <f>IF(S3103&gt;=$X$3,1,0)</f>
        <v>0</v>
      </c>
      <c r="U3103" s="318">
        <f>O3103*T3103+P3103*T3103</f>
        <v>0</v>
      </c>
    </row>
    <row r="3104" spans="1:21" s="318" customFormat="1" x14ac:dyDescent="0.2">
      <c r="A3104" s="322">
        <v>41075</v>
      </c>
      <c r="B3104" s="321">
        <v>391.70800800000001</v>
      </c>
      <c r="C3104" s="320">
        <f>LN(B3104/B3103)</f>
        <v>2.4850048749325008E-2</v>
      </c>
      <c r="D3104" s="320">
        <f>AVERAGE(C3084:C3104)</f>
        <v>-1.3340639924212668E-3</v>
      </c>
      <c r="E3104" s="318">
        <f>_xlfn.STDEV.S(C3084:C3104)</f>
        <v>1.6832135500273661E-2</v>
      </c>
      <c r="F3104" s="318">
        <f>E3104*(21/(21-1.5))</f>
        <v>1.8126915154140864E-2</v>
      </c>
      <c r="G3104" s="318">
        <f>_xlfn.VAR.S(C3084:C3104)</f>
        <v>2.8332078549957282E-4</v>
      </c>
      <c r="H3104" s="318">
        <f>G3104*(21/(21-1))</f>
        <v>2.9748682477455146E-4</v>
      </c>
      <c r="I3104" s="320">
        <f>(SUM(C3041:C3061)*1+SUM(C3062:C3082)*2+SUM(C3083:C3103)*3)/6</f>
        <v>-4.0964567840656087E-2</v>
      </c>
      <c r="J3104" s="318">
        <f>IF(C3104*O3104&lt;&gt;0,C3104,0)</f>
        <v>0</v>
      </c>
      <c r="K3104" s="318" t="str">
        <f>IF(C3104*O3104=0,"",C3104)</f>
        <v/>
      </c>
      <c r="O3104" s="318">
        <f>IF(ISBLANK(L3104),0,1)</f>
        <v>0</v>
      </c>
      <c r="P3104" s="318">
        <f>IF(ISBLANK(M3104),0,1)</f>
        <v>0</v>
      </c>
      <c r="Q3104" s="318">
        <f>O3104+P3104</f>
        <v>0</v>
      </c>
      <c r="R3104" s="318">
        <f>SUM(Q2979:Q3104)</f>
        <v>1</v>
      </c>
      <c r="S3104" s="318">
        <f>R3104/$X$2</f>
        <v>4.3478260869565216E-2</v>
      </c>
      <c r="T3104" s="318">
        <f>IF(S3104&gt;=$X$3,1,0)</f>
        <v>0</v>
      </c>
      <c r="U3104" s="318">
        <f>O3104*T3104+P3104*T3104</f>
        <v>0</v>
      </c>
    </row>
    <row r="3105" spans="1:21" s="318" customFormat="1" x14ac:dyDescent="0.2">
      <c r="A3105" s="322">
        <v>41078</v>
      </c>
      <c r="B3105" s="321">
        <v>390.25799599999999</v>
      </c>
      <c r="C3105" s="320">
        <f>LN(B3105/B3104)</f>
        <v>-3.7086360648303464E-3</v>
      </c>
      <c r="D3105" s="320">
        <f>AVERAGE(C3085:C3105)</f>
        <v>-1.2824493503793782E-3</v>
      </c>
      <c r="E3105" s="318">
        <f>_xlfn.STDEV.S(C3085:C3105)</f>
        <v>1.6822659237153079E-2</v>
      </c>
      <c r="F3105" s="318">
        <f>E3105*(21/(21-1.5))</f>
        <v>1.8116709947703313E-2</v>
      </c>
      <c r="G3105" s="318">
        <f>_xlfn.VAR.S(C3085:C3105)</f>
        <v>2.8300186380937175E-4</v>
      </c>
      <c r="H3105" s="318">
        <f>G3105*(21/(21-1))</f>
        <v>2.9715195699984038E-4</v>
      </c>
      <c r="I3105" s="320">
        <f>(SUM(C3042:C3062)*1+SUM(C3063:C3083)*2+SUM(C3084:C3104)*3)/6</f>
        <v>-2.6365038914790011E-2</v>
      </c>
      <c r="J3105" s="318">
        <f>IF(C3105*O3105&lt;&gt;0,C3105,0)</f>
        <v>0</v>
      </c>
      <c r="K3105" s="318" t="str">
        <f>IF(C3105*O3105=0,"",C3105)</f>
        <v/>
      </c>
      <c r="O3105" s="318">
        <f>IF(ISBLANK(L3105),0,1)</f>
        <v>0</v>
      </c>
      <c r="P3105" s="318">
        <f>IF(ISBLANK(M3105),0,1)</f>
        <v>0</v>
      </c>
      <c r="Q3105" s="318">
        <f>O3105+P3105</f>
        <v>0</v>
      </c>
      <c r="R3105" s="318">
        <f>SUM(Q2980:Q3105)</f>
        <v>1</v>
      </c>
      <c r="S3105" s="318">
        <f>R3105/$X$2</f>
        <v>4.3478260869565216E-2</v>
      </c>
      <c r="T3105" s="318">
        <f>IF(S3105&gt;=$X$3,1,0)</f>
        <v>0</v>
      </c>
      <c r="U3105" s="318">
        <f>O3105*T3105+P3105*T3105</f>
        <v>0</v>
      </c>
    </row>
    <row r="3106" spans="1:21" s="318" customFormat="1" x14ac:dyDescent="0.2">
      <c r="A3106" s="322">
        <v>41079</v>
      </c>
      <c r="B3106" s="321">
        <v>396.01998900000001</v>
      </c>
      <c r="C3106" s="320">
        <f>LN(B3106/B3105)</f>
        <v>1.4656638637784625E-2</v>
      </c>
      <c r="D3106" s="320">
        <f>AVERAGE(C3086:C3106)</f>
        <v>9.0153320512245227E-4</v>
      </c>
      <c r="E3106" s="318">
        <f>_xlfn.STDEV.S(C3086:C3106)</f>
        <v>1.5681913136201108E-2</v>
      </c>
      <c r="F3106" s="318">
        <f>E3106*(21/(21-1.5))</f>
        <v>1.6888214146678116E-2</v>
      </c>
      <c r="G3106" s="318">
        <f>_xlfn.VAR.S(C3086:C3106)</f>
        <v>2.4592239961135684E-4</v>
      </c>
      <c r="H3106" s="318">
        <f>G3106*(21/(21-1))</f>
        <v>2.5821851959192472E-4</v>
      </c>
      <c r="I3106" s="320">
        <f>(SUM(C3043:C3063)*1+SUM(C3064:C3084)*2+SUM(C3085:C3105)*3)/6</f>
        <v>-2.9249072453011633E-2</v>
      </c>
      <c r="J3106" s="318">
        <f>IF(C3106*O3106&lt;&gt;0,C3106,0)</f>
        <v>0</v>
      </c>
      <c r="K3106" s="318" t="str">
        <f>IF(C3106*O3106=0,"",C3106)</f>
        <v/>
      </c>
      <c r="O3106" s="318">
        <f>IF(ISBLANK(L3106),0,1)</f>
        <v>0</v>
      </c>
      <c r="P3106" s="318">
        <f>IF(ISBLANK(M3106),0,1)</f>
        <v>0</v>
      </c>
      <c r="Q3106" s="318">
        <f>O3106+P3106</f>
        <v>0</v>
      </c>
      <c r="R3106" s="318">
        <f>SUM(Q2981:Q3106)</f>
        <v>1</v>
      </c>
      <c r="S3106" s="318">
        <f>R3106/$X$2</f>
        <v>4.3478260869565216E-2</v>
      </c>
      <c r="T3106" s="318">
        <f>IF(S3106&gt;=$X$3,1,0)</f>
        <v>0</v>
      </c>
      <c r="U3106" s="318">
        <f>O3106*T3106+P3106*T3106</f>
        <v>0</v>
      </c>
    </row>
    <row r="3107" spans="1:21" s="318" customFormat="1" x14ac:dyDescent="0.2">
      <c r="A3107" s="322">
        <v>41080</v>
      </c>
      <c r="B3107" s="321">
        <v>399.54699699999998</v>
      </c>
      <c r="C3107" s="320">
        <f>LN(B3107/B3106)</f>
        <v>8.8667105835036845E-3</v>
      </c>
      <c r="D3107" s="320">
        <f>AVERAGE(C3087:C3107)</f>
        <v>5.5178167324644839E-4</v>
      </c>
      <c r="E3107" s="318">
        <f>_xlfn.STDEV.S(C3087:C3107)</f>
        <v>1.5402805479403084E-2</v>
      </c>
      <c r="F3107" s="318">
        <f>E3107*(21/(21-1.5))</f>
        <v>1.6587636670126398E-2</v>
      </c>
      <c r="G3107" s="318">
        <f>_xlfn.VAR.S(C3087:C3107)</f>
        <v>2.3724641663632967E-4</v>
      </c>
      <c r="H3107" s="318">
        <f>G3107*(21/(21-1))</f>
        <v>2.4910873746814618E-4</v>
      </c>
      <c r="I3107" s="320">
        <f>(SUM(C3044:C3064)*1+SUM(C3065:C3085)*2+SUM(C3086:C3106)*3)/6</f>
        <v>-2.2412329755303311E-2</v>
      </c>
      <c r="J3107" s="318">
        <f>IF(C3107*O3107&lt;&gt;0,C3107,0)</f>
        <v>0</v>
      </c>
      <c r="K3107" s="318" t="str">
        <f>IF(C3107*O3107=0,"",C3107)</f>
        <v/>
      </c>
      <c r="O3107" s="318">
        <f>IF(ISBLANK(L3107),0,1)</f>
        <v>0</v>
      </c>
      <c r="P3107" s="318">
        <f>IF(ISBLANK(M3107),0,1)</f>
        <v>0</v>
      </c>
      <c r="Q3107" s="318">
        <f>O3107+P3107</f>
        <v>0</v>
      </c>
      <c r="R3107" s="318">
        <f>SUM(Q2982:Q3107)</f>
        <v>1</v>
      </c>
      <c r="S3107" s="318">
        <f>R3107/$X$2</f>
        <v>4.3478260869565216E-2</v>
      </c>
      <c r="T3107" s="318">
        <f>IF(S3107&gt;=$X$3,1,0)</f>
        <v>0</v>
      </c>
      <c r="U3107" s="318">
        <f>O3107*T3107+P3107*T3107</f>
        <v>0</v>
      </c>
    </row>
    <row r="3108" spans="1:21" s="318" customFormat="1" x14ac:dyDescent="0.2">
      <c r="A3108" s="322">
        <v>41081</v>
      </c>
      <c r="B3108" s="321">
        <v>392.59799199999998</v>
      </c>
      <c r="C3108" s="320">
        <f>LN(B3108/B3107)</f>
        <v>-1.7545230627974886E-2</v>
      </c>
      <c r="D3108" s="320">
        <f>AVERAGE(C3088:C3108)</f>
        <v>-1.1416340071807819E-3</v>
      </c>
      <c r="E3108" s="318">
        <f>_xlfn.STDEV.S(C3088:C3108)</f>
        <v>1.5341435815291014E-2</v>
      </c>
      <c r="F3108" s="318">
        <f>E3108*(21/(21-1.5))</f>
        <v>1.652154626262109E-2</v>
      </c>
      <c r="G3108" s="318">
        <f>_xlfn.VAR.S(C3088:C3108)</f>
        <v>2.3535965287469385E-4</v>
      </c>
      <c r="H3108" s="318">
        <f>G3108*(21/(21-1))</f>
        <v>2.4712763551842855E-4</v>
      </c>
      <c r="I3108" s="320">
        <f>(SUM(C3045:C3065)*1+SUM(C3066:C3086)*2+SUM(C3087:C3107)*3)/6</f>
        <v>-1.9971881539645363E-2</v>
      </c>
      <c r="J3108" s="318">
        <f>IF(C3108*O3108&lt;&gt;0,C3108,0)</f>
        <v>0</v>
      </c>
      <c r="K3108" s="318" t="str">
        <f>IF(C3108*O3108=0,"",C3108)</f>
        <v/>
      </c>
      <c r="O3108" s="318">
        <f>IF(ISBLANK(L3108),0,1)</f>
        <v>0</v>
      </c>
      <c r="P3108" s="318">
        <f>IF(ISBLANK(M3108),0,1)</f>
        <v>0</v>
      </c>
      <c r="Q3108" s="318">
        <f>O3108+P3108</f>
        <v>0</v>
      </c>
      <c r="R3108" s="318">
        <f>SUM(Q2983:Q3108)</f>
        <v>1</v>
      </c>
      <c r="S3108" s="318">
        <f>R3108/$X$2</f>
        <v>4.3478260869565216E-2</v>
      </c>
      <c r="T3108" s="318">
        <f>IF(S3108&gt;=$X$3,1,0)</f>
        <v>0</v>
      </c>
      <c r="U3108" s="318">
        <f>O3108*T3108+P3108*T3108</f>
        <v>0</v>
      </c>
    </row>
    <row r="3109" spans="1:21" s="318" customFormat="1" x14ac:dyDescent="0.2">
      <c r="A3109" s="322">
        <v>41082</v>
      </c>
      <c r="B3109" s="321">
        <v>385.53500400000001</v>
      </c>
      <c r="C3109" s="320">
        <f>LN(B3109/B3108)</f>
        <v>-1.8154176771209358E-2</v>
      </c>
      <c r="D3109" s="320">
        <f>AVERAGE(C3089:C3109)</f>
        <v>-3.9594082130198449E-4</v>
      </c>
      <c r="E3109" s="318">
        <f>_xlfn.STDEV.S(C3089:C3109)</f>
        <v>1.3995492751655847E-2</v>
      </c>
      <c r="F3109" s="318">
        <f>E3109*(21/(21-1.5))</f>
        <v>1.5072069117167835E-2</v>
      </c>
      <c r="G3109" s="318">
        <f>_xlfn.VAR.S(C3089:C3109)</f>
        <v>1.9587381736165137E-4</v>
      </c>
      <c r="H3109" s="318">
        <f>G3109*(21/(21-1))</f>
        <v>2.0566750822973394E-4</v>
      </c>
      <c r="I3109" s="320">
        <f>(SUM(C3046:C3066)*1+SUM(C3067:C3087)*2+SUM(C3088:C3108)*3)/6</f>
        <v>-3.2320090389308297E-2</v>
      </c>
      <c r="J3109" s="318">
        <f>IF(C3109*O3109&lt;&gt;0,C3109,0)</f>
        <v>0</v>
      </c>
      <c r="K3109" s="318" t="str">
        <f>IF(C3109*O3109=0,"",C3109)</f>
        <v/>
      </c>
      <c r="O3109" s="318">
        <f>IF(ISBLANK(L3109),0,1)</f>
        <v>0</v>
      </c>
      <c r="P3109" s="318">
        <f>IF(ISBLANK(M3109),0,1)</f>
        <v>0</v>
      </c>
      <c r="Q3109" s="318">
        <f>O3109+P3109</f>
        <v>0</v>
      </c>
      <c r="R3109" s="318">
        <f>SUM(Q2984:Q3109)</f>
        <v>1</v>
      </c>
      <c r="S3109" s="318">
        <f>R3109/$X$2</f>
        <v>4.3478260869565216E-2</v>
      </c>
      <c r="T3109" s="318">
        <f>IF(S3109&gt;=$X$3,1,0)</f>
        <v>0</v>
      </c>
      <c r="U3109" s="318">
        <f>O3109*T3109+P3109*T3109</f>
        <v>0</v>
      </c>
    </row>
    <row r="3110" spans="1:21" s="318" customFormat="1" x14ac:dyDescent="0.2">
      <c r="A3110" s="322">
        <v>41085</v>
      </c>
      <c r="B3110" s="321">
        <v>381.91400099999998</v>
      </c>
      <c r="C3110" s="320">
        <f>LN(B3110/B3109)</f>
        <v>-9.4365354484423816E-3</v>
      </c>
      <c r="D3110" s="320">
        <f>AVERAGE(C3090:C3110)</f>
        <v>-1.2184146928839114E-3</v>
      </c>
      <c r="E3110" s="318">
        <f>_xlfn.STDEV.S(C3090:C3110)</f>
        <v>1.3995084381771919E-2</v>
      </c>
      <c r="F3110" s="318">
        <f>E3110*(21/(21-1.5))</f>
        <v>1.5071629334215913E-2</v>
      </c>
      <c r="G3110" s="318">
        <f>_xlfn.VAR.S(C3090:C3110)</f>
        <v>1.9586238685291628E-4</v>
      </c>
      <c r="H3110" s="318">
        <f>G3110*(21/(21-1))</f>
        <v>2.0565550619556209E-4</v>
      </c>
      <c r="I3110" s="320">
        <f>(SUM(C3047:C3067)*1+SUM(C3068:C3088)*2+SUM(C3089:C3109)*3)/6</f>
        <v>-3.6749655298967371E-2</v>
      </c>
      <c r="J3110" s="318">
        <f>IF(C3110*O3110&lt;&gt;0,C3110,0)</f>
        <v>0</v>
      </c>
      <c r="K3110" s="318" t="str">
        <f>IF(C3110*O3110=0,"",C3110)</f>
        <v/>
      </c>
      <c r="O3110" s="318">
        <f>IF(ISBLANK(L3110),0,1)</f>
        <v>0</v>
      </c>
      <c r="P3110" s="318">
        <f>IF(ISBLANK(M3110),0,1)</f>
        <v>0</v>
      </c>
      <c r="Q3110" s="318">
        <f>O3110+P3110</f>
        <v>0</v>
      </c>
      <c r="R3110" s="318">
        <f>SUM(Q2985:Q3110)</f>
        <v>1</v>
      </c>
      <c r="S3110" s="318">
        <f>R3110/$X$2</f>
        <v>4.3478260869565216E-2</v>
      </c>
      <c r="T3110" s="318">
        <f>IF(S3110&gt;=$X$3,1,0)</f>
        <v>0</v>
      </c>
      <c r="U3110" s="318">
        <f>O3110*T3110+P3110*T3110</f>
        <v>0</v>
      </c>
    </row>
    <row r="3111" spans="1:21" s="318" customFormat="1" x14ac:dyDescent="0.2">
      <c r="A3111" s="322">
        <v>41086</v>
      </c>
      <c r="B3111" s="321">
        <v>382.76901199999998</v>
      </c>
      <c r="C3111" s="320">
        <f>LN(B3111/B3110)</f>
        <v>2.2362504247564682E-3</v>
      </c>
      <c r="D3111" s="320">
        <f>AVERAGE(C3091:C3111)</f>
        <v>-1.1548089110543218E-3</v>
      </c>
      <c r="E3111" s="318">
        <f>_xlfn.STDEV.S(C3091:C3111)</f>
        <v>1.4008225380339549E-2</v>
      </c>
      <c r="F3111" s="318">
        <f>E3111*(21/(21-1.5))</f>
        <v>1.5085781178827206E-2</v>
      </c>
      <c r="G3111" s="318">
        <f>_xlfn.VAR.S(C3091:C3111)</f>
        <v>1.962303783063891E-4</v>
      </c>
      <c r="H3111" s="318">
        <f>G3111*(21/(21-1))</f>
        <v>2.0604189722170857E-4</v>
      </c>
      <c r="I3111" s="320">
        <f>(SUM(C3048:C3068)*1+SUM(C3069:C3089)*2+SUM(C3090:C3110)*3)/6</f>
        <v>-3.5195855882905684E-2</v>
      </c>
      <c r="J3111" s="318">
        <f>IF(C3111*O3111&lt;&gt;0,C3111,0)</f>
        <v>0</v>
      </c>
      <c r="K3111" s="318" t="str">
        <f>IF(C3111*O3111=0,"",C3111)</f>
        <v/>
      </c>
      <c r="O3111" s="318">
        <f>IF(ISBLANK(L3111),0,1)</f>
        <v>0</v>
      </c>
      <c r="P3111" s="318">
        <f>IF(ISBLANK(M3111),0,1)</f>
        <v>0</v>
      </c>
      <c r="Q3111" s="318">
        <f>O3111+P3111</f>
        <v>0</v>
      </c>
      <c r="R3111" s="318">
        <f>SUM(Q2986:Q3111)</f>
        <v>1</v>
      </c>
      <c r="S3111" s="318">
        <f>R3111/$X$2</f>
        <v>4.3478260869565216E-2</v>
      </c>
      <c r="T3111" s="318">
        <f>IF(S3111&gt;=$X$3,1,0)</f>
        <v>0</v>
      </c>
      <c r="U3111" s="318">
        <f>O3111*T3111+P3111*T3111</f>
        <v>0</v>
      </c>
    </row>
    <row r="3112" spans="1:21" s="318" customFormat="1" x14ac:dyDescent="0.2">
      <c r="A3112" s="322">
        <v>41087</v>
      </c>
      <c r="B3112" s="321">
        <v>392.50299100000001</v>
      </c>
      <c r="C3112" s="320">
        <f>LN(B3112/B3111)</f>
        <v>2.5112452161686869E-2</v>
      </c>
      <c r="D3112" s="320">
        <f>AVERAGE(C3092:C3112)</f>
        <v>-3.3451858524963685E-4</v>
      </c>
      <c r="E3112" s="318">
        <f>_xlfn.STDEV.S(C3092:C3112)</f>
        <v>1.5031140208166961E-2</v>
      </c>
      <c r="F3112" s="318">
        <f>E3112*(21/(21-1.5))</f>
        <v>1.6187381762641343E-2</v>
      </c>
      <c r="G3112" s="318">
        <f>_xlfn.VAR.S(C3092:C3112)</f>
        <v>2.2593517595757354E-4</v>
      </c>
      <c r="H3112" s="318">
        <f>G3112*(21/(21-1))</f>
        <v>2.3723193475545223E-4</v>
      </c>
      <c r="I3112" s="320">
        <f>(SUM(C3049:C3069)*1+SUM(C3070:C3090)*2+SUM(C3091:C3111)*3)/6</f>
        <v>-3.6529109864457628E-2</v>
      </c>
      <c r="J3112" s="318">
        <f>IF(C3112*O3112&lt;&gt;0,C3112,0)</f>
        <v>0</v>
      </c>
      <c r="K3112" s="318" t="str">
        <f>IF(C3112*O3112=0,"",C3112)</f>
        <v/>
      </c>
      <c r="O3112" s="318">
        <f>IF(ISBLANK(L3112),0,1)</f>
        <v>0</v>
      </c>
      <c r="P3112" s="318">
        <f>IF(ISBLANK(M3112),0,1)</f>
        <v>0</v>
      </c>
      <c r="Q3112" s="318">
        <f>O3112+P3112</f>
        <v>0</v>
      </c>
      <c r="R3112" s="318">
        <f>SUM(Q2987:Q3112)</f>
        <v>1</v>
      </c>
      <c r="S3112" s="318">
        <f>R3112/$X$2</f>
        <v>4.3478260869565216E-2</v>
      </c>
      <c r="T3112" s="318">
        <f>IF(S3112&gt;=$X$3,1,0)</f>
        <v>0</v>
      </c>
      <c r="U3112" s="318">
        <f>O3112*T3112+P3112*T3112</f>
        <v>0</v>
      </c>
    </row>
    <row r="3113" spans="1:21" s="318" customFormat="1" x14ac:dyDescent="0.2">
      <c r="A3113" s="322">
        <v>41088</v>
      </c>
      <c r="B3113" s="321">
        <v>393.858002</v>
      </c>
      <c r="C3113" s="320">
        <f>LN(B3113/B3112)</f>
        <v>3.446285747057526E-3</v>
      </c>
      <c r="D3113" s="320">
        <f>AVERAGE(C3093:C3113)</f>
        <v>6.4024160284641282E-4</v>
      </c>
      <c r="E3113" s="318">
        <f>_xlfn.STDEV.S(C3093:C3113)</f>
        <v>1.4550801774979664E-2</v>
      </c>
      <c r="F3113" s="318">
        <f>E3113*(21/(21-1.5))</f>
        <v>1.5670094219208869E-2</v>
      </c>
      <c r="G3113" s="318">
        <f>_xlfn.VAR.S(C3093:C3113)</f>
        <v>2.1172583229475136E-4</v>
      </c>
      <c r="H3113" s="318">
        <f>G3113*(21/(21-1))</f>
        <v>2.2231212390948893E-4</v>
      </c>
      <c r="I3113" s="320">
        <f>(SUM(C3050:C3070)*1+SUM(C3071:C3091)*2+SUM(C3092:C3112)*3)/6</f>
        <v>-2.5430763516165539E-2</v>
      </c>
      <c r="J3113" s="318">
        <f>IF(C3113*O3113&lt;&gt;0,C3113,0)</f>
        <v>0</v>
      </c>
      <c r="K3113" s="318" t="str">
        <f>IF(C3113*O3113=0,"",C3113)</f>
        <v/>
      </c>
      <c r="O3113" s="318">
        <f>IF(ISBLANK(L3113),0,1)</f>
        <v>0</v>
      </c>
      <c r="P3113" s="318">
        <f>IF(ISBLANK(M3113),0,1)</f>
        <v>0</v>
      </c>
      <c r="Q3113" s="318">
        <f>O3113+P3113</f>
        <v>0</v>
      </c>
      <c r="R3113" s="318">
        <f>SUM(Q2988:Q3113)</f>
        <v>1</v>
      </c>
      <c r="S3113" s="318">
        <f>R3113/$X$2</f>
        <v>4.3478260869565216E-2</v>
      </c>
      <c r="T3113" s="318">
        <f>IF(S3113&gt;=$X$3,1,0)</f>
        <v>0</v>
      </c>
      <c r="U3113" s="318">
        <f>O3113*T3113+P3113*T3113</f>
        <v>0</v>
      </c>
    </row>
    <row r="3114" spans="1:21" s="318" customFormat="1" x14ac:dyDescent="0.2">
      <c r="A3114" s="322">
        <v>41089</v>
      </c>
      <c r="B3114" s="321">
        <v>407.08999599999999</v>
      </c>
      <c r="C3114" s="320">
        <f>LN(B3114/B3113)</f>
        <v>3.3043838069553175E-2</v>
      </c>
      <c r="D3114" s="320">
        <f>AVERAGE(C3094:C3114)</f>
        <v>2.7354392715854565E-3</v>
      </c>
      <c r="E3114" s="318">
        <f>_xlfn.STDEV.S(C3094:C3114)</f>
        <v>1.5902619132135854E-2</v>
      </c>
      <c r="F3114" s="318">
        <f>E3114*(21/(21-1.5))</f>
        <v>1.7125897526915533E-2</v>
      </c>
      <c r="G3114" s="318">
        <f>_xlfn.VAR.S(C3094:C3114)</f>
        <v>2.5289329526177333E-4</v>
      </c>
      <c r="H3114" s="318">
        <f>G3114*(21/(21-1))</f>
        <v>2.65537960024862E-4</v>
      </c>
      <c r="I3114" s="320">
        <f>(SUM(C3051:C3071)*1+SUM(C3072:C3092)*2+SUM(C3093:C3113)*3)/6</f>
        <v>-2.3429317184573389E-2</v>
      </c>
      <c r="J3114" s="318">
        <f>IF(C3114*O3114&lt;&gt;0,C3114,0)</f>
        <v>0</v>
      </c>
      <c r="K3114" s="318" t="str">
        <f>IF(C3114*O3114=0,"",C3114)</f>
        <v/>
      </c>
      <c r="O3114" s="318">
        <f>IF(ISBLANK(L3114),0,1)</f>
        <v>0</v>
      </c>
      <c r="P3114" s="318">
        <f>IF(ISBLANK(M3114),0,1)</f>
        <v>0</v>
      </c>
      <c r="Q3114" s="318">
        <f>O3114+P3114</f>
        <v>0</v>
      </c>
      <c r="R3114" s="318">
        <f>SUM(Q2989:Q3114)</f>
        <v>1</v>
      </c>
      <c r="S3114" s="318">
        <f>R3114/$X$2</f>
        <v>4.3478260869565216E-2</v>
      </c>
      <c r="T3114" s="318">
        <f>IF(S3114&gt;=$X$3,1,0)</f>
        <v>0</v>
      </c>
      <c r="U3114" s="318">
        <f>O3114*T3114+P3114*T3114</f>
        <v>0</v>
      </c>
    </row>
    <row r="3115" spans="1:21" s="318" customFormat="1" x14ac:dyDescent="0.2">
      <c r="A3115" s="322">
        <v>41092</v>
      </c>
      <c r="B3115" s="321">
        <v>410.834991</v>
      </c>
      <c r="C3115" s="320">
        <f>LN(B3115/B3114)</f>
        <v>9.1573707368290194E-3</v>
      </c>
      <c r="D3115" s="320">
        <f>AVERAGE(C3095:C3115)</f>
        <v>4.0095232384343678E-3</v>
      </c>
      <c r="E3115" s="318">
        <f>_xlfn.STDEV.S(C3095:C3115)</f>
        <v>1.5250497209425248E-2</v>
      </c>
      <c r="F3115" s="318">
        <f>E3115*(21/(21-1.5))</f>
        <v>1.6423612379381034E-2</v>
      </c>
      <c r="G3115" s="318">
        <f>_xlfn.VAR.S(C3095:C3115)</f>
        <v>2.3257766513468727E-4</v>
      </c>
      <c r="H3115" s="318">
        <f>G3115*(21/(21-1))</f>
        <v>2.4420654839142164E-4</v>
      </c>
      <c r="I3115" s="320">
        <f>(SUM(C3052:C3072)*1+SUM(C3073:C3093)*2+SUM(C3094:C3114)*3)/6</f>
        <v>-6.3638496594285859E-3</v>
      </c>
      <c r="J3115" s="318">
        <f>IF(C3115*O3115&lt;&gt;0,C3115,0)</f>
        <v>0</v>
      </c>
      <c r="K3115" s="318" t="str">
        <f>IF(C3115*O3115=0,"",C3115)</f>
        <v/>
      </c>
      <c r="O3115" s="318">
        <f>IF(ISBLANK(L3115),0,1)</f>
        <v>0</v>
      </c>
      <c r="P3115" s="318">
        <f>IF(ISBLANK(M3115),0,1)</f>
        <v>0</v>
      </c>
      <c r="Q3115" s="318">
        <f>O3115+P3115</f>
        <v>0</v>
      </c>
      <c r="R3115" s="318">
        <f>SUM(Q2990:Q3115)</f>
        <v>1</v>
      </c>
      <c r="S3115" s="318">
        <f>R3115/$X$2</f>
        <v>4.3478260869565216E-2</v>
      </c>
      <c r="T3115" s="318">
        <f>IF(S3115&gt;=$X$3,1,0)</f>
        <v>0</v>
      </c>
      <c r="U3115" s="318">
        <f>O3115*T3115+P3115*T3115</f>
        <v>0</v>
      </c>
    </row>
    <row r="3116" spans="1:21" s="318" customFormat="1" x14ac:dyDescent="0.2">
      <c r="A3116" s="322">
        <v>41093</v>
      </c>
      <c r="B3116" s="321">
        <v>419.15200800000002</v>
      </c>
      <c r="C3116" s="320">
        <f>LN(B3116/B3115)</f>
        <v>2.0041989591097212E-2</v>
      </c>
      <c r="D3116" s="320">
        <f>AVERAGE(C3096:C3116)</f>
        <v>5.7087111868987395E-3</v>
      </c>
      <c r="E3116" s="318">
        <f>_xlfn.STDEV.S(C3096:C3116)</f>
        <v>1.4936230883719851E-2</v>
      </c>
      <c r="F3116" s="318">
        <f>E3116*(21/(21-1.5))</f>
        <v>1.6085171720929069E-2</v>
      </c>
      <c r="G3116" s="318">
        <f>_xlfn.VAR.S(C3096:C3116)</f>
        <v>2.2309099301178668E-4</v>
      </c>
      <c r="H3116" s="318">
        <f>G3116*(21/(21-1))</f>
        <v>2.3424554266237603E-4</v>
      </c>
      <c r="I3116" s="320">
        <f>(SUM(C3053:C3073)*1+SUM(C3074:C3094)*2+SUM(C3095:C3115)*3)/6</f>
        <v>2.4755549131887469E-3</v>
      </c>
      <c r="J3116" s="318">
        <f>IF(C3116*O3116&lt;&gt;0,C3116,0)</f>
        <v>0</v>
      </c>
      <c r="K3116" s="318" t="str">
        <f>IF(C3116*O3116=0,"",C3116)</f>
        <v/>
      </c>
      <c r="O3116" s="318">
        <f>IF(ISBLANK(L3116),0,1)</f>
        <v>0</v>
      </c>
      <c r="P3116" s="318">
        <f>IF(ISBLANK(M3116),0,1)</f>
        <v>0</v>
      </c>
      <c r="Q3116" s="318">
        <f>O3116+P3116</f>
        <v>0</v>
      </c>
      <c r="R3116" s="318">
        <f>SUM(Q2991:Q3116)</f>
        <v>1</v>
      </c>
      <c r="S3116" s="318">
        <f>R3116/$X$2</f>
        <v>4.3478260869565216E-2</v>
      </c>
      <c r="T3116" s="318">
        <f>IF(S3116&gt;=$X$3,1,0)</f>
        <v>0</v>
      </c>
      <c r="U3116" s="318">
        <f>O3116*T3116+P3116*T3116</f>
        <v>0</v>
      </c>
    </row>
    <row r="3117" spans="1:21" s="318" customFormat="1" x14ac:dyDescent="0.2">
      <c r="A3117" s="322">
        <v>41094</v>
      </c>
      <c r="B3117" s="321">
        <v>415.23001099999999</v>
      </c>
      <c r="C3117" s="320">
        <f>LN(B3117/B3116)</f>
        <v>-9.4010316520687833E-3</v>
      </c>
      <c r="D3117" s="320">
        <f>AVERAGE(C3097:C3117)</f>
        <v>4.7949533753804683E-3</v>
      </c>
      <c r="E3117" s="318">
        <f>_xlfn.STDEV.S(C3097:C3117)</f>
        <v>1.525770384280092E-2</v>
      </c>
      <c r="F3117" s="318">
        <f>E3117*(21/(21-1.5))</f>
        <v>1.6431373369170221E-2</v>
      </c>
      <c r="G3117" s="318">
        <f>_xlfn.VAR.S(C3097:C3117)</f>
        <v>2.3279752655462195E-4</v>
      </c>
      <c r="H3117" s="318">
        <f>G3117*(21/(21-1))</f>
        <v>2.4443740288235304E-4</v>
      </c>
      <c r="I3117" s="320">
        <f>(SUM(C3054:C3074)*1+SUM(C3075:C3095)*2+SUM(C3096:C3116)*3)/6</f>
        <v>1.6942768972472488E-2</v>
      </c>
      <c r="J3117" s="318">
        <f>IF(C3117*O3117&lt;&gt;0,C3117,0)</f>
        <v>0</v>
      </c>
      <c r="K3117" s="318" t="str">
        <f>IF(C3117*O3117=0,"",C3117)</f>
        <v/>
      </c>
      <c r="O3117" s="318">
        <f>IF(ISBLANK(L3117),0,1)</f>
        <v>0</v>
      </c>
      <c r="P3117" s="318">
        <f>IF(ISBLANK(M3117),0,1)</f>
        <v>0</v>
      </c>
      <c r="Q3117" s="318">
        <f>O3117+P3117</f>
        <v>0</v>
      </c>
      <c r="R3117" s="318">
        <f>SUM(Q2992:Q3117)</f>
        <v>1</v>
      </c>
      <c r="S3117" s="318">
        <f>R3117/$X$2</f>
        <v>4.3478260869565216E-2</v>
      </c>
      <c r="T3117" s="318">
        <f>IF(S3117&gt;=$X$3,1,0)</f>
        <v>0</v>
      </c>
      <c r="U3117" s="318">
        <f>O3117*T3117+P3117*T3117</f>
        <v>0</v>
      </c>
    </row>
    <row r="3118" spans="1:21" s="318" customFormat="1" x14ac:dyDescent="0.2">
      <c r="A3118" s="322">
        <v>41095</v>
      </c>
      <c r="B3118" s="321">
        <v>412.040009</v>
      </c>
      <c r="C3118" s="320">
        <f>LN(B3118/B3117)</f>
        <v>-7.7121562100300849E-3</v>
      </c>
      <c r="D3118" s="320">
        <f>AVERAGE(C3098:C3118)</f>
        <v>3.1110637853439854E-3</v>
      </c>
      <c r="E3118" s="318">
        <f>_xlfn.STDEV.S(C3098:C3118)</f>
        <v>1.4543901989644416E-2</v>
      </c>
      <c r="F3118" s="318">
        <f>E3118*(21/(21-1.5))</f>
        <v>1.5662663681155525E-2</v>
      </c>
      <c r="G3118" s="318">
        <f>_xlfn.VAR.S(C3098:C3118)</f>
        <v>2.115250850843828E-4</v>
      </c>
      <c r="H3118" s="318">
        <f>G3118*(21/(21-1))</f>
        <v>2.2210133933860194E-4</v>
      </c>
      <c r="I3118" s="320">
        <f>(SUM(C3055:C3075)*1+SUM(C3076:C3096)*2+SUM(C3097:C3117)*3)/6</f>
        <v>1.2001240405419153E-2</v>
      </c>
      <c r="J3118" s="318">
        <f>IF(C3118*O3118&lt;&gt;0,C3118,0)</f>
        <v>0</v>
      </c>
      <c r="K3118" s="318" t="str">
        <f>IF(C3118*O3118=0,"",C3118)</f>
        <v/>
      </c>
      <c r="O3118" s="318">
        <f>IF(ISBLANK(L3118),0,1)</f>
        <v>0</v>
      </c>
      <c r="P3118" s="318">
        <f>IF(ISBLANK(M3118),0,1)</f>
        <v>0</v>
      </c>
      <c r="Q3118" s="318">
        <f>O3118+P3118</f>
        <v>0</v>
      </c>
      <c r="R3118" s="318">
        <f>SUM(Q2993:Q3118)</f>
        <v>1</v>
      </c>
      <c r="S3118" s="318">
        <f>R3118/$X$2</f>
        <v>4.3478260869565216E-2</v>
      </c>
      <c r="T3118" s="318">
        <f>IF(S3118&gt;=$X$3,1,0)</f>
        <v>0</v>
      </c>
      <c r="U3118" s="318">
        <f>O3118*T3118+P3118*T3118</f>
        <v>0</v>
      </c>
    </row>
    <row r="3119" spans="1:21" s="318" customFormat="1" x14ac:dyDescent="0.2">
      <c r="A3119" s="322">
        <v>41096</v>
      </c>
      <c r="B3119" s="321">
        <v>406.31298800000002</v>
      </c>
      <c r="C3119" s="320">
        <f>LN(B3119/B3118)</f>
        <v>-1.399668484807276E-2</v>
      </c>
      <c r="D3119" s="320">
        <f>AVERAGE(C3099:C3119)</f>
        <v>2.0145776522994137E-3</v>
      </c>
      <c r="E3119" s="318">
        <f>_xlfn.STDEV.S(C3099:C3119)</f>
        <v>1.4938039824021483E-2</v>
      </c>
      <c r="F3119" s="318">
        <f>E3119*(21/(21-1.5))</f>
        <v>1.6087119810484673E-2</v>
      </c>
      <c r="G3119" s="318">
        <f>_xlfn.VAR.S(C3099:C3119)</f>
        <v>2.2314503378405176E-4</v>
      </c>
      <c r="H3119" s="318">
        <f>G3119*(21/(21-1))</f>
        <v>2.3430228547325436E-4</v>
      </c>
      <c r="I3119" s="320">
        <f>(SUM(C3056:C3076)*1+SUM(C3077:C3097)*2+SUM(C3098:C3118)*3)/6</f>
        <v>4.8916902362726123E-3</v>
      </c>
      <c r="J3119" s="318">
        <f>IF(C3119*O3119&lt;&gt;0,C3119,0)</f>
        <v>0</v>
      </c>
      <c r="K3119" s="318" t="str">
        <f>IF(C3119*O3119=0,"",C3119)</f>
        <v/>
      </c>
      <c r="O3119" s="318">
        <f>IF(ISBLANK(L3119),0,1)</f>
        <v>0</v>
      </c>
      <c r="P3119" s="318">
        <f>IF(ISBLANK(M3119),0,1)</f>
        <v>0</v>
      </c>
      <c r="Q3119" s="318">
        <f>O3119+P3119</f>
        <v>0</v>
      </c>
      <c r="R3119" s="318">
        <f>SUM(Q2994:Q3119)</f>
        <v>1</v>
      </c>
      <c r="S3119" s="318">
        <f>R3119/$X$2</f>
        <v>4.3478260869565216E-2</v>
      </c>
      <c r="T3119" s="318">
        <f>IF(S3119&gt;=$X$3,1,0)</f>
        <v>0</v>
      </c>
      <c r="U3119" s="318">
        <f>O3119*T3119+P3119*T3119</f>
        <v>0</v>
      </c>
    </row>
    <row r="3120" spans="1:21" s="318" customFormat="1" x14ac:dyDescent="0.2">
      <c r="A3120" s="322">
        <v>41099</v>
      </c>
      <c r="B3120" s="321">
        <v>404.22100799999998</v>
      </c>
      <c r="C3120" s="320">
        <f>LN(B3120/B3119)</f>
        <v>-5.1619911208909339E-3</v>
      </c>
      <c r="D3120" s="320">
        <f>AVERAGE(C3100:C3120)</f>
        <v>2.0198234282713147E-3</v>
      </c>
      <c r="E3120" s="318">
        <f>_xlfn.STDEV.S(C3100:C3120)</f>
        <v>1.4935372111305507E-2</v>
      </c>
      <c r="F3120" s="318">
        <f>E3120*(21/(21-1.5))</f>
        <v>1.6084246889098236E-2</v>
      </c>
      <c r="G3120" s="318">
        <f>_xlfn.VAR.S(C3100:C3120)</f>
        <v>2.2306534010316231E-4</v>
      </c>
      <c r="H3120" s="318">
        <f>G3120*(21/(21-1))</f>
        <v>2.3421860710832044E-4</v>
      </c>
      <c r="I3120" s="320">
        <f>(SUM(C3057:C3077)*1+SUM(C3078:C3098)*2+SUM(C3099:C3119)*3)/6</f>
        <v>-5.7352966853442778E-3</v>
      </c>
      <c r="J3120" s="318">
        <f>IF(C3120*O3120&lt;&gt;0,C3120,0)</f>
        <v>0</v>
      </c>
      <c r="K3120" s="318" t="str">
        <f>IF(C3120*O3120=0,"",C3120)</f>
        <v/>
      </c>
      <c r="O3120" s="318">
        <f>IF(ISBLANK(L3120),0,1)</f>
        <v>0</v>
      </c>
      <c r="P3120" s="318">
        <f>IF(ISBLANK(M3120),0,1)</f>
        <v>0</v>
      </c>
      <c r="Q3120" s="318">
        <f>O3120+P3120</f>
        <v>0</v>
      </c>
      <c r="R3120" s="318">
        <f>SUM(Q2995:Q3120)</f>
        <v>1</v>
      </c>
      <c r="S3120" s="318">
        <f>R3120/$X$2</f>
        <v>4.3478260869565216E-2</v>
      </c>
      <c r="T3120" s="318">
        <f>IF(S3120&gt;=$X$3,1,0)</f>
        <v>0</v>
      </c>
      <c r="U3120" s="318">
        <f>O3120*T3120+P3120*T3120</f>
        <v>0</v>
      </c>
    </row>
    <row r="3121" spans="1:21" s="318" customFormat="1" x14ac:dyDescent="0.2">
      <c r="A3121" s="322">
        <v>41100</v>
      </c>
      <c r="B3121" s="321">
        <v>413.58898900000003</v>
      </c>
      <c r="C3121" s="320">
        <f>LN(B3121/B3120)</f>
        <v>2.2910922610344813E-2</v>
      </c>
      <c r="D3121" s="320">
        <f>AVERAGE(C3101:C3121)</f>
        <v>3.344426411203381E-3</v>
      </c>
      <c r="E3121" s="318">
        <f>_xlfn.STDEV.S(C3101:C3121)</f>
        <v>1.5512793693523865E-2</v>
      </c>
      <c r="F3121" s="318">
        <f>E3121*(21/(21-1.5))</f>
        <v>1.6706085516102625E-2</v>
      </c>
      <c r="G3121" s="318">
        <f>_xlfn.VAR.S(C3101:C3121)</f>
        <v>2.406467681778338E-4</v>
      </c>
      <c r="H3121" s="318">
        <f>G3121*(21/(21-1))</f>
        <v>2.5267910658672551E-4</v>
      </c>
      <c r="I3121" s="320">
        <f>(SUM(C3058:C3078)*1+SUM(C3079:C3099)*2+SUM(C3100:C3120)*3)/6</f>
        <v>-1.0028737395443622E-3</v>
      </c>
      <c r="J3121" s="318">
        <f>IF(C3121*O3121&lt;&gt;0,C3121,0)</f>
        <v>0</v>
      </c>
      <c r="K3121" s="318" t="str">
        <f>IF(C3121*O3121=0,"",C3121)</f>
        <v/>
      </c>
      <c r="O3121" s="318">
        <f>IF(ISBLANK(L3121),0,1)</f>
        <v>0</v>
      </c>
      <c r="P3121" s="318">
        <f>IF(ISBLANK(M3121),0,1)</f>
        <v>0</v>
      </c>
      <c r="Q3121" s="318">
        <f>O3121+P3121</f>
        <v>0</v>
      </c>
      <c r="R3121" s="318">
        <f>SUM(Q2996:Q3121)</f>
        <v>1</v>
      </c>
      <c r="S3121" s="318">
        <f>R3121/$X$2</f>
        <v>4.3478260869565216E-2</v>
      </c>
      <c r="T3121" s="318">
        <f>IF(S3121&gt;=$X$3,1,0)</f>
        <v>0</v>
      </c>
      <c r="U3121" s="318">
        <f>O3121*T3121+P3121*T3121</f>
        <v>0</v>
      </c>
    </row>
    <row r="3122" spans="1:21" s="318" customFormat="1" x14ac:dyDescent="0.2">
      <c r="A3122" s="322">
        <v>41101</v>
      </c>
      <c r="B3122" s="321">
        <v>411.94799799999998</v>
      </c>
      <c r="C3122" s="320">
        <f>LN(B3122/B3121)</f>
        <v>-3.9755775627071535E-3</v>
      </c>
      <c r="D3122" s="320">
        <f>AVERAGE(C3102:C3122)</f>
        <v>2.9349027653627134E-3</v>
      </c>
      <c r="E3122" s="318">
        <f>_xlfn.STDEV.S(C3102:C3122)</f>
        <v>1.5590634269908565E-2</v>
      </c>
      <c r="F3122" s="318">
        <f>E3122*(21/(21-1.5))</f>
        <v>1.6789913829132301E-2</v>
      </c>
      <c r="G3122" s="318">
        <f>_xlfn.VAR.S(C3102:C3122)</f>
        <v>2.4306787693804737E-4</v>
      </c>
      <c r="H3122" s="318">
        <f>G3122*(21/(21-1))</f>
        <v>2.5522127078494978E-4</v>
      </c>
      <c r="I3122" s="320">
        <f>(SUM(C3059:C3079)*1+SUM(C3080:C3100)*2+SUM(C3101:C3121)*3)/6</f>
        <v>1.3031651472841485E-2</v>
      </c>
      <c r="J3122" s="318">
        <f>IF(C3122*O3122&lt;&gt;0,C3122,0)</f>
        <v>0</v>
      </c>
      <c r="K3122" s="318" t="str">
        <f>IF(C3122*O3122=0,"",C3122)</f>
        <v/>
      </c>
      <c r="O3122" s="318">
        <f>IF(ISBLANK(L3122),0,1)</f>
        <v>0</v>
      </c>
      <c r="P3122" s="318">
        <f>IF(ISBLANK(M3122),0,1)</f>
        <v>0</v>
      </c>
      <c r="Q3122" s="318">
        <f>O3122+P3122</f>
        <v>0</v>
      </c>
      <c r="R3122" s="318">
        <f>SUM(Q2997:Q3122)</f>
        <v>1</v>
      </c>
      <c r="S3122" s="318">
        <f>R3122/$X$2</f>
        <v>4.3478260869565216E-2</v>
      </c>
      <c r="T3122" s="318">
        <f>IF(S3122&gt;=$X$3,1,0)</f>
        <v>0</v>
      </c>
      <c r="U3122" s="318">
        <f>O3122*T3122+P3122*T3122</f>
        <v>0</v>
      </c>
    </row>
    <row r="3123" spans="1:21" s="318" customFormat="1" x14ac:dyDescent="0.2">
      <c r="A3123" s="322">
        <v>41102</v>
      </c>
      <c r="B3123" s="321">
        <v>407.35299700000002</v>
      </c>
      <c r="C3123" s="320">
        <f>LN(B3123/B3122)</f>
        <v>-1.1216998897680965E-2</v>
      </c>
      <c r="D3123" s="320">
        <f>AVERAGE(C3103:C3123)</f>
        <v>3.1538132740146297E-3</v>
      </c>
      <c r="E3123" s="318">
        <f>_xlfn.STDEV.S(C3103:C3123)</f>
        <v>1.5344545712616113E-2</v>
      </c>
      <c r="F3123" s="318">
        <f>E3123*(21/(21-1.5))</f>
        <v>1.6524895382817352E-2</v>
      </c>
      <c r="G3123" s="318">
        <f>_xlfn.VAR.S(C3103:C3123)</f>
        <v>2.3545508312656556E-4</v>
      </c>
      <c r="H3123" s="318">
        <f>G3123*(21/(21-1))</f>
        <v>2.4722783728289382E-4</v>
      </c>
      <c r="I3123" s="320">
        <f>(SUM(C3060:C3080)*1+SUM(C3081:C3101)*2+SUM(C3102:C3122)*3)/6</f>
        <v>1.2936442951641531E-2</v>
      </c>
      <c r="J3123" s="318">
        <f>IF(C3123*O3123&lt;&gt;0,C3123,0)</f>
        <v>0</v>
      </c>
      <c r="K3123" s="318" t="str">
        <f>IF(C3123*O3123=0,"",C3123)</f>
        <v/>
      </c>
      <c r="O3123" s="318">
        <f>IF(ISBLANK(L3123),0,1)</f>
        <v>0</v>
      </c>
      <c r="P3123" s="318">
        <f>IF(ISBLANK(M3123),0,1)</f>
        <v>0</v>
      </c>
      <c r="Q3123" s="318">
        <f>O3123+P3123</f>
        <v>0</v>
      </c>
      <c r="R3123" s="318">
        <f>SUM(Q2998:Q3123)</f>
        <v>1</v>
      </c>
      <c r="S3123" s="318">
        <f>R3123/$X$2</f>
        <v>4.3478260869565216E-2</v>
      </c>
      <c r="T3123" s="318">
        <f>IF(S3123&gt;=$X$3,1,0)</f>
        <v>0</v>
      </c>
      <c r="U3123" s="318">
        <f>O3123*T3123+P3123*T3123</f>
        <v>0</v>
      </c>
    </row>
    <row r="3124" spans="1:21" s="318" customFormat="1" x14ac:dyDescent="0.2">
      <c r="A3124" s="322">
        <v>41103</v>
      </c>
      <c r="B3124" s="321">
        <v>416.08599900000002</v>
      </c>
      <c r="C3124" s="320">
        <f>LN(B3124/B3123)</f>
        <v>2.1211843222258893E-2</v>
      </c>
      <c r="D3124" s="320">
        <f>AVERAGE(C3104:C3124)</f>
        <v>4.0583491109661722E-3</v>
      </c>
      <c r="E3124" s="318">
        <f>_xlfn.STDEV.S(C3104:C3124)</f>
        <v>1.5838456104055931E-2</v>
      </c>
      <c r="F3124" s="318">
        <f>E3124*(21/(21-1.5))</f>
        <v>1.7056798881291003E-2</v>
      </c>
      <c r="G3124" s="318">
        <f>_xlfn.VAR.S(C3104:C3124)</f>
        <v>2.5085669176010659E-4</v>
      </c>
      <c r="H3124" s="318">
        <f>G3124*(21/(21-1))</f>
        <v>2.6339952634811195E-4</v>
      </c>
      <c r="I3124" s="320">
        <f>(SUM(C3061:C3081)*1+SUM(C3082:C3102)*2+SUM(C3103:C3123)*3)/6</f>
        <v>8.7815795330854433E-3</v>
      </c>
      <c r="J3124" s="318">
        <f>IF(C3124*O3124&lt;&gt;0,C3124,0)</f>
        <v>0</v>
      </c>
      <c r="K3124" s="318" t="str">
        <f>IF(C3124*O3124=0,"",C3124)</f>
        <v/>
      </c>
      <c r="O3124" s="318">
        <f>IF(ISBLANK(L3124),0,1)</f>
        <v>0</v>
      </c>
      <c r="P3124" s="318">
        <f>IF(ISBLANK(M3124),0,1)</f>
        <v>0</v>
      </c>
      <c r="Q3124" s="318">
        <f>O3124+P3124</f>
        <v>0</v>
      </c>
      <c r="R3124" s="318">
        <f>SUM(Q2999:Q3124)</f>
        <v>1</v>
      </c>
      <c r="S3124" s="318">
        <f>R3124/$X$2</f>
        <v>4.3478260869565216E-2</v>
      </c>
      <c r="T3124" s="318">
        <f>IF(S3124&gt;=$X$3,1,0)</f>
        <v>0</v>
      </c>
      <c r="U3124" s="318">
        <f>O3124*T3124+P3124*T3124</f>
        <v>0</v>
      </c>
    </row>
    <row r="3125" spans="1:21" s="318" customFormat="1" x14ac:dyDescent="0.2">
      <c r="A3125" s="322">
        <v>41106</v>
      </c>
      <c r="B3125" s="321">
        <v>416.79699699999998</v>
      </c>
      <c r="C3125" s="320">
        <f>LN(B3125/B3124)</f>
        <v>1.7073182574841304E-3</v>
      </c>
      <c r="D3125" s="320">
        <f>AVERAGE(C3105:C3125)</f>
        <v>2.9563143256404172E-3</v>
      </c>
      <c r="E3125" s="318">
        <f>_xlfn.STDEV.S(C3105:C3125)</f>
        <v>1.5107717089942803E-2</v>
      </c>
      <c r="F3125" s="318">
        <f>E3125*(21/(21-1.5))</f>
        <v>1.6269849173784556E-2</v>
      </c>
      <c r="G3125" s="318">
        <f>_xlfn.VAR.S(C3105:C3125)</f>
        <v>2.2824311566974984E-4</v>
      </c>
      <c r="H3125" s="318">
        <f>G3125*(21/(21-1))</f>
        <v>2.3965527145323735E-4</v>
      </c>
      <c r="I3125" s="320">
        <f>(SUM(C3062:C3082)*1+SUM(C3083:C3103)*2+SUM(C3104:C3124)*3)/6</f>
        <v>1.9699006708402772E-2</v>
      </c>
      <c r="J3125" s="318">
        <f>IF(C3125*O3125&lt;&gt;0,C3125,0)</f>
        <v>0</v>
      </c>
      <c r="K3125" s="318" t="str">
        <f>IF(C3125*O3125=0,"",C3125)</f>
        <v/>
      </c>
      <c r="O3125" s="318">
        <f>IF(ISBLANK(L3125),0,1)</f>
        <v>0</v>
      </c>
      <c r="P3125" s="318">
        <f>IF(ISBLANK(M3125),0,1)</f>
        <v>0</v>
      </c>
      <c r="Q3125" s="318">
        <f>O3125+P3125</f>
        <v>0</v>
      </c>
      <c r="R3125" s="318">
        <f>SUM(Q3000:Q3125)</f>
        <v>1</v>
      </c>
      <c r="S3125" s="318">
        <f>R3125/$X$2</f>
        <v>4.3478260869565216E-2</v>
      </c>
      <c r="T3125" s="318">
        <f>IF(S3125&gt;=$X$3,1,0)</f>
        <v>0</v>
      </c>
      <c r="U3125" s="318">
        <f>O3125*T3125+P3125*T3125</f>
        <v>0</v>
      </c>
    </row>
    <row r="3126" spans="1:21" s="318" customFormat="1" x14ac:dyDescent="0.2">
      <c r="A3126" s="322">
        <v>41107</v>
      </c>
      <c r="B3126" s="321">
        <v>419.06201199999998</v>
      </c>
      <c r="C3126" s="320">
        <f>LN(B3126/B3125)</f>
        <v>5.4196234524502406E-3</v>
      </c>
      <c r="D3126" s="320">
        <f>AVERAGE(C3106:C3126)</f>
        <v>3.3909933502728269E-3</v>
      </c>
      <c r="E3126" s="318">
        <f>_xlfn.STDEV.S(C3106:C3126)</f>
        <v>1.5037521036723808E-2</v>
      </c>
      <c r="F3126" s="318">
        <f>E3126*(21/(21-1.5))</f>
        <v>1.6194253424164098E-2</v>
      </c>
      <c r="G3126" s="318">
        <f>_xlfn.VAR.S(C3106:C3126)</f>
        <v>2.2612703892991109E-4</v>
      </c>
      <c r="H3126" s="318">
        <f>G3126*(21/(21-1))</f>
        <v>2.3743339087640666E-4</v>
      </c>
      <c r="I3126" s="320">
        <f>(SUM(C3063:C3083)*1+SUM(C3084:C3104)*2+SUM(C3105:C3125)*3)/6</f>
        <v>1.7261564669225012E-2</v>
      </c>
      <c r="J3126" s="318">
        <f>IF(C3126*O3126&lt;&gt;0,C3126,0)</f>
        <v>0</v>
      </c>
      <c r="K3126" s="318" t="str">
        <f>IF(C3126*O3126=0,"",C3126)</f>
        <v/>
      </c>
      <c r="O3126" s="318">
        <f>IF(ISBLANK(L3126),0,1)</f>
        <v>0</v>
      </c>
      <c r="P3126" s="318">
        <f>IF(ISBLANK(M3126),0,1)</f>
        <v>0</v>
      </c>
      <c r="Q3126" s="318">
        <f>O3126+P3126</f>
        <v>0</v>
      </c>
      <c r="R3126" s="318">
        <f>SUM(Q3001:Q3126)</f>
        <v>1</v>
      </c>
      <c r="S3126" s="318">
        <f>R3126/$X$2</f>
        <v>4.3478260869565216E-2</v>
      </c>
      <c r="T3126" s="318">
        <f>IF(S3126&gt;=$X$3,1,0)</f>
        <v>0</v>
      </c>
      <c r="U3126" s="318">
        <f>O3126*T3126+P3126*T3126</f>
        <v>0</v>
      </c>
    </row>
    <row r="3127" spans="1:21" s="318" customFormat="1" x14ac:dyDescent="0.2">
      <c r="A3127" s="322">
        <v>41108</v>
      </c>
      <c r="B3127" s="321">
        <v>424.40499899999998</v>
      </c>
      <c r="C3127" s="320">
        <f>LN(B3127/B3126)</f>
        <v>1.2669276681330544E-2</v>
      </c>
      <c r="D3127" s="320">
        <f>AVERAGE(C3107:C3127)</f>
        <v>3.2963570666321557E-3</v>
      </c>
      <c r="E3127" s="318">
        <f>_xlfn.STDEV.S(C3107:C3127)</f>
        <v>1.4969175795406641E-2</v>
      </c>
      <c r="F3127" s="318">
        <f>E3127*(21/(21-1.5))</f>
        <v>1.6120650856591767E-2</v>
      </c>
      <c r="G3127" s="318">
        <f>_xlfn.VAR.S(C3107:C3127)</f>
        <v>2.2407622399378806E-4</v>
      </c>
      <c r="H3127" s="318">
        <f>G3127*(21/(21-1))</f>
        <v>2.3528003519347748E-4</v>
      </c>
      <c r="I3127" s="320">
        <f>(SUM(C3064:C3084)*1+SUM(C3085:C3105)*2+SUM(C3106:C3126)*3)/6</f>
        <v>2.1522446499743469E-2</v>
      </c>
      <c r="J3127" s="318">
        <f>IF(C3127*O3127&lt;&gt;0,C3127,0)</f>
        <v>0</v>
      </c>
      <c r="K3127" s="318" t="str">
        <f>IF(C3127*O3127=0,"",C3127)</f>
        <v/>
      </c>
      <c r="O3127" s="318">
        <f>IF(ISBLANK(L3127),0,1)</f>
        <v>0</v>
      </c>
      <c r="P3127" s="318">
        <f>IF(ISBLANK(M3127),0,1)</f>
        <v>0</v>
      </c>
      <c r="Q3127" s="318">
        <f>O3127+P3127</f>
        <v>0</v>
      </c>
      <c r="R3127" s="318">
        <f>SUM(Q3002:Q3127)</f>
        <v>1</v>
      </c>
      <c r="S3127" s="318">
        <f>R3127/$X$2</f>
        <v>4.3478260869565216E-2</v>
      </c>
      <c r="T3127" s="318">
        <f>IF(S3127&gt;=$X$3,1,0)</f>
        <v>0</v>
      </c>
      <c r="U3127" s="318">
        <f>O3127*T3127+P3127*T3127</f>
        <v>0</v>
      </c>
    </row>
    <row r="3128" spans="1:21" s="318" customFormat="1" x14ac:dyDescent="0.2">
      <c r="A3128" s="322">
        <v>41109</v>
      </c>
      <c r="B3128" s="321">
        <v>427.13400300000001</v>
      </c>
      <c r="C3128" s="320">
        <f>LN(B3128/B3127)</f>
        <v>6.4096026994845175E-3</v>
      </c>
      <c r="D3128" s="320">
        <f>AVERAGE(C3108:C3128)</f>
        <v>3.1793519292979094E-3</v>
      </c>
      <c r="E3128" s="318">
        <f>_xlfn.STDEV.S(C3108:C3128)</f>
        <v>1.4933017855908927E-2</v>
      </c>
      <c r="F3128" s="318">
        <f>E3128*(21/(21-1.5))</f>
        <v>1.6081711537132691E-2</v>
      </c>
      <c r="G3128" s="318">
        <f>_xlfn.VAR.S(C3108:C3128)</f>
        <v>2.2299502228489485E-4</v>
      </c>
      <c r="H3128" s="318">
        <f>G3128*(21/(21-1))</f>
        <v>2.3414477339913961E-4</v>
      </c>
      <c r="I3128" s="320">
        <f>(SUM(C3065:C3085)*1+SUM(C3086:C3106)*2+SUM(C3107:C3127)*3)/6</f>
        <v>2.6829422631944922E-2</v>
      </c>
      <c r="J3128" s="318">
        <f>IF(C3128*O3128&lt;&gt;0,C3128,0)</f>
        <v>0</v>
      </c>
      <c r="K3128" s="318" t="str">
        <f>IF(C3128*O3128=0,"",C3128)</f>
        <v/>
      </c>
      <c r="O3128" s="318">
        <f>IF(ISBLANK(L3128),0,1)</f>
        <v>0</v>
      </c>
      <c r="P3128" s="318">
        <f>IF(ISBLANK(M3128),0,1)</f>
        <v>0</v>
      </c>
      <c r="Q3128" s="318">
        <f>O3128+P3128</f>
        <v>0</v>
      </c>
      <c r="R3128" s="318">
        <f>SUM(Q3003:Q3128)</f>
        <v>1</v>
      </c>
      <c r="S3128" s="318">
        <f>R3128/$X$2</f>
        <v>4.3478260869565216E-2</v>
      </c>
      <c r="T3128" s="318">
        <f>IF(S3128&gt;=$X$3,1,0)</f>
        <v>0</v>
      </c>
      <c r="U3128" s="318">
        <f>O3128*T3128+P3128*T3128</f>
        <v>0</v>
      </c>
    </row>
    <row r="3129" spans="1:21" s="318" customFormat="1" x14ac:dyDescent="0.2">
      <c r="A3129" s="322">
        <v>41110</v>
      </c>
      <c r="B3129" s="321">
        <v>423.93899499999998</v>
      </c>
      <c r="C3129" s="320">
        <f>LN(B3129/B3128)</f>
        <v>-7.5082231887360967E-3</v>
      </c>
      <c r="D3129" s="320">
        <f>AVERAGE(C3109:C3129)</f>
        <v>3.6573046644997561E-3</v>
      </c>
      <c r="E3129" s="318">
        <f>_xlfn.STDEV.S(C3109:C3129)</f>
        <v>1.4387180353129442E-2</v>
      </c>
      <c r="F3129" s="318">
        <f>E3129*(21/(21-1.5))</f>
        <v>1.5493886534139398E-2</v>
      </c>
      <c r="G3129" s="318">
        <f>_xlfn.VAR.S(C3109:C3129)</f>
        <v>2.0699095851347383E-4</v>
      </c>
      <c r="H3129" s="318">
        <f>G3129*(21/(21-1))</f>
        <v>2.1734050643914754E-4</v>
      </c>
      <c r="I3129" s="320">
        <f>(SUM(C3066:C3086)*1+SUM(C3087:C3107)*2+SUM(C3108:C3128)*3)/6</f>
        <v>2.6380322709742238E-2</v>
      </c>
      <c r="J3129" s="318">
        <f>IF(C3129*O3129&lt;&gt;0,C3129,0)</f>
        <v>0</v>
      </c>
      <c r="K3129" s="318" t="str">
        <f>IF(C3129*O3129=0,"",C3129)</f>
        <v/>
      </c>
      <c r="O3129" s="318">
        <f>IF(ISBLANK(L3129),0,1)</f>
        <v>0</v>
      </c>
      <c r="P3129" s="318">
        <f>IF(ISBLANK(M3129),0,1)</f>
        <v>0</v>
      </c>
      <c r="Q3129" s="318">
        <f>O3129+P3129</f>
        <v>0</v>
      </c>
      <c r="R3129" s="318">
        <f>SUM(Q3004:Q3129)</f>
        <v>1</v>
      </c>
      <c r="S3129" s="318">
        <f>R3129/$X$2</f>
        <v>4.3478260869565216E-2</v>
      </c>
      <c r="T3129" s="318">
        <f>IF(S3129&gt;=$X$3,1,0)</f>
        <v>0</v>
      </c>
      <c r="U3129" s="318">
        <f>O3129*T3129+P3129*T3129</f>
        <v>0</v>
      </c>
    </row>
    <row r="3130" spans="1:21" s="318" customFormat="1" x14ac:dyDescent="0.2">
      <c r="A3130" s="322">
        <v>41113</v>
      </c>
      <c r="B3130" s="321">
        <v>412.80499300000002</v>
      </c>
      <c r="C3130" s="320">
        <f>LN(B3130/B3129)</f>
        <v>-2.6614255623357012E-2</v>
      </c>
      <c r="D3130" s="320">
        <f>AVERAGE(C3110:C3130)</f>
        <v>3.2544437667784394E-3</v>
      </c>
      <c r="E3130" s="318">
        <f>_xlfn.STDEV.S(C3110:C3130)</f>
        <v>1.5127851095164459E-2</v>
      </c>
      <c r="F3130" s="318">
        <f>E3130*(21/(21-1.5))</f>
        <v>1.6291531948638648E-2</v>
      </c>
      <c r="G3130" s="318">
        <f>_xlfn.VAR.S(C3110:C3130)</f>
        <v>2.2885187875746851E-4</v>
      </c>
      <c r="H3130" s="318">
        <f>G3130*(21/(21-1))</f>
        <v>2.4029447269534193E-4</v>
      </c>
      <c r="I3130" s="320">
        <f>(SUM(C3067:C3087)*1+SUM(C3088:C3108)*2+SUM(C3109:C3129)*3)/6</f>
        <v>2.2962528790537007E-2</v>
      </c>
      <c r="J3130" s="318">
        <f>IF(C3130*O3130&lt;&gt;0,C3130,0)</f>
        <v>0</v>
      </c>
      <c r="K3130" s="318" t="str">
        <f>IF(C3130*O3130=0,"",C3130)</f>
        <v/>
      </c>
      <c r="O3130" s="318">
        <f>IF(ISBLANK(L3130),0,1)</f>
        <v>0</v>
      </c>
      <c r="P3130" s="318">
        <f>IF(ISBLANK(M3130),0,1)</f>
        <v>0</v>
      </c>
      <c r="Q3130" s="318">
        <f>O3130+P3130</f>
        <v>0</v>
      </c>
      <c r="R3130" s="318">
        <f>SUM(Q3005:Q3130)</f>
        <v>1</v>
      </c>
      <c r="S3130" s="318">
        <f>R3130/$X$2</f>
        <v>4.3478260869565216E-2</v>
      </c>
      <c r="T3130" s="318">
        <f>IF(S3130&gt;=$X$3,1,0)</f>
        <v>0</v>
      </c>
      <c r="U3130" s="318">
        <f>O3130*T3130+P3130*T3130</f>
        <v>0</v>
      </c>
    </row>
    <row r="3131" spans="1:21" s="318" customFormat="1" x14ac:dyDescent="0.2">
      <c r="A3131" s="322">
        <v>41114</v>
      </c>
      <c r="B3131" s="321">
        <v>411.45001200000002</v>
      </c>
      <c r="C3131" s="320">
        <f>LN(B3131/B3130)</f>
        <v>-3.2877743230709747E-3</v>
      </c>
      <c r="D3131" s="320">
        <f>AVERAGE(C3111:C3131)</f>
        <v>3.5472419156056495E-3</v>
      </c>
      <c r="E3131" s="318">
        <f>_xlfn.STDEV.S(C3111:C3131)</f>
        <v>1.4928122610308816E-2</v>
      </c>
      <c r="F3131" s="318">
        <f>E3131*(21/(21-1.5))</f>
        <v>1.6076439734178723E-2</v>
      </c>
      <c r="G3131" s="318">
        <f>_xlfn.VAR.S(C3111:C3131)</f>
        <v>2.228488446684133E-4</v>
      </c>
      <c r="H3131" s="318">
        <f>G3131*(21/(21-1))</f>
        <v>2.3399128690183399E-4</v>
      </c>
      <c r="I3131" s="320">
        <f>(SUM(C3068:C3088)*1+SUM(C3089:C3109)*2+SUM(C3110:C3130)*3)/6</f>
        <v>1.8016954568082645E-2</v>
      </c>
      <c r="J3131" s="318">
        <f>IF(C3131*O3131&lt;&gt;0,C3131,0)</f>
        <v>0</v>
      </c>
      <c r="K3131" s="318" t="str">
        <f>IF(C3131*O3131=0,"",C3131)</f>
        <v/>
      </c>
      <c r="O3131" s="318">
        <f>IF(ISBLANK(L3131),0,1)</f>
        <v>0</v>
      </c>
      <c r="P3131" s="318">
        <f>IF(ISBLANK(M3131),0,1)</f>
        <v>0</v>
      </c>
      <c r="Q3131" s="318">
        <f>O3131+P3131</f>
        <v>0</v>
      </c>
      <c r="R3131" s="318">
        <f>SUM(Q3006:Q3131)</f>
        <v>1</v>
      </c>
      <c r="S3131" s="318">
        <f>R3131/$X$2</f>
        <v>4.3478260869565216E-2</v>
      </c>
      <c r="T3131" s="318">
        <f>IF(S3131&gt;=$X$3,1,0)</f>
        <v>0</v>
      </c>
      <c r="U3131" s="318">
        <f>O3131*T3131+P3131*T3131</f>
        <v>0</v>
      </c>
    </row>
    <row r="3132" spans="1:21" s="318" customFormat="1" x14ac:dyDescent="0.2">
      <c r="A3132" s="322">
        <v>41115</v>
      </c>
      <c r="B3132" s="321">
        <v>412.864014</v>
      </c>
      <c r="C3132" s="320">
        <f>LN(B3132/B3131)</f>
        <v>3.430739602378182E-3</v>
      </c>
      <c r="D3132" s="320">
        <f>AVERAGE(C3112:C3132)</f>
        <v>3.6041223526352543E-3</v>
      </c>
      <c r="E3132" s="318">
        <f>_xlfn.STDEV.S(C3112:C3132)</f>
        <v>1.4925152971413266E-2</v>
      </c>
      <c r="F3132" s="318">
        <f>E3132*(21/(21-1.5))</f>
        <v>1.6073241661521978E-2</v>
      </c>
      <c r="G3132" s="318">
        <f>_xlfn.VAR.S(C3112:C3132)</f>
        <v>2.2276019122008628E-4</v>
      </c>
      <c r="H3132" s="318">
        <f>G3132*(21/(21-1))</f>
        <v>2.3389820078109061E-4</v>
      </c>
      <c r="I3132" s="320">
        <f>(SUM(C3069:C3089)*1+SUM(C3090:C3110)*2+SUM(C3111:C3131)*3)/6</f>
        <v>2.1458166971403115E-2</v>
      </c>
      <c r="J3132" s="318">
        <f>IF(C3132*O3132&lt;&gt;0,C3132,0)</f>
        <v>0</v>
      </c>
      <c r="K3132" s="318" t="str">
        <f>IF(C3132*O3132=0,"",C3132)</f>
        <v/>
      </c>
      <c r="O3132" s="318">
        <f>IF(ISBLANK(L3132),0,1)</f>
        <v>0</v>
      </c>
      <c r="P3132" s="318">
        <f>IF(ISBLANK(M3132),0,1)</f>
        <v>0</v>
      </c>
      <c r="Q3132" s="318">
        <f>O3132+P3132</f>
        <v>0</v>
      </c>
      <c r="R3132" s="318">
        <f>SUM(Q3007:Q3132)</f>
        <v>1</v>
      </c>
      <c r="S3132" s="318">
        <f>R3132/$X$2</f>
        <v>4.3478260869565216E-2</v>
      </c>
      <c r="T3132" s="318">
        <f>IF(S3132&gt;=$X$3,1,0)</f>
        <v>0</v>
      </c>
      <c r="U3132" s="318">
        <f>O3132*T3132+P3132*T3132</f>
        <v>0</v>
      </c>
    </row>
    <row r="3133" spans="1:21" s="318" customFormat="1" x14ac:dyDescent="0.2">
      <c r="A3133" s="322">
        <v>41116</v>
      </c>
      <c r="B3133" s="321">
        <v>419.92401100000001</v>
      </c>
      <c r="C3133" s="320">
        <f>LN(B3133/B3132)</f>
        <v>1.6955493898572895E-2</v>
      </c>
      <c r="D3133" s="320">
        <f>AVERAGE(C3113:C3133)</f>
        <v>3.215695768677447E-3</v>
      </c>
      <c r="E3133" s="318">
        <f>_xlfn.STDEV.S(C3113:C3133)</f>
        <v>1.4435522706072738E-2</v>
      </c>
      <c r="F3133" s="318">
        <f>E3133*(21/(21-1.5))</f>
        <v>1.5545947529616794E-2</v>
      </c>
      <c r="G3133" s="318">
        <f>_xlfn.VAR.S(C3113:C3133)</f>
        <v>2.0838431579754159E-4</v>
      </c>
      <c r="H3133" s="318">
        <f>G3133*(21/(21-1))</f>
        <v>2.1880353158741867E-4</v>
      </c>
      <c r="I3133" s="320">
        <f>(SUM(C3070:C3090)*1+SUM(C3091:C3111)*2+SUM(C3112:C3132)*3)/6</f>
        <v>1.9913842642628455E-2</v>
      </c>
      <c r="J3133" s="318">
        <f>IF(C3133*O3133&lt;&gt;0,C3133,0)</f>
        <v>0</v>
      </c>
      <c r="K3133" s="318" t="str">
        <f>IF(C3133*O3133=0,"",C3133)</f>
        <v/>
      </c>
      <c r="O3133" s="318">
        <f>IF(ISBLANK(L3133),0,1)</f>
        <v>0</v>
      </c>
      <c r="P3133" s="318">
        <f>IF(ISBLANK(M3133),0,1)</f>
        <v>0</v>
      </c>
      <c r="Q3133" s="318">
        <f>O3133+P3133</f>
        <v>0</v>
      </c>
      <c r="R3133" s="318">
        <f>SUM(Q3008:Q3133)</f>
        <v>1</v>
      </c>
      <c r="S3133" s="318">
        <f>R3133/$X$2</f>
        <v>4.3478260869565216E-2</v>
      </c>
      <c r="T3133" s="318">
        <f>IF(S3133&gt;=$X$3,1,0)</f>
        <v>0</v>
      </c>
      <c r="U3133" s="318">
        <f>O3133*T3133+P3133*T3133</f>
        <v>0</v>
      </c>
    </row>
    <row r="3134" spans="1:21" s="318" customFormat="1" x14ac:dyDescent="0.2">
      <c r="A3134" s="322">
        <v>41117</v>
      </c>
      <c r="B3134" s="321">
        <v>425.19699100000003</v>
      </c>
      <c r="C3134" s="320">
        <f>LN(B3134/B3133)</f>
        <v>1.2478801055130525E-2</v>
      </c>
      <c r="D3134" s="320">
        <f>AVERAGE(C3114:C3134)</f>
        <v>3.6458155452523525E-3</v>
      </c>
      <c r="E3134" s="318">
        <f>_xlfn.STDEV.S(C3114:C3134)</f>
        <v>1.4576613461799691E-2</v>
      </c>
      <c r="F3134" s="318">
        <f>E3134*(21/(21-1.5))</f>
        <v>1.5697891420399665E-2</v>
      </c>
      <c r="G3134" s="318">
        <f>_xlfn.VAR.S(C3114:C3134)</f>
        <v>2.1247766001471999E-4</v>
      </c>
      <c r="H3134" s="318">
        <f>G3134*(21/(21-1))</f>
        <v>2.23101543015456E-4</v>
      </c>
      <c r="I3134" s="320">
        <f>(SUM(C3071:C3091)*1+SUM(C3092:C3112)*2+SUM(C3113:C3133)*3)/6</f>
        <v>2.1092763442452853E-2</v>
      </c>
      <c r="J3134" s="318">
        <f>IF(C3134*O3134&lt;&gt;0,C3134,0)</f>
        <v>0</v>
      </c>
      <c r="K3134" s="318" t="str">
        <f>IF(C3134*O3134=0,"",C3134)</f>
        <v/>
      </c>
      <c r="O3134" s="318">
        <f>IF(ISBLANK(L3134),0,1)</f>
        <v>0</v>
      </c>
      <c r="P3134" s="318">
        <f>IF(ISBLANK(M3134),0,1)</f>
        <v>0</v>
      </c>
      <c r="Q3134" s="318">
        <f>O3134+P3134</f>
        <v>0</v>
      </c>
      <c r="R3134" s="318">
        <f>SUM(Q3009:Q3134)</f>
        <v>1</v>
      </c>
      <c r="S3134" s="318">
        <f>R3134/$X$2</f>
        <v>4.3478260869565216E-2</v>
      </c>
      <c r="T3134" s="318">
        <f>IF(S3134&gt;=$X$3,1,0)</f>
        <v>0</v>
      </c>
      <c r="U3134" s="318">
        <f>O3134*T3134+P3134*T3134</f>
        <v>0</v>
      </c>
    </row>
    <row r="3135" spans="1:21" s="318" customFormat="1" x14ac:dyDescent="0.2">
      <c r="A3135" s="322">
        <v>41120</v>
      </c>
      <c r="B3135" s="321">
        <v>425.75500499999998</v>
      </c>
      <c r="C3135" s="320">
        <f>LN(B3135/B3134)</f>
        <v>1.311505425939671E-3</v>
      </c>
      <c r="D3135" s="320">
        <f>AVERAGE(C3115:C3135)</f>
        <v>2.1347520860326616E-3</v>
      </c>
      <c r="E3135" s="318">
        <f>_xlfn.STDEV.S(C3115:C3135)</f>
        <v>1.2928280835738871E-2</v>
      </c>
      <c r="F3135" s="318">
        <f>E3135*(21/(21-1.5))</f>
        <v>1.3922763976949552E-2</v>
      </c>
      <c r="G3135" s="318">
        <f>_xlfn.VAR.S(C3115:C3135)</f>
        <v>1.6714044536773296E-4</v>
      </c>
      <c r="H3135" s="318">
        <f>G3135*(21/(21-1))</f>
        <v>1.7549746763611962E-4</v>
      </c>
      <c r="I3135" s="320">
        <f>(SUM(C3072:C3092)*1+SUM(C3093:C3113)*2+SUM(C3114:C3134)*3)/6</f>
        <v>2.884771870998859E-2</v>
      </c>
      <c r="J3135" s="318">
        <f>IF(C3135*O3135&lt;&gt;0,C3135,0)</f>
        <v>0</v>
      </c>
      <c r="K3135" s="318" t="str">
        <f>IF(C3135*O3135=0,"",C3135)</f>
        <v/>
      </c>
      <c r="O3135" s="318">
        <f>IF(ISBLANK(L3135),0,1)</f>
        <v>0</v>
      </c>
      <c r="P3135" s="318">
        <f>IF(ISBLANK(M3135),0,1)</f>
        <v>0</v>
      </c>
      <c r="Q3135" s="318">
        <f>O3135+P3135</f>
        <v>0</v>
      </c>
      <c r="R3135" s="318">
        <f>SUM(Q3010:Q3135)</f>
        <v>1</v>
      </c>
      <c r="S3135" s="318">
        <f>R3135/$X$2</f>
        <v>4.3478260869565216E-2</v>
      </c>
      <c r="T3135" s="318">
        <f>IF(S3135&gt;=$X$3,1,0)</f>
        <v>0</v>
      </c>
      <c r="U3135" s="318">
        <f>O3135*T3135+P3135*T3135</f>
        <v>0</v>
      </c>
    </row>
    <row r="3136" spans="1:21" s="318" customFormat="1" x14ac:dyDescent="0.2">
      <c r="A3136" s="322">
        <v>41121</v>
      </c>
      <c r="B3136" s="321">
        <v>423.31500199999999</v>
      </c>
      <c r="C3136" s="320">
        <f>LN(B3136/B3135)</f>
        <v>-5.7474877141423129E-3</v>
      </c>
      <c r="D3136" s="320">
        <f>AVERAGE(C3116:C3136)</f>
        <v>1.424996921700693E-3</v>
      </c>
      <c r="E3136" s="318">
        <f>_xlfn.STDEV.S(C3116:C3136)</f>
        <v>1.2932599581384235E-2</v>
      </c>
      <c r="F3136" s="318">
        <f>E3136*(21/(21-1.5))</f>
        <v>1.3927414933798407E-2</v>
      </c>
      <c r="G3136" s="318">
        <f>_xlfn.VAR.S(C3116:C3136)</f>
        <v>1.6725213193241969E-4</v>
      </c>
      <c r="H3136" s="318">
        <f>G3136*(21/(21-1))</f>
        <v>1.7561473852904067E-4</v>
      </c>
      <c r="I3136" s="320">
        <f>(SUM(C3073:C3093)*1+SUM(C3094:C3114)*2+SUM(C3115:C3135)*3)/6</f>
        <v>2.6910177163096915E-2</v>
      </c>
      <c r="J3136" s="318">
        <f>IF(C3136*O3136&lt;&gt;0,C3136,0)</f>
        <v>0</v>
      </c>
      <c r="K3136" s="318" t="str">
        <f>IF(C3136*O3136=0,"",C3136)</f>
        <v/>
      </c>
      <c r="O3136" s="318">
        <f>IF(ISBLANK(L3136),0,1)</f>
        <v>0</v>
      </c>
      <c r="P3136" s="318">
        <f>IF(ISBLANK(M3136),0,1)</f>
        <v>0</v>
      </c>
      <c r="Q3136" s="318">
        <f>O3136+P3136</f>
        <v>0</v>
      </c>
      <c r="R3136" s="318">
        <f>SUM(Q3011:Q3136)</f>
        <v>1</v>
      </c>
      <c r="S3136" s="318">
        <f>R3136/$X$2</f>
        <v>4.3478260869565216E-2</v>
      </c>
      <c r="T3136" s="318">
        <f>IF(S3136&gt;=$X$3,1,0)</f>
        <v>0</v>
      </c>
      <c r="U3136" s="318">
        <f>O3136*T3136+P3136*T3136</f>
        <v>0</v>
      </c>
    </row>
    <row r="3137" spans="1:21" s="318" customFormat="1" x14ac:dyDescent="0.2">
      <c r="A3137" s="322">
        <v>41122</v>
      </c>
      <c r="B3137" s="321">
        <v>422.90701300000001</v>
      </c>
      <c r="C3137" s="320">
        <f>LN(B3137/B3136)</f>
        <v>-9.6426002722755765E-4</v>
      </c>
      <c r="D3137" s="320">
        <f>AVERAGE(C3117:C3137)</f>
        <v>4.2469932082808443E-4</v>
      </c>
      <c r="E3137" s="318">
        <f>_xlfn.STDEV.S(C3117:C3137)</f>
        <v>1.2212997728378343E-2</v>
      </c>
      <c r="F3137" s="318">
        <f>E3137*(21/(21-1.5))</f>
        <v>1.3152459092099753E-2</v>
      </c>
      <c r="G3137" s="318">
        <f>_xlfn.VAR.S(C3117:C3137)</f>
        <v>1.4915731351337457E-4</v>
      </c>
      <c r="H3137" s="318">
        <f>G3137*(21/(21-1))</f>
        <v>1.566151791890433E-4</v>
      </c>
      <c r="I3137" s="320">
        <f>(SUM(C3074:C3094)*1+SUM(C3095:C3115)*2+SUM(C3116:C3136)*3)/6</f>
        <v>2.4839543839769853E-2</v>
      </c>
      <c r="J3137" s="318">
        <f>IF(C3137*O3137&lt;&gt;0,C3137,0)</f>
        <v>0</v>
      </c>
      <c r="K3137" s="318" t="str">
        <f>IF(C3137*O3137=0,"",C3137)</f>
        <v/>
      </c>
      <c r="O3137" s="318">
        <f>IF(ISBLANK(L3137),0,1)</f>
        <v>0</v>
      </c>
      <c r="P3137" s="318">
        <f>IF(ISBLANK(M3137),0,1)</f>
        <v>0</v>
      </c>
      <c r="Q3137" s="318">
        <f>O3137+P3137</f>
        <v>0</v>
      </c>
      <c r="R3137" s="318">
        <f>SUM(Q3012:Q3137)</f>
        <v>1</v>
      </c>
      <c r="S3137" s="318">
        <f>R3137/$X$2</f>
        <v>4.3478260869565216E-2</v>
      </c>
      <c r="T3137" s="318">
        <f>IF(S3137&gt;=$X$3,1,0)</f>
        <v>0</v>
      </c>
      <c r="U3137" s="318">
        <f>O3137*T3137+P3137*T3137</f>
        <v>0</v>
      </c>
    </row>
    <row r="3138" spans="1:21" s="318" customFormat="1" x14ac:dyDescent="0.2">
      <c r="A3138" s="322">
        <v>41123</v>
      </c>
      <c r="B3138" s="321">
        <v>417.61801100000002</v>
      </c>
      <c r="C3138" s="320">
        <f>LN(B3138/B3137)</f>
        <v>-1.2585162029882175E-2</v>
      </c>
      <c r="D3138" s="320">
        <f>AVERAGE(C3118:C3138)</f>
        <v>2.7307406474173269E-4</v>
      </c>
      <c r="E3138" s="318">
        <f>_xlfn.STDEV.S(C3118:C3138)</f>
        <v>1.2359965572153716E-2</v>
      </c>
      <c r="F3138" s="318">
        <f>E3138*(21/(21-1.5))</f>
        <v>1.3310732154627077E-2</v>
      </c>
      <c r="G3138" s="318">
        <f>_xlfn.VAR.S(C3118:C3138)</f>
        <v>1.5276874894482511E-4</v>
      </c>
      <c r="H3138" s="318">
        <f>G3138*(21/(21-1))</f>
        <v>1.6040718639206638E-4</v>
      </c>
      <c r="I3138" s="320">
        <f>(SUM(C3075:C3095)*1+SUM(C3096:C3116)*2+SUM(C3117:C3137)*3)/6</f>
        <v>2.4288011586214381E-2</v>
      </c>
      <c r="J3138" s="318">
        <f>IF(C3138*O3138&lt;&gt;0,C3138,0)</f>
        <v>0</v>
      </c>
      <c r="K3138" s="318" t="str">
        <f>IF(C3138*O3138=0,"",C3138)</f>
        <v/>
      </c>
      <c r="O3138" s="318">
        <f>IF(ISBLANK(L3138),0,1)</f>
        <v>0</v>
      </c>
      <c r="P3138" s="318">
        <f>IF(ISBLANK(M3138),0,1)</f>
        <v>0</v>
      </c>
      <c r="Q3138" s="318">
        <f>O3138+P3138</f>
        <v>0</v>
      </c>
      <c r="R3138" s="318">
        <f>SUM(Q3013:Q3138)</f>
        <v>1</v>
      </c>
      <c r="S3138" s="318">
        <f>R3138/$X$2</f>
        <v>4.3478260869565216E-2</v>
      </c>
      <c r="T3138" s="318">
        <f>IF(S3138&gt;=$X$3,1,0)</f>
        <v>0</v>
      </c>
      <c r="U3138" s="318">
        <f>O3138*T3138+P3138*T3138</f>
        <v>0</v>
      </c>
    </row>
    <row r="3139" spans="1:21" s="318" customFormat="1" x14ac:dyDescent="0.2">
      <c r="A3139" s="322">
        <v>41124</v>
      </c>
      <c r="B3139" s="321">
        <v>427.16198700000001</v>
      </c>
      <c r="C3139" s="320">
        <f>LN(B3139/B3138)</f>
        <v>2.2596136517663543E-2</v>
      </c>
      <c r="D3139" s="320">
        <f>AVERAGE(C3119:C3139)</f>
        <v>1.7163260993938102E-3</v>
      </c>
      <c r="E3139" s="318">
        <f>_xlfn.STDEV.S(C3119:C3139)</f>
        <v>1.3126666919836017E-2</v>
      </c>
      <c r="F3139" s="318">
        <f>E3139*(21/(21-1.5))</f>
        <v>1.4136410529054171E-2</v>
      </c>
      <c r="G3139" s="318">
        <f>_xlfn.VAR.S(C3119:C3139)</f>
        <v>1.7230938442431716E-4</v>
      </c>
      <c r="H3139" s="318">
        <f>G3139*(21/(21-1))</f>
        <v>1.8092485364553304E-4</v>
      </c>
      <c r="I3139" s="320">
        <f>(SUM(C3076:C3096)*1+SUM(C3097:C3117)*2+SUM(C3118:C3138)*3)/6</f>
        <v>1.6931253084799185E-2</v>
      </c>
      <c r="J3139" s="318">
        <f>IF(C3139*O3139&lt;&gt;0,C3139,0)</f>
        <v>0</v>
      </c>
      <c r="K3139" s="318" t="str">
        <f>IF(C3139*O3139=0,"",C3139)</f>
        <v/>
      </c>
      <c r="O3139" s="318">
        <f>IF(ISBLANK(L3139),0,1)</f>
        <v>0</v>
      </c>
      <c r="P3139" s="318">
        <f>IF(ISBLANK(M3139),0,1)</f>
        <v>0</v>
      </c>
      <c r="Q3139" s="318">
        <f>O3139+P3139</f>
        <v>0</v>
      </c>
      <c r="R3139" s="318">
        <f>SUM(Q3014:Q3139)</f>
        <v>1</v>
      </c>
      <c r="S3139" s="318">
        <f>R3139/$X$2</f>
        <v>4.3478260869565216E-2</v>
      </c>
      <c r="T3139" s="318">
        <f>IF(S3139&gt;=$X$3,1,0)</f>
        <v>0</v>
      </c>
      <c r="U3139" s="318">
        <f>O3139*T3139+P3139*T3139</f>
        <v>0</v>
      </c>
    </row>
    <row r="3140" spans="1:21" s="318" customFormat="1" x14ac:dyDescent="0.2">
      <c r="A3140" s="322">
        <v>41127</v>
      </c>
      <c r="B3140" s="321">
        <v>428.95400999999998</v>
      </c>
      <c r="C3140" s="320">
        <f>LN(B3140/B3139)</f>
        <v>4.1864084388815725E-3</v>
      </c>
      <c r="D3140" s="320">
        <f>AVERAGE(C3120:C3140)</f>
        <v>2.5821876844868735E-3</v>
      </c>
      <c r="E3140" s="318">
        <f>_xlfn.STDEV.S(C3120:C3140)</f>
        <v>1.2628630646747989E-2</v>
      </c>
      <c r="F3140" s="318">
        <f>E3140*(21/(21-1.5))</f>
        <v>1.360006377342091E-2</v>
      </c>
      <c r="G3140" s="318">
        <f>_xlfn.VAR.S(C3120:C3140)</f>
        <v>1.5948231201198254E-4</v>
      </c>
      <c r="H3140" s="318">
        <f>G3140*(21/(21-1))</f>
        <v>1.6745642761258167E-4</v>
      </c>
      <c r="I3140" s="320">
        <f>(SUM(C3077:C3097)*1+SUM(C3098:C3118)*2+SUM(C3119:C3139)*3)/6</f>
        <v>2.8703179054727673E-2</v>
      </c>
      <c r="J3140" s="318">
        <f>IF(C3140*O3140&lt;&gt;0,C3140,0)</f>
        <v>0</v>
      </c>
      <c r="K3140" s="318" t="str">
        <f>IF(C3140*O3140=0,"",C3140)</f>
        <v/>
      </c>
      <c r="O3140" s="318">
        <f>IF(ISBLANK(L3140),0,1)</f>
        <v>0</v>
      </c>
      <c r="P3140" s="318">
        <f>IF(ISBLANK(M3140),0,1)</f>
        <v>0</v>
      </c>
      <c r="Q3140" s="318">
        <f>O3140+P3140</f>
        <v>0</v>
      </c>
      <c r="R3140" s="318">
        <f>SUM(Q3015:Q3140)</f>
        <v>1</v>
      </c>
      <c r="S3140" s="318">
        <f>R3140/$X$2</f>
        <v>4.3478260869565216E-2</v>
      </c>
      <c r="T3140" s="318">
        <f>IF(S3140&gt;=$X$3,1,0)</f>
        <v>0</v>
      </c>
      <c r="U3140" s="318">
        <f>O3140*T3140+P3140*T3140</f>
        <v>0</v>
      </c>
    </row>
    <row r="3141" spans="1:21" s="318" customFormat="1" x14ac:dyDescent="0.2">
      <c r="A3141" s="322">
        <v>41128</v>
      </c>
      <c r="B3141" s="321">
        <v>432.67199699999998</v>
      </c>
      <c r="C3141" s="320">
        <f>LN(B3141/B3140)</f>
        <v>8.6302178585050283E-3</v>
      </c>
      <c r="D3141" s="320">
        <f>AVERAGE(C3121:C3141)</f>
        <v>3.2389595406485858E-3</v>
      </c>
      <c r="E3141" s="318">
        <f>_xlfn.STDEV.S(C3121:C3141)</f>
        <v>1.2564223551743765E-2</v>
      </c>
      <c r="F3141" s="318">
        <f>E3141*(21/(21-1.5))</f>
        <v>1.3530702286493284E-2</v>
      </c>
      <c r="G3141" s="318">
        <f>_xlfn.VAR.S(C3121:C3141)</f>
        <v>1.5785971345819272E-4</v>
      </c>
      <c r="H3141" s="318">
        <f>G3141*(21/(21-1))</f>
        <v>1.6575269913110237E-4</v>
      </c>
      <c r="I3141" s="320">
        <f>(SUM(C3078:C3098)*1+SUM(C3099:C3119)*2+SUM(C3120:C3140)*3)/6</f>
        <v>3.1182866320410965E-2</v>
      </c>
      <c r="J3141" s="318">
        <f>IF(C3141*O3141&lt;&gt;0,C3141,0)</f>
        <v>0</v>
      </c>
      <c r="K3141" s="318" t="str">
        <f>IF(C3141*O3141=0,"",C3141)</f>
        <v/>
      </c>
      <c r="O3141" s="318">
        <f>IF(ISBLANK(L3141),0,1)</f>
        <v>0</v>
      </c>
      <c r="P3141" s="318">
        <f>IF(ISBLANK(M3141),0,1)</f>
        <v>0</v>
      </c>
      <c r="Q3141" s="318">
        <f>O3141+P3141</f>
        <v>0</v>
      </c>
      <c r="R3141" s="318">
        <f>SUM(Q3016:Q3141)</f>
        <v>1</v>
      </c>
      <c r="S3141" s="318">
        <f>R3141/$X$2</f>
        <v>4.3478260869565216E-2</v>
      </c>
      <c r="T3141" s="318">
        <f>IF(S3141&gt;=$X$3,1,0)</f>
        <v>0</v>
      </c>
      <c r="U3141" s="318">
        <f>O3141*T3141+P3141*T3141</f>
        <v>0</v>
      </c>
    </row>
    <row r="3142" spans="1:21" s="318" customFormat="1" x14ac:dyDescent="0.2">
      <c r="A3142" s="322">
        <v>41129</v>
      </c>
      <c r="B3142" s="321">
        <v>427.84799199999998</v>
      </c>
      <c r="C3142" s="320">
        <f>LN(B3142/B3141)</f>
        <v>-1.1211954623247988E-2</v>
      </c>
      <c r="D3142" s="320">
        <f>AVERAGE(C3122:C3142)</f>
        <v>1.6140606247632145E-3</v>
      </c>
      <c r="E3142" s="318">
        <f>_xlfn.STDEV.S(C3122:C3142)</f>
        <v>1.2090473175390852E-2</v>
      </c>
      <c r="F3142" s="318">
        <f>E3142*(21/(21-1.5))</f>
        <v>1.3020509573497841E-2</v>
      </c>
      <c r="G3142" s="318">
        <f>_xlfn.VAR.S(C3122:C3142)</f>
        <v>1.4617954160484574E-4</v>
      </c>
      <c r="H3142" s="318">
        <f>G3142*(21/(21-1))</f>
        <v>1.5348851868508804E-4</v>
      </c>
      <c r="I3142" s="320">
        <f>(SUM(C3079:C3099)*1+SUM(C3100:C3120)*2+SUM(C3121:C3141)*3)/6</f>
        <v>4.211162407875188E-2</v>
      </c>
      <c r="J3142" s="318">
        <f>IF(C3142*O3142&lt;&gt;0,C3142,0)</f>
        <v>0</v>
      </c>
      <c r="K3142" s="318" t="str">
        <f>IF(C3142*O3142=0,"",C3142)</f>
        <v/>
      </c>
      <c r="O3142" s="318">
        <f>IF(ISBLANK(L3142),0,1)</f>
        <v>0</v>
      </c>
      <c r="P3142" s="318">
        <f>IF(ISBLANK(M3142),0,1)</f>
        <v>0</v>
      </c>
      <c r="Q3142" s="318">
        <f>O3142+P3142</f>
        <v>0</v>
      </c>
      <c r="R3142" s="318">
        <f>SUM(Q3017:Q3142)</f>
        <v>1</v>
      </c>
      <c r="S3142" s="318">
        <f>R3142/$X$2</f>
        <v>4.3478260869565216E-2</v>
      </c>
      <c r="T3142" s="318">
        <f>IF(S3142&gt;=$X$3,1,0)</f>
        <v>0</v>
      </c>
      <c r="U3142" s="318">
        <f>O3142*T3142+P3142*T3142</f>
        <v>0</v>
      </c>
    </row>
    <row r="3143" spans="1:21" s="318" customFormat="1" x14ac:dyDescent="0.2">
      <c r="A3143" s="322">
        <v>41130</v>
      </c>
      <c r="B3143" s="321">
        <v>432.48599200000001</v>
      </c>
      <c r="C3143" s="320">
        <f>LN(B3143/B3142)</f>
        <v>1.078196378867027E-2</v>
      </c>
      <c r="D3143" s="320">
        <f>AVERAGE(C3123:C3143)</f>
        <v>2.3168006891145206E-3</v>
      </c>
      <c r="E3143" s="318">
        <f>_xlfn.STDEV.S(C3123:C3143)</f>
        <v>1.2177903164941677E-2</v>
      </c>
      <c r="F3143" s="318">
        <f>E3143*(21/(21-1.5))</f>
        <v>1.3114664946860267E-2</v>
      </c>
      <c r="G3143" s="318">
        <f>_xlfn.VAR.S(C3123:C3143)</f>
        <v>1.4830132549469653E-4</v>
      </c>
      <c r="H3143" s="318">
        <f>G3143*(21/(21-1))</f>
        <v>1.5571639176943137E-4</v>
      </c>
      <c r="I3143" s="320">
        <f>(SUM(C3080:C3100)*1+SUM(C3101:C3121)*2+SUM(C3122:C3142)*3)/6</f>
        <v>3.3308651282936065E-2</v>
      </c>
      <c r="J3143" s="318">
        <f>IF(C3143*O3143&lt;&gt;0,C3143,0)</f>
        <v>0</v>
      </c>
      <c r="K3143" s="318" t="str">
        <f>IF(C3143*O3143=0,"",C3143)</f>
        <v/>
      </c>
      <c r="O3143" s="318">
        <f>IF(ISBLANK(L3143),0,1)</f>
        <v>0</v>
      </c>
      <c r="P3143" s="318">
        <f>IF(ISBLANK(M3143),0,1)</f>
        <v>0</v>
      </c>
      <c r="Q3143" s="318">
        <f>O3143+P3143</f>
        <v>0</v>
      </c>
      <c r="R3143" s="318">
        <f>SUM(Q3018:Q3143)</f>
        <v>1</v>
      </c>
      <c r="S3143" s="318">
        <f>R3143/$X$2</f>
        <v>4.3478260869565216E-2</v>
      </c>
      <c r="T3143" s="318">
        <f>IF(S3143&gt;=$X$3,1,0)</f>
        <v>0</v>
      </c>
      <c r="U3143" s="318">
        <f>O3143*T3143+P3143*T3143</f>
        <v>0</v>
      </c>
    </row>
    <row r="3144" spans="1:21" s="318" customFormat="1" x14ac:dyDescent="0.2">
      <c r="A3144" s="322">
        <v>41131</v>
      </c>
      <c r="B3144" s="321">
        <v>430.31399499999998</v>
      </c>
      <c r="C3144" s="320">
        <f>LN(B3144/B3143)</f>
        <v>-5.0347742718546027E-3</v>
      </c>
      <c r="D3144" s="320">
        <f>AVERAGE(C3124:C3144)</f>
        <v>2.6111923379633956E-3</v>
      </c>
      <c r="E3144" s="318">
        <f>_xlfn.STDEV.S(C3124:C3144)</f>
        <v>1.190606660014965E-2</v>
      </c>
      <c r="F3144" s="318">
        <f>E3144*(21/(21-1.5))</f>
        <v>1.2821917877084239E-2</v>
      </c>
      <c r="G3144" s="318">
        <f>_xlfn.VAR.S(C3124:C3144)</f>
        <v>1.4175442188719907E-4</v>
      </c>
      <c r="H3144" s="318">
        <f>G3144*(21/(21-1))</f>
        <v>1.4884214298155904E-4</v>
      </c>
      <c r="I3144" s="320">
        <f>(SUM(C3081:C3101)*1+SUM(C3102:C3122)*2+SUM(C3123:C3143)*3)/6</f>
        <v>3.5954567539382754E-2</v>
      </c>
      <c r="J3144" s="318">
        <f>IF(C3144*O3144&lt;&gt;0,C3144,0)</f>
        <v>0</v>
      </c>
      <c r="K3144" s="318" t="str">
        <f>IF(C3144*O3144=0,"",C3144)</f>
        <v/>
      </c>
      <c r="O3144" s="318">
        <f>IF(ISBLANK(L3144),0,1)</f>
        <v>0</v>
      </c>
      <c r="P3144" s="318">
        <f>IF(ISBLANK(M3144),0,1)</f>
        <v>0</v>
      </c>
      <c r="Q3144" s="318">
        <f>O3144+P3144</f>
        <v>0</v>
      </c>
      <c r="R3144" s="318">
        <f>SUM(Q3019:Q3144)</f>
        <v>1</v>
      </c>
      <c r="S3144" s="318">
        <f>R3144/$X$2</f>
        <v>4.3478260869565216E-2</v>
      </c>
      <c r="T3144" s="318">
        <f>IF(S3144&gt;=$X$3,1,0)</f>
        <v>0</v>
      </c>
      <c r="U3144" s="318">
        <f>O3144*T3144+P3144*T3144</f>
        <v>0</v>
      </c>
    </row>
    <row r="3145" spans="1:21" s="318" customFormat="1" x14ac:dyDescent="0.2">
      <c r="A3145" s="322">
        <v>41134</v>
      </c>
      <c r="B3145" s="321">
        <v>429.84899899999999</v>
      </c>
      <c r="C3145" s="320">
        <f>LN(B3145/B3144)</f>
        <v>-1.0811812378352763E-3</v>
      </c>
      <c r="D3145" s="320">
        <f>AVERAGE(C3125:C3145)</f>
        <v>1.5496197446255775E-3</v>
      </c>
      <c r="E3145" s="318">
        <f>_xlfn.STDEV.S(C3125:C3145)</f>
        <v>1.1133445520723467E-2</v>
      </c>
      <c r="F3145" s="318">
        <f>E3145*(21/(21-1.5))</f>
        <v>1.1989864406932964E-2</v>
      </c>
      <c r="G3145" s="318">
        <f>_xlfn.VAR.S(C3125:C3145)</f>
        <v>1.2395360916291743E-4</v>
      </c>
      <c r="H3145" s="318">
        <f>G3145*(21/(21-1))</f>
        <v>1.3015128962106331E-4</v>
      </c>
      <c r="I3145" s="320">
        <f>(SUM(C3082:C3102)*1+SUM(C3103:C3123)*2+SUM(C3124:C3144)*3)/6</f>
        <v>3.7814739340502314E-2</v>
      </c>
      <c r="J3145" s="318">
        <f>IF(C3145*O3145&lt;&gt;0,C3145,0)</f>
        <v>0</v>
      </c>
      <c r="K3145" s="318" t="str">
        <f>IF(C3145*O3145=0,"",C3145)</f>
        <v/>
      </c>
      <c r="O3145" s="318">
        <f>IF(ISBLANK(L3145),0,1)</f>
        <v>0</v>
      </c>
      <c r="P3145" s="318">
        <f>IF(ISBLANK(M3145),0,1)</f>
        <v>0</v>
      </c>
      <c r="Q3145" s="318">
        <f>O3145+P3145</f>
        <v>0</v>
      </c>
      <c r="R3145" s="318">
        <f>SUM(Q3020:Q3145)</f>
        <v>1</v>
      </c>
      <c r="S3145" s="318">
        <f>R3145/$X$2</f>
        <v>4.3478260869565216E-2</v>
      </c>
      <c r="T3145" s="318">
        <f>IF(S3145&gt;=$X$3,1,0)</f>
        <v>0</v>
      </c>
      <c r="U3145" s="318">
        <f>O3145*T3145+P3145*T3145</f>
        <v>0</v>
      </c>
    </row>
    <row r="3146" spans="1:21" s="318" customFormat="1" x14ac:dyDescent="0.2">
      <c r="A3146" s="322">
        <v>41135</v>
      </c>
      <c r="B3146" s="321">
        <v>433.52999899999998</v>
      </c>
      <c r="C3146" s="320">
        <f>LN(B3146/B3145)</f>
        <v>8.5270137732824224E-3</v>
      </c>
      <c r="D3146" s="320">
        <f>AVERAGE(C3126:C3146)</f>
        <v>1.8743671501397817E-3</v>
      </c>
      <c r="E3146" s="318">
        <f>_xlfn.STDEV.S(C3126:C3146)</f>
        <v>1.1237252029396187E-2</v>
      </c>
      <c r="F3146" s="318">
        <f>E3146*(21/(21-1.5))</f>
        <v>1.2101656031657431E-2</v>
      </c>
      <c r="G3146" s="318">
        <f>_xlfn.VAR.S(C3126:C3146)</f>
        <v>1.2627583317216873E-4</v>
      </c>
      <c r="H3146" s="318">
        <f>G3146*(21/(21-1))</f>
        <v>1.3258962483077717E-4</v>
      </c>
      <c r="I3146" s="320">
        <f>(SUM(C3083:C3103)*1+SUM(C3104:C3124)*2+SUM(C3125:C3145)*3)/6</f>
        <v>3.6672308278730498E-2</v>
      </c>
      <c r="J3146" s="318">
        <f>IF(C3146*O3146&lt;&gt;0,C3146,0)</f>
        <v>0</v>
      </c>
      <c r="K3146" s="318" t="str">
        <f>IF(C3146*O3146=0,"",C3146)</f>
        <v/>
      </c>
      <c r="O3146" s="318">
        <f>IF(ISBLANK(L3146),0,1)</f>
        <v>0</v>
      </c>
      <c r="P3146" s="318">
        <f>IF(ISBLANK(M3146),0,1)</f>
        <v>0</v>
      </c>
      <c r="Q3146" s="318">
        <f>O3146+P3146</f>
        <v>0</v>
      </c>
      <c r="R3146" s="318">
        <f>SUM(Q3021:Q3146)</f>
        <v>1</v>
      </c>
      <c r="S3146" s="318">
        <f>R3146/$X$2</f>
        <v>4.3478260869565216E-2</v>
      </c>
      <c r="T3146" s="318">
        <f>IF(S3146&gt;=$X$3,1,0)</f>
        <v>0</v>
      </c>
      <c r="U3146" s="318">
        <f>O3146*T3146+P3146*T3146</f>
        <v>0</v>
      </c>
    </row>
    <row r="3147" spans="1:21" s="318" customFormat="1" x14ac:dyDescent="0.2">
      <c r="A3147" s="322">
        <v>41136</v>
      </c>
      <c r="B3147" s="321">
        <v>435.58700599999997</v>
      </c>
      <c r="C3147" s="320">
        <f>LN(B3147/B3146)</f>
        <v>4.7335648227996054E-3</v>
      </c>
      <c r="D3147" s="320">
        <f>AVERAGE(C3127:C3147)</f>
        <v>1.8416976915849889E-3</v>
      </c>
      <c r="E3147" s="318">
        <f>_xlfn.STDEV.S(C3127:C3147)</f>
        <v>1.1227422721536939E-2</v>
      </c>
      <c r="F3147" s="318">
        <f>E3147*(21/(21-1.5))</f>
        <v>1.2091070623193626E-2</v>
      </c>
      <c r="G3147" s="318">
        <f>_xlfn.VAR.S(C3127:C3147)</f>
        <v>1.2605502096808393E-4</v>
      </c>
      <c r="H3147" s="318">
        <f>G3147*(21/(21-1))</f>
        <v>1.3235777201648814E-4</v>
      </c>
      <c r="I3147" s="320">
        <f>(SUM(C3084:C3104)*1+SUM(C3105:C3125)*2+SUM(C3126:C3146)*3)/6</f>
        <v>3.5705831382476197E-2</v>
      </c>
      <c r="J3147" s="318">
        <f>IF(C3147*O3147&lt;&gt;0,C3147,0)</f>
        <v>0</v>
      </c>
      <c r="K3147" s="318" t="str">
        <f>IF(C3147*O3147=0,"",C3147)</f>
        <v/>
      </c>
      <c r="O3147" s="318">
        <f>IF(ISBLANK(L3147),0,1)</f>
        <v>0</v>
      </c>
      <c r="P3147" s="318">
        <f>IF(ISBLANK(M3147),0,1)</f>
        <v>0</v>
      </c>
      <c r="Q3147" s="318">
        <f>O3147+P3147</f>
        <v>0</v>
      </c>
      <c r="R3147" s="318">
        <f>SUM(Q3022:Q3147)</f>
        <v>1</v>
      </c>
      <c r="S3147" s="318">
        <f>R3147/$X$2</f>
        <v>4.3478260869565216E-2</v>
      </c>
      <c r="T3147" s="318">
        <f>IF(S3147&gt;=$X$3,1,0)</f>
        <v>0</v>
      </c>
      <c r="U3147" s="318">
        <f>O3147*T3147+P3147*T3147</f>
        <v>0</v>
      </c>
    </row>
    <row r="3148" spans="1:21" s="318" customFormat="1" x14ac:dyDescent="0.2">
      <c r="A3148" s="322">
        <v>41137</v>
      </c>
      <c r="B3148" s="321">
        <v>436.31298800000002</v>
      </c>
      <c r="C3148" s="320">
        <f>LN(B3148/B3147)</f>
        <v>1.665287699895122E-3</v>
      </c>
      <c r="D3148" s="320">
        <f>AVERAGE(C3128:C3148)</f>
        <v>1.317698216278541E-3</v>
      </c>
      <c r="E3148" s="318">
        <f>_xlfn.STDEV.S(C3128:C3148)</f>
        <v>1.095018033781891E-2</v>
      </c>
      <c r="F3148" s="318">
        <f>E3148*(21/(21-1.5))</f>
        <v>1.1792501902266519E-2</v>
      </c>
      <c r="G3148" s="318">
        <f>_xlfn.VAR.S(C3128:C3148)</f>
        <v>1.1990644943075585E-4</v>
      </c>
      <c r="H3148" s="318">
        <f>G3148*(21/(21-1))</f>
        <v>1.2590177190229364E-4</v>
      </c>
      <c r="I3148" s="320">
        <f>(SUM(C3085:C3105)*1+SUM(C3106:C3126)*2+SUM(C3127:C3147)*3)/6</f>
        <v>3.8586206487224349E-2</v>
      </c>
      <c r="J3148" s="318">
        <f>IF(C3148*O3148&lt;&gt;0,C3148,0)</f>
        <v>0</v>
      </c>
      <c r="K3148" s="318" t="str">
        <f>IF(C3148*O3148=0,"",C3148)</f>
        <v/>
      </c>
      <c r="O3148" s="318">
        <f>IF(ISBLANK(L3148),0,1)</f>
        <v>0</v>
      </c>
      <c r="P3148" s="318">
        <f>IF(ISBLANK(M3148),0,1)</f>
        <v>0</v>
      </c>
      <c r="Q3148" s="318">
        <f>O3148+P3148</f>
        <v>0</v>
      </c>
      <c r="R3148" s="318">
        <f>SUM(Q3023:Q3148)</f>
        <v>1</v>
      </c>
      <c r="S3148" s="318">
        <f>R3148/$X$2</f>
        <v>4.3478260869565216E-2</v>
      </c>
      <c r="T3148" s="318">
        <f>IF(S3148&gt;=$X$3,1,0)</f>
        <v>0</v>
      </c>
      <c r="U3148" s="318">
        <f>O3148*T3148+P3148*T3148</f>
        <v>0</v>
      </c>
    </row>
    <row r="3149" spans="1:21" s="318" customFormat="1" x14ac:dyDescent="0.2">
      <c r="A3149" s="322">
        <v>41138</v>
      </c>
      <c r="B3149" s="321">
        <v>439.65200800000002</v>
      </c>
      <c r="C3149" s="320">
        <f>LN(B3149/B3148)</f>
        <v>7.6236748896019125E-3</v>
      </c>
      <c r="D3149" s="320">
        <f>AVERAGE(C3129:C3149)</f>
        <v>1.3755111777127027E-3</v>
      </c>
      <c r="E3149" s="318">
        <f>_xlfn.STDEV.S(C3129:C3149)</f>
        <v>1.098156785264476E-2</v>
      </c>
      <c r="F3149" s="318">
        <f>E3149*(21/(21-1.5))</f>
        <v>1.182630384130974E-2</v>
      </c>
      <c r="G3149" s="318">
        <f>_xlfn.VAR.S(C3129:C3149)</f>
        <v>1.2059483250224084E-4</v>
      </c>
      <c r="H3149" s="318">
        <f>G3149*(21/(21-1))</f>
        <v>1.2662457412735288E-4</v>
      </c>
      <c r="I3149" s="320">
        <f>(SUM(C3086:C3106)*1+SUM(C3107:C3127)*2+SUM(C3128:C3148)*3)/6</f>
        <v>4.0065696955278361E-2</v>
      </c>
      <c r="J3149" s="318">
        <f>IF(C3149*O3149&lt;&gt;0,C3149,0)</f>
        <v>0</v>
      </c>
      <c r="K3149" s="318" t="str">
        <f>IF(C3149*O3149=0,"",C3149)</f>
        <v/>
      </c>
      <c r="O3149" s="318">
        <f>IF(ISBLANK(L3149),0,1)</f>
        <v>0</v>
      </c>
      <c r="P3149" s="318">
        <f>IF(ISBLANK(M3149),0,1)</f>
        <v>0</v>
      </c>
      <c r="Q3149" s="318">
        <f>O3149+P3149</f>
        <v>0</v>
      </c>
      <c r="R3149" s="318">
        <f>SUM(Q3024:Q3149)</f>
        <v>1</v>
      </c>
      <c r="S3149" s="318">
        <f>R3149/$X$2</f>
        <v>4.3478260869565216E-2</v>
      </c>
      <c r="T3149" s="318">
        <f>IF(S3149&gt;=$X$3,1,0)</f>
        <v>0</v>
      </c>
      <c r="U3149" s="318">
        <f>O3149*T3149+P3149*T3149</f>
        <v>0</v>
      </c>
    </row>
    <row r="3150" spans="1:21" s="318" customFormat="1" x14ac:dyDescent="0.2">
      <c r="A3150" s="322">
        <v>41141</v>
      </c>
      <c r="B3150" s="321">
        <v>435.74200400000001</v>
      </c>
      <c r="C3150" s="320">
        <f>LN(B3150/B3149)</f>
        <v>-8.9331888235463404E-3</v>
      </c>
      <c r="D3150" s="320">
        <f>AVERAGE(C3130:C3150)</f>
        <v>1.3076556712931671E-3</v>
      </c>
      <c r="E3150" s="318">
        <f>_xlfn.STDEV.S(C3130:C3150)</f>
        <v>1.1043433609395158E-2</v>
      </c>
      <c r="F3150" s="318">
        <f>E3150*(21/(21-1.5))</f>
        <v>1.1892928502425553E-2</v>
      </c>
      <c r="G3150" s="318">
        <f>_xlfn.VAR.S(C3130:C3150)</f>
        <v>1.2195742588511855E-4</v>
      </c>
      <c r="H3150" s="318">
        <f>G3150*(21/(21-1))</f>
        <v>1.2805529717937447E-4</v>
      </c>
      <c r="I3150" s="320">
        <f>(SUM(C3087:C3107)*1+SUM(C3108:C3128)*2+SUM(C3129:C3149)*3)/6</f>
        <v>3.8629566727431314E-2</v>
      </c>
      <c r="J3150" s="318">
        <f>IF(C3150*O3150&lt;&gt;0,C3150,0)</f>
        <v>0</v>
      </c>
      <c r="K3150" s="318" t="str">
        <f>IF(C3150*O3150=0,"",C3150)</f>
        <v/>
      </c>
      <c r="O3150" s="318">
        <f>IF(ISBLANK(L3150),0,1)</f>
        <v>0</v>
      </c>
      <c r="P3150" s="318">
        <f>IF(ISBLANK(M3150),0,1)</f>
        <v>0</v>
      </c>
      <c r="Q3150" s="318">
        <f>O3150+P3150</f>
        <v>0</v>
      </c>
      <c r="R3150" s="318">
        <f>SUM(Q3025:Q3150)</f>
        <v>1</v>
      </c>
      <c r="S3150" s="318">
        <f>R3150/$X$2</f>
        <v>4.3478260869565216E-2</v>
      </c>
      <c r="T3150" s="318">
        <f>IF(S3150&gt;=$X$3,1,0)</f>
        <v>0</v>
      </c>
      <c r="U3150" s="318">
        <f>O3150*T3150+P3150*T3150</f>
        <v>0</v>
      </c>
    </row>
    <row r="3151" spans="1:21" s="318" customFormat="1" x14ac:dyDescent="0.2">
      <c r="A3151" s="322">
        <v>41142</v>
      </c>
      <c r="B3151" s="321">
        <v>440.22399899999999</v>
      </c>
      <c r="C3151" s="320">
        <f>LN(B3151/B3150)</f>
        <v>1.0233351746560614E-2</v>
      </c>
      <c r="D3151" s="320">
        <f>AVERAGE(C3131:C3151)</f>
        <v>3.0623036412892441E-3</v>
      </c>
      <c r="E3151" s="318">
        <f>_xlfn.STDEV.S(C3131:C3151)</f>
        <v>9.1502154573355927E-3</v>
      </c>
      <c r="F3151" s="318">
        <f>E3151*(21/(21-1.5))</f>
        <v>9.8540781848229456E-3</v>
      </c>
      <c r="G3151" s="318">
        <f>_xlfn.VAR.S(C3131:C3151)</f>
        <v>8.3726442915663216E-5</v>
      </c>
      <c r="H3151" s="318">
        <f>G3151*(21/(21-1))</f>
        <v>8.7912765061446386E-5</v>
      </c>
      <c r="I3151" s="320">
        <f>(SUM(C3088:C3108)*1+SUM(C3109:C3129)*2+SUM(C3130:C3150)*3)/6</f>
        <v>3.5335798174943811E-2</v>
      </c>
      <c r="J3151" s="318">
        <f>IF(C3151*O3151&lt;&gt;0,C3151,0)</f>
        <v>0</v>
      </c>
      <c r="K3151" s="318" t="str">
        <f>IF(C3151*O3151=0,"",C3151)</f>
        <v/>
      </c>
      <c r="O3151" s="318">
        <f>IF(ISBLANK(L3151),0,1)</f>
        <v>0</v>
      </c>
      <c r="P3151" s="318">
        <f>IF(ISBLANK(M3151),0,1)</f>
        <v>0</v>
      </c>
      <c r="Q3151" s="318">
        <f>O3151+P3151</f>
        <v>0</v>
      </c>
      <c r="R3151" s="318">
        <f>SUM(Q3026:Q3151)</f>
        <v>1</v>
      </c>
      <c r="S3151" s="318">
        <f>R3151/$X$2</f>
        <v>4.3478260869565216E-2</v>
      </c>
      <c r="T3151" s="318">
        <f>IF(S3151&gt;=$X$3,1,0)</f>
        <v>0</v>
      </c>
      <c r="U3151" s="318">
        <f>O3151*T3151+P3151*T3151</f>
        <v>0</v>
      </c>
    </row>
    <row r="3152" spans="1:21" s="318" customFormat="1" x14ac:dyDescent="0.2">
      <c r="A3152" s="322">
        <v>41143</v>
      </c>
      <c r="B3152" s="321">
        <v>436.50900300000001</v>
      </c>
      <c r="C3152" s="320">
        <f>LN(B3152/B3151)</f>
        <v>-8.4746855105053455E-3</v>
      </c>
      <c r="D3152" s="320">
        <f>AVERAGE(C3132:C3152)</f>
        <v>2.8153078704590364E-3</v>
      </c>
      <c r="E3152" s="318">
        <f>_xlfn.STDEV.S(C3132:C3152)</f>
        <v>9.3968780499734828E-3</v>
      </c>
      <c r="F3152" s="318">
        <f>E3152*(21/(21-1.5))</f>
        <v>1.0119714823048366E-2</v>
      </c>
      <c r="G3152" s="318">
        <f>_xlfn.VAR.S(C3132:C3152)</f>
        <v>8.8301317086073443E-5</v>
      </c>
      <c r="H3152" s="318">
        <f>G3152*(21/(21-1))</f>
        <v>9.2716382940377119E-5</v>
      </c>
      <c r="I3152" s="320">
        <f>(SUM(C3089:C3109)*1+SUM(C3110:C3130)*2+SUM(C3131:C3151)*3)/6</f>
        <v>5.3549501726429194E-2</v>
      </c>
      <c r="J3152" s="318">
        <f>IF(C3152*O3152&lt;&gt;0,C3152,0)</f>
        <v>0</v>
      </c>
      <c r="K3152" s="318" t="str">
        <f>IF(C3152*O3152=0,"",C3152)</f>
        <v/>
      </c>
      <c r="O3152" s="318">
        <f>IF(ISBLANK(L3152),0,1)</f>
        <v>0</v>
      </c>
      <c r="P3152" s="318">
        <f>IF(ISBLANK(M3152),0,1)</f>
        <v>0</v>
      </c>
      <c r="Q3152" s="318">
        <f>O3152+P3152</f>
        <v>0</v>
      </c>
      <c r="R3152" s="318">
        <f>SUM(Q3027:Q3152)</f>
        <v>1</v>
      </c>
      <c r="S3152" s="318">
        <f>R3152/$X$2</f>
        <v>4.3478260869565216E-2</v>
      </c>
      <c r="T3152" s="318">
        <f>IF(S3152&gt;=$X$3,1,0)</f>
        <v>0</v>
      </c>
      <c r="U3152" s="318">
        <f>O3152*T3152+P3152*T3152</f>
        <v>0</v>
      </c>
    </row>
    <row r="3153" spans="1:21" s="318" customFormat="1" x14ac:dyDescent="0.2">
      <c r="A3153" s="322">
        <v>41144</v>
      </c>
      <c r="B3153" s="321">
        <v>431.942993</v>
      </c>
      <c r="C3153" s="320">
        <f>LN(B3153/B3152)</f>
        <v>-1.0515381608119097E-2</v>
      </c>
      <c r="D3153" s="320">
        <f>AVERAGE(C3133:C3153)</f>
        <v>2.1512068604353559E-3</v>
      </c>
      <c r="E3153" s="318">
        <f>_xlfn.STDEV.S(C3133:C3153)</f>
        <v>9.8338528418348975E-3</v>
      </c>
      <c r="F3153" s="318">
        <f>E3153*(21/(21-1.5))</f>
        <v>1.0590303060437581E-2</v>
      </c>
      <c r="G3153" s="318">
        <f>_xlfn.VAR.S(C3133:C3153)</f>
        <v>9.67046617148643E-5</v>
      </c>
      <c r="H3153" s="318">
        <f>G3153*(21/(21-1))</f>
        <v>1.0153989480060752E-4</v>
      </c>
      <c r="I3153" s="320">
        <f>(SUM(C3090:C3110)*1+SUM(C3111:C3131)*2+SUM(C3132:C3152)*3)/6</f>
        <v>5.0126974623965738E-2</v>
      </c>
      <c r="J3153" s="318">
        <f>IF(C3153*O3153&lt;&gt;0,C3153,0)</f>
        <v>0</v>
      </c>
      <c r="K3153" s="318" t="str">
        <f>IF(C3153*O3153=0,"",C3153)</f>
        <v/>
      </c>
      <c r="O3153" s="318">
        <f>IF(ISBLANK(L3153),0,1)</f>
        <v>0</v>
      </c>
      <c r="P3153" s="318">
        <f>IF(ISBLANK(M3153),0,1)</f>
        <v>0</v>
      </c>
      <c r="Q3153" s="318">
        <f>O3153+P3153</f>
        <v>0</v>
      </c>
      <c r="R3153" s="318">
        <f>SUM(Q3028:Q3153)</f>
        <v>1</v>
      </c>
      <c r="S3153" s="318">
        <f>R3153/$X$2</f>
        <v>4.3478260869565216E-2</v>
      </c>
      <c r="T3153" s="318">
        <f>IF(S3153&gt;=$X$3,1,0)</f>
        <v>0</v>
      </c>
      <c r="U3153" s="318">
        <f>O3153*T3153+P3153*T3153</f>
        <v>0</v>
      </c>
    </row>
    <row r="3154" spans="1:21" s="318" customFormat="1" x14ac:dyDescent="0.2">
      <c r="A3154" s="322">
        <v>41145</v>
      </c>
      <c r="B3154" s="321">
        <v>431.51001000000002</v>
      </c>
      <c r="C3154" s="320">
        <f>LN(B3154/B3153)</f>
        <v>-1.0029104879776389E-3</v>
      </c>
      <c r="D3154" s="320">
        <f>AVERAGE(C3134:C3154)</f>
        <v>1.296044746790093E-3</v>
      </c>
      <c r="E3154" s="318">
        <f>_xlfn.STDEV.S(C3134:C3154)</f>
        <v>9.2453161892505874E-3</v>
      </c>
      <c r="F3154" s="318">
        <f>E3154*(21/(21-1.5))</f>
        <v>9.9564943576544787E-3</v>
      </c>
      <c r="G3154" s="318">
        <f>_xlfn.VAR.S(C3134:C3154)</f>
        <v>8.5475871439218994E-5</v>
      </c>
      <c r="H3154" s="318">
        <f>G3154*(21/(21-1))</f>
        <v>8.974966501117995E-5</v>
      </c>
      <c r="I3154" s="320">
        <f>(SUM(C3091:C3111)*1+SUM(C3112:C3132)*2+SUM(C3133:C3153)*3)/6</f>
        <v>4.3774697314327891E-2</v>
      </c>
      <c r="J3154" s="318">
        <f>IF(C3154*O3154&lt;&gt;0,C3154,0)</f>
        <v>0</v>
      </c>
      <c r="K3154" s="318" t="str">
        <f>IF(C3154*O3154=0,"",C3154)</f>
        <v/>
      </c>
      <c r="O3154" s="318">
        <f>IF(ISBLANK(L3154),0,1)</f>
        <v>0</v>
      </c>
      <c r="P3154" s="318">
        <f>IF(ISBLANK(M3154),0,1)</f>
        <v>0</v>
      </c>
      <c r="Q3154" s="318">
        <f>O3154+P3154</f>
        <v>0</v>
      </c>
      <c r="R3154" s="318">
        <f>SUM(Q3029:Q3154)</f>
        <v>1</v>
      </c>
      <c r="S3154" s="318">
        <f>R3154/$X$2</f>
        <v>4.3478260869565216E-2</v>
      </c>
      <c r="T3154" s="318">
        <f>IF(S3154&gt;=$X$3,1,0)</f>
        <v>0</v>
      </c>
      <c r="U3154" s="318">
        <f>O3154*T3154+P3154*T3154</f>
        <v>0</v>
      </c>
    </row>
    <row r="3155" spans="1:21" s="318" customFormat="1" x14ac:dyDescent="0.2">
      <c r="A3155" s="322">
        <v>41148</v>
      </c>
      <c r="B3155" s="321">
        <v>434.70901500000002</v>
      </c>
      <c r="C3155" s="320">
        <f>LN(B3155/B3154)</f>
        <v>7.3861678195994655E-3</v>
      </c>
      <c r="D3155" s="320">
        <f>AVERAGE(C3135:C3155)</f>
        <v>1.053538402240995E-3</v>
      </c>
      <c r="E3155" s="318">
        <f>_xlfn.STDEV.S(C3135:C3155)</f>
        <v>9.0008832713921443E-3</v>
      </c>
      <c r="F3155" s="318">
        <f>E3155*(21/(21-1.5))</f>
        <v>9.6932589076530774E-3</v>
      </c>
      <c r="G3155" s="318">
        <f>_xlfn.VAR.S(C3135:C3155)</f>
        <v>8.1015899665226956E-5</v>
      </c>
      <c r="H3155" s="318">
        <f>G3155*(21/(21-1))</f>
        <v>8.5066694648488309E-5</v>
      </c>
      <c r="I3155" s="320">
        <f>(SUM(C3092:C3112)*1+SUM(C3113:C3133)*2+SUM(C3134:C3154)*3)/6</f>
        <v>3.4947525173664375E-2</v>
      </c>
      <c r="J3155" s="318">
        <f>IF(C3155*O3155&lt;&gt;0,C3155,0)</f>
        <v>0</v>
      </c>
      <c r="K3155" s="318" t="str">
        <f>IF(C3155*O3155=0,"",C3155)</f>
        <v/>
      </c>
      <c r="O3155" s="318">
        <f>IF(ISBLANK(L3155),0,1)</f>
        <v>0</v>
      </c>
      <c r="P3155" s="318">
        <f>IF(ISBLANK(M3155),0,1)</f>
        <v>0</v>
      </c>
      <c r="Q3155" s="318">
        <f>O3155+P3155</f>
        <v>0</v>
      </c>
      <c r="R3155" s="318">
        <f>SUM(Q3030:Q3155)</f>
        <v>1</v>
      </c>
      <c r="S3155" s="318">
        <f>R3155/$X$2</f>
        <v>4.3478260869565216E-2</v>
      </c>
      <c r="T3155" s="318">
        <f>IF(S3155&gt;=$X$3,1,0)</f>
        <v>0</v>
      </c>
      <c r="U3155" s="318">
        <f>O3155*T3155+P3155*T3155</f>
        <v>0</v>
      </c>
    </row>
    <row r="3156" spans="1:21" s="318" customFormat="1" x14ac:dyDescent="0.2">
      <c r="A3156" s="322">
        <v>41149</v>
      </c>
      <c r="B3156" s="321">
        <v>432.99099699999999</v>
      </c>
      <c r="C3156" s="320">
        <f>LN(B3156/B3155)</f>
        <v>-3.9599405814875381E-3</v>
      </c>
      <c r="D3156" s="320">
        <f>AVERAGE(C3136:C3156)</f>
        <v>8.0251716379208004E-4</v>
      </c>
      <c r="E3156" s="318">
        <f>_xlfn.STDEV.S(C3136:C3156)</f>
        <v>9.0665957584263948E-3</v>
      </c>
      <c r="F3156" s="318">
        <f>E3156*(21/(21-1.5))</f>
        <v>9.7640262013822705E-3</v>
      </c>
      <c r="G3156" s="318">
        <f>_xlfn.VAR.S(C3136:C3156)</f>
        <v>8.2203158646715487E-5</v>
      </c>
      <c r="H3156" s="318">
        <f>G3156*(21/(21-1))</f>
        <v>8.6313316579051262E-5</v>
      </c>
      <c r="I3156" s="320">
        <f>(SUM(C3093:C3113)*1+SUM(C3114:C3134)*2+SUM(C3135:C3155)*3)/6</f>
        <v>3.8823707650259359E-2</v>
      </c>
      <c r="J3156" s="318">
        <f>IF(C3156*O3156&lt;&gt;0,C3156,0)</f>
        <v>0</v>
      </c>
      <c r="K3156" s="318" t="str">
        <f>IF(C3156*O3156=0,"",C3156)</f>
        <v/>
      </c>
      <c r="O3156" s="318">
        <f>IF(ISBLANK(L3156),0,1)</f>
        <v>0</v>
      </c>
      <c r="P3156" s="318">
        <f>IF(ISBLANK(M3156),0,1)</f>
        <v>0</v>
      </c>
      <c r="Q3156" s="318">
        <f>O3156+P3156</f>
        <v>0</v>
      </c>
      <c r="R3156" s="318">
        <f>SUM(Q3031:Q3156)</f>
        <v>1</v>
      </c>
      <c r="S3156" s="318">
        <f>R3156/$X$2</f>
        <v>4.3478260869565216E-2</v>
      </c>
      <c r="T3156" s="318">
        <f>IF(S3156&gt;=$X$3,1,0)</f>
        <v>0</v>
      </c>
      <c r="U3156" s="318">
        <f>O3156*T3156+P3156*T3156</f>
        <v>0</v>
      </c>
    </row>
    <row r="3157" spans="1:21" s="318" customFormat="1" x14ac:dyDescent="0.2">
      <c r="A3157" s="322">
        <v>41150</v>
      </c>
      <c r="B3157" s="321">
        <v>435.682007</v>
      </c>
      <c r="C3157" s="320">
        <f>LN(B3157/B3156)</f>
        <v>6.1956998683090625E-3</v>
      </c>
      <c r="D3157" s="320">
        <f>AVERAGE(C3137:C3157)</f>
        <v>1.3712403820040507E-3</v>
      </c>
      <c r="E3157" s="318">
        <f>_xlfn.STDEV.S(C3137:C3157)</f>
        <v>9.0095911689711157E-3</v>
      </c>
      <c r="F3157" s="318">
        <f>E3157*(21/(21-1.5))</f>
        <v>9.7026366435073556E-3</v>
      </c>
      <c r="G3157" s="318">
        <f>_xlfn.VAR.S(C3137:C3157)</f>
        <v>8.1172733032002301E-5</v>
      </c>
      <c r="H3157" s="318">
        <f>G3157*(21/(21-1))</f>
        <v>8.5231369683602413E-5</v>
      </c>
      <c r="I3157" s="320">
        <f>(SUM(C3094:C3114)*1+SUM(C3115:C3135)*2+SUM(C3136:C3156)*3)/6</f>
        <v>3.2943732272594568E-2</v>
      </c>
      <c r="J3157" s="318">
        <f>IF(C3157*O3157&lt;&gt;0,C3157,0)</f>
        <v>0</v>
      </c>
      <c r="K3157" s="318" t="str">
        <f>IF(C3157*O3157=0,"",C3157)</f>
        <v/>
      </c>
      <c r="O3157" s="318">
        <f>IF(ISBLANK(L3157),0,1)</f>
        <v>0</v>
      </c>
      <c r="P3157" s="318">
        <f>IF(ISBLANK(M3157),0,1)</f>
        <v>0</v>
      </c>
      <c r="Q3157" s="318">
        <f>O3157+P3157</f>
        <v>0</v>
      </c>
      <c r="R3157" s="318">
        <f>SUM(Q3032:Q3157)</f>
        <v>1</v>
      </c>
      <c r="S3157" s="318">
        <f>R3157/$X$2</f>
        <v>4.3478260869565216E-2</v>
      </c>
      <c r="T3157" s="318">
        <f>IF(S3157&gt;=$X$3,1,0)</f>
        <v>0</v>
      </c>
      <c r="U3157" s="318">
        <f>O3157*T3157+P3157*T3157</f>
        <v>0</v>
      </c>
    </row>
    <row r="3158" spans="1:21" s="318" customFormat="1" x14ac:dyDescent="0.2">
      <c r="A3158" s="322">
        <v>41151</v>
      </c>
      <c r="B3158" s="321">
        <v>430.540009</v>
      </c>
      <c r="C3158" s="320">
        <f>LN(B3158/B3157)</f>
        <v>-1.1872379836551776E-2</v>
      </c>
      <c r="D3158" s="320">
        <f>AVERAGE(C3138:C3158)</f>
        <v>8.5180610536956386E-4</v>
      </c>
      <c r="E3158" s="318">
        <f>_xlfn.STDEV.S(C3138:C3158)</f>
        <v>9.4544368516830939E-3</v>
      </c>
      <c r="F3158" s="318">
        <f>E3158*(21/(21-1.5))</f>
        <v>1.0181701224889485E-2</v>
      </c>
      <c r="G3158" s="318">
        <f>_xlfn.VAR.S(C3138:C3158)</f>
        <v>8.9386376182463327E-5</v>
      </c>
      <c r="H3158" s="318">
        <f>G3158*(21/(21-1))</f>
        <v>9.3855694991586499E-5</v>
      </c>
      <c r="I3158" s="320">
        <f>(SUM(C3095:C3115)*1+SUM(C3116:C3136)*2+SUM(C3137:C3157)*3)/6</f>
        <v>3.8406333797467669E-2</v>
      </c>
      <c r="J3158" s="318">
        <f>IF(C3158*O3158&lt;&gt;0,C3158,0)</f>
        <v>0</v>
      </c>
      <c r="K3158" s="318" t="str">
        <f>IF(C3158*O3158=0,"",C3158)</f>
        <v/>
      </c>
      <c r="O3158" s="318">
        <f>IF(ISBLANK(L3158),0,1)</f>
        <v>0</v>
      </c>
      <c r="P3158" s="318">
        <f>IF(ISBLANK(M3158),0,1)</f>
        <v>0</v>
      </c>
      <c r="Q3158" s="318">
        <f>O3158+P3158</f>
        <v>0</v>
      </c>
      <c r="R3158" s="318">
        <f>SUM(Q3033:Q3158)</f>
        <v>1</v>
      </c>
      <c r="S3158" s="318">
        <f>R3158/$X$2</f>
        <v>4.3478260869565216E-2</v>
      </c>
      <c r="T3158" s="318">
        <f>IF(S3158&gt;=$X$3,1,0)</f>
        <v>0</v>
      </c>
      <c r="U3158" s="318">
        <f>O3158*T3158+P3158*T3158</f>
        <v>0</v>
      </c>
    </row>
    <row r="3159" spans="1:21" s="318" customFormat="1" x14ac:dyDescent="0.2">
      <c r="A3159" s="322">
        <v>41152</v>
      </c>
      <c r="B3159" s="321">
        <v>435.21899400000001</v>
      </c>
      <c r="C3159" s="320">
        <f>LN(B3159/B3158)</f>
        <v>1.0809083220537091E-2</v>
      </c>
      <c r="D3159" s="320">
        <f>AVERAGE(C3139:C3159)</f>
        <v>1.9658177839609573E-3</v>
      </c>
      <c r="E3159" s="318">
        <f>_xlfn.STDEV.S(C3139:C3159)</f>
        <v>9.1658641603204454E-3</v>
      </c>
      <c r="F3159" s="318">
        <f>E3159*(21/(21-1.5))</f>
        <v>9.8709306341912481E-3</v>
      </c>
      <c r="G3159" s="318">
        <f>_xlfn.VAR.S(C3139:C3159)</f>
        <v>8.4013065805446822E-5</v>
      </c>
      <c r="H3159" s="318">
        <f>G3159*(21/(21-1))</f>
        <v>8.8213719095719172E-5</v>
      </c>
      <c r="I3159" s="320">
        <f>(SUM(C3096:C3116)*1+SUM(C3117:C3137)*2+SUM(C3138:C3158)*3)/6</f>
        <v>3.1897348506322601E-2</v>
      </c>
      <c r="J3159" s="318">
        <f>IF(C3159*O3159&lt;&gt;0,C3159,0)</f>
        <v>0</v>
      </c>
      <c r="K3159" s="318" t="str">
        <f>IF(C3159*O3159=0,"",C3159)</f>
        <v/>
      </c>
      <c r="O3159" s="318">
        <f>IF(ISBLANK(L3159),0,1)</f>
        <v>0</v>
      </c>
      <c r="P3159" s="318">
        <f>IF(ISBLANK(M3159),0,1)</f>
        <v>0</v>
      </c>
      <c r="Q3159" s="318">
        <f>O3159+P3159</f>
        <v>0</v>
      </c>
      <c r="R3159" s="318">
        <f>SUM(Q3034:Q3159)</f>
        <v>1</v>
      </c>
      <c r="S3159" s="318">
        <f>R3159/$X$2</f>
        <v>4.3478260869565216E-2</v>
      </c>
      <c r="T3159" s="318">
        <f>IF(S3159&gt;=$X$3,1,0)</f>
        <v>0</v>
      </c>
      <c r="U3159" s="318">
        <f>O3159*T3159+P3159*T3159</f>
        <v>0</v>
      </c>
    </row>
    <row r="3160" spans="1:21" s="318" customFormat="1" x14ac:dyDescent="0.2">
      <c r="A3160" s="322">
        <v>41155</v>
      </c>
      <c r="B3160" s="321">
        <v>439.43301400000001</v>
      </c>
      <c r="C3160" s="320">
        <f>LN(B3160/B3159)</f>
        <v>9.635952511263127E-3</v>
      </c>
      <c r="D3160" s="320">
        <f>AVERAGE(C3140:C3160)</f>
        <v>1.3486661646085567E-3</v>
      </c>
      <c r="E3160" s="318">
        <f>_xlfn.STDEV.S(C3140:C3160)</f>
        <v>8.0792444982284335E-3</v>
      </c>
      <c r="F3160" s="318">
        <f>E3160*(21/(21-1.5))</f>
        <v>8.7007248442460047E-3</v>
      </c>
      <c r="G3160" s="318">
        <f>_xlfn.VAR.S(C3140:C3160)</f>
        <v>6.5274191662154421E-5</v>
      </c>
      <c r="H3160" s="318">
        <f>G3160*(21/(21-1))</f>
        <v>6.8537901245262147E-5</v>
      </c>
      <c r="I3160" s="320">
        <f>(SUM(C3097:C3117)*1+SUM(C3118:C3138)*2+SUM(C3139:C3159)*3)/6</f>
        <v>3.9334941998613815E-2</v>
      </c>
      <c r="J3160" s="318">
        <f>IF(C3160*O3160&lt;&gt;0,C3160,0)</f>
        <v>0</v>
      </c>
      <c r="K3160" s="318" t="str">
        <f>IF(C3160*O3160=0,"",C3160)</f>
        <v/>
      </c>
      <c r="O3160" s="318">
        <f>IF(ISBLANK(L3160),0,1)</f>
        <v>0</v>
      </c>
      <c r="P3160" s="318">
        <f>IF(ISBLANK(M3160),0,1)</f>
        <v>0</v>
      </c>
      <c r="Q3160" s="318">
        <f>O3160+P3160</f>
        <v>0</v>
      </c>
      <c r="R3160" s="318">
        <f>SUM(Q3035:Q3160)</f>
        <v>1</v>
      </c>
      <c r="S3160" s="318">
        <f>R3160/$X$2</f>
        <v>4.3478260869565216E-2</v>
      </c>
      <c r="T3160" s="318">
        <f>IF(S3160&gt;=$X$3,1,0)</f>
        <v>0</v>
      </c>
      <c r="U3160" s="318">
        <f>O3160*T3160+P3160*T3160</f>
        <v>0</v>
      </c>
    </row>
    <row r="3161" spans="1:21" s="318" customFormat="1" x14ac:dyDescent="0.2">
      <c r="A3161" s="322">
        <v>41156</v>
      </c>
      <c r="B3161" s="321">
        <v>433.52899200000002</v>
      </c>
      <c r="C3161" s="320">
        <f>LN(B3161/B3160)</f>
        <v>-1.3526618525044935E-2</v>
      </c>
      <c r="D3161" s="320">
        <f>AVERAGE(C3141:C3161)</f>
        <v>5.0518869013586583E-4</v>
      </c>
      <c r="E3161" s="318">
        <f>_xlfn.STDEV.S(C3141:C3161)</f>
        <v>8.6711147131650051E-3</v>
      </c>
      <c r="F3161" s="318">
        <f>E3161*(21/(21-1.5))</f>
        <v>9.3381235372546213E-3</v>
      </c>
      <c r="G3161" s="318">
        <f>_xlfn.VAR.S(C3141:C3161)</f>
        <v>7.5188230368866614E-5</v>
      </c>
      <c r="H3161" s="318">
        <f>G3161*(21/(21-1))</f>
        <v>7.8947641887309948E-5</v>
      </c>
      <c r="I3161" s="320">
        <f>(SUM(C3098:C3118)*1+SUM(C3119:C3139)*2+SUM(C3140:C3160)*3)/6</f>
        <v>3.7064000672850463E-2</v>
      </c>
      <c r="J3161" s="318">
        <f>IF(C3161*O3161&lt;&gt;0,C3161,0)</f>
        <v>0</v>
      </c>
      <c r="K3161" s="318" t="str">
        <f>IF(C3161*O3161=0,"",C3161)</f>
        <v/>
      </c>
      <c r="O3161" s="318">
        <f>IF(ISBLANK(L3161),0,1)</f>
        <v>0</v>
      </c>
      <c r="P3161" s="318">
        <f>IF(ISBLANK(M3161),0,1)</f>
        <v>0</v>
      </c>
      <c r="Q3161" s="318">
        <f>O3161+P3161</f>
        <v>0</v>
      </c>
      <c r="R3161" s="318">
        <f>SUM(Q3036:Q3161)</f>
        <v>1</v>
      </c>
      <c r="S3161" s="318">
        <f>R3161/$X$2</f>
        <v>4.3478260869565216E-2</v>
      </c>
      <c r="T3161" s="318">
        <f>IF(S3161&gt;=$X$3,1,0)</f>
        <v>0</v>
      </c>
      <c r="U3161" s="318">
        <f>O3161*T3161+P3161*T3161</f>
        <v>0</v>
      </c>
    </row>
    <row r="3162" spans="1:21" s="318" customFormat="1" x14ac:dyDescent="0.2">
      <c r="A3162" s="322">
        <v>41157</v>
      </c>
      <c r="B3162" s="321">
        <v>435.42700200000002</v>
      </c>
      <c r="C3162" s="320">
        <f>LN(B3162/B3161)</f>
        <v>4.3684905369827066E-3</v>
      </c>
      <c r="D3162" s="320">
        <f>AVERAGE(C3142:C3162)</f>
        <v>3.0224929387289801E-4</v>
      </c>
      <c r="E3162" s="318">
        <f>_xlfn.STDEV.S(C3142:C3162)</f>
        <v>8.5200021630885345E-3</v>
      </c>
      <c r="F3162" s="318">
        <f>E3162*(21/(21-1.5))</f>
        <v>9.1753869448645744E-3</v>
      </c>
      <c r="G3162" s="318">
        <f>_xlfn.VAR.S(C3142:C3162)</f>
        <v>7.2590436859033304E-5</v>
      </c>
      <c r="H3162" s="318">
        <f>G3162*(21/(21-1))</f>
        <v>7.6219958701984969E-5</v>
      </c>
      <c r="I3162" s="320">
        <f>(SUM(C3099:C3119)*1+SUM(C3120:C3140)*2+SUM(C3141:C3161)*3)/6</f>
        <v>3.0430816820882656E-2</v>
      </c>
      <c r="J3162" s="318">
        <f>IF(C3162*O3162&lt;&gt;0,C3162,0)</f>
        <v>0</v>
      </c>
      <c r="K3162" s="318" t="str">
        <f>IF(C3162*O3162=0,"",C3162)</f>
        <v/>
      </c>
      <c r="O3162" s="318">
        <f>IF(ISBLANK(L3162),0,1)</f>
        <v>0</v>
      </c>
      <c r="P3162" s="318">
        <f>IF(ISBLANK(M3162),0,1)</f>
        <v>0</v>
      </c>
      <c r="Q3162" s="318">
        <f>O3162+P3162</f>
        <v>0</v>
      </c>
      <c r="R3162" s="318">
        <f>SUM(Q3037:Q3162)</f>
        <v>1</v>
      </c>
      <c r="S3162" s="318">
        <f>R3162/$X$2</f>
        <v>4.3478260869565216E-2</v>
      </c>
      <c r="T3162" s="318">
        <f>IF(S3162&gt;=$X$3,1,0)</f>
        <v>0</v>
      </c>
      <c r="U3162" s="318">
        <f>O3162*T3162+P3162*T3162</f>
        <v>0</v>
      </c>
    </row>
    <row r="3163" spans="1:21" s="318" customFormat="1" x14ac:dyDescent="0.2">
      <c r="A3163" s="322">
        <v>41158</v>
      </c>
      <c r="B3163" s="321">
        <v>443.01901199999998</v>
      </c>
      <c r="C3163" s="320">
        <f>LN(B3163/B3162)</f>
        <v>1.7285522188785835E-2</v>
      </c>
      <c r="D3163" s="320">
        <f>AVERAGE(C3143:C3163)</f>
        <v>1.6592719992078423E-3</v>
      </c>
      <c r="E3163" s="318">
        <f>_xlfn.STDEV.S(C3143:C3163)</f>
        <v>8.8571769782477047E-3</v>
      </c>
      <c r="F3163" s="318">
        <f>E3163*(21/(21-1.5))</f>
        <v>9.5384982842667589E-3</v>
      </c>
      <c r="G3163" s="318">
        <f>_xlfn.VAR.S(C3143:C3163)</f>
        <v>7.8449584024001137E-5</v>
      </c>
      <c r="H3163" s="318">
        <f>G3163*(21/(21-1))</f>
        <v>8.2372063225201201E-5</v>
      </c>
      <c r="I3163" s="320">
        <f>(SUM(C3100:C3120)*1+SUM(C3121:C3141)*2+SUM(C3142:C3162)*3)/6</f>
        <v>3.2915716369155128E-2</v>
      </c>
      <c r="J3163" s="318">
        <f>IF(C3163*O3163&lt;&gt;0,C3163,0)</f>
        <v>0</v>
      </c>
      <c r="K3163" s="318" t="str">
        <f>IF(C3163*O3163=0,"",C3163)</f>
        <v/>
      </c>
      <c r="O3163" s="318">
        <f>IF(ISBLANK(L3163),0,1)</f>
        <v>0</v>
      </c>
      <c r="P3163" s="318">
        <f>IF(ISBLANK(M3163),0,1)</f>
        <v>0</v>
      </c>
      <c r="Q3163" s="318">
        <f>O3163+P3163</f>
        <v>0</v>
      </c>
      <c r="R3163" s="318">
        <f>SUM(Q3038:Q3163)</f>
        <v>1</v>
      </c>
      <c r="S3163" s="318">
        <f>R3163/$X$2</f>
        <v>4.3478260869565216E-2</v>
      </c>
      <c r="T3163" s="318">
        <f>IF(S3163&gt;=$X$3,1,0)</f>
        <v>0</v>
      </c>
      <c r="U3163" s="318">
        <f>O3163*T3163+P3163*T3163</f>
        <v>0</v>
      </c>
    </row>
    <row r="3164" spans="1:21" s="318" customFormat="1" x14ac:dyDescent="0.2">
      <c r="A3164" s="322">
        <v>41159</v>
      </c>
      <c r="B3164" s="321">
        <v>444.86200000000002</v>
      </c>
      <c r="C3164" s="320">
        <f>LN(B3164/B3163)</f>
        <v>4.1514361091033051E-3</v>
      </c>
      <c r="D3164" s="320">
        <f>AVERAGE(C3144:C3164)</f>
        <v>1.3435325858951294E-3</v>
      </c>
      <c r="E3164" s="318">
        <f>_xlfn.STDEV.S(C3144:C3164)</f>
        <v>8.6310067142415323E-3</v>
      </c>
      <c r="F3164" s="318">
        <f>E3164*(21/(21-1.5))</f>
        <v>9.2949303076447273E-3</v>
      </c>
      <c r="G3164" s="318">
        <f>_xlfn.VAR.S(C3144:C3164)</f>
        <v>7.4494276901282403E-5</v>
      </c>
      <c r="H3164" s="318">
        <f>G3164*(21/(21-1))</f>
        <v>7.8218990746346524E-5</v>
      </c>
      <c r="I3164" s="320">
        <f>(SUM(C3101:C3121)*1+SUM(C3122:C3142)*2+SUM(C3143:C3163)*3)/6</f>
        <v>4.0426272804236676E-2</v>
      </c>
      <c r="J3164" s="318">
        <f>IF(C3164*O3164&lt;&gt;0,C3164,0)</f>
        <v>0</v>
      </c>
      <c r="K3164" s="318" t="str">
        <f>IF(C3164*O3164=0,"",C3164)</f>
        <v/>
      </c>
      <c r="O3164" s="318">
        <f>IF(ISBLANK(L3164),0,1)</f>
        <v>0</v>
      </c>
      <c r="P3164" s="318">
        <f>IF(ISBLANK(M3164),0,1)</f>
        <v>0</v>
      </c>
      <c r="Q3164" s="318">
        <f>O3164+P3164</f>
        <v>0</v>
      </c>
      <c r="R3164" s="318">
        <f>SUM(Q3039:Q3164)</f>
        <v>1</v>
      </c>
      <c r="S3164" s="318">
        <f>R3164/$X$2</f>
        <v>4.3478260869565216E-2</v>
      </c>
      <c r="T3164" s="318">
        <f>IF(S3164&gt;=$X$3,1,0)</f>
        <v>0</v>
      </c>
      <c r="U3164" s="318">
        <f>O3164*T3164+P3164*T3164</f>
        <v>0</v>
      </c>
    </row>
    <row r="3165" spans="1:21" s="318" customFormat="1" x14ac:dyDescent="0.2">
      <c r="A3165" s="322">
        <v>41162</v>
      </c>
      <c r="B3165" s="321">
        <v>445.72100799999998</v>
      </c>
      <c r="C3165" s="320">
        <f>LN(B3165/B3164)</f>
        <v>1.9290919738552631E-3</v>
      </c>
      <c r="D3165" s="320">
        <f>AVERAGE(C3145:C3165)</f>
        <v>1.6751452642622658E-3</v>
      </c>
      <c r="E3165" s="318">
        <f>_xlfn.STDEV.S(C3145:C3165)</f>
        <v>8.5065748486489214E-3</v>
      </c>
      <c r="F3165" s="318">
        <f>E3165*(21/(21-1.5))</f>
        <v>9.1609267600834526E-3</v>
      </c>
      <c r="G3165" s="318">
        <f>_xlfn.VAR.S(C3145:C3165)</f>
        <v>7.2361815655666429E-5</v>
      </c>
      <c r="H3165" s="318">
        <f>G3165*(21/(21-1))</f>
        <v>7.5979906438449756E-5</v>
      </c>
      <c r="I3165" s="320">
        <f>(SUM(C3102:C3122)*1+SUM(C3123:C3143)*2+SUM(C3144:C3164)*3)/6</f>
        <v>4.059685665447E-2</v>
      </c>
      <c r="J3165" s="318">
        <f>IF(C3165*O3165&lt;&gt;0,C3165,0)</f>
        <v>0</v>
      </c>
      <c r="K3165" s="318" t="str">
        <f>IF(C3165*O3165=0,"",C3165)</f>
        <v/>
      </c>
      <c r="O3165" s="318">
        <f>IF(ISBLANK(L3165),0,1)</f>
        <v>0</v>
      </c>
      <c r="P3165" s="318">
        <f>IF(ISBLANK(M3165),0,1)</f>
        <v>0</v>
      </c>
      <c r="Q3165" s="318">
        <f>O3165+P3165</f>
        <v>0</v>
      </c>
      <c r="R3165" s="318">
        <f>SUM(Q3040:Q3165)</f>
        <v>1</v>
      </c>
      <c r="S3165" s="318">
        <f>R3165/$X$2</f>
        <v>4.3478260869565216E-2</v>
      </c>
      <c r="T3165" s="318">
        <f>IF(S3165&gt;=$X$3,1,0)</f>
        <v>0</v>
      </c>
      <c r="U3165" s="318">
        <f>O3165*T3165+P3165*T3165</f>
        <v>0</v>
      </c>
    </row>
    <row r="3166" spans="1:21" s="318" customFormat="1" x14ac:dyDescent="0.2">
      <c r="A3166" s="322">
        <v>41163</v>
      </c>
      <c r="B3166" s="321">
        <v>446.175995</v>
      </c>
      <c r="C3166" s="320">
        <f>LN(B3166/B3165)</f>
        <v>1.0202681205064975E-3</v>
      </c>
      <c r="D3166" s="320">
        <f>AVERAGE(C3146:C3166)</f>
        <v>1.7752142813261599E-3</v>
      </c>
      <c r="E3166" s="318">
        <f>_xlfn.STDEV.S(C3146:C3166)</f>
        <v>8.4848616707312273E-3</v>
      </c>
      <c r="F3166" s="318">
        <f>E3166*(21/(21-1.5))</f>
        <v>9.1375433377105519E-3</v>
      </c>
      <c r="G3166" s="318">
        <f>_xlfn.VAR.S(C3146:C3166)</f>
        <v>7.1992877571443924E-5</v>
      </c>
      <c r="H3166" s="318">
        <f>G3166*(21/(21-1))</f>
        <v>7.5592521450016119E-5</v>
      </c>
      <c r="I3166" s="320">
        <f>(SUM(C3103:C3123)*1+SUM(C3124:C3144)*2+SUM(C3145:C3165)*3)/6</f>
        <v>4.6905718099548764E-2</v>
      </c>
      <c r="J3166" s="318">
        <f>IF(C3166*O3166&lt;&gt;0,C3166,0)</f>
        <v>0</v>
      </c>
      <c r="K3166" s="318" t="str">
        <f>IF(C3166*O3166=0,"",C3166)</f>
        <v/>
      </c>
      <c r="O3166" s="318">
        <f>IF(ISBLANK(L3166),0,1)</f>
        <v>0</v>
      </c>
      <c r="P3166" s="318">
        <f>IF(ISBLANK(M3166),0,1)</f>
        <v>0</v>
      </c>
      <c r="Q3166" s="318">
        <f>O3166+P3166</f>
        <v>0</v>
      </c>
      <c r="R3166" s="318">
        <f>SUM(Q3041:Q3166)</f>
        <v>1</v>
      </c>
      <c r="S3166" s="318">
        <f>R3166/$X$2</f>
        <v>4.3478260869565216E-2</v>
      </c>
      <c r="T3166" s="318">
        <f>IF(S3166&gt;=$X$3,1,0)</f>
        <v>0</v>
      </c>
      <c r="U3166" s="318">
        <f>O3166*T3166+P3166*T3166</f>
        <v>0</v>
      </c>
    </row>
    <row r="3167" spans="1:21" s="318" customFormat="1" x14ac:dyDescent="0.2">
      <c r="A3167" s="322">
        <v>41164</v>
      </c>
      <c r="B3167" s="321">
        <v>447.29599000000002</v>
      </c>
      <c r="C3167" s="320">
        <f>LN(B3167/B3166)</f>
        <v>2.5070636918328847E-3</v>
      </c>
      <c r="D3167" s="320">
        <f>AVERAGE(C3147:C3167)</f>
        <v>1.4885499917333248E-3</v>
      </c>
      <c r="E3167" s="318">
        <f>_xlfn.STDEV.S(C3147:C3167)</f>
        <v>8.3458991543616003E-3</v>
      </c>
      <c r="F3167" s="318">
        <f>E3167*(21/(21-1.5))</f>
        <v>8.9878913970048002E-3</v>
      </c>
      <c r="G3167" s="318">
        <f>_xlfn.VAR.S(C3147:C3167)</f>
        <v>6.9654032694773681E-5</v>
      </c>
      <c r="H3167" s="318">
        <f>G3167*(21/(21-1))</f>
        <v>7.3136734329512371E-5</v>
      </c>
      <c r="I3167" s="320">
        <f>(SUM(C3104:C3124)*1+SUM(C3125:C3145)*2+SUM(C3146:C3166)*3)/6</f>
        <v>4.3691310054685323E-2</v>
      </c>
      <c r="J3167" s="318">
        <f>IF(C3167*O3167&lt;&gt;0,C3167,0)</f>
        <v>0</v>
      </c>
      <c r="K3167" s="318" t="str">
        <f>IF(C3167*O3167=0,"",C3167)</f>
        <v/>
      </c>
      <c r="O3167" s="318">
        <f>IF(ISBLANK(L3167),0,1)</f>
        <v>0</v>
      </c>
      <c r="P3167" s="318">
        <f>IF(ISBLANK(M3167),0,1)</f>
        <v>0</v>
      </c>
      <c r="Q3167" s="318">
        <f>O3167+P3167</f>
        <v>0</v>
      </c>
      <c r="R3167" s="318">
        <f>SUM(Q3042:Q3167)</f>
        <v>1</v>
      </c>
      <c r="S3167" s="318">
        <f>R3167/$X$2</f>
        <v>4.3478260869565216E-2</v>
      </c>
      <c r="T3167" s="318">
        <f>IF(S3167&gt;=$X$3,1,0)</f>
        <v>0</v>
      </c>
      <c r="U3167" s="318">
        <f>O3167*T3167+P3167*T3167</f>
        <v>0</v>
      </c>
    </row>
    <row r="3168" spans="1:21" s="318" customFormat="1" x14ac:dyDescent="0.2">
      <c r="A3168" s="322">
        <v>41165</v>
      </c>
      <c r="B3168" s="321">
        <v>447.94799799999998</v>
      </c>
      <c r="C3168" s="320">
        <f>LN(B3168/B3167)</f>
        <v>1.4566042866969459E-3</v>
      </c>
      <c r="D3168" s="320">
        <f>AVERAGE(C3148:C3168)</f>
        <v>1.3325042519189126E-3</v>
      </c>
      <c r="E3168" s="318">
        <f>_xlfn.STDEV.S(C3148:C3168)</f>
        <v>8.3127618678707042E-3</v>
      </c>
      <c r="F3168" s="318">
        <f>E3168*(21/(21-1.5))</f>
        <v>8.9522050884761426E-3</v>
      </c>
      <c r="G3168" s="318">
        <f>_xlfn.VAR.S(C3148:C3168)</f>
        <v>6.9102009871925248E-5</v>
      </c>
      <c r="H3168" s="318">
        <f>G3168*(21/(21-1))</f>
        <v>7.2557110365521508E-5</v>
      </c>
      <c r="I3168" s="320">
        <f>(SUM(C3105:C3125)*1+SUM(C3126:C3146)*2+SUM(C3147:C3167)*3)/6</f>
        <v>3.9097445103919846E-2</v>
      </c>
      <c r="J3168" s="318">
        <f>IF(C3168*O3168&lt;&gt;0,C3168,0)</f>
        <v>0</v>
      </c>
      <c r="K3168" s="318" t="str">
        <f>IF(C3168*O3168=0,"",C3168)</f>
        <v/>
      </c>
      <c r="O3168" s="318">
        <f>IF(ISBLANK(L3168),0,1)</f>
        <v>0</v>
      </c>
      <c r="P3168" s="318">
        <f>IF(ISBLANK(M3168),0,1)</f>
        <v>0</v>
      </c>
      <c r="Q3168" s="318">
        <f>O3168+P3168</f>
        <v>0</v>
      </c>
      <c r="R3168" s="318">
        <f>SUM(Q3043:Q3168)</f>
        <v>1</v>
      </c>
      <c r="S3168" s="318">
        <f>R3168/$X$2</f>
        <v>4.3478260869565216E-2</v>
      </c>
      <c r="T3168" s="318">
        <f>IF(S3168&gt;=$X$3,1,0)</f>
        <v>0</v>
      </c>
      <c r="U3168" s="318">
        <f>O3168*T3168+P3168*T3168</f>
        <v>0</v>
      </c>
    </row>
    <row r="3169" spans="1:21" s="318" customFormat="1" x14ac:dyDescent="0.2">
      <c r="A3169" s="322">
        <v>41166</v>
      </c>
      <c r="B3169" s="321">
        <v>461.10400399999997</v>
      </c>
      <c r="C3169" s="320">
        <f>LN(B3169/B3168)</f>
        <v>2.8946472972894492E-2</v>
      </c>
      <c r="D3169" s="320">
        <f>AVERAGE(C3149:C3169)</f>
        <v>2.6316083125379301E-3</v>
      </c>
      <c r="E3169" s="318">
        <f>_xlfn.STDEV.S(C3149:C3169)</f>
        <v>1.0268932813519677E-2</v>
      </c>
      <c r="F3169" s="318">
        <f>E3169*(21/(21-1.5))</f>
        <v>1.1058850722251958E-2</v>
      </c>
      <c r="G3169" s="318">
        <f>_xlfn.VAR.S(C3149:C3169)</f>
        <v>1.0545098112858114E-4</v>
      </c>
      <c r="H3169" s="318">
        <f>G3169*(21/(21-1))</f>
        <v>1.1072353018501021E-4</v>
      </c>
      <c r="I3169" s="320">
        <f>(SUM(C3106:C3126)*1+SUM(C3127:C3147)*2+SUM(C3148:C3168)*3)/6</f>
        <v>3.8751655212198394E-2</v>
      </c>
      <c r="J3169" s="318">
        <f>IF(C3169*O3169&lt;&gt;0,C3169,0)</f>
        <v>0</v>
      </c>
      <c r="K3169" s="318" t="str">
        <f>IF(C3169*O3169=0,"",C3169)</f>
        <v/>
      </c>
      <c r="O3169" s="318">
        <f>IF(ISBLANK(L3169),0,1)</f>
        <v>0</v>
      </c>
      <c r="P3169" s="318">
        <f>IF(ISBLANK(M3169),0,1)</f>
        <v>0</v>
      </c>
      <c r="Q3169" s="318">
        <f>O3169+P3169</f>
        <v>0</v>
      </c>
      <c r="R3169" s="318">
        <f>SUM(Q3044:Q3169)</f>
        <v>1</v>
      </c>
      <c r="S3169" s="318">
        <f>R3169/$X$2</f>
        <v>4.3478260869565216E-2</v>
      </c>
      <c r="T3169" s="318">
        <f>IF(S3169&gt;=$X$3,1,0)</f>
        <v>0</v>
      </c>
      <c r="U3169" s="318">
        <f>O3169*T3169+P3169*T3169</f>
        <v>0</v>
      </c>
    </row>
    <row r="3170" spans="1:21" s="318" customFormat="1" x14ac:dyDescent="0.2">
      <c r="A3170" s="322">
        <v>41169</v>
      </c>
      <c r="B3170" s="321">
        <v>459.76299999999998</v>
      </c>
      <c r="C3170" s="320">
        <f>LN(B3170/B3169)</f>
        <v>-2.9124834359441068E-3</v>
      </c>
      <c r="D3170" s="320">
        <f>AVERAGE(C3150:C3170)</f>
        <v>2.1298864875119289E-3</v>
      </c>
      <c r="E3170" s="318">
        <f>_xlfn.STDEV.S(C3150:C3170)</f>
        <v>1.027022304186602E-2</v>
      </c>
      <c r="F3170" s="318">
        <f>E3170*(21/(21-1.5))</f>
        <v>1.1060240198932637E-2</v>
      </c>
      <c r="G3170" s="318">
        <f>_xlfn.VAR.S(C3150:C3170)</f>
        <v>1.0547748132967571E-4</v>
      </c>
      <c r="H3170" s="318">
        <f>G3170*(21/(21-1))</f>
        <v>1.1075135539615949E-4</v>
      </c>
      <c r="I3170" s="320">
        <f>(SUM(C3107:C3127)*1+SUM(C3128:C3148)*2+SUM(C3149:C3169)*3)/6</f>
        <v>4.8393024528810592E-2</v>
      </c>
      <c r="J3170" s="318">
        <f>IF(C3170*O3170&lt;&gt;0,C3170,0)</f>
        <v>0</v>
      </c>
      <c r="K3170" s="318" t="str">
        <f>IF(C3170*O3170=0,"",C3170)</f>
        <v/>
      </c>
      <c r="O3170" s="318">
        <f>IF(ISBLANK(L3170),0,1)</f>
        <v>0</v>
      </c>
      <c r="P3170" s="318">
        <f>IF(ISBLANK(M3170),0,1)</f>
        <v>0</v>
      </c>
      <c r="Q3170" s="318">
        <f>O3170+P3170</f>
        <v>0</v>
      </c>
      <c r="R3170" s="318">
        <f>SUM(Q3045:Q3170)</f>
        <v>1</v>
      </c>
      <c r="S3170" s="318">
        <f>R3170/$X$2</f>
        <v>4.3478260869565216E-2</v>
      </c>
      <c r="T3170" s="318">
        <f>IF(S3170&gt;=$X$3,1,0)</f>
        <v>0</v>
      </c>
      <c r="U3170" s="318">
        <f>O3170*T3170+P3170*T3170</f>
        <v>0</v>
      </c>
    </row>
    <row r="3171" spans="1:21" s="318" customFormat="1" x14ac:dyDescent="0.2">
      <c r="A3171" s="322">
        <v>41170</v>
      </c>
      <c r="B3171" s="321">
        <v>455.80200200000002</v>
      </c>
      <c r="C3171" s="320">
        <f>LN(B3171/B3170)</f>
        <v>-8.6526302424980092E-3</v>
      </c>
      <c r="D3171" s="320">
        <f>AVERAGE(C3151:C3171)</f>
        <v>2.143246419942802E-3</v>
      </c>
      <c r="E3171" s="318">
        <f>_xlfn.STDEV.S(C3151:C3171)</f>
        <v>1.0255283784578137E-2</v>
      </c>
      <c r="F3171" s="318">
        <f>E3171*(21/(21-1.5))</f>
        <v>1.1044151768007224E-2</v>
      </c>
      <c r="G3171" s="318">
        <f>_xlfn.VAR.S(C3151:C3171)</f>
        <v>1.0517084550223127E-4</v>
      </c>
      <c r="H3171" s="318">
        <f>G3171*(21/(21-1))</f>
        <v>1.1042938777734284E-4</v>
      </c>
      <c r="I3171" s="320">
        <f>(SUM(C3108:C3128)*1+SUM(C3129:C3149)*2+SUM(C3150:C3170)*3)/6</f>
        <v>4.3120118115406857E-2</v>
      </c>
      <c r="J3171" s="318">
        <f>IF(C3171*O3171&lt;&gt;0,C3171,0)</f>
        <v>0</v>
      </c>
      <c r="K3171" s="318" t="str">
        <f>IF(C3171*O3171=0,"",C3171)</f>
        <v/>
      </c>
      <c r="O3171" s="318">
        <f>IF(ISBLANK(L3171),0,1)</f>
        <v>0</v>
      </c>
      <c r="P3171" s="318">
        <f>IF(ISBLANK(M3171),0,1)</f>
        <v>0</v>
      </c>
      <c r="Q3171" s="318">
        <f>O3171+P3171</f>
        <v>0</v>
      </c>
      <c r="R3171" s="318">
        <f>SUM(Q3046:Q3171)</f>
        <v>1</v>
      </c>
      <c r="S3171" s="318">
        <f>R3171/$X$2</f>
        <v>4.3478260869565216E-2</v>
      </c>
      <c r="T3171" s="318">
        <f>IF(S3171&gt;=$X$3,1,0)</f>
        <v>0</v>
      </c>
      <c r="U3171" s="318">
        <f>O3171*T3171+P3171*T3171</f>
        <v>0</v>
      </c>
    </row>
    <row r="3172" spans="1:21" s="318" customFormat="1" x14ac:dyDescent="0.2">
      <c r="A3172" s="322">
        <v>41171</v>
      </c>
      <c r="B3172" s="321">
        <v>453.37200899999999</v>
      </c>
      <c r="C3172" s="320">
        <f>LN(B3172/B3171)</f>
        <v>-5.345508685706127E-3</v>
      </c>
      <c r="D3172" s="320">
        <f>AVERAGE(C3152:C3172)</f>
        <v>1.4013959231681948E-3</v>
      </c>
      <c r="E3172" s="318">
        <f>_xlfn.STDEV.S(C3152:C3172)</f>
        <v>1.0204144681281177E-2</v>
      </c>
      <c r="F3172" s="318">
        <f>E3172*(21/(21-1.5))</f>
        <v>1.0989078887533575E-2</v>
      </c>
      <c r="G3172" s="318">
        <f>_xlfn.VAR.S(C3152:C3172)</f>
        <v>1.0412456867651893E-4</v>
      </c>
      <c r="H3172" s="318">
        <f>G3172*(21/(21-1))</f>
        <v>1.0933079711034488E-4</v>
      </c>
      <c r="I3172" s="320">
        <f>(SUM(C3109:C3129)*1+SUM(C3130:C3150)*2+SUM(C3151:C3171)*3)/6</f>
        <v>4.4458243434200739E-2</v>
      </c>
      <c r="J3172" s="318">
        <f>IF(C3172*O3172&lt;&gt;0,C3172,0)</f>
        <v>0</v>
      </c>
      <c r="K3172" s="318" t="str">
        <f>IF(C3172*O3172=0,"",C3172)</f>
        <v/>
      </c>
      <c r="O3172" s="318">
        <f>IF(ISBLANK(L3172),0,1)</f>
        <v>0</v>
      </c>
      <c r="P3172" s="318">
        <f>IF(ISBLANK(M3172),0,1)</f>
        <v>0</v>
      </c>
      <c r="Q3172" s="318">
        <f>O3172+P3172</f>
        <v>0</v>
      </c>
      <c r="R3172" s="318">
        <f>SUM(Q3047:Q3172)</f>
        <v>1</v>
      </c>
      <c r="S3172" s="318">
        <f>R3172/$X$2</f>
        <v>4.3478260869565216E-2</v>
      </c>
      <c r="T3172" s="318">
        <f>IF(S3172&gt;=$X$3,1,0)</f>
        <v>0</v>
      </c>
      <c r="U3172" s="318">
        <f>O3172*T3172+P3172*T3172</f>
        <v>0</v>
      </c>
    </row>
    <row r="3173" spans="1:21" s="318" customFormat="1" x14ac:dyDescent="0.2">
      <c r="A3173" s="322">
        <v>41172</v>
      </c>
      <c r="B3173" s="321">
        <v>450.5</v>
      </c>
      <c r="C3173" s="320">
        <f>LN(B3173/B3172)</f>
        <v>-6.3549233451537972E-3</v>
      </c>
      <c r="D3173" s="320">
        <f>AVERAGE(C3153:C3173)</f>
        <v>1.502336978661126E-3</v>
      </c>
      <c r="E3173" s="318">
        <f>_xlfn.STDEV.S(C3153:C3173)</f>
        <v>1.0111629212465235E-2</v>
      </c>
      <c r="F3173" s="318">
        <f>E3173*(21/(21-1.5))</f>
        <v>1.088944684419333E-2</v>
      </c>
      <c r="G3173" s="318">
        <f>_xlfn.VAR.S(C3153:C3173)</f>
        <v>1.022450453303803E-4</v>
      </c>
      <c r="H3173" s="318">
        <f>G3173*(21/(21-1))</f>
        <v>1.0735729759689932E-4</v>
      </c>
      <c r="I3173" s="320">
        <f>(SUM(C3110:C3130)*1+SUM(C3131:C3151)*2+SUM(C3152:C3172)*3)/6</f>
        <v>4.7541335866015298E-2</v>
      </c>
      <c r="J3173" s="318">
        <f>IF(C3173*O3173&lt;&gt;0,C3173,0)</f>
        <v>0</v>
      </c>
      <c r="K3173" s="318" t="str">
        <f>IF(C3173*O3173=0,"",C3173)</f>
        <v/>
      </c>
      <c r="O3173" s="318">
        <f>IF(ISBLANK(L3173),0,1)</f>
        <v>0</v>
      </c>
      <c r="P3173" s="318">
        <f>IF(ISBLANK(M3173),0,1)</f>
        <v>0</v>
      </c>
      <c r="Q3173" s="318">
        <f>O3173+P3173</f>
        <v>0</v>
      </c>
      <c r="R3173" s="318">
        <f>SUM(Q3048:Q3173)</f>
        <v>1</v>
      </c>
      <c r="S3173" s="318">
        <f>R3173/$X$2</f>
        <v>4.3478260869565216E-2</v>
      </c>
      <c r="T3173" s="318">
        <f>IF(S3173&gt;=$X$3,1,0)</f>
        <v>0</v>
      </c>
      <c r="U3173" s="318">
        <f>O3173*T3173+P3173*T3173</f>
        <v>0</v>
      </c>
    </row>
    <row r="3174" spans="1:21" s="318" customFormat="1" x14ac:dyDescent="0.2">
      <c r="A3174" s="322">
        <v>41173</v>
      </c>
      <c r="B3174" s="321">
        <v>456.69101000000001</v>
      </c>
      <c r="C3174" s="320">
        <f>LN(B3174/B3173)</f>
        <v>1.364895825426661E-2</v>
      </c>
      <c r="D3174" s="320">
        <f>AVERAGE(C3154:C3174)</f>
        <v>2.6530198292509218E-3</v>
      </c>
      <c r="E3174" s="318">
        <f>_xlfn.STDEV.S(C3154:C3174)</f>
        <v>1.0050398657551064E-2</v>
      </c>
      <c r="F3174" s="318">
        <f>E3174*(21/(21-1.5))</f>
        <v>1.0823506246593454E-2</v>
      </c>
      <c r="G3174" s="318">
        <f>_xlfn.VAR.S(C3154:C3174)</f>
        <v>1.0101051317570424E-4</v>
      </c>
      <c r="H3174" s="318">
        <f>G3174*(21/(21-1))</f>
        <v>1.0606103883448946E-4</v>
      </c>
      <c r="I3174" s="320">
        <f>(SUM(C3111:C3131)*1+SUM(C3132:C3152)*2+SUM(C3153:C3173)*3)/6</f>
        <v>4.7897040073774849E-2</v>
      </c>
      <c r="J3174" s="318">
        <f>IF(C3174*O3174&lt;&gt;0,C3174,0)</f>
        <v>0</v>
      </c>
      <c r="K3174" s="318" t="str">
        <f>IF(C3174*O3174=0,"",C3174)</f>
        <v/>
      </c>
      <c r="O3174" s="318">
        <f>IF(ISBLANK(L3174),0,1)</f>
        <v>0</v>
      </c>
      <c r="P3174" s="318">
        <f>IF(ISBLANK(M3174),0,1)</f>
        <v>0</v>
      </c>
      <c r="Q3174" s="318">
        <f>O3174+P3174</f>
        <v>0</v>
      </c>
      <c r="R3174" s="318">
        <f>SUM(Q3049:Q3174)</f>
        <v>1</v>
      </c>
      <c r="S3174" s="318">
        <f>R3174/$X$2</f>
        <v>4.3478260869565216E-2</v>
      </c>
      <c r="T3174" s="318">
        <f>IF(S3174&gt;=$X$3,1,0)</f>
        <v>0</v>
      </c>
      <c r="U3174" s="318">
        <f>O3174*T3174+P3174*T3174</f>
        <v>0</v>
      </c>
    </row>
    <row r="3175" spans="1:21" s="318" customFormat="1" x14ac:dyDescent="0.2">
      <c r="A3175" s="322">
        <v>41176</v>
      </c>
      <c r="B3175" s="321">
        <v>453.06500199999999</v>
      </c>
      <c r="C3175" s="320">
        <f>LN(B3175/B3174)</f>
        <v>-7.9714278399262203E-3</v>
      </c>
      <c r="D3175" s="320">
        <f>AVERAGE(C3155:C3175)</f>
        <v>2.3211856696343219E-3</v>
      </c>
      <c r="E3175" s="318">
        <f>_xlfn.STDEV.S(C3155:C3175)</f>
        <v>1.0289341410424381E-2</v>
      </c>
      <c r="F3175" s="318">
        <f>E3175*(21/(21-1.5))</f>
        <v>1.1080829211226256E-2</v>
      </c>
      <c r="G3175" s="318">
        <f>_xlfn.VAR.S(C3155:C3175)</f>
        <v>1.0587054666027397E-4</v>
      </c>
      <c r="H3175" s="318">
        <f>G3175*(21/(21-1))</f>
        <v>1.1116407399328767E-4</v>
      </c>
      <c r="I3175" s="320">
        <f>(SUM(C3112:C3132)*1+SUM(C3133:C3153)*2+SUM(C3154:C3174)*3)/6</f>
        <v>5.5529584464405563E-2</v>
      </c>
      <c r="J3175" s="318">
        <f>IF(C3175*O3175&lt;&gt;0,C3175,0)</f>
        <v>0</v>
      </c>
      <c r="K3175" s="318" t="str">
        <f>IF(C3175*O3175=0,"",C3175)</f>
        <v/>
      </c>
      <c r="O3175" s="318">
        <f>IF(ISBLANK(L3175),0,1)</f>
        <v>0</v>
      </c>
      <c r="P3175" s="318">
        <f>IF(ISBLANK(M3175),0,1)</f>
        <v>0</v>
      </c>
      <c r="Q3175" s="318">
        <f>O3175+P3175</f>
        <v>0</v>
      </c>
      <c r="R3175" s="318">
        <f>SUM(Q3050:Q3175)</f>
        <v>1</v>
      </c>
      <c r="S3175" s="318">
        <f>R3175/$X$2</f>
        <v>4.3478260869565216E-2</v>
      </c>
      <c r="T3175" s="318">
        <f>IF(S3175&gt;=$X$3,1,0)</f>
        <v>0</v>
      </c>
      <c r="U3175" s="318">
        <f>O3175*T3175+P3175*T3175</f>
        <v>0</v>
      </c>
    </row>
    <row r="3176" spans="1:21" s="318" customFormat="1" x14ac:dyDescent="0.2">
      <c r="A3176" s="322">
        <v>41177</v>
      </c>
      <c r="B3176" s="321">
        <v>455.72601300000002</v>
      </c>
      <c r="C3176" s="320">
        <f>LN(B3176/B3175)</f>
        <v>5.8561727855333083E-3</v>
      </c>
      <c r="D3176" s="320">
        <f>AVERAGE(C3156:C3176)</f>
        <v>2.2483287632502195E-3</v>
      </c>
      <c r="E3176" s="318">
        <f>_xlfn.STDEV.S(C3156:C3176)</f>
        <v>1.0257050141806417E-2</v>
      </c>
      <c r="F3176" s="318">
        <f>E3176*(21/(21-1.5))</f>
        <v>1.104605399886845E-2</v>
      </c>
      <c r="G3176" s="318">
        <f>_xlfn.VAR.S(C3156:C3176)</f>
        <v>1.0520707761153105E-4</v>
      </c>
      <c r="H3176" s="318">
        <f>G3176*(21/(21-1))</f>
        <v>1.1046743149210761E-4</v>
      </c>
      <c r="I3176" s="320">
        <f>(SUM(C3113:C3133)*1+SUM(C3134:C3154)*2+SUM(C3155:C3175)*3)/6</f>
        <v>4.4699697949062089E-2</v>
      </c>
      <c r="J3176" s="318">
        <f>IF(C3176*O3176&lt;&gt;0,C3176,0)</f>
        <v>0</v>
      </c>
      <c r="K3176" s="318" t="str">
        <f>IF(C3176*O3176=0,"",C3176)</f>
        <v/>
      </c>
      <c r="O3176" s="318">
        <f>IF(ISBLANK(L3176),0,1)</f>
        <v>0</v>
      </c>
      <c r="P3176" s="318">
        <f>IF(ISBLANK(M3176),0,1)</f>
        <v>0</v>
      </c>
      <c r="Q3176" s="318">
        <f>O3176+P3176</f>
        <v>0</v>
      </c>
      <c r="R3176" s="318">
        <f>SUM(Q3051:Q3176)</f>
        <v>1</v>
      </c>
      <c r="S3176" s="318">
        <f>R3176/$X$2</f>
        <v>4.3478260869565216E-2</v>
      </c>
      <c r="T3176" s="318">
        <f>IF(S3176&gt;=$X$3,1,0)</f>
        <v>0</v>
      </c>
      <c r="U3176" s="318">
        <f>O3176*T3176+P3176*T3176</f>
        <v>0</v>
      </c>
    </row>
    <row r="3177" spans="1:21" s="318" customFormat="1" x14ac:dyDescent="0.2">
      <c r="A3177" s="322">
        <v>41178</v>
      </c>
      <c r="B3177" s="321">
        <v>445.658997</v>
      </c>
      <c r="C3177" s="320">
        <f>LN(B3177/B3176)</f>
        <v>-2.2337701386600472E-2</v>
      </c>
      <c r="D3177" s="320">
        <f>AVERAGE(C3157:C3177)</f>
        <v>1.3731972963400795E-3</v>
      </c>
      <c r="E3177" s="318">
        <f>_xlfn.STDEV.S(C3157:C3177)</f>
        <v>1.151952443838563E-2</v>
      </c>
      <c r="F3177" s="318">
        <f>E3177*(21/(21-1.5))</f>
        <v>1.2405641702876832E-2</v>
      </c>
      <c r="G3177" s="318">
        <f>_xlfn.VAR.S(C3157:C3177)</f>
        <v>1.3269944328656377E-4</v>
      </c>
      <c r="H3177" s="318">
        <f>G3177*(21/(21-1))</f>
        <v>1.3933441545089197E-4</v>
      </c>
      <c r="I3177" s="320">
        <f>(SUM(C3114:C3134)*1+SUM(C3135:C3155)*2+SUM(C3156:C3176)*3)/6</f>
        <v>4.3742575238197502E-2</v>
      </c>
      <c r="J3177" s="318">
        <f>IF(C3177*O3177&lt;&gt;0,C3177,0)</f>
        <v>0</v>
      </c>
      <c r="K3177" s="318" t="str">
        <f>IF(C3177*O3177=0,"",C3177)</f>
        <v/>
      </c>
      <c r="O3177" s="318">
        <f>IF(ISBLANK(L3177),0,1)</f>
        <v>0</v>
      </c>
      <c r="P3177" s="318">
        <f>IF(ISBLANK(M3177),0,1)</f>
        <v>0</v>
      </c>
      <c r="Q3177" s="318">
        <f>O3177+P3177</f>
        <v>0</v>
      </c>
      <c r="R3177" s="318">
        <f>SUM(Q3052:Q3177)</f>
        <v>1</v>
      </c>
      <c r="S3177" s="318">
        <f>R3177/$X$2</f>
        <v>4.3478260869565216E-2</v>
      </c>
      <c r="T3177" s="318">
        <f>IF(S3177&gt;=$X$3,1,0)</f>
        <v>0</v>
      </c>
      <c r="U3177" s="318">
        <f>O3177*T3177+P3177*T3177</f>
        <v>0</v>
      </c>
    </row>
    <row r="3178" spans="1:21" s="318" customFormat="1" x14ac:dyDescent="0.2">
      <c r="A3178" s="322">
        <v>41179</v>
      </c>
      <c r="B3178" s="321">
        <v>447.32000699999998</v>
      </c>
      <c r="C3178" s="320">
        <f>LN(B3178/B3177)</f>
        <v>3.7201589470740146E-3</v>
      </c>
      <c r="D3178" s="320">
        <f>AVERAGE(C3158:C3178)</f>
        <v>1.2553143953288868E-3</v>
      </c>
      <c r="E3178" s="318">
        <f>_xlfn.STDEV.S(C3158:C3178)</f>
        <v>1.1480306484844551E-2</v>
      </c>
      <c r="F3178" s="318">
        <f>E3178*(21/(21-1.5))</f>
        <v>1.2363406983678746E-2</v>
      </c>
      <c r="G3178" s="318">
        <f>_xlfn.VAR.S(C3158:C3178)</f>
        <v>1.3179743698596384E-4</v>
      </c>
      <c r="H3178" s="318">
        <f>G3178*(21/(21-1))</f>
        <v>1.3838730883526204E-4</v>
      </c>
      <c r="I3178" s="320">
        <f>(SUM(C3115:C3135)*1+SUM(C3136:C3156)*2+SUM(C3157:C3177)*3)/6</f>
        <v>2.7507824059229708E-2</v>
      </c>
      <c r="J3178" s="318">
        <f>IF(C3178*O3178&lt;&gt;0,C3178,0)</f>
        <v>0</v>
      </c>
      <c r="K3178" s="318" t="str">
        <f>IF(C3178*O3178=0,"",C3178)</f>
        <v/>
      </c>
      <c r="O3178" s="318">
        <f>IF(ISBLANK(L3178),0,1)</f>
        <v>0</v>
      </c>
      <c r="P3178" s="318">
        <f>IF(ISBLANK(M3178),0,1)</f>
        <v>0</v>
      </c>
      <c r="Q3178" s="318">
        <f>O3178+P3178</f>
        <v>0</v>
      </c>
      <c r="R3178" s="318">
        <f>SUM(Q3053:Q3178)</f>
        <v>1</v>
      </c>
      <c r="S3178" s="318">
        <f>R3178/$X$2</f>
        <v>4.3478260869565216E-2</v>
      </c>
      <c r="T3178" s="318">
        <f>IF(S3178&gt;=$X$3,1,0)</f>
        <v>0</v>
      </c>
      <c r="U3178" s="318">
        <f>O3178*T3178+P3178*T3178</f>
        <v>0</v>
      </c>
    </row>
    <row r="3179" spans="1:21" s="318" customFormat="1" x14ac:dyDescent="0.2">
      <c r="A3179" s="322">
        <v>41180</v>
      </c>
      <c r="B3179" s="321">
        <v>445.92099000000002</v>
      </c>
      <c r="C3179" s="320">
        <f>LN(B3179/B3178)</f>
        <v>-3.1324539483951739E-3</v>
      </c>
      <c r="D3179" s="320">
        <f>AVERAGE(C3159:C3179)</f>
        <v>1.6715013423839629E-3</v>
      </c>
      <c r="E3179" s="318">
        <f>_xlfn.STDEV.S(C3159:C3179)</f>
        <v>1.1133794168743267E-2</v>
      </c>
      <c r="F3179" s="318">
        <f>E3179*(21/(21-1.5))</f>
        <v>1.199023987403121E-2</v>
      </c>
      <c r="G3179" s="318">
        <f>_xlfn.VAR.S(C3159:C3179)</f>
        <v>1.2396137259194155E-4</v>
      </c>
      <c r="H3179" s="318">
        <f>G3179*(21/(21-1))</f>
        <v>1.3015944122153863E-4</v>
      </c>
      <c r="I3179" s="320">
        <f>(SUM(C3116:C3136)*1+SUM(C3137:C3157)*2+SUM(C3158:C3178)*3)/6</f>
        <v>2.7766973050934091E-2</v>
      </c>
      <c r="J3179" s="318">
        <f>IF(C3179*O3179&lt;&gt;0,C3179,0)</f>
        <v>0</v>
      </c>
      <c r="K3179" s="318" t="str">
        <f>IF(C3179*O3179=0,"",C3179)</f>
        <v/>
      </c>
      <c r="O3179" s="318">
        <f>IF(ISBLANK(L3179),0,1)</f>
        <v>0</v>
      </c>
      <c r="P3179" s="318">
        <f>IF(ISBLANK(M3179),0,1)</f>
        <v>0</v>
      </c>
      <c r="Q3179" s="318">
        <f>O3179+P3179</f>
        <v>0</v>
      </c>
      <c r="R3179" s="318">
        <f>SUM(Q3054:Q3179)</f>
        <v>1</v>
      </c>
      <c r="S3179" s="318">
        <f>R3179/$X$2</f>
        <v>4.3478260869565216E-2</v>
      </c>
      <c r="T3179" s="318">
        <f>IF(S3179&gt;=$X$3,1,0)</f>
        <v>0</v>
      </c>
      <c r="U3179" s="318">
        <f>O3179*T3179+P3179*T3179</f>
        <v>0</v>
      </c>
    </row>
    <row r="3180" spans="1:21" s="318" customFormat="1" x14ac:dyDescent="0.2">
      <c r="A3180" s="322">
        <v>41183</v>
      </c>
      <c r="B3180" s="321">
        <v>452.23001099999999</v>
      </c>
      <c r="C3180" s="320">
        <f>LN(B3180/B3179)</f>
        <v>1.4049140433279879E-2</v>
      </c>
      <c r="D3180" s="320">
        <f>AVERAGE(C3160:C3180)</f>
        <v>1.8257897810860008E-3</v>
      </c>
      <c r="E3180" s="318">
        <f>_xlfn.STDEV.S(C3160:C3180)</f>
        <v>1.1288131145930875E-2</v>
      </c>
      <c r="F3180" s="318">
        <f>E3180*(21/(21-1.5))</f>
        <v>1.2156448926387096E-2</v>
      </c>
      <c r="G3180" s="318">
        <f>_xlfn.VAR.S(C3160:C3180)</f>
        <v>1.274219047677347E-4</v>
      </c>
      <c r="H3180" s="318">
        <f>G3180*(21/(21-1))</f>
        <v>1.3379300000612146E-4</v>
      </c>
      <c r="I3180" s="320">
        <f>(SUM(C3117:C3137)*1+SUM(C3138:C3158)*2+SUM(C3159:C3179)*3)/6</f>
        <v>2.4999854455516852E-2</v>
      </c>
      <c r="J3180" s="318">
        <f>IF(C3180*O3180&lt;&gt;0,C3180,0)</f>
        <v>0</v>
      </c>
      <c r="K3180" s="318" t="str">
        <f>IF(C3180*O3180=0,"",C3180)</f>
        <v/>
      </c>
      <c r="O3180" s="318">
        <f>IF(ISBLANK(L3180),0,1)</f>
        <v>0</v>
      </c>
      <c r="P3180" s="318">
        <f>IF(ISBLANK(M3180),0,1)</f>
        <v>0</v>
      </c>
      <c r="Q3180" s="318">
        <f>O3180+P3180</f>
        <v>0</v>
      </c>
      <c r="R3180" s="318">
        <f>SUM(Q3055:Q3180)</f>
        <v>1</v>
      </c>
      <c r="S3180" s="318">
        <f>R3180/$X$2</f>
        <v>4.3478260869565216E-2</v>
      </c>
      <c r="T3180" s="318">
        <f>IF(S3180&gt;=$X$3,1,0)</f>
        <v>0</v>
      </c>
      <c r="U3180" s="318">
        <f>O3180*T3180+P3180*T3180</f>
        <v>0</v>
      </c>
    </row>
    <row r="3181" spans="1:21" s="318" customFormat="1" x14ac:dyDescent="0.2">
      <c r="A3181" s="322">
        <v>41184</v>
      </c>
      <c r="B3181" s="321">
        <v>451.135986</v>
      </c>
      <c r="C3181" s="320">
        <f>LN(B3181/B3180)</f>
        <v>-2.4221091749852776E-3</v>
      </c>
      <c r="D3181" s="320">
        <f>AVERAGE(C3161:C3181)</f>
        <v>1.2515963674551247E-3</v>
      </c>
      <c r="E3181" s="318">
        <f>_xlfn.STDEV.S(C3161:C3181)</f>
        <v>1.1177120468668216E-2</v>
      </c>
      <c r="F3181" s="318">
        <f>E3181*(21/(21-1.5))</f>
        <v>1.2036898966258078E-2</v>
      </c>
      <c r="G3181" s="318">
        <f>_xlfn.VAR.S(C3161:C3181)</f>
        <v>1.2492802197112198E-4</v>
      </c>
      <c r="H3181" s="318">
        <f>G3181*(21/(21-1))</f>
        <v>1.3117442306967807E-4</v>
      </c>
      <c r="I3181" s="320">
        <f>(SUM(C3118:C3138)*1+SUM(C3139:C3159)*2+SUM(C3160:C3180)*3)/6</f>
        <v>3.3887276415725774E-2</v>
      </c>
      <c r="J3181" s="318">
        <f>IF(C3181*O3181&lt;&gt;0,C3181,0)</f>
        <v>0</v>
      </c>
      <c r="K3181" s="318" t="str">
        <f>IF(C3181*O3181=0,"",C3181)</f>
        <v/>
      </c>
      <c r="O3181" s="318">
        <f>IF(ISBLANK(L3181),0,1)</f>
        <v>0</v>
      </c>
      <c r="P3181" s="318">
        <f>IF(ISBLANK(M3181),0,1)</f>
        <v>0</v>
      </c>
      <c r="Q3181" s="318">
        <f>O3181+P3181</f>
        <v>0</v>
      </c>
      <c r="R3181" s="318">
        <f>SUM(Q3056:Q3181)</f>
        <v>1</v>
      </c>
      <c r="S3181" s="318">
        <f>R3181/$X$2</f>
        <v>4.3478260869565216E-2</v>
      </c>
      <c r="T3181" s="318">
        <f>IF(S3181&gt;=$X$3,1,0)</f>
        <v>0</v>
      </c>
      <c r="U3181" s="318">
        <f>O3181*T3181+P3181*T3181</f>
        <v>0</v>
      </c>
    </row>
    <row r="3182" spans="1:21" s="318" customFormat="1" x14ac:dyDescent="0.2">
      <c r="A3182" s="322">
        <v>41185</v>
      </c>
      <c r="B3182" s="321">
        <v>449.39898699999998</v>
      </c>
      <c r="C3182" s="320">
        <f>LN(B3182/B3181)</f>
        <v>-3.8577094865509722E-3</v>
      </c>
      <c r="D3182" s="320">
        <f>AVERAGE(C3162:C3182)</f>
        <v>1.7120206073834084E-3</v>
      </c>
      <c r="E3182" s="318">
        <f>_xlfn.STDEV.S(C3162:C3182)</f>
        <v>1.0728042715771421E-2</v>
      </c>
      <c r="F3182" s="318">
        <f>E3182*(21/(21-1.5))</f>
        <v>1.1553276770830762E-2</v>
      </c>
      <c r="G3182" s="318">
        <f>_xlfn.VAR.S(C3162:C3182)</f>
        <v>1.1509090051141626E-4</v>
      </c>
      <c r="H3182" s="318">
        <f>G3182*(21/(21-1))</f>
        <v>1.2084544553698708E-4</v>
      </c>
      <c r="I3182" s="320">
        <f>(SUM(C3119:C3139)*1+SUM(C3140:C3160)*2+SUM(C3161:C3181)*3)/6</f>
        <v>2.8589566358417039E-2</v>
      </c>
      <c r="J3182" s="318">
        <f>IF(C3182*O3182&lt;&gt;0,C3182,0)</f>
        <v>0</v>
      </c>
      <c r="K3182" s="318" t="str">
        <f>IF(C3182*O3182=0,"",C3182)</f>
        <v/>
      </c>
      <c r="O3182" s="318">
        <f>IF(ISBLANK(L3182),0,1)</f>
        <v>0</v>
      </c>
      <c r="P3182" s="318">
        <f>IF(ISBLANK(M3182),0,1)</f>
        <v>0</v>
      </c>
      <c r="Q3182" s="318">
        <f>O3182+P3182</f>
        <v>0</v>
      </c>
      <c r="R3182" s="318">
        <f>SUM(Q3057:Q3182)</f>
        <v>1</v>
      </c>
      <c r="S3182" s="318">
        <f>R3182/$X$2</f>
        <v>4.3478260869565216E-2</v>
      </c>
      <c r="T3182" s="318">
        <f>IF(S3182&gt;=$X$3,1,0)</f>
        <v>0</v>
      </c>
      <c r="U3182" s="318">
        <f>O3182*T3182+P3182*T3182</f>
        <v>0</v>
      </c>
    </row>
    <row r="3183" spans="1:21" s="318" customFormat="1" x14ac:dyDescent="0.2">
      <c r="A3183" s="322">
        <v>41186</v>
      </c>
      <c r="B3183" s="321">
        <v>446.96499599999999</v>
      </c>
      <c r="C3183" s="320">
        <f>LN(B3183/B3182)</f>
        <v>-5.4308228096399437E-3</v>
      </c>
      <c r="D3183" s="320">
        <f>AVERAGE(C3163:C3183)</f>
        <v>1.2453866384966154E-3</v>
      </c>
      <c r="E3183" s="318">
        <f>_xlfn.STDEV.S(C3163:C3183)</f>
        <v>1.0819447068455657E-2</v>
      </c>
      <c r="F3183" s="318">
        <f>E3183*(21/(21-1.5))</f>
        <v>1.165171222756763E-2</v>
      </c>
      <c r="G3183" s="318">
        <f>_xlfn.VAR.S(C3163:C3183)</f>
        <v>1.1706043486711371E-4</v>
      </c>
      <c r="H3183" s="318">
        <f>G3183*(21/(21-1))</f>
        <v>1.229134566104694E-4</v>
      </c>
      <c r="I3183" s="320">
        <f>(SUM(C3120:C3140)*1+SUM(C3141:C3161)*2+SUM(C3162:C3182)*3)/6</f>
        <v>3.0550194104180906E-2</v>
      </c>
      <c r="J3183" s="318">
        <f>IF(C3183*O3183&lt;&gt;0,C3183,0)</f>
        <v>0</v>
      </c>
      <c r="K3183" s="318" t="str">
        <f>IF(C3183*O3183=0,"",C3183)</f>
        <v/>
      </c>
      <c r="O3183" s="318">
        <f>IF(ISBLANK(L3183),0,1)</f>
        <v>0</v>
      </c>
      <c r="P3183" s="318">
        <f>IF(ISBLANK(M3183),0,1)</f>
        <v>0</v>
      </c>
      <c r="Q3183" s="318">
        <f>O3183+P3183</f>
        <v>0</v>
      </c>
      <c r="R3183" s="318">
        <f>SUM(Q3058:Q3183)</f>
        <v>1</v>
      </c>
      <c r="S3183" s="318">
        <f>R3183/$X$2</f>
        <v>4.3478260869565216E-2</v>
      </c>
      <c r="T3183" s="318">
        <f>IF(S3183&gt;=$X$3,1,0)</f>
        <v>0</v>
      </c>
      <c r="U3183" s="318">
        <f>O3183*T3183+P3183*T3183</f>
        <v>0</v>
      </c>
    </row>
    <row r="3184" spans="1:21" s="318" customFormat="1" x14ac:dyDescent="0.2">
      <c r="A3184" s="322">
        <v>41187</v>
      </c>
      <c r="B3184" s="321">
        <v>453.84399400000001</v>
      </c>
      <c r="C3184" s="320">
        <f>LN(B3184/B3183)</f>
        <v>1.5273230615451008E-2</v>
      </c>
      <c r="D3184" s="320">
        <f>AVERAGE(C3164:C3184)</f>
        <v>1.1495632302425767E-3</v>
      </c>
      <c r="E3184" s="318">
        <f>_xlfn.STDEV.S(C3164:C3184)</f>
        <v>1.0678273106817038E-2</v>
      </c>
      <c r="F3184" s="318">
        <f>E3184*(21/(21-1.5))</f>
        <v>1.1499678730418348E-2</v>
      </c>
      <c r="G3184" s="318">
        <f>_xlfn.VAR.S(C3164:C3184)</f>
        <v>1.14025516543772E-4</v>
      </c>
      <c r="H3184" s="318">
        <f>G3184*(21/(21-1))</f>
        <v>1.1972679237096061E-4</v>
      </c>
      <c r="I3184" s="320">
        <f>(SUM(C3121:C3141)*1+SUM(C3142:C3162)*2+SUM(C3163:C3183)*3)/6</f>
        <v>2.6528663153594798E-2</v>
      </c>
      <c r="J3184" s="318">
        <f>IF(C3184*O3184&lt;&gt;0,C3184,0)</f>
        <v>0</v>
      </c>
      <c r="K3184" s="318" t="str">
        <f>IF(C3184*O3184=0,"",C3184)</f>
        <v/>
      </c>
      <c r="O3184" s="318">
        <f>IF(ISBLANK(L3184),0,1)</f>
        <v>0</v>
      </c>
      <c r="P3184" s="318">
        <f>IF(ISBLANK(M3184),0,1)</f>
        <v>0</v>
      </c>
      <c r="Q3184" s="318">
        <f>O3184+P3184</f>
        <v>0</v>
      </c>
      <c r="R3184" s="318">
        <f>SUM(Q3059:Q3184)</f>
        <v>1</v>
      </c>
      <c r="S3184" s="318">
        <f>R3184/$X$2</f>
        <v>4.3478260869565216E-2</v>
      </c>
      <c r="T3184" s="318">
        <f>IF(S3184&gt;=$X$3,1,0)</f>
        <v>0</v>
      </c>
      <c r="U3184" s="318">
        <f>O3184*T3184+P3184*T3184</f>
        <v>0</v>
      </c>
    </row>
    <row r="3185" spans="1:21" s="318" customFormat="1" x14ac:dyDescent="0.2">
      <c r="A3185" s="322">
        <v>41190</v>
      </c>
      <c r="B3185" s="321">
        <v>449.69500699999998</v>
      </c>
      <c r="C3185" s="320">
        <f>LN(B3185/B3184)</f>
        <v>-9.1839226804031233E-3</v>
      </c>
      <c r="D3185" s="320">
        <f>AVERAGE(C3165:C3185)</f>
        <v>5.145461450279848E-4</v>
      </c>
      <c r="E3185" s="318">
        <f>_xlfn.STDEV.S(C3165:C3185)</f>
        <v>1.0885338397338207E-2</v>
      </c>
      <c r="F3185" s="318">
        <f>E3185*(21/(21-1.5))</f>
        <v>1.1722672120210376E-2</v>
      </c>
      <c r="G3185" s="318">
        <f>_xlfn.VAR.S(C3165:C3185)</f>
        <v>1.1849059202456553E-4</v>
      </c>
      <c r="H3185" s="318">
        <f>G3185*(21/(21-1))</f>
        <v>1.2441512162579381E-4</v>
      </c>
      <c r="I3185" s="320">
        <f>(SUM(C3122:C3142)*1+SUM(C3143:C3163)*2+SUM(C3164:C3184)*3)/6</f>
        <v>2.9334530098673203E-2</v>
      </c>
      <c r="J3185" s="318">
        <f>IF(C3185*O3185&lt;&gt;0,C3185,0)</f>
        <v>0</v>
      </c>
      <c r="K3185" s="318" t="str">
        <f>IF(C3185*O3185=0,"",C3185)</f>
        <v/>
      </c>
      <c r="O3185" s="318">
        <f>IF(ISBLANK(L3185),0,1)</f>
        <v>0</v>
      </c>
      <c r="P3185" s="318">
        <f>IF(ISBLANK(M3185),0,1)</f>
        <v>0</v>
      </c>
      <c r="Q3185" s="318">
        <f>O3185+P3185</f>
        <v>0</v>
      </c>
      <c r="R3185" s="318">
        <f>SUM(Q3060:Q3185)</f>
        <v>1</v>
      </c>
      <c r="S3185" s="318">
        <f>R3185/$X$2</f>
        <v>4.3478260869565216E-2</v>
      </c>
      <c r="T3185" s="318">
        <f>IF(S3185&gt;=$X$3,1,0)</f>
        <v>0</v>
      </c>
      <c r="U3185" s="318">
        <f>O3185*T3185+P3185*T3185</f>
        <v>0</v>
      </c>
    </row>
    <row r="3186" spans="1:21" s="318" customFormat="1" x14ac:dyDescent="0.2">
      <c r="A3186" s="322">
        <v>41191</v>
      </c>
      <c r="B3186" s="321">
        <v>450.14498900000001</v>
      </c>
      <c r="C3186" s="320">
        <f>LN(B3186/B3185)</f>
        <v>1.000137890089785E-3</v>
      </c>
      <c r="D3186" s="320">
        <f>AVERAGE(C3166:C3186)</f>
        <v>4.7031023627724748E-4</v>
      </c>
      <c r="E3186" s="318">
        <f>_xlfn.STDEV.S(C3166:C3186)</f>
        <v>1.0881189288869683E-2</v>
      </c>
      <c r="F3186" s="318">
        <f>E3186*(21/(21-1.5))</f>
        <v>1.1718203849551965E-2</v>
      </c>
      <c r="G3186" s="318">
        <f>_xlfn.VAR.S(C3166:C3186)</f>
        <v>1.1840028034021233E-4</v>
      </c>
      <c r="H3186" s="318">
        <f>G3186*(21/(21-1))</f>
        <v>1.2432029435722295E-4</v>
      </c>
      <c r="I3186" s="320">
        <f>(SUM(C3123:C3143)*1+SUM(C3144:C3164)*2+SUM(C3165:C3185)*3)/6</f>
        <v>2.2916265035960569E-2</v>
      </c>
      <c r="J3186" s="318">
        <f>IF(C3186*O3186&lt;&gt;0,C3186,0)</f>
        <v>0</v>
      </c>
      <c r="K3186" s="318" t="str">
        <f>IF(C3186*O3186=0,"",C3186)</f>
        <v/>
      </c>
      <c r="O3186" s="318">
        <f>IF(ISBLANK(L3186),0,1)</f>
        <v>0</v>
      </c>
      <c r="P3186" s="318">
        <f>IF(ISBLANK(M3186),0,1)</f>
        <v>0</v>
      </c>
      <c r="Q3186" s="318">
        <f>O3186+P3186</f>
        <v>0</v>
      </c>
      <c r="R3186" s="318">
        <f>SUM(Q3061:Q3186)</f>
        <v>1</v>
      </c>
      <c r="S3186" s="318">
        <f>R3186/$X$2</f>
        <v>4.3478260869565216E-2</v>
      </c>
      <c r="T3186" s="318">
        <f>IF(S3186&gt;=$X$3,1,0)</f>
        <v>0</v>
      </c>
      <c r="U3186" s="318">
        <f>O3186*T3186+P3186*T3186</f>
        <v>0</v>
      </c>
    </row>
    <row r="3187" spans="1:21" s="318" customFormat="1" x14ac:dyDescent="0.2">
      <c r="A3187" s="322">
        <v>41192</v>
      </c>
      <c r="B3187" s="321">
        <v>447.50900300000001</v>
      </c>
      <c r="C3187" s="320">
        <f>LN(B3187/B3186)</f>
        <v>-5.8730726992945815E-3</v>
      </c>
      <c r="D3187" s="320">
        <f>AVERAGE(C3167:C3187)</f>
        <v>1.4205591152481546E-4</v>
      </c>
      <c r="E3187" s="318">
        <f>_xlfn.STDEV.S(C3167:C3187)</f>
        <v>1.09674037293724E-2</v>
      </c>
      <c r="F3187" s="318">
        <f>E3187*(21/(21-1.5))</f>
        <v>1.1811050170093353E-2</v>
      </c>
      <c r="G3187" s="318">
        <f>_xlfn.VAR.S(C3167:C3187)</f>
        <v>1.2028394456305162E-4</v>
      </c>
      <c r="H3187" s="318">
        <f>G3187*(21/(21-1))</f>
        <v>1.2629814179120421E-4</v>
      </c>
      <c r="I3187" s="320">
        <f>(SUM(C3124:C3144)*1+SUM(C3145:C3165)*2+SUM(C3166:C3186)*3)/6</f>
        <v>2.5803447513618846E-2</v>
      </c>
      <c r="J3187" s="318">
        <f>IF(C3187*O3187&lt;&gt;0,C3187,0)</f>
        <v>0</v>
      </c>
      <c r="K3187" s="318" t="str">
        <f>IF(C3187*O3187=0,"",C3187)</f>
        <v/>
      </c>
      <c r="O3187" s="318">
        <f>IF(ISBLANK(L3187),0,1)</f>
        <v>0</v>
      </c>
      <c r="P3187" s="318">
        <f>IF(ISBLANK(M3187),0,1)</f>
        <v>0</v>
      </c>
      <c r="Q3187" s="318">
        <f>O3187+P3187</f>
        <v>0</v>
      </c>
      <c r="R3187" s="318">
        <f>SUM(Q3062:Q3187)</f>
        <v>1</v>
      </c>
      <c r="S3187" s="318">
        <f>R3187/$X$2</f>
        <v>4.3478260869565216E-2</v>
      </c>
      <c r="T3187" s="318">
        <f>IF(S3187&gt;=$X$3,1,0)</f>
        <v>0</v>
      </c>
      <c r="U3187" s="318">
        <f>O3187*T3187+P3187*T3187</f>
        <v>0</v>
      </c>
    </row>
    <row r="3188" spans="1:21" s="318" customFormat="1" x14ac:dyDescent="0.2">
      <c r="A3188" s="322">
        <v>41193</v>
      </c>
      <c r="B3188" s="321">
        <v>450.10501099999999</v>
      </c>
      <c r="C3188" s="320">
        <f>LN(B3188/B3187)</f>
        <v>5.7842573701609367E-3</v>
      </c>
      <c r="D3188" s="320">
        <f>AVERAGE(C3168:C3188)</f>
        <v>2.9811275334996098E-4</v>
      </c>
      <c r="E3188" s="318">
        <f>_xlfn.STDEV.S(C3168:C3188)</f>
        <v>1.1025898236117684E-2</v>
      </c>
      <c r="F3188" s="318">
        <f>E3188*(21/(21-1.5))</f>
        <v>1.1874044254280581E-2</v>
      </c>
      <c r="G3188" s="318">
        <f>_xlfn.VAR.S(C3168:C3188)</f>
        <v>1.2157043191322306E-4</v>
      </c>
      <c r="H3188" s="318">
        <f>G3188*(21/(21-1))</f>
        <v>1.2764895350888422E-4</v>
      </c>
      <c r="I3188" s="320">
        <f>(SUM(C3125:C3145)*1+SUM(C3146:C3166)*2+SUM(C3167:C3187)*3)/6</f>
        <v>1.9341756146483202E-2</v>
      </c>
      <c r="J3188" s="318">
        <f>IF(C3188*O3188&lt;&gt;0,C3188,0)</f>
        <v>0</v>
      </c>
      <c r="K3188" s="318" t="str">
        <f>IF(C3188*O3188=0,"",C3188)</f>
        <v/>
      </c>
      <c r="O3188" s="318">
        <f>IF(ISBLANK(L3188),0,1)</f>
        <v>0</v>
      </c>
      <c r="P3188" s="318">
        <f>IF(ISBLANK(M3188),0,1)</f>
        <v>0</v>
      </c>
      <c r="Q3188" s="318">
        <f>O3188+P3188</f>
        <v>0</v>
      </c>
      <c r="R3188" s="318">
        <f>SUM(Q3063:Q3188)</f>
        <v>1</v>
      </c>
      <c r="S3188" s="318">
        <f>R3188/$X$2</f>
        <v>4.3478260869565216E-2</v>
      </c>
      <c r="T3188" s="318">
        <f>IF(S3188&gt;=$X$3,1,0)</f>
        <v>0</v>
      </c>
      <c r="U3188" s="318">
        <f>O3188*T3188+P3188*T3188</f>
        <v>0</v>
      </c>
    </row>
    <row r="3189" spans="1:21" s="318" customFormat="1" x14ac:dyDescent="0.2">
      <c r="A3189" s="322">
        <v>41194</v>
      </c>
      <c r="B3189" s="321">
        <v>448.07998700000002</v>
      </c>
      <c r="C3189" s="320">
        <f>LN(B3189/B3188)</f>
        <v>-4.5091544295519708E-3</v>
      </c>
      <c r="D3189" s="320">
        <f>AVERAGE(C3169:C3189)</f>
        <v>1.4029004957155074E-5</v>
      </c>
      <c r="E3189" s="318">
        <f>_xlfn.STDEV.S(C3169:C3189)</f>
        <v>1.1071317849066821E-2</v>
      </c>
      <c r="F3189" s="318">
        <f>E3189*(21/(21-1.5))</f>
        <v>1.1922957683610421E-2</v>
      </c>
      <c r="G3189" s="318">
        <f>_xlfn.VAR.S(C3169:C3189)</f>
        <v>1.2257407891506559E-4</v>
      </c>
      <c r="H3189" s="318">
        <f>G3189*(21/(21-1))</f>
        <v>1.2870278286081888E-4</v>
      </c>
      <c r="I3189" s="320">
        <f>(SUM(C3126:C3146)*1+SUM(C3147:C3167)*2+SUM(C3168:C3188)*3)/6</f>
        <v>2.0110318877797097E-2</v>
      </c>
      <c r="J3189" s="318">
        <f>IF(C3189*O3189&lt;&gt;0,C3189,0)</f>
        <v>0</v>
      </c>
      <c r="K3189" s="318" t="str">
        <f>IF(C3189*O3189=0,"",C3189)</f>
        <v/>
      </c>
      <c r="O3189" s="318">
        <f>IF(ISBLANK(L3189),0,1)</f>
        <v>0</v>
      </c>
      <c r="P3189" s="318">
        <f>IF(ISBLANK(M3189),0,1)</f>
        <v>0</v>
      </c>
      <c r="Q3189" s="318">
        <f>O3189+P3189</f>
        <v>0</v>
      </c>
      <c r="R3189" s="318">
        <f>SUM(Q3064:Q3189)</f>
        <v>1</v>
      </c>
      <c r="S3189" s="318">
        <f>R3189/$X$2</f>
        <v>4.3478260869565216E-2</v>
      </c>
      <c r="T3189" s="318">
        <f>IF(S3189&gt;=$X$3,1,0)</f>
        <v>0</v>
      </c>
      <c r="U3189" s="318">
        <f>O3189*T3189+P3189*T3189</f>
        <v>0</v>
      </c>
    </row>
    <row r="3190" spans="1:21" s="318" customFormat="1" x14ac:dyDescent="0.2">
      <c r="A3190" s="322">
        <v>41197</v>
      </c>
      <c r="B3190" s="321">
        <v>448.24499500000002</v>
      </c>
      <c r="C3190" s="320">
        <f>LN(B3190/B3189)</f>
        <v>3.6818788983414486E-4</v>
      </c>
      <c r="D3190" s="320">
        <f>AVERAGE(C3170:C3190)</f>
        <v>-1.3468417132838136E-3</v>
      </c>
      <c r="E3190" s="318">
        <f>_xlfn.STDEV.S(C3170:C3190)</f>
        <v>8.8758924664287565E-3</v>
      </c>
      <c r="F3190" s="318">
        <f>E3190*(21/(21-1.5))</f>
        <v>9.5586534253848145E-3</v>
      </c>
      <c r="G3190" s="318">
        <f>_xlfn.VAR.S(C3170:C3190)</f>
        <v>7.8781467075606765E-5</v>
      </c>
      <c r="H3190" s="318">
        <f>G3190*(21/(21-1))</f>
        <v>8.2720540429387108E-5</v>
      </c>
      <c r="I3190" s="320">
        <f>(SUM(C3127:C3147)*1+SUM(C3148:C3168)*2+SUM(C3169:C3189)*3)/6</f>
        <v>1.5920776236029978E-2</v>
      </c>
      <c r="J3190" s="318">
        <f>IF(C3190*O3190&lt;&gt;0,C3190,0)</f>
        <v>0</v>
      </c>
      <c r="K3190" s="318" t="str">
        <f>IF(C3190*O3190=0,"",C3190)</f>
        <v/>
      </c>
      <c r="O3190" s="318">
        <f>IF(ISBLANK(L3190),0,1)</f>
        <v>0</v>
      </c>
      <c r="P3190" s="318">
        <f>IF(ISBLANK(M3190),0,1)</f>
        <v>0</v>
      </c>
      <c r="Q3190" s="318">
        <f>O3190+P3190</f>
        <v>0</v>
      </c>
      <c r="R3190" s="318">
        <f>SUM(Q3065:Q3190)</f>
        <v>1</v>
      </c>
      <c r="S3190" s="318">
        <f>R3190/$X$2</f>
        <v>4.3478260869565216E-2</v>
      </c>
      <c r="T3190" s="318">
        <f>IF(S3190&gt;=$X$3,1,0)</f>
        <v>0</v>
      </c>
      <c r="U3190" s="318">
        <f>O3190*T3190+P3190*T3190</f>
        <v>0</v>
      </c>
    </row>
    <row r="3191" spans="1:21" s="318" customFormat="1" x14ac:dyDescent="0.2">
      <c r="A3191" s="322">
        <v>41198</v>
      </c>
      <c r="B3191" s="321">
        <v>452.32900999999998</v>
      </c>
      <c r="C3191" s="320">
        <f>LN(B3191/B3190)</f>
        <v>9.0698664941540174E-3</v>
      </c>
      <c r="D3191" s="320">
        <f>AVERAGE(C3171:C3191)</f>
        <v>-7.7625362137437944E-4</v>
      </c>
      <c r="E3191" s="318">
        <f>_xlfn.STDEV.S(C3171:C3191)</f>
        <v>9.1510899110545767E-3</v>
      </c>
      <c r="F3191" s="318">
        <f>E3191*(21/(21-1.5))</f>
        <v>9.855019904212621E-3</v>
      </c>
      <c r="G3191" s="318">
        <f>_xlfn.VAR.S(C3171:C3191)</f>
        <v>8.3742446560204869E-5</v>
      </c>
      <c r="H3191" s="318">
        <f>G3191*(21/(21-1))</f>
        <v>8.7929568888215118E-5</v>
      </c>
      <c r="I3191" s="320">
        <f>(SUM(C3128:C3148)*1+SUM(C3149:C3169)*2+SUM(C3170:C3190)*3)/6</f>
        <v>8.8913639552603632E-3</v>
      </c>
      <c r="J3191" s="318">
        <f>IF(C3191*O3191&lt;&gt;0,C3191,0)</f>
        <v>0</v>
      </c>
      <c r="K3191" s="318" t="str">
        <f>IF(C3191*O3191=0,"",C3191)</f>
        <v/>
      </c>
      <c r="O3191" s="318">
        <f>IF(ISBLANK(L3191),0,1)</f>
        <v>0</v>
      </c>
      <c r="P3191" s="318">
        <f>IF(ISBLANK(M3191),0,1)</f>
        <v>0</v>
      </c>
      <c r="Q3191" s="318">
        <f>O3191+P3191</f>
        <v>0</v>
      </c>
      <c r="R3191" s="318">
        <f>SUM(Q3066:Q3191)</f>
        <v>1</v>
      </c>
      <c r="S3191" s="318">
        <f>R3191/$X$2</f>
        <v>4.3478260869565216E-2</v>
      </c>
      <c r="T3191" s="318">
        <f>IF(S3191&gt;=$X$3,1,0)</f>
        <v>0</v>
      </c>
      <c r="U3191" s="318">
        <f>O3191*T3191+P3191*T3191</f>
        <v>0</v>
      </c>
    </row>
    <row r="3192" spans="1:21" s="318" customFormat="1" x14ac:dyDescent="0.2">
      <c r="A3192" s="322">
        <v>41199</v>
      </c>
      <c r="B3192" s="321">
        <v>451.83300800000001</v>
      </c>
      <c r="C3192" s="320">
        <f>LN(B3192/B3191)</f>
        <v>-1.097153032046394E-3</v>
      </c>
      <c r="D3192" s="320">
        <f>AVERAGE(C3172:C3192)</f>
        <v>-4.1646899230525459E-4</v>
      </c>
      <c r="E3192" s="318">
        <f>_xlfn.STDEV.S(C3172:C3192)</f>
        <v>8.9727260472848552E-3</v>
      </c>
      <c r="F3192" s="318">
        <f>E3192*(21/(21-1.5))</f>
        <v>9.6629357432298432E-3</v>
      </c>
      <c r="G3192" s="318">
        <f>_xlfn.VAR.S(C3172:C3192)</f>
        <v>8.0509812719624087E-5</v>
      </c>
      <c r="H3192" s="318">
        <f>G3192*(21/(21-1))</f>
        <v>8.4535303355605301E-5</v>
      </c>
      <c r="I3192" s="320">
        <f>(SUM(C3129:C3149)*1+SUM(C3150:C3170)*2+SUM(C3171:C3191)*3)/6</f>
        <v>1.1572831510146981E-2</v>
      </c>
      <c r="J3192" s="318">
        <f>IF(C3192*O3192&lt;&gt;0,C3192,0)</f>
        <v>0</v>
      </c>
      <c r="K3192" s="318" t="str">
        <f>IF(C3192*O3192=0,"",C3192)</f>
        <v/>
      </c>
      <c r="O3192" s="318">
        <f>IF(ISBLANK(L3192),0,1)</f>
        <v>0</v>
      </c>
      <c r="P3192" s="318">
        <f>IF(ISBLANK(M3192),0,1)</f>
        <v>0</v>
      </c>
      <c r="Q3192" s="318">
        <f>O3192+P3192</f>
        <v>0</v>
      </c>
      <c r="R3192" s="318">
        <f>SUM(Q3067:Q3192)</f>
        <v>1</v>
      </c>
      <c r="S3192" s="318">
        <f>R3192/$X$2</f>
        <v>4.3478260869565216E-2</v>
      </c>
      <c r="T3192" s="318">
        <f>IF(S3192&gt;=$X$3,1,0)</f>
        <v>0</v>
      </c>
      <c r="U3192" s="318">
        <f>O3192*T3192+P3192*T3192</f>
        <v>0</v>
      </c>
    </row>
    <row r="3193" spans="1:21" s="318" customFormat="1" x14ac:dyDescent="0.2">
      <c r="A3193" s="322">
        <v>41200</v>
      </c>
      <c r="B3193" s="321">
        <v>450.80898999999999</v>
      </c>
      <c r="C3193" s="320">
        <f>LN(B3193/B3192)</f>
        <v>-2.2689359493102174E-3</v>
      </c>
      <c r="D3193" s="320">
        <f>AVERAGE(C3173:C3193)</f>
        <v>-2.6996552866735435E-4</v>
      </c>
      <c r="E3193" s="318">
        <f>_xlfn.STDEV.S(C3173:C3193)</f>
        <v>8.9131412177698034E-3</v>
      </c>
      <c r="F3193" s="318">
        <f>E3193*(21/(21-1.5))</f>
        <v>9.5987674652905572E-3</v>
      </c>
      <c r="G3193" s="318">
        <f>_xlfn.VAR.S(C3173:C3193)</f>
        <v>7.9444086367906988E-5</v>
      </c>
      <c r="H3193" s="318">
        <f>G3193*(21/(21-1))</f>
        <v>8.3416290686302342E-5</v>
      </c>
      <c r="I3193" s="320">
        <f>(SUM(C3130:C3150)*1+SUM(C3151:C3171)*2+SUM(C3172:C3192)*3)/6</f>
        <v>1.5206595369920526E-2</v>
      </c>
      <c r="J3193" s="318">
        <f>IF(C3193*O3193&lt;&gt;0,C3193,0)</f>
        <v>-2.2689359493102174E-3</v>
      </c>
      <c r="K3193" s="318">
        <f>IF(C3193*O3193=0,"",C3193)</f>
        <v>-2.2689359493102174E-3</v>
      </c>
      <c r="L3193" s="323" t="s">
        <v>109</v>
      </c>
      <c r="M3193" s="323"/>
      <c r="O3193" s="318">
        <f>IF(ISBLANK(L3193),0,1)</f>
        <v>1</v>
      </c>
      <c r="P3193" s="318">
        <f>IF(ISBLANK(M3193),0,1)</f>
        <v>0</v>
      </c>
      <c r="Q3193" s="318">
        <f>O3193+P3193</f>
        <v>1</v>
      </c>
      <c r="R3193" s="318">
        <f>SUM(Q3068:Q3193)</f>
        <v>2</v>
      </c>
      <c r="S3193" s="318">
        <f>R3193/$X$2</f>
        <v>8.6956521739130432E-2</v>
      </c>
      <c r="T3193" s="318">
        <f>IF(S3193&gt;=$X$3,1,0)</f>
        <v>0</v>
      </c>
      <c r="U3193" s="318">
        <f>O3193*T3193+P3193*T3193</f>
        <v>0</v>
      </c>
    </row>
    <row r="3194" spans="1:21" s="318" customFormat="1" x14ac:dyDescent="0.2">
      <c r="A3194" s="322">
        <v>41201</v>
      </c>
      <c r="B3194" s="321">
        <v>448.56100500000002</v>
      </c>
      <c r="C3194" s="320">
        <f>LN(B3194/B3193)</f>
        <v>-4.9990319756817317E-3</v>
      </c>
      <c r="D3194" s="320">
        <f>AVERAGE(C3174:C3194)</f>
        <v>-2.0539927297820828E-4</v>
      </c>
      <c r="E3194" s="318">
        <f>_xlfn.STDEV.S(C3174:C3194)</f>
        <v>8.8716727294269309E-3</v>
      </c>
      <c r="F3194" s="318">
        <f>E3194*(21/(21-1.5))</f>
        <v>9.5541090932290025E-3</v>
      </c>
      <c r="G3194" s="318">
        <f>_xlfn.VAR.S(C3174:C3194)</f>
        <v>7.8706577018057482E-5</v>
      </c>
      <c r="H3194" s="318">
        <f>G3194*(21/(21-1))</f>
        <v>8.2641905868960366E-5</v>
      </c>
      <c r="I3194" s="320">
        <f>(SUM(C3131:C3151)*1+SUM(C3152:C3172)*2+SUM(C3173:C3193)*3)/6</f>
        <v>1.7693196155682499E-2</v>
      </c>
      <c r="J3194" s="318">
        <f>IF(C3194*O3194&lt;&gt;0,C3194,0)</f>
        <v>0</v>
      </c>
      <c r="K3194" s="318" t="str">
        <f>IF(C3194*O3194=0,"",C3194)</f>
        <v/>
      </c>
      <c r="O3194" s="318">
        <f>IF(ISBLANK(L3194),0,1)</f>
        <v>0</v>
      </c>
      <c r="P3194" s="318">
        <f>IF(ISBLANK(M3194),0,1)</f>
        <v>0</v>
      </c>
      <c r="Q3194" s="318">
        <f>O3194+P3194</f>
        <v>0</v>
      </c>
      <c r="R3194" s="318">
        <f>SUM(Q3069:Q3194)</f>
        <v>2</v>
      </c>
      <c r="S3194" s="318">
        <f>R3194/$X$2</f>
        <v>8.6956521739130432E-2</v>
      </c>
      <c r="T3194" s="318">
        <f>IF(S3194&gt;=$X$3,1,0)</f>
        <v>0</v>
      </c>
      <c r="U3194" s="318">
        <f>O3194*T3194+P3194*T3194</f>
        <v>0</v>
      </c>
    </row>
    <row r="3195" spans="1:21" s="318" customFormat="1" x14ac:dyDescent="0.2">
      <c r="A3195" s="322">
        <v>41204</v>
      </c>
      <c r="B3195" s="321">
        <v>446.47601300000002</v>
      </c>
      <c r="C3195" s="320">
        <f>LN(B3195/B3194)</f>
        <v>-4.6590157268242855E-3</v>
      </c>
      <c r="D3195" s="320">
        <f>AVERAGE(C3175:C3195)</f>
        <v>-1.0772075577920605E-3</v>
      </c>
      <c r="E3195" s="318">
        <f>_xlfn.STDEV.S(C3175:C3195)</f>
        <v>8.3248482688620846E-3</v>
      </c>
      <c r="F3195" s="318">
        <f>E3195*(21/(21-1.5))</f>
        <v>8.9652212126207064E-3</v>
      </c>
      <c r="G3195" s="318">
        <f>_xlfn.VAR.S(C3175:C3195)</f>
        <v>6.9303098699576056E-5</v>
      </c>
      <c r="H3195" s="318">
        <f>G3195*(21/(21-1))</f>
        <v>7.2768253634554865E-5</v>
      </c>
      <c r="I3195" s="320">
        <f>(SUM(C3132:C3152)*1+SUM(C3153:C3173)*2+SUM(C3174:C3194)*3)/6</f>
        <v>1.8213244030963322E-2</v>
      </c>
      <c r="J3195" s="318">
        <f>IF(C3195*O3195&lt;&gt;0,C3195,0)</f>
        <v>0</v>
      </c>
      <c r="K3195" s="318" t="str">
        <f>IF(C3195*O3195=0,"",C3195)</f>
        <v/>
      </c>
      <c r="O3195" s="318">
        <f>IF(ISBLANK(L3195),0,1)</f>
        <v>0</v>
      </c>
      <c r="P3195" s="318">
        <f>IF(ISBLANK(M3195),0,1)</f>
        <v>0</v>
      </c>
      <c r="Q3195" s="318">
        <f>O3195+P3195</f>
        <v>0</v>
      </c>
      <c r="R3195" s="318">
        <f>SUM(Q3070:Q3195)</f>
        <v>2</v>
      </c>
      <c r="S3195" s="318">
        <f>R3195/$X$2</f>
        <v>8.6956521739130432E-2</v>
      </c>
      <c r="T3195" s="318">
        <f>IF(S3195&gt;=$X$3,1,0)</f>
        <v>0</v>
      </c>
      <c r="U3195" s="318">
        <f>O3195*T3195+P3195*T3195</f>
        <v>0</v>
      </c>
    </row>
    <row r="3196" spans="1:21" s="318" customFormat="1" x14ac:dyDescent="0.2">
      <c r="A3196" s="322">
        <v>41205</v>
      </c>
      <c r="B3196" s="321">
        <v>434.41799900000001</v>
      </c>
      <c r="C3196" s="320">
        <f>LN(B3196/B3195)</f>
        <v>-2.7378474665608513E-2</v>
      </c>
      <c r="D3196" s="320">
        <f>AVERAGE(C3176:C3196)</f>
        <v>-2.0013526447293126E-3</v>
      </c>
      <c r="E3196" s="318">
        <f>_xlfn.STDEV.S(C3176:C3196)</f>
        <v>1.0030836019977904E-2</v>
      </c>
      <c r="F3196" s="318">
        <f>E3196*(21/(21-1.5))</f>
        <v>1.0802438790745435E-2</v>
      </c>
      <c r="G3196" s="318">
        <f>_xlfn.VAR.S(C3176:C3196)</f>
        <v>1.0061767125968616E-4</v>
      </c>
      <c r="H3196" s="318">
        <f>G3196*(21/(21-1))</f>
        <v>1.0564855482267047E-4</v>
      </c>
      <c r="I3196" s="320">
        <f>(SUM(C3133:C3153)*1+SUM(C3154:C3174)*2+SUM(C3175:C3195)*3)/6</f>
        <v>1.4789683459463562E-2</v>
      </c>
      <c r="J3196" s="318">
        <f>IF(C3196*O3196&lt;&gt;0,C3196,0)</f>
        <v>0</v>
      </c>
      <c r="K3196" s="318" t="str">
        <f>IF(C3196*O3196=0,"",C3196)</f>
        <v/>
      </c>
      <c r="O3196" s="318">
        <f>IF(ISBLANK(L3196),0,1)</f>
        <v>0</v>
      </c>
      <c r="P3196" s="318">
        <f>IF(ISBLANK(M3196),0,1)</f>
        <v>0</v>
      </c>
      <c r="Q3196" s="318">
        <f>O3196+P3196</f>
        <v>0</v>
      </c>
      <c r="R3196" s="318">
        <f>SUM(Q3071:Q3196)</f>
        <v>2</v>
      </c>
      <c r="S3196" s="318">
        <f>R3196/$X$2</f>
        <v>8.6956521739130432E-2</v>
      </c>
      <c r="T3196" s="318">
        <f>IF(S3196&gt;=$X$3,1,0)</f>
        <v>0</v>
      </c>
      <c r="U3196" s="318">
        <f>O3196*T3196+P3196*T3196</f>
        <v>0</v>
      </c>
    </row>
    <row r="3197" spans="1:21" s="318" customFormat="1" x14ac:dyDescent="0.2">
      <c r="A3197" s="322">
        <v>41206</v>
      </c>
      <c r="B3197" s="321">
        <v>440.375</v>
      </c>
      <c r="C3197" s="320">
        <f>LN(B3197/B3196)</f>
        <v>1.3619434737984515E-2</v>
      </c>
      <c r="D3197" s="320">
        <f>AVERAGE(C3177:C3197)</f>
        <v>-1.6316735041363981E-3</v>
      </c>
      <c r="E3197" s="318">
        <f>_xlfn.STDEV.S(C3177:C3197)</f>
        <v>1.0468409147897477E-2</v>
      </c>
      <c r="F3197" s="318">
        <f>E3197*(21/(21-1.5))</f>
        <v>1.1273671390043436E-2</v>
      </c>
      <c r="G3197" s="318">
        <f>_xlfn.VAR.S(C3177:C3197)</f>
        <v>1.0958759008778357E-4</v>
      </c>
      <c r="H3197" s="318">
        <f>G3197*(21/(21-1))</f>
        <v>1.1506696959217276E-4</v>
      </c>
      <c r="I3197" s="320">
        <f>(SUM(C3134:C3154)*1+SUM(C3155:C3175)*2+SUM(C3176:C3196)*3)/6</f>
        <v>-2.2974646845220353E-4</v>
      </c>
      <c r="J3197" s="318">
        <f>IF(C3197*O3197&lt;&gt;0,C3197,0)</f>
        <v>0</v>
      </c>
      <c r="K3197" s="318" t="str">
        <f>IF(C3197*O3197=0,"",C3197)</f>
        <v/>
      </c>
      <c r="O3197" s="318">
        <f>IF(ISBLANK(L3197),0,1)</f>
        <v>0</v>
      </c>
      <c r="P3197" s="318">
        <f>IF(ISBLANK(M3197),0,1)</f>
        <v>0</v>
      </c>
      <c r="Q3197" s="318">
        <f>O3197+P3197</f>
        <v>0</v>
      </c>
      <c r="R3197" s="318">
        <f>SUM(Q3072:Q3197)</f>
        <v>2</v>
      </c>
      <c r="S3197" s="318">
        <f>R3197/$X$2</f>
        <v>8.6956521739130432E-2</v>
      </c>
      <c r="T3197" s="318">
        <f>IF(S3197&gt;=$X$3,1,0)</f>
        <v>0</v>
      </c>
      <c r="U3197" s="318">
        <f>O3197*T3197+P3197*T3197</f>
        <v>0</v>
      </c>
    </row>
    <row r="3198" spans="1:21" s="318" customFormat="1" x14ac:dyDescent="0.2">
      <c r="A3198" s="322">
        <v>41207</v>
      </c>
      <c r="B3198" s="321">
        <v>445.03201300000001</v>
      </c>
      <c r="C3198" s="320">
        <f>LN(B3198/B3197)</f>
        <v>1.0519582243172017E-2</v>
      </c>
      <c r="D3198" s="320">
        <f>AVERAGE(C3178:C3198)</f>
        <v>-6.7040950337707937E-5</v>
      </c>
      <c r="E3198" s="318">
        <f>_xlfn.STDEV.S(C3178:C3198)</f>
        <v>9.6417209348908465E-3</v>
      </c>
      <c r="F3198" s="318">
        <f>E3198*(21/(21-1.5))</f>
        <v>1.0383391776036296E-2</v>
      </c>
      <c r="G3198" s="318">
        <f>_xlfn.VAR.S(C3178:C3198)</f>
        <v>9.2962782586312426E-5</v>
      </c>
      <c r="H3198" s="318">
        <f>G3198*(21/(21-1))</f>
        <v>9.7610921715628052E-5</v>
      </c>
      <c r="I3198" s="320">
        <f>(SUM(C3135:C3155)*1+SUM(C3156:C3176)*2+SUM(C3177:C3197)*3)/6</f>
        <v>2.2931139571628393E-3</v>
      </c>
      <c r="J3198" s="318">
        <f>IF(C3198*O3198&lt;&gt;0,C3198,0)</f>
        <v>0</v>
      </c>
      <c r="K3198" s="318" t="str">
        <f>IF(C3198*O3198=0,"",C3198)</f>
        <v/>
      </c>
      <c r="O3198" s="318">
        <f>IF(ISBLANK(L3198),0,1)</f>
        <v>0</v>
      </c>
      <c r="P3198" s="318">
        <f>IF(ISBLANK(M3198),0,1)</f>
        <v>0</v>
      </c>
      <c r="Q3198" s="318">
        <f>O3198+P3198</f>
        <v>0</v>
      </c>
      <c r="R3198" s="318">
        <f>SUM(Q3073:Q3198)</f>
        <v>2</v>
      </c>
      <c r="S3198" s="318">
        <f>R3198/$X$2</f>
        <v>8.6956521739130432E-2</v>
      </c>
      <c r="T3198" s="318">
        <f>IF(S3198&gt;=$X$3,1,0)</f>
        <v>0</v>
      </c>
      <c r="U3198" s="318">
        <f>O3198*T3198+P3198*T3198</f>
        <v>0</v>
      </c>
    </row>
    <row r="3199" spans="1:21" s="318" customFormat="1" x14ac:dyDescent="0.2">
      <c r="A3199" s="322">
        <v>41208</v>
      </c>
      <c r="B3199" s="321">
        <v>441.68899499999998</v>
      </c>
      <c r="C3199" s="320">
        <f>LN(B3199/B3198)</f>
        <v>-7.5402157132263975E-3</v>
      </c>
      <c r="D3199" s="320">
        <f>AVERAGE(C3179:C3199)</f>
        <v>-6.0324926749487037E-4</v>
      </c>
      <c r="E3199" s="318">
        <f>_xlfn.STDEV.S(C3179:C3199)</f>
        <v>9.7332502360537587E-3</v>
      </c>
      <c r="F3199" s="318">
        <f>E3199*(21/(21-1.5))</f>
        <v>1.0481961792673277E-2</v>
      </c>
      <c r="G3199" s="318">
        <f>_xlfn.VAR.S(C3179:C3199)</f>
        <v>9.4736160157640536E-5</v>
      </c>
      <c r="H3199" s="318">
        <f>G3199*(21/(21-1))</f>
        <v>9.9472968165522564E-5</v>
      </c>
      <c r="I3199" s="320">
        <f>(SUM(C3136:C3156)*1+SUM(C3157:C3177)*2+SUM(C3178:C3198)*3)/6</f>
        <v>1.1717261169106903E-2</v>
      </c>
      <c r="J3199" s="318">
        <f>IF(C3199*O3199&lt;&gt;0,C3199,0)</f>
        <v>0</v>
      </c>
      <c r="K3199" s="318" t="str">
        <f>IF(C3199*O3199=0,"",C3199)</f>
        <v/>
      </c>
      <c r="O3199" s="318">
        <f>IF(ISBLANK(L3199),0,1)</f>
        <v>0</v>
      </c>
      <c r="P3199" s="318">
        <f>IF(ISBLANK(M3199),0,1)</f>
        <v>0</v>
      </c>
      <c r="Q3199" s="318">
        <f>O3199+P3199</f>
        <v>0</v>
      </c>
      <c r="R3199" s="318">
        <f>SUM(Q3074:Q3199)</f>
        <v>2</v>
      </c>
      <c r="S3199" s="318">
        <f>R3199/$X$2</f>
        <v>8.6956521739130432E-2</v>
      </c>
      <c r="T3199" s="318">
        <f>IF(S3199&gt;=$X$3,1,0)</f>
        <v>0</v>
      </c>
      <c r="U3199" s="318">
        <f>O3199*T3199+P3199*T3199</f>
        <v>0</v>
      </c>
    </row>
    <row r="3200" spans="1:21" s="318" customFormat="1" x14ac:dyDescent="0.2">
      <c r="A3200" s="322">
        <v>41211</v>
      </c>
      <c r="B3200" s="321">
        <v>442.17099000000002</v>
      </c>
      <c r="C3200" s="320">
        <f>LN(B3200/B3199)</f>
        <v>1.0906592807894274E-3</v>
      </c>
      <c r="D3200" s="320">
        <f>AVERAGE(C3180:C3200)</f>
        <v>-4.0214863753369902E-4</v>
      </c>
      <c r="E3200" s="318">
        <f>_xlfn.STDEV.S(C3180:C3200)</f>
        <v>9.7220018058887612E-3</v>
      </c>
      <c r="F3200" s="318">
        <f>E3200*(21/(21-1.5))</f>
        <v>1.0469848098649434E-2</v>
      </c>
      <c r="G3200" s="318">
        <f>_xlfn.VAR.S(C3180:C3200)</f>
        <v>9.451731911370435E-5</v>
      </c>
      <c r="H3200" s="318">
        <f>G3200*(21/(21-1))</f>
        <v>9.9243185069389567E-5</v>
      </c>
      <c r="I3200" s="320">
        <f>(SUM(C3137:C3157)*1+SUM(C3158:C3178)*2+SUM(C3179:C3199)*3)/6</f>
        <v>7.2524247956202463E-3</v>
      </c>
      <c r="J3200" s="318">
        <f>IF(C3200*O3200&lt;&gt;0,C3200,0)</f>
        <v>0</v>
      </c>
      <c r="K3200" s="318" t="str">
        <f>IF(C3200*O3200=0,"",C3200)</f>
        <v/>
      </c>
      <c r="O3200" s="318">
        <f>IF(ISBLANK(L3200),0,1)</f>
        <v>0</v>
      </c>
      <c r="P3200" s="318">
        <f>IF(ISBLANK(M3200),0,1)</f>
        <v>0</v>
      </c>
      <c r="Q3200" s="318">
        <f>O3200+P3200</f>
        <v>0</v>
      </c>
      <c r="R3200" s="318">
        <f>SUM(Q3075:Q3200)</f>
        <v>2</v>
      </c>
      <c r="S3200" s="318">
        <f>R3200/$X$2</f>
        <v>8.6956521739130432E-2</v>
      </c>
      <c r="T3200" s="318">
        <f>IF(S3200&gt;=$X$3,1,0)</f>
        <v>0</v>
      </c>
      <c r="U3200" s="318">
        <f>O3200*T3200+P3200*T3200</f>
        <v>0</v>
      </c>
    </row>
    <row r="3201" spans="1:21" s="318" customFormat="1" x14ac:dyDescent="0.2">
      <c r="A3201" s="322">
        <v>41212</v>
      </c>
      <c r="B3201" s="321">
        <v>443.35699499999998</v>
      </c>
      <c r="C3201" s="320">
        <f>LN(B3201/B3200)</f>
        <v>2.67864083175993E-3</v>
      </c>
      <c r="D3201" s="320">
        <f>AVERAGE(C3181:C3201)</f>
        <v>-9.436009995108395E-4</v>
      </c>
      <c r="E3201" s="318">
        <f>_xlfn.STDEV.S(C3181:C3201)</f>
        <v>9.1783476354785083E-3</v>
      </c>
      <c r="F3201" s="318">
        <f>E3201*(21/(21-1.5))</f>
        <v>9.8843743766691625E-3</v>
      </c>
      <c r="G3201" s="318">
        <f>_xlfn.VAR.S(C3181:C3201)</f>
        <v>8.4242065317693919E-5</v>
      </c>
      <c r="H3201" s="318">
        <f>G3201*(21/(21-1))</f>
        <v>8.8454168583578619E-5</v>
      </c>
      <c r="I3201" s="320">
        <f>(SUM(C3138:C3158)*1+SUM(C3159:C3179)*2+SUM(C3180:C3200)*3)/6</f>
        <v>1.0459270071377374E-2</v>
      </c>
      <c r="J3201" s="318">
        <f>IF(C3201*O3201&lt;&gt;0,C3201,0)</f>
        <v>0</v>
      </c>
      <c r="K3201" s="318" t="str">
        <f>IF(C3201*O3201=0,"",C3201)</f>
        <v/>
      </c>
      <c r="O3201" s="318">
        <f>IF(ISBLANK(L3201),0,1)</f>
        <v>0</v>
      </c>
      <c r="P3201" s="318">
        <f>IF(ISBLANK(M3201),0,1)</f>
        <v>0</v>
      </c>
      <c r="Q3201" s="318">
        <f>O3201+P3201</f>
        <v>0</v>
      </c>
      <c r="R3201" s="318">
        <f>SUM(Q3076:Q3201)</f>
        <v>2</v>
      </c>
      <c r="S3201" s="318">
        <f>R3201/$X$2</f>
        <v>8.6956521739130432E-2</v>
      </c>
      <c r="T3201" s="318">
        <f>IF(S3201&gt;=$X$3,1,0)</f>
        <v>0</v>
      </c>
      <c r="U3201" s="318">
        <f>O3201*T3201+P3201*T3201</f>
        <v>0</v>
      </c>
    </row>
    <row r="3202" spans="1:21" s="318" customFormat="1" x14ac:dyDescent="0.2">
      <c r="A3202" s="322">
        <v>41213</v>
      </c>
      <c r="B3202" s="321">
        <v>442.17498799999998</v>
      </c>
      <c r="C3202" s="320">
        <f>LN(B3202/B3201)</f>
        <v>-2.6695991216161342E-3</v>
      </c>
      <c r="D3202" s="320">
        <f>AVERAGE(C3182:C3202)</f>
        <v>-9.5538623506468963E-4</v>
      </c>
      <c r="E3202" s="318">
        <f>_xlfn.STDEV.S(C3182:C3202)</f>
        <v>9.1804996397775833E-3</v>
      </c>
      <c r="F3202" s="318">
        <f>E3202*(21/(21-1.5))</f>
        <v>9.8866919197604739E-3</v>
      </c>
      <c r="G3202" s="318">
        <f>_xlfn.VAR.S(C3182:C3202)</f>
        <v>8.4281573635956324E-5</v>
      </c>
      <c r="H3202" s="318">
        <f>G3202*(21/(21-1))</f>
        <v>8.8495652317754147E-5</v>
      </c>
      <c r="I3202" s="320">
        <f>(SUM(C3139:C3159)*1+SUM(C3160:C3180)*2+SUM(C3181:C3201)*3)/6</f>
        <v>9.7530802166015396E-3</v>
      </c>
      <c r="J3202" s="318">
        <f>IF(C3202*O3202&lt;&gt;0,C3202,0)</f>
        <v>0</v>
      </c>
      <c r="K3202" s="318" t="str">
        <f>IF(C3202*O3202=0,"",C3202)</f>
        <v/>
      </c>
      <c r="O3202" s="318">
        <f>IF(ISBLANK(L3202),0,1)</f>
        <v>0</v>
      </c>
      <c r="P3202" s="318">
        <f>IF(ISBLANK(M3202),0,1)</f>
        <v>0</v>
      </c>
      <c r="Q3202" s="318">
        <f>O3202+P3202</f>
        <v>0</v>
      </c>
      <c r="R3202" s="318">
        <f>SUM(Q3077:Q3202)</f>
        <v>2</v>
      </c>
      <c r="S3202" s="318">
        <f>R3202/$X$2</f>
        <v>8.6956521739130432E-2</v>
      </c>
      <c r="T3202" s="318">
        <f>IF(S3202&gt;=$X$3,1,0)</f>
        <v>0</v>
      </c>
      <c r="U3202" s="318">
        <f>O3202*T3202+P3202*T3202</f>
        <v>0</v>
      </c>
    </row>
    <row r="3203" spans="1:21" s="318" customFormat="1" x14ac:dyDescent="0.2">
      <c r="A3203" s="322">
        <v>41214</v>
      </c>
      <c r="B3203" s="321">
        <v>445.79098499999998</v>
      </c>
      <c r="C3203" s="320">
        <f>LN(B3203/B3202)</f>
        <v>8.1444944923406148E-3</v>
      </c>
      <c r="D3203" s="320">
        <f>AVERAGE(C3183:C3203)</f>
        <v>-3.8385271226032858E-4</v>
      </c>
      <c r="E3203" s="318">
        <f>_xlfn.STDEV.S(C3183:C3203)</f>
        <v>9.3625748589651822E-3</v>
      </c>
      <c r="F3203" s="318">
        <f>E3203*(21/(21-1.5))</f>
        <v>1.0082772925039427E-2</v>
      </c>
      <c r="G3203" s="318">
        <f>_xlfn.VAR.S(C3183:C3203)</f>
        <v>8.7657807989726915E-5</v>
      </c>
      <c r="H3203" s="318">
        <f>G3203*(21/(21-1))</f>
        <v>9.2040698389213261E-5</v>
      </c>
      <c r="I3203" s="320">
        <f>(SUM(C3140:C3160)*1+SUM(C3161:C3181)*2+SUM(C3182:C3202)*3)/6</f>
        <v>3.4499506801365814E-3</v>
      </c>
      <c r="J3203" s="318">
        <f>IF(C3203*O3203&lt;&gt;0,C3203,0)</f>
        <v>0</v>
      </c>
      <c r="K3203" s="318" t="str">
        <f>IF(C3203*O3203=0,"",C3203)</f>
        <v/>
      </c>
      <c r="O3203" s="318">
        <f>IF(ISBLANK(L3203),0,1)</f>
        <v>0</v>
      </c>
      <c r="P3203" s="318">
        <f>IF(ISBLANK(M3203),0,1)</f>
        <v>0</v>
      </c>
      <c r="Q3203" s="318">
        <f>O3203+P3203</f>
        <v>0</v>
      </c>
      <c r="R3203" s="318">
        <f>SUM(Q3078:Q3203)</f>
        <v>2</v>
      </c>
      <c r="S3203" s="318">
        <f>R3203/$X$2</f>
        <v>8.6956521739130432E-2</v>
      </c>
      <c r="T3203" s="318">
        <f>IF(S3203&gt;=$X$3,1,0)</f>
        <v>0</v>
      </c>
      <c r="U3203" s="318">
        <f>O3203*T3203+P3203*T3203</f>
        <v>0</v>
      </c>
    </row>
    <row r="3204" spans="1:21" s="318" customFormat="1" x14ac:dyDescent="0.2">
      <c r="A3204" s="322">
        <v>41215</v>
      </c>
      <c r="B3204" s="321">
        <v>443.64700299999998</v>
      </c>
      <c r="C3204" s="320">
        <f>LN(B3204/B3203)</f>
        <v>-4.8209907412354851E-3</v>
      </c>
      <c r="D3204" s="320">
        <f>AVERAGE(C3184:C3204)</f>
        <v>-3.5481308995535414E-4</v>
      </c>
      <c r="E3204" s="318">
        <f>_xlfn.STDEV.S(C3184:C3204)</f>
        <v>9.3470710311464311E-3</v>
      </c>
      <c r="F3204" s="318">
        <f>E3204*(21/(21-1.5))</f>
        <v>1.0066076495080772E-2</v>
      </c>
      <c r="G3204" s="318">
        <f>_xlfn.VAR.S(C3184:C3204)</f>
        <v>8.7367736861296798E-5</v>
      </c>
      <c r="H3204" s="318">
        <f>G3204*(21/(21-1))</f>
        <v>9.1736123704361645E-5</v>
      </c>
      <c r="I3204" s="320">
        <f>(SUM(C3141:C3161)*1+SUM(C3162:C3182)*2+SUM(C3183:C3203)*3)/6</f>
        <v>9.7218511884259399E-3</v>
      </c>
      <c r="J3204" s="318">
        <f>IF(C3204*O3204&lt;&gt;0,C3204,0)</f>
        <v>0</v>
      </c>
      <c r="K3204" s="318" t="str">
        <f>IF(C3204*O3204=0,"",C3204)</f>
        <v/>
      </c>
      <c r="O3204" s="318">
        <f>IF(ISBLANK(L3204),0,1)</f>
        <v>0</v>
      </c>
      <c r="P3204" s="318">
        <f>IF(ISBLANK(M3204),0,1)</f>
        <v>0</v>
      </c>
      <c r="Q3204" s="318">
        <f>O3204+P3204</f>
        <v>0</v>
      </c>
      <c r="R3204" s="318">
        <f>SUM(Q3079:Q3204)</f>
        <v>2</v>
      </c>
      <c r="S3204" s="318">
        <f>R3204/$X$2</f>
        <v>8.6956521739130432E-2</v>
      </c>
      <c r="T3204" s="318">
        <f>IF(S3204&gt;=$X$3,1,0)</f>
        <v>0</v>
      </c>
      <c r="U3204" s="318">
        <f>O3204*T3204+P3204*T3204</f>
        <v>0</v>
      </c>
    </row>
    <row r="3205" spans="1:21" s="318" customFormat="1" x14ac:dyDescent="0.2">
      <c r="A3205" s="322">
        <v>41218</v>
      </c>
      <c r="B3205" s="321">
        <v>441.22399899999999</v>
      </c>
      <c r="C3205" s="320">
        <f>LN(B3205/B3204)</f>
        <v>-5.4765272011079559E-3</v>
      </c>
      <c r="D3205" s="320">
        <f>AVERAGE(C3185:C3205)</f>
        <v>-1.3428967955057809E-3</v>
      </c>
      <c r="E3205" s="318">
        <f>_xlfn.STDEV.S(C3185:C3205)</f>
        <v>8.6857597393997857E-3</v>
      </c>
      <c r="F3205" s="318">
        <f>E3205*(21/(21-1.5))</f>
        <v>9.3538951039689993E-3</v>
      </c>
      <c r="G3205" s="318">
        <f>_xlfn.VAR.S(C3185:C3205)</f>
        <v>7.5442422250578226E-5</v>
      </c>
      <c r="H3205" s="318">
        <f>G3205*(21/(21-1))</f>
        <v>7.9214543363107144E-5</v>
      </c>
      <c r="I3205" s="320">
        <f>(SUM(C3142:C3162)*1+SUM(C3163:C3183)*2+SUM(C3184:C3204)*3)/6</f>
        <v>6.0500415535002317E-3</v>
      </c>
      <c r="J3205" s="318">
        <f>IF(C3205*O3205&lt;&gt;0,C3205,0)</f>
        <v>0</v>
      </c>
      <c r="K3205" s="318" t="str">
        <f>IF(C3205*O3205=0,"",C3205)</f>
        <v/>
      </c>
      <c r="O3205" s="318">
        <f>IF(ISBLANK(L3205),0,1)</f>
        <v>0</v>
      </c>
      <c r="P3205" s="318">
        <f>IF(ISBLANK(M3205),0,1)</f>
        <v>0</v>
      </c>
      <c r="Q3205" s="318">
        <f>O3205+P3205</f>
        <v>0</v>
      </c>
      <c r="R3205" s="318">
        <f>SUM(Q3080:Q3205)</f>
        <v>2</v>
      </c>
      <c r="S3205" s="318">
        <f>R3205/$X$2</f>
        <v>8.6956521739130432E-2</v>
      </c>
      <c r="T3205" s="318">
        <f>IF(S3205&gt;=$X$3,1,0)</f>
        <v>0</v>
      </c>
      <c r="U3205" s="318">
        <f>O3205*T3205+P3205*T3205</f>
        <v>0</v>
      </c>
    </row>
    <row r="3206" spans="1:21" s="318" customFormat="1" x14ac:dyDescent="0.2">
      <c r="A3206" s="322">
        <v>41219</v>
      </c>
      <c r="B3206" s="321">
        <v>443.34500100000002</v>
      </c>
      <c r="C3206" s="320">
        <f>LN(B3206/B3205)</f>
        <v>4.7955695142111888E-3</v>
      </c>
      <c r="D3206" s="320">
        <f>AVERAGE(C3186:C3206)</f>
        <v>-6.7720669100033754E-4</v>
      </c>
      <c r="E3206" s="318">
        <f>_xlfn.STDEV.S(C3186:C3206)</f>
        <v>8.5899403871607261E-3</v>
      </c>
      <c r="F3206" s="318">
        <f>E3206*(21/(21-1.5))</f>
        <v>9.250705032326936E-3</v>
      </c>
      <c r="G3206" s="318">
        <f>_xlfn.VAR.S(C3186:C3206)</f>
        <v>7.3787075854974961E-5</v>
      </c>
      <c r="H3206" s="318">
        <f>G3206*(21/(21-1))</f>
        <v>7.7476429647723718E-5</v>
      </c>
      <c r="I3206" s="320">
        <f>(SUM(C3143:C3163)*1+SUM(C3164:C3184)*2+SUM(C3185:C3205)*3)/6</f>
        <v>-2.4602174388521403E-4</v>
      </c>
      <c r="J3206" s="318">
        <f>IF(C3206*O3206&lt;&gt;0,C3206,0)</f>
        <v>0</v>
      </c>
      <c r="K3206" s="318" t="str">
        <f>IF(C3206*O3206=0,"",C3206)</f>
        <v/>
      </c>
      <c r="O3206" s="318">
        <f>IF(ISBLANK(L3206),0,1)</f>
        <v>0</v>
      </c>
      <c r="P3206" s="318">
        <f>IF(ISBLANK(M3206),0,1)</f>
        <v>0</v>
      </c>
      <c r="Q3206" s="318">
        <f>O3206+P3206</f>
        <v>0</v>
      </c>
      <c r="R3206" s="318">
        <f>SUM(Q3081:Q3206)</f>
        <v>2</v>
      </c>
      <c r="S3206" s="318">
        <f>R3206/$X$2</f>
        <v>8.6956521739130432E-2</v>
      </c>
      <c r="T3206" s="318">
        <f>IF(S3206&gt;=$X$3,1,0)</f>
        <v>0</v>
      </c>
      <c r="U3206" s="318">
        <f>O3206*T3206+P3206*T3206</f>
        <v>0</v>
      </c>
    </row>
    <row r="3207" spans="1:21" s="318" customFormat="1" x14ac:dyDescent="0.2">
      <c r="A3207" s="322">
        <v>41220</v>
      </c>
      <c r="B3207" s="321">
        <v>440.11801100000002</v>
      </c>
      <c r="C3207" s="320">
        <f>LN(B3207/B3206)</f>
        <v>-7.3053524770190312E-3</v>
      </c>
      <c r="D3207" s="320">
        <f>AVERAGE(C3187:C3207)</f>
        <v>-1.0727062322912339E-3</v>
      </c>
      <c r="E3207" s="318">
        <f>_xlfn.STDEV.S(C3187:C3207)</f>
        <v>8.6993549507596163E-3</v>
      </c>
      <c r="F3207" s="318">
        <f>E3207*(21/(21-1.5))</f>
        <v>9.3685361008180486E-3</v>
      </c>
      <c r="G3207" s="318">
        <f>_xlfn.VAR.S(C3187:C3207)</f>
        <v>7.5678776559305835E-5</v>
      </c>
      <c r="H3207" s="318">
        <f>G3207*(21/(21-1))</f>
        <v>7.9462715387271129E-5</v>
      </c>
      <c r="I3207" s="320">
        <f>(SUM(C3144:C3164)*1+SUM(C3165:C3185)*2+SUM(C3186:C3206)*3)/6</f>
        <v>1.1935168103253031E-3</v>
      </c>
      <c r="J3207" s="318">
        <f>IF(C3207*O3207&lt;&gt;0,C3207,0)</f>
        <v>0</v>
      </c>
      <c r="K3207" s="318" t="str">
        <f>IF(C3207*O3207=0,"",C3207)</f>
        <v/>
      </c>
      <c r="O3207" s="318">
        <f>IF(ISBLANK(L3207),0,1)</f>
        <v>0</v>
      </c>
      <c r="P3207" s="318">
        <f>IF(ISBLANK(M3207),0,1)</f>
        <v>0</v>
      </c>
      <c r="Q3207" s="318">
        <f>O3207+P3207</f>
        <v>0</v>
      </c>
      <c r="R3207" s="318">
        <f>SUM(Q3082:Q3207)</f>
        <v>2</v>
      </c>
      <c r="S3207" s="318">
        <f>R3207/$X$2</f>
        <v>8.6956521739130432E-2</v>
      </c>
      <c r="T3207" s="318">
        <f>IF(S3207&gt;=$X$3,1,0)</f>
        <v>0</v>
      </c>
      <c r="U3207" s="318">
        <f>O3207*T3207+P3207*T3207</f>
        <v>0</v>
      </c>
    </row>
    <row r="3208" spans="1:21" s="318" customFormat="1" x14ac:dyDescent="0.2">
      <c r="A3208" s="322">
        <v>41221</v>
      </c>
      <c r="B3208" s="321">
        <v>437.85299700000002</v>
      </c>
      <c r="C3208" s="320">
        <f>LN(B3208/B3207)</f>
        <v>-5.159667014795674E-3</v>
      </c>
      <c r="D3208" s="320">
        <f>AVERAGE(C3188:C3208)</f>
        <v>-1.038734533029381E-3</v>
      </c>
      <c r="E3208" s="318">
        <f>_xlfn.STDEV.S(C3188:C3208)</f>
        <v>8.6810455182626187E-3</v>
      </c>
      <c r="F3208" s="318">
        <f>E3208*(21/(21-1.5))</f>
        <v>9.3488182504366663E-3</v>
      </c>
      <c r="G3208" s="318">
        <f>_xlfn.VAR.S(C3188:C3208)</f>
        <v>7.5360551290147495E-5</v>
      </c>
      <c r="H3208" s="318">
        <f>G3208*(21/(21-1))</f>
        <v>7.9128578854654875E-5</v>
      </c>
      <c r="I3208" s="320">
        <f>(SUM(C3145:C3165)*1+SUM(C3166:C3186)*2+SUM(C3187:C3207)*3)/6</f>
        <v>-2.1082353601992927E-3</v>
      </c>
      <c r="J3208" s="318">
        <f>IF(C3208*O3208&lt;&gt;0,C3208,0)</f>
        <v>0</v>
      </c>
      <c r="K3208" s="318" t="str">
        <f>IF(C3208*O3208=0,"",C3208)</f>
        <v/>
      </c>
      <c r="O3208" s="318">
        <f>IF(ISBLANK(L3208),0,1)</f>
        <v>0</v>
      </c>
      <c r="P3208" s="318">
        <f>IF(ISBLANK(M3208),0,1)</f>
        <v>0</v>
      </c>
      <c r="Q3208" s="318">
        <f>O3208+P3208</f>
        <v>0</v>
      </c>
      <c r="R3208" s="318">
        <f>SUM(Q3083:Q3208)</f>
        <v>2</v>
      </c>
      <c r="S3208" s="318">
        <f>R3208/$X$2</f>
        <v>8.6956521739130432E-2</v>
      </c>
      <c r="T3208" s="318">
        <f>IF(S3208&gt;=$X$3,1,0)</f>
        <v>0</v>
      </c>
      <c r="U3208" s="318">
        <f>O3208*T3208+P3208*T3208</f>
        <v>0</v>
      </c>
    </row>
    <row r="3209" spans="1:21" s="318" customFormat="1" x14ac:dyDescent="0.2">
      <c r="A3209" s="322">
        <v>41222</v>
      </c>
      <c r="B3209" s="321">
        <v>436.641998</v>
      </c>
      <c r="C3209" s="320">
        <f>LN(B3209/B3208)</f>
        <v>-2.7695979531546684E-3</v>
      </c>
      <c r="D3209" s="320">
        <f>AVERAGE(C3189:C3209)</f>
        <v>-1.4460609769967911E-3</v>
      </c>
      <c r="E3209" s="318">
        <f>_xlfn.STDEV.S(C3189:C3209)</f>
        <v>8.5444996459711417E-3</v>
      </c>
      <c r="F3209" s="318">
        <f>E3209*(21/(21-1.5))</f>
        <v>9.2017688495073836E-3</v>
      </c>
      <c r="G3209" s="318">
        <f>_xlfn.VAR.S(C3189:C3209)</f>
        <v>7.3008474200000979E-5</v>
      </c>
      <c r="H3209" s="318">
        <f>G3209*(21/(21-1))</f>
        <v>7.6658897910001028E-5</v>
      </c>
      <c r="I3209" s="320">
        <f>(SUM(C3146:C3166)*1+SUM(C3167:C3187)*2+SUM(C3188:C3208)*3)/6</f>
        <v>-3.6990712314932312E-3</v>
      </c>
      <c r="J3209" s="318">
        <f>IF(C3209*O3209&lt;&gt;0,C3209,0)</f>
        <v>0</v>
      </c>
      <c r="K3209" s="318" t="str">
        <f>IF(C3209*O3209=0,"",C3209)</f>
        <v/>
      </c>
      <c r="O3209" s="318">
        <f>IF(ISBLANK(L3209),0,1)</f>
        <v>0</v>
      </c>
      <c r="P3209" s="318">
        <f>IF(ISBLANK(M3209),0,1)</f>
        <v>0</v>
      </c>
      <c r="Q3209" s="318">
        <f>O3209+P3209</f>
        <v>0</v>
      </c>
      <c r="R3209" s="318">
        <f>SUM(Q3084:Q3209)</f>
        <v>2</v>
      </c>
      <c r="S3209" s="318">
        <f>R3209/$X$2</f>
        <v>8.6956521739130432E-2</v>
      </c>
      <c r="T3209" s="318">
        <f>IF(S3209&gt;=$X$3,1,0)</f>
        <v>0</v>
      </c>
      <c r="U3209" s="318">
        <f>O3209*T3209+P3209*T3209</f>
        <v>0</v>
      </c>
    </row>
    <row r="3210" spans="1:21" s="318" customFormat="1" x14ac:dyDescent="0.2">
      <c r="A3210" s="322">
        <v>41225</v>
      </c>
      <c r="B3210" s="321">
        <v>435.59600799999998</v>
      </c>
      <c r="C3210" s="320">
        <f>LN(B3210/B3209)</f>
        <v>-2.3984061556898651E-3</v>
      </c>
      <c r="D3210" s="320">
        <f>AVERAGE(C3190:C3210)</f>
        <v>-1.3455491544319285E-3</v>
      </c>
      <c r="E3210" s="318">
        <f>_xlfn.STDEV.S(C3190:C3210)</f>
        <v>8.5190426360135432E-3</v>
      </c>
      <c r="F3210" s="318">
        <f>E3210*(21/(21-1.5))</f>
        <v>9.1743536080145845E-3</v>
      </c>
      <c r="G3210" s="318">
        <f>_xlfn.VAR.S(C3190:C3210)</f>
        <v>7.2574087434216578E-5</v>
      </c>
      <c r="H3210" s="318">
        <f>G3210*(21/(21-1))</f>
        <v>7.6202791805927411E-5</v>
      </c>
      <c r="I3210" s="320">
        <f>(SUM(C3147:C3167)*1+SUM(C3168:C3188)*2+SUM(C3189:C3209)*3)/6</f>
        <v>-7.8869260139499426E-3</v>
      </c>
      <c r="J3210" s="318">
        <f>IF(C3210*O3210&lt;&gt;0,C3210,0)</f>
        <v>0</v>
      </c>
      <c r="K3210" s="318" t="str">
        <f>IF(C3210*O3210=0,"",C3210)</f>
        <v/>
      </c>
      <c r="O3210" s="318">
        <f>IF(ISBLANK(L3210),0,1)</f>
        <v>0</v>
      </c>
      <c r="P3210" s="318">
        <f>IF(ISBLANK(M3210),0,1)</f>
        <v>0</v>
      </c>
      <c r="Q3210" s="318">
        <f>O3210+P3210</f>
        <v>0</v>
      </c>
      <c r="R3210" s="318">
        <f>SUM(Q3085:Q3210)</f>
        <v>2</v>
      </c>
      <c r="S3210" s="318">
        <f>R3210/$X$2</f>
        <v>8.6956521739130432E-2</v>
      </c>
      <c r="T3210" s="318">
        <f>IF(S3210&gt;=$X$3,1,0)</f>
        <v>0</v>
      </c>
      <c r="U3210" s="318">
        <f>O3210*T3210+P3210*T3210</f>
        <v>0</v>
      </c>
    </row>
    <row r="3211" spans="1:21" s="318" customFormat="1" x14ac:dyDescent="0.2">
      <c r="A3211" s="322">
        <v>41226</v>
      </c>
      <c r="B3211" s="321">
        <v>432.32000699999998</v>
      </c>
      <c r="C3211" s="320">
        <f>LN(B3211/B3210)</f>
        <v>-7.5491556822859891E-3</v>
      </c>
      <c r="D3211" s="320">
        <f>AVERAGE(C3191:C3211)</f>
        <v>-1.722565515009078E-3</v>
      </c>
      <c r="E3211" s="318">
        <f>_xlfn.STDEV.S(C3191:C3211)</f>
        <v>8.6140716851001303E-3</v>
      </c>
      <c r="F3211" s="318">
        <f>E3211*(21/(21-1.5))</f>
        <v>9.2766925839539854E-3</v>
      </c>
      <c r="G3211" s="318">
        <f>_xlfn.VAR.S(C3191:C3211)</f>
        <v>7.4202230996043791E-5</v>
      </c>
      <c r="H3211" s="318">
        <f>G3211*(21/(21-1))</f>
        <v>7.7912342545845986E-5</v>
      </c>
      <c r="I3211" s="320">
        <f>(SUM(C3148:C3168)*1+SUM(C3169:C3189)*2+SUM(C3190:C3210)*3)/6</f>
        <v>-9.3662982051189708E-3</v>
      </c>
      <c r="J3211" s="318">
        <f>IF(C3211*O3211&lt;&gt;0,C3211,0)</f>
        <v>0</v>
      </c>
      <c r="K3211" s="318" t="str">
        <f>IF(C3211*O3211=0,"",C3211)</f>
        <v/>
      </c>
      <c r="O3211" s="318">
        <f>IF(ISBLANK(L3211),0,1)</f>
        <v>0</v>
      </c>
      <c r="P3211" s="318">
        <f>IF(ISBLANK(M3211),0,1)</f>
        <v>0</v>
      </c>
      <c r="Q3211" s="318">
        <f>O3211+P3211</f>
        <v>0</v>
      </c>
      <c r="R3211" s="318">
        <f>SUM(Q3086:Q3211)</f>
        <v>2</v>
      </c>
      <c r="S3211" s="318">
        <f>R3211/$X$2</f>
        <v>8.6956521739130432E-2</v>
      </c>
      <c r="T3211" s="318">
        <f>IF(S3211&gt;=$X$3,1,0)</f>
        <v>0</v>
      </c>
      <c r="U3211" s="318">
        <f>O3211*T3211+P3211*T3211</f>
        <v>0</v>
      </c>
    </row>
    <row r="3212" spans="1:21" s="318" customFormat="1" x14ac:dyDescent="0.2">
      <c r="A3212" s="322">
        <v>41227</v>
      </c>
      <c r="B3212" s="321">
        <v>433.59500100000002</v>
      </c>
      <c r="C3212" s="320">
        <f>LN(B3212/B3211)</f>
        <v>2.9448500363922245E-3</v>
      </c>
      <c r="D3212" s="320">
        <f>AVERAGE(C3192:C3212)</f>
        <v>-2.0142329653786866E-3</v>
      </c>
      <c r="E3212" s="318">
        <f>_xlfn.STDEV.S(C3192:C3212)</f>
        <v>8.3293647154036379E-3</v>
      </c>
      <c r="F3212" s="318">
        <f>E3212*(21/(21-1.5))</f>
        <v>8.9700850781269936E-3</v>
      </c>
      <c r="G3212" s="318">
        <f>_xlfn.VAR.S(C3192:C3212)</f>
        <v>6.9378316562211136E-5</v>
      </c>
      <c r="H3212" s="318">
        <f>G3212*(21/(21-1))</f>
        <v>7.2847232390321697E-5</v>
      </c>
      <c r="I3212" s="320">
        <f>(SUM(C3149:C3169)*1+SUM(C3170:C3190)*2+SUM(C3191:C3211)*3)/6</f>
        <v>-1.8304200806699259E-2</v>
      </c>
      <c r="J3212" s="318">
        <f>IF(C3212*O3212&lt;&gt;0,C3212,0)</f>
        <v>0</v>
      </c>
      <c r="K3212" s="318" t="str">
        <f>IF(C3212*O3212=0,"",C3212)</f>
        <v/>
      </c>
      <c r="O3212" s="318">
        <f>IF(ISBLANK(L3212),0,1)</f>
        <v>0</v>
      </c>
      <c r="P3212" s="318">
        <f>IF(ISBLANK(M3212),0,1)</f>
        <v>0</v>
      </c>
      <c r="Q3212" s="318">
        <f>O3212+P3212</f>
        <v>0</v>
      </c>
      <c r="R3212" s="318">
        <f>SUM(Q3087:Q3212)</f>
        <v>2</v>
      </c>
      <c r="S3212" s="318">
        <f>R3212/$X$2</f>
        <v>8.6956521739130432E-2</v>
      </c>
      <c r="T3212" s="318">
        <f>IF(S3212&gt;=$X$3,1,0)</f>
        <v>0</v>
      </c>
      <c r="U3212" s="318">
        <f>O3212*T3212+P3212*T3212</f>
        <v>0</v>
      </c>
    </row>
    <row r="3213" spans="1:21" s="318" customFormat="1" x14ac:dyDescent="0.2">
      <c r="A3213" s="322">
        <v>41228</v>
      </c>
      <c r="B3213" s="321">
        <v>431.04098499999998</v>
      </c>
      <c r="C3213" s="320">
        <f>LN(B3213/B3212)</f>
        <v>-5.9077426097979254E-3</v>
      </c>
      <c r="D3213" s="320">
        <f>AVERAGE(C3193:C3213)</f>
        <v>-2.2433086595573309E-3</v>
      </c>
      <c r="E3213" s="318">
        <f>_xlfn.STDEV.S(C3193:C3213)</f>
        <v>8.368938773358172E-3</v>
      </c>
      <c r="F3213" s="318">
        <f>E3213*(21/(21-1.5))</f>
        <v>9.0127032943857228E-3</v>
      </c>
      <c r="G3213" s="318">
        <f>_xlfn.VAR.S(C3193:C3213)</f>
        <v>7.003913619221778E-5</v>
      </c>
      <c r="H3213" s="318">
        <f>G3213*(21/(21-1))</f>
        <v>7.354109300182867E-5</v>
      </c>
      <c r="I3213" s="320">
        <f>(SUM(C3150:C3170)*1+SUM(C3171:C3191)*2+SUM(C3192:C3212)*3)/6</f>
        <v>-1.9128618779805113E-2</v>
      </c>
      <c r="J3213" s="318">
        <f>IF(C3213*O3213&lt;&gt;0,C3213,0)</f>
        <v>0</v>
      </c>
      <c r="K3213" s="318" t="str">
        <f>IF(C3213*O3213=0,"",C3213)</f>
        <v/>
      </c>
      <c r="O3213" s="318">
        <f>IF(ISBLANK(L3213),0,1)</f>
        <v>0</v>
      </c>
      <c r="P3213" s="318">
        <f>IF(ISBLANK(M3213),0,1)</f>
        <v>0</v>
      </c>
      <c r="Q3213" s="318">
        <f>O3213+P3213</f>
        <v>0</v>
      </c>
      <c r="R3213" s="318">
        <f>SUM(Q3088:Q3213)</f>
        <v>2</v>
      </c>
      <c r="S3213" s="318">
        <f>R3213/$X$2</f>
        <v>8.6956521739130432E-2</v>
      </c>
      <c r="T3213" s="318">
        <f>IF(S3213&gt;=$X$3,1,0)</f>
        <v>0</v>
      </c>
      <c r="U3213" s="318">
        <f>O3213*T3213+P3213*T3213</f>
        <v>0</v>
      </c>
    </row>
    <row r="3214" spans="1:21" s="318" customFormat="1" x14ac:dyDescent="0.2">
      <c r="A3214" s="322">
        <v>41229</v>
      </c>
      <c r="B3214" s="321">
        <v>429.72799700000002</v>
      </c>
      <c r="C3214" s="320">
        <f>LN(B3214/B3213)</f>
        <v>-3.0507349725333163E-3</v>
      </c>
      <c r="D3214" s="320">
        <f>AVERAGE(C3194:C3214)</f>
        <v>-2.2805371844727166E-3</v>
      </c>
      <c r="E3214" s="318">
        <f>_xlfn.STDEV.S(C3194:C3214)</f>
        <v>8.370797151743813E-3</v>
      </c>
      <c r="F3214" s="318">
        <f>E3214*(21/(21-1.5))</f>
        <v>9.0147046249548744E-3</v>
      </c>
      <c r="G3214" s="318">
        <f>_xlfn.VAR.S(C3194:C3214)</f>
        <v>7.007024495564233E-5</v>
      </c>
      <c r="H3214" s="318">
        <f>G3214*(21/(21-1))</f>
        <v>7.3573757203424455E-5</v>
      </c>
      <c r="I3214" s="320">
        <f>(SUM(C3151:C3171)*1+SUM(C3172:C3192)*2+SUM(C3193:C3213)*3)/6</f>
        <v>-1.8968661401688947E-2</v>
      </c>
      <c r="J3214" s="318">
        <f>IF(C3214*O3214&lt;&gt;0,C3214,0)</f>
        <v>0</v>
      </c>
      <c r="K3214" s="318" t="str">
        <f>IF(C3214*O3214=0,"",C3214)</f>
        <v/>
      </c>
      <c r="O3214" s="318">
        <f>IF(ISBLANK(L3214),0,1)</f>
        <v>0</v>
      </c>
      <c r="P3214" s="318">
        <f>IF(ISBLANK(M3214),0,1)</f>
        <v>0</v>
      </c>
      <c r="Q3214" s="318">
        <f>O3214+P3214</f>
        <v>0</v>
      </c>
      <c r="R3214" s="318">
        <f>SUM(Q3089:Q3214)</f>
        <v>2</v>
      </c>
      <c r="S3214" s="318">
        <f>R3214/$X$2</f>
        <v>8.6956521739130432E-2</v>
      </c>
      <c r="T3214" s="318">
        <f>IF(S3214&gt;=$X$3,1,0)</f>
        <v>0</v>
      </c>
      <c r="U3214" s="318">
        <f>O3214*T3214+P3214*T3214</f>
        <v>0</v>
      </c>
    </row>
    <row r="3215" spans="1:21" s="318" customFormat="1" x14ac:dyDescent="0.2">
      <c r="A3215" s="322">
        <v>41232</v>
      </c>
      <c r="B3215" s="321">
        <v>439.17099000000002</v>
      </c>
      <c r="C3215" s="320">
        <f>LN(B3215/B3214)</f>
        <v>2.1736392683624265E-2</v>
      </c>
      <c r="D3215" s="320">
        <f>AVERAGE(C3195:C3215)</f>
        <v>-1.0074217245057652E-3</v>
      </c>
      <c r="E3215" s="318">
        <f>_xlfn.STDEV.S(C3195:C3215)</f>
        <v>9.8407070960616454E-3</v>
      </c>
      <c r="F3215" s="318">
        <f>E3215*(21/(21-1.5))</f>
        <v>1.0597684564989465E-2</v>
      </c>
      <c r="G3215" s="318">
        <f>_xlfn.VAR.S(C3195:C3215)</f>
        <v>9.6839516150478029E-5</v>
      </c>
      <c r="H3215" s="318">
        <f>G3215*(21/(21-1))</f>
        <v>1.0168149195800194E-4</v>
      </c>
      <c r="I3215" s="320">
        <f>(SUM(C3152:C3172)*1+SUM(C3173:C3193)*2+SUM(C3194:C3214)*3)/6</f>
        <v>-2.0930513406546322E-2</v>
      </c>
      <c r="J3215" s="318">
        <f>IF(C3215*O3215&lt;&gt;0,C3215,0)</f>
        <v>0</v>
      </c>
      <c r="K3215" s="318" t="str">
        <f>IF(C3215*O3215=0,"",C3215)</f>
        <v/>
      </c>
      <c r="O3215" s="318">
        <f>IF(ISBLANK(L3215),0,1)</f>
        <v>0</v>
      </c>
      <c r="P3215" s="318">
        <f>IF(ISBLANK(M3215),0,1)</f>
        <v>0</v>
      </c>
      <c r="Q3215" s="318">
        <f>O3215+P3215</f>
        <v>0</v>
      </c>
      <c r="R3215" s="318">
        <f>SUM(Q3090:Q3215)</f>
        <v>2</v>
      </c>
      <c r="S3215" s="318">
        <f>R3215/$X$2</f>
        <v>8.6956521739130432E-2</v>
      </c>
      <c r="T3215" s="318">
        <f>IF(S3215&gt;=$X$3,1,0)</f>
        <v>0</v>
      </c>
      <c r="U3215" s="318">
        <f>O3215*T3215+P3215*T3215</f>
        <v>0</v>
      </c>
    </row>
    <row r="3216" spans="1:21" s="318" customFormat="1" x14ac:dyDescent="0.2">
      <c r="A3216" s="322">
        <v>41233</v>
      </c>
      <c r="B3216" s="321">
        <v>439.78201300000001</v>
      </c>
      <c r="C3216" s="320">
        <f>LN(B3216/B3215)</f>
        <v>1.3903430475642087E-3</v>
      </c>
      <c r="D3216" s="320">
        <f>AVERAGE(C3196:C3216)</f>
        <v>-7.1935702096345537E-4</v>
      </c>
      <c r="E3216" s="318">
        <f>_xlfn.STDEV.S(C3196:C3216)</f>
        <v>9.8169823607155548E-3</v>
      </c>
      <c r="F3216" s="318">
        <f>E3216*(21/(21-1.5))</f>
        <v>1.0572134850001367E-2</v>
      </c>
      <c r="G3216" s="318">
        <f>_xlfn.VAR.S(C3196:C3216)</f>
        <v>9.6373142670600344E-5</v>
      </c>
      <c r="H3216" s="318">
        <f>G3216*(21/(21-1))</f>
        <v>1.0119179980413037E-4</v>
      </c>
      <c r="I3216" s="320">
        <f>(SUM(C3153:C3173)*1+SUM(C3174:C3194)*2+SUM(C3195:C3215)*3)/6</f>
        <v>-6.7575435928440503E-3</v>
      </c>
      <c r="J3216" s="318">
        <f>IF(C3216*O3216&lt;&gt;0,C3216,0)</f>
        <v>0</v>
      </c>
      <c r="K3216" s="318" t="str">
        <f>IF(C3216*O3216=0,"",C3216)</f>
        <v/>
      </c>
      <c r="O3216" s="318">
        <f>IF(ISBLANK(L3216),0,1)</f>
        <v>0</v>
      </c>
      <c r="P3216" s="318">
        <f>IF(ISBLANK(M3216),0,1)</f>
        <v>0</v>
      </c>
      <c r="Q3216" s="318">
        <f>O3216+P3216</f>
        <v>0</v>
      </c>
      <c r="R3216" s="318">
        <f>SUM(Q3091:Q3216)</f>
        <v>2</v>
      </c>
      <c r="S3216" s="318">
        <f>R3216/$X$2</f>
        <v>8.6956521739130432E-2</v>
      </c>
      <c r="T3216" s="318">
        <f>IF(S3216&gt;=$X$3,1,0)</f>
        <v>0</v>
      </c>
      <c r="U3216" s="318">
        <f>O3216*T3216+P3216*T3216</f>
        <v>0</v>
      </c>
    </row>
    <row r="3217" spans="1:21" s="318" customFormat="1" x14ac:dyDescent="0.2">
      <c r="A3217" s="322">
        <v>41234</v>
      </c>
      <c r="B3217" s="321">
        <v>439.26501500000001</v>
      </c>
      <c r="C3217" s="320">
        <f>LN(B3217/B3216)</f>
        <v>-1.1762693988887796E-3</v>
      </c>
      <c r="D3217" s="320">
        <f>AVERAGE(C3197:C3217)</f>
        <v>5.2836703935653189E-4</v>
      </c>
      <c r="E3217" s="318">
        <f>_xlfn.STDEV.S(C3197:C3217)</f>
        <v>7.6950306912882214E-3</v>
      </c>
      <c r="F3217" s="318">
        <f>E3217*(21/(21-1.5))</f>
        <v>8.2869561290796218E-3</v>
      </c>
      <c r="G3217" s="318">
        <f>_xlfn.VAR.S(C3197:C3217)</f>
        <v>5.9213497339867677E-5</v>
      </c>
      <c r="H3217" s="318">
        <f>G3217*(21/(21-1))</f>
        <v>6.2174172206861067E-5</v>
      </c>
      <c r="I3217" s="320">
        <f>(SUM(C3154:C3174)*1+SUM(C3175:C3195)*2+SUM(C3196:C3216)*3)/6</f>
        <v>-5.8081322222824786E-3</v>
      </c>
      <c r="J3217" s="318">
        <f>IF(C3217*O3217&lt;&gt;0,C3217,0)</f>
        <v>0</v>
      </c>
      <c r="K3217" s="318" t="str">
        <f>IF(C3217*O3217=0,"",C3217)</f>
        <v/>
      </c>
      <c r="O3217" s="318">
        <f>IF(ISBLANK(L3217),0,1)</f>
        <v>0</v>
      </c>
      <c r="P3217" s="318">
        <f>IF(ISBLANK(M3217),0,1)</f>
        <v>0</v>
      </c>
      <c r="Q3217" s="318">
        <f>O3217+P3217</f>
        <v>0</v>
      </c>
      <c r="R3217" s="318">
        <f>SUM(Q3092:Q3217)</f>
        <v>2</v>
      </c>
      <c r="S3217" s="318">
        <f>R3217/$X$2</f>
        <v>8.6956521739130432E-2</v>
      </c>
      <c r="T3217" s="318">
        <f>IF(S3217&gt;=$X$3,1,0)</f>
        <v>0</v>
      </c>
      <c r="U3217" s="318">
        <f>O3217*T3217+P3217*T3217</f>
        <v>0</v>
      </c>
    </row>
    <row r="3218" spans="1:21" s="318" customFormat="1" x14ac:dyDescent="0.2">
      <c r="A3218" s="322">
        <v>41235</v>
      </c>
      <c r="B3218" s="321">
        <v>444.256012</v>
      </c>
      <c r="C3218" s="320">
        <f>LN(B3218/B3217)</f>
        <v>1.129809011394016E-2</v>
      </c>
      <c r="D3218" s="320">
        <f>AVERAGE(C3198:C3218)</f>
        <v>4.1782681916394349E-4</v>
      </c>
      <c r="E3218" s="318">
        <f>_xlfn.STDEV.S(C3198:C3218)</f>
        <v>7.5120710408802275E-3</v>
      </c>
      <c r="F3218" s="318">
        <f>E3218*(21/(21-1.5))</f>
        <v>8.0899226594094761E-3</v>
      </c>
      <c r="G3218" s="318">
        <f>_xlfn.VAR.S(C3198:C3218)</f>
        <v>5.643121132323135E-5</v>
      </c>
      <c r="H3218" s="318">
        <f>G3218*(21/(21-1))</f>
        <v>5.925277188939292E-5</v>
      </c>
      <c r="I3218" s="320">
        <f>(SUM(C3155:C3175)*1+SUM(C3176:C3196)*2+SUM(C3197:C3217)*3)/6</f>
        <v>-3.3746475614147495E-4</v>
      </c>
      <c r="J3218" s="318">
        <f>IF(C3218*O3218&lt;&gt;0,C3218,0)</f>
        <v>0</v>
      </c>
      <c r="K3218" s="318" t="str">
        <f>IF(C3218*O3218=0,"",C3218)</f>
        <v/>
      </c>
      <c r="O3218" s="318">
        <f>IF(ISBLANK(L3218),0,1)</f>
        <v>0</v>
      </c>
      <c r="P3218" s="318">
        <f>IF(ISBLANK(M3218),0,1)</f>
        <v>0</v>
      </c>
      <c r="Q3218" s="318">
        <f>O3218+P3218</f>
        <v>0</v>
      </c>
      <c r="R3218" s="318">
        <f>SUM(Q3093:Q3218)</f>
        <v>2</v>
      </c>
      <c r="S3218" s="318">
        <f>R3218/$X$2</f>
        <v>8.6956521739130432E-2</v>
      </c>
      <c r="T3218" s="318">
        <f>IF(S3218&gt;=$X$3,1,0)</f>
        <v>0</v>
      </c>
      <c r="U3218" s="318">
        <f>O3218*T3218+P3218*T3218</f>
        <v>0</v>
      </c>
    </row>
    <row r="3219" spans="1:21" s="318" customFormat="1" x14ac:dyDescent="0.2">
      <c r="A3219" s="322">
        <v>41236</v>
      </c>
      <c r="B3219" s="321">
        <v>444.02200299999998</v>
      </c>
      <c r="C3219" s="320">
        <f>LN(B3219/B3218)</f>
        <v>-5.2688235318650836E-4</v>
      </c>
      <c r="D3219" s="320">
        <f>AVERAGE(C3199:C3219)</f>
        <v>-1.0819530447217695E-4</v>
      </c>
      <c r="E3219" s="318">
        <f>_xlfn.STDEV.S(C3199:C3219)</f>
        <v>7.1472391679333978E-3</v>
      </c>
      <c r="F3219" s="318">
        <f>E3219*(21/(21-1.5))</f>
        <v>7.6970267962359661E-3</v>
      </c>
      <c r="G3219" s="318">
        <f>_xlfn.VAR.S(C3199:C3219)</f>
        <v>5.1083027723641286E-5</v>
      </c>
      <c r="H3219" s="318">
        <f>G3219*(21/(21-1))</f>
        <v>5.3637179109823356E-5</v>
      </c>
      <c r="I3219" s="320">
        <f>(SUM(C3156:C3176)*1+SUM(C3177:C3197)*2+SUM(C3198:C3218)*3)/6</f>
        <v>8.3461774364238775E-4</v>
      </c>
      <c r="J3219" s="318">
        <f>IF(C3219*O3219&lt;&gt;0,C3219,0)</f>
        <v>0</v>
      </c>
      <c r="K3219" s="318" t="str">
        <f>IF(C3219*O3219=0,"",C3219)</f>
        <v/>
      </c>
      <c r="O3219" s="318">
        <f>IF(ISBLANK(L3219),0,1)</f>
        <v>0</v>
      </c>
      <c r="P3219" s="318">
        <f>IF(ISBLANK(M3219),0,1)</f>
        <v>0</v>
      </c>
      <c r="Q3219" s="318">
        <f>O3219+P3219</f>
        <v>0</v>
      </c>
      <c r="R3219" s="318">
        <f>SUM(Q3094:Q3219)</f>
        <v>2</v>
      </c>
      <c r="S3219" s="318">
        <f>R3219/$X$2</f>
        <v>8.6956521739130432E-2</v>
      </c>
      <c r="T3219" s="318">
        <f>IF(S3219&gt;=$X$3,1,0)</f>
        <v>0</v>
      </c>
      <c r="U3219" s="318">
        <f>O3219*T3219+P3219*T3219</f>
        <v>0</v>
      </c>
    </row>
    <row r="3220" spans="1:21" s="318" customFormat="1" x14ac:dyDescent="0.2">
      <c r="A3220" s="322">
        <v>41239</v>
      </c>
      <c r="B3220" s="321">
        <v>440.44601399999999</v>
      </c>
      <c r="C3220" s="320">
        <f>LN(B3220/B3219)</f>
        <v>-8.0862358311987754E-3</v>
      </c>
      <c r="D3220" s="320">
        <f>AVERAGE(C3200:C3220)</f>
        <v>-1.3419626247086137E-4</v>
      </c>
      <c r="E3220" s="318">
        <f>_xlfn.STDEV.S(C3200:C3220)</f>
        <v>7.1765610173558231E-3</v>
      </c>
      <c r="F3220" s="318">
        <f>E3220*(21/(21-1.5))</f>
        <v>7.7286041725370402E-3</v>
      </c>
      <c r="G3220" s="318">
        <f>_xlfn.VAR.S(C3200:C3220)</f>
        <v>5.150302803583125E-5</v>
      </c>
      <c r="H3220" s="318">
        <f>G3220*(21/(21-1))</f>
        <v>5.4078179437622814E-5</v>
      </c>
      <c r="I3220" s="320">
        <f>(SUM(C3157:C3177)*1+SUM(C3178:C3198)*2+SUM(C3199:C3219)*3)/6</f>
        <v>3.2008531878684652E-3</v>
      </c>
      <c r="J3220" s="318">
        <f>IF(C3220*O3220&lt;&gt;0,C3220,0)</f>
        <v>0</v>
      </c>
      <c r="K3220" s="318" t="str">
        <f>IF(C3220*O3220=0,"",C3220)</f>
        <v/>
      </c>
      <c r="O3220" s="318">
        <f>IF(ISBLANK(L3220),0,1)</f>
        <v>0</v>
      </c>
      <c r="P3220" s="318">
        <f>IF(ISBLANK(M3220),0,1)</f>
        <v>0</v>
      </c>
      <c r="Q3220" s="318">
        <f>O3220+P3220</f>
        <v>0</v>
      </c>
      <c r="R3220" s="318">
        <f>SUM(Q3095:Q3220)</f>
        <v>2</v>
      </c>
      <c r="S3220" s="318">
        <f>R3220/$X$2</f>
        <v>8.6956521739130432E-2</v>
      </c>
      <c r="T3220" s="318">
        <f>IF(S3220&gt;=$X$3,1,0)</f>
        <v>0</v>
      </c>
      <c r="U3220" s="318">
        <f>O3220*T3220+P3220*T3220</f>
        <v>0</v>
      </c>
    </row>
    <row r="3221" spans="1:21" s="318" customFormat="1" x14ac:dyDescent="0.2">
      <c r="A3221" s="322">
        <v>41240</v>
      </c>
      <c r="B3221" s="321">
        <v>441.209991</v>
      </c>
      <c r="C3221" s="320">
        <f>LN(B3221/B3220)</f>
        <v>1.7330505024231531E-3</v>
      </c>
      <c r="D3221" s="320">
        <f>AVERAGE(C3201:C3221)</f>
        <v>-1.0360620429782681E-4</v>
      </c>
      <c r="E3221" s="318">
        <f>_xlfn.STDEV.S(C3201:C3221)</f>
        <v>7.183408833245317E-3</v>
      </c>
      <c r="F3221" s="318">
        <f>E3221*(21/(21-1.5))</f>
        <v>7.7359787434949567E-3</v>
      </c>
      <c r="G3221" s="318">
        <f>_xlfn.VAR.S(C3201:C3221)</f>
        <v>5.1601362465546844E-5</v>
      </c>
      <c r="H3221" s="318">
        <f>G3221*(21/(21-1))</f>
        <v>5.4181430588824187E-5</v>
      </c>
      <c r="I3221" s="320">
        <f>(SUM(C3158:C3178)*1+SUM(C3179:C3199)*2+SUM(C3200:C3220)*3)/6</f>
        <v>-1.238205244757033E-3</v>
      </c>
      <c r="J3221" s="318">
        <f>IF(C3221*O3221&lt;&gt;0,C3221,0)</f>
        <v>0</v>
      </c>
      <c r="K3221" s="318" t="str">
        <f>IF(C3221*O3221=0,"",C3221)</f>
        <v/>
      </c>
      <c r="O3221" s="318">
        <f>IF(ISBLANK(L3221),0,1)</f>
        <v>0</v>
      </c>
      <c r="P3221" s="318">
        <f>IF(ISBLANK(M3221),0,1)</f>
        <v>0</v>
      </c>
      <c r="Q3221" s="318">
        <f>O3221+P3221</f>
        <v>0</v>
      </c>
      <c r="R3221" s="318">
        <f>SUM(Q3096:Q3221)</f>
        <v>2</v>
      </c>
      <c r="S3221" s="318">
        <f>R3221/$X$2</f>
        <v>8.6956521739130432E-2</v>
      </c>
      <c r="T3221" s="318">
        <f>IF(S3221&gt;=$X$3,1,0)</f>
        <v>0</v>
      </c>
      <c r="U3221" s="318">
        <f>O3221*T3221+P3221*T3221</f>
        <v>0</v>
      </c>
    </row>
    <row r="3222" spans="1:21" s="318" customFormat="1" x14ac:dyDescent="0.2">
      <c r="A3222" s="322">
        <v>41241</v>
      </c>
      <c r="B3222" s="321">
        <v>434.09698500000002</v>
      </c>
      <c r="C3222" s="320">
        <f>LN(B3222/B3221)</f>
        <v>-1.6252955304738363E-2</v>
      </c>
      <c r="D3222" s="320">
        <f>AVERAGE(C3202:C3222)</f>
        <v>-1.005110782226317E-3</v>
      </c>
      <c r="E3222" s="318">
        <f>_xlfn.STDEV.S(C3202:C3222)</f>
        <v>7.9624773359948647E-3</v>
      </c>
      <c r="F3222" s="318">
        <f>E3222*(21/(21-1.5))</f>
        <v>8.5749755926098539E-3</v>
      </c>
      <c r="G3222" s="318">
        <f>_xlfn.VAR.S(C3202:C3222)</f>
        <v>6.3401045326231875E-5</v>
      </c>
      <c r="H3222" s="318">
        <f>G3222*(21/(21-1))</f>
        <v>6.6571097592543472E-5</v>
      </c>
      <c r="I3222" s="320">
        <f>(SUM(C3159:C3179)*1+SUM(C3180:C3200)*2+SUM(C3201:C3221)*3)/6</f>
        <v>1.9473490904807957E-3</v>
      </c>
      <c r="J3222" s="318">
        <f>IF(C3222*O3222&lt;&gt;0,C3222,0)</f>
        <v>0</v>
      </c>
      <c r="K3222" s="318" t="str">
        <f>IF(C3222*O3222=0,"",C3222)</f>
        <v/>
      </c>
      <c r="O3222" s="318">
        <f>IF(ISBLANK(L3222),0,1)</f>
        <v>0</v>
      </c>
      <c r="P3222" s="318">
        <f>IF(ISBLANK(M3222),0,1)</f>
        <v>0</v>
      </c>
      <c r="Q3222" s="318">
        <f>O3222+P3222</f>
        <v>0</v>
      </c>
      <c r="R3222" s="318">
        <f>SUM(Q3097:Q3222)</f>
        <v>2</v>
      </c>
      <c r="S3222" s="318">
        <f>R3222/$X$2</f>
        <v>8.6956521739130432E-2</v>
      </c>
      <c r="T3222" s="318">
        <f>IF(S3222&gt;=$X$3,1,0)</f>
        <v>0</v>
      </c>
      <c r="U3222" s="318">
        <f>O3222*T3222+P3222*T3222</f>
        <v>0</v>
      </c>
    </row>
    <row r="3223" spans="1:21" s="318" customFormat="1" x14ac:dyDescent="0.2">
      <c r="A3223" s="322">
        <v>41242</v>
      </c>
      <c r="B3223" s="321">
        <v>441.47900399999997</v>
      </c>
      <c r="C3223" s="320">
        <f>LN(B3223/B3222)</f>
        <v>1.6862485977155572E-2</v>
      </c>
      <c r="D3223" s="320">
        <f>AVERAGE(C3203:C3223)</f>
        <v>-7.5011491808616636E-5</v>
      </c>
      <c r="E3223" s="318">
        <f>_xlfn.STDEV.S(C3203:C3223)</f>
        <v>8.8496740633703611E-3</v>
      </c>
      <c r="F3223" s="318">
        <f>E3223*(21/(21-1.5))</f>
        <v>9.5304182220911585E-3</v>
      </c>
      <c r="G3223" s="318">
        <f>_xlfn.VAR.S(C3203:C3223)</f>
        <v>7.8316731027890064E-5</v>
      </c>
      <c r="H3223" s="318">
        <f>G3223*(21/(21-1))</f>
        <v>8.2232567579284565E-5</v>
      </c>
      <c r="I3223" s="320">
        <f>(SUM(C3160:C3180)*1+SUM(C3181:C3201)*2+SUM(C3202:C3222)*3)/6</f>
        <v>-1.0768605976151202E-2</v>
      </c>
      <c r="J3223" s="318">
        <f>IF(C3223*O3223&lt;&gt;0,C3223,0)</f>
        <v>0</v>
      </c>
      <c r="K3223" s="318" t="str">
        <f>IF(C3223*O3223=0,"",C3223)</f>
        <v/>
      </c>
      <c r="O3223" s="318">
        <f>IF(ISBLANK(L3223),0,1)</f>
        <v>0</v>
      </c>
      <c r="P3223" s="318">
        <f>IF(ISBLANK(M3223),0,1)</f>
        <v>0</v>
      </c>
      <c r="Q3223" s="318">
        <f>O3223+P3223</f>
        <v>0</v>
      </c>
      <c r="R3223" s="318">
        <f>SUM(Q3098:Q3223)</f>
        <v>2</v>
      </c>
      <c r="S3223" s="318">
        <f>R3223/$X$2</f>
        <v>8.6956521739130432E-2</v>
      </c>
      <c r="T3223" s="318">
        <f>IF(S3223&gt;=$X$3,1,0)</f>
        <v>0</v>
      </c>
      <c r="U3223" s="318">
        <f>O3223*T3223+P3223*T3223</f>
        <v>0</v>
      </c>
    </row>
    <row r="3224" spans="1:21" s="318" customFormat="1" x14ac:dyDescent="0.2">
      <c r="A3224" s="322">
        <v>41243</v>
      </c>
      <c r="B3224" s="321">
        <v>442.08401500000002</v>
      </c>
      <c r="C3224" s="320">
        <f>LN(B3224/B3223)</f>
        <v>1.3694803461596948E-3</v>
      </c>
      <c r="D3224" s="320">
        <f>AVERAGE(C3204:C3224)</f>
        <v>-3.9763121305532746E-4</v>
      </c>
      <c r="E3224" s="318">
        <f>_xlfn.STDEV.S(C3204:C3224)</f>
        <v>8.6564286672651848E-3</v>
      </c>
      <c r="F3224" s="318">
        <f>E3224*(21/(21-1.5))</f>
        <v>9.3223077955163526E-3</v>
      </c>
      <c r="G3224" s="318">
        <f>_xlfn.VAR.S(C3204:C3224)</f>
        <v>7.4933757271450498E-5</v>
      </c>
      <c r="H3224" s="318">
        <f>G3224*(21/(21-1))</f>
        <v>7.8680445135023025E-5</v>
      </c>
      <c r="I3224" s="320">
        <f>(SUM(C3161:C3181)*1+SUM(C3182:C3202)*2+SUM(C3203:C3223)*3)/6</f>
        <v>-3.0947370233503657E-3</v>
      </c>
      <c r="J3224" s="318">
        <f>IF(C3224*O3224&lt;&gt;0,C3224,0)</f>
        <v>0</v>
      </c>
      <c r="K3224" s="318" t="str">
        <f>IF(C3224*O3224=0,"",C3224)</f>
        <v/>
      </c>
      <c r="O3224" s="318">
        <f>IF(ISBLANK(L3224),0,1)</f>
        <v>0</v>
      </c>
      <c r="P3224" s="318">
        <f>IF(ISBLANK(M3224),0,1)</f>
        <v>0</v>
      </c>
      <c r="Q3224" s="318">
        <f>O3224+P3224</f>
        <v>0</v>
      </c>
      <c r="R3224" s="318">
        <f>SUM(Q3099:Q3224)</f>
        <v>2</v>
      </c>
      <c r="S3224" s="318">
        <f>R3224/$X$2</f>
        <v>8.6956521739130432E-2</v>
      </c>
      <c r="T3224" s="318">
        <f>IF(S3224&gt;=$X$3,1,0)</f>
        <v>0</v>
      </c>
      <c r="U3224" s="318">
        <f>O3224*T3224+P3224*T3224</f>
        <v>0</v>
      </c>
    </row>
    <row r="3225" spans="1:21" s="318" customFormat="1" x14ac:dyDescent="0.2">
      <c r="A3225" s="322">
        <v>41246</v>
      </c>
      <c r="B3225" s="321">
        <v>442.14401199999998</v>
      </c>
      <c r="C3225" s="320">
        <f>LN(B3225/B3224)</f>
        <v>1.3570481427864958E-4</v>
      </c>
      <c r="D3225" s="320">
        <f>AVERAGE(C3205:C3225)</f>
        <v>-1.6159809136417777E-4</v>
      </c>
      <c r="E3225" s="318">
        <f>_xlfn.STDEV.S(C3205:C3225)</f>
        <v>8.5971609817028539E-3</v>
      </c>
      <c r="F3225" s="318">
        <f>E3225*(21/(21-1.5))</f>
        <v>9.2584810572184581E-3</v>
      </c>
      <c r="G3225" s="318">
        <f>_xlfn.VAR.S(C3205:C3225)</f>
        <v>7.3911176945313969E-5</v>
      </c>
      <c r="H3225" s="318">
        <f>G3225*(21/(21-1))</f>
        <v>7.7606735792579672E-5</v>
      </c>
      <c r="I3225" s="320">
        <f>(SUM(C3162:C3182)*1+SUM(C3183:C3203)*2+SUM(C3204:C3224)*3)/6</f>
        <v>-8.7002459706130941E-4</v>
      </c>
      <c r="J3225" s="318">
        <f>IF(C3225*O3225&lt;&gt;0,C3225,0)</f>
        <v>0</v>
      </c>
      <c r="K3225" s="318" t="str">
        <f>IF(C3225*O3225=0,"",C3225)</f>
        <v/>
      </c>
      <c r="O3225" s="318">
        <f>IF(ISBLANK(L3225),0,1)</f>
        <v>0</v>
      </c>
      <c r="P3225" s="318">
        <f>IF(ISBLANK(M3225),0,1)</f>
        <v>0</v>
      </c>
      <c r="Q3225" s="318">
        <f>O3225+P3225</f>
        <v>0</v>
      </c>
      <c r="R3225" s="318">
        <f>SUM(Q3100:Q3225)</f>
        <v>2</v>
      </c>
      <c r="S3225" s="318">
        <f>R3225/$X$2</f>
        <v>8.6956521739130432E-2</v>
      </c>
      <c r="T3225" s="318">
        <f>IF(S3225&gt;=$X$3,1,0)</f>
        <v>0</v>
      </c>
      <c r="U3225" s="318">
        <f>O3225*T3225+P3225*T3225</f>
        <v>0</v>
      </c>
    </row>
    <row r="3226" spans="1:21" s="318" customFormat="1" x14ac:dyDescent="0.2">
      <c r="A3226" s="322">
        <v>41247</v>
      </c>
      <c r="B3226" s="321">
        <v>437.15798999999998</v>
      </c>
      <c r="C3226" s="320">
        <f>LN(B3226/B3225)</f>
        <v>-1.1340985075742716E-2</v>
      </c>
      <c r="D3226" s="320">
        <f>AVERAGE(C3206:C3226)</f>
        <v>-4.4085799015630939E-4</v>
      </c>
      <c r="E3226" s="318">
        <f>_xlfn.STDEV.S(C3206:C3226)</f>
        <v>8.8693744224117316E-3</v>
      </c>
      <c r="F3226" s="318">
        <f>E3226*(21/(21-1.5))</f>
        <v>9.5516339933664797E-3</v>
      </c>
      <c r="G3226" s="318">
        <f>_xlfn.VAR.S(C3206:C3226)</f>
        <v>7.8665802644931429E-5</v>
      </c>
      <c r="H3226" s="318">
        <f>G3226*(21/(21-1))</f>
        <v>8.2599092777178003E-5</v>
      </c>
      <c r="I3226" s="320">
        <f>(SUM(C3163:C3183)*1+SUM(C3184:C3204)*2+SUM(C3205:C3225)*3)/6</f>
        <v>1.7838164572680829E-4</v>
      </c>
      <c r="J3226" s="318">
        <f>IF(C3226*O3226&lt;&gt;0,C3226,0)</f>
        <v>0</v>
      </c>
      <c r="K3226" s="318" t="str">
        <f>IF(C3226*O3226=0,"",C3226)</f>
        <v/>
      </c>
      <c r="O3226" s="318">
        <f>IF(ISBLANK(L3226),0,1)</f>
        <v>0</v>
      </c>
      <c r="P3226" s="318">
        <f>IF(ISBLANK(M3226),0,1)</f>
        <v>0</v>
      </c>
      <c r="Q3226" s="318">
        <f>O3226+P3226</f>
        <v>0</v>
      </c>
      <c r="R3226" s="318">
        <f>SUM(Q3101:Q3226)</f>
        <v>1</v>
      </c>
      <c r="S3226" s="318">
        <f>R3226/$X$2</f>
        <v>4.3478260869565216E-2</v>
      </c>
      <c r="T3226" s="318">
        <f>IF(S3226&gt;=$X$3,1,0)</f>
        <v>0</v>
      </c>
      <c r="U3226" s="318">
        <f>O3226*T3226+P3226*T3226</f>
        <v>0</v>
      </c>
    </row>
    <row r="3227" spans="1:21" s="318" customFormat="1" x14ac:dyDescent="0.2">
      <c r="A3227" s="322">
        <v>41248</v>
      </c>
      <c r="B3227" s="321">
        <v>436.66598499999998</v>
      </c>
      <c r="C3227" s="320">
        <f>LN(B3227/B3226)</f>
        <v>-1.1260964818282546E-3</v>
      </c>
      <c r="D3227" s="320">
        <f>AVERAGE(C3207:C3227)</f>
        <v>-7.2284208520580662E-4</v>
      </c>
      <c r="E3227" s="318">
        <f>_xlfn.STDEV.S(C3207:C3227)</f>
        <v>8.7883320830904037E-3</v>
      </c>
      <c r="F3227" s="318">
        <f>E3227*(21/(21-1.5))</f>
        <v>9.4643576279435111E-3</v>
      </c>
      <c r="G3227" s="318">
        <f>_xlfn.VAR.S(C3207:C3227)</f>
        <v>7.7234780802676122E-5</v>
      </c>
      <c r="H3227" s="318">
        <f>G3227*(21/(21-1))</f>
        <v>8.1096519842809936E-5</v>
      </c>
      <c r="I3227" s="320">
        <f>(SUM(C3164:C3184)*1+SUM(C3185:C3205)*2+SUM(C3206:C3226)*3)/6</f>
        <v>-1.0005815159332698E-2</v>
      </c>
      <c r="J3227" s="318">
        <f>IF(C3227*O3227&lt;&gt;0,C3227,0)</f>
        <v>0</v>
      </c>
      <c r="K3227" s="318" t="str">
        <f>IF(C3227*O3227=0,"",C3227)</f>
        <v/>
      </c>
      <c r="O3227" s="318">
        <f>IF(ISBLANK(L3227),0,1)</f>
        <v>0</v>
      </c>
      <c r="P3227" s="318">
        <f>IF(ISBLANK(M3227),0,1)</f>
        <v>0</v>
      </c>
      <c r="Q3227" s="318">
        <f>O3227+P3227</f>
        <v>0</v>
      </c>
      <c r="R3227" s="318">
        <f>SUM(Q3102:Q3227)</f>
        <v>1</v>
      </c>
      <c r="S3227" s="318">
        <f>R3227/$X$2</f>
        <v>4.3478260869565216E-2</v>
      </c>
      <c r="T3227" s="318">
        <f>IF(S3227&gt;=$X$3,1,0)</f>
        <v>0</v>
      </c>
      <c r="U3227" s="318">
        <f>O3227*T3227+P3227*T3227</f>
        <v>0</v>
      </c>
    </row>
    <row r="3228" spans="1:21" s="318" customFormat="1" x14ac:dyDescent="0.2">
      <c r="A3228" s="322">
        <v>41249</v>
      </c>
      <c r="B3228" s="321">
        <v>441.58401500000002</v>
      </c>
      <c r="C3228" s="320">
        <f>LN(B3228/B3227)</f>
        <v>1.1199729933891785E-2</v>
      </c>
      <c r="D3228" s="320">
        <f>AVERAGE(C3208:C3228)</f>
        <v>1.5835231531375601E-4</v>
      </c>
      <c r="E3228" s="318">
        <f>_xlfn.STDEV.S(C3208:C3228)</f>
        <v>9.0199981195788342E-3</v>
      </c>
      <c r="F3228" s="318">
        <f>E3228*(21/(21-1.5))</f>
        <v>9.7138441287772052E-3</v>
      </c>
      <c r="G3228" s="318">
        <f>_xlfn.VAR.S(C3208:C3228)</f>
        <v>8.136036607720572E-5</v>
      </c>
      <c r="H3228" s="318">
        <f>G3228*(21/(21-1))</f>
        <v>8.5428384381066008E-5</v>
      </c>
      <c r="I3228" s="320">
        <f>(SUM(C3165:C3185)*1+SUM(C3186:C3206)*2+SUM(C3207:C3227)*3)/6</f>
        <v>-1.0529377224065384E-2</v>
      </c>
      <c r="J3228" s="318">
        <f>IF(C3228*O3228&lt;&gt;0,C3228,0)</f>
        <v>0</v>
      </c>
      <c r="K3228" s="318" t="str">
        <f>IF(C3228*O3228=0,"",C3228)</f>
        <v/>
      </c>
      <c r="O3228" s="318">
        <f>IF(ISBLANK(L3228),0,1)</f>
        <v>0</v>
      </c>
      <c r="P3228" s="318">
        <f>IF(ISBLANK(M3228),0,1)</f>
        <v>0</v>
      </c>
      <c r="Q3228" s="318">
        <f>O3228+P3228</f>
        <v>0</v>
      </c>
      <c r="R3228" s="318">
        <f>SUM(Q3103:Q3228)</f>
        <v>1</v>
      </c>
      <c r="S3228" s="318">
        <f>R3228/$X$2</f>
        <v>4.3478260869565216E-2</v>
      </c>
      <c r="T3228" s="318">
        <f>IF(S3228&gt;=$X$3,1,0)</f>
        <v>0</v>
      </c>
      <c r="U3228" s="318">
        <f>O3228*T3228+P3228*T3228</f>
        <v>0</v>
      </c>
    </row>
    <row r="3229" spans="1:21" s="318" customFormat="1" x14ac:dyDescent="0.2">
      <c r="A3229" s="322">
        <v>41250</v>
      </c>
      <c r="B3229" s="321">
        <v>441.04599000000002</v>
      </c>
      <c r="C3229" s="320">
        <f>LN(B3229/B3228)</f>
        <v>-1.2191406673038574E-3</v>
      </c>
      <c r="D3229" s="320">
        <f>AVERAGE(C3209:C3229)</f>
        <v>3.4599642709908066E-4</v>
      </c>
      <c r="E3229" s="318">
        <f>_xlfn.STDEV.S(C3209:C3229)</f>
        <v>8.9445068681828846E-3</v>
      </c>
      <c r="F3229" s="318">
        <f>E3229*(21/(21-1.5))</f>
        <v>9.6325458580431064E-3</v>
      </c>
      <c r="G3229" s="318">
        <f>_xlfn.VAR.S(C3209:C3229)</f>
        <v>8.0004203114970794E-5</v>
      </c>
      <c r="H3229" s="318">
        <f>G3229*(21/(21-1))</f>
        <v>8.400441327071934E-5</v>
      </c>
      <c r="I3229" s="320">
        <f>(SUM(C3166:C3186)*1+SUM(C3187:C3207)*2+SUM(C3208:C3228)*3)/6</f>
        <v>-4.2001584882738335E-3</v>
      </c>
      <c r="J3229" s="318">
        <f>IF(C3229*O3229&lt;&gt;0,C3229,0)</f>
        <v>0</v>
      </c>
      <c r="K3229" s="318" t="str">
        <f>IF(C3229*O3229=0,"",C3229)</f>
        <v/>
      </c>
      <c r="O3229" s="318">
        <f>IF(ISBLANK(L3229),0,1)</f>
        <v>0</v>
      </c>
      <c r="P3229" s="318">
        <f>IF(ISBLANK(M3229),0,1)</f>
        <v>0</v>
      </c>
      <c r="Q3229" s="318">
        <f>O3229+P3229</f>
        <v>0</v>
      </c>
      <c r="R3229" s="318">
        <f>SUM(Q3104:Q3229)</f>
        <v>1</v>
      </c>
      <c r="S3229" s="318">
        <f>R3229/$X$2</f>
        <v>4.3478260869565216E-2</v>
      </c>
      <c r="T3229" s="318">
        <f>IF(S3229&gt;=$X$3,1,0)</f>
        <v>0</v>
      </c>
      <c r="U3229" s="318">
        <f>O3229*T3229+P3229*T3229</f>
        <v>0</v>
      </c>
    </row>
    <row r="3230" spans="1:21" s="318" customFormat="1" x14ac:dyDescent="0.2">
      <c r="A3230" s="322">
        <v>41253</v>
      </c>
      <c r="B3230" s="321">
        <v>441.192993</v>
      </c>
      <c r="C3230" s="320">
        <f>LN(B3230/B3229)</f>
        <v>3.332498431674055E-4</v>
      </c>
      <c r="D3230" s="320">
        <f>AVERAGE(C3210:C3230)</f>
        <v>4.937510840667984E-4</v>
      </c>
      <c r="E3230" s="318">
        <f>_xlfn.STDEV.S(C3210:C3230)</f>
        <v>8.9160496752227116E-3</v>
      </c>
      <c r="F3230" s="318">
        <f>E3230*(21/(21-1.5))</f>
        <v>9.6018996502398434E-3</v>
      </c>
      <c r="G3230" s="318">
        <f>_xlfn.VAR.S(C3210:C3230)</f>
        <v>7.9495941811039012E-5</v>
      </c>
      <c r="H3230" s="318">
        <f>G3230*(21/(21-1))</f>
        <v>8.3470738901590967E-5</v>
      </c>
      <c r="I3230" s="320">
        <f>(SUM(C3167:C3187)*1+SUM(C3188:C3208)*2+SUM(C3209:C3229)*3)/6</f>
        <v>-3.1409835563284659E-3</v>
      </c>
      <c r="J3230" s="318">
        <f>IF(C3230*O3230&lt;&gt;0,C3230,0)</f>
        <v>0</v>
      </c>
      <c r="K3230" s="318" t="str">
        <f>IF(C3230*O3230=0,"",C3230)</f>
        <v/>
      </c>
      <c r="O3230" s="318">
        <f>IF(ISBLANK(L3230),0,1)</f>
        <v>0</v>
      </c>
      <c r="P3230" s="318">
        <f>IF(ISBLANK(M3230),0,1)</f>
        <v>0</v>
      </c>
      <c r="Q3230" s="318">
        <f>O3230+P3230</f>
        <v>0</v>
      </c>
      <c r="R3230" s="318">
        <f>SUM(Q3105:Q3230)</f>
        <v>1</v>
      </c>
      <c r="S3230" s="318">
        <f>R3230/$X$2</f>
        <v>4.3478260869565216E-2</v>
      </c>
      <c r="T3230" s="318">
        <f>IF(S3230&gt;=$X$3,1,0)</f>
        <v>0</v>
      </c>
      <c r="U3230" s="318">
        <f>O3230*T3230+P3230*T3230</f>
        <v>0</v>
      </c>
    </row>
    <row r="3231" spans="1:21" s="318" customFormat="1" x14ac:dyDescent="0.2">
      <c r="A3231" s="322">
        <v>41254</v>
      </c>
      <c r="B3231" s="321">
        <v>444.98098800000002</v>
      </c>
      <c r="C3231" s="320">
        <f>LN(B3231/B3230)</f>
        <v>8.5491520911338669E-3</v>
      </c>
      <c r="D3231" s="320">
        <f>AVERAGE(C3211:C3231)</f>
        <v>1.0150633815345952E-3</v>
      </c>
      <c r="E3231" s="318">
        <f>_xlfn.STDEV.S(C3211:C3231)</f>
        <v>9.0574186481708081E-3</v>
      </c>
      <c r="F3231" s="318">
        <f>E3231*(21/(21-1.5))</f>
        <v>9.7541431595685613E-3</v>
      </c>
      <c r="G3231" s="318">
        <f>_xlfn.VAR.S(C3211:C3231)</f>
        <v>8.2036832568232318E-5</v>
      </c>
      <c r="H3231" s="318">
        <f>G3231*(21/(21-1))</f>
        <v>8.6138674196643942E-5</v>
      </c>
      <c r="I3231" s="320">
        <f>(SUM(C3168:C3188)*1+SUM(C3189:C3209)*2+SUM(C3210:C3230)*3)/6</f>
        <v>-3.8946458195512901E-3</v>
      </c>
      <c r="J3231" s="318">
        <f>IF(C3231*O3231&lt;&gt;0,C3231,0)</f>
        <v>0</v>
      </c>
      <c r="K3231" s="318" t="str">
        <f>IF(C3231*O3231=0,"",C3231)</f>
        <v/>
      </c>
      <c r="O3231" s="318">
        <f>IF(ISBLANK(L3231),0,1)</f>
        <v>0</v>
      </c>
      <c r="P3231" s="318">
        <f>IF(ISBLANK(M3231),0,1)</f>
        <v>0</v>
      </c>
      <c r="Q3231" s="318">
        <f>O3231+P3231</f>
        <v>0</v>
      </c>
      <c r="R3231" s="318">
        <f>SUM(Q3106:Q3231)</f>
        <v>1</v>
      </c>
      <c r="S3231" s="318">
        <f>R3231/$X$2</f>
        <v>4.3478260869565216E-2</v>
      </c>
      <c r="T3231" s="318">
        <f>IF(S3231&gt;=$X$3,1,0)</f>
        <v>0</v>
      </c>
      <c r="U3231" s="318">
        <f>O3231*T3231+P3231*T3231</f>
        <v>0</v>
      </c>
    </row>
    <row r="3232" spans="1:21" s="318" customFormat="1" x14ac:dyDescent="0.2">
      <c r="A3232" s="322">
        <v>41255</v>
      </c>
      <c r="B3232" s="321">
        <v>447.32998700000002</v>
      </c>
      <c r="C3232" s="320">
        <f>LN(B3232/B3231)</f>
        <v>5.2649905515500337E-3</v>
      </c>
      <c r="D3232" s="320">
        <f>AVERAGE(C3212:C3232)</f>
        <v>1.6252608212410722E-3</v>
      </c>
      <c r="E3232" s="318">
        <f>_xlfn.STDEV.S(C3212:C3232)</f>
        <v>8.8815356918667595E-3</v>
      </c>
      <c r="F3232" s="318">
        <f>E3232*(21/(21-1.5))</f>
        <v>9.5647307450872788E-3</v>
      </c>
      <c r="G3232" s="318">
        <f>_xlfn.VAR.S(C3212:C3232)</f>
        <v>7.8881676245903153E-5</v>
      </c>
      <c r="H3232" s="318">
        <f>G3232*(21/(21-1))</f>
        <v>8.2825760058198312E-5</v>
      </c>
      <c r="I3232" s="320">
        <f>(SUM(C3169:C3189)*1+SUM(C3190:C3210)*2+SUM(C3211:C3231)*3)/6</f>
        <v>1.2884229424397937E-3</v>
      </c>
      <c r="J3232" s="318">
        <f>IF(C3232*O3232&lt;&gt;0,C3232,0)</f>
        <v>0</v>
      </c>
      <c r="K3232" s="318" t="str">
        <f>IF(C3232*O3232=0,"",C3232)</f>
        <v/>
      </c>
      <c r="O3232" s="318">
        <f>IF(ISBLANK(L3232),0,1)</f>
        <v>0</v>
      </c>
      <c r="P3232" s="318">
        <f>IF(ISBLANK(M3232),0,1)</f>
        <v>0</v>
      </c>
      <c r="Q3232" s="318">
        <f>O3232+P3232</f>
        <v>0</v>
      </c>
      <c r="R3232" s="318">
        <f>SUM(Q3107:Q3232)</f>
        <v>1</v>
      </c>
      <c r="S3232" s="318">
        <f>R3232/$X$2</f>
        <v>4.3478260869565216E-2</v>
      </c>
      <c r="T3232" s="318">
        <f>IF(S3232&gt;=$X$3,1,0)</f>
        <v>0</v>
      </c>
      <c r="U3232" s="318">
        <f>O3232*T3232+P3232*T3232</f>
        <v>0</v>
      </c>
    </row>
    <row r="3233" spans="1:21" s="318" customFormat="1" x14ac:dyDescent="0.2">
      <c r="A3233" s="322">
        <v>41256</v>
      </c>
      <c r="B3233" s="321">
        <v>445.69000199999999</v>
      </c>
      <c r="C3233" s="320">
        <f>LN(B3233/B3232)</f>
        <v>-3.6729006379347508E-3</v>
      </c>
      <c r="D3233" s="320">
        <f>AVERAGE(C3213:C3233)</f>
        <v>1.3101298367493117E-3</v>
      </c>
      <c r="E3233" s="318">
        <f>_xlfn.STDEV.S(C3213:C3233)</f>
        <v>8.9495174891825718E-3</v>
      </c>
      <c r="F3233" s="318">
        <f>E3233*(21/(21-1.5))</f>
        <v>9.6379419114273838E-3</v>
      </c>
      <c r="G3233" s="318">
        <f>_xlfn.VAR.S(C3213:C3233)</f>
        <v>8.009386328918472E-5</v>
      </c>
      <c r="H3233" s="318">
        <f>G3233*(21/(21-1))</f>
        <v>8.4098556453643966E-5</v>
      </c>
      <c r="I3233" s="320">
        <f>(SUM(C3170:C3190)*1+SUM(C3191:C3211)*2+SUM(C3212:C3232)*3)/6</f>
        <v>2.9333402147436322E-4</v>
      </c>
      <c r="J3233" s="318">
        <f>IF(C3233*O3233&lt;&gt;0,C3233,0)</f>
        <v>0</v>
      </c>
      <c r="K3233" s="318" t="str">
        <f>IF(C3233*O3233=0,"",C3233)</f>
        <v/>
      </c>
      <c r="O3233" s="318">
        <f>IF(ISBLANK(L3233),0,1)</f>
        <v>0</v>
      </c>
      <c r="P3233" s="318">
        <f>IF(ISBLANK(M3233),0,1)</f>
        <v>0</v>
      </c>
      <c r="Q3233" s="318">
        <f>O3233+P3233</f>
        <v>0</v>
      </c>
      <c r="R3233" s="318">
        <f>SUM(Q3108:Q3233)</f>
        <v>1</v>
      </c>
      <c r="S3233" s="318">
        <f>R3233/$X$2</f>
        <v>4.3478260869565216E-2</v>
      </c>
      <c r="T3233" s="318">
        <f>IF(S3233&gt;=$X$3,1,0)</f>
        <v>0</v>
      </c>
      <c r="U3233" s="318">
        <f>O3233*T3233+P3233*T3233</f>
        <v>0</v>
      </c>
    </row>
    <row r="3234" spans="1:21" s="318" customFormat="1" x14ac:dyDescent="0.2">
      <c r="A3234" s="322">
        <v>41257</v>
      </c>
      <c r="B3234" s="321">
        <v>445.16198700000001</v>
      </c>
      <c r="C3234" s="320">
        <f>LN(B3234/B3233)</f>
        <v>-1.1854159127459689E-3</v>
      </c>
      <c r="D3234" s="320">
        <f>AVERAGE(C3214:C3234)</f>
        <v>1.5350025366089282E-3</v>
      </c>
      <c r="E3234" s="318">
        <f>_xlfn.STDEV.S(C3214:C3234)</f>
        <v>8.8174412653640819E-3</v>
      </c>
      <c r="F3234" s="318">
        <f>E3234*(21/(21-1.5))</f>
        <v>9.4957059780843948E-3</v>
      </c>
      <c r="G3234" s="318">
        <f>_xlfn.VAR.S(C3214:C3234)</f>
        <v>7.7747270468145357E-5</v>
      </c>
      <c r="H3234" s="318">
        <f>G3234*(21/(21-1))</f>
        <v>8.1634633991552628E-5</v>
      </c>
      <c r="I3234" s="320">
        <f>(SUM(C3171:C3191)*1+SUM(C3192:C3212)*2+SUM(C3213:C3233)*3)/6</f>
        <v>-3.0601551465933622E-3</v>
      </c>
      <c r="J3234" s="318">
        <f>IF(C3234*O3234&lt;&gt;0,C3234,0)</f>
        <v>0</v>
      </c>
      <c r="K3234" s="318" t="str">
        <f>IF(C3234*O3234=0,"",C3234)</f>
        <v/>
      </c>
      <c r="O3234" s="318">
        <f>IF(ISBLANK(L3234),0,1)</f>
        <v>0</v>
      </c>
      <c r="P3234" s="318">
        <f>IF(ISBLANK(M3234),0,1)</f>
        <v>0</v>
      </c>
      <c r="Q3234" s="318">
        <f>O3234+P3234</f>
        <v>0</v>
      </c>
      <c r="R3234" s="318">
        <f>SUM(Q3109:Q3234)</f>
        <v>1</v>
      </c>
      <c r="S3234" s="318">
        <f>R3234/$X$2</f>
        <v>4.3478260869565216E-2</v>
      </c>
      <c r="T3234" s="318">
        <f>IF(S3234&gt;=$X$3,1,0)</f>
        <v>0</v>
      </c>
      <c r="U3234" s="318">
        <f>O3234*T3234+P3234*T3234</f>
        <v>0</v>
      </c>
    </row>
    <row r="3235" spans="1:21" s="318" customFormat="1" x14ac:dyDescent="0.2">
      <c r="A3235" s="322">
        <v>41260</v>
      </c>
      <c r="B3235" s="321">
        <v>443.49200400000001</v>
      </c>
      <c r="C3235" s="320">
        <f>LN(B3235/B3234)</f>
        <v>-3.7584593841096447E-3</v>
      </c>
      <c r="D3235" s="320">
        <f>AVERAGE(C3215:C3235)</f>
        <v>1.5013013741529125E-3</v>
      </c>
      <c r="E3235" s="318">
        <f>_xlfn.STDEV.S(C3215:C3235)</f>
        <v>8.8371751958159182E-3</v>
      </c>
      <c r="F3235" s="318">
        <f>E3235*(21/(21-1.5))</f>
        <v>9.5169579031863724E-3</v>
      </c>
      <c r="G3235" s="318">
        <f>_xlfn.VAR.S(C3215:C3235)</f>
        <v>7.8095665441544102E-5</v>
      </c>
      <c r="H3235" s="318">
        <f>G3235*(21/(21-1))</f>
        <v>8.2000448713621314E-5</v>
      </c>
      <c r="I3235" s="320">
        <f>(SUM(C3172:C3192)*1+SUM(C3193:C3213)*2+SUM(C3214:C3234)*3)/6</f>
        <v>-1.0432754555759597E-3</v>
      </c>
      <c r="J3235" s="318">
        <f>IF(C3235*O3235&lt;&gt;0,C3235,0)</f>
        <v>0</v>
      </c>
      <c r="K3235" s="318" t="str">
        <f>IF(C3235*O3235=0,"",C3235)</f>
        <v/>
      </c>
      <c r="O3235" s="318">
        <f>IF(ISBLANK(L3235),0,1)</f>
        <v>0</v>
      </c>
      <c r="P3235" s="318">
        <f>IF(ISBLANK(M3235),0,1)</f>
        <v>0</v>
      </c>
      <c r="Q3235" s="318">
        <f>O3235+P3235</f>
        <v>0</v>
      </c>
      <c r="R3235" s="318">
        <f>SUM(Q3110:Q3235)</f>
        <v>1</v>
      </c>
      <c r="S3235" s="318">
        <f>R3235/$X$2</f>
        <v>4.3478260869565216E-2</v>
      </c>
      <c r="T3235" s="318">
        <f>IF(S3235&gt;=$X$3,1,0)</f>
        <v>0</v>
      </c>
      <c r="U3235" s="318">
        <f>O3235*T3235+P3235*T3235</f>
        <v>0</v>
      </c>
    </row>
    <row r="3236" spans="1:21" s="318" customFormat="1" x14ac:dyDescent="0.2">
      <c r="A3236" s="322">
        <v>41261</v>
      </c>
      <c r="B3236" s="321">
        <v>445.72799700000002</v>
      </c>
      <c r="C3236" s="320">
        <f>LN(B3236/B3235)</f>
        <v>5.0291215002431751E-3</v>
      </c>
      <c r="D3236" s="320">
        <f>AVERAGE(C3216:C3236)</f>
        <v>7.0571703208714698E-4</v>
      </c>
      <c r="E3236" s="318">
        <f>_xlfn.STDEV.S(C3216:C3236)</f>
        <v>7.5881745499762404E-3</v>
      </c>
      <c r="F3236" s="318">
        <f>E3236*(21/(21-1.5))</f>
        <v>8.1718802845897973E-3</v>
      </c>
      <c r="G3236" s="318">
        <f>_xlfn.VAR.S(C3216:C3236)</f>
        <v>5.7580393000907114E-5</v>
      </c>
      <c r="H3236" s="318">
        <f>G3236*(21/(21-1))</f>
        <v>6.0459412650952469E-5</v>
      </c>
      <c r="I3236" s="320">
        <f>(SUM(C3173:C3193)*1+SUM(C3194:C3214)*2+SUM(C3215:C3235)*3)/6</f>
        <v>-1.1449752130391737E-3</v>
      </c>
      <c r="J3236" s="318">
        <f>IF(C3236*O3236&lt;&gt;0,C3236,0)</f>
        <v>0</v>
      </c>
      <c r="K3236" s="318" t="str">
        <f>IF(C3236*O3236=0,"",C3236)</f>
        <v/>
      </c>
      <c r="O3236" s="318">
        <f>IF(ISBLANK(L3236),0,1)</f>
        <v>0</v>
      </c>
      <c r="P3236" s="318">
        <f>IF(ISBLANK(M3236),0,1)</f>
        <v>0</v>
      </c>
      <c r="Q3236" s="318">
        <f>O3236+P3236</f>
        <v>0</v>
      </c>
      <c r="R3236" s="318">
        <f>SUM(Q3111:Q3236)</f>
        <v>1</v>
      </c>
      <c r="S3236" s="318">
        <f>R3236/$X$2</f>
        <v>4.3478260869565216E-2</v>
      </c>
      <c r="T3236" s="318">
        <f>IF(S3236&gt;=$X$3,1,0)</f>
        <v>0</v>
      </c>
      <c r="U3236" s="318">
        <f>O3236*T3236+P3236*T3236</f>
        <v>0</v>
      </c>
    </row>
    <row r="3237" spans="1:21" s="318" customFormat="1" x14ac:dyDescent="0.2">
      <c r="A3237" s="322">
        <v>41262</v>
      </c>
      <c r="B3237" s="321">
        <v>449.760986</v>
      </c>
      <c r="C3237" s="320">
        <f>LN(B3237/B3236)</f>
        <v>9.0074056610872175E-3</v>
      </c>
      <c r="D3237" s="320">
        <f>AVERAGE(C3217:C3237)</f>
        <v>1.0684342993977666E-3</v>
      </c>
      <c r="E3237" s="318">
        <f>_xlfn.STDEV.S(C3217:C3237)</f>
        <v>7.80158426601236E-3</v>
      </c>
      <c r="F3237" s="318">
        <f>E3237*(21/(21-1.5))</f>
        <v>8.4017061326286946E-3</v>
      </c>
      <c r="G3237" s="318">
        <f>_xlfn.VAR.S(C3217:C3237)</f>
        <v>6.0864717059691618E-5</v>
      </c>
      <c r="H3237" s="318">
        <f>G3237*(21/(21-1))</f>
        <v>6.3907952912676199E-5</v>
      </c>
      <c r="I3237" s="320">
        <f>(SUM(C3174:C3194)*1+SUM(C3195:C3215)*2+SUM(C3216:C3236)*3)/6</f>
        <v>-3.6082069004904116E-4</v>
      </c>
      <c r="J3237" s="318">
        <f>IF(C3237*O3237&lt;&gt;0,C3237,0)</f>
        <v>0</v>
      </c>
      <c r="K3237" s="318" t="str">
        <f>IF(C3237*O3237=0,"",C3237)</f>
        <v/>
      </c>
      <c r="O3237" s="318">
        <f>IF(ISBLANK(L3237),0,1)</f>
        <v>0</v>
      </c>
      <c r="P3237" s="318">
        <f>IF(ISBLANK(M3237),0,1)</f>
        <v>0</v>
      </c>
      <c r="Q3237" s="318">
        <f>O3237+P3237</f>
        <v>0</v>
      </c>
      <c r="R3237" s="318">
        <f>SUM(Q3112:Q3237)</f>
        <v>1</v>
      </c>
      <c r="S3237" s="318">
        <f>R3237/$X$2</f>
        <v>4.3478260869565216E-2</v>
      </c>
      <c r="T3237" s="318">
        <f>IF(S3237&gt;=$X$3,1,0)</f>
        <v>0</v>
      </c>
      <c r="U3237" s="318">
        <f>O3237*T3237+P3237*T3237</f>
        <v>0</v>
      </c>
    </row>
    <row r="3238" spans="1:21" s="318" customFormat="1" x14ac:dyDescent="0.2">
      <c r="A3238" s="322">
        <v>41263</v>
      </c>
      <c r="B3238" s="321">
        <v>446.635986</v>
      </c>
      <c r="C3238" s="320">
        <f>LN(B3238/B3237)</f>
        <v>-6.9723855781329445E-3</v>
      </c>
      <c r="D3238" s="320">
        <f>AVERAGE(C3218:C3238)</f>
        <v>7.9242876705280612E-4</v>
      </c>
      <c r="E3238" s="318">
        <f>_xlfn.STDEV.S(C3218:C3238)</f>
        <v>7.9853323996939493E-3</v>
      </c>
      <c r="F3238" s="318">
        <f>E3238*(21/(21-1.5))</f>
        <v>8.5995887381319445E-3</v>
      </c>
      <c r="G3238" s="318">
        <f>_xlfn.VAR.S(C3218:C3238)</f>
        <v>6.3765533533601939E-5</v>
      </c>
      <c r="H3238" s="318">
        <f>G3238*(21/(21-1))</f>
        <v>6.6953810210282038E-5</v>
      </c>
      <c r="I3238" s="320">
        <f>(SUM(C3175:C3195)*1+SUM(C3196:C3216)*2+SUM(C3217:C3237)*3)/6</f>
        <v>2.4128345446601507E-3</v>
      </c>
      <c r="J3238" s="318">
        <f>IF(C3238*O3238&lt;&gt;0,C3238,0)</f>
        <v>0</v>
      </c>
      <c r="K3238" s="318" t="str">
        <f>IF(C3238*O3238=0,"",C3238)</f>
        <v/>
      </c>
      <c r="O3238" s="318">
        <f>IF(ISBLANK(L3238),0,1)</f>
        <v>0</v>
      </c>
      <c r="P3238" s="318">
        <f>IF(ISBLANK(M3238),0,1)</f>
        <v>0</v>
      </c>
      <c r="Q3238" s="318">
        <f>O3238+P3238</f>
        <v>0</v>
      </c>
      <c r="R3238" s="318">
        <f>SUM(Q3113:Q3238)</f>
        <v>1</v>
      </c>
      <c r="S3238" s="318">
        <f>R3238/$X$2</f>
        <v>4.3478260869565216E-2</v>
      </c>
      <c r="T3238" s="318">
        <f>IF(S3238&gt;=$X$3,1,0)</f>
        <v>0</v>
      </c>
      <c r="U3238" s="318">
        <f>O3238*T3238+P3238*T3238</f>
        <v>0</v>
      </c>
    </row>
    <row r="3239" spans="1:21" s="318" customFormat="1" x14ac:dyDescent="0.2">
      <c r="A3239" s="322">
        <v>41264</v>
      </c>
      <c r="B3239" s="321">
        <v>448.74700899999999</v>
      </c>
      <c r="C3239" s="320">
        <f>LN(B3239/B3238)</f>
        <v>4.7153607412047001E-3</v>
      </c>
      <c r="D3239" s="320">
        <f>AVERAGE(C3219:C3239)</f>
        <v>4.7896546358921284E-4</v>
      </c>
      <c r="E3239" s="318">
        <f>_xlfn.STDEV.S(C3219:C3239)</f>
        <v>7.6755055257468046E-3</v>
      </c>
      <c r="F3239" s="318">
        <f>E3239*(21/(21-1.5))</f>
        <v>8.2659290277273274E-3</v>
      </c>
      <c r="G3239" s="318">
        <f>_xlfn.VAR.S(C3219:C3239)</f>
        <v>5.8913385075769729E-5</v>
      </c>
      <c r="H3239" s="318">
        <f>G3239*(21/(21-1))</f>
        <v>6.1859054329558219E-5</v>
      </c>
      <c r="I3239" s="320">
        <f>(SUM(C3176:C3196)*1+SUM(C3197:C3217)*2+SUM(C3218:C3238)*3)/6</f>
        <v>5.0143370729975947E-3</v>
      </c>
      <c r="J3239" s="318">
        <f>IF(C3239*O3239&lt;&gt;0,C3239,0)</f>
        <v>0</v>
      </c>
      <c r="K3239" s="318" t="str">
        <f>IF(C3239*O3239=0,"",C3239)</f>
        <v/>
      </c>
      <c r="O3239" s="318">
        <f>IF(ISBLANK(L3239),0,1)</f>
        <v>0</v>
      </c>
      <c r="P3239" s="318">
        <f>IF(ISBLANK(M3239),0,1)</f>
        <v>0</v>
      </c>
      <c r="Q3239" s="318">
        <f>O3239+P3239</f>
        <v>0</v>
      </c>
      <c r="R3239" s="318">
        <f>SUM(Q3114:Q3239)</f>
        <v>1</v>
      </c>
      <c r="S3239" s="318">
        <f>R3239/$X$2</f>
        <v>4.3478260869565216E-2</v>
      </c>
      <c r="T3239" s="318">
        <f>IF(S3239&gt;=$X$3,1,0)</f>
        <v>0</v>
      </c>
      <c r="U3239" s="318">
        <f>O3239*T3239+P3239*T3239</f>
        <v>0</v>
      </c>
    </row>
    <row r="3240" spans="1:21" s="318" customFormat="1" x14ac:dyDescent="0.2">
      <c r="A3240" s="322">
        <v>41270</v>
      </c>
      <c r="B3240" s="321">
        <v>447.54998799999998</v>
      </c>
      <c r="C3240" s="320">
        <f>LN(B3240/B3239)</f>
        <v>-2.6710380949167287E-3</v>
      </c>
      <c r="D3240" s="320">
        <f>AVERAGE(C3220:C3240)</f>
        <v>3.7686280922110706E-4</v>
      </c>
      <c r="E3240" s="318">
        <f>_xlfn.STDEV.S(C3220:C3240)</f>
        <v>7.7037639180820979E-3</v>
      </c>
      <c r="F3240" s="318">
        <f>E3240*(21/(21-1.5))</f>
        <v>8.2963611425499514E-3</v>
      </c>
      <c r="G3240" s="318">
        <f>_xlfn.VAR.S(C3220:C3240)</f>
        <v>5.934797850554364E-5</v>
      </c>
      <c r="H3240" s="318">
        <f>G3240*(21/(21-1))</f>
        <v>6.2315377430820825E-5</v>
      </c>
      <c r="I3240" s="320">
        <f>(SUM(C3177:C3197)*1+SUM(C3198:C3218)*2+SUM(C3219:C3239)*3)/6</f>
        <v>2.2430678373569456E-3</v>
      </c>
      <c r="J3240" s="318">
        <f>IF(C3240*O3240&lt;&gt;0,C3240,0)</f>
        <v>0</v>
      </c>
      <c r="K3240" s="318" t="str">
        <f>IF(C3240*O3240=0,"",C3240)</f>
        <v/>
      </c>
      <c r="O3240" s="318">
        <f>IF(ISBLANK(L3240),0,1)</f>
        <v>0</v>
      </c>
      <c r="P3240" s="318">
        <f>IF(ISBLANK(M3240),0,1)</f>
        <v>0</v>
      </c>
      <c r="Q3240" s="318">
        <f>O3240+P3240</f>
        <v>0</v>
      </c>
      <c r="R3240" s="318">
        <f>SUM(Q3115:Q3240)</f>
        <v>1</v>
      </c>
      <c r="S3240" s="318">
        <f>R3240/$X$2</f>
        <v>4.3478260869565216E-2</v>
      </c>
      <c r="T3240" s="318">
        <f>IF(S3240&gt;=$X$3,1,0)</f>
        <v>0</v>
      </c>
      <c r="U3240" s="318">
        <f>O3240*T3240+P3240*T3240</f>
        <v>0</v>
      </c>
    </row>
    <row r="3241" spans="1:21" s="318" customFormat="1" x14ac:dyDescent="0.2">
      <c r="A3241" s="322">
        <v>41271</v>
      </c>
      <c r="B3241" s="321">
        <v>444.08801299999999</v>
      </c>
      <c r="C3241" s="320">
        <f>LN(B3241/B3240)</f>
        <v>-7.7654662390691425E-3</v>
      </c>
      <c r="D3241" s="320">
        <f>AVERAGE(C3221:C3241)</f>
        <v>3.9213755170347054E-4</v>
      </c>
      <c r="E3241" s="318">
        <f>_xlfn.STDEV.S(C3221:C3241)</f>
        <v>7.6864431116450442E-3</v>
      </c>
      <c r="F3241" s="318">
        <f>E3241*(21/(21-1.5))</f>
        <v>8.2777079663869709E-3</v>
      </c>
      <c r="G3241" s="318">
        <f>_xlfn.VAR.S(C3221:C3241)</f>
        <v>5.9081407708555555E-5</v>
      </c>
      <c r="H3241" s="318">
        <f>G3241*(21/(21-1))</f>
        <v>6.2035478093983333E-5</v>
      </c>
      <c r="I3241" s="320">
        <f>(SUM(C3178:C3198)*1+SUM(C3199:C3219)*2+SUM(C3220:C3240)*3)/6</f>
        <v>2.9650490393344081E-3</v>
      </c>
      <c r="J3241" s="318">
        <f>IF(C3241*O3241&lt;&gt;0,C3241,0)</f>
        <v>0</v>
      </c>
      <c r="K3241" s="318" t="str">
        <f>IF(C3241*O3241=0,"",C3241)</f>
        <v/>
      </c>
      <c r="O3241" s="318">
        <f>IF(ISBLANK(L3241),0,1)</f>
        <v>0</v>
      </c>
      <c r="P3241" s="318">
        <f>IF(ISBLANK(M3241),0,1)</f>
        <v>0</v>
      </c>
      <c r="Q3241" s="318">
        <f>O3241+P3241</f>
        <v>0</v>
      </c>
      <c r="R3241" s="318">
        <f>SUM(Q3116:Q3241)</f>
        <v>1</v>
      </c>
      <c r="S3241" s="318">
        <f>R3241/$X$2</f>
        <v>4.3478260869565216E-2</v>
      </c>
      <c r="T3241" s="318">
        <f>IF(S3241&gt;=$X$3,1,0)</f>
        <v>0</v>
      </c>
      <c r="U3241" s="318">
        <f>O3241*T3241+P3241*T3241</f>
        <v>0</v>
      </c>
    </row>
    <row r="3242" spans="1:21" s="318" customFormat="1" x14ac:dyDescent="0.2">
      <c r="A3242" s="322">
        <v>41276</v>
      </c>
      <c r="B3242" s="321">
        <v>454.50299100000001</v>
      </c>
      <c r="C3242" s="320">
        <f>LN(B3242/B3241)</f>
        <v>2.3181724188733828E-2</v>
      </c>
      <c r="D3242" s="320">
        <f>AVERAGE(C3222:C3242)</f>
        <v>1.4135029653373123E-3</v>
      </c>
      <c r="E3242" s="318">
        <f>_xlfn.STDEV.S(C3222:C3242)</f>
        <v>9.157751995563377E-3</v>
      </c>
      <c r="F3242" s="318">
        <f>E3242*(21/(21-1.5))</f>
        <v>9.8621944567605594E-3</v>
      </c>
      <c r="G3242" s="318">
        <f>_xlfn.VAR.S(C3222:C3242)</f>
        <v>8.3864421612245003E-5</v>
      </c>
      <c r="H3242" s="318">
        <f>G3242*(21/(21-1))</f>
        <v>8.8057642692857254E-5</v>
      </c>
      <c r="I3242" s="320">
        <f>(SUM(C3179:C3199)*1+SUM(C3200:C3220)*2+SUM(C3221:C3241)*3)/6</f>
        <v>1.0666980193583646E-3</v>
      </c>
      <c r="J3242" s="318">
        <f>IF(C3242*O3242&lt;&gt;0,C3242,0)</f>
        <v>0</v>
      </c>
      <c r="K3242" s="318" t="str">
        <f>IF(C3242*O3242=0,"",C3242)</f>
        <v/>
      </c>
      <c r="O3242" s="318">
        <f>IF(ISBLANK(L3242),0,1)</f>
        <v>0</v>
      </c>
      <c r="P3242" s="318">
        <f>IF(ISBLANK(M3242),0,1)</f>
        <v>0</v>
      </c>
      <c r="Q3242" s="318">
        <f>O3242+P3242</f>
        <v>0</v>
      </c>
      <c r="R3242" s="318">
        <f>SUM(Q3117:Q3242)</f>
        <v>1</v>
      </c>
      <c r="S3242" s="318">
        <f>R3242/$X$2</f>
        <v>4.3478260869565216E-2</v>
      </c>
      <c r="T3242" s="318">
        <f>IF(S3242&gt;=$X$3,1,0)</f>
        <v>0</v>
      </c>
      <c r="U3242" s="318">
        <f>O3242*T3242+P3242*T3242</f>
        <v>0</v>
      </c>
    </row>
    <row r="3243" spans="1:21" s="318" customFormat="1" x14ac:dyDescent="0.2">
      <c r="A3243" s="322">
        <v>41277</v>
      </c>
      <c r="B3243" s="321">
        <v>455.26501500000001</v>
      </c>
      <c r="C3243" s="320">
        <f>LN(B3243/B3242)</f>
        <v>1.6752054879504827E-3</v>
      </c>
      <c r="D3243" s="320">
        <f>AVERAGE(C3223:C3243)</f>
        <v>2.2672249078463051E-3</v>
      </c>
      <c r="E3243" s="318">
        <f>_xlfn.STDEV.S(C3223:C3243)</f>
        <v>8.2156786341402391E-3</v>
      </c>
      <c r="F3243" s="318">
        <f>E3243*(21/(21-1.5))</f>
        <v>8.8476539136894874E-3</v>
      </c>
      <c r="G3243" s="318">
        <f>_xlfn.VAR.S(C3223:C3243)</f>
        <v>6.7497375419468429E-5</v>
      </c>
      <c r="H3243" s="318">
        <f>G3243*(21/(21-1))</f>
        <v>7.0872244190441856E-5</v>
      </c>
      <c r="I3243" s="320">
        <f>(SUM(C3180:C3200)*1+SUM(C3201:C3221)*2+SUM(C3222:C3242)*3)/6</f>
        <v>1.2709017474589045E-2</v>
      </c>
      <c r="J3243" s="318">
        <f>IF(C3243*O3243&lt;&gt;0,C3243,0)</f>
        <v>0</v>
      </c>
      <c r="K3243" s="318" t="str">
        <f>IF(C3243*O3243=0,"",C3243)</f>
        <v/>
      </c>
      <c r="O3243" s="318">
        <f>IF(ISBLANK(L3243),0,1)</f>
        <v>0</v>
      </c>
      <c r="P3243" s="318">
        <f>IF(ISBLANK(M3243),0,1)</f>
        <v>0</v>
      </c>
      <c r="Q3243" s="318">
        <f>O3243+P3243</f>
        <v>0</v>
      </c>
      <c r="R3243" s="318">
        <f>SUM(Q3118:Q3243)</f>
        <v>1</v>
      </c>
      <c r="S3243" s="318">
        <f>R3243/$X$2</f>
        <v>4.3478260869565216E-2</v>
      </c>
      <c r="T3243" s="318">
        <f>IF(S3243&gt;=$X$3,1,0)</f>
        <v>0</v>
      </c>
      <c r="U3243" s="318">
        <f>O3243*T3243+P3243*T3243</f>
        <v>0</v>
      </c>
    </row>
    <row r="3244" spans="1:21" s="318" customFormat="1" x14ac:dyDescent="0.2">
      <c r="A3244" s="322">
        <v>41278</v>
      </c>
      <c r="B3244" s="321">
        <v>456.97299199999998</v>
      </c>
      <c r="C3244" s="320">
        <f>LN(B3244/B3243)</f>
        <v>3.7445907376339577E-3</v>
      </c>
      <c r="D3244" s="320">
        <f>AVERAGE(C3224:C3244)</f>
        <v>1.6425632297738472E-3</v>
      </c>
      <c r="E3244" s="318">
        <f>_xlfn.STDEV.S(C3224:C3244)</f>
        <v>7.5196882450338318E-3</v>
      </c>
      <c r="F3244" s="318">
        <f>E3244*(21/(21-1.5))</f>
        <v>8.0981258023441263E-3</v>
      </c>
      <c r="G3244" s="318">
        <f>_xlfn.VAR.S(C3224:C3244)</f>
        <v>5.6545711302499995E-5</v>
      </c>
      <c r="H3244" s="318">
        <f>G3244*(21/(21-1))</f>
        <v>5.9372996867625001E-5</v>
      </c>
      <c r="I3244" s="320">
        <f>(SUM(C3181:C3201)*1+SUM(C3202:C3222)*2+SUM(C3223:C3243)*3)/6</f>
        <v>1.3467482558514045E-2</v>
      </c>
      <c r="J3244" s="318">
        <f>IF(C3244*O3244&lt;&gt;0,C3244,0)</f>
        <v>0</v>
      </c>
      <c r="K3244" s="318" t="str">
        <f>IF(C3244*O3244=0,"",C3244)</f>
        <v/>
      </c>
      <c r="O3244" s="318">
        <f>IF(ISBLANK(L3244),0,1)</f>
        <v>0</v>
      </c>
      <c r="P3244" s="318">
        <f>IF(ISBLANK(M3244),0,1)</f>
        <v>0</v>
      </c>
      <c r="Q3244" s="318">
        <f>O3244+P3244</f>
        <v>0</v>
      </c>
      <c r="R3244" s="318">
        <f>SUM(Q3119:Q3244)</f>
        <v>1</v>
      </c>
      <c r="S3244" s="318">
        <f>R3244/$X$2</f>
        <v>4.3478260869565216E-2</v>
      </c>
      <c r="T3244" s="318">
        <f>IF(S3244&gt;=$X$3,1,0)</f>
        <v>0</v>
      </c>
      <c r="U3244" s="318">
        <f>O3244*T3244+P3244*T3244</f>
        <v>0</v>
      </c>
    </row>
    <row r="3245" spans="1:21" s="318" customFormat="1" x14ac:dyDescent="0.2">
      <c r="A3245" s="322">
        <v>41281</v>
      </c>
      <c r="B3245" s="321">
        <v>454.10598800000002</v>
      </c>
      <c r="C3245" s="320">
        <f>LN(B3245/B3244)</f>
        <v>-6.2936661397936444E-3</v>
      </c>
      <c r="D3245" s="320">
        <f>AVERAGE(C3225:C3245)</f>
        <v>1.2776514923474977E-3</v>
      </c>
      <c r="E3245" s="318">
        <f>_xlfn.STDEV.S(C3225:C3245)</f>
        <v>7.7169521713456304E-3</v>
      </c>
      <c r="F3245" s="318">
        <f>E3245*(21/(21-1.5))</f>
        <v>8.3105638768337549E-3</v>
      </c>
      <c r="G3245" s="318">
        <f>_xlfn.VAR.S(C3225:C3245)</f>
        <v>5.9551350814836043E-5</v>
      </c>
      <c r="H3245" s="318">
        <f>G3245*(21/(21-1))</f>
        <v>6.2528918355577844E-5</v>
      </c>
      <c r="I3245" s="320">
        <f>(SUM(C3182:C3202)*1+SUM(C3203:C3223)*2+SUM(C3224:C3244)*3)/6</f>
        <v>1.3377981647238664E-2</v>
      </c>
      <c r="J3245" s="318">
        <f>IF(C3245*O3245&lt;&gt;0,C3245,0)</f>
        <v>0</v>
      </c>
      <c r="K3245" s="318" t="str">
        <f>IF(C3245*O3245=0,"",C3245)</f>
        <v/>
      </c>
      <c r="O3245" s="318">
        <f>IF(ISBLANK(L3245),0,1)</f>
        <v>0</v>
      </c>
      <c r="P3245" s="318">
        <f>IF(ISBLANK(M3245),0,1)</f>
        <v>0</v>
      </c>
      <c r="Q3245" s="318">
        <f>O3245+P3245</f>
        <v>0</v>
      </c>
      <c r="R3245" s="318">
        <f>SUM(Q3120:Q3245)</f>
        <v>1</v>
      </c>
      <c r="S3245" s="318">
        <f>R3245/$X$2</f>
        <v>4.3478260869565216E-2</v>
      </c>
      <c r="T3245" s="318">
        <f>IF(S3245&gt;=$X$3,1,0)</f>
        <v>0</v>
      </c>
      <c r="U3245" s="318">
        <f>O3245*T3245+P3245*T3245</f>
        <v>0</v>
      </c>
    </row>
    <row r="3246" spans="1:21" s="318" customFormat="1" x14ac:dyDescent="0.2">
      <c r="A3246" s="322">
        <v>41282</v>
      </c>
      <c r="B3246" s="321">
        <v>456.03601099999997</v>
      </c>
      <c r="C3246" s="320">
        <f>LN(B3246/B3245)</f>
        <v>4.241153347773541E-3</v>
      </c>
      <c r="D3246" s="320">
        <f>AVERAGE(C3226:C3246)</f>
        <v>1.47314904156154E-3</v>
      </c>
      <c r="E3246" s="318">
        <f>_xlfn.STDEV.S(C3226:C3246)</f>
        <v>7.7385486759519676E-3</v>
      </c>
      <c r="F3246" s="318">
        <f>E3246*(21/(21-1.5))</f>
        <v>8.3338216510251955E-3</v>
      </c>
      <c r="G3246" s="318">
        <f>_xlfn.VAR.S(C3226:C3246)</f>
        <v>5.9885135610077956E-5</v>
      </c>
      <c r="H3246" s="318">
        <f>G3246*(21/(21-1))</f>
        <v>6.2879392390581852E-5</v>
      </c>
      <c r="I3246" s="320">
        <f>(SUM(C3183:C3203)*1+SUM(C3204:C3224)*2+SUM(C3225:C3245)*3)/6</f>
        <v>9.2884376853502853E-3</v>
      </c>
      <c r="J3246" s="318">
        <f>IF(C3246*O3246&lt;&gt;0,C3246,0)</f>
        <v>0</v>
      </c>
      <c r="K3246" s="318" t="str">
        <f>IF(C3246*O3246=0,"",C3246)</f>
        <v/>
      </c>
      <c r="O3246" s="318">
        <f>IF(ISBLANK(L3246),0,1)</f>
        <v>0</v>
      </c>
      <c r="P3246" s="318">
        <f>IF(ISBLANK(M3246),0,1)</f>
        <v>0</v>
      </c>
      <c r="Q3246" s="318">
        <f>O3246+P3246</f>
        <v>0</v>
      </c>
      <c r="R3246" s="318">
        <f>SUM(Q3121:Q3246)</f>
        <v>1</v>
      </c>
      <c r="S3246" s="318">
        <f>R3246/$X$2</f>
        <v>4.3478260869565216E-2</v>
      </c>
      <c r="T3246" s="318">
        <f>IF(S3246&gt;=$X$3,1,0)</f>
        <v>0</v>
      </c>
      <c r="U3246" s="318">
        <f>O3246*T3246+P3246*T3246</f>
        <v>0</v>
      </c>
    </row>
    <row r="3247" spans="1:21" s="318" customFormat="1" x14ac:dyDescent="0.2">
      <c r="A3247" s="322">
        <v>41283</v>
      </c>
      <c r="B3247" s="321">
        <v>458.23098800000002</v>
      </c>
      <c r="C3247" s="320">
        <f>LN(B3247/B3246)</f>
        <v>4.8016197010275607E-3</v>
      </c>
      <c r="D3247" s="320">
        <f>AVERAGE(C3227:C3247)</f>
        <v>2.2418445071220299E-3</v>
      </c>
      <c r="E3247" s="318">
        <f>_xlfn.STDEV.S(C3227:C3247)</f>
        <v>7.1839078810282155E-3</v>
      </c>
      <c r="F3247" s="318">
        <f>E3247*(21/(21-1.5))</f>
        <v>7.7365161795688473E-3</v>
      </c>
      <c r="G3247" s="318">
        <f>_xlfn.VAR.S(C3227:C3247)</f>
        <v>5.1608532443099306E-5</v>
      </c>
      <c r="H3247" s="318">
        <f>G3247*(21/(21-1))</f>
        <v>5.4188959065254273E-5</v>
      </c>
      <c r="I3247" s="320">
        <f>(SUM(C3184:C3204)*1+SUM(C3205:C3225)*2+SUM(C3226:C3246)*3)/6</f>
        <v>1.3095032482003187E-2</v>
      </c>
      <c r="J3247" s="318">
        <f>IF(C3247*O3247&lt;&gt;0,C3247,0)</f>
        <v>0</v>
      </c>
      <c r="K3247" s="318" t="str">
        <f>IF(C3247*O3247=0,"",C3247)</f>
        <v/>
      </c>
      <c r="O3247" s="318">
        <f>IF(ISBLANK(L3247),0,1)</f>
        <v>0</v>
      </c>
      <c r="P3247" s="318">
        <f>IF(ISBLANK(M3247),0,1)</f>
        <v>0</v>
      </c>
      <c r="Q3247" s="318">
        <f>O3247+P3247</f>
        <v>0</v>
      </c>
      <c r="R3247" s="318">
        <f>SUM(Q3122:Q3247)</f>
        <v>1</v>
      </c>
      <c r="S3247" s="318">
        <f>R3247/$X$2</f>
        <v>4.3478260869565216E-2</v>
      </c>
      <c r="T3247" s="318">
        <f>IF(S3247&gt;=$X$3,1,0)</f>
        <v>0</v>
      </c>
      <c r="U3247" s="318">
        <f>O3247*T3247+P3247*T3247</f>
        <v>0</v>
      </c>
    </row>
    <row r="3248" spans="1:21" s="318" customFormat="1" x14ac:dyDescent="0.2">
      <c r="A3248" s="322">
        <v>41284</v>
      </c>
      <c r="B3248" s="321">
        <v>458.84500100000002</v>
      </c>
      <c r="C3248" s="320">
        <f>LN(B3248/B3247)</f>
        <v>1.3390669892435561E-3</v>
      </c>
      <c r="D3248" s="320">
        <f>AVERAGE(C3228:C3248)</f>
        <v>2.3592332438397349E-3</v>
      </c>
      <c r="E3248" s="318">
        <f>_xlfn.STDEV.S(C3228:C3248)</f>
        <v>7.1461641710012843E-3</v>
      </c>
      <c r="F3248" s="318">
        <f>E3248*(21/(21-1.5))</f>
        <v>7.6958691072321521E-3</v>
      </c>
      <c r="G3248" s="318">
        <f>_xlfn.VAR.S(C3228:C3248)</f>
        <v>5.1067662358902478E-5</v>
      </c>
      <c r="H3248" s="318">
        <f>G3248*(21/(21-1))</f>
        <v>5.3621045476847603E-5</v>
      </c>
      <c r="I3248" s="320">
        <f>(SUM(C3185:C3205)*1+SUM(C3206:C3226)*2+SUM(C3227:C3247)*3)/6</f>
        <v>1.5753222609416914E-2</v>
      </c>
      <c r="J3248" s="318">
        <f>IF(C3248*O3248&lt;&gt;0,C3248,0)</f>
        <v>0</v>
      </c>
      <c r="K3248" s="318" t="str">
        <f>IF(C3248*O3248=0,"",C3248)</f>
        <v/>
      </c>
      <c r="O3248" s="318">
        <f>IF(ISBLANK(L3248),0,1)</f>
        <v>0</v>
      </c>
      <c r="P3248" s="318">
        <f>IF(ISBLANK(M3248),0,1)</f>
        <v>0</v>
      </c>
      <c r="Q3248" s="318">
        <f>O3248+P3248</f>
        <v>0</v>
      </c>
      <c r="R3248" s="318">
        <f>SUM(Q3123:Q3248)</f>
        <v>1</v>
      </c>
      <c r="S3248" s="318">
        <f>R3248/$X$2</f>
        <v>4.3478260869565216E-2</v>
      </c>
      <c r="T3248" s="318">
        <f>IF(S3248&gt;=$X$3,1,0)</f>
        <v>0</v>
      </c>
      <c r="U3248" s="318">
        <f>O3248*T3248+P3248*T3248</f>
        <v>0</v>
      </c>
    </row>
    <row r="3249" spans="1:21" s="318" customFormat="1" x14ac:dyDescent="0.2">
      <c r="A3249" s="322">
        <v>41285</v>
      </c>
      <c r="B3249" s="321">
        <v>458.15600599999999</v>
      </c>
      <c r="C3249" s="320">
        <f>LN(B3249/B3248)</f>
        <v>-1.5027140088069745E-3</v>
      </c>
      <c r="D3249" s="320">
        <f>AVERAGE(C3229:C3249)</f>
        <v>1.7543549608540797E-3</v>
      </c>
      <c r="E3249" s="318">
        <f>_xlfn.STDEV.S(C3229:C3249)</f>
        <v>6.8935842257553965E-3</v>
      </c>
      <c r="F3249" s="318">
        <f>E3249*(21/(21-1.5))</f>
        <v>7.4238599354288885E-3</v>
      </c>
      <c r="G3249" s="318">
        <f>_xlfn.VAR.S(C3229:C3249)</f>
        <v>4.7521503477583634E-5</v>
      </c>
      <c r="H3249" s="318">
        <f>G3249*(21/(21-1))</f>
        <v>4.9897578651462819E-5</v>
      </c>
      <c r="I3249" s="320">
        <f>(SUM(C3186:C3206)*1+SUM(C3207:C3227)*2+SUM(C3228:C3248)*3)/6</f>
        <v>1.7341831045375393E-2</v>
      </c>
      <c r="J3249" s="318">
        <f>IF(C3249*O3249&lt;&gt;0,C3249,0)</f>
        <v>0</v>
      </c>
      <c r="K3249" s="318" t="str">
        <f>IF(C3249*O3249=0,"",C3249)</f>
        <v/>
      </c>
      <c r="O3249" s="318">
        <f>IF(ISBLANK(L3249),0,1)</f>
        <v>0</v>
      </c>
      <c r="P3249" s="318">
        <f>IF(ISBLANK(M3249),0,1)</f>
        <v>0</v>
      </c>
      <c r="Q3249" s="318">
        <f>O3249+P3249</f>
        <v>0</v>
      </c>
      <c r="R3249" s="318">
        <f>SUM(Q3124:Q3249)</f>
        <v>1</v>
      </c>
      <c r="S3249" s="318">
        <f>R3249/$X$2</f>
        <v>4.3478260869565216E-2</v>
      </c>
      <c r="T3249" s="318">
        <f>IF(S3249&gt;=$X$3,1,0)</f>
        <v>0</v>
      </c>
      <c r="U3249" s="318">
        <f>O3249*T3249+P3249*T3249</f>
        <v>0</v>
      </c>
    </row>
    <row r="3250" spans="1:21" s="318" customFormat="1" x14ac:dyDescent="0.2">
      <c r="A3250" s="322">
        <v>41288</v>
      </c>
      <c r="B3250" s="321">
        <v>459.94500699999998</v>
      </c>
      <c r="C3250" s="320">
        <f>LN(B3250/B3249)</f>
        <v>3.8971817674753996E-3</v>
      </c>
      <c r="D3250" s="320">
        <f>AVERAGE(C3230:C3250)</f>
        <v>1.9979893625102349E-3</v>
      </c>
      <c r="E3250" s="318">
        <f>_xlfn.STDEV.S(C3230:C3250)</f>
        <v>6.8736219996050696E-3</v>
      </c>
      <c r="F3250" s="318">
        <f>E3250*(21/(21-1.5))</f>
        <v>7.4023621534208437E-3</v>
      </c>
      <c r="G3250" s="318">
        <f>_xlfn.VAR.S(C3230:C3250)</f>
        <v>4.7246679393454792E-5</v>
      </c>
      <c r="H3250" s="318">
        <f>G3250*(21/(21-1))</f>
        <v>4.9609013363127532E-5</v>
      </c>
      <c r="I3250" s="320">
        <f>(SUM(C3187:C3207)*1+SUM(C3208:C3228)*2+SUM(C3229:C3249)*3)/6</f>
        <v>1.5774721483144811E-2</v>
      </c>
      <c r="J3250" s="318">
        <f>IF(C3250*O3250&lt;&gt;0,C3250,0)</f>
        <v>0</v>
      </c>
      <c r="K3250" s="318" t="str">
        <f>IF(C3250*O3250=0,"",C3250)</f>
        <v/>
      </c>
      <c r="O3250" s="318">
        <f>IF(ISBLANK(L3250),0,1)</f>
        <v>0</v>
      </c>
      <c r="P3250" s="318">
        <f>IF(ISBLANK(M3250),0,1)</f>
        <v>0</v>
      </c>
      <c r="Q3250" s="318">
        <f>O3250+P3250</f>
        <v>0</v>
      </c>
      <c r="R3250" s="318">
        <f>SUM(Q3125:Q3250)</f>
        <v>1</v>
      </c>
      <c r="S3250" s="318">
        <f>R3250/$X$2</f>
        <v>4.3478260869565216E-2</v>
      </c>
      <c r="T3250" s="318">
        <f>IF(S3250&gt;=$X$3,1,0)</f>
        <v>0</v>
      </c>
      <c r="U3250" s="318">
        <f>O3250*T3250+P3250*T3250</f>
        <v>0</v>
      </c>
    </row>
    <row r="3251" spans="1:21" s="318" customFormat="1" x14ac:dyDescent="0.2">
      <c r="A3251" s="322">
        <v>41289</v>
      </c>
      <c r="B3251" s="321">
        <v>459.158997</v>
      </c>
      <c r="C3251" s="320">
        <f>LN(B3251/B3250)</f>
        <v>-1.71038356528997E-3</v>
      </c>
      <c r="D3251" s="320">
        <f>AVERAGE(C3231:C3251)</f>
        <v>1.9006734859170267E-3</v>
      </c>
      <c r="E3251" s="318">
        <f>_xlfn.STDEV.S(C3231:C3251)</f>
        <v>6.9127251572621354E-3</v>
      </c>
      <c r="F3251" s="318">
        <f>E3251*(21/(21-1.5))</f>
        <v>7.4444732462822993E-3</v>
      </c>
      <c r="G3251" s="318">
        <f>_xlfn.VAR.S(C3231:C3251)</f>
        <v>4.7785769099844809E-5</v>
      </c>
      <c r="H3251" s="318">
        <f>G3251*(21/(21-1))</f>
        <v>5.0175057554837049E-5</v>
      </c>
      <c r="I3251" s="320">
        <f>(SUM(C3188:C3208)*1+SUM(C3209:C3229)*2+SUM(C3230:C3250)*3)/6</f>
        <v>1.9765292430448198E-2</v>
      </c>
      <c r="J3251" s="318">
        <f>IF(C3251*O3251&lt;&gt;0,C3251,0)</f>
        <v>0</v>
      </c>
      <c r="K3251" s="318" t="str">
        <f>IF(C3251*O3251=0,"",C3251)</f>
        <v/>
      </c>
      <c r="O3251" s="318">
        <f>IF(ISBLANK(L3251),0,1)</f>
        <v>0</v>
      </c>
      <c r="P3251" s="318">
        <f>IF(ISBLANK(M3251),0,1)</f>
        <v>0</v>
      </c>
      <c r="Q3251" s="318">
        <f>O3251+P3251</f>
        <v>0</v>
      </c>
      <c r="R3251" s="318">
        <f>SUM(Q3126:Q3251)</f>
        <v>1</v>
      </c>
      <c r="S3251" s="318">
        <f>R3251/$X$2</f>
        <v>4.3478260869565216E-2</v>
      </c>
      <c r="T3251" s="318">
        <f>IF(S3251&gt;=$X$3,1,0)</f>
        <v>0</v>
      </c>
      <c r="U3251" s="318">
        <f>O3251*T3251+P3251*T3251</f>
        <v>0</v>
      </c>
    </row>
    <row r="3252" spans="1:21" s="318" customFormat="1" x14ac:dyDescent="0.2">
      <c r="A3252" s="322">
        <v>41290</v>
      </c>
      <c r="B3252" s="321">
        <v>461.33700599999997</v>
      </c>
      <c r="C3252" s="320">
        <f>LN(B3252/B3251)</f>
        <v>4.7322596892957732E-3</v>
      </c>
      <c r="D3252" s="320">
        <f>AVERAGE(C3232:C3252)</f>
        <v>1.7189167048771165E-3</v>
      </c>
      <c r="E3252" s="318">
        <f>_xlfn.STDEV.S(C3232:C3252)</f>
        <v>6.7780426694714069E-3</v>
      </c>
      <c r="F3252" s="318">
        <f>E3252*(21/(21-1.5))</f>
        <v>7.2994305671230534E-3</v>
      </c>
      <c r="G3252" s="318">
        <f>_xlfn.VAR.S(C3232:C3252)</f>
        <v>4.5941862429175071E-5</v>
      </c>
      <c r="H3252" s="318">
        <f>G3252*(21/(21-1))</f>
        <v>4.8238955550633825E-5</v>
      </c>
      <c r="I3252" s="320">
        <f>(SUM(C3189:C3209)*1+SUM(C3210:C3230)*2+SUM(C3231:C3251)*3)/6</f>
        <v>1.83521157711076E-2</v>
      </c>
      <c r="J3252" s="318">
        <f>IF(C3252*O3252&lt;&gt;0,C3252,0)</f>
        <v>0</v>
      </c>
      <c r="K3252" s="318" t="str">
        <f>IF(C3252*O3252=0,"",C3252)</f>
        <v/>
      </c>
      <c r="O3252" s="318">
        <f>IF(ISBLANK(L3252),0,1)</f>
        <v>0</v>
      </c>
      <c r="P3252" s="318">
        <f>IF(ISBLANK(M3252),0,1)</f>
        <v>0</v>
      </c>
      <c r="Q3252" s="318">
        <f>O3252+P3252</f>
        <v>0</v>
      </c>
      <c r="R3252" s="318">
        <f>SUM(Q3127:Q3252)</f>
        <v>1</v>
      </c>
      <c r="S3252" s="318">
        <f>R3252/$X$2</f>
        <v>4.3478260869565216E-2</v>
      </c>
      <c r="T3252" s="318">
        <f>IF(S3252&gt;=$X$3,1,0)</f>
        <v>0</v>
      </c>
      <c r="U3252" s="318">
        <f>O3252*T3252+P3252*T3252</f>
        <v>0</v>
      </c>
    </row>
    <row r="3253" spans="1:21" s="318" customFormat="1" x14ac:dyDescent="0.2">
      <c r="A3253" s="322">
        <v>41291</v>
      </c>
      <c r="B3253" s="321">
        <v>466.10400399999997</v>
      </c>
      <c r="C3253" s="320">
        <f>LN(B3253/B3252)</f>
        <v>1.0279985312559865E-2</v>
      </c>
      <c r="D3253" s="320">
        <f>AVERAGE(C3233:C3253)</f>
        <v>1.9577259792109181E-3</v>
      </c>
      <c r="E3253" s="318">
        <f>_xlfn.STDEV.S(C3233:C3253)</f>
        <v>6.9941292428122538E-3</v>
      </c>
      <c r="F3253" s="318">
        <f>E3253*(21/(21-1.5))</f>
        <v>7.5321391845670424E-3</v>
      </c>
      <c r="G3253" s="318">
        <f>_xlfn.VAR.S(C3233:C3253)</f>
        <v>4.8917843865161511E-5</v>
      </c>
      <c r="H3253" s="318">
        <f>G3253*(21/(21-1))</f>
        <v>5.1363736058419587E-5</v>
      </c>
      <c r="I3253" s="320">
        <f>(SUM(C3190:C3210)*1+SUM(C3211:C3231)*2+SUM(C3232:C3252)*3)/6</f>
        <v>2.0444647031440142E-2</v>
      </c>
      <c r="J3253" s="318">
        <f>IF(C3253*O3253&lt;&gt;0,C3253,0)</f>
        <v>0</v>
      </c>
      <c r="K3253" s="318" t="str">
        <f>IF(C3253*O3253=0,"",C3253)</f>
        <v/>
      </c>
      <c r="O3253" s="318">
        <f>IF(ISBLANK(L3253),0,1)</f>
        <v>0</v>
      </c>
      <c r="P3253" s="318">
        <f>IF(ISBLANK(M3253),0,1)</f>
        <v>0</v>
      </c>
      <c r="Q3253" s="318">
        <f>O3253+P3253</f>
        <v>0</v>
      </c>
      <c r="R3253" s="318">
        <f>SUM(Q3128:Q3253)</f>
        <v>1</v>
      </c>
      <c r="S3253" s="318">
        <f>R3253/$X$2</f>
        <v>4.3478260869565216E-2</v>
      </c>
      <c r="T3253" s="318">
        <f>IF(S3253&gt;=$X$3,1,0)</f>
        <v>0</v>
      </c>
      <c r="U3253" s="318">
        <f>O3253*T3253+P3253*T3253</f>
        <v>0</v>
      </c>
    </row>
    <row r="3254" spans="1:21" s="318" customFormat="1" x14ac:dyDescent="0.2">
      <c r="A3254" s="322">
        <v>41292</v>
      </c>
      <c r="B3254" s="321">
        <v>467.57501200000002</v>
      </c>
      <c r="C3254" s="320">
        <f>LN(B3254/B3253)</f>
        <v>3.150995560359875E-3</v>
      </c>
      <c r="D3254" s="320">
        <f>AVERAGE(C3234:C3254)</f>
        <v>2.282673417224948E-3</v>
      </c>
      <c r="E3254" s="318">
        <f>_xlfn.STDEV.S(C3234:C3254)</f>
        <v>6.876988461193995E-3</v>
      </c>
      <c r="F3254" s="318">
        <f>E3254*(21/(21-1.5))</f>
        <v>7.4059875735935331E-3</v>
      </c>
      <c r="G3254" s="318">
        <f>_xlfn.VAR.S(C3234:C3254)</f>
        <v>4.7292970295395348E-5</v>
      </c>
      <c r="H3254" s="318">
        <f>G3254*(21/(21-1))</f>
        <v>4.965761881016512E-5</v>
      </c>
      <c r="I3254" s="320">
        <f>(SUM(C3191:C3211)*1+SUM(C3212:C3232)*2+SUM(C3233:C3253)*3)/6</f>
        <v>2.5903969227870374E-2</v>
      </c>
      <c r="J3254" s="318">
        <f>IF(C3254*O3254&lt;&gt;0,C3254,0)</f>
        <v>0</v>
      </c>
      <c r="K3254" s="318" t="str">
        <f>IF(C3254*O3254=0,"",C3254)</f>
        <v/>
      </c>
      <c r="O3254" s="318">
        <f>IF(ISBLANK(L3254),0,1)</f>
        <v>0</v>
      </c>
      <c r="P3254" s="318">
        <f>IF(ISBLANK(M3254),0,1)</f>
        <v>0</v>
      </c>
      <c r="Q3254" s="318">
        <f>O3254+P3254</f>
        <v>0</v>
      </c>
      <c r="R3254" s="318">
        <f>SUM(Q3129:Q3254)</f>
        <v>1</v>
      </c>
      <c r="S3254" s="318">
        <f>R3254/$X$2</f>
        <v>4.3478260869565216E-2</v>
      </c>
      <c r="T3254" s="318">
        <f>IF(S3254&gt;=$X$3,1,0)</f>
        <v>0</v>
      </c>
      <c r="U3254" s="318">
        <f>O3254*T3254+P3254*T3254</f>
        <v>0</v>
      </c>
    </row>
    <row r="3255" spans="1:21" s="318" customFormat="1" x14ac:dyDescent="0.2">
      <c r="A3255" s="322">
        <v>41295</v>
      </c>
      <c r="B3255" s="321">
        <v>467.97198500000002</v>
      </c>
      <c r="C3255" s="320">
        <f>LN(B3255/B3254)</f>
        <v>8.4864368139244827E-4</v>
      </c>
      <c r="D3255" s="320">
        <f>AVERAGE(C3235:C3255)</f>
        <v>2.3795333978982058E-3</v>
      </c>
      <c r="E3255" s="318">
        <f>_xlfn.STDEV.S(C3235:C3255)</f>
        <v>6.8399239199625761E-3</v>
      </c>
      <c r="F3255" s="318">
        <f>E3255*(21/(21-1.5))</f>
        <v>7.3660719138058505E-3</v>
      </c>
      <c r="G3255" s="318">
        <f>_xlfn.VAR.S(C3235:C3255)</f>
        <v>4.6784559230876211E-5</v>
      </c>
      <c r="H3255" s="318">
        <f>G3255*(21/(21-1))</f>
        <v>4.9123787192420024E-5</v>
      </c>
      <c r="I3255" s="320">
        <f>(SUM(C3192:C3212)*1+SUM(C3213:C3233)*2+SUM(C3234:C3254)*3)/6</f>
        <v>2.6089164359281738E-2</v>
      </c>
      <c r="J3255" s="318">
        <f>IF(C3255*O3255&lt;&gt;0,C3255,0)</f>
        <v>0</v>
      </c>
      <c r="K3255" s="318" t="str">
        <f>IF(C3255*O3255=0,"",C3255)</f>
        <v/>
      </c>
      <c r="O3255" s="318">
        <f>IF(ISBLANK(L3255),0,1)</f>
        <v>0</v>
      </c>
      <c r="P3255" s="318">
        <f>IF(ISBLANK(M3255),0,1)</f>
        <v>0</v>
      </c>
      <c r="Q3255" s="318">
        <f>O3255+P3255</f>
        <v>0</v>
      </c>
      <c r="R3255" s="318">
        <f>SUM(Q3130:Q3255)</f>
        <v>1</v>
      </c>
      <c r="S3255" s="318">
        <f>R3255/$X$2</f>
        <v>4.3478260869565216E-2</v>
      </c>
      <c r="T3255" s="318">
        <f>IF(S3255&gt;=$X$3,1,0)</f>
        <v>0</v>
      </c>
      <c r="U3255" s="318">
        <f>O3255*T3255+P3255*T3255</f>
        <v>0</v>
      </c>
    </row>
    <row r="3256" spans="1:21" s="318" customFormat="1" x14ac:dyDescent="0.2">
      <c r="A3256" s="322">
        <v>41296</v>
      </c>
      <c r="B3256" s="321">
        <v>465.24600199999998</v>
      </c>
      <c r="C3256" s="320">
        <f>LN(B3256/B3255)</f>
        <v>-5.8421307587963028E-3</v>
      </c>
      <c r="D3256" s="320">
        <f>AVERAGE(C3236:C3256)</f>
        <v>2.2803109514845559E-3</v>
      </c>
      <c r="E3256" s="318">
        <f>_xlfn.STDEV.S(C3236:C3256)</f>
        <v>6.9476803458409777E-3</v>
      </c>
      <c r="F3256" s="318">
        <f>E3256*(21/(21-1.5))</f>
        <v>7.4821172955210529E-3</v>
      </c>
      <c r="G3256" s="318">
        <f>_xlfn.VAR.S(C3236:C3256)</f>
        <v>4.8270262187985011E-5</v>
      </c>
      <c r="H3256" s="318">
        <f>G3256*(21/(21-1))</f>
        <v>5.0683775297384265E-5</v>
      </c>
      <c r="I3256" s="320">
        <f>(SUM(C3193:C3213)*1+SUM(C3214:C3234)*2+SUM(C3235:C3255)*3)/6</f>
        <v>2.7878538125742997E-2</v>
      </c>
      <c r="J3256" s="318">
        <f>IF(C3256*O3256&lt;&gt;0,C3256,0)</f>
        <v>0</v>
      </c>
      <c r="K3256" s="318" t="str">
        <f>IF(C3256*O3256=0,"",C3256)</f>
        <v/>
      </c>
      <c r="O3256" s="318">
        <f>IF(ISBLANK(L3256),0,1)</f>
        <v>0</v>
      </c>
      <c r="P3256" s="318">
        <f>IF(ISBLANK(M3256),0,1)</f>
        <v>0</v>
      </c>
      <c r="Q3256" s="318">
        <f>O3256+P3256</f>
        <v>0</v>
      </c>
      <c r="R3256" s="318">
        <f>SUM(Q3131:Q3256)</f>
        <v>1</v>
      </c>
      <c r="S3256" s="318">
        <f>R3256/$X$2</f>
        <v>4.3478260869565216E-2</v>
      </c>
      <c r="T3256" s="318">
        <f>IF(S3256&gt;=$X$3,1,0)</f>
        <v>0</v>
      </c>
      <c r="U3256" s="318">
        <f>O3256*T3256+P3256*T3256</f>
        <v>0</v>
      </c>
    </row>
    <row r="3257" spans="1:21" s="318" customFormat="1" x14ac:dyDescent="0.2">
      <c r="A3257" s="322">
        <v>41297</v>
      </c>
      <c r="B3257" s="321">
        <v>468.80200200000002</v>
      </c>
      <c r="C3257" s="320">
        <f>LN(B3257/B3256)</f>
        <v>7.6142064755085233E-3</v>
      </c>
      <c r="D3257" s="320">
        <f>AVERAGE(C3237:C3257)</f>
        <v>2.4034102360210004E-3</v>
      </c>
      <c r="E3257" s="318">
        <f>_xlfn.STDEV.S(C3237:C3257)</f>
        <v>7.021330015306985E-3</v>
      </c>
      <c r="F3257" s="318">
        <f>E3257*(21/(21-1.5))</f>
        <v>7.561432324176753E-3</v>
      </c>
      <c r="G3257" s="318">
        <f>_xlfn.VAR.S(C3237:C3257)</f>
        <v>4.929907518385078E-5</v>
      </c>
      <c r="H3257" s="318">
        <f>G3257*(21/(21-1))</f>
        <v>5.1764028943043323E-5</v>
      </c>
      <c r="I3257" s="320">
        <f>(SUM(C3194:C3214)*1+SUM(C3215:C3235)*2+SUM(C3236:C3256)*3)/6</f>
        <v>2.6470494464003718E-2</v>
      </c>
      <c r="J3257" s="318">
        <f>IF(C3257*O3257&lt;&gt;0,C3257,0)</f>
        <v>0</v>
      </c>
      <c r="K3257" s="318" t="str">
        <f>IF(C3257*O3257=0,"",C3257)</f>
        <v/>
      </c>
      <c r="O3257" s="318">
        <f>IF(ISBLANK(L3257),0,1)</f>
        <v>0</v>
      </c>
      <c r="P3257" s="318">
        <f>IF(ISBLANK(M3257),0,1)</f>
        <v>0</v>
      </c>
      <c r="Q3257" s="318">
        <f>O3257+P3257</f>
        <v>0</v>
      </c>
      <c r="R3257" s="318">
        <f>SUM(Q3132:Q3257)</f>
        <v>1</v>
      </c>
      <c r="S3257" s="318">
        <f>R3257/$X$2</f>
        <v>4.3478260869565216E-2</v>
      </c>
      <c r="T3257" s="318">
        <f>IF(S3257&gt;=$X$3,1,0)</f>
        <v>0</v>
      </c>
      <c r="U3257" s="318">
        <f>O3257*T3257+P3257*T3257</f>
        <v>0</v>
      </c>
    </row>
    <row r="3258" spans="1:21" s="318" customFormat="1" x14ac:dyDescent="0.2">
      <c r="A3258" s="322">
        <v>41298</v>
      </c>
      <c r="B3258" s="321">
        <v>469.35199</v>
      </c>
      <c r="C3258" s="320">
        <f>LN(B3258/B3257)</f>
        <v>1.1724899487656167E-3</v>
      </c>
      <c r="D3258" s="320">
        <f>AVERAGE(C3238:C3258)</f>
        <v>2.0303190116247338E-3</v>
      </c>
      <c r="E3258" s="318">
        <f>_xlfn.STDEV.S(C3238:C3258)</f>
        <v>6.8591572899305391E-3</v>
      </c>
      <c r="F3258" s="318">
        <f>E3258*(21/(21-1.5))</f>
        <v>7.3867847737713495E-3</v>
      </c>
      <c r="G3258" s="318">
        <f>_xlfn.VAR.S(C3238:C3258)</f>
        <v>4.7048038728007259E-5</v>
      </c>
      <c r="H3258" s="318">
        <f>G3258*(21/(21-1))</f>
        <v>4.9400440664407621E-5</v>
      </c>
      <c r="I3258" s="320">
        <f>(SUM(C3195:C3215)*1+SUM(C3216:C3236)*2+SUM(C3237:C3257)*3)/6</f>
        <v>2.6649850667060354E-2</v>
      </c>
      <c r="J3258" s="318">
        <f>IF(C3258*O3258&lt;&gt;0,C3258,0)</f>
        <v>0</v>
      </c>
      <c r="K3258" s="318" t="str">
        <f>IF(C3258*O3258=0,"",C3258)</f>
        <v/>
      </c>
      <c r="O3258" s="318">
        <f>IF(ISBLANK(L3258),0,1)</f>
        <v>0</v>
      </c>
      <c r="P3258" s="318">
        <f>IF(ISBLANK(M3258),0,1)</f>
        <v>0</v>
      </c>
      <c r="Q3258" s="318">
        <f>O3258+P3258</f>
        <v>0</v>
      </c>
      <c r="R3258" s="318">
        <f>SUM(Q3133:Q3258)</f>
        <v>1</v>
      </c>
      <c r="S3258" s="318">
        <f>R3258/$X$2</f>
        <v>4.3478260869565216E-2</v>
      </c>
      <c r="T3258" s="318">
        <f>IF(S3258&gt;=$X$3,1,0)</f>
        <v>0</v>
      </c>
      <c r="U3258" s="318">
        <f>O3258*T3258+P3258*T3258</f>
        <v>0</v>
      </c>
    </row>
    <row r="3259" spans="1:21" s="318" customFormat="1" x14ac:dyDescent="0.2">
      <c r="A3259" s="322">
        <v>41299</v>
      </c>
      <c r="B3259" s="321">
        <v>471.24301100000002</v>
      </c>
      <c r="C3259" s="320">
        <f>LN(B3259/B3258)</f>
        <v>4.020909202747165E-3</v>
      </c>
      <c r="D3259" s="320">
        <f>AVERAGE(C3239:C3259)</f>
        <v>2.5538092392856913E-3</v>
      </c>
      <c r="E3259" s="318">
        <f>_xlfn.STDEV.S(C3239:C3259)</f>
        <v>6.5502658402201786E-3</v>
      </c>
      <c r="F3259" s="318">
        <f>E3259*(21/(21-1.5))</f>
        <v>7.0541324433140385E-3</v>
      </c>
      <c r="G3259" s="318">
        <f>_xlfn.VAR.S(C3239:C3259)</f>
        <v>4.2905982577555361E-5</v>
      </c>
      <c r="H3259" s="318">
        <f>G3259*(21/(21-1))</f>
        <v>4.505128170643313E-5</v>
      </c>
      <c r="I3259" s="320">
        <f>(SUM(C3196:C3216)*1+SUM(C3217:C3237)*2+SUM(C3238:C3258)*3)/6</f>
        <v>2.6279640144471979E-2</v>
      </c>
      <c r="J3259" s="318">
        <f>IF(C3259*O3259&lt;&gt;0,C3259,0)</f>
        <v>0</v>
      </c>
      <c r="K3259" s="318" t="str">
        <f>IF(C3259*O3259=0,"",C3259)</f>
        <v/>
      </c>
      <c r="O3259" s="318">
        <f>IF(ISBLANK(L3259),0,1)</f>
        <v>0</v>
      </c>
      <c r="P3259" s="318">
        <f>IF(ISBLANK(M3259),0,1)</f>
        <v>0</v>
      </c>
      <c r="Q3259" s="318">
        <f>O3259+P3259</f>
        <v>0</v>
      </c>
      <c r="R3259" s="318">
        <f>SUM(Q3134:Q3259)</f>
        <v>1</v>
      </c>
      <c r="S3259" s="318">
        <f>R3259/$X$2</f>
        <v>4.3478260869565216E-2</v>
      </c>
      <c r="T3259" s="318">
        <f>IF(S3259&gt;=$X$3,1,0)</f>
        <v>0</v>
      </c>
      <c r="U3259" s="318">
        <f>O3259*T3259+P3259*T3259</f>
        <v>0</v>
      </c>
    </row>
    <row r="3260" spans="1:21" s="318" customFormat="1" x14ac:dyDescent="0.2">
      <c r="A3260" s="322">
        <v>41302</v>
      </c>
      <c r="B3260" s="321">
        <v>467.38299599999999</v>
      </c>
      <c r="C3260" s="320">
        <f>LN(B3260/B3259)</f>
        <v>-8.2248664143487089E-3</v>
      </c>
      <c r="D3260" s="320">
        <f>AVERAGE(C3240:C3260)</f>
        <v>1.9376079461641007E-3</v>
      </c>
      <c r="E3260" s="318">
        <f>_xlfn.STDEV.S(C3240:C3260)</f>
        <v>6.9341668958692168E-3</v>
      </c>
      <c r="F3260" s="318">
        <f>E3260*(21/(21-1.5))</f>
        <v>7.4675643493976179E-3</v>
      </c>
      <c r="G3260" s="318">
        <f>_xlfn.VAR.S(C3240:C3260)</f>
        <v>4.8082670539768524E-5</v>
      </c>
      <c r="H3260" s="318">
        <f>G3260*(21/(21-1))</f>
        <v>5.0486804066756954E-5</v>
      </c>
      <c r="I3260" s="320">
        <f>(SUM(C3197:C3217)*1+SUM(C3218:C3238)*2+SUM(C3239:C3259)*3)/6</f>
        <v>3.4211283019617261E-2</v>
      </c>
      <c r="J3260" s="318">
        <f>IF(C3260*O3260&lt;&gt;0,C3260,0)</f>
        <v>0</v>
      </c>
      <c r="K3260" s="318" t="str">
        <f>IF(C3260*O3260=0,"",C3260)</f>
        <v/>
      </c>
      <c r="O3260" s="318">
        <f>IF(ISBLANK(L3260),0,1)</f>
        <v>0</v>
      </c>
      <c r="P3260" s="318">
        <f>IF(ISBLANK(M3260),0,1)</f>
        <v>0</v>
      </c>
      <c r="Q3260" s="318">
        <f>O3260+P3260</f>
        <v>0</v>
      </c>
      <c r="R3260" s="318">
        <f>SUM(Q3135:Q3260)</f>
        <v>1</v>
      </c>
      <c r="S3260" s="318">
        <f>R3260/$X$2</f>
        <v>4.3478260869565216E-2</v>
      </c>
      <c r="T3260" s="318">
        <f>IF(S3260&gt;=$X$3,1,0)</f>
        <v>0</v>
      </c>
      <c r="U3260" s="318">
        <f>O3260*T3260+P3260*T3260</f>
        <v>0</v>
      </c>
    </row>
    <row r="3261" spans="1:21" s="318" customFormat="1" x14ac:dyDescent="0.2">
      <c r="A3261" s="322">
        <v>41303</v>
      </c>
      <c r="B3261" s="321">
        <v>468.20700099999999</v>
      </c>
      <c r="C3261" s="320">
        <f>LN(B3261/B3260)</f>
        <v>1.761466487884501E-3</v>
      </c>
      <c r="D3261" s="320">
        <f>AVERAGE(C3241:C3261)</f>
        <v>2.1486795929641592E-3</v>
      </c>
      <c r="E3261" s="318">
        <f>_xlfn.STDEV.S(C3241:C3261)</f>
        <v>6.8538647573284693E-3</v>
      </c>
      <c r="F3261" s="318">
        <f>E3261*(21/(21-1.5))</f>
        <v>7.3810851232768131E-3</v>
      </c>
      <c r="G3261" s="318">
        <f>_xlfn.VAR.S(C3241:C3261)</f>
        <v>4.6975462111749233E-5</v>
      </c>
      <c r="H3261" s="318">
        <f>G3261*(21/(21-1))</f>
        <v>4.9324235217336694E-5</v>
      </c>
      <c r="I3261" s="320">
        <f>(SUM(C3198:C3218)*1+SUM(C3219:C3239)*2+SUM(C3240:C3260)*3)/6</f>
        <v>2.5160035546921349E-2</v>
      </c>
      <c r="J3261" s="318">
        <f>IF(C3261*O3261&lt;&gt;0,C3261,0)</f>
        <v>0</v>
      </c>
      <c r="K3261" s="318" t="str">
        <f>IF(C3261*O3261=0,"",C3261)</f>
        <v/>
      </c>
      <c r="O3261" s="318">
        <f>IF(ISBLANK(L3261),0,1)</f>
        <v>0</v>
      </c>
      <c r="P3261" s="318">
        <f>IF(ISBLANK(M3261),0,1)</f>
        <v>0</v>
      </c>
      <c r="Q3261" s="318">
        <f>O3261+P3261</f>
        <v>0</v>
      </c>
      <c r="R3261" s="318">
        <f>SUM(Q3136:Q3261)</f>
        <v>1</v>
      </c>
      <c r="S3261" s="318">
        <f>R3261/$X$2</f>
        <v>4.3478260869565216E-2</v>
      </c>
      <c r="T3261" s="318">
        <f>IF(S3261&gt;=$X$3,1,0)</f>
        <v>0</v>
      </c>
      <c r="U3261" s="318">
        <f>O3261*T3261+P3261*T3261</f>
        <v>0</v>
      </c>
    </row>
    <row r="3262" spans="1:21" s="318" customFormat="1" x14ac:dyDescent="0.2">
      <c r="A3262" s="322">
        <v>41304</v>
      </c>
      <c r="B3262" s="321">
        <v>467.61498999999998</v>
      </c>
      <c r="C3262" s="320">
        <f>LN(B3262/B3261)</f>
        <v>-1.2652215585165914E-3</v>
      </c>
      <c r="D3262" s="320">
        <f>AVERAGE(C3242:C3262)</f>
        <v>2.4582150539428521E-3</v>
      </c>
      <c r="E3262" s="318">
        <f>_xlfn.STDEV.S(C3242:C3262)</f>
        <v>6.5225057282250589E-3</v>
      </c>
      <c r="F3262" s="318">
        <f>E3262*(21/(21-1.5))</f>
        <v>7.0242369380885249E-3</v>
      </c>
      <c r="G3262" s="318">
        <f>_xlfn.VAR.S(C3242:C3262)</f>
        <v>4.2543080974728702E-5</v>
      </c>
      <c r="H3262" s="318">
        <f>G3262*(21/(21-1))</f>
        <v>4.4670235023465137E-5</v>
      </c>
      <c r="I3262" s="320">
        <f>(SUM(C3199:C3219)*1+SUM(C3220:C3240)*2+SUM(C3241:C3261)*3)/6</f>
        <v>2.4820491825018803E-2</v>
      </c>
      <c r="J3262" s="318">
        <f>IF(C3262*O3262&lt;&gt;0,C3262,0)</f>
        <v>0</v>
      </c>
      <c r="K3262" s="318" t="str">
        <f>IF(C3262*O3262=0,"",C3262)</f>
        <v/>
      </c>
      <c r="O3262" s="318">
        <f>IF(ISBLANK(L3262),0,1)</f>
        <v>0</v>
      </c>
      <c r="P3262" s="318">
        <f>IF(ISBLANK(M3262),0,1)</f>
        <v>0</v>
      </c>
      <c r="Q3262" s="318">
        <f>O3262+P3262</f>
        <v>0</v>
      </c>
      <c r="R3262" s="318">
        <f>SUM(Q3137:Q3262)</f>
        <v>1</v>
      </c>
      <c r="S3262" s="318">
        <f>R3262/$X$2</f>
        <v>4.3478260869565216E-2</v>
      </c>
      <c r="T3262" s="318">
        <f>IF(S3262&gt;=$X$3,1,0)</f>
        <v>0</v>
      </c>
      <c r="U3262" s="318">
        <f>O3262*T3262+P3262*T3262</f>
        <v>0</v>
      </c>
    </row>
    <row r="3263" spans="1:21" s="318" customFormat="1" x14ac:dyDescent="0.2">
      <c r="A3263" s="322">
        <v>41305</v>
      </c>
      <c r="B3263" s="321">
        <v>465.78601099999997</v>
      </c>
      <c r="C3263" s="320">
        <f>LN(B3263/B3262)</f>
        <v>-3.9189616014292557E-3</v>
      </c>
      <c r="D3263" s="320">
        <f>AVERAGE(C3243:C3263)</f>
        <v>1.1677062067922293E-3</v>
      </c>
      <c r="E3263" s="318">
        <f>_xlfn.STDEV.S(C3243:C3263)</f>
        <v>4.6211064473380041E-3</v>
      </c>
      <c r="F3263" s="318">
        <f>E3263*(21/(21-1.5))</f>
        <v>4.9765761740563118E-3</v>
      </c>
      <c r="G3263" s="318">
        <f>_xlfn.VAR.S(C3243:C3263)</f>
        <v>2.1354624797628869E-5</v>
      </c>
      <c r="H3263" s="318">
        <f>G3263*(21/(21-1))</f>
        <v>2.2422356037510312E-5</v>
      </c>
      <c r="I3263" s="320">
        <f>(SUM(C3200:C3220)*1+SUM(C3221:C3241)*2+SUM(C3242:C3262)*3)/6</f>
        <v>2.8086534009676225E-2</v>
      </c>
      <c r="J3263" s="318">
        <f>IF(C3263*O3263&lt;&gt;0,C3263,0)</f>
        <v>0</v>
      </c>
      <c r="K3263" s="318" t="str">
        <f>IF(C3263*O3263=0,"",C3263)</f>
        <v/>
      </c>
      <c r="O3263" s="318">
        <f>IF(ISBLANK(L3263),0,1)</f>
        <v>0</v>
      </c>
      <c r="P3263" s="318">
        <f>IF(ISBLANK(M3263),0,1)</f>
        <v>0</v>
      </c>
      <c r="Q3263" s="318">
        <f>O3263+P3263</f>
        <v>0</v>
      </c>
      <c r="R3263" s="318">
        <f>SUM(Q3138:Q3263)</f>
        <v>1</v>
      </c>
      <c r="S3263" s="318">
        <f>R3263/$X$2</f>
        <v>4.3478260869565216E-2</v>
      </c>
      <c r="T3263" s="318">
        <f>IF(S3263&gt;=$X$3,1,0)</f>
        <v>0</v>
      </c>
      <c r="U3263" s="318">
        <f>O3263*T3263+P3263*T3263</f>
        <v>0</v>
      </c>
    </row>
    <row r="3264" spans="1:21" s="318" customFormat="1" x14ac:dyDescent="0.2">
      <c r="A3264" s="322">
        <v>41306</v>
      </c>
      <c r="B3264" s="321">
        <v>470.69101000000001</v>
      </c>
      <c r="C3264" s="320">
        <f>LN(B3264/B3263)</f>
        <v>1.0475524214164684E-2</v>
      </c>
      <c r="D3264" s="320">
        <f>AVERAGE(C3244:C3264)</f>
        <v>1.5867690032786198E-3</v>
      </c>
      <c r="E3264" s="318">
        <f>_xlfn.STDEV.S(C3244:C3264)</f>
        <v>5.0486757190137954E-3</v>
      </c>
      <c r="F3264" s="318">
        <f>E3264*(21/(21-1.5))</f>
        <v>5.4370353897071639E-3</v>
      </c>
      <c r="G3264" s="318">
        <f>_xlfn.VAR.S(C3244:C3264)</f>
        <v>2.5489126515759463E-5</v>
      </c>
      <c r="H3264" s="318">
        <f>G3264*(21/(21-1))</f>
        <v>2.6763582841547436E-5</v>
      </c>
      <c r="I3264" s="320">
        <f>(SUM(C3201:C3221)*1+SUM(C3222:C3242)*2+SUM(C3243:C3263)*3)/6</f>
        <v>2.1792814213637199E-2</v>
      </c>
      <c r="J3264" s="318">
        <f>IF(C3264*O3264&lt;&gt;0,C3264,0)</f>
        <v>0</v>
      </c>
      <c r="K3264" s="318" t="str">
        <f>IF(C3264*O3264=0,"",C3264)</f>
        <v/>
      </c>
      <c r="O3264" s="318">
        <f>IF(ISBLANK(L3264),0,1)</f>
        <v>0</v>
      </c>
      <c r="P3264" s="318">
        <f>IF(ISBLANK(M3264),0,1)</f>
        <v>0</v>
      </c>
      <c r="Q3264" s="318">
        <f>O3264+P3264</f>
        <v>0</v>
      </c>
      <c r="R3264" s="318">
        <f>SUM(Q3139:Q3264)</f>
        <v>1</v>
      </c>
      <c r="S3264" s="318">
        <f>R3264/$X$2</f>
        <v>4.3478260869565216E-2</v>
      </c>
      <c r="T3264" s="318">
        <f>IF(S3264&gt;=$X$3,1,0)</f>
        <v>0</v>
      </c>
      <c r="U3264" s="318">
        <f>O3264*T3264+P3264*T3264</f>
        <v>0</v>
      </c>
    </row>
    <row r="3265" spans="1:21" s="318" customFormat="1" x14ac:dyDescent="0.2">
      <c r="A3265" s="322">
        <v>41309</v>
      </c>
      <c r="B3265" s="321">
        <v>468.61801100000002</v>
      </c>
      <c r="C3265" s="320">
        <f>LN(B3265/B3264)</f>
        <v>-4.413887909595602E-3</v>
      </c>
      <c r="D3265" s="320">
        <f>AVERAGE(C3245:C3265)</f>
        <v>1.1982700200772124E-3</v>
      </c>
      <c r="E3265" s="318">
        <f>_xlfn.STDEV.S(C3245:C3265)</f>
        <v>5.1863506360688687E-3</v>
      </c>
      <c r="F3265" s="318">
        <f>E3265*(21/(21-1.5))</f>
        <v>5.5853006849972426E-3</v>
      </c>
      <c r="G3265" s="318">
        <f>_xlfn.VAR.S(C3245:C3265)</f>
        <v>2.6898232920251959E-5</v>
      </c>
      <c r="H3265" s="318">
        <f>G3265*(21/(21-1))</f>
        <v>2.8243144566264559E-5</v>
      </c>
      <c r="I3265" s="320">
        <f>(SUM(C3202:C3222)*1+SUM(C3223:C3243)*2+SUM(C3244:C3264)*3)/6</f>
        <v>2.9013761151557533E-2</v>
      </c>
      <c r="J3265" s="318">
        <f>IF(C3265*O3265&lt;&gt;0,C3265,0)</f>
        <v>0</v>
      </c>
      <c r="K3265" s="318" t="str">
        <f>IF(C3265*O3265=0,"",C3265)</f>
        <v/>
      </c>
      <c r="O3265" s="318">
        <f>IF(ISBLANK(L3265),0,1)</f>
        <v>0</v>
      </c>
      <c r="P3265" s="318">
        <f>IF(ISBLANK(M3265),0,1)</f>
        <v>0</v>
      </c>
      <c r="Q3265" s="318">
        <f>O3265+P3265</f>
        <v>0</v>
      </c>
      <c r="R3265" s="318">
        <f>SUM(Q3140:Q3265)</f>
        <v>1</v>
      </c>
      <c r="S3265" s="318">
        <f>R3265/$X$2</f>
        <v>4.3478260869565216E-2</v>
      </c>
      <c r="T3265" s="318">
        <f>IF(S3265&gt;=$X$3,1,0)</f>
        <v>0</v>
      </c>
      <c r="U3265" s="318">
        <f>O3265*T3265+P3265*T3265</f>
        <v>0</v>
      </c>
    </row>
    <row r="3266" spans="1:21" s="318" customFormat="1" x14ac:dyDescent="0.2">
      <c r="A3266" s="322">
        <v>41310</v>
      </c>
      <c r="B3266" s="321">
        <v>467.00399800000002</v>
      </c>
      <c r="C3266" s="320">
        <f>LN(B3266/B3265)</f>
        <v>-3.4501424410827513E-3</v>
      </c>
      <c r="D3266" s="320">
        <f>AVERAGE(C3246:C3266)</f>
        <v>1.3336759104920165E-3</v>
      </c>
      <c r="E3266" s="318">
        <f>_xlfn.STDEV.S(C3246:C3266)</f>
        <v>5.0152679865196953E-3</v>
      </c>
      <c r="F3266" s="318">
        <f>E3266*(21/(21-1.5))</f>
        <v>5.4010578316365946E-3</v>
      </c>
      <c r="G3266" s="318">
        <f>_xlfn.VAR.S(C3246:C3266)</f>
        <v>2.5152912976609317E-5</v>
      </c>
      <c r="H3266" s="318">
        <f>G3266*(21/(21-1))</f>
        <v>2.6410558625439783E-5</v>
      </c>
      <c r="I3266" s="320">
        <f>(SUM(C3203:C3223)*1+SUM(C3224:C3244)*2+SUM(C3245:C3265)*3)/6</f>
        <v>2.38172375978975E-2</v>
      </c>
      <c r="J3266" s="318">
        <f>IF(C3266*O3266&lt;&gt;0,C3266,0)</f>
        <v>0</v>
      </c>
      <c r="K3266" s="318" t="str">
        <f>IF(C3266*O3266=0,"",C3266)</f>
        <v/>
      </c>
      <c r="O3266" s="318">
        <f>IF(ISBLANK(L3266),0,1)</f>
        <v>0</v>
      </c>
      <c r="P3266" s="318">
        <f>IF(ISBLANK(M3266),0,1)</f>
        <v>0</v>
      </c>
      <c r="Q3266" s="318">
        <f>O3266+P3266</f>
        <v>0</v>
      </c>
      <c r="R3266" s="318">
        <f>SUM(Q3141:Q3266)</f>
        <v>1</v>
      </c>
      <c r="S3266" s="318">
        <f>R3266/$X$2</f>
        <v>4.3478260869565216E-2</v>
      </c>
      <c r="T3266" s="318">
        <f>IF(S3266&gt;=$X$3,1,0)</f>
        <v>0</v>
      </c>
      <c r="U3266" s="318">
        <f>O3266*T3266+P3266*T3266</f>
        <v>0</v>
      </c>
    </row>
    <row r="3267" spans="1:21" s="318" customFormat="1" x14ac:dyDescent="0.2">
      <c r="A3267" s="322">
        <v>41311</v>
      </c>
      <c r="B3267" s="321">
        <v>463.97000100000002</v>
      </c>
      <c r="C3267" s="320">
        <f>LN(B3267/B3266)</f>
        <v>-6.5179215411716451E-3</v>
      </c>
      <c r="D3267" s="320">
        <f>AVERAGE(C3247:C3267)</f>
        <v>8.2133901101843663E-4</v>
      </c>
      <c r="E3267" s="318">
        <f>_xlfn.STDEV.S(C3247:C3267)</f>
        <v>5.247571561956303E-3</v>
      </c>
      <c r="F3267" s="318">
        <f>E3267*(21/(21-1.5))</f>
        <v>5.651230912876018E-3</v>
      </c>
      <c r="G3267" s="318">
        <f>_xlfn.VAR.S(C3247:C3267)</f>
        <v>2.7537007297852512E-5</v>
      </c>
      <c r="H3267" s="318">
        <f>G3267*(21/(21-1))</f>
        <v>2.8913857662745138E-5</v>
      </c>
      <c r="I3267" s="320">
        <f>(SUM(C3204:C3224)*1+SUM(C3225:C3245)*2+SUM(C3246:C3266)*3)/6</f>
        <v>2.1555448260905014E-2</v>
      </c>
      <c r="J3267" s="318">
        <f>IF(C3267*O3267&lt;&gt;0,C3267,0)</f>
        <v>0</v>
      </c>
      <c r="K3267" s="318" t="str">
        <f>IF(C3267*O3267=0,"",C3267)</f>
        <v/>
      </c>
      <c r="O3267" s="318">
        <f>IF(ISBLANK(L3267),0,1)</f>
        <v>0</v>
      </c>
      <c r="P3267" s="318">
        <f>IF(ISBLANK(M3267),0,1)</f>
        <v>0</v>
      </c>
      <c r="Q3267" s="318">
        <f>O3267+P3267</f>
        <v>0</v>
      </c>
      <c r="R3267" s="318">
        <f>SUM(Q3142:Q3267)</f>
        <v>1</v>
      </c>
      <c r="S3267" s="318">
        <f>R3267/$X$2</f>
        <v>4.3478260869565216E-2</v>
      </c>
      <c r="T3267" s="318">
        <f>IF(S3267&gt;=$X$3,1,0)</f>
        <v>0</v>
      </c>
      <c r="U3267" s="318">
        <f>O3267*T3267+P3267*T3267</f>
        <v>0</v>
      </c>
    </row>
    <row r="3268" spans="1:21" s="318" customFormat="1" x14ac:dyDescent="0.2">
      <c r="A3268" s="322">
        <v>41312</v>
      </c>
      <c r="B3268" s="321">
        <v>469.23599200000001</v>
      </c>
      <c r="C3268" s="320">
        <f>LN(B3268/B3267)</f>
        <v>1.1285926010808158E-2</v>
      </c>
      <c r="D3268" s="320">
        <f>AVERAGE(C3248:C3268)</f>
        <v>1.1301155019603696E-3</v>
      </c>
      <c r="E3268" s="318">
        <f>_xlfn.STDEV.S(C3248:C3268)</f>
        <v>5.6674636801369626E-3</v>
      </c>
      <c r="F3268" s="318">
        <f>E3268*(21/(21-1.5))</f>
        <v>6.1034224247628827E-3</v>
      </c>
      <c r="G3268" s="318">
        <f>_xlfn.VAR.S(C3248:C3268)</f>
        <v>3.2120144565671599E-5</v>
      </c>
      <c r="H3268" s="318">
        <f>G3268*(21/(21-1))</f>
        <v>3.3726151793955181E-5</v>
      </c>
      <c r="I3268" s="320">
        <f>(SUM(C3205:C3225)*1+SUM(C3226:C3246)*2+SUM(C3247:C3267)*3)/6</f>
        <v>1.8370509586849743E-2</v>
      </c>
      <c r="J3268" s="318">
        <f>IF(C3268*O3268&lt;&gt;0,C3268,0)</f>
        <v>0</v>
      </c>
      <c r="K3268" s="318" t="str">
        <f>IF(C3268*O3268=0,"",C3268)</f>
        <v/>
      </c>
      <c r="O3268" s="318">
        <f>IF(ISBLANK(L3268),0,1)</f>
        <v>0</v>
      </c>
      <c r="P3268" s="318">
        <f>IF(ISBLANK(M3268),0,1)</f>
        <v>0</v>
      </c>
      <c r="Q3268" s="318">
        <f>O3268+P3268</f>
        <v>0</v>
      </c>
      <c r="R3268" s="318">
        <f>SUM(Q3143:Q3268)</f>
        <v>1</v>
      </c>
      <c r="S3268" s="318">
        <f>R3268/$X$2</f>
        <v>4.3478260869565216E-2</v>
      </c>
      <c r="T3268" s="318">
        <f>IF(S3268&gt;=$X$3,1,0)</f>
        <v>0</v>
      </c>
      <c r="U3268" s="318">
        <f>O3268*T3268+P3268*T3268</f>
        <v>0</v>
      </c>
    </row>
    <row r="3269" spans="1:21" s="318" customFormat="1" x14ac:dyDescent="0.2">
      <c r="A3269" s="322">
        <v>41313</v>
      </c>
      <c r="B3269" s="321">
        <v>472.27801499999998</v>
      </c>
      <c r="C3269" s="320">
        <f>LN(B3269/B3268)</f>
        <v>6.462003885190068E-3</v>
      </c>
      <c r="D3269" s="320">
        <f>AVERAGE(C3249:C3269)</f>
        <v>1.3740648779578227E-3</v>
      </c>
      <c r="E3269" s="318">
        <f>_xlfn.STDEV.S(C3249:C3269)</f>
        <v>5.7859248485508932E-3</v>
      </c>
      <c r="F3269" s="318">
        <f>E3269*(21/(21-1.5))</f>
        <v>6.2309959907471159E-3</v>
      </c>
      <c r="G3269" s="318">
        <f>_xlfn.VAR.S(C3249:C3269)</f>
        <v>3.347692635307868E-5</v>
      </c>
      <c r="H3269" s="318">
        <f>G3269*(21/(21-1))</f>
        <v>3.5150772670732613E-5</v>
      </c>
      <c r="I3269" s="320">
        <f>(SUM(C3206:C3226)*1+SUM(C3227:C3247)*2+SUM(C3248:C3268)*3)/6</f>
        <v>2.6016121354891009E-2</v>
      </c>
      <c r="J3269" s="318">
        <f>IF(C3269*O3269&lt;&gt;0,C3269,0)</f>
        <v>0</v>
      </c>
      <c r="K3269" s="318" t="str">
        <f>IF(C3269*O3269=0,"",C3269)</f>
        <v/>
      </c>
      <c r="O3269" s="318">
        <f>IF(ISBLANK(L3269),0,1)</f>
        <v>0</v>
      </c>
      <c r="P3269" s="318">
        <f>IF(ISBLANK(M3269),0,1)</f>
        <v>0</v>
      </c>
      <c r="Q3269" s="318">
        <f>O3269+P3269</f>
        <v>0</v>
      </c>
      <c r="R3269" s="318">
        <f>SUM(Q3144:Q3269)</f>
        <v>1</v>
      </c>
      <c r="S3269" s="318">
        <f>R3269/$X$2</f>
        <v>4.3478260869565216E-2</v>
      </c>
      <c r="T3269" s="318">
        <f>IF(S3269&gt;=$X$3,1,0)</f>
        <v>0</v>
      </c>
      <c r="U3269" s="318">
        <f>O3269*T3269+P3269*T3269</f>
        <v>0</v>
      </c>
    </row>
    <row r="3270" spans="1:21" s="318" customFormat="1" x14ac:dyDescent="0.2">
      <c r="A3270" s="322">
        <v>41316</v>
      </c>
      <c r="B3270" s="321">
        <v>468.118988</v>
      </c>
      <c r="C3270" s="320">
        <f>LN(B3270/B3269)</f>
        <v>-8.8453155495318118E-3</v>
      </c>
      <c r="D3270" s="320">
        <f>AVERAGE(C3250:C3270)</f>
        <v>1.0244171855423542E-3</v>
      </c>
      <c r="E3270" s="318">
        <f>_xlfn.STDEV.S(C3250:C3270)</f>
        <v>6.1770991692498963E-3</v>
      </c>
      <c r="F3270" s="318">
        <f>E3270*(21/(21-1.5))</f>
        <v>6.6522606438075803E-3</v>
      </c>
      <c r="G3270" s="318">
        <f>_xlfn.VAR.S(C3250:C3270)</f>
        <v>3.8156554146747761E-5</v>
      </c>
      <c r="H3270" s="318">
        <f>G3270*(21/(21-1))</f>
        <v>4.0064381854085151E-5</v>
      </c>
      <c r="I3270" s="320">
        <f>(SUM(C3207:C3227)*1+SUM(C3228:C3248)*2+SUM(C3249:C3269)*3)/6</f>
        <v>2.8412366627214958E-2</v>
      </c>
      <c r="J3270" s="318">
        <f>IF(C3270*O3270&lt;&gt;0,C3270,0)</f>
        <v>0</v>
      </c>
      <c r="K3270" s="318" t="str">
        <f>IF(C3270*O3270=0,"",C3270)</f>
        <v/>
      </c>
      <c r="O3270" s="318">
        <f>IF(ISBLANK(L3270),0,1)</f>
        <v>0</v>
      </c>
      <c r="P3270" s="318">
        <f>IF(ISBLANK(M3270),0,1)</f>
        <v>0</v>
      </c>
      <c r="Q3270" s="318">
        <f>O3270+P3270</f>
        <v>0</v>
      </c>
      <c r="R3270" s="318">
        <f>SUM(Q3145:Q3270)</f>
        <v>1</v>
      </c>
      <c r="S3270" s="318">
        <f>R3270/$X$2</f>
        <v>4.3478260869565216E-2</v>
      </c>
      <c r="T3270" s="318">
        <f>IF(S3270&gt;=$X$3,1,0)</f>
        <v>0</v>
      </c>
      <c r="U3270" s="318">
        <f>O3270*T3270+P3270*T3270</f>
        <v>0</v>
      </c>
    </row>
    <row r="3271" spans="1:21" s="318" customFormat="1" x14ac:dyDescent="0.2">
      <c r="A3271" s="322">
        <v>41317</v>
      </c>
      <c r="B3271" s="321">
        <v>471.70400999999998</v>
      </c>
      <c r="C3271" s="320">
        <f>LN(B3271/B3270)</f>
        <v>7.6291799546925809E-3</v>
      </c>
      <c r="D3271" s="320">
        <f>AVERAGE(C3251:C3271)</f>
        <v>1.2021313849336487E-3</v>
      </c>
      <c r="E3271" s="318">
        <f>_xlfn.STDEV.S(C3251:C3271)</f>
        <v>6.3160033595562959E-3</v>
      </c>
      <c r="F3271" s="318">
        <f>E3271*(21/(21-1.5))</f>
        <v>6.8018497718298565E-3</v>
      </c>
      <c r="G3271" s="318">
        <f>_xlfn.VAR.S(C3251:C3271)</f>
        <v>3.9891898437926413E-5</v>
      </c>
      <c r="H3271" s="318">
        <f>G3271*(21/(21-1))</f>
        <v>4.1886493359822734E-5</v>
      </c>
      <c r="I3271" s="320">
        <f>(SUM(C3208:C3228)*1+SUM(C3229:C3249)*2+SUM(C3250:C3270)*3)/6</f>
        <v>2.3591098277771422E-2</v>
      </c>
      <c r="J3271" s="318">
        <f>IF(C3271*O3271&lt;&gt;0,C3271,0)</f>
        <v>0</v>
      </c>
      <c r="K3271" s="318" t="str">
        <f>IF(C3271*O3271=0,"",C3271)</f>
        <v/>
      </c>
      <c r="O3271" s="318">
        <f>IF(ISBLANK(L3271),0,1)</f>
        <v>0</v>
      </c>
      <c r="P3271" s="318">
        <f>IF(ISBLANK(M3271),0,1)</f>
        <v>0</v>
      </c>
      <c r="Q3271" s="318">
        <f>O3271+P3271</f>
        <v>0</v>
      </c>
      <c r="R3271" s="318">
        <f>SUM(Q3146:Q3271)</f>
        <v>1</v>
      </c>
      <c r="S3271" s="318">
        <f>R3271/$X$2</f>
        <v>4.3478260869565216E-2</v>
      </c>
      <c r="T3271" s="318">
        <f>IF(S3271&gt;=$X$3,1,0)</f>
        <v>0</v>
      </c>
      <c r="U3271" s="318">
        <f>O3271*T3271+P3271*T3271</f>
        <v>0</v>
      </c>
    </row>
    <row r="3272" spans="1:21" s="318" customFormat="1" x14ac:dyDescent="0.2">
      <c r="A3272" s="322">
        <v>41318</v>
      </c>
      <c r="B3272" s="321">
        <v>472.60299700000002</v>
      </c>
      <c r="C3272" s="320">
        <f>LN(B3272/B3271)</f>
        <v>1.9040148276469218E-3</v>
      </c>
      <c r="D3272" s="320">
        <f>AVERAGE(C3252:C3272)</f>
        <v>1.3742455941211198E-3</v>
      </c>
      <c r="E3272" s="318">
        <f>_xlfn.STDEV.S(C3252:C3272)</f>
        <v>6.2818220942228156E-3</v>
      </c>
      <c r="F3272" s="318">
        <f>E3272*(21/(21-1.5))</f>
        <v>6.7650391783938011E-3</v>
      </c>
      <c r="G3272" s="318">
        <f>_xlfn.VAR.S(C3252:C3272)</f>
        <v>3.9461288823465924E-5</v>
      </c>
      <c r="H3272" s="318">
        <f>G3272*(21/(21-1))</f>
        <v>4.1434353264639224E-5</v>
      </c>
      <c r="I3272" s="320">
        <f>(SUM(C3209:C3229)*1+SUM(C3230:C3250)*2+SUM(C3251:C3271)*3)/6</f>
        <v>2.7819292574221739E-2</v>
      </c>
      <c r="J3272" s="318">
        <f>IF(C3272*O3272&lt;&gt;0,C3272,0)</f>
        <v>0</v>
      </c>
      <c r="K3272" s="318" t="str">
        <f>IF(C3272*O3272=0,"",C3272)</f>
        <v/>
      </c>
      <c r="O3272" s="318">
        <f>IF(ISBLANK(L3272),0,1)</f>
        <v>0</v>
      </c>
      <c r="P3272" s="318">
        <f>IF(ISBLANK(M3272),0,1)</f>
        <v>0</v>
      </c>
      <c r="Q3272" s="318">
        <f>O3272+P3272</f>
        <v>0</v>
      </c>
      <c r="R3272" s="318">
        <f>SUM(Q3147:Q3272)</f>
        <v>1</v>
      </c>
      <c r="S3272" s="318">
        <f>R3272/$X$2</f>
        <v>4.3478260869565216E-2</v>
      </c>
      <c r="T3272" s="318">
        <f>IF(S3272&gt;=$X$3,1,0)</f>
        <v>0</v>
      </c>
      <c r="U3272" s="318">
        <f>O3272*T3272+P3272*T3272</f>
        <v>0</v>
      </c>
    </row>
    <row r="3273" spans="1:21" s="318" customFormat="1" x14ac:dyDescent="0.2">
      <c r="A3273" s="322">
        <v>41319</v>
      </c>
      <c r="B3273" s="321">
        <v>469.87399299999998</v>
      </c>
      <c r="C3273" s="320">
        <f>LN(B3273/B3272)</f>
        <v>-5.7911474888490177E-3</v>
      </c>
      <c r="D3273" s="320">
        <f>AVERAGE(C3253:C3273)</f>
        <v>8.7313096659041541E-4</v>
      </c>
      <c r="E3273" s="318">
        <f>_xlfn.STDEV.S(C3253:C3273)</f>
        <v>6.4187963925138383E-3</v>
      </c>
      <c r="F3273" s="318">
        <f>E3273*(21/(21-1.5))</f>
        <v>6.9125499611687484E-3</v>
      </c>
      <c r="G3273" s="318">
        <f>_xlfn.VAR.S(C3253:C3273)</f>
        <v>4.1200947128548663E-5</v>
      </c>
      <c r="H3273" s="318">
        <f>G3273*(21/(21-1))</f>
        <v>4.3260994484976102E-5</v>
      </c>
      <c r="I3273" s="320">
        <f>(SUM(C3210:C3230)*1+SUM(C3231:C3251)*2+SUM(C3252:C3272)*3)/6</f>
        <v>2.9462421933924742E-2</v>
      </c>
      <c r="J3273" s="318">
        <f>IF(C3273*O3273&lt;&gt;0,C3273,0)</f>
        <v>0</v>
      </c>
      <c r="K3273" s="318" t="str">
        <f>IF(C3273*O3273=0,"",C3273)</f>
        <v/>
      </c>
      <c r="O3273" s="318">
        <f>IF(ISBLANK(L3273),0,1)</f>
        <v>0</v>
      </c>
      <c r="P3273" s="318">
        <f>IF(ISBLANK(M3273),0,1)</f>
        <v>0</v>
      </c>
      <c r="Q3273" s="318">
        <f>O3273+P3273</f>
        <v>0</v>
      </c>
      <c r="R3273" s="318">
        <f>SUM(Q3148:Q3273)</f>
        <v>1</v>
      </c>
      <c r="S3273" s="318">
        <f>R3273/$X$2</f>
        <v>4.3478260869565216E-2</v>
      </c>
      <c r="T3273" s="318">
        <f>IF(S3273&gt;=$X$3,1,0)</f>
        <v>0</v>
      </c>
      <c r="U3273" s="318">
        <f>O3273*T3273+P3273*T3273</f>
        <v>0</v>
      </c>
    </row>
    <row r="3274" spans="1:21" s="318" customFormat="1" x14ac:dyDescent="0.2">
      <c r="A3274" s="322">
        <v>41320</v>
      </c>
      <c r="B3274" s="321">
        <v>471.09500100000002</v>
      </c>
      <c r="C3274" s="320">
        <f>LN(B3274/B3273)</f>
        <v>2.59521555564745E-3</v>
      </c>
      <c r="D3274" s="320">
        <f>AVERAGE(C3254:C3274)</f>
        <v>5.0718954959458589E-4</v>
      </c>
      <c r="E3274" s="318">
        <f>_xlfn.STDEV.S(C3254:C3274)</f>
        <v>6.0649956046250576E-3</v>
      </c>
      <c r="F3274" s="318">
        <f>E3274*(21/(21-1.5))</f>
        <v>6.5315337280577538E-3</v>
      </c>
      <c r="G3274" s="318">
        <f>_xlfn.VAR.S(C3254:C3274)</f>
        <v>3.6784171684121264E-5</v>
      </c>
      <c r="H3274" s="318">
        <f>G3274*(21/(21-1))</f>
        <v>3.8623380268327331E-5</v>
      </c>
      <c r="I3274" s="320">
        <f>(SUM(C3211:C3231)*1+SUM(C3232:C3252)*2+SUM(C3253:C3273)*3)/6</f>
        <v>2.4753013918710261E-2</v>
      </c>
      <c r="J3274" s="318">
        <f>IF(C3274*O3274&lt;&gt;0,C3274,0)</f>
        <v>0</v>
      </c>
      <c r="K3274" s="318" t="str">
        <f>IF(C3274*O3274=0,"",C3274)</f>
        <v/>
      </c>
      <c r="O3274" s="318">
        <f>IF(ISBLANK(L3274),0,1)</f>
        <v>0</v>
      </c>
      <c r="P3274" s="318">
        <f>IF(ISBLANK(M3274),0,1)</f>
        <v>0</v>
      </c>
      <c r="Q3274" s="318">
        <f>O3274+P3274</f>
        <v>0</v>
      </c>
      <c r="R3274" s="318">
        <f>SUM(Q3149:Q3274)</f>
        <v>1</v>
      </c>
      <c r="S3274" s="318">
        <f>R3274/$X$2</f>
        <v>4.3478260869565216E-2</v>
      </c>
      <c r="T3274" s="318">
        <f>IF(S3274&gt;=$X$3,1,0)</f>
        <v>0</v>
      </c>
      <c r="U3274" s="318">
        <f>O3274*T3274+P3274*T3274</f>
        <v>0</v>
      </c>
    </row>
    <row r="3275" spans="1:21" s="318" customFormat="1" x14ac:dyDescent="0.2">
      <c r="A3275" s="322">
        <v>41323</v>
      </c>
      <c r="B3275" s="321">
        <v>470.81298800000002</v>
      </c>
      <c r="C3275" s="320">
        <f>LN(B3275/B3274)</f>
        <v>-5.9881222310539408E-4</v>
      </c>
      <c r="D3275" s="320">
        <f>AVERAGE(C3255:C3275)</f>
        <v>3.2862727419147796E-4</v>
      </c>
      <c r="E3275" s="318">
        <f>_xlfn.STDEV.S(C3255:C3275)</f>
        <v>6.0384078579164488E-3</v>
      </c>
      <c r="F3275" s="318">
        <f>E3275*(21/(21-1.5))</f>
        <v>6.5029007700638675E-3</v>
      </c>
      <c r="G3275" s="318">
        <f>_xlfn.VAR.S(C3255:C3275)</f>
        <v>3.6462369458547121E-5</v>
      </c>
      <c r="H3275" s="318">
        <f>G3275*(21/(21-1))</f>
        <v>3.8285487931474477E-5</v>
      </c>
      <c r="I3275" s="320">
        <f>(SUM(C3212:C3232)*1+SUM(C3233:C3253)*2+SUM(C3254:C3274)*3)/6</f>
        <v>2.4717984999563333E-2</v>
      </c>
      <c r="J3275" s="318">
        <f>IF(C3275*O3275&lt;&gt;0,C3275,0)</f>
        <v>0</v>
      </c>
      <c r="K3275" s="318" t="str">
        <f>IF(C3275*O3275=0,"",C3275)</f>
        <v/>
      </c>
      <c r="O3275" s="318">
        <f>IF(ISBLANK(L3275),0,1)</f>
        <v>0</v>
      </c>
      <c r="P3275" s="318">
        <f>IF(ISBLANK(M3275),0,1)</f>
        <v>0</v>
      </c>
      <c r="Q3275" s="318">
        <f>O3275+P3275</f>
        <v>0</v>
      </c>
      <c r="R3275" s="318">
        <f>SUM(Q3150:Q3275)</f>
        <v>1</v>
      </c>
      <c r="S3275" s="318">
        <f>R3275/$X$2</f>
        <v>4.3478260869565216E-2</v>
      </c>
      <c r="T3275" s="318">
        <f>IF(S3275&gt;=$X$3,1,0)</f>
        <v>0</v>
      </c>
      <c r="U3275" s="318">
        <f>O3275*T3275+P3275*T3275</f>
        <v>0</v>
      </c>
    </row>
    <row r="3276" spans="1:21" s="318" customFormat="1" x14ac:dyDescent="0.2">
      <c r="A3276" s="322">
        <v>41324</v>
      </c>
      <c r="B3276" s="321">
        <v>474.92401100000001</v>
      </c>
      <c r="C3276" s="320">
        <f>LN(B3276/B3275)</f>
        <v>8.6938523034595667E-3</v>
      </c>
      <c r="D3276" s="320">
        <f>AVERAGE(C3256:C3276)</f>
        <v>7.0220863714705501E-4</v>
      </c>
      <c r="E3276" s="318">
        <f>_xlfn.STDEV.S(C3256:C3276)</f>
        <v>6.3088158087226433E-3</v>
      </c>
      <c r="F3276" s="318">
        <f>E3276*(21/(21-1.5))</f>
        <v>6.7941093324705385E-3</v>
      </c>
      <c r="G3276" s="318">
        <f>_xlfn.VAR.S(C3256:C3276)</f>
        <v>3.9801156908388742E-5</v>
      </c>
      <c r="H3276" s="318">
        <f>G3276*(21/(21-1))</f>
        <v>4.1791214753808181E-5</v>
      </c>
      <c r="I3276" s="320">
        <f>(SUM(C3213:C3233)*1+SUM(C3234:C3254)*2+SUM(C3255:C3275)*3)/6</f>
        <v>2.4014754728207743E-2</v>
      </c>
      <c r="J3276" s="318">
        <f>IF(C3276*O3276&lt;&gt;0,C3276,0)</f>
        <v>0</v>
      </c>
      <c r="K3276" s="318" t="str">
        <f>IF(C3276*O3276=0,"",C3276)</f>
        <v/>
      </c>
      <c r="O3276" s="318">
        <f>IF(ISBLANK(L3276),0,1)</f>
        <v>0</v>
      </c>
      <c r="P3276" s="318">
        <f>IF(ISBLANK(M3276),0,1)</f>
        <v>0</v>
      </c>
      <c r="Q3276" s="318">
        <f>O3276+P3276</f>
        <v>0</v>
      </c>
      <c r="R3276" s="318">
        <f>SUM(Q3151:Q3276)</f>
        <v>1</v>
      </c>
      <c r="S3276" s="318">
        <f>R3276/$X$2</f>
        <v>4.3478260869565216E-2</v>
      </c>
      <c r="T3276" s="318">
        <f>IF(S3276&gt;=$X$3,1,0)</f>
        <v>0</v>
      </c>
      <c r="U3276" s="318">
        <f>O3276*T3276+P3276*T3276</f>
        <v>0</v>
      </c>
    </row>
    <row r="3277" spans="1:21" s="318" customFormat="1" x14ac:dyDescent="0.2">
      <c r="A3277" s="322">
        <v>41325</v>
      </c>
      <c r="B3277" s="321">
        <v>476.46499599999999</v>
      </c>
      <c r="C3277" s="320">
        <f>LN(B3277/B3276)</f>
        <v>3.2394453504378355E-3</v>
      </c>
      <c r="D3277" s="320">
        <f>AVERAGE(C3257:C3277)</f>
        <v>1.1346646423486806E-3</v>
      </c>
      <c r="E3277" s="318">
        <f>_xlfn.STDEV.S(C3257:C3277)</f>
        <v>6.1469705874219668E-3</v>
      </c>
      <c r="F3277" s="318">
        <f>E3277*(21/(21-1.5))</f>
        <v>6.6198144787621175E-3</v>
      </c>
      <c r="G3277" s="318">
        <f>_xlfn.VAR.S(C3257:C3277)</f>
        <v>3.7785247402630756E-5</v>
      </c>
      <c r="H3277" s="318">
        <f>G3277*(21/(21-1))</f>
        <v>3.9674509772762292E-5</v>
      </c>
      <c r="I3277" s="320">
        <f>(SUM(C3214:C3234)*1+SUM(C3235:C3255)*2+SUM(C3256:C3276)*3)/6</f>
        <v>2.9402433353462765E-2</v>
      </c>
      <c r="J3277" s="318">
        <f>IF(C3277*O3277&lt;&gt;0,C3277,0)</f>
        <v>0</v>
      </c>
      <c r="K3277" s="318" t="str">
        <f>IF(C3277*O3277=0,"",C3277)</f>
        <v/>
      </c>
      <c r="O3277" s="318">
        <f>IF(ISBLANK(L3277),0,1)</f>
        <v>0</v>
      </c>
      <c r="P3277" s="318">
        <f>IF(ISBLANK(M3277),0,1)</f>
        <v>0</v>
      </c>
      <c r="Q3277" s="318">
        <f>O3277+P3277</f>
        <v>0</v>
      </c>
      <c r="R3277" s="318">
        <f>SUM(Q3152:Q3277)</f>
        <v>1</v>
      </c>
      <c r="S3277" s="318">
        <f>R3277/$X$2</f>
        <v>4.3478260869565216E-2</v>
      </c>
      <c r="T3277" s="318">
        <f>IF(S3277&gt;=$X$3,1,0)</f>
        <v>0</v>
      </c>
      <c r="U3277" s="318">
        <f>O3277*T3277+P3277*T3277</f>
        <v>0</v>
      </c>
    </row>
    <row r="3278" spans="1:21" s="318" customFormat="1" x14ac:dyDescent="0.2">
      <c r="A3278" s="322">
        <v>41326</v>
      </c>
      <c r="B3278" s="321">
        <v>469.78298999999998</v>
      </c>
      <c r="C3278" s="320">
        <f>LN(B3278/B3277)</f>
        <v>-1.4123395072538798E-2</v>
      </c>
      <c r="D3278" s="320">
        <f>AVERAGE(C3258:C3278)</f>
        <v>9.9540759108331897E-5</v>
      </c>
      <c r="E3278" s="318">
        <f>_xlfn.STDEV.S(C3258:C3278)</f>
        <v>6.7971602946424346E-3</v>
      </c>
      <c r="F3278" s="318">
        <f>E3278*(21/(21-1.5))</f>
        <v>7.3200187788456982E-3</v>
      </c>
      <c r="G3278" s="318">
        <f>_xlfn.VAR.S(C3258:C3278)</f>
        <v>4.6201388071063633E-5</v>
      </c>
      <c r="H3278" s="318">
        <f>G3278*(21/(21-1))</f>
        <v>4.851145747461682E-5</v>
      </c>
      <c r="I3278" s="320">
        <f>(SUM(C3215:C3235)*1+SUM(C3236:C3256)*2+SUM(C3257:C3277)*3)/6</f>
        <v>3.3130710214588237E-2</v>
      </c>
      <c r="J3278" s="318">
        <f>IF(C3278*O3278&lt;&gt;0,C3278,0)</f>
        <v>0</v>
      </c>
      <c r="K3278" s="318" t="str">
        <f>IF(C3278*O3278=0,"",C3278)</f>
        <v/>
      </c>
      <c r="O3278" s="318">
        <f>IF(ISBLANK(L3278),0,1)</f>
        <v>0</v>
      </c>
      <c r="P3278" s="318">
        <f>IF(ISBLANK(M3278),0,1)</f>
        <v>0</v>
      </c>
      <c r="Q3278" s="318">
        <f>O3278+P3278</f>
        <v>0</v>
      </c>
      <c r="R3278" s="318">
        <f>SUM(Q3153:Q3278)</f>
        <v>1</v>
      </c>
      <c r="S3278" s="318">
        <f>R3278/$X$2</f>
        <v>4.3478260869565216E-2</v>
      </c>
      <c r="T3278" s="318">
        <f>IF(S3278&gt;=$X$3,1,0)</f>
        <v>0</v>
      </c>
      <c r="U3278" s="318">
        <f>O3278*T3278+P3278*T3278</f>
        <v>0</v>
      </c>
    </row>
    <row r="3279" spans="1:21" s="318" customFormat="1" x14ac:dyDescent="0.2">
      <c r="A3279" s="322">
        <v>41327</v>
      </c>
      <c r="B3279" s="321">
        <v>471.09600799999998</v>
      </c>
      <c r="C3279" s="320">
        <f>LN(B3279/B3278)</f>
        <v>2.791047212558369E-3</v>
      </c>
      <c r="D3279" s="320">
        <f>AVERAGE(C3259:C3279)</f>
        <v>1.7661491452703446E-4</v>
      </c>
      <c r="E3279" s="318">
        <f>_xlfn.STDEV.S(C3259:C3279)</f>
        <v>6.8190761819785601E-3</v>
      </c>
      <c r="F3279" s="318">
        <f>E3279*(21/(21-1.5))</f>
        <v>7.3436205036692187E-3</v>
      </c>
      <c r="G3279" s="318">
        <f>_xlfn.VAR.S(C3259:C3279)</f>
        <v>4.6499799975627303E-5</v>
      </c>
      <c r="H3279" s="318">
        <f>G3279*(21/(21-1))</f>
        <v>4.8824789974408668E-5</v>
      </c>
      <c r="I3279" s="320">
        <f>(SUM(C3216:C3236)*1+SUM(C3237:C3257)*2+SUM(C3258:C3278)*3)/6</f>
        <v>2.03390592350895E-2</v>
      </c>
      <c r="J3279" s="318">
        <f>IF(C3279*O3279&lt;&gt;0,C3279,0)</f>
        <v>0</v>
      </c>
      <c r="K3279" s="318" t="str">
        <f>IF(C3279*O3279=0,"",C3279)</f>
        <v/>
      </c>
      <c r="O3279" s="318">
        <f>IF(ISBLANK(L3279),0,1)</f>
        <v>0</v>
      </c>
      <c r="P3279" s="318">
        <f>IF(ISBLANK(M3279),0,1)</f>
        <v>0</v>
      </c>
      <c r="Q3279" s="318">
        <f>O3279+P3279</f>
        <v>0</v>
      </c>
      <c r="R3279" s="318">
        <f>SUM(Q3154:Q3279)</f>
        <v>1</v>
      </c>
      <c r="S3279" s="318">
        <f>R3279/$X$2</f>
        <v>4.3478260869565216E-2</v>
      </c>
      <c r="T3279" s="318">
        <f>IF(S3279&gt;=$X$3,1,0)</f>
        <v>0</v>
      </c>
      <c r="U3279" s="318">
        <f>O3279*T3279+P3279*T3279</f>
        <v>0</v>
      </c>
    </row>
    <row r="3280" spans="1:21" s="318" customFormat="1" x14ac:dyDescent="0.2">
      <c r="A3280" s="322">
        <v>41330</v>
      </c>
      <c r="B3280" s="321">
        <v>474.73001099999999</v>
      </c>
      <c r="C3280" s="320">
        <f>LN(B3280/B3279)</f>
        <v>7.6843326552492484E-3</v>
      </c>
      <c r="D3280" s="320">
        <f>AVERAGE(C3260:C3280)</f>
        <v>3.5106365036046696E-4</v>
      </c>
      <c r="E3280" s="318">
        <f>_xlfn.STDEV.S(C3260:C3280)</f>
        <v>6.9675826045420787E-3</v>
      </c>
      <c r="F3280" s="318">
        <f>E3280*(21/(21-1.5))</f>
        <v>7.5035504971991615E-3</v>
      </c>
      <c r="G3280" s="318">
        <f>_xlfn.VAR.S(C3260:C3280)</f>
        <v>4.8547207351117377E-5</v>
      </c>
      <c r="H3280" s="318">
        <f>G3280*(21/(21-1))</f>
        <v>5.097456771867325E-5</v>
      </c>
      <c r="I3280" s="320">
        <f>(SUM(C3217:C3237)*1+SUM(C3238:C3258)*2+SUM(C3259:C3279)*3)/6</f>
        <v>1.9806209731799182E-2</v>
      </c>
      <c r="J3280" s="318">
        <f>IF(C3280*O3280&lt;&gt;0,C3280,0)</f>
        <v>0</v>
      </c>
      <c r="K3280" s="318" t="str">
        <f>IF(C3280*O3280=0,"",C3280)</f>
        <v/>
      </c>
      <c r="O3280" s="318">
        <f>IF(ISBLANK(L3280),0,1)</f>
        <v>0</v>
      </c>
      <c r="P3280" s="318">
        <f>IF(ISBLANK(M3280),0,1)</f>
        <v>0</v>
      </c>
      <c r="Q3280" s="318">
        <f>O3280+P3280</f>
        <v>0</v>
      </c>
      <c r="R3280" s="318">
        <f>SUM(Q3155:Q3280)</f>
        <v>1</v>
      </c>
      <c r="S3280" s="318">
        <f>R3280/$X$2</f>
        <v>4.3478260869565216E-2</v>
      </c>
      <c r="T3280" s="318">
        <f>IF(S3280&gt;=$X$3,1,0)</f>
        <v>0</v>
      </c>
      <c r="U3280" s="318">
        <f>O3280*T3280+P3280*T3280</f>
        <v>0</v>
      </c>
    </row>
    <row r="3281" spans="1:21" s="318" customFormat="1" x14ac:dyDescent="0.2">
      <c r="A3281" s="322">
        <v>41331</v>
      </c>
      <c r="B3281" s="321">
        <v>471.83599900000002</v>
      </c>
      <c r="C3281" s="320">
        <f>LN(B3281/B3280)</f>
        <v>-6.1147790789141294E-3</v>
      </c>
      <c r="D3281" s="320">
        <f>AVERAGE(C3261:C3281)</f>
        <v>4.5154399966687559E-4</v>
      </c>
      <c r="E3281" s="318">
        <f>_xlfn.STDEV.S(C3261:C3281)</f>
        <v>6.8519802627953711E-3</v>
      </c>
      <c r="F3281" s="318">
        <f>E3281*(21/(21-1.5))</f>
        <v>7.3790556676257843E-3</v>
      </c>
      <c r="G3281" s="318">
        <f>_xlfn.VAR.S(C3261:C3281)</f>
        <v>4.6949633521737329E-5</v>
      </c>
      <c r="H3281" s="318">
        <f>G3281*(21/(21-1))</f>
        <v>4.92971151978242E-5</v>
      </c>
      <c r="I3281" s="320">
        <f>(SUM(C3218:C3238)*1+SUM(C3239:C3259)*2+SUM(C3260:C3280)*3)/6</f>
        <v>2.4336333688469564E-2</v>
      </c>
      <c r="J3281" s="318">
        <f>IF(C3281*O3281&lt;&gt;0,C3281,0)</f>
        <v>0</v>
      </c>
      <c r="K3281" s="318" t="str">
        <f>IF(C3281*O3281=0,"",C3281)</f>
        <v/>
      </c>
      <c r="O3281" s="318">
        <f>IF(ISBLANK(L3281),0,1)</f>
        <v>0</v>
      </c>
      <c r="P3281" s="318">
        <f>IF(ISBLANK(M3281),0,1)</f>
        <v>0</v>
      </c>
      <c r="Q3281" s="318">
        <f>O3281+P3281</f>
        <v>0</v>
      </c>
      <c r="R3281" s="318">
        <f>SUM(Q3156:Q3281)</f>
        <v>1</v>
      </c>
      <c r="S3281" s="318">
        <f>R3281/$X$2</f>
        <v>4.3478260869565216E-2</v>
      </c>
      <c r="T3281" s="318">
        <f>IF(S3281&gt;=$X$3,1,0)</f>
        <v>0</v>
      </c>
      <c r="U3281" s="318">
        <f>O3281*T3281+P3281*T3281</f>
        <v>0</v>
      </c>
    </row>
    <row r="3282" spans="1:21" s="318" customFormat="1" x14ac:dyDescent="0.2">
      <c r="A3282" s="322">
        <v>41332</v>
      </c>
      <c r="B3282" s="321">
        <v>472.55398600000001</v>
      </c>
      <c r="C3282" s="320">
        <f>LN(B3282/B3281)</f>
        <v>1.5205310300553338E-3</v>
      </c>
      <c r="D3282" s="320">
        <f>AVERAGE(C3262:C3282)</f>
        <v>4.4007088262739146E-4</v>
      </c>
      <c r="E3282" s="318">
        <f>_xlfn.STDEV.S(C3262:C3282)</f>
        <v>6.8498786211875339E-3</v>
      </c>
      <c r="F3282" s="318">
        <f>E3282*(21/(21-1.5))</f>
        <v>7.3767923612788827E-3</v>
      </c>
      <c r="G3282" s="318">
        <f>_xlfn.VAR.S(C3262:C3282)</f>
        <v>4.6920837125002033E-5</v>
      </c>
      <c r="H3282" s="318">
        <f>G3282*(21/(21-1))</f>
        <v>4.9266878981252135E-5</v>
      </c>
      <c r="I3282" s="320">
        <f>(SUM(C3219:C3239)*1+SUM(C3240:C3260)*2+SUM(C3261:C3281)*3)/6</f>
        <v>1.9980846742213142E-2</v>
      </c>
      <c r="J3282" s="318">
        <f>IF(C3282*O3282&lt;&gt;0,C3282,0)</f>
        <v>0</v>
      </c>
      <c r="K3282" s="318" t="str">
        <f>IF(C3282*O3282=0,"",C3282)</f>
        <v/>
      </c>
      <c r="O3282" s="318">
        <f>IF(ISBLANK(L3282),0,1)</f>
        <v>0</v>
      </c>
      <c r="P3282" s="318">
        <f>IF(ISBLANK(M3282),0,1)</f>
        <v>0</v>
      </c>
      <c r="Q3282" s="318">
        <f>O3282+P3282</f>
        <v>0</v>
      </c>
      <c r="R3282" s="318">
        <f>SUM(Q3157:Q3282)</f>
        <v>1</v>
      </c>
      <c r="S3282" s="318">
        <f>R3282/$X$2</f>
        <v>4.3478260869565216E-2</v>
      </c>
      <c r="T3282" s="318">
        <f>IF(S3282&gt;=$X$3,1,0)</f>
        <v>0</v>
      </c>
      <c r="U3282" s="318">
        <f>O3282*T3282+P3282*T3282</f>
        <v>0</v>
      </c>
    </row>
    <row r="3283" spans="1:21" s="318" customFormat="1" x14ac:dyDescent="0.2">
      <c r="A3283" s="322">
        <v>41333</v>
      </c>
      <c r="B3283" s="321">
        <v>473.07299799999998</v>
      </c>
      <c r="C3283" s="320">
        <f>LN(B3283/B3282)</f>
        <v>1.0977099023139316E-3</v>
      </c>
      <c r="D3283" s="320">
        <f>AVERAGE(C3263:C3283)</f>
        <v>5.5259142838122595E-4</v>
      </c>
      <c r="E3283" s="318">
        <f>_xlfn.STDEV.S(C3263:C3283)</f>
        <v>6.8398659743187972E-3</v>
      </c>
      <c r="F3283" s="318">
        <f>E3283*(21/(21-1.5))</f>
        <v>7.3660095108048582E-3</v>
      </c>
      <c r="G3283" s="318">
        <f>_xlfn.VAR.S(C3263:C3283)</f>
        <v>4.6783766546644027E-5</v>
      </c>
      <c r="H3283" s="318">
        <f>G3283*(21/(21-1))</f>
        <v>4.912295487397623E-5</v>
      </c>
      <c r="I3283" s="320">
        <f>(SUM(C3220:C3240)*1+SUM(C3241:C3261)*2+SUM(C3262:C3282)*3)/6</f>
        <v>2.09805212506106E-2</v>
      </c>
      <c r="J3283" s="318">
        <f>IF(C3283*O3283&lt;&gt;0,C3283,0)</f>
        <v>0</v>
      </c>
      <c r="K3283" s="318" t="str">
        <f>IF(C3283*O3283=0,"",C3283)</f>
        <v/>
      </c>
      <c r="O3283" s="318">
        <f>IF(ISBLANK(L3283),0,1)</f>
        <v>0</v>
      </c>
      <c r="P3283" s="318">
        <f>IF(ISBLANK(M3283),0,1)</f>
        <v>0</v>
      </c>
      <c r="Q3283" s="318">
        <f>O3283+P3283</f>
        <v>0</v>
      </c>
      <c r="R3283" s="318">
        <f>SUM(Q3158:Q3283)</f>
        <v>1</v>
      </c>
      <c r="S3283" s="318">
        <f>R3283/$X$2</f>
        <v>4.3478260869565216E-2</v>
      </c>
      <c r="T3283" s="318">
        <f>IF(S3283&gt;=$X$3,1,0)</f>
        <v>0</v>
      </c>
      <c r="U3283" s="318">
        <f>O3283*T3283+P3283*T3283</f>
        <v>0</v>
      </c>
    </row>
    <row r="3284" spans="1:21" s="318" customFormat="1" x14ac:dyDescent="0.2">
      <c r="A3284" s="322">
        <v>41334</v>
      </c>
      <c r="B3284" s="321">
        <v>471.85598800000002</v>
      </c>
      <c r="C3284" s="320">
        <f>LN(B3284/B3283)</f>
        <v>-2.575877533551946E-3</v>
      </c>
      <c r="D3284" s="320">
        <f>AVERAGE(C3264:C3284)</f>
        <v>6.1654781256585971E-4</v>
      </c>
      <c r="E3284" s="318">
        <f>_xlfn.STDEV.S(C3264:C3284)</f>
        <v>6.8021392358566688E-3</v>
      </c>
      <c r="F3284" s="318">
        <f>E3284*(21/(21-1.5))</f>
        <v>7.3253807155379503E-3</v>
      </c>
      <c r="G3284" s="318">
        <f>_xlfn.VAR.S(C3264:C3284)</f>
        <v>4.6269098183980749E-5</v>
      </c>
      <c r="H3284" s="318">
        <f>G3284*(21/(21-1))</f>
        <v>4.8582553093179787E-5</v>
      </c>
      <c r="I3284" s="320">
        <f>(SUM(C3221:C3241)*1+SUM(C3242:C3262)*2+SUM(C3263:C3283)*3)/6</f>
        <v>2.4382196806564987E-2</v>
      </c>
      <c r="J3284" s="318">
        <f>IF(C3284*O3284&lt;&gt;0,C3284,0)</f>
        <v>0</v>
      </c>
      <c r="K3284" s="318" t="str">
        <f>IF(C3284*O3284=0,"",C3284)</f>
        <v/>
      </c>
      <c r="O3284" s="318">
        <f>IF(ISBLANK(L3284),0,1)</f>
        <v>0</v>
      </c>
      <c r="P3284" s="318">
        <f>IF(ISBLANK(M3284),0,1)</f>
        <v>0</v>
      </c>
      <c r="Q3284" s="318">
        <f>O3284+P3284</f>
        <v>0</v>
      </c>
      <c r="R3284" s="318">
        <f>SUM(Q3159:Q3284)</f>
        <v>1</v>
      </c>
      <c r="S3284" s="318">
        <f>R3284/$X$2</f>
        <v>4.3478260869565216E-2</v>
      </c>
      <c r="T3284" s="318">
        <f>IF(S3284&gt;=$X$3,1,0)</f>
        <v>0</v>
      </c>
      <c r="U3284" s="318">
        <f>O3284*T3284+P3284*T3284</f>
        <v>0</v>
      </c>
    </row>
    <row r="3285" spans="1:21" s="318" customFormat="1" x14ac:dyDescent="0.2">
      <c r="A3285" s="322">
        <v>41337</v>
      </c>
      <c r="B3285" s="321">
        <v>471.79098499999998</v>
      </c>
      <c r="C3285" s="320">
        <f>LN(B3285/B3284)</f>
        <v>-1.3776974220821913E-4</v>
      </c>
      <c r="D3285" s="320">
        <f>AVERAGE(C3265:C3285)</f>
        <v>1.1115286226238801E-4</v>
      </c>
      <c r="E3285" s="318">
        <f>_xlfn.STDEV.S(C3265:C3285)</f>
        <v>6.4163371084838411E-3</v>
      </c>
      <c r="F3285" s="318">
        <f>E3285*(21/(21-1.5))</f>
        <v>6.9099015014441366E-3</v>
      </c>
      <c r="G3285" s="318">
        <f>_xlfn.VAR.S(C3265:C3285)</f>
        <v>4.1169381889706779E-5</v>
      </c>
      <c r="H3285" s="318">
        <f>G3285*(21/(21-1))</f>
        <v>4.3227850984192121E-5</v>
      </c>
      <c r="I3285" s="320">
        <f>(SUM(C3222:C3242)*1+SUM(C3243:C3263)*2+SUM(C3264:C3284)*3)/6</f>
        <v>1.9594955858167725E-2</v>
      </c>
      <c r="J3285" s="318">
        <f>IF(C3285*O3285&lt;&gt;0,C3285,0)</f>
        <v>0</v>
      </c>
      <c r="K3285" s="318" t="str">
        <f>IF(C3285*O3285=0,"",C3285)</f>
        <v/>
      </c>
      <c r="O3285" s="318">
        <f>IF(ISBLANK(L3285),0,1)</f>
        <v>0</v>
      </c>
      <c r="P3285" s="318">
        <f>IF(ISBLANK(M3285),0,1)</f>
        <v>0</v>
      </c>
      <c r="Q3285" s="318">
        <f>O3285+P3285</f>
        <v>0</v>
      </c>
      <c r="R3285" s="318">
        <f>SUM(Q3160:Q3285)</f>
        <v>1</v>
      </c>
      <c r="S3285" s="318">
        <f>R3285/$X$2</f>
        <v>4.3478260869565216E-2</v>
      </c>
      <c r="T3285" s="318">
        <f>IF(S3285&gt;=$X$3,1,0)</f>
        <v>0</v>
      </c>
      <c r="U3285" s="318">
        <f>O3285*T3285+P3285*T3285</f>
        <v>0</v>
      </c>
    </row>
    <row r="3286" spans="1:21" s="318" customFormat="1" x14ac:dyDescent="0.2">
      <c r="A3286" s="322">
        <v>41338</v>
      </c>
      <c r="B3286" s="321">
        <v>479.03900099999998</v>
      </c>
      <c r="C3286" s="320">
        <f>LN(B3286/B3285)</f>
        <v>1.5245956689969205E-2</v>
      </c>
      <c r="D3286" s="320">
        <f>AVERAGE(C3266:C3286)</f>
        <v>1.0473359384321407E-3</v>
      </c>
      <c r="E3286" s="318">
        <f>_xlfn.STDEV.S(C3266:C3286)</f>
        <v>7.1188788334824449E-3</v>
      </c>
      <c r="F3286" s="318">
        <f>E3286*(21/(21-1.5))</f>
        <v>7.6664848975964784E-3</v>
      </c>
      <c r="G3286" s="318">
        <f>_xlfn.VAR.S(C3266:C3286)</f>
        <v>5.0678435845804378E-5</v>
      </c>
      <c r="H3286" s="318">
        <f>G3286*(21/(21-1))</f>
        <v>5.32123576380946E-5</v>
      </c>
      <c r="I3286" s="320">
        <f>(SUM(C3223:C3243)*1+SUM(C3244:C3264)*2+SUM(C3265:C3285)*3)/6</f>
        <v>2.0209775254167481E-2</v>
      </c>
      <c r="J3286" s="318">
        <f>IF(C3286*O3286&lt;&gt;0,C3286,0)</f>
        <v>0</v>
      </c>
      <c r="K3286" s="318" t="str">
        <f>IF(C3286*O3286=0,"",C3286)</f>
        <v/>
      </c>
      <c r="O3286" s="318">
        <f>IF(ISBLANK(L3286),0,1)</f>
        <v>0</v>
      </c>
      <c r="P3286" s="318">
        <f>IF(ISBLANK(M3286),0,1)</f>
        <v>0</v>
      </c>
      <c r="Q3286" s="318">
        <f>O3286+P3286</f>
        <v>0</v>
      </c>
      <c r="R3286" s="318">
        <f>SUM(Q3161:Q3286)</f>
        <v>1</v>
      </c>
      <c r="S3286" s="318">
        <f>R3286/$X$2</f>
        <v>4.3478260869565216E-2</v>
      </c>
      <c r="T3286" s="318">
        <f>IF(S3286&gt;=$X$3,1,0)</f>
        <v>0</v>
      </c>
      <c r="U3286" s="318">
        <f>O3286*T3286+P3286*T3286</f>
        <v>0</v>
      </c>
    </row>
    <row r="3287" spans="1:21" s="318" customFormat="1" x14ac:dyDescent="0.2">
      <c r="A3287" s="322">
        <v>41339</v>
      </c>
      <c r="B3287" s="321">
        <v>477.091003</v>
      </c>
      <c r="C3287" s="320">
        <f>LN(B3287/B3286)</f>
        <v>-4.0747611458220546E-3</v>
      </c>
      <c r="D3287" s="320">
        <f>AVERAGE(C3267:C3287)</f>
        <v>1.0175921905874121E-3</v>
      </c>
      <c r="E3287" s="318">
        <f>_xlfn.STDEV.S(C3267:C3287)</f>
        <v>7.1398834205509132E-3</v>
      </c>
      <c r="F3287" s="318">
        <f>E3287*(21/(21-1.5))</f>
        <v>7.6891052221317521E-3</v>
      </c>
      <c r="G3287" s="318">
        <f>_xlfn.VAR.S(C3267:C3287)</f>
        <v>5.0977935259057804E-5</v>
      </c>
      <c r="H3287" s="318">
        <f>G3287*(21/(21-1))</f>
        <v>5.3526832022010698E-5</v>
      </c>
      <c r="I3287" s="320">
        <f>(SUM(C3224:C3244)*1+SUM(C3245:C3265)*2+SUM(C3266:C3286)*3)/6</f>
        <v>2.513388879828643E-2</v>
      </c>
      <c r="J3287" s="318">
        <f>IF(C3287*O3287&lt;&gt;0,C3287,0)</f>
        <v>0</v>
      </c>
      <c r="K3287" s="318" t="str">
        <f>IF(C3287*O3287=0,"",C3287)</f>
        <v/>
      </c>
      <c r="O3287" s="318">
        <f>IF(ISBLANK(L3287),0,1)</f>
        <v>0</v>
      </c>
      <c r="P3287" s="318">
        <f>IF(ISBLANK(M3287),0,1)</f>
        <v>0</v>
      </c>
      <c r="Q3287" s="318">
        <f>O3287+P3287</f>
        <v>0</v>
      </c>
      <c r="R3287" s="318">
        <f>SUM(Q3162:Q3287)</f>
        <v>1</v>
      </c>
      <c r="S3287" s="318">
        <f>R3287/$X$2</f>
        <v>4.3478260869565216E-2</v>
      </c>
      <c r="T3287" s="318">
        <f>IF(S3287&gt;=$X$3,1,0)</f>
        <v>0</v>
      </c>
      <c r="U3287" s="318">
        <f>O3287*T3287+P3287*T3287</f>
        <v>0</v>
      </c>
    </row>
    <row r="3288" spans="1:21" s="318" customFormat="1" x14ac:dyDescent="0.2">
      <c r="A3288" s="322">
        <v>41340</v>
      </c>
      <c r="B3288" s="321">
        <v>475.88198899999998</v>
      </c>
      <c r="C3288" s="320">
        <f>LN(B3288/B3287)</f>
        <v>-2.5373534377191175E-3</v>
      </c>
      <c r="D3288" s="320">
        <f>AVERAGE(C3268:C3288)</f>
        <v>1.2071430526565802E-3</v>
      </c>
      <c r="E3288" s="318">
        <f>_xlfn.STDEV.S(C3268:C3288)</f>
        <v>6.9808948433718295E-3</v>
      </c>
      <c r="F3288" s="318">
        <f>E3288*(21/(21-1.5))</f>
        <v>7.5178867544004315E-3</v>
      </c>
      <c r="G3288" s="318">
        <f>_xlfn.VAR.S(C3268:C3288)</f>
        <v>4.8732892814215401E-5</v>
      </c>
      <c r="H3288" s="318">
        <f>G3288*(21/(21-1))</f>
        <v>5.1169537454926176E-5</v>
      </c>
      <c r="I3288" s="320">
        <f>(SUM(C3225:C3245)*1+SUM(C3246:C3266)*2+SUM(C3267:C3287)*3)/6</f>
        <v>2.4492229597828191E-2</v>
      </c>
      <c r="J3288" s="318">
        <f>IF(C3288*O3288&lt;&gt;0,C3288,0)</f>
        <v>0</v>
      </c>
      <c r="K3288" s="318" t="str">
        <f>IF(C3288*O3288=0,"",C3288)</f>
        <v/>
      </c>
      <c r="O3288" s="318">
        <f>IF(ISBLANK(L3288),0,1)</f>
        <v>0</v>
      </c>
      <c r="P3288" s="318">
        <f>IF(ISBLANK(M3288),0,1)</f>
        <v>0</v>
      </c>
      <c r="Q3288" s="318">
        <f>O3288+P3288</f>
        <v>0</v>
      </c>
      <c r="R3288" s="318">
        <f>SUM(Q3163:Q3288)</f>
        <v>1</v>
      </c>
      <c r="S3288" s="318">
        <f>R3288/$X$2</f>
        <v>4.3478260869565216E-2</v>
      </c>
      <c r="T3288" s="318">
        <f>IF(S3288&gt;=$X$3,1,0)</f>
        <v>0</v>
      </c>
      <c r="U3288" s="318">
        <f>O3288*T3288+P3288*T3288</f>
        <v>0</v>
      </c>
    </row>
    <row r="3289" spans="1:21" s="318" customFormat="1" x14ac:dyDescent="0.2">
      <c r="A3289" s="322">
        <v>41341</v>
      </c>
      <c r="B3289" s="321">
        <v>478.94101000000001</v>
      </c>
      <c r="C3289" s="320">
        <f>LN(B3289/B3288)</f>
        <v>6.4075362014944341E-3</v>
      </c>
      <c r="D3289" s="320">
        <f>AVERAGE(C3269:C3289)</f>
        <v>9.7483877602259309E-4</v>
      </c>
      <c r="E3289" s="318">
        <f>_xlfn.STDEV.S(C3269:C3289)</f>
        <v>6.7044269272379638E-3</v>
      </c>
      <c r="F3289" s="318">
        <f>E3289*(21/(21-1.5))</f>
        <v>7.2201520754870373E-3</v>
      </c>
      <c r="G3289" s="318">
        <f>_xlfn.VAR.S(C3269:C3289)</f>
        <v>4.4949340422673482E-5</v>
      </c>
      <c r="H3289" s="318">
        <f>G3289*(21/(21-1))</f>
        <v>4.7196807443807156E-5</v>
      </c>
      <c r="I3289" s="320">
        <f>(SUM(C3226:C3246)*1+SUM(C3247:C3267)*2+SUM(C3268:C3288)*3)/6</f>
        <v>2.3580396775488538E-2</v>
      </c>
      <c r="J3289" s="318">
        <f>IF(C3289*O3289&lt;&gt;0,C3289,0)</f>
        <v>0</v>
      </c>
      <c r="K3289" s="318" t="str">
        <f>IF(C3289*O3289=0,"",C3289)</f>
        <v/>
      </c>
      <c r="O3289" s="318">
        <f>IF(ISBLANK(L3289),0,1)</f>
        <v>0</v>
      </c>
      <c r="P3289" s="318">
        <f>IF(ISBLANK(M3289),0,1)</f>
        <v>0</v>
      </c>
      <c r="Q3289" s="318">
        <f>O3289+P3289</f>
        <v>0</v>
      </c>
      <c r="R3289" s="318">
        <f>SUM(Q3164:Q3289)</f>
        <v>1</v>
      </c>
      <c r="S3289" s="318">
        <f>R3289/$X$2</f>
        <v>4.3478260869565216E-2</v>
      </c>
      <c r="T3289" s="318">
        <f>IF(S3289&gt;=$X$3,1,0)</f>
        <v>0</v>
      </c>
      <c r="U3289" s="318">
        <f>O3289*T3289+P3289*T3289</f>
        <v>0</v>
      </c>
    </row>
    <row r="3290" spans="1:21" s="318" customFormat="1" x14ac:dyDescent="0.2">
      <c r="A3290" s="322">
        <v>41344</v>
      </c>
      <c r="B3290" s="321">
        <v>479.368988</v>
      </c>
      <c r="C3290" s="320">
        <f>LN(B3290/B3289)</f>
        <v>8.9319328682025659E-4</v>
      </c>
      <c r="D3290" s="320">
        <f>AVERAGE(C3270:C3290)</f>
        <v>7.0965731895736403E-4</v>
      </c>
      <c r="E3290" s="318">
        <f>_xlfn.STDEV.S(C3270:C3290)</f>
        <v>6.5856197437884154E-3</v>
      </c>
      <c r="F3290" s="318">
        <f>E3290*(21/(21-1.5))</f>
        <v>7.0922058779259852E-3</v>
      </c>
      <c r="G3290" s="318">
        <f>_xlfn.VAR.S(C3270:C3290)</f>
        <v>4.3370387409775795E-5</v>
      </c>
      <c r="H3290" s="318">
        <f>G3290*(21/(21-1))</f>
        <v>4.5538906780264588E-5</v>
      </c>
      <c r="I3290" s="320">
        <f>(SUM(C3227:C3247)*1+SUM(C3248:C3268)*2+SUM(C3269:C3289)*3)/6</f>
        <v>2.5993071436886922E-2</v>
      </c>
      <c r="J3290" s="318">
        <f>IF(C3290*O3290&lt;&gt;0,C3290,0)</f>
        <v>0</v>
      </c>
      <c r="K3290" s="318" t="str">
        <f>IF(C3290*O3290=0,"",C3290)</f>
        <v/>
      </c>
      <c r="O3290" s="318">
        <f>IF(ISBLANK(L3290),0,1)</f>
        <v>0</v>
      </c>
      <c r="P3290" s="318">
        <f>IF(ISBLANK(M3290),0,1)</f>
        <v>0</v>
      </c>
      <c r="Q3290" s="318">
        <f>O3290+P3290</f>
        <v>0</v>
      </c>
      <c r="R3290" s="318">
        <f>SUM(Q3165:Q3290)</f>
        <v>1</v>
      </c>
      <c r="S3290" s="318">
        <f>R3290/$X$2</f>
        <v>4.3478260869565216E-2</v>
      </c>
      <c r="T3290" s="318">
        <f>IF(S3290&gt;=$X$3,1,0)</f>
        <v>0</v>
      </c>
      <c r="U3290" s="318">
        <f>O3290*T3290+P3290*T3290</f>
        <v>0</v>
      </c>
    </row>
    <row r="3291" spans="1:21" s="318" customFormat="1" x14ac:dyDescent="0.2">
      <c r="A3291" s="322">
        <v>41345</v>
      </c>
      <c r="B3291" s="321">
        <v>480.92300399999999</v>
      </c>
      <c r="C3291" s="320">
        <f>LN(B3291/B3290)</f>
        <v>3.2365517353200343E-3</v>
      </c>
      <c r="D3291" s="320">
        <f>AVERAGE(C3271:C3291)</f>
        <v>1.2849843325217374E-3</v>
      </c>
      <c r="E3291" s="318">
        <f>_xlfn.STDEV.S(C3271:C3291)</f>
        <v>6.2271358281561582E-3</v>
      </c>
      <c r="F3291" s="318">
        <f>E3291*(21/(21-1.5))</f>
        <v>6.7061462764758627E-3</v>
      </c>
      <c r="G3291" s="318">
        <f>_xlfn.VAR.S(C3271:C3291)</f>
        <v>3.877722062230608E-5</v>
      </c>
      <c r="H3291" s="318">
        <f>G3291*(21/(21-1))</f>
        <v>4.0716081653421384E-5</v>
      </c>
      <c r="I3291" s="320">
        <f>(SUM(C3228:C3248)*1+SUM(C3249:C3269)*2+SUM(C3270:C3290)*3)/6</f>
        <v>2.5327172348196158E-2</v>
      </c>
      <c r="J3291" s="318">
        <f>IF(C3291*O3291&lt;&gt;0,C3291,0)</f>
        <v>0</v>
      </c>
      <c r="K3291" s="318" t="str">
        <f>IF(C3291*O3291=0,"",C3291)</f>
        <v/>
      </c>
      <c r="O3291" s="318">
        <f>IF(ISBLANK(L3291),0,1)</f>
        <v>0</v>
      </c>
      <c r="P3291" s="318">
        <f>IF(ISBLANK(M3291),0,1)</f>
        <v>0</v>
      </c>
      <c r="Q3291" s="318">
        <f>O3291+P3291</f>
        <v>0</v>
      </c>
      <c r="R3291" s="318">
        <f>SUM(Q3166:Q3291)</f>
        <v>1</v>
      </c>
      <c r="S3291" s="318">
        <f>R3291/$X$2</f>
        <v>4.3478260869565216E-2</v>
      </c>
      <c r="T3291" s="318">
        <f>IF(S3291&gt;=$X$3,1,0)</f>
        <v>0</v>
      </c>
      <c r="U3291" s="318">
        <f>O3291*T3291+P3291*T3291</f>
        <v>0</v>
      </c>
    </row>
    <row r="3292" spans="1:21" s="318" customFormat="1" x14ac:dyDescent="0.2">
      <c r="A3292" s="322">
        <v>41346</v>
      </c>
      <c r="B3292" s="321">
        <v>478.510986</v>
      </c>
      <c r="C3292" s="320">
        <f>LN(B3292/B3291)</f>
        <v>-5.0280125712426869E-3</v>
      </c>
      <c r="D3292" s="320">
        <f>AVERAGE(C3272:C3292)</f>
        <v>6.8226087890577256E-4</v>
      </c>
      <c r="E3292" s="318">
        <f>_xlfn.STDEV.S(C3272:C3292)</f>
        <v>6.1948395357280042E-3</v>
      </c>
      <c r="F3292" s="318">
        <f>E3292*(21/(21-1.5))</f>
        <v>6.6713656538609275E-3</v>
      </c>
      <c r="G3292" s="318">
        <f>_xlfn.VAR.S(C3272:C3292)</f>
        <v>3.8376036873418754E-5</v>
      </c>
      <c r="H3292" s="318">
        <f>G3292*(21/(21-1))</f>
        <v>4.0294838717089694E-5</v>
      </c>
      <c r="I3292" s="320">
        <f>(SUM(C3229:C3249)*1+SUM(C3250:C3270)*2+SUM(C3271:C3291)*3)/6</f>
        <v>2.6803498153264004E-2</v>
      </c>
      <c r="J3292" s="318">
        <f>IF(C3292*O3292&lt;&gt;0,C3292,0)</f>
        <v>0</v>
      </c>
      <c r="K3292" s="318" t="str">
        <f>IF(C3292*O3292=0,"",C3292)</f>
        <v/>
      </c>
      <c r="O3292" s="318">
        <f>IF(ISBLANK(L3292),0,1)</f>
        <v>0</v>
      </c>
      <c r="P3292" s="318">
        <f>IF(ISBLANK(M3292),0,1)</f>
        <v>0</v>
      </c>
      <c r="Q3292" s="318">
        <f>O3292+P3292</f>
        <v>0</v>
      </c>
      <c r="R3292" s="318">
        <f>SUM(Q3167:Q3292)</f>
        <v>1</v>
      </c>
      <c r="S3292" s="318">
        <f>R3292/$X$2</f>
        <v>4.3478260869565216E-2</v>
      </c>
      <c r="T3292" s="318">
        <f>IF(S3292&gt;=$X$3,1,0)</f>
        <v>0</v>
      </c>
      <c r="U3292" s="318">
        <f>O3292*T3292+P3292*T3292</f>
        <v>0</v>
      </c>
    </row>
    <row r="3293" spans="1:21" s="318" customFormat="1" x14ac:dyDescent="0.2">
      <c r="A3293" s="322">
        <v>41347</v>
      </c>
      <c r="B3293" s="321">
        <v>482.07998700000002</v>
      </c>
      <c r="C3293" s="320">
        <f>LN(B3293/B3292)</f>
        <v>7.4308785384138206E-3</v>
      </c>
      <c r="D3293" s="320">
        <f>AVERAGE(C3273:C3293)</f>
        <v>9.4544486513276765E-4</v>
      </c>
      <c r="E3293" s="318">
        <f>_xlfn.STDEV.S(C3273:C3293)</f>
        <v>6.3644218631726535E-3</v>
      </c>
      <c r="F3293" s="318">
        <f>E3293*(21/(21-1.5))</f>
        <v>6.8539927757243959E-3</v>
      </c>
      <c r="G3293" s="318">
        <f>_xlfn.VAR.S(C3273:C3293)</f>
        <v>4.0505865652430074E-5</v>
      </c>
      <c r="H3293" s="318">
        <f>G3293*(21/(21-1))</f>
        <v>4.2531158935051578E-5</v>
      </c>
      <c r="I3293" s="320">
        <f>(SUM(C3230:C3250)*1+SUM(C3251:C3271)*2+SUM(C3272:C3292)*3)/6</f>
        <v>2.2571621691831977E-2</v>
      </c>
      <c r="J3293" s="318">
        <f>IF(C3293*O3293&lt;&gt;0,C3293,0)</f>
        <v>0</v>
      </c>
      <c r="K3293" s="318" t="str">
        <f>IF(C3293*O3293=0,"",C3293)</f>
        <v/>
      </c>
      <c r="O3293" s="318">
        <f>IF(ISBLANK(L3293),0,1)</f>
        <v>0</v>
      </c>
      <c r="P3293" s="318">
        <f>IF(ISBLANK(M3293),0,1)</f>
        <v>0</v>
      </c>
      <c r="Q3293" s="318">
        <f>O3293+P3293</f>
        <v>0</v>
      </c>
      <c r="R3293" s="318">
        <f>SUM(Q3168:Q3293)</f>
        <v>1</v>
      </c>
      <c r="S3293" s="318">
        <f>R3293/$X$2</f>
        <v>4.3478260869565216E-2</v>
      </c>
      <c r="T3293" s="318">
        <f>IF(S3293&gt;=$X$3,1,0)</f>
        <v>0</v>
      </c>
      <c r="U3293" s="318">
        <f>O3293*T3293+P3293*T3293</f>
        <v>0</v>
      </c>
    </row>
    <row r="3294" spans="1:21" s="318" customFormat="1" x14ac:dyDescent="0.2">
      <c r="A3294" s="322">
        <v>41348</v>
      </c>
      <c r="B3294" s="321">
        <v>480.44699100000003</v>
      </c>
      <c r="C3294" s="320">
        <f>LN(B3294/B3293)</f>
        <v>-3.3931465903985522E-3</v>
      </c>
      <c r="D3294" s="320">
        <f>AVERAGE(C3274:C3294)</f>
        <v>1.0596353841065994E-3</v>
      </c>
      <c r="E3294" s="318">
        <f>_xlfn.STDEV.S(C3274:C3294)</f>
        <v>6.2581354385942752E-3</v>
      </c>
      <c r="F3294" s="318">
        <f>E3294*(21/(21-1.5))</f>
        <v>6.7395304723322962E-3</v>
      </c>
      <c r="G3294" s="318">
        <f>_xlfn.VAR.S(C3274:C3294)</f>
        <v>3.9164259167789558E-5</v>
      </c>
      <c r="H3294" s="318">
        <f>G3294*(21/(21-1))</f>
        <v>4.1122472126179037E-5</v>
      </c>
      <c r="I3294" s="320">
        <f>(SUM(C3231:C3251)*1+SUM(C3252:C3272)*2+SUM(C3273:C3293)*3)/6</f>
        <v>2.6199247443451493E-2</v>
      </c>
      <c r="J3294" s="318">
        <f>IF(C3294*O3294&lt;&gt;0,C3294,0)</f>
        <v>0</v>
      </c>
      <c r="K3294" s="318" t="str">
        <f>IF(C3294*O3294=0,"",C3294)</f>
        <v/>
      </c>
      <c r="O3294" s="318">
        <f>IF(ISBLANK(L3294),0,1)</f>
        <v>0</v>
      </c>
      <c r="P3294" s="318">
        <f>IF(ISBLANK(M3294),0,1)</f>
        <v>0</v>
      </c>
      <c r="Q3294" s="318">
        <f>O3294+P3294</f>
        <v>0</v>
      </c>
      <c r="R3294" s="318">
        <f>SUM(Q3169:Q3294)</f>
        <v>1</v>
      </c>
      <c r="S3294" s="318">
        <f>R3294/$X$2</f>
        <v>4.3478260869565216E-2</v>
      </c>
      <c r="T3294" s="318">
        <f>IF(S3294&gt;=$X$3,1,0)</f>
        <v>0</v>
      </c>
      <c r="U3294" s="318">
        <f>O3294*T3294+P3294*T3294</f>
        <v>0</v>
      </c>
    </row>
    <row r="3295" spans="1:21" s="318" customFormat="1" x14ac:dyDescent="0.2">
      <c r="A3295" s="322">
        <v>41351</v>
      </c>
      <c r="B3295" s="321">
        <v>479.10101300000002</v>
      </c>
      <c r="C3295" s="320">
        <f>LN(B3295/B3294)</f>
        <v>-2.805443557141117E-3</v>
      </c>
      <c r="D3295" s="320">
        <f>AVERAGE(C3275:C3295)</f>
        <v>8.0246114064047732E-4</v>
      </c>
      <c r="E3295" s="318">
        <f>_xlfn.STDEV.S(C3275:C3295)</f>
        <v>6.3026863387490913E-3</v>
      </c>
      <c r="F3295" s="318">
        <f>E3295*(21/(21-1.5))</f>
        <v>6.7875083648067137E-3</v>
      </c>
      <c r="G3295" s="318">
        <f>_xlfn.VAR.S(C3275:C3295)</f>
        <v>3.9723855084654429E-5</v>
      </c>
      <c r="H3295" s="318">
        <f>G3295*(21/(21-1))</f>
        <v>4.1710047838887154E-5</v>
      </c>
      <c r="I3295" s="320">
        <f>(SUM(C3232:C3252)*1+SUM(C3253:C3273)*2+SUM(C3274:C3294)*3)/6</f>
        <v>2.3254296766322111E-2</v>
      </c>
      <c r="J3295" s="318">
        <f>IF(C3295*O3295&lt;&gt;0,C3295,0)</f>
        <v>0</v>
      </c>
      <c r="K3295" s="318" t="str">
        <f>IF(C3295*O3295=0,"",C3295)</f>
        <v/>
      </c>
      <c r="O3295" s="318">
        <f>IF(ISBLANK(L3295),0,1)</f>
        <v>0</v>
      </c>
      <c r="P3295" s="318">
        <f>IF(ISBLANK(M3295),0,1)</f>
        <v>0</v>
      </c>
      <c r="Q3295" s="318">
        <f>O3295+P3295</f>
        <v>0</v>
      </c>
      <c r="R3295" s="318">
        <f>SUM(Q3170:Q3295)</f>
        <v>1</v>
      </c>
      <c r="S3295" s="318">
        <f>R3295/$X$2</f>
        <v>4.3478260869565216E-2</v>
      </c>
      <c r="T3295" s="318">
        <f>IF(S3295&gt;=$X$3,1,0)</f>
        <v>0</v>
      </c>
      <c r="U3295" s="318">
        <f>O3295*T3295+P3295*T3295</f>
        <v>0</v>
      </c>
    </row>
    <row r="3296" spans="1:21" s="318" customFormat="1" x14ac:dyDescent="0.2">
      <c r="A3296" s="322">
        <v>41352</v>
      </c>
      <c r="B3296" s="321">
        <v>477.48700000000002</v>
      </c>
      <c r="C3296" s="320">
        <f>LN(B3296/B3295)</f>
        <v>-3.3745238486881852E-3</v>
      </c>
      <c r="D3296" s="320">
        <f>AVERAGE(C3276:C3296)</f>
        <v>6.7028439656510621E-4</v>
      </c>
      <c r="E3296" s="318">
        <f>_xlfn.STDEV.S(C3276:C3296)</f>
        <v>6.3623653373924543E-3</v>
      </c>
      <c r="F3296" s="318">
        <f>E3296*(21/(21-1.5))</f>
        <v>6.8517780556534118E-3</v>
      </c>
      <c r="G3296" s="318">
        <f>_xlfn.VAR.S(C3276:C3296)</f>
        <v>4.0479692686453E-5</v>
      </c>
      <c r="H3296" s="318">
        <f>G3296*(21/(21-1))</f>
        <v>4.2503677320775654E-5</v>
      </c>
      <c r="I3296" s="320">
        <f>(SUM(C3233:C3253)*1+SUM(C3254:C3274)*2+SUM(C3275:C3295)*3)/6</f>
        <v>1.8828209751125327E-2</v>
      </c>
      <c r="J3296" s="318">
        <f>IF(C3296*O3296&lt;&gt;0,C3296,0)</f>
        <v>0</v>
      </c>
      <c r="K3296" s="318" t="str">
        <f>IF(C3296*O3296=0,"",C3296)</f>
        <v/>
      </c>
      <c r="L3296" s="323"/>
      <c r="M3296" s="323"/>
      <c r="O3296" s="318">
        <f>IF(ISBLANK(L3296),0,1)</f>
        <v>0</v>
      </c>
      <c r="P3296" s="318">
        <f>IF(ISBLANK(M3296),0,1)</f>
        <v>0</v>
      </c>
      <c r="Q3296" s="318">
        <f>O3296+P3296</f>
        <v>0</v>
      </c>
      <c r="R3296" s="318">
        <f>SUM(Q3171:Q3296)</f>
        <v>1</v>
      </c>
      <c r="S3296" s="318">
        <f>R3296/$X$2</f>
        <v>4.3478260869565216E-2</v>
      </c>
      <c r="T3296" s="318">
        <f>IF(S3296&gt;=$X$3,1,0)</f>
        <v>0</v>
      </c>
      <c r="U3296" s="318">
        <f>O3296*T3296+P3296*T3296</f>
        <v>0</v>
      </c>
    </row>
    <row r="3297" spans="1:21" s="318" customFormat="1" x14ac:dyDescent="0.2">
      <c r="A3297" s="322">
        <v>41353</v>
      </c>
      <c r="B3297" s="321">
        <v>475.88400300000001</v>
      </c>
      <c r="C3297" s="320">
        <f>LN(B3297/B3296)</f>
        <v>-3.3628010618544702E-3</v>
      </c>
      <c r="D3297" s="320">
        <f>AVERAGE(C3277:C3297)</f>
        <v>9.6158045835866213E-5</v>
      </c>
      <c r="E3297" s="318">
        <f>_xlfn.STDEV.S(C3277:C3297)</f>
        <v>6.142312055280136E-3</v>
      </c>
      <c r="F3297" s="318">
        <f>E3297*(21/(21-1.5))</f>
        <v>6.6147975979939924E-3</v>
      </c>
      <c r="G3297" s="318">
        <f>_xlfn.VAR.S(C3277:C3297)</f>
        <v>3.7727997384439686E-5</v>
      </c>
      <c r="H3297" s="318">
        <f>G3297*(21/(21-1))</f>
        <v>3.9614397253661671E-5</v>
      </c>
      <c r="I3297" s="320">
        <f>(SUM(C3234:C3254)*1+SUM(C3255:C3275)*2+SUM(C3276:C3296)*3)/6</f>
        <v>1.732773404356128E-2</v>
      </c>
      <c r="J3297" s="318">
        <f>IF(C3297*O3297&lt;&gt;0,C3297,0)</f>
        <v>-3.3628010618544702E-3</v>
      </c>
      <c r="K3297" s="318">
        <f>IF(C3297*O3297=0,"",C3297)</f>
        <v>-3.3628010618544702E-3</v>
      </c>
      <c r="L3297" s="323" t="s">
        <v>108</v>
      </c>
      <c r="M3297" s="323"/>
      <c r="O3297" s="318">
        <f>IF(ISBLANK(L3297),0,1)</f>
        <v>1</v>
      </c>
      <c r="P3297" s="318">
        <f>IF(ISBLANK(M3297),0,1)</f>
        <v>0</v>
      </c>
      <c r="Q3297" s="318">
        <f>O3297+P3297</f>
        <v>1</v>
      </c>
      <c r="R3297" s="318">
        <f>SUM(Q3172:Q3297)</f>
        <v>2</v>
      </c>
      <c r="S3297" s="318">
        <f>R3297/$X$2</f>
        <v>8.6956521739130432E-2</v>
      </c>
      <c r="T3297" s="318">
        <f>IF(S3297&gt;=$X$3,1,0)</f>
        <v>0</v>
      </c>
      <c r="U3297" s="318">
        <f>O3297*T3297+P3297*T3297</f>
        <v>0</v>
      </c>
    </row>
    <row r="3298" spans="1:21" s="318" customFormat="1" x14ac:dyDescent="0.2">
      <c r="A3298" s="322">
        <v>41354</v>
      </c>
      <c r="B3298" s="321">
        <v>474.12799100000001</v>
      </c>
      <c r="C3298" s="320">
        <f>LN(B3298/B3297)</f>
        <v>-3.6968249053070646E-3</v>
      </c>
      <c r="D3298" s="320">
        <f>AVERAGE(C3278:C3298)</f>
        <v>-2.3414053777103379E-4</v>
      </c>
      <c r="E3298" s="318">
        <f>_xlfn.STDEV.S(C3278:C3298)</f>
        <v>6.1513225083562129E-3</v>
      </c>
      <c r="F3298" s="318">
        <f>E3298*(21/(21-1.5))</f>
        <v>6.6245011628451519E-3</v>
      </c>
      <c r="G3298" s="318">
        <f>_xlfn.VAR.S(C3278:C3298)</f>
        <v>3.7838768601809774E-5</v>
      </c>
      <c r="H3298" s="318">
        <f>G3298*(21/(21-1))</f>
        <v>3.9730707031900265E-5</v>
      </c>
      <c r="I3298" s="320">
        <f>(SUM(C3235:C3255)*1+SUM(C3256:C3276)*2+SUM(C3277:C3297)*3)/6</f>
        <v>1.4253486833949698E-2</v>
      </c>
      <c r="J3298" s="318">
        <f>IF(C3298*O3298&lt;&gt;0,C3298,0)</f>
        <v>0</v>
      </c>
      <c r="K3298" s="318" t="str">
        <f>IF(C3298*O3298=0,"",C3298)</f>
        <v/>
      </c>
      <c r="O3298" s="318">
        <f>IF(ISBLANK(L3298),0,1)</f>
        <v>0</v>
      </c>
      <c r="P3298" s="318">
        <f>IF(ISBLANK(M3298),0,1)</f>
        <v>0</v>
      </c>
      <c r="Q3298" s="318">
        <f>O3298+P3298</f>
        <v>0</v>
      </c>
      <c r="R3298" s="318">
        <f>SUM(Q3173:Q3298)</f>
        <v>2</v>
      </c>
      <c r="S3298" s="318">
        <f>R3298/$X$2</f>
        <v>8.6956521739130432E-2</v>
      </c>
      <c r="T3298" s="318">
        <f>IF(S3298&gt;=$X$3,1,0)</f>
        <v>0</v>
      </c>
      <c r="U3298" s="318">
        <f>O3298*T3298+P3298*T3298</f>
        <v>0</v>
      </c>
    </row>
    <row r="3299" spans="1:21" s="318" customFormat="1" x14ac:dyDescent="0.2">
      <c r="A3299" s="322">
        <v>41355</v>
      </c>
      <c r="B3299" s="321">
        <v>474.60998499999999</v>
      </c>
      <c r="C3299" s="320">
        <f>LN(B3299/B3298)</f>
        <v>1.0160740977187179E-3</v>
      </c>
      <c r="D3299" s="320">
        <f>AVERAGE(C3279:C3299)</f>
        <v>4.8678656557456218E-4</v>
      </c>
      <c r="E3299" s="318">
        <f>_xlfn.STDEV.S(C3279:C3299)</f>
        <v>5.2655130969560676E-3</v>
      </c>
      <c r="F3299" s="318">
        <f>E3299*(21/(21-1.5))</f>
        <v>5.6705525659526881E-3</v>
      </c>
      <c r="G3299" s="318">
        <f>_xlfn.VAR.S(C3279:C3299)</f>
        <v>2.7725628174215881E-5</v>
      </c>
      <c r="H3299" s="318">
        <f>G3299*(21/(21-1))</f>
        <v>2.9111909582926675E-5</v>
      </c>
      <c r="I3299" s="320">
        <f>(SUM(C3236:C3256)*1+SUM(C3257:C3277)*2+SUM(C3278:C3298)*3)/6</f>
        <v>1.3465265180040854E-2</v>
      </c>
      <c r="J3299" s="318">
        <f>IF(C3299*O3299&lt;&gt;0,C3299,0)</f>
        <v>0</v>
      </c>
      <c r="K3299" s="318" t="str">
        <f>IF(C3299*O3299=0,"",C3299)</f>
        <v/>
      </c>
      <c r="O3299" s="318">
        <f>IF(ISBLANK(L3299),0,1)</f>
        <v>0</v>
      </c>
      <c r="P3299" s="318">
        <f>IF(ISBLANK(M3299),0,1)</f>
        <v>0</v>
      </c>
      <c r="Q3299" s="318">
        <f>O3299+P3299</f>
        <v>0</v>
      </c>
      <c r="R3299" s="318">
        <f>SUM(Q3174:Q3299)</f>
        <v>2</v>
      </c>
      <c r="S3299" s="318">
        <f>R3299/$X$2</f>
        <v>8.6956521739130432E-2</v>
      </c>
      <c r="T3299" s="318">
        <f>IF(S3299&gt;=$X$3,1,0)</f>
        <v>0</v>
      </c>
      <c r="U3299" s="318">
        <f>O3299*T3299+P3299*T3299</f>
        <v>0</v>
      </c>
    </row>
    <row r="3300" spans="1:21" s="318" customFormat="1" x14ac:dyDescent="0.2">
      <c r="A3300" s="322">
        <v>41358</v>
      </c>
      <c r="B3300" s="321">
        <v>471.34399400000001</v>
      </c>
      <c r="C3300" s="320">
        <f>LN(B3300/B3299)</f>
        <v>-6.9052069125509338E-3</v>
      </c>
      <c r="D3300" s="320">
        <f>AVERAGE(C3280:C3300)</f>
        <v>2.5060178664595384E-5</v>
      </c>
      <c r="E3300" s="318">
        <f>_xlfn.STDEV.S(C3280:C3300)</f>
        <v>5.4743378483245887E-3</v>
      </c>
      <c r="F3300" s="318">
        <f>E3300*(21/(21-1.5))</f>
        <v>5.8954407597341723E-3</v>
      </c>
      <c r="G3300" s="318">
        <f>_xlfn.VAR.S(C3280:C3300)</f>
        <v>2.9968374877599085E-5</v>
      </c>
      <c r="H3300" s="318">
        <f>G3300*(21/(21-1))</f>
        <v>3.146679362147904E-5</v>
      </c>
      <c r="I3300" s="320">
        <f>(SUM(C3237:C3257)*1+SUM(C3258:C3278)*2+SUM(C3279:C3299)*3)/6</f>
        <v>1.4219980078364726E-2</v>
      </c>
      <c r="J3300" s="318">
        <f>IF(C3300*O3300&lt;&gt;0,C3300,0)</f>
        <v>0</v>
      </c>
      <c r="K3300" s="318" t="str">
        <f>IF(C3300*O3300=0,"",C3300)</f>
        <v/>
      </c>
      <c r="O3300" s="318">
        <f>IF(ISBLANK(L3300),0,1)</f>
        <v>0</v>
      </c>
      <c r="P3300" s="318">
        <f>IF(ISBLANK(M3300),0,1)</f>
        <v>0</v>
      </c>
      <c r="Q3300" s="318">
        <f>O3300+P3300</f>
        <v>0</v>
      </c>
      <c r="R3300" s="318">
        <f>SUM(Q3175:Q3300)</f>
        <v>2</v>
      </c>
      <c r="S3300" s="318">
        <f>R3300/$X$2</f>
        <v>8.6956521739130432E-2</v>
      </c>
      <c r="T3300" s="318">
        <f>IF(S3300&gt;=$X$3,1,0)</f>
        <v>0</v>
      </c>
      <c r="U3300" s="318">
        <f>O3300*T3300+P3300*T3300</f>
        <v>0</v>
      </c>
    </row>
    <row r="3301" spans="1:21" s="318" customFormat="1" x14ac:dyDescent="0.2">
      <c r="A3301" s="322">
        <v>41359</v>
      </c>
      <c r="B3301" s="321">
        <v>472.29998799999998</v>
      </c>
      <c r="C3301" s="320">
        <f>LN(B3301/B3300)</f>
        <v>2.0261758572006332E-3</v>
      </c>
      <c r="D3301" s="320">
        <f>AVERAGE(C3281:C3301)</f>
        <v>-2.4437585933771944E-4</v>
      </c>
      <c r="E3301" s="318">
        <f>_xlfn.STDEV.S(C3281:C3301)</f>
        <v>5.2114441150713448E-3</v>
      </c>
      <c r="F3301" s="318">
        <f>E3301*(21/(21-1.5))</f>
        <v>5.612324431615294E-3</v>
      </c>
      <c r="G3301" s="318">
        <f>_xlfn.VAR.S(C3281:C3301)</f>
        <v>2.7159149764511755E-5</v>
      </c>
      <c r="H3301" s="318">
        <f>G3301*(21/(21-1))</f>
        <v>2.8517107252737343E-5</v>
      </c>
      <c r="I3301" s="320">
        <f>(SUM(C3238:C3258)*1+SUM(C3259:C3279)*2+SUM(C3280:C3300)*3)/6</f>
        <v>8.6055528183540623E-3</v>
      </c>
      <c r="J3301" s="318">
        <f>IF(C3301*O3301&lt;&gt;0,C3301,0)</f>
        <v>0</v>
      </c>
      <c r="K3301" s="318" t="str">
        <f>IF(C3301*O3301=0,"",C3301)</f>
        <v/>
      </c>
      <c r="O3301" s="318">
        <f>IF(ISBLANK(L3301),0,1)</f>
        <v>0</v>
      </c>
      <c r="P3301" s="318">
        <f>IF(ISBLANK(M3301),0,1)</f>
        <v>0</v>
      </c>
      <c r="Q3301" s="318">
        <f>O3301+P3301</f>
        <v>0</v>
      </c>
      <c r="R3301" s="318">
        <f>SUM(Q3176:Q3301)</f>
        <v>2</v>
      </c>
      <c r="S3301" s="318">
        <f>R3301/$X$2</f>
        <v>8.6956521739130432E-2</v>
      </c>
      <c r="T3301" s="318">
        <f>IF(S3301&gt;=$X$3,1,0)</f>
        <v>0</v>
      </c>
      <c r="U3301" s="318">
        <f>O3301*T3301+P3301*T3301</f>
        <v>0</v>
      </c>
    </row>
    <row r="3302" spans="1:21" s="318" customFormat="1" x14ac:dyDescent="0.2">
      <c r="A3302" s="322">
        <v>41360</v>
      </c>
      <c r="B3302" s="321">
        <v>471.21099900000002</v>
      </c>
      <c r="C3302" s="320">
        <f>LN(B3302/B3301)</f>
        <v>-2.3083768998353421E-3</v>
      </c>
      <c r="D3302" s="320">
        <f>AVERAGE(C3282:C3302)</f>
        <v>-6.3118612714920021E-5</v>
      </c>
      <c r="E3302" s="318">
        <f>_xlfn.STDEV.S(C3282:C3302)</f>
        <v>5.0610844867798772E-3</v>
      </c>
      <c r="F3302" s="318">
        <f>E3302*(21/(21-1.5))</f>
        <v>5.4503986780706365E-3</v>
      </c>
      <c r="G3302" s="318">
        <f>_xlfn.VAR.S(C3282:C3302)</f>
        <v>2.5614576182323931E-5</v>
      </c>
      <c r="H3302" s="318">
        <f>G3302*(21/(21-1))</f>
        <v>2.6895304991440129E-5</v>
      </c>
      <c r="I3302" s="320">
        <f>(SUM(C3239:C3259)*1+SUM(C3260:C3280)*2+SUM(C3281:C3301)*3)/6</f>
        <v>8.8298313669771342E-3</v>
      </c>
      <c r="J3302" s="318">
        <f>IF(C3302*O3302&lt;&gt;0,C3302,0)</f>
        <v>0</v>
      </c>
      <c r="K3302" s="318" t="str">
        <f>IF(C3302*O3302=0,"",C3302)</f>
        <v/>
      </c>
      <c r="O3302" s="318">
        <f>IF(ISBLANK(L3302),0,1)</f>
        <v>0</v>
      </c>
      <c r="P3302" s="318">
        <f>IF(ISBLANK(M3302),0,1)</f>
        <v>0</v>
      </c>
      <c r="Q3302" s="318">
        <f>O3302+P3302</f>
        <v>0</v>
      </c>
      <c r="R3302" s="318">
        <f>SUM(Q3177:Q3302)</f>
        <v>2</v>
      </c>
      <c r="S3302" s="318">
        <f>R3302/$X$2</f>
        <v>8.6956521739130432E-2</v>
      </c>
      <c r="T3302" s="318">
        <f>IF(S3302&gt;=$X$3,1,0)</f>
        <v>0</v>
      </c>
      <c r="U3302" s="318">
        <f>O3302*T3302+P3302*T3302</f>
        <v>0</v>
      </c>
    </row>
    <row r="3303" spans="1:21" s="318" customFormat="1" x14ac:dyDescent="0.2">
      <c r="A3303" s="322">
        <v>41366</v>
      </c>
      <c r="B3303" s="321">
        <v>475.02200299999998</v>
      </c>
      <c r="C3303" s="320">
        <f>LN(B3303/B3302)</f>
        <v>8.0551504724129599E-3</v>
      </c>
      <c r="D3303" s="320">
        <f>AVERAGE(C3283:C3303)</f>
        <v>2.480537416830619E-4</v>
      </c>
      <c r="E3303" s="318">
        <f>_xlfn.STDEV.S(C3283:C3303)</f>
        <v>5.3556347778624808E-3</v>
      </c>
      <c r="F3303" s="318">
        <f>E3303*(21/(21-1.5))</f>
        <v>5.767606683851902E-3</v>
      </c>
      <c r="G3303" s="318">
        <f>_xlfn.VAR.S(C3283:C3303)</f>
        <v>2.8682823873850101E-5</v>
      </c>
      <c r="H3303" s="318">
        <f>G3303*(21/(21-1))</f>
        <v>3.0116965067542608E-5</v>
      </c>
      <c r="I3303" s="320">
        <f>(SUM(C3240:C3260)*1+SUM(C3261:C3281)*2+SUM(C3282:C3302)*3)/6</f>
        <v>9.2796903757358211E-3</v>
      </c>
      <c r="J3303" s="318">
        <f>IF(C3303*O3303&lt;&gt;0,C3303,0)</f>
        <v>0</v>
      </c>
      <c r="K3303" s="318" t="str">
        <f>IF(C3303*O3303=0,"",C3303)</f>
        <v/>
      </c>
      <c r="O3303" s="318">
        <f>IF(ISBLANK(L3303),0,1)</f>
        <v>0</v>
      </c>
      <c r="P3303" s="318">
        <f>IF(ISBLANK(M3303),0,1)</f>
        <v>0</v>
      </c>
      <c r="Q3303" s="318">
        <f>O3303+P3303</f>
        <v>0</v>
      </c>
      <c r="R3303" s="318">
        <f>SUM(Q3178:Q3303)</f>
        <v>2</v>
      </c>
      <c r="S3303" s="318">
        <f>R3303/$X$2</f>
        <v>8.6956521739130432E-2</v>
      </c>
      <c r="T3303" s="318">
        <f>IF(S3303&gt;=$X$3,1,0)</f>
        <v>0</v>
      </c>
      <c r="U3303" s="318">
        <f>O3303*T3303+P3303*T3303</f>
        <v>0</v>
      </c>
    </row>
    <row r="3304" spans="1:21" s="318" customFormat="1" x14ac:dyDescent="0.2">
      <c r="A3304" s="322">
        <v>41367</v>
      </c>
      <c r="B3304" s="321">
        <v>476.40701300000001</v>
      </c>
      <c r="C3304" s="320">
        <f>LN(B3304/B3303)</f>
        <v>2.9114331285639765E-3</v>
      </c>
      <c r="D3304" s="320">
        <f>AVERAGE(C3284:C3304)</f>
        <v>3.344215143616357E-4</v>
      </c>
      <c r="E3304" s="318">
        <f>_xlfn.STDEV.S(C3284:C3304)</f>
        <v>5.3845682482853699E-3</v>
      </c>
      <c r="F3304" s="318">
        <f>E3304*(21/(21-1.5))</f>
        <v>5.7987658058457825E-3</v>
      </c>
      <c r="G3304" s="318">
        <f>_xlfn.VAR.S(C3284:C3304)</f>
        <v>2.8993575220442979E-5</v>
      </c>
      <c r="H3304" s="318">
        <f>G3304*(21/(21-1))</f>
        <v>3.0443253981465128E-5</v>
      </c>
      <c r="I3304" s="320">
        <f>(SUM(C3241:C3261)*1+SUM(C3262:C3282)*2+SUM(C3283:C3303)*3)/6</f>
        <v>1.3205439041438449E-2</v>
      </c>
      <c r="J3304" s="318">
        <f>IF(C3304*O3304&lt;&gt;0,C3304,0)</f>
        <v>0</v>
      </c>
      <c r="K3304" s="318" t="str">
        <f>IF(C3304*O3304=0,"",C3304)</f>
        <v/>
      </c>
      <c r="O3304" s="318">
        <f>IF(ISBLANK(L3304),0,1)</f>
        <v>0</v>
      </c>
      <c r="P3304" s="318">
        <f>IF(ISBLANK(M3304),0,1)</f>
        <v>0</v>
      </c>
      <c r="Q3304" s="318">
        <f>O3304+P3304</f>
        <v>0</v>
      </c>
      <c r="R3304" s="318">
        <f>SUM(Q3179:Q3304)</f>
        <v>2</v>
      </c>
      <c r="S3304" s="318">
        <f>R3304/$X$2</f>
        <v>8.6956521739130432E-2</v>
      </c>
      <c r="T3304" s="318">
        <f>IF(S3304&gt;=$X$3,1,0)</f>
        <v>0</v>
      </c>
      <c r="U3304" s="318">
        <f>O3304*T3304+P3304*T3304</f>
        <v>0</v>
      </c>
    </row>
    <row r="3305" spans="1:21" s="318" customFormat="1" x14ac:dyDescent="0.2">
      <c r="A3305" s="322">
        <v>41368</v>
      </c>
      <c r="B3305" s="321">
        <v>471.09500100000002</v>
      </c>
      <c r="C3305" s="320">
        <f>LN(B3305/B3304)</f>
        <v>-1.121278388111094E-2</v>
      </c>
      <c r="D3305" s="320">
        <f>AVERAGE(C3285:C3305)</f>
        <v>-7.6859740284030803E-5</v>
      </c>
      <c r="E3305" s="318">
        <f>_xlfn.STDEV.S(C3285:C3305)</f>
        <v>5.9210954165041232E-3</v>
      </c>
      <c r="F3305" s="318">
        <f>E3305*(21/(21-1.5))</f>
        <v>6.3765642946967474E-3</v>
      </c>
      <c r="G3305" s="318">
        <f>_xlfn.VAR.S(C3285:C3305)</f>
        <v>3.5059370931346136E-5</v>
      </c>
      <c r="H3305" s="318">
        <f>G3305*(21/(21-1))</f>
        <v>3.6812339477913444E-5</v>
      </c>
      <c r="I3305" s="320">
        <f>(SUM(C3242:C3262)*1+SUM(C3263:C3283)*2+SUM(C3284:C3304)*3)/6</f>
        <v>1.5983318588265738E-2</v>
      </c>
      <c r="J3305" s="318">
        <f>IF(C3305*O3305&lt;&gt;0,C3305,0)</f>
        <v>0</v>
      </c>
      <c r="K3305" s="318" t="str">
        <f>IF(C3305*O3305=0,"",C3305)</f>
        <v/>
      </c>
      <c r="O3305" s="318">
        <f>IF(ISBLANK(L3305),0,1)</f>
        <v>0</v>
      </c>
      <c r="P3305" s="318">
        <f>IF(ISBLANK(M3305),0,1)</f>
        <v>0</v>
      </c>
      <c r="Q3305" s="318">
        <f>O3305+P3305</f>
        <v>0</v>
      </c>
      <c r="R3305" s="318">
        <f>SUM(Q3180:Q3305)</f>
        <v>2</v>
      </c>
      <c r="S3305" s="318">
        <f>R3305/$X$2</f>
        <v>8.6956521739130432E-2</v>
      </c>
      <c r="T3305" s="318">
        <f>IF(S3305&gt;=$X$3,1,0)</f>
        <v>0</v>
      </c>
      <c r="U3305" s="318">
        <f>O3305*T3305+P3305*T3305</f>
        <v>0</v>
      </c>
    </row>
    <row r="3306" spans="1:21" s="318" customFormat="1" x14ac:dyDescent="0.2">
      <c r="A3306" s="322">
        <v>41369</v>
      </c>
      <c r="B3306" s="321">
        <v>463.09500100000002</v>
      </c>
      <c r="C3306" s="320">
        <f>LN(B3306/B3305)</f>
        <v>-1.71275555308633E-2</v>
      </c>
      <c r="D3306" s="320">
        <f>AVERAGE(C3286:C3306)</f>
        <v>-8.8589715879141542E-4</v>
      </c>
      <c r="E3306" s="318">
        <f>_xlfn.STDEV.S(C3286:C3306)</f>
        <v>6.9934417960901734E-3</v>
      </c>
      <c r="F3306" s="318">
        <f>E3306*(21/(21-1.5))</f>
        <v>7.5313988573278787E-3</v>
      </c>
      <c r="G3306" s="318">
        <f>_xlfn.VAR.S(C3286:C3306)</f>
        <v>4.8908228155300947E-5</v>
      </c>
      <c r="H3306" s="318">
        <f>G3306*(21/(21-1))</f>
        <v>5.1353639563065994E-5</v>
      </c>
      <c r="I3306" s="320">
        <f>(SUM(C3243:C3263)*1+SUM(C3264:C3284)*2+SUM(C3285:C3305)*3)/6</f>
        <v>7.5957791387514968E-3</v>
      </c>
      <c r="J3306" s="318">
        <f>IF(C3306*O3306&lt;&gt;0,C3306,0)</f>
        <v>0</v>
      </c>
      <c r="K3306" s="318" t="str">
        <f>IF(C3306*O3306=0,"",C3306)</f>
        <v/>
      </c>
      <c r="O3306" s="318">
        <f>IF(ISBLANK(L3306),0,1)</f>
        <v>0</v>
      </c>
      <c r="P3306" s="318">
        <f>IF(ISBLANK(M3306),0,1)</f>
        <v>0</v>
      </c>
      <c r="Q3306" s="318">
        <f>O3306+P3306</f>
        <v>0</v>
      </c>
      <c r="R3306" s="318">
        <f>SUM(Q3181:Q3306)</f>
        <v>2</v>
      </c>
      <c r="S3306" s="318">
        <f>R3306/$X$2</f>
        <v>8.6956521739130432E-2</v>
      </c>
      <c r="T3306" s="318">
        <f>IF(S3306&gt;=$X$3,1,0)</f>
        <v>0</v>
      </c>
      <c r="U3306" s="318">
        <f>O3306*T3306+P3306*T3306</f>
        <v>0</v>
      </c>
    </row>
    <row r="3307" spans="1:21" s="318" customFormat="1" x14ac:dyDescent="0.2">
      <c r="A3307" s="322">
        <v>41372</v>
      </c>
      <c r="B3307" s="321">
        <v>466.37799100000001</v>
      </c>
      <c r="C3307" s="320">
        <f>LN(B3307/B3306)</f>
        <v>7.0642260311212192E-3</v>
      </c>
      <c r="D3307" s="320">
        <f>AVERAGE(C3287:C3307)</f>
        <v>-1.2755033806413196E-3</v>
      </c>
      <c r="E3307" s="318">
        <f>_xlfn.STDEV.S(C3287:C3307)</f>
        <v>6.2367646262819851E-3</v>
      </c>
      <c r="F3307" s="318">
        <f>E3307*(21/(21-1.5))</f>
        <v>6.7165157513805994E-3</v>
      </c>
      <c r="G3307" s="318">
        <f>_xlfn.VAR.S(C3287:C3307)</f>
        <v>3.889723300364227E-5</v>
      </c>
      <c r="H3307" s="318">
        <f>G3307*(21/(21-1))</f>
        <v>4.0842094653824383E-5</v>
      </c>
      <c r="I3307" s="320">
        <f>(SUM(C3244:C3264)*1+SUM(C3265:C3285)*2+SUM(C3286:C3306)*3)/6</f>
        <v>-2.9701586199979758E-3</v>
      </c>
      <c r="J3307" s="318">
        <f>IF(C3307*O3307&lt;&gt;0,C3307,0)</f>
        <v>0</v>
      </c>
      <c r="K3307" s="318" t="str">
        <f>IF(C3307*O3307=0,"",C3307)</f>
        <v/>
      </c>
      <c r="O3307" s="318">
        <f>IF(ISBLANK(L3307),0,1)</f>
        <v>0</v>
      </c>
      <c r="P3307" s="318">
        <f>IF(ISBLANK(M3307),0,1)</f>
        <v>0</v>
      </c>
      <c r="Q3307" s="318">
        <f>O3307+P3307</f>
        <v>0</v>
      </c>
      <c r="R3307" s="318">
        <f>SUM(Q3182:Q3307)</f>
        <v>2</v>
      </c>
      <c r="S3307" s="318">
        <f>R3307/$X$2</f>
        <v>8.6956521739130432E-2</v>
      </c>
      <c r="T3307" s="318">
        <f>IF(S3307&gt;=$X$3,1,0)</f>
        <v>0</v>
      </c>
      <c r="U3307" s="318">
        <f>O3307*T3307+P3307*T3307</f>
        <v>0</v>
      </c>
    </row>
    <row r="3308" spans="1:21" s="318" customFormat="1" x14ac:dyDescent="0.2">
      <c r="A3308" s="322">
        <v>41373</v>
      </c>
      <c r="B3308" s="321">
        <v>468.09399400000001</v>
      </c>
      <c r="C3308" s="320">
        <f>LN(B3308/B3307)</f>
        <v>3.6726728171782848E-3</v>
      </c>
      <c r="D3308" s="320">
        <f>AVERAGE(C3288:C3308)</f>
        <v>-9.0657795383177961E-4</v>
      </c>
      <c r="E3308" s="318">
        <f>_xlfn.STDEV.S(C3288:C3308)</f>
        <v>6.2918003716746704E-3</v>
      </c>
      <c r="F3308" s="318">
        <f>E3308*(21/(21-1.5))</f>
        <v>6.7757850156496451E-3</v>
      </c>
      <c r="G3308" s="318">
        <f>_xlfn.VAR.S(C3288:C3308)</f>
        <v>3.9586751917005524E-5</v>
      </c>
      <c r="H3308" s="318">
        <f>G3308*(21/(21-1))</f>
        <v>4.1566089512855802E-5</v>
      </c>
      <c r="I3308" s="320">
        <f>(SUM(C3245:C3265)*1+SUM(C3266:C3286)*2+SUM(C3287:C3307)*3)/6</f>
        <v>-1.8674888574386251E-3</v>
      </c>
      <c r="J3308" s="318">
        <f>IF(C3308*O3308&lt;&gt;0,C3308,0)</f>
        <v>0</v>
      </c>
      <c r="K3308" s="318" t="str">
        <f>IF(C3308*O3308=0,"",C3308)</f>
        <v/>
      </c>
      <c r="O3308" s="318">
        <f>IF(ISBLANK(L3308),0,1)</f>
        <v>0</v>
      </c>
      <c r="P3308" s="318">
        <f>IF(ISBLANK(M3308),0,1)</f>
        <v>0</v>
      </c>
      <c r="Q3308" s="318">
        <f>O3308+P3308</f>
        <v>0</v>
      </c>
      <c r="R3308" s="318">
        <f>SUM(Q3183:Q3308)</f>
        <v>2</v>
      </c>
      <c r="S3308" s="318">
        <f>R3308/$X$2</f>
        <v>8.6956521739130432E-2</v>
      </c>
      <c r="T3308" s="318">
        <f>IF(S3308&gt;=$X$3,1,0)</f>
        <v>0</v>
      </c>
      <c r="U3308" s="318">
        <f>O3308*T3308+P3308*T3308</f>
        <v>0</v>
      </c>
    </row>
    <row r="3309" spans="1:21" s="318" customFormat="1" x14ac:dyDescent="0.2">
      <c r="A3309" s="322">
        <v>41374</v>
      </c>
      <c r="B3309" s="321">
        <v>472.52099600000003</v>
      </c>
      <c r="C3309" s="320">
        <f>LN(B3309/B3308)</f>
        <v>9.4130642934263289E-3</v>
      </c>
      <c r="D3309" s="320">
        <f>AVERAGE(C3289:C3309)</f>
        <v>-3.3751044282485362E-4</v>
      </c>
      <c r="E3309" s="318">
        <f>_xlfn.STDEV.S(C3289:C3309)</f>
        <v>6.6662209358035115E-3</v>
      </c>
      <c r="F3309" s="318">
        <f>E3309*(21/(21-1.5))</f>
        <v>7.1790071616345506E-3</v>
      </c>
      <c r="G3309" s="318">
        <f>_xlfn.VAR.S(C3289:C3309)</f>
        <v>4.4438501564945051E-5</v>
      </c>
      <c r="H3309" s="318">
        <f>G3309*(21/(21-1))</f>
        <v>4.6660426643192303E-5</v>
      </c>
      <c r="I3309" s="320">
        <f>(SUM(C3246:C3266)*1+SUM(C3267:C3287)*2+SUM(C3288:C3308)*3)/6</f>
        <v>2.2719425056002573E-3</v>
      </c>
      <c r="J3309" s="318">
        <f>IF(C3309*O3309&lt;&gt;0,C3309,0)</f>
        <v>0</v>
      </c>
      <c r="K3309" s="318" t="str">
        <f>IF(C3309*O3309=0,"",C3309)</f>
        <v/>
      </c>
      <c r="O3309" s="318">
        <f>IF(ISBLANK(L3309),0,1)</f>
        <v>0</v>
      </c>
      <c r="P3309" s="318">
        <f>IF(ISBLANK(M3309),0,1)</f>
        <v>0</v>
      </c>
      <c r="Q3309" s="318">
        <f>O3309+P3309</f>
        <v>0</v>
      </c>
      <c r="R3309" s="318">
        <f>SUM(Q3184:Q3309)</f>
        <v>2</v>
      </c>
      <c r="S3309" s="318">
        <f>R3309/$X$2</f>
        <v>8.6956521739130432E-2</v>
      </c>
      <c r="T3309" s="318">
        <f>IF(S3309&gt;=$X$3,1,0)</f>
        <v>0</v>
      </c>
      <c r="U3309" s="318">
        <f>O3309*T3309+P3309*T3309</f>
        <v>0</v>
      </c>
    </row>
    <row r="3310" spans="1:21" s="318" customFormat="1" x14ac:dyDescent="0.2">
      <c r="A3310" s="322">
        <v>41375</v>
      </c>
      <c r="B3310" s="321">
        <v>473.54400600000002</v>
      </c>
      <c r="C3310" s="320">
        <f>LN(B3310/B3309)</f>
        <v>2.1626640803016788E-3</v>
      </c>
      <c r="D3310" s="320">
        <f>AVERAGE(C3290:C3310)</f>
        <v>-5.3964721050069899E-4</v>
      </c>
      <c r="E3310" s="318">
        <f>_xlfn.STDEV.S(C3290:C3310)</f>
        <v>6.5140893645281445E-3</v>
      </c>
      <c r="F3310" s="318">
        <f>E3310*(21/(21-1.5))</f>
        <v>7.0151731617995395E-3</v>
      </c>
      <c r="G3310" s="318">
        <f>_xlfn.VAR.S(C3290:C3310)</f>
        <v>4.2433360249058684E-5</v>
      </c>
      <c r="H3310" s="318">
        <f>G3310*(21/(21-1))</f>
        <v>4.4555028261511623E-5</v>
      </c>
      <c r="I3310" s="320">
        <f>(SUM(C3247:C3267)*1+SUM(C3268:C3288)*2+SUM(C3289:C3309)*3)/6</f>
        <v>7.7808282574996267E-3</v>
      </c>
      <c r="J3310" s="318">
        <f>IF(C3310*O3310&lt;&gt;0,C3310,0)</f>
        <v>0</v>
      </c>
      <c r="K3310" s="318" t="str">
        <f>IF(C3310*O3310=0,"",C3310)</f>
        <v/>
      </c>
      <c r="O3310" s="318">
        <f>IF(ISBLANK(L3310),0,1)</f>
        <v>0</v>
      </c>
      <c r="P3310" s="318">
        <f>IF(ISBLANK(M3310),0,1)</f>
        <v>0</v>
      </c>
      <c r="Q3310" s="318">
        <f>O3310+P3310</f>
        <v>0</v>
      </c>
      <c r="R3310" s="318">
        <f>SUM(Q3185:Q3310)</f>
        <v>2</v>
      </c>
      <c r="S3310" s="318">
        <f>R3310/$X$2</f>
        <v>8.6956521739130432E-2</v>
      </c>
      <c r="T3310" s="318">
        <f>IF(S3310&gt;=$X$3,1,0)</f>
        <v>0</v>
      </c>
      <c r="U3310" s="318">
        <f>O3310*T3310+P3310*T3310</f>
        <v>0</v>
      </c>
    </row>
    <row r="3311" spans="1:21" s="318" customFormat="1" x14ac:dyDescent="0.2">
      <c r="A3311" s="322">
        <v>41376</v>
      </c>
      <c r="B3311" s="321">
        <v>470.24600199999998</v>
      </c>
      <c r="C3311" s="320">
        <f>LN(B3311/B3310)</f>
        <v>-6.9888797214000585E-3</v>
      </c>
      <c r="D3311" s="320">
        <f>AVERAGE(C3291:C3311)</f>
        <v>-9.14984020415952E-4</v>
      </c>
      <c r="E3311" s="318">
        <f>_xlfn.STDEV.S(C3291:C3311)</f>
        <v>6.6530006047332791E-3</v>
      </c>
      <c r="F3311" s="318">
        <f>E3311*(21/(21-1.5))</f>
        <v>7.1647698820204537E-3</v>
      </c>
      <c r="G3311" s="318">
        <f>_xlfn.VAR.S(C3291:C3311)</f>
        <v>4.4262417046581376E-5</v>
      </c>
      <c r="H3311" s="318">
        <f>G3311*(21/(21-1))</f>
        <v>4.6475537898910449E-5</v>
      </c>
      <c r="I3311" s="320">
        <f>(SUM(C3248:C3268)*1+SUM(C3269:C3289)*2+SUM(C3290:C3310)*3)/6</f>
        <v>5.1129799787621071E-3</v>
      </c>
      <c r="J3311" s="318">
        <f>IF(C3311*O3311&lt;&gt;0,C3311,0)</f>
        <v>0</v>
      </c>
      <c r="K3311" s="318" t="str">
        <f>IF(C3311*O3311=0,"",C3311)</f>
        <v/>
      </c>
      <c r="O3311" s="318">
        <f>IF(ISBLANK(L3311),0,1)</f>
        <v>0</v>
      </c>
      <c r="P3311" s="318">
        <f>IF(ISBLANK(M3311),0,1)</f>
        <v>0</v>
      </c>
      <c r="Q3311" s="318">
        <f>O3311+P3311</f>
        <v>0</v>
      </c>
      <c r="R3311" s="318">
        <f>SUM(Q3186:Q3311)</f>
        <v>2</v>
      </c>
      <c r="S3311" s="318">
        <f>R3311/$X$2</f>
        <v>8.6956521739130432E-2</v>
      </c>
      <c r="T3311" s="318">
        <f>IF(S3311&gt;=$X$3,1,0)</f>
        <v>0</v>
      </c>
      <c r="U3311" s="318">
        <f>O3311*T3311+P3311*T3311</f>
        <v>0</v>
      </c>
    </row>
    <row r="3312" spans="1:21" s="318" customFormat="1" x14ac:dyDescent="0.2">
      <c r="A3312" s="322">
        <v>41379</v>
      </c>
      <c r="B3312" s="321">
        <v>463.15701300000001</v>
      </c>
      <c r="C3312" s="320">
        <f>LN(B3312/B3311)</f>
        <v>-1.5189848736241063E-2</v>
      </c>
      <c r="D3312" s="320">
        <f>AVERAGE(C3292:C3312)</f>
        <v>-1.7924316619188617E-3</v>
      </c>
      <c r="E3312" s="318">
        <f>_xlfn.STDEV.S(C3292:C3312)</f>
        <v>7.2650418196333263E-3</v>
      </c>
      <c r="F3312" s="318">
        <f>E3312*(21/(21-1.5))</f>
        <v>7.8238911903743512E-3</v>
      </c>
      <c r="G3312" s="318">
        <f>_xlfn.VAR.S(C3292:C3312)</f>
        <v>5.278083264102112E-5</v>
      </c>
      <c r="H3312" s="318">
        <f>G3312*(21/(21-1))</f>
        <v>5.5419874273072177E-5</v>
      </c>
      <c r="I3312" s="320">
        <f>(SUM(C3249:C3269)*1+SUM(C3270:C3290)*2+SUM(C3291:C3311)*3)/6</f>
        <v>1.6949609118643272E-4</v>
      </c>
      <c r="J3312" s="318">
        <f>IF(C3312*O3312&lt;&gt;0,C3312,0)</f>
        <v>0</v>
      </c>
      <c r="K3312" s="318" t="str">
        <f>IF(C3312*O3312=0,"",C3312)</f>
        <v/>
      </c>
      <c r="O3312" s="318">
        <f>IF(ISBLANK(L3312),0,1)</f>
        <v>0</v>
      </c>
      <c r="P3312" s="318">
        <f>IF(ISBLANK(M3312),0,1)</f>
        <v>0</v>
      </c>
      <c r="Q3312" s="318">
        <f>O3312+P3312</f>
        <v>0</v>
      </c>
      <c r="R3312" s="318">
        <f>SUM(Q3187:Q3312)</f>
        <v>2</v>
      </c>
      <c r="S3312" s="318">
        <f>R3312/$X$2</f>
        <v>8.6956521739130432E-2</v>
      </c>
      <c r="T3312" s="318">
        <f>IF(S3312&gt;=$X$3,1,0)</f>
        <v>0</v>
      </c>
      <c r="U3312" s="318">
        <f>O3312*T3312+P3312*T3312</f>
        <v>0</v>
      </c>
    </row>
    <row r="3313" spans="1:21" s="318" customFormat="1" x14ac:dyDescent="0.2">
      <c r="A3313" s="322">
        <v>41380</v>
      </c>
      <c r="B3313" s="321">
        <v>462.85598800000002</v>
      </c>
      <c r="C3313" s="320">
        <f>LN(B3313/B3312)</f>
        <v>-6.5015288182445913E-4</v>
      </c>
      <c r="D3313" s="320">
        <f>AVERAGE(C3293:C3313)</f>
        <v>-1.5839621528989458E-3</v>
      </c>
      <c r="E3313" s="318">
        <f>_xlfn.STDEV.S(C3293:C3313)</f>
        <v>7.2302829113081203E-3</v>
      </c>
      <c r="F3313" s="318">
        <f>E3313*(21/(21-1.5))</f>
        <v>7.7864585198702827E-3</v>
      </c>
      <c r="G3313" s="318">
        <f>_xlfn.VAR.S(C3293:C3313)</f>
        <v>5.2276990977554233E-5</v>
      </c>
      <c r="H3313" s="318">
        <f>G3313*(21/(21-1))</f>
        <v>5.4890840526431948E-5</v>
      </c>
      <c r="I3313" s="320">
        <f>(SUM(C3250:C3270)*1+SUM(C3271:C3291)*2+SUM(C3292:C3312)*3)/6</f>
        <v>-6.2401819730976485E-3</v>
      </c>
      <c r="J3313" s="318">
        <f>IF(C3313*O3313&lt;&gt;0,C3313,0)</f>
        <v>0</v>
      </c>
      <c r="K3313" s="318" t="str">
        <f>IF(C3313*O3313=0,"",C3313)</f>
        <v/>
      </c>
      <c r="O3313" s="318">
        <f>IF(ISBLANK(L3313),0,1)</f>
        <v>0</v>
      </c>
      <c r="P3313" s="318">
        <f>IF(ISBLANK(M3313),0,1)</f>
        <v>0</v>
      </c>
      <c r="Q3313" s="318">
        <f>O3313+P3313</f>
        <v>0</v>
      </c>
      <c r="R3313" s="318">
        <f>SUM(Q3188:Q3313)</f>
        <v>2</v>
      </c>
      <c r="S3313" s="318">
        <f>R3313/$X$2</f>
        <v>8.6956521739130432E-2</v>
      </c>
      <c r="T3313" s="318">
        <f>IF(S3313&gt;=$X$3,1,0)</f>
        <v>0</v>
      </c>
      <c r="U3313" s="318">
        <f>O3313*T3313+P3313*T3313</f>
        <v>0</v>
      </c>
    </row>
    <row r="3314" spans="1:21" s="318" customFormat="1" x14ac:dyDescent="0.2">
      <c r="A3314" s="322">
        <v>41381</v>
      </c>
      <c r="B3314" s="321">
        <v>457.23498499999999</v>
      </c>
      <c r="C3314" s="320">
        <f>LN(B3314/B3313)</f>
        <v>-1.2218515550595709E-2</v>
      </c>
      <c r="D3314" s="320">
        <f>AVERAGE(C3294:C3314)</f>
        <v>-2.5196475857089235E-3</v>
      </c>
      <c r="E3314" s="318">
        <f>_xlfn.STDEV.S(C3294:C3314)</f>
        <v>7.2766082106197356E-3</v>
      </c>
      <c r="F3314" s="318">
        <f>E3314*(21/(21-1.5))</f>
        <v>7.8363473037443305E-3</v>
      </c>
      <c r="G3314" s="318">
        <f>_xlfn.VAR.S(C3294:C3314)</f>
        <v>5.2949027050858553E-5</v>
      </c>
      <c r="H3314" s="318">
        <f>G3314*(21/(21-1))</f>
        <v>5.5596478403401483E-5</v>
      </c>
      <c r="I3314" s="320">
        <f>(SUM(C3251:C3271)*1+SUM(C3272:C3292)*2+SUM(C3293:C3313)*3)/6</f>
        <v>-7.6483166058307515E-3</v>
      </c>
      <c r="J3314" s="318">
        <f>IF(C3314*O3314&lt;&gt;0,C3314,0)</f>
        <v>0</v>
      </c>
      <c r="K3314" s="318" t="str">
        <f>IF(C3314*O3314=0,"",C3314)</f>
        <v/>
      </c>
      <c r="O3314" s="318">
        <f>IF(ISBLANK(L3314),0,1)</f>
        <v>0</v>
      </c>
      <c r="P3314" s="318">
        <f>IF(ISBLANK(M3314),0,1)</f>
        <v>0</v>
      </c>
      <c r="Q3314" s="318">
        <f>O3314+P3314</f>
        <v>0</v>
      </c>
      <c r="R3314" s="318">
        <f>SUM(Q3189:Q3314)</f>
        <v>2</v>
      </c>
      <c r="S3314" s="318">
        <f>R3314/$X$2</f>
        <v>8.6956521739130432E-2</v>
      </c>
      <c r="T3314" s="318">
        <f>IF(S3314&gt;=$X$3,1,0)</f>
        <v>0</v>
      </c>
      <c r="U3314" s="318">
        <f>O3314*T3314+P3314*T3314</f>
        <v>0</v>
      </c>
    </row>
    <row r="3315" spans="1:21" s="318" customFormat="1" x14ac:dyDescent="0.2">
      <c r="A3315" s="322">
        <v>41382</v>
      </c>
      <c r="B3315" s="321">
        <v>460.73199499999998</v>
      </c>
      <c r="C3315" s="320">
        <f>LN(B3315/B3314)</f>
        <v>7.6190690798742773E-3</v>
      </c>
      <c r="D3315" s="320">
        <f>AVERAGE(C3295:C3315)</f>
        <v>-1.9952563633149796E-3</v>
      </c>
      <c r="E3315" s="318">
        <f>_xlfn.STDEV.S(C3295:C3315)</f>
        <v>7.6001197585773336E-3</v>
      </c>
      <c r="F3315" s="318">
        <f>E3315*(21/(21-1.5))</f>
        <v>8.1847443553909743E-3</v>
      </c>
      <c r="G3315" s="318">
        <f>_xlfn.VAR.S(C3295:C3315)</f>
        <v>5.7761820344717589E-5</v>
      </c>
      <c r="H3315" s="318">
        <f>G3315*(21/(21-1))</f>
        <v>6.0649911361953469E-5</v>
      </c>
      <c r="I3315" s="320">
        <f>(SUM(C3252:C3272)*1+SUM(C3273:C3293)*2+SUM(C3294:C3314)*3)/6</f>
        <v>-1.5028326014590407E-2</v>
      </c>
      <c r="J3315" s="318">
        <f>IF(C3315*O3315&lt;&gt;0,C3315,0)</f>
        <v>0</v>
      </c>
      <c r="K3315" s="318" t="str">
        <f>IF(C3315*O3315=0,"",C3315)</f>
        <v/>
      </c>
      <c r="O3315" s="318">
        <f>IF(ISBLANK(L3315),0,1)</f>
        <v>0</v>
      </c>
      <c r="P3315" s="318">
        <f>IF(ISBLANK(M3315),0,1)</f>
        <v>0</v>
      </c>
      <c r="Q3315" s="318">
        <f>O3315+P3315</f>
        <v>0</v>
      </c>
      <c r="R3315" s="318">
        <f>SUM(Q3190:Q3315)</f>
        <v>2</v>
      </c>
      <c r="S3315" s="318">
        <f>R3315/$X$2</f>
        <v>8.6956521739130432E-2</v>
      </c>
      <c r="T3315" s="318">
        <f>IF(S3315&gt;=$X$3,1,0)</f>
        <v>0</v>
      </c>
      <c r="U3315" s="318">
        <f>O3315*T3315+P3315*T3315</f>
        <v>0</v>
      </c>
    </row>
    <row r="3316" spans="1:21" s="318" customFormat="1" x14ac:dyDescent="0.2">
      <c r="A3316" s="322">
        <v>41383</v>
      </c>
      <c r="B3316" s="321">
        <v>465.98800699999998</v>
      </c>
      <c r="C3316" s="320">
        <f>LN(B3316/B3315)</f>
        <v>1.1343379547466573E-2</v>
      </c>
      <c r="D3316" s="320">
        <f>AVERAGE(C3296:C3316)</f>
        <v>-1.321502882143184E-3</v>
      </c>
      <c r="E3316" s="318">
        <f>_xlfn.STDEV.S(C3296:C3316)</f>
        <v>8.1331617245216821E-3</v>
      </c>
      <c r="F3316" s="318">
        <f>E3316*(21/(21-1.5))</f>
        <v>8.7587895494848876E-3</v>
      </c>
      <c r="G3316" s="318">
        <f>_xlfn.VAR.S(C3296:C3316)</f>
        <v>6.6148319637224503E-5</v>
      </c>
      <c r="H3316" s="318">
        <f>G3316*(21/(21-1))</f>
        <v>6.9455735619085724E-5</v>
      </c>
      <c r="I3316" s="320">
        <f>(SUM(C3253:C3273)*1+SUM(C3274:C3294)*2+SUM(C3295:C3315)*3)/6</f>
        <v>-1.0476785742994633E-2</v>
      </c>
      <c r="J3316" s="318">
        <f>IF(C3316*O3316&lt;&gt;0,C3316,0)</f>
        <v>0</v>
      </c>
      <c r="K3316" s="318" t="str">
        <f>IF(C3316*O3316=0,"",C3316)</f>
        <v/>
      </c>
      <c r="O3316" s="318">
        <f>IF(ISBLANK(L3316),0,1)</f>
        <v>0</v>
      </c>
      <c r="P3316" s="318">
        <f>IF(ISBLANK(M3316),0,1)</f>
        <v>0</v>
      </c>
      <c r="Q3316" s="318">
        <f>O3316+P3316</f>
        <v>0</v>
      </c>
      <c r="R3316" s="318">
        <f>SUM(Q3191:Q3316)</f>
        <v>2</v>
      </c>
      <c r="S3316" s="318">
        <f>R3316/$X$2</f>
        <v>8.6956521739130432E-2</v>
      </c>
      <c r="T3316" s="318">
        <f>IF(S3316&gt;=$X$3,1,0)</f>
        <v>0</v>
      </c>
      <c r="U3316" s="318">
        <f>O3316*T3316+P3316*T3316</f>
        <v>0</v>
      </c>
    </row>
    <row r="3317" spans="1:21" s="318" customFormat="1" x14ac:dyDescent="0.2">
      <c r="A3317" s="322">
        <v>41386</v>
      </c>
      <c r="B3317" s="321">
        <v>465.98800699999998</v>
      </c>
      <c r="C3317" s="320">
        <f>LN(B3317/B3316)</f>
        <v>0</v>
      </c>
      <c r="D3317" s="320">
        <f>AVERAGE(C3297:C3317)</f>
        <v>-1.1608112703008898E-3</v>
      </c>
      <c r="E3317" s="318">
        <f>_xlfn.STDEV.S(C3297:C3317)</f>
        <v>8.1239018022329738E-3</v>
      </c>
      <c r="F3317" s="318">
        <f>E3317*(21/(21-1.5))</f>
        <v>8.7488173254816632E-3</v>
      </c>
      <c r="G3317" s="318">
        <f>_xlfn.VAR.S(C3297:C3317)</f>
        <v>6.5997780492324157E-5</v>
      </c>
      <c r="H3317" s="318">
        <f>G3317*(21/(21-1))</f>
        <v>6.9297669516940366E-5</v>
      </c>
      <c r="I3317" s="320">
        <f>(SUM(C3254:C3274)*1+SUM(C3275:C3295)*2+SUM(C3296:C3316)*3)/6</f>
        <v>-6.4833888544390409E-3</v>
      </c>
      <c r="J3317" s="318">
        <f>IF(C3317*O3317&lt;&gt;0,C3317,0)</f>
        <v>0</v>
      </c>
      <c r="K3317" s="318" t="str">
        <f>IF(C3317*O3317=0,"",C3317)</f>
        <v/>
      </c>
      <c r="O3317" s="318">
        <f>IF(ISBLANK(L3317),0,1)</f>
        <v>0</v>
      </c>
      <c r="P3317" s="318">
        <f>IF(ISBLANK(M3317),0,1)</f>
        <v>0</v>
      </c>
      <c r="Q3317" s="318">
        <f>O3317+P3317</f>
        <v>0</v>
      </c>
      <c r="R3317" s="318">
        <f>SUM(Q3192:Q3317)</f>
        <v>2</v>
      </c>
      <c r="S3317" s="318">
        <f>R3317/$X$2</f>
        <v>8.6956521739130432E-2</v>
      </c>
      <c r="T3317" s="318">
        <f>IF(S3317&gt;=$X$3,1,0)</f>
        <v>0</v>
      </c>
      <c r="U3317" s="318">
        <f>O3317*T3317+P3317*T3317</f>
        <v>0</v>
      </c>
    </row>
    <row r="3318" spans="1:21" s="318" customFormat="1" x14ac:dyDescent="0.2">
      <c r="A3318" s="322">
        <v>41387</v>
      </c>
      <c r="B3318" s="321">
        <v>471.37298600000003</v>
      </c>
      <c r="C3318" s="320">
        <f>LN(B3318/B3317)</f>
        <v>1.1489785219692128E-2</v>
      </c>
      <c r="D3318" s="320">
        <f>AVERAGE(C3298:C3318)</f>
        <v>-4.5354525689390889E-4</v>
      </c>
      <c r="E3318" s="318">
        <f>_xlfn.STDEV.S(C3298:C3318)</f>
        <v>8.5575689096520514E-3</v>
      </c>
      <c r="F3318" s="318">
        <f>E3318*(21/(21-1.5))</f>
        <v>9.2158434411637475E-3</v>
      </c>
      <c r="G3318" s="318">
        <f>_xlfn.VAR.S(C3298:C3318)</f>
        <v>7.3231985643443413E-5</v>
      </c>
      <c r="H3318" s="318">
        <f>G3318*(21/(21-1))</f>
        <v>7.689358492561559E-5</v>
      </c>
      <c r="I3318" s="320">
        <f>(SUM(C3255:C3275)*1+SUM(C3276:C3296)*2+SUM(C3297:C3317)*3)/6</f>
        <v>-6.3463321025334267E-3</v>
      </c>
      <c r="J3318" s="318">
        <f>IF(C3318*O3318&lt;&gt;0,C3318,0)</f>
        <v>0</v>
      </c>
      <c r="K3318" s="318" t="str">
        <f>IF(C3318*O3318=0,"",C3318)</f>
        <v/>
      </c>
      <c r="O3318" s="318">
        <f>IF(ISBLANK(L3318),0,1)</f>
        <v>0</v>
      </c>
      <c r="P3318" s="318">
        <f>IF(ISBLANK(M3318),0,1)</f>
        <v>0</v>
      </c>
      <c r="Q3318" s="318">
        <f>O3318+P3318</f>
        <v>0</v>
      </c>
      <c r="R3318" s="318">
        <f>SUM(Q3193:Q3318)</f>
        <v>2</v>
      </c>
      <c r="S3318" s="318">
        <f>R3318/$X$2</f>
        <v>8.6956521739130432E-2</v>
      </c>
      <c r="T3318" s="318">
        <f>IF(S3318&gt;=$X$3,1,0)</f>
        <v>0</v>
      </c>
      <c r="U3318" s="318">
        <f>O3318*T3318+P3318*T3318</f>
        <v>0</v>
      </c>
    </row>
    <row r="3319" spans="1:21" s="318" customFormat="1" x14ac:dyDescent="0.2">
      <c r="A3319" s="322">
        <v>41388</v>
      </c>
      <c r="B3319" s="321">
        <v>474.46398900000003</v>
      </c>
      <c r="C3319" s="320">
        <f>LN(B3319/B3318)</f>
        <v>6.5360396889012629E-3</v>
      </c>
      <c r="D3319" s="320">
        <f>AVERAGE(C3299:C3319)</f>
        <v>3.3734009496963775E-5</v>
      </c>
      <c r="E3319" s="318">
        <f>_xlfn.STDEV.S(C3299:C3319)</f>
        <v>8.6544465015187446E-3</v>
      </c>
      <c r="F3319" s="318">
        <f>E3319*(21/(21-1.5))</f>
        <v>9.320173155481724E-3</v>
      </c>
      <c r="G3319" s="318">
        <f>_xlfn.VAR.S(C3299:C3319)</f>
        <v>7.4899444247650035E-5</v>
      </c>
      <c r="H3319" s="318">
        <f>G3319*(21/(21-1))</f>
        <v>7.8644416460032544E-5</v>
      </c>
      <c r="I3319" s="320">
        <f>(SUM(C3256:C3276)*1+SUM(C3277:C3297)*2+SUM(C3298:C3318)*3)/6</f>
        <v>-1.6313886465202873E-3</v>
      </c>
      <c r="J3319" s="318">
        <f>IF(C3319*O3319&lt;&gt;0,C3319,0)</f>
        <v>0</v>
      </c>
      <c r="K3319" s="318" t="str">
        <f>IF(C3319*O3319=0,"",C3319)</f>
        <v/>
      </c>
      <c r="O3319" s="318">
        <f>IF(ISBLANK(L3319),0,1)</f>
        <v>0</v>
      </c>
      <c r="P3319" s="318">
        <f>IF(ISBLANK(M3319),0,1)</f>
        <v>0</v>
      </c>
      <c r="Q3319" s="318">
        <f>O3319+P3319</f>
        <v>0</v>
      </c>
      <c r="R3319" s="318">
        <f>SUM(Q3194:Q3319)</f>
        <v>1</v>
      </c>
      <c r="S3319" s="318">
        <f>R3319/$X$2</f>
        <v>4.3478260869565216E-2</v>
      </c>
      <c r="T3319" s="318">
        <f>IF(S3319&gt;=$X$3,1,0)</f>
        <v>0</v>
      </c>
      <c r="U3319" s="318">
        <f>O3319*T3319+P3319*T3319</f>
        <v>0</v>
      </c>
    </row>
    <row r="3320" spans="1:21" s="318" customFormat="1" x14ac:dyDescent="0.2">
      <c r="A3320" s="322">
        <v>41389</v>
      </c>
      <c r="B3320" s="321">
        <v>480.33401500000002</v>
      </c>
      <c r="C3320" s="320">
        <f>LN(B3320/B3319)</f>
        <v>1.2296003832211914E-2</v>
      </c>
      <c r="D3320" s="320">
        <f>AVERAGE(C3300:C3320)</f>
        <v>5.7087352066330626E-4</v>
      </c>
      <c r="E3320" s="318">
        <f>_xlfn.STDEV.S(C3300:C3320)</f>
        <v>9.0590514353478604E-3</v>
      </c>
      <c r="F3320" s="318">
        <f>E3320*(21/(21-1.5))</f>
        <v>9.7559015457592338E-3</v>
      </c>
      <c r="G3320" s="318">
        <f>_xlfn.VAR.S(C3300:C3320)</f>
        <v>8.2066412908278122E-5</v>
      </c>
      <c r="H3320" s="318">
        <f>G3320*(21/(21-1))</f>
        <v>8.6169733553692027E-5</v>
      </c>
      <c r="I3320" s="320">
        <f>(SUM(C3257:C3277)*1+SUM(C3278:C3298)*2+SUM(C3299:C3319)*3)/6</f>
        <v>2.6865495835412655E-3</v>
      </c>
      <c r="J3320" s="318">
        <f>IF(C3320*O3320&lt;&gt;0,C3320,0)</f>
        <v>0</v>
      </c>
      <c r="K3320" s="318" t="str">
        <f>IF(C3320*O3320=0,"",C3320)</f>
        <v/>
      </c>
      <c r="O3320" s="318">
        <f>IF(ISBLANK(L3320),0,1)</f>
        <v>0</v>
      </c>
      <c r="P3320" s="318">
        <f>IF(ISBLANK(M3320),0,1)</f>
        <v>0</v>
      </c>
      <c r="Q3320" s="318">
        <f>O3320+P3320</f>
        <v>0</v>
      </c>
      <c r="R3320" s="318">
        <f>SUM(Q3195:Q3320)</f>
        <v>1</v>
      </c>
      <c r="S3320" s="318">
        <f>R3320/$X$2</f>
        <v>4.3478260869565216E-2</v>
      </c>
      <c r="T3320" s="318">
        <f>IF(S3320&gt;=$X$3,1,0)</f>
        <v>0</v>
      </c>
      <c r="U3320" s="318">
        <f>O3320*T3320+P3320*T3320</f>
        <v>0</v>
      </c>
    </row>
    <row r="3321" spans="1:21" s="318" customFormat="1" x14ac:dyDescent="0.2">
      <c r="A3321" s="322">
        <v>41390</v>
      </c>
      <c r="B3321" s="321">
        <v>480.67800899999997</v>
      </c>
      <c r="C3321" s="320">
        <f>LN(B3321/B3320)</f>
        <v>7.158995019853194E-4</v>
      </c>
      <c r="D3321" s="320">
        <f>AVERAGE(C3301:C3321)</f>
        <v>9.3378334992693746E-4</v>
      </c>
      <c r="E3321" s="318">
        <f>_xlfn.STDEV.S(C3301:C3321)</f>
        <v>8.8957622990647432E-3</v>
      </c>
      <c r="F3321" s="318">
        <f>E3321*(21/(21-1.5))</f>
        <v>9.5800517066851072E-3</v>
      </c>
      <c r="G3321" s="318">
        <f>_xlfn.VAR.S(C3301:C3321)</f>
        <v>7.9134586881461646E-5</v>
      </c>
      <c r="H3321" s="318">
        <f>G3321*(21/(21-1))</f>
        <v>8.3091316225534739E-5</v>
      </c>
      <c r="I3321" s="320">
        <f>(SUM(C3258:C3278)*1+SUM(C3279:C3299)*2+SUM(C3300:C3320)*3)/6</f>
        <v>9.7500705828658125E-3</v>
      </c>
      <c r="J3321" s="318">
        <f>IF(C3321*O3321&lt;&gt;0,C3321,0)</f>
        <v>0</v>
      </c>
      <c r="K3321" s="318" t="str">
        <f>IF(C3321*O3321=0,"",C3321)</f>
        <v/>
      </c>
      <c r="O3321" s="318">
        <f>IF(ISBLANK(L3321),0,1)</f>
        <v>0</v>
      </c>
      <c r="P3321" s="318">
        <f>IF(ISBLANK(M3321),0,1)</f>
        <v>0</v>
      </c>
      <c r="Q3321" s="318">
        <f>O3321+P3321</f>
        <v>0</v>
      </c>
      <c r="R3321" s="318">
        <f>SUM(Q3196:Q3321)</f>
        <v>1</v>
      </c>
      <c r="S3321" s="318">
        <f>R3321/$X$2</f>
        <v>4.3478260869565216E-2</v>
      </c>
      <c r="T3321" s="318">
        <f>IF(S3321&gt;=$X$3,1,0)</f>
        <v>0</v>
      </c>
      <c r="U3321" s="318">
        <f>O3321*T3321+P3321*T3321</f>
        <v>0</v>
      </c>
    </row>
    <row r="3322" spans="1:21" s="318" customFormat="1" x14ac:dyDescent="0.2">
      <c r="A3322" s="322">
        <v>41393</v>
      </c>
      <c r="B3322" s="321">
        <v>477.92498799999998</v>
      </c>
      <c r="C3322" s="320">
        <f>LN(B3322/B3321)</f>
        <v>-5.7438346792168171E-3</v>
      </c>
      <c r="D3322" s="320">
        <f>AVERAGE(C3302:C3322)</f>
        <v>5.6378284819277305E-4</v>
      </c>
      <c r="E3322" s="318">
        <f>_xlfn.STDEV.S(C3302:C3322)</f>
        <v>9.0089236065844097E-3</v>
      </c>
      <c r="F3322" s="318">
        <f>E3322*(21/(21-1.5))</f>
        <v>9.7019177301678246E-3</v>
      </c>
      <c r="G3322" s="318">
        <f>_xlfn.VAR.S(C3302:C3322)</f>
        <v>8.1160704549273837E-5</v>
      </c>
      <c r="H3322" s="318">
        <f>G3322*(21/(21-1))</f>
        <v>8.5218739776737532E-5</v>
      </c>
      <c r="I3322" s="320">
        <f>(SUM(C3259:C3279)*1+SUM(C3280:C3300)*2+SUM(C3301:C3321)*3)/6</f>
        <v>1.0598298625729632E-2</v>
      </c>
      <c r="J3322" s="318">
        <f>IF(C3322*O3322&lt;&gt;0,C3322,0)</f>
        <v>0</v>
      </c>
      <c r="K3322" s="318" t="str">
        <f>IF(C3322*O3322=0,"",C3322)</f>
        <v/>
      </c>
      <c r="O3322" s="318">
        <f>IF(ISBLANK(L3322),0,1)</f>
        <v>0</v>
      </c>
      <c r="P3322" s="318">
        <f>IF(ISBLANK(M3322),0,1)</f>
        <v>0</v>
      </c>
      <c r="Q3322" s="318">
        <f>O3322+P3322</f>
        <v>0</v>
      </c>
      <c r="R3322" s="318">
        <f>SUM(Q3197:Q3322)</f>
        <v>1</v>
      </c>
      <c r="S3322" s="318">
        <f>R3322/$X$2</f>
        <v>4.3478260869565216E-2</v>
      </c>
      <c r="T3322" s="318">
        <f>IF(S3322&gt;=$X$3,1,0)</f>
        <v>0</v>
      </c>
      <c r="U3322" s="318">
        <f>O3322*T3322+P3322*T3322</f>
        <v>0</v>
      </c>
    </row>
    <row r="3323" spans="1:21" s="318" customFormat="1" x14ac:dyDescent="0.2">
      <c r="A3323" s="322">
        <v>41394</v>
      </c>
      <c r="B3323" s="321">
        <v>480.13400300000001</v>
      </c>
      <c r="C3323" s="320">
        <f>LN(B3323/B3322)</f>
        <v>4.6114465505561544E-3</v>
      </c>
      <c r="D3323" s="320">
        <f>AVERAGE(C3303:C3323)</f>
        <v>8.9329825059236831E-4</v>
      </c>
      <c r="E3323" s="318">
        <f>_xlfn.STDEV.S(C3303:C3323)</f>
        <v>9.0251542435736895E-3</v>
      </c>
      <c r="F3323" s="318">
        <f>E3323*(21/(21-1.5))</f>
        <v>9.7193968776947415E-3</v>
      </c>
      <c r="G3323" s="318">
        <f>_xlfn.VAR.S(C3303:C3323)</f>
        <v>8.1453409120296188E-5</v>
      </c>
      <c r="H3323" s="318">
        <f>G3323*(21/(21-1))</f>
        <v>8.5526079576311002E-5</v>
      </c>
      <c r="I3323" s="320">
        <f>(SUM(C3260:C3280)*1+SUM(C3281:C3301)*2+SUM(C3302:C3322)*3)/6</f>
        <v>5.4378116669217156E-3</v>
      </c>
      <c r="J3323" s="318">
        <f>IF(C3323*O3323&lt;&gt;0,C3323,0)</f>
        <v>0</v>
      </c>
      <c r="K3323" s="318" t="str">
        <f>IF(C3323*O3323=0,"",C3323)</f>
        <v/>
      </c>
      <c r="O3323" s="318">
        <f>IF(ISBLANK(L3323),0,1)</f>
        <v>0</v>
      </c>
      <c r="P3323" s="318">
        <f>IF(ISBLANK(M3323),0,1)</f>
        <v>0</v>
      </c>
      <c r="Q3323" s="318">
        <f>O3323+P3323</f>
        <v>0</v>
      </c>
      <c r="R3323" s="318">
        <f>SUM(Q3198:Q3323)</f>
        <v>1</v>
      </c>
      <c r="S3323" s="318">
        <f>R3323/$X$2</f>
        <v>4.3478260869565216E-2</v>
      </c>
      <c r="T3323" s="318">
        <f>IF(S3323&gt;=$X$3,1,0)</f>
        <v>0</v>
      </c>
      <c r="U3323" s="318">
        <f>O3323*T3323+P3323*T3323</f>
        <v>0</v>
      </c>
    </row>
    <row r="3324" spans="1:21" s="318" customFormat="1" x14ac:dyDescent="0.2">
      <c r="A3324" s="322">
        <v>41396</v>
      </c>
      <c r="B3324" s="321">
        <v>476.5</v>
      </c>
      <c r="C3324" s="320">
        <f>LN(B3324/B3323)</f>
        <v>-7.5975147628389106E-3</v>
      </c>
      <c r="D3324" s="320">
        <f>AVERAGE(C3304:C3324)</f>
        <v>1.4793323938989831E-4</v>
      </c>
      <c r="E3324" s="318">
        <f>_xlfn.STDEV.S(C3304:C3324)</f>
        <v>9.0504226746306142E-3</v>
      </c>
      <c r="F3324" s="318">
        <f>E3324*(21/(21-1.5))</f>
        <v>9.7466090342175835E-3</v>
      </c>
      <c r="G3324" s="318">
        <f>_xlfn.VAR.S(C3304:C3324)</f>
        <v>8.1910150589467959E-5</v>
      </c>
      <c r="H3324" s="318">
        <f>G3324*(21/(21-1))</f>
        <v>8.6005658118941356E-5</v>
      </c>
      <c r="I3324" s="320">
        <f>(SUM(C3261:C3281)*1+SUM(C3282:C3302)*2+SUM(C3303:C3323)*3)/6</f>
        <v>1.0518205341049492E-2</v>
      </c>
      <c r="J3324" s="318">
        <f>IF(C3324*O3324&lt;&gt;0,C3324,0)</f>
        <v>0</v>
      </c>
      <c r="K3324" s="318" t="str">
        <f>IF(C3324*O3324=0,"",C3324)</f>
        <v/>
      </c>
      <c r="O3324" s="318">
        <f>IF(ISBLANK(L3324),0,1)</f>
        <v>0</v>
      </c>
      <c r="P3324" s="318">
        <f>IF(ISBLANK(M3324),0,1)</f>
        <v>0</v>
      </c>
      <c r="Q3324" s="318">
        <f>O3324+P3324</f>
        <v>0</v>
      </c>
      <c r="R3324" s="318">
        <f>SUM(Q3199:Q3324)</f>
        <v>1</v>
      </c>
      <c r="S3324" s="318">
        <f>R3324/$X$2</f>
        <v>4.3478260869565216E-2</v>
      </c>
      <c r="T3324" s="318">
        <f>IF(S3324&gt;=$X$3,1,0)</f>
        <v>0</v>
      </c>
      <c r="U3324" s="318">
        <f>O3324*T3324+P3324*T3324</f>
        <v>0</v>
      </c>
    </row>
    <row r="3325" spans="1:21" s="318" customFormat="1" x14ac:dyDescent="0.2">
      <c r="A3325" s="322">
        <v>41397</v>
      </c>
      <c r="B3325" s="321">
        <v>483.71200599999997</v>
      </c>
      <c r="C3325" s="320">
        <f>LN(B3325/B3324)</f>
        <v>1.5021977596787297E-2</v>
      </c>
      <c r="D3325" s="320">
        <f>AVERAGE(C3305:C3325)</f>
        <v>7.2462583311481846E-4</v>
      </c>
      <c r="E3325" s="318">
        <f>_xlfn.STDEV.S(C3305:C3325)</f>
        <v>9.6042157784925856E-3</v>
      </c>
      <c r="F3325" s="318">
        <f>E3325*(21/(21-1.5))</f>
        <v>1.0343001607607399E-2</v>
      </c>
      <c r="G3325" s="318">
        <f>_xlfn.VAR.S(C3305:C3325)</f>
        <v>9.2240960719845947E-5</v>
      </c>
      <c r="H3325" s="318">
        <f>G3325*(21/(21-1))</f>
        <v>9.6853008755838247E-5</v>
      </c>
      <c r="I3325" s="320">
        <f>(SUM(C3262:C3282)*1+SUM(C3283:C3303)*2+SUM(C3304:C3324)*3)/6</f>
        <v>4.8299232945712362E-3</v>
      </c>
      <c r="J3325" s="318">
        <f>IF(C3325*O3325&lt;&gt;0,C3325,0)</f>
        <v>0</v>
      </c>
      <c r="K3325" s="318" t="str">
        <f>IF(C3325*O3325=0,"",C3325)</f>
        <v/>
      </c>
      <c r="O3325" s="318">
        <f>IF(ISBLANK(L3325),0,1)</f>
        <v>0</v>
      </c>
      <c r="P3325" s="318">
        <f>IF(ISBLANK(M3325),0,1)</f>
        <v>0</v>
      </c>
      <c r="Q3325" s="318">
        <f>O3325+P3325</f>
        <v>0</v>
      </c>
      <c r="R3325" s="318">
        <f>SUM(Q3200:Q3325)</f>
        <v>1</v>
      </c>
      <c r="S3325" s="318">
        <f>R3325/$X$2</f>
        <v>4.3478260869565216E-2</v>
      </c>
      <c r="T3325" s="318">
        <f>IF(S3325&gt;=$X$3,1,0)</f>
        <v>0</v>
      </c>
      <c r="U3325" s="318">
        <f>O3325*T3325+P3325*T3325</f>
        <v>0</v>
      </c>
    </row>
    <row r="3326" spans="1:21" s="318" customFormat="1" x14ac:dyDescent="0.2">
      <c r="A3326" s="322">
        <v>41400</v>
      </c>
      <c r="B3326" s="321">
        <v>485.108002</v>
      </c>
      <c r="C3326" s="320">
        <f>LN(B3326/B3325)</f>
        <v>2.8818499920004316E-3</v>
      </c>
      <c r="D3326" s="320">
        <f>AVERAGE(C3306:C3326)</f>
        <v>1.3957988746915503E-3</v>
      </c>
      <c r="E3326" s="318">
        <f>_xlfn.STDEV.S(C3306:C3326)</f>
        <v>9.2127931201584582E-3</v>
      </c>
      <c r="F3326" s="318">
        <f>E3326*(21/(21-1.5))</f>
        <v>9.9214695140168001E-3</v>
      </c>
      <c r="G3326" s="318">
        <f>_xlfn.VAR.S(C3306:C3326)</f>
        <v>8.487555707483902E-5</v>
      </c>
      <c r="H3326" s="318">
        <f>G3326*(21/(21-1))</f>
        <v>8.9119334928580975E-5</v>
      </c>
      <c r="I3326" s="320">
        <f>(SUM(C3263:C3283)*1+SUM(C3284:C3304)*2+SUM(C3305:C3325)*3)/6</f>
        <v>1.1883591847571333E-2</v>
      </c>
      <c r="J3326" s="318">
        <f>IF(C3326*O3326&lt;&gt;0,C3326,0)</f>
        <v>0</v>
      </c>
      <c r="K3326" s="318" t="str">
        <f>IF(C3326*O3326=0,"",C3326)</f>
        <v/>
      </c>
      <c r="O3326" s="318">
        <f>IF(ISBLANK(L3326),0,1)</f>
        <v>0</v>
      </c>
      <c r="P3326" s="318">
        <f>IF(ISBLANK(M3326),0,1)</f>
        <v>0</v>
      </c>
      <c r="Q3326" s="318">
        <f>O3326+P3326</f>
        <v>0</v>
      </c>
      <c r="R3326" s="318">
        <f>SUM(Q3201:Q3326)</f>
        <v>1</v>
      </c>
      <c r="S3326" s="318">
        <f>R3326/$X$2</f>
        <v>4.3478260869565216E-2</v>
      </c>
      <c r="T3326" s="318">
        <f>IF(S3326&gt;=$X$3,1,0)</f>
        <v>0</v>
      </c>
      <c r="U3326" s="318">
        <f>O3326*T3326+P3326*T3326</f>
        <v>0</v>
      </c>
    </row>
    <row r="3327" spans="1:21" s="318" customFormat="1" x14ac:dyDescent="0.2">
      <c r="A3327" s="322">
        <v>41401</v>
      </c>
      <c r="B3327" s="321">
        <v>485.97500600000001</v>
      </c>
      <c r="C3327" s="320">
        <f>LN(B3327/B3326)</f>
        <v>1.7856439114458938E-3</v>
      </c>
      <c r="D3327" s="320">
        <f>AVERAGE(C3307:C3327)</f>
        <v>2.2964274195634168E-3</v>
      </c>
      <c r="E3327" s="318">
        <f>_xlfn.STDEV.S(C3307:C3327)</f>
        <v>8.1777585404653377E-3</v>
      </c>
      <c r="F3327" s="318">
        <f>E3327*(21/(21-1.5))</f>
        <v>8.8068168897319013E-3</v>
      </c>
      <c r="G3327" s="318">
        <f>_xlfn.VAR.S(C3307:C3327)</f>
        <v>6.6875734746153783E-5</v>
      </c>
      <c r="H3327" s="318">
        <f>G3327*(21/(21-1))</f>
        <v>7.0219521483461475E-5</v>
      </c>
      <c r="I3327" s="320">
        <f>(SUM(C3264:C3284)*1+SUM(C3285:C3305)*2+SUM(C3306:C3326)*3)/6</f>
        <v>1.6275787346253571E-2</v>
      </c>
      <c r="J3327" s="318">
        <f>IF(C3327*O3327&lt;&gt;0,C3327,0)</f>
        <v>0</v>
      </c>
      <c r="K3327" s="318" t="str">
        <f>IF(C3327*O3327=0,"",C3327)</f>
        <v/>
      </c>
      <c r="O3327" s="318">
        <f>IF(ISBLANK(L3327),0,1)</f>
        <v>0</v>
      </c>
      <c r="P3327" s="318">
        <f>IF(ISBLANK(M3327),0,1)</f>
        <v>0</v>
      </c>
      <c r="Q3327" s="318">
        <f>O3327+P3327</f>
        <v>0</v>
      </c>
      <c r="R3327" s="318">
        <f>SUM(Q3202:Q3327)</f>
        <v>1</v>
      </c>
      <c r="S3327" s="318">
        <f>R3327/$X$2</f>
        <v>4.3478260869565216E-2</v>
      </c>
      <c r="T3327" s="318">
        <f>IF(S3327&gt;=$X$3,1,0)</f>
        <v>0</v>
      </c>
      <c r="U3327" s="318">
        <f>O3327*T3327+P3327*T3327</f>
        <v>0</v>
      </c>
    </row>
    <row r="3328" spans="1:21" s="318" customFormat="1" x14ac:dyDescent="0.2">
      <c r="A3328" s="322">
        <v>41402</v>
      </c>
      <c r="B3328" s="321">
        <v>487.82501200000002</v>
      </c>
      <c r="C3328" s="320">
        <f>LN(B3328/B3327)</f>
        <v>3.7995649855568324E-3</v>
      </c>
      <c r="D3328" s="320">
        <f>AVERAGE(C3308:C3328)</f>
        <v>2.1409673697746364E-3</v>
      </c>
      <c r="E3328" s="318">
        <f>_xlfn.STDEV.S(C3308:C3328)</f>
        <v>8.113367640802175E-3</v>
      </c>
      <c r="F3328" s="318">
        <f>E3328*(21/(21-1.5))</f>
        <v>8.737472843940804E-3</v>
      </c>
      <c r="G3328" s="318">
        <f>_xlfn.VAR.S(C3308:C3328)</f>
        <v>6.5826734474815849E-5</v>
      </c>
      <c r="H3328" s="318">
        <f>G3328*(21/(21-1))</f>
        <v>6.9118071198556651E-5</v>
      </c>
      <c r="I3328" s="320">
        <f>(SUM(C3265:C3285)*1+SUM(C3286:C3306)*2+SUM(C3307:C3327)*3)/6</f>
        <v>1.8300242811794331E-2</v>
      </c>
      <c r="J3328" s="318">
        <f>IF(C3328*O3328&lt;&gt;0,C3328,0)</f>
        <v>0</v>
      </c>
      <c r="K3328" s="318" t="str">
        <f>IF(C3328*O3328=0,"",C3328)</f>
        <v/>
      </c>
      <c r="O3328" s="318">
        <f>IF(ISBLANK(L3328),0,1)</f>
        <v>0</v>
      </c>
      <c r="P3328" s="318">
        <f>IF(ISBLANK(M3328),0,1)</f>
        <v>0</v>
      </c>
      <c r="Q3328" s="318">
        <f>O3328+P3328</f>
        <v>0</v>
      </c>
      <c r="R3328" s="318">
        <f>SUM(Q3203:Q3328)</f>
        <v>1</v>
      </c>
      <c r="S3328" s="318">
        <f>R3328/$X$2</f>
        <v>4.3478260869565216E-2</v>
      </c>
      <c r="T3328" s="318">
        <f>IF(S3328&gt;=$X$3,1,0)</f>
        <v>0</v>
      </c>
      <c r="U3328" s="318">
        <f>O3328*T3328+P3328*T3328</f>
        <v>0</v>
      </c>
    </row>
    <row r="3329" spans="1:21" s="318" customFormat="1" x14ac:dyDescent="0.2">
      <c r="A3329" s="322">
        <v>41404</v>
      </c>
      <c r="B3329" s="321">
        <v>488.15499899999998</v>
      </c>
      <c r="C3329" s="320">
        <f>LN(B3329/B3328)</f>
        <v>6.7621674389888161E-4</v>
      </c>
      <c r="D3329" s="320">
        <f>AVERAGE(C3309:C3329)</f>
        <v>1.9982789853327599E-3</v>
      </c>
      <c r="E3329" s="318">
        <f>_xlfn.STDEV.S(C3309:C3329)</f>
        <v>8.1114317565968794E-3</v>
      </c>
      <c r="F3329" s="318">
        <f>E3329*(21/(21-1.5))</f>
        <v>8.735388045565869E-3</v>
      </c>
      <c r="G3329" s="318">
        <f>_xlfn.VAR.S(C3309:C3329)</f>
        <v>6.5795325141928344E-5</v>
      </c>
      <c r="H3329" s="318">
        <f>G3329*(21/(21-1))</f>
        <v>6.9085091399024762E-5</v>
      </c>
      <c r="I3329" s="320">
        <f>(SUM(C3266:C3286)*1+SUM(C3287:C3307)*2+SUM(C3308:C3328)*3)/6</f>
        <v>1.721730950265694E-2</v>
      </c>
      <c r="J3329" s="318">
        <f>IF(C3329*O3329&lt;&gt;0,C3329,0)</f>
        <v>0</v>
      </c>
      <c r="K3329" s="318" t="str">
        <f>IF(C3329*O3329=0,"",C3329)</f>
        <v/>
      </c>
      <c r="O3329" s="318">
        <f>IF(ISBLANK(L3329),0,1)</f>
        <v>0</v>
      </c>
      <c r="P3329" s="318">
        <f>IF(ISBLANK(M3329),0,1)</f>
        <v>0</v>
      </c>
      <c r="Q3329" s="318">
        <f>O3329+P3329</f>
        <v>0</v>
      </c>
      <c r="R3329" s="318">
        <f>SUM(Q3204:Q3329)</f>
        <v>1</v>
      </c>
      <c r="S3329" s="318">
        <f>R3329/$X$2</f>
        <v>4.3478260869565216E-2</v>
      </c>
      <c r="T3329" s="318">
        <f>IF(S3329&gt;=$X$3,1,0)</f>
        <v>0</v>
      </c>
      <c r="U3329" s="318">
        <f>O3329*T3329+P3329*T3329</f>
        <v>0</v>
      </c>
    </row>
    <row r="3330" spans="1:21" s="318" customFormat="1" x14ac:dyDescent="0.2">
      <c r="A3330" s="322">
        <v>41407</v>
      </c>
      <c r="B3330" s="321">
        <v>489.45700099999999</v>
      </c>
      <c r="C3330" s="320">
        <f>LN(B3330/B3329)</f>
        <v>2.66363909159396E-3</v>
      </c>
      <c r="D3330" s="320">
        <f>AVERAGE(C3310:C3330)</f>
        <v>1.6768777852455038E-3</v>
      </c>
      <c r="E3330" s="318">
        <f>_xlfn.STDEV.S(C3310:C3330)</f>
        <v>7.93473658159073E-3</v>
      </c>
      <c r="F3330" s="318">
        <f>E3330*(21/(21-1.5))</f>
        <v>8.545100934020786E-3</v>
      </c>
      <c r="G3330" s="318">
        <f>_xlfn.VAR.S(C3310:C3330)</f>
        <v>6.2960044619234136E-5</v>
      </c>
      <c r="H3330" s="318">
        <f>G3330*(21/(21-1))</f>
        <v>6.610804685019584E-5</v>
      </c>
      <c r="I3330" s="320">
        <f>(SUM(C3267:C3287)*1+SUM(C3288:C3308)*2+SUM(C3309:C3329)*3)/6</f>
        <v>1.8197456336227467E-2</v>
      </c>
      <c r="J3330" s="318">
        <f>IF(C3330*O3330&lt;&gt;0,C3330,0)</f>
        <v>0</v>
      </c>
      <c r="K3330" s="318" t="str">
        <f>IF(C3330*O3330=0,"",C3330)</f>
        <v/>
      </c>
      <c r="O3330" s="318">
        <f>IF(ISBLANK(L3330),0,1)</f>
        <v>0</v>
      </c>
      <c r="P3330" s="318">
        <f>IF(ISBLANK(M3330),0,1)</f>
        <v>0</v>
      </c>
      <c r="Q3330" s="318">
        <f>O3330+P3330</f>
        <v>0</v>
      </c>
      <c r="R3330" s="318">
        <f>SUM(Q3205:Q3330)</f>
        <v>1</v>
      </c>
      <c r="S3330" s="318">
        <f>R3330/$X$2</f>
        <v>4.3478260869565216E-2</v>
      </c>
      <c r="T3330" s="318">
        <f>IF(S3330&gt;=$X$3,1,0)</f>
        <v>0</v>
      </c>
      <c r="U3330" s="318">
        <f>O3330*T3330+P3330*T3330</f>
        <v>0</v>
      </c>
    </row>
    <row r="3331" spans="1:21" s="318" customFormat="1" x14ac:dyDescent="0.2">
      <c r="A3331" s="322">
        <v>41408</v>
      </c>
      <c r="B3331" s="321">
        <v>488.87298600000003</v>
      </c>
      <c r="C3331" s="320">
        <f>LN(B3331/B3330)</f>
        <v>-1.1939020108382085E-3</v>
      </c>
      <c r="D3331" s="320">
        <f>AVERAGE(C3311:C3331)</f>
        <v>1.5170413047150329E-3</v>
      </c>
      <c r="E3331" s="318">
        <f>_xlfn.STDEV.S(C3311:C3331)</f>
        <v>7.9582340345931805E-3</v>
      </c>
      <c r="F3331" s="318">
        <f>E3331*(21/(21-1.5))</f>
        <v>8.5704058834080409E-3</v>
      </c>
      <c r="G3331" s="318">
        <f>_xlfn.VAR.S(C3311:C3331)</f>
        <v>6.3333488949357251E-5</v>
      </c>
      <c r="H3331" s="318">
        <f>G3331*(21/(21-1))</f>
        <v>6.6500163396825113E-5</v>
      </c>
      <c r="I3331" s="320">
        <f>(SUM(C3268:C3288)*1+SUM(C3289:C3309)*2+SUM(C3310:C3330)*3)/6</f>
        <v>1.9469644329601844E-2</v>
      </c>
      <c r="J3331" s="318">
        <f>IF(C3331*O3331&lt;&gt;0,C3331,0)</f>
        <v>0</v>
      </c>
      <c r="K3331" s="318" t="str">
        <f>IF(C3331*O3331=0,"",C3331)</f>
        <v/>
      </c>
      <c r="O3331" s="318">
        <f>IF(ISBLANK(L3331),0,1)</f>
        <v>0</v>
      </c>
      <c r="P3331" s="318">
        <f>IF(ISBLANK(M3331),0,1)</f>
        <v>0</v>
      </c>
      <c r="Q3331" s="318">
        <f>O3331+P3331</f>
        <v>0</v>
      </c>
      <c r="R3331" s="318">
        <f>SUM(Q3206:Q3331)</f>
        <v>1</v>
      </c>
      <c r="S3331" s="318">
        <f>R3331/$X$2</f>
        <v>4.3478260869565216E-2</v>
      </c>
      <c r="T3331" s="318">
        <f>IF(S3331&gt;=$X$3,1,0)</f>
        <v>0</v>
      </c>
      <c r="U3331" s="318">
        <f>O3331*T3331+P3331*T3331</f>
        <v>0</v>
      </c>
    </row>
    <row r="3332" spans="1:21" s="318" customFormat="1" x14ac:dyDescent="0.2">
      <c r="A3332" s="322">
        <v>41409</v>
      </c>
      <c r="B3332" s="321">
        <v>488.5</v>
      </c>
      <c r="C3332" s="320">
        <f>LN(B3332/B3331)</f>
        <v>-7.6324192186459118E-4</v>
      </c>
      <c r="D3332" s="320">
        <f>AVERAGE(C3312:C3332)</f>
        <v>1.8135002475500558E-3</v>
      </c>
      <c r="E3332" s="318">
        <f>_xlfn.STDEV.S(C3312:C3332)</f>
        <v>7.7384531144070873E-3</v>
      </c>
      <c r="F3332" s="318">
        <f>E3332*(21/(21-1.5))</f>
        <v>8.3337187385922468E-3</v>
      </c>
      <c r="G3332" s="318">
        <f>_xlfn.VAR.S(C3312:C3332)</f>
        <v>5.9883656603876748E-5</v>
      </c>
      <c r="H3332" s="318">
        <f>G3332*(21/(21-1))</f>
        <v>6.2877839434070582E-5</v>
      </c>
      <c r="I3332" s="320">
        <f>(SUM(C3269:C3289)*1+SUM(C3290:C3310)*2+SUM(C3311:C3331)*3)/6</f>
        <v>1.5563338942082028E-2</v>
      </c>
      <c r="J3332" s="318">
        <f>IF(C3332*O3332&lt;&gt;0,C3332,0)</f>
        <v>0</v>
      </c>
      <c r="K3332" s="318" t="str">
        <f>IF(C3332*O3332=0,"",C3332)</f>
        <v/>
      </c>
      <c r="O3332" s="318">
        <f>IF(ISBLANK(L3332),0,1)</f>
        <v>0</v>
      </c>
      <c r="P3332" s="318">
        <f>IF(ISBLANK(M3332),0,1)</f>
        <v>0</v>
      </c>
      <c r="Q3332" s="318">
        <f>O3332+P3332</f>
        <v>0</v>
      </c>
      <c r="R3332" s="318">
        <f>SUM(Q3207:Q3332)</f>
        <v>1</v>
      </c>
      <c r="S3332" s="318">
        <f>R3332/$X$2</f>
        <v>4.3478260869565216E-2</v>
      </c>
      <c r="T3332" s="318">
        <f>IF(S3332&gt;=$X$3,1,0)</f>
        <v>0</v>
      </c>
      <c r="U3332" s="318">
        <f>O3332*T3332+P3332*T3332</f>
        <v>0</v>
      </c>
    </row>
    <row r="3333" spans="1:21" s="318" customFormat="1" x14ac:dyDescent="0.2">
      <c r="A3333" s="322">
        <v>41410</v>
      </c>
      <c r="B3333" s="321">
        <v>489.27499399999999</v>
      </c>
      <c r="C3333" s="320">
        <f>LN(B3333/B3332)</f>
        <v>1.5852198451531043E-3</v>
      </c>
      <c r="D3333" s="320">
        <f>AVERAGE(C3313:C3333)</f>
        <v>2.6123130371402542E-3</v>
      </c>
      <c r="E3333" s="318">
        <f>_xlfn.STDEV.S(C3313:C3333)</f>
        <v>6.690333429755173E-3</v>
      </c>
      <c r="F3333" s="318">
        <f>E3333*(21/(21-1.5))</f>
        <v>7.2049744628132628E-3</v>
      </c>
      <c r="G3333" s="318">
        <f>_xlfn.VAR.S(C3313:C3333)</f>
        <v>4.4760561401299619E-5</v>
      </c>
      <c r="H3333" s="318">
        <f>G3333*(21/(21-1))</f>
        <v>4.6998589471364603E-5</v>
      </c>
      <c r="I3333" s="320">
        <f>(SUM(C3270:C3290)*1+SUM(C3291:C3311)*2+SUM(C3312:C3332)*3)/6</f>
        <v>1.5120665072714696E-2</v>
      </c>
      <c r="J3333" s="318">
        <f>IF(C3333*O3333&lt;&gt;0,C3333,0)</f>
        <v>0</v>
      </c>
      <c r="K3333" s="318" t="str">
        <f>IF(C3333*O3333=0,"",C3333)</f>
        <v/>
      </c>
      <c r="O3333" s="318">
        <f>IF(ISBLANK(L3333),0,1)</f>
        <v>0</v>
      </c>
      <c r="P3333" s="318">
        <f>IF(ISBLANK(M3333),0,1)</f>
        <v>0</v>
      </c>
      <c r="Q3333" s="318">
        <f>O3333+P3333</f>
        <v>0</v>
      </c>
      <c r="R3333" s="318">
        <f>SUM(Q3208:Q3333)</f>
        <v>1</v>
      </c>
      <c r="S3333" s="318">
        <f>R3333/$X$2</f>
        <v>4.3478260869565216E-2</v>
      </c>
      <c r="T3333" s="318">
        <f>IF(S3333&gt;=$X$3,1,0)</f>
        <v>0</v>
      </c>
      <c r="U3333" s="318">
        <f>O3333*T3333+P3333*T3333</f>
        <v>0</v>
      </c>
    </row>
    <row r="3334" spans="1:21" s="318" customFormat="1" x14ac:dyDescent="0.2">
      <c r="A3334" s="322">
        <v>41415</v>
      </c>
      <c r="B3334" s="321">
        <v>494.35900900000001</v>
      </c>
      <c r="C3334" s="320">
        <f>LN(B3334/B3333)</f>
        <v>1.0337300779511284E-2</v>
      </c>
      <c r="D3334" s="320">
        <f>AVERAGE(C3314:C3334)</f>
        <v>3.1355251162514799E-3</v>
      </c>
      <c r="E3334" s="318">
        <f>_xlfn.STDEV.S(C3314:C3334)</f>
        <v>6.8501613532057871E-3</v>
      </c>
      <c r="F3334" s="318">
        <f>E3334*(21/(21-1.5))</f>
        <v>7.3770968419139245E-3</v>
      </c>
      <c r="G3334" s="318">
        <f>_xlfn.VAR.S(C3314:C3334)</f>
        <v>4.6924710564954139E-5</v>
      </c>
      <c r="H3334" s="318">
        <f>G3334*(21/(21-1))</f>
        <v>4.9270946093201849E-5</v>
      </c>
      <c r="I3334" s="320">
        <f>(SUM(C3271:C3291)*1+SUM(C3292:C3312)*2+SUM(C3313:C3333)*3)/6</f>
        <v>1.9379710420366715E-2</v>
      </c>
      <c r="J3334" s="318">
        <f>IF(C3334*O3334&lt;&gt;0,C3334,0)</f>
        <v>0</v>
      </c>
      <c r="K3334" s="318" t="str">
        <f>IF(C3334*O3334=0,"",C3334)</f>
        <v/>
      </c>
      <c r="O3334" s="318">
        <f>IF(ISBLANK(L3334),0,1)</f>
        <v>0</v>
      </c>
      <c r="P3334" s="318">
        <f>IF(ISBLANK(M3334),0,1)</f>
        <v>0</v>
      </c>
      <c r="Q3334" s="318">
        <f>O3334+P3334</f>
        <v>0</v>
      </c>
      <c r="R3334" s="318">
        <f>SUM(Q3209:Q3334)</f>
        <v>1</v>
      </c>
      <c r="S3334" s="318">
        <f>R3334/$X$2</f>
        <v>4.3478260869565216E-2</v>
      </c>
      <c r="T3334" s="318">
        <f>IF(S3334&gt;=$X$3,1,0)</f>
        <v>0</v>
      </c>
      <c r="U3334" s="318">
        <f>O3334*T3334+P3334*T3334</f>
        <v>0</v>
      </c>
    </row>
    <row r="3335" spans="1:21" s="318" customFormat="1" x14ac:dyDescent="0.2">
      <c r="A3335" s="322">
        <v>41416</v>
      </c>
      <c r="B3335" s="321">
        <v>494.45498700000002</v>
      </c>
      <c r="C3335" s="320">
        <f>LN(B3335/B3334)</f>
        <v>1.9412751172549921E-4</v>
      </c>
      <c r="D3335" s="320">
        <f>AVERAGE(C3315:C3335)</f>
        <v>3.7266033573143944E-3</v>
      </c>
      <c r="E3335" s="318">
        <f>_xlfn.STDEV.S(C3315:C3335)</f>
        <v>5.9332226620091482E-3</v>
      </c>
      <c r="F3335" s="318">
        <f>E3335*(21/(21-1.5))</f>
        <v>6.3896244052406206E-3</v>
      </c>
      <c r="G3335" s="318">
        <f>_xlfn.VAR.S(C3315:C3335)</f>
        <v>3.5203131156978922E-5</v>
      </c>
      <c r="H3335" s="318">
        <f>G3335*(21/(21-1))</f>
        <v>3.6963287714827872E-5</v>
      </c>
      <c r="I3335" s="320">
        <f>(SUM(C3272:C3292)*1+SUM(C3293:C3313)*2+SUM(C3314:C3334)*3)/6</f>
        <v>2.4223191726518125E-2</v>
      </c>
      <c r="J3335" s="318">
        <f>IF(C3335*O3335&lt;&gt;0,C3335,0)</f>
        <v>0</v>
      </c>
      <c r="K3335" s="318" t="str">
        <f>IF(C3335*O3335=0,"",C3335)</f>
        <v/>
      </c>
      <c r="O3335" s="318">
        <f>IF(ISBLANK(L3335),0,1)</f>
        <v>0</v>
      </c>
      <c r="P3335" s="318">
        <f>IF(ISBLANK(M3335),0,1)</f>
        <v>0</v>
      </c>
      <c r="Q3335" s="318">
        <f>O3335+P3335</f>
        <v>0</v>
      </c>
      <c r="R3335" s="318">
        <f>SUM(Q3210:Q3335)</f>
        <v>1</v>
      </c>
      <c r="S3335" s="318">
        <f>R3335/$X$2</f>
        <v>4.3478260869565216E-2</v>
      </c>
      <c r="T3335" s="318">
        <f>IF(S3335&gt;=$X$3,1,0)</f>
        <v>0</v>
      </c>
      <c r="U3335" s="318">
        <f>O3335*T3335+P3335*T3335</f>
        <v>0</v>
      </c>
    </row>
    <row r="3336" spans="1:21" s="318" customFormat="1" x14ac:dyDescent="0.2">
      <c r="A3336" s="322">
        <v>41417</v>
      </c>
      <c r="B3336" s="321">
        <v>486.12100199999998</v>
      </c>
      <c r="C3336" s="320">
        <f>LN(B3336/B3335)</f>
        <v>-1.6998551399300295E-2</v>
      </c>
      <c r="D3336" s="320">
        <f>AVERAGE(C3316:C3336)</f>
        <v>2.5543357154489388E-3</v>
      </c>
      <c r="E3336" s="318">
        <f>_xlfn.STDEV.S(C3316:C3336)</f>
        <v>7.3810058038062893E-3</v>
      </c>
      <c r="F3336" s="318">
        <f>E3336*(21/(21-1.5))</f>
        <v>7.9487754810221578E-3</v>
      </c>
      <c r="G3336" s="318">
        <f>_xlfn.VAR.S(C3316:C3336)</f>
        <v>5.4479246675822128E-5</v>
      </c>
      <c r="H3336" s="318">
        <f>G3336*(21/(21-1))</f>
        <v>5.7203209009613234E-5</v>
      </c>
      <c r="I3336" s="320">
        <f>(SUM(C3273:C3293)*1+SUM(C3294:C3314)*2+SUM(C3315:C3335)*3)/6</f>
        <v>2.4800859179803361E-2</v>
      </c>
      <c r="J3336" s="318">
        <f>IF(C3336*O3336&lt;&gt;0,C3336,0)</f>
        <v>0</v>
      </c>
      <c r="K3336" s="318" t="str">
        <f>IF(C3336*O3336=0,"",C3336)</f>
        <v/>
      </c>
      <c r="O3336" s="318">
        <f>IF(ISBLANK(L3336),0,1)</f>
        <v>0</v>
      </c>
      <c r="P3336" s="318">
        <f>IF(ISBLANK(M3336),0,1)</f>
        <v>0</v>
      </c>
      <c r="Q3336" s="318">
        <f>O3336+P3336</f>
        <v>0</v>
      </c>
      <c r="R3336" s="318">
        <f>SUM(Q3211:Q3336)</f>
        <v>1</v>
      </c>
      <c r="S3336" s="318">
        <f>R3336/$X$2</f>
        <v>4.3478260869565216E-2</v>
      </c>
      <c r="T3336" s="318">
        <f>IF(S3336&gt;=$X$3,1,0)</f>
        <v>0</v>
      </c>
      <c r="U3336" s="318">
        <f>O3336*T3336+P3336*T3336</f>
        <v>0</v>
      </c>
    </row>
    <row r="3337" spans="1:21" s="318" customFormat="1" x14ac:dyDescent="0.2">
      <c r="A3337" s="322">
        <v>41418</v>
      </c>
      <c r="B3337" s="321">
        <v>487.14801</v>
      </c>
      <c r="C3337" s="320">
        <f>LN(B3337/B3336)</f>
        <v>2.1104306589883924E-3</v>
      </c>
      <c r="D3337" s="320">
        <f>AVERAGE(C3317:C3337)</f>
        <v>2.1146714826642634E-3</v>
      </c>
      <c r="E3337" s="318">
        <f>_xlfn.STDEV.S(C3317:C3337)</f>
        <v>7.1009692871645122E-3</v>
      </c>
      <c r="F3337" s="318">
        <f>E3337*(21/(21-1.5))</f>
        <v>7.6471976938694746E-3</v>
      </c>
      <c r="G3337" s="318">
        <f>_xlfn.VAR.S(C3317:C3337)</f>
        <v>5.0423764817253686E-5</v>
      </c>
      <c r="H3337" s="318">
        <f>G3337*(21/(21-1))</f>
        <v>5.2944953058116374E-5</v>
      </c>
      <c r="I3337" s="320">
        <f>(SUM(C3274:C3294)*1+SUM(C3295:C3315)*2+SUM(C3316:C3336)*3)/6</f>
        <v>1.6562454313382099E-2</v>
      </c>
      <c r="J3337" s="318">
        <f>IF(C3337*O3337&lt;&gt;0,C3337,0)</f>
        <v>0</v>
      </c>
      <c r="K3337" s="318" t="str">
        <f>IF(C3337*O3337=0,"",C3337)</f>
        <v/>
      </c>
      <c r="O3337" s="318">
        <f>IF(ISBLANK(L3337),0,1)</f>
        <v>0</v>
      </c>
      <c r="P3337" s="318">
        <f>IF(ISBLANK(M3337),0,1)</f>
        <v>0</v>
      </c>
      <c r="Q3337" s="318">
        <f>O3337+P3337</f>
        <v>0</v>
      </c>
      <c r="R3337" s="318">
        <f>SUM(Q3212:Q3337)</f>
        <v>1</v>
      </c>
      <c r="S3337" s="318">
        <f>R3337/$X$2</f>
        <v>4.3478260869565216E-2</v>
      </c>
      <c r="T3337" s="318">
        <f>IF(S3337&gt;=$X$3,1,0)</f>
        <v>0</v>
      </c>
      <c r="U3337" s="318">
        <f>O3337*T3337+P3337*T3337</f>
        <v>0</v>
      </c>
    </row>
    <row r="3338" spans="1:21" s="318" customFormat="1" x14ac:dyDescent="0.2">
      <c r="A3338" s="322">
        <v>41421</v>
      </c>
      <c r="B3338" s="321">
        <v>491.25500499999998</v>
      </c>
      <c r="C3338" s="320">
        <f>LN(B3338/B3337)</f>
        <v>8.3953525478205424E-3</v>
      </c>
      <c r="D3338" s="320">
        <f>AVERAGE(C3318:C3338)</f>
        <v>2.5144501754176228E-3</v>
      </c>
      <c r="E3338" s="318">
        <f>_xlfn.STDEV.S(C3318:C3338)</f>
        <v>7.2114288890653341E-3</v>
      </c>
      <c r="F3338" s="318">
        <f>E3338*(21/(21-1.5))</f>
        <v>7.7661541882242053E-3</v>
      </c>
      <c r="G3338" s="318">
        <f>_xlfn.VAR.S(C3318:C3338)</f>
        <v>5.2004706622046079E-5</v>
      </c>
      <c r="H3338" s="318">
        <f>G3338*(21/(21-1))</f>
        <v>5.4604941953148383E-5</v>
      </c>
      <c r="I3338" s="320">
        <f>(SUM(C3275:C3295)*1+SUM(C3296:C3316)*2+SUM(C3317:C3337)*3)/6</f>
        <v>1.5762144385214148E-2</v>
      </c>
      <c r="J3338" s="318">
        <f>IF(C3338*O3338&lt;&gt;0,C3338,0)</f>
        <v>0</v>
      </c>
      <c r="K3338" s="318" t="str">
        <f>IF(C3338*O3338=0,"",C3338)</f>
        <v/>
      </c>
      <c r="O3338" s="318">
        <f>IF(ISBLANK(L3338),0,1)</f>
        <v>0</v>
      </c>
      <c r="P3338" s="318">
        <f>IF(ISBLANK(M3338),0,1)</f>
        <v>0</v>
      </c>
      <c r="Q3338" s="318">
        <f>O3338+P3338</f>
        <v>0</v>
      </c>
      <c r="R3338" s="318">
        <f>SUM(Q3213:Q3338)</f>
        <v>1</v>
      </c>
      <c r="S3338" s="318">
        <f>R3338/$X$2</f>
        <v>4.3478260869565216E-2</v>
      </c>
      <c r="T3338" s="318">
        <f>IF(S3338&gt;=$X$3,1,0)</f>
        <v>0</v>
      </c>
      <c r="U3338" s="318">
        <f>O3338*T3338+P3338*T3338</f>
        <v>0</v>
      </c>
    </row>
    <row r="3339" spans="1:21" s="318" customFormat="1" x14ac:dyDescent="0.2">
      <c r="A3339" s="322">
        <v>41422</v>
      </c>
      <c r="B3339" s="321">
        <v>496.23400900000001</v>
      </c>
      <c r="C3339" s="320">
        <f>LN(B3339/B3338)</f>
        <v>1.0084256377888528E-2</v>
      </c>
      <c r="D3339" s="320">
        <f>AVERAGE(C3319:C3339)</f>
        <v>2.4475202305698322E-3</v>
      </c>
      <c r="E3339" s="318">
        <f>_xlfn.STDEV.S(C3319:C3339)</f>
        <v>7.1300259019832554E-3</v>
      </c>
      <c r="F3339" s="318">
        <f>E3339*(21/(21-1.5))</f>
        <v>7.6784894329050436E-3</v>
      </c>
      <c r="G3339" s="318">
        <f>_xlfn.VAR.S(C3319:C3339)</f>
        <v>5.0837269362952131E-5</v>
      </c>
      <c r="H3339" s="318">
        <f>G3339*(21/(21-1))</f>
        <v>5.3379132831099742E-5</v>
      </c>
      <c r="I3339" s="320">
        <f>(SUM(C3276:C3296)*1+SUM(C3297:C3317)*2+SUM(C3318:C3338)*3)/6</f>
        <v>2.062204333775668E-2</v>
      </c>
      <c r="J3339" s="318">
        <f>IF(C3339*O3339&lt;&gt;0,C3339,0)</f>
        <v>0</v>
      </c>
      <c r="K3339" s="318" t="str">
        <f>IF(C3339*O3339=0,"",C3339)</f>
        <v/>
      </c>
      <c r="O3339" s="318">
        <f>IF(ISBLANK(L3339),0,1)</f>
        <v>0</v>
      </c>
      <c r="P3339" s="318">
        <f>IF(ISBLANK(M3339),0,1)</f>
        <v>0</v>
      </c>
      <c r="Q3339" s="318">
        <f>O3339+P3339</f>
        <v>0</v>
      </c>
      <c r="R3339" s="318">
        <f>SUM(Q3214:Q3339)</f>
        <v>1</v>
      </c>
      <c r="S3339" s="318">
        <f>R3339/$X$2</f>
        <v>4.3478260869565216E-2</v>
      </c>
      <c r="T3339" s="318">
        <f>IF(S3339&gt;=$X$3,1,0)</f>
        <v>0</v>
      </c>
      <c r="U3339" s="318">
        <f>O3339*T3339+P3339*T3339</f>
        <v>0</v>
      </c>
    </row>
    <row r="3340" spans="1:21" s="318" customFormat="1" x14ac:dyDescent="0.2">
      <c r="A3340" s="322">
        <v>41423</v>
      </c>
      <c r="B3340" s="321">
        <v>491.74899299999998</v>
      </c>
      <c r="C3340" s="320">
        <f>LN(B3340/B3339)</f>
        <v>-9.0791983260631922E-3</v>
      </c>
      <c r="D3340" s="320">
        <f>AVERAGE(C3320:C3340)</f>
        <v>1.7039374679524769E-3</v>
      </c>
      <c r="E3340" s="318">
        <f>_xlfn.STDEV.S(C3320:C3340)</f>
        <v>7.4876011337397675E-3</v>
      </c>
      <c r="F3340" s="318">
        <f>E3340*(21/(21-1.5))</f>
        <v>8.0635704517197492E-3</v>
      </c>
      <c r="G3340" s="318">
        <f>_xlfn.VAR.S(C3320:C3340)</f>
        <v>5.6064170737981049E-5</v>
      </c>
      <c r="H3340" s="318">
        <f>G3340*(21/(21-1))</f>
        <v>5.8867379274880102E-5</v>
      </c>
      <c r="I3340" s="320">
        <f>(SUM(C3277:C3297)*1+SUM(C3298:C3318)*2+SUM(C3319:C3339)*3)/6</f>
        <v>2.2860698783151404E-2</v>
      </c>
      <c r="J3340" s="318">
        <f>IF(C3340*O3340&lt;&gt;0,C3340,0)</f>
        <v>0</v>
      </c>
      <c r="K3340" s="318" t="str">
        <f>IF(C3340*O3340=0,"",C3340)</f>
        <v/>
      </c>
      <c r="O3340" s="318">
        <f>IF(ISBLANK(L3340),0,1)</f>
        <v>0</v>
      </c>
      <c r="P3340" s="318">
        <f>IF(ISBLANK(M3340),0,1)</f>
        <v>0</v>
      </c>
      <c r="Q3340" s="318">
        <f>O3340+P3340</f>
        <v>0</v>
      </c>
      <c r="R3340" s="318">
        <f>SUM(Q3215:Q3340)</f>
        <v>1</v>
      </c>
      <c r="S3340" s="318">
        <f>R3340/$X$2</f>
        <v>4.3478260869565216E-2</v>
      </c>
      <c r="T3340" s="318">
        <f>IF(S3340&gt;=$X$3,1,0)</f>
        <v>0</v>
      </c>
      <c r="U3340" s="318">
        <f>O3340*T3340+P3340*T3340</f>
        <v>0</v>
      </c>
    </row>
    <row r="3341" spans="1:21" s="318" customFormat="1" x14ac:dyDescent="0.2">
      <c r="A3341" s="322">
        <v>41424</v>
      </c>
      <c r="B3341" s="321">
        <v>491.97299199999998</v>
      </c>
      <c r="C3341" s="320">
        <f>LN(B3341/B3340)</f>
        <v>4.5541119805605617E-4</v>
      </c>
      <c r="D3341" s="320">
        <f>AVERAGE(C3321:C3341)</f>
        <v>1.140099723468865E-3</v>
      </c>
      <c r="E3341" s="318">
        <f>_xlfn.STDEV.S(C3321:C3341)</f>
        <v>7.0851047617419699E-3</v>
      </c>
      <c r="F3341" s="318">
        <f>E3341*(21/(21-1.5))</f>
        <v>7.6301128203375059E-3</v>
      </c>
      <c r="G3341" s="318">
        <f>_xlfn.VAR.S(C3321:C3341)</f>
        <v>5.0198709484858731E-5</v>
      </c>
      <c r="H3341" s="318">
        <f>G3341*(21/(21-1))</f>
        <v>5.2708644959101667E-5</v>
      </c>
      <c r="I3341" s="320">
        <f>(SUM(C3278:C3298)*1+SUM(C3299:C3319)*2+SUM(C3320:C3340)*3)/6</f>
        <v>1.7307989597781136E-2</v>
      </c>
      <c r="J3341" s="318">
        <f>IF(C3341*O3341&lt;&gt;0,C3341,0)</f>
        <v>0</v>
      </c>
      <c r="K3341" s="318" t="str">
        <f>IF(C3341*O3341=0,"",C3341)</f>
        <v/>
      </c>
      <c r="O3341" s="318">
        <f>IF(ISBLANK(L3341),0,1)</f>
        <v>0</v>
      </c>
      <c r="P3341" s="318">
        <f>IF(ISBLANK(M3341),0,1)</f>
        <v>0</v>
      </c>
      <c r="Q3341" s="318">
        <f>O3341+P3341</f>
        <v>0</v>
      </c>
      <c r="R3341" s="318">
        <f>SUM(Q3216:Q3341)</f>
        <v>1</v>
      </c>
      <c r="S3341" s="318">
        <f>R3341/$X$2</f>
        <v>4.3478260869565216E-2</v>
      </c>
      <c r="T3341" s="318">
        <f>IF(S3341&gt;=$X$3,1,0)</f>
        <v>0</v>
      </c>
      <c r="U3341" s="318">
        <f>O3341*T3341+P3341*T3341</f>
        <v>0</v>
      </c>
    </row>
    <row r="3342" spans="1:21" s="318" customFormat="1" x14ac:dyDescent="0.2">
      <c r="A3342" s="322">
        <v>41425</v>
      </c>
      <c r="B3342" s="321">
        <v>491.70901500000002</v>
      </c>
      <c r="C3342" s="320">
        <f>LN(B3342/B3341)</f>
        <v>-5.367120765821388E-4</v>
      </c>
      <c r="D3342" s="320">
        <f>AVERAGE(C3322:C3342)</f>
        <v>1.0804515530608908E-3</v>
      </c>
      <c r="E3342" s="318">
        <f>_xlfn.STDEV.S(C3322:C3342)</f>
        <v>7.0941216006393804E-3</v>
      </c>
      <c r="F3342" s="318">
        <f>E3342*(21/(21-1.5))</f>
        <v>7.6398232622270244E-3</v>
      </c>
      <c r="G3342" s="318">
        <f>_xlfn.VAR.S(C3322:C3342)</f>
        <v>5.0326561284658243E-5</v>
      </c>
      <c r="H3342" s="318">
        <f>G3342*(21/(21-1))</f>
        <v>5.2842889348891155E-5</v>
      </c>
      <c r="I3342" s="320">
        <f>(SUM(C3279:C3299)*1+SUM(C3300:C3320)*2+SUM(C3321:C3341)*3)/6</f>
        <v>1.7670914720577195E-2</v>
      </c>
      <c r="J3342" s="318">
        <f>IF(C3342*O3342&lt;&gt;0,C3342,0)</f>
        <v>0</v>
      </c>
      <c r="K3342" s="318" t="str">
        <f>IF(C3342*O3342=0,"",C3342)</f>
        <v/>
      </c>
      <c r="O3342" s="318">
        <f>IF(ISBLANK(L3342),0,1)</f>
        <v>0</v>
      </c>
      <c r="P3342" s="318">
        <f>IF(ISBLANK(M3342),0,1)</f>
        <v>0</v>
      </c>
      <c r="Q3342" s="318">
        <f>O3342+P3342</f>
        <v>0</v>
      </c>
      <c r="R3342" s="318">
        <f>SUM(Q3217:Q3342)</f>
        <v>1</v>
      </c>
      <c r="S3342" s="318">
        <f>R3342/$X$2</f>
        <v>4.3478260869565216E-2</v>
      </c>
      <c r="T3342" s="318">
        <f>IF(S3342&gt;=$X$3,1,0)</f>
        <v>0</v>
      </c>
      <c r="U3342" s="318">
        <f>O3342*T3342+P3342*T3342</f>
        <v>0</v>
      </c>
    </row>
    <row r="3343" spans="1:21" s="318" customFormat="1" x14ac:dyDescent="0.2">
      <c r="A3343" s="322">
        <v>41428</v>
      </c>
      <c r="B3343" s="321">
        <v>488.50500499999998</v>
      </c>
      <c r="C3343" s="320">
        <f>LN(B3343/B3342)</f>
        <v>-6.5373915197352401E-3</v>
      </c>
      <c r="D3343" s="320">
        <f>AVERAGE(C3323:C3343)</f>
        <v>1.0426631320838227E-3</v>
      </c>
      <c r="E3343" s="318">
        <f>_xlfn.STDEV.S(C3323:C3343)</f>
        <v>7.1342900450391674E-3</v>
      </c>
      <c r="F3343" s="318">
        <f>E3343*(21/(21-1.5))</f>
        <v>7.6830815869652572E-3</v>
      </c>
      <c r="G3343" s="318">
        <f>_xlfn.VAR.S(C3323:C3343)</f>
        <v>5.089809444674496E-5</v>
      </c>
      <c r="H3343" s="318">
        <f>G3343*(21/(21-1))</f>
        <v>5.344299916908221E-5</v>
      </c>
      <c r="I3343" s="320">
        <f>(SUM(C3280:C3300)*1+SUM(C3301:C3321)*2+SUM(C3322:C3342)*3)/6</f>
        <v>1.7968935381953998E-2</v>
      </c>
      <c r="J3343" s="318">
        <f>IF(C3343*O3343&lt;&gt;0,C3343,0)</f>
        <v>0</v>
      </c>
      <c r="K3343" s="318" t="str">
        <f>IF(C3343*O3343=0,"",C3343)</f>
        <v/>
      </c>
      <c r="O3343" s="318">
        <f>IF(ISBLANK(L3343),0,1)</f>
        <v>0</v>
      </c>
      <c r="P3343" s="318">
        <f>IF(ISBLANK(M3343),0,1)</f>
        <v>0</v>
      </c>
      <c r="Q3343" s="318">
        <f>O3343+P3343</f>
        <v>0</v>
      </c>
      <c r="R3343" s="318">
        <f>SUM(Q3218:Q3343)</f>
        <v>1</v>
      </c>
      <c r="S3343" s="318">
        <f>R3343/$X$2</f>
        <v>4.3478260869565216E-2</v>
      </c>
      <c r="T3343" s="318">
        <f>IF(S3343&gt;=$X$3,1,0)</f>
        <v>0</v>
      </c>
      <c r="U3343" s="318">
        <f>O3343*T3343+P3343*T3343</f>
        <v>0</v>
      </c>
    </row>
    <row r="3344" spans="1:21" s="318" customFormat="1" x14ac:dyDescent="0.2">
      <c r="A3344" s="322">
        <v>41429</v>
      </c>
      <c r="B3344" s="321">
        <v>486.57299799999998</v>
      </c>
      <c r="C3344" s="320">
        <f>LN(B3344/B3343)</f>
        <v>-3.9627794337423316E-3</v>
      </c>
      <c r="D3344" s="320">
        <f>AVERAGE(C3324:C3344)</f>
        <v>6.3436665664103758E-4</v>
      </c>
      <c r="E3344" s="318">
        <f>_xlfn.STDEV.S(C3324:C3344)</f>
        <v>7.1651214325986175E-3</v>
      </c>
      <c r="F3344" s="318">
        <f>E3344*(21/(21-1.5))</f>
        <v>7.7162846197215878E-3</v>
      </c>
      <c r="G3344" s="318">
        <f>_xlfn.VAR.S(C3324:C3344)</f>
        <v>5.1338965143884066E-5</v>
      </c>
      <c r="H3344" s="318">
        <f>G3344*(21/(21-1))</f>
        <v>5.390591340107827E-5</v>
      </c>
      <c r="I3344" s="320">
        <f>(SUM(C3281:C3301)*1+SUM(C3302:C3322)*2+SUM(C3323:C3343)*3)/6</f>
        <v>1.4039127316547531E-2</v>
      </c>
      <c r="J3344" s="318">
        <f>IF(C3344*O3344&lt;&gt;0,C3344,0)</f>
        <v>0</v>
      </c>
      <c r="K3344" s="318" t="str">
        <f>IF(C3344*O3344=0,"",C3344)</f>
        <v/>
      </c>
      <c r="O3344" s="318">
        <f>IF(ISBLANK(L3344),0,1)</f>
        <v>0</v>
      </c>
      <c r="P3344" s="318">
        <f>IF(ISBLANK(M3344),0,1)</f>
        <v>0</v>
      </c>
      <c r="Q3344" s="318">
        <f>O3344+P3344</f>
        <v>0</v>
      </c>
      <c r="R3344" s="318">
        <f>SUM(Q3219:Q3344)</f>
        <v>1</v>
      </c>
      <c r="S3344" s="318">
        <f>R3344/$X$2</f>
        <v>4.3478260869565216E-2</v>
      </c>
      <c r="T3344" s="318">
        <f>IF(S3344&gt;=$X$3,1,0)</f>
        <v>0</v>
      </c>
      <c r="U3344" s="318">
        <f>O3344*T3344+P3344*T3344</f>
        <v>0</v>
      </c>
    </row>
    <row r="3345" spans="1:21" s="318" customFormat="1" x14ac:dyDescent="0.2">
      <c r="A3345" s="322">
        <v>41430</v>
      </c>
      <c r="B3345" s="321">
        <v>482.88900799999999</v>
      </c>
      <c r="C3345" s="320">
        <f>LN(B3345/B3344)</f>
        <v>-7.6001075028337417E-3</v>
      </c>
      <c r="D3345" s="320">
        <f>AVERAGE(C3325:C3345)</f>
        <v>6.3424319283175972E-4</v>
      </c>
      <c r="E3345" s="318">
        <f>_xlfn.STDEV.S(C3325:C3345)</f>
        <v>7.1652703910468386E-3</v>
      </c>
      <c r="F3345" s="318">
        <f>E3345*(21/(21-1.5))</f>
        <v>7.7164450365119798E-3</v>
      </c>
      <c r="G3345" s="318">
        <f>_xlfn.VAR.S(C3325:C3345)</f>
        <v>5.1341099776812513E-5</v>
      </c>
      <c r="H3345" s="318">
        <f>G3345*(21/(21-1))</f>
        <v>5.390815476565314E-5</v>
      </c>
      <c r="I3345" s="320">
        <f>(SUM(C3282:C3302)*1+SUM(C3303:C3323)*2+SUM(C3324:C3344)*3)/6</f>
        <v>1.2693022504375253E-2</v>
      </c>
      <c r="J3345" s="318">
        <f>IF(C3345*O3345&lt;&gt;0,C3345,0)</f>
        <v>0</v>
      </c>
      <c r="K3345" s="318" t="str">
        <f>IF(C3345*O3345=0,"",C3345)</f>
        <v/>
      </c>
      <c r="O3345" s="318">
        <f>IF(ISBLANK(L3345),0,1)</f>
        <v>0</v>
      </c>
      <c r="P3345" s="318">
        <f>IF(ISBLANK(M3345),0,1)</f>
        <v>0</v>
      </c>
      <c r="Q3345" s="318">
        <f>O3345+P3345</f>
        <v>0</v>
      </c>
      <c r="R3345" s="318">
        <f>SUM(Q3220:Q3345)</f>
        <v>1</v>
      </c>
      <c r="S3345" s="318">
        <f>R3345/$X$2</f>
        <v>4.3478260869565216E-2</v>
      </c>
      <c r="T3345" s="318">
        <f>IF(S3345&gt;=$X$3,1,0)</f>
        <v>0</v>
      </c>
      <c r="U3345" s="318">
        <f>O3345*T3345+P3345*T3345</f>
        <v>0</v>
      </c>
    </row>
    <row r="3346" spans="1:21" s="318" customFormat="1" x14ac:dyDescent="0.2">
      <c r="A3346" s="322">
        <v>41431</v>
      </c>
      <c r="B3346" s="321">
        <v>479.70400999999998</v>
      </c>
      <c r="C3346" s="320">
        <f>LN(B3346/B3345)</f>
        <v>-6.6175622793589539E-3</v>
      </c>
      <c r="D3346" s="320">
        <f>AVERAGE(C3326:C3346)</f>
        <v>-3.9621108698472811E-4</v>
      </c>
      <c r="E3346" s="318">
        <f>_xlfn.STDEV.S(C3326:C3346)</f>
        <v>6.5196058944745469E-3</v>
      </c>
      <c r="F3346" s="318">
        <f>E3346*(21/(21-1.5))</f>
        <v>7.0211140402033582E-3</v>
      </c>
      <c r="G3346" s="318">
        <f>_xlfn.VAR.S(C3326:C3346)</f>
        <v>4.2505261019267256E-5</v>
      </c>
      <c r="H3346" s="318">
        <f>G3346*(21/(21-1))</f>
        <v>4.4630524070230623E-5</v>
      </c>
      <c r="I3346" s="320">
        <f>(SUM(C3283:C3303)*1+SUM(C3304:C3324)*2+SUM(C3325:C3345)*3)/6</f>
        <v>8.5632742963534826E-3</v>
      </c>
      <c r="J3346" s="318">
        <f>IF(C3346*O3346&lt;&gt;0,C3346,0)</f>
        <v>0</v>
      </c>
      <c r="K3346" s="318" t="str">
        <f>IF(C3346*O3346=0,"",C3346)</f>
        <v/>
      </c>
      <c r="O3346" s="318">
        <f>IF(ISBLANK(L3346),0,1)</f>
        <v>0</v>
      </c>
      <c r="P3346" s="318">
        <f>IF(ISBLANK(M3346),0,1)</f>
        <v>0</v>
      </c>
      <c r="Q3346" s="318">
        <f>O3346+P3346</f>
        <v>0</v>
      </c>
      <c r="R3346" s="318">
        <f>SUM(Q3221:Q3346)</f>
        <v>1</v>
      </c>
      <c r="S3346" s="318">
        <f>R3346/$X$2</f>
        <v>4.3478260869565216E-2</v>
      </c>
      <c r="T3346" s="318">
        <f>IF(S3346&gt;=$X$3,1,0)</f>
        <v>0</v>
      </c>
      <c r="U3346" s="318">
        <f>O3346*T3346+P3346*T3346</f>
        <v>0</v>
      </c>
    </row>
    <row r="3347" spans="1:21" s="318" customFormat="1" x14ac:dyDescent="0.2">
      <c r="A3347" s="322">
        <v>41432</v>
      </c>
      <c r="B3347" s="321">
        <v>480.78298999999998</v>
      </c>
      <c r="C3347" s="320">
        <f>LN(B3347/B3346)</f>
        <v>2.246736195024056E-3</v>
      </c>
      <c r="D3347" s="320">
        <f>AVERAGE(C3327:C3347)</f>
        <v>-4.2645460112646018E-4</v>
      </c>
      <c r="E3347" s="318">
        <f>_xlfn.STDEV.S(C3327:C3347)</f>
        <v>6.5050960723503732E-3</v>
      </c>
      <c r="F3347" s="318">
        <f>E3347*(21/(21-1.5))</f>
        <v>7.0054880779157865E-3</v>
      </c>
      <c r="G3347" s="318">
        <f>_xlfn.VAR.S(C3327:C3347)</f>
        <v>4.231627491050825E-5</v>
      </c>
      <c r="H3347" s="318">
        <f>G3347*(21/(21-1))</f>
        <v>4.4432088656033663E-5</v>
      </c>
      <c r="I3347" s="320">
        <f>(SUM(C3284:C3304)*1+SUM(C3305:C3325)*2+SUM(C3326:C3346)*3)/6</f>
        <v>2.082639718729809E-3</v>
      </c>
      <c r="J3347" s="318">
        <f>IF(C3347*O3347&lt;&gt;0,C3347,0)</f>
        <v>0</v>
      </c>
      <c r="K3347" s="318" t="str">
        <f>IF(C3347*O3347=0,"",C3347)</f>
        <v/>
      </c>
      <c r="O3347" s="318">
        <f>IF(ISBLANK(L3347),0,1)</f>
        <v>0</v>
      </c>
      <c r="P3347" s="318">
        <f>IF(ISBLANK(M3347),0,1)</f>
        <v>0</v>
      </c>
      <c r="Q3347" s="318">
        <f>O3347+P3347</f>
        <v>0</v>
      </c>
      <c r="R3347" s="318">
        <f>SUM(Q3222:Q3347)</f>
        <v>1</v>
      </c>
      <c r="S3347" s="318">
        <f>R3347/$X$2</f>
        <v>4.3478260869565216E-2</v>
      </c>
      <c r="T3347" s="318">
        <f>IF(S3347&gt;=$X$3,1,0)</f>
        <v>0</v>
      </c>
      <c r="U3347" s="318">
        <f>O3347*T3347+P3347*T3347</f>
        <v>0</v>
      </c>
    </row>
    <row r="3348" spans="1:21" s="318" customFormat="1" x14ac:dyDescent="0.2">
      <c r="A3348" s="322">
        <v>41435</v>
      </c>
      <c r="B3348" s="321">
        <v>478.34799199999998</v>
      </c>
      <c r="C3348" s="320">
        <f>LN(B3348/B3347)</f>
        <v>-5.0775197071674643E-3</v>
      </c>
      <c r="D3348" s="320">
        <f>AVERAGE(C3328:C3348)</f>
        <v>-7.5327191629852492E-4</v>
      </c>
      <c r="E3348" s="318">
        <f>_xlfn.STDEV.S(C3328:C3348)</f>
        <v>6.5605698086905924E-3</v>
      </c>
      <c r="F3348" s="318">
        <f>E3348*(21/(21-1.5))</f>
        <v>7.0652290247437141E-3</v>
      </c>
      <c r="G3348" s="318">
        <f>_xlfn.VAR.S(C3328:C3348)</f>
        <v>4.3041076214702521E-5</v>
      </c>
      <c r="H3348" s="318">
        <f>G3348*(21/(21-1))</f>
        <v>4.5193130025437648E-5</v>
      </c>
      <c r="I3348" s="320">
        <f>(SUM(C3285:C3305)*1+SUM(C3306:C3326)*2+SUM(C3327:C3347)*3)/6</f>
        <v>5.0238097200189132E-3</v>
      </c>
      <c r="J3348" s="318">
        <f>IF(C3348*O3348&lt;&gt;0,C3348,0)</f>
        <v>0</v>
      </c>
      <c r="K3348" s="318" t="str">
        <f>IF(C3348*O3348=0,"",C3348)</f>
        <v/>
      </c>
      <c r="O3348" s="318">
        <f>IF(ISBLANK(L3348),0,1)</f>
        <v>0</v>
      </c>
      <c r="P3348" s="318">
        <f>IF(ISBLANK(M3348),0,1)</f>
        <v>0</v>
      </c>
      <c r="Q3348" s="318">
        <f>O3348+P3348</f>
        <v>0</v>
      </c>
      <c r="R3348" s="318">
        <f>SUM(Q3223:Q3348)</f>
        <v>1</v>
      </c>
      <c r="S3348" s="318">
        <f>R3348/$X$2</f>
        <v>4.3478260869565216E-2</v>
      </c>
      <c r="T3348" s="318">
        <f>IF(S3348&gt;=$X$3,1,0)</f>
        <v>0</v>
      </c>
      <c r="U3348" s="318">
        <f>O3348*T3348+P3348*T3348</f>
        <v>0</v>
      </c>
    </row>
    <row r="3349" spans="1:21" s="318" customFormat="1" x14ac:dyDescent="0.2">
      <c r="A3349" s="322">
        <v>41436</v>
      </c>
      <c r="B3349" s="321">
        <v>470.01299999999998</v>
      </c>
      <c r="C3349" s="320">
        <f>LN(B3349/B3348)</f>
        <v>-1.7578130456168191E-2</v>
      </c>
      <c r="D3349" s="320">
        <f>AVERAGE(C3329:C3349)</f>
        <v>-1.7712574135235258E-3</v>
      </c>
      <c r="E3349" s="318">
        <f>_xlfn.STDEV.S(C3329:C3349)</f>
        <v>7.4209395678782181E-3</v>
      </c>
      <c r="F3349" s="318">
        <f>E3349*(21/(21-1.5))</f>
        <v>7.9917810730996183E-3</v>
      </c>
      <c r="G3349" s="318">
        <f>_xlfn.VAR.S(C3329:C3349)</f>
        <v>5.5070344070100549E-5</v>
      </c>
      <c r="H3349" s="318">
        <f>G3349*(21/(21-1))</f>
        <v>5.7823861273605581E-5</v>
      </c>
      <c r="I3349" s="320">
        <f>(SUM(C3286:C3306)*1+SUM(C3307:C3327)*2+SUM(C3328:C3348)*3)/6</f>
        <v>5.0649967600394502E-3</v>
      </c>
      <c r="J3349" s="318">
        <f>IF(C3349*O3349&lt;&gt;0,C3349,0)</f>
        <v>0</v>
      </c>
      <c r="K3349" s="318" t="str">
        <f>IF(C3349*O3349=0,"",C3349)</f>
        <v/>
      </c>
      <c r="O3349" s="318">
        <f>IF(ISBLANK(L3349),0,1)</f>
        <v>0</v>
      </c>
      <c r="P3349" s="318">
        <f>IF(ISBLANK(M3349),0,1)</f>
        <v>0</v>
      </c>
      <c r="Q3349" s="318">
        <f>O3349+P3349</f>
        <v>0</v>
      </c>
      <c r="R3349" s="318">
        <f>SUM(Q3224:Q3349)</f>
        <v>1</v>
      </c>
      <c r="S3349" s="318">
        <f>R3349/$X$2</f>
        <v>4.3478260869565216E-2</v>
      </c>
      <c r="T3349" s="318">
        <f>IF(S3349&gt;=$X$3,1,0)</f>
        <v>0</v>
      </c>
      <c r="U3349" s="318">
        <f>O3349*T3349+P3349*T3349</f>
        <v>0</v>
      </c>
    </row>
    <row r="3350" spans="1:21" s="318" customFormat="1" x14ac:dyDescent="0.2">
      <c r="A3350" s="322">
        <v>41437</v>
      </c>
      <c r="B3350" s="321">
        <v>474.03298999999998</v>
      </c>
      <c r="C3350" s="320">
        <f>LN(B3350/B3349)</f>
        <v>8.5165645332323601E-3</v>
      </c>
      <c r="D3350" s="320">
        <f>AVERAGE(C3330:C3350)</f>
        <v>-1.3979075187933604E-3</v>
      </c>
      <c r="E3350" s="318">
        <f>_xlfn.STDEV.S(C3330:C3350)</f>
        <v>7.7405711644461901E-3</v>
      </c>
      <c r="F3350" s="318">
        <f>E3350*(21/(21-1.5))</f>
        <v>8.3359997155574347E-3</v>
      </c>
      <c r="G3350" s="318">
        <f>_xlfn.VAR.S(C3330:C3350)</f>
        <v>5.9916441951855849E-5</v>
      </c>
      <c r="H3350" s="318">
        <f>G3350*(21/(21-1))</f>
        <v>6.2912264049448644E-5</v>
      </c>
      <c r="I3350" s="320">
        <f>(SUM(C3287:C3307)*1+SUM(C3308:C3328)*2+SUM(C3329:C3349)*3)/6</f>
        <v>-8.0756930858191852E-3</v>
      </c>
      <c r="J3350" s="318">
        <f>IF(C3350*O3350&lt;&gt;0,C3350,0)</f>
        <v>0</v>
      </c>
      <c r="K3350" s="318" t="str">
        <f>IF(C3350*O3350=0,"",C3350)</f>
        <v/>
      </c>
      <c r="O3350" s="318">
        <f>IF(ISBLANK(L3350),0,1)</f>
        <v>0</v>
      </c>
      <c r="P3350" s="318">
        <f>IF(ISBLANK(M3350),0,1)</f>
        <v>0</v>
      </c>
      <c r="Q3350" s="318">
        <f>O3350+P3350</f>
        <v>0</v>
      </c>
      <c r="R3350" s="318">
        <f>SUM(Q3225:Q3350)</f>
        <v>1</v>
      </c>
      <c r="S3350" s="318">
        <f>R3350/$X$2</f>
        <v>4.3478260869565216E-2</v>
      </c>
      <c r="T3350" s="318">
        <f>IF(S3350&gt;=$X$3,1,0)</f>
        <v>0</v>
      </c>
      <c r="U3350" s="318">
        <f>O3350*T3350+P3350*T3350</f>
        <v>0</v>
      </c>
    </row>
    <row r="3351" spans="1:21" s="318" customFormat="1" x14ac:dyDescent="0.2">
      <c r="A3351" s="322">
        <v>41438</v>
      </c>
      <c r="B3351" s="321">
        <v>472.864014</v>
      </c>
      <c r="C3351" s="320">
        <f>LN(B3351/B3350)</f>
        <v>-2.4690681012413357E-3</v>
      </c>
      <c r="D3351" s="320">
        <f>AVERAGE(C3331:C3351)</f>
        <v>-1.6423221470236126E-3</v>
      </c>
      <c r="E3351" s="318">
        <f>_xlfn.STDEV.S(C3331:C3351)</f>
        <v>7.6867598975179623E-3</v>
      </c>
      <c r="F3351" s="318">
        <f>E3351*(21/(21-1.5))</f>
        <v>8.2780491204039585E-3</v>
      </c>
      <c r="G3351" s="318">
        <f>_xlfn.VAR.S(C3331:C3351)</f>
        <v>5.9086277722090357E-5</v>
      </c>
      <c r="H3351" s="318">
        <f>G3351*(21/(21-1))</f>
        <v>6.2040591608194883E-5</v>
      </c>
      <c r="I3351" s="320">
        <f>(SUM(C3288:C3308)*1+SUM(C3309:C3329)*2+SUM(C3330:C3350)*3)/6</f>
        <v>-3.8630988884121933E-3</v>
      </c>
      <c r="J3351" s="318">
        <f>IF(C3351*O3351&lt;&gt;0,C3351,0)</f>
        <v>0</v>
      </c>
      <c r="K3351" s="318" t="str">
        <f>IF(C3351*O3351=0,"",C3351)</f>
        <v/>
      </c>
      <c r="O3351" s="318">
        <f>IF(ISBLANK(L3351),0,1)</f>
        <v>0</v>
      </c>
      <c r="P3351" s="318">
        <f>IF(ISBLANK(M3351),0,1)</f>
        <v>0</v>
      </c>
      <c r="Q3351" s="318">
        <f>O3351+P3351</f>
        <v>0</v>
      </c>
      <c r="R3351" s="318">
        <f>SUM(Q3226:Q3351)</f>
        <v>1</v>
      </c>
      <c r="S3351" s="318">
        <f>R3351/$X$2</f>
        <v>4.3478260869565216E-2</v>
      </c>
      <c r="T3351" s="318">
        <f>IF(S3351&gt;=$X$3,1,0)</f>
        <v>0</v>
      </c>
      <c r="U3351" s="318">
        <f>O3351*T3351+P3351*T3351</f>
        <v>0</v>
      </c>
    </row>
    <row r="3352" spans="1:21" s="318" customFormat="1" x14ac:dyDescent="0.2">
      <c r="A3352" s="322">
        <v>41439</v>
      </c>
      <c r="B3352" s="321">
        <v>474.03100599999999</v>
      </c>
      <c r="C3352" s="320">
        <f>LN(B3352/B3351)</f>
        <v>2.464882729771997E-3</v>
      </c>
      <c r="D3352" s="320">
        <f>AVERAGE(C3332:C3352)</f>
        <v>-1.4680943022326502E-3</v>
      </c>
      <c r="E3352" s="318">
        <f>_xlfn.STDEV.S(C3332:C3352)</f>
        <v>7.7387212882469589E-3</v>
      </c>
      <c r="F3352" s="318">
        <f>E3352*(21/(21-1.5))</f>
        <v>8.334007541189032E-3</v>
      </c>
      <c r="G3352" s="318">
        <f>_xlfn.VAR.S(C3332:C3352)</f>
        <v>5.988780717716667E-5</v>
      </c>
      <c r="H3352" s="318">
        <f>G3352*(21/(21-1))</f>
        <v>6.2882197536025012E-5</v>
      </c>
      <c r="I3352" s="320">
        <f>(SUM(C3289:C3309)*1+SUM(C3310:C3330)*2+SUM(C3331:C3351)*3)/6</f>
        <v>-6.6875245969163916E-3</v>
      </c>
      <c r="J3352" s="318">
        <f>IF(C3352*O3352&lt;&gt;0,C3352,0)</f>
        <v>0</v>
      </c>
      <c r="K3352" s="318" t="str">
        <f>IF(C3352*O3352=0,"",C3352)</f>
        <v/>
      </c>
      <c r="O3352" s="318">
        <f>IF(ISBLANK(L3352),0,1)</f>
        <v>0</v>
      </c>
      <c r="P3352" s="318">
        <f>IF(ISBLANK(M3352),0,1)</f>
        <v>0</v>
      </c>
      <c r="Q3352" s="318">
        <f>O3352+P3352</f>
        <v>0</v>
      </c>
      <c r="R3352" s="318">
        <f>SUM(Q3227:Q3352)</f>
        <v>1</v>
      </c>
      <c r="S3352" s="318">
        <f>R3352/$X$2</f>
        <v>4.3478260869565216E-2</v>
      </c>
      <c r="T3352" s="318">
        <f>IF(S3352&gt;=$X$3,1,0)</f>
        <v>0</v>
      </c>
      <c r="U3352" s="318">
        <f>O3352*T3352+P3352*T3352</f>
        <v>0</v>
      </c>
    </row>
    <row r="3353" spans="1:21" s="318" customFormat="1" x14ac:dyDescent="0.2">
      <c r="A3353" s="322">
        <v>41442</v>
      </c>
      <c r="B3353" s="321">
        <v>478.067993</v>
      </c>
      <c r="C3353" s="320">
        <f>LN(B3353/B3352)</f>
        <v>8.4802340876861792E-3</v>
      </c>
      <c r="D3353" s="320">
        <f>AVERAGE(C3333:C3353)</f>
        <v>-1.0279287779683278E-3</v>
      </c>
      <c r="E3353" s="318">
        <f>_xlfn.STDEV.S(C3333:C3353)</f>
        <v>8.0379098805445671E-3</v>
      </c>
      <c r="F3353" s="318">
        <f>E3353*(21/(21-1.5))</f>
        <v>8.6562106405864564E-3</v>
      </c>
      <c r="G3353" s="318">
        <f>_xlfn.VAR.S(C3333:C3353)</f>
        <v>6.460799524775598E-5</v>
      </c>
      <c r="H3353" s="318">
        <f>G3353*(21/(21-1))</f>
        <v>6.7838395010143786E-5</v>
      </c>
      <c r="I3353" s="320">
        <f>(SUM(C3290:C3310)*1+SUM(C3311:C3331)*2+SUM(C3332:C3352)*3)/6</f>
        <v>-6.6844662771900444E-3</v>
      </c>
      <c r="J3353" s="318">
        <f>IF(C3353*O3353&lt;&gt;0,C3353,0)</f>
        <v>0</v>
      </c>
      <c r="K3353" s="318" t="str">
        <f>IF(C3353*O3353=0,"",C3353)</f>
        <v/>
      </c>
      <c r="O3353" s="318">
        <f>IF(ISBLANK(L3353),0,1)</f>
        <v>0</v>
      </c>
      <c r="P3353" s="318">
        <f>IF(ISBLANK(M3353),0,1)</f>
        <v>0</v>
      </c>
      <c r="Q3353" s="318">
        <f>O3353+P3353</f>
        <v>0</v>
      </c>
      <c r="R3353" s="318">
        <f>SUM(Q3228:Q3353)</f>
        <v>1</v>
      </c>
      <c r="S3353" s="318">
        <f>R3353/$X$2</f>
        <v>4.3478260869565216E-2</v>
      </c>
      <c r="T3353" s="318">
        <f>IF(S3353&gt;=$X$3,1,0)</f>
        <v>0</v>
      </c>
      <c r="U3353" s="318">
        <f>O3353*T3353+P3353*T3353</f>
        <v>0</v>
      </c>
    </row>
    <row r="3354" spans="1:21" s="318" customFormat="1" x14ac:dyDescent="0.2">
      <c r="A3354" s="322">
        <v>41443</v>
      </c>
      <c r="B3354" s="321">
        <v>481.21398900000003</v>
      </c>
      <c r="C3354" s="320">
        <f>LN(B3354/B3353)</f>
        <v>6.5590876047851117E-3</v>
      </c>
      <c r="D3354" s="320">
        <f>AVERAGE(C3334:C3354)</f>
        <v>-7.9107793227156545E-4</v>
      </c>
      <c r="E3354" s="318">
        <f>_xlfn.STDEV.S(C3334:C3354)</f>
        <v>8.1905925061484842E-3</v>
      </c>
      <c r="F3354" s="318">
        <f>E3354*(21/(21-1.5))</f>
        <v>8.8206380835445207E-3</v>
      </c>
      <c r="G3354" s="318">
        <f>_xlfn.VAR.S(C3334:C3354)</f>
        <v>6.7085805601775717E-5</v>
      </c>
      <c r="H3354" s="318">
        <f>G3354*(21/(21-1))</f>
        <v>7.044009588186451E-5</v>
      </c>
      <c r="I3354" s="320">
        <f>(SUM(C3291:C3311)*1+SUM(C3312:C3332)*2+SUM(C3333:C3353)*3)/6</f>
        <v>-1.3011945072728809E-3</v>
      </c>
      <c r="J3354" s="318">
        <f>IF(C3354*O3354&lt;&gt;0,C3354,0)</f>
        <v>0</v>
      </c>
      <c r="K3354" s="318" t="str">
        <f>IF(C3354*O3354=0,"",C3354)</f>
        <v/>
      </c>
      <c r="O3354" s="318">
        <f>IF(ISBLANK(L3354),0,1)</f>
        <v>0</v>
      </c>
      <c r="P3354" s="318">
        <f>IF(ISBLANK(M3354),0,1)</f>
        <v>0</v>
      </c>
      <c r="Q3354" s="318">
        <f>O3354+P3354</f>
        <v>0</v>
      </c>
      <c r="R3354" s="318">
        <f>SUM(Q3229:Q3354)</f>
        <v>1</v>
      </c>
      <c r="S3354" s="318">
        <f>R3354/$X$2</f>
        <v>4.3478260869565216E-2</v>
      </c>
      <c r="T3354" s="318">
        <f>IF(S3354&gt;=$X$3,1,0)</f>
        <v>0</v>
      </c>
      <c r="U3354" s="318">
        <f>O3354*T3354+P3354*T3354</f>
        <v>0</v>
      </c>
    </row>
    <row r="3355" spans="1:21" s="318" customFormat="1" x14ac:dyDescent="0.2">
      <c r="A3355" s="322">
        <v>41444</v>
      </c>
      <c r="B3355" s="321">
        <v>477.22900399999997</v>
      </c>
      <c r="C3355" s="320">
        <f>LN(B3355/B3354)</f>
        <v>-8.3155868261689404E-3</v>
      </c>
      <c r="D3355" s="320">
        <f>AVERAGE(C3335:C3355)</f>
        <v>-1.6793106753991956E-3</v>
      </c>
      <c r="E3355" s="318">
        <f>_xlfn.STDEV.S(C3335:C3355)</f>
        <v>7.9307169532512895E-3</v>
      </c>
      <c r="F3355" s="318">
        <f>E3355*(21/(21-1.5))</f>
        <v>8.5407721035013883E-3</v>
      </c>
      <c r="G3355" s="318">
        <f>_xlfn.VAR.S(C3335:C3355)</f>
        <v>6.2896271392587415E-5</v>
      </c>
      <c r="H3355" s="318">
        <f>G3355*(21/(21-1))</f>
        <v>6.6041084962216787E-5</v>
      </c>
      <c r="I3355" s="320">
        <f>(SUM(C3292:C3312)*1+SUM(C3313:C3333)*2+SUM(C3334:C3354)*3)/6</f>
        <v>3.7063621544143263E-3</v>
      </c>
      <c r="J3355" s="318">
        <f>IF(C3355*O3355&lt;&gt;0,C3355,0)</f>
        <v>0</v>
      </c>
      <c r="K3355" s="318" t="str">
        <f>IF(C3355*O3355=0,"",C3355)</f>
        <v/>
      </c>
      <c r="O3355" s="318">
        <f>IF(ISBLANK(L3355),0,1)</f>
        <v>0</v>
      </c>
      <c r="P3355" s="318">
        <f>IF(ISBLANK(M3355),0,1)</f>
        <v>0</v>
      </c>
      <c r="Q3355" s="318">
        <f>O3355+P3355</f>
        <v>0</v>
      </c>
      <c r="R3355" s="318">
        <f>SUM(Q3230:Q3355)</f>
        <v>1</v>
      </c>
      <c r="S3355" s="318">
        <f>R3355/$X$2</f>
        <v>4.3478260869565216E-2</v>
      </c>
      <c r="T3355" s="318">
        <f>IF(S3355&gt;=$X$3,1,0)</f>
        <v>0</v>
      </c>
      <c r="U3355" s="318">
        <f>O3355*T3355+P3355*T3355</f>
        <v>0</v>
      </c>
    </row>
    <row r="3356" spans="1:21" s="318" customFormat="1" x14ac:dyDescent="0.2">
      <c r="A3356" s="322">
        <v>41445</v>
      </c>
      <c r="B3356" s="321">
        <v>471.34600799999998</v>
      </c>
      <c r="C3356" s="320">
        <f>LN(B3356/B3355)</f>
        <v>-1.2404019408160391E-2</v>
      </c>
      <c r="D3356" s="320">
        <f>AVERAGE(C3336:C3356)</f>
        <v>-2.2792224334889999E-3</v>
      </c>
      <c r="E3356" s="318">
        <f>_xlfn.STDEV.S(C3336:C3356)</f>
        <v>8.2519005633428268E-3</v>
      </c>
      <c r="F3356" s="318">
        <f>E3356*(21/(21-1.5))</f>
        <v>8.8866621451384291E-3</v>
      </c>
      <c r="G3356" s="318">
        <f>_xlfn.VAR.S(C3336:C3356)</f>
        <v>6.8093862907297673E-5</v>
      </c>
      <c r="H3356" s="318">
        <f>G3356*(21/(21-1))</f>
        <v>7.1498556052662559E-5</v>
      </c>
      <c r="I3356" s="320">
        <f>(SUM(C3293:C3313)*1+SUM(C3314:C3334)*2+SUM(C3335:C3355)*3)/6</f>
        <v>-1.2279538130775026E-3</v>
      </c>
      <c r="J3356" s="318">
        <f>IF(C3356*O3356&lt;&gt;0,C3356,0)</f>
        <v>0</v>
      </c>
      <c r="K3356" s="318" t="str">
        <f>IF(C3356*O3356=0,"",C3356)</f>
        <v/>
      </c>
      <c r="O3356" s="318">
        <f>IF(ISBLANK(L3356),0,1)</f>
        <v>0</v>
      </c>
      <c r="P3356" s="318">
        <f>IF(ISBLANK(M3356),0,1)</f>
        <v>0</v>
      </c>
      <c r="Q3356" s="318">
        <f>O3356+P3356</f>
        <v>0</v>
      </c>
      <c r="R3356" s="318">
        <f>SUM(Q3231:Q3356)</f>
        <v>1</v>
      </c>
      <c r="S3356" s="318">
        <f>R3356/$X$2</f>
        <v>4.3478260869565216E-2</v>
      </c>
      <c r="T3356" s="318">
        <f>IF(S3356&gt;=$X$3,1,0)</f>
        <v>0</v>
      </c>
      <c r="U3356" s="318">
        <f>O3356*T3356+P3356*T3356</f>
        <v>0</v>
      </c>
    </row>
    <row r="3357" spans="1:21" s="318" customFormat="1" x14ac:dyDescent="0.2">
      <c r="A3357" s="322">
        <v>41446</v>
      </c>
      <c r="B3357" s="321">
        <v>471.23400900000001</v>
      </c>
      <c r="C3357" s="320">
        <f>LN(B3357/B3356)</f>
        <v>-2.3764348597907133E-4</v>
      </c>
      <c r="D3357" s="320">
        <f>AVERAGE(C3337:C3357)</f>
        <v>-1.4810839614260844E-3</v>
      </c>
      <c r="E3357" s="318">
        <f>_xlfn.STDEV.S(C3337:C3357)</f>
        <v>7.53660776513138E-3</v>
      </c>
      <c r="F3357" s="318">
        <f>E3357*(21/(21-1.5))</f>
        <v>8.1163468239876402E-3</v>
      </c>
      <c r="G3357" s="318">
        <f>_xlfn.VAR.S(C3337:C3357)</f>
        <v>5.6800456605438611E-5</v>
      </c>
      <c r="H3357" s="318">
        <f>G3357*(21/(21-1))</f>
        <v>5.9640479435710545E-5</v>
      </c>
      <c r="I3357" s="320">
        <f>(SUM(C3294:C3314)*1+SUM(C3315:C3335)*2+SUM(C3336:C3356)*3)/6</f>
        <v>-6.6643786004149663E-3</v>
      </c>
      <c r="J3357" s="318">
        <f>IF(C3357*O3357&lt;&gt;0,C3357,0)</f>
        <v>0</v>
      </c>
      <c r="K3357" s="318" t="str">
        <f>IF(C3357*O3357=0,"",C3357)</f>
        <v/>
      </c>
      <c r="O3357" s="318">
        <f>IF(ISBLANK(L3357),0,1)</f>
        <v>0</v>
      </c>
      <c r="P3357" s="318">
        <f>IF(ISBLANK(M3357),0,1)</f>
        <v>0</v>
      </c>
      <c r="Q3357" s="318">
        <f>O3357+P3357</f>
        <v>0</v>
      </c>
      <c r="R3357" s="318">
        <f>SUM(Q3232:Q3357)</f>
        <v>1</v>
      </c>
      <c r="S3357" s="318">
        <f>R3357/$X$2</f>
        <v>4.3478260869565216E-2</v>
      </c>
      <c r="T3357" s="318">
        <f>IF(S3357&gt;=$X$3,1,0)</f>
        <v>0</v>
      </c>
      <c r="U3357" s="318">
        <f>O3357*T3357+P3357*T3357</f>
        <v>0</v>
      </c>
    </row>
    <row r="3358" spans="1:21" s="318" customFormat="1" x14ac:dyDescent="0.2">
      <c r="A3358" s="322">
        <v>41449</v>
      </c>
      <c r="B3358" s="321">
        <v>457.97500600000001</v>
      </c>
      <c r="C3358" s="320">
        <f>LN(B3358/B3357)</f>
        <v>-2.8540194457304661E-2</v>
      </c>
      <c r="D3358" s="320">
        <f>AVERAGE(C3338:C3358)</f>
        <v>-2.9406375383924199E-3</v>
      </c>
      <c r="E3358" s="318">
        <f>_xlfn.STDEV.S(C3338:C3358)</f>
        <v>9.5146449911269627E-3</v>
      </c>
      <c r="F3358" s="318">
        <f>E3358*(21/(21-1.5))</f>
        <v>1.0246540759675189E-2</v>
      </c>
      <c r="G3358" s="318">
        <f>_xlfn.VAR.S(C3338:C3358)</f>
        <v>9.0528469307177387E-5</v>
      </c>
      <c r="H3358" s="318">
        <f>G3358*(21/(21-1))</f>
        <v>9.5054892772536266E-5</v>
      </c>
      <c r="I3358" s="320">
        <f>(SUM(C3295:C3315)*1+SUM(C3316:C3336)*2+SUM(C3337:C3357)*3)/6</f>
        <v>-4.6544288584337429E-3</v>
      </c>
      <c r="J3358" s="318">
        <f>IF(C3358*O3358&lt;&gt;0,C3358,0)</f>
        <v>0</v>
      </c>
      <c r="K3358" s="318" t="str">
        <f>IF(C3358*O3358=0,"",C3358)</f>
        <v/>
      </c>
      <c r="O3358" s="318">
        <f>IF(ISBLANK(L3358),0,1)</f>
        <v>0</v>
      </c>
      <c r="P3358" s="318">
        <f>IF(ISBLANK(M3358),0,1)</f>
        <v>0</v>
      </c>
      <c r="Q3358" s="318">
        <f>O3358+P3358</f>
        <v>0</v>
      </c>
      <c r="R3358" s="318">
        <f>SUM(Q3233:Q3358)</f>
        <v>1</v>
      </c>
      <c r="S3358" s="318">
        <f>R3358/$X$2</f>
        <v>4.3478260869565216E-2</v>
      </c>
      <c r="T3358" s="318">
        <f>IF(S3358&gt;=$X$3,1,0)</f>
        <v>0</v>
      </c>
      <c r="U3358" s="318">
        <f>O3358*T3358+P3358*T3358</f>
        <v>0</v>
      </c>
    </row>
    <row r="3359" spans="1:21" s="318" customFormat="1" x14ac:dyDescent="0.2">
      <c r="A3359" s="322">
        <v>41450</v>
      </c>
      <c r="B3359" s="321">
        <v>465.94500699999998</v>
      </c>
      <c r="C3359" s="320">
        <f>LN(B3359/B3358)</f>
        <v>1.7253005859543386E-2</v>
      </c>
      <c r="D3359" s="320">
        <f>AVERAGE(C3339:C3359)</f>
        <v>-2.5188445235484755E-3</v>
      </c>
      <c r="E3359" s="318">
        <f>_xlfn.STDEV.S(C3339:C3359)</f>
        <v>1.0213010947553693E-2</v>
      </c>
      <c r="F3359" s="318">
        <f>E3359*(21/(21-1.5))</f>
        <v>1.0998627174288593E-2</v>
      </c>
      <c r="G3359" s="318">
        <f>_xlfn.VAR.S(C3339:C3359)</f>
        <v>1.0430559261485157E-4</v>
      </c>
      <c r="H3359" s="318">
        <f>G3359*(21/(21-1))</f>
        <v>1.0952087224559416E-4</v>
      </c>
      <c r="I3359" s="320">
        <f>(SUM(C3296:C3316)*1+SUM(C3317:C3337)*2+SUM(C3338:C3358)*3)/6</f>
        <v>-2.0699253861971707E-2</v>
      </c>
      <c r="J3359" s="318">
        <f>IF(C3359*O3359&lt;&gt;0,C3359,0)</f>
        <v>0</v>
      </c>
      <c r="K3359" s="318" t="str">
        <f>IF(C3359*O3359=0,"",C3359)</f>
        <v/>
      </c>
      <c r="O3359" s="318">
        <f>IF(ISBLANK(L3359),0,1)</f>
        <v>0</v>
      </c>
      <c r="P3359" s="318">
        <f>IF(ISBLANK(M3359),0,1)</f>
        <v>0</v>
      </c>
      <c r="Q3359" s="318">
        <f>O3359+P3359</f>
        <v>0</v>
      </c>
      <c r="R3359" s="318">
        <f>SUM(Q3234:Q3359)</f>
        <v>1</v>
      </c>
      <c r="S3359" s="318">
        <f>R3359/$X$2</f>
        <v>4.3478260869565216E-2</v>
      </c>
      <c r="T3359" s="318">
        <f>IF(S3359&gt;=$X$3,1,0)</f>
        <v>0</v>
      </c>
      <c r="U3359" s="318">
        <f>O3359*T3359+P3359*T3359</f>
        <v>0</v>
      </c>
    </row>
    <row r="3360" spans="1:21" s="318" customFormat="1" x14ac:dyDescent="0.2">
      <c r="A3360" s="322">
        <v>41451</v>
      </c>
      <c r="B3360" s="321">
        <v>470.77398699999998</v>
      </c>
      <c r="C3360" s="320">
        <f>LN(B3360/B3359)</f>
        <v>1.0310504666156083E-2</v>
      </c>
      <c r="D3360" s="320">
        <f>AVERAGE(C3340:C3360)</f>
        <v>-2.5080707955357343E-3</v>
      </c>
      <c r="E3360" s="318">
        <f>_xlfn.STDEV.S(C3340:C3360)</f>
        <v>1.0227080382638734E-2</v>
      </c>
      <c r="F3360" s="318">
        <f>E3360*(21/(21-1.5))</f>
        <v>1.1013778873610944E-2</v>
      </c>
      <c r="G3360" s="318">
        <f>_xlfn.VAR.S(C3340:C3360)</f>
        <v>1.0459317315295404E-4</v>
      </c>
      <c r="H3360" s="318">
        <f>G3360*(21/(21-1))</f>
        <v>1.0982283181060175E-4</v>
      </c>
      <c r="I3360" s="320">
        <f>(SUM(C3297:C3317)*1+SUM(C3318:C3338)*2+SUM(C3339:C3359)*3)/6</f>
        <v>-1.2909555715388744E-2</v>
      </c>
      <c r="J3360" s="318">
        <f>IF(C3360*O3360&lt;&gt;0,C3360,0)</f>
        <v>0</v>
      </c>
      <c r="K3360" s="318" t="str">
        <f>IF(C3360*O3360=0,"",C3360)</f>
        <v/>
      </c>
      <c r="O3360" s="318">
        <f>IF(ISBLANK(L3360),0,1)</f>
        <v>0</v>
      </c>
      <c r="P3360" s="318">
        <f>IF(ISBLANK(M3360),0,1)</f>
        <v>0</v>
      </c>
      <c r="Q3360" s="318">
        <f>O3360+P3360</f>
        <v>0</v>
      </c>
      <c r="R3360" s="318">
        <f>SUM(Q3235:Q3360)</f>
        <v>1</v>
      </c>
      <c r="S3360" s="318">
        <f>R3360/$X$2</f>
        <v>4.3478260869565216E-2</v>
      </c>
      <c r="T3360" s="318">
        <f>IF(S3360&gt;=$X$3,1,0)</f>
        <v>0</v>
      </c>
      <c r="U3360" s="318">
        <f>O3360*T3360+P3360*T3360</f>
        <v>0</v>
      </c>
    </row>
    <row r="3361" spans="1:21" s="318" customFormat="1" x14ac:dyDescent="0.2">
      <c r="A3361" s="322">
        <v>41452</v>
      </c>
      <c r="B3361" s="321">
        <v>470.62799100000001</v>
      </c>
      <c r="C3361" s="320">
        <f>LN(B3361/B3360)</f>
        <v>-3.1016718592533126E-4</v>
      </c>
      <c r="D3361" s="320">
        <f>AVERAGE(C3341:C3361)</f>
        <v>-2.0904978841005985E-3</v>
      </c>
      <c r="E3361" s="318">
        <f>_xlfn.STDEV.S(C3341:C3361)</f>
        <v>1.0123864915263615E-2</v>
      </c>
      <c r="F3361" s="318">
        <f>E3361*(21/(21-1.5))</f>
        <v>1.0902623754899277E-2</v>
      </c>
      <c r="G3361" s="318">
        <f>_xlfn.VAR.S(C3341:C3361)</f>
        <v>1.0249264082250555E-4</v>
      </c>
      <c r="H3361" s="318">
        <f>G3361*(21/(21-1))</f>
        <v>1.0761727286363084E-4</v>
      </c>
      <c r="I3361" s="320">
        <f>(SUM(C3298:C3318)*1+SUM(C3319:C3339)*2+SUM(C3340:C3360)*3)/6</f>
        <v>-1.0789510138265063E-2</v>
      </c>
      <c r="J3361" s="318">
        <f>IF(C3361*O3361&lt;&gt;0,C3361,0)</f>
        <v>-3.1016718592533126E-4</v>
      </c>
      <c r="K3361" s="318">
        <f>IF(C3361*O3361=0,"",C3361)</f>
        <v>-3.1016718592533126E-4</v>
      </c>
      <c r="L3361" s="323" t="s">
        <v>107</v>
      </c>
      <c r="M3361" s="323"/>
      <c r="O3361" s="318">
        <f>IF(ISBLANK(L3361),0,1)</f>
        <v>1</v>
      </c>
      <c r="P3361" s="318">
        <f>IF(ISBLANK(M3361),0,1)</f>
        <v>0</v>
      </c>
      <c r="Q3361" s="318">
        <f>O3361+P3361</f>
        <v>1</v>
      </c>
      <c r="R3361" s="318">
        <f>SUM(Q3236:Q3361)</f>
        <v>2</v>
      </c>
      <c r="S3361" s="318">
        <f>R3361/$X$2</f>
        <v>8.6956521739130432E-2</v>
      </c>
      <c r="T3361" s="318">
        <f>IF(S3361&gt;=$X$3,1,0)</f>
        <v>0</v>
      </c>
      <c r="U3361" s="318">
        <f>O3361*T3361+P3361*T3361</f>
        <v>0</v>
      </c>
    </row>
    <row r="3362" spans="1:21" s="318" customFormat="1" x14ac:dyDescent="0.2">
      <c r="A3362" s="322">
        <v>41453</v>
      </c>
      <c r="B3362" s="321">
        <v>468.79199199999999</v>
      </c>
      <c r="C3362" s="320">
        <f>LN(B3362/B3361)</f>
        <v>-3.9087977068062666E-3</v>
      </c>
      <c r="D3362" s="320">
        <f>AVERAGE(C3342:C3362)</f>
        <v>-2.2983173557607085E-3</v>
      </c>
      <c r="E3362" s="318">
        <f>_xlfn.STDEV.S(C3342:C3362)</f>
        <v>1.0113778744989263E-2</v>
      </c>
      <c r="F3362" s="318">
        <f>E3362*(21/(21-1.5))</f>
        <v>1.0891761725373053E-2</v>
      </c>
      <c r="G3362" s="318">
        <f>_xlfn.VAR.S(C3342:C3362)</f>
        <v>1.0228852050259661E-4</v>
      </c>
      <c r="H3362" s="318">
        <f>G3362*(21/(21-1))</f>
        <v>1.0740294652772645E-4</v>
      </c>
      <c r="I3362" s="320">
        <f>(SUM(C3299:C3319)*1+SUM(C3320:C3340)*2+SUM(C3341:C3361)*3)/6</f>
        <v>-9.9045964741495737E-3</v>
      </c>
      <c r="J3362" s="318">
        <f>IF(C3362*O3362&lt;&gt;0,C3362,0)</f>
        <v>0</v>
      </c>
      <c r="K3362" s="318" t="str">
        <f>IF(C3362*O3362=0,"",C3362)</f>
        <v/>
      </c>
      <c r="O3362" s="318">
        <f>IF(ISBLANK(L3362),0,1)</f>
        <v>0</v>
      </c>
      <c r="P3362" s="318">
        <f>IF(ISBLANK(M3362),0,1)</f>
        <v>0</v>
      </c>
      <c r="Q3362" s="318">
        <f>O3362+P3362</f>
        <v>0</v>
      </c>
      <c r="R3362" s="318">
        <f>SUM(Q3237:Q3362)</f>
        <v>2</v>
      </c>
      <c r="S3362" s="318">
        <f>R3362/$X$2</f>
        <v>8.6956521739130432E-2</v>
      </c>
      <c r="T3362" s="318">
        <f>IF(S3362&gt;=$X$3,1,0)</f>
        <v>0</v>
      </c>
      <c r="U3362" s="318">
        <f>O3362*T3362+P3362*T3362</f>
        <v>0</v>
      </c>
    </row>
    <row r="3363" spans="1:21" s="318" customFormat="1" x14ac:dyDescent="0.2">
      <c r="A3363" s="322">
        <v>41456</v>
      </c>
      <c r="B3363" s="321">
        <v>473.89099099999999</v>
      </c>
      <c r="C3363" s="320">
        <f>LN(B3363/B3362)</f>
        <v>1.0818162247467086E-2</v>
      </c>
      <c r="D3363" s="320">
        <f>AVERAGE(C3343:C3363)</f>
        <v>-1.7576090546155072E-3</v>
      </c>
      <c r="E3363" s="318">
        <f>_xlfn.STDEV.S(C3343:C3363)</f>
        <v>1.0508495418633248E-2</v>
      </c>
      <c r="F3363" s="318">
        <f>E3363*(21/(21-1.5))</f>
        <v>1.1316841220066574E-2</v>
      </c>
      <c r="G3363" s="318">
        <f>_xlfn.VAR.S(C3343:C3363)</f>
        <v>1.1042847596343596E-4</v>
      </c>
      <c r="H3363" s="318">
        <f>G3363*(21/(21-1))</f>
        <v>1.1594989976160776E-4</v>
      </c>
      <c r="I3363" s="320">
        <f>(SUM(C3300:C3320)*1+SUM(C3321:C3341)*2+SUM(C3342:C3362)*3)/6</f>
        <v>-1.4153576848883812E-2</v>
      </c>
      <c r="J3363" s="318">
        <f>IF(C3363*O3363&lt;&gt;0,C3363,0)</f>
        <v>0</v>
      </c>
      <c r="K3363" s="318" t="str">
        <f>IF(C3363*O3363=0,"",C3363)</f>
        <v/>
      </c>
      <c r="O3363" s="318">
        <f>IF(ISBLANK(L3363),0,1)</f>
        <v>0</v>
      </c>
      <c r="P3363" s="318">
        <f>IF(ISBLANK(M3363),0,1)</f>
        <v>0</v>
      </c>
      <c r="Q3363" s="318">
        <f>O3363+P3363</f>
        <v>0</v>
      </c>
      <c r="R3363" s="318">
        <f>SUM(Q3238:Q3363)</f>
        <v>2</v>
      </c>
      <c r="S3363" s="318">
        <f>R3363/$X$2</f>
        <v>8.6956521739130432E-2</v>
      </c>
      <c r="T3363" s="318">
        <f>IF(S3363&gt;=$X$3,1,0)</f>
        <v>0</v>
      </c>
      <c r="U3363" s="318">
        <f>O3363*T3363+P3363*T3363</f>
        <v>0</v>
      </c>
    </row>
    <row r="3364" spans="1:21" s="318" customFormat="1" x14ac:dyDescent="0.2">
      <c r="A3364" s="322">
        <v>41457</v>
      </c>
      <c r="B3364" s="321">
        <v>476.86300699999998</v>
      </c>
      <c r="C3364" s="320">
        <f>LN(B3364/B3363)</f>
        <v>6.2519341212670465E-3</v>
      </c>
      <c r="D3364" s="320">
        <f>AVERAGE(C3344:C3364)</f>
        <v>-1.148593547901113E-3</v>
      </c>
      <c r="E3364" s="318">
        <f>_xlfn.STDEV.S(C3344:C3364)</f>
        <v>1.0587934366781345E-2</v>
      </c>
      <c r="F3364" s="318">
        <f>E3364*(21/(21-1.5))</f>
        <v>1.1402390856533755E-2</v>
      </c>
      <c r="G3364" s="318">
        <f>_xlfn.VAR.S(C3344:C3364)</f>
        <v>1.1210435415526948E-4</v>
      </c>
      <c r="H3364" s="318">
        <f>G3364*(21/(21-1))</f>
        <v>1.1770957186303296E-4</v>
      </c>
      <c r="I3364" s="320">
        <f>(SUM(C3301:C3321)*1+SUM(C3322:C3342)*2+SUM(C3343:C3363)*3)/6</f>
        <v>-7.6234924772923098E-3</v>
      </c>
      <c r="J3364" s="318">
        <f>IF(C3364*O3364&lt;&gt;0,C3364,0)</f>
        <v>0</v>
      </c>
      <c r="K3364" s="318" t="str">
        <f>IF(C3364*O3364=0,"",C3364)</f>
        <v/>
      </c>
      <c r="O3364" s="318">
        <f>IF(ISBLANK(L3364),0,1)</f>
        <v>0</v>
      </c>
      <c r="P3364" s="318">
        <f>IF(ISBLANK(M3364),0,1)</f>
        <v>0</v>
      </c>
      <c r="Q3364" s="318">
        <f>O3364+P3364</f>
        <v>0</v>
      </c>
      <c r="R3364" s="318">
        <f>SUM(Q3239:Q3364)</f>
        <v>2</v>
      </c>
      <c r="S3364" s="318">
        <f>R3364/$X$2</f>
        <v>8.6956521739130432E-2</v>
      </c>
      <c r="T3364" s="318">
        <f>IF(S3364&gt;=$X$3,1,0)</f>
        <v>0</v>
      </c>
      <c r="U3364" s="318">
        <f>O3364*T3364+P3364*T3364</f>
        <v>0</v>
      </c>
    </row>
    <row r="3365" spans="1:21" s="318" customFormat="1" x14ac:dyDescent="0.2">
      <c r="A3365" s="322">
        <v>41458</v>
      </c>
      <c r="B3365" s="321">
        <v>470.92700200000002</v>
      </c>
      <c r="C3365" s="320">
        <f>LN(B3365/B3364)</f>
        <v>-1.2526155707400691E-2</v>
      </c>
      <c r="D3365" s="320">
        <f>AVERAGE(C3345:C3365)</f>
        <v>-1.5563733704562729E-3</v>
      </c>
      <c r="E3365" s="318">
        <f>_xlfn.STDEV.S(C3345:C3365)</f>
        <v>1.0863066762064137E-2</v>
      </c>
      <c r="F3365" s="318">
        <f>E3365*(21/(21-1.5))</f>
        <v>1.1698687282222916E-2</v>
      </c>
      <c r="G3365" s="318">
        <f>_xlfn.VAR.S(C3345:C3365)</f>
        <v>1.1800621947706262E-4</v>
      </c>
      <c r="H3365" s="318">
        <f>G3365*(21/(21-1))</f>
        <v>1.2390653045091577E-4</v>
      </c>
      <c r="I3365" s="320">
        <f>(SUM(C3302:C3322)*1+SUM(C3323:C3343)*2+SUM(C3344:C3364)*3)/6</f>
        <v>-2.7883503597002242E-3</v>
      </c>
      <c r="J3365" s="318">
        <f>IF(C3365*O3365&lt;&gt;0,C3365,0)</f>
        <v>0</v>
      </c>
      <c r="K3365" s="318" t="str">
        <f>IF(C3365*O3365=0,"",C3365)</f>
        <v/>
      </c>
      <c r="O3365" s="318">
        <f>IF(ISBLANK(L3365),0,1)</f>
        <v>0</v>
      </c>
      <c r="P3365" s="318">
        <f>IF(ISBLANK(M3365),0,1)</f>
        <v>0</v>
      </c>
      <c r="Q3365" s="318">
        <f>O3365+P3365</f>
        <v>0</v>
      </c>
      <c r="R3365" s="318">
        <f>SUM(Q3240:Q3365)</f>
        <v>2</v>
      </c>
      <c r="S3365" s="318">
        <f>R3365/$X$2</f>
        <v>8.6956521739130432E-2</v>
      </c>
      <c r="T3365" s="318">
        <f>IF(S3365&gt;=$X$3,1,0)</f>
        <v>0</v>
      </c>
      <c r="U3365" s="318">
        <f>O3365*T3365+P3365*T3365</f>
        <v>0</v>
      </c>
    </row>
    <row r="3366" spans="1:21" s="318" customFormat="1" x14ac:dyDescent="0.2">
      <c r="A3366" s="322">
        <v>41459</v>
      </c>
      <c r="B3366" s="321">
        <v>478.54800399999999</v>
      </c>
      <c r="C3366" s="320">
        <f>LN(B3366/B3365)</f>
        <v>1.6053430833214317E-2</v>
      </c>
      <c r="D3366" s="320">
        <f>AVERAGE(C3346:C3366)</f>
        <v>-4.3001440207303236E-4</v>
      </c>
      <c r="E3366" s="318">
        <f>_xlfn.STDEV.S(C3346:C3366)</f>
        <v>1.1417224917490235E-2</v>
      </c>
      <c r="F3366" s="318">
        <f>E3366*(21/(21-1.5))</f>
        <v>1.2295472988066406E-2</v>
      </c>
      <c r="G3366" s="318">
        <f>_xlfn.VAR.S(C3346:C3366)</f>
        <v>1.303530248165599E-4</v>
      </c>
      <c r="H3366" s="318">
        <f>G3366*(21/(21-1))</f>
        <v>1.368706760573879E-4</v>
      </c>
      <c r="I3366" s="320">
        <f>(SUM(C3303:C3323)*1+SUM(C3324:C3344)*2+SUM(C3345:C3365)*3)/6</f>
        <v>-8.7748099162303153E-3</v>
      </c>
      <c r="J3366" s="318">
        <f>IF(C3366*O3366&lt;&gt;0,C3366,0)</f>
        <v>0</v>
      </c>
      <c r="K3366" s="318" t="str">
        <f>IF(C3366*O3366=0,"",C3366)</f>
        <v/>
      </c>
      <c r="O3366" s="318">
        <f>IF(ISBLANK(L3366),0,1)</f>
        <v>0</v>
      </c>
      <c r="P3366" s="318">
        <f>IF(ISBLANK(M3366),0,1)</f>
        <v>0</v>
      </c>
      <c r="Q3366" s="318">
        <f>O3366+P3366</f>
        <v>0</v>
      </c>
      <c r="R3366" s="318">
        <f>SUM(Q3241:Q3366)</f>
        <v>2</v>
      </c>
      <c r="S3366" s="318">
        <f>R3366/$X$2</f>
        <v>8.6956521739130432E-2</v>
      </c>
      <c r="T3366" s="318">
        <f>IF(S3366&gt;=$X$3,1,0)</f>
        <v>0</v>
      </c>
      <c r="U3366" s="318">
        <f>O3366*T3366+P3366*T3366</f>
        <v>0</v>
      </c>
    </row>
    <row r="3367" spans="1:21" s="318" customFormat="1" x14ac:dyDescent="0.2">
      <c r="A3367" s="322">
        <v>41460</v>
      </c>
      <c r="B3367" s="321">
        <v>479.07101399999999</v>
      </c>
      <c r="C3367" s="320">
        <f>LN(B3367/B3366)</f>
        <v>1.0923134193693818E-3</v>
      </c>
      <c r="D3367" s="320">
        <f>AVERAGE(C3347:C3367)</f>
        <v>-6.2877464038349387E-5</v>
      </c>
      <c r="E3367" s="318">
        <f>_xlfn.STDEV.S(C3347:C3367)</f>
        <v>1.1331949632425946E-2</v>
      </c>
      <c r="F3367" s="318">
        <f>E3367*(21/(21-1.5))</f>
        <v>1.2203638065689479E-2</v>
      </c>
      <c r="G3367" s="318">
        <f>_xlfn.VAR.S(C3347:C3367)</f>
        <v>1.2841308247183854E-4</v>
      </c>
      <c r="H3367" s="318">
        <f>G3367*(21/(21-1))</f>
        <v>1.3483373659543049E-4</v>
      </c>
      <c r="I3367" s="320">
        <f>(SUM(C3304:C3324)*1+SUM(C3325:C3345)*2+SUM(C3346:C3366)*3)/6</f>
        <v>4.4231746592012303E-4</v>
      </c>
      <c r="J3367" s="318">
        <f>IF(C3367*O3367&lt;&gt;0,C3367,0)</f>
        <v>0</v>
      </c>
      <c r="K3367" s="318" t="str">
        <f>IF(C3367*O3367=0,"",C3367)</f>
        <v/>
      </c>
      <c r="O3367" s="318">
        <f>IF(ISBLANK(L3367),0,1)</f>
        <v>0</v>
      </c>
      <c r="P3367" s="318">
        <f>IF(ISBLANK(M3367),0,1)</f>
        <v>0</v>
      </c>
      <c r="Q3367" s="318">
        <f>O3367+P3367</f>
        <v>0</v>
      </c>
      <c r="R3367" s="318">
        <f>SUM(Q3242:Q3367)</f>
        <v>2</v>
      </c>
      <c r="S3367" s="318">
        <f>R3367/$X$2</f>
        <v>8.6956521739130432E-2</v>
      </c>
      <c r="T3367" s="318">
        <f>IF(S3367&gt;=$X$3,1,0)</f>
        <v>0</v>
      </c>
      <c r="U3367" s="318">
        <f>O3367*T3367+P3367*T3367</f>
        <v>0</v>
      </c>
    </row>
    <row r="3368" spans="1:21" s="318" customFormat="1" x14ac:dyDescent="0.2">
      <c r="A3368" s="322">
        <v>41463</v>
      </c>
      <c r="B3368" s="321">
        <v>482.17999300000002</v>
      </c>
      <c r="C3368" s="320">
        <f>LN(B3368/B3367)</f>
        <v>6.4686326841940298E-3</v>
      </c>
      <c r="D3368" s="320">
        <f>AVERAGE(C3348:C3368)</f>
        <v>1.381652259221251E-4</v>
      </c>
      <c r="E3368" s="318">
        <f>_xlfn.STDEV.S(C3348:C3368)</f>
        <v>1.1412140854309914E-2</v>
      </c>
      <c r="F3368" s="318">
        <f>E3368*(21/(21-1.5))</f>
        <v>1.2289997843102984E-2</v>
      </c>
      <c r="G3368" s="318">
        <f>_xlfn.VAR.S(C3348:C3368)</f>
        <v>1.3023695887860943E-4</v>
      </c>
      <c r="H3368" s="318">
        <f>G3368*(21/(21-1))</f>
        <v>1.3674880682253992E-4</v>
      </c>
      <c r="I3368" s="320">
        <f>(SUM(C3305:C3325)*1+SUM(C3326:C3346)*2+SUM(C3347:C3367)*3)/6</f>
        <v>-8.9750056539390083E-4</v>
      </c>
      <c r="J3368" s="318">
        <f>IF(C3368*O3368&lt;&gt;0,C3368,0)</f>
        <v>0</v>
      </c>
      <c r="K3368" s="318" t="str">
        <f>IF(C3368*O3368=0,"",C3368)</f>
        <v/>
      </c>
      <c r="O3368" s="318">
        <f>IF(ISBLANK(L3368),0,1)</f>
        <v>0</v>
      </c>
      <c r="P3368" s="318">
        <f>IF(ISBLANK(M3368),0,1)</f>
        <v>0</v>
      </c>
      <c r="Q3368" s="318">
        <f>O3368+P3368</f>
        <v>0</v>
      </c>
      <c r="R3368" s="318">
        <f>SUM(Q3243:Q3368)</f>
        <v>2</v>
      </c>
      <c r="S3368" s="318">
        <f>R3368/$X$2</f>
        <v>8.6956521739130432E-2</v>
      </c>
      <c r="T3368" s="318">
        <f>IF(S3368&gt;=$X$3,1,0)</f>
        <v>0</v>
      </c>
      <c r="U3368" s="318">
        <f>O3368*T3368+P3368*T3368</f>
        <v>0</v>
      </c>
    </row>
    <row r="3369" spans="1:21" s="318" customFormat="1" x14ac:dyDescent="0.2">
      <c r="A3369" s="322">
        <v>41464</v>
      </c>
      <c r="B3369" s="321">
        <v>482.29800399999999</v>
      </c>
      <c r="C3369" s="320">
        <f>LN(B3369/B3368)</f>
        <v>2.4471475960263474E-4</v>
      </c>
      <c r="D3369" s="320">
        <f>AVERAGE(C3349:C3369)</f>
        <v>3.9160496243498738E-4</v>
      </c>
      <c r="E3369" s="318">
        <f>_xlfn.STDEV.S(C3349:C3369)</f>
        <v>1.1349445570936803E-2</v>
      </c>
      <c r="F3369" s="318">
        <f>E3369*(21/(21-1.5))</f>
        <v>1.2222479845624249E-2</v>
      </c>
      <c r="G3369" s="318">
        <f>_xlfn.VAR.S(C3349:C3369)</f>
        <v>1.2880991476765702E-4</v>
      </c>
      <c r="H3369" s="318">
        <f>G3369*(21/(21-1))</f>
        <v>1.3525041050603987E-4</v>
      </c>
      <c r="I3369" s="320">
        <f>(SUM(C3306:C3326)*1+SUM(C3327:C3347)*2+SUM(C3348:C3368)*3)/6</f>
        <v>3.3508487257175187E-3</v>
      </c>
      <c r="J3369" s="318">
        <f>IF(C3369*O3369&lt;&gt;0,C3369,0)</f>
        <v>0</v>
      </c>
      <c r="K3369" s="318" t="str">
        <f>IF(C3369*O3369=0,"",C3369)</f>
        <v/>
      </c>
      <c r="O3369" s="318">
        <f>IF(ISBLANK(L3369),0,1)</f>
        <v>0</v>
      </c>
      <c r="P3369" s="318">
        <f>IF(ISBLANK(M3369),0,1)</f>
        <v>0</v>
      </c>
      <c r="Q3369" s="318">
        <f>O3369+P3369</f>
        <v>0</v>
      </c>
      <c r="R3369" s="318">
        <f>SUM(Q3244:Q3369)</f>
        <v>2</v>
      </c>
      <c r="S3369" s="318">
        <f>R3369/$X$2</f>
        <v>8.6956521739130432E-2</v>
      </c>
      <c r="T3369" s="318">
        <f>IF(S3369&gt;=$X$3,1,0)</f>
        <v>0</v>
      </c>
      <c r="U3369" s="318">
        <f>O3369*T3369+P3369*T3369</f>
        <v>0</v>
      </c>
    </row>
    <row r="3370" spans="1:21" s="318" customFormat="1" x14ac:dyDescent="0.2">
      <c r="A3370" s="322">
        <v>41465</v>
      </c>
      <c r="B3370" s="321">
        <v>485.68398999999999</v>
      </c>
      <c r="C3370" s="320">
        <f>LN(B3370/B3369)</f>
        <v>6.9959975108620873E-3</v>
      </c>
      <c r="D3370" s="320">
        <f>AVERAGE(C3350:C3370)</f>
        <v>1.5618015322935719E-3</v>
      </c>
      <c r="E3370" s="318">
        <f>_xlfn.STDEV.S(C3350:C3370)</f>
        <v>1.0649291866171131E-2</v>
      </c>
      <c r="F3370" s="318">
        <f>E3370*(21/(21-1.5))</f>
        <v>1.1468468163568911E-2</v>
      </c>
      <c r="G3370" s="318">
        <f>_xlfn.VAR.S(C3350:C3370)</f>
        <v>1.1340741725089863E-4</v>
      </c>
      <c r="H3370" s="318">
        <f>G3370*(21/(21-1))</f>
        <v>1.1907778811344358E-4</v>
      </c>
      <c r="I3370" s="320">
        <f>(SUM(C3307:C3327)*1+SUM(C3328:C3348)*2+SUM(C3349:C3369)*3)/6</f>
        <v>6.876444659949652E-3</v>
      </c>
      <c r="J3370" s="318">
        <f>IF(C3370*O3370&lt;&gt;0,C3370,0)</f>
        <v>0</v>
      </c>
      <c r="K3370" s="318" t="str">
        <f>IF(C3370*O3370=0,"",C3370)</f>
        <v/>
      </c>
      <c r="O3370" s="318">
        <f>IF(ISBLANK(L3370),0,1)</f>
        <v>0</v>
      </c>
      <c r="P3370" s="318">
        <f>IF(ISBLANK(M3370),0,1)</f>
        <v>0</v>
      </c>
      <c r="Q3370" s="318">
        <f>O3370+P3370</f>
        <v>0</v>
      </c>
      <c r="R3370" s="318">
        <f>SUM(Q3245:Q3370)</f>
        <v>2</v>
      </c>
      <c r="S3370" s="318">
        <f>R3370/$X$2</f>
        <v>8.6956521739130432E-2</v>
      </c>
      <c r="T3370" s="318">
        <f>IF(S3370&gt;=$X$3,1,0)</f>
        <v>0</v>
      </c>
      <c r="U3370" s="318">
        <f>O3370*T3370+P3370*T3370</f>
        <v>0</v>
      </c>
    </row>
    <row r="3371" spans="1:21" s="318" customFormat="1" x14ac:dyDescent="0.2">
      <c r="A3371" s="322">
        <v>41466</v>
      </c>
      <c r="B3371" s="321">
        <v>493.37399299999998</v>
      </c>
      <c r="C3371" s="320">
        <f>LN(B3371/B3370)</f>
        <v>1.570930686287917E-2</v>
      </c>
      <c r="D3371" s="320">
        <f>AVERAGE(C3351:C3371)</f>
        <v>1.9043130718005628E-3</v>
      </c>
      <c r="E3371" s="318">
        <f>_xlfn.STDEV.S(C3351:C3371)</f>
        <v>1.0994243781290939E-2</v>
      </c>
      <c r="F3371" s="318">
        <f>E3371*(21/(21-1.5))</f>
        <v>1.1839954841390242E-2</v>
      </c>
      <c r="G3371" s="318">
        <f>_xlfn.VAR.S(C3351:C3371)</f>
        <v>1.2087339632245449E-4</v>
      </c>
      <c r="H3371" s="318">
        <f>G3371*(21/(21-1))</f>
        <v>1.2691706613857722E-4</v>
      </c>
      <c r="I3371" s="320">
        <f>(SUM(C3308:C3328)*1+SUM(C3329:C3349)*2+SUM(C3350:C3370)*3)/6</f>
        <v>1.1493499988629051E-2</v>
      </c>
      <c r="J3371" s="318">
        <f>IF(C3371*O3371&lt;&gt;0,C3371,0)</f>
        <v>0</v>
      </c>
      <c r="K3371" s="318" t="str">
        <f>IF(C3371*O3371=0,"",C3371)</f>
        <v/>
      </c>
      <c r="O3371" s="318">
        <f>IF(ISBLANK(L3371),0,1)</f>
        <v>0</v>
      </c>
      <c r="P3371" s="318">
        <f>IF(ISBLANK(M3371),0,1)</f>
        <v>0</v>
      </c>
      <c r="Q3371" s="318">
        <f>O3371+P3371</f>
        <v>0</v>
      </c>
      <c r="R3371" s="318">
        <f>SUM(Q3246:Q3371)</f>
        <v>2</v>
      </c>
      <c r="S3371" s="318">
        <f>R3371/$X$2</f>
        <v>8.6956521739130432E-2</v>
      </c>
      <c r="T3371" s="318">
        <f>IF(S3371&gt;=$X$3,1,0)</f>
        <v>0</v>
      </c>
      <c r="U3371" s="318">
        <f>O3371*T3371+P3371*T3371</f>
        <v>0</v>
      </c>
    </row>
    <row r="3372" spans="1:21" s="318" customFormat="1" x14ac:dyDescent="0.2">
      <c r="A3372" s="322">
        <v>41467</v>
      </c>
      <c r="B3372" s="321">
        <v>491.90301499999998</v>
      </c>
      <c r="C3372" s="320">
        <f>LN(B3372/B3371)</f>
        <v>-2.9859198600153966E-3</v>
      </c>
      <c r="D3372" s="320">
        <f>AVERAGE(C3352:C3372)</f>
        <v>1.8797010832875126E-3</v>
      </c>
      <c r="E3372" s="318">
        <f>_xlfn.STDEV.S(C3352:C3372)</f>
        <v>1.1005096821342009E-2</v>
      </c>
      <c r="F3372" s="318">
        <f>E3372*(21/(21-1.5))</f>
        <v>1.1851642730676008E-2</v>
      </c>
      <c r="G3372" s="318">
        <f>_xlfn.VAR.S(C3352:C3372)</f>
        <v>1.2111215604711199E-4</v>
      </c>
      <c r="H3372" s="318">
        <f>G3372*(21/(21-1))</f>
        <v>1.2716776384946759E-4</v>
      </c>
      <c r="I3372" s="320">
        <f>(SUM(C3309:C3329)*1+SUM(C3330:C3350)*2+SUM(C3351:C3371)*3)/6</f>
        <v>1.7203911071017049E-2</v>
      </c>
      <c r="J3372" s="318">
        <f>IF(C3372*O3372&lt;&gt;0,C3372,0)</f>
        <v>0</v>
      </c>
      <c r="K3372" s="318" t="str">
        <f>IF(C3372*O3372=0,"",C3372)</f>
        <v/>
      </c>
      <c r="O3372" s="318">
        <f>IF(ISBLANK(L3372),0,1)</f>
        <v>0</v>
      </c>
      <c r="P3372" s="318">
        <f>IF(ISBLANK(M3372),0,1)</f>
        <v>0</v>
      </c>
      <c r="Q3372" s="318">
        <f>O3372+P3372</f>
        <v>0</v>
      </c>
      <c r="R3372" s="318">
        <f>SUM(Q3247:Q3372)</f>
        <v>2</v>
      </c>
      <c r="S3372" s="318">
        <f>R3372/$X$2</f>
        <v>8.6956521739130432E-2</v>
      </c>
      <c r="T3372" s="318">
        <f>IF(S3372&gt;=$X$3,1,0)</f>
        <v>0</v>
      </c>
      <c r="U3372" s="318">
        <f>O3372*T3372+P3372*T3372</f>
        <v>0</v>
      </c>
    </row>
    <row r="3373" spans="1:21" s="318" customFormat="1" x14ac:dyDescent="0.2">
      <c r="A3373" s="322">
        <v>41470</v>
      </c>
      <c r="B3373" s="321">
        <v>494.26299999999998</v>
      </c>
      <c r="C3373" s="320">
        <f>LN(B3373/B3372)</f>
        <v>4.7861911062427901E-3</v>
      </c>
      <c r="D3373" s="320">
        <f>AVERAGE(C3353:C3373)</f>
        <v>1.9902395774051692E-3</v>
      </c>
      <c r="E3373" s="318">
        <f>_xlfn.STDEV.S(C3353:C3373)</f>
        <v>1.1022911987546844E-2</v>
      </c>
      <c r="F3373" s="318">
        <f>E3373*(21/(21-1.5))</f>
        <v>1.1870828294281217E-2</v>
      </c>
      <c r="G3373" s="318">
        <f>_xlfn.VAR.S(C3353:C3373)</f>
        <v>1.2150458868520392E-4</v>
      </c>
      <c r="H3373" s="318">
        <f>G3373*(21/(21-1))</f>
        <v>1.2757981811946411E-4</v>
      </c>
      <c r="I3373" s="320">
        <f>(SUM(C3310:C3330)*1+SUM(C3331:C3351)*2+SUM(C3352:C3372)*3)/6</f>
        <v>1.4109678593712857E-2</v>
      </c>
      <c r="J3373" s="318">
        <f>IF(C3373*O3373&lt;&gt;0,C3373,0)</f>
        <v>0</v>
      </c>
      <c r="K3373" s="318" t="str">
        <f>IF(C3373*O3373=0,"",C3373)</f>
        <v/>
      </c>
      <c r="O3373" s="318">
        <f>IF(ISBLANK(L3373),0,1)</f>
        <v>0</v>
      </c>
      <c r="P3373" s="318">
        <f>IF(ISBLANK(M3373),0,1)</f>
        <v>0</v>
      </c>
      <c r="Q3373" s="318">
        <f>O3373+P3373</f>
        <v>0</v>
      </c>
      <c r="R3373" s="318">
        <f>SUM(Q3248:Q3373)</f>
        <v>2</v>
      </c>
      <c r="S3373" s="318">
        <f>R3373/$X$2</f>
        <v>8.6956521739130432E-2</v>
      </c>
      <c r="T3373" s="318">
        <f>IF(S3373&gt;=$X$3,1,0)</f>
        <v>0</v>
      </c>
      <c r="U3373" s="318">
        <f>O3373*T3373+P3373*T3373</f>
        <v>0</v>
      </c>
    </row>
    <row r="3374" spans="1:21" s="318" customFormat="1" x14ac:dyDescent="0.2">
      <c r="A3374" s="322">
        <v>41471</v>
      </c>
      <c r="B3374" s="321">
        <v>493.55898999999999</v>
      </c>
      <c r="C3374" s="320">
        <f>LN(B3374/B3373)</f>
        <v>-1.4253785121649029E-3</v>
      </c>
      <c r="D3374" s="320">
        <f>AVERAGE(C3354:C3374)</f>
        <v>1.5185437393170226E-3</v>
      </c>
      <c r="E3374" s="318">
        <f>_xlfn.STDEV.S(C3354:C3374)</f>
        <v>1.0942956080642323E-2</v>
      </c>
      <c r="F3374" s="318">
        <f>E3374*(21/(21-1.5))</f>
        <v>1.1784721932999424E-2</v>
      </c>
      <c r="G3374" s="318">
        <f>_xlfn.VAR.S(C3354:C3374)</f>
        <v>1.197482877828668E-4</v>
      </c>
      <c r="H3374" s="318">
        <f>G3374*(21/(21-1))</f>
        <v>1.2573570217201015E-4</v>
      </c>
      <c r="I3374" s="320">
        <f>(SUM(C3311:C3331)*1+SUM(C3332:C3352)*2+SUM(C3353:C3373)*3)/6</f>
        <v>1.5930500013628338E-2</v>
      </c>
      <c r="J3374" s="318">
        <f>IF(C3374*O3374&lt;&gt;0,C3374,0)</f>
        <v>0</v>
      </c>
      <c r="K3374" s="318" t="str">
        <f>IF(C3374*O3374=0,"",C3374)</f>
        <v/>
      </c>
      <c r="O3374" s="318">
        <f>IF(ISBLANK(L3374),0,1)</f>
        <v>0</v>
      </c>
      <c r="P3374" s="318">
        <f>IF(ISBLANK(M3374),0,1)</f>
        <v>0</v>
      </c>
      <c r="Q3374" s="318">
        <f>O3374+P3374</f>
        <v>0</v>
      </c>
      <c r="R3374" s="318">
        <f>SUM(Q3249:Q3374)</f>
        <v>2</v>
      </c>
      <c r="S3374" s="318">
        <f>R3374/$X$2</f>
        <v>8.6956521739130432E-2</v>
      </c>
      <c r="T3374" s="318">
        <f>IF(S3374&gt;=$X$3,1,0)</f>
        <v>0</v>
      </c>
      <c r="U3374" s="318">
        <f>O3374*T3374+P3374*T3374</f>
        <v>0</v>
      </c>
    </row>
    <row r="3375" spans="1:21" s="318" customFormat="1" x14ac:dyDescent="0.2">
      <c r="A3375" s="322">
        <v>41472</v>
      </c>
      <c r="B3375" s="321">
        <v>495.07101399999999</v>
      </c>
      <c r="C3375" s="320">
        <f>LN(B3375/B3374)</f>
        <v>3.0588292340144214E-3</v>
      </c>
      <c r="D3375" s="320">
        <f>AVERAGE(C3355:C3375)</f>
        <v>1.351864769280323E-3</v>
      </c>
      <c r="E3375" s="318">
        <f>_xlfn.STDEV.S(C3355:C3375)</f>
        <v>1.088886526030766E-2</v>
      </c>
      <c r="F3375" s="318">
        <f>E3375*(21/(21-1.5))</f>
        <v>1.1726470280331325E-2</v>
      </c>
      <c r="G3375" s="318">
        <f>_xlfn.VAR.S(C3355:C3375)</f>
        <v>1.1856738665713503E-4</v>
      </c>
      <c r="H3375" s="318">
        <f>G3375*(21/(21-1))</f>
        <v>1.2449575598999179E-4</v>
      </c>
      <c r="I3375" s="320">
        <f>(SUM(C3312:C3332)*1+SUM(C3333:C3353)*2+SUM(C3354:C3374)*3)/6</f>
        <v>1.5096458683475639E-2</v>
      </c>
      <c r="J3375" s="318">
        <f>IF(C3375*O3375&lt;&gt;0,C3375,0)</f>
        <v>0</v>
      </c>
      <c r="K3375" s="318" t="str">
        <f>IF(C3375*O3375=0,"",C3375)</f>
        <v/>
      </c>
      <c r="O3375" s="318">
        <f>IF(ISBLANK(L3375),0,1)</f>
        <v>0</v>
      </c>
      <c r="P3375" s="318">
        <f>IF(ISBLANK(M3375),0,1)</f>
        <v>0</v>
      </c>
      <c r="Q3375" s="318">
        <f>O3375+P3375</f>
        <v>0</v>
      </c>
      <c r="R3375" s="318">
        <f>SUM(Q3250:Q3375)</f>
        <v>2</v>
      </c>
      <c r="S3375" s="318">
        <f>R3375/$X$2</f>
        <v>8.6956521739130432E-2</v>
      </c>
      <c r="T3375" s="318">
        <f>IF(S3375&gt;=$X$3,1,0)</f>
        <v>0</v>
      </c>
      <c r="U3375" s="318">
        <f>O3375*T3375+P3375*T3375</f>
        <v>0</v>
      </c>
    </row>
    <row r="3376" spans="1:21" s="318" customFormat="1" x14ac:dyDescent="0.2">
      <c r="A3376" s="322">
        <v>41473</v>
      </c>
      <c r="B3376" s="321">
        <v>491.75201399999997</v>
      </c>
      <c r="C3376" s="320">
        <f>LN(B3376/B3375)</f>
        <v>-6.726662067372019E-3</v>
      </c>
      <c r="D3376" s="320">
        <f>AVERAGE(C3356:C3376)</f>
        <v>1.4275278530325572E-3</v>
      </c>
      <c r="E3376" s="318">
        <f>_xlfn.STDEV.S(C3356:C3376)</f>
        <v>1.0823655772648532E-2</v>
      </c>
      <c r="F3376" s="318">
        <f>E3376*(21/(21-1.5))</f>
        <v>1.1656244678236879E-2</v>
      </c>
      <c r="G3376" s="318">
        <f>_xlfn.VAR.S(C3356:C3376)</f>
        <v>1.1715152428478787E-4</v>
      </c>
      <c r="H3376" s="318">
        <f>G3376*(21/(21-1))</f>
        <v>1.2300910049902727E-4</v>
      </c>
      <c r="I3376" s="320">
        <f>(SUM(C3313:C3333)*1+SUM(C3334:C3354)*2+SUM(C3355:C3375)*3)/6</f>
        <v>1.7800130181533324E-2</v>
      </c>
      <c r="J3376" s="318">
        <f>IF(C3376*O3376&lt;&gt;0,C3376,0)</f>
        <v>0</v>
      </c>
      <c r="K3376" s="318" t="str">
        <f>IF(C3376*O3376=0,"",C3376)</f>
        <v/>
      </c>
      <c r="O3376" s="318">
        <f>IF(ISBLANK(L3376),0,1)</f>
        <v>0</v>
      </c>
      <c r="P3376" s="318">
        <f>IF(ISBLANK(M3376),0,1)</f>
        <v>0</v>
      </c>
      <c r="Q3376" s="318">
        <f>O3376+P3376</f>
        <v>0</v>
      </c>
      <c r="R3376" s="318">
        <f>SUM(Q3251:Q3376)</f>
        <v>2</v>
      </c>
      <c r="S3376" s="318">
        <f>R3376/$X$2</f>
        <v>8.6956521739130432E-2</v>
      </c>
      <c r="T3376" s="318">
        <f>IF(S3376&gt;=$X$3,1,0)</f>
        <v>0</v>
      </c>
      <c r="U3376" s="318">
        <f>O3376*T3376+P3376*T3376</f>
        <v>0</v>
      </c>
    </row>
    <row r="3377" spans="1:21" s="318" customFormat="1" x14ac:dyDescent="0.2">
      <c r="A3377" s="322">
        <v>41474</v>
      </c>
      <c r="B3377" s="321">
        <v>496.17898600000001</v>
      </c>
      <c r="C3377" s="320">
        <f>LN(B3377/B3376)</f>
        <v>8.9621676641898178E-3</v>
      </c>
      <c r="D3377" s="320">
        <f>AVERAGE(C3357:C3377)</f>
        <v>2.4449653326682813E-3</v>
      </c>
      <c r="E3377" s="318">
        <f>_xlfn.STDEV.S(C3357:C3377)</f>
        <v>1.0456459304221247E-2</v>
      </c>
      <c r="F3377" s="318">
        <f>E3377*(21/(21-1.5))</f>
        <v>1.1260802327622881E-2</v>
      </c>
      <c r="G3377" s="318">
        <f>_xlfn.VAR.S(C3357:C3377)</f>
        <v>1.0933754118083508E-4</v>
      </c>
      <c r="H3377" s="318">
        <f>G3377*(21/(21-1))</f>
        <v>1.1480441823987683E-4</v>
      </c>
      <c r="I3377" s="320">
        <f>(SUM(C3314:C3334)*1+SUM(C3335:C3355)*2+SUM(C3356:C3376)*3)/6</f>
        <v>1.4208205635927661E-2</v>
      </c>
      <c r="J3377" s="318">
        <f>IF(C3377*O3377&lt;&gt;0,C3377,0)</f>
        <v>0</v>
      </c>
      <c r="K3377" s="318" t="str">
        <f>IF(C3377*O3377=0,"",C3377)</f>
        <v/>
      </c>
      <c r="O3377" s="318">
        <f>IF(ISBLANK(L3377),0,1)</f>
        <v>0</v>
      </c>
      <c r="P3377" s="318">
        <f>IF(ISBLANK(M3377),0,1)</f>
        <v>0</v>
      </c>
      <c r="Q3377" s="318">
        <f>O3377+P3377</f>
        <v>0</v>
      </c>
      <c r="R3377" s="318">
        <f>SUM(Q3252:Q3377)</f>
        <v>2</v>
      </c>
      <c r="S3377" s="318">
        <f>R3377/$X$2</f>
        <v>8.6956521739130432E-2</v>
      </c>
      <c r="T3377" s="318">
        <f>IF(S3377&gt;=$X$3,1,0)</f>
        <v>0</v>
      </c>
      <c r="U3377" s="318">
        <f>O3377*T3377+P3377*T3377</f>
        <v>0</v>
      </c>
    </row>
    <row r="3378" spans="1:21" s="318" customFormat="1" x14ac:dyDescent="0.2">
      <c r="A3378" s="322">
        <v>41477</v>
      </c>
      <c r="B3378" s="321">
        <v>496.28601099999997</v>
      </c>
      <c r="C3378" s="320">
        <f>LN(B3378/B3377)</f>
        <v>2.1567511345652502E-4</v>
      </c>
      <c r="D3378" s="320">
        <f>AVERAGE(C3358:C3378)</f>
        <v>2.4665519326414051E-3</v>
      </c>
      <c r="E3378" s="318">
        <f>_xlfn.STDEV.S(C3358:C3378)</f>
        <v>1.0451110904628809E-2</v>
      </c>
      <c r="F3378" s="318">
        <f>E3378*(21/(21-1.5))</f>
        <v>1.1255042512677178E-2</v>
      </c>
      <c r="G3378" s="318">
        <f>_xlfn.VAR.S(C3358:C3378)</f>
        <v>1.0922571914085118E-4</v>
      </c>
      <c r="H3378" s="318">
        <f>G3378*(21/(21-1))</f>
        <v>1.1468700509789374E-4</v>
      </c>
      <c r="I3378" s="320">
        <f>(SUM(C3315:C3335)*1+SUM(C3336:C3356)*2+SUM(C3357:C3377)*3)/6</f>
        <v>2.2760690709194332E-2</v>
      </c>
      <c r="J3378" s="318">
        <f>IF(C3378*O3378&lt;&gt;0,C3378,0)</f>
        <v>0</v>
      </c>
      <c r="K3378" s="318" t="str">
        <f>IF(C3378*O3378=0,"",C3378)</f>
        <v/>
      </c>
      <c r="O3378" s="318">
        <f>IF(ISBLANK(L3378),0,1)</f>
        <v>0</v>
      </c>
      <c r="P3378" s="318">
        <f>IF(ISBLANK(M3378),0,1)</f>
        <v>0</v>
      </c>
      <c r="Q3378" s="318">
        <f>O3378+P3378</f>
        <v>0</v>
      </c>
      <c r="R3378" s="318">
        <f>SUM(Q3253:Q3378)</f>
        <v>2</v>
      </c>
      <c r="S3378" s="318">
        <f>R3378/$X$2</f>
        <v>8.6956521739130432E-2</v>
      </c>
      <c r="T3378" s="318">
        <f>IF(S3378&gt;=$X$3,1,0)</f>
        <v>0</v>
      </c>
      <c r="U3378" s="318">
        <f>O3378*T3378+P3378*T3378</f>
        <v>0</v>
      </c>
    </row>
    <row r="3379" spans="1:21" s="318" customFormat="1" x14ac:dyDescent="0.2">
      <c r="A3379" s="322">
        <v>41478</v>
      </c>
      <c r="B3379" s="321">
        <v>497.61300699999998</v>
      </c>
      <c r="C3379" s="320">
        <f>LN(B3379/B3378)</f>
        <v>2.6702849373442896E-3</v>
      </c>
      <c r="D3379" s="320">
        <f>AVERAGE(C3359:C3379)</f>
        <v>3.9527652371484983E-3</v>
      </c>
      <c r="E3379" s="318">
        <f>_xlfn.STDEV.S(C3359:C3379)</f>
        <v>7.6705675753083085E-3</v>
      </c>
      <c r="F3379" s="318">
        <f>E3379*(21/(21-1.5))</f>
        <v>8.2606112349474081E-3</v>
      </c>
      <c r="G3379" s="318">
        <f>_xlfn.VAR.S(C3359:C3379)</f>
        <v>5.883760692737118E-5</v>
      </c>
      <c r="H3379" s="318">
        <f>G3379*(21/(21-1))</f>
        <v>6.1779487273739742E-5</v>
      </c>
      <c r="I3379" s="320">
        <f>(SUM(C3316:C3336)*1+SUM(C3337:C3357)*2+SUM(C3358:C3378)*3)/6</f>
        <v>2.4471382566823446E-2</v>
      </c>
      <c r="J3379" s="318">
        <f>IF(C3379*O3379&lt;&gt;0,C3379,0)</f>
        <v>0</v>
      </c>
      <c r="K3379" s="318" t="str">
        <f>IF(C3379*O3379=0,"",C3379)</f>
        <v/>
      </c>
      <c r="O3379" s="318">
        <f>IF(ISBLANK(L3379),0,1)</f>
        <v>0</v>
      </c>
      <c r="P3379" s="318">
        <f>IF(ISBLANK(M3379),0,1)</f>
        <v>0</v>
      </c>
      <c r="Q3379" s="318">
        <f>O3379+P3379</f>
        <v>0</v>
      </c>
      <c r="R3379" s="318">
        <f>SUM(Q3254:Q3379)</f>
        <v>2</v>
      </c>
      <c r="S3379" s="318">
        <f>R3379/$X$2</f>
        <v>8.6956521739130432E-2</v>
      </c>
      <c r="T3379" s="318">
        <f>IF(S3379&gt;=$X$3,1,0)</f>
        <v>0</v>
      </c>
      <c r="U3379" s="318">
        <f>O3379*T3379+P3379*T3379</f>
        <v>0</v>
      </c>
    </row>
    <row r="3380" spans="1:21" s="318" customFormat="1" x14ac:dyDescent="0.2">
      <c r="A3380" s="322">
        <v>41479</v>
      </c>
      <c r="B3380" s="321">
        <v>498.03298999999998</v>
      </c>
      <c r="C3380" s="320">
        <f>LN(B3380/B3379)</f>
        <v>8.4363925767763864E-4</v>
      </c>
      <c r="D3380" s="320">
        <f>AVERAGE(C3360:C3380)</f>
        <v>3.1713668275358438E-3</v>
      </c>
      <c r="E3380" s="318">
        <f>_xlfn.STDEV.S(C3360:C3380)</f>
        <v>7.0593914373853518E-3</v>
      </c>
      <c r="F3380" s="318">
        <f>E3380*(21/(21-1.5))</f>
        <v>7.6024215479534559E-3</v>
      </c>
      <c r="G3380" s="318">
        <f>_xlfn.VAR.S(C3360:C3380)</f>
        <v>4.9835007466229627E-5</v>
      </c>
      <c r="H3380" s="318">
        <f>G3380*(21/(21-1))</f>
        <v>5.2326757839541108E-5</v>
      </c>
      <c r="I3380" s="320">
        <f>(SUM(C3317:C3337)*1+SUM(C3338:C3358)*2+SUM(C3359:C3379)*3)/6</f>
        <v>2.8320922410637217E-2</v>
      </c>
      <c r="J3380" s="318">
        <f>IF(C3380*O3380&lt;&gt;0,C3380,0)</f>
        <v>0</v>
      </c>
      <c r="K3380" s="318" t="str">
        <f>IF(C3380*O3380=0,"",C3380)</f>
        <v/>
      </c>
      <c r="O3380" s="318">
        <f>IF(ISBLANK(L3380),0,1)</f>
        <v>0</v>
      </c>
      <c r="P3380" s="318">
        <f>IF(ISBLANK(M3380),0,1)</f>
        <v>0</v>
      </c>
      <c r="Q3380" s="318">
        <f>O3380+P3380</f>
        <v>0</v>
      </c>
      <c r="R3380" s="318">
        <f>SUM(Q3255:Q3380)</f>
        <v>2</v>
      </c>
      <c r="S3380" s="318">
        <f>R3380/$X$2</f>
        <v>8.6956521739130432E-2</v>
      </c>
      <c r="T3380" s="318">
        <f>IF(S3380&gt;=$X$3,1,0)</f>
        <v>0</v>
      </c>
      <c r="U3380" s="318">
        <f>O3380*T3380+P3380*T3380</f>
        <v>0</v>
      </c>
    </row>
    <row r="3381" spans="1:21" s="318" customFormat="1" x14ac:dyDescent="0.2">
      <c r="A3381" s="322">
        <v>41480</v>
      </c>
      <c r="B3381" s="321">
        <v>496.15798999999998</v>
      </c>
      <c r="C3381" s="320">
        <f>LN(B3381/B3380)</f>
        <v>-3.7719155790821705E-3</v>
      </c>
      <c r="D3381" s="320">
        <f>AVERAGE(C3361:C3381)</f>
        <v>2.5007753872864028E-3</v>
      </c>
      <c r="E3381" s="318">
        <f>_xlfn.STDEV.S(C3361:C3381)</f>
        <v>7.0160476065566019E-3</v>
      </c>
      <c r="F3381" s="318">
        <f>E3381*(21/(21-1.5))</f>
        <v>7.5557435762917246E-3</v>
      </c>
      <c r="G3381" s="318">
        <f>_xlfn.VAR.S(C3361:C3381)</f>
        <v>4.9224924017468627E-5</v>
      </c>
      <c r="H3381" s="318">
        <f>G3381*(21/(21-1))</f>
        <v>5.1686170218342059E-5</v>
      </c>
      <c r="I3381" s="320">
        <f>(SUM(C3318:C3338)*1+SUM(C3339:C3359)*2+SUM(C3360:C3380)*3)/6</f>
        <v>2.446801563824871E-2</v>
      </c>
      <c r="J3381" s="318">
        <f>IF(C3381*O3381&lt;&gt;0,C3381,0)</f>
        <v>0</v>
      </c>
      <c r="K3381" s="318" t="str">
        <f>IF(C3381*O3381=0,"",C3381)</f>
        <v/>
      </c>
      <c r="O3381" s="318">
        <f>IF(ISBLANK(L3381),0,1)</f>
        <v>0</v>
      </c>
      <c r="P3381" s="318">
        <f>IF(ISBLANK(M3381),0,1)</f>
        <v>0</v>
      </c>
      <c r="Q3381" s="318">
        <f>O3381+P3381</f>
        <v>0</v>
      </c>
      <c r="R3381" s="318">
        <f>SUM(Q3256:Q3381)</f>
        <v>2</v>
      </c>
      <c r="S3381" s="318">
        <f>R3381/$X$2</f>
        <v>8.6956521739130432E-2</v>
      </c>
      <c r="T3381" s="318">
        <f>IF(S3381&gt;=$X$3,1,0)</f>
        <v>0</v>
      </c>
      <c r="U3381" s="318">
        <f>O3381*T3381+P3381*T3381</f>
        <v>0</v>
      </c>
    </row>
    <row r="3382" spans="1:21" s="318" customFormat="1" x14ac:dyDescent="0.2">
      <c r="A3382" s="322">
        <v>41481</v>
      </c>
      <c r="B3382" s="321">
        <v>494.21499599999999</v>
      </c>
      <c r="C3382" s="320">
        <f>LN(B3382/B3381)</f>
        <v>-3.923767146961181E-3</v>
      </c>
      <c r="D3382" s="320">
        <f>AVERAGE(C3362:C3382)</f>
        <v>2.3286991986656478E-3</v>
      </c>
      <c r="E3382" s="318">
        <f>_xlfn.STDEV.S(C3362:C3382)</f>
        <v>7.1317950561739351E-3</v>
      </c>
      <c r="F3382" s="318">
        <f>E3382*(21/(21-1.5))</f>
        <v>7.6803946758796223E-3</v>
      </c>
      <c r="G3382" s="318">
        <f>_xlfn.VAR.S(C3362:C3382)</f>
        <v>5.0862500723266983E-5</v>
      </c>
      <c r="H3382" s="318">
        <f>G3382*(21/(21-1))</f>
        <v>5.3405625759430337E-5</v>
      </c>
      <c r="I3382" s="320">
        <f>(SUM(C3319:C3339)*1+SUM(C3340:C3360)*2+SUM(C3361:C3381)*3)/6</f>
        <v>1.7267966804751501E-2</v>
      </c>
      <c r="J3382" s="318">
        <f>IF(C3382*O3382&lt;&gt;0,C3382,0)</f>
        <v>0</v>
      </c>
      <c r="K3382" s="318" t="str">
        <f>IF(C3382*O3382=0,"",C3382)</f>
        <v/>
      </c>
      <c r="O3382" s="318">
        <f>IF(ISBLANK(L3382),0,1)</f>
        <v>0</v>
      </c>
      <c r="P3382" s="318">
        <f>IF(ISBLANK(M3382),0,1)</f>
        <v>0</v>
      </c>
      <c r="Q3382" s="318">
        <f>O3382+P3382</f>
        <v>0</v>
      </c>
      <c r="R3382" s="318">
        <f>SUM(Q3257:Q3382)</f>
        <v>2</v>
      </c>
      <c r="S3382" s="318">
        <f>R3382/$X$2</f>
        <v>8.6956521739130432E-2</v>
      </c>
      <c r="T3382" s="318">
        <f>IF(S3382&gt;=$X$3,1,0)</f>
        <v>0</v>
      </c>
      <c r="U3382" s="318">
        <f>O3382*T3382+P3382*T3382</f>
        <v>0</v>
      </c>
    </row>
    <row r="3383" spans="1:21" s="318" customFormat="1" x14ac:dyDescent="0.2">
      <c r="A3383" s="322">
        <v>41484</v>
      </c>
      <c r="B3383" s="321">
        <v>494.25500499999998</v>
      </c>
      <c r="C3383" s="320">
        <f>LN(B3383/B3382)</f>
        <v>8.0951369250125137E-5</v>
      </c>
      <c r="D3383" s="320">
        <f>AVERAGE(C3363:C3383)</f>
        <v>2.5186872499064284E-3</v>
      </c>
      <c r="E3383" s="318">
        <f>_xlfn.STDEV.S(C3363:C3383)</f>
        <v>7.0094151413377945E-3</v>
      </c>
      <c r="F3383" s="318">
        <f>E3383*(21/(21-1.5))</f>
        <v>7.5486009214407014E-3</v>
      </c>
      <c r="G3383" s="318">
        <f>_xlfn.VAR.S(C3363:C3383)</f>
        <v>4.9131900623615529E-5</v>
      </c>
      <c r="H3383" s="318">
        <f>G3383*(21/(21-1))</f>
        <v>5.1588495654796308E-5</v>
      </c>
      <c r="I3383" s="320">
        <f>(SUM(C3320:C3340)*1+SUM(C3341:C3361)*2+SUM(C3362:C3382)*3)/6</f>
        <v>1.5781637535118787E-2</v>
      </c>
      <c r="J3383" s="318">
        <f>IF(C3383*O3383&lt;&gt;0,C3383,0)</f>
        <v>0</v>
      </c>
      <c r="K3383" s="318" t="str">
        <f>IF(C3383*O3383=0,"",C3383)</f>
        <v/>
      </c>
      <c r="O3383" s="318">
        <f>IF(ISBLANK(L3383),0,1)</f>
        <v>0</v>
      </c>
      <c r="P3383" s="318">
        <f>IF(ISBLANK(M3383),0,1)</f>
        <v>0</v>
      </c>
      <c r="Q3383" s="318">
        <f>O3383+P3383</f>
        <v>0</v>
      </c>
      <c r="R3383" s="318">
        <f>SUM(Q3258:Q3383)</f>
        <v>2</v>
      </c>
      <c r="S3383" s="318">
        <f>R3383/$X$2</f>
        <v>8.6956521739130432E-2</v>
      </c>
      <c r="T3383" s="318">
        <f>IF(S3383&gt;=$X$3,1,0)</f>
        <v>0</v>
      </c>
      <c r="U3383" s="318">
        <f>O3383*T3383+P3383*T3383</f>
        <v>0</v>
      </c>
    </row>
    <row r="3384" spans="1:21" s="318" customFormat="1" x14ac:dyDescent="0.2">
      <c r="A3384" s="322">
        <v>41485</v>
      </c>
      <c r="B3384" s="321">
        <v>493.45599399999998</v>
      </c>
      <c r="C3384" s="320">
        <f>LN(B3384/B3383)</f>
        <v>-1.617904782068728E-3</v>
      </c>
      <c r="D3384" s="320">
        <f>AVERAGE(C3364:C3384)</f>
        <v>1.9264935818332945E-3</v>
      </c>
      <c r="E3384" s="318">
        <f>_xlfn.STDEV.S(C3364:C3384)</f>
        <v>6.795232007538639E-3</v>
      </c>
      <c r="F3384" s="318">
        <f>E3384*(21/(21-1.5))</f>
        <v>7.3179421619646882E-3</v>
      </c>
      <c r="G3384" s="318">
        <f>_xlfn.VAR.S(C3364:C3384)</f>
        <v>4.6175178036277599E-5</v>
      </c>
      <c r="H3384" s="318">
        <f>G3384*(21/(21-1))</f>
        <v>4.848393693809148E-5</v>
      </c>
      <c r="I3384" s="320">
        <f>(SUM(C3321:C3341)*1+SUM(C3342:C3362)*2+SUM(C3363:C3383)*3)/6</f>
        <v>1.4348343665833563E-2</v>
      </c>
      <c r="J3384" s="318">
        <f>IF(C3384*O3384&lt;&gt;0,C3384,0)</f>
        <v>0</v>
      </c>
      <c r="K3384" s="318" t="str">
        <f>IF(C3384*O3384=0,"",C3384)</f>
        <v/>
      </c>
      <c r="O3384" s="318">
        <f>IF(ISBLANK(L3384),0,1)</f>
        <v>0</v>
      </c>
      <c r="P3384" s="318">
        <f>IF(ISBLANK(M3384),0,1)</f>
        <v>0</v>
      </c>
      <c r="Q3384" s="318">
        <f>O3384+P3384</f>
        <v>0</v>
      </c>
      <c r="R3384" s="318">
        <f>SUM(Q3259:Q3384)</f>
        <v>2</v>
      </c>
      <c r="S3384" s="318">
        <f>R3384/$X$2</f>
        <v>8.6956521739130432E-2</v>
      </c>
      <c r="T3384" s="318">
        <f>IF(S3384&gt;=$X$3,1,0)</f>
        <v>0</v>
      </c>
      <c r="U3384" s="318">
        <f>O3384*T3384+P3384*T3384</f>
        <v>0</v>
      </c>
    </row>
    <row r="3385" spans="1:21" s="318" customFormat="1" x14ac:dyDescent="0.2">
      <c r="A3385" s="322">
        <v>41486</v>
      </c>
      <c r="B3385" s="321">
        <v>495.36498999999998</v>
      </c>
      <c r="C3385" s="320">
        <f>LN(B3385/B3384)</f>
        <v>3.8611607208735659E-3</v>
      </c>
      <c r="D3385" s="320">
        <f>AVERAGE(C3365:C3385)</f>
        <v>1.8126472294336053E-3</v>
      </c>
      <c r="E3385" s="318">
        <f>_xlfn.STDEV.S(C3365:C3385)</f>
        <v>6.7389349342949151E-3</v>
      </c>
      <c r="F3385" s="318">
        <f>E3385*(21/(21-1.5))</f>
        <v>7.2573145446252927E-3</v>
      </c>
      <c r="G3385" s="318">
        <f>_xlfn.VAR.S(C3365:C3385)</f>
        <v>4.5413244048660418E-5</v>
      </c>
      <c r="H3385" s="318">
        <f>G3385*(21/(21-1))</f>
        <v>4.768390625109344E-5</v>
      </c>
      <c r="I3385" s="320">
        <f>(SUM(C3322:C3342)*1+SUM(C3343:C3363)*2+SUM(C3364:C3384)*3)/6</f>
        <v>1.1706499662654161E-2</v>
      </c>
      <c r="J3385" s="318">
        <f>IF(C3385*O3385&lt;&gt;0,C3385,0)</f>
        <v>0</v>
      </c>
      <c r="K3385" s="318" t="str">
        <f>IF(C3385*O3385=0,"",C3385)</f>
        <v/>
      </c>
      <c r="O3385" s="318">
        <f>IF(ISBLANK(L3385),0,1)</f>
        <v>0</v>
      </c>
      <c r="P3385" s="318">
        <f>IF(ISBLANK(M3385),0,1)</f>
        <v>0</v>
      </c>
      <c r="Q3385" s="318">
        <f>O3385+P3385</f>
        <v>0</v>
      </c>
      <c r="R3385" s="318">
        <f>SUM(Q3260:Q3385)</f>
        <v>2</v>
      </c>
      <c r="S3385" s="318">
        <f>R3385/$X$2</f>
        <v>8.6956521739130432E-2</v>
      </c>
      <c r="T3385" s="318">
        <f>IF(S3385&gt;=$X$3,1,0)</f>
        <v>0</v>
      </c>
      <c r="U3385" s="318">
        <f>O3385*T3385+P3385*T3385</f>
        <v>0</v>
      </c>
    </row>
    <row r="3386" spans="1:21" s="318" customFormat="1" x14ac:dyDescent="0.2">
      <c r="A3386" s="322">
        <v>41487</v>
      </c>
      <c r="B3386" s="321">
        <v>497.77099600000003</v>
      </c>
      <c r="C3386" s="320">
        <f>LN(B3386/B3385)</f>
        <v>4.8452794803771678E-3</v>
      </c>
      <c r="D3386" s="320">
        <f>AVERAGE(C3366:C3386)</f>
        <v>2.639858428851598E-3</v>
      </c>
      <c r="E3386" s="318">
        <f>_xlfn.STDEV.S(C3366:C3386)</f>
        <v>5.9054662133654189E-3</v>
      </c>
      <c r="F3386" s="318">
        <f>E3386*(21/(21-1.5))</f>
        <v>6.3597328451627582E-3</v>
      </c>
      <c r="G3386" s="318">
        <f>_xlfn.VAR.S(C3366:C3386)</f>
        <v>3.4874531197200496E-5</v>
      </c>
      <c r="H3386" s="318">
        <f>G3386*(21/(21-1))</f>
        <v>3.6618257757060522E-5</v>
      </c>
      <c r="I3386" s="320">
        <f>(SUM(C3323:C3343)*1+SUM(C3344:C3364)*2+SUM(C3365:C3385)*3)/6</f>
        <v>1.4641962036038444E-2</v>
      </c>
      <c r="J3386" s="318">
        <f>IF(C3386*O3386&lt;&gt;0,C3386,0)</f>
        <v>0</v>
      </c>
      <c r="K3386" s="318" t="str">
        <f>IF(C3386*O3386=0,"",C3386)</f>
        <v/>
      </c>
      <c r="O3386" s="318">
        <f>IF(ISBLANK(L3386),0,1)</f>
        <v>0</v>
      </c>
      <c r="P3386" s="318">
        <f>IF(ISBLANK(M3386),0,1)</f>
        <v>0</v>
      </c>
      <c r="Q3386" s="318">
        <f>O3386+P3386</f>
        <v>0</v>
      </c>
      <c r="R3386" s="318">
        <f>SUM(Q3261:Q3386)</f>
        <v>2</v>
      </c>
      <c r="S3386" s="318">
        <f>R3386/$X$2</f>
        <v>8.6956521739130432E-2</v>
      </c>
      <c r="T3386" s="318">
        <f>IF(S3386&gt;=$X$3,1,0)</f>
        <v>0</v>
      </c>
      <c r="U3386" s="318">
        <f>O3386*T3386+P3386*T3386</f>
        <v>0</v>
      </c>
    </row>
    <row r="3387" spans="1:21" s="318" customFormat="1" x14ac:dyDescent="0.2">
      <c r="A3387" s="322">
        <v>41488</v>
      </c>
      <c r="B3387" s="321">
        <v>497.29299900000001</v>
      </c>
      <c r="C3387" s="320">
        <f>LN(B3387/B3386)</f>
        <v>-9.6073627257814279E-4</v>
      </c>
      <c r="D3387" s="320">
        <f>AVERAGE(C3367:C3387)</f>
        <v>1.8296599952424334E-3</v>
      </c>
      <c r="E3387" s="318">
        <f>_xlfn.STDEV.S(C3367:C3387)</f>
        <v>5.0830410679169949E-3</v>
      </c>
      <c r="F3387" s="318">
        <f>E3387*(21/(21-1.5))</f>
        <v>5.4740442269875329E-3</v>
      </c>
      <c r="G3387" s="318">
        <f>_xlfn.VAR.S(C3367:C3387)</f>
        <v>2.5837306498130746E-5</v>
      </c>
      <c r="H3387" s="318">
        <f>G3387*(21/(21-1))</f>
        <v>2.7129171823037285E-5</v>
      </c>
      <c r="I3387" s="320">
        <f>(SUM(C3324:C3344)*1+SUM(C3345:C3365)*2+SUM(C3366:C3386)*3)/6</f>
        <v>1.9044183207991502E-2</v>
      </c>
      <c r="J3387" s="318">
        <f>IF(C3387*O3387&lt;&gt;0,C3387,0)</f>
        <v>0</v>
      </c>
      <c r="K3387" s="318" t="str">
        <f>IF(C3387*O3387=0,"",C3387)</f>
        <v/>
      </c>
      <c r="O3387" s="318">
        <f>IF(ISBLANK(L3387),0,1)</f>
        <v>0</v>
      </c>
      <c r="P3387" s="318">
        <f>IF(ISBLANK(M3387),0,1)</f>
        <v>0</v>
      </c>
      <c r="Q3387" s="318">
        <f>O3387+P3387</f>
        <v>0</v>
      </c>
      <c r="R3387" s="318">
        <f>SUM(Q3262:Q3387)</f>
        <v>2</v>
      </c>
      <c r="S3387" s="318">
        <f>R3387/$X$2</f>
        <v>8.6956521739130432E-2</v>
      </c>
      <c r="T3387" s="318">
        <f>IF(S3387&gt;=$X$3,1,0)</f>
        <v>0</v>
      </c>
      <c r="U3387" s="318">
        <f>O3387*T3387+P3387*T3387</f>
        <v>0</v>
      </c>
    </row>
    <row r="3388" spans="1:21" s="318" customFormat="1" x14ac:dyDescent="0.2">
      <c r="A3388" s="322">
        <v>41491</v>
      </c>
      <c r="B3388" s="321">
        <v>497.18499800000001</v>
      </c>
      <c r="C3388" s="320">
        <f>LN(B3388/B3387)</f>
        <v>-2.1720138756291401E-4</v>
      </c>
      <c r="D3388" s="320">
        <f>AVERAGE(C3368:C3388)</f>
        <v>1.7673021472932771E-3</v>
      </c>
      <c r="E3388" s="318">
        <f>_xlfn.STDEV.S(C3368:C3388)</f>
        <v>5.100541309434054E-3</v>
      </c>
      <c r="F3388" s="318">
        <f>E3388*(21/(21-1.5))</f>
        <v>5.4928906409289812E-3</v>
      </c>
      <c r="G3388" s="318">
        <f>_xlfn.VAR.S(C3368:C3388)</f>
        <v>2.6015521649243252E-5</v>
      </c>
      <c r="H3388" s="318">
        <f>G3388*(21/(21-1))</f>
        <v>2.7316297731705417E-5</v>
      </c>
      <c r="I3388" s="320">
        <f>(SUM(C3325:C3345)*1+SUM(C3346:C3366)*2+SUM(C3367:C3387)*3)/6</f>
        <v>1.8421180310445484E-2</v>
      </c>
      <c r="J3388" s="318">
        <f>IF(C3388*O3388&lt;&gt;0,C3388,0)</f>
        <v>0</v>
      </c>
      <c r="K3388" s="318" t="str">
        <f>IF(C3388*O3388=0,"",C3388)</f>
        <v/>
      </c>
      <c r="O3388" s="318">
        <f>IF(ISBLANK(L3388),0,1)</f>
        <v>0</v>
      </c>
      <c r="P3388" s="318">
        <f>IF(ISBLANK(M3388),0,1)</f>
        <v>0</v>
      </c>
      <c r="Q3388" s="318">
        <f>O3388+P3388</f>
        <v>0</v>
      </c>
      <c r="R3388" s="318">
        <f>SUM(Q3263:Q3388)</f>
        <v>2</v>
      </c>
      <c r="S3388" s="318">
        <f>R3388/$X$2</f>
        <v>8.6956521739130432E-2</v>
      </c>
      <c r="T3388" s="318">
        <f>IF(S3388&gt;=$X$3,1,0)</f>
        <v>0</v>
      </c>
      <c r="U3388" s="318">
        <f>O3388*T3388+P3388*T3388</f>
        <v>0</v>
      </c>
    </row>
    <row r="3389" spans="1:21" s="318" customFormat="1" x14ac:dyDescent="0.2">
      <c r="A3389" s="322">
        <v>41492</v>
      </c>
      <c r="B3389" s="321">
        <v>494.02700800000002</v>
      </c>
      <c r="C3389" s="320">
        <f>LN(B3389/B3388)</f>
        <v>-6.3719984544815256E-3</v>
      </c>
      <c r="D3389" s="320">
        <f>AVERAGE(C3369:C3389)</f>
        <v>1.1558435216420596E-3</v>
      </c>
      <c r="E3389" s="318">
        <f>_xlfn.STDEV.S(C3369:C3389)</f>
        <v>5.2754365875497576E-3</v>
      </c>
      <c r="F3389" s="318">
        <f>E3389*(21/(21-1.5))</f>
        <v>5.6812394019766614E-3</v>
      </c>
      <c r="G3389" s="318">
        <f>_xlfn.VAR.S(C3369:C3389)</f>
        <v>2.7830231189258631E-5</v>
      </c>
      <c r="H3389" s="318">
        <f>G3389*(21/(21-1))</f>
        <v>2.9221742748721563E-5</v>
      </c>
      <c r="I3389" s="320">
        <f>(SUM(C3326:C3346)*1+SUM(C3347:C3367)*2+SUM(C3368:C3388)*3)/6</f>
        <v>1.6729791493864415E-2</v>
      </c>
      <c r="J3389" s="318">
        <f>IF(C3389*O3389&lt;&gt;0,C3389,0)</f>
        <v>0</v>
      </c>
      <c r="K3389" s="318" t="str">
        <f>IF(C3389*O3389=0,"",C3389)</f>
        <v/>
      </c>
      <c r="O3389" s="318">
        <f>IF(ISBLANK(L3389),0,1)</f>
        <v>0</v>
      </c>
      <c r="P3389" s="318">
        <f>IF(ISBLANK(M3389),0,1)</f>
        <v>0</v>
      </c>
      <c r="Q3389" s="318">
        <f>O3389+P3389</f>
        <v>0</v>
      </c>
      <c r="R3389" s="318">
        <f>SUM(Q3264:Q3389)</f>
        <v>2</v>
      </c>
      <c r="S3389" s="318">
        <f>R3389/$X$2</f>
        <v>8.6956521739130432E-2</v>
      </c>
      <c r="T3389" s="318">
        <f>IF(S3389&gt;=$X$3,1,0)</f>
        <v>0</v>
      </c>
      <c r="U3389" s="318">
        <f>O3389*T3389+P3389*T3389</f>
        <v>0</v>
      </c>
    </row>
    <row r="3390" spans="1:21" s="318" customFormat="1" x14ac:dyDescent="0.2">
      <c r="A3390" s="322">
        <v>41493</v>
      </c>
      <c r="B3390" s="321">
        <v>494.56698599999999</v>
      </c>
      <c r="C3390" s="320">
        <f>LN(B3390/B3389)</f>
        <v>1.0924162132824199E-3</v>
      </c>
      <c r="D3390" s="320">
        <f>AVERAGE(C3370:C3390)</f>
        <v>1.196210257531573E-3</v>
      </c>
      <c r="E3390" s="318">
        <f>_xlfn.STDEV.S(C3370:C3390)</f>
        <v>5.2713578528065666E-3</v>
      </c>
      <c r="F3390" s="318">
        <f>E3390*(21/(21-1.5))</f>
        <v>5.6768469184070719E-3</v>
      </c>
      <c r="G3390" s="318">
        <f>_xlfn.VAR.S(C3370:C3390)</f>
        <v>2.7787213612345453E-5</v>
      </c>
      <c r="H3390" s="318">
        <f>G3390*(21/(21-1))</f>
        <v>2.9176574292962726E-5</v>
      </c>
      <c r="I3390" s="320">
        <f>(SUM(C3327:C3347)*1+SUM(C3348:C3368)*2+SUM(C3369:C3389)*3)/6</f>
        <v>1.1610922454753892E-2</v>
      </c>
      <c r="J3390" s="318">
        <f>IF(C3390*O3390&lt;&gt;0,C3390,0)</f>
        <v>0</v>
      </c>
      <c r="K3390" s="318" t="str">
        <f>IF(C3390*O3390=0,"",C3390)</f>
        <v/>
      </c>
      <c r="O3390" s="318">
        <f>IF(ISBLANK(L3390),0,1)</f>
        <v>0</v>
      </c>
      <c r="P3390" s="318">
        <f>IF(ISBLANK(M3390),0,1)</f>
        <v>0</v>
      </c>
      <c r="Q3390" s="318">
        <f>O3390+P3390</f>
        <v>0</v>
      </c>
      <c r="R3390" s="318">
        <f>SUM(Q3265:Q3390)</f>
        <v>2</v>
      </c>
      <c r="S3390" s="318">
        <f>R3390/$X$2</f>
        <v>8.6956521739130432E-2</v>
      </c>
      <c r="T3390" s="318">
        <f>IF(S3390&gt;=$X$3,1,0)</f>
        <v>0</v>
      </c>
      <c r="U3390" s="318">
        <f>O3390*T3390+P3390*T3390</f>
        <v>0</v>
      </c>
    </row>
    <row r="3391" spans="1:21" s="318" customFormat="1" x14ac:dyDescent="0.2">
      <c r="A3391" s="322">
        <v>41494</v>
      </c>
      <c r="B3391" s="321">
        <v>499.45800800000001</v>
      </c>
      <c r="C3391" s="320">
        <f>LN(B3391/B3390)</f>
        <v>9.8409225151027194E-3</v>
      </c>
      <c r="D3391" s="320">
        <f>AVERAGE(C3371:C3391)</f>
        <v>1.3316828767811271E-3</v>
      </c>
      <c r="E3391" s="318">
        <f>_xlfn.STDEV.S(C3371:C3391)</f>
        <v>5.461008975625849E-3</v>
      </c>
      <c r="F3391" s="318">
        <f>E3391*(21/(21-1.5))</f>
        <v>5.8810865891355292E-3</v>
      </c>
      <c r="G3391" s="318">
        <f>_xlfn.VAR.S(C3371:C3391)</f>
        <v>2.9822619031866084E-5</v>
      </c>
      <c r="H3391" s="318">
        <f>G3391*(21/(21-1))</f>
        <v>3.1313749983459393E-5</v>
      </c>
      <c r="I3391" s="320">
        <f>(SUM(C3328:C3348)*1+SUM(C3349:C3369)*2+SUM(C3370:C3390)*3)/6</f>
        <v>1.2664990734081588E-2</v>
      </c>
      <c r="J3391" s="318">
        <f>IF(C3391*O3391&lt;&gt;0,C3391,0)</f>
        <v>0</v>
      </c>
      <c r="K3391" s="318" t="str">
        <f>IF(C3391*O3391=0,"",C3391)</f>
        <v/>
      </c>
      <c r="O3391" s="318">
        <f>IF(ISBLANK(L3391),0,1)</f>
        <v>0</v>
      </c>
      <c r="P3391" s="318">
        <f>IF(ISBLANK(M3391),0,1)</f>
        <v>0</v>
      </c>
      <c r="Q3391" s="318">
        <f>O3391+P3391</f>
        <v>0</v>
      </c>
      <c r="R3391" s="318">
        <f>SUM(Q3266:Q3391)</f>
        <v>2</v>
      </c>
      <c r="S3391" s="318">
        <f>R3391/$X$2</f>
        <v>8.6956521739130432E-2</v>
      </c>
      <c r="T3391" s="318">
        <f>IF(S3391&gt;=$X$3,1,0)</f>
        <v>0</v>
      </c>
      <c r="U3391" s="318">
        <f>O3391*T3391+P3391*T3391</f>
        <v>0</v>
      </c>
    </row>
    <row r="3392" spans="1:21" s="318" customFormat="1" x14ac:dyDescent="0.2">
      <c r="A3392" s="322">
        <v>41495</v>
      </c>
      <c r="B3392" s="321">
        <v>500.51299999999998</v>
      </c>
      <c r="C3392" s="320">
        <f>LN(B3392/B3391)</f>
        <v>2.1100459573080003E-3</v>
      </c>
      <c r="D3392" s="320">
        <f>AVERAGE(C3372:C3392)</f>
        <v>6.8409902413488091E-4</v>
      </c>
      <c r="E3392" s="318">
        <f>_xlfn.STDEV.S(C3372:C3392)</f>
        <v>4.3676967412267526E-3</v>
      </c>
      <c r="F3392" s="318">
        <f>E3392*(21/(21-1.5))</f>
        <v>4.7036734136288103E-3</v>
      </c>
      <c r="G3392" s="318">
        <f>_xlfn.VAR.S(C3372:C3392)</f>
        <v>1.9076774823322797E-5</v>
      </c>
      <c r="H3392" s="318">
        <f>G3392*(21/(21-1))</f>
        <v>2.0030613564488936E-5</v>
      </c>
      <c r="I3392" s="320">
        <f>(SUM(C3329:C3349)*1+SUM(C3350:C3370)*2+SUM(C3371:C3391)*3)/6</f>
        <v>1.8715879984924497E-2</v>
      </c>
      <c r="J3392" s="318">
        <f>IF(C3392*O3392&lt;&gt;0,C3392,0)</f>
        <v>0</v>
      </c>
      <c r="K3392" s="318" t="str">
        <f>IF(C3392*O3392=0,"",C3392)</f>
        <v/>
      </c>
      <c r="O3392" s="318">
        <f>IF(ISBLANK(L3392),0,1)</f>
        <v>0</v>
      </c>
      <c r="P3392" s="318">
        <f>IF(ISBLANK(M3392),0,1)</f>
        <v>0</v>
      </c>
      <c r="Q3392" s="318">
        <f>O3392+P3392</f>
        <v>0</v>
      </c>
      <c r="R3392" s="318">
        <f>SUM(Q3267:Q3392)</f>
        <v>2</v>
      </c>
      <c r="S3392" s="318">
        <f>R3392/$X$2</f>
        <v>8.6956521739130432E-2</v>
      </c>
      <c r="T3392" s="318">
        <f>IF(S3392&gt;=$X$3,1,0)</f>
        <v>0</v>
      </c>
      <c r="U3392" s="318">
        <f>O3392*T3392+P3392*T3392</f>
        <v>0</v>
      </c>
    </row>
    <row r="3393" spans="1:21" s="318" customFormat="1" x14ac:dyDescent="0.2">
      <c r="A3393" s="322">
        <v>41498</v>
      </c>
      <c r="B3393" s="321">
        <v>500.06698599999999</v>
      </c>
      <c r="C3393" s="320">
        <f>LN(B3393/B3392)</f>
        <v>-8.9151099518527987E-4</v>
      </c>
      <c r="D3393" s="320">
        <f>AVERAGE(C3373:C3393)</f>
        <v>7.8383277960298193E-4</v>
      </c>
      <c r="E3393" s="318">
        <f>_xlfn.STDEV.S(C3373:C3393)</f>
        <v>4.3031390956361337E-3</v>
      </c>
      <c r="F3393" s="318">
        <f>E3393*(21/(21-1.5))</f>
        <v>4.6341497953004511E-3</v>
      </c>
      <c r="G3393" s="318">
        <f>_xlfn.VAR.S(C3373:C3393)</f>
        <v>1.8517006076392162E-5</v>
      </c>
      <c r="H3393" s="318">
        <f>G3393*(21/(21-1))</f>
        <v>1.9442856380211771E-5</v>
      </c>
      <c r="I3393" s="320">
        <f>(SUM(C3330:C3350)*1+SUM(C3351:C3371)*2+SUM(C3372:C3392)*3)/6</f>
        <v>1.5620554940243428E-2</v>
      </c>
      <c r="J3393" s="318">
        <f>IF(C3393*O3393&lt;&gt;0,C3393,0)</f>
        <v>0</v>
      </c>
      <c r="K3393" s="318" t="str">
        <f>IF(C3393*O3393=0,"",C3393)</f>
        <v/>
      </c>
      <c r="O3393" s="318">
        <f>IF(ISBLANK(L3393),0,1)</f>
        <v>0</v>
      </c>
      <c r="P3393" s="318">
        <f>IF(ISBLANK(M3393),0,1)</f>
        <v>0</v>
      </c>
      <c r="Q3393" s="318">
        <f>O3393+P3393</f>
        <v>0</v>
      </c>
      <c r="R3393" s="318">
        <f>SUM(Q3268:Q3393)</f>
        <v>2</v>
      </c>
      <c r="S3393" s="318">
        <f>R3393/$X$2</f>
        <v>8.6956521739130432E-2</v>
      </c>
      <c r="T3393" s="318">
        <f>IF(S3393&gt;=$X$3,1,0)</f>
        <v>0</v>
      </c>
      <c r="U3393" s="318">
        <f>O3393*T3393+P3393*T3393</f>
        <v>0</v>
      </c>
    </row>
    <row r="3394" spans="1:21" s="318" customFormat="1" x14ac:dyDescent="0.2">
      <c r="A3394" s="322">
        <v>41499</v>
      </c>
      <c r="B3394" s="321">
        <v>500.364014</v>
      </c>
      <c r="C3394" s="320">
        <f>LN(B3394/B3393)</f>
        <v>5.9380008961665092E-4</v>
      </c>
      <c r="D3394" s="320">
        <f>AVERAGE(C3374:C3394)</f>
        <v>5.841951121445942E-4</v>
      </c>
      <c r="E3394" s="318">
        <f>_xlfn.STDEV.S(C3374:C3394)</f>
        <v>4.2042859239866818E-3</v>
      </c>
      <c r="F3394" s="318">
        <f>E3394*(21/(21-1.5))</f>
        <v>4.5276925335241188E-3</v>
      </c>
      <c r="G3394" s="318">
        <f>_xlfn.VAR.S(C3374:C3394)</f>
        <v>1.7676020130632545E-5</v>
      </c>
      <c r="H3394" s="318">
        <f>G3394*(21/(21-1))</f>
        <v>1.8559821137164174E-5</v>
      </c>
      <c r="I3394" s="320">
        <f>(SUM(C3331:C3351)*1+SUM(C3352:C3372)*2+SUM(C3373:C3393)*3)/6</f>
        <v>1.5640024254261253E-2</v>
      </c>
      <c r="J3394" s="318">
        <f>IF(C3394*O3394&lt;&gt;0,C3394,0)</f>
        <v>0</v>
      </c>
      <c r="K3394" s="318" t="str">
        <f>IF(C3394*O3394=0,"",C3394)</f>
        <v/>
      </c>
      <c r="O3394" s="318">
        <f>IF(ISBLANK(L3394),0,1)</f>
        <v>0</v>
      </c>
      <c r="P3394" s="318">
        <f>IF(ISBLANK(M3394),0,1)</f>
        <v>0</v>
      </c>
      <c r="Q3394" s="318">
        <f>O3394+P3394</f>
        <v>0</v>
      </c>
      <c r="R3394" s="318">
        <f>SUM(Q3269:Q3394)</f>
        <v>2</v>
      </c>
      <c r="S3394" s="318">
        <f>R3394/$X$2</f>
        <v>8.6956521739130432E-2</v>
      </c>
      <c r="T3394" s="318">
        <f>IF(S3394&gt;=$X$3,1,0)</f>
        <v>0</v>
      </c>
      <c r="U3394" s="318">
        <f>O3394*T3394+P3394*T3394</f>
        <v>0</v>
      </c>
    </row>
    <row r="3395" spans="1:21" s="318" customFormat="1" x14ac:dyDescent="0.2">
      <c r="A3395" s="322">
        <v>41500</v>
      </c>
      <c r="B3395" s="321">
        <v>503.52801499999998</v>
      </c>
      <c r="C3395" s="320">
        <f>LN(B3395/B3394)</f>
        <v>6.3034895887647199E-3</v>
      </c>
      <c r="D3395" s="320">
        <f>AVERAGE(C3375:C3395)</f>
        <v>9.5223645028410012E-4</v>
      </c>
      <c r="E3395" s="318">
        <f>_xlfn.STDEV.S(C3375:C3395)</f>
        <v>4.3551567297472659E-3</v>
      </c>
      <c r="F3395" s="318">
        <f>E3395*(21/(21-1.5))</f>
        <v>4.6901687858816711E-3</v>
      </c>
      <c r="G3395" s="318">
        <f>_xlfn.VAR.S(C3375:C3395)</f>
        <v>1.8967390140662902E-5</v>
      </c>
      <c r="H3395" s="318">
        <f>G3395*(21/(21-1))</f>
        <v>1.991575964769605E-5</v>
      </c>
      <c r="I3395" s="320">
        <f>(SUM(C3332:C3352)*1+SUM(C3353:C3373)*2+SUM(C3374:C3394)*3)/6</f>
        <v>1.4927395661540147E-2</v>
      </c>
      <c r="J3395" s="318">
        <f>IF(C3395*O3395&lt;&gt;0,C3395,0)</f>
        <v>0</v>
      </c>
      <c r="K3395" s="318" t="str">
        <f>IF(C3395*O3395=0,"",C3395)</f>
        <v/>
      </c>
      <c r="O3395" s="318">
        <f>IF(ISBLANK(L3395),0,1)</f>
        <v>0</v>
      </c>
      <c r="P3395" s="318">
        <f>IF(ISBLANK(M3395),0,1)</f>
        <v>0</v>
      </c>
      <c r="Q3395" s="318">
        <f>O3395+P3395</f>
        <v>0</v>
      </c>
      <c r="R3395" s="318">
        <f>SUM(Q3270:Q3395)</f>
        <v>2</v>
      </c>
      <c r="S3395" s="318">
        <f>R3395/$X$2</f>
        <v>8.6956521739130432E-2</v>
      </c>
      <c r="T3395" s="318">
        <f>IF(S3395&gt;=$X$3,1,0)</f>
        <v>0</v>
      </c>
      <c r="U3395" s="318">
        <f>O3395*T3395+P3395*T3395</f>
        <v>0</v>
      </c>
    </row>
    <row r="3396" spans="1:21" s="318" customFormat="1" x14ac:dyDescent="0.2">
      <c r="A3396" s="322">
        <v>41501</v>
      </c>
      <c r="B3396" s="321">
        <v>499.80200200000002</v>
      </c>
      <c r="C3396" s="320">
        <f>LN(B3396/B3395)</f>
        <v>-7.4273271320556295E-3</v>
      </c>
      <c r="D3396" s="320">
        <f>AVERAGE(C3376:C3396)</f>
        <v>4.5289567094743089E-4</v>
      </c>
      <c r="E3396" s="318">
        <f>_xlfn.STDEV.S(C3376:C3396)</f>
        <v>4.6898346985538202E-3</v>
      </c>
      <c r="F3396" s="318">
        <f>E3396*(21/(21-1.5))</f>
        <v>5.0505912138271904E-3</v>
      </c>
      <c r="G3396" s="318">
        <f>_xlfn.VAR.S(C3376:C3396)</f>
        <v>2.1994549499759402E-5</v>
      </c>
      <c r="H3396" s="318">
        <f>G3396*(21/(21-1))</f>
        <v>2.3094276974747373E-5</v>
      </c>
      <c r="I3396" s="320">
        <f>(SUM(C3333:C3353)*1+SUM(C3354:C3374)*2+SUM(C3375:C3395)*3)/6</f>
        <v>1.7030538180313064E-2</v>
      </c>
      <c r="J3396" s="318">
        <f>IF(C3396*O3396&lt;&gt;0,C3396,0)</f>
        <v>0</v>
      </c>
      <c r="K3396" s="318" t="str">
        <f>IF(C3396*O3396=0,"",C3396)</f>
        <v/>
      </c>
      <c r="O3396" s="318">
        <f>IF(ISBLANK(L3396),0,1)</f>
        <v>0</v>
      </c>
      <c r="P3396" s="318">
        <f>IF(ISBLANK(M3396),0,1)</f>
        <v>0</v>
      </c>
      <c r="Q3396" s="318">
        <f>O3396+P3396</f>
        <v>0</v>
      </c>
      <c r="R3396" s="318">
        <f>SUM(Q3271:Q3396)</f>
        <v>2</v>
      </c>
      <c r="S3396" s="318">
        <f>R3396/$X$2</f>
        <v>8.6956521739130432E-2</v>
      </c>
      <c r="T3396" s="318">
        <f>IF(S3396&gt;=$X$3,1,0)</f>
        <v>0</v>
      </c>
      <c r="U3396" s="318">
        <f>O3396*T3396+P3396*T3396</f>
        <v>0</v>
      </c>
    </row>
    <row r="3397" spans="1:21" s="318" customFormat="1" x14ac:dyDescent="0.2">
      <c r="A3397" s="322">
        <v>41502</v>
      </c>
      <c r="B3397" s="321">
        <v>501.66900600000002</v>
      </c>
      <c r="C3397" s="320">
        <f>LN(B3397/B3396)</f>
        <v>3.7285276318470843E-3</v>
      </c>
      <c r="D3397" s="320">
        <f>AVERAGE(C3377:C3397)</f>
        <v>9.5076184710072165E-4</v>
      </c>
      <c r="E3397" s="318">
        <f>_xlfn.STDEV.S(C3377:C3397)</f>
        <v>4.4377326423754122E-3</v>
      </c>
      <c r="F3397" s="318">
        <f>E3397*(21/(21-1.5))</f>
        <v>4.7790966917889048E-3</v>
      </c>
      <c r="G3397" s="318">
        <f>_xlfn.VAR.S(C3377:C3397)</f>
        <v>1.969347100520426E-5</v>
      </c>
      <c r="H3397" s="318">
        <f>G3397*(21/(21-1))</f>
        <v>2.0678144555464472E-5</v>
      </c>
      <c r="I3397" s="320">
        <f>(SUM(C3334:C3354)*1+SUM(C3355:C3375)*2+SUM(C3376:C3396)*3)/6</f>
        <v>1.1449685166959806E-2</v>
      </c>
      <c r="J3397" s="318">
        <f>IF(C3397*O3397&lt;&gt;0,C3397,0)</f>
        <v>0</v>
      </c>
      <c r="K3397" s="318" t="str">
        <f>IF(C3397*O3397=0,"",C3397)</f>
        <v/>
      </c>
      <c r="O3397" s="318">
        <f>IF(ISBLANK(L3397),0,1)</f>
        <v>0</v>
      </c>
      <c r="P3397" s="318">
        <f>IF(ISBLANK(M3397),0,1)</f>
        <v>0</v>
      </c>
      <c r="Q3397" s="318">
        <f>O3397+P3397</f>
        <v>0</v>
      </c>
      <c r="R3397" s="318">
        <f>SUM(Q3272:Q3397)</f>
        <v>2</v>
      </c>
      <c r="S3397" s="318">
        <f>R3397/$X$2</f>
        <v>8.6956521739130432E-2</v>
      </c>
      <c r="T3397" s="318">
        <f>IF(S3397&gt;=$X$3,1,0)</f>
        <v>0</v>
      </c>
      <c r="U3397" s="318">
        <f>O3397*T3397+P3397*T3397</f>
        <v>0</v>
      </c>
    </row>
    <row r="3398" spans="1:21" s="318" customFormat="1" x14ac:dyDescent="0.2">
      <c r="A3398" s="322">
        <v>41505</v>
      </c>
      <c r="B3398" s="321">
        <v>503.50799599999999</v>
      </c>
      <c r="C3398" s="320">
        <f>LN(B3398/B3397)</f>
        <v>3.6590412397609425E-3</v>
      </c>
      <c r="D3398" s="320">
        <f>AVERAGE(C3378:C3398)</f>
        <v>6.9823201736601327E-4</v>
      </c>
      <c r="E3398" s="318">
        <f>_xlfn.STDEV.S(C3378:C3398)</f>
        <v>4.0968425439213644E-3</v>
      </c>
      <c r="F3398" s="318">
        <f>E3398*(21/(21-1.5))</f>
        <v>4.4119842780691613E-3</v>
      </c>
      <c r="G3398" s="318">
        <f>_xlfn.VAR.S(C3378:C3398)</f>
        <v>1.6784118829684076E-5</v>
      </c>
      <c r="H3398" s="318">
        <f>G3398*(21/(21-1))</f>
        <v>1.7623324771168282E-5</v>
      </c>
      <c r="I3398" s="320">
        <f>(SUM(C3335:C3355)*1+SUM(C3356:C3376)*2+SUM(C3377:C3397)*3)/6</f>
        <v>1.4098107001888294E-2</v>
      </c>
      <c r="J3398" s="318">
        <f>IF(C3398*O3398&lt;&gt;0,C3398,0)</f>
        <v>0</v>
      </c>
      <c r="K3398" s="318" t="str">
        <f>IF(C3398*O3398=0,"",C3398)</f>
        <v/>
      </c>
      <c r="O3398" s="318">
        <f>IF(ISBLANK(L3398),0,1)</f>
        <v>0</v>
      </c>
      <c r="P3398" s="318">
        <f>IF(ISBLANK(M3398),0,1)</f>
        <v>0</v>
      </c>
      <c r="Q3398" s="318">
        <f>O3398+P3398</f>
        <v>0</v>
      </c>
      <c r="R3398" s="318">
        <f>SUM(Q3273:Q3398)</f>
        <v>2</v>
      </c>
      <c r="S3398" s="318">
        <f>R3398/$X$2</f>
        <v>8.6956521739130432E-2</v>
      </c>
      <c r="T3398" s="318">
        <f>IF(S3398&gt;=$X$3,1,0)</f>
        <v>0</v>
      </c>
      <c r="U3398" s="318">
        <f>O3398*T3398+P3398*T3398</f>
        <v>0</v>
      </c>
    </row>
    <row r="3399" spans="1:21" s="318" customFormat="1" x14ac:dyDescent="0.2">
      <c r="A3399" s="322">
        <v>41506</v>
      </c>
      <c r="B3399" s="321">
        <v>498.25500499999998</v>
      </c>
      <c r="C3399" s="320">
        <f>LN(B3399/B3398)</f>
        <v>-1.048758866617378E-2</v>
      </c>
      <c r="D3399" s="320">
        <f>AVERAGE(C3379:C3399)</f>
        <v>1.885527897645701E-4</v>
      </c>
      <c r="E3399" s="318">
        <f>_xlfn.STDEV.S(C3379:C3399)</f>
        <v>4.7703085255382648E-3</v>
      </c>
      <c r="F3399" s="318">
        <f>E3399*(21/(21-1.5))</f>
        <v>5.1372553351950543E-3</v>
      </c>
      <c r="G3399" s="318">
        <f>_xlfn.VAR.S(C3379:C3399)</f>
        <v>2.2755843428823051E-5</v>
      </c>
      <c r="H3399" s="318">
        <f>G3399*(21/(21-1))</f>
        <v>2.3893635600264206E-5</v>
      </c>
      <c r="I3399" s="320">
        <f>(SUM(C3336:C3356)*1+SUM(C3357:C3377)*2+SUM(C3378:C3398)*3)/6</f>
        <v>1.6468914993809609E-2</v>
      </c>
      <c r="J3399" s="318">
        <f>IF(C3399*O3399&lt;&gt;0,C3399,0)</f>
        <v>0</v>
      </c>
      <c r="K3399" s="318" t="str">
        <f>IF(C3399*O3399=0,"",C3399)</f>
        <v/>
      </c>
      <c r="O3399" s="318">
        <f>IF(ISBLANK(L3399),0,1)</f>
        <v>0</v>
      </c>
      <c r="P3399" s="318">
        <f>IF(ISBLANK(M3399),0,1)</f>
        <v>0</v>
      </c>
      <c r="Q3399" s="318">
        <f>O3399+P3399</f>
        <v>0</v>
      </c>
      <c r="R3399" s="318">
        <f>SUM(Q3274:Q3399)</f>
        <v>2</v>
      </c>
      <c r="S3399" s="318">
        <f>R3399/$X$2</f>
        <v>8.6956521739130432E-2</v>
      </c>
      <c r="T3399" s="318">
        <f>IF(S3399&gt;=$X$3,1,0)</f>
        <v>0</v>
      </c>
      <c r="U3399" s="318">
        <f>O3399*T3399+P3399*T3399</f>
        <v>0</v>
      </c>
    </row>
    <row r="3400" spans="1:21" s="318" customFormat="1" x14ac:dyDescent="0.2">
      <c r="A3400" s="322">
        <v>41507</v>
      </c>
      <c r="B3400" s="321">
        <v>498.25201399999997</v>
      </c>
      <c r="C3400" s="320">
        <f>LN(B3400/B3399)</f>
        <v>-6.0029682541168874E-6</v>
      </c>
      <c r="D3400" s="320">
        <f>AVERAGE(C3380:C3400)</f>
        <v>6.1110508545598389E-5</v>
      </c>
      <c r="E3400" s="318">
        <f>_xlfn.STDEV.S(C3380:C3400)</f>
        <v>4.7363205858093069E-3</v>
      </c>
      <c r="F3400" s="318">
        <f>E3400*(21/(21-1.5))</f>
        <v>5.1006529385638688E-3</v>
      </c>
      <c r="G3400" s="318">
        <f>_xlfn.VAR.S(C3380:C3400)</f>
        <v>2.2432732691561019E-5</v>
      </c>
      <c r="H3400" s="318">
        <f>G3400*(21/(21-1))</f>
        <v>2.355436932613907E-5</v>
      </c>
      <c r="I3400" s="320">
        <f>(SUM(C3337:C3357)*1+SUM(C3358:C3378)*2+SUM(C3379:C3399)*3)/6</f>
        <v>1.4061873956026524E-2</v>
      </c>
      <c r="J3400" s="318">
        <f>IF(C3400*O3400&lt;&gt;0,C3400,0)</f>
        <v>0</v>
      </c>
      <c r="K3400" s="318" t="str">
        <f>IF(C3400*O3400=0,"",C3400)</f>
        <v/>
      </c>
      <c r="O3400" s="318">
        <f>IF(ISBLANK(L3400),0,1)</f>
        <v>0</v>
      </c>
      <c r="P3400" s="318">
        <f>IF(ISBLANK(M3400),0,1)</f>
        <v>0</v>
      </c>
      <c r="Q3400" s="318">
        <f>O3400+P3400</f>
        <v>0</v>
      </c>
      <c r="R3400" s="318">
        <f>SUM(Q3275:Q3400)</f>
        <v>2</v>
      </c>
      <c r="S3400" s="318">
        <f>R3400/$X$2</f>
        <v>8.6956521739130432E-2</v>
      </c>
      <c r="T3400" s="318">
        <f>IF(S3400&gt;=$X$3,1,0)</f>
        <v>0</v>
      </c>
      <c r="U3400" s="318">
        <f>O3400*T3400+P3400*T3400</f>
        <v>0</v>
      </c>
    </row>
    <row r="3401" spans="1:21" s="318" customFormat="1" x14ac:dyDescent="0.2">
      <c r="A3401" s="322">
        <v>41508</v>
      </c>
      <c r="B3401" s="321">
        <v>502.09799199999998</v>
      </c>
      <c r="C3401" s="320">
        <f>LN(B3401/B3400)</f>
        <v>7.6893025970660167E-3</v>
      </c>
      <c r="D3401" s="320">
        <f>AVERAGE(C3381:C3401)</f>
        <v>3.8709447708790211E-4</v>
      </c>
      <c r="E3401" s="318">
        <f>_xlfn.STDEV.S(C3381:C3401)</f>
        <v>5.0199603615202456E-3</v>
      </c>
      <c r="F3401" s="318">
        <f>E3401*(21/(21-1.5))</f>
        <v>5.4061111585602638E-3</v>
      </c>
      <c r="G3401" s="318">
        <f>_xlfn.VAR.S(C3381:C3401)</f>
        <v>2.520000203123447E-5</v>
      </c>
      <c r="H3401" s="318">
        <f>G3401*(21/(21-1))</f>
        <v>2.6460002132796195E-5</v>
      </c>
      <c r="I3401" s="320">
        <f>(SUM(C3338:C3358)*1+SUM(C3359:C3379)*2+SUM(C3380:C3400)*3)/6</f>
        <v>1.80187856153948E-2</v>
      </c>
      <c r="J3401" s="318">
        <f>IF(C3401*O3401&lt;&gt;0,C3401,0)</f>
        <v>0</v>
      </c>
      <c r="K3401" s="318" t="str">
        <f>IF(C3401*O3401=0,"",C3401)</f>
        <v/>
      </c>
      <c r="O3401" s="318">
        <f>IF(ISBLANK(L3401),0,1)</f>
        <v>0</v>
      </c>
      <c r="P3401" s="318">
        <f>IF(ISBLANK(M3401),0,1)</f>
        <v>0</v>
      </c>
      <c r="Q3401" s="318">
        <f>O3401+P3401</f>
        <v>0</v>
      </c>
      <c r="R3401" s="318">
        <f>SUM(Q3276:Q3401)</f>
        <v>2</v>
      </c>
      <c r="S3401" s="318">
        <f>R3401/$X$2</f>
        <v>8.6956521739130432E-2</v>
      </c>
      <c r="T3401" s="318">
        <f>IF(S3401&gt;=$X$3,1,0)</f>
        <v>0</v>
      </c>
      <c r="U3401" s="318">
        <f>O3401*T3401+P3401*T3401</f>
        <v>0</v>
      </c>
    </row>
    <row r="3402" spans="1:21" s="318" customFormat="1" x14ac:dyDescent="0.2">
      <c r="A3402" s="322">
        <v>41509</v>
      </c>
      <c r="B3402" s="321">
        <v>501.23998999999998</v>
      </c>
      <c r="C3402" s="320">
        <f>LN(B3402/B3401)</f>
        <v>-1.7102954827556839E-3</v>
      </c>
      <c r="D3402" s="320">
        <f>AVERAGE(C3382:C3402)</f>
        <v>4.8526686262725862E-4</v>
      </c>
      <c r="E3402" s="318">
        <f>_xlfn.STDEV.S(C3382:C3402)</f>
        <v>4.9542876705843701E-3</v>
      </c>
      <c r="F3402" s="318">
        <f>E3402*(21/(21-1.5))</f>
        <v>5.3353867221677832E-3</v>
      </c>
      <c r="G3402" s="318">
        <f>_xlfn.VAR.S(C3382:C3402)</f>
        <v>2.4544966322904304E-5</v>
      </c>
      <c r="H3402" s="318">
        <f>G3402*(21/(21-1))</f>
        <v>2.5772214639049522E-5</v>
      </c>
      <c r="I3402" s="320">
        <f>(SUM(C3339:C3359)*1+SUM(C3360:C3380)*2+SUM(C3381:C3401)*3)/6</f>
        <v>1.7448103969754214E-2</v>
      </c>
      <c r="J3402" s="318">
        <f>IF(C3402*O3402&lt;&gt;0,C3402,0)</f>
        <v>0</v>
      </c>
      <c r="K3402" s="318" t="str">
        <f>IF(C3402*O3402=0,"",C3402)</f>
        <v/>
      </c>
      <c r="O3402" s="318">
        <f>IF(ISBLANK(L3402),0,1)</f>
        <v>0</v>
      </c>
      <c r="P3402" s="318">
        <f>IF(ISBLANK(M3402),0,1)</f>
        <v>0</v>
      </c>
      <c r="Q3402" s="318">
        <f>O3402+P3402</f>
        <v>0</v>
      </c>
      <c r="R3402" s="318">
        <f>SUM(Q3277:Q3402)</f>
        <v>2</v>
      </c>
      <c r="S3402" s="318">
        <f>R3402/$X$2</f>
        <v>8.6956521739130432E-2</v>
      </c>
      <c r="T3402" s="318">
        <f>IF(S3402&gt;=$X$3,1,0)</f>
        <v>0</v>
      </c>
      <c r="U3402" s="318">
        <f>O3402*T3402+P3402*T3402</f>
        <v>0</v>
      </c>
    </row>
    <row r="3403" spans="1:21" s="318" customFormat="1" x14ac:dyDescent="0.2">
      <c r="A3403" s="322">
        <v>41512</v>
      </c>
      <c r="B3403" s="321">
        <v>500.79998799999998</v>
      </c>
      <c r="C3403" s="320">
        <f>LN(B3403/B3402)</f>
        <v>-8.7821252233424678E-4</v>
      </c>
      <c r="D3403" s="320">
        <f>AVERAGE(C3383:C3403)</f>
        <v>6.3029327332377939E-4</v>
      </c>
      <c r="E3403" s="318">
        <f>_xlfn.STDEV.S(C3383:C3403)</f>
        <v>4.8624949138163821E-3</v>
      </c>
      <c r="F3403" s="318">
        <f>E3403*(21/(21-1.5))</f>
        <v>5.2365329841099501E-3</v>
      </c>
      <c r="G3403" s="318">
        <f>_xlfn.VAR.S(C3383:C3403)</f>
        <v>2.3643856786890185E-5</v>
      </c>
      <c r="H3403" s="318">
        <f>G3403*(21/(21-1))</f>
        <v>2.4826049626234694E-5</v>
      </c>
      <c r="I3403" s="320">
        <f>(SUM(C3340:C3360)*1+SUM(C3361:C3381)*2+SUM(C3382:C3402)*3)/6</f>
        <v>1.3822481984215965E-2</v>
      </c>
      <c r="J3403" s="318">
        <f>IF(C3403*O3403&lt;&gt;0,C3403,0)</f>
        <v>0</v>
      </c>
      <c r="K3403" s="318" t="str">
        <f>IF(C3403*O3403=0,"",C3403)</f>
        <v/>
      </c>
      <c r="O3403" s="318">
        <f>IF(ISBLANK(L3403),0,1)</f>
        <v>0</v>
      </c>
      <c r="P3403" s="318">
        <f>IF(ISBLANK(M3403),0,1)</f>
        <v>0</v>
      </c>
      <c r="Q3403" s="318">
        <f>O3403+P3403</f>
        <v>0</v>
      </c>
      <c r="R3403" s="318">
        <f>SUM(Q3278:Q3403)</f>
        <v>2</v>
      </c>
      <c r="S3403" s="318">
        <f>R3403/$X$2</f>
        <v>8.6956521739130432E-2</v>
      </c>
      <c r="T3403" s="318">
        <f>IF(S3403&gt;=$X$3,1,0)</f>
        <v>0</v>
      </c>
      <c r="U3403" s="318">
        <f>O3403*T3403+P3403*T3403</f>
        <v>0</v>
      </c>
    </row>
    <row r="3404" spans="1:21" s="318" customFormat="1" x14ac:dyDescent="0.2">
      <c r="A3404" s="322">
        <v>41513</v>
      </c>
      <c r="B3404" s="321">
        <v>496.78500400000001</v>
      </c>
      <c r="C3404" s="320">
        <f>LN(B3404/B3403)</f>
        <v>-8.0494508457251528E-3</v>
      </c>
      <c r="D3404" s="320">
        <f>AVERAGE(C3384:C3404)</f>
        <v>2.4313126308686135E-4</v>
      </c>
      <c r="E3404" s="318">
        <f>_xlfn.STDEV.S(C3384:C3404)</f>
        <v>5.2190302466876568E-3</v>
      </c>
      <c r="F3404" s="318">
        <f>E3404*(21/(21-1.5))</f>
        <v>5.6204941118174765E-3</v>
      </c>
      <c r="G3404" s="318">
        <f>_xlfn.VAR.S(C3384:C3404)</f>
        <v>2.7238276715840619E-5</v>
      </c>
      <c r="H3404" s="318">
        <f>G3404*(21/(21-1))</f>
        <v>2.860019055163265E-5</v>
      </c>
      <c r="I3404" s="320">
        <f>(SUM(C3341:C3361)*1+SUM(C3362:C3382)*2+SUM(C3383:C3403)*3)/6</f>
        <v>1.5602231166207126E-2</v>
      </c>
      <c r="J3404" s="318">
        <f>IF(C3404*O3404&lt;&gt;0,C3404,0)</f>
        <v>0</v>
      </c>
      <c r="K3404" s="318" t="str">
        <f>IF(C3404*O3404=0,"",C3404)</f>
        <v/>
      </c>
      <c r="O3404" s="318">
        <f>IF(ISBLANK(L3404),0,1)</f>
        <v>0</v>
      </c>
      <c r="P3404" s="318">
        <f>IF(ISBLANK(M3404),0,1)</f>
        <v>0</v>
      </c>
      <c r="Q3404" s="318">
        <f>O3404+P3404</f>
        <v>0</v>
      </c>
      <c r="R3404" s="318">
        <f>SUM(Q3279:Q3404)</f>
        <v>2</v>
      </c>
      <c r="S3404" s="318">
        <f>R3404/$X$2</f>
        <v>8.6956521739130432E-2</v>
      </c>
      <c r="T3404" s="318">
        <f>IF(S3404&gt;=$X$3,1,0)</f>
        <v>0</v>
      </c>
      <c r="U3404" s="318">
        <f>O3404*T3404+P3404*T3404</f>
        <v>0</v>
      </c>
    </row>
    <row r="3405" spans="1:21" s="318" customFormat="1" x14ac:dyDescent="0.2">
      <c r="A3405" s="322">
        <v>41514</v>
      </c>
      <c r="B3405" s="321">
        <v>500.44101000000001</v>
      </c>
      <c r="C3405" s="320">
        <f>LN(B3405/B3404)</f>
        <v>7.3323846926235184E-3</v>
      </c>
      <c r="D3405" s="320">
        <f>AVERAGE(C3385:C3405)</f>
        <v>6.6933552378649233E-4</v>
      </c>
      <c r="E3405" s="318">
        <f>_xlfn.STDEV.S(C3385:C3405)</f>
        <v>5.4210005618660125E-3</v>
      </c>
      <c r="F3405" s="318">
        <f>E3405*(21/(21-1.5))</f>
        <v>5.8380006050864752E-3</v>
      </c>
      <c r="G3405" s="318">
        <f>_xlfn.VAR.S(C3385:C3405)</f>
        <v>2.9387247091751623E-5</v>
      </c>
      <c r="H3405" s="318">
        <f>G3405*(21/(21-1))</f>
        <v>3.0856609446339204E-5</v>
      </c>
      <c r="I3405" s="320">
        <f>(SUM(C3342:C3362)*1+SUM(C3363:C3383)*2+SUM(C3384:C3404)*3)/6</f>
        <v>1.2139578266594562E-2</v>
      </c>
      <c r="J3405" s="318">
        <f>IF(C3405*O3405&lt;&gt;0,C3405,0)</f>
        <v>0</v>
      </c>
      <c r="K3405" s="318" t="str">
        <f>IF(C3405*O3405=0,"",C3405)</f>
        <v/>
      </c>
      <c r="O3405" s="318">
        <f>IF(ISBLANK(L3405),0,1)</f>
        <v>0</v>
      </c>
      <c r="P3405" s="318">
        <f>IF(ISBLANK(M3405),0,1)</f>
        <v>0</v>
      </c>
      <c r="Q3405" s="318">
        <f>O3405+P3405</f>
        <v>0</v>
      </c>
      <c r="R3405" s="318">
        <f>SUM(Q3280:Q3405)</f>
        <v>2</v>
      </c>
      <c r="S3405" s="318">
        <f>R3405/$X$2</f>
        <v>8.6956521739130432E-2</v>
      </c>
      <c r="T3405" s="318">
        <f>IF(S3405&gt;=$X$3,1,0)</f>
        <v>0</v>
      </c>
      <c r="U3405" s="318">
        <f>O3405*T3405+P3405*T3405</f>
        <v>0</v>
      </c>
    </row>
    <row r="3406" spans="1:21" s="318" customFormat="1" x14ac:dyDescent="0.2">
      <c r="A3406" s="322">
        <v>41515</v>
      </c>
      <c r="B3406" s="321">
        <v>502.00799599999999</v>
      </c>
      <c r="C3406" s="320">
        <f>LN(B3406/B3405)</f>
        <v>3.1263181806023472E-3</v>
      </c>
      <c r="D3406" s="320">
        <f>AVERAGE(C3386:C3406)</f>
        <v>6.3434302186881502E-4</v>
      </c>
      <c r="E3406" s="318">
        <f>_xlfn.STDEV.S(C3386:C3406)</f>
        <v>5.4017045621876005E-3</v>
      </c>
      <c r="F3406" s="318">
        <f>E3406*(21/(21-1.5))</f>
        <v>5.8172202977404925E-3</v>
      </c>
      <c r="G3406" s="318">
        <f>_xlfn.VAR.S(C3386:C3406)</f>
        <v>2.9178412177158335E-5</v>
      </c>
      <c r="H3406" s="318">
        <f>G3406*(21/(21-1))</f>
        <v>3.0637332786016251E-5</v>
      </c>
      <c r="I3406" s="320">
        <f>(SUM(C3343:C3363)*1+SUM(C3364:C3384)*2+SUM(C3385:C3405)*3)/6</f>
        <v>1.4361846381436956E-2</v>
      </c>
      <c r="J3406" s="318">
        <f>IF(C3406*O3406&lt;&gt;0,C3406,0)</f>
        <v>0</v>
      </c>
      <c r="K3406" s="318" t="str">
        <f>IF(C3406*O3406=0,"",C3406)</f>
        <v/>
      </c>
      <c r="O3406" s="318">
        <f>IF(ISBLANK(L3406),0,1)</f>
        <v>0</v>
      </c>
      <c r="P3406" s="318">
        <f>IF(ISBLANK(M3406),0,1)</f>
        <v>0</v>
      </c>
      <c r="Q3406" s="318">
        <f>O3406+P3406</f>
        <v>0</v>
      </c>
      <c r="R3406" s="318">
        <f>SUM(Q3281:Q3406)</f>
        <v>2</v>
      </c>
      <c r="S3406" s="318">
        <f>R3406/$X$2</f>
        <v>8.6956521739130432E-2</v>
      </c>
      <c r="T3406" s="318">
        <f>IF(S3406&gt;=$X$3,1,0)</f>
        <v>0</v>
      </c>
      <c r="U3406" s="318">
        <f>O3406*T3406+P3406*T3406</f>
        <v>0</v>
      </c>
    </row>
    <row r="3407" spans="1:21" s="318" customFormat="1" x14ac:dyDescent="0.2">
      <c r="A3407" s="322">
        <v>41516</v>
      </c>
      <c r="B3407" s="321">
        <v>496.78500400000001</v>
      </c>
      <c r="C3407" s="320">
        <f>LN(B3407/B3406)</f>
        <v>-1.0458702873225987E-2</v>
      </c>
      <c r="D3407" s="320">
        <f>AVERAGE(C3387:C3407)</f>
        <v>-9.4418042588478103E-5</v>
      </c>
      <c r="E3407" s="318">
        <f>_xlfn.STDEV.S(C3387:C3407)</f>
        <v>5.8212497732265537E-3</v>
      </c>
      <c r="F3407" s="318">
        <f>E3407*(21/(21-1.5))</f>
        <v>6.2690382173209037E-3</v>
      </c>
      <c r="G3407" s="318">
        <f>_xlfn.VAR.S(C3387:C3407)</f>
        <v>3.3886948922290205E-5</v>
      </c>
      <c r="H3407" s="318">
        <f>G3407*(21/(21-1))</f>
        <v>3.5581296368404715E-5</v>
      </c>
      <c r="I3407" s="320">
        <f>(SUM(C3344:C3364)*1+SUM(C3365:C3385)*2+SUM(C3386:C3406)*3)/6</f>
        <v>1.5329054918003899E-2</v>
      </c>
      <c r="J3407" s="318">
        <f>IF(C3407*O3407&lt;&gt;0,C3407,0)</f>
        <v>0</v>
      </c>
      <c r="K3407" s="318" t="str">
        <f>IF(C3407*O3407=0,"",C3407)</f>
        <v/>
      </c>
      <c r="O3407" s="318">
        <f>IF(ISBLANK(L3407),0,1)</f>
        <v>0</v>
      </c>
      <c r="P3407" s="318">
        <f>IF(ISBLANK(M3407),0,1)</f>
        <v>0</v>
      </c>
      <c r="Q3407" s="318">
        <f>O3407+P3407</f>
        <v>0</v>
      </c>
      <c r="R3407" s="318">
        <f>SUM(Q3282:Q3407)</f>
        <v>2</v>
      </c>
      <c r="S3407" s="318">
        <f>R3407/$X$2</f>
        <v>8.6956521739130432E-2</v>
      </c>
      <c r="T3407" s="318">
        <f>IF(S3407&gt;=$X$3,1,0)</f>
        <v>0</v>
      </c>
      <c r="U3407" s="318">
        <f>O3407*T3407+P3407*T3407</f>
        <v>0</v>
      </c>
    </row>
    <row r="3408" spans="1:21" s="318" customFormat="1" x14ac:dyDescent="0.2">
      <c r="A3408" s="322">
        <v>41519</v>
      </c>
      <c r="B3408" s="321">
        <v>502.966003</v>
      </c>
      <c r="C3408" s="320">
        <f>LN(B3408/B3407)</f>
        <v>1.2365234367848832E-2</v>
      </c>
      <c r="D3408" s="320">
        <f>AVERAGE(C3388:C3408)</f>
        <v>5.4015198790804454E-4</v>
      </c>
      <c r="E3408" s="318">
        <f>_xlfn.STDEV.S(C3388:C3408)</f>
        <v>6.4178467875270146E-3</v>
      </c>
      <c r="F3408" s="318">
        <f>E3408*(21/(21-1.5))</f>
        <v>6.9115273096444765E-3</v>
      </c>
      <c r="G3408" s="318">
        <f>_xlfn.VAR.S(C3388:C3408)</f>
        <v>4.1188757388170815E-5</v>
      </c>
      <c r="H3408" s="318">
        <f>G3408*(21/(21-1))</f>
        <v>4.3248195257579355E-5</v>
      </c>
      <c r="I3408" s="320">
        <f>(SUM(C3345:C3365)*1+SUM(C3366:C3386)*2+SUM(C3387:C3407)*3)/6</f>
        <v>1.2040312758185212E-2</v>
      </c>
      <c r="J3408" s="318">
        <f>IF(C3408*O3408&lt;&gt;0,C3408,0)</f>
        <v>0</v>
      </c>
      <c r="K3408" s="318" t="str">
        <f>IF(C3408*O3408=0,"",C3408)</f>
        <v/>
      </c>
      <c r="O3408" s="318">
        <f>IF(ISBLANK(L3408),0,1)</f>
        <v>0</v>
      </c>
      <c r="P3408" s="318">
        <f>IF(ISBLANK(M3408),0,1)</f>
        <v>0</v>
      </c>
      <c r="Q3408" s="318">
        <f>O3408+P3408</f>
        <v>0</v>
      </c>
      <c r="R3408" s="318">
        <f>SUM(Q3283:Q3408)</f>
        <v>2</v>
      </c>
      <c r="S3408" s="318">
        <f>R3408/$X$2</f>
        <v>8.6956521739130432E-2</v>
      </c>
      <c r="T3408" s="318">
        <f>IF(S3408&gt;=$X$3,1,0)</f>
        <v>0</v>
      </c>
      <c r="U3408" s="318">
        <f>O3408*T3408+P3408*T3408</f>
        <v>0</v>
      </c>
    </row>
    <row r="3409" spans="1:21" s="318" customFormat="1" x14ac:dyDescent="0.2">
      <c r="A3409" s="322">
        <v>41520</v>
      </c>
      <c r="B3409" s="321">
        <v>503.38299599999999</v>
      </c>
      <c r="C3409" s="320">
        <f>LN(B3409/B3408)</f>
        <v>8.2872447685575831E-4</v>
      </c>
      <c r="D3409" s="320">
        <f>AVERAGE(C3389:C3409)</f>
        <v>5.8995798145179083E-4</v>
      </c>
      <c r="E3409" s="318">
        <f>_xlfn.STDEV.S(C3389:C3409)</f>
        <v>6.4157335680832556E-3</v>
      </c>
      <c r="F3409" s="318">
        <f>E3409*(21/(21-1.5))</f>
        <v>6.9092515348588906E-3</v>
      </c>
      <c r="G3409" s="318">
        <f>_xlfn.VAR.S(C3389:C3409)</f>
        <v>4.1161637216630299E-5</v>
      </c>
      <c r="H3409" s="318">
        <f>G3409*(21/(21-1))</f>
        <v>4.3219719077461814E-5</v>
      </c>
      <c r="I3409" s="320">
        <f>(SUM(C3346:C3366)*1+SUM(C3367:C3387)*2+SUM(C3388:C3408)*3)/6</f>
        <v>1.6974165432475891E-2</v>
      </c>
      <c r="J3409" s="318">
        <f>IF(C3409*O3409&lt;&gt;0,C3409,0)</f>
        <v>0</v>
      </c>
      <c r="K3409" s="318" t="str">
        <f>IF(C3409*O3409=0,"",C3409)</f>
        <v/>
      </c>
      <c r="O3409" s="318">
        <f>IF(ISBLANK(L3409),0,1)</f>
        <v>0</v>
      </c>
      <c r="P3409" s="318">
        <f>IF(ISBLANK(M3409),0,1)</f>
        <v>0</v>
      </c>
      <c r="Q3409" s="318">
        <f>O3409+P3409</f>
        <v>0</v>
      </c>
      <c r="R3409" s="318">
        <f>SUM(Q3284:Q3409)</f>
        <v>2</v>
      </c>
      <c r="S3409" s="318">
        <f>R3409/$X$2</f>
        <v>8.6956521739130432E-2</v>
      </c>
      <c r="T3409" s="318">
        <f>IF(S3409&gt;=$X$3,1,0)</f>
        <v>0</v>
      </c>
      <c r="U3409" s="318">
        <f>O3409*T3409+P3409*T3409</f>
        <v>0</v>
      </c>
    </row>
    <row r="3410" spans="1:21" s="318" customFormat="1" x14ac:dyDescent="0.2">
      <c r="A3410" s="322">
        <v>41521</v>
      </c>
      <c r="B3410" s="321">
        <v>503.12200899999999</v>
      </c>
      <c r="C3410" s="320">
        <f>LN(B3410/B3409)</f>
        <v>-5.1860051277003599E-4</v>
      </c>
      <c r="D3410" s="320">
        <f>AVERAGE(C3390:C3410)</f>
        <v>8.6869121677138588E-4</v>
      </c>
      <c r="E3410" s="318">
        <f>_xlfn.STDEV.S(C3390:C3410)</f>
        <v>6.2223840780924874E-3</v>
      </c>
      <c r="F3410" s="318">
        <f>E3410*(21/(21-1.5))</f>
        <v>6.7010290071765248E-3</v>
      </c>
      <c r="G3410" s="318">
        <f>_xlfn.VAR.S(C3390:C3410)</f>
        <v>3.8718063615298892E-5</v>
      </c>
      <c r="H3410" s="318">
        <f>G3410*(21/(21-1))</f>
        <v>4.0653966796063838E-5</v>
      </c>
      <c r="I3410" s="320">
        <f>(SUM(C3347:C3367)*1+SUM(C3368:C3388)*2+SUM(C3389:C3409)*3)/6</f>
        <v>1.8345602712162519E-2</v>
      </c>
      <c r="J3410" s="318">
        <f>IF(C3410*O3410&lt;&gt;0,C3410,0)</f>
        <v>0</v>
      </c>
      <c r="K3410" s="318" t="str">
        <f>IF(C3410*O3410=0,"",C3410)</f>
        <v/>
      </c>
      <c r="O3410" s="318">
        <f>IF(ISBLANK(L3410),0,1)</f>
        <v>0</v>
      </c>
      <c r="P3410" s="318">
        <f>IF(ISBLANK(M3410),0,1)</f>
        <v>0</v>
      </c>
      <c r="Q3410" s="318">
        <f>O3410+P3410</f>
        <v>0</v>
      </c>
      <c r="R3410" s="318">
        <f>SUM(Q3285:Q3410)</f>
        <v>2</v>
      </c>
      <c r="S3410" s="318">
        <f>R3410/$X$2</f>
        <v>8.6956521739130432E-2</v>
      </c>
      <c r="T3410" s="318">
        <f>IF(S3410&gt;=$X$3,1,0)</f>
        <v>0</v>
      </c>
      <c r="U3410" s="318">
        <f>O3410*T3410+P3410*T3410</f>
        <v>0</v>
      </c>
    </row>
    <row r="3411" spans="1:21" s="318" customFormat="1" x14ac:dyDescent="0.2">
      <c r="A3411" s="322">
        <v>41522</v>
      </c>
      <c r="B3411" s="321">
        <v>503.04699699999998</v>
      </c>
      <c r="C3411" s="320">
        <f>LN(B3411/B3410)</f>
        <v>-1.4910417572327645E-4</v>
      </c>
      <c r="D3411" s="320">
        <f>AVERAGE(C3391:C3411)</f>
        <v>8.09571198247305E-4</v>
      </c>
      <c r="E3411" s="318">
        <f>_xlfn.STDEV.S(C3391:C3411)</f>
        <v>6.226049020785579E-3</v>
      </c>
      <c r="F3411" s="318">
        <f>E3411*(21/(21-1.5))</f>
        <v>6.7049758685383152E-3</v>
      </c>
      <c r="G3411" s="318">
        <f>_xlfn.VAR.S(C3391:C3411)</f>
        <v>3.8763686409225067E-5</v>
      </c>
      <c r="H3411" s="318">
        <f>G3411*(21/(21-1))</f>
        <v>4.0701870729686319E-5</v>
      </c>
      <c r="I3411" s="320">
        <f>(SUM(C3348:C3368)*1+SUM(C3369:C3389)*2+SUM(C3390:C3410)*3)/6</f>
        <v>1.7695740718321407E-2</v>
      </c>
      <c r="J3411" s="318">
        <f>IF(C3411*O3411&lt;&gt;0,C3411,0)</f>
        <v>0</v>
      </c>
      <c r="K3411" s="318" t="str">
        <f>IF(C3411*O3411=0,"",C3411)</f>
        <v/>
      </c>
      <c r="O3411" s="318">
        <f>IF(ISBLANK(L3411),0,1)</f>
        <v>0</v>
      </c>
      <c r="P3411" s="318">
        <f>IF(ISBLANK(M3411),0,1)</f>
        <v>0</v>
      </c>
      <c r="Q3411" s="318">
        <f>O3411+P3411</f>
        <v>0</v>
      </c>
      <c r="R3411" s="318">
        <f>SUM(Q3286:Q3411)</f>
        <v>2</v>
      </c>
      <c r="S3411" s="318">
        <f>R3411/$X$2</f>
        <v>8.6956521739130432E-2</v>
      </c>
      <c r="T3411" s="318">
        <f>IF(S3411&gt;=$X$3,1,0)</f>
        <v>0</v>
      </c>
      <c r="U3411" s="318">
        <f>O3411*T3411+P3411*T3411</f>
        <v>0</v>
      </c>
    </row>
    <row r="3412" spans="1:21" s="318" customFormat="1" x14ac:dyDescent="0.2">
      <c r="A3412" s="322">
        <v>41523</v>
      </c>
      <c r="B3412" s="321">
        <v>502.80300899999997</v>
      </c>
      <c r="C3412" s="320">
        <f>LN(B3412/B3411)</f>
        <v>-4.8513794965449026E-4</v>
      </c>
      <c r="D3412" s="320">
        <f>AVERAGE(C3392:C3412)</f>
        <v>3.1785403325886627E-4</v>
      </c>
      <c r="E3412" s="318">
        <f>_xlfn.STDEV.S(C3392:C3412)</f>
        <v>5.8749774134734603E-3</v>
      </c>
      <c r="F3412" s="318">
        <f>E3412*(21/(21-1.5))</f>
        <v>6.3268987529714188E-3</v>
      </c>
      <c r="G3412" s="318">
        <f>_xlfn.VAR.S(C3392:C3412)</f>
        <v>3.4515359608823314E-5</v>
      </c>
      <c r="H3412" s="318">
        <f>G3412*(21/(21-1))</f>
        <v>3.6241127589264479E-5</v>
      </c>
      <c r="I3412" s="320">
        <f>(SUM(C3349:C3369)*1+SUM(C3370:C3390)*2+SUM(C3391:C3411)*3)/6</f>
        <v>1.8244586752840169E-2</v>
      </c>
      <c r="J3412" s="318">
        <f>IF(C3412*O3412&lt;&gt;0,C3412,0)</f>
        <v>0</v>
      </c>
      <c r="K3412" s="318" t="str">
        <f>IF(C3412*O3412=0,"",C3412)</f>
        <v/>
      </c>
      <c r="O3412" s="318">
        <f>IF(ISBLANK(L3412),0,1)</f>
        <v>0</v>
      </c>
      <c r="P3412" s="318">
        <f>IF(ISBLANK(M3412),0,1)</f>
        <v>0</v>
      </c>
      <c r="Q3412" s="318">
        <f>O3412+P3412</f>
        <v>0</v>
      </c>
      <c r="R3412" s="318">
        <f>SUM(Q3287:Q3412)</f>
        <v>2</v>
      </c>
      <c r="S3412" s="318">
        <f>R3412/$X$2</f>
        <v>8.6956521739130432E-2</v>
      </c>
      <c r="T3412" s="318">
        <f>IF(S3412&gt;=$X$3,1,0)</f>
        <v>0</v>
      </c>
      <c r="U3412" s="318">
        <f>O3412*T3412+P3412*T3412</f>
        <v>0</v>
      </c>
    </row>
    <row r="3413" spans="1:21" s="318" customFormat="1" x14ac:dyDescent="0.2">
      <c r="A3413" s="322">
        <v>41526</v>
      </c>
      <c r="B3413" s="321">
        <v>503.40399200000002</v>
      </c>
      <c r="C3413" s="320">
        <f>LN(B3413/B3412)</f>
        <v>1.1945515602003933E-3</v>
      </c>
      <c r="D3413" s="320">
        <f>AVERAGE(C3393:C3413)</f>
        <v>2.7425906196802783E-4</v>
      </c>
      <c r="E3413" s="318">
        <f>_xlfn.STDEV.S(C3393:C3413)</f>
        <v>5.8644007702647076E-3</v>
      </c>
      <c r="F3413" s="318">
        <f>E3413*(21/(21-1.5))</f>
        <v>6.3155085218235306E-3</v>
      </c>
      <c r="G3413" s="318">
        <f>_xlfn.VAR.S(C3393:C3413)</f>
        <v>3.4391196394281293E-5</v>
      </c>
      <c r="H3413" s="318">
        <f>G3413*(21/(21-1))</f>
        <v>3.6110756213995359E-5</v>
      </c>
      <c r="I3413" s="320">
        <f>(SUM(C3350:C3370)*1+SUM(C3371:C3391)*2+SUM(C3392:C3412)*3)/6</f>
        <v>1.8125552849713487E-2</v>
      </c>
      <c r="J3413" s="318">
        <f>IF(C3413*O3413&lt;&gt;0,C3413,0)</f>
        <v>0</v>
      </c>
      <c r="K3413" s="318" t="str">
        <f>IF(C3413*O3413=0,"",C3413)</f>
        <v/>
      </c>
      <c r="O3413" s="318">
        <f>IF(ISBLANK(L3413),0,1)</f>
        <v>0</v>
      </c>
      <c r="P3413" s="318">
        <f>IF(ISBLANK(M3413),0,1)</f>
        <v>0</v>
      </c>
      <c r="Q3413" s="318">
        <f>O3413+P3413</f>
        <v>0</v>
      </c>
      <c r="R3413" s="318">
        <f>SUM(Q3288:Q3413)</f>
        <v>2</v>
      </c>
      <c r="S3413" s="318">
        <f>R3413/$X$2</f>
        <v>8.6956521739130432E-2</v>
      </c>
      <c r="T3413" s="318">
        <f>IF(S3413&gt;=$X$3,1,0)</f>
        <v>0</v>
      </c>
      <c r="U3413" s="318">
        <f>O3413*T3413+P3413*T3413</f>
        <v>0</v>
      </c>
    </row>
    <row r="3414" spans="1:21" s="318" customFormat="1" x14ac:dyDescent="0.2">
      <c r="A3414" s="322">
        <v>41527</v>
      </c>
      <c r="B3414" s="321">
        <v>504.99600199999998</v>
      </c>
      <c r="C3414" s="320">
        <f>LN(B3414/B3413)</f>
        <v>3.1574996670790164E-3</v>
      </c>
      <c r="D3414" s="320">
        <f>AVERAGE(C3394:C3414)</f>
        <v>4.6706909350442298E-4</v>
      </c>
      <c r="E3414" s="318">
        <f>_xlfn.STDEV.S(C3394:C3414)</f>
        <v>5.8906591081684103E-3</v>
      </c>
      <c r="F3414" s="318">
        <f>E3414*(21/(21-1.5))</f>
        <v>6.3437867318736725E-3</v>
      </c>
      <c r="G3414" s="318">
        <f>_xlfn.VAR.S(C3394:C3414)</f>
        <v>3.4699864728647453E-5</v>
      </c>
      <c r="H3414" s="318">
        <f>G3414*(21/(21-1))</f>
        <v>3.6434857965079824E-5</v>
      </c>
      <c r="I3414" s="320">
        <f>(SUM(C3351:C3371)*1+SUM(C3372:C3392)*2+SUM(C3393:C3413)*3)/6</f>
        <v>1.4333509070910426E-2</v>
      </c>
      <c r="J3414" s="318">
        <f>IF(C3414*O3414&lt;&gt;0,C3414,0)</f>
        <v>0</v>
      </c>
      <c r="K3414" s="318" t="str">
        <f>IF(C3414*O3414=0,"",C3414)</f>
        <v/>
      </c>
      <c r="O3414" s="318">
        <f>IF(ISBLANK(L3414),0,1)</f>
        <v>0</v>
      </c>
      <c r="P3414" s="318">
        <f>IF(ISBLANK(M3414),0,1)</f>
        <v>0</v>
      </c>
      <c r="Q3414" s="318">
        <f>O3414+P3414</f>
        <v>0</v>
      </c>
      <c r="R3414" s="318">
        <f>SUM(Q3289:Q3414)</f>
        <v>2</v>
      </c>
      <c r="S3414" s="318">
        <f>R3414/$X$2</f>
        <v>8.6956521739130432E-2</v>
      </c>
      <c r="T3414" s="318">
        <f>IF(S3414&gt;=$X$3,1,0)</f>
        <v>0</v>
      </c>
      <c r="U3414" s="318">
        <f>O3414*T3414+P3414*T3414</f>
        <v>0</v>
      </c>
    </row>
    <row r="3415" spans="1:21" s="318" customFormat="1" x14ac:dyDescent="0.2">
      <c r="A3415" s="322">
        <v>41528</v>
      </c>
      <c r="B3415" s="321">
        <v>508.06900000000002</v>
      </c>
      <c r="C3415" s="320">
        <f>LN(B3415/B3414)</f>
        <v>6.0667527141764141E-3</v>
      </c>
      <c r="D3415" s="320">
        <f>AVERAGE(C3395:C3415)</f>
        <v>7.2768588515012588E-4</v>
      </c>
      <c r="E3415" s="318">
        <f>_xlfn.STDEV.S(C3395:C3415)</f>
        <v>6.0162752061610099E-3</v>
      </c>
      <c r="F3415" s="318">
        <f>E3415*(21/(21-1.5))</f>
        <v>6.4790656066349333E-3</v>
      </c>
      <c r="G3415" s="318">
        <f>_xlfn.VAR.S(C3395:C3415)</f>
        <v>3.6195567356267701E-5</v>
      </c>
      <c r="H3415" s="318">
        <f>G3415*(21/(21-1))</f>
        <v>3.800534572408109E-5</v>
      </c>
      <c r="I3415" s="320">
        <f>(SUM(C3352:C3372)*1+SUM(C3373:C3393)*2+SUM(C3394:C3414)*3)/6</f>
        <v>1.6970008730523609E-2</v>
      </c>
      <c r="J3415" s="318">
        <f>IF(C3415*O3415&lt;&gt;0,C3415,0)</f>
        <v>0</v>
      </c>
      <c r="K3415" s="318" t="str">
        <f>IF(C3415*O3415=0,"",C3415)</f>
        <v/>
      </c>
      <c r="O3415" s="318">
        <f>IF(ISBLANK(L3415),0,1)</f>
        <v>0</v>
      </c>
      <c r="P3415" s="318">
        <f>IF(ISBLANK(M3415),0,1)</f>
        <v>0</v>
      </c>
      <c r="Q3415" s="318">
        <f>O3415+P3415</f>
        <v>0</v>
      </c>
      <c r="R3415" s="318">
        <f>SUM(Q3290:Q3415)</f>
        <v>2</v>
      </c>
      <c r="S3415" s="318">
        <f>R3415/$X$2</f>
        <v>8.6956521739130432E-2</v>
      </c>
      <c r="T3415" s="318">
        <f>IF(S3415&gt;=$X$3,1,0)</f>
        <v>0</v>
      </c>
      <c r="U3415" s="318">
        <f>O3415*T3415+P3415*T3415</f>
        <v>0</v>
      </c>
    </row>
    <row r="3416" spans="1:21" s="318" customFormat="1" x14ac:dyDescent="0.2">
      <c r="A3416" s="322">
        <v>41529</v>
      </c>
      <c r="B3416" s="321">
        <v>505.72699</v>
      </c>
      <c r="C3416" s="320">
        <f>LN(B3416/B3415)</f>
        <v>-4.6202869006201968E-3</v>
      </c>
      <c r="D3416" s="320">
        <f>AVERAGE(C3396:C3416)</f>
        <v>2.0750605232227261E-4</v>
      </c>
      <c r="E3416" s="318">
        <f>_xlfn.STDEV.S(C3396:C3416)</f>
        <v>5.9822246901690117E-3</v>
      </c>
      <c r="F3416" s="318">
        <f>E3416*(21/(21-1.5))</f>
        <v>6.4423958201820127E-3</v>
      </c>
      <c r="G3416" s="318">
        <f>_xlfn.VAR.S(C3396:C3416)</f>
        <v>3.5787012243667731E-5</v>
      </c>
      <c r="H3416" s="318">
        <f>G3416*(21/(21-1))</f>
        <v>3.757636285585112E-5</v>
      </c>
      <c r="I3416" s="320">
        <f>(SUM(C3353:C3373)*1+SUM(C3374:C3394)*2+SUM(C3395:C3415)*3)/6</f>
        <v>1.8695906100006574E-2</v>
      </c>
      <c r="J3416" s="318">
        <f>IF(C3416*O3416&lt;&gt;0,C3416,0)</f>
        <v>0</v>
      </c>
      <c r="K3416" s="318" t="str">
        <f>IF(C3416*O3416=0,"",C3416)</f>
        <v/>
      </c>
      <c r="O3416" s="318">
        <f>IF(ISBLANK(L3416),0,1)</f>
        <v>0</v>
      </c>
      <c r="P3416" s="318">
        <f>IF(ISBLANK(M3416),0,1)</f>
        <v>0</v>
      </c>
      <c r="Q3416" s="318">
        <f>O3416+P3416</f>
        <v>0</v>
      </c>
      <c r="R3416" s="318">
        <f>SUM(Q3291:Q3416)</f>
        <v>2</v>
      </c>
      <c r="S3416" s="318">
        <f>R3416/$X$2</f>
        <v>8.6956521739130432E-2</v>
      </c>
      <c r="T3416" s="318">
        <f>IF(S3416&gt;=$X$3,1,0)</f>
        <v>0</v>
      </c>
      <c r="U3416" s="318">
        <f>O3416*T3416+P3416*T3416</f>
        <v>0</v>
      </c>
    </row>
    <row r="3417" spans="1:21" s="318" customFormat="1" x14ac:dyDescent="0.2">
      <c r="A3417" s="322">
        <v>41530</v>
      </c>
      <c r="B3417" s="321">
        <v>506.38400300000001</v>
      </c>
      <c r="C3417" s="320">
        <f>LN(B3417/B3416)</f>
        <v>1.2983024526595777E-3</v>
      </c>
      <c r="D3417" s="320">
        <f>AVERAGE(C3397:C3417)</f>
        <v>6.2301222302299693E-4</v>
      </c>
      <c r="E3417" s="318">
        <f>_xlfn.STDEV.S(C3397:C3417)</f>
        <v>5.7228220790592798E-3</v>
      </c>
      <c r="F3417" s="318">
        <f>E3417*(21/(21-1.5))</f>
        <v>6.1630391620638393E-3</v>
      </c>
      <c r="G3417" s="318">
        <f>_xlfn.VAR.S(C3397:C3417)</f>
        <v>3.2750692548568375E-5</v>
      </c>
      <c r="H3417" s="318">
        <f>G3417*(21/(21-1))</f>
        <v>3.4388227175996795E-5</v>
      </c>
      <c r="I3417" s="320">
        <f>(SUM(C3354:C3374)*1+SUM(C3375:C3395)*2+SUM(C3396:C3416)*3)/6</f>
        <v>1.415937178898214E-2</v>
      </c>
      <c r="J3417" s="318">
        <f>IF(C3417*O3417&lt;&gt;0,C3417,0)</f>
        <v>0</v>
      </c>
      <c r="K3417" s="318" t="str">
        <f>IF(C3417*O3417=0,"",C3417)</f>
        <v/>
      </c>
      <c r="O3417" s="318">
        <f>IF(ISBLANK(L3417),0,1)</f>
        <v>0</v>
      </c>
      <c r="P3417" s="318">
        <f>IF(ISBLANK(M3417),0,1)</f>
        <v>0</v>
      </c>
      <c r="Q3417" s="318">
        <f>O3417+P3417</f>
        <v>0</v>
      </c>
      <c r="R3417" s="318">
        <f>SUM(Q3292:Q3417)</f>
        <v>2</v>
      </c>
      <c r="S3417" s="318">
        <f>R3417/$X$2</f>
        <v>8.6956521739130432E-2</v>
      </c>
      <c r="T3417" s="318">
        <f>IF(S3417&gt;=$X$3,1,0)</f>
        <v>0</v>
      </c>
      <c r="U3417" s="318">
        <f>O3417*T3417+P3417*T3417</f>
        <v>0</v>
      </c>
    </row>
    <row r="3418" spans="1:21" s="318" customFormat="1" x14ac:dyDescent="0.2">
      <c r="A3418" s="322">
        <v>41533</v>
      </c>
      <c r="B3418" s="321">
        <v>506.55398600000001</v>
      </c>
      <c r="C3418" s="320">
        <f>LN(B3418/B3417)</f>
        <v>3.3562370735742487E-4</v>
      </c>
      <c r="D3418" s="320">
        <f>AVERAGE(C3398:C3418)</f>
        <v>4.6144536947587025E-4</v>
      </c>
      <c r="E3418" s="318">
        <f>_xlfn.STDEV.S(C3398:C3418)</f>
        <v>5.6784858737360293E-3</v>
      </c>
      <c r="F3418" s="318">
        <f>E3418*(21/(21-1.5))</f>
        <v>6.1152924794080311E-3</v>
      </c>
      <c r="G3418" s="318">
        <f>_xlfn.VAR.S(C3398:C3418)</f>
        <v>3.2245201818219634E-5</v>
      </c>
      <c r="H3418" s="318">
        <f>G3418*(21/(21-1))</f>
        <v>3.3857461909130619E-5</v>
      </c>
      <c r="I3418" s="320">
        <f>(SUM(C3355:C3375)*1+SUM(C3376:C3396)*2+SUM(C3397:C3417)*3)/6</f>
        <v>1.4443424730854615E-2</v>
      </c>
      <c r="J3418" s="318">
        <f>IF(C3418*O3418&lt;&gt;0,C3418,0)</f>
        <v>0</v>
      </c>
      <c r="K3418" s="318" t="str">
        <f>IF(C3418*O3418=0,"",C3418)</f>
        <v/>
      </c>
      <c r="O3418" s="318">
        <f>IF(ISBLANK(L3418),0,1)</f>
        <v>0</v>
      </c>
      <c r="P3418" s="318">
        <f>IF(ISBLANK(M3418),0,1)</f>
        <v>0</v>
      </c>
      <c r="Q3418" s="318">
        <f>O3418+P3418</f>
        <v>0</v>
      </c>
      <c r="R3418" s="318">
        <f>SUM(Q3293:Q3418)</f>
        <v>2</v>
      </c>
      <c r="S3418" s="318">
        <f>R3418/$X$2</f>
        <v>8.6956521739130432E-2</v>
      </c>
      <c r="T3418" s="318">
        <f>IF(S3418&gt;=$X$3,1,0)</f>
        <v>0</v>
      </c>
      <c r="U3418" s="318">
        <f>O3418*T3418+P3418*T3418</f>
        <v>0</v>
      </c>
    </row>
    <row r="3419" spans="1:21" s="318" customFormat="1" x14ac:dyDescent="0.2">
      <c r="A3419" s="322">
        <v>41534</v>
      </c>
      <c r="B3419" s="321">
        <v>505.95901500000002</v>
      </c>
      <c r="C3419" s="320">
        <f>LN(B3419/B3418)</f>
        <v>-1.1752364026784534E-3</v>
      </c>
      <c r="D3419" s="320">
        <f>AVERAGE(C3399:C3419)</f>
        <v>2.3124167221685139E-4</v>
      </c>
      <c r="E3419" s="318">
        <f>_xlfn.STDEV.S(C3399:C3419)</f>
        <v>5.6402361459923136E-3</v>
      </c>
      <c r="F3419" s="318">
        <f>E3419*(21/(21-1.5))</f>
        <v>6.0741004649147992E-3</v>
      </c>
      <c r="G3419" s="318">
        <f>_xlfn.VAR.S(C3399:C3419)</f>
        <v>3.1812263782558228E-5</v>
      </c>
      <c r="H3419" s="318">
        <f>G3419*(21/(21-1))</f>
        <v>3.3402876971686144E-5</v>
      </c>
      <c r="I3419" s="320">
        <f>(SUM(C3356:C3376)*1+SUM(C3377:C3397)*2+SUM(C3398:C3418)*3)/6</f>
        <v>1.6496856794815638E-2</v>
      </c>
      <c r="J3419" s="318">
        <f>IF(C3419*O3419&lt;&gt;0,C3419,0)</f>
        <v>0</v>
      </c>
      <c r="K3419" s="318" t="str">
        <f>IF(C3419*O3419=0,"",C3419)</f>
        <v/>
      </c>
      <c r="O3419" s="318">
        <f>IF(ISBLANK(L3419),0,1)</f>
        <v>0</v>
      </c>
      <c r="P3419" s="318">
        <f>IF(ISBLANK(M3419),0,1)</f>
        <v>0</v>
      </c>
      <c r="Q3419" s="318">
        <f>O3419+P3419</f>
        <v>0</v>
      </c>
      <c r="R3419" s="318">
        <f>SUM(Q3294:Q3419)</f>
        <v>2</v>
      </c>
      <c r="S3419" s="318">
        <f>R3419/$X$2</f>
        <v>8.6956521739130432E-2</v>
      </c>
      <c r="T3419" s="318">
        <f>IF(S3419&gt;=$X$3,1,0)</f>
        <v>0</v>
      </c>
      <c r="U3419" s="318">
        <f>O3419*T3419+P3419*T3419</f>
        <v>0</v>
      </c>
    </row>
    <row r="3420" spans="1:21" s="318" customFormat="1" x14ac:dyDescent="0.2">
      <c r="A3420" s="322">
        <v>41535</v>
      </c>
      <c r="B3420" s="321">
        <v>506.32000699999998</v>
      </c>
      <c r="C3420" s="320">
        <f>LN(B3420/B3419)</f>
        <v>7.1322630906550189E-4</v>
      </c>
      <c r="D3420" s="320">
        <f>AVERAGE(C3400:C3420)</f>
        <v>7.6461381389491254E-4</v>
      </c>
      <c r="E3420" s="318">
        <f>_xlfn.STDEV.S(C3400:C3420)</f>
        <v>5.0774504347469327E-3</v>
      </c>
      <c r="F3420" s="318">
        <f>E3420*(21/(21-1.5))</f>
        <v>5.4680235451120811E-3</v>
      </c>
      <c r="G3420" s="318">
        <f>_xlfn.VAR.S(C3400:C3420)</f>
        <v>2.5780502917311813E-5</v>
      </c>
      <c r="H3420" s="318">
        <f>G3420*(21/(21-1))</f>
        <v>2.7069528063177405E-5</v>
      </c>
      <c r="I3420" s="320">
        <f>(SUM(C3357:C3377)*1+SUM(C3378:C3398)*2+SUM(C3399:C3419)*3)/6</f>
        <v>1.5873040344178017E-2</v>
      </c>
      <c r="J3420" s="318">
        <f>IF(C3420*O3420&lt;&gt;0,C3420,0)</f>
        <v>0</v>
      </c>
      <c r="K3420" s="318" t="str">
        <f>IF(C3420*O3420=0,"",C3420)</f>
        <v/>
      </c>
      <c r="O3420" s="318">
        <f>IF(ISBLANK(L3420),0,1)</f>
        <v>0</v>
      </c>
      <c r="P3420" s="318">
        <f>IF(ISBLANK(M3420),0,1)</f>
        <v>0</v>
      </c>
      <c r="Q3420" s="318">
        <f>O3420+P3420</f>
        <v>0</v>
      </c>
      <c r="R3420" s="318">
        <f>SUM(Q3295:Q3420)</f>
        <v>2</v>
      </c>
      <c r="S3420" s="318">
        <f>R3420/$X$2</f>
        <v>8.6956521739130432E-2</v>
      </c>
      <c r="T3420" s="318">
        <f>IF(S3420&gt;=$X$3,1,0)</f>
        <v>0</v>
      </c>
      <c r="U3420" s="318">
        <f>O3420*T3420+P3420*T3420</f>
        <v>0</v>
      </c>
    </row>
    <row r="3421" spans="1:21" s="318" customFormat="1" x14ac:dyDescent="0.2">
      <c r="A3421" s="322">
        <v>41536</v>
      </c>
      <c r="B3421" s="321">
        <v>509.98199499999998</v>
      </c>
      <c r="C3421" s="320">
        <f>LN(B3421/B3420)</f>
        <v>7.206526881306124E-3</v>
      </c>
      <c r="D3421" s="320">
        <f>AVERAGE(C3401:C3421)</f>
        <v>1.108067616254924E-3</v>
      </c>
      <c r="E3421" s="318">
        <f>_xlfn.STDEV.S(C3401:C3421)</f>
        <v>5.2632560325711081E-3</v>
      </c>
      <c r="F3421" s="318">
        <f>E3421*(21/(21-1.5))</f>
        <v>5.6681218812304236E-3</v>
      </c>
      <c r="G3421" s="318">
        <f>_xlfn.VAR.S(C3401:C3421)</f>
        <v>2.7701864064396162E-5</v>
      </c>
      <c r="H3421" s="318">
        <f>G3421*(21/(21-1))</f>
        <v>2.908695726761597E-5</v>
      </c>
      <c r="I3421" s="320">
        <f>(SUM(C3358:C3378)*1+SUM(C3379:C3399)*2+SUM(C3400:C3420)*3)/6</f>
        <v>1.798124633849349E-2</v>
      </c>
      <c r="J3421" s="318">
        <f>IF(C3421*O3421&lt;&gt;0,C3421,0)</f>
        <v>0</v>
      </c>
      <c r="K3421" s="318" t="str">
        <f>IF(C3421*O3421=0,"",C3421)</f>
        <v/>
      </c>
      <c r="O3421" s="318">
        <f>IF(ISBLANK(L3421),0,1)</f>
        <v>0</v>
      </c>
      <c r="P3421" s="318">
        <f>IF(ISBLANK(M3421),0,1)</f>
        <v>0</v>
      </c>
      <c r="Q3421" s="318">
        <f>O3421+P3421</f>
        <v>0</v>
      </c>
      <c r="R3421" s="318">
        <f>SUM(Q3296:Q3421)</f>
        <v>2</v>
      </c>
      <c r="S3421" s="318">
        <f>R3421/$X$2</f>
        <v>8.6956521739130432E-2</v>
      </c>
      <c r="T3421" s="318">
        <f>IF(S3421&gt;=$X$3,1,0)</f>
        <v>0</v>
      </c>
      <c r="U3421" s="318">
        <f>O3421*T3421+P3421*T3421</f>
        <v>0</v>
      </c>
    </row>
    <row r="3422" spans="1:21" s="318" customFormat="1" x14ac:dyDescent="0.2">
      <c r="A3422" s="322">
        <v>41537</v>
      </c>
      <c r="B3422" s="321">
        <v>511.30200200000002</v>
      </c>
      <c r="C3422" s="320">
        <f>LN(B3422/B3421)</f>
        <v>2.5849964141689682E-3</v>
      </c>
      <c r="D3422" s="320">
        <f>AVERAGE(C3402:C3422)</f>
        <v>8.6500541706935016E-4</v>
      </c>
      <c r="E3422" s="318">
        <f>_xlfn.STDEV.S(C3402:C3422)</f>
        <v>5.0579901255501077E-3</v>
      </c>
      <c r="F3422" s="318">
        <f>E3422*(21/(21-1.5))</f>
        <v>5.4470662890539617E-3</v>
      </c>
      <c r="G3422" s="318">
        <f>_xlfn.VAR.S(C3402:C3422)</f>
        <v>2.5583264110162392E-5</v>
      </c>
      <c r="H3422" s="318">
        <f>G3422*(21/(21-1))</f>
        <v>2.6862427315670514E-5</v>
      </c>
      <c r="I3422" s="320">
        <f>(SUM(C3359:C3379)*1+SUM(C3380:C3400)*2+SUM(C3401:C3421)*3)/6</f>
        <v>2.5897161860515633E-2</v>
      </c>
      <c r="J3422" s="318">
        <f>IF(C3422*O3422&lt;&gt;0,C3422,0)</f>
        <v>0</v>
      </c>
      <c r="K3422" s="318" t="str">
        <f>IF(C3422*O3422=0,"",C3422)</f>
        <v/>
      </c>
      <c r="O3422" s="318">
        <f>IF(ISBLANK(L3422),0,1)</f>
        <v>0</v>
      </c>
      <c r="P3422" s="318">
        <f>IF(ISBLANK(M3422),0,1)</f>
        <v>0</v>
      </c>
      <c r="Q3422" s="318">
        <f>O3422+P3422</f>
        <v>0</v>
      </c>
      <c r="R3422" s="318">
        <f>SUM(Q3297:Q3422)</f>
        <v>2</v>
      </c>
      <c r="S3422" s="318">
        <f>R3422/$X$2</f>
        <v>8.6956521739130432E-2</v>
      </c>
      <c r="T3422" s="318">
        <f>IF(S3422&gt;=$X$3,1,0)</f>
        <v>0</v>
      </c>
      <c r="U3422" s="318">
        <f>O3422*T3422+P3422*T3422</f>
        <v>0</v>
      </c>
    </row>
    <row r="3423" spans="1:21" s="318" customFormat="1" x14ac:dyDescent="0.2">
      <c r="A3423" s="322">
        <v>41540</v>
      </c>
      <c r="B3423" s="321">
        <v>508.989014</v>
      </c>
      <c r="C3423" s="320">
        <f>LN(B3423/B3422)</f>
        <v>-4.5339847672309962E-3</v>
      </c>
      <c r="D3423" s="320">
        <f>AVERAGE(C3403:C3423)</f>
        <v>7.3054402257052582E-4</v>
      </c>
      <c r="E3423" s="318">
        <f>_xlfn.STDEV.S(C3403:C3423)</f>
        <v>5.1662487613836298E-3</v>
      </c>
      <c r="F3423" s="318">
        <f>E3423*(21/(21-1.5))</f>
        <v>5.5636525122592937E-3</v>
      </c>
      <c r="G3423" s="318">
        <f>_xlfn.VAR.S(C3403:C3423)</f>
        <v>2.6690126264497891E-5</v>
      </c>
      <c r="H3423" s="318">
        <f>G3423*(21/(21-1))</f>
        <v>2.8024632577722786E-5</v>
      </c>
      <c r="I3423" s="320">
        <f>(SUM(C3360:C3380)*1+SUM(C3381:C3401)*2+SUM(C3402:C3422)*3)/6</f>
        <v>2.2892002115218944E-2</v>
      </c>
      <c r="J3423" s="318">
        <f>IF(C3423*O3423&lt;&gt;0,C3423,0)</f>
        <v>0</v>
      </c>
      <c r="K3423" s="318" t="str">
        <f>IF(C3423*O3423=0,"",C3423)</f>
        <v/>
      </c>
      <c r="O3423" s="318">
        <f>IF(ISBLANK(L3423),0,1)</f>
        <v>0</v>
      </c>
      <c r="P3423" s="318">
        <f>IF(ISBLANK(M3423),0,1)</f>
        <v>0</v>
      </c>
      <c r="Q3423" s="318">
        <f>O3423+P3423</f>
        <v>0</v>
      </c>
      <c r="R3423" s="318">
        <f>SUM(Q3298:Q3423)</f>
        <v>1</v>
      </c>
      <c r="S3423" s="318">
        <f>R3423/$X$2</f>
        <v>4.3478260869565216E-2</v>
      </c>
      <c r="T3423" s="318">
        <f>IF(S3423&gt;=$X$3,1,0)</f>
        <v>0</v>
      </c>
      <c r="U3423" s="318">
        <f>O3423*T3423+P3423*T3423</f>
        <v>0</v>
      </c>
    </row>
    <row r="3424" spans="1:21" s="318" customFormat="1" x14ac:dyDescent="0.2">
      <c r="A3424" s="322">
        <v>41541</v>
      </c>
      <c r="B3424" s="321">
        <v>508.74099699999999</v>
      </c>
      <c r="C3424" s="320">
        <f>LN(B3424/B3423)</f>
        <v>-4.8739253481592458E-4</v>
      </c>
      <c r="D3424" s="320">
        <f>AVERAGE(C3404:C3424)</f>
        <v>7.4915449816663634E-4</v>
      </c>
      <c r="E3424" s="318">
        <f>_xlfn.STDEV.S(C3404:C3424)</f>
        <v>5.1608648683198546E-3</v>
      </c>
      <c r="F3424" s="318">
        <f>E3424*(21/(21-1.5))</f>
        <v>5.5578544735752277E-3</v>
      </c>
      <c r="G3424" s="318">
        <f>_xlfn.VAR.S(C3404:C3424)</f>
        <v>2.6634526189058108E-5</v>
      </c>
      <c r="H3424" s="318">
        <f>G3424*(21/(21-1))</f>
        <v>2.7966252498511015E-5</v>
      </c>
      <c r="I3424" s="320">
        <f>(SUM(C3361:C3381)*1+SUM(C3382:C3402)*2+SUM(C3403:C3423)*3)/6</f>
        <v>1.982029413088374E-2</v>
      </c>
      <c r="J3424" s="318">
        <f>IF(C3424*O3424&lt;&gt;0,C3424,0)</f>
        <v>0</v>
      </c>
      <c r="K3424" s="318" t="str">
        <f>IF(C3424*O3424=0,"",C3424)</f>
        <v/>
      </c>
      <c r="O3424" s="318">
        <f>IF(ISBLANK(L3424),0,1)</f>
        <v>0</v>
      </c>
      <c r="P3424" s="318">
        <f>IF(ISBLANK(M3424),0,1)</f>
        <v>0</v>
      </c>
      <c r="Q3424" s="318">
        <f>O3424+P3424</f>
        <v>0</v>
      </c>
      <c r="R3424" s="318">
        <f>SUM(Q3299:Q3424)</f>
        <v>1</v>
      </c>
      <c r="S3424" s="318">
        <f>R3424/$X$2</f>
        <v>4.3478260869565216E-2</v>
      </c>
      <c r="T3424" s="318">
        <f>IF(S3424&gt;=$X$3,1,0)</f>
        <v>0</v>
      </c>
      <c r="U3424" s="318">
        <f>O3424*T3424+P3424*T3424</f>
        <v>0</v>
      </c>
    </row>
    <row r="3425" spans="1:21" s="318" customFormat="1" x14ac:dyDescent="0.2">
      <c r="A3425" s="322">
        <v>41542</v>
      </c>
      <c r="B3425" s="321">
        <v>510.44198599999999</v>
      </c>
      <c r="C3425" s="320">
        <f>LN(B3425/B3424)</f>
        <v>3.3379493333918334E-3</v>
      </c>
      <c r="D3425" s="320">
        <f>AVERAGE(C3405:C3425)</f>
        <v>1.2914116495531596E-3</v>
      </c>
      <c r="E3425" s="318">
        <f>_xlfn.STDEV.S(C3405:C3425)</f>
        <v>4.7738979215084989E-3</v>
      </c>
      <c r="F3425" s="318">
        <f>E3425*(21/(21-1.5))</f>
        <v>5.141120838547614E-3</v>
      </c>
      <c r="G3425" s="318">
        <f>_xlfn.VAR.S(C3405:C3425)</f>
        <v>2.2790101364983163E-5</v>
      </c>
      <c r="H3425" s="318">
        <f>G3425*(21/(21-1))</f>
        <v>2.3929606433232323E-5</v>
      </c>
      <c r="I3425" s="320">
        <f>(SUM(C3362:C3382)*1+SUM(C3383:C3403)*2+SUM(C3404:C3424)*3)/6</f>
        <v>2.0428622339345906E-2</v>
      </c>
      <c r="J3425" s="318">
        <f>IF(C3425*O3425&lt;&gt;0,C3425,0)</f>
        <v>0</v>
      </c>
      <c r="K3425" s="318" t="str">
        <f>IF(C3425*O3425=0,"",C3425)</f>
        <v/>
      </c>
      <c r="O3425" s="318">
        <f>IF(ISBLANK(L3425),0,1)</f>
        <v>0</v>
      </c>
      <c r="P3425" s="318">
        <f>IF(ISBLANK(M3425),0,1)</f>
        <v>0</v>
      </c>
      <c r="Q3425" s="318">
        <f>O3425+P3425</f>
        <v>0</v>
      </c>
      <c r="R3425" s="318">
        <f>SUM(Q3300:Q3425)</f>
        <v>1</v>
      </c>
      <c r="S3425" s="318">
        <f>R3425/$X$2</f>
        <v>4.3478260869565216E-2</v>
      </c>
      <c r="T3425" s="318">
        <f>IF(S3425&gt;=$X$3,1,0)</f>
        <v>0</v>
      </c>
      <c r="U3425" s="318">
        <f>O3425*T3425+P3425*T3425</f>
        <v>0</v>
      </c>
    </row>
    <row r="3426" spans="1:21" s="318" customFormat="1" x14ac:dyDescent="0.2">
      <c r="A3426" s="322">
        <v>41543</v>
      </c>
      <c r="B3426" s="321">
        <v>509.97198500000002</v>
      </c>
      <c r="C3426" s="320">
        <f>LN(B3426/B3425)</f>
        <v>-9.2119678207939592E-4</v>
      </c>
      <c r="D3426" s="320">
        <f>AVERAGE(C3406:C3426)</f>
        <v>8.9838396028159209E-4</v>
      </c>
      <c r="E3426" s="318">
        <f>_xlfn.STDEV.S(C3406:C3426)</f>
        <v>4.5878122346553968E-3</v>
      </c>
      <c r="F3426" s="318">
        <f>E3426*(21/(21-1.5))</f>
        <v>4.9407208680904268E-3</v>
      </c>
      <c r="G3426" s="318">
        <f>_xlfn.VAR.S(C3406:C3426)</f>
        <v>2.1048021100453743E-5</v>
      </c>
      <c r="H3426" s="318">
        <f>G3426*(21/(21-1))</f>
        <v>2.2100422155476431E-5</v>
      </c>
      <c r="I3426" s="320">
        <f>(SUM(C3363:C3383)*1+SUM(C3384:C3404)*2+SUM(C3405:C3425)*3)/6</f>
        <v>2.4077146536588701E-2</v>
      </c>
      <c r="J3426" s="318">
        <f>IF(C3426*O3426&lt;&gt;0,C3426,0)</f>
        <v>-9.2119678207939592E-4</v>
      </c>
      <c r="K3426" s="318">
        <f>IF(C3426*O3426=0,"",C3426)</f>
        <v>-9.2119678207939592E-4</v>
      </c>
      <c r="L3426" s="323" t="s">
        <v>106</v>
      </c>
      <c r="M3426" s="323"/>
      <c r="O3426" s="318">
        <f>IF(ISBLANK(L3426),0,1)</f>
        <v>1</v>
      </c>
      <c r="P3426" s="318">
        <f>IF(ISBLANK(M3426),0,1)</f>
        <v>0</v>
      </c>
      <c r="Q3426" s="318">
        <f>O3426+P3426</f>
        <v>1</v>
      </c>
      <c r="R3426" s="318">
        <f>SUM(Q3301:Q3426)</f>
        <v>2</v>
      </c>
      <c r="S3426" s="318">
        <f>R3426/$X$2</f>
        <v>8.6956521739130432E-2</v>
      </c>
      <c r="T3426" s="318">
        <f>IF(S3426&gt;=$X$3,1,0)</f>
        <v>0</v>
      </c>
      <c r="U3426" s="318">
        <f>O3426*T3426+P3426*T3426</f>
        <v>0</v>
      </c>
    </row>
    <row r="3427" spans="1:21" s="318" customFormat="1" x14ac:dyDescent="0.2">
      <c r="A3427" s="322">
        <v>41544</v>
      </c>
      <c r="B3427" s="321">
        <v>508.15100100000001</v>
      </c>
      <c r="C3427" s="320">
        <f>LN(B3427/B3426)</f>
        <v>-3.5771433644238354E-3</v>
      </c>
      <c r="D3427" s="320">
        <f>AVERAGE(C3407:C3427)</f>
        <v>5.791715057565359E-4</v>
      </c>
      <c r="E3427" s="318">
        <f>_xlfn.STDEV.S(C3407:C3427)</f>
        <v>4.6577207276713222E-3</v>
      </c>
      <c r="F3427" s="318">
        <f>E3427*(21/(21-1.5))</f>
        <v>5.0160069374921932E-3</v>
      </c>
      <c r="G3427" s="318">
        <f>_xlfn.VAR.S(C3407:C3427)</f>
        <v>2.169436237697907E-5</v>
      </c>
      <c r="H3427" s="318">
        <f>G3427*(21/(21-1))</f>
        <v>2.2779080495828024E-5</v>
      </c>
      <c r="I3427" s="320">
        <f>(SUM(C3364:C3384)*1+SUM(C3385:C3405)*2+SUM(C3406:C3426)*3)/6</f>
        <v>2.0861107785878696E-2</v>
      </c>
      <c r="J3427" s="318">
        <f>IF(C3427*O3427&lt;&gt;0,C3427,0)</f>
        <v>0</v>
      </c>
      <c r="K3427" s="318" t="str">
        <f>IF(C3427*O3427=0,"",C3427)</f>
        <v/>
      </c>
      <c r="O3427" s="318">
        <f>IF(ISBLANK(L3427),0,1)</f>
        <v>0</v>
      </c>
      <c r="P3427" s="318">
        <f>IF(ISBLANK(M3427),0,1)</f>
        <v>0</v>
      </c>
      <c r="Q3427" s="318">
        <f>O3427+P3427</f>
        <v>0</v>
      </c>
      <c r="R3427" s="318">
        <f>SUM(Q3302:Q3427)</f>
        <v>2</v>
      </c>
      <c r="S3427" s="318">
        <f>R3427/$X$2</f>
        <v>8.6956521739130432E-2</v>
      </c>
      <c r="T3427" s="318">
        <f>IF(S3427&gt;=$X$3,1,0)</f>
        <v>0</v>
      </c>
      <c r="U3427" s="318">
        <f>O3427*T3427+P3427*T3427</f>
        <v>0</v>
      </c>
    </row>
    <row r="3428" spans="1:21" s="318" customFormat="1" x14ac:dyDescent="0.2">
      <c r="A3428" s="322">
        <v>41547</v>
      </c>
      <c r="B3428" s="321">
        <v>501.76001000000002</v>
      </c>
      <c r="C3428" s="320">
        <f>LN(B3428/B3427)</f>
        <v>-1.2656711820780436E-2</v>
      </c>
      <c r="D3428" s="320">
        <f>AVERAGE(C3408:C3428)</f>
        <v>4.7450441301584792E-4</v>
      </c>
      <c r="E3428" s="318">
        <f>_xlfn.STDEV.S(C3408:C3428)</f>
        <v>4.9346282786078399E-3</v>
      </c>
      <c r="F3428" s="318">
        <f>E3428*(21/(21-1.5))</f>
        <v>5.314215069269981E-3</v>
      </c>
      <c r="G3428" s="318">
        <f>_xlfn.VAR.S(C3408:C3428)</f>
        <v>2.4350556248036173E-5</v>
      </c>
      <c r="H3428" s="318">
        <f>G3428*(21/(21-1))</f>
        <v>2.5568084060437982E-5</v>
      </c>
      <c r="I3428" s="320">
        <f>(SUM(C3365:C3385)*1+SUM(C3386:C3406)*2+SUM(C3407:C3427)*3)/6</f>
        <v>1.686596726654295E-2</v>
      </c>
      <c r="J3428" s="318">
        <f>IF(C3428*O3428&lt;&gt;0,C3428,0)</f>
        <v>0</v>
      </c>
      <c r="K3428" s="318" t="str">
        <f>IF(C3428*O3428=0,"",C3428)</f>
        <v/>
      </c>
      <c r="O3428" s="318">
        <f>IF(ISBLANK(L3428),0,1)</f>
        <v>0</v>
      </c>
      <c r="P3428" s="318">
        <f>IF(ISBLANK(M3428),0,1)</f>
        <v>0</v>
      </c>
      <c r="Q3428" s="318">
        <f>O3428+P3428</f>
        <v>0</v>
      </c>
      <c r="R3428" s="318">
        <f>SUM(Q3303:Q3428)</f>
        <v>2</v>
      </c>
      <c r="S3428" s="318">
        <f>R3428/$X$2</f>
        <v>8.6956521739130432E-2</v>
      </c>
      <c r="T3428" s="318">
        <f>IF(S3428&gt;=$X$3,1,0)</f>
        <v>0</v>
      </c>
      <c r="U3428" s="318">
        <f>O3428*T3428+P3428*T3428</f>
        <v>0</v>
      </c>
    </row>
    <row r="3429" spans="1:21" s="318" customFormat="1" x14ac:dyDescent="0.2">
      <c r="A3429" s="322">
        <v>41548</v>
      </c>
      <c r="B3429" s="321">
        <v>503.334991</v>
      </c>
      <c r="C3429" s="320">
        <f>LN(B3429/B3428)</f>
        <v>3.1339968610855523E-3</v>
      </c>
      <c r="D3429" s="320">
        <f>AVERAGE(C3409:C3429)</f>
        <v>3.4921674598548761E-5</v>
      </c>
      <c r="E3429" s="318">
        <f>_xlfn.STDEV.S(C3409:C3429)</f>
        <v>4.1751447491140785E-3</v>
      </c>
      <c r="F3429" s="318">
        <f>E3429*(21/(21-1.5))</f>
        <v>4.496309729815161E-3</v>
      </c>
      <c r="G3429" s="318">
        <f>_xlfn.VAR.S(C3409:C3429)</f>
        <v>1.7431833676054863E-5</v>
      </c>
      <c r="H3429" s="318">
        <f>G3429*(21/(21-1))</f>
        <v>1.8303425359857607E-5</v>
      </c>
      <c r="I3429" s="320">
        <f>(SUM(C3366:C3386)*1+SUM(C3387:C3407)*2+SUM(C3408:C3428)*3)/6</f>
        <v>1.3560874539527651E-2</v>
      </c>
      <c r="J3429" s="318">
        <f>IF(C3429*O3429&lt;&gt;0,C3429,0)</f>
        <v>0</v>
      </c>
      <c r="K3429" s="318" t="str">
        <f>IF(C3429*O3429=0,"",C3429)</f>
        <v/>
      </c>
      <c r="O3429" s="318">
        <f>IF(ISBLANK(L3429),0,1)</f>
        <v>0</v>
      </c>
      <c r="P3429" s="318">
        <f>IF(ISBLANK(M3429),0,1)</f>
        <v>0</v>
      </c>
      <c r="Q3429" s="318">
        <f>O3429+P3429</f>
        <v>0</v>
      </c>
      <c r="R3429" s="318">
        <f>SUM(Q3304:Q3429)</f>
        <v>2</v>
      </c>
      <c r="S3429" s="318">
        <f>R3429/$X$2</f>
        <v>8.6956521739130432E-2</v>
      </c>
      <c r="T3429" s="318">
        <f>IF(S3429&gt;=$X$3,1,0)</f>
        <v>0</v>
      </c>
      <c r="U3429" s="318">
        <f>O3429*T3429+P3429*T3429</f>
        <v>0</v>
      </c>
    </row>
    <row r="3430" spans="1:21" s="318" customFormat="1" x14ac:dyDescent="0.2">
      <c r="A3430" s="322">
        <v>41549</v>
      </c>
      <c r="B3430" s="321">
        <v>504.65600599999999</v>
      </c>
      <c r="C3430" s="320">
        <f>LN(B3430/B3429)</f>
        <v>2.6210864188728092E-3</v>
      </c>
      <c r="D3430" s="320">
        <f>AVERAGE(C3410:C3430)</f>
        <v>1.2027224326602733E-4</v>
      </c>
      <c r="E3430" s="318">
        <f>_xlfn.STDEV.S(C3410:C3430)</f>
        <v>4.2103552083271071E-3</v>
      </c>
      <c r="F3430" s="318">
        <f>E3430*(21/(21-1.5))</f>
        <v>4.5342286858907309E-3</v>
      </c>
      <c r="G3430" s="318">
        <f>_xlfn.VAR.S(C3410:C3430)</f>
        <v>1.7727090980287199E-5</v>
      </c>
      <c r="H3430" s="318">
        <f>G3430*(21/(21-1))</f>
        <v>1.8613445529301561E-5</v>
      </c>
      <c r="I3430" s="320">
        <f>(SUM(C3367:C3387)*1+SUM(C3388:C3408)*2+SUM(C3409:C3429)*3)/6</f>
        <v>1.0551551481989592E-2</v>
      </c>
      <c r="J3430" s="318">
        <f>IF(C3430*O3430&lt;&gt;0,C3430,0)</f>
        <v>0</v>
      </c>
      <c r="K3430" s="318" t="str">
        <f>IF(C3430*O3430=0,"",C3430)</f>
        <v/>
      </c>
      <c r="O3430" s="318">
        <f>IF(ISBLANK(L3430),0,1)</f>
        <v>0</v>
      </c>
      <c r="P3430" s="318">
        <f>IF(ISBLANK(M3430),0,1)</f>
        <v>0</v>
      </c>
      <c r="Q3430" s="318">
        <f>O3430+P3430</f>
        <v>0</v>
      </c>
      <c r="R3430" s="318">
        <f>SUM(Q3305:Q3430)</f>
        <v>2</v>
      </c>
      <c r="S3430" s="318">
        <f>R3430/$X$2</f>
        <v>8.6956521739130432E-2</v>
      </c>
      <c r="T3430" s="318">
        <f>IF(S3430&gt;=$X$3,1,0)</f>
        <v>0</v>
      </c>
      <c r="U3430" s="318">
        <f>O3430*T3430+P3430*T3430</f>
        <v>0</v>
      </c>
    </row>
    <row r="3431" spans="1:21" s="318" customFormat="1" x14ac:dyDescent="0.2">
      <c r="A3431" s="322">
        <v>41550</v>
      </c>
      <c r="B3431" s="321">
        <v>508.69198599999999</v>
      </c>
      <c r="C3431" s="320">
        <f>LN(B3431/B3430)</f>
        <v>7.9656768903868733E-3</v>
      </c>
      <c r="D3431" s="320">
        <f>AVERAGE(C3411:C3431)</f>
        <v>5.2428545294016583E-4</v>
      </c>
      <c r="E3431" s="318">
        <f>_xlfn.STDEV.S(C3411:C3431)</f>
        <v>4.540133671704992E-3</v>
      </c>
      <c r="F3431" s="318">
        <f>E3431*(21/(21-1.5))</f>
        <v>4.8893747233746069E-3</v>
      </c>
      <c r="G3431" s="318">
        <f>_xlfn.VAR.S(C3411:C3431)</f>
        <v>2.0612813756949451E-5</v>
      </c>
      <c r="H3431" s="318">
        <f>G3431*(21/(21-1))</f>
        <v>2.1643454444796924E-5</v>
      </c>
      <c r="I3431" s="320">
        <f>(SUM(C3368:C3388)*1+SUM(C3389:C3409)*2+SUM(C3410:C3430)*3)/6</f>
        <v>1.1578121939982292E-2</v>
      </c>
      <c r="J3431" s="318">
        <f>IF(C3431*O3431&lt;&gt;0,C3431,0)</f>
        <v>0</v>
      </c>
      <c r="K3431" s="318" t="str">
        <f>IF(C3431*O3431=0,"",C3431)</f>
        <v/>
      </c>
      <c r="O3431" s="318">
        <f>IF(ISBLANK(L3431),0,1)</f>
        <v>0</v>
      </c>
      <c r="P3431" s="318">
        <f>IF(ISBLANK(M3431),0,1)</f>
        <v>0</v>
      </c>
      <c r="Q3431" s="318">
        <f>O3431+P3431</f>
        <v>0</v>
      </c>
      <c r="R3431" s="318">
        <f>SUM(Q3306:Q3431)</f>
        <v>2</v>
      </c>
      <c r="S3431" s="318">
        <f>R3431/$X$2</f>
        <v>8.6956521739130432E-2</v>
      </c>
      <c r="T3431" s="318">
        <f>IF(S3431&gt;=$X$3,1,0)</f>
        <v>0</v>
      </c>
      <c r="U3431" s="318">
        <f>O3431*T3431+P3431*T3431</f>
        <v>0</v>
      </c>
    </row>
    <row r="3432" spans="1:21" s="318" customFormat="1" x14ac:dyDescent="0.2">
      <c r="A3432" s="322">
        <v>41551</v>
      </c>
      <c r="B3432" s="321">
        <v>507.459991</v>
      </c>
      <c r="C3432" s="320">
        <f>LN(B3432/B3431)</f>
        <v>-2.4248254818968551E-3</v>
      </c>
      <c r="D3432" s="320">
        <f>AVERAGE(C3412:C3432)</f>
        <v>4.1591777169380502E-4</v>
      </c>
      <c r="E3432" s="318">
        <f>_xlfn.STDEV.S(C3412:C3432)</f>
        <v>4.5839582361309741E-3</v>
      </c>
      <c r="F3432" s="318">
        <f>E3432*(21/(21-1.5))</f>
        <v>4.9365704081410491E-3</v>
      </c>
      <c r="G3432" s="318">
        <f>_xlfn.VAR.S(C3412:C3432)</f>
        <v>2.1012673110592995E-5</v>
      </c>
      <c r="H3432" s="318">
        <f>G3432*(21/(21-1))</f>
        <v>2.2063306766122645E-5</v>
      </c>
      <c r="I3432" s="320">
        <f>(SUM(C3369:C3389)*1+SUM(C3390:C3410)*2+SUM(C3411:C3431)*3)/6</f>
        <v>1.5631288099018651E-2</v>
      </c>
      <c r="J3432" s="318">
        <f>IF(C3432*O3432&lt;&gt;0,C3432,0)</f>
        <v>0</v>
      </c>
      <c r="K3432" s="318" t="str">
        <f>IF(C3432*O3432=0,"",C3432)</f>
        <v/>
      </c>
      <c r="O3432" s="318">
        <f>IF(ISBLANK(L3432),0,1)</f>
        <v>0</v>
      </c>
      <c r="P3432" s="318">
        <f>IF(ISBLANK(M3432),0,1)</f>
        <v>0</v>
      </c>
      <c r="Q3432" s="318">
        <f>O3432+P3432</f>
        <v>0</v>
      </c>
      <c r="R3432" s="318">
        <f>SUM(Q3307:Q3432)</f>
        <v>2</v>
      </c>
      <c r="S3432" s="318">
        <f>R3432/$X$2</f>
        <v>8.6956521739130432E-2</v>
      </c>
      <c r="T3432" s="318">
        <f>IF(S3432&gt;=$X$3,1,0)</f>
        <v>0</v>
      </c>
      <c r="U3432" s="318">
        <f>O3432*T3432+P3432*T3432</f>
        <v>0</v>
      </c>
    </row>
    <row r="3433" spans="1:21" s="318" customFormat="1" x14ac:dyDescent="0.2">
      <c r="A3433" s="322">
        <v>41554</v>
      </c>
      <c r="B3433" s="321">
        <v>504.30801400000001</v>
      </c>
      <c r="C3433" s="320">
        <f>LN(B3433/B3432)</f>
        <v>-6.2306520493464398E-3</v>
      </c>
      <c r="D3433" s="320">
        <f>AVERAGE(C3413:C3433)</f>
        <v>1.4232186218466459E-4</v>
      </c>
      <c r="E3433" s="318">
        <f>_xlfn.STDEV.S(C3413:C3433)</f>
        <v>4.8064878135138638E-3</v>
      </c>
      <c r="F3433" s="318">
        <f>E3433*(21/(21-1.5))</f>
        <v>5.176217645322622E-3</v>
      </c>
      <c r="G3433" s="318">
        <f>_xlfn.VAR.S(C3413:C3433)</f>
        <v>2.310232510145728E-5</v>
      </c>
      <c r="H3433" s="318">
        <f>G3433*(21/(21-1))</f>
        <v>2.4257441356530145E-5</v>
      </c>
      <c r="I3433" s="320">
        <f>(SUM(C3370:C3390)*1+SUM(C3391:C3411)*2+SUM(C3412:C3432)*3)/6</f>
        <v>1.4220870891876592E-2</v>
      </c>
      <c r="J3433" s="318">
        <f>IF(C3433*O3433&lt;&gt;0,C3433,0)</f>
        <v>0</v>
      </c>
      <c r="K3433" s="318" t="str">
        <f>IF(C3433*O3433=0,"",C3433)</f>
        <v/>
      </c>
      <c r="O3433" s="318">
        <f>IF(ISBLANK(L3433),0,1)</f>
        <v>0</v>
      </c>
      <c r="P3433" s="318">
        <f>IF(ISBLANK(M3433),0,1)</f>
        <v>0</v>
      </c>
      <c r="Q3433" s="318">
        <f>O3433+P3433</f>
        <v>0</v>
      </c>
      <c r="R3433" s="318">
        <f>SUM(Q3308:Q3433)</f>
        <v>2</v>
      </c>
      <c r="S3433" s="318">
        <f>R3433/$X$2</f>
        <v>8.6956521739130432E-2</v>
      </c>
      <c r="T3433" s="318">
        <f>IF(S3433&gt;=$X$3,1,0)</f>
        <v>0</v>
      </c>
      <c r="U3433" s="318">
        <f>O3433*T3433+P3433*T3433</f>
        <v>0</v>
      </c>
    </row>
    <row r="3434" spans="1:21" s="318" customFormat="1" x14ac:dyDescent="0.2">
      <c r="A3434" s="322">
        <v>41555</v>
      </c>
      <c r="B3434" s="321">
        <v>498.266998</v>
      </c>
      <c r="C3434" s="320">
        <f>LN(B3434/B3433)</f>
        <v>-1.205114637603623E-2</v>
      </c>
      <c r="D3434" s="320">
        <f>AVERAGE(C3414:C3434)</f>
        <v>-4.8842565858850785E-4</v>
      </c>
      <c r="E3434" s="318">
        <f>_xlfn.STDEV.S(C3414:C3434)</f>
        <v>5.4829977714479766E-3</v>
      </c>
      <c r="F3434" s="318">
        <f>E3434*(21/(21-1.5))</f>
        <v>5.9047668307901282E-3</v>
      </c>
      <c r="G3434" s="318">
        <f>_xlfn.VAR.S(C3414:C3434)</f>
        <v>3.0063264561703477E-5</v>
      </c>
      <c r="H3434" s="318">
        <f>G3434*(21/(21-1))</f>
        <v>3.1566427789788655E-5</v>
      </c>
      <c r="I3434" s="320">
        <f>(SUM(C3371:C3391)*1+SUM(C3392:C3412)*2+SUM(C3413:C3433)*3)/6</f>
        <v>8.3802478544849884E-3</v>
      </c>
      <c r="J3434" s="318">
        <f>IF(C3434*O3434&lt;&gt;0,C3434,0)</f>
        <v>0</v>
      </c>
      <c r="K3434" s="318" t="str">
        <f>IF(C3434*O3434=0,"",C3434)</f>
        <v/>
      </c>
      <c r="O3434" s="318">
        <f>IF(ISBLANK(L3434),0,1)</f>
        <v>0</v>
      </c>
      <c r="P3434" s="318">
        <f>IF(ISBLANK(M3434),0,1)</f>
        <v>0</v>
      </c>
      <c r="Q3434" s="318">
        <f>O3434+P3434</f>
        <v>0</v>
      </c>
      <c r="R3434" s="318">
        <f>SUM(Q3309:Q3434)</f>
        <v>2</v>
      </c>
      <c r="S3434" s="318">
        <f>R3434/$X$2</f>
        <v>8.6956521739130432E-2</v>
      </c>
      <c r="T3434" s="318">
        <f>IF(S3434&gt;=$X$3,1,0)</f>
        <v>0</v>
      </c>
      <c r="U3434" s="318">
        <f>O3434*T3434+P3434*T3434</f>
        <v>0</v>
      </c>
    </row>
    <row r="3435" spans="1:21" s="318" customFormat="1" x14ac:dyDescent="0.2">
      <c r="A3435" s="322">
        <v>41556</v>
      </c>
      <c r="B3435" s="321">
        <v>497.28500400000001</v>
      </c>
      <c r="C3435" s="320">
        <f>LN(B3435/B3434)</f>
        <v>-1.9727634849890144E-3</v>
      </c>
      <c r="D3435" s="320">
        <f>AVERAGE(C3415:C3435)</f>
        <v>-7.3272390392508085E-4</v>
      </c>
      <c r="E3435" s="318">
        <f>_xlfn.STDEV.S(C3415:C3435)</f>
        <v>5.4264282186832803E-3</v>
      </c>
      <c r="F3435" s="318">
        <f>E3435*(21/(21-1.5))</f>
        <v>5.843845773966609E-3</v>
      </c>
      <c r="G3435" s="318">
        <f>_xlfn.VAR.S(C3415:C3435)</f>
        <v>2.9446123212522198E-5</v>
      </c>
      <c r="H3435" s="318">
        <f>G3435*(21/(21-1))</f>
        <v>3.0918429373148308E-5</v>
      </c>
      <c r="I3435" s="320">
        <f>(SUM(C3372:C3392)*1+SUM(C3393:C3413)*2+SUM(C3414:C3434)*3)/6</f>
        <v>-8.1430939693105545E-4</v>
      </c>
      <c r="J3435" s="318">
        <f>IF(C3435*O3435&lt;&gt;0,C3435,0)</f>
        <v>0</v>
      </c>
      <c r="K3435" s="318" t="str">
        <f>IF(C3435*O3435=0,"",C3435)</f>
        <v/>
      </c>
      <c r="O3435" s="318">
        <f>IF(ISBLANK(L3435),0,1)</f>
        <v>0</v>
      </c>
      <c r="P3435" s="318">
        <f>IF(ISBLANK(M3435),0,1)</f>
        <v>0</v>
      </c>
      <c r="Q3435" s="318">
        <f>O3435+P3435</f>
        <v>0</v>
      </c>
      <c r="R3435" s="318">
        <f>SUM(Q3310:Q3435)</f>
        <v>2</v>
      </c>
      <c r="S3435" s="318">
        <f>R3435/$X$2</f>
        <v>8.6956521739130432E-2</v>
      </c>
      <c r="T3435" s="318">
        <f>IF(S3435&gt;=$X$3,1,0)</f>
        <v>0</v>
      </c>
      <c r="U3435" s="318">
        <f>O3435*T3435+P3435*T3435</f>
        <v>0</v>
      </c>
    </row>
    <row r="3436" spans="1:21" s="318" customFormat="1" x14ac:dyDescent="0.2">
      <c r="A3436" s="322">
        <v>41557</v>
      </c>
      <c r="B3436" s="321">
        <v>504.52398699999998</v>
      </c>
      <c r="C3436" s="320">
        <f>LN(B3436/B3435)</f>
        <v>1.4452074318705661E-2</v>
      </c>
      <c r="D3436" s="320">
        <f>AVERAGE(C3416:C3436)</f>
        <v>-3.3342287513797369E-4</v>
      </c>
      <c r="E3436" s="318">
        <f>_xlfn.STDEV.S(C3416:C3436)</f>
        <v>6.2045121141349443E-3</v>
      </c>
      <c r="F3436" s="318">
        <f>E3436*(21/(21-1.5))</f>
        <v>6.6817822767607088E-3</v>
      </c>
      <c r="G3436" s="318">
        <f>_xlfn.VAR.S(C3416:C3436)</f>
        <v>3.8495970574447279E-5</v>
      </c>
      <c r="H3436" s="318">
        <f>G3436*(21/(21-1))</f>
        <v>4.0420769103169642E-5</v>
      </c>
      <c r="I3436" s="320">
        <f>(SUM(C3373:C3393)*1+SUM(C3394:C3414)*2+SUM(C3415:C3435)*3)/6</f>
        <v>-1.680702608071952E-3</v>
      </c>
      <c r="J3436" s="318">
        <f>IF(C3436*O3436&lt;&gt;0,C3436,0)</f>
        <v>0</v>
      </c>
      <c r="K3436" s="318" t="str">
        <f>IF(C3436*O3436=0,"",C3436)</f>
        <v/>
      </c>
      <c r="O3436" s="318">
        <f>IF(ISBLANK(L3436),0,1)</f>
        <v>0</v>
      </c>
      <c r="P3436" s="318">
        <f>IF(ISBLANK(M3436),0,1)</f>
        <v>0</v>
      </c>
      <c r="Q3436" s="318">
        <f>O3436+P3436</f>
        <v>0</v>
      </c>
      <c r="R3436" s="318">
        <f>SUM(Q3311:Q3436)</f>
        <v>2</v>
      </c>
      <c r="S3436" s="318">
        <f>R3436/$X$2</f>
        <v>8.6956521739130432E-2</v>
      </c>
      <c r="T3436" s="318">
        <f>IF(S3436&gt;=$X$3,1,0)</f>
        <v>0</v>
      </c>
      <c r="U3436" s="318">
        <f>O3436*T3436+P3436*T3436</f>
        <v>0</v>
      </c>
    </row>
    <row r="3437" spans="1:21" s="318" customFormat="1" x14ac:dyDescent="0.2">
      <c r="A3437" s="322">
        <v>41558</v>
      </c>
      <c r="B3437" s="321">
        <v>505.05200200000002</v>
      </c>
      <c r="C3437" s="320">
        <f>LN(B3437/B3436)</f>
        <v>1.046013482683378E-3</v>
      </c>
      <c r="D3437" s="320">
        <f>AVERAGE(C3417:C3437)</f>
        <v>-6.3599047361613125E-5</v>
      </c>
      <c r="E3437" s="318">
        <f>_xlfn.STDEV.S(C3417:C3437)</f>
        <v>6.1315420169909037E-3</v>
      </c>
      <c r="F3437" s="318">
        <f>E3437*(21/(21-1.5))</f>
        <v>6.6031990952209732E-3</v>
      </c>
      <c r="G3437" s="318">
        <f>_xlfn.VAR.S(C3417:C3437)</f>
        <v>3.7595807506124882E-5</v>
      </c>
      <c r="H3437" s="318">
        <f>G3437*(21/(21-1))</f>
        <v>3.9475597881431128E-5</v>
      </c>
      <c r="I3437" s="320">
        <f>(SUM(C3374:C3394)*1+SUM(C3395:C3415)*2+SUM(C3416:C3436)*3)/6</f>
        <v>3.6375438996082369E-3</v>
      </c>
      <c r="J3437" s="318">
        <f>IF(C3437*O3437&lt;&gt;0,C3437,0)</f>
        <v>0</v>
      </c>
      <c r="K3437" s="318" t="str">
        <f>IF(C3437*O3437=0,"",C3437)</f>
        <v/>
      </c>
      <c r="O3437" s="318">
        <f>IF(ISBLANK(L3437),0,1)</f>
        <v>0</v>
      </c>
      <c r="P3437" s="318">
        <f>IF(ISBLANK(M3437),0,1)</f>
        <v>0</v>
      </c>
      <c r="Q3437" s="318">
        <f>O3437+P3437</f>
        <v>0</v>
      </c>
      <c r="R3437" s="318">
        <f>SUM(Q3312:Q3437)</f>
        <v>2</v>
      </c>
      <c r="S3437" s="318">
        <f>R3437/$X$2</f>
        <v>8.6956521739130432E-2</v>
      </c>
      <c r="T3437" s="318">
        <f>IF(S3437&gt;=$X$3,1,0)</f>
        <v>0</v>
      </c>
      <c r="U3437" s="318">
        <f>O3437*T3437+P3437*T3437</f>
        <v>0</v>
      </c>
    </row>
    <row r="3438" spans="1:21" s="318" customFormat="1" x14ac:dyDescent="0.2">
      <c r="A3438" s="322">
        <v>41561</v>
      </c>
      <c r="B3438" s="321">
        <v>507.01001000000002</v>
      </c>
      <c r="C3438" s="320">
        <f>LN(B3438/B3437)</f>
        <v>3.8693487547239004E-3</v>
      </c>
      <c r="D3438" s="320">
        <f>AVERAGE(C3418:C3438)</f>
        <v>5.8831728927164132E-5</v>
      </c>
      <c r="E3438" s="318">
        <f>_xlfn.STDEV.S(C3418:C3438)</f>
        <v>6.1855261605057938E-3</v>
      </c>
      <c r="F3438" s="318">
        <f>E3438*(21/(21-1.5))</f>
        <v>6.6613358651600851E-3</v>
      </c>
      <c r="G3438" s="318">
        <f>_xlfn.VAR.S(C3418:C3438)</f>
        <v>3.8260733882301544E-5</v>
      </c>
      <c r="H3438" s="318">
        <f>G3438*(21/(21-1))</f>
        <v>4.0173770576416623E-5</v>
      </c>
      <c r="I3438" s="320">
        <f>(SUM(C3375:C3395)*1+SUM(C3396:C3416)*2+SUM(C3417:C3437)*3)/6</f>
        <v>4.117579944953321E-3</v>
      </c>
      <c r="J3438" s="318">
        <f>IF(C3438*O3438&lt;&gt;0,C3438,0)</f>
        <v>0</v>
      </c>
      <c r="K3438" s="318" t="str">
        <f>IF(C3438*O3438=0,"",C3438)</f>
        <v/>
      </c>
      <c r="O3438" s="318">
        <f>IF(ISBLANK(L3438),0,1)</f>
        <v>0</v>
      </c>
      <c r="P3438" s="318">
        <f>IF(ISBLANK(M3438),0,1)</f>
        <v>0</v>
      </c>
      <c r="Q3438" s="318">
        <f>O3438+P3438</f>
        <v>0</v>
      </c>
      <c r="R3438" s="318">
        <f>SUM(Q3313:Q3438)</f>
        <v>2</v>
      </c>
      <c r="S3438" s="318">
        <f>R3438/$X$2</f>
        <v>8.6956521739130432E-2</v>
      </c>
      <c r="T3438" s="318">
        <f>IF(S3438&gt;=$X$3,1,0)</f>
        <v>0</v>
      </c>
      <c r="U3438" s="318">
        <f>O3438*T3438+P3438*T3438</f>
        <v>0</v>
      </c>
    </row>
    <row r="3439" spans="1:21" s="318" customFormat="1" x14ac:dyDescent="0.2">
      <c r="A3439" s="322">
        <v>41562</v>
      </c>
      <c r="B3439" s="321">
        <v>512.72900400000003</v>
      </c>
      <c r="C3439" s="320">
        <f>LN(B3439/B3438)</f>
        <v>1.1216701297753479E-2</v>
      </c>
      <c r="D3439" s="320">
        <f>AVERAGE(C3419:C3439)</f>
        <v>5.7697828085078568E-4</v>
      </c>
      <c r="E3439" s="318">
        <f>_xlfn.STDEV.S(C3419:C3439)</f>
        <v>6.6483010022372283E-3</v>
      </c>
      <c r="F3439" s="318">
        <f>E3439*(21/(21-1.5))</f>
        <v>7.159708771640092E-3</v>
      </c>
      <c r="G3439" s="318">
        <f>_xlfn.VAR.S(C3419:C3439)</f>
        <v>4.4199906216348539E-5</v>
      </c>
      <c r="H3439" s="318">
        <f>G3439*(21/(21-1))</f>
        <v>4.6409901527165965E-5</v>
      </c>
      <c r="I3439" s="320">
        <f>(SUM(C3376:C3396)*1+SUM(C3397:C3417)*2+SUM(C3418:C3438)*3)/6</f>
        <v>6.5639535632122104E-3</v>
      </c>
      <c r="J3439" s="318">
        <f>IF(C3439*O3439&lt;&gt;0,C3439,0)</f>
        <v>0</v>
      </c>
      <c r="K3439" s="318" t="str">
        <f>IF(C3439*O3439=0,"",C3439)</f>
        <v/>
      </c>
      <c r="O3439" s="318">
        <f>IF(ISBLANK(L3439),0,1)</f>
        <v>0</v>
      </c>
      <c r="P3439" s="318">
        <f>IF(ISBLANK(M3439),0,1)</f>
        <v>0</v>
      </c>
      <c r="Q3439" s="318">
        <f>O3439+P3439</f>
        <v>0</v>
      </c>
      <c r="R3439" s="318">
        <f>SUM(Q3314:Q3439)</f>
        <v>2</v>
      </c>
      <c r="S3439" s="318">
        <f>R3439/$X$2</f>
        <v>8.6956521739130432E-2</v>
      </c>
      <c r="T3439" s="318">
        <f>IF(S3439&gt;=$X$3,1,0)</f>
        <v>0</v>
      </c>
      <c r="U3439" s="318">
        <f>O3439*T3439+P3439*T3439</f>
        <v>0</v>
      </c>
    </row>
    <row r="3440" spans="1:21" s="318" customFormat="1" x14ac:dyDescent="0.2">
      <c r="A3440" s="322">
        <v>41563</v>
      </c>
      <c r="B3440" s="321">
        <v>512.97699</v>
      </c>
      <c r="C3440" s="320">
        <f>LN(B3440/B3439)</f>
        <v>4.8354207986004219E-4</v>
      </c>
      <c r="D3440" s="320">
        <f>AVERAGE(C3420:C3440)</f>
        <v>6.5596773240023803E-4</v>
      </c>
      <c r="E3440" s="318">
        <f>_xlfn.STDEV.S(C3420:C3440)</f>
        <v>6.6362850012295022E-3</v>
      </c>
      <c r="F3440" s="318">
        <f>E3440*(21/(21-1.5))</f>
        <v>7.1467684628625404E-3</v>
      </c>
      <c r="G3440" s="318">
        <f>_xlfn.VAR.S(C3420:C3440)</f>
        <v>4.4040278617543654E-5</v>
      </c>
      <c r="H3440" s="318">
        <f>G3440*(21/(21-1))</f>
        <v>4.6242292548420841E-5</v>
      </c>
      <c r="I3440" s="320">
        <f>(SUM(C3377:C3397)*1+SUM(C3398:C3418)*2+SUM(C3419:C3439)*3)/6</f>
        <v>1.2616056000116867E-2</v>
      </c>
      <c r="J3440" s="318">
        <f>IF(C3440*O3440&lt;&gt;0,C3440,0)</f>
        <v>0</v>
      </c>
      <c r="K3440" s="318" t="str">
        <f>IF(C3440*O3440=0,"",C3440)</f>
        <v/>
      </c>
      <c r="O3440" s="318">
        <f>IF(ISBLANK(L3440),0,1)</f>
        <v>0</v>
      </c>
      <c r="P3440" s="318">
        <f>IF(ISBLANK(M3440),0,1)</f>
        <v>0</v>
      </c>
      <c r="Q3440" s="318">
        <f>O3440+P3440</f>
        <v>0</v>
      </c>
      <c r="R3440" s="318">
        <f>SUM(Q3315:Q3440)</f>
        <v>2</v>
      </c>
      <c r="S3440" s="318">
        <f>R3440/$X$2</f>
        <v>8.6956521739130432E-2</v>
      </c>
      <c r="T3440" s="318">
        <f>IF(S3440&gt;=$X$3,1,0)</f>
        <v>0</v>
      </c>
      <c r="U3440" s="318">
        <f>O3440*T3440+P3440*T3440</f>
        <v>0</v>
      </c>
    </row>
    <row r="3441" spans="1:21" s="318" customFormat="1" x14ac:dyDescent="0.2">
      <c r="A3441" s="322">
        <v>41564</v>
      </c>
      <c r="B3441" s="321">
        <v>514.08801300000005</v>
      </c>
      <c r="C3441" s="320">
        <f>LN(B3441/B3440)</f>
        <v>2.1634919505938081E-3</v>
      </c>
      <c r="D3441" s="320">
        <f>AVERAGE(C3421:C3441)</f>
        <v>7.2502800104444303E-4</v>
      </c>
      <c r="E3441" s="318">
        <f>_xlfn.STDEV.S(C3421:C3441)</f>
        <v>6.6444516979954861E-3</v>
      </c>
      <c r="F3441" s="318">
        <f>E3441*(21/(21-1.5))</f>
        <v>7.1555633670720613E-3</v>
      </c>
      <c r="G3441" s="318">
        <f>_xlfn.VAR.S(C3421:C3441)</f>
        <v>4.41487383669951E-5</v>
      </c>
      <c r="H3441" s="318">
        <f>G3441*(21/(21-1))</f>
        <v>4.6356175285344854E-5</v>
      </c>
      <c r="I3441" s="320">
        <f>(SUM(C3378:C3398)*1+SUM(C3399:C3419)*2+SUM(C3420:C3440)*3)/6</f>
        <v>1.0950164956501507E-2</v>
      </c>
      <c r="J3441" s="318">
        <f>IF(C3441*O3441&lt;&gt;0,C3441,0)</f>
        <v>0</v>
      </c>
      <c r="K3441" s="318" t="str">
        <f>IF(C3441*O3441=0,"",C3441)</f>
        <v/>
      </c>
      <c r="O3441" s="318">
        <f>IF(ISBLANK(L3441),0,1)</f>
        <v>0</v>
      </c>
      <c r="P3441" s="318">
        <f>IF(ISBLANK(M3441),0,1)</f>
        <v>0</v>
      </c>
      <c r="Q3441" s="318">
        <f>O3441+P3441</f>
        <v>0</v>
      </c>
      <c r="R3441" s="318">
        <f>SUM(Q3316:Q3441)</f>
        <v>2</v>
      </c>
      <c r="S3441" s="318">
        <f>R3441/$X$2</f>
        <v>8.6956521739130432E-2</v>
      </c>
      <c r="T3441" s="318">
        <f>IF(S3441&gt;=$X$3,1,0)</f>
        <v>0</v>
      </c>
      <c r="U3441" s="318">
        <f>O3441*T3441+P3441*T3441</f>
        <v>0</v>
      </c>
    </row>
    <row r="3442" spans="1:21" s="318" customFormat="1" x14ac:dyDescent="0.2">
      <c r="A3442" s="322">
        <v>41565</v>
      </c>
      <c r="B3442" s="321">
        <v>519.41302499999995</v>
      </c>
      <c r="C3442" s="320">
        <f>LN(B3442/B3441)</f>
        <v>1.0304893611929884E-2</v>
      </c>
      <c r="D3442" s="320">
        <f>AVERAGE(C3422:C3442)</f>
        <v>8.7256927393128869E-4</v>
      </c>
      <c r="E3442" s="318">
        <f>_xlfn.STDEV.S(C3422:C3442)</f>
        <v>6.8274505774717541E-3</v>
      </c>
      <c r="F3442" s="318">
        <f>E3442*(21/(21-1.5))</f>
        <v>7.3526390834311199E-3</v>
      </c>
      <c r="G3442" s="318">
        <f>_xlfn.VAR.S(C3422:C3442)</f>
        <v>4.6614081387819388E-5</v>
      </c>
      <c r="H3442" s="318">
        <f>G3442*(21/(21-1))</f>
        <v>4.8944785457210358E-5</v>
      </c>
      <c r="I3442" s="320">
        <f>(SUM(C3379:C3399)*1+SUM(C3400:C3420)*2+SUM(C3421:C3441)*3)/6</f>
        <v>1.3625025472407036E-2</v>
      </c>
      <c r="J3442" s="318">
        <f>IF(C3442*O3442&lt;&gt;0,C3442,0)</f>
        <v>0</v>
      </c>
      <c r="K3442" s="318" t="str">
        <f>IF(C3442*O3442=0,"",C3442)</f>
        <v/>
      </c>
      <c r="O3442" s="318">
        <f>IF(ISBLANK(L3442),0,1)</f>
        <v>0</v>
      </c>
      <c r="P3442" s="318">
        <f>IF(ISBLANK(M3442),0,1)</f>
        <v>0</v>
      </c>
      <c r="Q3442" s="318">
        <f>O3442+P3442</f>
        <v>0</v>
      </c>
      <c r="R3442" s="318">
        <f>SUM(Q3317:Q3442)</f>
        <v>2</v>
      </c>
      <c r="S3442" s="318">
        <f>R3442/$X$2</f>
        <v>8.6956521739130432E-2</v>
      </c>
      <c r="T3442" s="318">
        <f>IF(S3442&gt;=$X$3,1,0)</f>
        <v>0</v>
      </c>
      <c r="U3442" s="318">
        <f>O3442*T3442+P3442*T3442</f>
        <v>0</v>
      </c>
    </row>
    <row r="3443" spans="1:21" s="318" customFormat="1" x14ac:dyDescent="0.2">
      <c r="A3443" s="322">
        <v>41568</v>
      </c>
      <c r="B3443" s="321">
        <v>525.03497300000004</v>
      </c>
      <c r="C3443" s="320">
        <f>LN(B3443/B3442)</f>
        <v>1.0765499684860782E-2</v>
      </c>
      <c r="D3443" s="320">
        <f>AVERAGE(C3423:C3443)</f>
        <v>1.2621170487261374E-3</v>
      </c>
      <c r="E3443" s="318">
        <f>_xlfn.STDEV.S(C3423:C3443)</f>
        <v>7.1555314139323672E-3</v>
      </c>
      <c r="F3443" s="318">
        <f>E3443*(21/(21-1.5))</f>
        <v>7.7059569073117794E-3</v>
      </c>
      <c r="G3443" s="318">
        <f>_xlfn.VAR.S(C3423:C3443)</f>
        <v>5.1201629815772939E-5</v>
      </c>
      <c r="H3443" s="318">
        <f>G3443*(21/(21-1))</f>
        <v>5.3761711306561587E-5</v>
      </c>
      <c r="I3443" s="320">
        <f>(SUM(C3380:C3400)*1+SUM(C3401:C3421)*2+SUM(C3422:C3442)*3)/6</f>
        <v>1.7132337469972593E-2</v>
      </c>
      <c r="J3443" s="318">
        <f>IF(C3443*O3443&lt;&gt;0,C3443,0)</f>
        <v>1.0765499684860782E-2</v>
      </c>
      <c r="K3443" s="318">
        <f>IF(C3443*O3443=0,"",C3443)</f>
        <v>1.0765499684860782E-2</v>
      </c>
      <c r="L3443" s="323" t="s">
        <v>105</v>
      </c>
      <c r="M3443" s="323"/>
      <c r="O3443" s="318">
        <f>IF(ISBLANK(L3443),0,1)</f>
        <v>1</v>
      </c>
      <c r="P3443" s="318">
        <f>IF(ISBLANK(M3443),0,1)</f>
        <v>0</v>
      </c>
      <c r="Q3443" s="318">
        <f>O3443+P3443</f>
        <v>1</v>
      </c>
      <c r="R3443" s="318">
        <f>SUM(Q3318:Q3443)</f>
        <v>3</v>
      </c>
      <c r="S3443" s="318">
        <f>R3443/$X$2</f>
        <v>0.13043478260869565</v>
      </c>
      <c r="T3443" s="318">
        <f>IF(S3443&gt;=$X$3,1,0)</f>
        <v>0</v>
      </c>
      <c r="U3443" s="318">
        <f>O3443*T3443+P3443*T3443</f>
        <v>0</v>
      </c>
    </row>
    <row r="3444" spans="1:21" s="318" customFormat="1" x14ac:dyDescent="0.2">
      <c r="A3444" s="322">
        <v>41569</v>
      </c>
      <c r="B3444" s="321">
        <v>528.69000200000005</v>
      </c>
      <c r="C3444" s="320">
        <f>LN(B3444/B3443)</f>
        <v>6.9373769163004629E-3</v>
      </c>
      <c r="D3444" s="320">
        <f>AVERAGE(C3424:C3444)</f>
        <v>1.8083723669895398E-3</v>
      </c>
      <c r="E3444" s="318">
        <f>_xlfn.STDEV.S(C3424:C3444)</f>
        <v>7.1287449186082713E-3</v>
      </c>
      <c r="F3444" s="318">
        <f>E3444*(21/(21-1.5))</f>
        <v>7.6771099123473683E-3</v>
      </c>
      <c r="G3444" s="318">
        <f>_xlfn.VAR.S(C3424:C3444)</f>
        <v>5.0819004114583243E-5</v>
      </c>
      <c r="H3444" s="318">
        <f>G3444*(21/(21-1))</f>
        <v>5.3359954320312405E-5</v>
      </c>
      <c r="I3444" s="320">
        <f>(SUM(C3381:C3401)*1+SUM(C3402:C3422)*2+SUM(C3423:C3443)*3)/6</f>
        <v>2.0662097600917553E-2</v>
      </c>
      <c r="J3444" s="318">
        <f>IF(C3444*O3444&lt;&gt;0,C3444,0)</f>
        <v>0</v>
      </c>
      <c r="K3444" s="318" t="str">
        <f>IF(C3444*O3444=0,"",C3444)</f>
        <v/>
      </c>
      <c r="O3444" s="318">
        <f>IF(ISBLANK(L3444),0,1)</f>
        <v>0</v>
      </c>
      <c r="P3444" s="318">
        <f>IF(ISBLANK(M3444),0,1)</f>
        <v>0</v>
      </c>
      <c r="Q3444" s="318">
        <f>O3444+P3444</f>
        <v>0</v>
      </c>
      <c r="R3444" s="318">
        <f>SUM(Q3319:Q3444)</f>
        <v>3</v>
      </c>
      <c r="S3444" s="318">
        <f>R3444/$X$2</f>
        <v>0.13043478260869565</v>
      </c>
      <c r="T3444" s="318">
        <f>IF(S3444&gt;=$X$3,1,0)</f>
        <v>0</v>
      </c>
      <c r="U3444" s="318">
        <f>O3444*T3444+P3444*T3444</f>
        <v>0</v>
      </c>
    </row>
    <row r="3445" spans="1:21" s="318" customFormat="1" x14ac:dyDescent="0.2">
      <c r="A3445" s="322">
        <v>41570</v>
      </c>
      <c r="B3445" s="321">
        <v>527.625</v>
      </c>
      <c r="C3445" s="320">
        <f>LN(B3445/B3444)</f>
        <v>-2.0164484246601218E-3</v>
      </c>
      <c r="D3445" s="320">
        <f>AVERAGE(C3425:C3445)</f>
        <v>1.7355601817588637E-3</v>
      </c>
      <c r="E3445" s="318">
        <f>_xlfn.STDEV.S(C3425:C3445)</f>
        <v>7.1611014026993752E-3</v>
      </c>
      <c r="F3445" s="318">
        <f>E3445*(21/(21-1.5))</f>
        <v>7.7119553567531725E-3</v>
      </c>
      <c r="G3445" s="318">
        <f>_xlfn.VAR.S(C3425:C3445)</f>
        <v>5.1281373299742957E-5</v>
      </c>
      <c r="H3445" s="318">
        <f>G3445*(21/(21-1))</f>
        <v>5.384544196473011E-5</v>
      </c>
      <c r="I3445" s="320">
        <f>(SUM(C3382:C3402)*1+SUM(C3403:C3423)*2+SUM(C3424:C3444)*3)/6</f>
        <v>2.5800152030579254E-2</v>
      </c>
      <c r="J3445" s="318">
        <f>IF(C3445*O3445&lt;&gt;0,C3445,0)</f>
        <v>0</v>
      </c>
      <c r="K3445" s="318" t="str">
        <f>IF(C3445*O3445=0,"",C3445)</f>
        <v/>
      </c>
      <c r="O3445" s="318">
        <f>IF(ISBLANK(L3445),0,1)</f>
        <v>0</v>
      </c>
      <c r="P3445" s="318">
        <f>IF(ISBLANK(M3445),0,1)</f>
        <v>0</v>
      </c>
      <c r="Q3445" s="318">
        <f>O3445+P3445</f>
        <v>0</v>
      </c>
      <c r="R3445" s="318">
        <f>SUM(Q3320:Q3445)</f>
        <v>3</v>
      </c>
      <c r="S3445" s="318">
        <f>R3445/$X$2</f>
        <v>0.13043478260869565</v>
      </c>
      <c r="T3445" s="318">
        <f>IF(S3445&gt;=$X$3,1,0)</f>
        <v>0</v>
      </c>
      <c r="U3445" s="318">
        <f>O3445*T3445+P3445*T3445</f>
        <v>0</v>
      </c>
    </row>
    <row r="3446" spans="1:21" s="318" customFormat="1" x14ac:dyDescent="0.2">
      <c r="A3446" s="322">
        <v>41571</v>
      </c>
      <c r="B3446" s="321">
        <v>532.91601600000001</v>
      </c>
      <c r="C3446" s="320">
        <f>LN(B3446/B3445)</f>
        <v>9.9780391676643453E-3</v>
      </c>
      <c r="D3446" s="320">
        <f>AVERAGE(C3426:C3446)</f>
        <v>2.0517549357718405E-3</v>
      </c>
      <c r="E3446" s="318">
        <f>_xlfn.STDEV.S(C3426:C3446)</f>
        <v>7.378681160149521E-3</v>
      </c>
      <c r="F3446" s="318">
        <f>E3446*(21/(21-1.5))</f>
        <v>7.9462720186225608E-3</v>
      </c>
      <c r="G3446" s="318">
        <f>_xlfn.VAR.S(C3426:C3446)</f>
        <v>5.4444935663145483E-5</v>
      </c>
      <c r="H3446" s="318">
        <f>G3446*(21/(21-1))</f>
        <v>5.7167182446302759E-5</v>
      </c>
      <c r="I3446" s="320">
        <f>(SUM(C3383:C3403)*1+SUM(C3404:C3424)*2+SUM(C3425:C3445)*3)/6</f>
        <v>2.567348985226775E-2</v>
      </c>
      <c r="J3446" s="318">
        <f>IF(C3446*O3446&lt;&gt;0,C3446,0)</f>
        <v>0</v>
      </c>
      <c r="K3446" s="318" t="str">
        <f>IF(C3446*O3446=0,"",C3446)</f>
        <v/>
      </c>
      <c r="O3446" s="318">
        <f>IF(ISBLANK(L3446),0,1)</f>
        <v>0</v>
      </c>
      <c r="P3446" s="318">
        <f>IF(ISBLANK(M3446),0,1)</f>
        <v>0</v>
      </c>
      <c r="Q3446" s="318">
        <f>O3446+P3446</f>
        <v>0</v>
      </c>
      <c r="R3446" s="318">
        <f>SUM(Q3321:Q3446)</f>
        <v>3</v>
      </c>
      <c r="S3446" s="318">
        <f>R3446/$X$2</f>
        <v>0.13043478260869565</v>
      </c>
      <c r="T3446" s="318">
        <f>IF(S3446&gt;=$X$3,1,0)</f>
        <v>0</v>
      </c>
      <c r="U3446" s="318">
        <f>O3446*T3446+P3446*T3446</f>
        <v>0</v>
      </c>
    </row>
    <row r="3447" spans="1:21" s="318" customFormat="1" x14ac:dyDescent="0.2">
      <c r="A3447" s="322">
        <v>41572</v>
      </c>
      <c r="B3447" s="321">
        <v>537.57702600000005</v>
      </c>
      <c r="C3447" s="320">
        <f>LN(B3447/B3446)</f>
        <v>8.7082106504732856E-3</v>
      </c>
      <c r="D3447" s="320">
        <f>AVERAGE(C3427:C3447)</f>
        <v>2.5102981468457779E-3</v>
      </c>
      <c r="E3447" s="318">
        <f>_xlfn.STDEV.S(C3427:C3447)</f>
        <v>7.483158339308192E-3</v>
      </c>
      <c r="F3447" s="318">
        <f>E3447*(21/(21-1.5))</f>
        <v>8.0587859038703594E-3</v>
      </c>
      <c r="G3447" s="318">
        <f>_xlfn.VAR.S(C3427:C3447)</f>
        <v>5.5997658731157742E-5</v>
      </c>
      <c r="H3447" s="318">
        <f>G3447*(21/(21-1))</f>
        <v>5.8797541667715631E-5</v>
      </c>
      <c r="I3447" s="320">
        <f>(SUM(C3384:C3404)*1+SUM(C3405:C3425)*2+SUM(C3426:C3446)*3)/6</f>
        <v>3.1434267793280457E-2</v>
      </c>
      <c r="J3447" s="318">
        <f>IF(C3447*O3447&lt;&gt;0,C3447,0)</f>
        <v>0</v>
      </c>
      <c r="K3447" s="318" t="str">
        <f>IF(C3447*O3447=0,"",C3447)</f>
        <v/>
      </c>
      <c r="O3447" s="318">
        <f>IF(ISBLANK(L3447),0,1)</f>
        <v>0</v>
      </c>
      <c r="P3447" s="318">
        <f>IF(ISBLANK(M3447),0,1)</f>
        <v>0</v>
      </c>
      <c r="Q3447" s="318">
        <f>O3447+P3447</f>
        <v>0</v>
      </c>
      <c r="R3447" s="318">
        <f>SUM(Q3322:Q3447)</f>
        <v>3</v>
      </c>
      <c r="S3447" s="318">
        <f>R3447/$X$2</f>
        <v>0.13043478260869565</v>
      </c>
      <c r="T3447" s="318">
        <f>IF(S3447&gt;=$X$3,1,0)</f>
        <v>0</v>
      </c>
      <c r="U3447" s="318">
        <f>O3447*T3447+P3447*T3447</f>
        <v>0</v>
      </c>
    </row>
    <row r="3448" spans="1:21" s="318" customFormat="1" x14ac:dyDescent="0.2">
      <c r="A3448" s="322">
        <v>41575</v>
      </c>
      <c r="B3448" s="321">
        <v>534.23498500000005</v>
      </c>
      <c r="C3448" s="320">
        <f>LN(B3448/B3447)</f>
        <v>-6.2362649363321603E-3</v>
      </c>
      <c r="D3448" s="320">
        <f>AVERAGE(C3428:C3448)</f>
        <v>2.3836733100882383E-3</v>
      </c>
      <c r="E3448" s="318">
        <f>_xlfn.STDEV.S(C3428:C3448)</f>
        <v>7.6126929709632836E-3</v>
      </c>
      <c r="F3448" s="318">
        <f>E3448*(21/(21-1.5))</f>
        <v>8.1982847379604585E-3</v>
      </c>
      <c r="G3448" s="318">
        <f>_xlfn.VAR.S(C3428:C3448)</f>
        <v>5.7953094270153789E-5</v>
      </c>
      <c r="H3448" s="318">
        <f>G3448*(21/(21-1))</f>
        <v>6.0850748983661484E-5</v>
      </c>
      <c r="I3448" s="320">
        <f>(SUM(C3385:C3405)*1+SUM(C3406:C3426)*2+SUM(C3427:C3447)*3)/6</f>
        <v>3.4989492597104536E-2</v>
      </c>
      <c r="J3448" s="318">
        <f>IF(C3448*O3448&lt;&gt;0,C3448,0)</f>
        <v>0</v>
      </c>
      <c r="K3448" s="318" t="str">
        <f>IF(C3448*O3448=0,"",C3448)</f>
        <v/>
      </c>
      <c r="O3448" s="318">
        <f>IF(ISBLANK(L3448),0,1)</f>
        <v>0</v>
      </c>
      <c r="P3448" s="318">
        <f>IF(ISBLANK(M3448),0,1)</f>
        <v>0</v>
      </c>
      <c r="Q3448" s="318">
        <f>O3448+P3448</f>
        <v>0</v>
      </c>
      <c r="R3448" s="318">
        <f>SUM(Q3323:Q3448)</f>
        <v>3</v>
      </c>
      <c r="S3448" s="318">
        <f>R3448/$X$2</f>
        <v>0.13043478260869565</v>
      </c>
      <c r="T3448" s="318">
        <f>IF(S3448&gt;=$X$3,1,0)</f>
        <v>0</v>
      </c>
      <c r="U3448" s="318">
        <f>O3448*T3448+P3448*T3448</f>
        <v>0</v>
      </c>
    </row>
    <row r="3449" spans="1:21" s="318" customFormat="1" x14ac:dyDescent="0.2">
      <c r="A3449" s="322">
        <v>41576</v>
      </c>
      <c r="B3449" s="321">
        <v>537.63201900000001</v>
      </c>
      <c r="C3449" s="320">
        <f>LN(B3449/B3448)</f>
        <v>6.3385576026814021E-3</v>
      </c>
      <c r="D3449" s="320">
        <f>AVERAGE(C3429:C3449)</f>
        <v>3.2882099493007065E-3</v>
      </c>
      <c r="E3449" s="318">
        <f>_xlfn.STDEV.S(C3429:C3449)</f>
        <v>6.8238841326651607E-3</v>
      </c>
      <c r="F3449" s="318">
        <f>E3449*(21/(21-1.5))</f>
        <v>7.3487982967163261E-3</v>
      </c>
      <c r="G3449" s="318">
        <f>_xlfn.VAR.S(C3429:C3449)</f>
        <v>4.6565394656039347E-5</v>
      </c>
      <c r="H3449" s="318">
        <f>G3449*(21/(21-1))</f>
        <v>4.8893664388841314E-5</v>
      </c>
      <c r="I3449" s="320">
        <f>(SUM(C3386:C3406)*1+SUM(C3407:C3427)*2+SUM(C3428:C3448)*3)/6</f>
        <v>3.1302970872763104E-2</v>
      </c>
      <c r="J3449" s="318">
        <f>IF(C3449*O3449&lt;&gt;0,C3449,0)</f>
        <v>0</v>
      </c>
      <c r="K3449" s="318" t="str">
        <f>IF(C3449*O3449=0,"",C3449)</f>
        <v/>
      </c>
      <c r="O3449" s="318">
        <f>IF(ISBLANK(L3449),0,1)</f>
        <v>0</v>
      </c>
      <c r="P3449" s="318">
        <f>IF(ISBLANK(M3449),0,1)</f>
        <v>0</v>
      </c>
      <c r="Q3449" s="318">
        <f>O3449+P3449</f>
        <v>0</v>
      </c>
      <c r="R3449" s="318">
        <f>SUM(Q3324:Q3449)</f>
        <v>3</v>
      </c>
      <c r="S3449" s="318">
        <f>R3449/$X$2</f>
        <v>0.13043478260869565</v>
      </c>
      <c r="T3449" s="318">
        <f>IF(S3449&gt;=$X$3,1,0)</f>
        <v>0</v>
      </c>
      <c r="U3449" s="318">
        <f>O3449*T3449+P3449*T3449</f>
        <v>0</v>
      </c>
    </row>
    <row r="3450" spans="1:21" s="318" customFormat="1" x14ac:dyDescent="0.2">
      <c r="A3450" s="322">
        <v>41577</v>
      </c>
      <c r="B3450" s="321">
        <v>536.04901099999995</v>
      </c>
      <c r="C3450" s="320">
        <f>LN(B3450/B3449)</f>
        <v>-2.9487512637506362E-3</v>
      </c>
      <c r="D3450" s="320">
        <f>AVERAGE(C3430:C3450)</f>
        <v>2.9985552766894595E-3</v>
      </c>
      <c r="E3450" s="318">
        <f>_xlfn.STDEV.S(C3430:C3450)</f>
        <v>6.9585267844589089E-3</v>
      </c>
      <c r="F3450" s="318">
        <f>E3450*(21/(21-1.5))</f>
        <v>7.4937980755711321E-3</v>
      </c>
      <c r="G3450" s="318">
        <f>_xlfn.VAR.S(C3430:C3450)</f>
        <v>4.8421095010032044E-5</v>
      </c>
      <c r="H3450" s="318">
        <f>G3450*(21/(21-1))</f>
        <v>5.0842149760533651E-5</v>
      </c>
      <c r="I3450" s="320">
        <f>(SUM(C3387:C3407)*1+SUM(C3408:C3428)*2+SUM(C3429:C3449)*3)/6</f>
        <v>3.7517272209708678E-2</v>
      </c>
      <c r="J3450" s="318">
        <f>IF(C3450*O3450&lt;&gt;0,C3450,0)</f>
        <v>0</v>
      </c>
      <c r="K3450" s="318" t="str">
        <f>IF(C3450*O3450=0,"",C3450)</f>
        <v/>
      </c>
      <c r="O3450" s="318">
        <f>IF(ISBLANK(L3450),0,1)</f>
        <v>0</v>
      </c>
      <c r="P3450" s="318">
        <f>IF(ISBLANK(M3450),0,1)</f>
        <v>0</v>
      </c>
      <c r="Q3450" s="318">
        <f>O3450+P3450</f>
        <v>0</v>
      </c>
      <c r="R3450" s="318">
        <f>SUM(Q3325:Q3450)</f>
        <v>3</v>
      </c>
      <c r="S3450" s="318">
        <f>R3450/$X$2</f>
        <v>0.13043478260869565</v>
      </c>
      <c r="T3450" s="318">
        <f>IF(S3450&gt;=$X$3,1,0)</f>
        <v>0</v>
      </c>
      <c r="U3450" s="318">
        <f>O3450*T3450+P3450*T3450</f>
        <v>0</v>
      </c>
    </row>
    <row r="3451" spans="1:21" s="318" customFormat="1" x14ac:dyDescent="0.2">
      <c r="A3451" s="322">
        <v>41578</v>
      </c>
      <c r="B3451" s="321">
        <v>532.33300799999995</v>
      </c>
      <c r="C3451" s="320">
        <f>LN(B3451/B3450)</f>
        <v>-6.956346922581679E-3</v>
      </c>
      <c r="D3451" s="320">
        <f>AVERAGE(C3431:C3451)</f>
        <v>2.5424870223344836E-3</v>
      </c>
      <c r="E3451" s="318">
        <f>_xlfn.STDEV.S(C3431:C3451)</f>
        <v>7.2904441975569449E-3</v>
      </c>
      <c r="F3451" s="318">
        <f>E3451*(21/(21-1.5))</f>
        <v>7.8512475973690175E-3</v>
      </c>
      <c r="G3451" s="318">
        <f>_xlfn.VAR.S(C3431:C3451)</f>
        <v>5.3150576597691723E-5</v>
      </c>
      <c r="H3451" s="318">
        <f>G3451*(21/(21-1))</f>
        <v>5.5808105427576308E-5</v>
      </c>
      <c r="I3451" s="320">
        <f>(SUM(C3388:C3408)*1+SUM(C3409:C3429)*2+SUM(C3430:C3450)*3)/6</f>
        <v>3.3619814085107322E-2</v>
      </c>
      <c r="J3451" s="318">
        <f>IF(C3451*O3451&lt;&gt;0,C3451,0)</f>
        <v>0</v>
      </c>
      <c r="K3451" s="318" t="str">
        <f>IF(C3451*O3451=0,"",C3451)</f>
        <v/>
      </c>
      <c r="O3451" s="318">
        <f>IF(ISBLANK(L3451),0,1)</f>
        <v>0</v>
      </c>
      <c r="P3451" s="318">
        <f>IF(ISBLANK(M3451),0,1)</f>
        <v>0</v>
      </c>
      <c r="Q3451" s="318">
        <f>O3451+P3451</f>
        <v>0</v>
      </c>
      <c r="R3451" s="318">
        <f>SUM(Q3326:Q3451)</f>
        <v>3</v>
      </c>
      <c r="S3451" s="318">
        <f>R3451/$X$2</f>
        <v>0.13043478260869565</v>
      </c>
      <c r="T3451" s="318">
        <f>IF(S3451&gt;=$X$3,1,0)</f>
        <v>0</v>
      </c>
      <c r="U3451" s="318">
        <f>O3451*T3451+P3451*T3451</f>
        <v>0</v>
      </c>
    </row>
    <row r="3452" spans="1:21" s="318" customFormat="1" x14ac:dyDescent="0.2">
      <c r="A3452" s="322">
        <v>41579</v>
      </c>
      <c r="B3452" s="321">
        <v>534.97601299999997</v>
      </c>
      <c r="C3452" s="320">
        <f>LN(B3452/B3451)</f>
        <v>4.952661976028689E-3</v>
      </c>
      <c r="D3452" s="320">
        <f>AVERAGE(C3432:C3452)</f>
        <v>2.3990101216507611E-3</v>
      </c>
      <c r="E3452" s="318">
        <f>_xlfn.STDEV.S(C3432:C3452)</f>
        <v>7.2075557190863166E-3</v>
      </c>
      <c r="F3452" s="318">
        <f>E3452*(21/(21-1.5))</f>
        <v>7.7619830820929558E-3</v>
      </c>
      <c r="G3452" s="318">
        <f>_xlfn.VAR.S(C3432:C3452)</f>
        <v>5.1948859443733871E-5</v>
      </c>
      <c r="H3452" s="318">
        <f>G3452*(21/(21-1))</f>
        <v>5.4546302415920569E-5</v>
      </c>
      <c r="I3452" s="320">
        <f>(SUM(C3389:C3409)*1+SUM(C3410:C3430)*2+SUM(C3431:C3451)*3)/6</f>
        <v>2.9602872372455537E-2</v>
      </c>
      <c r="J3452" s="318">
        <f>IF(C3452*O3452&lt;&gt;0,C3452,0)</f>
        <v>0</v>
      </c>
      <c r="K3452" s="318" t="str">
        <f>IF(C3452*O3452=0,"",C3452)</f>
        <v/>
      </c>
      <c r="O3452" s="318">
        <f>IF(ISBLANK(L3452),0,1)</f>
        <v>0</v>
      </c>
      <c r="P3452" s="318">
        <f>IF(ISBLANK(M3452),0,1)</f>
        <v>0</v>
      </c>
      <c r="Q3452" s="318">
        <f>O3452+P3452</f>
        <v>0</v>
      </c>
      <c r="R3452" s="318">
        <f>SUM(Q3327:Q3452)</f>
        <v>3</v>
      </c>
      <c r="S3452" s="318">
        <f>R3452/$X$2</f>
        <v>0.13043478260869565</v>
      </c>
      <c r="T3452" s="318">
        <f>IF(S3452&gt;=$X$3,1,0)</f>
        <v>0</v>
      </c>
      <c r="U3452" s="318">
        <f>O3452*T3452+P3452*T3452</f>
        <v>0</v>
      </c>
    </row>
    <row r="3453" spans="1:21" s="318" customFormat="1" x14ac:dyDescent="0.2">
      <c r="A3453" s="322">
        <v>41582</v>
      </c>
      <c r="B3453" s="321">
        <v>536.73297100000002</v>
      </c>
      <c r="C3453" s="320">
        <f>LN(B3453/B3452)</f>
        <v>3.2787997492770542E-3</v>
      </c>
      <c r="D3453" s="320">
        <f>AVERAGE(C3433:C3453)</f>
        <v>2.6706113231352328E-3</v>
      </c>
      <c r="E3453" s="318">
        <f>_xlfn.STDEV.S(C3433:C3453)</f>
        <v>7.1236673043731432E-3</v>
      </c>
      <c r="F3453" s="318">
        <f>E3453*(21/(21-1.5))</f>
        <v>7.6716417124018466E-3</v>
      </c>
      <c r="G3453" s="318">
        <f>_xlfn.VAR.S(C3433:C3453)</f>
        <v>5.0746635863394929E-5</v>
      </c>
      <c r="H3453" s="318">
        <f>G3453*(21/(21-1))</f>
        <v>5.3283967656564677E-5</v>
      </c>
      <c r="I3453" s="320">
        <f>(SUM(C3390:C3410)*1+SUM(C3411:C3431)*2+SUM(C3432:C3452)*3)/6</f>
        <v>3.190002370661401E-2</v>
      </c>
      <c r="J3453" s="318">
        <f>IF(C3453*O3453&lt;&gt;0,C3453,0)</f>
        <v>0</v>
      </c>
      <c r="K3453" s="318" t="str">
        <f>IF(C3453*O3453=0,"",C3453)</f>
        <v/>
      </c>
      <c r="O3453" s="318">
        <f>IF(ISBLANK(L3453),0,1)</f>
        <v>0</v>
      </c>
      <c r="P3453" s="318">
        <f>IF(ISBLANK(M3453),0,1)</f>
        <v>0</v>
      </c>
      <c r="Q3453" s="318">
        <f>O3453+P3453</f>
        <v>0</v>
      </c>
      <c r="R3453" s="318">
        <f>SUM(Q3328:Q3453)</f>
        <v>3</v>
      </c>
      <c r="S3453" s="318">
        <f>R3453/$X$2</f>
        <v>0.13043478260869565</v>
      </c>
      <c r="T3453" s="318">
        <f>IF(S3453&gt;=$X$3,1,0)</f>
        <v>0</v>
      </c>
      <c r="U3453" s="318">
        <f>O3453*T3453+P3453*T3453</f>
        <v>0</v>
      </c>
    </row>
    <row r="3454" spans="1:21" s="318" customFormat="1" x14ac:dyDescent="0.2">
      <c r="A3454" s="322">
        <v>41583</v>
      </c>
      <c r="B3454" s="321">
        <v>534.27502400000003</v>
      </c>
      <c r="C3454" s="320">
        <f>LN(B3454/B3453)</f>
        <v>-4.5899775291823926E-3</v>
      </c>
      <c r="D3454" s="320">
        <f>AVERAGE(C3434:C3454)</f>
        <v>2.7487386812382825E-3</v>
      </c>
      <c r="E3454" s="318">
        <f>_xlfn.STDEV.S(C3434:C3454)</f>
        <v>7.029538379432345E-3</v>
      </c>
      <c r="F3454" s="318">
        <f>E3454*(21/(21-1.5))</f>
        <v>7.5702721009271402E-3</v>
      </c>
      <c r="G3454" s="318">
        <f>_xlfn.VAR.S(C3434:C3454)</f>
        <v>4.9414409827912321E-5</v>
      </c>
      <c r="H3454" s="318">
        <f>G3454*(21/(21-1))</f>
        <v>5.1885130319307939E-5</v>
      </c>
      <c r="I3454" s="320">
        <f>(SUM(C3391:C3411)*1+SUM(C3412:C3432)*2+SUM(C3433:C3453)*3)/6</f>
        <v>3.3786342488642145E-2</v>
      </c>
      <c r="J3454" s="318">
        <f>IF(C3454*O3454&lt;&gt;0,C3454,0)</f>
        <v>0</v>
      </c>
      <c r="K3454" s="318" t="str">
        <f>IF(C3454*O3454=0,"",C3454)</f>
        <v/>
      </c>
      <c r="O3454" s="318">
        <f>IF(ISBLANK(L3454),0,1)</f>
        <v>0</v>
      </c>
      <c r="P3454" s="318">
        <f>IF(ISBLANK(M3454),0,1)</f>
        <v>0</v>
      </c>
      <c r="Q3454" s="318">
        <f>O3454+P3454</f>
        <v>0</v>
      </c>
      <c r="R3454" s="318">
        <f>SUM(Q3329:Q3454)</f>
        <v>3</v>
      </c>
      <c r="S3454" s="318">
        <f>R3454/$X$2</f>
        <v>0.13043478260869565</v>
      </c>
      <c r="T3454" s="318">
        <f>IF(S3454&gt;=$X$3,1,0)</f>
        <v>0</v>
      </c>
      <c r="U3454" s="318">
        <f>O3454*T3454+P3454*T3454</f>
        <v>0</v>
      </c>
    </row>
    <row r="3455" spans="1:21" s="318" customFormat="1" x14ac:dyDescent="0.2">
      <c r="A3455" s="322">
        <v>41584</v>
      </c>
      <c r="B3455" s="321">
        <v>542.875</v>
      </c>
      <c r="C3455" s="320">
        <f>LN(B3455/B3454)</f>
        <v>1.5968358258045236E-2</v>
      </c>
      <c r="D3455" s="320">
        <f>AVERAGE(C3435:C3455)</f>
        <v>4.0830008066707335E-3</v>
      </c>
      <c r="E3455" s="318">
        <f>_xlfn.STDEV.S(C3435:C3455)</f>
        <v>6.732847008504547E-3</v>
      </c>
      <c r="F3455" s="318">
        <f>E3455*(21/(21-1.5))</f>
        <v>7.2507583168510501E-3</v>
      </c>
      <c r="G3455" s="318">
        <f>_xlfn.VAR.S(C3435:C3455)</f>
        <v>4.5331228839928625E-5</v>
      </c>
      <c r="H3455" s="318">
        <f>G3455*(21/(21-1))</f>
        <v>4.7597790281925057E-5</v>
      </c>
      <c r="I3455" s="320">
        <f>(SUM(C3392:C3412)*1+SUM(C3413:C3433)*2+SUM(C3434:C3454)*3)/6</f>
        <v>3.0970498304700649E-2</v>
      </c>
      <c r="J3455" s="318">
        <f>IF(C3455*O3455&lt;&gt;0,C3455,0)</f>
        <v>0</v>
      </c>
      <c r="K3455" s="318" t="str">
        <f>IF(C3455*O3455=0,"",C3455)</f>
        <v/>
      </c>
      <c r="O3455" s="318">
        <f>IF(ISBLANK(L3455),0,1)</f>
        <v>0</v>
      </c>
      <c r="P3455" s="318">
        <f>IF(ISBLANK(M3455),0,1)</f>
        <v>0</v>
      </c>
      <c r="Q3455" s="318">
        <f>O3455+P3455</f>
        <v>0</v>
      </c>
      <c r="R3455" s="318">
        <f>SUM(Q3330:Q3455)</f>
        <v>3</v>
      </c>
      <c r="S3455" s="318">
        <f>R3455/$X$2</f>
        <v>0.13043478260869565</v>
      </c>
      <c r="T3455" s="318">
        <f>IF(S3455&gt;=$X$3,1,0)</f>
        <v>0</v>
      </c>
      <c r="U3455" s="318">
        <f>O3455*T3455+P3455*T3455</f>
        <v>0</v>
      </c>
    </row>
    <row r="3456" spans="1:21" s="318" customFormat="1" x14ac:dyDescent="0.2">
      <c r="A3456" s="322">
        <v>41585</v>
      </c>
      <c r="B3456" s="321">
        <v>539.52697799999999</v>
      </c>
      <c r="C3456" s="320">
        <f>LN(B3456/B3455)</f>
        <v>-6.1863018463286356E-3</v>
      </c>
      <c r="D3456" s="320">
        <f>AVERAGE(C3436:C3456)</f>
        <v>3.8823561227974185E-3</v>
      </c>
      <c r="E3456" s="318">
        <f>_xlfn.STDEV.S(C3436:C3456)</f>
        <v>6.9805639046886169E-3</v>
      </c>
      <c r="F3456" s="318">
        <f>E3456*(21/(21-1.5))</f>
        <v>7.517530358895433E-3</v>
      </c>
      <c r="G3456" s="318">
        <f>_xlfn.VAR.S(C3436:C3456)</f>
        <v>4.8728272427441593E-5</v>
      </c>
      <c r="H3456" s="318">
        <f>G3456*(21/(21-1))</f>
        <v>5.1164686048813672E-5</v>
      </c>
      <c r="I3456" s="320">
        <f>(SUM(C3393:C3413)*1+SUM(C3414:C3434)*2+SUM(C3435:C3455)*3)/6</f>
        <v>4.0412435576811241E-2</v>
      </c>
      <c r="J3456" s="318">
        <f>IF(C3456*O3456&lt;&gt;0,C3456,0)</f>
        <v>0</v>
      </c>
      <c r="K3456" s="318" t="str">
        <f>IF(C3456*O3456=0,"",C3456)</f>
        <v/>
      </c>
      <c r="O3456" s="318">
        <f>IF(ISBLANK(L3456),0,1)</f>
        <v>0</v>
      </c>
      <c r="P3456" s="318">
        <f>IF(ISBLANK(M3456),0,1)</f>
        <v>0</v>
      </c>
      <c r="Q3456" s="318">
        <f>O3456+P3456</f>
        <v>0</v>
      </c>
      <c r="R3456" s="318">
        <f>SUM(Q3331:Q3456)</f>
        <v>3</v>
      </c>
      <c r="S3456" s="318">
        <f>R3456/$X$2</f>
        <v>0.13043478260869565</v>
      </c>
      <c r="T3456" s="318">
        <f>IF(S3456&gt;=$X$3,1,0)</f>
        <v>0</v>
      </c>
      <c r="U3456" s="318">
        <f>O3456*T3456+P3456*T3456</f>
        <v>0</v>
      </c>
    </row>
    <row r="3457" spans="1:21" s="318" customFormat="1" x14ac:dyDescent="0.2">
      <c r="A3457" s="322">
        <v>41586</v>
      </c>
      <c r="B3457" s="321">
        <v>537.97699</v>
      </c>
      <c r="C3457" s="320">
        <f>LN(B3457/B3456)</f>
        <v>-2.8769992782433328E-3</v>
      </c>
      <c r="D3457" s="320">
        <f>AVERAGE(C3437:C3457)</f>
        <v>3.0571621419903223E-3</v>
      </c>
      <c r="E3457" s="318">
        <f>_xlfn.STDEV.S(C3437:C3457)</f>
        <v>6.6866865636888186E-3</v>
      </c>
      <c r="F3457" s="318">
        <f>E3457*(21/(21-1.5))</f>
        <v>7.2010470685879577E-3</v>
      </c>
      <c r="G3457" s="318">
        <f>_xlfn.VAR.S(C3437:C3457)</f>
        <v>4.4711777201016576E-5</v>
      </c>
      <c r="H3457" s="318">
        <f>G3457*(21/(21-1))</f>
        <v>4.6947366061067407E-5</v>
      </c>
      <c r="I3457" s="320">
        <f>(SUM(C3394:C3414)*1+SUM(C3415:C3435)*2+SUM(C3436:C3456)*3)/6</f>
        <v>3.7270413789162814E-2</v>
      </c>
      <c r="J3457" s="318">
        <f>IF(C3457*O3457&lt;&gt;0,C3457,0)</f>
        <v>0</v>
      </c>
      <c r="K3457" s="318" t="str">
        <f>IF(C3457*O3457=0,"",C3457)</f>
        <v/>
      </c>
      <c r="O3457" s="318">
        <f>IF(ISBLANK(L3457),0,1)</f>
        <v>0</v>
      </c>
      <c r="P3457" s="318">
        <f>IF(ISBLANK(M3457),0,1)</f>
        <v>0</v>
      </c>
      <c r="Q3457" s="318">
        <f>O3457+P3457</f>
        <v>0</v>
      </c>
      <c r="R3457" s="318">
        <f>SUM(Q3332:Q3457)</f>
        <v>3</v>
      </c>
      <c r="S3457" s="318">
        <f>R3457/$X$2</f>
        <v>0.13043478260869565</v>
      </c>
      <c r="T3457" s="318">
        <f>IF(S3457&gt;=$X$3,1,0)</f>
        <v>0</v>
      </c>
      <c r="U3457" s="318">
        <f>O3457*T3457+P3457*T3457</f>
        <v>0</v>
      </c>
    </row>
    <row r="3458" spans="1:21" s="318" customFormat="1" x14ac:dyDescent="0.2">
      <c r="A3458" s="322">
        <v>41589</v>
      </c>
      <c r="B3458" s="321">
        <v>542.34301800000003</v>
      </c>
      <c r="C3458" s="320">
        <f>LN(B3458/B3457)</f>
        <v>8.0828860673419333E-3</v>
      </c>
      <c r="D3458" s="320">
        <f>AVERAGE(C3438:C3458)</f>
        <v>3.3922513126883489E-3</v>
      </c>
      <c r="E3458" s="318">
        <f>_xlfn.STDEV.S(C3438:C3458)</f>
        <v>6.7568141393176198E-3</v>
      </c>
      <c r="F3458" s="318">
        <f>E3458*(21/(21-1.5))</f>
        <v>7.2765690731112827E-3</v>
      </c>
      <c r="G3458" s="318">
        <f>_xlfn.VAR.S(C3438:C3458)</f>
        <v>4.5654537313282511E-5</v>
      </c>
      <c r="H3458" s="318">
        <f>G3458*(21/(21-1))</f>
        <v>4.7937264178946641E-5</v>
      </c>
      <c r="I3458" s="320">
        <f>(SUM(C3395:C3415)*1+SUM(C3416:C3436)*2+SUM(C3437:C3457)*3)/6</f>
        <v>3.2313142962958008E-2</v>
      </c>
      <c r="J3458" s="318">
        <f>IF(C3458*O3458&lt;&gt;0,C3458,0)</f>
        <v>0</v>
      </c>
      <c r="K3458" s="318" t="str">
        <f>IF(C3458*O3458=0,"",C3458)</f>
        <v/>
      </c>
      <c r="O3458" s="318">
        <f>IF(ISBLANK(L3458),0,1)</f>
        <v>0</v>
      </c>
      <c r="P3458" s="318">
        <f>IF(ISBLANK(M3458),0,1)</f>
        <v>0</v>
      </c>
      <c r="Q3458" s="318">
        <f>O3458+P3458</f>
        <v>0</v>
      </c>
      <c r="R3458" s="318">
        <f>SUM(Q3333:Q3458)</f>
        <v>3</v>
      </c>
      <c r="S3458" s="318">
        <f>R3458/$X$2</f>
        <v>0.13043478260869565</v>
      </c>
      <c r="T3458" s="318">
        <f>IF(S3458&gt;=$X$3,1,0)</f>
        <v>0</v>
      </c>
      <c r="U3458" s="318">
        <f>O3458*T3458+P3458*T3458</f>
        <v>0</v>
      </c>
    </row>
    <row r="3459" spans="1:21" s="318" customFormat="1" x14ac:dyDescent="0.2">
      <c r="A3459" s="322">
        <v>41590</v>
      </c>
      <c r="B3459" s="321">
        <v>536.72699</v>
      </c>
      <c r="C3459" s="320">
        <f>LN(B3459/B3458)</f>
        <v>-1.040910907747428E-2</v>
      </c>
      <c r="D3459" s="320">
        <f>AVERAGE(C3439:C3459)</f>
        <v>2.7123247492503409E-3</v>
      </c>
      <c r="E3459" s="318">
        <f>_xlfn.STDEV.S(C3439:C3459)</f>
        <v>7.3947020567111501E-3</v>
      </c>
      <c r="F3459" s="318">
        <f>E3459*(21/(21-1.5))</f>
        <v>7.9635252918427765E-3</v>
      </c>
      <c r="G3459" s="318">
        <f>_xlfn.VAR.S(C3439:C3459)</f>
        <v>5.4681618507528113E-5</v>
      </c>
      <c r="H3459" s="318">
        <f>G3459*(21/(21-1))</f>
        <v>5.7415699432904523E-5</v>
      </c>
      <c r="I3459" s="320">
        <f>(SUM(C3396:C3416)*1+SUM(C3417:C3437)*2+SUM(C3438:C3458)*3)/6</f>
        <v>3.589971663482433E-2</v>
      </c>
      <c r="J3459" s="318">
        <f>IF(C3459*O3459&lt;&gt;0,C3459,0)</f>
        <v>0</v>
      </c>
      <c r="K3459" s="318" t="str">
        <f>IF(C3459*O3459=0,"",C3459)</f>
        <v/>
      </c>
      <c r="O3459" s="318">
        <f>IF(ISBLANK(L3459),0,1)</f>
        <v>0</v>
      </c>
      <c r="P3459" s="318">
        <f>IF(ISBLANK(M3459),0,1)</f>
        <v>0</v>
      </c>
      <c r="Q3459" s="318">
        <f>O3459+P3459</f>
        <v>0</v>
      </c>
      <c r="R3459" s="318">
        <f>SUM(Q3334:Q3459)</f>
        <v>3</v>
      </c>
      <c r="S3459" s="318">
        <f>R3459/$X$2</f>
        <v>0.13043478260869565</v>
      </c>
      <c r="T3459" s="318">
        <f>IF(S3459&gt;=$X$3,1,0)</f>
        <v>0</v>
      </c>
      <c r="U3459" s="318">
        <f>O3459*T3459+P3459*T3459</f>
        <v>0</v>
      </c>
    </row>
    <row r="3460" spans="1:21" s="318" customFormat="1" x14ac:dyDescent="0.2">
      <c r="A3460" s="322">
        <v>41591</v>
      </c>
      <c r="B3460" s="321">
        <v>535.17901600000005</v>
      </c>
      <c r="C3460" s="320">
        <f>LN(B3460/B3459)</f>
        <v>-2.888266447702785E-3</v>
      </c>
      <c r="D3460" s="320">
        <f>AVERAGE(C3440:C3460)</f>
        <v>2.0406596185143281E-3</v>
      </c>
      <c r="E3460" s="318">
        <f>_xlfn.STDEV.S(C3440:C3460)</f>
        <v>7.2221906525044123E-3</v>
      </c>
      <c r="F3460" s="318">
        <f>E3460*(21/(21-1.5))</f>
        <v>7.777743779620136E-3</v>
      </c>
      <c r="G3460" s="318">
        <f>_xlfn.VAR.S(C3440:C3460)</f>
        <v>5.2160037821122104E-5</v>
      </c>
      <c r="H3460" s="318">
        <f>G3460*(21/(21-1))</f>
        <v>5.4768039712178209E-5</v>
      </c>
      <c r="I3460" s="320">
        <f>(SUM(C3397:C3417)*1+SUM(C3418:C3438)*2+SUM(C3439:C3459)*3)/6</f>
        <v>3.1071774750199222E-2</v>
      </c>
      <c r="J3460" s="318">
        <f>IF(C3460*O3460&lt;&gt;0,C3460,0)</f>
        <v>0</v>
      </c>
      <c r="K3460" s="318" t="str">
        <f>IF(C3460*O3460=0,"",C3460)</f>
        <v/>
      </c>
      <c r="O3460" s="318">
        <f>IF(ISBLANK(L3460),0,1)</f>
        <v>0</v>
      </c>
      <c r="P3460" s="318">
        <f>IF(ISBLANK(M3460),0,1)</f>
        <v>0</v>
      </c>
      <c r="Q3460" s="318">
        <f>O3460+P3460</f>
        <v>0</v>
      </c>
      <c r="R3460" s="318">
        <f>SUM(Q3335:Q3460)</f>
        <v>3</v>
      </c>
      <c r="S3460" s="318">
        <f>R3460/$X$2</f>
        <v>0.13043478260869565</v>
      </c>
      <c r="T3460" s="318">
        <f>IF(S3460&gt;=$X$3,1,0)</f>
        <v>0</v>
      </c>
      <c r="U3460" s="318">
        <f>O3460*T3460+P3460*T3460</f>
        <v>0</v>
      </c>
    </row>
    <row r="3461" spans="1:21" s="318" customFormat="1" x14ac:dyDescent="0.2">
      <c r="A3461" s="322">
        <v>41592</v>
      </c>
      <c r="B3461" s="321">
        <v>539.38800000000003</v>
      </c>
      <c r="C3461" s="320">
        <f>LN(B3461/B3460)</f>
        <v>7.8338632445384363E-3</v>
      </c>
      <c r="D3461" s="320">
        <f>AVERAGE(C3441:C3461)</f>
        <v>2.3906749120704424E-3</v>
      </c>
      <c r="E3461" s="318">
        <f>_xlfn.STDEV.S(C3441:C3461)</f>
        <v>7.3203982979946156E-3</v>
      </c>
      <c r="F3461" s="318">
        <f>E3461*(21/(21-1.5))</f>
        <v>7.8835058593788171E-3</v>
      </c>
      <c r="G3461" s="318">
        <f>_xlfn.VAR.S(C3441:C3461)</f>
        <v>5.3588231241282466E-5</v>
      </c>
      <c r="H3461" s="318">
        <f>G3461*(21/(21-1))</f>
        <v>5.6267642803346591E-5</v>
      </c>
      <c r="I3461" s="320">
        <f>(SUM(C3398:C3418)*1+SUM(C3419:C3439)*2+SUM(C3440:C3460)*3)/6</f>
        <v>2.7080832753521494E-2</v>
      </c>
      <c r="J3461" s="318">
        <f>IF(C3461*O3461&lt;&gt;0,C3461,0)</f>
        <v>0</v>
      </c>
      <c r="K3461" s="318" t="str">
        <f>IF(C3461*O3461=0,"",C3461)</f>
        <v/>
      </c>
      <c r="O3461" s="318">
        <f>IF(ISBLANK(L3461),0,1)</f>
        <v>0</v>
      </c>
      <c r="P3461" s="318">
        <f>IF(ISBLANK(M3461),0,1)</f>
        <v>0</v>
      </c>
      <c r="Q3461" s="318">
        <f>O3461+P3461</f>
        <v>0</v>
      </c>
      <c r="R3461" s="318">
        <f>SUM(Q3336:Q3461)</f>
        <v>3</v>
      </c>
      <c r="S3461" s="318">
        <f>R3461/$X$2</f>
        <v>0.13043478260869565</v>
      </c>
      <c r="T3461" s="318">
        <f>IF(S3461&gt;=$X$3,1,0)</f>
        <v>0</v>
      </c>
      <c r="U3461" s="318">
        <f>O3461*T3461+P3461*T3461</f>
        <v>0</v>
      </c>
    </row>
    <row r="3462" spans="1:21" s="318" customFormat="1" x14ac:dyDescent="0.2">
      <c r="A3462" s="322">
        <v>41593</v>
      </c>
      <c r="B3462" s="321">
        <v>543.73498500000005</v>
      </c>
      <c r="C3462" s="320">
        <f>LN(B3462/B3461)</f>
        <v>8.0268047114055562E-3</v>
      </c>
      <c r="D3462" s="320">
        <f>AVERAGE(C3442:C3462)</f>
        <v>2.6698802816329061E-3</v>
      </c>
      <c r="E3462" s="318">
        <f>_xlfn.STDEV.S(C3442:C3462)</f>
        <v>7.4224049452868536E-3</v>
      </c>
      <c r="F3462" s="318">
        <f>E3462*(21/(21-1.5))</f>
        <v>7.9933591718473803E-3</v>
      </c>
      <c r="G3462" s="318">
        <f>_xlfn.VAR.S(C3442:C3462)</f>
        <v>5.5092095171818743E-5</v>
      </c>
      <c r="H3462" s="318">
        <f>G3462*(21/(21-1))</f>
        <v>5.784669993040968E-5</v>
      </c>
      <c r="I3462" s="320">
        <f>(SUM(C3399:C3419)*1+SUM(C3420:C3440)*2+SUM(C3441:C3461)*3)/6</f>
        <v>3.0503206556300289E-2</v>
      </c>
      <c r="J3462" s="318">
        <f>IF(C3462*O3462&lt;&gt;0,C3462,0)</f>
        <v>0</v>
      </c>
      <c r="K3462" s="318" t="str">
        <f>IF(C3462*O3462=0,"",C3462)</f>
        <v/>
      </c>
      <c r="O3462" s="318">
        <f>IF(ISBLANK(L3462),0,1)</f>
        <v>0</v>
      </c>
      <c r="P3462" s="318">
        <f>IF(ISBLANK(M3462),0,1)</f>
        <v>0</v>
      </c>
      <c r="Q3462" s="318">
        <f>O3462+P3462</f>
        <v>0</v>
      </c>
      <c r="R3462" s="318">
        <f>SUM(Q3337:Q3462)</f>
        <v>3</v>
      </c>
      <c r="S3462" s="318">
        <f>R3462/$X$2</f>
        <v>0.13043478260869565</v>
      </c>
      <c r="T3462" s="318">
        <f>IF(S3462&gt;=$X$3,1,0)</f>
        <v>0</v>
      </c>
      <c r="U3462" s="318">
        <f>O3462*T3462+P3462*T3462</f>
        <v>0</v>
      </c>
    </row>
    <row r="3463" spans="1:21" s="318" customFormat="1" x14ac:dyDescent="0.2">
      <c r="A3463" s="322">
        <v>41596</v>
      </c>
      <c r="B3463" s="321">
        <v>544.69000200000005</v>
      </c>
      <c r="C3463" s="320">
        <f>LN(B3463/B3462)</f>
        <v>1.7548609348200157E-3</v>
      </c>
      <c r="D3463" s="320">
        <f>AVERAGE(C3443:C3463)</f>
        <v>2.2627358684371985E-3</v>
      </c>
      <c r="E3463" s="318">
        <f>_xlfn.STDEV.S(C3443:C3463)</f>
        <v>7.2142381345866253E-3</v>
      </c>
      <c r="F3463" s="318">
        <f>E3463*(21/(21-1.5))</f>
        <v>7.7691795295548264E-3</v>
      </c>
      <c r="G3463" s="318">
        <f>_xlfn.VAR.S(C3443:C3463)</f>
        <v>5.2045231862523905E-5</v>
      </c>
      <c r="H3463" s="318">
        <f>G3463*(21/(21-1))</f>
        <v>5.4647493455650101E-5</v>
      </c>
      <c r="I3463" s="320">
        <f>(SUM(C3400:C3420)*1+SUM(C3421:C3441)*2+SUM(C3442:C3462)*3)/6</f>
        <v>3.5785087313088812E-2</v>
      </c>
      <c r="J3463" s="318">
        <f>IF(C3463*O3463&lt;&gt;0,C3463,0)</f>
        <v>0</v>
      </c>
      <c r="K3463" s="318" t="str">
        <f>IF(C3463*O3463=0,"",C3463)</f>
        <v/>
      </c>
      <c r="O3463" s="318">
        <f>IF(ISBLANK(L3463),0,1)</f>
        <v>0</v>
      </c>
      <c r="P3463" s="318">
        <f>IF(ISBLANK(M3463),0,1)</f>
        <v>0</v>
      </c>
      <c r="Q3463" s="318">
        <f>O3463+P3463</f>
        <v>0</v>
      </c>
      <c r="R3463" s="318">
        <f>SUM(Q3338:Q3463)</f>
        <v>3</v>
      </c>
      <c r="S3463" s="318">
        <f>R3463/$X$2</f>
        <v>0.13043478260869565</v>
      </c>
      <c r="T3463" s="318">
        <f>IF(S3463&gt;=$X$3,1,0)</f>
        <v>0</v>
      </c>
      <c r="U3463" s="318">
        <f>O3463*T3463+P3463*T3463</f>
        <v>0</v>
      </c>
    </row>
    <row r="3464" spans="1:21" s="318" customFormat="1" x14ac:dyDescent="0.2">
      <c r="A3464" s="322">
        <v>41597</v>
      </c>
      <c r="B3464" s="321">
        <v>543.11102300000005</v>
      </c>
      <c r="C3464" s="320">
        <f>LN(B3464/B3463)</f>
        <v>-2.90306788218654E-3</v>
      </c>
      <c r="D3464" s="320">
        <f>AVERAGE(C3444:C3464)</f>
        <v>1.6118516985778025E-3</v>
      </c>
      <c r="E3464" s="318">
        <f>_xlfn.STDEV.S(C3444:C3464)</f>
        <v>7.0228075542068981E-3</v>
      </c>
      <c r="F3464" s="318">
        <f>E3464*(21/(21-1.5))</f>
        <v>7.5630235199151208E-3</v>
      </c>
      <c r="G3464" s="318">
        <f>_xlfn.VAR.S(C3444:C3464)</f>
        <v>4.9319825943425469E-5</v>
      </c>
      <c r="H3464" s="318">
        <f>G3464*(21/(21-1))</f>
        <v>5.1785817240596742E-5</v>
      </c>
      <c r="I3464" s="320">
        <f>(SUM(C3401:C3421)*1+SUM(C3422:C3442)*2+SUM(C3443:C3463)*3)/6</f>
        <v>3.3744948193001841E-2</v>
      </c>
      <c r="J3464" s="318">
        <f>IF(C3464*O3464&lt;&gt;0,C3464,0)</f>
        <v>0</v>
      </c>
      <c r="K3464" s="318" t="str">
        <f>IF(C3464*O3464=0,"",C3464)</f>
        <v/>
      </c>
      <c r="O3464" s="318">
        <f>IF(ISBLANK(L3464),0,1)</f>
        <v>0</v>
      </c>
      <c r="P3464" s="318">
        <f>IF(ISBLANK(M3464),0,1)</f>
        <v>0</v>
      </c>
      <c r="Q3464" s="318">
        <f>O3464+P3464</f>
        <v>0</v>
      </c>
      <c r="R3464" s="318">
        <f>SUM(Q3339:Q3464)</f>
        <v>3</v>
      </c>
      <c r="S3464" s="318">
        <f>R3464/$X$2</f>
        <v>0.13043478260869565</v>
      </c>
      <c r="T3464" s="318">
        <f>IF(S3464&gt;=$X$3,1,0)</f>
        <v>0</v>
      </c>
      <c r="U3464" s="318">
        <f>O3464*T3464+P3464*T3464</f>
        <v>0</v>
      </c>
    </row>
    <row r="3465" spans="1:21" s="318" customFormat="1" x14ac:dyDescent="0.2">
      <c r="A3465" s="322">
        <v>41598</v>
      </c>
      <c r="B3465" s="321">
        <v>540.544983</v>
      </c>
      <c r="C3465" s="320">
        <f>LN(B3465/B3464)</f>
        <v>-4.7359028730246848E-3</v>
      </c>
      <c r="D3465" s="320">
        <f>AVERAGE(C3445:C3465)</f>
        <v>1.0559812324194623E-3</v>
      </c>
      <c r="E3465" s="318">
        <f>_xlfn.STDEV.S(C3445:C3465)</f>
        <v>7.0421603810447292E-3</v>
      </c>
      <c r="F3465" s="318">
        <f>E3465*(21/(21-1.5))</f>
        <v>7.583865025740477E-3</v>
      </c>
      <c r="G3465" s="318">
        <f>_xlfn.VAR.S(C3445:C3465)</f>
        <v>4.9592022832356044E-5</v>
      </c>
      <c r="H3465" s="318">
        <f>G3465*(21/(21-1))</f>
        <v>5.2071623973973846E-5</v>
      </c>
      <c r="I3465" s="320">
        <f>(SUM(C3402:C3422)*1+SUM(C3423:C3443)*2+SUM(C3444:C3464)*3)/6</f>
        <v>2.8786781135892614E-2</v>
      </c>
      <c r="J3465" s="318">
        <f>IF(C3465*O3465&lt;&gt;0,C3465,0)</f>
        <v>0</v>
      </c>
      <c r="K3465" s="318" t="str">
        <f>IF(C3465*O3465=0,"",C3465)</f>
        <v/>
      </c>
      <c r="O3465" s="318">
        <f>IF(ISBLANK(L3465),0,1)</f>
        <v>0</v>
      </c>
      <c r="P3465" s="318">
        <f>IF(ISBLANK(M3465),0,1)</f>
        <v>0</v>
      </c>
      <c r="Q3465" s="318">
        <f>O3465+P3465</f>
        <v>0</v>
      </c>
      <c r="R3465" s="318">
        <f>SUM(Q3340:Q3465)</f>
        <v>3</v>
      </c>
      <c r="S3465" s="318">
        <f>R3465/$X$2</f>
        <v>0.13043478260869565</v>
      </c>
      <c r="T3465" s="318">
        <f>IF(S3465&gt;=$X$3,1,0)</f>
        <v>0</v>
      </c>
      <c r="U3465" s="318">
        <f>O3465*T3465+P3465*T3465</f>
        <v>0</v>
      </c>
    </row>
    <row r="3466" spans="1:21" s="318" customFormat="1" x14ac:dyDescent="0.2">
      <c r="A3466" s="322">
        <v>41599</v>
      </c>
      <c r="B3466" s="321">
        <v>536.80798300000004</v>
      </c>
      <c r="C3466" s="320">
        <f>LN(B3466/B3465)</f>
        <v>-6.9374014007317717E-3</v>
      </c>
      <c r="D3466" s="320">
        <f>AVERAGE(C3446:C3466)</f>
        <v>8.2165013832081232E-4</v>
      </c>
      <c r="E3466" s="318">
        <f>_xlfn.STDEV.S(C3446:C3466)</f>
        <v>7.2289060938515856E-3</v>
      </c>
      <c r="F3466" s="318">
        <f>E3466*(21/(21-1.5))</f>
        <v>7.7849757933786306E-3</v>
      </c>
      <c r="G3466" s="318">
        <f>_xlfn.VAR.S(C3446:C3466)</f>
        <v>5.2257083313724583E-5</v>
      </c>
      <c r="H3466" s="318">
        <f>G3466*(21/(21-1))</f>
        <v>5.4869937479410812E-5</v>
      </c>
      <c r="I3466" s="320">
        <f>(SUM(C3403:C3423)*1+SUM(C3424:C3444)*2+SUM(C3445:C3465)*3)/6</f>
        <v>2.6303313588327975E-2</v>
      </c>
      <c r="J3466" s="318">
        <f>IF(C3466*O3466&lt;&gt;0,C3466,0)</f>
        <v>-6.9374014007317717E-3</v>
      </c>
      <c r="K3466" s="318">
        <f>IF(C3466*O3466=0,"",C3466)</f>
        <v>-6.9374014007317717E-3</v>
      </c>
      <c r="L3466" s="323" t="s">
        <v>104</v>
      </c>
      <c r="M3466" s="323"/>
      <c r="O3466" s="318">
        <f>IF(ISBLANK(L3466),0,1)</f>
        <v>1</v>
      </c>
      <c r="P3466" s="318">
        <f>IF(ISBLANK(M3466),0,1)</f>
        <v>0</v>
      </c>
      <c r="Q3466" s="318">
        <f>O3466+P3466</f>
        <v>1</v>
      </c>
      <c r="R3466" s="318">
        <f>SUM(Q3341:Q3466)</f>
        <v>4</v>
      </c>
      <c r="S3466" s="318">
        <f>R3466/$X$2</f>
        <v>0.17391304347826086</v>
      </c>
      <c r="T3466" s="318">
        <f>IF(S3466&gt;=$X$3,1,0)</f>
        <v>0</v>
      </c>
      <c r="U3466" s="318">
        <f>O3466*T3466+P3466*T3466</f>
        <v>0</v>
      </c>
    </row>
    <row r="3467" spans="1:21" s="318" customFormat="1" x14ac:dyDescent="0.2">
      <c r="A3467" s="322">
        <v>41600</v>
      </c>
      <c r="B3467" s="321">
        <v>538.81897000000004</v>
      </c>
      <c r="C3467" s="320">
        <f>LN(B3467/B3466)</f>
        <v>3.7391947783661141E-3</v>
      </c>
      <c r="D3467" s="320">
        <f>AVERAGE(C3447:C3467)</f>
        <v>5.2456231025899169E-4</v>
      </c>
      <c r="E3467" s="318">
        <f>_xlfn.STDEV.S(C3447:C3467)</f>
        <v>6.9568699434991365E-3</v>
      </c>
      <c r="F3467" s="318">
        <f>E3467*(21/(21-1.5))</f>
        <v>7.492013785306762E-3</v>
      </c>
      <c r="G3467" s="318">
        <f>_xlfn.VAR.S(C3447:C3467)</f>
        <v>4.8398039410761675E-5</v>
      </c>
      <c r="H3467" s="318">
        <f>G3467*(21/(21-1))</f>
        <v>5.0817941381299761E-5</v>
      </c>
      <c r="I3467" s="320">
        <f>(SUM(C3404:C3424)*1+SUM(C3425:C3445)*2+SUM(C3446:C3466)*3)/6</f>
        <v>2.3398288468263802E-2</v>
      </c>
      <c r="J3467" s="318">
        <f>IF(C3467*O3467&lt;&gt;0,C3467,0)</f>
        <v>0</v>
      </c>
      <c r="K3467" s="318" t="str">
        <f>IF(C3467*O3467=0,"",C3467)</f>
        <v/>
      </c>
      <c r="O3467" s="318">
        <f>IF(ISBLANK(L3467),0,1)</f>
        <v>0</v>
      </c>
      <c r="P3467" s="318">
        <f>IF(ISBLANK(M3467),0,1)</f>
        <v>0</v>
      </c>
      <c r="Q3467" s="318">
        <f>O3467+P3467</f>
        <v>0</v>
      </c>
      <c r="R3467" s="318">
        <f>SUM(Q3342:Q3467)</f>
        <v>4</v>
      </c>
      <c r="S3467" s="318">
        <f>R3467/$X$2</f>
        <v>0.17391304347826086</v>
      </c>
      <c r="T3467" s="318">
        <f>IF(S3467&gt;=$X$3,1,0)</f>
        <v>0</v>
      </c>
      <c r="U3467" s="318">
        <f>O3467*T3467+P3467*T3467</f>
        <v>0</v>
      </c>
    </row>
    <row r="3468" spans="1:21" s="318" customFormat="1" x14ac:dyDescent="0.2">
      <c r="A3468" s="322">
        <v>41603</v>
      </c>
      <c r="B3468" s="321">
        <v>538.60998500000005</v>
      </c>
      <c r="C3468" s="320">
        <f>LN(B3468/B3467)</f>
        <v>-3.8793277580121956E-4</v>
      </c>
      <c r="D3468" s="320">
        <f>AVERAGE(C3448:C3468)</f>
        <v>9.1412623293539026E-5</v>
      </c>
      <c r="E3468" s="318">
        <f>_xlfn.STDEV.S(C3448:C3468)</f>
        <v>6.700303514257178E-3</v>
      </c>
      <c r="F3468" s="318">
        <f>E3468*(21/(21-1.5))</f>
        <v>7.2157114768923456E-3</v>
      </c>
      <c r="G3468" s="318">
        <f>_xlfn.VAR.S(C3448:C3468)</f>
        <v>4.4894067183167084E-5</v>
      </c>
      <c r="H3468" s="318">
        <f>G3468*(21/(21-1))</f>
        <v>4.7138770542325443E-5</v>
      </c>
      <c r="I3468" s="320">
        <f>(SUM(C3405:C3425)*1+SUM(C3426:C3446)*2+SUM(C3447:C3467)*3)/6</f>
        <v>2.4390129581558354E-2</v>
      </c>
      <c r="J3468" s="318">
        <f>IF(C3468*O3468&lt;&gt;0,C3468,0)</f>
        <v>0</v>
      </c>
      <c r="K3468" s="318" t="str">
        <f>IF(C3468*O3468=0,"",C3468)</f>
        <v/>
      </c>
      <c r="O3468" s="318">
        <f>IF(ISBLANK(L3468),0,1)</f>
        <v>0</v>
      </c>
      <c r="P3468" s="318">
        <f>IF(ISBLANK(M3468),0,1)</f>
        <v>0</v>
      </c>
      <c r="Q3468" s="318">
        <f>O3468+P3468</f>
        <v>0</v>
      </c>
      <c r="R3468" s="318">
        <f>SUM(Q3343:Q3468)</f>
        <v>4</v>
      </c>
      <c r="S3468" s="318">
        <f>R3468/$X$2</f>
        <v>0.17391304347826086</v>
      </c>
      <c r="T3468" s="318">
        <f>IF(S3468&gt;=$X$3,1,0)</f>
        <v>0</v>
      </c>
      <c r="U3468" s="318">
        <f>O3468*T3468+P3468*T3468</f>
        <v>0</v>
      </c>
    </row>
    <row r="3469" spans="1:21" s="318" customFormat="1" x14ac:dyDescent="0.2">
      <c r="A3469" s="322">
        <v>41604</v>
      </c>
      <c r="B3469" s="321">
        <v>537.50799600000005</v>
      </c>
      <c r="C3469" s="320">
        <f>LN(B3469/B3468)</f>
        <v>-2.0480828397276547E-3</v>
      </c>
      <c r="D3469" s="320">
        <f>AVERAGE(C3449:C3469)</f>
        <v>2.9084986598899176E-4</v>
      </c>
      <c r="E3469" s="318">
        <f>_xlfn.STDEV.S(C3449:C3469)</f>
        <v>6.5634746960424326E-3</v>
      </c>
      <c r="F3469" s="318">
        <f>E3469*(21/(21-1.5))</f>
        <v>7.068357364968773E-3</v>
      </c>
      <c r="G3469" s="318">
        <f>_xlfn.VAR.S(C3449:C3469)</f>
        <v>4.3079200085589304E-5</v>
      </c>
      <c r="H3469" s="318">
        <f>G3469*(21/(21-1))</f>
        <v>4.5233160089868769E-5</v>
      </c>
      <c r="I3469" s="320">
        <f>(SUM(C3406:C3426)*1+SUM(C3427:C3447)*2+SUM(C3448:C3468)*3)/6</f>
        <v>2.1676263433488177E-2</v>
      </c>
      <c r="J3469" s="318">
        <f>IF(C3469*O3469&lt;&gt;0,C3469,0)</f>
        <v>0</v>
      </c>
      <c r="K3469" s="318" t="str">
        <f>IF(C3469*O3469=0,"",C3469)</f>
        <v/>
      </c>
      <c r="O3469" s="318">
        <f>IF(ISBLANK(L3469),0,1)</f>
        <v>0</v>
      </c>
      <c r="P3469" s="318">
        <f>IF(ISBLANK(M3469),0,1)</f>
        <v>0</v>
      </c>
      <c r="Q3469" s="318">
        <f>O3469+P3469</f>
        <v>0</v>
      </c>
      <c r="R3469" s="318">
        <f>SUM(Q3344:Q3469)</f>
        <v>4</v>
      </c>
      <c r="S3469" s="318">
        <f>R3469/$X$2</f>
        <v>0.17391304347826086</v>
      </c>
      <c r="T3469" s="318">
        <f>IF(S3469&gt;=$X$3,1,0)</f>
        <v>0</v>
      </c>
      <c r="U3469" s="318">
        <f>O3469*T3469+P3469*T3469</f>
        <v>0</v>
      </c>
    </row>
    <row r="3470" spans="1:21" s="318" customFormat="1" x14ac:dyDescent="0.2">
      <c r="A3470" s="322">
        <v>41605</v>
      </c>
      <c r="B3470" s="321">
        <v>541.53198199999997</v>
      </c>
      <c r="C3470" s="320">
        <f>LN(B3470/B3469)</f>
        <v>7.4584903919143308E-3</v>
      </c>
      <c r="D3470" s="320">
        <f>AVERAGE(C3450:C3470)</f>
        <v>3.4417999880960735E-4</v>
      </c>
      <c r="E3470" s="318">
        <f>_xlfn.STDEV.S(C3450:C3470)</f>
        <v>6.6193828163501169E-3</v>
      </c>
      <c r="F3470" s="318">
        <f>E3470*(21/(21-1.5))</f>
        <v>7.1285661099155101E-3</v>
      </c>
      <c r="G3470" s="318">
        <f>_xlfn.VAR.S(C3450:C3470)</f>
        <v>4.3816228869391201E-5</v>
      </c>
      <c r="H3470" s="318">
        <f>G3470*(21/(21-1))</f>
        <v>4.6007040312860765E-5</v>
      </c>
      <c r="I3470" s="320">
        <f>(SUM(C3407:C3427)*1+SUM(C3428:C3448)*2+SUM(C3449:C3469)*3)/6</f>
        <v>2.1766737033649956E-2</v>
      </c>
      <c r="J3470" s="318">
        <f>IF(C3470*O3470&lt;&gt;0,C3470,0)</f>
        <v>0</v>
      </c>
      <c r="K3470" s="318" t="str">
        <f>IF(C3470*O3470=0,"",C3470)</f>
        <v/>
      </c>
      <c r="O3470" s="318">
        <f>IF(ISBLANK(L3470),0,1)</f>
        <v>0</v>
      </c>
      <c r="P3470" s="318">
        <f>IF(ISBLANK(M3470),0,1)</f>
        <v>0</v>
      </c>
      <c r="Q3470" s="318">
        <f>O3470+P3470</f>
        <v>0</v>
      </c>
      <c r="R3470" s="318">
        <f>SUM(Q3345:Q3470)</f>
        <v>4</v>
      </c>
      <c r="S3470" s="318">
        <f>R3470/$X$2</f>
        <v>0.17391304347826086</v>
      </c>
      <c r="T3470" s="318">
        <f>IF(S3470&gt;=$X$3,1,0)</f>
        <v>0</v>
      </c>
      <c r="U3470" s="318">
        <f>O3470*T3470+P3470*T3470</f>
        <v>0</v>
      </c>
    </row>
    <row r="3471" spans="1:21" s="318" customFormat="1" x14ac:dyDescent="0.2">
      <c r="A3471" s="322">
        <v>41606</v>
      </c>
      <c r="B3471" s="321">
        <v>543.60998500000005</v>
      </c>
      <c r="C3471" s="320">
        <f>LN(B3471/B3470)</f>
        <v>3.8299238316466025E-3</v>
      </c>
      <c r="D3471" s="320">
        <f>AVERAGE(C3451:C3471)</f>
        <v>6.6697405097138063E-4</v>
      </c>
      <c r="E3471" s="318">
        <f>_xlfn.STDEV.S(C3451:C3471)</f>
        <v>6.6160542438590516E-3</v>
      </c>
      <c r="F3471" s="318">
        <f>E3471*(21/(21-1.5))</f>
        <v>7.1249814933866708E-3</v>
      </c>
      <c r="G3471" s="318">
        <f>_xlfn.VAR.S(C3451:C3471)</f>
        <v>4.3772173757685364E-5</v>
      </c>
      <c r="H3471" s="318">
        <f>G3471*(21/(21-1))</f>
        <v>4.5960782445569633E-5</v>
      </c>
      <c r="I3471" s="320">
        <f>(SUM(C3408:C3428)*1+SUM(C3429:C3449)*2+SUM(C3450:C3470)*3)/6</f>
        <v>2.8292125078161288E-2</v>
      </c>
      <c r="J3471" s="318">
        <f>IF(C3471*O3471&lt;&gt;0,C3471,0)</f>
        <v>0</v>
      </c>
      <c r="K3471" s="318" t="str">
        <f>IF(C3471*O3471=0,"",C3471)</f>
        <v/>
      </c>
      <c r="O3471" s="318">
        <f>IF(ISBLANK(L3471),0,1)</f>
        <v>0</v>
      </c>
      <c r="P3471" s="318">
        <f>IF(ISBLANK(M3471),0,1)</f>
        <v>0</v>
      </c>
      <c r="Q3471" s="318">
        <f>O3471+P3471</f>
        <v>0</v>
      </c>
      <c r="R3471" s="318">
        <f>SUM(Q3346:Q3471)</f>
        <v>4</v>
      </c>
      <c r="S3471" s="318">
        <f>R3471/$X$2</f>
        <v>0.17391304347826086</v>
      </c>
      <c r="T3471" s="318">
        <f>IF(S3471&gt;=$X$3,1,0)</f>
        <v>0</v>
      </c>
      <c r="U3471" s="318">
        <f>O3471*T3471+P3471*T3471</f>
        <v>0</v>
      </c>
    </row>
    <row r="3472" spans="1:21" s="318" customFormat="1" x14ac:dyDescent="0.2">
      <c r="A3472" s="322">
        <v>41607</v>
      </c>
      <c r="B3472" s="321">
        <v>542.78601100000003</v>
      </c>
      <c r="C3472" s="320">
        <f>LN(B3472/B3471)</f>
        <v>-1.516894688545793E-3</v>
      </c>
      <c r="D3472" s="320">
        <f>AVERAGE(C3452:C3472)</f>
        <v>9.2599558592547024E-4</v>
      </c>
      <c r="E3472" s="318">
        <f>_xlfn.STDEV.S(C3452:C3472)</f>
        <v>6.4058129846740154E-3</v>
      </c>
      <c r="F3472" s="318">
        <f>E3472*(21/(21-1.5))</f>
        <v>6.8985678296489394E-3</v>
      </c>
      <c r="G3472" s="318">
        <f>_xlfn.VAR.S(C3452:C3472)</f>
        <v>4.1034439994618214E-5</v>
      </c>
      <c r="H3472" s="318">
        <f>G3472*(21/(21-1))</f>
        <v>4.3086161994349128E-5</v>
      </c>
      <c r="I3472" s="320">
        <f>(SUM(C3409:C3429)*1+SUM(C3430:C3450)*2+SUM(C3451:C3471)*3)/6</f>
        <v>2.8115340333120634E-2</v>
      </c>
      <c r="J3472" s="318">
        <f>IF(C3472*O3472&lt;&gt;0,C3472,0)</f>
        <v>0</v>
      </c>
      <c r="K3472" s="318" t="str">
        <f>IF(C3472*O3472=0,"",C3472)</f>
        <v/>
      </c>
      <c r="O3472" s="318">
        <f>IF(ISBLANK(L3472),0,1)</f>
        <v>0</v>
      </c>
      <c r="P3472" s="318">
        <f>IF(ISBLANK(M3472),0,1)</f>
        <v>0</v>
      </c>
      <c r="Q3472" s="318">
        <f>O3472+P3472</f>
        <v>0</v>
      </c>
      <c r="R3472" s="318">
        <f>SUM(Q3347:Q3472)</f>
        <v>4</v>
      </c>
      <c r="S3472" s="318">
        <f>R3472/$X$2</f>
        <v>0.17391304347826086</v>
      </c>
      <c r="T3472" s="318">
        <f>IF(S3472&gt;=$X$3,1,0)</f>
        <v>0</v>
      </c>
      <c r="U3472" s="318">
        <f>O3472*T3472+P3472*T3472</f>
        <v>0</v>
      </c>
    </row>
    <row r="3473" spans="1:21" s="318" customFormat="1" x14ac:dyDescent="0.2">
      <c r="A3473" s="322">
        <v>41610</v>
      </c>
      <c r="B3473" s="321">
        <v>542.36798099999999</v>
      </c>
      <c r="C3473" s="320">
        <f>LN(B3473/B3472)</f>
        <v>-7.7045290117411247E-4</v>
      </c>
      <c r="D3473" s="320">
        <f>AVERAGE(C3453:C3473)</f>
        <v>6.5346630605867039E-4</v>
      </c>
      <c r="E3473" s="318">
        <f>_xlfn.STDEV.S(C3453:C3473)</f>
        <v>6.3474127751725774E-3</v>
      </c>
      <c r="F3473" s="318">
        <f>E3473*(21/(21-1.5))</f>
        <v>6.8356752963396987E-3</v>
      </c>
      <c r="G3473" s="318">
        <f>_xlfn.VAR.S(C3453:C3473)</f>
        <v>4.0289648938424041E-5</v>
      </c>
      <c r="H3473" s="318">
        <f>G3473*(21/(21-1))</f>
        <v>4.2304131385345244E-5</v>
      </c>
      <c r="I3473" s="320">
        <f>(SUM(C3410:C3430)*1+SUM(C3431:C3451)*2+SUM(C3452:C3472)*3)/6</f>
        <v>2.7941315659989918E-2</v>
      </c>
      <c r="J3473" s="318">
        <f>IF(C3473*O3473&lt;&gt;0,C3473,0)</f>
        <v>0</v>
      </c>
      <c r="K3473" s="318" t="str">
        <f>IF(C3473*O3473=0,"",C3473)</f>
        <v/>
      </c>
      <c r="O3473" s="318">
        <f>IF(ISBLANK(L3473),0,1)</f>
        <v>0</v>
      </c>
      <c r="P3473" s="318">
        <f>IF(ISBLANK(M3473),0,1)</f>
        <v>0</v>
      </c>
      <c r="Q3473" s="318">
        <f>O3473+P3473</f>
        <v>0</v>
      </c>
      <c r="R3473" s="318">
        <f>SUM(Q3348:Q3473)</f>
        <v>4</v>
      </c>
      <c r="S3473" s="318">
        <f>R3473/$X$2</f>
        <v>0.17391304347826086</v>
      </c>
      <c r="T3473" s="318">
        <f>IF(S3473&gt;=$X$3,1,0)</f>
        <v>0</v>
      </c>
      <c r="U3473" s="318">
        <f>O3473*T3473+P3473*T3473</f>
        <v>0</v>
      </c>
    </row>
    <row r="3474" spans="1:21" s="318" customFormat="1" x14ac:dyDescent="0.2">
      <c r="A3474" s="322">
        <v>41611</v>
      </c>
      <c r="B3474" s="321">
        <v>538.06597899999997</v>
      </c>
      <c r="C3474" s="320">
        <f>LN(B3474/B3473)</f>
        <v>-7.9635126151943684E-3</v>
      </c>
      <c r="D3474" s="320">
        <f>AVERAGE(C3454:C3474)</f>
        <v>1.1811809822669792E-4</v>
      </c>
      <c r="E3474" s="318">
        <f>_xlfn.STDEV.S(C3454:C3474)</f>
        <v>6.5845819040904648E-3</v>
      </c>
      <c r="F3474" s="318">
        <f>E3474*(21/(21-1.5))</f>
        <v>7.0910882044051158E-3</v>
      </c>
      <c r="G3474" s="318">
        <f>_xlfn.VAR.S(C3454:C3474)</f>
        <v>4.335671885167561E-5</v>
      </c>
      <c r="H3474" s="318">
        <f>G3474*(21/(21-1))</f>
        <v>4.5524554794259395E-5</v>
      </c>
      <c r="I3474" s="320">
        <f>(SUM(C3411:C3431)*1+SUM(C3432:C3452)*2+SUM(C3453:C3473)*3)/6</f>
        <v>2.5489466150461947E-2</v>
      </c>
      <c r="J3474" s="318">
        <f>IF(C3474*O3474&lt;&gt;0,C3474,0)</f>
        <v>0</v>
      </c>
      <c r="K3474" s="318" t="str">
        <f>IF(C3474*O3474=0,"",C3474)</f>
        <v/>
      </c>
      <c r="O3474" s="318">
        <f>IF(ISBLANK(L3474),0,1)</f>
        <v>0</v>
      </c>
      <c r="P3474" s="318">
        <f>IF(ISBLANK(M3474),0,1)</f>
        <v>0</v>
      </c>
      <c r="Q3474" s="318">
        <f>O3474+P3474</f>
        <v>0</v>
      </c>
      <c r="R3474" s="318">
        <f>SUM(Q3349:Q3474)</f>
        <v>4</v>
      </c>
      <c r="S3474" s="318">
        <f>R3474/$X$2</f>
        <v>0.17391304347826086</v>
      </c>
      <c r="T3474" s="318">
        <f>IF(S3474&gt;=$X$3,1,0)</f>
        <v>0</v>
      </c>
      <c r="U3474" s="318">
        <f>O3474*T3474+P3474*T3474</f>
        <v>0</v>
      </c>
    </row>
    <row r="3475" spans="1:21" s="318" customFormat="1" x14ac:dyDescent="0.2">
      <c r="A3475" s="322">
        <v>41612</v>
      </c>
      <c r="B3475" s="321">
        <v>533.978027</v>
      </c>
      <c r="C3475" s="320">
        <f>LN(B3475/B3474)</f>
        <v>-7.6265000153634193E-3</v>
      </c>
      <c r="D3475" s="320">
        <f>AVERAGE(C3455:C3475)</f>
        <v>-2.6478210639065343E-5</v>
      </c>
      <c r="E3475" s="318">
        <f>_xlfn.STDEV.S(C3455:C3475)</f>
        <v>6.7249842095678638E-3</v>
      </c>
      <c r="F3475" s="318">
        <f>E3475*(21/(21-1.5))</f>
        <v>7.2422906872269301E-3</v>
      </c>
      <c r="G3475" s="318">
        <f>_xlfn.VAR.S(C3455:C3475)</f>
        <v>4.52254126189371E-5</v>
      </c>
      <c r="H3475" s="318">
        <f>G3475*(21/(21-1))</f>
        <v>4.7486683249883956E-5</v>
      </c>
      <c r="I3475" s="320">
        <f>(SUM(C3412:C3432)*1+SUM(C3433:C3453)*2+SUM(C3454:C3474)*3)/6</f>
        <v>2.1390231494255275E-2</v>
      </c>
      <c r="J3475" s="318">
        <f>IF(C3475*O3475&lt;&gt;0,C3475,0)</f>
        <v>0</v>
      </c>
      <c r="K3475" s="318" t="str">
        <f>IF(C3475*O3475=0,"",C3475)</f>
        <v/>
      </c>
      <c r="O3475" s="318">
        <f>IF(ISBLANK(L3475),0,1)</f>
        <v>0</v>
      </c>
      <c r="P3475" s="318">
        <f>IF(ISBLANK(M3475),0,1)</f>
        <v>0</v>
      </c>
      <c r="Q3475" s="318">
        <f>O3475+P3475</f>
        <v>0</v>
      </c>
      <c r="R3475" s="318">
        <f>SUM(Q3350:Q3475)</f>
        <v>4</v>
      </c>
      <c r="S3475" s="318">
        <f>R3475/$X$2</f>
        <v>0.17391304347826086</v>
      </c>
      <c r="T3475" s="318">
        <f>IF(S3475&gt;=$X$3,1,0)</f>
        <v>0</v>
      </c>
      <c r="U3475" s="318">
        <f>O3475*T3475+P3475*T3475</f>
        <v>0</v>
      </c>
    </row>
    <row r="3476" spans="1:21" s="318" customFormat="1" x14ac:dyDescent="0.2">
      <c r="A3476" s="322">
        <v>41613</v>
      </c>
      <c r="B3476" s="321">
        <v>533.44201699999996</v>
      </c>
      <c r="C3476" s="320">
        <f>LN(B3476/B3475)</f>
        <v>-1.0043094994632239E-3</v>
      </c>
      <c r="D3476" s="320">
        <f>AVERAGE(C3456:C3476)</f>
        <v>-8.3470048480613476E-4</v>
      </c>
      <c r="E3476" s="318">
        <f>_xlfn.STDEV.S(C3456:C3476)</f>
        <v>5.6387583944275226E-3</v>
      </c>
      <c r="F3476" s="318">
        <f>E3476*(21/(21-1.5))</f>
        <v>6.0725090401527165E-3</v>
      </c>
      <c r="G3476" s="318">
        <f>_xlfn.VAR.S(C3456:C3476)</f>
        <v>3.1795596230726849E-5</v>
      </c>
      <c r="H3476" s="318">
        <f>G3476*(21/(21-1))</f>
        <v>3.3385376042263192E-5</v>
      </c>
      <c r="I3476" s="320">
        <f>(SUM(C3413:C3433)*1+SUM(C3434:C3454)*2+SUM(C3455:C3475)*3)/6</f>
        <v>1.9461276074604118E-2</v>
      </c>
      <c r="J3476" s="318">
        <f>IF(C3476*O3476&lt;&gt;0,C3476,0)</f>
        <v>0</v>
      </c>
      <c r="K3476" s="318" t="str">
        <f>IF(C3476*O3476=0,"",C3476)</f>
        <v/>
      </c>
      <c r="O3476" s="318">
        <f>IF(ISBLANK(L3476),0,1)</f>
        <v>0</v>
      </c>
      <c r="P3476" s="318">
        <f>IF(ISBLANK(M3476),0,1)</f>
        <v>0</v>
      </c>
      <c r="Q3476" s="318">
        <f>O3476+P3476</f>
        <v>0</v>
      </c>
      <c r="R3476" s="318">
        <f>SUM(Q3351:Q3476)</f>
        <v>4</v>
      </c>
      <c r="S3476" s="318">
        <f>R3476/$X$2</f>
        <v>0.17391304347826086</v>
      </c>
      <c r="T3476" s="318">
        <f>IF(S3476&gt;=$X$3,1,0)</f>
        <v>0</v>
      </c>
      <c r="U3476" s="318">
        <f>O3476*T3476+P3476*T3476</f>
        <v>0</v>
      </c>
    </row>
    <row r="3477" spans="1:21" s="318" customFormat="1" x14ac:dyDescent="0.2">
      <c r="A3477" s="322">
        <v>41614</v>
      </c>
      <c r="B3477" s="321">
        <v>532.23101799999995</v>
      </c>
      <c r="C3477" s="320">
        <f>LN(B3477/B3476)</f>
        <v>-2.2727412283068435E-3</v>
      </c>
      <c r="D3477" s="320">
        <f>AVERAGE(C3457:C3477)</f>
        <v>-6.4834045537652584E-4</v>
      </c>
      <c r="E3477" s="318">
        <f>_xlfn.STDEV.S(C3457:C3477)</f>
        <v>5.5163888432103224E-3</v>
      </c>
      <c r="F3477" s="318">
        <f>E3477*(21/(21-1.5))</f>
        <v>5.9407264465341928E-3</v>
      </c>
      <c r="G3477" s="318">
        <f>_xlfn.VAR.S(C3457:C3477)</f>
        <v>3.0430545869495322E-5</v>
      </c>
      <c r="H3477" s="318">
        <f>G3477*(21/(21-1))</f>
        <v>3.1952073162970089E-5</v>
      </c>
      <c r="I3477" s="320">
        <f>(SUM(C3414:C3434)*1+SUM(C3435:C3455)*2+SUM(C3456:C3476)*3)/6</f>
        <v>1.8107160751170942E-2</v>
      </c>
      <c r="J3477" s="318">
        <f>IF(C3477*O3477&lt;&gt;0,C3477,0)</f>
        <v>-2.2727412283068435E-3</v>
      </c>
      <c r="K3477" s="318">
        <f>IF(C3477*O3477=0,"",C3477)</f>
        <v>-2.2727412283068435E-3</v>
      </c>
      <c r="L3477" s="325" t="s">
        <v>103</v>
      </c>
      <c r="M3477" s="325"/>
      <c r="O3477" s="318">
        <f>IF(ISBLANK(L3477),0,1)</f>
        <v>1</v>
      </c>
      <c r="P3477" s="318">
        <f>IF(ISBLANK(M3477),0,1)</f>
        <v>0</v>
      </c>
      <c r="Q3477" s="318">
        <f>O3477+P3477</f>
        <v>1</v>
      </c>
      <c r="R3477" s="318">
        <f>SUM(Q3352:Q3477)</f>
        <v>5</v>
      </c>
      <c r="S3477" s="318">
        <f>R3477/$X$2</f>
        <v>0.21739130434782608</v>
      </c>
      <c r="T3477" s="318">
        <f>IF(S3477&gt;=$X$3,1,0)</f>
        <v>0</v>
      </c>
      <c r="U3477" s="318">
        <f>O3477*T3477+P3477*T3477</f>
        <v>0</v>
      </c>
    </row>
    <row r="3478" spans="1:21" s="318" customFormat="1" x14ac:dyDescent="0.2">
      <c r="A3478" s="322">
        <v>41617</v>
      </c>
      <c r="B3478" s="321">
        <v>534.16198699999995</v>
      </c>
      <c r="C3478" s="320">
        <f>LN(B3478/B3477)</f>
        <v>3.6214999561628588E-3</v>
      </c>
      <c r="D3478" s="320">
        <f>AVERAGE(C3458:C3478)</f>
        <v>-3.3888811088099278E-4</v>
      </c>
      <c r="E3478" s="318">
        <f>_xlfn.STDEV.S(C3458:C3478)</f>
        <v>5.5671561795830266E-3</v>
      </c>
      <c r="F3478" s="318">
        <f>E3478*(21/(21-1.5))</f>
        <v>5.9953989626278749E-3</v>
      </c>
      <c r="G3478" s="318">
        <f>_xlfn.VAR.S(C3458:C3478)</f>
        <v>3.0993227927869483E-5</v>
      </c>
      <c r="H3478" s="318">
        <f>G3478*(21/(21-1))</f>
        <v>3.2542889324262962E-5</v>
      </c>
      <c r="I3478" s="320">
        <f>(SUM(C3415:C3435)*1+SUM(C3436:C3456)*2+SUM(C3457:C3477)*3)/6</f>
        <v>1.7804384414390622E-2</v>
      </c>
      <c r="J3478" s="318">
        <f>IF(C3478*O3478&lt;&gt;0,C3478,0)</f>
        <v>0</v>
      </c>
      <c r="K3478" s="318" t="str">
        <f>IF(C3478*O3478=0,"",C3478)</f>
        <v/>
      </c>
      <c r="O3478" s="318">
        <f>IF(ISBLANK(L3478),0,1)</f>
        <v>0</v>
      </c>
      <c r="P3478" s="318">
        <f>IF(ISBLANK(M3478),0,1)</f>
        <v>0</v>
      </c>
      <c r="Q3478" s="318">
        <f>O3478+P3478</f>
        <v>0</v>
      </c>
      <c r="R3478" s="318">
        <f>SUM(Q3353:Q3478)</f>
        <v>5</v>
      </c>
      <c r="S3478" s="318">
        <f>R3478/$X$2</f>
        <v>0.21739130434782608</v>
      </c>
      <c r="T3478" s="318">
        <f>IF(S3478&gt;=$X$3,1,0)</f>
        <v>0</v>
      </c>
      <c r="U3478" s="318">
        <f>O3478*T3478+P3478*T3478</f>
        <v>0</v>
      </c>
    </row>
    <row r="3479" spans="1:21" s="318" customFormat="1" x14ac:dyDescent="0.2">
      <c r="A3479" s="322">
        <v>41618</v>
      </c>
      <c r="B3479" s="321">
        <v>533.69201699999996</v>
      </c>
      <c r="C3479" s="320">
        <f>LN(B3479/B3478)</f>
        <v>-8.8021401536733841E-4</v>
      </c>
      <c r="D3479" s="320">
        <f>AVERAGE(C3459:C3479)</f>
        <v>-7.6570240053381515E-4</v>
      </c>
      <c r="E3479" s="318">
        <f>_xlfn.STDEV.S(C3459:C3479)</f>
        <v>5.2220960005939501E-3</v>
      </c>
      <c r="F3479" s="318">
        <f>E3479*(21/(21-1.5))</f>
        <v>5.6237956929473306E-3</v>
      </c>
      <c r="G3479" s="318">
        <f>_xlfn.VAR.S(C3459:C3479)</f>
        <v>2.7270286639419324E-5</v>
      </c>
      <c r="H3479" s="318">
        <f>G3479*(21/(21-1))</f>
        <v>2.8633800971390293E-5</v>
      </c>
      <c r="I3479" s="320">
        <f>(SUM(C3416:C3436)*1+SUM(C3437:C3457)*2+SUM(C3458:C3478)*3)/6</f>
        <v>1.6674829766698925E-2</v>
      </c>
      <c r="J3479" s="318">
        <f>IF(C3479*O3479&lt;&gt;0,C3479,0)</f>
        <v>0</v>
      </c>
      <c r="K3479" s="318" t="str">
        <f>IF(C3479*O3479=0,"",C3479)</f>
        <v/>
      </c>
      <c r="O3479" s="318">
        <f>IF(ISBLANK(L3479),0,1)</f>
        <v>0</v>
      </c>
      <c r="P3479" s="318">
        <f>IF(ISBLANK(M3479),0,1)</f>
        <v>0</v>
      </c>
      <c r="Q3479" s="318">
        <f>O3479+P3479</f>
        <v>0</v>
      </c>
      <c r="R3479" s="318">
        <f>SUM(Q3354:Q3479)</f>
        <v>5</v>
      </c>
      <c r="S3479" s="318">
        <f>R3479/$X$2</f>
        <v>0.21739130434782608</v>
      </c>
      <c r="T3479" s="318">
        <f>IF(S3479&gt;=$X$3,1,0)</f>
        <v>0</v>
      </c>
      <c r="U3479" s="318">
        <f>O3479*T3479+P3479*T3479</f>
        <v>0</v>
      </c>
    </row>
    <row r="3480" spans="1:21" s="318" customFormat="1" x14ac:dyDescent="0.2">
      <c r="A3480" s="322">
        <v>41619</v>
      </c>
      <c r="B3480" s="321">
        <v>530.27301</v>
      </c>
      <c r="C3480" s="320">
        <f>LN(B3480/B3479)</f>
        <v>-6.4269382580963283E-3</v>
      </c>
      <c r="D3480" s="320">
        <f>AVERAGE(C3460:C3480)</f>
        <v>-5.7607521865867461E-4</v>
      </c>
      <c r="E3480" s="318">
        <f>_xlfn.STDEV.S(C3460:C3480)</f>
        <v>4.9178496523188562E-3</v>
      </c>
      <c r="F3480" s="318">
        <f>E3480*(21/(21-1.5))</f>
        <v>5.2961457794203064E-3</v>
      </c>
      <c r="G3480" s="318">
        <f>_xlfn.VAR.S(C3460:C3480)</f>
        <v>2.4185245202812698E-5</v>
      </c>
      <c r="H3480" s="318">
        <f>G3480*(21/(21-1))</f>
        <v>2.5394507462953333E-5</v>
      </c>
      <c r="I3480" s="320">
        <f>(SUM(C3417:C3437)*1+SUM(C3438:C3458)*2+SUM(C3459:C3479)*3)/6</f>
        <v>1.5483287317447738E-2</v>
      </c>
      <c r="J3480" s="318">
        <f>IF(C3480*O3480&lt;&gt;0,C3480,0)</f>
        <v>0</v>
      </c>
      <c r="K3480" s="318" t="str">
        <f>IF(C3480*O3480=0,"",C3480)</f>
        <v/>
      </c>
      <c r="O3480" s="318">
        <f>IF(ISBLANK(L3480),0,1)</f>
        <v>0</v>
      </c>
      <c r="P3480" s="318">
        <f>IF(ISBLANK(M3480),0,1)</f>
        <v>0</v>
      </c>
      <c r="Q3480" s="318">
        <f>O3480+P3480</f>
        <v>0</v>
      </c>
      <c r="R3480" s="318">
        <f>SUM(Q3355:Q3480)</f>
        <v>5</v>
      </c>
      <c r="S3480" s="318">
        <f>R3480/$X$2</f>
        <v>0.21739130434782608</v>
      </c>
      <c r="T3480" s="318">
        <f>IF(S3480&gt;=$X$3,1,0)</f>
        <v>0</v>
      </c>
      <c r="U3480" s="318">
        <f>O3480*T3480+P3480*T3480</f>
        <v>0</v>
      </c>
    </row>
    <row r="3481" spans="1:21" s="318" customFormat="1" x14ac:dyDescent="0.2">
      <c r="A3481" s="322">
        <v>41620</v>
      </c>
      <c r="B3481" s="321">
        <v>525.32397500000002</v>
      </c>
      <c r="C3481" s="320">
        <f>LN(B3481/B3480)</f>
        <v>-9.3768196237014323E-3</v>
      </c>
      <c r="D3481" s="320">
        <f>AVERAGE(C3461:C3481)</f>
        <v>-8.8505394132527685E-4</v>
      </c>
      <c r="E3481" s="318">
        <f>_xlfn.STDEV.S(C3461:C3481)</f>
        <v>5.2621618798132886E-3</v>
      </c>
      <c r="F3481" s="318">
        <f>E3481*(21/(21-1.5))</f>
        <v>5.666943562875849E-3</v>
      </c>
      <c r="G3481" s="318">
        <f>_xlfn.VAR.S(C3461:C3481)</f>
        <v>2.7690347649360126E-5</v>
      </c>
      <c r="H3481" s="318">
        <f>G3481*(21/(21-1))</f>
        <v>2.9074865031828133E-5</v>
      </c>
      <c r="I3481" s="320">
        <f>(SUM(C3418:C3438)*1+SUM(C3439:C3459)*2+SUM(C3460:C3480)*3)/6</f>
        <v>1.3143394500081377E-2</v>
      </c>
      <c r="J3481" s="318">
        <f>IF(C3481*O3481&lt;&gt;0,C3481,0)</f>
        <v>-9.3768196237014323E-3</v>
      </c>
      <c r="K3481" s="318">
        <f>IF(C3481*O3481=0,"",C3481)</f>
        <v>-9.3768196237014323E-3</v>
      </c>
      <c r="L3481" s="325" t="s">
        <v>102</v>
      </c>
      <c r="M3481" s="325"/>
      <c r="O3481" s="318">
        <f>IF(ISBLANK(L3481),0,1)</f>
        <v>1</v>
      </c>
      <c r="P3481" s="318">
        <f>IF(ISBLANK(M3481),0,1)</f>
        <v>0</v>
      </c>
      <c r="Q3481" s="318">
        <f>O3481+P3481</f>
        <v>1</v>
      </c>
      <c r="R3481" s="318">
        <f>SUM(Q3356:Q3481)</f>
        <v>6</v>
      </c>
      <c r="S3481" s="318">
        <f>R3481/$X$2</f>
        <v>0.2608695652173913</v>
      </c>
      <c r="T3481" s="318">
        <f>IF(S3481&gt;=$X$3,1,0)</f>
        <v>0</v>
      </c>
      <c r="U3481" s="318">
        <f>O3481*T3481+P3481*T3481</f>
        <v>0</v>
      </c>
    </row>
    <row r="3482" spans="1:21" s="318" customFormat="1" x14ac:dyDescent="0.2">
      <c r="A3482" s="322">
        <v>41621</v>
      </c>
      <c r="B3482" s="321">
        <v>527.67498799999998</v>
      </c>
      <c r="C3482" s="320">
        <f>LN(B3482/B3481)</f>
        <v>4.4653736406627797E-3</v>
      </c>
      <c r="D3482" s="320">
        <f>AVERAGE(C3462:C3482)</f>
        <v>-1.0454582081764986E-3</v>
      </c>
      <c r="E3482" s="318">
        <f>_xlfn.STDEV.S(C3462:C3482)</f>
        <v>5.0292851942301195E-3</v>
      </c>
      <c r="F3482" s="318">
        <f>E3482*(21/(21-1.5))</f>
        <v>5.4161532860939748E-3</v>
      </c>
      <c r="G3482" s="318">
        <f>_xlfn.VAR.S(C3462:C3482)</f>
        <v>2.5293709564902288E-5</v>
      </c>
      <c r="H3482" s="318">
        <f>G3482*(21/(21-1))</f>
        <v>2.6558395043147404E-5</v>
      </c>
      <c r="I3482" s="320">
        <f>(SUM(C3419:C3439)*1+SUM(C3440:C3460)*2+SUM(C3461:C3481)*3)/6</f>
        <v>7.0109749286626404E-3</v>
      </c>
      <c r="J3482" s="318">
        <f>IF(C3482*O3482&lt;&gt;0,C3482,0)</f>
        <v>0</v>
      </c>
      <c r="K3482" s="318" t="str">
        <f>IF(C3482*O3482=0,"",C3482)</f>
        <v/>
      </c>
      <c r="O3482" s="318">
        <f>IF(ISBLANK(L3482),0,1)</f>
        <v>0</v>
      </c>
      <c r="P3482" s="318">
        <f>IF(ISBLANK(M3482),0,1)</f>
        <v>0</v>
      </c>
      <c r="Q3482" s="318">
        <f>O3482+P3482</f>
        <v>0</v>
      </c>
      <c r="R3482" s="318">
        <f>SUM(Q3357:Q3482)</f>
        <v>6</v>
      </c>
      <c r="S3482" s="318">
        <f>R3482/$X$2</f>
        <v>0.2608695652173913</v>
      </c>
      <c r="T3482" s="318">
        <f>IF(S3482&gt;=$X$3,1,0)</f>
        <v>0</v>
      </c>
      <c r="U3482" s="318">
        <f>O3482*T3482+P3482*T3482</f>
        <v>0</v>
      </c>
    </row>
    <row r="3483" spans="1:21" s="318" customFormat="1" x14ac:dyDescent="0.2">
      <c r="A3483" s="322">
        <v>41624</v>
      </c>
      <c r="B3483" s="321">
        <v>530.63098100000002</v>
      </c>
      <c r="C3483" s="320">
        <f>LN(B3483/B3482)</f>
        <v>5.5862874703402777E-3</v>
      </c>
      <c r="D3483" s="320">
        <f>AVERAGE(C3463:C3483)</f>
        <v>-1.1616733148938933E-3</v>
      </c>
      <c r="E3483" s="318">
        <f>_xlfn.STDEV.S(C3463:C3483)</f>
        <v>4.8335528474866812E-3</v>
      </c>
      <c r="F3483" s="318">
        <f>E3483*(21/(21-1.5))</f>
        <v>5.2053646049856567E-3</v>
      </c>
      <c r="G3483" s="318">
        <f>_xlfn.VAR.S(C3463:C3483)</f>
        <v>2.3363233129446608E-5</v>
      </c>
      <c r="H3483" s="318">
        <f>G3483*(21/(21-1))</f>
        <v>2.4531394785918938E-5</v>
      </c>
      <c r="I3483" s="320">
        <f>(SUM(C3420:C3440)*1+SUM(C3441:C3461)*2+SUM(C3462:C3482)*3)/6</f>
        <v>8.053300262040694E-3</v>
      </c>
      <c r="J3483" s="318">
        <f>IF(C3483*O3483&lt;&gt;0,C3483,0)</f>
        <v>0</v>
      </c>
      <c r="K3483" s="318" t="str">
        <f>IF(C3483*O3483=0,"",C3483)</f>
        <v/>
      </c>
      <c r="O3483" s="318">
        <f>IF(ISBLANK(L3483),0,1)</f>
        <v>0</v>
      </c>
      <c r="P3483" s="318">
        <f>IF(ISBLANK(M3483),0,1)</f>
        <v>0</v>
      </c>
      <c r="Q3483" s="318">
        <f>O3483+P3483</f>
        <v>0</v>
      </c>
      <c r="R3483" s="318">
        <f>SUM(Q3358:Q3483)</f>
        <v>6</v>
      </c>
      <c r="S3483" s="318">
        <f>R3483/$X$2</f>
        <v>0.2608695652173913</v>
      </c>
      <c r="T3483" s="318">
        <f>IF(S3483&gt;=$X$3,1,0)</f>
        <v>0</v>
      </c>
      <c r="U3483" s="318">
        <f>O3483*T3483+P3483*T3483</f>
        <v>0</v>
      </c>
    </row>
    <row r="3484" spans="1:21" s="318" customFormat="1" x14ac:dyDescent="0.2">
      <c r="A3484" s="322">
        <v>41625</v>
      </c>
      <c r="B3484" s="321">
        <v>530.603027</v>
      </c>
      <c r="C3484" s="320">
        <f>LN(B3484/B3483)</f>
        <v>-5.2682065964232077E-5</v>
      </c>
      <c r="D3484" s="320">
        <f>AVERAGE(C3464:C3484)</f>
        <v>-1.2477467911217145E-3</v>
      </c>
      <c r="E3484" s="318">
        <f>_xlfn.STDEV.S(C3464:C3484)</f>
        <v>4.7949597007684629E-3</v>
      </c>
      <c r="F3484" s="318">
        <f>E3484*(21/(21-1.5))</f>
        <v>5.1638027546737292E-3</v>
      </c>
      <c r="G3484" s="318">
        <f>_xlfn.VAR.S(C3464:C3484)</f>
        <v>2.2991638531993584E-5</v>
      </c>
      <c r="H3484" s="318">
        <f>G3484*(21/(21-1))</f>
        <v>2.4141220458593263E-5</v>
      </c>
      <c r="I3484" s="320">
        <f>(SUM(C3421:C3441)*1+SUM(C3442:C3462)*2+SUM(C3463:C3483)*3)/6</f>
        <v>9.0291901687000135E-3</v>
      </c>
      <c r="J3484" s="318">
        <f>IF(C3484*O3484&lt;&gt;0,C3484,0)</f>
        <v>0</v>
      </c>
      <c r="K3484" s="318" t="str">
        <f>IF(C3484*O3484=0,"",C3484)</f>
        <v/>
      </c>
      <c r="O3484" s="318">
        <f>IF(ISBLANK(L3484),0,1)</f>
        <v>0</v>
      </c>
      <c r="P3484" s="318">
        <f>IF(ISBLANK(M3484),0,1)</f>
        <v>0</v>
      </c>
      <c r="Q3484" s="318">
        <f>O3484+P3484</f>
        <v>0</v>
      </c>
      <c r="R3484" s="318">
        <f>SUM(Q3359:Q3484)</f>
        <v>6</v>
      </c>
      <c r="S3484" s="318">
        <f>R3484/$X$2</f>
        <v>0.2608695652173913</v>
      </c>
      <c r="T3484" s="318">
        <f>IF(S3484&gt;=$X$3,1,0)</f>
        <v>0</v>
      </c>
      <c r="U3484" s="318">
        <f>O3484*T3484+P3484*T3484</f>
        <v>0</v>
      </c>
    </row>
    <row r="3485" spans="1:21" s="318" customFormat="1" x14ac:dyDescent="0.2">
      <c r="A3485" s="322">
        <v>41626</v>
      </c>
      <c r="B3485" s="321">
        <v>527.91900599999997</v>
      </c>
      <c r="C3485" s="320">
        <f>LN(B3485/B3484)</f>
        <v>-5.0712723374325679E-3</v>
      </c>
      <c r="D3485" s="320">
        <f>AVERAGE(C3465:C3485)</f>
        <v>-1.3509946223239063E-3</v>
      </c>
      <c r="E3485" s="318">
        <f>_xlfn.STDEV.S(C3465:C3485)</f>
        <v>4.8553484319924572E-3</v>
      </c>
      <c r="F3485" s="318">
        <f>E3485*(21/(21-1.5))</f>
        <v>5.228836772914954E-3</v>
      </c>
      <c r="G3485" s="318">
        <f>_xlfn.VAR.S(C3465:C3485)</f>
        <v>2.3574408396051614E-5</v>
      </c>
      <c r="H3485" s="318">
        <f>G3485*(21/(21-1))</f>
        <v>2.4753128815854195E-5</v>
      </c>
      <c r="I3485" s="320">
        <f>(SUM(C3422:C3442)*1+SUM(C3443:C3463)*2+SUM(C3464:C3484)*3)/6</f>
        <v>5.7918022310418996E-3</v>
      </c>
      <c r="J3485" s="318">
        <f>IF(C3485*O3485&lt;&gt;0,C3485,0)</f>
        <v>0</v>
      </c>
      <c r="K3485" s="318" t="str">
        <f>IF(C3485*O3485=0,"",C3485)</f>
        <v/>
      </c>
      <c r="O3485" s="318">
        <f>IF(ISBLANK(L3485),0,1)</f>
        <v>0</v>
      </c>
      <c r="P3485" s="318">
        <f>IF(ISBLANK(M3485),0,1)</f>
        <v>0</v>
      </c>
      <c r="Q3485" s="318">
        <f>O3485+P3485</f>
        <v>0</v>
      </c>
      <c r="R3485" s="318">
        <f>SUM(Q3360:Q3485)</f>
        <v>6</v>
      </c>
      <c r="S3485" s="318">
        <f>R3485/$X$2</f>
        <v>0.2608695652173913</v>
      </c>
      <c r="T3485" s="318">
        <f>IF(S3485&gt;=$X$3,1,0)</f>
        <v>0</v>
      </c>
      <c r="U3485" s="318">
        <f>O3485*T3485+P3485*T3485</f>
        <v>0</v>
      </c>
    </row>
    <row r="3486" spans="1:21" s="318" customFormat="1" x14ac:dyDescent="0.2">
      <c r="A3486" s="322">
        <v>41627</v>
      </c>
      <c r="B3486" s="321">
        <v>531.53100600000005</v>
      </c>
      <c r="C3486" s="320">
        <f>LN(B3486/B3485)</f>
        <v>6.8186586508151917E-3</v>
      </c>
      <c r="D3486" s="320">
        <f>AVERAGE(C3466:C3486)</f>
        <v>-8.0077740690295959E-4</v>
      </c>
      <c r="E3486" s="318">
        <f>_xlfn.STDEV.S(C3466:C3486)</f>
        <v>5.1010600858626695E-3</v>
      </c>
      <c r="F3486" s="318">
        <f>E3486*(21/(21-1.5))</f>
        <v>5.4934493232367205E-3</v>
      </c>
      <c r="G3486" s="318">
        <f>_xlfn.VAR.S(C3466:C3486)</f>
        <v>2.6020813999581262E-5</v>
      </c>
      <c r="H3486" s="318">
        <f>G3486*(21/(21-1))</f>
        <v>2.7321854699560328E-5</v>
      </c>
      <c r="I3486" s="320">
        <f>(SUM(C3423:C3443)*1+SUM(C3444:C3464)*2+SUM(C3465:C3485)*3)/6</f>
        <v>1.514928026185083E-3</v>
      </c>
      <c r="J3486" s="318">
        <f>IF(C3486*O3486&lt;&gt;0,C3486,0)</f>
        <v>0</v>
      </c>
      <c r="K3486" s="318" t="str">
        <f>IF(C3486*O3486=0,"",C3486)</f>
        <v/>
      </c>
      <c r="O3486" s="318">
        <f>IF(ISBLANK(L3486),0,1)</f>
        <v>0</v>
      </c>
      <c r="P3486" s="318">
        <f>IF(ISBLANK(M3486),0,1)</f>
        <v>0</v>
      </c>
      <c r="Q3486" s="318">
        <f>O3486+P3486</f>
        <v>0</v>
      </c>
      <c r="R3486" s="318">
        <f>SUM(Q3361:Q3486)</f>
        <v>6</v>
      </c>
      <c r="S3486" s="318">
        <f>R3486/$X$2</f>
        <v>0.2608695652173913</v>
      </c>
      <c r="T3486" s="318">
        <f>IF(S3486&gt;=$X$3,1,0)</f>
        <v>0</v>
      </c>
      <c r="U3486" s="318">
        <f>O3486*T3486+P3486*T3486</f>
        <v>0</v>
      </c>
    </row>
    <row r="3487" spans="1:21" s="318" customFormat="1" x14ac:dyDescent="0.2">
      <c r="A3487" s="322">
        <v>41628</v>
      </c>
      <c r="B3487" s="321">
        <v>537.26599099999999</v>
      </c>
      <c r="C3487" s="320">
        <f>LN(B3487/B3486)</f>
        <v>1.0731766758142561E-2</v>
      </c>
      <c r="D3487" s="320">
        <f>AVERAGE(C3467:C3487)</f>
        <v>4.0611553043437273E-5</v>
      </c>
      <c r="E3487" s="318">
        <f>_xlfn.STDEV.S(C3467:C3487)</f>
        <v>5.4812911701915728E-3</v>
      </c>
      <c r="F3487" s="318">
        <f>E3487*(21/(21-1.5))</f>
        <v>5.9029289525140008E-3</v>
      </c>
      <c r="G3487" s="318">
        <f>_xlfn.VAR.S(C3467:C3487)</f>
        <v>3.0044552892420102E-5</v>
      </c>
      <c r="H3487" s="318">
        <f>G3487*(21/(21-1))</f>
        <v>3.1546780537041107E-5</v>
      </c>
      <c r="I3487" s="320">
        <f>(SUM(C3424:C3444)*1+SUM(C3445:C3465)*2+SUM(C3466:C3486)*3)/6</f>
        <v>5.3130091389185508E-3</v>
      </c>
      <c r="J3487" s="318">
        <f>IF(C3487*O3487&lt;&gt;0,C3487,0)</f>
        <v>0</v>
      </c>
      <c r="K3487" s="318" t="str">
        <f>IF(C3487*O3487=0,"",C3487)</f>
        <v/>
      </c>
      <c r="O3487" s="318">
        <f>IF(ISBLANK(L3487),0,1)</f>
        <v>0</v>
      </c>
      <c r="P3487" s="318">
        <f>IF(ISBLANK(M3487),0,1)</f>
        <v>0</v>
      </c>
      <c r="Q3487" s="318">
        <f>O3487+P3487</f>
        <v>0</v>
      </c>
      <c r="R3487" s="318">
        <f>SUM(Q3362:Q3487)</f>
        <v>5</v>
      </c>
      <c r="S3487" s="318">
        <f>R3487/$X$2</f>
        <v>0.21739130434782608</v>
      </c>
      <c r="T3487" s="318">
        <f>IF(S3487&gt;=$X$3,1,0)</f>
        <v>0</v>
      </c>
      <c r="U3487" s="318">
        <f>O3487*T3487+P3487*T3487</f>
        <v>0</v>
      </c>
    </row>
    <row r="3488" spans="1:21" s="318" customFormat="1" x14ac:dyDescent="0.2">
      <c r="A3488" s="322">
        <v>41631</v>
      </c>
      <c r="B3488" s="321">
        <v>544.24499500000002</v>
      </c>
      <c r="C3488" s="320">
        <f>LN(B3488/B3487)</f>
        <v>1.2906204309581126E-2</v>
      </c>
      <c r="D3488" s="320">
        <f>AVERAGE(C3468:C3488)</f>
        <v>4.7713581643462819E-4</v>
      </c>
      <c r="E3488" s="318">
        <f>_xlfn.STDEV.S(C3468:C3488)</f>
        <v>6.1185512781528817E-3</v>
      </c>
      <c r="F3488" s="318">
        <f>E3488*(21/(21-1.5))</f>
        <v>6.5892090687800263E-3</v>
      </c>
      <c r="G3488" s="318">
        <f>_xlfn.VAR.S(C3468:C3488)</f>
        <v>3.7436669743386257E-5</v>
      </c>
      <c r="H3488" s="318">
        <f>G3488*(21/(21-1))</f>
        <v>3.9308503230555571E-5</v>
      </c>
      <c r="I3488" s="320">
        <f>(SUM(C3425:C3445)*1+SUM(C3446:C3466)*2+SUM(C3467:C3487)*3)/6</f>
        <v>1.2252432911357801E-2</v>
      </c>
      <c r="J3488" s="318">
        <f>IF(C3488*O3488&lt;&gt;0,C3488,0)</f>
        <v>0</v>
      </c>
      <c r="K3488" s="318" t="str">
        <f>IF(C3488*O3488=0,"",C3488)</f>
        <v/>
      </c>
      <c r="O3488" s="318">
        <f>IF(ISBLANK(L3488),0,1)</f>
        <v>0</v>
      </c>
      <c r="P3488" s="318">
        <f>IF(ISBLANK(M3488),0,1)</f>
        <v>0</v>
      </c>
      <c r="Q3488" s="318">
        <f>O3488+P3488</f>
        <v>0</v>
      </c>
      <c r="R3488" s="318">
        <f>SUM(Q3363:Q3488)</f>
        <v>5</v>
      </c>
      <c r="S3488" s="318">
        <f>R3488/$X$2</f>
        <v>0.21739130434782608</v>
      </c>
      <c r="T3488" s="318">
        <f>IF(S3488&gt;=$X$3,1,0)</f>
        <v>0</v>
      </c>
      <c r="U3488" s="318">
        <f>O3488*T3488+P3488*T3488</f>
        <v>0</v>
      </c>
    </row>
    <row r="3489" spans="1:21" s="318" customFormat="1" x14ac:dyDescent="0.2">
      <c r="A3489" s="322">
        <v>41635</v>
      </c>
      <c r="B3489" s="321">
        <v>549.70202600000005</v>
      </c>
      <c r="C3489" s="320">
        <f>LN(B3489/B3488)</f>
        <v>9.9768565756462625E-3</v>
      </c>
      <c r="D3489" s="320">
        <f>AVERAGE(C3469:C3489)</f>
        <v>9.7069721412260373E-4</v>
      </c>
      <c r="E3489" s="318">
        <f>_xlfn.STDEV.S(C3469:C3489)</f>
        <v>6.4541230457065453E-3</v>
      </c>
      <c r="F3489" s="318">
        <f>E3489*(21/(21-1.5))</f>
        <v>6.9505940492224335E-3</v>
      </c>
      <c r="G3489" s="318">
        <f>_xlfn.VAR.S(C3469:C3489)</f>
        <v>4.1655704289120337E-5</v>
      </c>
      <c r="H3489" s="318">
        <f>G3489*(21/(21-1))</f>
        <v>4.3738489503576359E-5</v>
      </c>
      <c r="I3489" s="320">
        <f>(SUM(C3426:C3446)*1+SUM(C3447:C3467)*2+SUM(C3468:C3488)*3)/6</f>
        <v>1.5863004519577981E-2</v>
      </c>
      <c r="J3489" s="318">
        <f>IF(C3489*O3489&lt;&gt;0,C3489,0)</f>
        <v>0</v>
      </c>
      <c r="K3489" s="318" t="str">
        <f>IF(C3489*O3489=0,"",C3489)</f>
        <v/>
      </c>
      <c r="O3489" s="318">
        <f>IF(ISBLANK(L3489),0,1)</f>
        <v>0</v>
      </c>
      <c r="P3489" s="318">
        <f>IF(ISBLANK(M3489),0,1)</f>
        <v>0</v>
      </c>
      <c r="Q3489" s="318">
        <f>O3489+P3489</f>
        <v>0</v>
      </c>
      <c r="R3489" s="318">
        <f>SUM(Q3364:Q3489)</f>
        <v>5</v>
      </c>
      <c r="S3489" s="318">
        <f>R3489/$X$2</f>
        <v>0.21739130434782608</v>
      </c>
      <c r="T3489" s="318">
        <f>IF(S3489&gt;=$X$3,1,0)</f>
        <v>0</v>
      </c>
      <c r="U3489" s="318">
        <f>O3489*T3489+P3489*T3489</f>
        <v>0</v>
      </c>
    </row>
    <row r="3490" spans="1:21" s="318" customFormat="1" x14ac:dyDescent="0.2">
      <c r="A3490" s="322">
        <v>41638</v>
      </c>
      <c r="B3490" s="321">
        <v>548.864014</v>
      </c>
      <c r="C3490" s="320">
        <f>LN(B3490/B3489)</f>
        <v>-1.5256473111919481E-3</v>
      </c>
      <c r="D3490" s="320">
        <f>AVERAGE(C3470:C3490)</f>
        <v>9.9557509643382778E-4</v>
      </c>
      <c r="E3490" s="318">
        <f>_xlfn.STDEV.S(C3470:C3490)</f>
        <v>6.4429022639970121E-3</v>
      </c>
      <c r="F3490" s="318">
        <f>E3490*(21/(21-1.5))</f>
        <v>6.9385101304583205E-3</v>
      </c>
      <c r="G3490" s="318">
        <f>_xlfn.VAR.S(C3470:C3490)</f>
        <v>4.1510989583417821E-5</v>
      </c>
      <c r="H3490" s="318">
        <f>G3490*(21/(21-1))</f>
        <v>4.3586539062588715E-5</v>
      </c>
      <c r="I3490" s="320">
        <f>(SUM(C3427:C3447)*1+SUM(C3448:C3468)*2+SUM(C3469:C3489)*3)/6</f>
        <v>1.9618252625302337E-2</v>
      </c>
      <c r="J3490" s="318">
        <f>IF(C3490*O3490&lt;&gt;0,C3490,0)</f>
        <v>0</v>
      </c>
      <c r="K3490" s="318" t="str">
        <f>IF(C3490*O3490=0,"",C3490)</f>
        <v/>
      </c>
      <c r="O3490" s="318">
        <f>IF(ISBLANK(L3490),0,1)</f>
        <v>0</v>
      </c>
      <c r="P3490" s="318">
        <f>IF(ISBLANK(M3490),0,1)</f>
        <v>0</v>
      </c>
      <c r="Q3490" s="318">
        <f>O3490+P3490</f>
        <v>0</v>
      </c>
      <c r="R3490" s="318">
        <f>SUM(Q3365:Q3490)</f>
        <v>5</v>
      </c>
      <c r="S3490" s="318">
        <f>R3490/$X$2</f>
        <v>0.21739130434782608</v>
      </c>
      <c r="T3490" s="318">
        <f>IF(S3490&gt;=$X$3,1,0)</f>
        <v>0</v>
      </c>
      <c r="U3490" s="318">
        <f>O3490*T3490+P3490*T3490</f>
        <v>0</v>
      </c>
    </row>
    <row r="3491" spans="1:21" s="318" customFormat="1" x14ac:dyDescent="0.2">
      <c r="A3491" s="322">
        <v>41641</v>
      </c>
      <c r="B3491" s="321">
        <v>546.932007</v>
      </c>
      <c r="C3491" s="320">
        <f>LN(B3491/B3490)</f>
        <v>-3.5262201447939087E-3</v>
      </c>
      <c r="D3491" s="320">
        <f>AVERAGE(C3471:C3491)</f>
        <v>4.724936423048638E-4</v>
      </c>
      <c r="E3491" s="318">
        <f>_xlfn.STDEV.S(C3471:C3491)</f>
        <v>6.336999492641068E-3</v>
      </c>
      <c r="F3491" s="318">
        <f>E3491*(21/(21-1.5))</f>
        <v>6.824460992074996E-3</v>
      </c>
      <c r="G3491" s="318">
        <f>_xlfn.VAR.S(C3471:C3491)</f>
        <v>4.0157562569733157E-5</v>
      </c>
      <c r="H3491" s="318">
        <f>G3491*(21/(21-1))</f>
        <v>4.216544069821982E-5</v>
      </c>
      <c r="I3491" s="320">
        <f>(SUM(C3428:C3448)*1+SUM(C3449:C3469)*2+SUM(C3470:C3490)*3)/6</f>
        <v>2.0832344159786968E-2</v>
      </c>
      <c r="J3491" s="318">
        <f>IF(C3491*O3491&lt;&gt;0,C3491,0)</f>
        <v>0</v>
      </c>
      <c r="K3491" s="318" t="str">
        <f>IF(C3491*O3491=0,"",C3491)</f>
        <v/>
      </c>
      <c r="O3491" s="318">
        <f>IF(ISBLANK(L3491),0,1)</f>
        <v>0</v>
      </c>
      <c r="P3491" s="318">
        <f>IF(ISBLANK(M3491),0,1)</f>
        <v>0</v>
      </c>
      <c r="Q3491" s="318">
        <f>O3491+P3491</f>
        <v>0</v>
      </c>
      <c r="R3491" s="318">
        <f>SUM(Q3366:Q3491)</f>
        <v>5</v>
      </c>
      <c r="S3491" s="318">
        <f>R3491/$X$2</f>
        <v>0.21739130434782608</v>
      </c>
      <c r="T3491" s="318">
        <f>IF(S3491&gt;=$X$3,1,0)</f>
        <v>0</v>
      </c>
      <c r="U3491" s="318">
        <f>O3491*T3491+P3491*T3491</f>
        <v>0</v>
      </c>
    </row>
    <row r="3492" spans="1:21" s="318" customFormat="1" x14ac:dyDescent="0.2">
      <c r="A3492" s="322">
        <v>41642</v>
      </c>
      <c r="B3492" s="321">
        <v>547.78601100000003</v>
      </c>
      <c r="C3492" s="320">
        <f>LN(B3492/B3491)</f>
        <v>1.5602267601343119E-3</v>
      </c>
      <c r="D3492" s="320">
        <f>AVERAGE(C3472:C3492)</f>
        <v>3.6441282937570699E-4</v>
      </c>
      <c r="E3492" s="318">
        <f>_xlfn.STDEV.S(C3472:C3492)</f>
        <v>6.2960970710011725E-3</v>
      </c>
      <c r="F3492" s="318">
        <f>E3492*(21/(21-1.5))</f>
        <v>6.7804122303089546E-3</v>
      </c>
      <c r="G3492" s="318">
        <f>_xlfn.VAR.S(C3472:C3492)</f>
        <v>3.9640838327469543E-5</v>
      </c>
      <c r="H3492" s="318">
        <f>G3492*(21/(21-1))</f>
        <v>4.1622880243843021E-5</v>
      </c>
      <c r="I3492" s="320">
        <f>(SUM(C3429:C3449)*1+SUM(C3450:C3470)*2+SUM(C3471:C3491)*3)/6</f>
        <v>1.8879178058420796E-2</v>
      </c>
      <c r="J3492" s="318">
        <f>IF(C3492*O3492&lt;&gt;0,C3492,0)</f>
        <v>0</v>
      </c>
      <c r="K3492" s="318" t="str">
        <f>IF(C3492*O3492=0,"",C3492)</f>
        <v/>
      </c>
      <c r="O3492" s="318">
        <f>IF(ISBLANK(L3492),0,1)</f>
        <v>0</v>
      </c>
      <c r="P3492" s="318">
        <f>IF(ISBLANK(M3492),0,1)</f>
        <v>0</v>
      </c>
      <c r="Q3492" s="318">
        <f>O3492+P3492</f>
        <v>0</v>
      </c>
      <c r="R3492" s="318">
        <f>SUM(Q3367:Q3492)</f>
        <v>5</v>
      </c>
      <c r="S3492" s="318">
        <f>R3492/$X$2</f>
        <v>0.21739130434782608</v>
      </c>
      <c r="T3492" s="318">
        <f>IF(S3492&gt;=$X$3,1,0)</f>
        <v>0</v>
      </c>
      <c r="U3492" s="318">
        <f>O3492*T3492+P3492*T3492</f>
        <v>0</v>
      </c>
    </row>
    <row r="3493" spans="1:21" s="318" customFormat="1" x14ac:dyDescent="0.2">
      <c r="A3493" s="322">
        <v>41645</v>
      </c>
      <c r="B3493" s="321">
        <v>546.59399399999995</v>
      </c>
      <c r="C3493" s="320">
        <f>LN(B3493/B3492)</f>
        <v>-2.178434302444385E-3</v>
      </c>
      <c r="D3493" s="320">
        <f>AVERAGE(C3473:C3493)</f>
        <v>3.3291094299958359E-4</v>
      </c>
      <c r="E3493" s="318">
        <f>_xlfn.STDEV.S(C3473:C3493)</f>
        <v>6.3076250695585038E-3</v>
      </c>
      <c r="F3493" s="318">
        <f>E3493*(21/(21-1.5))</f>
        <v>6.792826997986081E-3</v>
      </c>
      <c r="G3493" s="318">
        <f>_xlfn.VAR.S(C3473:C3493)</f>
        <v>3.9786134018122915E-5</v>
      </c>
      <c r="H3493" s="318">
        <f>G3493*(21/(21-1))</f>
        <v>4.177544071902906E-5</v>
      </c>
      <c r="I3493" s="320">
        <f>(SUM(C3430:C3450)*1+SUM(C3451:C3471)*2+SUM(C3472:C3492)*3)/6</f>
        <v>1.8990096533657696E-2</v>
      </c>
      <c r="J3493" s="318">
        <f>IF(C3493*O3493&lt;&gt;0,C3493,0)</f>
        <v>0</v>
      </c>
      <c r="K3493" s="318" t="str">
        <f>IF(C3493*O3493=0,"",C3493)</f>
        <v/>
      </c>
      <c r="O3493" s="318">
        <f>IF(ISBLANK(L3493),0,1)</f>
        <v>0</v>
      </c>
      <c r="P3493" s="318">
        <f>IF(ISBLANK(M3493),0,1)</f>
        <v>0</v>
      </c>
      <c r="Q3493" s="318">
        <f>O3493+P3493</f>
        <v>0</v>
      </c>
      <c r="R3493" s="318">
        <f>SUM(Q3368:Q3493)</f>
        <v>5</v>
      </c>
      <c r="S3493" s="318">
        <f>R3493/$X$2</f>
        <v>0.21739130434782608</v>
      </c>
      <c r="T3493" s="318">
        <f>IF(S3493&gt;=$X$3,1,0)</f>
        <v>0</v>
      </c>
      <c r="U3493" s="318">
        <f>O3493*T3493+P3493*T3493</f>
        <v>0</v>
      </c>
    </row>
    <row r="3494" spans="1:21" s="318" customFormat="1" x14ac:dyDescent="0.2">
      <c r="A3494" s="322">
        <v>41646</v>
      </c>
      <c r="B3494" s="321">
        <v>547.03802499999995</v>
      </c>
      <c r="C3494" s="320">
        <f>LN(B3494/B3493)</f>
        <v>8.1203003695027448E-4</v>
      </c>
      <c r="D3494" s="320">
        <f>AVERAGE(C3474:C3494)</f>
        <v>4.0826727338645917E-4</v>
      </c>
      <c r="E3494" s="318">
        <f>_xlfn.STDEV.S(C3474:C3494)</f>
        <v>6.3032355722632636E-3</v>
      </c>
      <c r="F3494" s="318">
        <f>E3494*(21/(21-1.5))</f>
        <v>6.7880998470527453E-3</v>
      </c>
      <c r="G3494" s="318">
        <f>_xlfn.VAR.S(C3474:C3494)</f>
        <v>3.9730778679444994E-5</v>
      </c>
      <c r="H3494" s="318">
        <f>G3494*(21/(21-1))</f>
        <v>4.1717317613417243E-5</v>
      </c>
      <c r="I3494" s="320">
        <f>(SUM(C3431:C3451)*1+SUM(C3452:C3472)*2+SUM(C3473:C3493)*3)/6</f>
        <v>1.8876238581144612E-2</v>
      </c>
      <c r="J3494" s="318">
        <f>IF(C3494*O3494&lt;&gt;0,C3494,0)</f>
        <v>0</v>
      </c>
      <c r="K3494" s="318" t="str">
        <f>IF(C3494*O3494=0,"",C3494)</f>
        <v/>
      </c>
      <c r="O3494" s="318">
        <f>IF(ISBLANK(L3494),0,1)</f>
        <v>0</v>
      </c>
      <c r="P3494" s="318">
        <f>IF(ISBLANK(M3494),0,1)</f>
        <v>0</v>
      </c>
      <c r="Q3494" s="318">
        <f>O3494+P3494</f>
        <v>0</v>
      </c>
      <c r="R3494" s="318">
        <f>SUM(Q3369:Q3494)</f>
        <v>5</v>
      </c>
      <c r="S3494" s="318">
        <f>R3494/$X$2</f>
        <v>0.21739130434782608</v>
      </c>
      <c r="T3494" s="318">
        <f>IF(S3494&gt;=$X$3,1,0)</f>
        <v>0</v>
      </c>
      <c r="U3494" s="318">
        <f>O3494*T3494+P3494*T3494</f>
        <v>0</v>
      </c>
    </row>
    <row r="3495" spans="1:21" s="318" customFormat="1" x14ac:dyDescent="0.2">
      <c r="A3495" s="322">
        <v>41647</v>
      </c>
      <c r="B3495" s="321">
        <v>550.22399900000005</v>
      </c>
      <c r="C3495" s="320">
        <f>LN(B3495/B3494)</f>
        <v>5.8071506781287733E-3</v>
      </c>
      <c r="D3495" s="320">
        <f>AVERAGE(C3475:C3495)</f>
        <v>1.064013144497085E-3</v>
      </c>
      <c r="E3495" s="318">
        <f>_xlfn.STDEV.S(C3475:C3495)</f>
        <v>6.1018307150682407E-3</v>
      </c>
      <c r="F3495" s="318">
        <f>E3495*(21/(21-1.5))</f>
        <v>6.5712023085350282E-3</v>
      </c>
      <c r="G3495" s="318">
        <f>_xlfn.VAR.S(C3475:C3495)</f>
        <v>3.7232338075350198E-5</v>
      </c>
      <c r="H3495" s="318">
        <f>G3495*(21/(21-1))</f>
        <v>3.9093954979117709E-5</v>
      </c>
      <c r="I3495" s="320">
        <f>(SUM(C3432:C3452)*1+SUM(C3453:C3473)*2+SUM(C3474:C3494)*3)/6</f>
        <v>1.7257605938746177E-2</v>
      </c>
      <c r="J3495" s="318">
        <f>IF(C3495*O3495&lt;&gt;0,C3495,0)</f>
        <v>0</v>
      </c>
      <c r="K3495" s="318" t="str">
        <f>IF(C3495*O3495=0,"",C3495)</f>
        <v/>
      </c>
      <c r="O3495" s="318">
        <f>IF(ISBLANK(L3495),0,1)</f>
        <v>0</v>
      </c>
      <c r="P3495" s="318">
        <f>IF(ISBLANK(M3495),0,1)</f>
        <v>0</v>
      </c>
      <c r="Q3495" s="318">
        <f>O3495+P3495</f>
        <v>0</v>
      </c>
      <c r="R3495" s="318">
        <f>SUM(Q3370:Q3495)</f>
        <v>5</v>
      </c>
      <c r="S3495" s="318">
        <f>R3495/$X$2</f>
        <v>0.21739130434782608</v>
      </c>
      <c r="T3495" s="318">
        <f>IF(S3495&gt;=$X$3,1,0)</f>
        <v>0</v>
      </c>
      <c r="U3495" s="318">
        <f>O3495*T3495+P3495*T3495</f>
        <v>0</v>
      </c>
    </row>
    <row r="3496" spans="1:21" s="318" customFormat="1" x14ac:dyDescent="0.2">
      <c r="A3496" s="322">
        <v>41648</v>
      </c>
      <c r="B3496" s="321">
        <v>553.62597700000003</v>
      </c>
      <c r="C3496" s="320">
        <f>LN(B3496/B3495)</f>
        <v>6.1638607509284186E-3</v>
      </c>
      <c r="D3496" s="320">
        <f>AVERAGE(C3476:C3496)</f>
        <v>1.7206969905109821E-3</v>
      </c>
      <c r="E3496" s="318">
        <f>_xlfn.STDEV.S(C3476:C3496)</f>
        <v>5.8569372584491254E-3</v>
      </c>
      <c r="F3496" s="318">
        <f>E3496*(21/(21-1.5))</f>
        <v>6.3074708937144426E-3</v>
      </c>
      <c r="G3496" s="318">
        <f>_xlfn.VAR.S(C3476:C3496)</f>
        <v>3.4303714049409553E-5</v>
      </c>
      <c r="H3496" s="318">
        <f>G3496*(21/(21-1))</f>
        <v>3.601889975188003E-5</v>
      </c>
      <c r="I3496" s="320">
        <f>(SUM(C3433:C3453)*1+SUM(C3454:C3474)*2+SUM(C3475:C3495)*3)/6</f>
        <v>2.1346104335779593E-2</v>
      </c>
      <c r="J3496" s="318">
        <f>IF(C3496*O3496&lt;&gt;0,C3496,0)</f>
        <v>0</v>
      </c>
      <c r="K3496" s="318" t="str">
        <f>IF(C3496*O3496=0,"",C3496)</f>
        <v/>
      </c>
      <c r="O3496" s="318">
        <f>IF(ISBLANK(L3496),0,1)</f>
        <v>0</v>
      </c>
      <c r="P3496" s="318">
        <f>IF(ISBLANK(M3496),0,1)</f>
        <v>0</v>
      </c>
      <c r="Q3496" s="318">
        <f>O3496+P3496</f>
        <v>0</v>
      </c>
      <c r="R3496" s="318">
        <f>SUM(Q3371:Q3496)</f>
        <v>5</v>
      </c>
      <c r="S3496" s="318">
        <f>R3496/$X$2</f>
        <v>0.21739130434782608</v>
      </c>
      <c r="T3496" s="318">
        <f>IF(S3496&gt;=$X$3,1,0)</f>
        <v>0</v>
      </c>
      <c r="U3496" s="318">
        <f>O3496*T3496+P3496*T3496</f>
        <v>0</v>
      </c>
    </row>
    <row r="3497" spans="1:21" s="318" customFormat="1" x14ac:dyDescent="0.2">
      <c r="A3497" s="322">
        <v>41649</v>
      </c>
      <c r="B3497" s="321">
        <v>556.51501499999995</v>
      </c>
      <c r="C3497" s="320">
        <f>LN(B3497/B3496)</f>
        <v>5.2048245094403651E-3</v>
      </c>
      <c r="D3497" s="320">
        <f>AVERAGE(C3477:C3497)</f>
        <v>2.0163700385540098E-3</v>
      </c>
      <c r="E3497" s="318">
        <f>_xlfn.STDEV.S(C3477:C3497)</f>
        <v>5.8692073212991483E-3</v>
      </c>
      <c r="F3497" s="318">
        <f>E3497*(21/(21-1.5))</f>
        <v>6.3206848075529282E-3</v>
      </c>
      <c r="G3497" s="318">
        <f>_xlfn.VAR.S(C3477:C3497)</f>
        <v>3.4447594580391525E-5</v>
      </c>
      <c r="H3497" s="318">
        <f>G3497*(21/(21-1))</f>
        <v>3.6169974309411103E-5</v>
      </c>
      <c r="I3497" s="320">
        <f>(SUM(C3434:C3454)*1+SUM(C3455:C3475)*2+SUM(C3476:C3496)*3)/6</f>
        <v>2.7502556310225846E-2</v>
      </c>
      <c r="J3497" s="318">
        <f>IF(C3497*O3497&lt;&gt;0,C3497,0)</f>
        <v>0</v>
      </c>
      <c r="K3497" s="318" t="str">
        <f>IF(C3497*O3497=0,"",C3497)</f>
        <v/>
      </c>
      <c r="O3497" s="318">
        <f>IF(ISBLANK(L3497),0,1)</f>
        <v>0</v>
      </c>
      <c r="P3497" s="318">
        <f>IF(ISBLANK(M3497),0,1)</f>
        <v>0</v>
      </c>
      <c r="Q3497" s="318">
        <f>O3497+P3497</f>
        <v>0</v>
      </c>
      <c r="R3497" s="318">
        <f>SUM(Q3372:Q3497)</f>
        <v>5</v>
      </c>
      <c r="S3497" s="318">
        <f>R3497/$X$2</f>
        <v>0.21739130434782608</v>
      </c>
      <c r="T3497" s="318">
        <f>IF(S3497&gt;=$X$3,1,0)</f>
        <v>0</v>
      </c>
      <c r="U3497" s="318">
        <f>O3497*T3497+P3497*T3497</f>
        <v>0</v>
      </c>
    </row>
    <row r="3498" spans="1:21" s="318" customFormat="1" x14ac:dyDescent="0.2">
      <c r="A3498" s="322">
        <v>41652</v>
      </c>
      <c r="B3498" s="321">
        <v>558.27801499999998</v>
      </c>
      <c r="C3498" s="320">
        <f>LN(B3498/B3497)</f>
        <v>3.1629215869153691E-3</v>
      </c>
      <c r="D3498" s="320">
        <f>AVERAGE(C3478:C3498)</f>
        <v>2.275211124993163E-3</v>
      </c>
      <c r="E3498" s="318">
        <f>_xlfn.STDEV.S(C3478:C3498)</f>
        <v>5.7899180638967531E-3</v>
      </c>
      <c r="F3498" s="318">
        <f>E3498*(21/(21-1.5))</f>
        <v>6.2352963765041954E-3</v>
      </c>
      <c r="G3498" s="318">
        <f>_xlfn.VAR.S(C3478:C3498)</f>
        <v>3.3523151186637927E-5</v>
      </c>
      <c r="H3498" s="318">
        <f>G3498*(21/(21-1))</f>
        <v>3.5199308745969823E-5</v>
      </c>
      <c r="I3498" s="320">
        <f>(SUM(C3435:C3455)*1+SUM(C3456:C3476)*2+SUM(C3477:C3497)*3)/6</f>
        <v>2.9619484834521731E-2</v>
      </c>
      <c r="J3498" s="318">
        <f>IF(C3498*O3498&lt;&gt;0,C3498,0)</f>
        <v>0</v>
      </c>
      <c r="K3498" s="318" t="str">
        <f>IF(C3498*O3498=0,"",C3498)</f>
        <v/>
      </c>
      <c r="O3498" s="318">
        <f>IF(ISBLANK(L3498),0,1)</f>
        <v>0</v>
      </c>
      <c r="P3498" s="318">
        <f>IF(ISBLANK(M3498),0,1)</f>
        <v>0</v>
      </c>
      <c r="Q3498" s="318">
        <f>O3498+P3498</f>
        <v>0</v>
      </c>
      <c r="R3498" s="318">
        <f>SUM(Q3373:Q3498)</f>
        <v>5</v>
      </c>
      <c r="S3498" s="318">
        <f>R3498/$X$2</f>
        <v>0.21739130434782608</v>
      </c>
      <c r="T3498" s="318">
        <f>IF(S3498&gt;=$X$3,1,0)</f>
        <v>0</v>
      </c>
      <c r="U3498" s="318">
        <f>O3498*T3498+P3498*T3498</f>
        <v>0</v>
      </c>
    </row>
    <row r="3499" spans="1:21" s="318" customFormat="1" x14ac:dyDescent="0.2">
      <c r="A3499" s="322">
        <v>41653</v>
      </c>
      <c r="B3499" s="321">
        <v>556.771973</v>
      </c>
      <c r="C3499" s="320">
        <f>LN(B3499/B3498)</f>
        <v>-2.7013011649885195E-3</v>
      </c>
      <c r="D3499" s="320">
        <f>AVERAGE(C3479:C3499)</f>
        <v>1.9741253573192876E-3</v>
      </c>
      <c r="E3499" s="318">
        <f>_xlfn.STDEV.S(C3479:C3499)</f>
        <v>5.8801041625925043E-3</v>
      </c>
      <c r="F3499" s="318">
        <f>E3499*(21/(21-1.5))</f>
        <v>6.3324198674073124E-3</v>
      </c>
      <c r="G3499" s="318">
        <f>_xlfn.VAR.S(C3479:C3499)</f>
        <v>3.4575624962937697E-5</v>
      </c>
      <c r="H3499" s="318">
        <f>G3499*(21/(21-1))</f>
        <v>3.6304406211084582E-5</v>
      </c>
      <c r="I3499" s="320">
        <f>(SUM(C3436:C3456)*1+SUM(C3457:C3477)*2+SUM(C3478:C3498)*3)/6</f>
        <v>3.2939580054583494E-2</v>
      </c>
      <c r="J3499" s="318">
        <f>IF(C3499*O3499&lt;&gt;0,C3499,0)</f>
        <v>0</v>
      </c>
      <c r="K3499" s="318" t="str">
        <f>IF(C3499*O3499=0,"",C3499)</f>
        <v/>
      </c>
      <c r="O3499" s="318">
        <f>IF(ISBLANK(L3499),0,1)</f>
        <v>0</v>
      </c>
      <c r="P3499" s="318">
        <f>IF(ISBLANK(M3499),0,1)</f>
        <v>0</v>
      </c>
      <c r="Q3499" s="318">
        <f>O3499+P3499</f>
        <v>0</v>
      </c>
      <c r="R3499" s="318">
        <f>SUM(Q3374:Q3499)</f>
        <v>5</v>
      </c>
      <c r="S3499" s="318">
        <f>R3499/$X$2</f>
        <v>0.21739130434782608</v>
      </c>
      <c r="T3499" s="318">
        <f>IF(S3499&gt;=$X$3,1,0)</f>
        <v>0</v>
      </c>
      <c r="U3499" s="318">
        <f>O3499*T3499+P3499*T3499</f>
        <v>0</v>
      </c>
    </row>
    <row r="3500" spans="1:21" s="318" customFormat="1" x14ac:dyDescent="0.2">
      <c r="A3500" s="322">
        <v>41654</v>
      </c>
      <c r="B3500" s="321">
        <v>562.94897500000002</v>
      </c>
      <c r="C3500" s="320">
        <f>LN(B3500/B3499)</f>
        <v>1.1033221576254791E-2</v>
      </c>
      <c r="D3500" s="320">
        <f>AVERAGE(C3480:C3500)</f>
        <v>2.5414318140631986E-3</v>
      </c>
      <c r="E3500" s="318">
        <f>_xlfn.STDEV.S(C3480:C3500)</f>
        <v>6.1590336148420483E-3</v>
      </c>
      <c r="F3500" s="318">
        <f>E3500*(21/(21-1.5))</f>
        <v>6.6328054313683597E-3</v>
      </c>
      <c r="G3500" s="318">
        <f>_xlfn.VAR.S(C3480:C3500)</f>
        <v>3.7933695068754314E-5</v>
      </c>
      <c r="H3500" s="318">
        <f>G3500*(21/(21-1))</f>
        <v>3.9830379822192032E-5</v>
      </c>
      <c r="I3500" s="320">
        <f>(SUM(C3437:C3457)*1+SUM(C3458:C3478)*2+SUM(C3479:C3499)*3)/6</f>
        <v>2.9056166972651704E-2</v>
      </c>
      <c r="J3500" s="318">
        <f>IF(C3500*O3500&lt;&gt;0,C3500,0)</f>
        <v>0</v>
      </c>
      <c r="K3500" s="318" t="str">
        <f>IF(C3500*O3500=0,"",C3500)</f>
        <v/>
      </c>
      <c r="O3500" s="318">
        <f>IF(ISBLANK(L3500),0,1)</f>
        <v>0</v>
      </c>
      <c r="P3500" s="318">
        <f>IF(ISBLANK(M3500),0,1)</f>
        <v>0</v>
      </c>
      <c r="Q3500" s="318">
        <f>O3500+P3500</f>
        <v>0</v>
      </c>
      <c r="R3500" s="318">
        <f>SUM(Q3375:Q3500)</f>
        <v>5</v>
      </c>
      <c r="S3500" s="318">
        <f>R3500/$X$2</f>
        <v>0.21739130434782608</v>
      </c>
      <c r="T3500" s="318">
        <f>IF(S3500&gt;=$X$3,1,0)</f>
        <v>0</v>
      </c>
      <c r="U3500" s="318">
        <f>O3500*T3500+P3500*T3500</f>
        <v>0</v>
      </c>
    </row>
    <row r="3501" spans="1:21" s="318" customFormat="1" x14ac:dyDescent="0.2">
      <c r="A3501" s="322">
        <v>41655</v>
      </c>
      <c r="B3501" s="321">
        <v>564.82202099999995</v>
      </c>
      <c r="C3501" s="320">
        <f>LN(B3501/B3500)</f>
        <v>3.3216809597707586E-3</v>
      </c>
      <c r="D3501" s="320">
        <f>AVERAGE(C3481:C3501)</f>
        <v>3.0056517768187749E-3</v>
      </c>
      <c r="E3501" s="318">
        <f>_xlfn.STDEV.S(C3481:C3501)</f>
        <v>5.8065718143454504E-3</v>
      </c>
      <c r="F3501" s="318">
        <f>E3501*(21/(21-1.5))</f>
        <v>6.2532311846797157E-3</v>
      </c>
      <c r="G3501" s="318">
        <f>_xlfn.VAR.S(C3481:C3501)</f>
        <v>3.3716276235151019E-5</v>
      </c>
      <c r="H3501" s="318">
        <f>G3501*(21/(21-1))</f>
        <v>3.5402090046908573E-5</v>
      </c>
      <c r="I3501" s="320">
        <f>(SUM(C3438:C3458)*1+SUM(C3459:C3479)*2+SUM(C3480:C3500)*3)/6</f>
        <v>3.3197996838336095E-2</v>
      </c>
      <c r="J3501" s="318">
        <f>IF(C3501*O3501&lt;&gt;0,C3501,0)</f>
        <v>0</v>
      </c>
      <c r="K3501" s="318" t="str">
        <f>IF(C3501*O3501=0,"",C3501)</f>
        <v/>
      </c>
      <c r="O3501" s="318">
        <f>IF(ISBLANK(L3501),0,1)</f>
        <v>0</v>
      </c>
      <c r="P3501" s="318">
        <f>IF(ISBLANK(M3501),0,1)</f>
        <v>0</v>
      </c>
      <c r="Q3501" s="318">
        <f>O3501+P3501</f>
        <v>0</v>
      </c>
      <c r="R3501" s="318">
        <f>SUM(Q3376:Q3501)</f>
        <v>5</v>
      </c>
      <c r="S3501" s="318">
        <f>R3501/$X$2</f>
        <v>0.21739130434782608</v>
      </c>
      <c r="T3501" s="318">
        <f>IF(S3501&gt;=$X$3,1,0)</f>
        <v>0</v>
      </c>
      <c r="U3501" s="318">
        <f>O3501*T3501+P3501*T3501</f>
        <v>0</v>
      </c>
    </row>
    <row r="3502" spans="1:21" s="318" customFormat="1" x14ac:dyDescent="0.2">
      <c r="A3502" s="322">
        <v>41656</v>
      </c>
      <c r="B3502" s="321">
        <v>563.18597399999999</v>
      </c>
      <c r="C3502" s="320">
        <f>LN(B3502/B3501)</f>
        <v>-2.9007740272412588E-3</v>
      </c>
      <c r="D3502" s="320">
        <f>AVERAGE(C3482:C3502)</f>
        <v>3.3140349004597354E-3</v>
      </c>
      <c r="E3502" s="318">
        <f>_xlfn.STDEV.S(C3482:C3502)</f>
        <v>5.2625501865887613E-3</v>
      </c>
      <c r="F3502" s="318">
        <f>E3502*(21/(21-1.5))</f>
        <v>5.6673617394032809E-3</v>
      </c>
      <c r="G3502" s="318">
        <f>_xlfn.VAR.S(C3482:C3502)</f>
        <v>2.7694434466365407E-5</v>
      </c>
      <c r="H3502" s="318">
        <f>G3502*(21/(21-1))</f>
        <v>2.9079156189683678E-5</v>
      </c>
      <c r="I3502" s="320">
        <f>(SUM(C3439:C3459)*1+SUM(C3460:C3480)*2+SUM(C3481:C3501)*3)/6</f>
        <v>3.7019953748362609E-2</v>
      </c>
      <c r="J3502" s="318">
        <f>IF(C3502*O3502&lt;&gt;0,C3502,0)</f>
        <v>0</v>
      </c>
      <c r="K3502" s="318" t="str">
        <f>IF(C3502*O3502=0,"",C3502)</f>
        <v/>
      </c>
      <c r="O3502" s="318">
        <f>IF(ISBLANK(L3502),0,1)</f>
        <v>0</v>
      </c>
      <c r="P3502" s="318">
        <f>IF(ISBLANK(M3502),0,1)</f>
        <v>0</v>
      </c>
      <c r="Q3502" s="318">
        <f>O3502+P3502</f>
        <v>0</v>
      </c>
      <c r="R3502" s="318">
        <f>SUM(Q3377:Q3502)</f>
        <v>5</v>
      </c>
      <c r="S3502" s="318">
        <f>R3502/$X$2</f>
        <v>0.21739130434782608</v>
      </c>
      <c r="T3502" s="318">
        <f>IF(S3502&gt;=$X$3,1,0)</f>
        <v>0</v>
      </c>
      <c r="U3502" s="318">
        <f>O3502*T3502+P3502*T3502</f>
        <v>0</v>
      </c>
    </row>
    <row r="3503" spans="1:21" s="318" customFormat="1" x14ac:dyDescent="0.2">
      <c r="A3503" s="322">
        <v>41659</v>
      </c>
      <c r="B3503" s="321">
        <v>561.86999500000002</v>
      </c>
      <c r="C3503" s="320">
        <f>LN(B3503/B3502)</f>
        <v>-2.3394029033851904E-3</v>
      </c>
      <c r="D3503" s="320">
        <f>AVERAGE(C3483:C3503)</f>
        <v>2.9899979221717369E-3</v>
      </c>
      <c r="E3503" s="318">
        <f>_xlfn.STDEV.S(C3483:C3503)</f>
        <v>5.3959219240334658E-3</v>
      </c>
      <c r="F3503" s="318">
        <f>E3503*(21/(21-1.5))</f>
        <v>5.8109928412668089E-3</v>
      </c>
      <c r="G3503" s="318">
        <f>_xlfn.VAR.S(C3483:C3503)</f>
        <v>2.9115973410265023E-5</v>
      </c>
      <c r="H3503" s="318">
        <f>G3503*(21/(21-1))</f>
        <v>3.0571772080778274E-5</v>
      </c>
      <c r="I3503" s="320">
        <f>(SUM(C3440:C3460)*1+SUM(C3461:C3481)*2+SUM(C3482:C3502)*3)/6</f>
        <v>3.5744297530350432E-2</v>
      </c>
      <c r="J3503" s="318">
        <f>IF(C3503*O3503&lt;&gt;0,C3503,0)</f>
        <v>0</v>
      </c>
      <c r="K3503" s="318" t="str">
        <f>IF(C3503*O3503=0,"",C3503)</f>
        <v/>
      </c>
      <c r="O3503" s="318">
        <f>IF(ISBLANK(L3503),0,1)</f>
        <v>0</v>
      </c>
      <c r="P3503" s="318">
        <f>IF(ISBLANK(M3503),0,1)</f>
        <v>0</v>
      </c>
      <c r="Q3503" s="318">
        <f>O3503+P3503</f>
        <v>0</v>
      </c>
      <c r="R3503" s="318">
        <f>SUM(Q3378:Q3503)</f>
        <v>5</v>
      </c>
      <c r="S3503" s="318">
        <f>R3503/$X$2</f>
        <v>0.21739130434782608</v>
      </c>
      <c r="T3503" s="318">
        <f>IF(S3503&gt;=$X$3,1,0)</f>
        <v>0</v>
      </c>
      <c r="U3503" s="318">
        <f>O3503*T3503+P3503*T3503</f>
        <v>0</v>
      </c>
    </row>
    <row r="3504" spans="1:21" s="318" customFormat="1" x14ac:dyDescent="0.2">
      <c r="A3504" s="322">
        <v>41660</v>
      </c>
      <c r="B3504" s="321">
        <v>565.15997300000004</v>
      </c>
      <c r="C3504" s="320">
        <f>LN(B3504/B3503)</f>
        <v>5.8383316125076969E-3</v>
      </c>
      <c r="D3504" s="320">
        <f>AVERAGE(C3484:C3504)</f>
        <v>3.0020000241797093E-3</v>
      </c>
      <c r="E3504" s="318">
        <f>_xlfn.STDEV.S(C3484:C3504)</f>
        <v>5.4022621582970661E-3</v>
      </c>
      <c r="F3504" s="318">
        <f>E3504*(21/(21-1.5))</f>
        <v>5.8178207858583788E-3</v>
      </c>
      <c r="G3504" s="318">
        <f>_xlfn.VAR.S(C3484:C3504)</f>
        <v>2.9184436426968471E-5</v>
      </c>
      <c r="H3504" s="318">
        <f>G3504*(21/(21-1))</f>
        <v>3.0643658248316895E-5</v>
      </c>
      <c r="I3504" s="320">
        <f>(SUM(C3441:C3461)*1+SUM(C3462:C3482)*2+SUM(C3483:C3503)*3)/6</f>
        <v>3.244413291781429E-2</v>
      </c>
      <c r="J3504" s="318">
        <f>IF(C3504*O3504&lt;&gt;0,C3504,0)</f>
        <v>0</v>
      </c>
      <c r="K3504" s="318" t="str">
        <f>IF(C3504*O3504=0,"",C3504)</f>
        <v/>
      </c>
      <c r="O3504" s="318">
        <f>IF(ISBLANK(L3504),0,1)</f>
        <v>0</v>
      </c>
      <c r="P3504" s="318">
        <f>IF(ISBLANK(M3504),0,1)</f>
        <v>0</v>
      </c>
      <c r="Q3504" s="318">
        <f>O3504+P3504</f>
        <v>0</v>
      </c>
      <c r="R3504" s="318">
        <f>SUM(Q3379:Q3504)</f>
        <v>5</v>
      </c>
      <c r="S3504" s="318">
        <f>R3504/$X$2</f>
        <v>0.21739130434782608</v>
      </c>
      <c r="T3504" s="318">
        <f>IF(S3504&gt;=$X$3,1,0)</f>
        <v>0</v>
      </c>
      <c r="U3504" s="318">
        <f>O3504*T3504+P3504*T3504</f>
        <v>0</v>
      </c>
    </row>
    <row r="3505" spans="1:21" s="318" customFormat="1" x14ac:dyDescent="0.2">
      <c r="A3505" s="322">
        <v>41661</v>
      </c>
      <c r="B3505" s="321">
        <v>562.29101600000001</v>
      </c>
      <c r="C3505" s="320">
        <f>LN(B3505/B3504)</f>
        <v>-5.0892911893563918E-3</v>
      </c>
      <c r="D3505" s="320">
        <f>AVERAGE(C3485:C3505)</f>
        <v>2.7621614944943682E-3</v>
      </c>
      <c r="E3505" s="318">
        <f>_xlfn.STDEV.S(C3485:C3505)</f>
        <v>5.6507462624109019E-3</v>
      </c>
      <c r="F3505" s="318">
        <f>E3505*(21/(21-1.5))</f>
        <v>6.085419051827125E-3</v>
      </c>
      <c r="G3505" s="318">
        <f>_xlfn.VAR.S(C3485:C3505)</f>
        <v>3.193093332215078E-5</v>
      </c>
      <c r="H3505" s="318">
        <f>G3505*(21/(21-1))</f>
        <v>3.352747998825832E-5</v>
      </c>
      <c r="I3505" s="320">
        <f>(SUM(C3442:C3462)*1+SUM(C3463:C3483)*2+SUM(C3484:C3504)*3)/6</f>
        <v>3.2733868035344865E-2</v>
      </c>
      <c r="J3505" s="318">
        <f>IF(C3505*O3505&lt;&gt;0,C3505,0)</f>
        <v>0</v>
      </c>
      <c r="K3505" s="318" t="str">
        <f>IF(C3505*O3505=0,"",C3505)</f>
        <v/>
      </c>
      <c r="O3505" s="318">
        <f>IF(ISBLANK(L3505),0,1)</f>
        <v>0</v>
      </c>
      <c r="P3505" s="318">
        <f>IF(ISBLANK(M3505),0,1)</f>
        <v>0</v>
      </c>
      <c r="Q3505" s="318">
        <f>O3505+P3505</f>
        <v>0</v>
      </c>
      <c r="R3505" s="318">
        <f>SUM(Q3380:Q3505)</f>
        <v>5</v>
      </c>
      <c r="S3505" s="318">
        <f>R3505/$X$2</f>
        <v>0.21739130434782608</v>
      </c>
      <c r="T3505" s="318">
        <f>IF(S3505&gt;=$X$3,1,0)</f>
        <v>0</v>
      </c>
      <c r="U3505" s="318">
        <f>O3505*T3505+P3505*T3505</f>
        <v>0</v>
      </c>
    </row>
    <row r="3506" spans="1:21" s="318" customFormat="1" x14ac:dyDescent="0.2">
      <c r="A3506" s="322">
        <v>41662</v>
      </c>
      <c r="B3506" s="321">
        <v>556.71997099999999</v>
      </c>
      <c r="C3506" s="320">
        <f>LN(B3506/B3505)</f>
        <v>-9.9571694883923909E-3</v>
      </c>
      <c r="D3506" s="320">
        <f>AVERAGE(C3486:C3506)</f>
        <v>2.5294997254010436E-3</v>
      </c>
      <c r="E3506" s="318">
        <f>_xlfn.STDEV.S(C3486:C3506)</f>
        <v>6.0741279210324121E-3</v>
      </c>
      <c r="F3506" s="318">
        <f>E3506*(21/(21-1.5))</f>
        <v>6.5413685303425976E-3</v>
      </c>
      <c r="G3506" s="318">
        <f>_xlfn.VAR.S(C3486:C3506)</f>
        <v>3.6895030001065534E-5</v>
      </c>
      <c r="H3506" s="318">
        <f>G3506*(21/(21-1))</f>
        <v>3.8739781501118813E-5</v>
      </c>
      <c r="I3506" s="320">
        <f>(SUM(C3443:C3463)*1+SUM(C3464:C3484)*2+SUM(C3485:C3505)*3)/6</f>
        <v>2.8188043693869059E-2</v>
      </c>
      <c r="J3506" s="318">
        <f>IF(C3506*O3506&lt;&gt;0,C3506,0)</f>
        <v>0</v>
      </c>
      <c r="K3506" s="318" t="str">
        <f>IF(C3506*O3506=0,"",C3506)</f>
        <v/>
      </c>
      <c r="O3506" s="318">
        <f>IF(ISBLANK(L3506),0,1)</f>
        <v>0</v>
      </c>
      <c r="P3506" s="318">
        <f>IF(ISBLANK(M3506),0,1)</f>
        <v>0</v>
      </c>
      <c r="Q3506" s="318">
        <f>O3506+P3506</f>
        <v>0</v>
      </c>
      <c r="R3506" s="318">
        <f>SUM(Q3381:Q3506)</f>
        <v>5</v>
      </c>
      <c r="S3506" s="318">
        <f>R3506/$X$2</f>
        <v>0.21739130434782608</v>
      </c>
      <c r="T3506" s="318">
        <f>IF(S3506&gt;=$X$3,1,0)</f>
        <v>0</v>
      </c>
      <c r="U3506" s="318">
        <f>O3506*T3506+P3506*T3506</f>
        <v>0</v>
      </c>
    </row>
    <row r="3507" spans="1:21" s="318" customFormat="1" x14ac:dyDescent="0.2">
      <c r="A3507" s="322">
        <v>41663</v>
      </c>
      <c r="B3507" s="321">
        <v>548.09698500000002</v>
      </c>
      <c r="C3507" s="320">
        <f>LN(B3507/B3506)</f>
        <v>-1.5610117229852461E-2</v>
      </c>
      <c r="D3507" s="320">
        <f>AVERAGE(C3487:C3507)</f>
        <v>1.4614627787025833E-3</v>
      </c>
      <c r="E3507" s="318">
        <f>_xlfn.STDEV.S(C3487:C3507)</f>
        <v>7.1574948749803481E-3</v>
      </c>
      <c r="F3507" s="318">
        <f>E3507*(21/(21-1.5))</f>
        <v>7.7080714038249903E-3</v>
      </c>
      <c r="G3507" s="318">
        <f>_xlfn.VAR.S(C3487:C3507)</f>
        <v>5.1229732885369946E-5</v>
      </c>
      <c r="H3507" s="318">
        <f>G3507*(21/(21-1))</f>
        <v>5.3791219529638446E-5</v>
      </c>
      <c r="I3507" s="320">
        <f>(SUM(C3444:C3464)*1+SUM(C3465:C3485)*2+SUM(C3486:C3506)*3)/6</f>
        <v>2.2744265705465925E-2</v>
      </c>
      <c r="J3507" s="318">
        <f>IF(C3507*O3507&lt;&gt;0,C3507,0)</f>
        <v>0</v>
      </c>
      <c r="K3507" s="318" t="str">
        <f>IF(C3507*O3507=0,"",C3507)</f>
        <v/>
      </c>
      <c r="O3507" s="318">
        <f>IF(ISBLANK(L3507),0,1)</f>
        <v>0</v>
      </c>
      <c r="P3507" s="318">
        <f>IF(ISBLANK(M3507),0,1)</f>
        <v>0</v>
      </c>
      <c r="Q3507" s="318">
        <f>O3507+P3507</f>
        <v>0</v>
      </c>
      <c r="R3507" s="318">
        <f>SUM(Q3382:Q3507)</f>
        <v>5</v>
      </c>
      <c r="S3507" s="318">
        <f>R3507/$X$2</f>
        <v>0.21739130434782608</v>
      </c>
      <c r="T3507" s="318">
        <f>IF(S3507&gt;=$X$3,1,0)</f>
        <v>0</v>
      </c>
      <c r="U3507" s="318">
        <f>O3507*T3507+P3507*T3507</f>
        <v>0</v>
      </c>
    </row>
    <row r="3508" spans="1:21" s="318" customFormat="1" x14ac:dyDescent="0.2">
      <c r="A3508" s="322">
        <v>41666</v>
      </c>
      <c r="B3508" s="321">
        <v>544.34399399999995</v>
      </c>
      <c r="C3508" s="320">
        <f>LN(B3508/B3507)</f>
        <v>-6.8708622921205163E-3</v>
      </c>
      <c r="D3508" s="320">
        <f>AVERAGE(C3488:C3508)</f>
        <v>6.2324234773767446E-4</v>
      </c>
      <c r="E3508" s="318">
        <f>_xlfn.STDEV.S(C3488:C3508)</f>
        <v>7.0474423715750191E-3</v>
      </c>
      <c r="F3508" s="318">
        <f>E3508*(21/(21-1.5))</f>
        <v>7.5895533232346359E-3</v>
      </c>
      <c r="G3508" s="318">
        <f>_xlfn.VAR.S(C3488:C3508)</f>
        <v>4.9666443980670935E-5</v>
      </c>
      <c r="H3508" s="318">
        <f>G3508*(21/(21-1))</f>
        <v>5.2149766179704484E-5</v>
      </c>
      <c r="I3508" s="320">
        <f>(SUM(C3445:C3465)*1+SUM(C3466:C3486)*2+SUM(C3487:C3507)*3)/6</f>
        <v>1.3435851641524525E-2</v>
      </c>
      <c r="J3508" s="318">
        <f>IF(C3508*O3508&lt;&gt;0,C3508,0)</f>
        <v>0</v>
      </c>
      <c r="K3508" s="318" t="str">
        <f>IF(C3508*O3508=0,"",C3508)</f>
        <v/>
      </c>
      <c r="O3508" s="318">
        <f>IF(ISBLANK(L3508),0,1)</f>
        <v>0</v>
      </c>
      <c r="P3508" s="318">
        <f>IF(ISBLANK(M3508),0,1)</f>
        <v>0</v>
      </c>
      <c r="Q3508" s="318">
        <f>O3508+P3508</f>
        <v>0</v>
      </c>
      <c r="R3508" s="318">
        <f>SUM(Q3383:Q3508)</f>
        <v>5</v>
      </c>
      <c r="S3508" s="318">
        <f>R3508/$X$2</f>
        <v>0.21739130434782608</v>
      </c>
      <c r="T3508" s="318">
        <f>IF(S3508&gt;=$X$3,1,0)</f>
        <v>0</v>
      </c>
      <c r="U3508" s="318">
        <f>O3508*T3508+P3508*T3508</f>
        <v>0</v>
      </c>
    </row>
    <row r="3509" spans="1:21" s="318" customFormat="1" x14ac:dyDescent="0.2">
      <c r="A3509" s="322">
        <v>41667</v>
      </c>
      <c r="B3509" s="321">
        <v>543.65301499999998</v>
      </c>
      <c r="C3509" s="320">
        <f>LN(B3509/B3508)</f>
        <v>-1.2701856479101301E-3</v>
      </c>
      <c r="D3509" s="320">
        <f>AVERAGE(C3489:C3509)</f>
        <v>-5.1823840714289426E-5</v>
      </c>
      <c r="E3509" s="318">
        <f>_xlfn.STDEV.S(C3489:C3509)</f>
        <v>6.467119888703997E-3</v>
      </c>
      <c r="F3509" s="318">
        <f>E3509*(21/(21-1.5))</f>
        <v>6.9645906493735346E-3</v>
      </c>
      <c r="G3509" s="318">
        <f>_xlfn.VAR.S(C3489:C3509)</f>
        <v>4.1823639654870794E-5</v>
      </c>
      <c r="H3509" s="318">
        <f>G3509*(21/(21-1))</f>
        <v>4.3914821637614337E-5</v>
      </c>
      <c r="I3509" s="320">
        <f>(SUM(C3446:C3466)*1+SUM(C3467:C3487)*2+SUM(C3488:C3508)*3)/6</f>
        <v>9.7041010066724869E-3</v>
      </c>
      <c r="J3509" s="318">
        <f>IF(C3509*O3509&lt;&gt;0,C3509,0)</f>
        <v>0</v>
      </c>
      <c r="K3509" s="318" t="str">
        <f>IF(C3509*O3509=0,"",C3509)</f>
        <v/>
      </c>
      <c r="O3509" s="318">
        <f>IF(ISBLANK(L3509),0,1)</f>
        <v>0</v>
      </c>
      <c r="P3509" s="318">
        <f>IF(ISBLANK(M3509),0,1)</f>
        <v>0</v>
      </c>
      <c r="Q3509" s="318">
        <f>O3509+P3509</f>
        <v>0</v>
      </c>
      <c r="R3509" s="318">
        <f>SUM(Q3384:Q3509)</f>
        <v>5</v>
      </c>
      <c r="S3509" s="318">
        <f>R3509/$X$2</f>
        <v>0.21739130434782608</v>
      </c>
      <c r="T3509" s="318">
        <f>IF(S3509&gt;=$X$3,1,0)</f>
        <v>0</v>
      </c>
      <c r="U3509" s="318">
        <f>O3509*T3509+P3509*T3509</f>
        <v>0</v>
      </c>
    </row>
    <row r="3510" spans="1:21" s="318" customFormat="1" x14ac:dyDescent="0.2">
      <c r="A3510" s="322">
        <v>41668</v>
      </c>
      <c r="B3510" s="321">
        <v>537.22198500000002</v>
      </c>
      <c r="C3510" s="320">
        <f>LN(B3510/B3509)</f>
        <v>-1.1899814296686332E-2</v>
      </c>
      <c r="D3510" s="320">
        <f>AVERAGE(C3490:C3510)</f>
        <v>-1.0935700727301271E-3</v>
      </c>
      <c r="E3510" s="318">
        <f>_xlfn.STDEV.S(C3490:C3510)</f>
        <v>6.5325465960773058E-3</v>
      </c>
      <c r="F3510" s="318">
        <f>E3510*(21/(21-1.5))</f>
        <v>7.0350501803909445E-3</v>
      </c>
      <c r="G3510" s="318">
        <f>_xlfn.VAR.S(C3490:C3510)</f>
        <v>4.2674165029921191E-5</v>
      </c>
      <c r="H3510" s="318">
        <f>G3510*(21/(21-1))</f>
        <v>4.4807873281417252E-5</v>
      </c>
      <c r="I3510" s="320">
        <f>(SUM(C3447:C3467)*1+SUM(C3468:C3488)*2+SUM(C3489:C3509)*3)/6</f>
        <v>4.6317684734488293E-3</v>
      </c>
      <c r="J3510" s="318">
        <f>IF(C3510*O3510&lt;&gt;0,C3510,0)</f>
        <v>0</v>
      </c>
      <c r="K3510" s="318" t="str">
        <f>IF(C3510*O3510=0,"",C3510)</f>
        <v/>
      </c>
      <c r="O3510" s="318">
        <f>IF(ISBLANK(L3510),0,1)</f>
        <v>0</v>
      </c>
      <c r="P3510" s="318">
        <f>IF(ISBLANK(M3510),0,1)</f>
        <v>0</v>
      </c>
      <c r="Q3510" s="318">
        <f>O3510+P3510</f>
        <v>0</v>
      </c>
      <c r="R3510" s="318">
        <f>SUM(Q3385:Q3510)</f>
        <v>5</v>
      </c>
      <c r="S3510" s="318">
        <f>R3510/$X$2</f>
        <v>0.21739130434782608</v>
      </c>
      <c r="T3510" s="318">
        <f>IF(S3510&gt;=$X$3,1,0)</f>
        <v>0</v>
      </c>
      <c r="U3510" s="318">
        <f>O3510*T3510+P3510*T3510</f>
        <v>0</v>
      </c>
    </row>
    <row r="3511" spans="1:21" s="318" customFormat="1" x14ac:dyDescent="0.2">
      <c r="A3511" s="322">
        <v>41669</v>
      </c>
      <c r="B3511" s="321">
        <v>539.92199700000003</v>
      </c>
      <c r="C3511" s="320">
        <f>LN(B3511/B3510)</f>
        <v>5.0132901452079274E-3</v>
      </c>
      <c r="D3511" s="320">
        <f>AVERAGE(C3491:C3511)</f>
        <v>-7.8219209861584761E-4</v>
      </c>
      <c r="E3511" s="318">
        <f>_xlfn.STDEV.S(C3491:C3511)</f>
        <v>6.6654117295251447E-3</v>
      </c>
      <c r="F3511" s="318">
        <f>E3511*(21/(21-1.5))</f>
        <v>7.1781357087193865E-3</v>
      </c>
      <c r="G3511" s="318">
        <f>_xlfn.VAR.S(C3491:C3511)</f>
        <v>4.4427713524091381E-5</v>
      </c>
      <c r="H3511" s="318">
        <f>G3511*(21/(21-1))</f>
        <v>4.6649099200295954E-5</v>
      </c>
      <c r="I3511" s="320">
        <f>(SUM(C3448:C3468)*1+SUM(C3469:C3489)*2+SUM(C3490:C3510)*3)/6</f>
        <v>-4.367661083280721E-3</v>
      </c>
      <c r="J3511" s="318">
        <f>IF(C3511*O3511&lt;&gt;0,C3511,0)</f>
        <v>0</v>
      </c>
      <c r="K3511" s="318" t="str">
        <f>IF(C3511*O3511=0,"",C3511)</f>
        <v/>
      </c>
      <c r="O3511" s="318">
        <f>IF(ISBLANK(L3511),0,1)</f>
        <v>0</v>
      </c>
      <c r="P3511" s="318">
        <f>IF(ISBLANK(M3511),0,1)</f>
        <v>0</v>
      </c>
      <c r="Q3511" s="318">
        <f>O3511+P3511</f>
        <v>0</v>
      </c>
      <c r="R3511" s="318">
        <f>SUM(Q3386:Q3511)</f>
        <v>5</v>
      </c>
      <c r="S3511" s="318">
        <f>R3511/$X$2</f>
        <v>0.21739130434782608</v>
      </c>
      <c r="T3511" s="318">
        <f>IF(S3511&gt;=$X$3,1,0)</f>
        <v>0</v>
      </c>
      <c r="U3511" s="318">
        <f>O3511*T3511+P3511*T3511</f>
        <v>0</v>
      </c>
    </row>
    <row r="3512" spans="1:21" s="318" customFormat="1" x14ac:dyDescent="0.2">
      <c r="A3512" s="322">
        <v>41670</v>
      </c>
      <c r="B3512" s="321">
        <v>535.72699</v>
      </c>
      <c r="C3512" s="320">
        <f>LN(B3512/B3511)</f>
        <v>-7.7999948297924988E-3</v>
      </c>
      <c r="D3512" s="320">
        <f>AVERAGE(C3492:C3512)</f>
        <v>-9.8570517885387563E-4</v>
      </c>
      <c r="E3512" s="318">
        <f>_xlfn.STDEV.S(C3492:C3512)</f>
        <v>6.8169068010606494E-3</v>
      </c>
      <c r="F3512" s="318">
        <f>E3512*(21/(21-1.5))</f>
        <v>7.3412842472960838E-3</v>
      </c>
      <c r="G3512" s="318">
        <f>_xlfn.VAR.S(C3492:C3512)</f>
        <v>4.647021833434694E-5</v>
      </c>
      <c r="H3512" s="318">
        <f>G3512*(21/(21-1))</f>
        <v>4.8793729251064292E-5</v>
      </c>
      <c r="I3512" s="320">
        <f>(SUM(C3449:C3469)*1+SUM(C3470:C3490)*2+SUM(C3491:C3511)*3)/6</f>
        <v>-2.260168294681344E-4</v>
      </c>
      <c r="J3512" s="318">
        <f>IF(C3512*O3512&lt;&gt;0,C3512,0)</f>
        <v>0</v>
      </c>
      <c r="K3512" s="318" t="str">
        <f>IF(C3512*O3512=0,"",C3512)</f>
        <v/>
      </c>
      <c r="O3512" s="318">
        <f>IF(ISBLANK(L3512),0,1)</f>
        <v>0</v>
      </c>
      <c r="P3512" s="318">
        <f>IF(ISBLANK(M3512),0,1)</f>
        <v>0</v>
      </c>
      <c r="Q3512" s="318">
        <f>O3512+P3512</f>
        <v>0</v>
      </c>
      <c r="R3512" s="318">
        <f>SUM(Q3387:Q3512)</f>
        <v>5</v>
      </c>
      <c r="S3512" s="318">
        <f>R3512/$X$2</f>
        <v>0.21739130434782608</v>
      </c>
      <c r="T3512" s="318">
        <f>IF(S3512&gt;=$X$3,1,0)</f>
        <v>0</v>
      </c>
      <c r="U3512" s="318">
        <f>O3512*T3512+P3512*T3512</f>
        <v>0</v>
      </c>
    </row>
    <row r="3513" spans="1:21" s="318" customFormat="1" x14ac:dyDescent="0.2">
      <c r="A3513" s="322">
        <v>41673</v>
      </c>
      <c r="B3513" s="321">
        <v>534.70599400000003</v>
      </c>
      <c r="C3513" s="320">
        <f>LN(B3513/B3512)</f>
        <v>-1.9076323784547572E-3</v>
      </c>
      <c r="D3513" s="320">
        <f>AVERAGE(C3493:C3513)</f>
        <v>-1.1508413283104976E-3</v>
      </c>
      <c r="E3513" s="318">
        <f>_xlfn.STDEV.S(C3493:C3513)</f>
        <v>6.7941146520548871E-3</v>
      </c>
      <c r="F3513" s="318">
        <f>E3513*(21/(21-1.5))</f>
        <v>7.3167388560591087E-3</v>
      </c>
      <c r="G3513" s="318">
        <f>_xlfn.VAR.S(C3493:C3513)</f>
        <v>4.6159993905266902E-5</v>
      </c>
      <c r="H3513" s="318">
        <f>G3513*(21/(21-1))</f>
        <v>4.8467993600530251E-5</v>
      </c>
      <c r="I3513" s="320">
        <f>(SUM(C3450:C3470)*1+SUM(C3471:C3491)*2+SUM(C3492:C3512)*3)/6</f>
        <v>-5.8378188859980222E-3</v>
      </c>
      <c r="J3513" s="318">
        <f>IF(C3513*O3513&lt;&gt;0,C3513,0)</f>
        <v>0</v>
      </c>
      <c r="K3513" s="318" t="str">
        <f>IF(C3513*O3513=0,"",C3513)</f>
        <v/>
      </c>
      <c r="O3513" s="318">
        <f>IF(ISBLANK(L3513),0,1)</f>
        <v>0</v>
      </c>
      <c r="P3513" s="318">
        <f>IF(ISBLANK(M3513),0,1)</f>
        <v>0</v>
      </c>
      <c r="Q3513" s="318">
        <f>O3513+P3513</f>
        <v>0</v>
      </c>
      <c r="R3513" s="318">
        <f>SUM(Q3388:Q3513)</f>
        <v>5</v>
      </c>
      <c r="S3513" s="318">
        <f>R3513/$X$2</f>
        <v>0.21739130434782608</v>
      </c>
      <c r="T3513" s="318">
        <f>IF(S3513&gt;=$X$3,1,0)</f>
        <v>0</v>
      </c>
      <c r="U3513" s="318">
        <f>O3513*T3513+P3513*T3513</f>
        <v>0</v>
      </c>
    </row>
    <row r="3514" spans="1:21" s="318" customFormat="1" x14ac:dyDescent="0.2">
      <c r="A3514" s="322">
        <v>41674</v>
      </c>
      <c r="B3514" s="321">
        <v>534.60601799999995</v>
      </c>
      <c r="C3514" s="320">
        <f>LN(B3514/B3513)</f>
        <v>-1.8699126011766486E-4</v>
      </c>
      <c r="D3514" s="320">
        <f>AVERAGE(C3494:C3514)</f>
        <v>-1.0560107072473206E-3</v>
      </c>
      <c r="E3514" s="318">
        <f>_xlfn.STDEV.S(C3494:C3514)</f>
        <v>6.7929525537806026E-3</v>
      </c>
      <c r="F3514" s="318">
        <f>E3514*(21/(21-1.5))</f>
        <v>7.315487365609879E-3</v>
      </c>
      <c r="G3514" s="318">
        <f>_xlfn.VAR.S(C3494:C3514)</f>
        <v>4.614420439791441E-5</v>
      </c>
      <c r="H3514" s="318">
        <f>G3514*(21/(21-1))</f>
        <v>4.8451414617810131E-5</v>
      </c>
      <c r="I3514" s="320">
        <f>(SUM(C3451:C3471)*1+SUM(C3472:C3492)*2+SUM(C3493:C3513)*3)/6</f>
        <v>-7.1985349632304454E-3</v>
      </c>
      <c r="J3514" s="318">
        <f>IF(C3514*O3514&lt;&gt;0,C3514,0)</f>
        <v>0</v>
      </c>
      <c r="K3514" s="318" t="str">
        <f>IF(C3514*O3514=0,"",C3514)</f>
        <v/>
      </c>
      <c r="O3514" s="318">
        <f>IF(ISBLANK(L3514),0,1)</f>
        <v>0</v>
      </c>
      <c r="P3514" s="318">
        <f>IF(ISBLANK(M3514),0,1)</f>
        <v>0</v>
      </c>
      <c r="Q3514" s="318">
        <f>O3514+P3514</f>
        <v>0</v>
      </c>
      <c r="R3514" s="318">
        <f>SUM(Q3389:Q3514)</f>
        <v>5</v>
      </c>
      <c r="S3514" s="318">
        <f>R3514/$X$2</f>
        <v>0.21739130434782608</v>
      </c>
      <c r="T3514" s="318">
        <f>IF(S3514&gt;=$X$3,1,0)</f>
        <v>0</v>
      </c>
      <c r="U3514" s="318">
        <f>O3514*T3514+P3514*T3514</f>
        <v>0</v>
      </c>
    </row>
    <row r="3515" spans="1:21" s="318" customFormat="1" x14ac:dyDescent="0.2">
      <c r="A3515" s="322">
        <v>41675</v>
      </c>
      <c r="B3515" s="321">
        <v>532.65002400000003</v>
      </c>
      <c r="C3515" s="320">
        <f>LN(B3515/B3514)</f>
        <v>-3.6654675411132813E-3</v>
      </c>
      <c r="D3515" s="320">
        <f>AVERAGE(C3495:C3515)</f>
        <v>-1.2692248776312995E-3</v>
      </c>
      <c r="E3515" s="318">
        <f>_xlfn.STDEV.S(C3495:C3515)</f>
        <v>6.8016509421338755E-3</v>
      </c>
      <c r="F3515" s="318">
        <f>E3515*(21/(21-1.5))</f>
        <v>7.3248548607595578E-3</v>
      </c>
      <c r="G3515" s="318">
        <f>_xlfn.VAR.S(C3495:C3515)</f>
        <v>4.6262455538630633E-5</v>
      </c>
      <c r="H3515" s="318">
        <f>G3515*(21/(21-1))</f>
        <v>4.8575578315562168E-5</v>
      </c>
      <c r="I3515" s="320">
        <f>(SUM(C3452:C3472)*1+SUM(C3473:C3493)*2+SUM(C3494:C3514)*3)/6</f>
        <v>-5.5167512743606361E-3</v>
      </c>
      <c r="J3515" s="318">
        <f>IF(C3515*O3515&lt;&gt;0,C3515,0)</f>
        <v>0</v>
      </c>
      <c r="K3515" s="318" t="str">
        <f>IF(C3515*O3515=0,"",C3515)</f>
        <v/>
      </c>
      <c r="O3515" s="318">
        <f>IF(ISBLANK(L3515),0,1)</f>
        <v>0</v>
      </c>
      <c r="P3515" s="318">
        <f>IF(ISBLANK(M3515),0,1)</f>
        <v>0</v>
      </c>
      <c r="Q3515" s="318">
        <f>O3515+P3515</f>
        <v>0</v>
      </c>
      <c r="R3515" s="318">
        <f>SUM(Q3390:Q3515)</f>
        <v>5</v>
      </c>
      <c r="S3515" s="318">
        <f>R3515/$X$2</f>
        <v>0.21739130434782608</v>
      </c>
      <c r="T3515" s="318">
        <f>IF(S3515&gt;=$X$3,1,0)</f>
        <v>0</v>
      </c>
      <c r="U3515" s="318">
        <f>O3515*T3515+P3515*T3515</f>
        <v>0</v>
      </c>
    </row>
    <row r="3516" spans="1:21" s="318" customFormat="1" x14ac:dyDescent="0.2">
      <c r="A3516" s="322">
        <v>41676</v>
      </c>
      <c r="B3516" s="321">
        <v>537.77301</v>
      </c>
      <c r="C3516" s="320">
        <f>LN(B3516/B3515)</f>
        <v>9.5719635177423552E-3</v>
      </c>
      <c r="D3516" s="320">
        <f>AVERAGE(C3496:C3516)</f>
        <v>-1.0899480757449386E-3</v>
      </c>
      <c r="E3516" s="318">
        <f>_xlfn.STDEV.S(C3496:C3516)</f>
        <v>7.0428348056192965E-3</v>
      </c>
      <c r="F3516" s="318">
        <f>E3516*(21/(21-1.5))</f>
        <v>7.5845913291284726E-3</v>
      </c>
      <c r="G3516" s="318">
        <f>_xlfn.VAR.S(C3496:C3516)</f>
        <v>4.9601522099242591E-5</v>
      </c>
      <c r="H3516" s="318">
        <f>G3516*(21/(21-1))</f>
        <v>5.2081598204204723E-5</v>
      </c>
      <c r="I3516" s="320">
        <f>(SUM(C3453:C3473)*1+SUM(C3474:C3494)*2+SUM(C3495:C3515)*3)/6</f>
        <v>-8.1818582302180826E-3</v>
      </c>
      <c r="J3516" s="318">
        <f>IF(C3516*O3516&lt;&gt;0,C3516,0)</f>
        <v>0</v>
      </c>
      <c r="K3516" s="318" t="str">
        <f>IF(C3516*O3516=0,"",C3516)</f>
        <v/>
      </c>
      <c r="O3516" s="318">
        <f>IF(ISBLANK(L3516),0,1)</f>
        <v>0</v>
      </c>
      <c r="P3516" s="318">
        <f>IF(ISBLANK(M3516),0,1)</f>
        <v>0</v>
      </c>
      <c r="Q3516" s="318">
        <f>O3516+P3516</f>
        <v>0</v>
      </c>
      <c r="R3516" s="318">
        <f>SUM(Q3391:Q3516)</f>
        <v>5</v>
      </c>
      <c r="S3516" s="318">
        <f>R3516/$X$2</f>
        <v>0.21739130434782608</v>
      </c>
      <c r="T3516" s="318">
        <f>IF(S3516&gt;=$X$3,1,0)</f>
        <v>0</v>
      </c>
      <c r="U3516" s="318">
        <f>O3516*T3516+P3516*T3516</f>
        <v>0</v>
      </c>
    </row>
    <row r="3517" spans="1:21" s="318" customFormat="1" x14ac:dyDescent="0.2">
      <c r="A3517" s="322">
        <v>41677</v>
      </c>
      <c r="B3517" s="321">
        <v>548.59997599999997</v>
      </c>
      <c r="C3517" s="320">
        <f>LN(B3517/B3516)</f>
        <v>1.9932978123102178E-2</v>
      </c>
      <c r="D3517" s="320">
        <f>AVERAGE(C3497:C3517)</f>
        <v>-4.3427581992714075E-4</v>
      </c>
      <c r="E3517" s="318">
        <f>_xlfn.STDEV.S(C3497:C3517)</f>
        <v>8.2835623291101848E-3</v>
      </c>
      <c r="F3517" s="318">
        <f>E3517*(21/(21-1.5))</f>
        <v>8.9207594313494287E-3</v>
      </c>
      <c r="G3517" s="318">
        <f>_xlfn.VAR.S(C3497:C3517)</f>
        <v>6.8617404860253338E-5</v>
      </c>
      <c r="H3517" s="318">
        <f>G3517*(21/(21-1))</f>
        <v>7.2048275103266013E-5</v>
      </c>
      <c r="I3517" s="320">
        <f>(SUM(C3454:C3474)*1+SUM(C3475:C3495)*2+SUM(C3496:C3516)*3)/6</f>
        <v>-3.5829494400488166E-3</v>
      </c>
      <c r="J3517" s="318">
        <f>IF(C3517*O3517&lt;&gt;0,C3517,0)</f>
        <v>0</v>
      </c>
      <c r="K3517" s="318" t="str">
        <f>IF(C3517*O3517=0,"",C3517)</f>
        <v/>
      </c>
      <c r="O3517" s="318">
        <f>IF(ISBLANK(L3517),0,1)</f>
        <v>0</v>
      </c>
      <c r="P3517" s="318">
        <f>IF(ISBLANK(M3517),0,1)</f>
        <v>0</v>
      </c>
      <c r="Q3517" s="318">
        <f>O3517+P3517</f>
        <v>0</v>
      </c>
      <c r="R3517" s="318">
        <f>SUM(Q3392:Q3517)</f>
        <v>5</v>
      </c>
      <c r="S3517" s="318">
        <f>R3517/$X$2</f>
        <v>0.21739130434782608</v>
      </c>
      <c r="T3517" s="318">
        <f>IF(S3517&gt;=$X$3,1,0)</f>
        <v>0</v>
      </c>
      <c r="U3517" s="318">
        <f>O3517*T3517+P3517*T3517</f>
        <v>0</v>
      </c>
    </row>
    <row r="3518" spans="1:21" s="318" customFormat="1" x14ac:dyDescent="0.2">
      <c r="A3518" s="322">
        <v>41680</v>
      </c>
      <c r="B3518" s="321">
        <v>547.24499500000002</v>
      </c>
      <c r="C3518" s="320">
        <f>LN(B3518/B3517)</f>
        <v>-2.4729441232736286E-3</v>
      </c>
      <c r="D3518" s="320">
        <f>AVERAGE(C3498:C3518)</f>
        <v>-7.9988385005637852E-4</v>
      </c>
      <c r="E3518" s="318">
        <f>_xlfn.STDEV.S(C3498:C3518)</f>
        <v>8.1911469259984254E-3</v>
      </c>
      <c r="F3518" s="318">
        <f>E3518*(21/(21-1.5))</f>
        <v>8.8212351510752272E-3</v>
      </c>
      <c r="G3518" s="318">
        <f>_xlfn.VAR.S(C3498:C3518)</f>
        <v>6.7094887963293462E-5</v>
      </c>
      <c r="H3518" s="318">
        <f>G3518*(21/(21-1))</f>
        <v>7.0449632361458135E-5</v>
      </c>
      <c r="I3518" s="320">
        <f>(SUM(C3455:C3475)*1+SUM(C3476:C3496)*2+SUM(C3497:C3517)*3)/6</f>
        <v>7.3923090871051674E-3</v>
      </c>
      <c r="J3518" s="318">
        <f>IF(C3518*O3518&lt;&gt;0,C3518,0)</f>
        <v>0</v>
      </c>
      <c r="K3518" s="318" t="str">
        <f>IF(C3518*O3518=0,"",C3518)</f>
        <v/>
      </c>
      <c r="O3518" s="318">
        <f>IF(ISBLANK(L3518),0,1)</f>
        <v>0</v>
      </c>
      <c r="P3518" s="318">
        <f>IF(ISBLANK(M3518),0,1)</f>
        <v>0</v>
      </c>
      <c r="Q3518" s="318">
        <f>O3518+P3518</f>
        <v>0</v>
      </c>
      <c r="R3518" s="318">
        <f>SUM(Q3393:Q3518)</f>
        <v>5</v>
      </c>
      <c r="S3518" s="318">
        <f>R3518/$X$2</f>
        <v>0.21739130434782608</v>
      </c>
      <c r="T3518" s="318">
        <f>IF(S3518&gt;=$X$3,1,0)</f>
        <v>0</v>
      </c>
      <c r="U3518" s="318">
        <f>O3518*T3518+P3518*T3518</f>
        <v>0</v>
      </c>
    </row>
    <row r="3519" spans="1:21" s="318" customFormat="1" x14ac:dyDescent="0.2">
      <c r="A3519" s="322">
        <v>41681</v>
      </c>
      <c r="B3519" s="321">
        <v>550.41601600000001</v>
      </c>
      <c r="C3519" s="320">
        <f>LN(B3519/B3518)</f>
        <v>5.7777944004735945E-3</v>
      </c>
      <c r="D3519" s="320">
        <f>AVERAGE(C3499:C3519)</f>
        <v>-6.7536609702979668E-4</v>
      </c>
      <c r="E3519" s="318">
        <f>_xlfn.STDEV.S(C3499:C3519)</f>
        <v>8.2738569766913315E-3</v>
      </c>
      <c r="F3519" s="318">
        <f>E3519*(21/(21-1.5))</f>
        <v>8.9103075133598955E-3</v>
      </c>
      <c r="G3519" s="318">
        <f>_xlfn.VAR.S(C3499:C3519)</f>
        <v>6.8456709270743832E-5</v>
      </c>
      <c r="H3519" s="318">
        <f>G3519*(21/(21-1))</f>
        <v>7.1879544734281033E-5</v>
      </c>
      <c r="I3519" s="320">
        <f>(SUM(C3456:C3476)*1+SUM(C3477:C3497)*2+SUM(C3498:C3518)*3)/6</f>
        <v>2.7943581474646228E-3</v>
      </c>
      <c r="J3519" s="318">
        <f>IF(C3519*O3519&lt;&gt;0,C3519,0)</f>
        <v>0</v>
      </c>
      <c r="K3519" s="318" t="str">
        <f>IF(C3519*O3519=0,"",C3519)</f>
        <v/>
      </c>
      <c r="O3519" s="318">
        <f>IF(ISBLANK(L3519),0,1)</f>
        <v>0</v>
      </c>
      <c r="P3519" s="318">
        <f>IF(ISBLANK(M3519),0,1)</f>
        <v>0</v>
      </c>
      <c r="Q3519" s="318">
        <f>O3519+P3519</f>
        <v>0</v>
      </c>
      <c r="R3519" s="318">
        <f>SUM(Q3394:Q3519)</f>
        <v>5</v>
      </c>
      <c r="S3519" s="318">
        <f>R3519/$X$2</f>
        <v>0.21739130434782608</v>
      </c>
      <c r="T3519" s="318">
        <f>IF(S3519&gt;=$X$3,1,0)</f>
        <v>0</v>
      </c>
      <c r="U3519" s="318">
        <f>O3519*T3519+P3519*T3519</f>
        <v>0</v>
      </c>
    </row>
    <row r="3520" spans="1:21" s="318" customFormat="1" x14ac:dyDescent="0.2">
      <c r="A3520" s="322">
        <v>41682</v>
      </c>
      <c r="B3520" s="321">
        <v>548.21398899999997</v>
      </c>
      <c r="C3520" s="320">
        <f>LN(B3520/B3519)</f>
        <v>-4.0086834307724974E-3</v>
      </c>
      <c r="D3520" s="320">
        <f>AVERAGE(C3500:C3520)</f>
        <v>-7.37622395400462E-4</v>
      </c>
      <c r="E3520" s="318">
        <f>_xlfn.STDEV.S(C3500:C3520)</f>
        <v>8.2947555243729106E-3</v>
      </c>
      <c r="F3520" s="318">
        <f>E3520*(21/(21-1.5))</f>
        <v>8.9328136416323648E-3</v>
      </c>
      <c r="G3520" s="318">
        <f>_xlfn.VAR.S(C3500:C3520)</f>
        <v>6.8802969209114925E-5</v>
      </c>
      <c r="H3520" s="318">
        <f>G3520*(21/(21-1))</f>
        <v>7.2243117669570681E-5</v>
      </c>
      <c r="I3520" s="320">
        <f>(SUM(C3457:C3477)*1+SUM(C3478:C3498)*2+SUM(C3499:C3519)*3)/6</f>
        <v>6.5659422623214336E-3</v>
      </c>
      <c r="J3520" s="318">
        <f>IF(C3520*O3520&lt;&gt;0,C3520,0)</f>
        <v>0</v>
      </c>
      <c r="K3520" s="318" t="str">
        <f>IF(C3520*O3520=0,"",C3520)</f>
        <v/>
      </c>
      <c r="O3520" s="318">
        <f>IF(ISBLANK(L3520),0,1)</f>
        <v>0</v>
      </c>
      <c r="P3520" s="318">
        <f>IF(ISBLANK(M3520),0,1)</f>
        <v>0</v>
      </c>
      <c r="Q3520" s="318">
        <f>O3520+P3520</f>
        <v>0</v>
      </c>
      <c r="R3520" s="318">
        <f>SUM(Q3395:Q3520)</f>
        <v>5</v>
      </c>
      <c r="S3520" s="318">
        <f>R3520/$X$2</f>
        <v>0.21739130434782608</v>
      </c>
      <c r="T3520" s="318">
        <f>IF(S3520&gt;=$X$3,1,0)</f>
        <v>0</v>
      </c>
      <c r="U3520" s="318">
        <f>O3520*T3520+P3520*T3520</f>
        <v>0</v>
      </c>
    </row>
    <row r="3521" spans="1:21" s="318" customFormat="1" x14ac:dyDescent="0.2">
      <c r="A3521" s="322">
        <v>41683</v>
      </c>
      <c r="B3521" s="321">
        <v>544.658997</v>
      </c>
      <c r="C3521" s="320">
        <f>LN(B3521/B3520)</f>
        <v>-6.5057963448618659E-3</v>
      </c>
      <c r="D3521" s="320">
        <f>AVERAGE(C3501:C3521)</f>
        <v>-1.5728137249774454E-3</v>
      </c>
      <c r="E3521" s="318">
        <f>_xlfn.STDEV.S(C3501:C3521)</f>
        <v>7.9250552407900566E-3</v>
      </c>
      <c r="F3521" s="318">
        <f>E3521*(21/(21-1.5))</f>
        <v>8.534674874696984E-3</v>
      </c>
      <c r="G3521" s="318">
        <f>_xlfn.VAR.S(C3501:C3521)</f>
        <v>6.2806500569573932E-5</v>
      </c>
      <c r="H3521" s="318">
        <f>G3521*(21/(21-1))</f>
        <v>6.5946825598052632E-5</v>
      </c>
      <c r="I3521" s="320">
        <f>(SUM(C3458:C3478)*1+SUM(C3479:C3499)*2+SUM(C3500:C3520)*3)/6</f>
        <v>4.8877339614466879E-3</v>
      </c>
      <c r="J3521" s="318">
        <f>IF(C3521*O3521&lt;&gt;0,C3521,0)</f>
        <v>0</v>
      </c>
      <c r="K3521" s="318" t="str">
        <f>IF(C3521*O3521=0,"",C3521)</f>
        <v/>
      </c>
      <c r="O3521" s="318">
        <f>IF(ISBLANK(L3521),0,1)</f>
        <v>0</v>
      </c>
      <c r="P3521" s="318">
        <f>IF(ISBLANK(M3521),0,1)</f>
        <v>0</v>
      </c>
      <c r="Q3521" s="318">
        <f>O3521+P3521</f>
        <v>0</v>
      </c>
      <c r="R3521" s="318">
        <f>SUM(Q3396:Q3521)</f>
        <v>5</v>
      </c>
      <c r="S3521" s="318">
        <f>R3521/$X$2</f>
        <v>0.21739130434782608</v>
      </c>
      <c r="T3521" s="318">
        <f>IF(S3521&gt;=$X$3,1,0)</f>
        <v>0</v>
      </c>
      <c r="U3521" s="318">
        <f>O3521*T3521+P3521*T3521</f>
        <v>0</v>
      </c>
    </row>
    <row r="3522" spans="1:21" s="318" customFormat="1" x14ac:dyDescent="0.2">
      <c r="A3522" s="322">
        <v>41684</v>
      </c>
      <c r="B3522" s="321">
        <v>547.28100600000005</v>
      </c>
      <c r="C3522" s="320">
        <f>LN(B3522/B3521)</f>
        <v>4.8024873752596378E-3</v>
      </c>
      <c r="D3522" s="320">
        <f>AVERAGE(C3502:C3522)</f>
        <v>-1.5022991337636893E-3</v>
      </c>
      <c r="E3522" s="318">
        <f>_xlfn.STDEV.S(C3502:C3522)</f>
        <v>7.9771986901169753E-3</v>
      </c>
      <c r="F3522" s="318">
        <f>E3522*(21/(21-1.5))</f>
        <v>8.5908293585875116E-3</v>
      </c>
      <c r="G3522" s="318">
        <f>_xlfn.VAR.S(C3502:C3522)</f>
        <v>6.3635698941603985E-5</v>
      </c>
      <c r="H3522" s="318">
        <f>G3522*(21/(21-1))</f>
        <v>6.6817483888684189E-5</v>
      </c>
      <c r="I3522" s="320">
        <f>(SUM(C3459:C3479)*1+SUM(C3480:C3500)*2+SUM(C3501:C3521)*3)/6</f>
        <v>-1.4044798156891414E-3</v>
      </c>
      <c r="J3522" s="318">
        <f>IF(C3522*O3522&lt;&gt;0,C3522,0)</f>
        <v>0</v>
      </c>
      <c r="K3522" s="318" t="str">
        <f>IF(C3522*O3522=0,"",C3522)</f>
        <v/>
      </c>
      <c r="O3522" s="318">
        <f>IF(ISBLANK(L3522),0,1)</f>
        <v>0</v>
      </c>
      <c r="P3522" s="318">
        <f>IF(ISBLANK(M3522),0,1)</f>
        <v>0</v>
      </c>
      <c r="Q3522" s="318">
        <f>O3522+P3522</f>
        <v>0</v>
      </c>
      <c r="R3522" s="318">
        <f>SUM(Q3397:Q3522)</f>
        <v>5</v>
      </c>
      <c r="S3522" s="318">
        <f>R3522/$X$2</f>
        <v>0.21739130434782608</v>
      </c>
      <c r="T3522" s="318">
        <f>IF(S3522&gt;=$X$3,1,0)</f>
        <v>0</v>
      </c>
      <c r="U3522" s="318">
        <f>O3522*T3522+P3522*T3522</f>
        <v>0</v>
      </c>
    </row>
    <row r="3523" spans="1:21" s="318" customFormat="1" x14ac:dyDescent="0.2">
      <c r="A3523" s="322">
        <v>41687</v>
      </c>
      <c r="B3523" s="321">
        <v>548.86700399999995</v>
      </c>
      <c r="C3523" s="320">
        <f>LN(B3523/B3522)</f>
        <v>2.8937681632026919E-3</v>
      </c>
      <c r="D3523" s="320">
        <f>AVERAGE(C3503:C3523)</f>
        <v>-1.2263685532663581E-3</v>
      </c>
      <c r="E3523" s="318">
        <f>_xlfn.STDEV.S(C3503:C3523)</f>
        <v>8.0264710897552122E-3</v>
      </c>
      <c r="F3523" s="318">
        <f>E3523*(21/(21-1.5))</f>
        <v>8.6438919428133056E-3</v>
      </c>
      <c r="G3523" s="318">
        <f>_xlfn.VAR.S(C3503:C3523)</f>
        <v>6.4424238154676229E-5</v>
      </c>
      <c r="H3523" s="318">
        <f>G3523*(21/(21-1))</f>
        <v>6.764545006241005E-5</v>
      </c>
      <c r="I3523" s="320">
        <f>(SUM(C3460:C3480)*1+SUM(C3481:C3501)*2+SUM(C3502:C3522)*3)/6</f>
        <v>3.2491582679073255E-3</v>
      </c>
      <c r="J3523" s="318">
        <f>IF(C3523*O3523&lt;&gt;0,C3523,0)</f>
        <v>0</v>
      </c>
      <c r="K3523" s="318" t="str">
        <f>IF(C3523*O3523=0,"",C3523)</f>
        <v/>
      </c>
      <c r="O3523" s="318">
        <f>IF(ISBLANK(L3523),0,1)</f>
        <v>0</v>
      </c>
      <c r="P3523" s="318">
        <f>IF(ISBLANK(M3523),0,1)</f>
        <v>0</v>
      </c>
      <c r="Q3523" s="318">
        <f>O3523+P3523</f>
        <v>0</v>
      </c>
      <c r="R3523" s="318">
        <f>SUM(Q3398:Q3523)</f>
        <v>5</v>
      </c>
      <c r="S3523" s="318">
        <f>R3523/$X$2</f>
        <v>0.21739130434782608</v>
      </c>
      <c r="T3523" s="318">
        <f>IF(S3523&gt;=$X$3,1,0)</f>
        <v>0</v>
      </c>
      <c r="U3523" s="318">
        <f>O3523*T3523+P3523*T3523</f>
        <v>0</v>
      </c>
    </row>
    <row r="3524" spans="1:21" s="318" customFormat="1" x14ac:dyDescent="0.2">
      <c r="A3524" s="322">
        <v>41688</v>
      </c>
      <c r="B3524" s="321">
        <v>548.03802499999995</v>
      </c>
      <c r="C3524" s="320">
        <f>LN(B3524/B3523)</f>
        <v>-1.5114875689451006E-3</v>
      </c>
      <c r="D3524" s="320">
        <f>AVERAGE(C3504:C3524)</f>
        <v>-1.186944013531116E-3</v>
      </c>
      <c r="E3524" s="318">
        <f>_xlfn.STDEV.S(C3504:C3524)</f>
        <v>8.0227631471366575E-3</v>
      </c>
      <c r="F3524" s="318">
        <f>E3524*(21/(21-1.5))</f>
        <v>8.6398987738394769E-3</v>
      </c>
      <c r="G3524" s="318">
        <f>_xlfn.VAR.S(C3504:C3524)</f>
        <v>6.4364728515054078E-5</v>
      </c>
      <c r="H3524" s="318">
        <f>G3524*(21/(21-1))</f>
        <v>6.7582964940806787E-5</v>
      </c>
      <c r="I3524" s="320">
        <f>(SUM(C3461:C3481)*1+SUM(C3482:C3502)*2+SUM(C3503:C3523)*3)/6</f>
        <v>7.2236856992829168E-3</v>
      </c>
      <c r="J3524" s="318">
        <f>IF(C3524*O3524&lt;&gt;0,C3524,0)</f>
        <v>0</v>
      </c>
      <c r="K3524" s="318" t="str">
        <f>IF(C3524*O3524=0,"",C3524)</f>
        <v/>
      </c>
      <c r="O3524" s="318">
        <f>IF(ISBLANK(L3524),0,1)</f>
        <v>0</v>
      </c>
      <c r="P3524" s="318">
        <f>IF(ISBLANK(M3524),0,1)</f>
        <v>0</v>
      </c>
      <c r="Q3524" s="318">
        <f>O3524+P3524</f>
        <v>0</v>
      </c>
      <c r="R3524" s="318">
        <f>SUM(Q3399:Q3524)</f>
        <v>5</v>
      </c>
      <c r="S3524" s="318">
        <f>R3524/$X$2</f>
        <v>0.21739130434782608</v>
      </c>
      <c r="T3524" s="318">
        <f>IF(S3524&gt;=$X$3,1,0)</f>
        <v>0</v>
      </c>
      <c r="U3524" s="318">
        <f>O3524*T3524+P3524*T3524</f>
        <v>0</v>
      </c>
    </row>
    <row r="3525" spans="1:21" s="318" customFormat="1" x14ac:dyDescent="0.2">
      <c r="A3525" s="322">
        <v>41689</v>
      </c>
      <c r="B3525" s="321">
        <v>548.93597399999999</v>
      </c>
      <c r="C3525" s="320">
        <f>LN(B3525/B3524)</f>
        <v>1.6371385308625197E-3</v>
      </c>
      <c r="D3525" s="320">
        <f>AVERAGE(C3505:C3525)</f>
        <v>-1.3870008269427909E-3</v>
      </c>
      <c r="E3525" s="318">
        <f>_xlfn.STDEV.S(C3505:C3525)</f>
        <v>7.8901046811698707E-3</v>
      </c>
      <c r="F3525" s="318">
        <f>E3525*(21/(21-1.5))</f>
        <v>8.4970358104906295E-3</v>
      </c>
      <c r="G3525" s="318">
        <f>_xlfn.VAR.S(C3505:C3525)</f>
        <v>6.2253751879818702E-5</v>
      </c>
      <c r="H3525" s="318">
        <f>G3525*(21/(21-1))</f>
        <v>6.5366439473809636E-5</v>
      </c>
      <c r="I3525" s="320">
        <f>(SUM(C3462:C3482)*1+SUM(C3483:C3503)*2+SUM(C3504:C3524)*3)/6</f>
        <v>4.8079695845076919E-3</v>
      </c>
      <c r="J3525" s="318">
        <f>IF(C3525*O3525&lt;&gt;0,C3525,0)</f>
        <v>0</v>
      </c>
      <c r="K3525" s="318" t="str">
        <f>IF(C3525*O3525=0,"",C3525)</f>
        <v/>
      </c>
      <c r="O3525" s="318">
        <f>IF(ISBLANK(L3525),0,1)</f>
        <v>0</v>
      </c>
      <c r="P3525" s="318">
        <f>IF(ISBLANK(M3525),0,1)</f>
        <v>0</v>
      </c>
      <c r="Q3525" s="318">
        <f>O3525+P3525</f>
        <v>0</v>
      </c>
      <c r="R3525" s="318">
        <f>SUM(Q3400:Q3525)</f>
        <v>5</v>
      </c>
      <c r="S3525" s="318">
        <f>R3525/$X$2</f>
        <v>0.21739130434782608</v>
      </c>
      <c r="T3525" s="318">
        <f>IF(S3525&gt;=$X$3,1,0)</f>
        <v>0</v>
      </c>
      <c r="U3525" s="318">
        <f>O3525*T3525+P3525*T3525</f>
        <v>0</v>
      </c>
    </row>
    <row r="3526" spans="1:21" s="318" customFormat="1" x14ac:dyDescent="0.2">
      <c r="A3526" s="322">
        <v>41690</v>
      </c>
      <c r="B3526" s="321">
        <v>551.37402299999997</v>
      </c>
      <c r="C3526" s="320">
        <f>LN(B3526/B3525)</f>
        <v>4.4315747320062071E-3</v>
      </c>
      <c r="D3526" s="320">
        <f>AVERAGE(C3506:C3526)</f>
        <v>-9.3362625925885799E-4</v>
      </c>
      <c r="E3526" s="318">
        <f>_xlfn.STDEV.S(C3506:C3526)</f>
        <v>7.9401114184023819E-3</v>
      </c>
      <c r="F3526" s="318">
        <f>E3526*(21/(21-1.5))</f>
        <v>8.5508892198179493E-3</v>
      </c>
      <c r="G3526" s="318">
        <f>_xlfn.VAR.S(C3506:C3526)</f>
        <v>6.3045369336643887E-5</v>
      </c>
      <c r="H3526" s="318">
        <f>G3526*(21/(21-1))</f>
        <v>6.619763780347608E-5</v>
      </c>
      <c r="I3526" s="320">
        <f>(SUM(C3463:C3483)*1+SUM(C3484:C3504)*2+SUM(C3505:C3525)*3)/6</f>
        <v>2.384634884230033E-3</v>
      </c>
      <c r="J3526" s="318">
        <f>IF(C3526*O3526&lt;&gt;0,C3526,0)</f>
        <v>0</v>
      </c>
      <c r="K3526" s="318" t="str">
        <f>IF(C3526*O3526=0,"",C3526)</f>
        <v/>
      </c>
      <c r="O3526" s="318">
        <f>IF(ISBLANK(L3526),0,1)</f>
        <v>0</v>
      </c>
      <c r="P3526" s="318">
        <f>IF(ISBLANK(M3526),0,1)</f>
        <v>0</v>
      </c>
      <c r="Q3526" s="318">
        <f>O3526+P3526</f>
        <v>0</v>
      </c>
      <c r="R3526" s="318">
        <f>SUM(Q3401:Q3526)</f>
        <v>5</v>
      </c>
      <c r="S3526" s="318">
        <f>R3526/$X$2</f>
        <v>0.21739130434782608</v>
      </c>
      <c r="T3526" s="318">
        <f>IF(S3526&gt;=$X$3,1,0)</f>
        <v>0</v>
      </c>
      <c r="U3526" s="318">
        <f>O3526*T3526+P3526*T3526</f>
        <v>0</v>
      </c>
    </row>
    <row r="3527" spans="1:21" s="318" customFormat="1" x14ac:dyDescent="0.2">
      <c r="A3527" s="322">
        <v>41691</v>
      </c>
      <c r="B3527" s="321">
        <v>553.96997099999999</v>
      </c>
      <c r="C3527" s="320">
        <f>LN(B3527/B3526)</f>
        <v>4.697094817344343E-3</v>
      </c>
      <c r="D3527" s="320">
        <f>AVERAGE(C3507:C3527)</f>
        <v>-2.358041494618705E-4</v>
      </c>
      <c r="E3527" s="318">
        <f>_xlfn.STDEV.S(C3507:C3527)</f>
        <v>7.7490709266723962E-3</v>
      </c>
      <c r="F3527" s="318">
        <f>E3527*(21/(21-1.5))</f>
        <v>8.345153305647196E-3</v>
      </c>
      <c r="G3527" s="318">
        <f>_xlfn.VAR.S(C3507:C3527)</f>
        <v>6.0048100226599384E-5</v>
      </c>
      <c r="H3527" s="318">
        <f>G3527*(21/(21-1))</f>
        <v>6.3050505237929362E-5</v>
      </c>
      <c r="I3527" s="320">
        <f>(SUM(C3464:C3484)*1+SUM(C3485:C3505)*2+SUM(C3506:C3526)*3)/6</f>
        <v>5.1649409703165674E-3</v>
      </c>
      <c r="J3527" s="318">
        <f>IF(C3527*O3527&lt;&gt;0,C3527,0)</f>
        <v>0</v>
      </c>
      <c r="K3527" s="318" t="str">
        <f>IF(C3527*O3527=0,"",C3527)</f>
        <v/>
      </c>
      <c r="O3527" s="318">
        <f>IF(ISBLANK(L3527),0,1)</f>
        <v>0</v>
      </c>
      <c r="P3527" s="318">
        <f>IF(ISBLANK(M3527),0,1)</f>
        <v>0</v>
      </c>
      <c r="Q3527" s="318">
        <f>O3527+P3527</f>
        <v>0</v>
      </c>
      <c r="R3527" s="318">
        <f>SUM(Q3402:Q3527)</f>
        <v>5</v>
      </c>
      <c r="S3527" s="318">
        <f>R3527/$X$2</f>
        <v>0.21739130434782608</v>
      </c>
      <c r="T3527" s="318">
        <f>IF(S3527&gt;=$X$3,1,0)</f>
        <v>0</v>
      </c>
      <c r="U3527" s="318">
        <f>O3527*T3527+P3527*T3527</f>
        <v>0</v>
      </c>
    </row>
    <row r="3528" spans="1:21" s="318" customFormat="1" x14ac:dyDescent="0.2">
      <c r="A3528" s="322">
        <v>41694</v>
      </c>
      <c r="B3528" s="321">
        <v>556.52002000000005</v>
      </c>
      <c r="C3528" s="320">
        <f>LN(B3528/B3527)</f>
        <v>4.5926636042113748E-3</v>
      </c>
      <c r="D3528" s="320">
        <f>AVERAGE(C3508:C3528)</f>
        <v>7.2623303311259802E-4</v>
      </c>
      <c r="E3528" s="318">
        <f>_xlfn.STDEV.S(C3508:C3528)</f>
        <v>6.9587023802308448E-3</v>
      </c>
      <c r="F3528" s="318">
        <f>E3528*(21/(21-1.5))</f>
        <v>7.4939871787101401E-3</v>
      </c>
      <c r="G3528" s="318">
        <f>_xlfn.VAR.S(C3508:C3528)</f>
        <v>4.842353881663042E-5</v>
      </c>
      <c r="H3528" s="318">
        <f>G3528*(21/(21-1))</f>
        <v>5.0844715757461943E-5</v>
      </c>
      <c r="I3528" s="320">
        <f>(SUM(C3465:C3485)*1+SUM(C3486:C3506)*2+SUM(C3507:C3527)*3)/6</f>
        <v>1.0502073330323993E-2</v>
      </c>
      <c r="J3528" s="318">
        <f>IF(C3528*O3528&lt;&gt;0,C3528,0)</f>
        <v>0</v>
      </c>
      <c r="K3528" s="318" t="str">
        <f>IF(C3528*O3528=0,"",C3528)</f>
        <v/>
      </c>
      <c r="O3528" s="318">
        <f>IF(ISBLANK(L3528),0,1)</f>
        <v>0</v>
      </c>
      <c r="P3528" s="318">
        <f>IF(ISBLANK(M3528),0,1)</f>
        <v>0</v>
      </c>
      <c r="Q3528" s="318">
        <f>O3528+P3528</f>
        <v>0</v>
      </c>
      <c r="R3528" s="318">
        <f>SUM(Q3403:Q3528)</f>
        <v>5</v>
      </c>
      <c r="S3528" s="318">
        <f>R3528/$X$2</f>
        <v>0.21739130434782608</v>
      </c>
      <c r="T3528" s="318">
        <f>IF(S3528&gt;=$X$3,1,0)</f>
        <v>0</v>
      </c>
      <c r="U3528" s="318">
        <f>O3528*T3528+P3528*T3528</f>
        <v>0</v>
      </c>
    </row>
    <row r="3529" spans="1:21" s="318" customFormat="1" x14ac:dyDescent="0.2">
      <c r="A3529" s="322">
        <v>41695</v>
      </c>
      <c r="B3529" s="321">
        <v>551.48400900000001</v>
      </c>
      <c r="C3529" s="320">
        <f>LN(B3529/B3528)</f>
        <v>-9.0903021050156903E-3</v>
      </c>
      <c r="D3529" s="320">
        <f>AVERAGE(C3509:C3529)</f>
        <v>6.2054542297473262E-4</v>
      </c>
      <c r="E3529" s="318">
        <f>_xlfn.STDEV.S(C3509:C3529)</f>
        <v>7.0953671990263032E-3</v>
      </c>
      <c r="F3529" s="318">
        <f>E3529*(21/(21-1.5))</f>
        <v>7.6411646758744803E-3</v>
      </c>
      <c r="G3529" s="318">
        <f>_xlfn.VAR.S(C3509:C3529)</f>
        <v>5.0344235689018362E-5</v>
      </c>
      <c r="H3529" s="318">
        <f>G3529*(21/(21-1))</f>
        <v>5.2861447473469283E-5</v>
      </c>
      <c r="I3529" s="320">
        <f>(SUM(C3466:C3486)*1+SUM(C3487:C3507)*2+SUM(C3508:C3528)*3)/6</f>
        <v>1.5052965374440003E-2</v>
      </c>
      <c r="J3529" s="318">
        <f>IF(C3529*O3529&lt;&gt;0,C3529,0)</f>
        <v>0</v>
      </c>
      <c r="K3529" s="318" t="str">
        <f>IF(C3529*O3529=0,"",C3529)</f>
        <v/>
      </c>
      <c r="O3529" s="318">
        <f>IF(ISBLANK(L3529),0,1)</f>
        <v>0</v>
      </c>
      <c r="P3529" s="318">
        <f>IF(ISBLANK(M3529),0,1)</f>
        <v>0</v>
      </c>
      <c r="Q3529" s="318">
        <f>O3529+P3529</f>
        <v>0</v>
      </c>
      <c r="R3529" s="318">
        <f>SUM(Q3404:Q3529)</f>
        <v>5</v>
      </c>
      <c r="S3529" s="318">
        <f>R3529/$X$2</f>
        <v>0.21739130434782608</v>
      </c>
      <c r="T3529" s="318">
        <f>IF(S3529&gt;=$X$3,1,0)</f>
        <v>0</v>
      </c>
      <c r="U3529" s="318">
        <f>O3529*T3529+P3529*T3529</f>
        <v>0</v>
      </c>
    </row>
    <row r="3530" spans="1:21" s="318" customFormat="1" x14ac:dyDescent="0.2">
      <c r="A3530" s="322">
        <v>41696</v>
      </c>
      <c r="B3530" s="321">
        <v>552.33398399999999</v>
      </c>
      <c r="C3530" s="320">
        <f>LN(B3530/B3529)</f>
        <v>1.5400639840762512E-3</v>
      </c>
      <c r="D3530" s="320">
        <f>AVERAGE(C3510:C3530)</f>
        <v>7.5436683402170328E-4</v>
      </c>
      <c r="E3530" s="318">
        <f>_xlfn.STDEV.S(C3510:C3530)</f>
        <v>7.0844170282777022E-3</v>
      </c>
      <c r="F3530" s="318">
        <f>E3530*(21/(21-1.5))</f>
        <v>7.6293721842990636E-3</v>
      </c>
      <c r="G3530" s="318">
        <f>_xlfn.VAR.S(C3510:C3530)</f>
        <v>5.018896463055107E-5</v>
      </c>
      <c r="H3530" s="318">
        <f>G3530*(21/(21-1))</f>
        <v>5.2698412862078627E-5</v>
      </c>
      <c r="I3530" s="320">
        <f>(SUM(C3467:C3487)*1+SUM(C3488:C3508)*2+SUM(C3509:C3529)*3)/6</f>
        <v>1.1020563811050446E-2</v>
      </c>
      <c r="J3530" s="318">
        <f>IF(C3530*O3530&lt;&gt;0,C3530,0)</f>
        <v>0</v>
      </c>
      <c r="K3530" s="318" t="str">
        <f>IF(C3530*O3530=0,"",C3530)</f>
        <v/>
      </c>
      <c r="O3530" s="318">
        <f>IF(ISBLANK(L3530),0,1)</f>
        <v>0</v>
      </c>
      <c r="P3530" s="318">
        <f>IF(ISBLANK(M3530),0,1)</f>
        <v>0</v>
      </c>
      <c r="Q3530" s="318">
        <f>O3530+P3530</f>
        <v>0</v>
      </c>
      <c r="R3530" s="318">
        <f>SUM(Q3405:Q3530)</f>
        <v>5</v>
      </c>
      <c r="S3530" s="318">
        <f>R3530/$X$2</f>
        <v>0.21739130434782608</v>
      </c>
      <c r="T3530" s="318">
        <f>IF(S3530&gt;=$X$3,1,0)</f>
        <v>0</v>
      </c>
      <c r="U3530" s="318">
        <f>O3530*T3530+P3530*T3530</f>
        <v>0</v>
      </c>
    </row>
    <row r="3531" spans="1:21" s="318" customFormat="1" x14ac:dyDescent="0.2">
      <c r="A3531" s="322">
        <v>41697</v>
      </c>
      <c r="B3531" s="321">
        <v>552.59002699999996</v>
      </c>
      <c r="C3531" s="320">
        <f>LN(B3531/B3530)</f>
        <v>4.6345812387811646E-4</v>
      </c>
      <c r="D3531" s="320">
        <f>AVERAGE(C3511:C3531)</f>
        <v>1.3430940921438197E-3</v>
      </c>
      <c r="E3531" s="318">
        <f>_xlfn.STDEV.S(C3511:C3531)</f>
        <v>6.4670589332644704E-3</v>
      </c>
      <c r="F3531" s="318">
        <f>E3531*(21/(21-1.5))</f>
        <v>6.9645250050540449E-3</v>
      </c>
      <c r="G3531" s="318">
        <f>_xlfn.VAR.S(C3511:C3531)</f>
        <v>4.1822851246315794E-5</v>
      </c>
      <c r="H3531" s="318">
        <f>G3531*(21/(21-1))</f>
        <v>4.3913993808631585E-5</v>
      </c>
      <c r="I3531" s="320">
        <f>(SUM(C3468:C3488)*1+SUM(C3489:C3509)*2+SUM(C3510:C3530)*3)/6</f>
        <v>9.2280602297490563E-3</v>
      </c>
      <c r="J3531" s="318">
        <f>IF(C3531*O3531&lt;&gt;0,C3531,0)</f>
        <v>0</v>
      </c>
      <c r="K3531" s="318" t="str">
        <f>IF(C3531*O3531=0,"",C3531)</f>
        <v/>
      </c>
      <c r="O3531" s="318">
        <f>IF(ISBLANK(L3531),0,1)</f>
        <v>0</v>
      </c>
      <c r="P3531" s="318">
        <f>IF(ISBLANK(M3531),0,1)</f>
        <v>0</v>
      </c>
      <c r="Q3531" s="318">
        <f>O3531+P3531</f>
        <v>0</v>
      </c>
      <c r="R3531" s="318">
        <f>SUM(Q3406:Q3531)</f>
        <v>5</v>
      </c>
      <c r="S3531" s="318">
        <f>R3531/$X$2</f>
        <v>0.21739130434782608</v>
      </c>
      <c r="T3531" s="318">
        <f>IF(S3531&gt;=$X$3,1,0)</f>
        <v>0</v>
      </c>
      <c r="U3531" s="318">
        <f>O3531*T3531+P3531*T3531</f>
        <v>0</v>
      </c>
    </row>
    <row r="3532" spans="1:21" s="318" customFormat="1" x14ac:dyDescent="0.2">
      <c r="A3532" s="322">
        <v>41698</v>
      </c>
      <c r="B3532" s="321">
        <v>555.71698000000004</v>
      </c>
      <c r="C3532" s="320">
        <f>LN(B3532/B3531)</f>
        <v>5.6427709602480279E-3</v>
      </c>
      <c r="D3532" s="320">
        <f>AVERAGE(C3512:C3532)</f>
        <v>1.3730693690504913E-3</v>
      </c>
      <c r="E3532" s="318">
        <f>_xlfn.STDEV.S(C3512:C3532)</f>
        <v>6.486351201433517E-3</v>
      </c>
      <c r="F3532" s="318">
        <f>E3532*(21/(21-1.5))</f>
        <v>6.9853012938514798E-3</v>
      </c>
      <c r="G3532" s="318">
        <f>_xlfn.VAR.S(C3512:C3532)</f>
        <v>4.2072751908338028E-5</v>
      </c>
      <c r="H3532" s="318">
        <f>G3532*(21/(21-1))</f>
        <v>4.4176389503754932E-5</v>
      </c>
      <c r="I3532" s="320">
        <f>(SUM(C3469:C3489)*1+SUM(C3490:C3510)*2+SUM(C3511:C3531)*3)/6</f>
        <v>9.8449377078283287E-3</v>
      </c>
      <c r="J3532" s="318">
        <f>IF(C3532*O3532&lt;&gt;0,C3532,0)</f>
        <v>0</v>
      </c>
      <c r="K3532" s="318" t="str">
        <f>IF(C3532*O3532=0,"",C3532)</f>
        <v/>
      </c>
      <c r="O3532" s="318">
        <f>IF(ISBLANK(L3532),0,1)</f>
        <v>0</v>
      </c>
      <c r="P3532" s="318">
        <f>IF(ISBLANK(M3532),0,1)</f>
        <v>0</v>
      </c>
      <c r="Q3532" s="318">
        <f>O3532+P3532</f>
        <v>0</v>
      </c>
      <c r="R3532" s="318">
        <f>SUM(Q3407:Q3532)</f>
        <v>5</v>
      </c>
      <c r="S3532" s="318">
        <f>R3532/$X$2</f>
        <v>0.21739130434782608</v>
      </c>
      <c r="T3532" s="318">
        <f>IF(S3532&gt;=$X$3,1,0)</f>
        <v>0</v>
      </c>
      <c r="U3532" s="318">
        <f>O3532*T3532+P3532*T3532</f>
        <v>0</v>
      </c>
    </row>
    <row r="3533" spans="1:21" s="318" customFormat="1" x14ac:dyDescent="0.2">
      <c r="A3533" s="322">
        <v>41701</v>
      </c>
      <c r="B3533" s="321">
        <v>553.14502000000005</v>
      </c>
      <c r="C3533" s="320">
        <f>LN(B3533/B3532)</f>
        <v>-4.638926416997668E-3</v>
      </c>
      <c r="D3533" s="320">
        <f>AVERAGE(C3513:C3533)</f>
        <v>1.5235964363264349E-3</v>
      </c>
      <c r="E3533" s="318">
        <f>_xlfn.STDEV.S(C3513:C3533)</f>
        <v>6.2967380378434433E-3</v>
      </c>
      <c r="F3533" s="318">
        <f>E3533*(21/(21-1.5))</f>
        <v>6.7811025022929388E-3</v>
      </c>
      <c r="G3533" s="318">
        <f>_xlfn.VAR.S(C3513:C3533)</f>
        <v>3.9648909917224491E-5</v>
      </c>
      <c r="H3533" s="318">
        <f>G3533*(21/(21-1))</f>
        <v>4.1631355413085716E-5</v>
      </c>
      <c r="I3533" s="320">
        <f>(SUM(C3470:C3490)*1+SUM(C3491:C3511)*2+SUM(C3512:C3532)*3)/6</f>
        <v>1.2426396522237622E-2</v>
      </c>
      <c r="J3533" s="318">
        <f>IF(C3533*O3533&lt;&gt;0,C3533,0)</f>
        <v>0</v>
      </c>
      <c r="K3533" s="318" t="str">
        <f>IF(C3533*O3533=0,"",C3533)</f>
        <v/>
      </c>
      <c r="O3533" s="318">
        <f>IF(ISBLANK(L3533),0,1)</f>
        <v>0</v>
      </c>
      <c r="P3533" s="318">
        <f>IF(ISBLANK(M3533),0,1)</f>
        <v>0</v>
      </c>
      <c r="Q3533" s="318">
        <f>O3533+P3533</f>
        <v>0</v>
      </c>
      <c r="R3533" s="318">
        <f>SUM(Q3408:Q3533)</f>
        <v>5</v>
      </c>
      <c r="S3533" s="318">
        <f>R3533/$X$2</f>
        <v>0.21739130434782608</v>
      </c>
      <c r="T3533" s="318">
        <f>IF(S3533&gt;=$X$3,1,0)</f>
        <v>0</v>
      </c>
      <c r="U3533" s="318">
        <f>O3533*T3533+P3533*T3533</f>
        <v>0</v>
      </c>
    </row>
    <row r="3534" spans="1:21" s="318" customFormat="1" x14ac:dyDescent="0.2">
      <c r="A3534" s="322">
        <v>41702</v>
      </c>
      <c r="B3534" s="321">
        <v>558.59802200000001</v>
      </c>
      <c r="C3534" s="320">
        <f>LN(B3534/B3533)</f>
        <v>9.8099030519847256E-3</v>
      </c>
      <c r="D3534" s="320">
        <f>AVERAGE(C3514:C3534)</f>
        <v>2.0815743139664103E-3</v>
      </c>
      <c r="E3534" s="318">
        <f>_xlfn.STDEV.S(C3514:C3534)</f>
        <v>6.4935722793511728E-3</v>
      </c>
      <c r="F3534" s="318">
        <f>E3534*(21/(21-1.5))</f>
        <v>6.9930778393012625E-3</v>
      </c>
      <c r="G3534" s="318">
        <f>_xlfn.VAR.S(C3514:C3534)</f>
        <v>4.2166480947157983E-5</v>
      </c>
      <c r="H3534" s="318">
        <f>G3534*(21/(21-1))</f>
        <v>4.4274804994515887E-5</v>
      </c>
      <c r="I3534" s="320">
        <f>(SUM(C3471:C3491)*1+SUM(C3492:C3512)*2+SUM(C3513:C3533)*3)/6</f>
        <v>1.0751554077517461E-2</v>
      </c>
      <c r="J3534" s="318">
        <f>IF(C3534*O3534&lt;&gt;0,C3534,0)</f>
        <v>0</v>
      </c>
      <c r="K3534" s="318" t="str">
        <f>IF(C3534*O3534=0,"",C3534)</f>
        <v/>
      </c>
      <c r="O3534" s="318">
        <f>IF(ISBLANK(L3534),0,1)</f>
        <v>0</v>
      </c>
      <c r="P3534" s="318">
        <f>IF(ISBLANK(M3534),0,1)</f>
        <v>0</v>
      </c>
      <c r="Q3534" s="318">
        <f>O3534+P3534</f>
        <v>0</v>
      </c>
      <c r="R3534" s="318">
        <f>SUM(Q3409:Q3534)</f>
        <v>5</v>
      </c>
      <c r="S3534" s="318">
        <f>R3534/$X$2</f>
        <v>0.21739130434782608</v>
      </c>
      <c r="T3534" s="318">
        <f>IF(S3534&gt;=$X$3,1,0)</f>
        <v>0</v>
      </c>
      <c r="U3534" s="318">
        <f>O3534*T3534+P3534*T3534</f>
        <v>0</v>
      </c>
    </row>
    <row r="3535" spans="1:21" s="318" customFormat="1" x14ac:dyDescent="0.2">
      <c r="A3535" s="322">
        <v>41703</v>
      </c>
      <c r="B3535" s="321">
        <v>557.057007</v>
      </c>
      <c r="C3535" s="320">
        <f>LN(B3535/B3534)</f>
        <v>-2.7625313201208104E-3</v>
      </c>
      <c r="D3535" s="320">
        <f>AVERAGE(C3515:C3535)</f>
        <v>1.9589295492043559E-3</v>
      </c>
      <c r="E3535" s="318">
        <f>_xlfn.STDEV.S(C3515:C3535)</f>
        <v>6.5625174745239396E-3</v>
      </c>
      <c r="F3535" s="318">
        <f>E3535*(21/(21-1.5))</f>
        <v>7.0673265110257804E-3</v>
      </c>
      <c r="G3535" s="318">
        <f>_xlfn.VAR.S(C3515:C3535)</f>
        <v>4.3066635603432066E-5</v>
      </c>
      <c r="H3535" s="318">
        <f>G3535*(21/(21-1))</f>
        <v>4.5219967383603672E-5</v>
      </c>
      <c r="I3535" s="320">
        <f>(SUM(C3472:C3492)*1+SUM(C3493:C3513)*2+SUM(C3514:C3534)*3)/6</f>
        <v>1.5076085901288803E-2</v>
      </c>
      <c r="J3535" s="318">
        <f>IF(C3535*O3535&lt;&gt;0,C3535,0)</f>
        <v>0</v>
      </c>
      <c r="K3535" s="318" t="str">
        <f>IF(C3535*O3535=0,"",C3535)</f>
        <v/>
      </c>
      <c r="O3535" s="318">
        <f>IF(ISBLANK(L3535),0,1)</f>
        <v>0</v>
      </c>
      <c r="P3535" s="318">
        <f>IF(ISBLANK(M3535),0,1)</f>
        <v>0</v>
      </c>
      <c r="Q3535" s="318">
        <f>O3535+P3535</f>
        <v>0</v>
      </c>
      <c r="R3535" s="318">
        <f>SUM(Q3410:Q3535)</f>
        <v>5</v>
      </c>
      <c r="S3535" s="318">
        <f>R3535/$X$2</f>
        <v>0.21739130434782608</v>
      </c>
      <c r="T3535" s="318">
        <f>IF(S3535&gt;=$X$3,1,0)</f>
        <v>0</v>
      </c>
      <c r="U3535" s="318">
        <f>O3535*T3535+P3535*T3535</f>
        <v>0</v>
      </c>
    </row>
    <row r="3536" spans="1:21" s="318" customFormat="1" x14ac:dyDescent="0.2">
      <c r="A3536" s="322">
        <v>41704</v>
      </c>
      <c r="B3536" s="321">
        <v>558.205017</v>
      </c>
      <c r="C3536" s="320">
        <f>LN(B3536/B3535)</f>
        <v>2.0587276904772732E-3</v>
      </c>
      <c r="D3536" s="320">
        <f>AVERAGE(C3516:C3536)</f>
        <v>2.2315102745181919E-3</v>
      </c>
      <c r="E3536" s="318">
        <f>_xlfn.STDEV.S(C3516:C3536)</f>
        <v>6.4348602308830468E-3</v>
      </c>
      <c r="F3536" s="318">
        <f>E3536*(21/(21-1.5))</f>
        <v>6.9298494794125115E-3</v>
      </c>
      <c r="G3536" s="318">
        <f>_xlfn.VAR.S(C3516:C3536)</f>
        <v>4.1407426191000214E-5</v>
      </c>
      <c r="H3536" s="318">
        <f>G3536*(21/(21-1))</f>
        <v>4.3477797500550228E-5</v>
      </c>
      <c r="I3536" s="320">
        <f>(SUM(C3473:C3493)*1+SUM(C3494:C3514)*2+SUM(C3515:C3535)*3)/6</f>
        <v>1.4341873616413032E-2</v>
      </c>
      <c r="J3536" s="318">
        <f>IF(C3536*O3536&lt;&gt;0,C3536,0)</f>
        <v>0</v>
      </c>
      <c r="K3536" s="318" t="str">
        <f>IF(C3536*O3536=0,"",C3536)</f>
        <v/>
      </c>
      <c r="O3536" s="318">
        <f>IF(ISBLANK(L3536),0,1)</f>
        <v>0</v>
      </c>
      <c r="P3536" s="318">
        <f>IF(ISBLANK(M3536),0,1)</f>
        <v>0</v>
      </c>
      <c r="Q3536" s="318">
        <f>O3536+P3536</f>
        <v>0</v>
      </c>
      <c r="R3536" s="318">
        <f>SUM(Q3411:Q3536)</f>
        <v>5</v>
      </c>
      <c r="S3536" s="318">
        <f>R3536/$X$2</f>
        <v>0.21739130434782608</v>
      </c>
      <c r="T3536" s="318">
        <f>IF(S3536&gt;=$X$3,1,0)</f>
        <v>0</v>
      </c>
      <c r="U3536" s="318">
        <f>O3536*T3536+P3536*T3536</f>
        <v>0</v>
      </c>
    </row>
    <row r="3537" spans="1:21" s="318" customFormat="1" x14ac:dyDescent="0.2">
      <c r="A3537" s="322">
        <v>41705</v>
      </c>
      <c r="B3537" s="321">
        <v>556.71801800000003</v>
      </c>
      <c r="C3537" s="320">
        <f>LN(B3537/B3536)</f>
        <v>-2.6674484875115114E-3</v>
      </c>
      <c r="D3537" s="320">
        <f>AVERAGE(C3517:C3537)</f>
        <v>1.648681131410865E-3</v>
      </c>
      <c r="E3537" s="318">
        <f>_xlfn.STDEV.S(C3517:C3537)</f>
        <v>6.2894060965442205E-3</v>
      </c>
      <c r="F3537" s="318">
        <f>E3537*(21/(21-1.5))</f>
        <v>6.7732065655091598E-3</v>
      </c>
      <c r="G3537" s="318">
        <f>_xlfn.VAR.S(C3517:C3537)</f>
        <v>3.9556629047247606E-5</v>
      </c>
      <c r="H3537" s="318">
        <f>G3537*(21/(21-1))</f>
        <v>4.1534460499609988E-5</v>
      </c>
      <c r="I3537" s="320">
        <f>(SUM(C3474:C3494)*1+SUM(C3495:C3515)*2+SUM(C3516:C3536)*3)/6</f>
        <v>1.5975219195874527E-2</v>
      </c>
      <c r="J3537" s="318">
        <f>IF(C3537*O3537&lt;&gt;0,C3537,0)</f>
        <v>0</v>
      </c>
      <c r="K3537" s="318" t="str">
        <f>IF(C3537*O3537=0,"",C3537)</f>
        <v/>
      </c>
      <c r="O3537" s="318">
        <f>IF(ISBLANK(L3537),0,1)</f>
        <v>0</v>
      </c>
      <c r="P3537" s="318">
        <f>IF(ISBLANK(M3537),0,1)</f>
        <v>0</v>
      </c>
      <c r="Q3537" s="318">
        <f>O3537+P3537</f>
        <v>0</v>
      </c>
      <c r="R3537" s="318">
        <f>SUM(Q3412:Q3537)</f>
        <v>5</v>
      </c>
      <c r="S3537" s="318">
        <f>R3537/$X$2</f>
        <v>0.21739130434782608</v>
      </c>
      <c r="T3537" s="318">
        <f>IF(S3537&gt;=$X$3,1,0)</f>
        <v>0</v>
      </c>
      <c r="U3537" s="318">
        <f>O3537*T3537+P3537*T3537</f>
        <v>0</v>
      </c>
    </row>
    <row r="3538" spans="1:21" s="318" customFormat="1" x14ac:dyDescent="0.2">
      <c r="A3538" s="322">
        <v>41708</v>
      </c>
      <c r="B3538" s="321">
        <v>552.39599599999997</v>
      </c>
      <c r="C3538" s="320">
        <f>LN(B3538/B3537)</f>
        <v>-7.7936872541848889E-3</v>
      </c>
      <c r="D3538" s="320">
        <f>AVERAGE(C3518:C3538)</f>
        <v>3.2836373249243354E-4</v>
      </c>
      <c r="E3538" s="318">
        <f>_xlfn.STDEV.S(C3518:C3538)</f>
        <v>5.0466195937590589E-3</v>
      </c>
      <c r="F3538" s="318">
        <f>E3538*(21/(21-1.5))</f>
        <v>5.4348211009712941E-3</v>
      </c>
      <c r="G3538" s="318">
        <f>_xlfn.VAR.S(C3518:C3538)</f>
        <v>2.5468369324112851E-5</v>
      </c>
      <c r="H3538" s="318">
        <f>G3538*(21/(21-1))</f>
        <v>2.6741787790318494E-5</v>
      </c>
      <c r="I3538" s="320">
        <f>(SUM(C3475:C3495)*1+SUM(C3496:C3516)*2+SUM(C3517:C3537)*3)/6</f>
        <v>1.3405561355339312E-2</v>
      </c>
      <c r="J3538" s="318">
        <f>IF(C3538*O3538&lt;&gt;0,C3538,0)</f>
        <v>0</v>
      </c>
      <c r="K3538" s="318" t="str">
        <f>IF(C3538*O3538=0,"",C3538)</f>
        <v/>
      </c>
      <c r="O3538" s="318">
        <f>IF(ISBLANK(L3538),0,1)</f>
        <v>0</v>
      </c>
      <c r="P3538" s="318">
        <f>IF(ISBLANK(M3538),0,1)</f>
        <v>0</v>
      </c>
      <c r="Q3538" s="318">
        <f>O3538+P3538</f>
        <v>0</v>
      </c>
      <c r="R3538" s="318">
        <f>SUM(Q3413:Q3538)</f>
        <v>5</v>
      </c>
      <c r="S3538" s="318">
        <f>R3538/$X$2</f>
        <v>0.21739130434782608</v>
      </c>
      <c r="T3538" s="318">
        <f>IF(S3538&gt;=$X$3,1,0)</f>
        <v>0</v>
      </c>
      <c r="U3538" s="318">
        <f>O3538*T3538+P3538*T3538</f>
        <v>0</v>
      </c>
    </row>
    <row r="3539" spans="1:21" s="318" customFormat="1" x14ac:dyDescent="0.2">
      <c r="A3539" s="322">
        <v>41709</v>
      </c>
      <c r="B3539" s="321">
        <v>554.34399399999995</v>
      </c>
      <c r="C3539" s="320">
        <f>LN(B3539/B3538)</f>
        <v>3.5202487110936416E-3</v>
      </c>
      <c r="D3539" s="320">
        <f>AVERAGE(C3519:C3539)</f>
        <v>6.1375386746230346E-4</v>
      </c>
      <c r="E3539" s="318">
        <f>_xlfn.STDEV.S(C3519:C3539)</f>
        <v>5.0497415398424112E-3</v>
      </c>
      <c r="F3539" s="318">
        <f>E3539*(21/(21-1.5))</f>
        <v>5.4381831967533654E-3</v>
      </c>
      <c r="G3539" s="318">
        <f>_xlfn.VAR.S(C3519:C3539)</f>
        <v>2.5499889619210002E-5</v>
      </c>
      <c r="H3539" s="318">
        <f>G3539*(21/(21-1))</f>
        <v>2.6774884100170502E-5</v>
      </c>
      <c r="I3539" s="320">
        <f>(SUM(C3476:C3496)*1+SUM(C3497:C3517)*2+SUM(C3518:C3538)*3)/6</f>
        <v>6.4303279184690044E-3</v>
      </c>
      <c r="J3539" s="318">
        <f>IF(C3539*O3539&lt;&gt;0,C3539,0)</f>
        <v>0</v>
      </c>
      <c r="K3539" s="318" t="str">
        <f>IF(C3539*O3539=0,"",C3539)</f>
        <v/>
      </c>
      <c r="O3539" s="318">
        <f>IF(ISBLANK(L3539),0,1)</f>
        <v>0</v>
      </c>
      <c r="P3539" s="318">
        <f>IF(ISBLANK(M3539),0,1)</f>
        <v>0</v>
      </c>
      <c r="Q3539" s="318">
        <f>O3539+P3539</f>
        <v>0</v>
      </c>
      <c r="R3539" s="318">
        <f>SUM(Q3414:Q3539)</f>
        <v>5</v>
      </c>
      <c r="S3539" s="318">
        <f>R3539/$X$2</f>
        <v>0.21739130434782608</v>
      </c>
      <c r="T3539" s="318">
        <f>IF(S3539&gt;=$X$3,1,0)</f>
        <v>0</v>
      </c>
      <c r="U3539" s="318">
        <f>O3539*T3539+P3539*T3539</f>
        <v>0</v>
      </c>
    </row>
    <row r="3540" spans="1:21" s="318" customFormat="1" x14ac:dyDescent="0.2">
      <c r="A3540" s="322">
        <v>41710</v>
      </c>
      <c r="B3540" s="321">
        <v>546.23400900000001</v>
      </c>
      <c r="C3540" s="320">
        <f>LN(B3540/B3539)</f>
        <v>-1.4737950009787809E-2</v>
      </c>
      <c r="D3540" s="320">
        <f>AVERAGE(C3520:C3540)</f>
        <v>-3.6318634255014443E-4</v>
      </c>
      <c r="E3540" s="318">
        <f>_xlfn.STDEV.S(C3520:C3540)</f>
        <v>5.9116944865227521E-3</v>
      </c>
      <c r="F3540" s="318">
        <f>E3540*(21/(21-1.5))</f>
        <v>6.3664402162552708E-3</v>
      </c>
      <c r="G3540" s="318">
        <f>_xlfn.VAR.S(C3520:C3540)</f>
        <v>3.4948131701983505E-5</v>
      </c>
      <c r="H3540" s="318">
        <f>G3540*(21/(21-1))</f>
        <v>3.669553828708268E-5</v>
      </c>
      <c r="I3540" s="320">
        <f>(SUM(C3477:C3497)*1+SUM(C3498:C3518)*2+SUM(C3519:C3539)*3)/6</f>
        <v>7.9025237928985713E-3</v>
      </c>
      <c r="J3540" s="318">
        <f>IF(C3540*O3540&lt;&gt;0,C3540,0)</f>
        <v>0</v>
      </c>
      <c r="K3540" s="318" t="str">
        <f>IF(C3540*O3540=0,"",C3540)</f>
        <v/>
      </c>
      <c r="O3540" s="318">
        <f>IF(ISBLANK(L3540),0,1)</f>
        <v>0</v>
      </c>
      <c r="P3540" s="318">
        <f>IF(ISBLANK(M3540),0,1)</f>
        <v>0</v>
      </c>
      <c r="Q3540" s="318">
        <f>O3540+P3540</f>
        <v>0</v>
      </c>
      <c r="R3540" s="318">
        <f>SUM(Q3415:Q3540)</f>
        <v>5</v>
      </c>
      <c r="S3540" s="318">
        <f>R3540/$X$2</f>
        <v>0.21739130434782608</v>
      </c>
      <c r="T3540" s="318">
        <f>IF(S3540&gt;=$X$3,1,0)</f>
        <v>0</v>
      </c>
      <c r="U3540" s="318">
        <f>O3540*T3540+P3540*T3540</f>
        <v>0</v>
      </c>
    </row>
    <row r="3541" spans="1:21" s="318" customFormat="1" x14ac:dyDescent="0.2">
      <c r="A3541" s="322">
        <v>41711</v>
      </c>
      <c r="B3541" s="321">
        <v>543.42498799999998</v>
      </c>
      <c r="C3541" s="320">
        <f>LN(B3541/B3540)</f>
        <v>-5.1557913626626897E-3</v>
      </c>
      <c r="D3541" s="320">
        <f>AVERAGE(C3521:C3541)</f>
        <v>-4.1781052978301066E-4</v>
      </c>
      <c r="E3541" s="318">
        <f>_xlfn.STDEV.S(C3521:C3541)</f>
        <v>5.9522239039698117E-3</v>
      </c>
      <c r="F3541" s="318">
        <f>E3541*(21/(21-1.5))</f>
        <v>6.4100872811982583E-3</v>
      </c>
      <c r="G3541" s="318">
        <f>_xlfn.VAR.S(C3521:C3541)</f>
        <v>3.5428969402989631E-5</v>
      </c>
      <c r="H3541" s="318">
        <f>G3541*(21/(21-1))</f>
        <v>3.7200417873139116E-5</v>
      </c>
      <c r="I3541" s="320">
        <f>(SUM(C3478:C3498)*1+SUM(C3499:C3519)*2+SUM(C3520:C3540)*3)/6</f>
        <v>-5.777803385090234E-4</v>
      </c>
      <c r="J3541" s="318">
        <f>IF(C3541*O3541&lt;&gt;0,C3541,0)</f>
        <v>0</v>
      </c>
      <c r="K3541" s="318" t="str">
        <f>IF(C3541*O3541=0,"",C3541)</f>
        <v/>
      </c>
      <c r="O3541" s="318">
        <f>IF(ISBLANK(L3541),0,1)</f>
        <v>0</v>
      </c>
      <c r="P3541" s="318">
        <f>IF(ISBLANK(M3541),0,1)</f>
        <v>0</v>
      </c>
      <c r="Q3541" s="318">
        <f>O3541+P3541</f>
        <v>0</v>
      </c>
      <c r="R3541" s="318">
        <f>SUM(Q3416:Q3541)</f>
        <v>5</v>
      </c>
      <c r="S3541" s="318">
        <f>R3541/$X$2</f>
        <v>0.21739130434782608</v>
      </c>
      <c r="T3541" s="318">
        <f>IF(S3541&gt;=$X$3,1,0)</f>
        <v>0</v>
      </c>
      <c r="U3541" s="318">
        <f>O3541*T3541+P3541*T3541</f>
        <v>0</v>
      </c>
    </row>
    <row r="3542" spans="1:21" s="318" customFormat="1" x14ac:dyDescent="0.2">
      <c r="A3542" s="322">
        <v>41712</v>
      </c>
      <c r="B3542" s="321">
        <v>539.72100799999998</v>
      </c>
      <c r="C3542" s="320">
        <f>LN(B3542/B3541)</f>
        <v>-6.8393262808521685E-3</v>
      </c>
      <c r="D3542" s="320">
        <f>AVERAGE(C3522:C3542)</f>
        <v>-4.3369290768731079E-4</v>
      </c>
      <c r="E3542" s="318">
        <f>_xlfn.STDEV.S(C3522:C3542)</f>
        <v>5.9697000932539927E-3</v>
      </c>
      <c r="F3542" s="318">
        <f>E3542*(21/(21-1.5))</f>
        <v>6.4289077927350688E-3</v>
      </c>
      <c r="G3542" s="318">
        <f>_xlfn.VAR.S(C3522:C3542)</f>
        <v>3.5637319203396731E-5</v>
      </c>
      <c r="H3542" s="318">
        <f>G3542*(21/(21-1))</f>
        <v>3.741918516356657E-5</v>
      </c>
      <c r="I3542" s="320">
        <f>(SUM(C3479:C3499)*1+SUM(C3500:C3520)*2+SUM(C3521:C3541)*3)/6</f>
        <v>-2.6409285799073381E-3</v>
      </c>
      <c r="J3542" s="318">
        <f>IF(C3542*O3542&lt;&gt;0,C3542,0)</f>
        <v>0</v>
      </c>
      <c r="K3542" s="318" t="str">
        <f>IF(C3542*O3542=0,"",C3542)</f>
        <v/>
      </c>
      <c r="O3542" s="318">
        <f>IF(ISBLANK(L3542),0,1)</f>
        <v>0</v>
      </c>
      <c r="P3542" s="318">
        <f>IF(ISBLANK(M3542),0,1)</f>
        <v>0</v>
      </c>
      <c r="Q3542" s="318">
        <f>O3542+P3542</f>
        <v>0</v>
      </c>
      <c r="R3542" s="318">
        <f>SUM(Q3417:Q3542)</f>
        <v>5</v>
      </c>
      <c r="S3542" s="318">
        <f>R3542/$X$2</f>
        <v>0.21739130434782608</v>
      </c>
      <c r="T3542" s="318">
        <f>IF(S3542&gt;=$X$3,1,0)</f>
        <v>0</v>
      </c>
      <c r="U3542" s="318">
        <f>O3542*T3542+P3542*T3542</f>
        <v>0</v>
      </c>
    </row>
    <row r="3543" spans="1:21" s="318" customFormat="1" x14ac:dyDescent="0.2">
      <c r="A3543" s="322">
        <v>41715</v>
      </c>
      <c r="B3543" s="321">
        <v>544.62799099999995</v>
      </c>
      <c r="C3543" s="320">
        <f>LN(B3543/B3542)</f>
        <v>9.0506220788051928E-3</v>
      </c>
      <c r="D3543" s="320">
        <f>AVERAGE(C3523:C3543)</f>
        <v>-2.3140077894704623E-4</v>
      </c>
      <c r="E3543" s="318">
        <f>_xlfn.STDEV.S(C3523:C3543)</f>
        <v>6.2226267229485302E-3</v>
      </c>
      <c r="F3543" s="318">
        <f>E3543*(21/(21-1.5))</f>
        <v>6.7012903170214936E-3</v>
      </c>
      <c r="G3543" s="318">
        <f>_xlfn.VAR.S(C3523:C3543)</f>
        <v>3.872108333315316E-5</v>
      </c>
      <c r="H3543" s="318">
        <f>G3543*(21/(21-1))</f>
        <v>4.065713749981082E-5</v>
      </c>
      <c r="I3543" s="320">
        <f>(SUM(C3480:C3500)*1+SUM(C3501:C3521)*2+SUM(C3522:C3542)*3)/6</f>
        <v>-6.6684602563376856E-3</v>
      </c>
      <c r="J3543" s="318">
        <f>IF(C3543*O3543&lt;&gt;0,C3543,0)</f>
        <v>0</v>
      </c>
      <c r="K3543" s="318" t="str">
        <f>IF(C3543*O3543=0,"",C3543)</f>
        <v/>
      </c>
      <c r="O3543" s="318">
        <f>IF(ISBLANK(L3543),0,1)</f>
        <v>0</v>
      </c>
      <c r="P3543" s="318">
        <f>IF(ISBLANK(M3543),0,1)</f>
        <v>0</v>
      </c>
      <c r="Q3543" s="318">
        <f>O3543+P3543</f>
        <v>0</v>
      </c>
      <c r="R3543" s="318">
        <f>SUM(Q3418:Q3543)</f>
        <v>5</v>
      </c>
      <c r="S3543" s="318">
        <f>R3543/$X$2</f>
        <v>0.21739130434782608</v>
      </c>
      <c r="T3543" s="318">
        <f>IF(S3543&gt;=$X$3,1,0)</f>
        <v>0</v>
      </c>
      <c r="U3543" s="318">
        <f>O3543*T3543+P3543*T3543</f>
        <v>0</v>
      </c>
    </row>
    <row r="3544" spans="1:21" s="318" customFormat="1" x14ac:dyDescent="0.2">
      <c r="A3544" s="322">
        <v>41716</v>
      </c>
      <c r="B3544" s="321">
        <v>546.95599400000003</v>
      </c>
      <c r="C3544" s="320">
        <f>LN(B3544/B3543)</f>
        <v>4.2653731852337791E-3</v>
      </c>
      <c r="D3544" s="320">
        <f>AVERAGE(C3524:C3544)</f>
        <v>-1.6608625408842323E-4</v>
      </c>
      <c r="E3544" s="318">
        <f>_xlfn.STDEV.S(C3524:C3544)</f>
        <v>6.2641295329068369E-3</v>
      </c>
      <c r="F3544" s="318">
        <f>E3544*(21/(21-1.5))</f>
        <v>6.7459856508227467E-3</v>
      </c>
      <c r="G3544" s="318">
        <f>_xlfn.VAR.S(C3524:C3544)</f>
        <v>3.9239318805035629E-5</v>
      </c>
      <c r="H3544" s="318">
        <f>G3544*(21/(21-1))</f>
        <v>4.1201284745287415E-5</v>
      </c>
      <c r="I3544" s="320">
        <f>(SUM(C3481:C3501)*1+SUM(C3502:C3522)*2+SUM(C3523:C3543)*3)/6</f>
        <v>-2.4260208964240987E-3</v>
      </c>
      <c r="J3544" s="318">
        <f>IF(C3544*O3544&lt;&gt;0,C3544,0)</f>
        <v>0</v>
      </c>
      <c r="K3544" s="318" t="str">
        <f>IF(C3544*O3544=0,"",C3544)</f>
        <v/>
      </c>
      <c r="O3544" s="318">
        <f>IF(ISBLANK(L3544),0,1)</f>
        <v>0</v>
      </c>
      <c r="P3544" s="318">
        <f>IF(ISBLANK(M3544),0,1)</f>
        <v>0</v>
      </c>
      <c r="Q3544" s="318">
        <f>O3544+P3544</f>
        <v>0</v>
      </c>
      <c r="R3544" s="318">
        <f>SUM(Q3419:Q3544)</f>
        <v>5</v>
      </c>
      <c r="S3544" s="318">
        <f>R3544/$X$2</f>
        <v>0.21739130434782608</v>
      </c>
      <c r="T3544" s="318">
        <f>IF(S3544&gt;=$X$3,1,0)</f>
        <v>0</v>
      </c>
      <c r="U3544" s="318">
        <f>O3544*T3544+P3544*T3544</f>
        <v>0</v>
      </c>
    </row>
    <row r="3545" spans="1:21" s="318" customFormat="1" x14ac:dyDescent="0.2">
      <c r="A3545" s="322">
        <v>41717</v>
      </c>
      <c r="B3545" s="321">
        <v>546.71997099999999</v>
      </c>
      <c r="C3545" s="320">
        <f>LN(B3545/B3544)</f>
        <v>-4.3161413657680822E-4</v>
      </c>
      <c r="D3545" s="320">
        <f>AVERAGE(C3525:C3545)</f>
        <v>-1.1466370968993274E-4</v>
      </c>
      <c r="E3545" s="318">
        <f>_xlfn.STDEV.S(C3525:C3545)</f>
        <v>6.2569611099141109E-3</v>
      </c>
      <c r="F3545" s="318">
        <f>E3545*(21/(21-1.5))</f>
        <v>6.7382658106767343E-3</v>
      </c>
      <c r="G3545" s="318">
        <f>_xlfn.VAR.S(C3525:C3545)</f>
        <v>3.9149562330977628E-5</v>
      </c>
      <c r="H3545" s="318">
        <f>G3545*(21/(21-1))</f>
        <v>4.1107040447526511E-5</v>
      </c>
      <c r="I3545" s="320">
        <f>(SUM(C3482:C3502)*1+SUM(C3503:C3523)*2+SUM(C3524:C3544)*3)/6</f>
        <v>1.2706366108161226E-3</v>
      </c>
      <c r="J3545" s="318">
        <f>IF(C3545*O3545&lt;&gt;0,C3545,0)</f>
        <v>0</v>
      </c>
      <c r="K3545" s="318" t="str">
        <f>IF(C3545*O3545=0,"",C3545)</f>
        <v/>
      </c>
      <c r="O3545" s="318">
        <f>IF(ISBLANK(L3545),0,1)</f>
        <v>0</v>
      </c>
      <c r="P3545" s="318">
        <f>IF(ISBLANK(M3545),0,1)</f>
        <v>0</v>
      </c>
      <c r="Q3545" s="318">
        <f>O3545+P3545</f>
        <v>0</v>
      </c>
      <c r="R3545" s="318">
        <f>SUM(Q3420:Q3545)</f>
        <v>5</v>
      </c>
      <c r="S3545" s="318">
        <f>R3545/$X$2</f>
        <v>0.21739130434782608</v>
      </c>
      <c r="T3545" s="318">
        <f>IF(S3545&gt;=$X$3,1,0)</f>
        <v>0</v>
      </c>
      <c r="U3545" s="318">
        <f>O3545*T3545+P3545*T3545</f>
        <v>0</v>
      </c>
    </row>
    <row r="3546" spans="1:21" s="318" customFormat="1" x14ac:dyDescent="0.2">
      <c r="A3546" s="322">
        <v>41718</v>
      </c>
      <c r="B3546" s="321">
        <v>548.54400599999997</v>
      </c>
      <c r="C3546" s="320">
        <f>LN(B3546/B3545)</f>
        <v>3.3307708910896407E-3</v>
      </c>
      <c r="D3546" s="320">
        <f>AVERAGE(C3526:C3546)</f>
        <v>-3.4014549679117819E-5</v>
      </c>
      <c r="E3546" s="318">
        <f>_xlfn.STDEV.S(C3526:C3546)</f>
        <v>6.291489748424365E-3</v>
      </c>
      <c r="F3546" s="318">
        <f>E3546*(21/(21-1.5))</f>
        <v>6.7754504983031623E-3</v>
      </c>
      <c r="G3546" s="318">
        <f>_xlfn.VAR.S(C3526:C3546)</f>
        <v>3.9582843254528875E-5</v>
      </c>
      <c r="H3546" s="318">
        <f>G3546*(21/(21-1))</f>
        <v>4.156198541725532E-5</v>
      </c>
      <c r="I3546" s="320">
        <f>(SUM(C3483:C3503)*1+SUM(C3504:C3524)*2+SUM(C3525:C3545)*3)/6</f>
        <v>9.5241568113897245E-4</v>
      </c>
      <c r="J3546" s="318">
        <f>IF(C3546*O3546&lt;&gt;0,C3546,0)</f>
        <v>0</v>
      </c>
      <c r="K3546" s="318" t="str">
        <f>IF(C3546*O3546=0,"",C3546)</f>
        <v/>
      </c>
      <c r="O3546" s="318">
        <f>IF(ISBLANK(L3546),0,1)</f>
        <v>0</v>
      </c>
      <c r="P3546" s="318">
        <f>IF(ISBLANK(M3546),0,1)</f>
        <v>0</v>
      </c>
      <c r="Q3546" s="318">
        <f>O3546+P3546</f>
        <v>0</v>
      </c>
      <c r="R3546" s="318">
        <f>SUM(Q3421:Q3546)</f>
        <v>5</v>
      </c>
      <c r="S3546" s="318">
        <f>R3546/$X$2</f>
        <v>0.21739130434782608</v>
      </c>
      <c r="T3546" s="318">
        <f>IF(S3546&gt;=$X$3,1,0)</f>
        <v>0</v>
      </c>
      <c r="U3546" s="318">
        <f>O3546*T3546+P3546*T3546</f>
        <v>0</v>
      </c>
    </row>
    <row r="3547" spans="1:21" s="318" customFormat="1" x14ac:dyDescent="0.2">
      <c r="A3547" s="322">
        <v>41719</v>
      </c>
      <c r="B3547" s="321">
        <v>554.54797399999995</v>
      </c>
      <c r="C3547" s="320">
        <f>LN(B3547/B3546)</f>
        <v>1.0885814416935412E-2</v>
      </c>
      <c r="D3547" s="320">
        <f>AVERAGE(C3527:C3547)</f>
        <v>2.7333019722227298E-4</v>
      </c>
      <c r="E3547" s="318">
        <f>_xlfn.STDEV.S(C3527:C3547)</f>
        <v>6.6669871960863365E-3</v>
      </c>
      <c r="F3547" s="318">
        <f>E3547*(21/(21-1.5))</f>
        <v>7.1798323650160544E-3</v>
      </c>
      <c r="G3547" s="318">
        <f>_xlfn.VAR.S(C3527:C3547)</f>
        <v>4.444871827277915E-5</v>
      </c>
      <c r="H3547" s="318">
        <f>G3547*(21/(21-1))</f>
        <v>4.667115418641811E-5</v>
      </c>
      <c r="I3547" s="320">
        <f>(SUM(C3484:C3504)*1+SUM(C3505:C3525)*2+SUM(C3526:C3546)*3)/6</f>
        <v>4.4084152439870786E-4</v>
      </c>
      <c r="J3547" s="318">
        <f>IF(C3547*O3547&lt;&gt;0,C3547,0)</f>
        <v>0</v>
      </c>
      <c r="K3547" s="318" t="str">
        <f>IF(C3547*O3547=0,"",C3547)</f>
        <v/>
      </c>
      <c r="O3547" s="318">
        <f>IF(ISBLANK(L3547),0,1)</f>
        <v>0</v>
      </c>
      <c r="P3547" s="318">
        <f>IF(ISBLANK(M3547),0,1)</f>
        <v>0</v>
      </c>
      <c r="Q3547" s="318">
        <f>O3547+P3547</f>
        <v>0</v>
      </c>
      <c r="R3547" s="318">
        <f>SUM(Q3422:Q3547)</f>
        <v>5</v>
      </c>
      <c r="S3547" s="318">
        <f>R3547/$X$2</f>
        <v>0.21739130434782608</v>
      </c>
      <c r="T3547" s="318">
        <f>IF(S3547&gt;=$X$3,1,0)</f>
        <v>0</v>
      </c>
      <c r="U3547" s="318">
        <f>O3547*T3547+P3547*T3547</f>
        <v>0</v>
      </c>
    </row>
    <row r="3548" spans="1:21" s="318" customFormat="1" x14ac:dyDescent="0.2">
      <c r="A3548" s="322">
        <v>41722</v>
      </c>
      <c r="B3548" s="321">
        <v>552.46997099999999</v>
      </c>
      <c r="C3548" s="320">
        <f>LN(B3548/B3547)</f>
        <v>-3.7542398477899822E-3</v>
      </c>
      <c r="D3548" s="320">
        <f>AVERAGE(C3528:C3548)</f>
        <v>-1.2911431064126615E-4</v>
      </c>
      <c r="E3548" s="318">
        <f>_xlfn.STDEV.S(C3528:C3548)</f>
        <v>6.6416293154945016E-3</v>
      </c>
      <c r="F3548" s="318">
        <f>E3548*(21/(21-1.5))</f>
        <v>7.1525238782248479E-3</v>
      </c>
      <c r="G3548" s="318">
        <f>_xlfn.VAR.S(C3528:C3548)</f>
        <v>4.4111239964435961E-5</v>
      </c>
      <c r="H3548" s="318">
        <f>G3548*(21/(21-1))</f>
        <v>4.6316801962657762E-5</v>
      </c>
      <c r="I3548" s="320">
        <f>(SUM(C3485:C3505)*1+SUM(C3506:C3526)*2+SUM(C3527:C3547)*3)/6</f>
        <v>6.0021484867521487E-3</v>
      </c>
      <c r="J3548" s="318">
        <f>IF(C3548*O3548&lt;&gt;0,C3548,0)</f>
        <v>0</v>
      </c>
      <c r="K3548" s="318" t="str">
        <f>IF(C3548*O3548=0,"",C3548)</f>
        <v/>
      </c>
      <c r="O3548" s="318">
        <f>IF(ISBLANK(L3548),0,1)</f>
        <v>0</v>
      </c>
      <c r="P3548" s="318">
        <f>IF(ISBLANK(M3548),0,1)</f>
        <v>0</v>
      </c>
      <c r="Q3548" s="318">
        <f>O3548+P3548</f>
        <v>0</v>
      </c>
      <c r="R3548" s="318">
        <f>SUM(Q3423:Q3548)</f>
        <v>5</v>
      </c>
      <c r="S3548" s="318">
        <f>R3548/$X$2</f>
        <v>0.21739130434782608</v>
      </c>
      <c r="T3548" s="318">
        <f>IF(S3548&gt;=$X$3,1,0)</f>
        <v>0</v>
      </c>
      <c r="U3548" s="318">
        <f>O3548*T3548+P3548*T3548</f>
        <v>0</v>
      </c>
    </row>
    <row r="3549" spans="1:21" s="318" customFormat="1" x14ac:dyDescent="0.2">
      <c r="A3549" s="322">
        <v>41723</v>
      </c>
      <c r="B3549" s="321">
        <v>556.98498500000005</v>
      </c>
      <c r="C3549" s="320">
        <f>LN(B3549/B3548)</f>
        <v>8.1392018683013462E-3</v>
      </c>
      <c r="D3549" s="320">
        <f>AVERAGE(C3529:C3549)</f>
        <v>3.9768463839208486E-5</v>
      </c>
      <c r="E3549" s="318">
        <f>_xlfn.STDEV.S(C3529:C3549)</f>
        <v>6.810637693434634E-3</v>
      </c>
      <c r="F3549" s="318">
        <f>E3549*(21/(21-1.5))</f>
        <v>7.3345329006219134E-3</v>
      </c>
      <c r="G3549" s="318">
        <f>_xlfn.VAR.S(C3529:C3549)</f>
        <v>4.6384785791232628E-5</v>
      </c>
      <c r="H3549" s="318">
        <f>G3549*(21/(21-1))</f>
        <v>4.870402508079426E-5</v>
      </c>
      <c r="I3549" s="320">
        <f>(SUM(C3486:C3506)*1+SUM(C3507:C3527)*2+SUM(C3528:C3548)*3)/6</f>
        <v>5.8469197309372646E-3</v>
      </c>
      <c r="J3549" s="318">
        <f>IF(C3549*O3549&lt;&gt;0,C3549,0)</f>
        <v>8.1392018683013462E-3</v>
      </c>
      <c r="K3549" s="318">
        <f>IF(C3549*O3549=0,"",C3549)</f>
        <v>8.1392018683013462E-3</v>
      </c>
      <c r="L3549" s="323" t="s">
        <v>101</v>
      </c>
      <c r="M3549" s="323"/>
      <c r="O3549" s="318">
        <f>IF(ISBLANK(L3549),0,1)</f>
        <v>1</v>
      </c>
      <c r="P3549" s="318">
        <f>IF(ISBLANK(M3549),0,1)</f>
        <v>0</v>
      </c>
      <c r="Q3549" s="318">
        <f>O3549+P3549</f>
        <v>1</v>
      </c>
      <c r="R3549" s="318">
        <f>SUM(Q3424:Q3549)</f>
        <v>6</v>
      </c>
      <c r="S3549" s="318">
        <f>R3549/$X$2</f>
        <v>0.2608695652173913</v>
      </c>
      <c r="T3549" s="318">
        <f>IF(S3549&gt;=$X$3,1,0)</f>
        <v>0</v>
      </c>
      <c r="U3549" s="318">
        <f>O3549*T3549+P3549*T3549</f>
        <v>0</v>
      </c>
    </row>
    <row r="3550" spans="1:21" s="318" customFormat="1" x14ac:dyDescent="0.2">
      <c r="A3550" s="322">
        <v>41724</v>
      </c>
      <c r="B3550" s="321">
        <v>561.99597200000005</v>
      </c>
      <c r="C3550" s="320">
        <f>LN(B3550/B3549)</f>
        <v>8.9563999563083644E-3</v>
      </c>
      <c r="D3550" s="320">
        <f>AVERAGE(C3530:C3550)</f>
        <v>8.9913522866416347E-4</v>
      </c>
      <c r="E3550" s="318">
        <f>_xlfn.STDEV.S(C3530:C3550)</f>
        <v>6.7391954580597931E-3</v>
      </c>
      <c r="F3550" s="318">
        <f>E3550*(21/(21-1.5))</f>
        <v>7.2575951086797765E-3</v>
      </c>
      <c r="G3550" s="318">
        <f>_xlfn.VAR.S(C3530:C3550)</f>
        <v>4.5416755421933741E-5</v>
      </c>
      <c r="H3550" s="318">
        <f>G3550*(21/(21-1))</f>
        <v>4.7687593193030428E-5</v>
      </c>
      <c r="I3550" s="320">
        <f>(SUM(C3487:C3507)*1+SUM(C3508:C3528)*2+SUM(C3529:C3549)*3)/6</f>
        <v>1.0616319827558916E-2</v>
      </c>
      <c r="J3550" s="318">
        <f>IF(C3550*O3550&lt;&gt;0,C3550,0)</f>
        <v>0</v>
      </c>
      <c r="K3550" s="318" t="str">
        <f>IF(C3550*O3550=0,"",C3550)</f>
        <v/>
      </c>
      <c r="O3550" s="318">
        <f>IF(ISBLANK(L3550),0,1)</f>
        <v>0</v>
      </c>
      <c r="P3550" s="318">
        <f>IF(ISBLANK(M3550),0,1)</f>
        <v>0</v>
      </c>
      <c r="Q3550" s="318">
        <f>O3550+P3550</f>
        <v>0</v>
      </c>
      <c r="R3550" s="318">
        <f>SUM(Q3425:Q3550)</f>
        <v>6</v>
      </c>
      <c r="S3550" s="318">
        <f>R3550/$X$2</f>
        <v>0.2608695652173913</v>
      </c>
      <c r="T3550" s="318">
        <f>IF(S3550&gt;=$X$3,1,0)</f>
        <v>0</v>
      </c>
      <c r="U3550" s="318">
        <f>O3550*T3550+P3550*T3550</f>
        <v>0</v>
      </c>
    </row>
    <row r="3551" spans="1:21" s="318" customFormat="1" x14ac:dyDescent="0.2">
      <c r="A3551" s="322">
        <v>41725</v>
      </c>
      <c r="B3551" s="321">
        <v>560.18902600000001</v>
      </c>
      <c r="C3551" s="320">
        <f>LN(B3551/B3550)</f>
        <v>-3.2204094064326476E-3</v>
      </c>
      <c r="D3551" s="320">
        <f>AVERAGE(C3531:C3551)</f>
        <v>6.7244601959231122E-4</v>
      </c>
      <c r="E3551" s="318">
        <f>_xlfn.STDEV.S(C3531:C3551)</f>
        <v>6.7963807236720245E-3</v>
      </c>
      <c r="F3551" s="318">
        <f>E3551*(21/(21-1.5))</f>
        <v>7.3191792408775647E-3</v>
      </c>
      <c r="G3551" s="318">
        <f>_xlfn.VAR.S(C3531:C3551)</f>
        <v>4.6190790941100677E-5</v>
      </c>
      <c r="H3551" s="318">
        <f>G3551*(21/(21-1))</f>
        <v>4.8500330488155715E-5</v>
      </c>
      <c r="I3551" s="320">
        <f>(SUM(C3488:C3508)*1+SUM(C3509:C3529)*2+SUM(C3530:C3550)*3)/6</f>
        <v>1.5966086078878703E-2</v>
      </c>
      <c r="J3551" s="318">
        <f>IF(C3551*O3551&lt;&gt;0,C3551,0)</f>
        <v>-3.2204094064326476E-3</v>
      </c>
      <c r="K3551" s="318">
        <f>IF(C3551*O3551=0,"",C3551)</f>
        <v>-3.2204094064326476E-3</v>
      </c>
      <c r="L3551" s="323" t="s">
        <v>100</v>
      </c>
      <c r="M3551" s="323"/>
      <c r="O3551" s="318">
        <f>IF(ISBLANK(L3551),0,1)</f>
        <v>1</v>
      </c>
      <c r="P3551" s="318">
        <f>IF(ISBLANK(M3551),0,1)</f>
        <v>0</v>
      </c>
      <c r="Q3551" s="318">
        <f>O3551+P3551</f>
        <v>1</v>
      </c>
      <c r="R3551" s="318">
        <f>SUM(Q3426:Q3551)</f>
        <v>7</v>
      </c>
      <c r="S3551" s="318">
        <f>R3551/$X$2</f>
        <v>0.30434782608695654</v>
      </c>
      <c r="T3551" s="318">
        <f>IF(S3551&gt;=$X$3,1,0)</f>
        <v>0</v>
      </c>
      <c r="U3551" s="318">
        <f>O3551*T3551+P3551*T3551</f>
        <v>0</v>
      </c>
    </row>
    <row r="3552" spans="1:21" s="318" customFormat="1" x14ac:dyDescent="0.2">
      <c r="A3552" s="322">
        <v>41726</v>
      </c>
      <c r="B3552" s="321">
        <v>560.66302499999995</v>
      </c>
      <c r="C3552" s="320">
        <f>LN(B3552/B3551)</f>
        <v>8.4578339814471123E-4</v>
      </c>
      <c r="D3552" s="320">
        <f>AVERAGE(C3532:C3552)</f>
        <v>6.9065198503357763E-4</v>
      </c>
      <c r="E3552" s="318">
        <f>_xlfn.STDEV.S(C3532:C3552)</f>
        <v>6.7963049818542251E-3</v>
      </c>
      <c r="F3552" s="318">
        <f>E3552*(21/(21-1.5))</f>
        <v>7.3190976727660886E-3</v>
      </c>
      <c r="G3552" s="318">
        <f>_xlfn.VAR.S(C3532:C3552)</f>
        <v>4.6189761406376561E-5</v>
      </c>
      <c r="H3552" s="318">
        <f>G3552*(21/(21-1))</f>
        <v>4.849924947669539E-5</v>
      </c>
      <c r="I3552" s="320">
        <f>(SUM(C3489:C3509)*1+SUM(C3510:C3530)*2+SUM(C3531:C3551)*3)/6</f>
        <v>1.2159867601371178E-2</v>
      </c>
      <c r="J3552" s="318">
        <f>IF(C3552*O3552&lt;&gt;0,C3552,0)</f>
        <v>0</v>
      </c>
      <c r="K3552" s="318" t="str">
        <f>IF(C3552*O3552=0,"",C3552)</f>
        <v/>
      </c>
      <c r="O3552" s="318">
        <f>IF(ISBLANK(L3552),0,1)</f>
        <v>0</v>
      </c>
      <c r="P3552" s="318">
        <f>IF(ISBLANK(M3552),0,1)</f>
        <v>0</v>
      </c>
      <c r="Q3552" s="318">
        <f>O3552+P3552</f>
        <v>0</v>
      </c>
      <c r="R3552" s="318">
        <f>SUM(Q3427:Q3552)</f>
        <v>6</v>
      </c>
      <c r="S3552" s="318">
        <f>R3552/$X$2</f>
        <v>0.2608695652173913</v>
      </c>
      <c r="T3552" s="318">
        <f>IF(S3552&gt;=$X$3,1,0)</f>
        <v>0</v>
      </c>
      <c r="U3552" s="318">
        <f>O3552*T3552+P3552*T3552</f>
        <v>0</v>
      </c>
    </row>
    <row r="3553" spans="1:21" s="318" customFormat="1" x14ac:dyDescent="0.2">
      <c r="A3553" s="322">
        <v>41729</v>
      </c>
      <c r="B3553" s="321">
        <v>561.95300299999997</v>
      </c>
      <c r="C3553" s="320">
        <f>LN(B3553/B3552)</f>
        <v>2.2981652418707791E-3</v>
      </c>
      <c r="D3553" s="320">
        <f>AVERAGE(C3533:C3553)</f>
        <v>5.3138504606323254E-4</v>
      </c>
      <c r="E3553" s="318">
        <f>_xlfn.STDEV.S(C3533:C3553)</f>
        <v>6.7131332458805369E-3</v>
      </c>
      <c r="F3553" s="318">
        <f>E3553*(21/(21-1.5))</f>
        <v>7.2295281109482704E-3</v>
      </c>
      <c r="G3553" s="318">
        <f>_xlfn.VAR.S(C3533:C3553)</f>
        <v>4.5066157976946552E-5</v>
      </c>
      <c r="H3553" s="318">
        <f>G3553*(21/(21-1))</f>
        <v>4.7319465875793881E-5</v>
      </c>
      <c r="I3553" s="320">
        <f>(SUM(C3490:C3510)*1+SUM(C3511:C3531)*2+SUM(C3532:C3552)*3)/6</f>
        <v>1.2826009233303856E-2</v>
      </c>
      <c r="J3553" s="318">
        <f>IF(C3553*O3553&lt;&gt;0,C3553,0)</f>
        <v>0</v>
      </c>
      <c r="K3553" s="318" t="str">
        <f>IF(C3553*O3553=0,"",C3553)</f>
        <v/>
      </c>
      <c r="O3553" s="318">
        <f>IF(ISBLANK(L3553),0,1)</f>
        <v>0</v>
      </c>
      <c r="P3553" s="318">
        <f>IF(ISBLANK(M3553),0,1)</f>
        <v>0</v>
      </c>
      <c r="Q3553" s="318">
        <f>O3553+P3553</f>
        <v>0</v>
      </c>
      <c r="R3553" s="318">
        <f>SUM(Q3428:Q3553)</f>
        <v>6</v>
      </c>
      <c r="S3553" s="318">
        <f>R3553/$X$2</f>
        <v>0.2608695652173913</v>
      </c>
      <c r="T3553" s="318">
        <f>IF(S3553&gt;=$X$3,1,0)</f>
        <v>0</v>
      </c>
      <c r="U3553" s="318">
        <f>O3553*T3553+P3553*T3553</f>
        <v>0</v>
      </c>
    </row>
    <row r="3554" spans="1:21" s="318" customFormat="1" x14ac:dyDescent="0.2">
      <c r="A3554" s="322">
        <v>41730</v>
      </c>
      <c r="B3554" s="321">
        <v>560.14099099999999</v>
      </c>
      <c r="C3554" s="320">
        <f>LN(B3554/B3553)</f>
        <v>-3.2297001584085856E-3</v>
      </c>
      <c r="D3554" s="320">
        <f>AVERAGE(C3534:C3554)</f>
        <v>5.9849105837699837E-4</v>
      </c>
      <c r="E3554" s="318">
        <f>_xlfn.STDEV.S(C3534:C3554)</f>
        <v>6.6657416439377063E-3</v>
      </c>
      <c r="F3554" s="318">
        <f>E3554*(21/(21-1.5))</f>
        <v>7.1784910011636833E-3</v>
      </c>
      <c r="G3554" s="318">
        <f>_xlfn.VAR.S(C3534:C3554)</f>
        <v>4.4432111663725356E-5</v>
      </c>
      <c r="H3554" s="318">
        <f>G3554*(21/(21-1))</f>
        <v>4.6653717246911625E-5</v>
      </c>
      <c r="I3554" s="320">
        <f>(SUM(C3491:C3511)*1+SUM(C3512:C3532)*2+SUM(C3533:C3553)*3)/6</f>
        <v>1.2453356221861915E-2</v>
      </c>
      <c r="J3554" s="318">
        <f>IF(C3554*O3554&lt;&gt;0,C3554,0)</f>
        <v>0</v>
      </c>
      <c r="K3554" s="318" t="str">
        <f>IF(C3554*O3554=0,"",C3554)</f>
        <v/>
      </c>
      <c r="O3554" s="318">
        <f>IF(ISBLANK(L3554),0,1)</f>
        <v>0</v>
      </c>
      <c r="P3554" s="318">
        <f>IF(ISBLANK(M3554),0,1)</f>
        <v>0</v>
      </c>
      <c r="Q3554" s="318">
        <f>O3554+P3554</f>
        <v>0</v>
      </c>
      <c r="R3554" s="318">
        <f>SUM(Q3429:Q3554)</f>
        <v>6</v>
      </c>
      <c r="S3554" s="318">
        <f>R3554/$X$2</f>
        <v>0.2608695652173913</v>
      </c>
      <c r="T3554" s="318">
        <f>IF(S3554&gt;=$X$3,1,0)</f>
        <v>0</v>
      </c>
      <c r="U3554" s="318">
        <f>O3554*T3554+P3554*T3554</f>
        <v>0</v>
      </c>
    </row>
    <row r="3555" spans="1:21" s="318" customFormat="1" x14ac:dyDescent="0.2">
      <c r="A3555" s="322">
        <v>41731</v>
      </c>
      <c r="B3555" s="321">
        <v>560.15002400000003</v>
      </c>
      <c r="C3555" s="320">
        <f>LN(B3555/B3554)</f>
        <v>1.6126167003519498E-5</v>
      </c>
      <c r="D3555" s="320">
        <f>AVERAGE(C3535:C3555)</f>
        <v>1.321207305207505E-4</v>
      </c>
      <c r="E3555" s="318">
        <f>_xlfn.STDEV.S(C3535:C3555)</f>
        <v>6.3228306330647176E-3</v>
      </c>
      <c r="F3555" s="318">
        <f>E3555*(21/(21-1.5))</f>
        <v>6.809202220223542E-3</v>
      </c>
      <c r="G3555" s="318">
        <f>_xlfn.VAR.S(C3535:C3555)</f>
        <v>3.997818721442158E-5</v>
      </c>
      <c r="H3555" s="318">
        <f>G3555*(21/(21-1))</f>
        <v>4.197709657514266E-5</v>
      </c>
      <c r="I3555" s="320">
        <f>(SUM(C3492:C3512)*1+SUM(C3513:C3533)*2+SUM(C3534:C3554)*3)/6</f>
        <v>1.3499363041254963E-2</v>
      </c>
      <c r="J3555" s="318">
        <f>IF(C3555*O3555&lt;&gt;0,C3555,0)</f>
        <v>0</v>
      </c>
      <c r="K3555" s="318" t="str">
        <f>IF(C3555*O3555=0,"",C3555)</f>
        <v/>
      </c>
      <c r="O3555" s="318">
        <f>IF(ISBLANK(L3555),0,1)</f>
        <v>0</v>
      </c>
      <c r="P3555" s="318">
        <f>IF(ISBLANK(M3555),0,1)</f>
        <v>0</v>
      </c>
      <c r="Q3555" s="318">
        <f>O3555+P3555</f>
        <v>0</v>
      </c>
      <c r="R3555" s="318">
        <f>SUM(Q3430:Q3555)</f>
        <v>6</v>
      </c>
      <c r="S3555" s="318">
        <f>R3555/$X$2</f>
        <v>0.2608695652173913</v>
      </c>
      <c r="T3555" s="318">
        <f>IF(S3555&gt;=$X$3,1,0)</f>
        <v>0</v>
      </c>
      <c r="U3555" s="318">
        <f>O3555*T3555+P3555*T3555</f>
        <v>0</v>
      </c>
    </row>
    <row r="3556" spans="1:21" s="318" customFormat="1" x14ac:dyDescent="0.2">
      <c r="A3556" s="322">
        <v>41732</v>
      </c>
      <c r="B3556" s="321">
        <v>559.03900099999998</v>
      </c>
      <c r="C3556" s="320">
        <f>LN(B3556/B3555)</f>
        <v>-1.9854078982890406E-3</v>
      </c>
      <c r="D3556" s="320">
        <f>AVERAGE(C3536:C3556)</f>
        <v>1.6912660775083481E-4</v>
      </c>
      <c r="E3556" s="318">
        <f>_xlfn.STDEV.S(C3536:C3556)</f>
        <v>6.3072969771290959E-3</v>
      </c>
      <c r="F3556" s="318">
        <f>E3556*(21/(21-1.5))</f>
        <v>6.7924736676774873E-3</v>
      </c>
      <c r="G3556" s="318">
        <f>_xlfn.VAR.S(C3536:C3556)</f>
        <v>3.9781995157701827E-5</v>
      </c>
      <c r="H3556" s="318">
        <f>G3556*(21/(21-1))</f>
        <v>4.1771094915586923E-5</v>
      </c>
      <c r="I3556" s="320">
        <f>(SUM(C3493:C3513)*1+SUM(C3514:C3534)*2+SUM(C3535:C3555)*3)/6</f>
        <v>1.1930343219146012E-2</v>
      </c>
      <c r="J3556" s="318">
        <f>IF(C3556*O3556&lt;&gt;0,C3556,0)</f>
        <v>0</v>
      </c>
      <c r="K3556" s="318" t="str">
        <f>IF(C3556*O3556=0,"",C3556)</f>
        <v/>
      </c>
      <c r="O3556" s="318">
        <f>IF(ISBLANK(L3556),0,1)</f>
        <v>0</v>
      </c>
      <c r="P3556" s="318">
        <f>IF(ISBLANK(M3556),0,1)</f>
        <v>0</v>
      </c>
      <c r="Q3556" s="318">
        <f>O3556+P3556</f>
        <v>0</v>
      </c>
      <c r="R3556" s="318">
        <f>SUM(Q3431:Q3556)</f>
        <v>6</v>
      </c>
      <c r="S3556" s="318">
        <f>R3556/$X$2</f>
        <v>0.2608695652173913</v>
      </c>
      <c r="T3556" s="318">
        <f>IF(S3556&gt;=$X$3,1,0)</f>
        <v>0</v>
      </c>
      <c r="U3556" s="318">
        <f>O3556*T3556+P3556*T3556</f>
        <v>0</v>
      </c>
    </row>
    <row r="3557" spans="1:21" s="318" customFormat="1" x14ac:dyDescent="0.2">
      <c r="A3557" s="322">
        <v>41733</v>
      </c>
      <c r="B3557" s="321">
        <v>561.95898399999999</v>
      </c>
      <c r="C3557" s="320">
        <f>LN(B3557/B3556)</f>
        <v>5.209625071845689E-3</v>
      </c>
      <c r="D3557" s="320">
        <f>AVERAGE(C3537:C3557)</f>
        <v>3.1916934019694972E-4</v>
      </c>
      <c r="E3557" s="318">
        <f>_xlfn.STDEV.S(C3537:C3557)</f>
        <v>6.3914128579523801E-3</v>
      </c>
      <c r="F3557" s="318">
        <f>E3557*(21/(21-1.5))</f>
        <v>6.8830600008717938E-3</v>
      </c>
      <c r="G3557" s="318">
        <f>_xlfn.VAR.S(C3537:C3557)</f>
        <v>4.0850158320799013E-5</v>
      </c>
      <c r="H3557" s="318">
        <f>G3557*(21/(21-1))</f>
        <v>4.2892666236838968E-5</v>
      </c>
      <c r="I3557" s="320">
        <f>(SUM(C3494:C3514)*1+SUM(C3515:C3535)*2+SUM(C3536:C3556)*3)/6</f>
        <v>1.1792298750448633E-2</v>
      </c>
      <c r="J3557" s="318">
        <f>IF(C3557*O3557&lt;&gt;0,C3557,0)</f>
        <v>0</v>
      </c>
      <c r="K3557" s="318" t="str">
        <f>IF(C3557*O3557=0,"",C3557)</f>
        <v/>
      </c>
      <c r="O3557" s="318">
        <f>IF(ISBLANK(L3557),0,1)</f>
        <v>0</v>
      </c>
      <c r="P3557" s="318">
        <f>IF(ISBLANK(M3557),0,1)</f>
        <v>0</v>
      </c>
      <c r="Q3557" s="318">
        <f>O3557+P3557</f>
        <v>0</v>
      </c>
      <c r="R3557" s="318">
        <f>SUM(Q3432:Q3557)</f>
        <v>6</v>
      </c>
      <c r="S3557" s="318">
        <f>R3557/$X$2</f>
        <v>0.2608695652173913</v>
      </c>
      <c r="T3557" s="318">
        <f>IF(S3557&gt;=$X$3,1,0)</f>
        <v>0</v>
      </c>
      <c r="U3557" s="318">
        <f>O3557*T3557+P3557*T3557</f>
        <v>0</v>
      </c>
    </row>
    <row r="3558" spans="1:21" s="318" customFormat="1" x14ac:dyDescent="0.2">
      <c r="A3558" s="322">
        <v>41736</v>
      </c>
      <c r="B3558" s="321">
        <v>553.32098399999995</v>
      </c>
      <c r="C3558" s="320">
        <f>LN(B3558/B3557)</f>
        <v>-1.5490590662816472E-2</v>
      </c>
      <c r="D3558" s="320">
        <f>AVERAGE(C3538:C3558)</f>
        <v>-2.9145647767471499E-4</v>
      </c>
      <c r="E3558" s="318">
        <f>_xlfn.STDEV.S(C3538:C3558)</f>
        <v>7.2463840984369468E-3</v>
      </c>
      <c r="F3558" s="318">
        <f>E3558*(21/(21-1.5))</f>
        <v>7.8037982598551728E-3</v>
      </c>
      <c r="G3558" s="318">
        <f>_xlfn.VAR.S(C3538:C3558)</f>
        <v>5.2510082502079845E-5</v>
      </c>
      <c r="H3558" s="318">
        <f>G3558*(21/(21-1))</f>
        <v>5.5135586627183841E-5</v>
      </c>
      <c r="I3558" s="320">
        <f>(SUM(C3495:C3515)*1+SUM(C3516:C3536)*2+SUM(C3537:C3557)*3)/6</f>
        <v>1.4529562921985767E-2</v>
      </c>
      <c r="J3558" s="318">
        <f>IF(C3558*O3558&lt;&gt;0,C3558,0)</f>
        <v>0</v>
      </c>
      <c r="K3558" s="318" t="str">
        <f>IF(C3558*O3558=0,"",C3558)</f>
        <v/>
      </c>
      <c r="O3558" s="318">
        <f>IF(ISBLANK(L3558),0,1)</f>
        <v>0</v>
      </c>
      <c r="P3558" s="318">
        <f>IF(ISBLANK(M3558),0,1)</f>
        <v>0</v>
      </c>
      <c r="Q3558" s="318">
        <f>O3558+P3558</f>
        <v>0</v>
      </c>
      <c r="R3558" s="318">
        <f>SUM(Q3433:Q3558)</f>
        <v>6</v>
      </c>
      <c r="S3558" s="318">
        <f>R3558/$X$2</f>
        <v>0.2608695652173913</v>
      </c>
      <c r="T3558" s="318">
        <f>IF(S3558&gt;=$X$3,1,0)</f>
        <v>0</v>
      </c>
      <c r="U3558" s="318">
        <f>O3558*T3558+P3558*T3558</f>
        <v>0</v>
      </c>
    </row>
    <row r="3559" spans="1:21" s="318" customFormat="1" x14ac:dyDescent="0.2">
      <c r="A3559" s="322">
        <v>41737</v>
      </c>
      <c r="B3559" s="321">
        <v>548.239014</v>
      </c>
      <c r="C3559" s="320">
        <f>LN(B3559/B3558)</f>
        <v>-9.2269255676035566E-3</v>
      </c>
      <c r="D3559" s="320">
        <f>AVERAGE(C3539:C3559)</f>
        <v>-3.5970592117084201E-4</v>
      </c>
      <c r="E3559" s="318">
        <f>_xlfn.STDEV.S(C3539:C3559)</f>
        <v>7.3268785084692313E-3</v>
      </c>
      <c r="F3559" s="318">
        <f>E3559*(21/(21-1.5))</f>
        <v>7.8904845475822483E-3</v>
      </c>
      <c r="G3559" s="318">
        <f>_xlfn.VAR.S(C3539:C3559)</f>
        <v>5.368314867786831E-5</v>
      </c>
      <c r="H3559" s="318">
        <f>G3559*(21/(21-1))</f>
        <v>5.636730611176173E-5</v>
      </c>
      <c r="I3559" s="320">
        <f>(SUM(C3496:C3516)*1+SUM(C3517:C3537)*2+SUM(C3538:C3558)*3)/6</f>
        <v>4.6656566391842626E-3</v>
      </c>
      <c r="J3559" s="318">
        <f>IF(C3559*O3559&lt;&gt;0,C3559,0)</f>
        <v>0</v>
      </c>
      <c r="K3559" s="318" t="str">
        <f>IF(C3559*O3559=0,"",C3559)</f>
        <v/>
      </c>
      <c r="O3559" s="318">
        <f>IF(ISBLANK(L3559),0,1)</f>
        <v>0</v>
      </c>
      <c r="P3559" s="318">
        <f>IF(ISBLANK(M3559),0,1)</f>
        <v>0</v>
      </c>
      <c r="Q3559" s="318">
        <f>O3559+P3559</f>
        <v>0</v>
      </c>
      <c r="R3559" s="318">
        <f>SUM(Q3434:Q3559)</f>
        <v>6</v>
      </c>
      <c r="S3559" s="318">
        <f>R3559/$X$2</f>
        <v>0.2608695652173913</v>
      </c>
      <c r="T3559" s="318">
        <f>IF(S3559&gt;=$X$3,1,0)</f>
        <v>0</v>
      </c>
      <c r="U3559" s="318">
        <f>O3559*T3559+P3559*T3559</f>
        <v>0</v>
      </c>
    </row>
    <row r="3560" spans="1:21" s="318" customFormat="1" x14ac:dyDescent="0.2">
      <c r="A3560" s="322">
        <v>41738</v>
      </c>
      <c r="B3560" s="321">
        <v>554.22302200000001</v>
      </c>
      <c r="C3560" s="320">
        <f>LN(B3560/B3559)</f>
        <v>1.0855823732484097E-2</v>
      </c>
      <c r="D3560" s="320">
        <f>AVERAGE(C3540:C3560)</f>
        <v>-1.0392824914153709E-5</v>
      </c>
      <c r="E3560" s="318">
        <f>_xlfn.STDEV.S(C3540:C3560)</f>
        <v>7.6871146036643816E-3</v>
      </c>
      <c r="F3560" s="318">
        <f>E3560*(21/(21-1.5))</f>
        <v>8.278431111638564E-3</v>
      </c>
      <c r="G3560" s="318">
        <f>_xlfn.VAR.S(C3540:C3560)</f>
        <v>5.9091730929870205E-5</v>
      </c>
      <c r="H3560" s="318">
        <f>G3560*(21/(21-1))</f>
        <v>6.2046317476363715E-5</v>
      </c>
      <c r="I3560" s="320">
        <f>(SUM(C3497:C3517)*1+SUM(C3518:C3538)*2+SUM(C3539:C3559)*3)/6</f>
        <v>-2.9983314145917987E-3</v>
      </c>
      <c r="J3560" s="318">
        <f>IF(C3560*O3560&lt;&gt;0,C3560,0)</f>
        <v>0</v>
      </c>
      <c r="K3560" s="318" t="str">
        <f>IF(C3560*O3560=0,"",C3560)</f>
        <v/>
      </c>
      <c r="O3560" s="318">
        <f>IF(ISBLANK(L3560),0,1)</f>
        <v>0</v>
      </c>
      <c r="P3560" s="318">
        <f>IF(ISBLANK(M3560),0,1)</f>
        <v>0</v>
      </c>
      <c r="Q3560" s="318">
        <f>O3560+P3560</f>
        <v>0</v>
      </c>
      <c r="R3560" s="318">
        <f>SUM(Q3435:Q3560)</f>
        <v>6</v>
      </c>
      <c r="S3560" s="318">
        <f>R3560/$X$2</f>
        <v>0.2608695652173913</v>
      </c>
      <c r="T3560" s="318">
        <f>IF(S3560&gt;=$X$3,1,0)</f>
        <v>0</v>
      </c>
      <c r="U3560" s="318">
        <f>O3560*T3560+P3560*T3560</f>
        <v>0</v>
      </c>
    </row>
    <row r="3561" spans="1:21" s="318" customFormat="1" x14ac:dyDescent="0.2">
      <c r="A3561" s="322">
        <v>41739</v>
      </c>
      <c r="B3561" s="321">
        <v>554.17797900000005</v>
      </c>
      <c r="C3561" s="320">
        <f>LN(B3561/B3560)</f>
        <v>-8.1275639383450966E-5</v>
      </c>
      <c r="D3561" s="320">
        <f>AVERAGE(C3541:C3561)</f>
        <v>6.8754404986700582E-4</v>
      </c>
      <c r="E3561" s="318">
        <f>_xlfn.STDEV.S(C3541:C3561)</f>
        <v>6.9090855720286967E-3</v>
      </c>
      <c r="F3561" s="318">
        <f>E3561*(21/(21-1.5))</f>
        <v>7.4405536929539806E-3</v>
      </c>
      <c r="G3561" s="318">
        <f>_xlfn.VAR.S(C3541:C3561)</f>
        <v>4.7735463441615097E-5</v>
      </c>
      <c r="H3561" s="318">
        <f>G3561*(21/(21-1))</f>
        <v>5.0122236613695853E-5</v>
      </c>
      <c r="I3561" s="320">
        <f>(SUM(C3498:C3518)*1+SUM(C3519:C3539)*2+SUM(C3540:C3560)*3)/6</f>
        <v>1.3875589354401857E-3</v>
      </c>
      <c r="J3561" s="318">
        <f>IF(C3561*O3561&lt;&gt;0,C3561,0)</f>
        <v>0</v>
      </c>
      <c r="K3561" s="318" t="str">
        <f>IF(C3561*O3561=0,"",C3561)</f>
        <v/>
      </c>
      <c r="O3561" s="318">
        <f>IF(ISBLANK(L3561),0,1)</f>
        <v>0</v>
      </c>
      <c r="P3561" s="318">
        <f>IF(ISBLANK(M3561),0,1)</f>
        <v>0</v>
      </c>
      <c r="Q3561" s="318">
        <f>O3561+P3561</f>
        <v>0</v>
      </c>
      <c r="R3561" s="318">
        <f>SUM(Q3436:Q3561)</f>
        <v>6</v>
      </c>
      <c r="S3561" s="318">
        <f>R3561/$X$2</f>
        <v>0.2608695652173913</v>
      </c>
      <c r="T3561" s="318">
        <f>IF(S3561&gt;=$X$3,1,0)</f>
        <v>0</v>
      </c>
      <c r="U3561" s="318">
        <f>O3561*T3561+P3561*T3561</f>
        <v>0</v>
      </c>
    </row>
    <row r="3562" spans="1:21" s="318" customFormat="1" x14ac:dyDescent="0.2">
      <c r="A3562" s="322">
        <v>41740</v>
      </c>
      <c r="B3562" s="321">
        <v>541.84497099999999</v>
      </c>
      <c r="C3562" s="320">
        <f>LN(B3562/B3561)</f>
        <v>-2.2505967727075631E-2</v>
      </c>
      <c r="D3562" s="320">
        <f>AVERAGE(C3542:C3562)</f>
        <v>-1.3865482462884862E-4</v>
      </c>
      <c r="E3562" s="318">
        <f>_xlfn.STDEV.S(C3542:C3562)</f>
        <v>8.4975555086494511E-3</v>
      </c>
      <c r="F3562" s="318">
        <f>E3562*(21/(21-1.5))</f>
        <v>9.1512136246994086E-3</v>
      </c>
      <c r="G3562" s="318">
        <f>_xlfn.VAR.S(C3542:C3562)</f>
        <v>7.2208449622578627E-5</v>
      </c>
      <c r="H3562" s="318">
        <f>G3562*(21/(21-1))</f>
        <v>7.5818872103707567E-5</v>
      </c>
      <c r="I3562" s="320">
        <f>(SUM(C3499:C3519)*1+SUM(C3520:C3540)*2+SUM(C3541:C3561)*3)/6</f>
        <v>2.3131267861482619E-3</v>
      </c>
      <c r="J3562" s="318">
        <f>IF(C3562*O3562&lt;&gt;0,C3562,0)</f>
        <v>0</v>
      </c>
      <c r="K3562" s="318" t="str">
        <f>IF(C3562*O3562=0,"",C3562)</f>
        <v/>
      </c>
      <c r="O3562" s="318">
        <f>IF(ISBLANK(L3562),0,1)</f>
        <v>0</v>
      </c>
      <c r="P3562" s="318">
        <f>IF(ISBLANK(M3562),0,1)</f>
        <v>0</v>
      </c>
      <c r="Q3562" s="318">
        <f>O3562+P3562</f>
        <v>0</v>
      </c>
      <c r="R3562" s="318">
        <f>SUM(Q3437:Q3562)</f>
        <v>6</v>
      </c>
      <c r="S3562" s="318">
        <f>R3562/$X$2</f>
        <v>0.2608695652173913</v>
      </c>
      <c r="T3562" s="318">
        <f>IF(S3562&gt;=$X$3,1,0)</f>
        <v>0</v>
      </c>
      <c r="U3562" s="318">
        <f>O3562*T3562+P3562*T3562</f>
        <v>0</v>
      </c>
    </row>
    <row r="3563" spans="1:21" s="318" customFormat="1" x14ac:dyDescent="0.2">
      <c r="A3563" s="322">
        <v>41743</v>
      </c>
      <c r="B3563" s="321">
        <v>545.29400599999997</v>
      </c>
      <c r="C3563" s="320">
        <f>LN(B3563/B3562)</f>
        <v>6.3451805976102909E-3</v>
      </c>
      <c r="D3563" s="320">
        <f>AVERAGE(C3543:C3563)</f>
        <v>4.8917883625031655E-4</v>
      </c>
      <c r="E3563" s="318">
        <f>_xlfn.STDEV.S(C3543:C3563)</f>
        <v>8.4647281085975176E-3</v>
      </c>
      <c r="F3563" s="318">
        <f>E3563*(21/(21-1.5))</f>
        <v>9.1158610400280948E-3</v>
      </c>
      <c r="G3563" s="318">
        <f>_xlfn.VAR.S(C3543:C3563)</f>
        <v>7.16516219524809E-5</v>
      </c>
      <c r="H3563" s="318">
        <f>G3563*(21/(21-1))</f>
        <v>7.5234203050104947E-5</v>
      </c>
      <c r="I3563" s="320">
        <f>(SUM(C3500:C3520)*1+SUM(C3521:C3541)*2+SUM(C3542:C3562)*3)/6</f>
        <v>-6.9622277509856015E-3</v>
      </c>
      <c r="J3563" s="318">
        <f>IF(C3563*O3563&lt;&gt;0,C3563,0)</f>
        <v>0</v>
      </c>
      <c r="K3563" s="318" t="str">
        <f>IF(C3563*O3563=0,"",C3563)</f>
        <v/>
      </c>
      <c r="O3563" s="318">
        <f>IF(ISBLANK(L3563),0,1)</f>
        <v>0</v>
      </c>
      <c r="P3563" s="318">
        <f>IF(ISBLANK(M3563),0,1)</f>
        <v>0</v>
      </c>
      <c r="Q3563" s="318">
        <f>O3563+P3563</f>
        <v>0</v>
      </c>
      <c r="R3563" s="318">
        <f>SUM(Q3438:Q3563)</f>
        <v>6</v>
      </c>
      <c r="S3563" s="318">
        <f>R3563/$X$2</f>
        <v>0.2608695652173913</v>
      </c>
      <c r="T3563" s="318">
        <f>IF(S3563&gt;=$X$3,1,0)</f>
        <v>0</v>
      </c>
      <c r="U3563" s="318">
        <f>O3563*T3563+P3563*T3563</f>
        <v>0</v>
      </c>
    </row>
    <row r="3564" spans="1:21" s="318" customFormat="1" x14ac:dyDescent="0.2">
      <c r="A3564" s="322">
        <v>41744</v>
      </c>
      <c r="B3564" s="321">
        <v>545.82397500000002</v>
      </c>
      <c r="C3564" s="320">
        <f>LN(B3564/B3563)</f>
        <v>9.7142389898181706E-4</v>
      </c>
      <c r="D3564" s="320">
        <f>AVERAGE(C3544:C3564)</f>
        <v>1.044551134015842E-4</v>
      </c>
      <c r="E3564" s="318">
        <f>_xlfn.STDEV.S(C3544:C3564)</f>
        <v>8.2366814608593551E-3</v>
      </c>
      <c r="F3564" s="318">
        <f>E3564*(21/(21-1.5))</f>
        <v>8.8702723424639203E-3</v>
      </c>
      <c r="G3564" s="318">
        <f>_xlfn.VAR.S(C3544:C3564)</f>
        <v>6.7842921487664201E-5</v>
      </c>
      <c r="H3564" s="318">
        <f>G3564*(21/(21-1))</f>
        <v>7.1235067562047419E-5</v>
      </c>
      <c r="I3564" s="320">
        <f>(SUM(C3501:C3521)*1+SUM(C3522:C3542)*2+SUM(C3543:C3563)*3)/6</f>
        <v>-3.4043206106039114E-3</v>
      </c>
      <c r="J3564" s="318">
        <f>IF(C3564*O3564&lt;&gt;0,C3564,0)</f>
        <v>9.7142389898181706E-4</v>
      </c>
      <c r="K3564" s="318">
        <f>IF(C3564*O3564=0,"",C3564)</f>
        <v>9.7142389898181706E-4</v>
      </c>
      <c r="L3564" s="323" t="s">
        <v>29</v>
      </c>
      <c r="M3564" s="323"/>
      <c r="O3564" s="318">
        <f>IF(ISBLANK(L3564),0,1)</f>
        <v>1</v>
      </c>
      <c r="P3564" s="318">
        <f>IF(ISBLANK(M3564),0,1)</f>
        <v>0</v>
      </c>
      <c r="Q3564" s="318">
        <f>O3564+P3564</f>
        <v>1</v>
      </c>
      <c r="R3564" s="318">
        <f>SUM(Q3439:Q3564)</f>
        <v>7</v>
      </c>
      <c r="S3564" s="318">
        <f>R3564/$X$2</f>
        <v>0.30434782608695654</v>
      </c>
      <c r="T3564" s="318">
        <f>IF(S3564&gt;=$X$3,1,0)</f>
        <v>0</v>
      </c>
      <c r="U3564" s="318">
        <f>O3564*T3564+P3564*T3564</f>
        <v>0</v>
      </c>
    </row>
    <row r="3565" spans="1:21" s="318" customFormat="1" x14ac:dyDescent="0.2">
      <c r="A3565" s="322">
        <v>41745</v>
      </c>
      <c r="B3565" s="321">
        <v>550.52697799999999</v>
      </c>
      <c r="C3565" s="320">
        <f>LN(B3565/B3564)</f>
        <v>8.5794276636672242E-3</v>
      </c>
      <c r="D3565" s="320">
        <f>AVERAGE(C3545:C3565)</f>
        <v>3.098862790412718E-4</v>
      </c>
      <c r="E3565" s="318">
        <f>_xlfn.STDEV.S(C3545:C3565)</f>
        <v>8.3978691018626941E-3</v>
      </c>
      <c r="F3565" s="318">
        <f>E3565*(21/(21-1.5))</f>
        <v>9.0438590327752092E-3</v>
      </c>
      <c r="G3565" s="318">
        <f>_xlfn.VAR.S(C3545:C3565)</f>
        <v>7.0524205452020134E-5</v>
      </c>
      <c r="H3565" s="318">
        <f>G3565*(21/(21-1))</f>
        <v>7.4050415724621148E-5</v>
      </c>
      <c r="I3565" s="320">
        <f>(SUM(C3502:C3522)*1+SUM(C3523:C3543)*2+SUM(C3544:C3564)*3)/6</f>
        <v>-5.7810737300856016E-3</v>
      </c>
      <c r="J3565" s="318">
        <f>IF(C3565*O3565&lt;&gt;0,C3565,0)</f>
        <v>0</v>
      </c>
      <c r="K3565" s="318" t="str">
        <f>IF(C3565*O3565=0,"",C3565)</f>
        <v/>
      </c>
      <c r="O3565" s="318">
        <f>IF(ISBLANK(L3565),0,1)</f>
        <v>0</v>
      </c>
      <c r="P3565" s="318">
        <f>IF(ISBLANK(M3565),0,1)</f>
        <v>0</v>
      </c>
      <c r="Q3565" s="318">
        <f>O3565+P3565</f>
        <v>0</v>
      </c>
      <c r="R3565" s="318">
        <f>SUM(Q3440:Q3565)</f>
        <v>7</v>
      </c>
      <c r="S3565" s="318">
        <f>R3565/$X$2</f>
        <v>0.30434782608695654</v>
      </c>
      <c r="T3565" s="318">
        <f>IF(S3565&gt;=$X$3,1,0)</f>
        <v>0</v>
      </c>
      <c r="U3565" s="318">
        <f>O3565*T3565+P3565*T3565</f>
        <v>0</v>
      </c>
    </row>
    <row r="3566" spans="1:21" s="318" customFormat="1" x14ac:dyDescent="0.2">
      <c r="A3566" s="322">
        <v>41751</v>
      </c>
      <c r="B3566" s="321">
        <v>561.12902799999995</v>
      </c>
      <c r="C3566" s="320">
        <f>LN(B3566/B3565)</f>
        <v>1.9074914192689675E-2</v>
      </c>
      <c r="D3566" s="320">
        <f>AVERAGE(C3546:C3566)</f>
        <v>1.238768580434914E-3</v>
      </c>
      <c r="E3566" s="318">
        <f>_xlfn.STDEV.S(C3546:C3566)</f>
        <v>9.33793684345572E-3</v>
      </c>
      <c r="F3566" s="318">
        <f>E3566*(21/(21-1.5))</f>
        <v>1.0056239677567698E-2</v>
      </c>
      <c r="G3566" s="318">
        <f>_xlfn.VAR.S(C3546:C3566)</f>
        <v>8.7197064492367771E-5</v>
      </c>
      <c r="H3566" s="318">
        <f>G3566*(21/(21-1))</f>
        <v>9.155691771698616E-5</v>
      </c>
      <c r="I3566" s="320">
        <f>(SUM(C3503:C3523)*1+SUM(C3524:C3544)*2+SUM(C3545:C3565)*3)/6</f>
        <v>-2.2010877851178622E-3</v>
      </c>
      <c r="J3566" s="318">
        <f>IF(C3566*O3566&lt;&gt;0,C3566,0)</f>
        <v>0</v>
      </c>
      <c r="K3566" s="318" t="str">
        <f>IF(C3566*O3566=0,"",C3566)</f>
        <v/>
      </c>
      <c r="O3566" s="318">
        <f>IF(ISBLANK(L3566),0,1)</f>
        <v>0</v>
      </c>
      <c r="P3566" s="318">
        <f>IF(ISBLANK(M3566),0,1)</f>
        <v>0</v>
      </c>
      <c r="Q3566" s="318">
        <f>O3566+P3566</f>
        <v>0</v>
      </c>
      <c r="R3566" s="318">
        <f>SUM(Q3441:Q3566)</f>
        <v>7</v>
      </c>
      <c r="S3566" s="318">
        <f>R3566/$X$2</f>
        <v>0.30434782608695654</v>
      </c>
      <c r="T3566" s="318">
        <f>IF(S3566&gt;=$X$3,1,0)</f>
        <v>0</v>
      </c>
      <c r="U3566" s="318">
        <f>O3566*T3566+P3566*T3566</f>
        <v>0</v>
      </c>
    </row>
    <row r="3567" spans="1:21" s="318" customFormat="1" x14ac:dyDescent="0.2">
      <c r="A3567" s="322">
        <v>41752</v>
      </c>
      <c r="B3567" s="321">
        <v>559.40801999999996</v>
      </c>
      <c r="C3567" s="320">
        <f>LN(B3567/B3566)</f>
        <v>-3.0717580580028785E-3</v>
      </c>
      <c r="D3567" s="320">
        <f>AVERAGE(C3547:C3567)</f>
        <v>9.3388624952574662E-4</v>
      </c>
      <c r="E3567" s="318">
        <f>_xlfn.STDEV.S(C3547:C3567)</f>
        <v>9.3706815070477654E-3</v>
      </c>
      <c r="F3567" s="318">
        <f>E3567*(21/(21-1.5))</f>
        <v>1.0091503161436054E-2</v>
      </c>
      <c r="G3567" s="318">
        <f>_xlfn.VAR.S(C3547:C3567)</f>
        <v>8.7809671906526971E-5</v>
      </c>
      <c r="H3567" s="318">
        <f>G3567*(21/(21-1))</f>
        <v>9.2200155501853329E-5</v>
      </c>
      <c r="I3567" s="320">
        <f>(SUM(C3504:C3524)*1+SUM(C3525:C3545)*2+SUM(C3546:C3566)*3)/6</f>
        <v>8.0501200793781594E-3</v>
      </c>
      <c r="J3567" s="318">
        <f>IF(C3567*O3567&lt;&gt;0,C3567,0)</f>
        <v>0</v>
      </c>
      <c r="K3567" s="318" t="str">
        <f>IF(C3567*O3567=0,"",C3567)</f>
        <v/>
      </c>
      <c r="O3567" s="318">
        <f>IF(ISBLANK(L3567),0,1)</f>
        <v>0</v>
      </c>
      <c r="P3567" s="318">
        <f>IF(ISBLANK(M3567),0,1)</f>
        <v>0</v>
      </c>
      <c r="Q3567" s="318">
        <f>O3567+P3567</f>
        <v>0</v>
      </c>
      <c r="R3567" s="318">
        <f>SUM(Q3442:Q3567)</f>
        <v>7</v>
      </c>
      <c r="S3567" s="318">
        <f>R3567/$X$2</f>
        <v>0.30434782608695654</v>
      </c>
      <c r="T3567" s="318">
        <f>IF(S3567&gt;=$X$3,1,0)</f>
        <v>0</v>
      </c>
      <c r="U3567" s="318">
        <f>O3567*T3567+P3567*T3567</f>
        <v>0</v>
      </c>
    </row>
    <row r="3568" spans="1:21" s="318" customFormat="1" x14ac:dyDescent="0.2">
      <c r="A3568" s="322">
        <v>41753</v>
      </c>
      <c r="B3568" s="321">
        <v>562.89300500000002</v>
      </c>
      <c r="C3568" s="320">
        <f>LN(B3568/B3567)</f>
        <v>6.210448219485065E-3</v>
      </c>
      <c r="D3568" s="320">
        <f>AVERAGE(C3548:C3568)</f>
        <v>7.1124976393287308E-4</v>
      </c>
      <c r="E3568" s="318">
        <f>_xlfn.STDEV.S(C3548:C3568)</f>
        <v>9.1759298248325176E-3</v>
      </c>
      <c r="F3568" s="318">
        <f>E3568*(21/(21-1.5))</f>
        <v>9.881770580588865E-3</v>
      </c>
      <c r="G3568" s="318">
        <f>_xlfn.VAR.S(C3548:C3568)</f>
        <v>8.4197688150250928E-5</v>
      </c>
      <c r="H3568" s="318">
        <f>G3568*(21/(21-1))</f>
        <v>8.8407572557763485E-5</v>
      </c>
      <c r="I3568" s="320">
        <f>(SUM(C3505:C3525)*1+SUM(C3526:C3546)*2+SUM(C3547:C3567)*3)/6</f>
        <v>4.713200877966746E-3</v>
      </c>
      <c r="J3568" s="318">
        <f>IF(C3568*O3568&lt;&gt;0,C3568,0)</f>
        <v>0</v>
      </c>
      <c r="K3568" s="318" t="str">
        <f>IF(C3568*O3568=0,"",C3568)</f>
        <v/>
      </c>
      <c r="O3568" s="318">
        <f>IF(ISBLANK(L3568),0,1)</f>
        <v>0</v>
      </c>
      <c r="P3568" s="318">
        <f>IF(ISBLANK(M3568),0,1)</f>
        <v>0</v>
      </c>
      <c r="Q3568" s="318">
        <f>O3568+P3568</f>
        <v>0</v>
      </c>
      <c r="R3568" s="318">
        <f>SUM(Q3443:Q3568)</f>
        <v>7</v>
      </c>
      <c r="S3568" s="318">
        <f>R3568/$X$2</f>
        <v>0.30434782608695654</v>
      </c>
      <c r="T3568" s="318">
        <f>IF(S3568&gt;=$X$3,1,0)</f>
        <v>0</v>
      </c>
      <c r="U3568" s="318">
        <f>O3568*T3568+P3568*T3568</f>
        <v>0</v>
      </c>
    </row>
    <row r="3569" spans="1:21" s="318" customFormat="1" x14ac:dyDescent="0.2">
      <c r="A3569" s="322">
        <v>41754</v>
      </c>
      <c r="B3569" s="321">
        <v>566.23699999999997</v>
      </c>
      <c r="C3569" s="320">
        <f>LN(B3569/B3568)</f>
        <v>5.9231528023173767E-3</v>
      </c>
      <c r="D3569" s="320">
        <f>AVERAGE(C3549:C3569)</f>
        <v>1.1720779853665567E-3</v>
      </c>
      <c r="E3569" s="318">
        <f>_xlfn.STDEV.S(C3549:C3569)</f>
        <v>9.183456547431015E-3</v>
      </c>
      <c r="F3569" s="318">
        <f>E3569*(21/(21-1.5))</f>
        <v>9.8898762818487845E-3</v>
      </c>
      <c r="G3569" s="318">
        <f>_xlfn.VAR.S(C3549:C3569)</f>
        <v>8.4335874158553565E-5</v>
      </c>
      <c r="H3569" s="318">
        <f>G3569*(21/(21-1))</f>
        <v>8.855266786648125E-5</v>
      </c>
      <c r="I3569" s="320">
        <f>(SUM(C3506:C3526)*1+SUM(C3527:C3547)*2+SUM(C3548:C3568)*3)/6</f>
        <v>6.1137419944450747E-3</v>
      </c>
      <c r="J3569" s="318">
        <f>IF(C3569*O3569&lt;&gt;0,C3569,0)</f>
        <v>0</v>
      </c>
      <c r="K3569" s="318" t="str">
        <f>IF(C3569*O3569=0,"",C3569)</f>
        <v/>
      </c>
      <c r="O3569" s="318">
        <f>IF(ISBLANK(L3569),0,1)</f>
        <v>0</v>
      </c>
      <c r="P3569" s="318">
        <f>IF(ISBLANK(M3569),0,1)</f>
        <v>0</v>
      </c>
      <c r="Q3569" s="318">
        <f>O3569+P3569</f>
        <v>0</v>
      </c>
      <c r="R3569" s="318">
        <f>SUM(Q3444:Q3569)</f>
        <v>6</v>
      </c>
      <c r="S3569" s="318">
        <f>R3569/$X$2</f>
        <v>0.2608695652173913</v>
      </c>
      <c r="T3569" s="318">
        <f>IF(S3569&gt;=$X$3,1,0)</f>
        <v>0</v>
      </c>
      <c r="U3569" s="318">
        <f>O3569*T3569+P3569*T3569</f>
        <v>0</v>
      </c>
    </row>
    <row r="3570" spans="1:21" s="318" customFormat="1" x14ac:dyDescent="0.2">
      <c r="A3570" s="322">
        <v>41757</v>
      </c>
      <c r="B3570" s="321">
        <v>566.81701699999996</v>
      </c>
      <c r="C3570" s="320">
        <f>LN(B3570/B3569)</f>
        <v>1.023811825317379E-3</v>
      </c>
      <c r="D3570" s="320">
        <f>AVERAGE(C3550:C3570)</f>
        <v>8.3324988808160618E-4</v>
      </c>
      <c r="E3570" s="318">
        <f>_xlfn.STDEV.S(C3550:C3570)</f>
        <v>9.0437485501185348E-3</v>
      </c>
      <c r="F3570" s="318">
        <f>E3570*(21/(21-1.5))</f>
        <v>9.7394215155122681E-3</v>
      </c>
      <c r="G3570" s="318">
        <f>_xlfn.VAR.S(C3550:C3570)</f>
        <v>8.1789387837771107E-5</v>
      </c>
      <c r="H3570" s="318">
        <f>G3570*(21/(21-1))</f>
        <v>8.5878857229659673E-5</v>
      </c>
      <c r="I3570" s="320">
        <f>(SUM(C3507:C3527)*1+SUM(C3528:C3548)*2+SUM(C3549:C3569)*3)/6</f>
        <v>1.0577704148743435E-2</v>
      </c>
      <c r="J3570" s="318">
        <f>IF(C3570*O3570&lt;&gt;0,C3570,0)</f>
        <v>0</v>
      </c>
      <c r="K3570" s="318" t="str">
        <f>IF(C3570*O3570=0,"",C3570)</f>
        <v/>
      </c>
      <c r="O3570" s="318">
        <f>IF(ISBLANK(L3570),0,1)</f>
        <v>0</v>
      </c>
      <c r="P3570" s="318">
        <f>IF(ISBLANK(M3570),0,1)</f>
        <v>0</v>
      </c>
      <c r="Q3570" s="318">
        <f>O3570+P3570</f>
        <v>0</v>
      </c>
      <c r="R3570" s="318">
        <f>SUM(Q3445:Q3570)</f>
        <v>6</v>
      </c>
      <c r="S3570" s="318">
        <f>R3570/$X$2</f>
        <v>0.2608695652173913</v>
      </c>
      <c r="T3570" s="318">
        <f>IF(S3570&gt;=$X$3,1,0)</f>
        <v>0</v>
      </c>
      <c r="U3570" s="318">
        <f>O3570*T3570+P3570*T3570</f>
        <v>0</v>
      </c>
    </row>
    <row r="3571" spans="1:21" s="318" customFormat="1" x14ac:dyDescent="0.2">
      <c r="A3571" s="322">
        <v>41758</v>
      </c>
      <c r="B3571" s="321">
        <v>576.12200900000005</v>
      </c>
      <c r="C3571" s="320">
        <f>LN(B3571/B3570)</f>
        <v>1.6282929143882355E-2</v>
      </c>
      <c r="D3571" s="320">
        <f>AVERAGE(C3551:C3571)</f>
        <v>1.1821322303470342E-3</v>
      </c>
      <c r="E3571" s="318">
        <f>_xlfn.STDEV.S(C3551:C3571)</f>
        <v>9.5024698951587661E-3</v>
      </c>
      <c r="F3571" s="318">
        <f>E3571*(21/(21-1.5))</f>
        <v>1.0233429117863286E-2</v>
      </c>
      <c r="G3571" s="318">
        <f>_xlfn.VAR.S(C3551:C3571)</f>
        <v>9.0296934108398641E-5</v>
      </c>
      <c r="H3571" s="318">
        <f>G3571*(21/(21-1))</f>
        <v>9.4811780813818574E-5</v>
      </c>
      <c r="I3571" s="320">
        <f>(SUM(C3508:C3528)*1+SUM(C3529:C3549)*2+SUM(C3550:C3570)*3)/6</f>
        <v>1.1569318687625417E-2</v>
      </c>
      <c r="J3571" s="318">
        <f>IF(C3571*O3571&lt;&gt;0,C3571,0)</f>
        <v>0</v>
      </c>
      <c r="K3571" s="318" t="str">
        <f>IF(C3571*O3571=0,"",C3571)</f>
        <v/>
      </c>
      <c r="O3571" s="318">
        <f>IF(ISBLANK(L3571),0,1)</f>
        <v>0</v>
      </c>
      <c r="P3571" s="318">
        <f>IF(ISBLANK(M3571),0,1)</f>
        <v>0</v>
      </c>
      <c r="Q3571" s="318">
        <f>O3571+P3571</f>
        <v>0</v>
      </c>
      <c r="R3571" s="318">
        <f>SUM(Q3446:Q3571)</f>
        <v>6</v>
      </c>
      <c r="S3571" s="318">
        <f>R3571/$X$2</f>
        <v>0.2608695652173913</v>
      </c>
      <c r="T3571" s="318">
        <f>IF(S3571&gt;=$X$3,1,0)</f>
        <v>0</v>
      </c>
      <c r="U3571" s="318">
        <f>O3571*T3571+P3571*T3571</f>
        <v>0</v>
      </c>
    </row>
    <row r="3572" spans="1:21" s="318" customFormat="1" x14ac:dyDescent="0.2">
      <c r="A3572" s="322">
        <v>41759</v>
      </c>
      <c r="B3572" s="321">
        <v>578.36798099999999</v>
      </c>
      <c r="C3572" s="320">
        <f>LN(B3572/B3571)</f>
        <v>3.8908519829252285E-3</v>
      </c>
      <c r="D3572" s="320">
        <f>AVERAGE(C3552:C3572)</f>
        <v>1.5207637250783616E-3</v>
      </c>
      <c r="E3572" s="318">
        <f>_xlfn.STDEV.S(C3552:C3572)</f>
        <v>9.4643683754614544E-3</v>
      </c>
      <c r="F3572" s="318">
        <f>E3572*(21/(21-1.5))</f>
        <v>1.0192396712035413E-2</v>
      </c>
      <c r="G3572" s="318">
        <f>_xlfn.VAR.S(C3552:C3572)</f>
        <v>8.9574268746434889E-5</v>
      </c>
      <c r="H3572" s="318">
        <f>G3572*(21/(21-1))</f>
        <v>9.4052982183756635E-5</v>
      </c>
      <c r="I3572" s="320">
        <f>(SUM(C3509:C3529)*1+SUM(C3530:C3550)*2+SUM(C3551:C3571)*3)/6</f>
        <v>2.087824399970457E-2</v>
      </c>
      <c r="J3572" s="318">
        <f>IF(C3572*O3572&lt;&gt;0,C3572,0)</f>
        <v>0</v>
      </c>
      <c r="K3572" s="318" t="str">
        <f>IF(C3572*O3572=0,"",C3572)</f>
        <v/>
      </c>
      <c r="O3572" s="318">
        <f>IF(ISBLANK(L3572),0,1)</f>
        <v>0</v>
      </c>
      <c r="P3572" s="318">
        <f>IF(ISBLANK(M3572),0,1)</f>
        <v>0</v>
      </c>
      <c r="Q3572" s="318">
        <f>O3572+P3572</f>
        <v>0</v>
      </c>
      <c r="R3572" s="318">
        <f>SUM(Q3447:Q3572)</f>
        <v>6</v>
      </c>
      <c r="S3572" s="318">
        <f>R3572/$X$2</f>
        <v>0.2608695652173913</v>
      </c>
      <c r="T3572" s="318">
        <f>IF(S3572&gt;=$X$3,1,0)</f>
        <v>0</v>
      </c>
      <c r="U3572" s="318">
        <f>O3572*T3572+P3572*T3572</f>
        <v>0</v>
      </c>
    </row>
    <row r="3573" spans="1:21" s="318" customFormat="1" x14ac:dyDescent="0.2">
      <c r="A3573" s="322">
        <v>41761</v>
      </c>
      <c r="B3573" s="321">
        <v>583.43701199999998</v>
      </c>
      <c r="C3573" s="320">
        <f>LN(B3573/B3572)</f>
        <v>8.7261858851911036E-3</v>
      </c>
      <c r="D3573" s="320">
        <f>AVERAGE(C3553:C3573)</f>
        <v>1.8960209863662849E-3</v>
      </c>
      <c r="E3573" s="318">
        <f>_xlfn.STDEV.S(C3553:C3573)</f>
        <v>9.5916388243544141E-3</v>
      </c>
      <c r="F3573" s="318">
        <f>E3573*(21/(21-1.5))</f>
        <v>1.0329457195458599E-2</v>
      </c>
      <c r="G3573" s="318">
        <f>_xlfn.VAR.S(C3553:C3573)</f>
        <v>9.1999535336862917E-5</v>
      </c>
      <c r="H3573" s="318">
        <f>G3573*(21/(21-1))</f>
        <v>9.6599512103706067E-5</v>
      </c>
      <c r="I3573" s="320">
        <f>(SUM(C3510:C3530)*1+SUM(C3531:C3551)*2+SUM(C3552:C3572)*3)/6</f>
        <v>2.3315425169544934E-2</v>
      </c>
      <c r="J3573" s="318">
        <f>IF(C3573*O3573&lt;&gt;0,C3573,0)</f>
        <v>0</v>
      </c>
      <c r="K3573" s="318" t="str">
        <f>IF(C3573*O3573=0,"",C3573)</f>
        <v/>
      </c>
      <c r="O3573" s="318">
        <f>IF(ISBLANK(L3573),0,1)</f>
        <v>0</v>
      </c>
      <c r="P3573" s="318">
        <f>IF(ISBLANK(M3573),0,1)</f>
        <v>0</v>
      </c>
      <c r="Q3573" s="318">
        <f>O3573+P3573</f>
        <v>0</v>
      </c>
      <c r="R3573" s="318">
        <f>SUM(Q3448:Q3573)</f>
        <v>6</v>
      </c>
      <c r="S3573" s="318">
        <f>R3573/$X$2</f>
        <v>0.2608695652173913</v>
      </c>
      <c r="T3573" s="318">
        <f>IF(S3573&gt;=$X$3,1,0)</f>
        <v>0</v>
      </c>
      <c r="U3573" s="318">
        <f>O3573*T3573+P3573*T3573</f>
        <v>0</v>
      </c>
    </row>
    <row r="3574" spans="1:21" s="318" customFormat="1" x14ac:dyDescent="0.2">
      <c r="A3574" s="322">
        <v>41764</v>
      </c>
      <c r="B3574" s="321">
        <v>582.044983</v>
      </c>
      <c r="C3574" s="320">
        <f>LN(B3574/B3573)</f>
        <v>-2.3887621909270749E-3</v>
      </c>
      <c r="D3574" s="320">
        <f>AVERAGE(C3554:C3574)</f>
        <v>1.6728339657568632E-3</v>
      </c>
      <c r="E3574" s="318">
        <f>_xlfn.STDEV.S(C3554:C3574)</f>
        <v>9.636239651030637E-3</v>
      </c>
      <c r="F3574" s="318">
        <f>E3574*(21/(21-1.5))</f>
        <v>1.037748885495607E-2</v>
      </c>
      <c r="G3574" s="318">
        <f>_xlfn.VAR.S(C3554:C3574)</f>
        <v>9.2857114612095038E-5</v>
      </c>
      <c r="H3574" s="318">
        <f>G3574*(21/(21-1))</f>
        <v>9.7499970342699796E-5</v>
      </c>
      <c r="I3574" s="320">
        <f>(SUM(C3511:C3531)*1+SUM(C3532:C3552)*2+SUM(C3553:C3573)*3)/6</f>
        <v>2.9443613574584405E-2</v>
      </c>
      <c r="J3574" s="318">
        <f>IF(C3574*O3574&lt;&gt;0,C3574,0)</f>
        <v>0</v>
      </c>
      <c r="K3574" s="318" t="str">
        <f>IF(C3574*O3574=0,"",C3574)</f>
        <v/>
      </c>
      <c r="O3574" s="318">
        <f>IF(ISBLANK(L3574),0,1)</f>
        <v>0</v>
      </c>
      <c r="P3574" s="318">
        <f>IF(ISBLANK(M3574),0,1)</f>
        <v>0</v>
      </c>
      <c r="Q3574" s="318">
        <f>O3574+P3574</f>
        <v>0</v>
      </c>
      <c r="R3574" s="318">
        <f>SUM(Q3449:Q3574)</f>
        <v>6</v>
      </c>
      <c r="S3574" s="318">
        <f>R3574/$X$2</f>
        <v>0.2608695652173913</v>
      </c>
      <c r="T3574" s="318">
        <f>IF(S3574&gt;=$X$3,1,0)</f>
        <v>0</v>
      </c>
      <c r="U3574" s="318">
        <f>O3574*T3574+P3574*T3574</f>
        <v>0</v>
      </c>
    </row>
    <row r="3575" spans="1:21" s="318" customFormat="1" x14ac:dyDescent="0.2">
      <c r="A3575" s="322">
        <v>41765</v>
      </c>
      <c r="B3575" s="321">
        <v>582.77002000000005</v>
      </c>
      <c r="C3575" s="320">
        <f>LN(B3575/B3574)</f>
        <v>1.2448965574263049E-3</v>
      </c>
      <c r="D3575" s="320">
        <f>AVERAGE(C3555:C3575)</f>
        <v>1.8859099998442389E-3</v>
      </c>
      <c r="E3575" s="318">
        <f>_xlfn.STDEV.S(C3555:C3575)</f>
        <v>9.5716695317650639E-3</v>
      </c>
      <c r="F3575" s="318">
        <f>E3575*(21/(21-1.5))</f>
        <v>1.0307951803439299E-2</v>
      </c>
      <c r="G3575" s="318">
        <f>_xlfn.VAR.S(C3555:C3575)</f>
        <v>9.1616857625319623E-5</v>
      </c>
      <c r="H3575" s="318">
        <f>G3575*(21/(21-1))</f>
        <v>9.6197700506585614E-5</v>
      </c>
      <c r="I3575" s="320">
        <f>(SUM(C3512:C3532)*1+SUM(C3533:C3553)*2+SUM(C3554:C3574)*3)/6</f>
        <v>2.609019475456641E-2</v>
      </c>
      <c r="J3575" s="318">
        <f>IF(C3575*O3575&lt;&gt;0,C3575,0)</f>
        <v>0</v>
      </c>
      <c r="K3575" s="318" t="str">
        <f>IF(C3575*O3575=0,"",C3575)</f>
        <v/>
      </c>
      <c r="O3575" s="318">
        <f>IF(ISBLANK(L3575),0,1)</f>
        <v>0</v>
      </c>
      <c r="P3575" s="318">
        <f>IF(ISBLANK(M3575),0,1)</f>
        <v>0</v>
      </c>
      <c r="Q3575" s="318">
        <f>O3575+P3575</f>
        <v>0</v>
      </c>
      <c r="R3575" s="318">
        <f>SUM(Q3450:Q3575)</f>
        <v>6</v>
      </c>
      <c r="S3575" s="318">
        <f>R3575/$X$2</f>
        <v>0.2608695652173913</v>
      </c>
      <c r="T3575" s="318">
        <f>IF(S3575&gt;=$X$3,1,0)</f>
        <v>0</v>
      </c>
      <c r="U3575" s="318">
        <f>O3575*T3575+P3575*T3575</f>
        <v>0</v>
      </c>
    </row>
    <row r="3576" spans="1:21" s="318" customFormat="1" x14ac:dyDescent="0.2">
      <c r="A3576" s="322">
        <v>41766</v>
      </c>
      <c r="B3576" s="321">
        <v>583.78100600000005</v>
      </c>
      <c r="C3576" s="320">
        <f>LN(B3576/B3575)</f>
        <v>1.7332910958472053E-3</v>
      </c>
      <c r="D3576" s="320">
        <f>AVERAGE(C3556:C3576)</f>
        <v>1.9676797583606047E-3</v>
      </c>
      <c r="E3576" s="318">
        <f>_xlfn.STDEV.S(C3556:C3576)</f>
        <v>9.5622276204165232E-3</v>
      </c>
      <c r="F3576" s="318">
        <f>E3576*(21/(21-1.5))</f>
        <v>1.0297783591217793E-2</v>
      </c>
      <c r="G3576" s="318">
        <f>_xlfn.VAR.S(C3556:C3576)</f>
        <v>9.1436197064656636E-5</v>
      </c>
      <c r="H3576" s="318">
        <f>G3576*(21/(21-1))</f>
        <v>9.6008006917889472E-5</v>
      </c>
      <c r="I3576" s="320">
        <f>(SUM(C3513:C3533)*1+SUM(C3534:C3554)*2+SUM(C3555:C3575)*3)/6</f>
        <v>2.9324079934146024E-2</v>
      </c>
      <c r="J3576" s="318">
        <f>IF(C3576*O3576&lt;&gt;0,C3576,0)</f>
        <v>0</v>
      </c>
      <c r="K3576" s="318" t="str">
        <f>IF(C3576*O3576=0,"",C3576)</f>
        <v/>
      </c>
      <c r="O3576" s="318">
        <f>IF(ISBLANK(L3576),0,1)</f>
        <v>0</v>
      </c>
      <c r="P3576" s="318">
        <f>IF(ISBLANK(M3576),0,1)</f>
        <v>0</v>
      </c>
      <c r="Q3576" s="318">
        <f>O3576+P3576</f>
        <v>0</v>
      </c>
      <c r="R3576" s="318">
        <f>SUM(Q3451:Q3576)</f>
        <v>6</v>
      </c>
      <c r="S3576" s="318">
        <f>R3576/$X$2</f>
        <v>0.2608695652173913</v>
      </c>
      <c r="T3576" s="318">
        <f>IF(S3576&gt;=$X$3,1,0)</f>
        <v>0</v>
      </c>
      <c r="U3576" s="318">
        <f>O3576*T3576+P3576*T3576</f>
        <v>0</v>
      </c>
    </row>
    <row r="3577" spans="1:21" s="318" customFormat="1" x14ac:dyDescent="0.2">
      <c r="A3577" s="322">
        <v>41767</v>
      </c>
      <c r="B3577" s="321">
        <v>589.05102499999998</v>
      </c>
      <c r="C3577" s="320">
        <f>LN(B3577/B3576)</f>
        <v>8.9868870046188216E-3</v>
      </c>
      <c r="D3577" s="320">
        <f>AVERAGE(C3557:C3577)</f>
        <v>2.4901699918324083E-3</v>
      </c>
      <c r="E3577" s="318">
        <f>_xlfn.STDEV.S(C3557:C3577)</f>
        <v>9.6349192853712046E-3</v>
      </c>
      <c r="F3577" s="318">
        <f>E3577*(21/(21-1.5))</f>
        <v>1.037606692270745E-2</v>
      </c>
      <c r="G3577" s="318">
        <f>_xlfn.VAR.S(C3557:C3577)</f>
        <v>9.2831669635617958E-5</v>
      </c>
      <c r="H3577" s="318">
        <f>G3577*(21/(21-1))</f>
        <v>9.747325311739886E-5</v>
      </c>
      <c r="I3577" s="320">
        <f>(SUM(C3514:C3534)*1+SUM(C3535:C3555)*2+SUM(C3556:C3576)*3)/6</f>
        <v>2.8870992675314039E-2</v>
      </c>
      <c r="J3577" s="318">
        <f>IF(C3577*O3577&lt;&gt;0,C3577,0)</f>
        <v>0</v>
      </c>
      <c r="K3577" s="318" t="str">
        <f>IF(C3577*O3577=0,"",C3577)</f>
        <v/>
      </c>
      <c r="O3577" s="318">
        <f>IF(ISBLANK(L3577),0,1)</f>
        <v>0</v>
      </c>
      <c r="P3577" s="318">
        <f>IF(ISBLANK(M3577),0,1)</f>
        <v>0</v>
      </c>
      <c r="Q3577" s="318">
        <f>O3577+P3577</f>
        <v>0</v>
      </c>
      <c r="R3577" s="318">
        <f>SUM(Q3452:Q3577)</f>
        <v>6</v>
      </c>
      <c r="S3577" s="318">
        <f>R3577/$X$2</f>
        <v>0.2608695652173913</v>
      </c>
      <c r="T3577" s="318">
        <f>IF(S3577&gt;=$X$3,1,0)</f>
        <v>0</v>
      </c>
      <c r="U3577" s="318">
        <f>O3577*T3577+P3577*T3577</f>
        <v>0</v>
      </c>
    </row>
    <row r="3578" spans="1:21" s="318" customFormat="1" x14ac:dyDescent="0.2">
      <c r="A3578" s="322">
        <v>41768</v>
      </c>
      <c r="B3578" s="321">
        <v>589.37200900000005</v>
      </c>
      <c r="C3578" s="320">
        <f>LN(B3578/B3577)</f>
        <v>5.4476872681077579E-4</v>
      </c>
      <c r="D3578" s="320">
        <f>AVERAGE(C3558:C3578)</f>
        <v>2.2680339754021736E-3</v>
      </c>
      <c r="E3578" s="318">
        <f>_xlfn.STDEV.S(C3558:C3578)</f>
        <v>9.6228538133351881E-3</v>
      </c>
      <c r="F3578" s="318">
        <f>E3578*(21/(21-1.5))</f>
        <v>1.0363073337437894E-2</v>
      </c>
      <c r="G3578" s="318">
        <f>_xlfn.VAR.S(C3558:C3578)</f>
        <v>9.2599315512819578E-5</v>
      </c>
      <c r="H3578" s="318">
        <f>G3578*(21/(21-1))</f>
        <v>9.7229281288460556E-5</v>
      </c>
      <c r="I3578" s="320">
        <f>(SUM(C3515:C3535)*1+SUM(C3536:C3556)*2+SUM(C3557:C3577)*3)/6</f>
        <v>3.4186924590711376E-2</v>
      </c>
      <c r="J3578" s="318">
        <f>IF(C3578*O3578&lt;&gt;0,C3578,0)</f>
        <v>0</v>
      </c>
      <c r="K3578" s="318" t="str">
        <f>IF(C3578*O3578=0,"",C3578)</f>
        <v/>
      </c>
      <c r="O3578" s="318">
        <f>IF(ISBLANK(L3578),0,1)</f>
        <v>0</v>
      </c>
      <c r="P3578" s="318">
        <f>IF(ISBLANK(M3578),0,1)</f>
        <v>0</v>
      </c>
      <c r="Q3578" s="318">
        <f>O3578+P3578</f>
        <v>0</v>
      </c>
      <c r="R3578" s="318">
        <f>SUM(Q3453:Q3578)</f>
        <v>6</v>
      </c>
      <c r="S3578" s="318">
        <f>R3578/$X$2</f>
        <v>0.2608695652173913</v>
      </c>
      <c r="T3578" s="318">
        <f>IF(S3578&gt;=$X$3,1,0)</f>
        <v>0</v>
      </c>
      <c r="U3578" s="318">
        <f>O3578*T3578+P3578*T3578</f>
        <v>0</v>
      </c>
    </row>
    <row r="3579" spans="1:21" s="318" customFormat="1" x14ac:dyDescent="0.2">
      <c r="A3579" s="322">
        <v>41771</v>
      </c>
      <c r="B3579" s="321">
        <v>596.010986</v>
      </c>
      <c r="C3579" s="320">
        <f>LN(B3579/B3578)</f>
        <v>1.1201521273971643E-2</v>
      </c>
      <c r="D3579" s="320">
        <f>AVERAGE(C3559:C3579)</f>
        <v>3.5390869247730367E-3</v>
      </c>
      <c r="E3579" s="318">
        <f>_xlfn.STDEV.S(C3559:C3579)</f>
        <v>8.8952168858515077E-3</v>
      </c>
      <c r="F3579" s="318">
        <f>E3579*(21/(21-1.5))</f>
        <v>9.5794643386093153E-3</v>
      </c>
      <c r="G3579" s="318">
        <f>_xlfn.VAR.S(C3559:C3579)</f>
        <v>7.9124883446337783E-5</v>
      </c>
      <c r="H3579" s="318">
        <f>G3579*(21/(21-1))</f>
        <v>8.3081127618654671E-5</v>
      </c>
      <c r="I3579" s="320">
        <f>(SUM(C3516:C3536)*1+SUM(C3537:C3557)*2+SUM(C3558:C3578)*3)/6</f>
        <v>3.3858828083915139E-2</v>
      </c>
      <c r="J3579" s="318">
        <f>IF(C3579*O3579&lt;&gt;0,C3579,0)</f>
        <v>0</v>
      </c>
      <c r="K3579" s="318" t="str">
        <f>IF(C3579*O3579=0,"",C3579)</f>
        <v/>
      </c>
      <c r="O3579" s="318">
        <f>IF(ISBLANK(L3579),0,1)</f>
        <v>0</v>
      </c>
      <c r="P3579" s="318">
        <f>IF(ISBLANK(M3579),0,1)</f>
        <v>0</v>
      </c>
      <c r="Q3579" s="318">
        <f>O3579+P3579</f>
        <v>0</v>
      </c>
      <c r="R3579" s="318">
        <f>SUM(Q3454:Q3579)</f>
        <v>6</v>
      </c>
      <c r="S3579" s="318">
        <f>R3579/$X$2</f>
        <v>0.2608695652173913</v>
      </c>
      <c r="T3579" s="318">
        <f>IF(S3579&gt;=$X$3,1,0)</f>
        <v>0</v>
      </c>
      <c r="U3579" s="318">
        <f>O3579*T3579+P3579*T3579</f>
        <v>0</v>
      </c>
    </row>
    <row r="3580" spans="1:21" s="318" customFormat="1" x14ac:dyDescent="0.2">
      <c r="A3580" s="322">
        <v>41772</v>
      </c>
      <c r="B3580" s="321">
        <v>595.46997099999999</v>
      </c>
      <c r="C3580" s="320">
        <f>LN(B3580/B3579)</f>
        <v>-9.0813878980356495E-4</v>
      </c>
      <c r="D3580" s="320">
        <f>AVERAGE(C3560:C3580)</f>
        <v>3.9352196284777987E-3</v>
      </c>
      <c r="E3580" s="318">
        <f>_xlfn.STDEV.S(C3560:C3580)</f>
        <v>8.4735148168566931E-3</v>
      </c>
      <c r="F3580" s="318">
        <f>E3580*(21/(21-1.5))</f>
        <v>9.1253236489225922E-3</v>
      </c>
      <c r="G3580" s="318">
        <f>_xlfn.VAR.S(C3560:C3580)</f>
        <v>7.1800453351489918E-5</v>
      </c>
      <c r="H3580" s="318">
        <f>G3580*(21/(21-1))</f>
        <v>7.5390476019064411E-5</v>
      </c>
      <c r="I3580" s="320">
        <f>(SUM(C3517:C3537)*1+SUM(C3538:C3558)*2+SUM(C3559:C3579)*3)/6</f>
        <v>4.0890601326331912E-2</v>
      </c>
      <c r="J3580" s="318">
        <f>IF(C3580*O3580&lt;&gt;0,C3580,0)</f>
        <v>0</v>
      </c>
      <c r="K3580" s="318" t="str">
        <f>IF(C3580*O3580=0,"",C3580)</f>
        <v/>
      </c>
      <c r="O3580" s="318">
        <f>IF(ISBLANK(L3580),0,1)</f>
        <v>0</v>
      </c>
      <c r="P3580" s="318">
        <f>IF(ISBLANK(M3580),0,1)</f>
        <v>0</v>
      </c>
      <c r="Q3580" s="318">
        <f>O3580+P3580</f>
        <v>0</v>
      </c>
      <c r="R3580" s="318">
        <f>SUM(Q3455:Q3580)</f>
        <v>6</v>
      </c>
      <c r="S3580" s="318">
        <f>R3580/$X$2</f>
        <v>0.2608695652173913</v>
      </c>
      <c r="T3580" s="318">
        <f>IF(S3580&gt;=$X$3,1,0)</f>
        <v>0</v>
      </c>
      <c r="U3580" s="318">
        <f>O3580*T3580+P3580*T3580</f>
        <v>0</v>
      </c>
    </row>
    <row r="3581" spans="1:21" s="318" customFormat="1" x14ac:dyDescent="0.2">
      <c r="A3581" s="322">
        <v>41773</v>
      </c>
      <c r="B3581" s="321">
        <v>597.78301999999996</v>
      </c>
      <c r="C3581" s="320">
        <f>LN(B3581/B3580)</f>
        <v>3.8768843063185449E-3</v>
      </c>
      <c r="D3581" s="320">
        <f>AVERAGE(C3561:C3581)</f>
        <v>3.6028891796127723E-3</v>
      </c>
      <c r="E3581" s="318">
        <f>_xlfn.STDEV.S(C3561:C3581)</f>
        <v>8.3240566877067854E-3</v>
      </c>
      <c r="F3581" s="318">
        <f>E3581*(21/(21-1.5))</f>
        <v>8.9643687406073067E-3</v>
      </c>
      <c r="G3581" s="318">
        <f>_xlfn.VAR.S(C3561:C3581)</f>
        <v>6.9289919740156072E-5</v>
      </c>
      <c r="H3581" s="318">
        <f>G3581*(21/(21-1))</f>
        <v>7.2754415727163877E-5</v>
      </c>
      <c r="I3581" s="320">
        <f>(SUM(C3518:C3538)*1+SUM(C3539:C3559)*2+SUM(C3560:C3580)*3)/6</f>
        <v>3.9951137714544505E-2</v>
      </c>
      <c r="J3581" s="318">
        <f>IF(C3581*O3581&lt;&gt;0,C3581,0)</f>
        <v>0</v>
      </c>
      <c r="K3581" s="318" t="str">
        <f>IF(C3581*O3581=0,"",C3581)</f>
        <v/>
      </c>
      <c r="O3581" s="318">
        <f>IF(ISBLANK(L3581),0,1)</f>
        <v>0</v>
      </c>
      <c r="P3581" s="318">
        <f>IF(ISBLANK(M3581),0,1)</f>
        <v>0</v>
      </c>
      <c r="Q3581" s="318">
        <f>O3581+P3581</f>
        <v>0</v>
      </c>
      <c r="R3581" s="318">
        <f>SUM(Q3456:Q3581)</f>
        <v>6</v>
      </c>
      <c r="S3581" s="318">
        <f>R3581/$X$2</f>
        <v>0.2608695652173913</v>
      </c>
      <c r="T3581" s="318">
        <f>IF(S3581&gt;=$X$3,1,0)</f>
        <v>0</v>
      </c>
      <c r="U3581" s="318">
        <f>O3581*T3581+P3581*T3581</f>
        <v>0</v>
      </c>
    </row>
    <row r="3582" spans="1:21" s="318" customFormat="1" x14ac:dyDescent="0.2">
      <c r="A3582" s="322">
        <v>41774</v>
      </c>
      <c r="B3582" s="321">
        <v>595.49298099999999</v>
      </c>
      <c r="C3582" s="320">
        <f>LN(B3582/B3581)</f>
        <v>-3.8382433058336747E-3</v>
      </c>
      <c r="D3582" s="320">
        <f>AVERAGE(C3562:C3582)</f>
        <v>3.4239859574008574E-3</v>
      </c>
      <c r="E3582" s="318">
        <f>_xlfn.STDEV.S(C3562:C3582)</f>
        <v>8.4466669267655049E-3</v>
      </c>
      <c r="F3582" s="318">
        <f>E3582*(21/(21-1.5))</f>
        <v>9.0964105365166966E-3</v>
      </c>
      <c r="G3582" s="318">
        <f>_xlfn.VAR.S(C3562:C3582)</f>
        <v>7.1346182171714228E-5</v>
      </c>
      <c r="H3582" s="318">
        <f>G3582*(21/(21-1))</f>
        <v>7.4913491280299949E-5</v>
      </c>
      <c r="I3582" s="320">
        <f>(SUM(C3519:C3539)*1+SUM(C3540:C3560)*2+SUM(C3561:C3581)*3)/6</f>
        <v>3.9905725147653094E-2</v>
      </c>
      <c r="J3582" s="318">
        <f>IF(C3582*O3582&lt;&gt;0,C3582,0)</f>
        <v>0</v>
      </c>
      <c r="K3582" s="318" t="str">
        <f>IF(C3582*O3582=0,"",C3582)</f>
        <v/>
      </c>
      <c r="O3582" s="318">
        <f>IF(ISBLANK(L3582),0,1)</f>
        <v>0</v>
      </c>
      <c r="P3582" s="318">
        <f>IF(ISBLANK(M3582),0,1)</f>
        <v>0</v>
      </c>
      <c r="Q3582" s="318">
        <f>O3582+P3582</f>
        <v>0</v>
      </c>
      <c r="R3582" s="318">
        <f>SUM(Q3457:Q3582)</f>
        <v>6</v>
      </c>
      <c r="S3582" s="318">
        <f>R3582/$X$2</f>
        <v>0.2608695652173913</v>
      </c>
      <c r="T3582" s="318">
        <f>IF(S3582&gt;=$X$3,1,0)</f>
        <v>0</v>
      </c>
      <c r="U3582" s="318">
        <f>O3582*T3582+P3582*T3582</f>
        <v>0</v>
      </c>
    </row>
    <row r="3583" spans="1:21" s="318" customFormat="1" x14ac:dyDescent="0.2">
      <c r="A3583" s="322">
        <v>41775</v>
      </c>
      <c r="B3583" s="321">
        <v>593.59600799999998</v>
      </c>
      <c r="C3583" s="320">
        <f>LN(B3583/B3582)</f>
        <v>-3.1906352288816604E-3</v>
      </c>
      <c r="D3583" s="320">
        <f>AVERAGE(C3563:C3583)</f>
        <v>4.3437636954100937E-3</v>
      </c>
      <c r="E3583" s="318">
        <f>_xlfn.STDEV.S(C3563:C3583)</f>
        <v>6.2471935537452379E-3</v>
      </c>
      <c r="F3583" s="318">
        <f>E3583*(21/(21-1.5))</f>
        <v>6.7277469040333332E-3</v>
      </c>
      <c r="G3583" s="318">
        <f>_xlfn.VAR.S(C3563:C3583)</f>
        <v>3.9027427297956049E-5</v>
      </c>
      <c r="H3583" s="318">
        <f>G3583*(21/(21-1))</f>
        <v>4.0978798662853855E-5</v>
      </c>
      <c r="I3583" s="320">
        <f>(SUM(C3520:C3540)*1+SUM(C3541:C3561)*2+SUM(C3562:C3582)*3)/6</f>
        <v>3.9493508702852544E-2</v>
      </c>
      <c r="J3583" s="318">
        <f>IF(C3583*O3583&lt;&gt;0,C3583,0)</f>
        <v>0</v>
      </c>
      <c r="K3583" s="318" t="str">
        <f>IF(C3583*O3583=0,"",C3583)</f>
        <v/>
      </c>
      <c r="O3583" s="318">
        <f>IF(ISBLANK(L3583),0,1)</f>
        <v>0</v>
      </c>
      <c r="P3583" s="318">
        <f>IF(ISBLANK(M3583),0,1)</f>
        <v>0</v>
      </c>
      <c r="Q3583" s="318">
        <f>O3583+P3583</f>
        <v>0</v>
      </c>
      <c r="R3583" s="318">
        <f>SUM(Q3458:Q3583)</f>
        <v>6</v>
      </c>
      <c r="S3583" s="318">
        <f>R3583/$X$2</f>
        <v>0.2608695652173913</v>
      </c>
      <c r="T3583" s="318">
        <f>IF(S3583&gt;=$X$3,1,0)</f>
        <v>0</v>
      </c>
      <c r="U3583" s="318">
        <f>O3583*T3583+P3583*T3583</f>
        <v>0</v>
      </c>
    </row>
    <row r="3584" spans="1:21" s="318" customFormat="1" x14ac:dyDescent="0.2">
      <c r="A3584" s="322">
        <v>41778</v>
      </c>
      <c r="B3584" s="321">
        <v>594.42602499999998</v>
      </c>
      <c r="C3584" s="320">
        <f>LN(B3584/B3583)</f>
        <v>1.3973093292771062E-3</v>
      </c>
      <c r="D3584" s="320">
        <f>AVERAGE(C3564:C3584)</f>
        <v>4.1081507778704188E-3</v>
      </c>
      <c r="E3584" s="318">
        <f>_xlfn.STDEV.S(C3564:C3584)</f>
        <v>6.2612246697002884E-3</v>
      </c>
      <c r="F3584" s="318">
        <f>E3584*(21/(21-1.5))</f>
        <v>6.7428573366003107E-3</v>
      </c>
      <c r="G3584" s="318">
        <f>_xlfn.VAR.S(C3564:C3584)</f>
        <v>3.9202934364463481E-5</v>
      </c>
      <c r="H3584" s="318">
        <f>G3584*(21/(21-1))</f>
        <v>4.1163081082686659E-5</v>
      </c>
      <c r="I3584" s="320">
        <f>(SUM(C3521:C3541)*1+SUM(C3542:C3562)*2+SUM(C3563:C3583)*3)/6</f>
        <v>4.3176598175163512E-2</v>
      </c>
      <c r="J3584" s="318">
        <f>IF(C3584*O3584&lt;&gt;0,C3584,0)</f>
        <v>0</v>
      </c>
      <c r="K3584" s="318" t="str">
        <f>IF(C3584*O3584=0,"",C3584)</f>
        <v/>
      </c>
      <c r="O3584" s="318">
        <f>IF(ISBLANK(L3584),0,1)</f>
        <v>0</v>
      </c>
      <c r="P3584" s="318">
        <f>IF(ISBLANK(M3584),0,1)</f>
        <v>0</v>
      </c>
      <c r="Q3584" s="318">
        <f>O3584+P3584</f>
        <v>0</v>
      </c>
      <c r="R3584" s="318">
        <f>SUM(Q3459:Q3584)</f>
        <v>6</v>
      </c>
      <c r="S3584" s="318">
        <f>R3584/$X$2</f>
        <v>0.2608695652173913</v>
      </c>
      <c r="T3584" s="318">
        <f>IF(S3584&gt;=$X$3,1,0)</f>
        <v>0</v>
      </c>
      <c r="U3584" s="318">
        <f>O3584*T3584+P3584*T3584</f>
        <v>0</v>
      </c>
    </row>
    <row r="3585" spans="1:21" s="318" customFormat="1" x14ac:dyDescent="0.2">
      <c r="A3585" s="322">
        <v>41779</v>
      </c>
      <c r="B3585" s="321">
        <v>591.74700900000005</v>
      </c>
      <c r="C3585" s="320">
        <f>LN(B3585/B3584)</f>
        <v>-4.5170822104959284E-3</v>
      </c>
      <c r="D3585" s="320">
        <f>AVERAGE(C3565:C3585)</f>
        <v>3.8467933440857645E-3</v>
      </c>
      <c r="E3585" s="318">
        <f>_xlfn.STDEV.S(C3565:C3585)</f>
        <v>6.508378500087582E-3</v>
      </c>
      <c r="F3585" s="318">
        <f>E3585*(21/(21-1.5))</f>
        <v>7.0090230000943192E-3</v>
      </c>
      <c r="G3585" s="318">
        <f>_xlfn.VAR.S(C3565:C3585)</f>
        <v>4.2358990700402286E-5</v>
      </c>
      <c r="H3585" s="318">
        <f>G3585*(21/(21-1))</f>
        <v>4.4476940235422403E-5</v>
      </c>
      <c r="I3585" s="320">
        <f>(SUM(C3522:C3542)*1+SUM(C3543:C3563)*2+SUM(C3564:C3584)*3)/6</f>
        <v>4.5041909844486028E-2</v>
      </c>
      <c r="J3585" s="318">
        <f>IF(C3585*O3585&lt;&gt;0,C3585,0)</f>
        <v>0</v>
      </c>
      <c r="K3585" s="318" t="str">
        <f>IF(C3585*O3585=0,"",C3585)</f>
        <v/>
      </c>
      <c r="O3585" s="318">
        <f>IF(ISBLANK(L3585),0,1)</f>
        <v>0</v>
      </c>
      <c r="P3585" s="318">
        <f>IF(ISBLANK(M3585),0,1)</f>
        <v>0</v>
      </c>
      <c r="Q3585" s="318">
        <f>O3585+P3585</f>
        <v>0</v>
      </c>
      <c r="R3585" s="318">
        <f>SUM(Q3460:Q3585)</f>
        <v>6</v>
      </c>
      <c r="S3585" s="318">
        <f>R3585/$X$2</f>
        <v>0.2608695652173913</v>
      </c>
      <c r="T3585" s="318">
        <f>IF(S3585&gt;=$X$3,1,0)</f>
        <v>0</v>
      </c>
      <c r="U3585" s="318">
        <f>O3585*T3585+P3585*T3585</f>
        <v>0</v>
      </c>
    </row>
    <row r="3586" spans="1:21" s="318" customFormat="1" x14ac:dyDescent="0.2">
      <c r="A3586" s="322">
        <v>41780</v>
      </c>
      <c r="B3586" s="321">
        <v>595.18402100000003</v>
      </c>
      <c r="C3586" s="320">
        <f>LN(B3586/B3585)</f>
        <v>5.7914428383849734E-3</v>
      </c>
      <c r="D3586" s="320">
        <f>AVERAGE(C3566:C3586)</f>
        <v>3.7140321619294667E-3</v>
      </c>
      <c r="E3586" s="318">
        <f>_xlfn.STDEV.S(C3566:C3586)</f>
        <v>6.4350350111697348E-3</v>
      </c>
      <c r="F3586" s="318">
        <f>E3586*(21/(21-1.5))</f>
        <v>6.9300377043366368E-3</v>
      </c>
      <c r="G3586" s="318">
        <f>_xlfn.VAR.S(C3566:C3586)</f>
        <v>4.1409675594980272E-5</v>
      </c>
      <c r="H3586" s="318">
        <f>G3586*(21/(21-1))</f>
        <v>4.3480159374729285E-5</v>
      </c>
      <c r="I3586" s="320">
        <f>(SUM(C3523:C3543)*1+SUM(C3544:C3564)*2+SUM(C3565:C3585)*3)/6</f>
        <v>4.0312613180396951E-2</v>
      </c>
      <c r="J3586" s="318">
        <f>IF(C3586*O3586&lt;&gt;0,C3586,0)</f>
        <v>0</v>
      </c>
      <c r="K3586" s="318" t="str">
        <f>IF(C3586*O3586=0,"",C3586)</f>
        <v/>
      </c>
      <c r="O3586" s="318">
        <f>IF(ISBLANK(L3586),0,1)</f>
        <v>0</v>
      </c>
      <c r="P3586" s="318">
        <f>IF(ISBLANK(M3586),0,1)</f>
        <v>0</v>
      </c>
      <c r="Q3586" s="318">
        <f>O3586+P3586</f>
        <v>0</v>
      </c>
      <c r="R3586" s="318">
        <f>SUM(Q3461:Q3586)</f>
        <v>6</v>
      </c>
      <c r="S3586" s="318">
        <f>R3586/$X$2</f>
        <v>0.2608695652173913</v>
      </c>
      <c r="T3586" s="318">
        <f>IF(S3586&gt;=$X$3,1,0)</f>
        <v>0</v>
      </c>
      <c r="U3586" s="318">
        <f>O3586*T3586+P3586*T3586</f>
        <v>0</v>
      </c>
    </row>
    <row r="3587" spans="1:21" s="318" customFormat="1" x14ac:dyDescent="0.2">
      <c r="A3587" s="322">
        <v>41781</v>
      </c>
      <c r="B3587" s="321">
        <v>599.05999799999995</v>
      </c>
      <c r="C3587" s="320">
        <f>LN(B3587/B3586)</f>
        <v>6.491119985082108E-3</v>
      </c>
      <c r="D3587" s="320">
        <f>AVERAGE(C3567:C3587)</f>
        <v>3.114803866329105E-3</v>
      </c>
      <c r="E3587" s="318">
        <f>_xlfn.STDEV.S(C3567:C3587)</f>
        <v>5.4424648200928523E-3</v>
      </c>
      <c r="F3587" s="318">
        <f>E3587*(21/(21-1.5))</f>
        <v>5.8611159600999944E-3</v>
      </c>
      <c r="G3587" s="318">
        <f>_xlfn.VAR.S(C3567:C3587)</f>
        <v>2.9620423317948319E-5</v>
      </c>
      <c r="H3587" s="318">
        <f>G3587*(21/(21-1))</f>
        <v>3.1101444483845738E-5</v>
      </c>
      <c r="I3587" s="320">
        <f>(SUM(C3524:C3544)*1+SUM(C3545:C3565)*2+SUM(C3566:C3586)*3)/6</f>
        <v>4.058523976423882E-2</v>
      </c>
      <c r="J3587" s="318">
        <f>IF(C3587*O3587&lt;&gt;0,C3587,0)</f>
        <v>0</v>
      </c>
      <c r="K3587" s="318" t="str">
        <f>IF(C3587*O3587=0,"",C3587)</f>
        <v/>
      </c>
      <c r="O3587" s="318">
        <f>IF(ISBLANK(L3587),0,1)</f>
        <v>0</v>
      </c>
      <c r="P3587" s="318">
        <f>IF(ISBLANK(M3587),0,1)</f>
        <v>0</v>
      </c>
      <c r="Q3587" s="318">
        <f>O3587+P3587</f>
        <v>0</v>
      </c>
      <c r="R3587" s="318">
        <f>SUM(Q3462:Q3587)</f>
        <v>6</v>
      </c>
      <c r="S3587" s="318">
        <f>R3587/$X$2</f>
        <v>0.2608695652173913</v>
      </c>
      <c r="T3587" s="318">
        <f>IF(S3587&gt;=$X$3,1,0)</f>
        <v>0</v>
      </c>
      <c r="U3587" s="318">
        <f>O3587*T3587+P3587*T3587</f>
        <v>0</v>
      </c>
    </row>
    <row r="3588" spans="1:21" s="318" customFormat="1" x14ac:dyDescent="0.2">
      <c r="A3588" s="322">
        <v>41782</v>
      </c>
      <c r="B3588" s="321">
        <v>601.81897000000004</v>
      </c>
      <c r="C3588" s="320">
        <f>LN(B3588/B3587)</f>
        <v>4.5949290940792446E-3</v>
      </c>
      <c r="D3588" s="320">
        <f>AVERAGE(C3568:C3588)</f>
        <v>3.4798842069044445E-3</v>
      </c>
      <c r="E3588" s="318">
        <f>_xlfn.STDEV.S(C3568:C3588)</f>
        <v>5.2608304090163739E-3</v>
      </c>
      <c r="F3588" s="318">
        <f>E3588*(21/(21-1.5))</f>
        <v>5.6655096712484023E-3</v>
      </c>
      <c r="G3588" s="318">
        <f>_xlfn.VAR.S(C3568:C3588)</f>
        <v>2.7676336592431387E-5</v>
      </c>
      <c r="H3588" s="318">
        <f>G3588*(21/(21-1))</f>
        <v>2.9060153422052958E-5</v>
      </c>
      <c r="I3588" s="320">
        <f>(SUM(C3525:C3545)*1+SUM(C3546:C3566)*2+SUM(C3567:C3587)*3)/6</f>
        <v>4.0975497675585233E-2</v>
      </c>
      <c r="J3588" s="318">
        <f>IF(C3588*O3588&lt;&gt;0,C3588,0)</f>
        <v>0</v>
      </c>
      <c r="K3588" s="318" t="str">
        <f>IF(C3588*O3588=0,"",C3588)</f>
        <v/>
      </c>
      <c r="O3588" s="318">
        <f>IF(ISBLANK(L3588),0,1)</f>
        <v>0</v>
      </c>
      <c r="P3588" s="318">
        <f>IF(ISBLANK(M3588),0,1)</f>
        <v>0</v>
      </c>
      <c r="Q3588" s="318">
        <f>O3588+P3588</f>
        <v>0</v>
      </c>
      <c r="R3588" s="318">
        <f>SUM(Q3463:Q3588)</f>
        <v>6</v>
      </c>
      <c r="S3588" s="318">
        <f>R3588/$X$2</f>
        <v>0.2608695652173913</v>
      </c>
      <c r="T3588" s="318">
        <f>IF(S3588&gt;=$X$3,1,0)</f>
        <v>0</v>
      </c>
      <c r="U3588" s="318">
        <f>O3588*T3588+P3588*T3588</f>
        <v>0</v>
      </c>
    </row>
    <row r="3589" spans="1:21" s="318" customFormat="1" x14ac:dyDescent="0.2">
      <c r="A3589" s="322">
        <v>41785</v>
      </c>
      <c r="B3589" s="321">
        <v>600.80297900000005</v>
      </c>
      <c r="C3589" s="320">
        <f>LN(B3589/B3588)</f>
        <v>-1.6896269730522745E-3</v>
      </c>
      <c r="D3589" s="320">
        <f>AVERAGE(C3569:C3589)</f>
        <v>3.1036901501169515E-3</v>
      </c>
      <c r="E3589" s="318">
        <f>_xlfn.STDEV.S(C3569:C3589)</f>
        <v>5.3377084808273198E-3</v>
      </c>
      <c r="F3589" s="318">
        <f>E3589*(21/(21-1.5))</f>
        <v>5.74830144089096E-3</v>
      </c>
      <c r="G3589" s="318">
        <f>_xlfn.VAR.S(C3569:C3589)</f>
        <v>2.8491131826295894E-5</v>
      </c>
      <c r="H3589" s="318">
        <f>G3589*(21/(21-1))</f>
        <v>2.9915688417610688E-5</v>
      </c>
      <c r="I3589" s="320">
        <f>(SUM(C3526:C3546)*1+SUM(C3547:C3567)*2+SUM(C3568:C3588)*3)/6</f>
        <v>4.2956936995299982E-2</v>
      </c>
      <c r="J3589" s="318">
        <f>IF(C3589*O3589&lt;&gt;0,C3589,0)</f>
        <v>0</v>
      </c>
      <c r="K3589" s="318" t="str">
        <f>IF(C3589*O3589=0,"",C3589)</f>
        <v/>
      </c>
      <c r="O3589" s="318">
        <f>IF(ISBLANK(L3589),0,1)</f>
        <v>0</v>
      </c>
      <c r="P3589" s="318">
        <f>IF(ISBLANK(M3589),0,1)</f>
        <v>0</v>
      </c>
      <c r="Q3589" s="318">
        <f>O3589+P3589</f>
        <v>0</v>
      </c>
      <c r="R3589" s="318">
        <f>SUM(Q3464:Q3589)</f>
        <v>6</v>
      </c>
      <c r="S3589" s="318">
        <f>R3589/$X$2</f>
        <v>0.2608695652173913</v>
      </c>
      <c r="T3589" s="318">
        <f>IF(S3589&gt;=$X$3,1,0)</f>
        <v>0</v>
      </c>
      <c r="U3589" s="318">
        <f>O3589*T3589+P3589*T3589</f>
        <v>0</v>
      </c>
    </row>
    <row r="3590" spans="1:21" s="318" customFormat="1" x14ac:dyDescent="0.2">
      <c r="A3590" s="322">
        <v>41786</v>
      </c>
      <c r="B3590" s="321">
        <v>603.98297100000002</v>
      </c>
      <c r="C3590" s="320">
        <f>LN(B3590/B3589)</f>
        <v>5.278945002308434E-3</v>
      </c>
      <c r="D3590" s="320">
        <f>AVERAGE(C3570:C3590)</f>
        <v>3.0730135882117643E-3</v>
      </c>
      <c r="E3590" s="318">
        <f>_xlfn.STDEV.S(C3570:C3590)</f>
        <v>5.3225240181247217E-3</v>
      </c>
      <c r="F3590" s="318">
        <f>E3590*(21/(21-1.5))</f>
        <v>5.7319489425958535E-3</v>
      </c>
      <c r="G3590" s="318">
        <f>_xlfn.VAR.S(C3570:C3590)</f>
        <v>2.832926192351453E-5</v>
      </c>
      <c r="H3590" s="318">
        <f>G3590*(21/(21-1))</f>
        <v>2.9745725019690257E-5</v>
      </c>
      <c r="I3590" s="320">
        <f>(SUM(C3527:C3547)*1+SUM(C3548:C3568)*2+SUM(C3569:C3589)*3)/6</f>
        <v>3.8524150614036058E-2</v>
      </c>
      <c r="J3590" s="318">
        <f>IF(C3590*O3590&lt;&gt;0,C3590,0)</f>
        <v>0</v>
      </c>
      <c r="K3590" s="318" t="str">
        <f>IF(C3590*O3590=0,"",C3590)</f>
        <v/>
      </c>
      <c r="O3590" s="318">
        <f>IF(ISBLANK(L3590),0,1)</f>
        <v>0</v>
      </c>
      <c r="P3590" s="318">
        <f>IF(ISBLANK(M3590),0,1)</f>
        <v>0</v>
      </c>
      <c r="Q3590" s="318">
        <f>O3590+P3590</f>
        <v>0</v>
      </c>
      <c r="R3590" s="318">
        <f>SUM(Q3465:Q3590)</f>
        <v>6</v>
      </c>
      <c r="S3590" s="318">
        <f>R3590/$X$2</f>
        <v>0.2608695652173913</v>
      </c>
      <c r="T3590" s="318">
        <f>IF(S3590&gt;=$X$3,1,0)</f>
        <v>0</v>
      </c>
      <c r="U3590" s="318">
        <f>O3590*T3590+P3590*T3590</f>
        <v>0</v>
      </c>
    </row>
    <row r="3591" spans="1:21" s="318" customFormat="1" x14ac:dyDescent="0.2">
      <c r="A3591" s="322">
        <v>41787</v>
      </c>
      <c r="B3591" s="321">
        <v>605.44397000000004</v>
      </c>
      <c r="C3591" s="320">
        <f>LN(B3591/B3590)</f>
        <v>2.4160197877924963E-3</v>
      </c>
      <c r="D3591" s="320">
        <f>AVERAGE(C3571:C3591)</f>
        <v>3.1393092054724844E-3</v>
      </c>
      <c r="E3591" s="318">
        <f>_xlfn.STDEV.S(C3571:C3591)</f>
        <v>5.3043630822786009E-3</v>
      </c>
      <c r="F3591" s="318">
        <f>E3591*(21/(21-1.5))</f>
        <v>5.712391011684647E-3</v>
      </c>
      <c r="G3591" s="318">
        <f>_xlfn.VAR.S(C3571:C3591)</f>
        <v>2.8136267708640144E-5</v>
      </c>
      <c r="H3591" s="318">
        <f>G3591*(21/(21-1))</f>
        <v>2.9543081094072153E-5</v>
      </c>
      <c r="I3591" s="320">
        <f>(SUM(C3528:C3548)*1+SUM(C3549:C3569)*2+SUM(C3570:C3590)*3)/6</f>
        <v>4.0019288486544992E-2</v>
      </c>
      <c r="J3591" s="318">
        <f>IF(C3591*O3591&lt;&gt;0,C3591,0)</f>
        <v>0</v>
      </c>
      <c r="K3591" s="318" t="str">
        <f>IF(C3591*O3591=0,"",C3591)</f>
        <v/>
      </c>
      <c r="O3591" s="318">
        <f>IF(ISBLANK(L3591),0,1)</f>
        <v>0</v>
      </c>
      <c r="P3591" s="318">
        <f>IF(ISBLANK(M3591),0,1)</f>
        <v>0</v>
      </c>
      <c r="Q3591" s="318">
        <f>O3591+P3591</f>
        <v>0</v>
      </c>
      <c r="R3591" s="318">
        <f>SUM(Q3466:Q3591)</f>
        <v>6</v>
      </c>
      <c r="S3591" s="318">
        <f>R3591/$X$2</f>
        <v>0.2608695652173913</v>
      </c>
      <c r="T3591" s="318">
        <f>IF(S3591&gt;=$X$3,1,0)</f>
        <v>0</v>
      </c>
      <c r="U3591" s="318">
        <f>O3591*T3591+P3591*T3591</f>
        <v>0</v>
      </c>
    </row>
    <row r="3592" spans="1:21" s="318" customFormat="1" x14ac:dyDescent="0.2">
      <c r="A3592" s="322">
        <v>41789</v>
      </c>
      <c r="B3592" s="321">
        <v>605.25897199999997</v>
      </c>
      <c r="C3592" s="320">
        <f>LN(B3592/B3591)</f>
        <v>-3.0560428164854965E-4</v>
      </c>
      <c r="D3592" s="320">
        <f>AVERAGE(C3572:C3592)</f>
        <v>2.3493790423519643E-3</v>
      </c>
      <c r="E3592" s="318">
        <f>_xlfn.STDEV.S(C3572:C3592)</f>
        <v>4.4087087401325688E-3</v>
      </c>
      <c r="F3592" s="318">
        <f>E3592*(21/(21-1.5))</f>
        <v>4.7478401816812279E-3</v>
      </c>
      <c r="G3592" s="318">
        <f>_xlfn.VAR.S(C3572:C3592)</f>
        <v>1.9436712755321305E-5</v>
      </c>
      <c r="H3592" s="318">
        <f>G3592*(21/(21-1))</f>
        <v>2.0408548393087371E-5</v>
      </c>
      <c r="I3592" s="320">
        <f>(SUM(C3529:C3549)*1+SUM(C3550:C3570)*2+SUM(C3571:C3591)*3)/6</f>
        <v>3.8934685497469562E-2</v>
      </c>
      <c r="J3592" s="318">
        <f>IF(C3592*O3592&lt;&gt;0,C3592,0)</f>
        <v>0</v>
      </c>
      <c r="K3592" s="318" t="str">
        <f>IF(C3592*O3592=0,"",C3592)</f>
        <v/>
      </c>
      <c r="O3592" s="318">
        <f>IF(ISBLANK(L3592),0,1)</f>
        <v>0</v>
      </c>
      <c r="P3592" s="318">
        <f>IF(ISBLANK(M3592),0,1)</f>
        <v>0</v>
      </c>
      <c r="Q3592" s="318">
        <f>O3592+P3592</f>
        <v>0</v>
      </c>
      <c r="R3592" s="318">
        <f>SUM(Q3467:Q3592)</f>
        <v>5</v>
      </c>
      <c r="S3592" s="318">
        <f>R3592/$X$2</f>
        <v>0.21739130434782608</v>
      </c>
      <c r="T3592" s="318">
        <f>IF(S3592&gt;=$X$3,1,0)</f>
        <v>0</v>
      </c>
      <c r="U3592" s="318">
        <f>O3592*T3592+P3592*T3592</f>
        <v>0</v>
      </c>
    </row>
    <row r="3593" spans="1:21" s="318" customFormat="1" x14ac:dyDescent="0.2">
      <c r="A3593" s="322">
        <v>41792</v>
      </c>
      <c r="B3593" s="321">
        <v>610.79101600000001</v>
      </c>
      <c r="C3593" s="320">
        <f>LN(B3593/B3592)</f>
        <v>9.0984453224927792E-3</v>
      </c>
      <c r="D3593" s="320">
        <f>AVERAGE(C3573:C3593)</f>
        <v>2.5973596775694667E-3</v>
      </c>
      <c r="E3593" s="318">
        <f>_xlfn.STDEV.S(C3573:C3593)</f>
        <v>4.6401327008467113E-3</v>
      </c>
      <c r="F3593" s="318">
        <f>E3593*(21/(21-1.5))</f>
        <v>4.9970659855272277E-3</v>
      </c>
      <c r="G3593" s="318">
        <f>_xlfn.VAR.S(C3573:C3593)</f>
        <v>2.1530831481466994E-5</v>
      </c>
      <c r="H3593" s="318">
        <f>G3593*(21/(21-1))</f>
        <v>2.2607373055540346E-5</v>
      </c>
      <c r="I3593" s="320">
        <f>(SUM(C3530:C3550)*1+SUM(C3551:C3571)*2+SUM(C3572:C3592)*3)/6</f>
        <v>3.6090378857449437E-2</v>
      </c>
      <c r="J3593" s="318">
        <f>IF(C3593*O3593&lt;&gt;0,C3593,0)</f>
        <v>0</v>
      </c>
      <c r="K3593" s="318" t="str">
        <f>IF(C3593*O3593=0,"",C3593)</f>
        <v/>
      </c>
      <c r="O3593" s="318">
        <f>IF(ISBLANK(L3593),0,1)</f>
        <v>0</v>
      </c>
      <c r="P3593" s="318">
        <f>IF(ISBLANK(M3593),0,1)</f>
        <v>0</v>
      </c>
      <c r="Q3593" s="318">
        <f>O3593+P3593</f>
        <v>0</v>
      </c>
      <c r="R3593" s="318">
        <f>SUM(Q3468:Q3593)</f>
        <v>5</v>
      </c>
      <c r="S3593" s="318">
        <f>R3593/$X$2</f>
        <v>0.21739130434782608</v>
      </c>
      <c r="T3593" s="318">
        <f>IF(S3593&gt;=$X$3,1,0)</f>
        <v>0</v>
      </c>
      <c r="U3593" s="318">
        <f>O3593*T3593+P3593*T3593</f>
        <v>0</v>
      </c>
    </row>
    <row r="3594" spans="1:21" s="318" customFormat="1" x14ac:dyDescent="0.2">
      <c r="A3594" s="322">
        <v>41793</v>
      </c>
      <c r="B3594" s="321">
        <v>612.010986</v>
      </c>
      <c r="C3594" s="320">
        <f>LN(B3594/B3593)</f>
        <v>1.9953686742090393E-3</v>
      </c>
      <c r="D3594" s="320">
        <f>AVERAGE(C3574:C3594)</f>
        <v>2.2768445722846065E-3</v>
      </c>
      <c r="E3594" s="318">
        <f>_xlfn.STDEV.S(C3574:C3594)</f>
        <v>4.4230034112987399E-3</v>
      </c>
      <c r="F3594" s="318">
        <f>E3594*(21/(21-1.5))</f>
        <v>4.7632344429371044E-3</v>
      </c>
      <c r="G3594" s="318">
        <f>_xlfn.VAR.S(C3574:C3594)</f>
        <v>1.9562959176360293E-5</v>
      </c>
      <c r="H3594" s="318">
        <f>G3594*(21/(21-1))</f>
        <v>2.0541107135178308E-5</v>
      </c>
      <c r="I3594" s="320">
        <f>(SUM(C3531:C3551)*1+SUM(C3552:C3572)*2+SUM(C3573:C3593)*3)/6</f>
        <v>4.0271183758601024E-2</v>
      </c>
      <c r="J3594" s="318">
        <f>IF(C3594*O3594&lt;&gt;0,C3594,0)</f>
        <v>0</v>
      </c>
      <c r="K3594" s="318" t="str">
        <f>IF(C3594*O3594=0,"",C3594)</f>
        <v/>
      </c>
      <c r="O3594" s="318">
        <f>IF(ISBLANK(L3594),0,1)</f>
        <v>0</v>
      </c>
      <c r="P3594" s="318">
        <f>IF(ISBLANK(M3594),0,1)</f>
        <v>0</v>
      </c>
      <c r="Q3594" s="318">
        <f>O3594+P3594</f>
        <v>0</v>
      </c>
      <c r="R3594" s="318">
        <f>SUM(Q3469:Q3594)</f>
        <v>5</v>
      </c>
      <c r="S3594" s="318">
        <f>R3594/$X$2</f>
        <v>0.21739130434782608</v>
      </c>
      <c r="T3594" s="318">
        <f>IF(S3594&gt;=$X$3,1,0)</f>
        <v>0</v>
      </c>
      <c r="U3594" s="318">
        <f>O3594*T3594+P3594*T3594</f>
        <v>0</v>
      </c>
    </row>
    <row r="3595" spans="1:21" s="318" customFormat="1" x14ac:dyDescent="0.2">
      <c r="A3595" s="322">
        <v>41794</v>
      </c>
      <c r="B3595" s="321">
        <v>609.17797900000005</v>
      </c>
      <c r="C3595" s="320">
        <f>LN(B3595/B3594)</f>
        <v>-4.6397603703623924E-3</v>
      </c>
      <c r="D3595" s="320">
        <f>AVERAGE(C3575:C3595)</f>
        <v>2.1696541827876865E-3</v>
      </c>
      <c r="E3595" s="318">
        <f>_xlfn.STDEV.S(C3575:C3595)</f>
        <v>4.5666696597154791E-3</v>
      </c>
      <c r="F3595" s="318">
        <f>E3595*(21/(21-1.5))</f>
        <v>4.9179519412320544E-3</v>
      </c>
      <c r="G3595" s="318">
        <f>_xlfn.VAR.S(C3575:C3595)</f>
        <v>2.0854471780965887E-5</v>
      </c>
      <c r="H3595" s="318">
        <f>G3595*(21/(21-1))</f>
        <v>2.1897195370014184E-5</v>
      </c>
      <c r="I3595" s="320">
        <f>(SUM(C3532:C3552)*1+SUM(C3553:C3573)*2+SUM(C3574:C3594)*3)/6</f>
        <v>3.9596296861169888E-2</v>
      </c>
      <c r="J3595" s="318">
        <f>IF(C3595*O3595&lt;&gt;0,C3595,0)</f>
        <v>0</v>
      </c>
      <c r="K3595" s="318" t="str">
        <f>IF(C3595*O3595=0,"",C3595)</f>
        <v/>
      </c>
      <c r="O3595" s="318">
        <f>IF(ISBLANK(L3595),0,1)</f>
        <v>0</v>
      </c>
      <c r="P3595" s="318">
        <f>IF(ISBLANK(M3595),0,1)</f>
        <v>0</v>
      </c>
      <c r="Q3595" s="318">
        <f>O3595+P3595</f>
        <v>0</v>
      </c>
      <c r="R3595" s="318">
        <f>SUM(Q3470:Q3595)</f>
        <v>5</v>
      </c>
      <c r="S3595" s="318">
        <f>R3595/$X$2</f>
        <v>0.21739130434782608</v>
      </c>
      <c r="T3595" s="318">
        <f>IF(S3595&gt;=$X$3,1,0)</f>
        <v>0</v>
      </c>
      <c r="U3595" s="318">
        <f>O3595*T3595+P3595*T3595</f>
        <v>0</v>
      </c>
    </row>
    <row r="3596" spans="1:21" s="318" customFormat="1" x14ac:dyDescent="0.2">
      <c r="A3596" s="322">
        <v>41795</v>
      </c>
      <c r="B3596" s="321">
        <v>616.67901600000005</v>
      </c>
      <c r="C3596" s="320">
        <f>LN(B3596/B3595)</f>
        <v>1.2238182188451371E-2</v>
      </c>
      <c r="D3596" s="320">
        <f>AVERAGE(C3576:C3596)</f>
        <v>2.6931439747412611E-3</v>
      </c>
      <c r="E3596" s="318">
        <f>_xlfn.STDEV.S(C3576:C3596)</f>
        <v>5.0589259845673562E-3</v>
      </c>
      <c r="F3596" s="318">
        <f>E3596*(21/(21-1.5))</f>
        <v>5.4480741372263837E-3</v>
      </c>
      <c r="G3596" s="318">
        <f>_xlfn.VAR.S(C3576:C3596)</f>
        <v>2.5592732117330798E-5</v>
      </c>
      <c r="H3596" s="318">
        <f>G3596*(21/(21-1))</f>
        <v>2.687236872319734E-5</v>
      </c>
      <c r="I3596" s="320">
        <f>(SUM(C3533:C3553)*1+SUM(C3554:C3574)*2+SUM(C3575:C3595)*3)/6</f>
        <v>3.6351054340790064E-2</v>
      </c>
      <c r="J3596" s="318">
        <f>IF(C3596*O3596&lt;&gt;0,C3596,0)</f>
        <v>0</v>
      </c>
      <c r="K3596" s="318" t="str">
        <f>IF(C3596*O3596=0,"",C3596)</f>
        <v/>
      </c>
      <c r="O3596" s="318">
        <f>IF(ISBLANK(L3596),0,1)</f>
        <v>0</v>
      </c>
      <c r="P3596" s="318">
        <f>IF(ISBLANK(M3596),0,1)</f>
        <v>0</v>
      </c>
      <c r="Q3596" s="318">
        <f>O3596+P3596</f>
        <v>0</v>
      </c>
      <c r="R3596" s="318">
        <f>SUM(Q3471:Q3596)</f>
        <v>5</v>
      </c>
      <c r="S3596" s="318">
        <f>R3596/$X$2</f>
        <v>0.21739130434782608</v>
      </c>
      <c r="T3596" s="318">
        <f>IF(S3596&gt;=$X$3,1,0)</f>
        <v>0</v>
      </c>
      <c r="U3596" s="318">
        <f>O3596*T3596+P3596*T3596</f>
        <v>0</v>
      </c>
    </row>
    <row r="3597" spans="1:21" s="318" customFormat="1" x14ac:dyDescent="0.2">
      <c r="A3597" s="322">
        <v>41796</v>
      </c>
      <c r="B3597" s="321">
        <v>620.77398700000003</v>
      </c>
      <c r="C3597" s="320">
        <f>LN(B3597/B3596)</f>
        <v>6.6184104573687825E-3</v>
      </c>
      <c r="D3597" s="320">
        <f>AVERAGE(C3577:C3597)</f>
        <v>2.9257687062422886E-3</v>
      </c>
      <c r="E3597" s="318">
        <f>_xlfn.STDEV.S(C3577:C3597)</f>
        <v>5.1244738372700736E-3</v>
      </c>
      <c r="F3597" s="318">
        <f>E3597*(21/(21-1.5))</f>
        <v>5.5186641324446945E-3</v>
      </c>
      <c r="G3597" s="318">
        <f>_xlfn.VAR.S(C3577:C3597)</f>
        <v>2.6260232108865469E-5</v>
      </c>
      <c r="H3597" s="318">
        <f>G3597*(21/(21-1))</f>
        <v>2.7573243714308742E-5</v>
      </c>
      <c r="I3597" s="320">
        <f>(SUM(C3534:C3554)*1+SUM(C3555:C3575)*2+SUM(C3576:C3596)*3)/6</f>
        <v>4.3574100438012409E-2</v>
      </c>
      <c r="J3597" s="318">
        <f>IF(C3597*O3597&lt;&gt;0,C3597,0)</f>
        <v>0</v>
      </c>
      <c r="K3597" s="318" t="str">
        <f>IF(C3597*O3597=0,"",C3597)</f>
        <v/>
      </c>
      <c r="O3597" s="318">
        <f>IF(ISBLANK(L3597),0,1)</f>
        <v>0</v>
      </c>
      <c r="P3597" s="318">
        <f>IF(ISBLANK(M3597),0,1)</f>
        <v>0</v>
      </c>
      <c r="Q3597" s="318">
        <f>O3597+P3597</f>
        <v>0</v>
      </c>
      <c r="R3597" s="318">
        <f>SUM(Q3472:Q3597)</f>
        <v>5</v>
      </c>
      <c r="S3597" s="318">
        <f>R3597/$X$2</f>
        <v>0.21739130434782608</v>
      </c>
      <c r="T3597" s="318">
        <f>IF(S3597&gt;=$X$3,1,0)</f>
        <v>0</v>
      </c>
      <c r="U3597" s="318">
        <f>O3597*T3597+P3597*T3597</f>
        <v>0</v>
      </c>
    </row>
    <row r="3598" spans="1:21" s="318" customFormat="1" x14ac:dyDescent="0.2">
      <c r="A3598" s="322">
        <v>41800</v>
      </c>
      <c r="B3598" s="321">
        <v>621.55902100000003</v>
      </c>
      <c r="C3598" s="320">
        <f>LN(B3598/B3597)</f>
        <v>1.2638062410531756E-3</v>
      </c>
      <c r="D3598" s="320">
        <f>AVERAGE(C3578:C3598)</f>
        <v>2.5580029555963063E-3</v>
      </c>
      <c r="E3598" s="318">
        <f>_xlfn.STDEV.S(C3578:C3598)</f>
        <v>4.9416056185807656E-3</v>
      </c>
      <c r="F3598" s="318">
        <f>E3598*(21/(21-1.5))</f>
        <v>5.3217291277023624E-3</v>
      </c>
      <c r="G3598" s="318">
        <f>_xlfn.VAR.S(C3578:C3598)</f>
        <v>2.4419466089588994E-5</v>
      </c>
      <c r="H3598" s="318">
        <f>G3598*(21/(21-1))</f>
        <v>2.5640439394068444E-5</v>
      </c>
      <c r="I3598" s="320">
        <f>(SUM(C3535:C3555)*1+SUM(C3556:C3576)*2+SUM(C3577:C3597)*3)/6</f>
        <v>4.495675228089089E-2</v>
      </c>
      <c r="J3598" s="318">
        <f>IF(C3598*O3598&lt;&gt;0,C3598,0)</f>
        <v>0</v>
      </c>
      <c r="K3598" s="318" t="str">
        <f>IF(C3598*O3598=0,"",C3598)</f>
        <v/>
      </c>
      <c r="O3598" s="318">
        <f>IF(ISBLANK(L3598),0,1)</f>
        <v>0</v>
      </c>
      <c r="P3598" s="318">
        <f>IF(ISBLANK(M3598),0,1)</f>
        <v>0</v>
      </c>
      <c r="Q3598" s="318">
        <f>O3598+P3598</f>
        <v>0</v>
      </c>
      <c r="R3598" s="318">
        <f>SUM(Q3473:Q3598)</f>
        <v>5</v>
      </c>
      <c r="S3598" s="318">
        <f>R3598/$X$2</f>
        <v>0.21739130434782608</v>
      </c>
      <c r="T3598" s="318">
        <f>IF(S3598&gt;=$X$3,1,0)</f>
        <v>0</v>
      </c>
      <c r="U3598" s="318">
        <f>O3598*T3598+P3598*T3598</f>
        <v>0</v>
      </c>
    </row>
    <row r="3599" spans="1:21" s="318" customFormat="1" x14ac:dyDescent="0.2">
      <c r="A3599" s="322">
        <v>41801</v>
      </c>
      <c r="B3599" s="321">
        <v>618.81597899999997</v>
      </c>
      <c r="C3599" s="320">
        <f>LN(B3599/B3598)</f>
        <v>-4.4229309228046654E-3</v>
      </c>
      <c r="D3599" s="320">
        <f>AVERAGE(C3579:C3599)</f>
        <v>2.3214458294241423E-3</v>
      </c>
      <c r="E3599" s="318">
        <f>_xlfn.STDEV.S(C3579:C3599)</f>
        <v>5.1570073821628039E-3</v>
      </c>
      <c r="F3599" s="318">
        <f>E3599*(21/(21-1.5))</f>
        <v>5.5537002577137886E-3</v>
      </c>
      <c r="G3599" s="318">
        <f>_xlfn.VAR.S(C3579:C3599)</f>
        <v>2.6594725139681655E-5</v>
      </c>
      <c r="H3599" s="318">
        <f>G3599*(21/(21-1))</f>
        <v>2.7924461396665739E-5</v>
      </c>
      <c r="I3599" s="320">
        <f>(SUM(C3536:C3556)*1+SUM(C3557:C3577)*2+SUM(C3578:C3598)*3)/6</f>
        <v>4.4882164103715989E-2</v>
      </c>
      <c r="J3599" s="318">
        <f>IF(C3599*O3599&lt;&gt;0,C3599,0)</f>
        <v>0</v>
      </c>
      <c r="K3599" s="318" t="str">
        <f>IF(C3599*O3599=0,"",C3599)</f>
        <v/>
      </c>
      <c r="L3599" s="323"/>
      <c r="M3599" s="323"/>
      <c r="O3599" s="318">
        <f>IF(ISBLANK(L3599),0,1)</f>
        <v>0</v>
      </c>
      <c r="P3599" s="318">
        <f>IF(ISBLANK(M3599),0,1)</f>
        <v>0</v>
      </c>
      <c r="Q3599" s="318">
        <f>O3599+P3599</f>
        <v>0</v>
      </c>
      <c r="R3599" s="318">
        <f>SUM(Q3474:Q3599)</f>
        <v>5</v>
      </c>
      <c r="S3599" s="318">
        <f>R3599/$X$2</f>
        <v>0.21739130434782608</v>
      </c>
      <c r="T3599" s="318">
        <f>IF(S3599&gt;=$X$3,1,0)</f>
        <v>0</v>
      </c>
      <c r="U3599" s="318">
        <f>O3599*T3599+P3599*T3599</f>
        <v>0</v>
      </c>
    </row>
    <row r="3600" spans="1:21" s="318" customFormat="1" x14ac:dyDescent="0.2">
      <c r="A3600" s="322">
        <v>41802</v>
      </c>
      <c r="B3600" s="321">
        <v>622.52002000000005</v>
      </c>
      <c r="C3600" s="320">
        <f>LN(B3600/B3599)</f>
        <v>5.967847538983025E-3</v>
      </c>
      <c r="D3600" s="320">
        <f>AVERAGE(C3580:C3600)</f>
        <v>2.0722232706151607E-3</v>
      </c>
      <c r="E3600" s="318">
        <f>_xlfn.STDEV.S(C3580:C3600)</f>
        <v>4.8219843361423636E-3</v>
      </c>
      <c r="F3600" s="318">
        <f>E3600*(21/(21-1.5))</f>
        <v>5.1929062081533146E-3</v>
      </c>
      <c r="G3600" s="318">
        <f>_xlfn.VAR.S(C3580:C3600)</f>
        <v>2.3251532938002311E-5</v>
      </c>
      <c r="H3600" s="318">
        <f>G3600*(21/(21-1))</f>
        <v>2.4414109584902429E-5</v>
      </c>
      <c r="I3600" s="320">
        <f>(SUM(C3537:C3557)*1+SUM(C3558:C3578)*2+SUM(C3579:C3599)*3)/6</f>
        <v>4.1368511727458035E-2</v>
      </c>
      <c r="J3600" s="318">
        <f>IF(C3600*O3600&lt;&gt;0,C3600,0)</f>
        <v>0</v>
      </c>
      <c r="K3600" s="318" t="str">
        <f>IF(C3600*O3600=0,"",C3600)</f>
        <v/>
      </c>
      <c r="O3600" s="318">
        <f>IF(ISBLANK(L3600),0,1)</f>
        <v>0</v>
      </c>
      <c r="P3600" s="318">
        <f>IF(ISBLANK(M3600),0,1)</f>
        <v>0</v>
      </c>
      <c r="Q3600" s="318">
        <f>O3600+P3600</f>
        <v>0</v>
      </c>
      <c r="R3600" s="318">
        <f>SUM(Q3475:Q3600)</f>
        <v>5</v>
      </c>
      <c r="S3600" s="318">
        <f>R3600/$X$2</f>
        <v>0.21739130434782608</v>
      </c>
      <c r="T3600" s="318">
        <f>IF(S3600&gt;=$X$3,1,0)</f>
        <v>0</v>
      </c>
      <c r="U3600" s="318">
        <f>O3600*T3600+P3600*T3600</f>
        <v>0</v>
      </c>
    </row>
    <row r="3601" spans="1:21" s="318" customFormat="1" x14ac:dyDescent="0.2">
      <c r="A3601" s="322">
        <v>41803</v>
      </c>
      <c r="B3601" s="321">
        <v>622.89599599999997</v>
      </c>
      <c r="C3601" s="320">
        <f>LN(B3601/B3600)</f>
        <v>6.0377577707597927E-4</v>
      </c>
      <c r="D3601" s="320">
        <f>AVERAGE(C3581:C3601)</f>
        <v>2.1442192023713291E-3</v>
      </c>
      <c r="E3601" s="318">
        <f>_xlfn.STDEV.S(C3581:C3601)</f>
        <v>4.7864161284418543E-3</v>
      </c>
      <c r="F3601" s="318">
        <f>E3601*(21/(21-1.5))</f>
        <v>5.1546019844758428E-3</v>
      </c>
      <c r="G3601" s="318">
        <f>_xlfn.VAR.S(C3581:C3601)</f>
        <v>2.2909779354608308E-5</v>
      </c>
      <c r="H3601" s="318">
        <f>G3601*(21/(21-1))</f>
        <v>2.4055268322338726E-5</v>
      </c>
      <c r="I3601" s="320">
        <f>(SUM(C3538:C3558)*1+SUM(C3559:C3579)*2+SUM(C3580:C3600)*3)/6</f>
        <v>4.5511855143008949E-2</v>
      </c>
      <c r="J3601" s="318">
        <f>IF(C3601*O3601&lt;&gt;0,C3601,0)</f>
        <v>0</v>
      </c>
      <c r="K3601" s="318" t="str">
        <f>IF(C3601*O3601=0,"",C3601)</f>
        <v/>
      </c>
      <c r="O3601" s="318">
        <f>IF(ISBLANK(L3601),0,1)</f>
        <v>0</v>
      </c>
      <c r="P3601" s="318">
        <f>IF(ISBLANK(M3601),0,1)</f>
        <v>0</v>
      </c>
      <c r="Q3601" s="318">
        <f>O3601+P3601</f>
        <v>0</v>
      </c>
      <c r="R3601" s="318">
        <f>SUM(Q3476:Q3601)</f>
        <v>5</v>
      </c>
      <c r="S3601" s="318">
        <f>R3601/$X$2</f>
        <v>0.21739130434782608</v>
      </c>
      <c r="T3601" s="318">
        <f>IF(S3601&gt;=$X$3,1,0)</f>
        <v>0</v>
      </c>
      <c r="U3601" s="318">
        <f>O3601*T3601+P3601*T3601</f>
        <v>0</v>
      </c>
    </row>
    <row r="3602" spans="1:21" s="318" customFormat="1" x14ac:dyDescent="0.2">
      <c r="A3602" s="322">
        <v>41806</v>
      </c>
      <c r="B3602" s="321">
        <v>620.70001200000002</v>
      </c>
      <c r="C3602" s="320">
        <f>LN(B3602/B3601)</f>
        <v>-3.5316714887486137E-3</v>
      </c>
      <c r="D3602" s="320">
        <f>AVERAGE(C3582:C3602)</f>
        <v>1.791430831177655E-3</v>
      </c>
      <c r="E3602" s="318">
        <f>_xlfn.STDEV.S(C3582:C3602)</f>
        <v>4.9233908108915776E-3</v>
      </c>
      <c r="F3602" s="318">
        <f>E3602*(21/(21-1.5))</f>
        <v>5.3021131809601598E-3</v>
      </c>
      <c r="G3602" s="318">
        <f>_xlfn.VAR.S(C3582:C3602)</f>
        <v>2.4239777076771629E-5</v>
      </c>
      <c r="H3602" s="318">
        <f>G3602*(21/(21-1))</f>
        <v>2.545176593061021E-5</v>
      </c>
      <c r="I3602" s="320">
        <f>(SUM(C3539:C3559)*1+SUM(C3560:C3580)*2+SUM(C3581:C3601)*3)/6</f>
        <v>4.8801868300145601E-2</v>
      </c>
      <c r="J3602" s="318">
        <f>IF(C3602*O3602&lt;&gt;0,C3602,0)</f>
        <v>0</v>
      </c>
      <c r="K3602" s="318" t="str">
        <f>IF(C3602*O3602=0,"",C3602)</f>
        <v/>
      </c>
      <c r="O3602" s="318">
        <f>IF(ISBLANK(L3602),0,1)</f>
        <v>0</v>
      </c>
      <c r="P3602" s="318">
        <f>IF(ISBLANK(M3602),0,1)</f>
        <v>0</v>
      </c>
      <c r="Q3602" s="318">
        <f>O3602+P3602</f>
        <v>0</v>
      </c>
      <c r="R3602" s="318">
        <f>SUM(Q3477:Q3602)</f>
        <v>5</v>
      </c>
      <c r="S3602" s="318">
        <f>R3602/$X$2</f>
        <v>0.21739130434782608</v>
      </c>
      <c r="T3602" s="318">
        <f>IF(S3602&gt;=$X$3,1,0)</f>
        <v>0</v>
      </c>
      <c r="U3602" s="318">
        <f>O3602*T3602+P3602*T3602</f>
        <v>0</v>
      </c>
    </row>
    <row r="3603" spans="1:21" s="318" customFormat="1" x14ac:dyDescent="0.2">
      <c r="A3603" s="322">
        <v>41807</v>
      </c>
      <c r="B3603" s="321">
        <v>614.70696999999996</v>
      </c>
      <c r="C3603" s="320">
        <f>LN(B3603/B3602)</f>
        <v>-9.702210039452E-3</v>
      </c>
      <c r="D3603" s="320">
        <f>AVERAGE(C3583:C3603)</f>
        <v>1.512194320052973E-3</v>
      </c>
      <c r="E3603" s="318">
        <f>_xlfn.STDEV.S(C3583:C3603)</f>
        <v>5.4017064780375653E-3</v>
      </c>
      <c r="F3603" s="318">
        <f>E3603*(21/(21-1.5))</f>
        <v>5.817222360963532E-3</v>
      </c>
      <c r="G3603" s="318">
        <f>_xlfn.VAR.S(C3583:C3603)</f>
        <v>2.9178432874872995E-5</v>
      </c>
      <c r="H3603" s="318">
        <f>G3603*(21/(21-1))</f>
        <v>3.0637354518616644E-5</v>
      </c>
      <c r="I3603" s="320">
        <f>(SUM(C3540:C3560)*1+SUM(C3561:C3581)*2+SUM(C3582:C3602)*3)/6</f>
        <v>4.3993873097455248E-2</v>
      </c>
      <c r="J3603" s="318">
        <f>IF(C3603*O3603&lt;&gt;0,C3603,0)</f>
        <v>0</v>
      </c>
      <c r="K3603" s="318" t="str">
        <f>IF(C3603*O3603=0,"",C3603)</f>
        <v/>
      </c>
      <c r="O3603" s="318">
        <f>IF(ISBLANK(L3603),0,1)</f>
        <v>0</v>
      </c>
      <c r="P3603" s="318">
        <f>IF(ISBLANK(M3603),0,1)</f>
        <v>0</v>
      </c>
      <c r="Q3603" s="318">
        <f>O3603+P3603</f>
        <v>0</v>
      </c>
      <c r="R3603" s="318">
        <f>SUM(Q3478:Q3603)</f>
        <v>4</v>
      </c>
      <c r="S3603" s="318">
        <f>R3603/$X$2</f>
        <v>0.17391304347826086</v>
      </c>
      <c r="T3603" s="318">
        <f>IF(S3603&gt;=$X$3,1,0)</f>
        <v>0</v>
      </c>
      <c r="U3603" s="318">
        <f>O3603*T3603+P3603*T3603</f>
        <v>0</v>
      </c>
    </row>
    <row r="3604" spans="1:21" s="318" customFormat="1" x14ac:dyDescent="0.2">
      <c r="A3604" s="322">
        <v>41808</v>
      </c>
      <c r="B3604" s="321">
        <v>623.75402799999995</v>
      </c>
      <c r="C3604" s="320">
        <f>LN(B3604/B3603)</f>
        <v>1.461042204714235E-2</v>
      </c>
      <c r="D3604" s="320">
        <f>AVERAGE(C3584:C3604)</f>
        <v>2.3598637141493545E-3</v>
      </c>
      <c r="E3604" s="318">
        <f>_xlfn.STDEV.S(C3584:C3604)</f>
        <v>5.9913529769425955E-3</v>
      </c>
      <c r="F3604" s="318">
        <f>E3604*(21/(21-1.5))</f>
        <v>6.4522262828612563E-3</v>
      </c>
      <c r="G3604" s="318">
        <f>_xlfn.VAR.S(C3584:C3604)</f>
        <v>3.5896310494318898E-5</v>
      </c>
      <c r="H3604" s="318">
        <f>G3604*(21/(21-1))</f>
        <v>3.7691126019034843E-5</v>
      </c>
      <c r="I3604" s="320">
        <f>(SUM(C3541:C3561)*1+SUM(C3562:C3582)*2+SUM(C3583:C3603)*3)/6</f>
        <v>4.2252346236896741E-2</v>
      </c>
      <c r="J3604" s="318">
        <f>IF(C3604*O3604&lt;&gt;0,C3604,0)</f>
        <v>1.461042204714235E-2</v>
      </c>
      <c r="K3604" s="318">
        <f>IF(C3604*O3604=0,"",C3604)</f>
        <v>1.461042204714235E-2</v>
      </c>
      <c r="L3604" s="323" t="s">
        <v>99</v>
      </c>
      <c r="M3604" s="323"/>
      <c r="O3604" s="318">
        <f>IF(ISBLANK(L3604),0,1)</f>
        <v>1</v>
      </c>
      <c r="P3604" s="318">
        <f>IF(ISBLANK(M3604),0,1)</f>
        <v>0</v>
      </c>
      <c r="Q3604" s="318">
        <f>O3604+P3604</f>
        <v>1</v>
      </c>
      <c r="R3604" s="318">
        <f>SUM(Q3479:Q3604)</f>
        <v>5</v>
      </c>
      <c r="S3604" s="318">
        <f>R3604/$X$2</f>
        <v>0.21739130434782608</v>
      </c>
      <c r="T3604" s="318">
        <f>IF(S3604&gt;=$X$3,1,0)</f>
        <v>0</v>
      </c>
      <c r="U3604" s="318">
        <f>O3604*T3604+P3604*T3604</f>
        <v>0</v>
      </c>
    </row>
    <row r="3605" spans="1:21" s="318" customFormat="1" x14ac:dyDescent="0.2">
      <c r="A3605" s="322">
        <v>41809</v>
      </c>
      <c r="B3605" s="321">
        <v>630.89502000000005</v>
      </c>
      <c r="C3605" s="320">
        <f>LN(B3605/B3604)</f>
        <v>1.1383373099805048E-2</v>
      </c>
      <c r="D3605" s="320">
        <f>AVERAGE(C3585:C3605)</f>
        <v>2.8353905603649707E-3</v>
      </c>
      <c r="E3605" s="318">
        <f>_xlfn.STDEV.S(C3585:C3605)</f>
        <v>6.2995030723250319E-3</v>
      </c>
      <c r="F3605" s="318">
        <f>E3605*(21/(21-1.5))</f>
        <v>6.7840802317346493E-3</v>
      </c>
      <c r="G3605" s="318">
        <f>_xlfn.VAR.S(C3585:C3605)</f>
        <v>3.9683738958232515E-5</v>
      </c>
      <c r="H3605" s="318">
        <f>G3605*(21/(21-1))</f>
        <v>4.1667925906144141E-5</v>
      </c>
      <c r="I3605" s="320">
        <f>(SUM(C3542:C3562)*1+SUM(C3563:C3583)*2+SUM(C3584:C3604)*3)/6</f>
        <v>5.4699622980237901E-2</v>
      </c>
      <c r="J3605" s="318">
        <f>IF(C3605*O3605&lt;&gt;0,C3605,0)</f>
        <v>0</v>
      </c>
      <c r="K3605" s="318" t="str">
        <f>IF(C3605*O3605=0,"",C3605)</f>
        <v/>
      </c>
      <c r="O3605" s="318">
        <f>IF(ISBLANK(L3605),0,1)</f>
        <v>0</v>
      </c>
      <c r="P3605" s="318">
        <f>IF(ISBLANK(M3605),0,1)</f>
        <v>0</v>
      </c>
      <c r="Q3605" s="318">
        <f>O3605+P3605</f>
        <v>0</v>
      </c>
      <c r="R3605" s="318">
        <f>SUM(Q3480:Q3605)</f>
        <v>5</v>
      </c>
      <c r="S3605" s="318">
        <f>R3605/$X$2</f>
        <v>0.21739130434782608</v>
      </c>
      <c r="T3605" s="318">
        <f>IF(S3605&gt;=$X$3,1,0)</f>
        <v>0</v>
      </c>
      <c r="U3605" s="318">
        <f>O3605*T3605+P3605*T3605</f>
        <v>0</v>
      </c>
    </row>
    <row r="3606" spans="1:21" s="318" customFormat="1" x14ac:dyDescent="0.2">
      <c r="A3606" s="322">
        <v>41810</v>
      </c>
      <c r="B3606" s="321">
        <v>629.46197500000005</v>
      </c>
      <c r="C3606" s="320">
        <f>LN(B3606/B3605)</f>
        <v>-2.2740312835713081E-3</v>
      </c>
      <c r="D3606" s="320">
        <f>AVERAGE(C3586:C3606)</f>
        <v>2.9422025092661437E-3</v>
      </c>
      <c r="E3606" s="318">
        <f>_xlfn.STDEV.S(C3586:C3606)</f>
        <v>6.1866086439046038E-3</v>
      </c>
      <c r="F3606" s="318">
        <f>E3606*(21/(21-1.5))</f>
        <v>6.6625016165126503E-3</v>
      </c>
      <c r="G3606" s="318">
        <f>_xlfn.VAR.S(C3586:C3606)</f>
        <v>3.8274126512835161E-5</v>
      </c>
      <c r="H3606" s="318">
        <f>G3606*(21/(21-1))</f>
        <v>4.0187832838476921E-5</v>
      </c>
      <c r="I3606" s="320">
        <f>(SUM(C3543:C3563)*1+SUM(C3564:C3584)*2+SUM(C3585:C3605)*3)/6</f>
        <v>6.0240782255801227E-2</v>
      </c>
      <c r="J3606" s="318">
        <f>IF(C3606*O3606&lt;&gt;0,C3606,0)</f>
        <v>0</v>
      </c>
      <c r="K3606" s="318" t="str">
        <f>IF(C3606*O3606=0,"",C3606)</f>
        <v/>
      </c>
      <c r="O3606" s="318">
        <f>IF(ISBLANK(L3606),0,1)</f>
        <v>0</v>
      </c>
      <c r="P3606" s="318">
        <f>IF(ISBLANK(M3606),0,1)</f>
        <v>0</v>
      </c>
      <c r="Q3606" s="318">
        <f>O3606+P3606</f>
        <v>0</v>
      </c>
      <c r="R3606" s="318">
        <f>SUM(Q3481:Q3606)</f>
        <v>5</v>
      </c>
      <c r="S3606" s="318">
        <f>R3606/$X$2</f>
        <v>0.21739130434782608</v>
      </c>
      <c r="T3606" s="318">
        <f>IF(S3606&gt;=$X$3,1,0)</f>
        <v>0</v>
      </c>
      <c r="U3606" s="318">
        <f>O3606*T3606+P3606*T3606</f>
        <v>0</v>
      </c>
    </row>
    <row r="3607" spans="1:21" s="318" customFormat="1" x14ac:dyDescent="0.2">
      <c r="A3607" s="322">
        <v>41813</v>
      </c>
      <c r="B3607" s="321">
        <v>631.146973</v>
      </c>
      <c r="C3607" s="320">
        <f>LN(B3607/B3606)</f>
        <v>2.6733096035395985E-3</v>
      </c>
      <c r="D3607" s="320">
        <f>AVERAGE(C3587:C3607)</f>
        <v>2.7937199742735061E-3</v>
      </c>
      <c r="E3607" s="318">
        <f>_xlfn.STDEV.S(C3587:C3607)</f>
        <v>6.1521283913423871E-3</v>
      </c>
      <c r="F3607" s="318">
        <f>E3607*(21/(21-1.5))</f>
        <v>6.6253690368302627E-3</v>
      </c>
      <c r="G3607" s="318">
        <f>_xlfn.VAR.S(C3587:C3607)</f>
        <v>3.7848683743561072E-5</v>
      </c>
      <c r="H3607" s="318">
        <f>G3607*(21/(21-1))</f>
        <v>3.9741117930739126E-5</v>
      </c>
      <c r="I3607" s="320">
        <f>(SUM(C3544:C3564)*1+SUM(C3565:C3585)*2+SUM(C3586:C3606)*3)/6</f>
        <v>5.8186272652800408E-2</v>
      </c>
      <c r="J3607" s="318">
        <f>IF(C3607*O3607&lt;&gt;0,C3607,0)</f>
        <v>0</v>
      </c>
      <c r="K3607" s="318" t="str">
        <f>IF(C3607*O3607=0,"",C3607)</f>
        <v/>
      </c>
      <c r="O3607" s="318">
        <f>IF(ISBLANK(L3607),0,1)</f>
        <v>0</v>
      </c>
      <c r="P3607" s="318">
        <f>IF(ISBLANK(M3607),0,1)</f>
        <v>0</v>
      </c>
      <c r="Q3607" s="318">
        <f>O3607+P3607</f>
        <v>0</v>
      </c>
      <c r="R3607" s="318">
        <f>SUM(Q3482:Q3607)</f>
        <v>4</v>
      </c>
      <c r="S3607" s="318">
        <f>R3607/$X$2</f>
        <v>0.17391304347826086</v>
      </c>
      <c r="T3607" s="318">
        <f>IF(S3607&gt;=$X$3,1,0)</f>
        <v>0</v>
      </c>
      <c r="U3607" s="318">
        <f>O3607*T3607+P3607*T3607</f>
        <v>0</v>
      </c>
    </row>
    <row r="3608" spans="1:21" s="318" customFormat="1" x14ac:dyDescent="0.2">
      <c r="A3608" s="322">
        <v>41814</v>
      </c>
      <c r="B3608" s="321">
        <v>627.421021</v>
      </c>
      <c r="C3608" s="320">
        <f>LN(B3608/B3607)</f>
        <v>-5.920956043755264E-3</v>
      </c>
      <c r="D3608" s="320">
        <f>AVERAGE(C3588:C3608)</f>
        <v>2.2026687348050598E-3</v>
      </c>
      <c r="E3608" s="318">
        <f>_xlfn.STDEV.S(C3588:C3608)</f>
        <v>6.3714688777756689E-3</v>
      </c>
      <c r="F3608" s="318">
        <f>E3608*(21/(21-1.5))</f>
        <v>6.8615818683737968E-3</v>
      </c>
      <c r="G3608" s="318">
        <f>_xlfn.VAR.S(C3588:C3608)</f>
        <v>4.0595615660463941E-5</v>
      </c>
      <c r="H3608" s="318">
        <f>G3608*(21/(21-1))</f>
        <v>4.2625396443487141E-5</v>
      </c>
      <c r="I3608" s="320">
        <f>(SUM(C3545:C3565)*1+SUM(C3566:C3586)*2+SUM(C3587:C3607)*3)/6</f>
        <v>5.641688684002253E-2</v>
      </c>
      <c r="J3608" s="318">
        <f>IF(C3608*O3608&lt;&gt;0,C3608,0)</f>
        <v>-5.920956043755264E-3</v>
      </c>
      <c r="K3608" s="318">
        <f>IF(C3608*O3608=0,"",C3608)</f>
        <v>-5.920956043755264E-3</v>
      </c>
      <c r="L3608" s="323" t="s">
        <v>28</v>
      </c>
      <c r="M3608" s="323"/>
      <c r="O3608" s="318">
        <f>IF(ISBLANK(L3608),0,1)</f>
        <v>1</v>
      </c>
      <c r="P3608" s="318">
        <f>IF(ISBLANK(M3608),0,1)</f>
        <v>0</v>
      </c>
      <c r="Q3608" s="318">
        <f>O3608+P3608</f>
        <v>1</v>
      </c>
      <c r="R3608" s="318">
        <f>SUM(Q3483:Q3608)</f>
        <v>5</v>
      </c>
      <c r="S3608" s="318">
        <f>R3608/$X$2</f>
        <v>0.21739130434782608</v>
      </c>
      <c r="T3608" s="318">
        <f>IF(S3608&gt;=$X$3,1,0)</f>
        <v>0</v>
      </c>
      <c r="U3608" s="318">
        <f>O3608*T3608+P3608*T3608</f>
        <v>0</v>
      </c>
    </row>
    <row r="3609" spans="1:21" s="318" customFormat="1" x14ac:dyDescent="0.2">
      <c r="A3609" s="322">
        <v>41815</v>
      </c>
      <c r="B3609" s="321">
        <v>618.24499500000002</v>
      </c>
      <c r="C3609" s="320">
        <f>LN(B3609/B3608)</f>
        <v>-1.4732989198219847E-2</v>
      </c>
      <c r="D3609" s="320">
        <f>AVERAGE(C3589:C3609)</f>
        <v>1.2822916732670078E-3</v>
      </c>
      <c r="E3609" s="318">
        <f>_xlfn.STDEV.S(C3589:C3609)</f>
        <v>7.3321788731714656E-3</v>
      </c>
      <c r="F3609" s="318">
        <f>E3609*(21/(21-1.5))</f>
        <v>7.8961926326461939E-3</v>
      </c>
      <c r="G3609" s="318">
        <f>_xlfn.VAR.S(C3589:C3609)</f>
        <v>5.3760847028181983E-5</v>
      </c>
      <c r="H3609" s="318">
        <f>G3609*(21/(21-1))</f>
        <v>5.6448889379591084E-5</v>
      </c>
      <c r="I3609" s="320">
        <f>(SUM(C3546:C3566)*1+SUM(C3567:C3587)*2+SUM(C3588:C3608)*3)/6</f>
        <v>4.9267338811279066E-2</v>
      </c>
      <c r="J3609" s="318">
        <f>IF(C3609*O3609&lt;&gt;0,C3609,0)</f>
        <v>0</v>
      </c>
      <c r="K3609" s="318" t="str">
        <f>IF(C3609*O3609=0,"",C3609)</f>
        <v/>
      </c>
      <c r="O3609" s="318">
        <f>IF(ISBLANK(L3609),0,1)</f>
        <v>0</v>
      </c>
      <c r="P3609" s="318">
        <f>IF(ISBLANK(M3609),0,1)</f>
        <v>0</v>
      </c>
      <c r="Q3609" s="318">
        <f>O3609+P3609</f>
        <v>0</v>
      </c>
      <c r="R3609" s="318">
        <f>SUM(Q3484:Q3609)</f>
        <v>5</v>
      </c>
      <c r="S3609" s="318">
        <f>R3609/$X$2</f>
        <v>0.21739130434782608</v>
      </c>
      <c r="T3609" s="318">
        <f>IF(S3609&gt;=$X$3,1,0)</f>
        <v>0</v>
      </c>
      <c r="U3609" s="318">
        <f>O3609*T3609+P3609*T3609</f>
        <v>0</v>
      </c>
    </row>
    <row r="3610" spans="1:21" s="318" customFormat="1" x14ac:dyDescent="0.2">
      <c r="A3610" s="322">
        <v>41816</v>
      </c>
      <c r="B3610" s="321">
        <v>616.47601299999997</v>
      </c>
      <c r="C3610" s="320">
        <f>LN(B3610/B3609)</f>
        <v>-2.8653974442661811E-3</v>
      </c>
      <c r="D3610" s="320">
        <f>AVERAGE(C3590:C3610)</f>
        <v>1.2263026032092032E-3</v>
      </c>
      <c r="E3610" s="318">
        <f>_xlfn.STDEV.S(C3590:C3610)</f>
        <v>7.3604420208426271E-3</v>
      </c>
      <c r="F3610" s="318">
        <f>E3610*(21/(21-1.5))</f>
        <v>7.9266298685997522E-3</v>
      </c>
      <c r="G3610" s="318">
        <f>_xlfn.VAR.S(C3590:C3610)</f>
        <v>5.4176106742185895E-5</v>
      </c>
      <c r="H3610" s="318">
        <f>G3610*(21/(21-1))</f>
        <v>5.6884912079295194E-5</v>
      </c>
      <c r="I3610" s="320">
        <f>(SUM(C3547:C3567)*1+SUM(C3568:C3588)*2+SUM(C3589:C3609)*3)/6</f>
        <v>4.1091853890974805E-2</v>
      </c>
      <c r="J3610" s="318">
        <f>IF(C3610*O3610&lt;&gt;0,C3610,0)</f>
        <v>0</v>
      </c>
      <c r="K3610" s="318" t="str">
        <f>IF(C3610*O3610=0,"",C3610)</f>
        <v/>
      </c>
      <c r="O3610" s="318">
        <f>IF(ISBLANK(L3610),0,1)</f>
        <v>0</v>
      </c>
      <c r="P3610" s="318">
        <f>IF(ISBLANK(M3610),0,1)</f>
        <v>0</v>
      </c>
      <c r="Q3610" s="318">
        <f>O3610+P3610</f>
        <v>0</v>
      </c>
      <c r="R3610" s="318">
        <f>SUM(Q3485:Q3610)</f>
        <v>5</v>
      </c>
      <c r="S3610" s="318">
        <f>R3610/$X$2</f>
        <v>0.21739130434782608</v>
      </c>
      <c r="T3610" s="318">
        <f>IF(S3610&gt;=$X$3,1,0)</f>
        <v>0</v>
      </c>
      <c r="U3610" s="318">
        <f>O3610*T3610+P3610*T3610</f>
        <v>0</v>
      </c>
    </row>
    <row r="3611" spans="1:21" s="318" customFormat="1" x14ac:dyDescent="0.2">
      <c r="A3611" s="322">
        <v>41817</v>
      </c>
      <c r="B3611" s="321">
        <v>617.34802200000001</v>
      </c>
      <c r="C3611" s="320">
        <f>LN(B3611/B3610)</f>
        <v>1.4135064976093157E-3</v>
      </c>
      <c r="D3611" s="320">
        <f>AVERAGE(C3591:C3611)</f>
        <v>1.0422341029854359E-3</v>
      </c>
      <c r="E3611" s="318">
        <f>_xlfn.STDEV.S(C3591:C3611)</f>
        <v>7.3021290191921185E-3</v>
      </c>
      <c r="F3611" s="318">
        <f>E3611*(21/(21-1.5))</f>
        <v>7.8638312514376658E-3</v>
      </c>
      <c r="G3611" s="318">
        <f>_xlfn.VAR.S(C3591:C3611)</f>
        <v>5.3321088212927644E-5</v>
      </c>
      <c r="H3611" s="318">
        <f>G3611*(21/(21-1))</f>
        <v>5.5987142623574027E-5</v>
      </c>
      <c r="I3611" s="320">
        <f>(SUM(C3548:C3568)*1+SUM(C3569:C3589)*2+SUM(C3590:C3610)*3)/6</f>
        <v>3.7091382558280352E-2</v>
      </c>
      <c r="J3611" s="318">
        <f>IF(C3611*O3611&lt;&gt;0,C3611,0)</f>
        <v>0</v>
      </c>
      <c r="K3611" s="318" t="str">
        <f>IF(C3611*O3611=0,"",C3611)</f>
        <v/>
      </c>
      <c r="O3611" s="318">
        <f>IF(ISBLANK(L3611),0,1)</f>
        <v>0</v>
      </c>
      <c r="P3611" s="318">
        <f>IF(ISBLANK(M3611),0,1)</f>
        <v>0</v>
      </c>
      <c r="Q3611" s="318">
        <f>O3611+P3611</f>
        <v>0</v>
      </c>
      <c r="R3611" s="318">
        <f>SUM(Q3486:Q3611)</f>
        <v>5</v>
      </c>
      <c r="S3611" s="318">
        <f>R3611/$X$2</f>
        <v>0.21739130434782608</v>
      </c>
      <c r="T3611" s="318">
        <f>IF(S3611&gt;=$X$3,1,0)</f>
        <v>0</v>
      </c>
      <c r="U3611" s="318">
        <f>O3611*T3611+P3611*T3611</f>
        <v>0</v>
      </c>
    </row>
    <row r="3612" spans="1:21" s="318" customFormat="1" x14ac:dyDescent="0.2">
      <c r="A3612" s="322">
        <v>41820</v>
      </c>
      <c r="B3612" s="321">
        <v>617.88500999999997</v>
      </c>
      <c r="C3612" s="320">
        <f>LN(B3612/B3611)</f>
        <v>8.6945219228530405E-4</v>
      </c>
      <c r="D3612" s="320">
        <f>AVERAGE(C3592:C3612)</f>
        <v>9.6858802700890297E-4</v>
      </c>
      <c r="E3612" s="318">
        <f>_xlfn.STDEV.S(C3592:C3612)</f>
        <v>7.2953767281230767E-3</v>
      </c>
      <c r="F3612" s="318">
        <f>E3612*(21/(21-1.5))</f>
        <v>7.8565595533633126E-3</v>
      </c>
      <c r="G3612" s="318">
        <f>_xlfn.VAR.S(C3592:C3612)</f>
        <v>5.3222521605239774E-5</v>
      </c>
      <c r="H3612" s="318">
        <f>G3612*(21/(21-1))</f>
        <v>5.5883647685501762E-5</v>
      </c>
      <c r="I3612" s="320">
        <f>(SUM(C3549:C3569)*1+SUM(C3570:C3590)*2+SUM(C3591:C3611)*3)/6</f>
        <v>3.6556826147612374E-2</v>
      </c>
      <c r="J3612" s="318">
        <f>IF(C3612*O3612&lt;&gt;0,C3612,0)</f>
        <v>0</v>
      </c>
      <c r="K3612" s="318" t="str">
        <f>IF(C3612*O3612=0,"",C3612)</f>
        <v/>
      </c>
      <c r="O3612" s="318">
        <f>IF(ISBLANK(L3612),0,1)</f>
        <v>0</v>
      </c>
      <c r="P3612" s="318">
        <f>IF(ISBLANK(M3612),0,1)</f>
        <v>0</v>
      </c>
      <c r="Q3612" s="318">
        <f>O3612+P3612</f>
        <v>0</v>
      </c>
      <c r="R3612" s="318">
        <f>SUM(Q3487:Q3612)</f>
        <v>5</v>
      </c>
      <c r="S3612" s="318">
        <f>R3612/$X$2</f>
        <v>0.21739130434782608</v>
      </c>
      <c r="T3612" s="318">
        <f>IF(S3612&gt;=$X$3,1,0)</f>
        <v>0</v>
      </c>
      <c r="U3612" s="318">
        <f>O3612*T3612+P3612*T3612</f>
        <v>0</v>
      </c>
    </row>
    <row r="3613" spans="1:21" s="318" customFormat="1" x14ac:dyDescent="0.2">
      <c r="A3613" s="322">
        <v>41821</v>
      </c>
      <c r="B3613" s="321">
        <v>622.5</v>
      </c>
      <c r="C3613" s="320">
        <f>LN(B3613/B3612)</f>
        <v>7.4412561551277321E-3</v>
      </c>
      <c r="D3613" s="320">
        <f>AVERAGE(C3593:C3613)</f>
        <v>1.3374861430458689E-3</v>
      </c>
      <c r="E3613" s="318">
        <f>_xlfn.STDEV.S(C3593:C3613)</f>
        <v>7.42248104255508E-3</v>
      </c>
      <c r="F3613" s="318">
        <f>E3613*(21/(21-1.5))</f>
        <v>7.9934411227516235E-3</v>
      </c>
      <c r="G3613" s="318">
        <f>_xlfn.VAR.S(C3593:C3613)</f>
        <v>5.5093224827089545E-5</v>
      </c>
      <c r="H3613" s="318">
        <f>G3613*(21/(21-1))</f>
        <v>5.7847886068444024E-5</v>
      </c>
      <c r="I3613" s="320">
        <f>(SUM(C3550:C3570)*1+SUM(C3571:C3591)*2+SUM(C3592:C3612)*3)/6</f>
        <v>3.5061713330186491E-2</v>
      </c>
      <c r="J3613" s="318">
        <f>IF(C3613*O3613&lt;&gt;0,C3613,0)</f>
        <v>0</v>
      </c>
      <c r="K3613" s="318" t="str">
        <f>IF(C3613*O3613=0,"",C3613)</f>
        <v/>
      </c>
      <c r="O3613" s="318">
        <f>IF(ISBLANK(L3613),0,1)</f>
        <v>0</v>
      </c>
      <c r="P3613" s="318">
        <f>IF(ISBLANK(M3613),0,1)</f>
        <v>0</v>
      </c>
      <c r="Q3613" s="318">
        <f>O3613+P3613</f>
        <v>0</v>
      </c>
      <c r="R3613" s="318">
        <f>SUM(Q3488:Q3613)</f>
        <v>5</v>
      </c>
      <c r="S3613" s="318">
        <f>R3613/$X$2</f>
        <v>0.21739130434782608</v>
      </c>
      <c r="T3613" s="318">
        <f>IF(S3613&gt;=$X$3,1,0)</f>
        <v>0</v>
      </c>
      <c r="U3613" s="318">
        <f>O3613*T3613+P3613*T3613</f>
        <v>0</v>
      </c>
    </row>
    <row r="3614" spans="1:21" s="318" customFormat="1" x14ac:dyDescent="0.2">
      <c r="A3614" s="322">
        <v>41822</v>
      </c>
      <c r="B3614" s="321">
        <v>622.64801</v>
      </c>
      <c r="C3614" s="320">
        <f>LN(B3614/B3613)</f>
        <v>2.3773880616356435E-4</v>
      </c>
      <c r="D3614" s="320">
        <f>AVERAGE(C3594:C3614)</f>
        <v>9.1554773750638133E-4</v>
      </c>
      <c r="E3614" s="318">
        <f>_xlfn.STDEV.S(C3594:C3614)</f>
        <v>7.2079913324804862E-3</v>
      </c>
      <c r="F3614" s="318">
        <f>E3614*(21/(21-1.5))</f>
        <v>7.7624522042097537E-3</v>
      </c>
      <c r="G3614" s="318">
        <f>_xlfn.VAR.S(C3594:C3614)</f>
        <v>5.1955139049113816E-5</v>
      </c>
      <c r="H3614" s="318">
        <f>G3614*(21/(21-1))</f>
        <v>5.4552896001569511E-5</v>
      </c>
      <c r="I3614" s="320">
        <f>(SUM(C3551:C3571)*1+SUM(C3572:C3592)*2+SUM(C3593:C3613)*3)/6</f>
        <v>3.4626720604659995E-2</v>
      </c>
      <c r="J3614" s="318">
        <f>IF(C3614*O3614&lt;&gt;0,C3614,0)</f>
        <v>0</v>
      </c>
      <c r="K3614" s="318" t="str">
        <f>IF(C3614*O3614=0,"",C3614)</f>
        <v/>
      </c>
      <c r="O3614" s="318">
        <f>IF(ISBLANK(L3614),0,1)</f>
        <v>0</v>
      </c>
      <c r="P3614" s="318">
        <f>IF(ISBLANK(M3614),0,1)</f>
        <v>0</v>
      </c>
      <c r="Q3614" s="318">
        <f>O3614+P3614</f>
        <v>0</v>
      </c>
      <c r="R3614" s="318">
        <f>SUM(Q3489:Q3614)</f>
        <v>5</v>
      </c>
      <c r="S3614" s="318">
        <f>R3614/$X$2</f>
        <v>0.21739130434782608</v>
      </c>
      <c r="T3614" s="318">
        <f>IF(S3614&gt;=$X$3,1,0)</f>
        <v>0</v>
      </c>
      <c r="U3614" s="318">
        <f>O3614*T3614+P3614*T3614</f>
        <v>0</v>
      </c>
    </row>
    <row r="3615" spans="1:21" s="318" customFormat="1" x14ac:dyDescent="0.2">
      <c r="A3615" s="322">
        <v>41823</v>
      </c>
      <c r="B3615" s="321">
        <v>628.82800299999997</v>
      </c>
      <c r="C3615" s="320">
        <f>LN(B3615/B3614)</f>
        <v>9.8764070114388033E-3</v>
      </c>
      <c r="D3615" s="320">
        <f>AVERAGE(C3595:C3615)</f>
        <v>1.2908352773744654E-3</v>
      </c>
      <c r="E3615" s="318">
        <f>_xlfn.STDEV.S(C3595:C3615)</f>
        <v>7.467516692867081E-3</v>
      </c>
      <c r="F3615" s="318">
        <f>E3615*(21/(21-1.5))</f>
        <v>8.0419410538568568E-3</v>
      </c>
      <c r="G3615" s="318">
        <f>_xlfn.VAR.S(C3595:C3615)</f>
        <v>5.5763805558248506E-5</v>
      </c>
      <c r="H3615" s="318">
        <f>G3615*(21/(21-1))</f>
        <v>5.8551995836160931E-5</v>
      </c>
      <c r="I3615" s="320">
        <f>(SUM(C3552:C3572)*1+SUM(C3573:C3593)*2+SUM(C3594:C3614)*3)/6</f>
        <v>3.3117442024577531E-2</v>
      </c>
      <c r="J3615" s="318">
        <f>IF(C3615*O3615&lt;&gt;0,C3615,0)</f>
        <v>0</v>
      </c>
      <c r="K3615" s="318" t="str">
        <f>IF(C3615*O3615=0,"",C3615)</f>
        <v/>
      </c>
      <c r="O3615" s="318">
        <f>IF(ISBLANK(L3615),0,1)</f>
        <v>0</v>
      </c>
      <c r="P3615" s="318">
        <f>IF(ISBLANK(M3615),0,1)</f>
        <v>0</v>
      </c>
      <c r="Q3615" s="318">
        <f>O3615+P3615</f>
        <v>0</v>
      </c>
      <c r="R3615" s="318">
        <f>SUM(Q3490:Q3615)</f>
        <v>5</v>
      </c>
      <c r="S3615" s="318">
        <f>R3615/$X$2</f>
        <v>0.21739130434782608</v>
      </c>
      <c r="T3615" s="318">
        <f>IF(S3615&gt;=$X$3,1,0)</f>
        <v>0</v>
      </c>
      <c r="U3615" s="318">
        <f>O3615*T3615+P3615*T3615</f>
        <v>0</v>
      </c>
    </row>
    <row r="3616" spans="1:21" s="318" customFormat="1" x14ac:dyDescent="0.2">
      <c r="A3616" s="322">
        <v>41824</v>
      </c>
      <c r="B3616" s="321">
        <v>627.97100799999998</v>
      </c>
      <c r="C3616" s="320">
        <f>LN(B3616/B3615)</f>
        <v>-1.3637743590262045E-3</v>
      </c>
      <c r="D3616" s="320">
        <f>AVERAGE(C3596:C3616)</f>
        <v>1.4468346112476173E-3</v>
      </c>
      <c r="E3616" s="318">
        <f>_xlfn.STDEV.S(C3596:C3616)</f>
        <v>7.371024511945881E-3</v>
      </c>
      <c r="F3616" s="318">
        <f>E3616*(21/(21-1.5))</f>
        <v>7.9380263974801798E-3</v>
      </c>
      <c r="G3616" s="318">
        <f>_xlfn.VAR.S(C3596:C3616)</f>
        <v>5.4332002355707014E-5</v>
      </c>
      <c r="H3616" s="318">
        <f>G3616*(21/(21-1))</f>
        <v>5.7048602473492366E-5</v>
      </c>
      <c r="I3616" s="320">
        <f>(SUM(C3553:C3573)*1+SUM(C3574:C3594)*2+SUM(C3595:C3615)*3)/6</f>
        <v>3.612775587070613E-2</v>
      </c>
      <c r="J3616" s="318">
        <f>IF(C3616*O3616&lt;&gt;0,C3616,0)</f>
        <v>0</v>
      </c>
      <c r="K3616" s="318" t="str">
        <f>IF(C3616*O3616=0,"",C3616)</f>
        <v/>
      </c>
      <c r="O3616" s="318">
        <f>IF(ISBLANK(L3616),0,1)</f>
        <v>0</v>
      </c>
      <c r="P3616" s="318">
        <f>IF(ISBLANK(M3616),0,1)</f>
        <v>0</v>
      </c>
      <c r="Q3616" s="318">
        <f>O3616+P3616</f>
        <v>0</v>
      </c>
      <c r="R3616" s="318">
        <f>SUM(Q3491:Q3616)</f>
        <v>5</v>
      </c>
      <c r="S3616" s="318">
        <f>R3616/$X$2</f>
        <v>0.21739130434782608</v>
      </c>
      <c r="T3616" s="318">
        <f>IF(S3616&gt;=$X$3,1,0)</f>
        <v>0</v>
      </c>
      <c r="U3616" s="318">
        <f>O3616*T3616+P3616*T3616</f>
        <v>0</v>
      </c>
    </row>
    <row r="3617" spans="1:21" s="318" customFormat="1" x14ac:dyDescent="0.2">
      <c r="A3617" s="322">
        <v>41827</v>
      </c>
      <c r="B3617" s="321">
        <v>627.978027</v>
      </c>
      <c r="C3617" s="320">
        <f>LN(B3617/B3616)</f>
        <v>1.1177205132505092E-5</v>
      </c>
      <c r="D3617" s="320">
        <f>AVERAGE(C3597:C3617)</f>
        <v>8.6459627870862402E-4</v>
      </c>
      <c r="E3617" s="318">
        <f>_xlfn.STDEV.S(C3597:C3617)</f>
        <v>6.9466860652271402E-3</v>
      </c>
      <c r="F3617" s="318">
        <f>E3617*(21/(21-1.5))</f>
        <v>7.481046531783074E-3</v>
      </c>
      <c r="G3617" s="318">
        <f>_xlfn.VAR.S(C3597:C3617)</f>
        <v>4.8256447288820925E-5</v>
      </c>
      <c r="H3617" s="318">
        <f>G3617*(21/(21-1))</f>
        <v>5.0669269653261971E-5</v>
      </c>
      <c r="I3617" s="320">
        <f>(SUM(C3554:C3574)*1+SUM(C3575:C3595)*2+SUM(C3596:C3616)*3)/6</f>
        <v>3.6234261577762807E-2</v>
      </c>
      <c r="J3617" s="318">
        <f>IF(C3617*O3617&lt;&gt;0,C3617,0)</f>
        <v>0</v>
      </c>
      <c r="K3617" s="318" t="str">
        <f>IF(C3617*O3617=0,"",C3617)</f>
        <v/>
      </c>
      <c r="O3617" s="318">
        <f>IF(ISBLANK(L3617),0,1)</f>
        <v>0</v>
      </c>
      <c r="P3617" s="318">
        <f>IF(ISBLANK(M3617),0,1)</f>
        <v>0</v>
      </c>
      <c r="Q3617" s="318">
        <f>O3617+P3617</f>
        <v>0</v>
      </c>
      <c r="R3617" s="318">
        <f>SUM(Q3492:Q3617)</f>
        <v>5</v>
      </c>
      <c r="S3617" s="318">
        <f>R3617/$X$2</f>
        <v>0.21739130434782608</v>
      </c>
      <c r="T3617" s="318">
        <f>IF(S3617&gt;=$X$3,1,0)</f>
        <v>0</v>
      </c>
      <c r="U3617" s="318">
        <f>O3617*T3617+P3617*T3617</f>
        <v>0</v>
      </c>
    </row>
    <row r="3618" spans="1:21" s="318" customFormat="1" x14ac:dyDescent="0.2">
      <c r="A3618" s="322">
        <v>41828</v>
      </c>
      <c r="B3618" s="321">
        <v>619.52899200000002</v>
      </c>
      <c r="C3618" s="320">
        <f>LN(B3618/B3617)</f>
        <v>-1.3545677996937625E-2</v>
      </c>
      <c r="D3618" s="320">
        <f>AVERAGE(C3598:C3618)</f>
        <v>-9.5598409591681239E-5</v>
      </c>
      <c r="E3618" s="318">
        <f>_xlfn.STDEV.S(C3598:C3618)</f>
        <v>7.4843741296282658E-3</v>
      </c>
      <c r="F3618" s="318">
        <f>E3618*(21/(21-1.5))</f>
        <v>8.0600952165227474E-3</v>
      </c>
      <c r="G3618" s="318">
        <f>_xlfn.VAR.S(C3598:C3618)</f>
        <v>5.6015856112248867E-5</v>
      </c>
      <c r="H3618" s="318">
        <f>G3618*(21/(21-1))</f>
        <v>5.8816648917861314E-5</v>
      </c>
      <c r="I3618" s="320">
        <f>(SUM(C3555:C3575)*1+SUM(C3576:C3596)*2+SUM(C3597:C3617)*3)/6</f>
        <v>3.4530953749084214E-2</v>
      </c>
      <c r="J3618" s="318">
        <f>IF(C3618*O3618&lt;&gt;0,C3618,0)</f>
        <v>0</v>
      </c>
      <c r="K3618" s="318" t="str">
        <f>IF(C3618*O3618=0,"",C3618)</f>
        <v/>
      </c>
      <c r="O3618" s="318">
        <f>IF(ISBLANK(L3618),0,1)</f>
        <v>0</v>
      </c>
      <c r="P3618" s="318">
        <f>IF(ISBLANK(M3618),0,1)</f>
        <v>0</v>
      </c>
      <c r="Q3618" s="318">
        <f>O3618+P3618</f>
        <v>0</v>
      </c>
      <c r="R3618" s="318">
        <f>SUM(Q3493:Q3618)</f>
        <v>5</v>
      </c>
      <c r="S3618" s="318">
        <f>R3618/$X$2</f>
        <v>0.21739130434782608</v>
      </c>
      <c r="T3618" s="318">
        <f>IF(S3618&gt;=$X$3,1,0)</f>
        <v>0</v>
      </c>
      <c r="U3618" s="318">
        <f>O3618*T3618+P3618*T3618</f>
        <v>0</v>
      </c>
    </row>
    <row r="3619" spans="1:21" s="318" customFormat="1" x14ac:dyDescent="0.2">
      <c r="A3619" s="322">
        <v>41829</v>
      </c>
      <c r="B3619" s="321">
        <v>619.89502000000005</v>
      </c>
      <c r="C3619" s="320">
        <f>LN(B3619/B3618)</f>
        <v>5.9064211617189844E-4</v>
      </c>
      <c r="D3619" s="320">
        <f>AVERAGE(C3599:C3619)</f>
        <v>-1.2765384410983735E-4</v>
      </c>
      <c r="E3619" s="318">
        <f>_xlfn.STDEV.S(C3599:C3619)</f>
        <v>7.4797008253387311E-3</v>
      </c>
      <c r="F3619" s="318">
        <f>E3619*(21/(21-1.5))</f>
        <v>8.0550624272878631E-3</v>
      </c>
      <c r="G3619" s="318">
        <f>_xlfn.VAR.S(C3599:C3619)</f>
        <v>5.5945924436572892E-5</v>
      </c>
      <c r="H3619" s="318">
        <f>G3619*(21/(21-1))</f>
        <v>5.8743220658401541E-5</v>
      </c>
      <c r="I3619" s="320">
        <f>(SUM(C3556:C3576)*1+SUM(C3577:C3597)*2+SUM(C3598:C3618)*3)/6</f>
        <v>2.6363476797245485E-2</v>
      </c>
      <c r="J3619" s="318">
        <f>IF(C3619*O3619&lt;&gt;0,C3619,0)</f>
        <v>0</v>
      </c>
      <c r="K3619" s="318" t="str">
        <f>IF(C3619*O3619=0,"",C3619)</f>
        <v/>
      </c>
      <c r="O3619" s="318">
        <f>IF(ISBLANK(L3619),0,1)</f>
        <v>0</v>
      </c>
      <c r="P3619" s="318">
        <f>IF(ISBLANK(M3619),0,1)</f>
        <v>0</v>
      </c>
      <c r="Q3619" s="318">
        <f>O3619+P3619</f>
        <v>0</v>
      </c>
      <c r="R3619" s="318">
        <f>SUM(Q3494:Q3619)</f>
        <v>5</v>
      </c>
      <c r="S3619" s="318">
        <f>R3619/$X$2</f>
        <v>0.21739130434782608</v>
      </c>
      <c r="T3619" s="318">
        <f>IF(S3619&gt;=$X$3,1,0)</f>
        <v>0</v>
      </c>
      <c r="U3619" s="318">
        <f>O3619*T3619+P3619*T3619</f>
        <v>0</v>
      </c>
    </row>
    <row r="3620" spans="1:21" s="318" customFormat="1" x14ac:dyDescent="0.2">
      <c r="A3620" s="322">
        <v>41830</v>
      </c>
      <c r="B3620" s="321">
        <v>606.82397500000002</v>
      </c>
      <c r="C3620" s="320">
        <f>LN(B3620/B3619)</f>
        <v>-2.1311383880817006E-2</v>
      </c>
      <c r="D3620" s="320">
        <f>AVERAGE(C3600:C3620)</f>
        <v>-9.3186588972947264E-4</v>
      </c>
      <c r="E3620" s="318">
        <f>_xlfn.STDEV.S(C3600:C3620)</f>
        <v>8.7625270456531887E-3</v>
      </c>
      <c r="F3620" s="318">
        <f>E3620*(21/(21-1.5))</f>
        <v>9.4365675876265098E-3</v>
      </c>
      <c r="G3620" s="318">
        <f>_xlfn.VAR.S(C3600:C3620)</f>
        <v>7.6781880225803604E-5</v>
      </c>
      <c r="H3620" s="318">
        <f>G3620*(21/(21-1))</f>
        <v>8.0620974237093787E-5</v>
      </c>
      <c r="I3620" s="320">
        <f>(SUM(C3557:C3577)*1+SUM(C3578:C3598)*2+SUM(C3599:C3619)*3)/6</f>
        <v>2.528125029743428E-2</v>
      </c>
      <c r="J3620" s="318">
        <f>IF(C3620*O3620&lt;&gt;0,C3620,0)</f>
        <v>0</v>
      </c>
      <c r="K3620" s="318" t="str">
        <f>IF(C3620*O3620=0,"",C3620)</f>
        <v/>
      </c>
      <c r="O3620" s="318">
        <f>IF(ISBLANK(L3620),0,1)</f>
        <v>0</v>
      </c>
      <c r="P3620" s="318">
        <f>IF(ISBLANK(M3620),0,1)</f>
        <v>0</v>
      </c>
      <c r="Q3620" s="318">
        <f>O3620+P3620</f>
        <v>0</v>
      </c>
      <c r="R3620" s="318">
        <f>SUM(Q3495:Q3620)</f>
        <v>5</v>
      </c>
      <c r="S3620" s="318">
        <f>R3620/$X$2</f>
        <v>0.21739130434782608</v>
      </c>
      <c r="T3620" s="318">
        <f>IF(S3620&gt;=$X$3,1,0)</f>
        <v>0</v>
      </c>
      <c r="U3620" s="318">
        <f>O3620*T3620+P3620*T3620</f>
        <v>0</v>
      </c>
    </row>
    <row r="3621" spans="1:21" s="318" customFormat="1" x14ac:dyDescent="0.2">
      <c r="A3621" s="322">
        <v>41831</v>
      </c>
      <c r="B3621" s="321">
        <v>608.33599900000002</v>
      </c>
      <c r="C3621" s="320">
        <f>LN(B3621/B3620)</f>
        <v>2.4886020157013017E-3</v>
      </c>
      <c r="D3621" s="320">
        <f>AVERAGE(C3601:C3621)</f>
        <v>-1.0975442479809834E-3</v>
      </c>
      <c r="E3621" s="318">
        <f>_xlfn.STDEV.S(C3601:C3621)</f>
        <v>8.6578135927136562E-3</v>
      </c>
      <c r="F3621" s="318">
        <f>E3621*(21/(21-1.5))</f>
        <v>9.3237992536916291E-3</v>
      </c>
      <c r="G3621" s="318">
        <f>_xlfn.VAR.S(C3601:C3621)</f>
        <v>7.4957736206177354E-5</v>
      </c>
      <c r="H3621" s="318">
        <f>G3621*(21/(21-1))</f>
        <v>7.8705623016486219E-5</v>
      </c>
      <c r="I3621" s="320">
        <f>(SUM(C3558:C3578)*1+SUM(C3579:C3599)*2+SUM(C3600:C3620)*3)/6</f>
        <v>1.4403647877717141E-2</v>
      </c>
      <c r="J3621" s="318">
        <f>IF(C3621*O3621&lt;&gt;0,C3621,0)</f>
        <v>0</v>
      </c>
      <c r="K3621" s="318" t="str">
        <f>IF(C3621*O3621=0,"",C3621)</f>
        <v/>
      </c>
      <c r="O3621" s="318">
        <f>IF(ISBLANK(L3621),0,1)</f>
        <v>0</v>
      </c>
      <c r="P3621" s="318">
        <f>IF(ISBLANK(M3621),0,1)</f>
        <v>0</v>
      </c>
      <c r="Q3621" s="318">
        <f>O3621+P3621</f>
        <v>0</v>
      </c>
      <c r="R3621" s="318">
        <f>SUM(Q3496:Q3621)</f>
        <v>5</v>
      </c>
      <c r="S3621" s="318">
        <f>R3621/$X$2</f>
        <v>0.21739130434782608</v>
      </c>
      <c r="T3621" s="318">
        <f>IF(S3621&gt;=$X$3,1,0)</f>
        <v>0</v>
      </c>
      <c r="U3621" s="318">
        <f>O3621*T3621+P3621*T3621</f>
        <v>0</v>
      </c>
    </row>
    <row r="3622" spans="1:21" s="318" customFormat="1" x14ac:dyDescent="0.2">
      <c r="A3622" s="322">
        <v>41834</v>
      </c>
      <c r="B3622" s="321">
        <v>616.19397000000004</v>
      </c>
      <c r="C3622" s="320">
        <f>LN(B3622/B3621)</f>
        <v>1.283444107416027E-2</v>
      </c>
      <c r="D3622" s="320">
        <f>AVERAGE(C3602:C3622)</f>
        <v>-5.1513161478649325E-4</v>
      </c>
      <c r="E3622" s="318">
        <f>_xlfn.STDEV.S(C3602:C3622)</f>
        <v>9.1739772054732389E-3</v>
      </c>
      <c r="F3622" s="318">
        <f>E3622*(21/(21-1.5))</f>
        <v>9.8796677597404112E-3</v>
      </c>
      <c r="G3622" s="318">
        <f>_xlfn.VAR.S(C3602:C3622)</f>
        <v>8.4161857766542564E-5</v>
      </c>
      <c r="H3622" s="318">
        <f>G3622*(21/(21-1))</f>
        <v>8.8369950654869692E-5</v>
      </c>
      <c r="I3622" s="320">
        <f>(SUM(C3559:C3579)*1+SUM(C3580:C3600)*2+SUM(C3601:C3621)*3)/6</f>
        <v>1.5368152527211429E-2</v>
      </c>
      <c r="J3622" s="318">
        <f>IF(C3622*O3622&lt;&gt;0,C3622,0)</f>
        <v>0</v>
      </c>
      <c r="K3622" s="318" t="str">
        <f>IF(C3622*O3622=0,"",C3622)</f>
        <v/>
      </c>
      <c r="O3622" s="318">
        <f>IF(ISBLANK(L3622),0,1)</f>
        <v>0</v>
      </c>
      <c r="P3622" s="318">
        <f>IF(ISBLANK(M3622),0,1)</f>
        <v>0</v>
      </c>
      <c r="Q3622" s="318">
        <f>O3622+P3622</f>
        <v>0</v>
      </c>
      <c r="R3622" s="318">
        <f>SUM(Q3497:Q3622)</f>
        <v>5</v>
      </c>
      <c r="S3622" s="318">
        <f>R3622/$X$2</f>
        <v>0.21739130434782608</v>
      </c>
      <c r="T3622" s="318">
        <f>IF(S3622&gt;=$X$3,1,0)</f>
        <v>0</v>
      </c>
      <c r="U3622" s="318">
        <f>O3622*T3622+P3622*T3622</f>
        <v>0</v>
      </c>
    </row>
    <row r="3623" spans="1:21" s="318" customFormat="1" x14ac:dyDescent="0.2">
      <c r="A3623" s="322">
        <v>41835</v>
      </c>
      <c r="B3623" s="321">
        <v>617.70599400000003</v>
      </c>
      <c r="C3623" s="320">
        <f>LN(B3623/B3622)</f>
        <v>2.4508060636018996E-3</v>
      </c>
      <c r="D3623" s="320">
        <f>AVERAGE(C3603:C3623)</f>
        <v>-2.3025173134123066E-4</v>
      </c>
      <c r="E3623" s="318">
        <f>_xlfn.STDEV.S(C3603:C3623)</f>
        <v>9.1685062614471294E-3</v>
      </c>
      <c r="F3623" s="318">
        <f>E3623*(21/(21-1.5))</f>
        <v>9.8737759738661383E-3</v>
      </c>
      <c r="G3623" s="318">
        <f>_xlfn.VAR.S(C3603:C3623)</f>
        <v>8.4061507066195205E-5</v>
      </c>
      <c r="H3623" s="318">
        <f>G3623*(21/(21-1))</f>
        <v>8.8264582419504966E-5</v>
      </c>
      <c r="I3623" s="320">
        <f>(SUM(C3560:C3580)*1+SUM(C3581:C3601)*2+SUM(C3602:C3622)*3)/6</f>
        <v>2.337392116101342E-2</v>
      </c>
      <c r="J3623" s="318">
        <f>IF(C3623*O3623&lt;&gt;0,C3623,0)</f>
        <v>0</v>
      </c>
      <c r="K3623" s="318" t="str">
        <f>IF(C3623*O3623=0,"",C3623)</f>
        <v/>
      </c>
      <c r="O3623" s="318">
        <f>IF(ISBLANK(L3623),0,1)</f>
        <v>0</v>
      </c>
      <c r="P3623" s="318">
        <f>IF(ISBLANK(M3623),0,1)</f>
        <v>0</v>
      </c>
      <c r="Q3623" s="318">
        <f>O3623+P3623</f>
        <v>0</v>
      </c>
      <c r="R3623" s="318">
        <f>SUM(Q3498:Q3623)</f>
        <v>5</v>
      </c>
      <c r="S3623" s="318">
        <f>R3623/$X$2</f>
        <v>0.21739130434782608</v>
      </c>
      <c r="T3623" s="318">
        <f>IF(S3623&gt;=$X$3,1,0)</f>
        <v>0</v>
      </c>
      <c r="U3623" s="318">
        <f>O3623*T3623+P3623*T3623</f>
        <v>0</v>
      </c>
    </row>
    <row r="3624" spans="1:21" s="318" customFormat="1" x14ac:dyDescent="0.2">
      <c r="A3624" s="322">
        <v>41836</v>
      </c>
      <c r="B3624" s="321">
        <v>624.396973</v>
      </c>
      <c r="C3624" s="320">
        <f>LN(B3624/B3623)</f>
        <v>1.0773734381134352E-2</v>
      </c>
      <c r="D3624" s="320">
        <f>AVERAGE(C3604:C3624)</f>
        <v>7.4479324106764338E-4</v>
      </c>
      <c r="E3624" s="318">
        <f>_xlfn.STDEV.S(C3604:C3624)</f>
        <v>9.1995513228479101E-3</v>
      </c>
      <c r="F3624" s="318">
        <f>E3624*(21/(21-1.5))</f>
        <v>9.9072091169131338E-3</v>
      </c>
      <c r="G3624" s="318">
        <f>_xlfn.VAR.S(C3604:C3624)</f>
        <v>8.463174454171273E-5</v>
      </c>
      <c r="H3624" s="318">
        <f>G3624*(21/(21-1))</f>
        <v>8.8863331768798367E-5</v>
      </c>
      <c r="I3624" s="320">
        <f>(SUM(C3561:C3581)*1+SUM(C3582:C3602)*2+SUM(C3603:C3623)*3)/6</f>
        <v>2.2732484767805369E-2</v>
      </c>
      <c r="J3624" s="318">
        <f>IF(C3624*O3624&lt;&gt;0,C3624,0)</f>
        <v>0</v>
      </c>
      <c r="K3624" s="318" t="str">
        <f>IF(C3624*O3624=0,"",C3624)</f>
        <v/>
      </c>
      <c r="O3624" s="318">
        <f>IF(ISBLANK(L3624),0,1)</f>
        <v>0</v>
      </c>
      <c r="P3624" s="318">
        <f>IF(ISBLANK(M3624),0,1)</f>
        <v>0</v>
      </c>
      <c r="Q3624" s="318">
        <f>O3624+P3624</f>
        <v>0</v>
      </c>
      <c r="R3624" s="318">
        <f>SUM(Q3499:Q3624)</f>
        <v>5</v>
      </c>
      <c r="S3624" s="318">
        <f>R3624/$X$2</f>
        <v>0.21739130434782608</v>
      </c>
      <c r="T3624" s="318">
        <f>IF(S3624&gt;=$X$3,1,0)</f>
        <v>0</v>
      </c>
      <c r="U3624" s="318">
        <f>O3624*T3624+P3624*T3624</f>
        <v>0</v>
      </c>
    </row>
    <row r="3625" spans="1:21" s="318" customFormat="1" x14ac:dyDescent="0.2">
      <c r="A3625" s="322">
        <v>41837</v>
      </c>
      <c r="B3625" s="321">
        <v>621.78497300000004</v>
      </c>
      <c r="C3625" s="320">
        <f>LN(B3625/B3624)</f>
        <v>-4.192010377663662E-3</v>
      </c>
      <c r="D3625" s="320">
        <f>AVERAGE(C3605:C3625)</f>
        <v>-1.5056068392311941E-4</v>
      </c>
      <c r="E3625" s="318">
        <f>_xlfn.STDEV.S(C3605:C3625)</f>
        <v>8.6830767212590053E-3</v>
      </c>
      <c r="F3625" s="318">
        <f>E3625*(21/(21-1.5))</f>
        <v>9.3510056998173906E-3</v>
      </c>
      <c r="G3625" s="318">
        <f>_xlfn.VAR.S(C3605:C3625)</f>
        <v>7.5395821347270042E-5</v>
      </c>
      <c r="H3625" s="318">
        <f>G3625*(21/(21-1))</f>
        <v>7.916561241463355E-5</v>
      </c>
      <c r="I3625" s="320">
        <f>(SUM(C3562:C3582)*1+SUM(C3583:C3603)*2+SUM(C3604:C3624)*3)/6</f>
        <v>3.0389640122484064E-2</v>
      </c>
      <c r="J3625" s="318">
        <f>IF(C3625*O3625&lt;&gt;0,C3625,0)</f>
        <v>0</v>
      </c>
      <c r="K3625" s="318" t="str">
        <f>IF(C3625*O3625=0,"",C3625)</f>
        <v/>
      </c>
      <c r="O3625" s="318">
        <f>IF(ISBLANK(L3625),0,1)</f>
        <v>0</v>
      </c>
      <c r="P3625" s="318">
        <f>IF(ISBLANK(M3625),0,1)</f>
        <v>0</v>
      </c>
      <c r="Q3625" s="318">
        <f>O3625+P3625</f>
        <v>0</v>
      </c>
      <c r="R3625" s="318">
        <f>SUM(Q3500:Q3625)</f>
        <v>5</v>
      </c>
      <c r="S3625" s="318">
        <f>R3625/$X$2</f>
        <v>0.21739130434782608</v>
      </c>
      <c r="T3625" s="318">
        <f>IF(S3625&gt;=$X$3,1,0)</f>
        <v>0</v>
      </c>
      <c r="U3625" s="318">
        <f>O3625*T3625+P3625*T3625</f>
        <v>0</v>
      </c>
    </row>
    <row r="3626" spans="1:21" s="318" customFormat="1" x14ac:dyDescent="0.2">
      <c r="A3626" s="322">
        <v>41838</v>
      </c>
      <c r="B3626" s="321">
        <v>615.55902100000003</v>
      </c>
      <c r="C3626" s="320">
        <f>LN(B3626/B3625)</f>
        <v>-1.0063498225266245E-2</v>
      </c>
      <c r="D3626" s="320">
        <f>AVERAGE(C3606:C3626)</f>
        <v>-1.1718402708312762E-3</v>
      </c>
      <c r="E3626" s="318">
        <f>_xlfn.STDEV.S(C3606:C3626)</f>
        <v>8.5183562887132264E-3</v>
      </c>
      <c r="F3626" s="318">
        <f>E3626*(21/(21-1.5))</f>
        <v>9.1736144647680904E-3</v>
      </c>
      <c r="G3626" s="318">
        <f>_xlfn.VAR.S(C3606:C3626)</f>
        <v>7.2562393861460171E-5</v>
      </c>
      <c r="H3626" s="318">
        <f>G3626*(21/(21-1))</f>
        <v>7.6190513554533183E-5</v>
      </c>
      <c r="I3626" s="320">
        <f>(SUM(C3563:C3583)*1+SUM(C3584:C3604)*2+SUM(C3605:C3625)*3)/6</f>
        <v>3.0141331751788056E-2</v>
      </c>
      <c r="J3626" s="318">
        <f>IF(C3626*O3626&lt;&gt;0,C3626,0)</f>
        <v>0</v>
      </c>
      <c r="K3626" s="318" t="str">
        <f>IF(C3626*O3626=0,"",C3626)</f>
        <v/>
      </c>
      <c r="O3626" s="318">
        <f>IF(ISBLANK(L3626),0,1)</f>
        <v>0</v>
      </c>
      <c r="P3626" s="318">
        <f>IF(ISBLANK(M3626),0,1)</f>
        <v>0</v>
      </c>
      <c r="Q3626" s="318">
        <f>O3626+P3626</f>
        <v>0</v>
      </c>
      <c r="R3626" s="318">
        <f>SUM(Q3501:Q3626)</f>
        <v>5</v>
      </c>
      <c r="S3626" s="318">
        <f>R3626/$X$2</f>
        <v>0.21739130434782608</v>
      </c>
      <c r="T3626" s="318">
        <f>IF(S3626&gt;=$X$3,1,0)</f>
        <v>0</v>
      </c>
      <c r="U3626" s="318">
        <f>O3626*T3626+P3626*T3626</f>
        <v>0</v>
      </c>
    </row>
    <row r="3627" spans="1:21" s="318" customFormat="1" x14ac:dyDescent="0.2">
      <c r="A3627" s="322">
        <v>41841</v>
      </c>
      <c r="B3627" s="321">
        <v>617.99401899999998</v>
      </c>
      <c r="C3627" s="320">
        <f>LN(B3627/B3626)</f>
        <v>3.9479472446746679E-3</v>
      </c>
      <c r="D3627" s="320">
        <f>AVERAGE(C3607:C3627)</f>
        <v>-8.7555557901003878E-4</v>
      </c>
      <c r="E3627" s="318">
        <f>_xlfn.STDEV.S(C3607:C3627)</f>
        <v>8.5860404128265365E-3</v>
      </c>
      <c r="F3627" s="318">
        <f>E3627*(21/(21-1.5))</f>
        <v>9.2465050599670386E-3</v>
      </c>
      <c r="G3627" s="318">
        <f>_xlfn.VAR.S(C3607:C3627)</f>
        <v>7.3720089970690476E-5</v>
      </c>
      <c r="H3627" s="318">
        <f>G3627*(21/(21-1))</f>
        <v>7.7406094469225002E-5</v>
      </c>
      <c r="I3627" s="320">
        <f>(SUM(C3564:C3584)*1+SUM(C3585:C3605)*2+SUM(C3606:C3626)*3)/6</f>
        <v>2.1921938801372859E-2</v>
      </c>
      <c r="J3627" s="318">
        <f>IF(C3627*O3627&lt;&gt;0,C3627,0)</f>
        <v>0</v>
      </c>
      <c r="K3627" s="318" t="str">
        <f>IF(C3627*O3627=0,"",C3627)</f>
        <v/>
      </c>
      <c r="O3627" s="318">
        <f>IF(ISBLANK(L3627),0,1)</f>
        <v>0</v>
      </c>
      <c r="P3627" s="318">
        <f>IF(ISBLANK(M3627),0,1)</f>
        <v>0</v>
      </c>
      <c r="Q3627" s="318">
        <f>O3627+P3627</f>
        <v>0</v>
      </c>
      <c r="R3627" s="318">
        <f>SUM(Q3502:Q3627)</f>
        <v>5</v>
      </c>
      <c r="S3627" s="318">
        <f>R3627/$X$2</f>
        <v>0.21739130434782608</v>
      </c>
      <c r="T3627" s="318">
        <f>IF(S3627&gt;=$X$3,1,0)</f>
        <v>0</v>
      </c>
      <c r="U3627" s="318">
        <f>O3627*T3627+P3627*T3627</f>
        <v>0</v>
      </c>
    </row>
    <row r="3628" spans="1:21" s="318" customFormat="1" x14ac:dyDescent="0.2">
      <c r="A3628" s="322">
        <v>41842</v>
      </c>
      <c r="B3628" s="321">
        <v>624.70001200000002</v>
      </c>
      <c r="C3628" s="320">
        <f>LN(B3628/B3627)</f>
        <v>1.0792774291413279E-2</v>
      </c>
      <c r="D3628" s="320">
        <f>AVERAGE(C3608:C3628)</f>
        <v>-4.8891440339700635E-4</v>
      </c>
      <c r="E3628" s="318">
        <f>_xlfn.STDEV.S(C3608:C3628)</f>
        <v>8.9297759152249766E-3</v>
      </c>
      <c r="F3628" s="318">
        <f>E3628*(21/(21-1.5))</f>
        <v>9.6166817548576661E-3</v>
      </c>
      <c r="G3628" s="318">
        <f>_xlfn.VAR.S(C3608:C3628)</f>
        <v>7.9740897896132058E-5</v>
      </c>
      <c r="H3628" s="318">
        <f>G3628*(21/(21-1))</f>
        <v>8.3727942790938668E-5</v>
      </c>
      <c r="I3628" s="320">
        <f>(SUM(C3565:C3585)*1+SUM(C3586:C3606)*2+SUM(C3607:C3627)*3)/6</f>
        <v>2.4865860689557772E-2</v>
      </c>
      <c r="J3628" s="318">
        <f>IF(C3628*O3628&lt;&gt;0,C3628,0)</f>
        <v>0</v>
      </c>
      <c r="K3628" s="318" t="str">
        <f>IF(C3628*O3628=0,"",C3628)</f>
        <v/>
      </c>
      <c r="O3628" s="318">
        <f>IF(ISBLANK(L3628),0,1)</f>
        <v>0</v>
      </c>
      <c r="P3628" s="318">
        <f>IF(ISBLANK(M3628),0,1)</f>
        <v>0</v>
      </c>
      <c r="Q3628" s="318">
        <f>O3628+P3628</f>
        <v>0</v>
      </c>
      <c r="R3628" s="318">
        <f>SUM(Q3503:Q3628)</f>
        <v>5</v>
      </c>
      <c r="S3628" s="318">
        <f>R3628/$X$2</f>
        <v>0.21739130434782608</v>
      </c>
      <c r="T3628" s="318">
        <f>IF(S3628&gt;=$X$3,1,0)</f>
        <v>0</v>
      </c>
      <c r="U3628" s="318">
        <f>O3628*T3628+P3628*T3628</f>
        <v>0</v>
      </c>
    </row>
    <row r="3629" spans="1:21" s="318" customFormat="1" x14ac:dyDescent="0.2">
      <c r="A3629" s="322">
        <v>41843</v>
      </c>
      <c r="B3629" s="321">
        <v>626.80401600000005</v>
      </c>
      <c r="C3629" s="320">
        <f>LN(B3629/B3628)</f>
        <v>3.3623639000111599E-3</v>
      </c>
      <c r="D3629" s="320">
        <f>AVERAGE(C3609:C3629)</f>
        <v>-4.6851548931938942E-5</v>
      </c>
      <c r="E3629" s="318">
        <f>_xlfn.STDEV.S(C3609:C3629)</f>
        <v>8.877047412279333E-3</v>
      </c>
      <c r="F3629" s="318">
        <f>E3629*(21/(21-1.5))</f>
        <v>9.5598972132238964E-3</v>
      </c>
      <c r="G3629" s="318">
        <f>_xlfn.VAR.S(C3609:C3629)</f>
        <v>7.8801970759855198E-5</v>
      </c>
      <c r="H3629" s="318">
        <f>G3629*(21/(21-1))</f>
        <v>8.2742069297847966E-5</v>
      </c>
      <c r="I3629" s="320">
        <f>(SUM(C3566:C3586)*1+SUM(C3587:C3607)*2+SUM(C3608:C3628)*3)/6</f>
        <v>2.7421551150999108E-2</v>
      </c>
      <c r="J3629" s="318">
        <f>IF(C3629*O3629&lt;&gt;0,C3629,0)</f>
        <v>0</v>
      </c>
      <c r="K3629" s="318" t="str">
        <f>IF(C3629*O3629=0,"",C3629)</f>
        <v/>
      </c>
      <c r="O3629" s="318">
        <f>IF(ISBLANK(L3629),0,1)</f>
        <v>0</v>
      </c>
      <c r="P3629" s="318">
        <f>IF(ISBLANK(M3629),0,1)</f>
        <v>0</v>
      </c>
      <c r="Q3629" s="318">
        <f>O3629+P3629</f>
        <v>0</v>
      </c>
      <c r="R3629" s="318">
        <f>SUM(Q3504:Q3629)</f>
        <v>5</v>
      </c>
      <c r="S3629" s="318">
        <f>R3629/$X$2</f>
        <v>0.21739130434782608</v>
      </c>
      <c r="T3629" s="318">
        <f>IF(S3629&gt;=$X$3,1,0)</f>
        <v>0</v>
      </c>
      <c r="U3629" s="318">
        <f>O3629*T3629+P3629*T3629</f>
        <v>0</v>
      </c>
    </row>
    <row r="3630" spans="1:21" s="318" customFormat="1" x14ac:dyDescent="0.2">
      <c r="A3630" s="322">
        <v>41844</v>
      </c>
      <c r="B3630" s="321">
        <v>626.26000999999997</v>
      </c>
      <c r="C3630" s="320">
        <f>LN(B3630/B3629)</f>
        <v>-8.6828130548822818E-4</v>
      </c>
      <c r="D3630" s="320">
        <f>AVERAGE(C3610:C3630)</f>
        <v>6.1337263643623341E-4</v>
      </c>
      <c r="E3630" s="318">
        <f>_xlfn.STDEV.S(C3610:C3630)</f>
        <v>8.2215500591870817E-3</v>
      </c>
      <c r="F3630" s="318">
        <f>E3630*(21/(21-1.5))</f>
        <v>8.8539769868168569E-3</v>
      </c>
      <c r="G3630" s="318">
        <f>_xlfn.VAR.S(C3610:C3630)</f>
        <v>6.7593885375719098E-5</v>
      </c>
      <c r="H3630" s="318">
        <f>G3630*(21/(21-1))</f>
        <v>7.0973579644505056E-5</v>
      </c>
      <c r="I3630" s="320">
        <f>(SUM(C3567:C3587)*1+SUM(C3588:C3608)*2+SUM(C3609:C3629)*3)/6</f>
        <v>2.5828553412001926E-2</v>
      </c>
      <c r="J3630" s="318">
        <f>IF(C3630*O3630&lt;&gt;0,C3630,0)</f>
        <v>0</v>
      </c>
      <c r="K3630" s="318" t="str">
        <f>IF(C3630*O3630=0,"",C3630)</f>
        <v/>
      </c>
      <c r="O3630" s="318">
        <f>IF(ISBLANK(L3630),0,1)</f>
        <v>0</v>
      </c>
      <c r="P3630" s="318">
        <f>IF(ISBLANK(M3630),0,1)</f>
        <v>0</v>
      </c>
      <c r="Q3630" s="318">
        <f>O3630+P3630</f>
        <v>0</v>
      </c>
      <c r="R3630" s="318">
        <f>SUM(Q3505:Q3630)</f>
        <v>5</v>
      </c>
      <c r="S3630" s="318">
        <f>R3630/$X$2</f>
        <v>0.21739130434782608</v>
      </c>
      <c r="T3630" s="318">
        <f>IF(S3630&gt;=$X$3,1,0)</f>
        <v>0</v>
      </c>
      <c r="U3630" s="318">
        <f>O3630*T3630+P3630*T3630</f>
        <v>0</v>
      </c>
    </row>
    <row r="3631" spans="1:21" s="318" customFormat="1" x14ac:dyDescent="0.2">
      <c r="A3631" s="322">
        <v>41845</v>
      </c>
      <c r="B3631" s="321">
        <v>622.19397000000004</v>
      </c>
      <c r="C3631" s="320">
        <f>LN(B3631/B3630)</f>
        <v>-6.5137433042434011E-3</v>
      </c>
      <c r="D3631" s="320">
        <f>AVERAGE(C3611:C3631)</f>
        <v>4.3964188119922291E-4</v>
      </c>
      <c r="E3631" s="318">
        <f>_xlfn.STDEV.S(C3611:C3631)</f>
        <v>8.33647952672548E-3</v>
      </c>
      <c r="F3631" s="318">
        <f>E3631*(21/(21-1.5))</f>
        <v>8.9777471826274404E-3</v>
      </c>
      <c r="G3631" s="318">
        <f>_xlfn.VAR.S(C3611:C3631)</f>
        <v>6.9496890899513097E-5</v>
      </c>
      <c r="H3631" s="318">
        <f>G3631*(21/(21-1))</f>
        <v>7.2971735444488759E-5</v>
      </c>
      <c r="I3631" s="320">
        <f>(SUM(C3568:C3588)*1+SUM(C3589:C3609)*2+SUM(C3610:C3630)*3)/6</f>
        <v>2.7596049119615062E-2</v>
      </c>
      <c r="J3631" s="318">
        <f>IF(C3631*O3631&lt;&gt;0,C3631,0)</f>
        <v>0</v>
      </c>
      <c r="K3631" s="318" t="str">
        <f>IF(C3631*O3631=0,"",C3631)</f>
        <v/>
      </c>
      <c r="O3631" s="318">
        <f>IF(ISBLANK(L3631),0,1)</f>
        <v>0</v>
      </c>
      <c r="P3631" s="318">
        <f>IF(ISBLANK(M3631),0,1)</f>
        <v>0</v>
      </c>
      <c r="Q3631" s="318">
        <f>O3631+P3631</f>
        <v>0</v>
      </c>
      <c r="R3631" s="318">
        <f>SUM(Q3506:Q3631)</f>
        <v>5</v>
      </c>
      <c r="S3631" s="318">
        <f>R3631/$X$2</f>
        <v>0.21739130434782608</v>
      </c>
      <c r="T3631" s="318">
        <f>IF(S3631&gt;=$X$3,1,0)</f>
        <v>0</v>
      </c>
      <c r="U3631" s="318">
        <f>O3631*T3631+P3631*T3631</f>
        <v>0</v>
      </c>
    </row>
    <row r="3632" spans="1:21" s="318" customFormat="1" x14ac:dyDescent="0.2">
      <c r="A3632" s="322">
        <v>41848</v>
      </c>
      <c r="B3632" s="321">
        <v>616.93597399999999</v>
      </c>
      <c r="C3632" s="320">
        <f>LN(B3632/B3631)</f>
        <v>-8.4866443322328643E-3</v>
      </c>
      <c r="D3632" s="320">
        <f>AVERAGE(C3612:C3632)</f>
        <v>-3.1793872602785865E-5</v>
      </c>
      <c r="E3632" s="318">
        <f>_xlfn.STDEV.S(C3612:C3632)</f>
        <v>8.5557019180019771E-3</v>
      </c>
      <c r="F3632" s="318">
        <f>E3632*(21/(21-1.5))</f>
        <v>9.2138328347713596E-3</v>
      </c>
      <c r="G3632" s="318">
        <f>_xlfn.VAR.S(C3612:C3632)</f>
        <v>7.3200035309702702E-5</v>
      </c>
      <c r="H3632" s="318">
        <f>G3632*(21/(21-1))</f>
        <v>7.6860037075187842E-5</v>
      </c>
      <c r="I3632" s="320">
        <f>(SUM(C3569:C3589)*1+SUM(C3590:C3610)*2+SUM(C3611:C3631)*3)/6</f>
        <v>2.4063273500465592E-2</v>
      </c>
      <c r="J3632" s="318">
        <f>IF(C3632*O3632&lt;&gt;0,C3632,0)</f>
        <v>0</v>
      </c>
      <c r="K3632" s="318" t="str">
        <f>IF(C3632*O3632=0,"",C3632)</f>
        <v/>
      </c>
      <c r="O3632" s="318">
        <f>IF(ISBLANK(L3632),0,1)</f>
        <v>0</v>
      </c>
      <c r="P3632" s="318">
        <f>IF(ISBLANK(M3632),0,1)</f>
        <v>0</v>
      </c>
      <c r="Q3632" s="318">
        <f>O3632+P3632</f>
        <v>0</v>
      </c>
      <c r="R3632" s="318">
        <f>SUM(Q3507:Q3632)</f>
        <v>5</v>
      </c>
      <c r="S3632" s="318">
        <f>R3632/$X$2</f>
        <v>0.21739130434782608</v>
      </c>
      <c r="T3632" s="318">
        <f>IF(S3632&gt;=$X$3,1,0)</f>
        <v>0</v>
      </c>
      <c r="U3632" s="318">
        <f>O3632*T3632+P3632*T3632</f>
        <v>0</v>
      </c>
    </row>
    <row r="3633" spans="1:21" s="318" customFormat="1" x14ac:dyDescent="0.2">
      <c r="A3633" s="322">
        <v>41849</v>
      </c>
      <c r="B3633" s="321">
        <v>619.864014</v>
      </c>
      <c r="C3633" s="320">
        <f>LN(B3633/B3632)</f>
        <v>4.7348730574443068E-3</v>
      </c>
      <c r="D3633" s="320">
        <f>AVERAGE(C3613:C3633)</f>
        <v>1.522737876428809E-4</v>
      </c>
      <c r="E3633" s="318">
        <f>_xlfn.STDEV.S(C3613:C3633)</f>
        <v>8.6174186284874998E-3</v>
      </c>
      <c r="F3633" s="318">
        <f>E3633*(21/(21-1.5))</f>
        <v>9.2802969845250001E-3</v>
      </c>
      <c r="G3633" s="318">
        <f>_xlfn.VAR.S(C3613:C3633)</f>
        <v>7.4259903818603396E-5</v>
      </c>
      <c r="H3633" s="318">
        <f>G3633*(21/(21-1))</f>
        <v>7.797289900953357E-5</v>
      </c>
      <c r="I3633" s="320">
        <f>(SUM(C3570:C3590)*1+SUM(C3591:C3611)*2+SUM(C3612:C3632)*3)/6</f>
        <v>1.7717350617309974E-2</v>
      </c>
      <c r="J3633" s="318">
        <f>IF(C3633*O3633&lt;&gt;0,C3633,0)</f>
        <v>0</v>
      </c>
      <c r="K3633" s="318" t="str">
        <f>IF(C3633*O3633=0,"",C3633)</f>
        <v/>
      </c>
      <c r="O3633" s="318">
        <f>IF(ISBLANK(L3633),0,1)</f>
        <v>0</v>
      </c>
      <c r="P3633" s="318">
        <f>IF(ISBLANK(M3633),0,1)</f>
        <v>0</v>
      </c>
      <c r="Q3633" s="318">
        <f>O3633+P3633</f>
        <v>0</v>
      </c>
      <c r="R3633" s="318">
        <f>SUM(Q3508:Q3633)</f>
        <v>5</v>
      </c>
      <c r="S3633" s="318">
        <f>R3633/$X$2</f>
        <v>0.21739130434782608</v>
      </c>
      <c r="T3633" s="318">
        <f>IF(S3633&gt;=$X$3,1,0)</f>
        <v>0</v>
      </c>
      <c r="U3633" s="318">
        <f>O3633*T3633+P3633*T3633</f>
        <v>0</v>
      </c>
    </row>
    <row r="3634" spans="1:21" s="318" customFormat="1" x14ac:dyDescent="0.2">
      <c r="A3634" s="322">
        <v>41850</v>
      </c>
      <c r="B3634" s="321">
        <v>616.29303000000004</v>
      </c>
      <c r="C3634" s="320">
        <f>LN(B3634/B3633)</f>
        <v>-5.7775732472168696E-3</v>
      </c>
      <c r="D3634" s="320">
        <f>AVERAGE(C3614:C3634)</f>
        <v>-4.7719427913543331E-4</v>
      </c>
      <c r="E3634" s="318">
        <f>_xlfn.STDEV.S(C3614:C3634)</f>
        <v>8.5408169026341702E-3</v>
      </c>
      <c r="F3634" s="318">
        <f>E3634*(21/(21-1.5))</f>
        <v>9.1978028182214139E-3</v>
      </c>
      <c r="G3634" s="318">
        <f>_xlfn.VAR.S(C3614:C3634)</f>
        <v>7.2945553364321556E-5</v>
      </c>
      <c r="H3634" s="318">
        <f>G3634*(21/(21-1))</f>
        <v>7.659283103253764E-5</v>
      </c>
      <c r="I3634" s="320">
        <f>(SUM(C3571:C3591)*1+SUM(C3592:C3612)*2+SUM(C3613:C3633)*3)/6</f>
        <v>1.9366573178466264E-2</v>
      </c>
      <c r="J3634" s="318">
        <f>IF(C3634*O3634&lt;&gt;0,C3634,0)</f>
        <v>0</v>
      </c>
      <c r="K3634" s="318" t="str">
        <f>IF(C3634*O3634=0,"",C3634)</f>
        <v/>
      </c>
      <c r="O3634" s="318">
        <f>IF(ISBLANK(L3634),0,1)</f>
        <v>0</v>
      </c>
      <c r="P3634" s="318">
        <f>IF(ISBLANK(M3634),0,1)</f>
        <v>0</v>
      </c>
      <c r="Q3634" s="318">
        <f>O3634+P3634</f>
        <v>0</v>
      </c>
      <c r="R3634" s="318">
        <f>SUM(Q3509:Q3634)</f>
        <v>5</v>
      </c>
      <c r="S3634" s="318">
        <f>R3634/$X$2</f>
        <v>0.21739130434782608</v>
      </c>
      <c r="T3634" s="318">
        <f>IF(S3634&gt;=$X$3,1,0)</f>
        <v>0</v>
      </c>
      <c r="U3634" s="318">
        <f>O3634*T3634+P3634*T3634</f>
        <v>0</v>
      </c>
    </row>
    <row r="3635" spans="1:21" s="318" customFormat="1" x14ac:dyDescent="0.2">
      <c r="A3635" s="322">
        <v>41851</v>
      </c>
      <c r="B3635" s="321">
        <v>612.294983</v>
      </c>
      <c r="C3635" s="320">
        <f>LN(B3635/B3634)</f>
        <v>-6.5083837225789181E-3</v>
      </c>
      <c r="D3635" s="320">
        <f>AVERAGE(C3615:C3635)</f>
        <v>-7.9843820907555152E-4</v>
      </c>
      <c r="E3635" s="318">
        <f>_xlfn.STDEV.S(C3615:C3635)</f>
        <v>8.6388889133953133E-3</v>
      </c>
      <c r="F3635" s="318">
        <f>E3635*(21/(21-1.5))</f>
        <v>9.3034188298103376E-3</v>
      </c>
      <c r="G3635" s="318">
        <f>_xlfn.VAR.S(C3615:C3635)</f>
        <v>7.4630401657984469E-5</v>
      </c>
      <c r="H3635" s="318">
        <f>G3635*(21/(21-1))</f>
        <v>7.8361921740883697E-5</v>
      </c>
      <c r="I3635" s="320">
        <f>(SUM(C3572:C3592)*1+SUM(C3593:C3613)*2+SUM(C3614:C3634)*3)/6</f>
        <v>1.2574689718630905E-2</v>
      </c>
      <c r="J3635" s="318">
        <f>IF(C3635*O3635&lt;&gt;0,C3635,0)</f>
        <v>0</v>
      </c>
      <c r="K3635" s="318" t="str">
        <f>IF(C3635*O3635=0,"",C3635)</f>
        <v/>
      </c>
      <c r="O3635" s="318">
        <f>IF(ISBLANK(L3635),0,1)</f>
        <v>0</v>
      </c>
      <c r="P3635" s="318">
        <f>IF(ISBLANK(M3635),0,1)</f>
        <v>0</v>
      </c>
      <c r="Q3635" s="318">
        <f>O3635+P3635</f>
        <v>0</v>
      </c>
      <c r="R3635" s="318">
        <f>SUM(Q3510:Q3635)</f>
        <v>5</v>
      </c>
      <c r="S3635" s="318">
        <f>R3635/$X$2</f>
        <v>0.21739130434782608</v>
      </c>
      <c r="T3635" s="318">
        <f>IF(S3635&gt;=$X$3,1,0)</f>
        <v>0</v>
      </c>
      <c r="U3635" s="318">
        <f>O3635*T3635+P3635*T3635</f>
        <v>0</v>
      </c>
    </row>
    <row r="3636" spans="1:21" s="318" customFormat="1" x14ac:dyDescent="0.2">
      <c r="A3636" s="322">
        <v>41852</v>
      </c>
      <c r="B3636" s="321">
        <v>606.158997</v>
      </c>
      <c r="C3636" s="320">
        <f>LN(B3636/B3635)</f>
        <v>-1.0071841811323281E-2</v>
      </c>
      <c r="D3636" s="320">
        <f>AVERAGE(C3616:C3636)</f>
        <v>-1.74835481968327E-3</v>
      </c>
      <c r="E3636" s="318">
        <f>_xlfn.STDEV.S(C3616:C3636)</f>
        <v>8.5020660846015974E-3</v>
      </c>
      <c r="F3636" s="318">
        <f>E3636*(21/(21-1.5))</f>
        <v>9.156071168032489E-3</v>
      </c>
      <c r="G3636" s="318">
        <f>_xlfn.VAR.S(C3616:C3636)</f>
        <v>7.2285127706932733E-5</v>
      </c>
      <c r="H3636" s="318">
        <f>G3636*(21/(21-1))</f>
        <v>7.5899384092279371E-5</v>
      </c>
      <c r="I3636" s="320">
        <f>(SUM(C3573:C3593)*1+SUM(C3594:C3614)*2+SUM(C3615:C3635)*3)/6</f>
        <v>7.1159918387445108E-3</v>
      </c>
      <c r="J3636" s="318">
        <f>IF(C3636*O3636&lt;&gt;0,C3636,0)</f>
        <v>0</v>
      </c>
      <c r="K3636" s="318" t="str">
        <f>IF(C3636*O3636=0,"",C3636)</f>
        <v/>
      </c>
      <c r="O3636" s="318">
        <f>IF(ISBLANK(L3636),0,1)</f>
        <v>0</v>
      </c>
      <c r="P3636" s="318">
        <f>IF(ISBLANK(M3636),0,1)</f>
        <v>0</v>
      </c>
      <c r="Q3636" s="318">
        <f>O3636+P3636</f>
        <v>0</v>
      </c>
      <c r="R3636" s="318">
        <f>SUM(Q3511:Q3636)</f>
        <v>5</v>
      </c>
      <c r="S3636" s="318">
        <f>R3636/$X$2</f>
        <v>0.21739130434782608</v>
      </c>
      <c r="T3636" s="318">
        <f>IF(S3636&gt;=$X$3,1,0)</f>
        <v>0</v>
      </c>
      <c r="U3636" s="318">
        <f>O3636*T3636+P3636*T3636</f>
        <v>0</v>
      </c>
    </row>
    <row r="3637" spans="1:21" s="318" customFormat="1" x14ac:dyDescent="0.2">
      <c r="A3637" s="322">
        <v>41855</v>
      </c>
      <c r="B3637" s="321">
        <v>608.03900099999998</v>
      </c>
      <c r="C3637" s="320">
        <f>LN(B3637/B3636)</f>
        <v>3.0967033473385608E-3</v>
      </c>
      <c r="D3637" s="320">
        <f>AVERAGE(C3617:C3637)</f>
        <v>-1.5359511193801857E-3</v>
      </c>
      <c r="E3637" s="318">
        <f>_xlfn.STDEV.S(C3617:C3637)</f>
        <v>8.5676187435010463E-3</v>
      </c>
      <c r="F3637" s="318">
        <f>E3637*(21/(21-1.5))</f>
        <v>9.2266663391549729E-3</v>
      </c>
      <c r="G3637" s="318">
        <f>_xlfn.VAR.S(C3617:C3637)</f>
        <v>7.3404090933990458E-5</v>
      </c>
      <c r="H3637" s="318">
        <f>G3637*(21/(21-1))</f>
        <v>7.7074295480689979E-5</v>
      </c>
      <c r="I3637" s="320">
        <f>(SUM(C3574:C3594)*1+SUM(C3595:C3615)*2+SUM(C3616:C3636)*3)/6</f>
        <v>-1.3529226620569528E-3</v>
      </c>
      <c r="J3637" s="318">
        <f>IF(C3637*O3637&lt;&gt;0,C3637,0)</f>
        <v>0</v>
      </c>
      <c r="K3637" s="318" t="str">
        <f>IF(C3637*O3637=0,"",C3637)</f>
        <v/>
      </c>
      <c r="O3637" s="318">
        <f>IF(ISBLANK(L3637),0,1)</f>
        <v>0</v>
      </c>
      <c r="P3637" s="318">
        <f>IF(ISBLANK(M3637),0,1)</f>
        <v>0</v>
      </c>
      <c r="Q3637" s="318">
        <f>O3637+P3637</f>
        <v>0</v>
      </c>
      <c r="R3637" s="318">
        <f>SUM(Q3512:Q3637)</f>
        <v>5</v>
      </c>
      <c r="S3637" s="318">
        <f>R3637/$X$2</f>
        <v>0.21739130434782608</v>
      </c>
      <c r="T3637" s="318">
        <f>IF(S3637&gt;=$X$3,1,0)</f>
        <v>0</v>
      </c>
      <c r="U3637" s="318">
        <f>O3637*T3637+P3637*T3637</f>
        <v>0</v>
      </c>
    </row>
    <row r="3638" spans="1:21" s="318" customFormat="1" x14ac:dyDescent="0.2">
      <c r="A3638" s="322">
        <v>41856</v>
      </c>
      <c r="B3638" s="321">
        <v>608.72699</v>
      </c>
      <c r="C3638" s="320">
        <f>LN(B3638/B3637)</f>
        <v>1.1308486239860875E-3</v>
      </c>
      <c r="D3638" s="320">
        <f>AVERAGE(C3618:C3638)</f>
        <v>-1.4826334327681105E-3</v>
      </c>
      <c r="E3638" s="318">
        <f>_xlfn.STDEV.S(C3618:C3638)</f>
        <v>8.5812013588095551E-3</v>
      </c>
      <c r="F3638" s="318">
        <f>E3638*(21/(21-1.5))</f>
        <v>9.241293771025675E-3</v>
      </c>
      <c r="G3638" s="318">
        <f>_xlfn.VAR.S(C3618:C3638)</f>
        <v>7.3637016760434959E-5</v>
      </c>
      <c r="H3638" s="318">
        <f>G3638*(21/(21-1))</f>
        <v>7.7318867598456708E-5</v>
      </c>
      <c r="I3638" s="320">
        <f>(SUM(C3575:C3595)*1+SUM(C3596:C3616)*2+SUM(C3617:C3637)*3)/6</f>
        <v>1.5941451649982747E-3</v>
      </c>
      <c r="J3638" s="318">
        <f>IF(C3638*O3638&lt;&gt;0,C3638,0)</f>
        <v>0</v>
      </c>
      <c r="K3638" s="318" t="str">
        <f>IF(C3638*O3638=0,"",C3638)</f>
        <v/>
      </c>
      <c r="O3638" s="318">
        <f>IF(ISBLANK(L3638),0,1)</f>
        <v>0</v>
      </c>
      <c r="P3638" s="318">
        <f>IF(ISBLANK(M3638),0,1)</f>
        <v>0</v>
      </c>
      <c r="Q3638" s="318">
        <f>O3638+P3638</f>
        <v>0</v>
      </c>
      <c r="R3638" s="318">
        <f>SUM(Q3513:Q3638)</f>
        <v>5</v>
      </c>
      <c r="S3638" s="318">
        <f>R3638/$X$2</f>
        <v>0.21739130434782608</v>
      </c>
      <c r="T3638" s="318">
        <f>IF(S3638&gt;=$X$3,1,0)</f>
        <v>0</v>
      </c>
      <c r="U3638" s="318">
        <f>O3638*T3638+P3638*T3638</f>
        <v>0</v>
      </c>
    </row>
    <row r="3639" spans="1:21" s="318" customFormat="1" x14ac:dyDescent="0.2">
      <c r="A3639" s="322">
        <v>41857</v>
      </c>
      <c r="B3639" s="321">
        <v>602.46698000000004</v>
      </c>
      <c r="C3639" s="320">
        <f>LN(B3639/B3638)</f>
        <v>-1.033701603073176E-2</v>
      </c>
      <c r="D3639" s="320">
        <f>AVERAGE(C3619:C3639)</f>
        <v>-1.3298400058059264E-3</v>
      </c>
      <c r="E3639" s="318">
        <f>_xlfn.STDEV.S(C3619:C3639)</f>
        <v>8.3819243607446779E-3</v>
      </c>
      <c r="F3639" s="318">
        <f>E3639*(21/(21-1.5))</f>
        <v>9.0266877731096529E-3</v>
      </c>
      <c r="G3639" s="318">
        <f>_xlfn.VAR.S(C3619:C3639)</f>
        <v>7.0256655989245074E-5</v>
      </c>
      <c r="H3639" s="318">
        <f>G3639*(21/(21-1))</f>
        <v>7.3769488788707335E-5</v>
      </c>
      <c r="I3639" s="320">
        <f>(SUM(C3576:C3596)*1+SUM(C3597:C3617)*2+SUM(C3618:C3638)*3)/6</f>
        <v>-8.9473181510378127E-5</v>
      </c>
      <c r="J3639" s="318">
        <f>IF(C3639*O3639&lt;&gt;0,C3639,0)</f>
        <v>0</v>
      </c>
      <c r="K3639" s="318" t="str">
        <f>IF(C3639*O3639=0,"",C3639)</f>
        <v/>
      </c>
      <c r="O3639" s="318">
        <f>IF(ISBLANK(L3639),0,1)</f>
        <v>0</v>
      </c>
      <c r="P3639" s="318">
        <f>IF(ISBLANK(M3639),0,1)</f>
        <v>0</v>
      </c>
      <c r="Q3639" s="318">
        <f>O3639+P3639</f>
        <v>0</v>
      </c>
      <c r="R3639" s="318">
        <f>SUM(Q3514:Q3639)</f>
        <v>5</v>
      </c>
      <c r="S3639" s="318">
        <f>R3639/$X$2</f>
        <v>0.21739130434782608</v>
      </c>
      <c r="T3639" s="318">
        <f>IF(S3639&gt;=$X$3,1,0)</f>
        <v>0</v>
      </c>
      <c r="U3639" s="318">
        <f>O3639*T3639+P3639*T3639</f>
        <v>0</v>
      </c>
    </row>
    <row r="3640" spans="1:21" s="318" customFormat="1" x14ac:dyDescent="0.2">
      <c r="A3640" s="322">
        <v>41858</v>
      </c>
      <c r="B3640" s="321">
        <v>594.79400599999997</v>
      </c>
      <c r="C3640" s="320">
        <f>LN(B3640/B3639)</f>
        <v>-1.2817721685405998E-2</v>
      </c>
      <c r="D3640" s="320">
        <f>AVERAGE(C3620:C3640)</f>
        <v>-1.9683335201667786E-3</v>
      </c>
      <c r="E3640" s="318">
        <f>_xlfn.STDEV.S(C3620:C3640)</f>
        <v>8.7317098565030705E-3</v>
      </c>
      <c r="F3640" s="318">
        <f>E3640*(21/(21-1.5))</f>
        <v>9.4033798454648456E-3</v>
      </c>
      <c r="G3640" s="318">
        <f>_xlfn.VAR.S(C3620:C3640)</f>
        <v>7.6242757018152882E-5</v>
      </c>
      <c r="H3640" s="318">
        <f>G3640*(21/(21-1))</f>
        <v>8.0054894869060529E-5</v>
      </c>
      <c r="I3640" s="320">
        <f>(SUM(C3577:C3597)*1+SUM(C3598:C3618)*2+SUM(C3619:C3639)*3)/6</f>
        <v>-4.3923184562559862E-3</v>
      </c>
      <c r="J3640" s="318">
        <f>IF(C3640*O3640&lt;&gt;0,C3640,0)</f>
        <v>0</v>
      </c>
      <c r="K3640" s="318" t="str">
        <f>IF(C3640*O3640=0,"",C3640)</f>
        <v/>
      </c>
      <c r="O3640" s="318">
        <f>IF(ISBLANK(L3640),0,1)</f>
        <v>0</v>
      </c>
      <c r="P3640" s="318">
        <f>IF(ISBLANK(M3640),0,1)</f>
        <v>0</v>
      </c>
      <c r="Q3640" s="318">
        <f>O3640+P3640</f>
        <v>0</v>
      </c>
      <c r="R3640" s="318">
        <f>SUM(Q3515:Q3640)</f>
        <v>5</v>
      </c>
      <c r="S3640" s="318">
        <f>R3640/$X$2</f>
        <v>0.21739130434782608</v>
      </c>
      <c r="T3640" s="318">
        <f>IF(S3640&gt;=$X$3,1,0)</f>
        <v>0</v>
      </c>
      <c r="U3640" s="318">
        <f>O3640*T3640+P3640*T3640</f>
        <v>0</v>
      </c>
    </row>
    <row r="3641" spans="1:21" s="318" customFormat="1" x14ac:dyDescent="0.2">
      <c r="A3641" s="322">
        <v>41859</v>
      </c>
      <c r="B3641" s="321">
        <v>588.27398700000003</v>
      </c>
      <c r="C3641" s="320">
        <f>LN(B3641/B3640)</f>
        <v>-1.1022333541607745E-2</v>
      </c>
      <c r="D3641" s="320">
        <f>AVERAGE(C3621:C3641)</f>
        <v>-1.4783787421091942E-3</v>
      </c>
      <c r="E3641" s="318">
        <f>_xlfn.STDEV.S(C3621:C3641)</f>
        <v>7.8346515242264901E-3</v>
      </c>
      <c r="F3641" s="318">
        <f>E3641*(21/(21-1.5))</f>
        <v>8.4373170260900656E-3</v>
      </c>
      <c r="G3641" s="318">
        <f>_xlfn.VAR.S(C3621:C3641)</f>
        <v>6.1381764506064453E-5</v>
      </c>
      <c r="H3641" s="318">
        <f>G3641*(21/(21-1))</f>
        <v>6.4450852731367676E-5</v>
      </c>
      <c r="I3641" s="320">
        <f>(SUM(C3578:C3598)*1+SUM(C3599:C3619)*2+SUM(C3620:C3640)*3)/6</f>
        <v>-1.2608068525932966E-2</v>
      </c>
      <c r="J3641" s="318">
        <f>IF(C3641*O3641&lt;&gt;0,C3641,0)</f>
        <v>0</v>
      </c>
      <c r="K3641" s="318" t="str">
        <f>IF(C3641*O3641=0,"",C3641)</f>
        <v/>
      </c>
      <c r="O3641" s="318">
        <f>IF(ISBLANK(L3641),0,1)</f>
        <v>0</v>
      </c>
      <c r="P3641" s="318">
        <f>IF(ISBLANK(M3641),0,1)</f>
        <v>0</v>
      </c>
      <c r="Q3641" s="318">
        <f>O3641+P3641</f>
        <v>0</v>
      </c>
      <c r="R3641" s="318">
        <f>SUM(Q3516:Q3641)</f>
        <v>5</v>
      </c>
      <c r="S3641" s="318">
        <f>R3641/$X$2</f>
        <v>0.21739130434782608</v>
      </c>
      <c r="T3641" s="318">
        <f>IF(S3641&gt;=$X$3,1,0)</f>
        <v>0</v>
      </c>
      <c r="U3641" s="318">
        <f>O3641*T3641+P3641*T3641</f>
        <v>0</v>
      </c>
    </row>
    <row r="3642" spans="1:21" s="318" customFormat="1" x14ac:dyDescent="0.2">
      <c r="A3642" s="322">
        <v>41862</v>
      </c>
      <c r="B3642" s="321">
        <v>601.16198699999995</v>
      </c>
      <c r="C3642" s="320">
        <f>LN(B3642/B3641)</f>
        <v>2.1671623680201008E-2</v>
      </c>
      <c r="D3642" s="320">
        <f>AVERAGE(C3622:C3642)</f>
        <v>-5.6490151999016099E-4</v>
      </c>
      <c r="E3642" s="318">
        <f>_xlfn.STDEV.S(C3622:C3642)</f>
        <v>9.3013378408685985E-3</v>
      </c>
      <c r="F3642" s="318">
        <f>E3642*(21/(21-1.5))</f>
        <v>1.001682536708926E-2</v>
      </c>
      <c r="G3642" s="318">
        <f>_xlfn.VAR.S(C3622:C3642)</f>
        <v>8.6514885629974107E-5</v>
      </c>
      <c r="H3642" s="318">
        <f>G3642*(21/(21-1))</f>
        <v>9.0840629911472813E-5</v>
      </c>
      <c r="I3642" s="320">
        <f>(SUM(C3579:C3599)*1+SUM(C3600:C3620)*2+SUM(C3621:C3641)*3)/6</f>
        <v>-1.392097761726835E-2</v>
      </c>
      <c r="J3642" s="318">
        <f>IF(C3642*O3642&lt;&gt;0,C3642,0)</f>
        <v>0</v>
      </c>
      <c r="K3642" s="318" t="str">
        <f>IF(C3642*O3642=0,"",C3642)</f>
        <v/>
      </c>
      <c r="O3642" s="318">
        <f>IF(ISBLANK(L3642),0,1)</f>
        <v>0</v>
      </c>
      <c r="P3642" s="318">
        <f>IF(ISBLANK(M3642),0,1)</f>
        <v>0</v>
      </c>
      <c r="Q3642" s="318">
        <f>O3642+P3642</f>
        <v>0</v>
      </c>
      <c r="R3642" s="318">
        <f>SUM(Q3517:Q3642)</f>
        <v>5</v>
      </c>
      <c r="S3642" s="318">
        <f>R3642/$X$2</f>
        <v>0.21739130434782608</v>
      </c>
      <c r="T3642" s="318">
        <f>IF(S3642&gt;=$X$3,1,0)</f>
        <v>0</v>
      </c>
      <c r="U3642" s="318">
        <f>O3642*T3642+P3642*T3642</f>
        <v>0</v>
      </c>
    </row>
    <row r="3643" spans="1:21" s="318" customFormat="1" x14ac:dyDescent="0.2">
      <c r="A3643" s="322">
        <v>41863</v>
      </c>
      <c r="B3643" s="321">
        <v>593.55902100000003</v>
      </c>
      <c r="C3643" s="320">
        <f>LN(B3643/B3642)</f>
        <v>-1.2727772570234738E-2</v>
      </c>
      <c r="D3643" s="320">
        <f>AVERAGE(C3623:C3643)</f>
        <v>-1.7821497887708761E-3</v>
      </c>
      <c r="E3643" s="318">
        <f>_xlfn.STDEV.S(C3623:C3643)</f>
        <v>9.1311970806792452E-3</v>
      </c>
      <c r="F3643" s="318">
        <f>E3643*(21/(21-1.5))</f>
        <v>9.8335968561161103E-3</v>
      </c>
      <c r="G3643" s="318">
        <f>_xlfn.VAR.S(C3623:C3643)</f>
        <v>8.3378760126205157E-5</v>
      </c>
      <c r="H3643" s="318">
        <f>G3643*(21/(21-1))</f>
        <v>8.7547698132515414E-5</v>
      </c>
      <c r="I3643" s="320">
        <f>(SUM(C3580:C3600)*1+SUM(C3601:C3621)*2+SUM(C3622:C3642)*3)/6</f>
        <v>-6.361494248610512E-3</v>
      </c>
      <c r="J3643" s="318">
        <f>IF(C3643*O3643&lt;&gt;0,C3643,0)</f>
        <v>0</v>
      </c>
      <c r="K3643" s="318" t="str">
        <f>IF(C3643*O3643=0,"",C3643)</f>
        <v/>
      </c>
      <c r="O3643" s="318">
        <f>IF(ISBLANK(L3643),0,1)</f>
        <v>0</v>
      </c>
      <c r="P3643" s="318">
        <f>IF(ISBLANK(M3643),0,1)</f>
        <v>0</v>
      </c>
      <c r="Q3643" s="318">
        <f>O3643+P3643</f>
        <v>0</v>
      </c>
      <c r="R3643" s="318">
        <f>SUM(Q3518:Q3643)</f>
        <v>5</v>
      </c>
      <c r="S3643" s="318">
        <f>R3643/$X$2</f>
        <v>0.21739130434782608</v>
      </c>
      <c r="T3643" s="318">
        <f>IF(S3643&gt;=$X$3,1,0)</f>
        <v>0</v>
      </c>
      <c r="U3643" s="318">
        <f>O3643*T3643+P3643*T3643</f>
        <v>0</v>
      </c>
    </row>
    <row r="3644" spans="1:21" s="318" customFormat="1" x14ac:dyDescent="0.2">
      <c r="A3644" s="322">
        <v>41864</v>
      </c>
      <c r="B3644" s="321">
        <v>594.533997</v>
      </c>
      <c r="C3644" s="320">
        <f>LN(B3644/B3643)</f>
        <v>1.6412455996044602E-3</v>
      </c>
      <c r="D3644" s="320">
        <f>AVERAGE(C3624:C3644)</f>
        <v>-1.8207002870564684E-3</v>
      </c>
      <c r="E3644" s="318">
        <f>_xlfn.STDEV.S(C3624:C3644)</f>
        <v>9.1141256144016258E-3</v>
      </c>
      <c r="F3644" s="318">
        <f>E3644*(21/(21-1.5))</f>
        <v>9.8152122001248267E-3</v>
      </c>
      <c r="G3644" s="318">
        <f>_xlfn.VAR.S(C3624:C3644)</f>
        <v>8.3067285715091827E-5</v>
      </c>
      <c r="H3644" s="318">
        <f>G3644*(21/(21-1))</f>
        <v>8.7220650000846423E-5</v>
      </c>
      <c r="I3644" s="320">
        <f>(SUM(C3581:C3601)*1+SUM(C3602:C3622)*2+SUM(C3623:C3643)*3)/6</f>
        <v>-1.4813726877300001E-2</v>
      </c>
      <c r="J3644" s="318">
        <f>IF(C3644*O3644&lt;&gt;0,C3644,0)</f>
        <v>0</v>
      </c>
      <c r="K3644" s="318" t="str">
        <f>IF(C3644*O3644=0,"",C3644)</f>
        <v/>
      </c>
      <c r="O3644" s="318">
        <f>IF(ISBLANK(L3644),0,1)</f>
        <v>0</v>
      </c>
      <c r="P3644" s="318">
        <f>IF(ISBLANK(M3644),0,1)</f>
        <v>0</v>
      </c>
      <c r="Q3644" s="318">
        <f>O3644+P3644</f>
        <v>0</v>
      </c>
      <c r="R3644" s="318">
        <f>SUM(Q3519:Q3644)</f>
        <v>5</v>
      </c>
      <c r="S3644" s="318">
        <f>R3644/$X$2</f>
        <v>0.21739130434782608</v>
      </c>
      <c r="T3644" s="318">
        <f>IF(S3644&gt;=$X$3,1,0)</f>
        <v>0</v>
      </c>
      <c r="U3644" s="318">
        <f>O3644*T3644+P3644*T3644</f>
        <v>0</v>
      </c>
    </row>
    <row r="3645" spans="1:21" s="318" customFormat="1" x14ac:dyDescent="0.2">
      <c r="A3645" s="322">
        <v>41865</v>
      </c>
      <c r="B3645" s="321">
        <v>596.65301499999998</v>
      </c>
      <c r="C3645" s="320">
        <f>LN(B3645/B3644)</f>
        <v>3.5578296504078233E-3</v>
      </c>
      <c r="D3645" s="320">
        <f>AVERAGE(C3625:C3645)</f>
        <v>-2.1643147980434456E-3</v>
      </c>
      <c r="E3645" s="318">
        <f>_xlfn.STDEV.S(C3625:C3645)</f>
        <v>8.7440694885257287E-3</v>
      </c>
      <c r="F3645" s="318">
        <f>E3645*(21/(21-1.5))</f>
        <v>9.4166902184123231E-3</v>
      </c>
      <c r="G3645" s="318">
        <f>_xlfn.VAR.S(C3625:C3645)</f>
        <v>7.645875122016659E-5</v>
      </c>
      <c r="H3645" s="318">
        <f>G3645*(21/(21-1))</f>
        <v>8.0281688781174917E-5</v>
      </c>
      <c r="I3645" s="320">
        <f>(SUM(C3582:C3602)*1+SUM(C3603:C3623)*2+SUM(C3624:C3644)*3)/6</f>
        <v>-1.445910722435974E-2</v>
      </c>
      <c r="J3645" s="318">
        <f>IF(C3645*O3645&lt;&gt;0,C3645,0)</f>
        <v>0</v>
      </c>
      <c r="K3645" s="318" t="str">
        <f>IF(C3645*O3645=0,"",C3645)</f>
        <v/>
      </c>
      <c r="O3645" s="318">
        <f>IF(ISBLANK(L3645),0,1)</f>
        <v>0</v>
      </c>
      <c r="P3645" s="318">
        <f>IF(ISBLANK(M3645),0,1)</f>
        <v>0</v>
      </c>
      <c r="Q3645" s="318">
        <f>O3645+P3645</f>
        <v>0</v>
      </c>
      <c r="R3645" s="318">
        <f>SUM(Q3520:Q3645)</f>
        <v>5</v>
      </c>
      <c r="S3645" s="318">
        <f>R3645/$X$2</f>
        <v>0.21739130434782608</v>
      </c>
      <c r="T3645" s="318">
        <f>IF(S3645&gt;=$X$3,1,0)</f>
        <v>0</v>
      </c>
      <c r="U3645" s="318">
        <f>O3645*T3645+P3645*T3645</f>
        <v>0</v>
      </c>
    </row>
    <row r="3646" spans="1:21" s="318" customFormat="1" x14ac:dyDescent="0.2">
      <c r="A3646" s="322">
        <v>41866</v>
      </c>
      <c r="B3646" s="321">
        <v>600.94500700000003</v>
      </c>
      <c r="C3646" s="320">
        <f>LN(B3646/B3645)</f>
        <v>7.1676978360843968E-3</v>
      </c>
      <c r="D3646" s="320">
        <f>AVERAGE(C3626:C3646)</f>
        <v>-1.6233763116744906E-3</v>
      </c>
      <c r="E3646" s="318">
        <f>_xlfn.STDEV.S(C3626:C3646)</f>
        <v>8.9610407639863585E-3</v>
      </c>
      <c r="F3646" s="318">
        <f>E3646*(21/(21-1.5))</f>
        <v>9.6503515919853095E-3</v>
      </c>
      <c r="G3646" s="318">
        <f>_xlfn.VAR.S(C3626:C3646)</f>
        <v>8.0300251573825222E-5</v>
      </c>
      <c r="H3646" s="318">
        <f>G3646*(21/(21-1))</f>
        <v>8.4315264152516492E-5</v>
      </c>
      <c r="I3646" s="320">
        <f>(SUM(C3583:C3603)*1+SUM(C3604:C3624)*2+SUM(C3625:C3645)*3)/6</f>
        <v>-1.2219072571797272E-2</v>
      </c>
      <c r="J3646" s="318">
        <f>IF(C3646*O3646&lt;&gt;0,C3646,0)</f>
        <v>0</v>
      </c>
      <c r="K3646" s="318" t="str">
        <f>IF(C3646*O3646=0,"",C3646)</f>
        <v/>
      </c>
      <c r="O3646" s="318">
        <f>IF(ISBLANK(L3646),0,1)</f>
        <v>0</v>
      </c>
      <c r="P3646" s="318">
        <f>IF(ISBLANK(M3646),0,1)</f>
        <v>0</v>
      </c>
      <c r="Q3646" s="318">
        <f>O3646+P3646</f>
        <v>0</v>
      </c>
      <c r="R3646" s="318">
        <f>SUM(Q3521:Q3646)</f>
        <v>5</v>
      </c>
      <c r="S3646" s="318">
        <f>R3646/$X$2</f>
        <v>0.21739130434782608</v>
      </c>
      <c r="T3646" s="318">
        <f>IF(S3646&gt;=$X$3,1,0)</f>
        <v>0</v>
      </c>
      <c r="U3646" s="318">
        <f>O3646*T3646+P3646*T3646</f>
        <v>0</v>
      </c>
    </row>
    <row r="3647" spans="1:21" s="318" customFormat="1" x14ac:dyDescent="0.2">
      <c r="A3647" s="322">
        <v>41869</v>
      </c>
      <c r="B3647" s="321">
        <v>602.00500499999998</v>
      </c>
      <c r="C3647" s="320">
        <f>LN(B3647/B3646)</f>
        <v>1.7623313749899712E-3</v>
      </c>
      <c r="D3647" s="320">
        <f>AVERAGE(C3627:C3647)</f>
        <v>-1.0602415688051468E-3</v>
      </c>
      <c r="E3647" s="318">
        <f>_xlfn.STDEV.S(C3627:C3647)</f>
        <v>8.7737473595624893E-3</v>
      </c>
      <c r="F3647" s="318">
        <f>E3647*(21/(21-1.5))</f>
        <v>9.4486510026057565E-3</v>
      </c>
      <c r="G3647" s="318">
        <f>_xlfn.VAR.S(C3627:C3647)</f>
        <v>7.6978642729429744E-5</v>
      </c>
      <c r="H3647" s="318">
        <f>G3647*(21/(21-1))</f>
        <v>8.0827574865901237E-5</v>
      </c>
      <c r="I3647" s="320">
        <f>(SUM(C3584:C3604)*1+SUM(C3605:C3625)*2+SUM(C3626:C3646)*3)/6</f>
        <v>-9.8398530605212451E-3</v>
      </c>
      <c r="J3647" s="318">
        <f>IF(C3647*O3647&lt;&gt;0,C3647,0)</f>
        <v>0</v>
      </c>
      <c r="K3647" s="318" t="str">
        <f>IF(C3647*O3647=0,"",C3647)</f>
        <v/>
      </c>
      <c r="O3647" s="318">
        <f>IF(ISBLANK(L3647),0,1)</f>
        <v>0</v>
      </c>
      <c r="P3647" s="318">
        <f>IF(ISBLANK(M3647),0,1)</f>
        <v>0</v>
      </c>
      <c r="Q3647" s="318">
        <f>O3647+P3647</f>
        <v>0</v>
      </c>
      <c r="R3647" s="318">
        <f>SUM(Q3522:Q3647)</f>
        <v>5</v>
      </c>
      <c r="S3647" s="318">
        <f>R3647/$X$2</f>
        <v>0.21739130434782608</v>
      </c>
      <c r="T3647" s="318">
        <f>IF(S3647&gt;=$X$3,1,0)</f>
        <v>0</v>
      </c>
      <c r="U3647" s="318">
        <f>O3647*T3647+P3647*T3647</f>
        <v>0</v>
      </c>
    </row>
    <row r="3648" spans="1:21" s="318" customFormat="1" x14ac:dyDescent="0.2">
      <c r="A3648" s="322">
        <v>41870</v>
      </c>
      <c r="B3648" s="321">
        <v>603.82202099999995</v>
      </c>
      <c r="C3648" s="320">
        <f>LN(B3648/B3647)</f>
        <v>3.0137280656078354E-3</v>
      </c>
      <c r="D3648" s="320">
        <f>AVERAGE(C3628:C3648)</f>
        <v>-1.1047281963797579E-3</v>
      </c>
      <c r="E3648" s="318">
        <f>_xlfn.STDEV.S(C3628:C3648)</f>
        <v>8.7494187456040682E-3</v>
      </c>
      <c r="F3648" s="318">
        <f>E3648*(21/(21-1.5))</f>
        <v>9.4224509568043811E-3</v>
      </c>
      <c r="G3648" s="318">
        <f>_xlfn.VAR.S(C3628:C3648)</f>
        <v>7.6552328385927874E-5</v>
      </c>
      <c r="H3648" s="318">
        <f>G3648*(21/(21-1))</f>
        <v>8.0379944805224275E-5</v>
      </c>
      <c r="I3648" s="320">
        <f>(SUM(C3585:C3605)*1+SUM(C3606:C3626)*2+SUM(C3627:C3647)*3)/6</f>
        <v>-9.4115514069955768E-3</v>
      </c>
      <c r="J3648" s="318">
        <f>IF(C3648*O3648&lt;&gt;0,C3648,0)</f>
        <v>0</v>
      </c>
      <c r="K3648" s="318" t="str">
        <f>IF(C3648*O3648=0,"",C3648)</f>
        <v/>
      </c>
      <c r="O3648" s="318">
        <f>IF(ISBLANK(L3648),0,1)</f>
        <v>0</v>
      </c>
      <c r="P3648" s="318">
        <f>IF(ISBLANK(M3648),0,1)</f>
        <v>0</v>
      </c>
      <c r="Q3648" s="318">
        <f>O3648+P3648</f>
        <v>0</v>
      </c>
      <c r="R3648" s="318">
        <f>SUM(Q3523:Q3648)</f>
        <v>5</v>
      </c>
      <c r="S3648" s="318">
        <f>R3648/$X$2</f>
        <v>0.21739130434782608</v>
      </c>
      <c r="T3648" s="318">
        <f>IF(S3648&gt;=$X$3,1,0)</f>
        <v>0</v>
      </c>
      <c r="U3648" s="318">
        <f>O3648*T3648+P3648*T3648</f>
        <v>0</v>
      </c>
    </row>
    <row r="3649" spans="1:21" s="318" customFormat="1" x14ac:dyDescent="0.2">
      <c r="A3649" s="322">
        <v>41871</v>
      </c>
      <c r="B3649" s="321">
        <v>607.02398700000003</v>
      </c>
      <c r="C3649" s="320">
        <f>LN(B3649/B3648)</f>
        <v>5.2888202835417557E-3</v>
      </c>
      <c r="D3649" s="320">
        <f>AVERAGE(C3629:C3649)</f>
        <v>-1.3668212443736401E-3</v>
      </c>
      <c r="E3649" s="318">
        <f>_xlfn.STDEV.S(C3629:C3649)</f>
        <v>8.4526058595993971E-3</v>
      </c>
      <c r="F3649" s="318">
        <f>E3649*(21/(21-1.5))</f>
        <v>9.1028063103378125E-3</v>
      </c>
      <c r="G3649" s="318">
        <f>_xlfn.VAR.S(C3629:C3649)</f>
        <v>7.1446545817734062E-5</v>
      </c>
      <c r="H3649" s="318">
        <f>G3649*(21/(21-1))</f>
        <v>7.5018873108620768E-5</v>
      </c>
      <c r="I3649" s="320">
        <f>(SUM(C3586:C3606)*1+SUM(C3607:C3627)*2+SUM(C3628:C3648)*3)/6</f>
        <v>-7.4308263326262258E-3</v>
      </c>
      <c r="J3649" s="318">
        <f>IF(C3649*O3649&lt;&gt;0,C3649,0)</f>
        <v>0</v>
      </c>
      <c r="K3649" s="318" t="str">
        <f>IF(C3649*O3649=0,"",C3649)</f>
        <v/>
      </c>
      <c r="O3649" s="318">
        <f>IF(ISBLANK(L3649),0,1)</f>
        <v>0</v>
      </c>
      <c r="P3649" s="318">
        <f>IF(ISBLANK(M3649),0,1)</f>
        <v>0</v>
      </c>
      <c r="Q3649" s="318">
        <f>O3649+P3649</f>
        <v>0</v>
      </c>
      <c r="R3649" s="318">
        <f>SUM(Q3524:Q3649)</f>
        <v>5</v>
      </c>
      <c r="S3649" s="318">
        <f>R3649/$X$2</f>
        <v>0.21739130434782608</v>
      </c>
      <c r="T3649" s="318">
        <f>IF(S3649&gt;=$X$3,1,0)</f>
        <v>0</v>
      </c>
      <c r="U3649" s="318">
        <f>O3649*T3649+P3649*T3649</f>
        <v>0</v>
      </c>
    </row>
    <row r="3650" spans="1:21" s="318" customFormat="1" x14ac:dyDescent="0.2">
      <c r="A3650" s="322">
        <v>41872</v>
      </c>
      <c r="B3650" s="321">
        <v>608.28198199999997</v>
      </c>
      <c r="C3650" s="320">
        <f>LN(B3650/B3649)</f>
        <v>2.0702530579084577E-3</v>
      </c>
      <c r="D3650" s="320">
        <f>AVERAGE(C3630:C3650)</f>
        <v>-1.428350332092816E-3</v>
      </c>
      <c r="E3650" s="318">
        <f>_xlfn.STDEV.S(C3630:C3650)</f>
        <v>8.4211035547096576E-3</v>
      </c>
      <c r="F3650" s="318">
        <f>E3650*(21/(21-1.5))</f>
        <v>9.0688807512257844E-3</v>
      </c>
      <c r="G3650" s="318">
        <f>_xlfn.VAR.S(C3630:C3650)</f>
        <v>7.0914985079143642E-5</v>
      </c>
      <c r="H3650" s="318">
        <f>G3650*(21/(21-1))</f>
        <v>7.4460734333100826E-5</v>
      </c>
      <c r="I3650" s="320">
        <f>(SUM(C3587:C3607)*1+SUM(C3608:C3628)*2+SUM(C3629:C3649)*3)/6</f>
        <v>-7.996003979744995E-3</v>
      </c>
      <c r="J3650" s="318">
        <f>IF(C3650*O3650&lt;&gt;0,C3650,0)</f>
        <v>0</v>
      </c>
      <c r="K3650" s="318" t="str">
        <f>IF(C3650*O3650=0,"",C3650)</f>
        <v/>
      </c>
      <c r="O3650" s="318">
        <f>IF(ISBLANK(L3650),0,1)</f>
        <v>0</v>
      </c>
      <c r="P3650" s="318">
        <f>IF(ISBLANK(M3650),0,1)</f>
        <v>0</v>
      </c>
      <c r="Q3650" s="318">
        <f>O3650+P3650</f>
        <v>0</v>
      </c>
      <c r="R3650" s="318">
        <f>SUM(Q3525:Q3650)</f>
        <v>5</v>
      </c>
      <c r="S3650" s="318">
        <f>R3650/$X$2</f>
        <v>0.21739130434782608</v>
      </c>
      <c r="T3650" s="318">
        <f>IF(S3650&gt;=$X$3,1,0)</f>
        <v>0</v>
      </c>
      <c r="U3650" s="318">
        <f>O3650*T3650+P3650*T3650</f>
        <v>0</v>
      </c>
    </row>
    <row r="3651" spans="1:21" s="318" customFormat="1" x14ac:dyDescent="0.2">
      <c r="A3651" s="322">
        <v>41873</v>
      </c>
      <c r="B3651" s="321">
        <v>606.146973</v>
      </c>
      <c r="C3651" s="320">
        <f>LN(B3651/B3650)</f>
        <v>-3.5160742680959505E-3</v>
      </c>
      <c r="D3651" s="320">
        <f>AVERAGE(C3631:C3651)</f>
        <v>-1.5544357112646126E-3</v>
      </c>
      <c r="E3651" s="318">
        <f>_xlfn.STDEV.S(C3631:C3651)</f>
        <v>8.4321135177415994E-3</v>
      </c>
      <c r="F3651" s="318">
        <f>E3651*(21/(21-1.5))</f>
        <v>9.080737634490953E-3</v>
      </c>
      <c r="G3651" s="318">
        <f>_xlfn.VAR.S(C3631:C3651)</f>
        <v>7.1100538376080608E-5</v>
      </c>
      <c r="H3651" s="318">
        <f>G3651*(21/(21-1))</f>
        <v>7.4655565294884642E-5</v>
      </c>
      <c r="I3651" s="320">
        <f>(SUM(C3588:C3608)*1+SUM(C3609:C3629)*2+SUM(C3630:C3650)*3)/6</f>
        <v>-7.6162987576804302E-3</v>
      </c>
      <c r="J3651" s="318">
        <f>IF(C3651*O3651&lt;&gt;0,C3651,0)</f>
        <v>0</v>
      </c>
      <c r="K3651" s="318" t="str">
        <f>IF(C3651*O3651=0,"",C3651)</f>
        <v/>
      </c>
      <c r="O3651" s="318">
        <f>IF(ISBLANK(L3651),0,1)</f>
        <v>0</v>
      </c>
      <c r="P3651" s="318">
        <f>IF(ISBLANK(M3651),0,1)</f>
        <v>0</v>
      </c>
      <c r="Q3651" s="318">
        <f>O3651+P3651</f>
        <v>0</v>
      </c>
      <c r="R3651" s="318">
        <f>SUM(Q3526:Q3651)</f>
        <v>5</v>
      </c>
      <c r="S3651" s="318">
        <f>R3651/$X$2</f>
        <v>0.21739130434782608</v>
      </c>
      <c r="T3651" s="318">
        <f>IF(S3651&gt;=$X$3,1,0)</f>
        <v>0</v>
      </c>
      <c r="U3651" s="318">
        <f>O3651*T3651+P3651*T3651</f>
        <v>0</v>
      </c>
    </row>
    <row r="3652" spans="1:21" s="318" customFormat="1" x14ac:dyDescent="0.2">
      <c r="A3652" s="322">
        <v>41876</v>
      </c>
      <c r="B3652" s="321">
        <v>610.09002699999996</v>
      </c>
      <c r="C3652" s="320">
        <f>LN(B3652/B3651)</f>
        <v>6.4840451569168388E-3</v>
      </c>
      <c r="D3652" s="320">
        <f>AVERAGE(C3632:C3652)</f>
        <v>-9.354934035903156E-4</v>
      </c>
      <c r="E3652" s="318">
        <f>_xlfn.STDEV.S(C3632:C3652)</f>
        <v>8.5263952793755166E-3</v>
      </c>
      <c r="F3652" s="318">
        <f>E3652*(21/(21-1.5))</f>
        <v>9.1822718393274796E-3</v>
      </c>
      <c r="G3652" s="318">
        <f>_xlfn.VAR.S(C3632:C3652)</f>
        <v>7.269941646015708E-5</v>
      </c>
      <c r="H3652" s="318">
        <f>G3652*(21/(21-1))</f>
        <v>7.6334387283164934E-5</v>
      </c>
      <c r="I3652" s="320">
        <f>(SUM(C3589:C3609)*1+SUM(C3610:C3630)*2+SUM(C3631:C3651)*3)/6</f>
        <v>-7.5399456567902699E-3</v>
      </c>
      <c r="J3652" s="318">
        <f>IF(C3652*O3652&lt;&gt;0,C3652,0)</f>
        <v>0</v>
      </c>
      <c r="K3652" s="318" t="str">
        <f>IF(C3652*O3652=0,"",C3652)</f>
        <v/>
      </c>
      <c r="O3652" s="318">
        <f>IF(ISBLANK(L3652),0,1)</f>
        <v>0</v>
      </c>
      <c r="P3652" s="318">
        <f>IF(ISBLANK(M3652),0,1)</f>
        <v>0</v>
      </c>
      <c r="Q3652" s="318">
        <f>O3652+P3652</f>
        <v>0</v>
      </c>
      <c r="R3652" s="318">
        <f>SUM(Q3527:Q3652)</f>
        <v>5</v>
      </c>
      <c r="S3652" s="318">
        <f>R3652/$X$2</f>
        <v>0.21739130434782608</v>
      </c>
      <c r="T3652" s="318">
        <f>IF(S3652&gt;=$X$3,1,0)</f>
        <v>0</v>
      </c>
      <c r="U3652" s="318">
        <f>O3652*T3652+P3652*T3652</f>
        <v>0</v>
      </c>
    </row>
    <row r="3653" spans="1:21" s="318" customFormat="1" x14ac:dyDescent="0.2">
      <c r="A3653" s="322">
        <v>41877</v>
      </c>
      <c r="B3653" s="321">
        <v>615.22100799999998</v>
      </c>
      <c r="C3653" s="320">
        <f>LN(B3653/B3652)</f>
        <v>8.3750343292420659E-3</v>
      </c>
      <c r="D3653" s="320">
        <f>AVERAGE(C3633:C3653)</f>
        <v>-1.3255632447246182E-4</v>
      </c>
      <c r="E3653" s="318">
        <f>_xlfn.STDEV.S(C3633:C3653)</f>
        <v>8.5735509227693237E-3</v>
      </c>
      <c r="F3653" s="318">
        <f>E3653*(21/(21-1.5))</f>
        <v>9.2330548399054257E-3</v>
      </c>
      <c r="G3653" s="318">
        <f>_xlfn.VAR.S(C3633:C3653)</f>
        <v>7.3505775425318731E-5</v>
      </c>
      <c r="H3653" s="318">
        <f>G3653*(21/(21-1))</f>
        <v>7.7181064196584672E-5</v>
      </c>
      <c r="I3653" s="320">
        <f>(SUM(C3590:C3610)*1+SUM(C3611:C3631)*2+SUM(C3632:C3652)*3)/6</f>
        <v>-2.4531284580715427E-3</v>
      </c>
      <c r="J3653" s="318">
        <f>IF(C3653*O3653&lt;&gt;0,C3653,0)</f>
        <v>0</v>
      </c>
      <c r="K3653" s="318" t="str">
        <f>IF(C3653*O3653=0,"",C3653)</f>
        <v/>
      </c>
      <c r="O3653" s="318">
        <f>IF(ISBLANK(L3653),0,1)</f>
        <v>0</v>
      </c>
      <c r="P3653" s="318">
        <f>IF(ISBLANK(M3653),0,1)</f>
        <v>0</v>
      </c>
      <c r="Q3653" s="318">
        <f>O3653+P3653</f>
        <v>0</v>
      </c>
      <c r="R3653" s="318">
        <f>SUM(Q3528:Q3653)</f>
        <v>5</v>
      </c>
      <c r="S3653" s="318">
        <f>R3653/$X$2</f>
        <v>0.21739130434782608</v>
      </c>
      <c r="T3653" s="318">
        <f>IF(S3653&gt;=$X$3,1,0)</f>
        <v>0</v>
      </c>
      <c r="U3653" s="318">
        <f>O3653*T3653+P3653*T3653</f>
        <v>0</v>
      </c>
    </row>
    <row r="3654" spans="1:21" s="318" customFormat="1" x14ac:dyDescent="0.2">
      <c r="A3654" s="322">
        <v>41878</v>
      </c>
      <c r="B3654" s="321">
        <v>616.01702899999998</v>
      </c>
      <c r="C3654" s="320">
        <f>LN(B3654/B3653)</f>
        <v>1.2930417790681836E-3</v>
      </c>
      <c r="D3654" s="320">
        <f>AVERAGE(C3634:C3654)</f>
        <v>-2.9645305201418199E-4</v>
      </c>
      <c r="E3654" s="318">
        <f>_xlfn.STDEV.S(C3634:C3654)</f>
        <v>8.5085012334369728E-3</v>
      </c>
      <c r="F3654" s="318">
        <f>E3654*(21/(21-1.5))</f>
        <v>9.1630013283167389E-3</v>
      </c>
      <c r="G3654" s="318">
        <f>_xlfn.VAR.S(C3634:C3654)</f>
        <v>7.2394593239398495E-5</v>
      </c>
      <c r="H3654" s="318">
        <f>G3654*(21/(21-1))</f>
        <v>7.6014322901368425E-5</v>
      </c>
      <c r="I3654" s="320">
        <f>(SUM(C3591:C3611)*1+SUM(C3612:C3632)*2+SUM(C3633:C3653)*3)/6</f>
        <v>2.0334208452686751E-3</v>
      </c>
      <c r="J3654" s="318">
        <f>IF(C3654*O3654&lt;&gt;0,C3654,0)</f>
        <v>0</v>
      </c>
      <c r="K3654" s="318" t="str">
        <f>IF(C3654*O3654=0,"",C3654)</f>
        <v/>
      </c>
      <c r="O3654" s="318">
        <f>IF(ISBLANK(L3654),0,1)</f>
        <v>0</v>
      </c>
      <c r="P3654" s="318">
        <f>IF(ISBLANK(M3654),0,1)</f>
        <v>0</v>
      </c>
      <c r="Q3654" s="318">
        <f>O3654+P3654</f>
        <v>0</v>
      </c>
      <c r="R3654" s="318">
        <f>SUM(Q3529:Q3654)</f>
        <v>5</v>
      </c>
      <c r="S3654" s="318">
        <f>R3654/$X$2</f>
        <v>0.21739130434782608</v>
      </c>
      <c r="T3654" s="318">
        <f>IF(S3654&gt;=$X$3,1,0)</f>
        <v>0</v>
      </c>
      <c r="U3654" s="318">
        <f>O3654*T3654+P3654*T3654</f>
        <v>0</v>
      </c>
    </row>
    <row r="3655" spans="1:21" s="318" customFormat="1" x14ac:dyDescent="0.2">
      <c r="A3655" s="322">
        <v>41879</v>
      </c>
      <c r="B3655" s="321">
        <v>613.61901899999998</v>
      </c>
      <c r="C3655" s="320">
        <f>LN(B3655/B3654)</f>
        <v>-3.9003622965380282E-3</v>
      </c>
      <c r="D3655" s="320">
        <f>AVERAGE(C3635:C3655)</f>
        <v>-2.0706205436280841E-4</v>
      </c>
      <c r="E3655" s="318">
        <f>_xlfn.STDEV.S(C3635:C3655)</f>
        <v>8.4577465742264723E-3</v>
      </c>
      <c r="F3655" s="318">
        <f>E3655*(21/(21-1.5))</f>
        <v>9.1083424645515849E-3</v>
      </c>
      <c r="G3655" s="318">
        <f>_xlfn.VAR.S(C3635:C3655)</f>
        <v>7.1533477113839628E-5</v>
      </c>
      <c r="H3655" s="318">
        <f>G3655*(21/(21-1))</f>
        <v>7.5110150969531612E-5</v>
      </c>
      <c r="I3655" s="320">
        <f>(SUM(C3592:C3612)*1+SUM(C3613:C3633)*2+SUM(C3634:C3654)*3)/6</f>
        <v>1.3432175618824163E-3</v>
      </c>
      <c r="J3655" s="318">
        <f>IF(C3655*O3655&lt;&gt;0,C3655,0)</f>
        <v>0</v>
      </c>
      <c r="K3655" s="318" t="str">
        <f>IF(C3655*O3655=0,"",C3655)</f>
        <v/>
      </c>
      <c r="O3655" s="318">
        <f>IF(ISBLANK(L3655),0,1)</f>
        <v>0</v>
      </c>
      <c r="P3655" s="318">
        <f>IF(ISBLANK(M3655),0,1)</f>
        <v>0</v>
      </c>
      <c r="Q3655" s="318">
        <f>O3655+P3655</f>
        <v>0</v>
      </c>
      <c r="R3655" s="318">
        <f>SUM(Q3530:Q3655)</f>
        <v>5</v>
      </c>
      <c r="S3655" s="318">
        <f>R3655/$X$2</f>
        <v>0.21739130434782608</v>
      </c>
      <c r="T3655" s="318">
        <f>IF(S3655&gt;=$X$3,1,0)</f>
        <v>0</v>
      </c>
      <c r="U3655" s="318">
        <f>O3655*T3655+P3655*T3655</f>
        <v>0</v>
      </c>
    </row>
    <row r="3656" spans="1:21" s="318" customFormat="1" x14ac:dyDescent="0.2">
      <c r="A3656" s="322">
        <v>41880</v>
      </c>
      <c r="B3656" s="321">
        <v>610.16601600000001</v>
      </c>
      <c r="C3656" s="320">
        <f>LN(B3656/B3655)</f>
        <v>-5.6431678190941546E-3</v>
      </c>
      <c r="D3656" s="320">
        <f>AVERAGE(C3636:C3656)</f>
        <v>-1.6586129705401016E-4</v>
      </c>
      <c r="E3656" s="318">
        <f>_xlfn.STDEV.S(C3636:C3656)</f>
        <v>8.4275692991673135E-3</v>
      </c>
      <c r="F3656" s="318">
        <f>E3656*(21/(21-1.5))</f>
        <v>9.0758438606417212E-3</v>
      </c>
      <c r="G3656" s="318">
        <f>_xlfn.VAR.S(C3636:C3656)</f>
        <v>7.1023924292267453E-5</v>
      </c>
      <c r="H3656" s="318">
        <f>G3656*(21/(21-1))</f>
        <v>7.4575120506880824E-5</v>
      </c>
      <c r="I3656" s="320">
        <f>(SUM(C3593:C3613)*1+SUM(C3614:C3634)*2+SUM(C3635:C3655)*3)/6</f>
        <v>-8.3331002409698025E-4</v>
      </c>
      <c r="J3656" s="318">
        <f>IF(C3656*O3656&lt;&gt;0,C3656,0)</f>
        <v>0</v>
      </c>
      <c r="K3656" s="318" t="str">
        <f>IF(C3656*O3656=0,"",C3656)</f>
        <v/>
      </c>
      <c r="O3656" s="318">
        <f>IF(ISBLANK(L3656),0,1)</f>
        <v>0</v>
      </c>
      <c r="P3656" s="318">
        <f>IF(ISBLANK(M3656),0,1)</f>
        <v>0</v>
      </c>
      <c r="Q3656" s="318">
        <f>O3656+P3656</f>
        <v>0</v>
      </c>
      <c r="R3656" s="318">
        <f>SUM(Q3531:Q3656)</f>
        <v>5</v>
      </c>
      <c r="S3656" s="318">
        <f>R3656/$X$2</f>
        <v>0.21739130434782608</v>
      </c>
      <c r="T3656" s="318">
        <f>IF(S3656&gt;=$X$3,1,0)</f>
        <v>0</v>
      </c>
      <c r="U3656" s="318">
        <f>O3656*T3656+P3656*T3656</f>
        <v>0</v>
      </c>
    </row>
    <row r="3657" spans="1:21" s="318" customFormat="1" x14ac:dyDescent="0.2">
      <c r="A3657" s="322">
        <v>41883</v>
      </c>
      <c r="B3657" s="321">
        <v>613.59399399999995</v>
      </c>
      <c r="C3657" s="320">
        <f>LN(B3657/B3656)</f>
        <v>5.6023843532437044E-3</v>
      </c>
      <c r="D3657" s="320">
        <f>AVERAGE(C3637:C3657)</f>
        <v>5.8053042506822736E-4</v>
      </c>
      <c r="E3657" s="318">
        <f>_xlfn.STDEV.S(C3637:C3657)</f>
        <v>8.1973275557297963E-3</v>
      </c>
      <c r="F3657" s="318">
        <f>E3657*(21/(21-1.5))</f>
        <v>8.8278912138628571E-3</v>
      </c>
      <c r="G3657" s="318">
        <f>_xlfn.VAR.S(C3637:C3657)</f>
        <v>6.7196179055927025E-5</v>
      </c>
      <c r="H3657" s="318">
        <f>G3657*(21/(21-1))</f>
        <v>7.0555988008723383E-5</v>
      </c>
      <c r="I3657" s="320">
        <f>(SUM(C3594:C3614)*1+SUM(C3615:C3635)*2+SUM(C3636:C3656)*3)/6</f>
        <v>-4.1261940013236327E-3</v>
      </c>
      <c r="J3657" s="318">
        <f>IF(C3657*O3657&lt;&gt;0,C3657,0)</f>
        <v>0</v>
      </c>
      <c r="K3657" s="318" t="str">
        <f>IF(C3657*O3657=0,"",C3657)</f>
        <v/>
      </c>
      <c r="O3657" s="318">
        <f>IF(ISBLANK(L3657),0,1)</f>
        <v>0</v>
      </c>
      <c r="P3657" s="318">
        <f>IF(ISBLANK(M3657),0,1)</f>
        <v>0</v>
      </c>
      <c r="Q3657" s="318">
        <f>O3657+P3657</f>
        <v>0</v>
      </c>
      <c r="R3657" s="318">
        <f>SUM(Q3532:Q3657)</f>
        <v>5</v>
      </c>
      <c r="S3657" s="318">
        <f>R3657/$X$2</f>
        <v>0.21739130434782608</v>
      </c>
      <c r="T3657" s="318">
        <f>IF(S3657&gt;=$X$3,1,0)</f>
        <v>0</v>
      </c>
      <c r="U3657" s="318">
        <f>O3657*T3657+P3657*T3657</f>
        <v>0</v>
      </c>
    </row>
    <row r="3658" spans="1:21" s="318" customFormat="1" x14ac:dyDescent="0.2">
      <c r="A3658" s="322">
        <v>41884</v>
      </c>
      <c r="B3658" s="321">
        <v>615.262024</v>
      </c>
      <c r="C3658" s="320">
        <f>LN(B3658/B3657)</f>
        <v>2.7147704857402263E-3</v>
      </c>
      <c r="D3658" s="320">
        <f>AVERAGE(C3638:C3658)</f>
        <v>5.6234314594449681E-4</v>
      </c>
      <c r="E3658" s="318">
        <f>_xlfn.STDEV.S(C3638:C3658)</f>
        <v>8.191887722804771E-3</v>
      </c>
      <c r="F3658" s="318">
        <f>E3658*(21/(21-1.5))</f>
        <v>8.8220329322512923E-3</v>
      </c>
      <c r="G3658" s="318">
        <f>_xlfn.VAR.S(C3638:C3658)</f>
        <v>6.7107024463039538E-5</v>
      </c>
      <c r="H3658" s="318">
        <f>G3658*(21/(21-1))</f>
        <v>7.0462375686191524E-5</v>
      </c>
      <c r="I3658" s="320">
        <f>(SUM(C3595:C3615)*1+SUM(C3616:C3636)*2+SUM(C3637:C3657)*3)/6</f>
        <v>-1.624990803755873E-3</v>
      </c>
      <c r="J3658" s="318">
        <f>IF(C3658*O3658&lt;&gt;0,C3658,0)</f>
        <v>0</v>
      </c>
      <c r="K3658" s="318" t="str">
        <f>IF(C3658*O3658=0,"",C3658)</f>
        <v/>
      </c>
      <c r="O3658" s="318">
        <f>IF(ISBLANK(L3658),0,1)</f>
        <v>0</v>
      </c>
      <c r="P3658" s="318">
        <f>IF(ISBLANK(M3658),0,1)</f>
        <v>0</v>
      </c>
      <c r="Q3658" s="318">
        <f>O3658+P3658</f>
        <v>0</v>
      </c>
      <c r="R3658" s="318">
        <f>SUM(Q3533:Q3658)</f>
        <v>5</v>
      </c>
      <c r="S3658" s="318">
        <f>R3658/$X$2</f>
        <v>0.21739130434782608</v>
      </c>
      <c r="T3658" s="318">
        <f>IF(S3658&gt;=$X$3,1,0)</f>
        <v>0</v>
      </c>
      <c r="U3658" s="318">
        <f>O3658*T3658+P3658*T3658</f>
        <v>0</v>
      </c>
    </row>
    <row r="3659" spans="1:21" s="318" customFormat="1" x14ac:dyDescent="0.2">
      <c r="A3659" s="322">
        <v>41885</v>
      </c>
      <c r="B3659" s="321">
        <v>617.72699</v>
      </c>
      <c r="C3659" s="320">
        <f>LN(B3659/B3658)</f>
        <v>3.9983637420019967E-3</v>
      </c>
      <c r="D3659" s="320">
        <f>AVERAGE(C3639:C3659)</f>
        <v>6.988914848976357E-4</v>
      </c>
      <c r="E3659" s="318">
        <f>_xlfn.STDEV.S(C3639:C3659)</f>
        <v>8.2256670668477416E-3</v>
      </c>
      <c r="F3659" s="318">
        <f>E3659*(21/(21-1.5))</f>
        <v>8.8584106873744912E-3</v>
      </c>
      <c r="G3659" s="318">
        <f>_xlfn.VAR.S(C3639:C3659)</f>
        <v>6.7661598694623528E-5</v>
      </c>
      <c r="H3659" s="318">
        <f>G3659*(21/(21-1))</f>
        <v>7.1044678629354703E-5</v>
      </c>
      <c r="I3659" s="320">
        <f>(SUM(C3596:C3616)*1+SUM(C3617:C3637)*2+SUM(C3638:C3658)*3)/6</f>
        <v>2.1686633612257844E-4</v>
      </c>
      <c r="J3659" s="318">
        <f>IF(C3659*O3659&lt;&gt;0,C3659,0)</f>
        <v>0</v>
      </c>
      <c r="K3659" s="318" t="str">
        <f>IF(C3659*O3659=0,"",C3659)</f>
        <v/>
      </c>
      <c r="O3659" s="318">
        <f>IF(ISBLANK(L3659),0,1)</f>
        <v>0</v>
      </c>
      <c r="P3659" s="318">
        <f>IF(ISBLANK(M3659),0,1)</f>
        <v>0</v>
      </c>
      <c r="Q3659" s="318">
        <f>O3659+P3659</f>
        <v>0</v>
      </c>
      <c r="R3659" s="318">
        <f>SUM(Q3534:Q3659)</f>
        <v>5</v>
      </c>
      <c r="S3659" s="318">
        <f>R3659/$X$2</f>
        <v>0.21739130434782608</v>
      </c>
      <c r="T3659" s="318">
        <f>IF(S3659&gt;=$X$3,1,0)</f>
        <v>0</v>
      </c>
      <c r="U3659" s="318">
        <f>O3659*T3659+P3659*T3659</f>
        <v>0</v>
      </c>
    </row>
    <row r="3660" spans="1:21" s="318" customFormat="1" x14ac:dyDescent="0.2">
      <c r="A3660" s="322">
        <v>41886</v>
      </c>
      <c r="B3660" s="321">
        <v>621.02099599999997</v>
      </c>
      <c r="C3660" s="320">
        <f>LN(B3660/B3659)</f>
        <v>5.3182952485396938E-3</v>
      </c>
      <c r="D3660" s="320">
        <f>AVERAGE(C3640:C3660)</f>
        <v>1.4443824981962762E-3</v>
      </c>
      <c r="E3660" s="318">
        <f>_xlfn.STDEV.S(C3640:C3660)</f>
        <v>7.8775272657776504E-3</v>
      </c>
      <c r="F3660" s="318">
        <f>E3660*(21/(21-1.5))</f>
        <v>8.4834909016067005E-3</v>
      </c>
      <c r="G3660" s="318">
        <f>_xlfn.VAR.S(C3640:C3660)</f>
        <v>6.2055435823070302E-5</v>
      </c>
      <c r="H3660" s="318">
        <f>G3660*(21/(21-1))</f>
        <v>6.5158207614223815E-5</v>
      </c>
      <c r="I3660" s="320">
        <f>(SUM(C3597:C3617)*1+SUM(C3618:C3638)*2+SUM(C3639:C3659)*3)/6</f>
        <v>-1.3986462471413571E-5</v>
      </c>
      <c r="J3660" s="318">
        <f>IF(C3660*O3660&lt;&gt;0,C3660,0)</f>
        <v>0</v>
      </c>
      <c r="K3660" s="318" t="str">
        <f>IF(C3660*O3660=0,"",C3660)</f>
        <v/>
      </c>
      <c r="O3660" s="318">
        <f>IF(ISBLANK(L3660),0,1)</f>
        <v>0</v>
      </c>
      <c r="P3660" s="318">
        <f>IF(ISBLANK(M3660),0,1)</f>
        <v>0</v>
      </c>
      <c r="Q3660" s="318">
        <f>O3660+P3660</f>
        <v>0</v>
      </c>
      <c r="R3660" s="318">
        <f>SUM(Q3535:Q3660)</f>
        <v>5</v>
      </c>
      <c r="S3660" s="318">
        <f>R3660/$X$2</f>
        <v>0.21739130434782608</v>
      </c>
      <c r="T3660" s="318">
        <f>IF(S3660&gt;=$X$3,1,0)</f>
        <v>0</v>
      </c>
      <c r="U3660" s="318">
        <f>O3660*T3660+P3660*T3660</f>
        <v>0</v>
      </c>
    </row>
    <row r="3661" spans="1:21" s="318" customFormat="1" x14ac:dyDescent="0.2">
      <c r="A3661" s="322">
        <v>41887</v>
      </c>
      <c r="B3661" s="321">
        <v>616.14202899999998</v>
      </c>
      <c r="C3661" s="320">
        <f>LN(B3661/B3660)</f>
        <v>-7.8873878302536046E-3</v>
      </c>
      <c r="D3661" s="320">
        <f>AVERAGE(C3641:C3661)</f>
        <v>1.6791603008225811E-3</v>
      </c>
      <c r="E3661" s="318">
        <f>_xlfn.STDEV.S(C3641:C3661)</f>
        <v>7.4954169504827797E-3</v>
      </c>
      <c r="F3661" s="318">
        <f>E3661*(21/(21-1.5))</f>
        <v>8.0719874851353009E-3</v>
      </c>
      <c r="G3661" s="318">
        <f>_xlfn.VAR.S(C3641:C3661)</f>
        <v>5.6181275261584579E-5</v>
      </c>
      <c r="H3661" s="318">
        <f>G3661*(21/(21-1))</f>
        <v>5.8990339024663814E-5</v>
      </c>
      <c r="I3661" s="320">
        <f>(SUM(C3598:C3618)*1+SUM(C3619:C3639)*2+SUM(C3640:C3660)*3)/6</f>
        <v>5.5225417568485332E-3</v>
      </c>
      <c r="J3661" s="318">
        <f>IF(C3661*O3661&lt;&gt;0,C3661,0)</f>
        <v>0</v>
      </c>
      <c r="K3661" s="318" t="str">
        <f>IF(C3661*O3661=0,"",C3661)</f>
        <v/>
      </c>
      <c r="O3661" s="318">
        <f>IF(ISBLANK(L3661),0,1)</f>
        <v>0</v>
      </c>
      <c r="P3661" s="318">
        <f>IF(ISBLANK(M3661),0,1)</f>
        <v>0</v>
      </c>
      <c r="Q3661" s="318">
        <f>O3661+P3661</f>
        <v>0</v>
      </c>
      <c r="R3661" s="318">
        <f>SUM(Q3536:Q3661)</f>
        <v>5</v>
      </c>
      <c r="S3661" s="318">
        <f>R3661/$X$2</f>
        <v>0.21739130434782608</v>
      </c>
      <c r="T3661" s="318">
        <f>IF(S3661&gt;=$X$3,1,0)</f>
        <v>0</v>
      </c>
      <c r="U3661" s="318">
        <f>O3661*T3661+P3661*T3661</f>
        <v>0</v>
      </c>
    </row>
    <row r="3662" spans="1:21" s="318" customFormat="1" x14ac:dyDescent="0.2">
      <c r="A3662" s="322">
        <v>41890</v>
      </c>
      <c r="B3662" s="321">
        <v>615.49798599999997</v>
      </c>
      <c r="C3662" s="320">
        <f>LN(B3662/B3661)</f>
        <v>-1.045830032897136E-3</v>
      </c>
      <c r="D3662" s="320">
        <f>AVERAGE(C3642:C3662)</f>
        <v>2.1542318964754676E-3</v>
      </c>
      <c r="E3662" s="318">
        <f>_xlfn.STDEV.S(C3642:C3662)</f>
        <v>6.9461628914111355E-3</v>
      </c>
      <c r="F3662" s="318">
        <f>E3662*(21/(21-1.5))</f>
        <v>7.4804831138273768E-3</v>
      </c>
      <c r="G3662" s="318">
        <f>_xlfn.VAR.S(C3642:C3662)</f>
        <v>4.8249178914017104E-5</v>
      </c>
      <c r="H3662" s="318">
        <f>G3662*(21/(21-1))</f>
        <v>5.0661637859717961E-5</v>
      </c>
      <c r="I3662" s="320">
        <f>(SUM(C3599:C3619)*1+SUM(C3620:C3640)*2+SUM(C3641:C3661)*3)/6</f>
        <v>3.40606006308522E-3</v>
      </c>
      <c r="J3662" s="318">
        <f>IF(C3662*O3662&lt;&gt;0,C3662,0)</f>
        <v>0</v>
      </c>
      <c r="K3662" s="318" t="str">
        <f>IF(C3662*O3662=0,"",C3662)</f>
        <v/>
      </c>
      <c r="O3662" s="318">
        <f>IF(ISBLANK(L3662),0,1)</f>
        <v>0</v>
      </c>
      <c r="P3662" s="318">
        <f>IF(ISBLANK(M3662),0,1)</f>
        <v>0</v>
      </c>
      <c r="Q3662" s="318">
        <f>O3662+P3662</f>
        <v>0</v>
      </c>
      <c r="R3662" s="318">
        <f>SUM(Q3537:Q3662)</f>
        <v>5</v>
      </c>
      <c r="S3662" s="318">
        <f>R3662/$X$2</f>
        <v>0.21739130434782608</v>
      </c>
      <c r="T3662" s="318">
        <f>IF(S3662&gt;=$X$3,1,0)</f>
        <v>0</v>
      </c>
      <c r="U3662" s="318">
        <f>O3662*T3662+P3662*T3662</f>
        <v>0</v>
      </c>
    </row>
    <row r="3663" spans="1:21" s="318" customFormat="1" x14ac:dyDescent="0.2">
      <c r="A3663" s="322">
        <v>41891</v>
      </c>
      <c r="B3663" s="321">
        <v>613.70800799999995</v>
      </c>
      <c r="C3663" s="320">
        <f>LN(B3663/B3662)</f>
        <v>-2.9124154518894987E-3</v>
      </c>
      <c r="D3663" s="320">
        <f>AVERAGE(C3643:C3663)</f>
        <v>9.8356336637591898E-4</v>
      </c>
      <c r="E3663" s="318">
        <f>_xlfn.STDEV.S(C3643:C3663)</f>
        <v>5.3895554113438911E-3</v>
      </c>
      <c r="F3663" s="318">
        <f>E3663*(21/(21-1.5))</f>
        <v>5.8041365968318822E-3</v>
      </c>
      <c r="G3663" s="318">
        <f>_xlfn.VAR.S(C3643:C3663)</f>
        <v>2.9047307531946223E-5</v>
      </c>
      <c r="H3663" s="318">
        <f>G3663*(21/(21-1))</f>
        <v>3.0499672908543537E-5</v>
      </c>
      <c r="I3663" s="320">
        <f>(SUM(C3600:C3620)*1+SUM(C3621:C3641)*2+SUM(C3642:C3662)*3)/6</f>
        <v>9.0092531041748979E-3</v>
      </c>
      <c r="J3663" s="318">
        <f>IF(C3663*O3663&lt;&gt;0,C3663,0)</f>
        <v>0</v>
      </c>
      <c r="K3663" s="318" t="str">
        <f>IF(C3663*O3663=0,"",C3663)</f>
        <v/>
      </c>
      <c r="O3663" s="318">
        <f>IF(ISBLANK(L3663),0,1)</f>
        <v>0</v>
      </c>
      <c r="P3663" s="318">
        <f>IF(ISBLANK(M3663),0,1)</f>
        <v>0</v>
      </c>
      <c r="Q3663" s="318">
        <f>O3663+P3663</f>
        <v>0</v>
      </c>
      <c r="R3663" s="318">
        <f>SUM(Q3538:Q3663)</f>
        <v>5</v>
      </c>
      <c r="S3663" s="318">
        <f>R3663/$X$2</f>
        <v>0.21739130434782608</v>
      </c>
      <c r="T3663" s="318">
        <f>IF(S3663&gt;=$X$3,1,0)</f>
        <v>0</v>
      </c>
      <c r="U3663" s="318">
        <f>O3663*T3663+P3663*T3663</f>
        <v>0</v>
      </c>
    </row>
    <row r="3664" spans="1:21" s="318" customFormat="1" x14ac:dyDescent="0.2">
      <c r="A3664" s="322">
        <v>41892</v>
      </c>
      <c r="B3664" s="321">
        <v>612.81402600000001</v>
      </c>
      <c r="C3664" s="320">
        <f>LN(B3664/B3663)</f>
        <v>-1.4577514851431843E-3</v>
      </c>
      <c r="D3664" s="320">
        <f>AVERAGE(C3644:C3664)</f>
        <v>1.5202310370945648E-3</v>
      </c>
      <c r="E3664" s="318">
        <f>_xlfn.STDEV.S(C3644:C3664)</f>
        <v>4.4320265100284278E-3</v>
      </c>
      <c r="F3664" s="318">
        <f>E3664*(21/(21-1.5))</f>
        <v>4.7729516261844603E-3</v>
      </c>
      <c r="G3664" s="318">
        <f>_xlfn.VAR.S(C3644:C3664)</f>
        <v>1.9642858985594764E-5</v>
      </c>
      <c r="H3664" s="318">
        <f>G3664*(21/(21-1))</f>
        <v>2.0625001934874502E-5</v>
      </c>
      <c r="I3664" s="320">
        <f>(SUM(C3601:C3621)*1+SUM(C3622:C3642)*2+SUM(C3643:C3663)*3)/6</f>
        <v>2.5316998390825796E-3</v>
      </c>
      <c r="J3664" s="318">
        <f>IF(C3664*O3664&lt;&gt;0,C3664,0)</f>
        <v>0</v>
      </c>
      <c r="K3664" s="318" t="str">
        <f>IF(C3664*O3664=0,"",C3664)</f>
        <v/>
      </c>
      <c r="O3664" s="318">
        <f>IF(ISBLANK(L3664),0,1)</f>
        <v>0</v>
      </c>
      <c r="P3664" s="318">
        <f>IF(ISBLANK(M3664),0,1)</f>
        <v>0</v>
      </c>
      <c r="Q3664" s="318">
        <f>O3664+P3664</f>
        <v>0</v>
      </c>
      <c r="R3664" s="318">
        <f>SUM(Q3539:Q3664)</f>
        <v>5</v>
      </c>
      <c r="S3664" s="318">
        <f>R3664/$X$2</f>
        <v>0.21739130434782608</v>
      </c>
      <c r="T3664" s="318">
        <f>IF(S3664&gt;=$X$3,1,0)</f>
        <v>0</v>
      </c>
      <c r="U3664" s="318">
        <f>O3664*T3664+P3664*T3664</f>
        <v>0</v>
      </c>
    </row>
    <row r="3665" spans="1:21" s="318" customFormat="1" x14ac:dyDescent="0.2">
      <c r="A3665" s="322">
        <v>41893</v>
      </c>
      <c r="B3665" s="321">
        <v>611.12402299999997</v>
      </c>
      <c r="C3665" s="320">
        <f>LN(B3665/B3664)</f>
        <v>-2.7615843390547522E-3</v>
      </c>
      <c r="D3665" s="320">
        <f>AVERAGE(C3645:C3665)</f>
        <v>1.3105724685869833E-3</v>
      </c>
      <c r="E3665" s="318">
        <f>_xlfn.STDEV.S(C3645:C3665)</f>
        <v>4.5290914490693553E-3</v>
      </c>
      <c r="F3665" s="318">
        <f>E3665*(21/(21-1.5))</f>
        <v>4.8774830989977667E-3</v>
      </c>
      <c r="G3665" s="318">
        <f>_xlfn.VAR.S(C3645:C3665)</f>
        <v>2.0512669354033151E-5</v>
      </c>
      <c r="H3665" s="318">
        <f>G3665*(21/(21-1))</f>
        <v>2.153830282173481E-5</v>
      </c>
      <c r="I3665" s="320">
        <f>(SUM(C3602:C3622)*1+SUM(C3623:C3643)*2+SUM(C3644:C3664)*3)/6</f>
        <v>1.6844167163440709E-3</v>
      </c>
      <c r="J3665" s="318">
        <f>IF(C3665*O3665&lt;&gt;0,C3665,0)</f>
        <v>0</v>
      </c>
      <c r="K3665" s="318" t="str">
        <f>IF(C3665*O3665=0,"",C3665)</f>
        <v/>
      </c>
      <c r="O3665" s="318">
        <f>IF(ISBLANK(L3665),0,1)</f>
        <v>0</v>
      </c>
      <c r="P3665" s="318">
        <f>IF(ISBLANK(M3665),0,1)</f>
        <v>0</v>
      </c>
      <c r="Q3665" s="318">
        <f>O3665+P3665</f>
        <v>0</v>
      </c>
      <c r="R3665" s="318">
        <f>SUM(Q3540:Q3665)</f>
        <v>5</v>
      </c>
      <c r="S3665" s="318">
        <f>R3665/$X$2</f>
        <v>0.21739130434782608</v>
      </c>
      <c r="T3665" s="318">
        <f>IF(S3665&gt;=$X$3,1,0)</f>
        <v>0</v>
      </c>
      <c r="U3665" s="318">
        <f>O3665*T3665+P3665*T3665</f>
        <v>0</v>
      </c>
    </row>
    <row r="3666" spans="1:21" s="318" customFormat="1" x14ac:dyDescent="0.2">
      <c r="A3666" s="322">
        <v>41894</v>
      </c>
      <c r="B3666" s="321">
        <v>613.86798099999999</v>
      </c>
      <c r="C3666" s="320">
        <f>LN(B3666/B3665)</f>
        <v>4.4799681636035161E-3</v>
      </c>
      <c r="D3666" s="320">
        <f>AVERAGE(C3646:C3666)</f>
        <v>1.3544838263582068E-3</v>
      </c>
      <c r="E3666" s="318">
        <f>_xlfn.STDEV.S(C3646:C3666)</f>
        <v>4.5563570917830799E-3</v>
      </c>
      <c r="F3666" s="318">
        <f>E3666*(21/(21-1.5))</f>
        <v>4.9068460988433166E-3</v>
      </c>
      <c r="G3666" s="318">
        <f>_xlfn.VAR.S(C3646:C3666)</f>
        <v>2.0760389947841969E-5</v>
      </c>
      <c r="H3666" s="318">
        <f>G3666*(21/(21-1))</f>
        <v>2.1798409445234069E-5</v>
      </c>
      <c r="I3666" s="320">
        <f>(SUM(C3603:C3623)*1+SUM(C3624:C3644)*2+SUM(C3645:C3665)*3)/6</f>
        <v>2.1022785107373959E-4</v>
      </c>
      <c r="J3666" s="318">
        <f>IF(C3666*O3666&lt;&gt;0,C3666,0)</f>
        <v>0</v>
      </c>
      <c r="K3666" s="318" t="str">
        <f>IF(C3666*O3666=0,"",C3666)</f>
        <v/>
      </c>
      <c r="O3666" s="318">
        <f>IF(ISBLANK(L3666),0,1)</f>
        <v>0</v>
      </c>
      <c r="P3666" s="318">
        <f>IF(ISBLANK(M3666),0,1)</f>
        <v>0</v>
      </c>
      <c r="Q3666" s="318">
        <f>O3666+P3666</f>
        <v>0</v>
      </c>
      <c r="R3666" s="318">
        <f>SUM(Q3541:Q3666)</f>
        <v>5</v>
      </c>
      <c r="S3666" s="318">
        <f>R3666/$X$2</f>
        <v>0.21739130434782608</v>
      </c>
      <c r="T3666" s="318">
        <f>IF(S3666&gt;=$X$3,1,0)</f>
        <v>0</v>
      </c>
      <c r="U3666" s="318">
        <f>O3666*T3666+P3666*T3666</f>
        <v>0</v>
      </c>
    </row>
    <row r="3667" spans="1:21" s="318" customFormat="1" x14ac:dyDescent="0.2">
      <c r="A3667" s="322">
        <v>41897</v>
      </c>
      <c r="B3667" s="321">
        <v>611.99200399999995</v>
      </c>
      <c r="C3667" s="320">
        <f>LN(B3667/B3666)</f>
        <v>-3.0606733027000546E-3</v>
      </c>
      <c r="D3667" s="320">
        <f>AVERAGE(C3647:C3667)</f>
        <v>8.674185340351373E-4</v>
      </c>
      <c r="E3667" s="318">
        <f>_xlfn.STDEV.S(C3647:C3667)</f>
        <v>4.4493037080510457E-3</v>
      </c>
      <c r="F3667" s="318">
        <f>E3667*(21/(21-1.5))</f>
        <v>4.7915578394395874E-3</v>
      </c>
      <c r="G3667" s="318">
        <f>_xlfn.VAR.S(C3647:C3667)</f>
        <v>1.9796303486476782E-5</v>
      </c>
      <c r="H3667" s="318">
        <f>G3667*(21/(21-1))</f>
        <v>2.0786118660800621E-5</v>
      </c>
      <c r="I3667" s="320">
        <f>(SUM(C3604:C3624)*1+SUM(C3625:C3645)*2+SUM(C3646:C3666)*3)/6</f>
        <v>1.6786529341938038E-3</v>
      </c>
      <c r="J3667" s="318">
        <f>IF(C3667*O3667&lt;&gt;0,C3667,0)</f>
        <v>0</v>
      </c>
      <c r="K3667" s="318" t="str">
        <f>IF(C3667*O3667=0,"",C3667)</f>
        <v/>
      </c>
      <c r="O3667" s="318">
        <f>IF(ISBLANK(L3667),0,1)</f>
        <v>0</v>
      </c>
      <c r="P3667" s="318">
        <f>IF(ISBLANK(M3667),0,1)</f>
        <v>0</v>
      </c>
      <c r="Q3667" s="318">
        <f>O3667+P3667</f>
        <v>0</v>
      </c>
      <c r="R3667" s="318">
        <f>SUM(Q3542:Q3667)</f>
        <v>5</v>
      </c>
      <c r="S3667" s="318">
        <f>R3667/$X$2</f>
        <v>0.21739130434782608</v>
      </c>
      <c r="T3667" s="318">
        <f>IF(S3667&gt;=$X$3,1,0)</f>
        <v>0</v>
      </c>
      <c r="U3667" s="318">
        <f>O3667*T3667+P3667*T3667</f>
        <v>0</v>
      </c>
    </row>
    <row r="3668" spans="1:21" s="318" customFormat="1" x14ac:dyDescent="0.2">
      <c r="A3668" s="322">
        <v>41898</v>
      </c>
      <c r="B3668" s="321">
        <v>612.90997300000004</v>
      </c>
      <c r="C3668" s="320">
        <f>LN(B3668/B3667)</f>
        <v>1.4988451142885022E-3</v>
      </c>
      <c r="D3668" s="320">
        <f>AVERAGE(C3648:C3668)</f>
        <v>8.5487156923982877E-4</v>
      </c>
      <c r="E3668" s="318">
        <f>_xlfn.STDEV.S(C3648:C3668)</f>
        <v>4.447024816155421E-3</v>
      </c>
      <c r="F3668" s="318">
        <f>E3668*(21/(21-1.5))</f>
        <v>4.789103648167376E-3</v>
      </c>
      <c r="G3668" s="318">
        <f>_xlfn.VAR.S(C3648:C3668)</f>
        <v>1.9776029715502159E-5</v>
      </c>
      <c r="H3668" s="318">
        <f>G3668*(21/(21-1))</f>
        <v>2.0764831201277268E-5</v>
      </c>
      <c r="I3668" s="320">
        <f>(SUM(C3605:C3625)*1+SUM(C3626:C3646)*2+SUM(C3647:C3667)*3)/6</f>
        <v>-2.7827019680834093E-3</v>
      </c>
      <c r="J3668" s="318">
        <f>IF(C3668*O3668&lt;&gt;0,C3668,0)</f>
        <v>0</v>
      </c>
      <c r="K3668" s="318" t="str">
        <f>IF(C3668*O3668=0,"",C3668)</f>
        <v/>
      </c>
      <c r="O3668" s="318">
        <f>IF(ISBLANK(L3668),0,1)</f>
        <v>0</v>
      </c>
      <c r="P3668" s="318">
        <f>IF(ISBLANK(M3668),0,1)</f>
        <v>0</v>
      </c>
      <c r="Q3668" s="318">
        <f>O3668+P3668</f>
        <v>0</v>
      </c>
      <c r="R3668" s="318">
        <f>SUM(Q3543:Q3668)</f>
        <v>5</v>
      </c>
      <c r="S3668" s="318">
        <f>R3668/$X$2</f>
        <v>0.21739130434782608</v>
      </c>
      <c r="T3668" s="318">
        <f>IF(S3668&gt;=$X$3,1,0)</f>
        <v>0</v>
      </c>
      <c r="U3668" s="318">
        <f>O3668*T3668+P3668*T3668</f>
        <v>0</v>
      </c>
    </row>
    <row r="3669" spans="1:21" s="318" customFormat="1" x14ac:dyDescent="0.2">
      <c r="A3669" s="322">
        <v>41899</v>
      </c>
      <c r="B3669" s="321">
        <v>617.10101299999997</v>
      </c>
      <c r="C3669" s="320">
        <f>LN(B3669/B3668)</f>
        <v>6.8146646930706484E-3</v>
      </c>
      <c r="D3669" s="320">
        <f>AVERAGE(C3649:C3669)</f>
        <v>1.035868551499963E-3</v>
      </c>
      <c r="E3669" s="318">
        <f>_xlfn.STDEV.S(C3649:C3669)</f>
        <v>4.6135187707305424E-3</v>
      </c>
      <c r="F3669" s="318">
        <f>E3669*(21/(21-1.5))</f>
        <v>4.968404830017507E-3</v>
      </c>
      <c r="G3669" s="318">
        <f>_xlfn.VAR.S(C3649:C3669)</f>
        <v>2.1284555447883057E-5</v>
      </c>
      <c r="H3669" s="318">
        <f>G3669*(21/(21-1))</f>
        <v>2.2348783220277212E-5</v>
      </c>
      <c r="I3669" s="320">
        <f>(SUM(C3606:C3626)*1+SUM(C3627:C3647)*2+SUM(C3648:C3668)*3)/6</f>
        <v>-2.5469804525272907E-3</v>
      </c>
      <c r="J3669" s="318">
        <f>IF(C3669*O3669&lt;&gt;0,C3669,0)</f>
        <v>0</v>
      </c>
      <c r="K3669" s="318" t="str">
        <f>IF(C3669*O3669=0,"",C3669)</f>
        <v/>
      </c>
      <c r="O3669" s="318">
        <f>IF(ISBLANK(L3669),0,1)</f>
        <v>0</v>
      </c>
      <c r="P3669" s="318">
        <f>IF(ISBLANK(M3669),0,1)</f>
        <v>0</v>
      </c>
      <c r="Q3669" s="318">
        <f>O3669+P3669</f>
        <v>0</v>
      </c>
      <c r="R3669" s="318">
        <f>SUM(Q3544:Q3669)</f>
        <v>5</v>
      </c>
      <c r="S3669" s="318">
        <f>R3669/$X$2</f>
        <v>0.21739130434782608</v>
      </c>
      <c r="T3669" s="318">
        <f>IF(S3669&gt;=$X$3,1,0)</f>
        <v>0</v>
      </c>
      <c r="U3669" s="318">
        <f>O3669*T3669+P3669*T3669</f>
        <v>0</v>
      </c>
    </row>
    <row r="3670" spans="1:21" s="318" customFormat="1" x14ac:dyDescent="0.2">
      <c r="A3670" s="322">
        <v>41900</v>
      </c>
      <c r="B3670" s="321">
        <v>618.96698000000004</v>
      </c>
      <c r="C3670" s="320">
        <f>LN(B3670/B3669)</f>
        <v>3.0192002835008371E-3</v>
      </c>
      <c r="D3670" s="320">
        <f>AVERAGE(C3650:C3670)</f>
        <v>9.2779140864087187E-4</v>
      </c>
      <c r="E3670" s="318">
        <f>_xlfn.STDEV.S(C3650:C3670)</f>
        <v>4.5348198488846568E-3</v>
      </c>
      <c r="F3670" s="318">
        <f>E3670*(21/(21-1.5))</f>
        <v>4.8836521449527074E-3</v>
      </c>
      <c r="G3670" s="318">
        <f>_xlfn.VAR.S(C3650:C3670)</f>
        <v>2.0564591061838259E-5</v>
      </c>
      <c r="H3670" s="318">
        <f>G3670*(21/(21-1))</f>
        <v>2.1592820614930174E-5</v>
      </c>
      <c r="I3670" s="320">
        <f>(SUM(C3607:C3627)*1+SUM(C3628:C3648)*2+SUM(C3649:C3669)*3)/6</f>
        <v>7.9077889556170941E-5</v>
      </c>
      <c r="J3670" s="318">
        <f>IF(C3670*O3670&lt;&gt;0,C3670,0)</f>
        <v>0</v>
      </c>
      <c r="K3670" s="318" t="str">
        <f>IF(C3670*O3670=0,"",C3670)</f>
        <v/>
      </c>
      <c r="O3670" s="318">
        <f>IF(ISBLANK(L3670),0,1)</f>
        <v>0</v>
      </c>
      <c r="P3670" s="318">
        <f>IF(ISBLANK(M3670),0,1)</f>
        <v>0</v>
      </c>
      <c r="Q3670" s="318">
        <f>O3670+P3670</f>
        <v>0</v>
      </c>
      <c r="R3670" s="318">
        <f>SUM(Q3545:Q3670)</f>
        <v>5</v>
      </c>
      <c r="S3670" s="318">
        <f>R3670/$X$2</f>
        <v>0.21739130434782608</v>
      </c>
      <c r="T3670" s="318">
        <f>IF(S3670&gt;=$X$3,1,0)</f>
        <v>0</v>
      </c>
      <c r="U3670" s="318">
        <f>O3670*T3670+P3670*T3670</f>
        <v>0</v>
      </c>
    </row>
    <row r="3671" spans="1:21" s="318" customFormat="1" x14ac:dyDescent="0.2">
      <c r="A3671" s="322">
        <v>41901</v>
      </c>
      <c r="B3671" s="321">
        <v>618.27600099999995</v>
      </c>
      <c r="C3671" s="320">
        <f>LN(B3671/B3670)</f>
        <v>-1.1169658384824334E-3</v>
      </c>
      <c r="D3671" s="320">
        <f>AVERAGE(C3651:C3671)</f>
        <v>7.7601908024130565E-4</v>
      </c>
      <c r="E3671" s="318">
        <f>_xlfn.STDEV.S(C3651:C3671)</f>
        <v>4.547988034193564E-3</v>
      </c>
      <c r="F3671" s="318">
        <f>E3671*(21/(21-1.5))</f>
        <v>4.8978332675930691E-3</v>
      </c>
      <c r="G3671" s="318">
        <f>_xlfn.VAR.S(C3651:C3671)</f>
        <v>2.0684195159167842E-5</v>
      </c>
      <c r="H3671" s="318">
        <f>G3671*(21/(21-1))</f>
        <v>2.1718404917126234E-5</v>
      </c>
      <c r="I3671" s="320">
        <f>(SUM(C3608:C3628)*1+SUM(C3629:C3649)*2+SUM(C3650:C3670)*3)/6</f>
        <v>-1.5371393317758473E-3</v>
      </c>
      <c r="J3671" s="318">
        <f>IF(C3671*O3671&lt;&gt;0,C3671,0)</f>
        <v>0</v>
      </c>
      <c r="K3671" s="318" t="str">
        <f>IF(C3671*O3671=0,"",C3671)</f>
        <v/>
      </c>
      <c r="O3671" s="318">
        <f>IF(ISBLANK(L3671),0,1)</f>
        <v>0</v>
      </c>
      <c r="P3671" s="318">
        <f>IF(ISBLANK(M3671),0,1)</f>
        <v>0</v>
      </c>
      <c r="Q3671" s="318">
        <f>O3671+P3671</f>
        <v>0</v>
      </c>
      <c r="R3671" s="318">
        <f>SUM(Q3546:Q3671)</f>
        <v>5</v>
      </c>
      <c r="S3671" s="318">
        <f>R3671/$X$2</f>
        <v>0.21739130434782608</v>
      </c>
      <c r="T3671" s="318">
        <f>IF(S3671&gt;=$X$3,1,0)</f>
        <v>0</v>
      </c>
      <c r="U3671" s="318">
        <f>O3671*T3671+P3671*T3671</f>
        <v>0</v>
      </c>
    </row>
    <row r="3672" spans="1:21" s="318" customFormat="1" x14ac:dyDescent="0.2">
      <c r="A3672" s="322">
        <v>41904</v>
      </c>
      <c r="B3672" s="321">
        <v>615.64599599999997</v>
      </c>
      <c r="C3672" s="320">
        <f>LN(B3672/B3671)</f>
        <v>-4.2628447974239871E-3</v>
      </c>
      <c r="D3672" s="320">
        <f>AVERAGE(C3652:C3672)</f>
        <v>7.404585788447325E-4</v>
      </c>
      <c r="E3672" s="318">
        <f>_xlfn.STDEV.S(C3652:C3672)</f>
        <v>4.5859864343219823E-3</v>
      </c>
      <c r="F3672" s="318">
        <f>E3672*(21/(21-1.5))</f>
        <v>4.9387546215775187E-3</v>
      </c>
      <c r="G3672" s="318">
        <f>_xlfn.VAR.S(C3652:C3672)</f>
        <v>2.1031271575785246E-5</v>
      </c>
      <c r="H3672" s="318">
        <f>G3672*(21/(21-1))</f>
        <v>2.2082835154574508E-5</v>
      </c>
      <c r="I3672" s="320">
        <f>(SUM(C3609:C3629)*1+SUM(C3630:C3650)*2+SUM(C3651:C3671)*3)/6</f>
        <v>-2.0142324033777894E-3</v>
      </c>
      <c r="J3672" s="318">
        <f>IF(C3672*O3672&lt;&gt;0,C3672,0)</f>
        <v>0</v>
      </c>
      <c r="K3672" s="318" t="str">
        <f>IF(C3672*O3672=0,"",C3672)</f>
        <v/>
      </c>
      <c r="O3672" s="318">
        <f>IF(ISBLANK(L3672),0,1)</f>
        <v>0</v>
      </c>
      <c r="P3672" s="318">
        <f>IF(ISBLANK(M3672),0,1)</f>
        <v>0</v>
      </c>
      <c r="Q3672" s="318">
        <f>O3672+P3672</f>
        <v>0</v>
      </c>
      <c r="R3672" s="318">
        <f>SUM(Q3547:Q3672)</f>
        <v>5</v>
      </c>
      <c r="S3672" s="318">
        <f>R3672/$X$2</f>
        <v>0.21739130434782608</v>
      </c>
      <c r="T3672" s="318">
        <f>IF(S3672&gt;=$X$3,1,0)</f>
        <v>0</v>
      </c>
      <c r="U3672" s="318">
        <f>O3672*T3672+P3672*T3672</f>
        <v>0</v>
      </c>
    </row>
    <row r="3673" spans="1:21" s="318" customFormat="1" x14ac:dyDescent="0.2">
      <c r="A3673" s="322">
        <v>41905</v>
      </c>
      <c r="B3673" s="321">
        <v>608.02002000000005</v>
      </c>
      <c r="C3673" s="320">
        <f>LN(B3673/B3672)</f>
        <v>-1.2464307466806471E-2</v>
      </c>
      <c r="D3673" s="320">
        <f>AVERAGE(C3653:C3673)</f>
        <v>-1.6184392704685386E-4</v>
      </c>
      <c r="E3673" s="318">
        <f>_xlfn.STDEV.S(C3653:C3673)</f>
        <v>5.2196999195421902E-3</v>
      </c>
      <c r="F3673" s="318">
        <f>E3673*(21/(21-1.5))</f>
        <v>5.6212152979685124E-3</v>
      </c>
      <c r="G3673" s="318">
        <f>_xlfn.VAR.S(C3653:C3673)</f>
        <v>2.7245267250068749E-5</v>
      </c>
      <c r="H3673" s="318">
        <f>G3673*(21/(21-1))</f>
        <v>2.8607530612572187E-5</v>
      </c>
      <c r="I3673" s="320">
        <f>(SUM(C3610:C3630)*1+SUM(C3631:C3651)*2+SUM(C3652:C3672)*3)/6</f>
        <v>-9.5943067345578023E-4</v>
      </c>
      <c r="J3673" s="318">
        <f>IF(C3673*O3673&lt;&gt;0,C3673,0)</f>
        <v>0</v>
      </c>
      <c r="K3673" s="318" t="str">
        <f>IF(C3673*O3673=0,"",C3673)</f>
        <v/>
      </c>
      <c r="O3673" s="318">
        <f>IF(ISBLANK(L3673),0,1)</f>
        <v>0</v>
      </c>
      <c r="P3673" s="318">
        <f>IF(ISBLANK(M3673),0,1)</f>
        <v>0</v>
      </c>
      <c r="Q3673" s="318">
        <f>O3673+P3673</f>
        <v>0</v>
      </c>
      <c r="R3673" s="318">
        <f>SUM(Q3548:Q3673)</f>
        <v>5</v>
      </c>
      <c r="S3673" s="318">
        <f>R3673/$X$2</f>
        <v>0.21739130434782608</v>
      </c>
      <c r="T3673" s="318">
        <f>IF(S3673&gt;=$X$3,1,0)</f>
        <v>0</v>
      </c>
      <c r="U3673" s="318">
        <f>O3673*T3673+P3673*T3673</f>
        <v>0</v>
      </c>
    </row>
    <row r="3674" spans="1:21" s="318" customFormat="1" x14ac:dyDescent="0.2">
      <c r="A3674" s="322">
        <v>41906</v>
      </c>
      <c r="B3674" s="321">
        <v>608.54998799999998</v>
      </c>
      <c r="C3674" s="320">
        <f>LN(B3674/B3673)</f>
        <v>8.7124954591810124E-4</v>
      </c>
      <c r="D3674" s="320">
        <f>AVERAGE(C3654:C3674)</f>
        <v>-5.1916701196704266E-4</v>
      </c>
      <c r="E3674" s="318">
        <f>_xlfn.STDEV.S(C3654:C3674)</f>
        <v>4.8498095902581818E-3</v>
      </c>
      <c r="F3674" s="318">
        <f>E3674*(21/(21-1.5))</f>
        <v>5.2228718664318876E-3</v>
      </c>
      <c r="G3674" s="318">
        <f>_xlfn.VAR.S(C3654:C3674)</f>
        <v>2.352065306176023E-5</v>
      </c>
      <c r="H3674" s="318">
        <f>G3674*(21/(21-1))</f>
        <v>2.4696685714848241E-5</v>
      </c>
      <c r="I3674" s="320">
        <f>(SUM(C3611:C3631)*1+SUM(C3632:C3652)*2+SUM(C3653:C3673)*3)/6</f>
        <v>-6.709068474926895E-3</v>
      </c>
      <c r="J3674" s="318">
        <f>IF(C3674*O3674&lt;&gt;0,C3674,0)</f>
        <v>0</v>
      </c>
      <c r="K3674" s="318" t="str">
        <f>IF(C3674*O3674=0,"",C3674)</f>
        <v/>
      </c>
      <c r="O3674" s="318">
        <f>IF(ISBLANK(L3674),0,1)</f>
        <v>0</v>
      </c>
      <c r="P3674" s="318">
        <f>IF(ISBLANK(M3674),0,1)</f>
        <v>0</v>
      </c>
      <c r="Q3674" s="318">
        <f>O3674+P3674</f>
        <v>0</v>
      </c>
      <c r="R3674" s="318">
        <f>SUM(Q3549:Q3674)</f>
        <v>5</v>
      </c>
      <c r="S3674" s="318">
        <f>R3674/$X$2</f>
        <v>0.21739130434782608</v>
      </c>
      <c r="T3674" s="318">
        <f>IF(S3674&gt;=$X$3,1,0)</f>
        <v>0</v>
      </c>
      <c r="U3674" s="318">
        <f>O3674*T3674+P3674*T3674</f>
        <v>0</v>
      </c>
    </row>
    <row r="3675" spans="1:21" s="318" customFormat="1" x14ac:dyDescent="0.2">
      <c r="A3675" s="322">
        <v>41907</v>
      </c>
      <c r="B3675" s="321">
        <v>604.72497599999997</v>
      </c>
      <c r="C3675" s="320">
        <f>LN(B3675/B3674)</f>
        <v>-6.3052890498281316E-3</v>
      </c>
      <c r="D3675" s="320">
        <f>AVERAGE(C3655:C3675)</f>
        <v>-8.809922895335338E-4</v>
      </c>
      <c r="E3675" s="318">
        <f>_xlfn.STDEV.S(C3655:C3675)</f>
        <v>4.9892830176725472E-3</v>
      </c>
      <c r="F3675" s="318">
        <f>E3675*(21/(21-1.5))</f>
        <v>5.3730740190319733E-3</v>
      </c>
      <c r="G3675" s="318">
        <f>_xlfn.VAR.S(C3655:C3675)</f>
        <v>2.4892945030435679E-5</v>
      </c>
      <c r="H3675" s="318">
        <f>G3675*(21/(21-1))</f>
        <v>2.6137592281957465E-5</v>
      </c>
      <c r="I3675" s="320">
        <f>(SUM(C3612:C3632)*1+SUM(C3633:C3653)*2+SUM(C3654:C3674)*3)/6</f>
        <v>-6.4904264510709311E-3</v>
      </c>
      <c r="J3675" s="318">
        <f>IF(C3675*O3675&lt;&gt;0,C3675,0)</f>
        <v>0</v>
      </c>
      <c r="K3675" s="318" t="str">
        <f>IF(C3675*O3675=0,"",C3675)</f>
        <v/>
      </c>
      <c r="O3675" s="318">
        <f>IF(ISBLANK(L3675),0,1)</f>
        <v>0</v>
      </c>
      <c r="P3675" s="318">
        <f>IF(ISBLANK(M3675),0,1)</f>
        <v>0</v>
      </c>
      <c r="Q3675" s="318">
        <f>O3675+P3675</f>
        <v>0</v>
      </c>
      <c r="R3675" s="318">
        <f>SUM(Q3550:Q3675)</f>
        <v>4</v>
      </c>
      <c r="S3675" s="318">
        <f>R3675/$X$2</f>
        <v>0.17391304347826086</v>
      </c>
      <c r="T3675" s="318">
        <f>IF(S3675&gt;=$X$3,1,0)</f>
        <v>0</v>
      </c>
      <c r="U3675" s="318">
        <f>O3675*T3675+P3675*T3675</f>
        <v>0</v>
      </c>
    </row>
    <row r="3676" spans="1:21" s="318" customFormat="1" x14ac:dyDescent="0.2">
      <c r="A3676" s="322">
        <v>41908</v>
      </c>
      <c r="B3676" s="321">
        <v>606.84997599999997</v>
      </c>
      <c r="C3676" s="320">
        <f>LN(B3676/B3675)</f>
        <v>3.5078344521482668E-3</v>
      </c>
      <c r="D3676" s="320">
        <f>AVERAGE(C3656:C3676)</f>
        <v>-5.2822101578656742E-4</v>
      </c>
      <c r="E3676" s="318">
        <f>_xlfn.STDEV.S(C3656:C3676)</f>
        <v>5.0268812723935231E-3</v>
      </c>
      <c r="F3676" s="318">
        <f>E3676*(21/(21-1.5))</f>
        <v>5.4135644471930248E-3</v>
      </c>
      <c r="G3676" s="318">
        <f>_xlfn.VAR.S(C3656:C3676)</f>
        <v>2.5269535326740725E-5</v>
      </c>
      <c r="H3676" s="318">
        <f>G3676*(21/(21-1))</f>
        <v>2.6533012093077761E-5</v>
      </c>
      <c r="I3676" s="320">
        <f>(SUM(C3613:C3633)*1+SUM(C3634:C3654)*2+SUM(C3655:C3675)*3)/6</f>
        <v>-1.0792632147451296E-2</v>
      </c>
      <c r="J3676" s="318">
        <f>IF(C3676*O3676&lt;&gt;0,C3676,0)</f>
        <v>0</v>
      </c>
      <c r="K3676" s="318" t="str">
        <f>IF(C3676*O3676=0,"",C3676)</f>
        <v/>
      </c>
      <c r="O3676" s="318">
        <f>IF(ISBLANK(L3676),0,1)</f>
        <v>0</v>
      </c>
      <c r="P3676" s="318">
        <f>IF(ISBLANK(M3676),0,1)</f>
        <v>0</v>
      </c>
      <c r="Q3676" s="318">
        <f>O3676+P3676</f>
        <v>0</v>
      </c>
      <c r="R3676" s="318">
        <f>SUM(Q3551:Q3676)</f>
        <v>4</v>
      </c>
      <c r="S3676" s="318">
        <f>R3676/$X$2</f>
        <v>0.17391304347826086</v>
      </c>
      <c r="T3676" s="318">
        <f>IF(S3676&gt;=$X$3,1,0)</f>
        <v>0</v>
      </c>
      <c r="U3676" s="318">
        <f>O3676*T3676+P3676*T3676</f>
        <v>0</v>
      </c>
    </row>
    <row r="3677" spans="1:21" s="318" customFormat="1" x14ac:dyDescent="0.2">
      <c r="A3677" s="322">
        <v>41911</v>
      </c>
      <c r="B3677" s="321">
        <v>607.22399900000005</v>
      </c>
      <c r="C3677" s="320">
        <f>LN(B3677/B3676)</f>
        <v>6.1614534128004049E-4</v>
      </c>
      <c r="D3677" s="320">
        <f>AVERAGE(C3657:C3677)</f>
        <v>-2.3015848434017723E-4</v>
      </c>
      <c r="E3677" s="318">
        <f>_xlfn.STDEV.S(C3657:C3677)</f>
        <v>4.8921975295752153E-3</v>
      </c>
      <c r="F3677" s="318">
        <f>E3677*(21/(21-1.5))</f>
        <v>5.268520416465616E-3</v>
      </c>
      <c r="G3677" s="318">
        <f>_xlfn.VAR.S(C3657:C3677)</f>
        <v>2.3933596668381843E-5</v>
      </c>
      <c r="H3677" s="318">
        <f>G3677*(21/(21-1))</f>
        <v>2.5130276501800936E-5</v>
      </c>
      <c r="I3677" s="320">
        <f>(SUM(C3614:C3634)*1+SUM(C3635:C3655)*2+SUM(C3656:C3676)*3)/6</f>
        <v>-8.6659350232726334E-3</v>
      </c>
      <c r="J3677" s="318">
        <f>IF(C3677*O3677&lt;&gt;0,C3677,0)</f>
        <v>0</v>
      </c>
      <c r="K3677" s="318" t="str">
        <f>IF(C3677*O3677=0,"",C3677)</f>
        <v/>
      </c>
      <c r="O3677" s="318">
        <f>IF(ISBLANK(L3677),0,1)</f>
        <v>0</v>
      </c>
      <c r="P3677" s="318">
        <f>IF(ISBLANK(M3677),0,1)</f>
        <v>0</v>
      </c>
      <c r="Q3677" s="318">
        <f>O3677+P3677</f>
        <v>0</v>
      </c>
      <c r="R3677" s="318">
        <f>SUM(Q3552:Q3677)</f>
        <v>3</v>
      </c>
      <c r="S3677" s="318">
        <f>R3677/$X$2</f>
        <v>0.13043478260869565</v>
      </c>
      <c r="T3677" s="318">
        <f>IF(S3677&gt;=$X$3,1,0)</f>
        <v>0</v>
      </c>
      <c r="U3677" s="318">
        <f>O3677*T3677+P3677*T3677</f>
        <v>0</v>
      </c>
    </row>
    <row r="3678" spans="1:21" s="318" customFormat="1" x14ac:dyDescent="0.2">
      <c r="A3678" s="322">
        <v>41912</v>
      </c>
      <c r="B3678" s="321">
        <v>609.38098100000002</v>
      </c>
      <c r="C3678" s="320">
        <f>LN(B3678/B3677)</f>
        <v>3.545907333142485E-3</v>
      </c>
      <c r="D3678" s="320">
        <f>AVERAGE(C3658:C3678)</f>
        <v>-3.2808596148785422E-4</v>
      </c>
      <c r="E3678" s="318">
        <f>_xlfn.STDEV.S(C3658:C3678)</f>
        <v>4.7891056830422747E-3</v>
      </c>
      <c r="F3678" s="318">
        <f>E3678*(21/(21-1.5))</f>
        <v>5.1574984278916804E-3</v>
      </c>
      <c r="G3678" s="318">
        <f>_xlfn.VAR.S(C3658:C3678)</f>
        <v>2.293553324334781E-5</v>
      </c>
      <c r="H3678" s="318">
        <f>G3678*(21/(21-1))</f>
        <v>2.4082309905515201E-5</v>
      </c>
      <c r="I3678" s="320">
        <f>(SUM(C3615:C3635)*1+SUM(C3636:C3656)*2+SUM(C3657:C3677)*3)/6</f>
        <v>-6.3722268967143616E-3</v>
      </c>
      <c r="J3678" s="318">
        <f>IF(C3678*O3678&lt;&gt;0,C3678,0)</f>
        <v>0</v>
      </c>
      <c r="K3678" s="318" t="str">
        <f>IF(C3678*O3678=0,"",C3678)</f>
        <v/>
      </c>
      <c r="O3678" s="318">
        <f>IF(ISBLANK(L3678),0,1)</f>
        <v>0</v>
      </c>
      <c r="P3678" s="318">
        <f>IF(ISBLANK(M3678),0,1)</f>
        <v>0</v>
      </c>
      <c r="Q3678" s="318">
        <f>O3678+P3678</f>
        <v>0</v>
      </c>
      <c r="R3678" s="318">
        <f>SUM(Q3553:Q3678)</f>
        <v>3</v>
      </c>
      <c r="S3678" s="318">
        <f>R3678/$X$2</f>
        <v>0.13043478260869565</v>
      </c>
      <c r="T3678" s="318">
        <f>IF(S3678&gt;=$X$3,1,0)</f>
        <v>0</v>
      </c>
      <c r="U3678" s="318">
        <f>O3678*T3678+P3678*T3678</f>
        <v>0</v>
      </c>
    </row>
    <row r="3679" spans="1:21" s="318" customFormat="1" x14ac:dyDescent="0.2">
      <c r="A3679" s="322">
        <v>41913</v>
      </c>
      <c r="B3679" s="321">
        <v>602.841003</v>
      </c>
      <c r="C3679" s="320">
        <f>LN(B3679/B3678)</f>
        <v>-1.0790171336825157E-2</v>
      </c>
      <c r="D3679" s="320">
        <f>AVERAGE(C3659:C3679)</f>
        <v>-9.7117842922906316E-4</v>
      </c>
      <c r="E3679" s="318">
        <f>_xlfn.STDEV.S(C3659:C3679)</f>
        <v>5.245102446787814E-3</v>
      </c>
      <c r="F3679" s="318">
        <f>E3679*(21/(21-1.5))</f>
        <v>5.6485718657714916E-3</v>
      </c>
      <c r="G3679" s="318">
        <f>_xlfn.VAR.S(C3659:C3679)</f>
        <v>2.7511099677299517E-5</v>
      </c>
      <c r="H3679" s="318">
        <f>G3679*(21/(21-1))</f>
        <v>2.8886654661164493E-5</v>
      </c>
      <c r="I3679" s="320">
        <f>(SUM(C3616:C3636)*1+SUM(C3637:C3657)*2+SUM(C3658:C3678)*3)/6</f>
        <v>-5.5004314890363228E-3</v>
      </c>
      <c r="J3679" s="318">
        <f>IF(C3679*O3679&lt;&gt;0,C3679,0)</f>
        <v>-1.0790171336825157E-2</v>
      </c>
      <c r="K3679" s="318">
        <f>IF(C3679*O3679=0,"",C3679)</f>
        <v>-1.0790171336825157E-2</v>
      </c>
      <c r="L3679" s="323" t="s">
        <v>98</v>
      </c>
      <c r="M3679" s="323"/>
      <c r="O3679" s="318">
        <f>IF(ISBLANK(L3679),0,1)</f>
        <v>1</v>
      </c>
      <c r="P3679" s="318">
        <f>IF(ISBLANK(M3679),0,1)</f>
        <v>0</v>
      </c>
      <c r="Q3679" s="318">
        <f>O3679+P3679</f>
        <v>1</v>
      </c>
      <c r="R3679" s="318">
        <f>SUM(Q3554:Q3679)</f>
        <v>4</v>
      </c>
      <c r="S3679" s="318">
        <f>R3679/$X$2</f>
        <v>0.17391304347826086</v>
      </c>
      <c r="T3679" s="318">
        <f>IF(S3679&gt;=$X$3,1,0)</f>
        <v>0</v>
      </c>
      <c r="U3679" s="318">
        <f>O3679*T3679+P3679*T3679</f>
        <v>0</v>
      </c>
    </row>
    <row r="3680" spans="1:21" s="318" customFormat="1" x14ac:dyDescent="0.2">
      <c r="A3680" s="322">
        <v>41914</v>
      </c>
      <c r="B3680" s="321">
        <v>585.80999799999995</v>
      </c>
      <c r="C3680" s="320">
        <f>LN(B3680/B3679)</f>
        <v>-2.8657983835039931E-2</v>
      </c>
      <c r="D3680" s="320">
        <f>AVERAGE(C3660:C3680)</f>
        <v>-2.5262425995643926E-3</v>
      </c>
      <c r="E3680" s="318">
        <f>_xlfn.STDEV.S(C3660:C3680)</f>
        <v>7.8781410297179555E-3</v>
      </c>
      <c r="F3680" s="318">
        <f>E3680*(21/(21-1.5))</f>
        <v>8.484151878157797E-3</v>
      </c>
      <c r="G3680" s="318">
        <f>_xlfn.VAR.S(C3660:C3680)</f>
        <v>6.2065106084125475E-5</v>
      </c>
      <c r="H3680" s="318">
        <f>G3680*(21/(21-1))</f>
        <v>6.5168361388331746E-5</v>
      </c>
      <c r="I3680" s="320">
        <f>(SUM(C3617:C3637)*1+SUM(C3638:C3658)*2+SUM(C3659:C3679)*3)/6</f>
        <v>-1.1636800403124335E-2</v>
      </c>
      <c r="J3680" s="318">
        <f>IF(C3680*O3680&lt;&gt;0,C3680,0)</f>
        <v>0</v>
      </c>
      <c r="K3680" s="318" t="str">
        <f>IF(C3680*O3680=0,"",C3680)</f>
        <v/>
      </c>
      <c r="O3680" s="318">
        <f>IF(ISBLANK(L3680),0,1)</f>
        <v>0</v>
      </c>
      <c r="P3680" s="318">
        <f>IF(ISBLANK(M3680),0,1)</f>
        <v>0</v>
      </c>
      <c r="Q3680" s="318">
        <f>O3680+P3680</f>
        <v>0</v>
      </c>
      <c r="R3680" s="318">
        <f>SUM(Q3555:Q3680)</f>
        <v>4</v>
      </c>
      <c r="S3680" s="318">
        <f>R3680/$X$2</f>
        <v>0.17391304347826086</v>
      </c>
      <c r="T3680" s="318">
        <f>IF(S3680&gt;=$X$3,1,0)</f>
        <v>0</v>
      </c>
      <c r="U3680" s="318">
        <f>O3680*T3680+P3680*T3680</f>
        <v>0</v>
      </c>
    </row>
    <row r="3681" spans="1:21" s="318" customFormat="1" x14ac:dyDescent="0.2">
      <c r="A3681" s="322">
        <v>41915</v>
      </c>
      <c r="B3681" s="321">
        <v>584.61499000000003</v>
      </c>
      <c r="C3681" s="320">
        <f>LN(B3681/B3680)</f>
        <v>-2.0420076937810346E-3</v>
      </c>
      <c r="D3681" s="320">
        <f>AVERAGE(C3661:C3681)</f>
        <v>-2.8767332158653801E-3</v>
      </c>
      <c r="E3681" s="318">
        <f>_xlfn.STDEV.S(C3661:C3681)</f>
        <v>7.6727443394190289E-3</v>
      </c>
      <c r="F3681" s="318">
        <f>E3681*(21/(21-1.5))</f>
        <v>8.262955442451262E-3</v>
      </c>
      <c r="G3681" s="318">
        <f>_xlfn.VAR.S(C3661:C3681)</f>
        <v>5.887100569808675E-5</v>
      </c>
      <c r="H3681" s="318">
        <f>G3681*(21/(21-1))</f>
        <v>6.1814555982991093E-5</v>
      </c>
      <c r="I3681" s="320">
        <f>(SUM(C3618:C3638)*1+SUM(C3639:C3659)*2+SUM(C3660:C3680)*3)/6</f>
        <v>-2.6822523915831061E-2</v>
      </c>
      <c r="J3681" s="318">
        <f>IF(C3681*O3681&lt;&gt;0,C3681,0)</f>
        <v>-2.0420076937810346E-3</v>
      </c>
      <c r="K3681" s="318">
        <f>IF(C3681*O3681=0,"",C3681)</f>
        <v>-2.0420076937810346E-3</v>
      </c>
      <c r="L3681" s="323" t="s">
        <v>24</v>
      </c>
      <c r="M3681" s="323"/>
      <c r="O3681" s="318">
        <f>IF(ISBLANK(L3681),0,1)</f>
        <v>1</v>
      </c>
      <c r="P3681" s="318">
        <f>IF(ISBLANK(M3681),0,1)</f>
        <v>0</v>
      </c>
      <c r="Q3681" s="318">
        <f>O3681+P3681</f>
        <v>1</v>
      </c>
      <c r="R3681" s="318">
        <f>SUM(Q3556:Q3681)</f>
        <v>5</v>
      </c>
      <c r="S3681" s="318">
        <f>R3681/$X$2</f>
        <v>0.21739130434782608</v>
      </c>
      <c r="T3681" s="318">
        <f>IF(S3681&gt;=$X$3,1,0)</f>
        <v>0</v>
      </c>
      <c r="U3681" s="318">
        <f>O3681*T3681+P3681*T3681</f>
        <v>0</v>
      </c>
    </row>
    <row r="3682" spans="1:21" s="318" customFormat="1" x14ac:dyDescent="0.2">
      <c r="A3682" s="322">
        <v>41918</v>
      </c>
      <c r="B3682" s="321">
        <v>584.48999000000003</v>
      </c>
      <c r="C3682" s="320">
        <f>LN(B3682/B3681)</f>
        <v>-2.1383879568508772E-4</v>
      </c>
      <c r="D3682" s="320">
        <f>AVERAGE(C3662:C3682)</f>
        <v>-2.5113261189811647E-3</v>
      </c>
      <c r="E3682" s="318">
        <f>_xlfn.STDEV.S(C3662:C3682)</f>
        <v>7.6046054852127341E-3</v>
      </c>
      <c r="F3682" s="318">
        <f>E3682*(21/(21-1.5))</f>
        <v>8.1895751379214062E-3</v>
      </c>
      <c r="G3682" s="318">
        <f>_xlfn.VAR.S(C3662:C3682)</f>
        <v>5.7830024585727599E-5</v>
      </c>
      <c r="H3682" s="318">
        <f>G3682*(21/(21-1))</f>
        <v>6.0721525815013983E-5</v>
      </c>
      <c r="I3682" s="320">
        <f>(SUM(C3619:C3639)*1+SUM(C3640:C3660)*2+SUM(C3661:C3681)*3)/6</f>
        <v>-2.4749461299533301E-2</v>
      </c>
      <c r="J3682" s="318">
        <f>IF(C3682*O3682&lt;&gt;0,C3682,0)</f>
        <v>0</v>
      </c>
      <c r="K3682" s="318" t="str">
        <f>IF(C3682*O3682=0,"",C3682)</f>
        <v/>
      </c>
      <c r="O3682" s="318">
        <f>IF(ISBLANK(L3682),0,1)</f>
        <v>0</v>
      </c>
      <c r="P3682" s="318">
        <f>IF(ISBLANK(M3682),0,1)</f>
        <v>0</v>
      </c>
      <c r="Q3682" s="318">
        <f>O3682+P3682</f>
        <v>0</v>
      </c>
      <c r="R3682" s="318">
        <f>SUM(Q3557:Q3682)</f>
        <v>5</v>
      </c>
      <c r="S3682" s="318">
        <f>R3682/$X$2</f>
        <v>0.21739130434782608</v>
      </c>
      <c r="T3682" s="318">
        <f>IF(S3682&gt;=$X$3,1,0)</f>
        <v>0</v>
      </c>
      <c r="U3682" s="318">
        <f>O3682*T3682+P3682*T3682</f>
        <v>0</v>
      </c>
    </row>
    <row r="3683" spans="1:21" s="318" customFormat="1" x14ac:dyDescent="0.2">
      <c r="A3683" s="322">
        <v>41919</v>
      </c>
      <c r="B3683" s="321">
        <v>574.50799600000005</v>
      </c>
      <c r="C3683" s="320">
        <f>LN(B3683/B3682)</f>
        <v>-1.7225639635289291E-2</v>
      </c>
      <c r="D3683" s="320">
        <f>AVERAGE(C3663:C3683)</f>
        <v>-3.2817932429046004E-3</v>
      </c>
      <c r="E3683" s="318">
        <f>_xlfn.STDEV.S(C3663:C3683)</f>
        <v>8.2416558525045466E-3</v>
      </c>
      <c r="F3683" s="318">
        <f>E3683*(21/(21-1.5))</f>
        <v>8.8756293796202809E-3</v>
      </c>
      <c r="G3683" s="318">
        <f>_xlfn.VAR.S(C3663:C3683)</f>
        <v>6.792489119112244E-5</v>
      </c>
      <c r="H3683" s="318">
        <f>G3683*(21/(21-1))</f>
        <v>7.1321135750678565E-5</v>
      </c>
      <c r="I3683" s="320">
        <f>(SUM(C3620:C3640)*1+SUM(C3641:C3661)*2+SUM(C3662:C3682)*3)/6</f>
        <v>-2.1503969464127887E-2</v>
      </c>
      <c r="J3683" s="318">
        <f>IF(C3683*O3683&lt;&gt;0,C3683,0)</f>
        <v>0</v>
      </c>
      <c r="K3683" s="318" t="str">
        <f>IF(C3683*O3683=0,"",C3683)</f>
        <v/>
      </c>
      <c r="O3683" s="318">
        <f>IF(ISBLANK(L3683),0,1)</f>
        <v>0</v>
      </c>
      <c r="P3683" s="318">
        <f>IF(ISBLANK(M3683),0,1)</f>
        <v>0</v>
      </c>
      <c r="Q3683" s="318">
        <f>O3683+P3683</f>
        <v>0</v>
      </c>
      <c r="R3683" s="318">
        <f>SUM(Q3558:Q3683)</f>
        <v>5</v>
      </c>
      <c r="S3683" s="318">
        <f>R3683/$X$2</f>
        <v>0.21739130434782608</v>
      </c>
      <c r="T3683" s="318">
        <f>IF(S3683&gt;=$X$3,1,0)</f>
        <v>0</v>
      </c>
      <c r="U3683" s="318">
        <f>O3683*T3683+P3683*T3683</f>
        <v>0</v>
      </c>
    </row>
    <row r="3684" spans="1:21" s="318" customFormat="1" x14ac:dyDescent="0.2">
      <c r="A3684" s="322">
        <v>41920</v>
      </c>
      <c r="B3684" s="321">
        <v>570.88800000000003</v>
      </c>
      <c r="C3684" s="320">
        <f>LN(B3684/B3683)</f>
        <v>-6.3209720753663089E-3</v>
      </c>
      <c r="D3684" s="320">
        <f>AVERAGE(C3664:C3684)</f>
        <v>-3.4441054630701632E-3</v>
      </c>
      <c r="E3684" s="318">
        <f>_xlfn.STDEV.S(C3664:C3684)</f>
        <v>8.2675411745346643E-3</v>
      </c>
      <c r="F3684" s="318">
        <f>E3684*(21/(21-1.5))</f>
        <v>8.9035058802680988E-3</v>
      </c>
      <c r="G3684" s="318">
        <f>_xlfn.VAR.S(C3664:C3684)</f>
        <v>6.8352237072626015E-5</v>
      </c>
      <c r="H3684" s="318">
        <f>G3684*(21/(21-1))</f>
        <v>7.1769848926257318E-5</v>
      </c>
      <c r="I3684" s="320">
        <f>(SUM(C3621:C3641)*1+SUM(C3642:C3662)*2+SUM(C3663:C3683)*3)/6</f>
        <v>-2.4553531372552211E-2</v>
      </c>
      <c r="J3684" s="318">
        <f>IF(C3684*O3684&lt;&gt;0,C3684,0)</f>
        <v>0</v>
      </c>
      <c r="K3684" s="318" t="str">
        <f>IF(C3684*O3684=0,"",C3684)</f>
        <v/>
      </c>
      <c r="O3684" s="318">
        <f>IF(ISBLANK(L3684),0,1)</f>
        <v>0</v>
      </c>
      <c r="P3684" s="318">
        <f>IF(ISBLANK(M3684),0,1)</f>
        <v>0</v>
      </c>
      <c r="Q3684" s="318">
        <f>O3684+P3684</f>
        <v>0</v>
      </c>
      <c r="R3684" s="318">
        <f>SUM(Q3559:Q3684)</f>
        <v>5</v>
      </c>
      <c r="S3684" s="318">
        <f>R3684/$X$2</f>
        <v>0.21739130434782608</v>
      </c>
      <c r="T3684" s="318">
        <f>IF(S3684&gt;=$X$3,1,0)</f>
        <v>0</v>
      </c>
      <c r="U3684" s="318">
        <f>O3684*T3684+P3684*T3684</f>
        <v>0</v>
      </c>
    </row>
    <row r="3685" spans="1:21" s="318" customFormat="1" x14ac:dyDescent="0.2">
      <c r="A3685" s="322">
        <v>41921</v>
      </c>
      <c r="B3685" s="321">
        <v>563.18102999999996</v>
      </c>
      <c r="C3685" s="320">
        <f>LN(B3685/B3684)</f>
        <v>-1.3591921558162787E-2</v>
      </c>
      <c r="D3685" s="320">
        <f>AVERAGE(C3665:C3685)</f>
        <v>-4.0219230855949063E-3</v>
      </c>
      <c r="E3685" s="318">
        <f>_xlfn.STDEV.S(C3665:C3685)</f>
        <v>8.5412703198172214E-3</v>
      </c>
      <c r="F3685" s="318">
        <f>E3685*(21/(21-1.5))</f>
        <v>9.1982911136493147E-3</v>
      </c>
      <c r="G3685" s="318">
        <f>_xlfn.VAR.S(C3665:C3685)</f>
        <v>7.2953298676190582E-5</v>
      </c>
      <c r="H3685" s="318">
        <f>G3685*(21/(21-1))</f>
        <v>7.6600963610000121E-5</v>
      </c>
      <c r="I3685" s="320">
        <f>(SUM(C3622:C3642)*1+SUM(C3643:C3663)*2+SUM(C3664:C3684)*3)/6</f>
        <v>-3.1255319117570846E-2</v>
      </c>
      <c r="J3685" s="318">
        <f>IF(C3685*O3685&lt;&gt;0,C3685,0)</f>
        <v>0</v>
      </c>
      <c r="K3685" s="318" t="str">
        <f>IF(C3685*O3685=0,"",C3685)</f>
        <v/>
      </c>
      <c r="O3685" s="318">
        <f>IF(ISBLANK(L3685),0,1)</f>
        <v>0</v>
      </c>
      <c r="P3685" s="318">
        <f>IF(ISBLANK(M3685),0,1)</f>
        <v>0</v>
      </c>
      <c r="Q3685" s="318">
        <f>O3685+P3685</f>
        <v>0</v>
      </c>
      <c r="R3685" s="318">
        <f>SUM(Q3560:Q3685)</f>
        <v>5</v>
      </c>
      <c r="S3685" s="318">
        <f>R3685/$X$2</f>
        <v>0.21739130434782608</v>
      </c>
      <c r="T3685" s="318">
        <f>IF(S3685&gt;=$X$3,1,0)</f>
        <v>0</v>
      </c>
      <c r="U3685" s="318">
        <f>O3685*T3685+P3685*T3685</f>
        <v>0</v>
      </c>
    </row>
    <row r="3686" spans="1:21" s="318" customFormat="1" x14ac:dyDescent="0.2">
      <c r="A3686" s="322">
        <v>41922</v>
      </c>
      <c r="B3686" s="321">
        <v>552.65502900000001</v>
      </c>
      <c r="C3686" s="320">
        <f>LN(B3686/B3685)</f>
        <v>-1.8867132240681071E-2</v>
      </c>
      <c r="D3686" s="320">
        <f>AVERAGE(C3666:C3686)</f>
        <v>-4.7888539380533017E-3</v>
      </c>
      <c r="E3686" s="318">
        <f>_xlfn.STDEV.S(C3666:C3686)</f>
        <v>9.1255298833671332E-3</v>
      </c>
      <c r="F3686" s="318">
        <f>E3686*(21/(21-1.5))</f>
        <v>9.8274937205492206E-3</v>
      </c>
      <c r="G3686" s="318">
        <f>_xlfn.VAR.S(C3666:C3686)</f>
        <v>8.3275295652226555E-5</v>
      </c>
      <c r="H3686" s="318">
        <f>G3686*(21/(21-1))</f>
        <v>8.743906043483788E-5</v>
      </c>
      <c r="I3686" s="320">
        <f>(SUM(C3623:C3643)*1+SUM(C3644:C3664)*2+SUM(C3665:C3685)*3)/6</f>
        <v>-3.7826099399782633E-2</v>
      </c>
      <c r="J3686" s="318">
        <f>IF(C3686*O3686&lt;&gt;0,C3686,0)</f>
        <v>0</v>
      </c>
      <c r="K3686" s="318" t="str">
        <f>IF(C3686*O3686=0,"",C3686)</f>
        <v/>
      </c>
      <c r="O3686" s="318">
        <f>IF(ISBLANK(L3686),0,1)</f>
        <v>0</v>
      </c>
      <c r="P3686" s="318">
        <f>IF(ISBLANK(M3686),0,1)</f>
        <v>0</v>
      </c>
      <c r="Q3686" s="318">
        <f>O3686+P3686</f>
        <v>0</v>
      </c>
      <c r="R3686" s="318">
        <f>SUM(Q3561:Q3686)</f>
        <v>5</v>
      </c>
      <c r="S3686" s="318">
        <f>R3686/$X$2</f>
        <v>0.21739130434782608</v>
      </c>
      <c r="T3686" s="318">
        <f>IF(S3686&gt;=$X$3,1,0)</f>
        <v>0</v>
      </c>
      <c r="U3686" s="318">
        <f>O3686*T3686+P3686*T3686</f>
        <v>0</v>
      </c>
    </row>
    <row r="3687" spans="1:21" s="318" customFormat="1" x14ac:dyDescent="0.2">
      <c r="A3687" s="322">
        <v>41925</v>
      </c>
      <c r="B3687" s="321">
        <v>555.49499500000002</v>
      </c>
      <c r="C3687" s="320">
        <f>LN(B3687/B3686)</f>
        <v>5.1256096306318902E-3</v>
      </c>
      <c r="D3687" s="320">
        <f>AVERAGE(C3667:C3687)</f>
        <v>-4.7581091062900453E-3</v>
      </c>
      <c r="E3687" s="318">
        <f>_xlfn.STDEV.S(C3667:C3687)</f>
        <v>9.1593438291421077E-3</v>
      </c>
      <c r="F3687" s="318">
        <f>E3687*(21/(21-1.5))</f>
        <v>9.8639087390761156E-3</v>
      </c>
      <c r="G3687" s="318">
        <f>_xlfn.VAR.S(C3667:C3687)</f>
        <v>8.389357938044361E-5</v>
      </c>
      <c r="H3687" s="318">
        <f>G3687*(21/(21-1))</f>
        <v>8.8088258349465791E-5</v>
      </c>
      <c r="I3687" s="320">
        <f>(SUM(C3624:C3644)*1+SUM(C3645:C3665)*2+SUM(C3666:C3686)*3)/6</f>
        <v>-4.7481410074148432E-2</v>
      </c>
      <c r="J3687" s="318">
        <f>IF(C3687*O3687&lt;&gt;0,C3687,0)</f>
        <v>0</v>
      </c>
      <c r="K3687" s="318" t="str">
        <f>IF(C3687*O3687=0,"",C3687)</f>
        <v/>
      </c>
      <c r="O3687" s="318">
        <f>IF(ISBLANK(L3687),0,1)</f>
        <v>0</v>
      </c>
      <c r="P3687" s="318">
        <f>IF(ISBLANK(M3687),0,1)</f>
        <v>0</v>
      </c>
      <c r="Q3687" s="318">
        <f>O3687+P3687</f>
        <v>0</v>
      </c>
      <c r="R3687" s="318">
        <f>SUM(Q3562:Q3687)</f>
        <v>5</v>
      </c>
      <c r="S3687" s="318">
        <f>R3687/$X$2</f>
        <v>0.21739130434782608</v>
      </c>
      <c r="T3687" s="318">
        <f>IF(S3687&gt;=$X$3,1,0)</f>
        <v>0</v>
      </c>
      <c r="U3687" s="318">
        <f>O3687*T3687+P3687*T3687</f>
        <v>0</v>
      </c>
    </row>
    <row r="3688" spans="1:21" s="318" customFormat="1" x14ac:dyDescent="0.2">
      <c r="A3688" s="322">
        <v>41926</v>
      </c>
      <c r="B3688" s="321">
        <v>558.20599400000003</v>
      </c>
      <c r="C3688" s="320">
        <f>LN(B3688/B3687)</f>
        <v>4.8684599931710214E-3</v>
      </c>
      <c r="D3688" s="320">
        <f>AVERAGE(C3668:C3688)</f>
        <v>-4.3805313302961845E-3</v>
      </c>
      <c r="E3688" s="318">
        <f>_xlfn.STDEV.S(C3668:C3688)</f>
        <v>9.3932615938577164E-3</v>
      </c>
      <c r="F3688" s="318">
        <f>E3688*(21/(21-1.5))</f>
        <v>1.0115820178000617E-2</v>
      </c>
      <c r="G3688" s="318">
        <f>_xlfn.VAR.S(C3668:C3688)</f>
        <v>8.8233363370642407E-5</v>
      </c>
      <c r="H3688" s="318">
        <f>G3688*(21/(21-1))</f>
        <v>9.2645031539174529E-5</v>
      </c>
      <c r="I3688" s="320">
        <f>(SUM(C3625:C3645)*1+SUM(C3646:C3666)*2+SUM(C3667:C3687)*3)/6</f>
        <v>-4.8053860624690088E-2</v>
      </c>
      <c r="J3688" s="318">
        <f>IF(C3688*O3688&lt;&gt;0,C3688,0)</f>
        <v>0</v>
      </c>
      <c r="K3688" s="318" t="str">
        <f>IF(C3688*O3688=0,"",C3688)</f>
        <v/>
      </c>
      <c r="O3688" s="318">
        <f>IF(ISBLANK(L3688),0,1)</f>
        <v>0</v>
      </c>
      <c r="P3688" s="318">
        <f>IF(ISBLANK(M3688),0,1)</f>
        <v>0</v>
      </c>
      <c r="Q3688" s="318">
        <f>O3688+P3688</f>
        <v>0</v>
      </c>
      <c r="R3688" s="318">
        <f>SUM(Q3563:Q3688)</f>
        <v>5</v>
      </c>
      <c r="S3688" s="318">
        <f>R3688/$X$2</f>
        <v>0.21739130434782608</v>
      </c>
      <c r="T3688" s="318">
        <f>IF(S3688&gt;=$X$3,1,0)</f>
        <v>0</v>
      </c>
      <c r="U3688" s="318">
        <f>O3688*T3688+P3688*T3688</f>
        <v>0</v>
      </c>
    </row>
    <row r="3689" spans="1:21" s="318" customFormat="1" x14ac:dyDescent="0.2">
      <c r="A3689" s="322">
        <v>41927</v>
      </c>
      <c r="B3689" s="321">
        <v>547.25500499999998</v>
      </c>
      <c r="C3689" s="320">
        <f>LN(B3689/B3688)</f>
        <v>-1.9813177041482742E-2</v>
      </c>
      <c r="D3689" s="320">
        <f>AVERAGE(C3669:C3689)</f>
        <v>-5.3953895281900529E-3</v>
      </c>
      <c r="E3689" s="318">
        <f>_xlfn.STDEV.S(C3669:C3689)</f>
        <v>9.8656932683016136E-3</v>
      </c>
      <c r="F3689" s="318">
        <f>E3689*(21/(21-1.5))</f>
        <v>1.0624592750478661E-2</v>
      </c>
      <c r="G3689" s="318">
        <f>_xlfn.VAR.S(C3669:C3689)</f>
        <v>9.7331903664211759E-5</v>
      </c>
      <c r="H3689" s="318">
        <f>G3689*(21/(21-1))</f>
        <v>1.0219849884742235E-4</v>
      </c>
      <c r="I3689" s="320">
        <f>(SUM(C3626:C3646)*1+SUM(C3647:C3667)*2+SUM(C3668:C3688)*3)/6</f>
        <v>-4.5605466320724701E-2</v>
      </c>
      <c r="J3689" s="318">
        <f>IF(C3689*O3689&lt;&gt;0,C3689,0)</f>
        <v>0</v>
      </c>
      <c r="K3689" s="318" t="str">
        <f>IF(C3689*O3689=0,"",C3689)</f>
        <v/>
      </c>
      <c r="O3689" s="318">
        <f>IF(ISBLANK(L3689),0,1)</f>
        <v>0</v>
      </c>
      <c r="P3689" s="318">
        <f>IF(ISBLANK(M3689),0,1)</f>
        <v>0</v>
      </c>
      <c r="Q3689" s="318">
        <f>O3689+P3689</f>
        <v>0</v>
      </c>
      <c r="R3689" s="318">
        <f>SUM(Q3564:Q3689)</f>
        <v>5</v>
      </c>
      <c r="S3689" s="318">
        <f>R3689/$X$2</f>
        <v>0.21739130434782608</v>
      </c>
      <c r="T3689" s="318">
        <f>IF(S3689&gt;=$X$3,1,0)</f>
        <v>0</v>
      </c>
      <c r="U3689" s="318">
        <f>O3689*T3689+P3689*T3689</f>
        <v>0</v>
      </c>
    </row>
    <row r="3690" spans="1:21" s="318" customFormat="1" x14ac:dyDescent="0.2">
      <c r="A3690" s="322">
        <v>41928</v>
      </c>
      <c r="B3690" s="321">
        <v>532.817993</v>
      </c>
      <c r="C3690" s="320">
        <f>LN(B3690/B3689)</f>
        <v>-2.6734992788183944E-2</v>
      </c>
      <c r="D3690" s="320">
        <f>AVERAGE(C3670:C3690)</f>
        <v>-6.9929922653926531E-3</v>
      </c>
      <c r="E3690" s="318">
        <f>_xlfn.STDEV.S(C3670:C3690)</f>
        <v>1.0486496774108569E-2</v>
      </c>
      <c r="F3690" s="318">
        <f>E3690*(21/(21-1.5))</f>
        <v>1.1293150372116919E-2</v>
      </c>
      <c r="G3690" s="318">
        <f>_xlfn.VAR.S(C3670:C3690)</f>
        <v>1.0996661459338943E-4</v>
      </c>
      <c r="H3690" s="318">
        <f>G3690*(21/(21-1))</f>
        <v>1.154649453230589E-4</v>
      </c>
      <c r="I3690" s="320">
        <f>(SUM(C3627:C3647)*1+SUM(C3648:C3668)*2+SUM(C3669:C3689)*3)/6</f>
        <v>-5.4378334552134762E-2</v>
      </c>
      <c r="J3690" s="318">
        <f>IF(C3690*O3690&lt;&gt;0,C3690,0)</f>
        <v>-2.6734992788183944E-2</v>
      </c>
      <c r="K3690" s="318">
        <f>IF(C3690*O3690=0,"",C3690)</f>
        <v>-2.6734992788183944E-2</v>
      </c>
      <c r="L3690" s="323" t="s">
        <v>97</v>
      </c>
      <c r="M3690" s="323"/>
      <c r="O3690" s="318">
        <f>IF(ISBLANK(L3690),0,1)</f>
        <v>1</v>
      </c>
      <c r="P3690" s="318">
        <f>IF(ISBLANK(M3690),0,1)</f>
        <v>0</v>
      </c>
      <c r="Q3690" s="318">
        <f>O3690+P3690</f>
        <v>1</v>
      </c>
      <c r="R3690" s="318">
        <f>SUM(Q3565:Q3690)</f>
        <v>5</v>
      </c>
      <c r="S3690" s="318">
        <f>R3690/$X$2</f>
        <v>0.21739130434782608</v>
      </c>
      <c r="T3690" s="318">
        <f>IF(S3690&gt;=$X$3,1,0)</f>
        <v>0</v>
      </c>
      <c r="U3690" s="318">
        <f>O3690*T3690+P3690*T3690</f>
        <v>0</v>
      </c>
    </row>
    <row r="3691" spans="1:21" s="318" customFormat="1" x14ac:dyDescent="0.2">
      <c r="A3691" s="322">
        <v>41929</v>
      </c>
      <c r="B3691" s="321">
        <v>553.54400599999997</v>
      </c>
      <c r="C3691" s="320">
        <f>LN(B3691/B3690)</f>
        <v>3.8161364655112433E-2</v>
      </c>
      <c r="D3691" s="320">
        <f>AVERAGE(C3671:C3691)</f>
        <v>-5.319555866744481E-3</v>
      </c>
      <c r="E3691" s="318">
        <f>_xlfn.STDEV.S(C3671:C3691)</f>
        <v>1.4281449618559917E-2</v>
      </c>
      <c r="F3691" s="318">
        <f>E3691*(21/(21-1.5))</f>
        <v>1.5380022666141448E-2</v>
      </c>
      <c r="G3691" s="318">
        <f>_xlfn.VAR.S(C3671:C3691)</f>
        <v>2.039598032074652E-4</v>
      </c>
      <c r="H3691" s="318">
        <f>G3691*(21/(21-1))</f>
        <v>2.1415779336783847E-4</v>
      </c>
      <c r="I3691" s="320">
        <f>(SUM(C3628:C3648)*1+SUM(C3649:C3669)*2+SUM(C3670:C3690)*3)/6</f>
        <v>-7.0041887613452272E-2</v>
      </c>
      <c r="J3691" s="318">
        <f>IF(C3691*O3691&lt;&gt;0,C3691,0)</f>
        <v>0</v>
      </c>
      <c r="K3691" s="318" t="str">
        <f>IF(C3691*O3691=0,"",C3691)</f>
        <v/>
      </c>
      <c r="O3691" s="318">
        <f>IF(ISBLANK(L3691),0,1)</f>
        <v>0</v>
      </c>
      <c r="P3691" s="318">
        <f>IF(ISBLANK(M3691),0,1)</f>
        <v>0</v>
      </c>
      <c r="Q3691" s="318">
        <f>O3691+P3691</f>
        <v>0</v>
      </c>
      <c r="R3691" s="318">
        <f>SUM(Q3566:Q3691)</f>
        <v>5</v>
      </c>
      <c r="S3691" s="318">
        <f>R3691/$X$2</f>
        <v>0.21739130434782608</v>
      </c>
      <c r="T3691" s="318">
        <f>IF(S3691&gt;=$X$3,1,0)</f>
        <v>0</v>
      </c>
      <c r="U3691" s="318">
        <f>O3691*T3691+P3691*T3691</f>
        <v>0</v>
      </c>
    </row>
    <row r="3692" spans="1:21" s="318" customFormat="1" x14ac:dyDescent="0.2">
      <c r="A3692" s="322">
        <v>41932</v>
      </c>
      <c r="B3692" s="321">
        <v>548.580017</v>
      </c>
      <c r="C3692" s="320">
        <f>LN(B3692/B3691)</f>
        <v>-9.0081015632331955E-3</v>
      </c>
      <c r="D3692" s="320">
        <f>AVERAGE(C3672:C3692)</f>
        <v>-5.6953242345897563E-3</v>
      </c>
      <c r="E3692" s="318">
        <f>_xlfn.STDEV.S(C3672:C3692)</f>
        <v>1.4269152797848593E-2</v>
      </c>
      <c r="F3692" s="318">
        <f>E3692*(21/(21-1.5))</f>
        <v>1.5366779936144638E-2</v>
      </c>
      <c r="G3692" s="318">
        <f>_xlfn.VAR.S(C3672:C3692)</f>
        <v>2.0360872156835035E-4</v>
      </c>
      <c r="H3692" s="318">
        <f>G3692*(21/(21-1))</f>
        <v>2.1378915764676788E-4</v>
      </c>
      <c r="I3692" s="320">
        <f>(SUM(C3629:C3649)*1+SUM(C3650:C3670)*2+SUM(C3671:C3691)*3)/6</f>
        <v>-5.4144671095638697E-2</v>
      </c>
      <c r="J3692" s="318">
        <f>IF(C3692*O3692&lt;&gt;0,C3692,0)</f>
        <v>0</v>
      </c>
      <c r="K3692" s="318" t="str">
        <f>IF(C3692*O3692=0,"",C3692)</f>
        <v/>
      </c>
      <c r="O3692" s="318">
        <f>IF(ISBLANK(L3692),0,1)</f>
        <v>0</v>
      </c>
      <c r="P3692" s="318">
        <f>IF(ISBLANK(M3692),0,1)</f>
        <v>0</v>
      </c>
      <c r="Q3692" s="318">
        <f>O3692+P3692</f>
        <v>0</v>
      </c>
      <c r="R3692" s="318">
        <f>SUM(Q3567:Q3692)</f>
        <v>5</v>
      </c>
      <c r="S3692" s="318">
        <f>R3692/$X$2</f>
        <v>0.21739130434782608</v>
      </c>
      <c r="T3692" s="318">
        <f>IF(S3692&gt;=$X$3,1,0)</f>
        <v>0</v>
      </c>
      <c r="U3692" s="318">
        <f>O3692*T3692+P3692*T3692</f>
        <v>0</v>
      </c>
    </row>
    <row r="3693" spans="1:21" s="318" customFormat="1" x14ac:dyDescent="0.2">
      <c r="A3693" s="322">
        <v>41933</v>
      </c>
      <c r="B3693" s="321">
        <v>567.11602800000003</v>
      </c>
      <c r="C3693" s="320">
        <f>LN(B3693/B3692)</f>
        <v>3.323076532002877E-2</v>
      </c>
      <c r="D3693" s="320">
        <f>AVERAGE(C3673:C3693)</f>
        <v>-3.9099142289967673E-3</v>
      </c>
      <c r="E3693" s="318">
        <f>_xlfn.STDEV.S(C3673:C3693)</f>
        <v>1.6610872065297752E-2</v>
      </c>
      <c r="F3693" s="318">
        <f>E3693*(21/(21-1.5))</f>
        <v>1.7888631454936039E-2</v>
      </c>
      <c r="G3693" s="318">
        <f>_xlfn.VAR.S(C3673:C3693)</f>
        <v>2.759210707696892E-4</v>
      </c>
      <c r="H3693" s="318">
        <f>G3693*(21/(21-1))</f>
        <v>2.8971712430817366E-4</v>
      </c>
      <c r="I3693" s="320">
        <f>(SUM(C3630:C3650)*1+SUM(C3651:C3671)*2+SUM(C3672:C3692)*3)/6</f>
        <v>-5.9367997063828164E-2</v>
      </c>
      <c r="J3693" s="318">
        <f>IF(C3693*O3693&lt;&gt;0,C3693,0)</f>
        <v>0</v>
      </c>
      <c r="K3693" s="318" t="str">
        <f>IF(C3693*O3693=0,"",C3693)</f>
        <v/>
      </c>
      <c r="O3693" s="318">
        <f>IF(ISBLANK(L3693),0,1)</f>
        <v>0</v>
      </c>
      <c r="P3693" s="318">
        <f>IF(ISBLANK(M3693),0,1)</f>
        <v>0</v>
      </c>
      <c r="Q3693" s="318">
        <f>O3693+P3693</f>
        <v>0</v>
      </c>
      <c r="R3693" s="318">
        <f>SUM(Q3568:Q3693)</f>
        <v>5</v>
      </c>
      <c r="S3693" s="318">
        <f>R3693/$X$2</f>
        <v>0.21739130434782608</v>
      </c>
      <c r="T3693" s="318">
        <f>IF(S3693&gt;=$X$3,1,0)</f>
        <v>0</v>
      </c>
      <c r="U3693" s="318">
        <f>O3693*T3693+P3693*T3693</f>
        <v>0</v>
      </c>
    </row>
    <row r="3694" spans="1:21" s="318" customFormat="1" x14ac:dyDescent="0.2">
      <c r="A3694" s="322">
        <v>41934</v>
      </c>
      <c r="B3694" s="321">
        <v>574.58099400000003</v>
      </c>
      <c r="C3694" s="320">
        <f>LN(B3694/B3693)</f>
        <v>1.3077151361541221E-2</v>
      </c>
      <c r="D3694" s="320">
        <f>AVERAGE(C3674:C3694)</f>
        <v>-2.6936542847897345E-3</v>
      </c>
      <c r="E3694" s="318">
        <f>_xlfn.STDEV.S(C3674:C3694)</f>
        <v>1.6885998809389995E-2</v>
      </c>
      <c r="F3694" s="318">
        <f>E3694*(21/(21-1.5))</f>
        <v>1.8184921794727686E-2</v>
      </c>
      <c r="G3694" s="318">
        <f>_xlfn.VAR.S(C3674:C3694)</f>
        <v>2.8513695579072035E-4</v>
      </c>
      <c r="H3694" s="318">
        <f>G3694*(21/(21-1))</f>
        <v>2.9939380358025638E-4</v>
      </c>
      <c r="I3694" s="320">
        <f>(SUM(C3631:C3651)*1+SUM(C3652:C3672)*2+SUM(C3673:C3693)*3)/6</f>
        <v>-4.1311414341979068E-2</v>
      </c>
      <c r="J3694" s="318">
        <f>IF(C3694*O3694&lt;&gt;0,C3694,0)</f>
        <v>0</v>
      </c>
      <c r="K3694" s="318" t="str">
        <f>IF(C3694*O3694=0,"",C3694)</f>
        <v/>
      </c>
      <c r="O3694" s="318">
        <f>IF(ISBLANK(L3694),0,1)</f>
        <v>0</v>
      </c>
      <c r="P3694" s="318">
        <f>IF(ISBLANK(M3694),0,1)</f>
        <v>0</v>
      </c>
      <c r="Q3694" s="318">
        <f>O3694+P3694</f>
        <v>0</v>
      </c>
      <c r="R3694" s="318">
        <f>SUM(Q3569:Q3694)</f>
        <v>5</v>
      </c>
      <c r="S3694" s="318">
        <f>R3694/$X$2</f>
        <v>0.21739130434782608</v>
      </c>
      <c r="T3694" s="318">
        <f>IF(S3694&gt;=$X$3,1,0)</f>
        <v>0</v>
      </c>
      <c r="U3694" s="318">
        <f>O3694*T3694+P3694*T3694</f>
        <v>0</v>
      </c>
    </row>
    <row r="3695" spans="1:21" s="318" customFormat="1" x14ac:dyDescent="0.2">
      <c r="A3695" s="322">
        <v>41935</v>
      </c>
      <c r="B3695" s="321">
        <v>573.125</v>
      </c>
      <c r="C3695" s="320">
        <f>LN(B3695/B3694)</f>
        <v>-2.5372260643295517E-3</v>
      </c>
      <c r="D3695" s="320">
        <f>AVERAGE(C3675:C3695)</f>
        <v>-2.85596264718248E-3</v>
      </c>
      <c r="E3695" s="318">
        <f>_xlfn.STDEV.S(C3675:C3695)</f>
        <v>1.686638939160633E-2</v>
      </c>
      <c r="F3695" s="318">
        <f>E3695*(21/(21-1.5))</f>
        <v>1.8163803960191433E-2</v>
      </c>
      <c r="G3695" s="318">
        <f>_xlfn.VAR.S(C3675:C3695)</f>
        <v>2.8447509110929059E-4</v>
      </c>
      <c r="H3695" s="318">
        <f>G3695*(21/(21-1))</f>
        <v>2.9869884566475515E-4</v>
      </c>
      <c r="I3695" s="320">
        <f>(SUM(C3632:C3652)*1+SUM(C3653:C3673)*2+SUM(C3674:C3694)*3)/6</f>
        <v>-3.2690504392186293E-2</v>
      </c>
      <c r="J3695" s="318">
        <f>IF(C3695*O3695&lt;&gt;0,C3695,0)</f>
        <v>0</v>
      </c>
      <c r="K3695" s="318" t="str">
        <f>IF(C3695*O3695=0,"",C3695)</f>
        <v/>
      </c>
      <c r="O3695" s="318">
        <f>IF(ISBLANK(L3695),0,1)</f>
        <v>0</v>
      </c>
      <c r="P3695" s="318">
        <f>IF(ISBLANK(M3695),0,1)</f>
        <v>0</v>
      </c>
      <c r="Q3695" s="318">
        <f>O3695+P3695</f>
        <v>0</v>
      </c>
      <c r="R3695" s="318">
        <f>SUM(Q3570:Q3695)</f>
        <v>5</v>
      </c>
      <c r="S3695" s="318">
        <f>R3695/$X$2</f>
        <v>0.21739130434782608</v>
      </c>
      <c r="T3695" s="318">
        <f>IF(S3695&gt;=$X$3,1,0)</f>
        <v>0</v>
      </c>
      <c r="U3695" s="318">
        <f>O3695*T3695+P3695*T3695</f>
        <v>0</v>
      </c>
    </row>
    <row r="3696" spans="1:21" s="318" customFormat="1" x14ac:dyDescent="0.2">
      <c r="A3696" s="322">
        <v>41936</v>
      </c>
      <c r="B3696" s="321">
        <v>573.580017</v>
      </c>
      <c r="C3696" s="320">
        <f>LN(B3696/B3695)</f>
        <v>7.9360780172006208E-4</v>
      </c>
      <c r="D3696" s="320">
        <f>AVERAGE(C3676:C3696)</f>
        <v>-2.5179199399658994E-3</v>
      </c>
      <c r="E3696" s="318">
        <f>_xlfn.STDEV.S(C3676:C3696)</f>
        <v>1.686493937686314E-2</v>
      </c>
      <c r="F3696" s="318">
        <f>E3696*(21/(21-1.5))</f>
        <v>1.8162242405852611E-2</v>
      </c>
      <c r="G3696" s="318">
        <f>_xlfn.VAR.S(C3676:C3696)</f>
        <v>2.8442618018526889E-4</v>
      </c>
      <c r="H3696" s="318">
        <f>G3696*(21/(21-1))</f>
        <v>2.9864748919453235E-4</v>
      </c>
      <c r="I3696" s="320">
        <f>(SUM(C3633:C3653)*1+SUM(C3654:C3674)*2+SUM(C3675:C3695)*3)/6</f>
        <v>-3.4085724014838954E-2</v>
      </c>
      <c r="J3696" s="318">
        <f>IF(C3696*O3696&lt;&gt;0,C3696,0)</f>
        <v>0</v>
      </c>
      <c r="K3696" s="318" t="str">
        <f>IF(C3696*O3696=0,"",C3696)</f>
        <v/>
      </c>
      <c r="O3696" s="318">
        <f>IF(ISBLANK(L3696),0,1)</f>
        <v>0</v>
      </c>
      <c r="P3696" s="318">
        <f>IF(ISBLANK(M3696),0,1)</f>
        <v>0</v>
      </c>
      <c r="Q3696" s="318">
        <f>O3696+P3696</f>
        <v>0</v>
      </c>
      <c r="R3696" s="318">
        <f>SUM(Q3571:Q3696)</f>
        <v>5</v>
      </c>
      <c r="S3696" s="318">
        <f>R3696/$X$2</f>
        <v>0.21739130434782608</v>
      </c>
      <c r="T3696" s="318">
        <f>IF(S3696&gt;=$X$3,1,0)</f>
        <v>0</v>
      </c>
      <c r="U3696" s="318">
        <f>O3696*T3696+P3696*T3696</f>
        <v>0</v>
      </c>
    </row>
    <row r="3697" spans="1:21" s="318" customFormat="1" x14ac:dyDescent="0.2">
      <c r="A3697" s="322">
        <v>41939</v>
      </c>
      <c r="B3697" s="321">
        <v>571.21502699999996</v>
      </c>
      <c r="C3697" s="320">
        <f>LN(B3697/B3696)</f>
        <v>-4.1317323600088864E-3</v>
      </c>
      <c r="D3697" s="320">
        <f>AVERAGE(C3677:C3697)</f>
        <v>-2.881708835782907E-3</v>
      </c>
      <c r="E3697" s="318">
        <f>_xlfn.STDEV.S(C3677:C3697)</f>
        <v>1.6810769001838172E-2</v>
      </c>
      <c r="F3697" s="318">
        <f>E3697*(21/(21-1.5))</f>
        <v>1.8103905078902645E-2</v>
      </c>
      <c r="G3697" s="318">
        <f>_xlfn.VAR.S(C3677:C3697)</f>
        <v>2.826019544331632E-4</v>
      </c>
      <c r="H3697" s="318">
        <f>G3697*(21/(21-1))</f>
        <v>2.9673205215482139E-4</v>
      </c>
      <c r="I3697" s="320">
        <f>(SUM(C3634:C3654)*1+SUM(C3655:C3675)*2+SUM(C3676:C3696)*3)/6</f>
        <v>-3.3642691078426316E-2</v>
      </c>
      <c r="J3697" s="318">
        <f>IF(C3697*O3697&lt;&gt;0,C3697,0)</f>
        <v>0</v>
      </c>
      <c r="K3697" s="318" t="str">
        <f>IF(C3697*O3697=0,"",C3697)</f>
        <v/>
      </c>
      <c r="O3697" s="318">
        <f>IF(ISBLANK(L3697),0,1)</f>
        <v>0</v>
      </c>
      <c r="P3697" s="318">
        <f>IF(ISBLANK(M3697),0,1)</f>
        <v>0</v>
      </c>
      <c r="Q3697" s="318">
        <f>O3697+P3697</f>
        <v>0</v>
      </c>
      <c r="R3697" s="318">
        <f>SUM(Q3572:Q3697)</f>
        <v>5</v>
      </c>
      <c r="S3697" s="318">
        <f>R3697/$X$2</f>
        <v>0.21739130434782608</v>
      </c>
      <c r="T3697" s="318">
        <f>IF(S3697&gt;=$X$3,1,0)</f>
        <v>0</v>
      </c>
      <c r="U3697" s="318">
        <f>O3697*T3697+P3697*T3697</f>
        <v>0</v>
      </c>
    </row>
    <row r="3698" spans="1:21" s="318" customFormat="1" x14ac:dyDescent="0.2">
      <c r="A3698" s="322">
        <v>41940</v>
      </c>
      <c r="B3698" s="321">
        <v>579.20202600000005</v>
      </c>
      <c r="C3698" s="320">
        <f>LN(B3698/B3697)</f>
        <v>1.3885620541125363E-2</v>
      </c>
      <c r="D3698" s="320">
        <f>AVERAGE(C3678:C3698)</f>
        <v>-2.2498290643617018E-3</v>
      </c>
      <c r="E3698" s="318">
        <f>_xlfn.STDEV.S(C3678:C3698)</f>
        <v>1.719384006889799E-2</v>
      </c>
      <c r="F3698" s="318">
        <f>E3698*(21/(21-1.5))</f>
        <v>1.8516443151120911E-2</v>
      </c>
      <c r="G3698" s="318">
        <f>_xlfn.VAR.S(C3678:C3698)</f>
        <v>2.9562813631484205E-4</v>
      </c>
      <c r="H3698" s="318">
        <f>G3698*(21/(21-1))</f>
        <v>3.1040954313058417E-4</v>
      </c>
      <c r="I3698" s="320">
        <f>(SUM(C3635:C3655)*1+SUM(C3656:C3676)*2+SUM(C3677:C3697)*3)/6</f>
        <v>-3.4680207076496328E-2</v>
      </c>
      <c r="J3698" s="318">
        <f>IF(C3698*O3698&lt;&gt;0,C3698,0)</f>
        <v>0</v>
      </c>
      <c r="K3698" s="318" t="str">
        <f>IF(C3698*O3698=0,"",C3698)</f>
        <v/>
      </c>
      <c r="O3698" s="318">
        <f>IF(ISBLANK(L3698),0,1)</f>
        <v>0</v>
      </c>
      <c r="P3698" s="318">
        <f>IF(ISBLANK(M3698),0,1)</f>
        <v>0</v>
      </c>
      <c r="Q3698" s="318">
        <f>O3698+P3698</f>
        <v>0</v>
      </c>
      <c r="R3698" s="318">
        <f>SUM(Q3573:Q3698)</f>
        <v>5</v>
      </c>
      <c r="S3698" s="318">
        <f>R3698/$X$2</f>
        <v>0.21739130434782608</v>
      </c>
      <c r="T3698" s="318">
        <f>IF(S3698&gt;=$X$3,1,0)</f>
        <v>0</v>
      </c>
      <c r="U3698" s="318">
        <f>O3698*T3698+P3698*T3698</f>
        <v>0</v>
      </c>
    </row>
    <row r="3699" spans="1:21" s="318" customFormat="1" x14ac:dyDescent="0.2">
      <c r="A3699" s="322">
        <v>41941</v>
      </c>
      <c r="B3699" s="321">
        <v>585.78698699999995</v>
      </c>
      <c r="C3699" s="320">
        <f>LN(B3699/B3698)</f>
        <v>1.1304881087097091E-2</v>
      </c>
      <c r="D3699" s="320">
        <f>AVERAGE(C3679:C3699)</f>
        <v>-1.880354123697196E-3</v>
      </c>
      <c r="E3699" s="318">
        <f>_xlfn.STDEV.S(C3679:C3699)</f>
        <v>1.7406659051682181E-2</v>
      </c>
      <c r="F3699" s="318">
        <f>E3699*(21/(21-1.5))</f>
        <v>1.8745632824888503E-2</v>
      </c>
      <c r="G3699" s="318">
        <f>_xlfn.VAR.S(C3679:C3699)</f>
        <v>3.0299177934150926E-4</v>
      </c>
      <c r="H3699" s="318">
        <f>G3699*(21/(21-1))</f>
        <v>3.1814136830858472E-4</v>
      </c>
      <c r="I3699" s="320">
        <f>(SUM(C3636:C3656)*1+SUM(C3657:C3677)*2+SUM(C3678:C3698)*3)/6</f>
        <v>-2.5814829105868142E-2</v>
      </c>
      <c r="J3699" s="318">
        <f>IF(C3699*O3699&lt;&gt;0,C3699,0)</f>
        <v>0</v>
      </c>
      <c r="K3699" s="318" t="str">
        <f>IF(C3699*O3699=0,"",C3699)</f>
        <v/>
      </c>
      <c r="O3699" s="318">
        <f>IF(ISBLANK(L3699),0,1)</f>
        <v>0</v>
      </c>
      <c r="P3699" s="318">
        <f>IF(ISBLANK(M3699),0,1)</f>
        <v>0</v>
      </c>
      <c r="Q3699" s="318">
        <f>O3699+P3699</f>
        <v>0</v>
      </c>
      <c r="R3699" s="318">
        <f>SUM(Q3574:Q3699)</f>
        <v>5</v>
      </c>
      <c r="S3699" s="318">
        <f>R3699/$X$2</f>
        <v>0.21739130434782608</v>
      </c>
      <c r="T3699" s="318">
        <f>IF(S3699&gt;=$X$3,1,0)</f>
        <v>0</v>
      </c>
      <c r="U3699" s="318">
        <f>O3699*T3699+P3699*T3699</f>
        <v>0</v>
      </c>
    </row>
    <row r="3700" spans="1:21" s="318" customFormat="1" x14ac:dyDescent="0.2">
      <c r="A3700" s="322">
        <v>41942</v>
      </c>
      <c r="B3700" s="321">
        <v>581.05902100000003</v>
      </c>
      <c r="C3700" s="320">
        <f>LN(B3700/B3699)</f>
        <v>-8.1038831902436829E-3</v>
      </c>
      <c r="D3700" s="320">
        <f>AVERAGE(C3680:C3700)</f>
        <v>-1.7524356405266511E-3</v>
      </c>
      <c r="E3700" s="318">
        <f>_xlfn.STDEV.S(C3680:C3700)</f>
        <v>1.7347679141885109E-2</v>
      </c>
      <c r="F3700" s="318">
        <f>E3700*(21/(21-1.5))</f>
        <v>1.8682115998953194E-2</v>
      </c>
      <c r="G3700" s="318">
        <f>_xlfn.VAR.S(C3680:C3700)</f>
        <v>3.0094197160979565E-4</v>
      </c>
      <c r="H3700" s="318">
        <f>G3700*(21/(21-1))</f>
        <v>3.1598907019028547E-4</v>
      </c>
      <c r="I3700" s="320">
        <f>(SUM(C3637:C3657)*1+SUM(C3658:C3678)*2+SUM(C3679:C3699)*3)/6</f>
        <v>-2.0008463541496744E-2</v>
      </c>
      <c r="J3700" s="318">
        <f>IF(C3700*O3700&lt;&gt;0,C3700,0)</f>
        <v>0</v>
      </c>
      <c r="K3700" s="318" t="str">
        <f>IF(C3700*O3700=0,"",C3700)</f>
        <v/>
      </c>
      <c r="O3700" s="318">
        <f>IF(ISBLANK(L3700),0,1)</f>
        <v>0</v>
      </c>
      <c r="P3700" s="318">
        <f>IF(ISBLANK(M3700),0,1)</f>
        <v>0</v>
      </c>
      <c r="Q3700" s="318">
        <f>O3700+P3700</f>
        <v>0</v>
      </c>
      <c r="R3700" s="318">
        <f>SUM(Q3575:Q3700)</f>
        <v>5</v>
      </c>
      <c r="S3700" s="318">
        <f>R3700/$X$2</f>
        <v>0.21739130434782608</v>
      </c>
      <c r="T3700" s="318">
        <f>IF(S3700&gt;=$X$3,1,0)</f>
        <v>0</v>
      </c>
      <c r="U3700" s="318">
        <f>O3700*T3700+P3700*T3700</f>
        <v>0</v>
      </c>
    </row>
    <row r="3701" spans="1:21" s="318" customFormat="1" x14ac:dyDescent="0.2">
      <c r="A3701" s="322">
        <v>41943</v>
      </c>
      <c r="B3701" s="321">
        <v>585.283997</v>
      </c>
      <c r="C3701" s="320">
        <f>LN(B3701/B3700)</f>
        <v>7.2448574987137157E-3</v>
      </c>
      <c r="D3701" s="320">
        <f>AVERAGE(C3681:C3701)</f>
        <v>-4.2776529395524392E-5</v>
      </c>
      <c r="E3701" s="318">
        <f>_xlfn.STDEV.S(C3681:C3701)</f>
        <v>1.6301074462409391E-2</v>
      </c>
      <c r="F3701" s="318">
        <f>E3701*(21/(21-1.5))</f>
        <v>1.7555003267210111E-2</v>
      </c>
      <c r="G3701" s="318">
        <f>_xlfn.VAR.S(C3681:C3701)</f>
        <v>2.6572502862901558E-4</v>
      </c>
      <c r="H3701" s="318">
        <f>G3701*(21/(21-1))</f>
        <v>2.7901128006046637E-4</v>
      </c>
      <c r="I3701" s="320">
        <f>(SUM(C3638:C3658)*1+SUM(C3659:C3679)*2+SUM(C3680:C3700)*3)/6</f>
        <v>-2.3230622219327545E-2</v>
      </c>
      <c r="J3701" s="318">
        <f>IF(C3701*O3701&lt;&gt;0,C3701,0)</f>
        <v>0</v>
      </c>
      <c r="K3701" s="318" t="str">
        <f>IF(C3701*O3701=0,"",C3701)</f>
        <v/>
      </c>
      <c r="O3701" s="318">
        <f>IF(ISBLANK(L3701),0,1)</f>
        <v>0</v>
      </c>
      <c r="P3701" s="318">
        <f>IF(ISBLANK(M3701),0,1)</f>
        <v>0</v>
      </c>
      <c r="Q3701" s="318">
        <f>O3701+P3701</f>
        <v>0</v>
      </c>
      <c r="R3701" s="318">
        <f>SUM(Q3576:Q3701)</f>
        <v>5</v>
      </c>
      <c r="S3701" s="318">
        <f>R3701/$X$2</f>
        <v>0.21739130434782608</v>
      </c>
      <c r="T3701" s="318">
        <f>IF(S3701&gt;=$X$3,1,0)</f>
        <v>0</v>
      </c>
      <c r="U3701" s="318">
        <f>O3701*T3701+P3701*T3701</f>
        <v>0</v>
      </c>
    </row>
    <row r="3702" spans="1:21" s="318" customFormat="1" x14ac:dyDescent="0.2">
      <c r="A3702" s="322">
        <v>41946</v>
      </c>
      <c r="B3702" s="321">
        <v>585.19799799999998</v>
      </c>
      <c r="C3702" s="320">
        <f>LN(B3702/B3701)</f>
        <v>-1.469463016468428E-4</v>
      </c>
      <c r="D3702" s="320">
        <f>AVERAGE(C3682:C3702)</f>
        <v>4.7464489277532198E-5</v>
      </c>
      <c r="E3702" s="318">
        <f>_xlfn.STDEV.S(C3682:C3702)</f>
        <v>1.6294697736384433E-2</v>
      </c>
      <c r="F3702" s="318">
        <f>E3702*(21/(21-1.5))</f>
        <v>1.7548136023798618E-2</v>
      </c>
      <c r="G3702" s="318">
        <f>_xlfn.VAR.S(C3682:C3702)</f>
        <v>2.6551717432013195E-4</v>
      </c>
      <c r="H3702" s="318">
        <f>G3702*(21/(21-1))</f>
        <v>2.7879303303613855E-4</v>
      </c>
      <c r="I3702" s="320">
        <f>(SUM(C3639:C3659)*1+SUM(C3660:C3680)*2+SUM(C3681:C3701)*3)/6</f>
        <v>-1.5686731558462032E-2</v>
      </c>
      <c r="J3702" s="318">
        <f>IF(C3702*O3702&lt;&gt;0,C3702,0)</f>
        <v>0</v>
      </c>
      <c r="K3702" s="318" t="str">
        <f>IF(C3702*O3702=0,"",C3702)</f>
        <v/>
      </c>
      <c r="O3702" s="318">
        <f>IF(ISBLANK(L3702),0,1)</f>
        <v>0</v>
      </c>
      <c r="P3702" s="318">
        <f>IF(ISBLANK(M3702),0,1)</f>
        <v>0</v>
      </c>
      <c r="Q3702" s="318">
        <f>O3702+P3702</f>
        <v>0</v>
      </c>
      <c r="R3702" s="318">
        <f>SUM(Q3577:Q3702)</f>
        <v>5</v>
      </c>
      <c r="S3702" s="318">
        <f>R3702/$X$2</f>
        <v>0.21739130434782608</v>
      </c>
      <c r="T3702" s="318">
        <f>IF(S3702&gt;=$X$3,1,0)</f>
        <v>0</v>
      </c>
      <c r="U3702" s="318">
        <f>O3702*T3702+P3702*T3702</f>
        <v>0</v>
      </c>
    </row>
    <row r="3703" spans="1:21" s="318" customFormat="1" x14ac:dyDescent="0.2">
      <c r="A3703" s="322">
        <v>41947</v>
      </c>
      <c r="B3703" s="321">
        <v>577.95001200000002</v>
      </c>
      <c r="C3703" s="320">
        <f>LN(B3703/B3702)</f>
        <v>-1.2462867584167982E-2</v>
      </c>
      <c r="D3703" s="320">
        <f>AVERAGE(C3683:C3703)</f>
        <v>-5.3582259588831952E-4</v>
      </c>
      <c r="E3703" s="318">
        <f>_xlfn.STDEV.S(C3683:C3703)</f>
        <v>1.6522165286798274E-2</v>
      </c>
      <c r="F3703" s="318">
        <f>E3703*(21/(21-1.5))</f>
        <v>1.7793101078090449E-2</v>
      </c>
      <c r="G3703" s="318">
        <f>_xlfn.VAR.S(C3683:C3703)</f>
        <v>2.7298194576428193E-4</v>
      </c>
      <c r="H3703" s="318">
        <f>G3703*(21/(21-1))</f>
        <v>2.8663104305249606E-4</v>
      </c>
      <c r="I3703" s="320">
        <f>(SUM(C3640:C3660)*1+SUM(C3661:C3681)*2+SUM(C3682:C3702)*3)/6</f>
        <v>-1.4583416629956608E-2</v>
      </c>
      <c r="J3703" s="318">
        <f>IF(C3703*O3703&lt;&gt;0,C3703,0)</f>
        <v>0</v>
      </c>
      <c r="K3703" s="318" t="str">
        <f>IF(C3703*O3703=0,"",C3703)</f>
        <v/>
      </c>
      <c r="O3703" s="318">
        <f>IF(ISBLANK(L3703),0,1)</f>
        <v>0</v>
      </c>
      <c r="P3703" s="318">
        <f>IF(ISBLANK(M3703),0,1)</f>
        <v>0</v>
      </c>
      <c r="Q3703" s="318">
        <f>O3703+P3703</f>
        <v>0</v>
      </c>
      <c r="R3703" s="318">
        <f>SUM(Q3578:Q3703)</f>
        <v>5</v>
      </c>
      <c r="S3703" s="318">
        <f>R3703/$X$2</f>
        <v>0.21739130434782608</v>
      </c>
      <c r="T3703" s="318">
        <f>IF(S3703&gt;=$X$3,1,0)</f>
        <v>0</v>
      </c>
      <c r="U3703" s="318">
        <f>O3703*T3703+P3703*T3703</f>
        <v>0</v>
      </c>
    </row>
    <row r="3704" spans="1:21" s="318" customFormat="1" x14ac:dyDescent="0.2">
      <c r="A3704" s="322">
        <v>41948</v>
      </c>
      <c r="B3704" s="321">
        <v>585.24102800000003</v>
      </c>
      <c r="C3704" s="320">
        <f>LN(B3704/B3703)</f>
        <v>1.2536395549424637E-2</v>
      </c>
      <c r="D3704" s="320">
        <f>AVERAGE(C3684:C3704)</f>
        <v>8.8141717481234354E-4</v>
      </c>
      <c r="E3704" s="318">
        <f>_xlfn.STDEV.S(C3684:C3704)</f>
        <v>1.6293851401364322E-2</v>
      </c>
      <c r="F3704" s="318">
        <f>E3704*(21/(21-1.5))</f>
        <v>1.7547224586084653E-2</v>
      </c>
      <c r="G3704" s="318">
        <f>_xlfn.VAR.S(C3684:C3704)</f>
        <v>2.6548959348974204E-4</v>
      </c>
      <c r="H3704" s="318">
        <f>G3704*(21/(21-1))</f>
        <v>2.7876407316422915E-4</v>
      </c>
      <c r="I3704" s="320">
        <f>(SUM(C3641:C3661)*1+SUM(C3662:C3682)*2+SUM(C3683:C3703)*3)/6</f>
        <v>-1.7328359036816472E-2</v>
      </c>
      <c r="J3704" s="318">
        <f>IF(C3704*O3704&lt;&gt;0,C3704,0)</f>
        <v>0</v>
      </c>
      <c r="K3704" s="318" t="str">
        <f>IF(C3704*O3704=0,"",C3704)</f>
        <v/>
      </c>
      <c r="O3704" s="318">
        <f>IF(ISBLANK(L3704),0,1)</f>
        <v>0</v>
      </c>
      <c r="P3704" s="318">
        <f>IF(ISBLANK(M3704),0,1)</f>
        <v>0</v>
      </c>
      <c r="Q3704" s="318">
        <f>O3704+P3704</f>
        <v>0</v>
      </c>
      <c r="R3704" s="318">
        <f>SUM(Q3579:Q3704)</f>
        <v>5</v>
      </c>
      <c r="S3704" s="318">
        <f>R3704/$X$2</f>
        <v>0.21739130434782608</v>
      </c>
      <c r="T3704" s="318">
        <f>IF(S3704&gt;=$X$3,1,0)</f>
        <v>0</v>
      </c>
      <c r="U3704" s="318">
        <f>O3704*T3704+P3704*T3704</f>
        <v>0</v>
      </c>
    </row>
    <row r="3705" spans="1:21" s="318" customFormat="1" x14ac:dyDescent="0.2">
      <c r="A3705" s="322">
        <v>41949</v>
      </c>
      <c r="B3705" s="321">
        <v>584.658997</v>
      </c>
      <c r="C3705" s="320">
        <f>LN(B3705/B3704)</f>
        <v>-9.9500989072934492E-4</v>
      </c>
      <c r="D3705" s="320">
        <f>AVERAGE(C3685:C3705)</f>
        <v>1.1350344216998181E-3</v>
      </c>
      <c r="E3705" s="318">
        <f>_xlfn.STDEV.S(C3685:C3705)</f>
        <v>1.6217409906563E-2</v>
      </c>
      <c r="F3705" s="318">
        <f>E3705*(21/(21-1.5))</f>
        <v>1.7464902976298616E-2</v>
      </c>
      <c r="G3705" s="318">
        <f>_xlfn.VAR.S(C3685:C3705)</f>
        <v>2.630043840774877E-4</v>
      </c>
      <c r="H3705" s="318">
        <f>G3705*(21/(21-1))</f>
        <v>2.7615460328136212E-4</v>
      </c>
      <c r="I3705" s="320">
        <f>(SUM(C3642:C3662)*1+SUM(C3663:C3683)*2+SUM(C3684:C3704)*3)/6</f>
        <v>-6.1778607271384574E-3</v>
      </c>
      <c r="J3705" s="318">
        <f>IF(C3705*O3705&lt;&gt;0,C3705,0)</f>
        <v>0</v>
      </c>
      <c r="K3705" s="318" t="str">
        <f>IF(C3705*O3705=0,"",C3705)</f>
        <v/>
      </c>
      <c r="O3705" s="318">
        <f>IF(ISBLANK(L3705),0,1)</f>
        <v>0</v>
      </c>
      <c r="P3705" s="318">
        <f>IF(ISBLANK(M3705),0,1)</f>
        <v>0</v>
      </c>
      <c r="Q3705" s="318">
        <f>O3705+P3705</f>
        <v>0</v>
      </c>
      <c r="R3705" s="318">
        <f>SUM(Q3580:Q3705)</f>
        <v>5</v>
      </c>
      <c r="S3705" s="318">
        <f>R3705/$X$2</f>
        <v>0.21739130434782608</v>
      </c>
      <c r="T3705" s="318">
        <f>IF(S3705&gt;=$X$3,1,0)</f>
        <v>0</v>
      </c>
      <c r="U3705" s="318">
        <f>O3705*T3705+P3705*T3705</f>
        <v>0</v>
      </c>
    </row>
    <row r="3706" spans="1:21" s="318" customFormat="1" x14ac:dyDescent="0.2">
      <c r="A3706" s="322">
        <v>41950</v>
      </c>
      <c r="B3706" s="321">
        <v>587.67602499999998</v>
      </c>
      <c r="C3706" s="320">
        <f>LN(B3706/B3705)</f>
        <v>5.1470520013612454E-3</v>
      </c>
      <c r="D3706" s="320">
        <f>AVERAGE(C3686:C3706)</f>
        <v>2.0273664959628672E-3</v>
      </c>
      <c r="E3706" s="318">
        <f>_xlfn.STDEV.S(C3686:C3706)</f>
        <v>1.5878569436555873E-2</v>
      </c>
      <c r="F3706" s="318">
        <f>E3706*(21/(21-1.5))</f>
        <v>1.7099997854752479E-2</v>
      </c>
      <c r="G3706" s="318">
        <f>_xlfn.VAR.S(C3686:C3706)</f>
        <v>2.5212896735152631E-4</v>
      </c>
      <c r="H3706" s="318">
        <f>G3706*(21/(21-1))</f>
        <v>2.6473541571910263E-4</v>
      </c>
      <c r="I3706" s="320">
        <f>(SUM(C3643:C3663)*1+SUM(C3664:C3684)*2+SUM(C3685:C3705)*3)/6</f>
        <v>-8.7484050313273356E-3</v>
      </c>
      <c r="J3706" s="318">
        <f>IF(C3706*O3706&lt;&gt;0,C3706,0)</f>
        <v>5.1470520013612454E-3</v>
      </c>
      <c r="K3706" s="318">
        <f>IF(C3706*O3706=0,"",C3706)</f>
        <v>5.1470520013612454E-3</v>
      </c>
      <c r="L3706" s="323" t="s">
        <v>22</v>
      </c>
      <c r="M3706" s="323"/>
      <c r="O3706" s="318">
        <f>IF(ISBLANK(L3706),0,1)</f>
        <v>1</v>
      </c>
      <c r="P3706" s="318">
        <f>IF(ISBLANK(M3706),0,1)</f>
        <v>0</v>
      </c>
      <c r="Q3706" s="318">
        <f>O3706+P3706</f>
        <v>1</v>
      </c>
      <c r="R3706" s="318">
        <f>SUM(Q3581:Q3706)</f>
        <v>6</v>
      </c>
      <c r="S3706" s="318">
        <f>R3706/$X$2</f>
        <v>0.2608695652173913</v>
      </c>
      <c r="T3706" s="318">
        <f>IF(S3706&gt;=$X$3,1,0)</f>
        <v>0</v>
      </c>
      <c r="U3706" s="318">
        <f>O3706*T3706+P3706*T3706</f>
        <v>0</v>
      </c>
    </row>
    <row r="3707" spans="1:21" s="318" customFormat="1" x14ac:dyDescent="0.2">
      <c r="A3707" s="322">
        <v>41953</v>
      </c>
      <c r="B3707" s="321">
        <v>591.56500200000005</v>
      </c>
      <c r="C3707" s="320">
        <f>LN(B3707/B3706)</f>
        <v>6.5957527083439962E-3</v>
      </c>
      <c r="D3707" s="320">
        <f>AVERAGE(C3687:C3707)</f>
        <v>3.2398848268688227E-3</v>
      </c>
      <c r="E3707" s="318">
        <f>_xlfn.STDEV.S(C3687:C3707)</f>
        <v>1.5159147745506576E-2</v>
      </c>
      <c r="F3707" s="318">
        <f>E3707*(21/(21-1.5))</f>
        <v>1.6325236033622466E-2</v>
      </c>
      <c r="G3707" s="318">
        <f>_xlfn.VAR.S(C3687:C3707)</f>
        <v>2.2979976037009711E-4</v>
      </c>
      <c r="H3707" s="318">
        <f>G3707*(21/(21-1))</f>
        <v>2.4128974838860199E-4</v>
      </c>
      <c r="I3707" s="320">
        <f>(SUM(C3644:C3664)*1+SUM(C3665:C3685)*2+SUM(C3686:C3706)*3)/6</f>
        <v>-1.5453047617232606E-3</v>
      </c>
      <c r="J3707" s="318">
        <f>IF(C3707*O3707&lt;&gt;0,C3707,0)</f>
        <v>0</v>
      </c>
      <c r="K3707" s="318" t="str">
        <f>IF(C3707*O3707=0,"",C3707)</f>
        <v/>
      </c>
      <c r="O3707" s="318">
        <f>IF(ISBLANK(L3707),0,1)</f>
        <v>0</v>
      </c>
      <c r="P3707" s="318">
        <f>IF(ISBLANK(M3707),0,1)</f>
        <v>0</v>
      </c>
      <c r="Q3707" s="318">
        <f>O3707+P3707</f>
        <v>0</v>
      </c>
      <c r="R3707" s="318">
        <f>SUM(Q3582:Q3707)</f>
        <v>6</v>
      </c>
      <c r="S3707" s="318">
        <f>R3707/$X$2</f>
        <v>0.2608695652173913</v>
      </c>
      <c r="T3707" s="318">
        <f>IF(S3707&gt;=$X$3,1,0)</f>
        <v>0</v>
      </c>
      <c r="U3707" s="318">
        <f>O3707*T3707+P3707*T3707</f>
        <v>0</v>
      </c>
    </row>
    <row r="3708" spans="1:21" s="318" customFormat="1" x14ac:dyDescent="0.2">
      <c r="A3708" s="322">
        <v>41954</v>
      </c>
      <c r="B3708" s="321">
        <v>593.65801999999996</v>
      </c>
      <c r="C3708" s="320">
        <f>LN(B3708/B3707)</f>
        <v>3.5318587925576772E-3</v>
      </c>
      <c r="D3708" s="320">
        <f>AVERAGE(C3688:C3708)</f>
        <v>3.1639919298176696E-3</v>
      </c>
      <c r="E3708" s="318">
        <f>_xlfn.STDEV.S(C3688:C3708)</f>
        <v>1.5153223326729491E-2</v>
      </c>
      <c r="F3708" s="318">
        <f>E3708*(21/(21-1.5))</f>
        <v>1.6318855890324068E-2</v>
      </c>
      <c r="G3708" s="318">
        <f>_xlfn.VAR.S(C3688:C3708)</f>
        <v>2.2962017718973878E-4</v>
      </c>
      <c r="H3708" s="318">
        <f>G3708*(21/(21-1))</f>
        <v>2.4110118604922572E-4</v>
      </c>
      <c r="I3708" s="320">
        <f>(SUM(C3645:C3665)*1+SUM(C3666:C3686)*2+SUM(C3687:C3707)*3)/6</f>
        <v>5.083816755803966E-3</v>
      </c>
      <c r="J3708" s="318">
        <f>IF(C3708*O3708&lt;&gt;0,C3708,0)</f>
        <v>0</v>
      </c>
      <c r="K3708" s="318" t="str">
        <f>IF(C3708*O3708=0,"",C3708)</f>
        <v/>
      </c>
      <c r="O3708" s="318">
        <f>IF(ISBLANK(L3708),0,1)</f>
        <v>0</v>
      </c>
      <c r="P3708" s="318">
        <f>IF(ISBLANK(M3708),0,1)</f>
        <v>0</v>
      </c>
      <c r="Q3708" s="318">
        <f>O3708+P3708</f>
        <v>0</v>
      </c>
      <c r="R3708" s="318">
        <f>SUM(Q3583:Q3708)</f>
        <v>6</v>
      </c>
      <c r="S3708" s="318">
        <f>R3708/$X$2</f>
        <v>0.2608695652173913</v>
      </c>
      <c r="T3708" s="318">
        <f>IF(S3708&gt;=$X$3,1,0)</f>
        <v>0</v>
      </c>
      <c r="U3708" s="318">
        <f>O3708*T3708+P3708*T3708</f>
        <v>0</v>
      </c>
    </row>
    <row r="3709" spans="1:21" s="318" customFormat="1" x14ac:dyDescent="0.2">
      <c r="A3709" s="322">
        <v>41955</v>
      </c>
      <c r="B3709" s="321">
        <v>590.85101299999997</v>
      </c>
      <c r="C3709" s="320">
        <f>LN(B3709/B3708)</f>
        <v>-4.7395371015812619E-3</v>
      </c>
      <c r="D3709" s="320">
        <f>AVERAGE(C3689:C3709)</f>
        <v>2.7064682586389901E-3</v>
      </c>
      <c r="E3709" s="318">
        <f>_xlfn.STDEV.S(C3689:C3709)</f>
        <v>1.5243963096029991E-2</v>
      </c>
      <c r="F3709" s="318">
        <f>E3709*(21/(21-1.5))</f>
        <v>1.6416575641878449E-2</v>
      </c>
      <c r="G3709" s="318">
        <f>_xlfn.VAR.S(C3689:C3709)</f>
        <v>2.3237841087312425E-4</v>
      </c>
      <c r="H3709" s="318">
        <f>G3709*(21/(21-1))</f>
        <v>2.4399733141678047E-4</v>
      </c>
      <c r="I3709" s="320">
        <f>(SUM(C3646:C3666)*1+SUM(C3667:C3687)*2+SUM(C3688:C3708)*3)/6</f>
        <v>4.6558449113089373E-3</v>
      </c>
      <c r="J3709" s="318">
        <f>IF(C3709*O3709&lt;&gt;0,C3709,0)</f>
        <v>0</v>
      </c>
      <c r="K3709" s="318" t="str">
        <f>IF(C3709*O3709=0,"",C3709)</f>
        <v/>
      </c>
      <c r="O3709" s="318">
        <f>IF(ISBLANK(L3709),0,1)</f>
        <v>0</v>
      </c>
      <c r="P3709" s="318">
        <f>IF(ISBLANK(M3709),0,1)</f>
        <v>0</v>
      </c>
      <c r="Q3709" s="318">
        <f>O3709+P3709</f>
        <v>0</v>
      </c>
      <c r="R3709" s="318">
        <f>SUM(Q3584:Q3709)</f>
        <v>6</v>
      </c>
      <c r="S3709" s="318">
        <f>R3709/$X$2</f>
        <v>0.2608695652173913</v>
      </c>
      <c r="T3709" s="318">
        <f>IF(S3709&gt;=$X$3,1,0)</f>
        <v>0</v>
      </c>
      <c r="U3709" s="318">
        <f>O3709*T3709+P3709*T3709</f>
        <v>0</v>
      </c>
    </row>
    <row r="3710" spans="1:21" s="318" customFormat="1" x14ac:dyDescent="0.2">
      <c r="A3710" s="322">
        <v>41956</v>
      </c>
      <c r="B3710" s="321">
        <v>587.22497599999997</v>
      </c>
      <c r="C3710" s="320">
        <f>LN(B3710/B3709)</f>
        <v>-6.1558821069912506E-3</v>
      </c>
      <c r="D3710" s="320">
        <f>AVERAGE(C3690:C3710)</f>
        <v>3.3568156364719168E-3</v>
      </c>
      <c r="E3710" s="318">
        <f>_xlfn.STDEV.S(C3690:C3710)</f>
        <v>1.4508778482479908E-2</v>
      </c>
      <c r="F3710" s="318">
        <f>E3710*(21/(21-1.5))</f>
        <v>1.5624838365747592E-2</v>
      </c>
      <c r="G3710" s="318">
        <f>_xlfn.VAR.S(C3690:C3710)</f>
        <v>2.1050465305367201E-4</v>
      </c>
      <c r="H3710" s="318">
        <f>G3710*(21/(21-1))</f>
        <v>2.2102988570635562E-4</v>
      </c>
      <c r="I3710" s="320">
        <f>(SUM(C3647:C3667)*1+SUM(C3668:C3688)*2+SUM(C3689:C3709)*3)/6</f>
        <v>7.9016227275908091E-4</v>
      </c>
      <c r="J3710" s="318">
        <f>IF(C3710*O3710&lt;&gt;0,C3710,0)</f>
        <v>0</v>
      </c>
      <c r="K3710" s="318" t="str">
        <f>IF(C3710*O3710=0,"",C3710)</f>
        <v/>
      </c>
      <c r="O3710" s="318">
        <f>IF(ISBLANK(L3710),0,1)</f>
        <v>0</v>
      </c>
      <c r="P3710" s="318">
        <f>IF(ISBLANK(M3710),0,1)</f>
        <v>0</v>
      </c>
      <c r="Q3710" s="318">
        <f>O3710+P3710</f>
        <v>0</v>
      </c>
      <c r="R3710" s="318">
        <f>SUM(Q3585:Q3710)</f>
        <v>6</v>
      </c>
      <c r="S3710" s="318">
        <f>R3710/$X$2</f>
        <v>0.2608695652173913</v>
      </c>
      <c r="T3710" s="318">
        <f>IF(S3710&gt;=$X$3,1,0)</f>
        <v>0</v>
      </c>
      <c r="U3710" s="318">
        <f>O3710*T3710+P3710*T3710</f>
        <v>0</v>
      </c>
    </row>
    <row r="3711" spans="1:21" s="318" customFormat="1" x14ac:dyDescent="0.2">
      <c r="A3711" s="322">
        <v>41957</v>
      </c>
      <c r="B3711" s="321">
        <v>598.63000499999998</v>
      </c>
      <c r="C3711" s="320">
        <f>LN(B3711/B3710)</f>
        <v>1.9235708999013008E-2</v>
      </c>
      <c r="D3711" s="320">
        <f>AVERAGE(C3691:C3711)</f>
        <v>5.5458966739574877E-3</v>
      </c>
      <c r="E3711" s="318">
        <f>_xlfn.STDEV.S(C3691:C3711)</f>
        <v>1.3145496927967282E-2</v>
      </c>
      <c r="F3711" s="318">
        <f>E3711*(21/(21-1.5))</f>
        <v>1.415668899934938E-2</v>
      </c>
      <c r="G3711" s="318">
        <f>_xlfn.VAR.S(C3691:C3711)</f>
        <v>1.7280408948319725E-4</v>
      </c>
      <c r="H3711" s="318">
        <f>G3711*(21/(21-1))</f>
        <v>1.8144429395735713E-4</v>
      </c>
      <c r="I3711" s="320">
        <f>(SUM(C3648:C3668)*1+SUM(C3669:C3689)*2+SUM(C3690:C3710)*3)/6</f>
        <v>4.7088797796415266E-4</v>
      </c>
      <c r="J3711" s="318">
        <f>IF(C3711*O3711&lt;&gt;0,C3711,0)</f>
        <v>0</v>
      </c>
      <c r="K3711" s="318" t="str">
        <f>IF(C3711*O3711=0,"",C3711)</f>
        <v/>
      </c>
      <c r="O3711" s="318">
        <f>IF(ISBLANK(L3711),0,1)</f>
        <v>0</v>
      </c>
      <c r="P3711" s="318">
        <f>IF(ISBLANK(M3711),0,1)</f>
        <v>0</v>
      </c>
      <c r="Q3711" s="318">
        <f>O3711+P3711</f>
        <v>0</v>
      </c>
      <c r="R3711" s="318">
        <f>SUM(Q3586:Q3711)</f>
        <v>6</v>
      </c>
      <c r="S3711" s="318">
        <f>R3711/$X$2</f>
        <v>0.2608695652173913</v>
      </c>
      <c r="T3711" s="318">
        <f>IF(S3711&gt;=$X$3,1,0)</f>
        <v>0</v>
      </c>
      <c r="U3711" s="318">
        <f>O3711*T3711+P3711*T3711</f>
        <v>0</v>
      </c>
    </row>
    <row r="3712" spans="1:21" s="318" customFormat="1" x14ac:dyDescent="0.2">
      <c r="A3712" s="322">
        <v>41960</v>
      </c>
      <c r="B3712" s="321">
        <v>598.33697500000005</v>
      </c>
      <c r="C3712" s="320">
        <f>LN(B3712/B3711)</f>
        <v>-4.896208679940722E-4</v>
      </c>
      <c r="D3712" s="320">
        <f>AVERAGE(C3692:C3712)</f>
        <v>3.7053735538095582E-3</v>
      </c>
      <c r="E3712" s="318">
        <f>_xlfn.STDEV.S(C3692:C3712)</f>
        <v>1.085726134336285E-2</v>
      </c>
      <c r="F3712" s="318">
        <f>E3712*(21/(21-1.5))</f>
        <v>1.1692435292852299E-2</v>
      </c>
      <c r="G3712" s="318">
        <f>_xlfn.VAR.S(C3692:C3712)</f>
        <v>1.1788012387808127E-4</v>
      </c>
      <c r="H3712" s="318">
        <f>G3712*(21/(21-1))</f>
        <v>1.2377413007198535E-4</v>
      </c>
      <c r="I3712" s="320">
        <f>(SUM(C3649:C3669)*1+SUM(C3670:C3690)*2+SUM(C3691:C3711)*3)/6</f>
        <v>1.2906509149054918E-2</v>
      </c>
      <c r="J3712" s="318">
        <f>IF(C3712*O3712&lt;&gt;0,C3712,0)</f>
        <v>0</v>
      </c>
      <c r="K3712" s="318" t="str">
        <f>IF(C3712*O3712=0,"",C3712)</f>
        <v/>
      </c>
      <c r="O3712" s="318">
        <f>IF(ISBLANK(L3712),0,1)</f>
        <v>0</v>
      </c>
      <c r="P3712" s="318">
        <f>IF(ISBLANK(M3712),0,1)</f>
        <v>0</v>
      </c>
      <c r="Q3712" s="318">
        <f>O3712+P3712</f>
        <v>0</v>
      </c>
      <c r="R3712" s="318">
        <f>SUM(Q3587:Q3712)</f>
        <v>6</v>
      </c>
      <c r="S3712" s="318">
        <f>R3712/$X$2</f>
        <v>0.2608695652173913</v>
      </c>
      <c r="T3712" s="318">
        <f>IF(S3712&gt;=$X$3,1,0)</f>
        <v>0</v>
      </c>
      <c r="U3712" s="318">
        <f>O3712*T3712+P3712*T3712</f>
        <v>0</v>
      </c>
    </row>
    <row r="3713" spans="1:21" s="318" customFormat="1" x14ac:dyDescent="0.2">
      <c r="A3713" s="322">
        <v>41961</v>
      </c>
      <c r="B3713" s="321">
        <v>600.89099099999999</v>
      </c>
      <c r="C3713" s="320">
        <f>LN(B3713/B3712)</f>
        <v>4.2594401295374786E-3</v>
      </c>
      <c r="D3713" s="320">
        <f>AVERAGE(C3693:C3713)</f>
        <v>4.3371612534653034E-3</v>
      </c>
      <c r="E3713" s="318">
        <f>_xlfn.STDEV.S(C3693:C3713)</f>
        <v>1.0459193917635664E-2</v>
      </c>
      <c r="F3713" s="318">
        <f>E3713*(21/(21-1.5))</f>
        <v>1.126374729591533E-2</v>
      </c>
      <c r="G3713" s="318">
        <f>_xlfn.VAR.S(C3693:C3713)</f>
        <v>1.0939473740670687E-4</v>
      </c>
      <c r="H3713" s="318">
        <f>G3713*(21/(21-1))</f>
        <v>1.1486447427704222E-4</v>
      </c>
      <c r="I3713" s="320">
        <f>(SUM(C3650:C3670)*1+SUM(C3671:C3691)*2+SUM(C3692:C3712)*3)/6</f>
        <v>4.9168011780320459E-3</v>
      </c>
      <c r="J3713" s="318">
        <f>IF(C3713*O3713&lt;&gt;0,C3713,0)</f>
        <v>0</v>
      </c>
      <c r="K3713" s="318" t="str">
        <f>IF(C3713*O3713=0,"",C3713)</f>
        <v/>
      </c>
      <c r="O3713" s="318">
        <f>IF(ISBLANK(L3713),0,1)</f>
        <v>0</v>
      </c>
      <c r="P3713" s="318">
        <f>IF(ISBLANK(M3713),0,1)</f>
        <v>0</v>
      </c>
      <c r="Q3713" s="318">
        <f>O3713+P3713</f>
        <v>0</v>
      </c>
      <c r="R3713" s="318">
        <f>SUM(Q3588:Q3713)</f>
        <v>6</v>
      </c>
      <c r="S3713" s="318">
        <f>R3713/$X$2</f>
        <v>0.2608695652173913</v>
      </c>
      <c r="T3713" s="318">
        <f>IF(S3713&gt;=$X$3,1,0)</f>
        <v>0</v>
      </c>
      <c r="U3713" s="318">
        <f>O3713*T3713+P3713*T3713</f>
        <v>0</v>
      </c>
    </row>
    <row r="3714" spans="1:21" s="318" customFormat="1" x14ac:dyDescent="0.2">
      <c r="A3714" s="322">
        <v>41962</v>
      </c>
      <c r="B3714" s="321">
        <v>602.33898899999997</v>
      </c>
      <c r="C3714" s="320">
        <f>LN(B3714/B3713)</f>
        <v>2.4068527597919933E-3</v>
      </c>
      <c r="D3714" s="320">
        <f>AVERAGE(C3694:C3714)</f>
        <v>2.8693558934540296E-3</v>
      </c>
      <c r="E3714" s="318">
        <f>_xlfn.STDEV.S(C3694:C3714)</f>
        <v>8.0979533802903458E-3</v>
      </c>
      <c r="F3714" s="318">
        <f>E3714*(21/(21-1.5))</f>
        <v>8.7208728710819108E-3</v>
      </c>
      <c r="G3714" s="318">
        <f>_xlfn.VAR.S(C3694:C3714)</f>
        <v>6.5576848949355852E-5</v>
      </c>
      <c r="H3714" s="318">
        <f>G3714*(21/(21-1))</f>
        <v>6.8855691396823654E-5</v>
      </c>
      <c r="I3714" s="320">
        <f>(SUM(C3651:C3671)*1+SUM(C3672:C3692)*2+SUM(C3693:C3713)*3)/6</f>
        <v>8.3889903001019613E-3</v>
      </c>
      <c r="J3714" s="318">
        <f>IF(C3714*O3714&lt;&gt;0,C3714,0)</f>
        <v>0</v>
      </c>
      <c r="K3714" s="318" t="str">
        <f>IF(C3714*O3714=0,"",C3714)</f>
        <v/>
      </c>
      <c r="O3714" s="318">
        <f>IF(ISBLANK(L3714),0,1)</f>
        <v>0</v>
      </c>
      <c r="P3714" s="318">
        <f>IF(ISBLANK(M3714),0,1)</f>
        <v>0</v>
      </c>
      <c r="Q3714" s="318">
        <f>O3714+P3714</f>
        <v>0</v>
      </c>
      <c r="R3714" s="318">
        <f>SUM(Q3589:Q3714)</f>
        <v>6</v>
      </c>
      <c r="S3714" s="318">
        <f>R3714/$X$2</f>
        <v>0.2608695652173913</v>
      </c>
      <c r="T3714" s="318">
        <f>IF(S3714&gt;=$X$3,1,0)</f>
        <v>0</v>
      </c>
      <c r="U3714" s="318">
        <f>O3714*T3714+P3714*T3714</f>
        <v>0</v>
      </c>
    </row>
    <row r="3715" spans="1:21" s="318" customFormat="1" x14ac:dyDescent="0.2">
      <c r="A3715" s="322">
        <v>41963</v>
      </c>
      <c r="B3715" s="321">
        <v>600.34802200000001</v>
      </c>
      <c r="C3715" s="320">
        <f>LN(B3715/B3714)</f>
        <v>-3.3108677494851405E-3</v>
      </c>
      <c r="D3715" s="320">
        <f>AVERAGE(C3695:C3715)</f>
        <v>2.0889740310242023E-3</v>
      </c>
      <c r="E3715" s="318">
        <f>_xlfn.STDEV.S(C3695:C3715)</f>
        <v>7.8509367022991661E-3</v>
      </c>
      <c r="F3715" s="318">
        <f>E3715*(21/(21-1.5))</f>
        <v>8.4548549101683326E-3</v>
      </c>
      <c r="G3715" s="318">
        <f>_xlfn.VAR.S(C3695:C3715)</f>
        <v>6.163720710350811E-5</v>
      </c>
      <c r="H3715" s="318">
        <f>G3715*(21/(21-1))</f>
        <v>6.4719067458683525E-5</v>
      </c>
      <c r="I3715" s="320">
        <f>(SUM(C3652:C3672)*1+SUM(C3673:C3693)*2+SUM(C3694:C3714)*3)/6</f>
        <v>5.3504423042465043E-3</v>
      </c>
      <c r="J3715" s="318">
        <f>IF(C3715*O3715&lt;&gt;0,C3715,0)</f>
        <v>0</v>
      </c>
      <c r="K3715" s="318" t="str">
        <f>IF(C3715*O3715=0,"",C3715)</f>
        <v/>
      </c>
      <c r="O3715" s="318">
        <f>IF(ISBLANK(L3715),0,1)</f>
        <v>0</v>
      </c>
      <c r="P3715" s="318">
        <f>IF(ISBLANK(M3715),0,1)</f>
        <v>0</v>
      </c>
      <c r="Q3715" s="318">
        <f>O3715+P3715</f>
        <v>0</v>
      </c>
      <c r="R3715" s="318">
        <f>SUM(Q3590:Q3715)</f>
        <v>6</v>
      </c>
      <c r="S3715" s="318">
        <f>R3715/$X$2</f>
        <v>0.2608695652173913</v>
      </c>
      <c r="T3715" s="318">
        <f>IF(S3715&gt;=$X$3,1,0)</f>
        <v>0</v>
      </c>
      <c r="U3715" s="318">
        <f>O3715*T3715+P3715*T3715</f>
        <v>0</v>
      </c>
    </row>
    <row r="3716" spans="1:21" s="318" customFormat="1" x14ac:dyDescent="0.2">
      <c r="A3716" s="322">
        <v>41964</v>
      </c>
      <c r="B3716" s="321">
        <v>606.56500200000005</v>
      </c>
      <c r="C3716" s="320">
        <f>LN(B3716/B3715)</f>
        <v>1.0302374512335417E-2</v>
      </c>
      <c r="D3716" s="320">
        <f>AVERAGE(C3696:C3716)</f>
        <v>2.7003835822939628E-3</v>
      </c>
      <c r="E3716" s="318">
        <f>_xlfn.STDEV.S(C3696:C3716)</f>
        <v>7.9716751934184212E-3</v>
      </c>
      <c r="F3716" s="318">
        <f>E3716*(21/(21-1.5))</f>
        <v>8.5848809775275307E-3</v>
      </c>
      <c r="G3716" s="318">
        <f>_xlfn.VAR.S(C3696:C3716)</f>
        <v>6.354760538936263E-5</v>
      </c>
      <c r="H3716" s="318">
        <f>G3716*(21/(21-1))</f>
        <v>6.6724985658830766E-5</v>
      </c>
      <c r="I3716" s="320">
        <f>(SUM(C3653:C3673)*1+SUM(C3674:C3694)*2+SUM(C3695:C3715)*3)/6</f>
        <v>2.5121935875619928E-3</v>
      </c>
      <c r="J3716" s="318">
        <f>IF(C3716*O3716&lt;&gt;0,C3716,0)</f>
        <v>0</v>
      </c>
      <c r="K3716" s="318" t="str">
        <f>IF(C3716*O3716=0,"",C3716)</f>
        <v/>
      </c>
      <c r="O3716" s="318">
        <f>IF(ISBLANK(L3716),0,1)</f>
        <v>0</v>
      </c>
      <c r="P3716" s="318">
        <f>IF(ISBLANK(M3716),0,1)</f>
        <v>0</v>
      </c>
      <c r="Q3716" s="318">
        <f>O3716+P3716</f>
        <v>0</v>
      </c>
      <c r="R3716" s="318">
        <f>SUM(Q3591:Q3716)</f>
        <v>6</v>
      </c>
      <c r="S3716" s="318">
        <f>R3716/$X$2</f>
        <v>0.2608695652173913</v>
      </c>
      <c r="T3716" s="318">
        <f>IF(S3716&gt;=$X$3,1,0)</f>
        <v>0</v>
      </c>
      <c r="U3716" s="318">
        <f>O3716*T3716+P3716*T3716</f>
        <v>0</v>
      </c>
    </row>
    <row r="3717" spans="1:21" s="318" customFormat="1" x14ac:dyDescent="0.2">
      <c r="A3717" s="322">
        <v>41967</v>
      </c>
      <c r="B3717" s="321">
        <v>607.51300000000003</v>
      </c>
      <c r="C3717" s="320">
        <f>LN(B3717/B3716)</f>
        <v>1.5616759237965657E-3</v>
      </c>
      <c r="D3717" s="320">
        <f>AVERAGE(C3697:C3717)</f>
        <v>2.7369582547737961E-3</v>
      </c>
      <c r="E3717" s="318">
        <f>_xlfn.STDEV.S(C3697:C3717)</f>
        <v>7.9642478527522705E-3</v>
      </c>
      <c r="F3717" s="318">
        <f>E3717*(21/(21-1.5))</f>
        <v>8.576882302963983E-3</v>
      </c>
      <c r="G3717" s="318">
        <f>_xlfn.VAR.S(C3697:C3717)</f>
        <v>6.3429243860069147E-5</v>
      </c>
      <c r="H3717" s="318">
        <f>G3717*(21/(21-1))</f>
        <v>6.6600706053072608E-5</v>
      </c>
      <c r="I3717" s="320">
        <f>(SUM(C3654:C3674)*1+SUM(C3675:C3695)*2+SUM(C3696:C3716)*3)/6</f>
        <v>6.5452045419246013E-3</v>
      </c>
      <c r="J3717" s="318">
        <f>IF(C3717*O3717&lt;&gt;0,C3717,0)</f>
        <v>0</v>
      </c>
      <c r="K3717" s="318" t="str">
        <f>IF(C3717*O3717=0,"",C3717)</f>
        <v/>
      </c>
      <c r="O3717" s="318">
        <f>IF(ISBLANK(L3717),0,1)</f>
        <v>0</v>
      </c>
      <c r="P3717" s="318">
        <f>IF(ISBLANK(M3717),0,1)</f>
        <v>0</v>
      </c>
      <c r="Q3717" s="318">
        <f>O3717+P3717</f>
        <v>0</v>
      </c>
      <c r="R3717" s="318">
        <f>SUM(Q3592:Q3717)</f>
        <v>6</v>
      </c>
      <c r="S3717" s="318">
        <f>R3717/$X$2</f>
        <v>0.2608695652173913</v>
      </c>
      <c r="T3717" s="318">
        <f>IF(S3717&gt;=$X$3,1,0)</f>
        <v>0</v>
      </c>
      <c r="U3717" s="318">
        <f>O3717*T3717+P3717*T3717</f>
        <v>0</v>
      </c>
    </row>
    <row r="3718" spans="1:21" s="318" customFormat="1" x14ac:dyDescent="0.2">
      <c r="A3718" s="322">
        <v>41968</v>
      </c>
      <c r="B3718" s="321">
        <v>606.11798099999999</v>
      </c>
      <c r="C3718" s="320">
        <f>LN(B3718/B3717)</f>
        <v>-2.2989189238452148E-3</v>
      </c>
      <c r="D3718" s="320">
        <f>AVERAGE(C3698:C3718)</f>
        <v>2.8242350850673052E-3</v>
      </c>
      <c r="E3718" s="318">
        <f>_xlfn.STDEV.S(C3698:C3718)</f>
        <v>7.8949542850186502E-3</v>
      </c>
      <c r="F3718" s="318">
        <f>E3718*(21/(21-1.5))</f>
        <v>8.5022584607893151E-3</v>
      </c>
      <c r="G3718" s="318">
        <f>_xlfn.VAR.S(C3698:C3718)</f>
        <v>6.2330303162534337E-5</v>
      </c>
      <c r="H3718" s="318">
        <f>G3718*(21/(21-1))</f>
        <v>6.5446818320661054E-5</v>
      </c>
      <c r="I3718" s="320">
        <f>(SUM(C3655:C3675)*1+SUM(C3676:C3696)*2+SUM(C3697:C3717)*3)/6</f>
        <v>8.0291490819961991E-3</v>
      </c>
      <c r="J3718" s="318">
        <f>IF(C3718*O3718&lt;&gt;0,C3718,0)</f>
        <v>0</v>
      </c>
      <c r="K3718" s="318" t="str">
        <f>IF(C3718*O3718=0,"",C3718)</f>
        <v/>
      </c>
      <c r="O3718" s="318">
        <f>IF(ISBLANK(L3718),0,1)</f>
        <v>0</v>
      </c>
      <c r="P3718" s="318">
        <f>IF(ISBLANK(M3718),0,1)</f>
        <v>0</v>
      </c>
      <c r="Q3718" s="318">
        <f>O3718+P3718</f>
        <v>0</v>
      </c>
      <c r="R3718" s="318">
        <f>SUM(Q3593:Q3718)</f>
        <v>6</v>
      </c>
      <c r="S3718" s="318">
        <f>R3718/$X$2</f>
        <v>0.2608695652173913</v>
      </c>
      <c r="T3718" s="318">
        <f>IF(S3718&gt;=$X$3,1,0)</f>
        <v>0</v>
      </c>
      <c r="U3718" s="318">
        <f>O3718*T3718+P3718*T3718</f>
        <v>0</v>
      </c>
    </row>
    <row r="3719" spans="1:21" s="318" customFormat="1" x14ac:dyDescent="0.2">
      <c r="A3719" s="322">
        <v>41969</v>
      </c>
      <c r="B3719" s="321">
        <v>596.83697500000005</v>
      </c>
      <c r="C3719" s="320">
        <f>LN(B3719/B3718)</f>
        <v>-1.5430652839506658E-2</v>
      </c>
      <c r="D3719" s="320">
        <f>AVERAGE(C3699:C3719)</f>
        <v>1.4282220669419705E-3</v>
      </c>
      <c r="E3719" s="318">
        <f>_xlfn.STDEV.S(C3699:C3719)</f>
        <v>8.4159576071284568E-3</v>
      </c>
      <c r="F3719" s="318">
        <f>E3719*(21/(21-1.5))</f>
        <v>9.0633389615229539E-3</v>
      </c>
      <c r="G3719" s="318">
        <f>_xlfn.VAR.S(C3699:C3719)</f>
        <v>7.0828342444983333E-5</v>
      </c>
      <c r="H3719" s="318">
        <f>G3719*(21/(21-1))</f>
        <v>7.4369759567232508E-5</v>
      </c>
      <c r="I3719" s="320">
        <f>(SUM(C3656:C3676)*1+SUM(C3677:C3697)*2+SUM(C3698:C3718)*3)/6</f>
        <v>7.6337329874733668E-3</v>
      </c>
      <c r="J3719" s="318">
        <f>IF(C3719*O3719&lt;&gt;0,C3719,0)</f>
        <v>0</v>
      </c>
      <c r="K3719" s="318" t="str">
        <f>IF(C3719*O3719=0,"",C3719)</f>
        <v/>
      </c>
      <c r="O3719" s="318">
        <f>IF(ISBLANK(L3719),0,1)</f>
        <v>0</v>
      </c>
      <c r="P3719" s="318">
        <f>IF(ISBLANK(M3719),0,1)</f>
        <v>0</v>
      </c>
      <c r="Q3719" s="318">
        <f>O3719+P3719</f>
        <v>0</v>
      </c>
      <c r="R3719" s="318">
        <f>SUM(Q3594:Q3719)</f>
        <v>6</v>
      </c>
      <c r="S3719" s="318">
        <f>R3719/$X$2</f>
        <v>0.2608695652173913</v>
      </c>
      <c r="T3719" s="318">
        <f>IF(S3719&gt;=$X$3,1,0)</f>
        <v>0</v>
      </c>
      <c r="U3719" s="318">
        <f>O3719*T3719+P3719*T3719</f>
        <v>0</v>
      </c>
    </row>
    <row r="3720" spans="1:21" s="318" customFormat="1" x14ac:dyDescent="0.2">
      <c r="A3720" s="322">
        <v>41970</v>
      </c>
      <c r="B3720" s="321">
        <v>582.22900400000003</v>
      </c>
      <c r="C3720" s="320">
        <f>LN(B3720/B3719)</f>
        <v>-2.4780154396714254E-2</v>
      </c>
      <c r="D3720" s="320">
        <f>AVERAGE(C3700:C3720)</f>
        <v>-2.9011295609666525E-4</v>
      </c>
      <c r="E3720" s="318">
        <f>_xlfn.STDEV.S(C3700:C3720)</f>
        <v>9.8587303241354559E-3</v>
      </c>
      <c r="F3720" s="318">
        <f>E3720*(21/(21-1.5))</f>
        <v>1.0617094195222799E-2</v>
      </c>
      <c r="G3720" s="318">
        <f>_xlfn.VAR.S(C3700:C3720)</f>
        <v>9.7194563604027982E-5</v>
      </c>
      <c r="H3720" s="318">
        <f>G3720*(21/(21-1))</f>
        <v>1.0205429178422938E-4</v>
      </c>
      <c r="I3720" s="320">
        <f>(SUM(C3657:C3677)*1+SUM(C3678:C3698)*2+SUM(C3699:C3719)*3)/6</f>
        <v>-1.5580264428318423E-3</v>
      </c>
      <c r="J3720" s="318">
        <f>IF(C3720*O3720&lt;&gt;0,C3720,0)</f>
        <v>0</v>
      </c>
      <c r="K3720" s="318" t="str">
        <f>IF(C3720*O3720=0,"",C3720)</f>
        <v/>
      </c>
      <c r="O3720" s="318">
        <f>IF(ISBLANK(L3720),0,1)</f>
        <v>0</v>
      </c>
      <c r="P3720" s="318">
        <f>IF(ISBLANK(M3720),0,1)</f>
        <v>0</v>
      </c>
      <c r="Q3720" s="318">
        <f>O3720+P3720</f>
        <v>0</v>
      </c>
      <c r="R3720" s="318">
        <f>SUM(Q3595:Q3720)</f>
        <v>6</v>
      </c>
      <c r="S3720" s="318">
        <f>R3720/$X$2</f>
        <v>0.2608695652173913</v>
      </c>
      <c r="T3720" s="318">
        <f>IF(S3720&gt;=$X$3,1,0)</f>
        <v>0</v>
      </c>
      <c r="U3720" s="318">
        <f>O3720*T3720+P3720*T3720</f>
        <v>0</v>
      </c>
    </row>
    <row r="3721" spans="1:21" s="318" customFormat="1" x14ac:dyDescent="0.2">
      <c r="A3721" s="322">
        <v>41971</v>
      </c>
      <c r="B3721" s="321">
        <v>566.34198000000004</v>
      </c>
      <c r="C3721" s="320">
        <f>LN(B3721/B3720)</f>
        <v>-2.7665747310771451E-2</v>
      </c>
      <c r="D3721" s="320">
        <f>AVERAGE(C3701:C3721)</f>
        <v>-1.2216302951694158E-3</v>
      </c>
      <c r="E3721" s="318">
        <f>_xlfn.STDEV.S(C3701:C3721)</f>
        <v>1.1432496244295275E-2</v>
      </c>
      <c r="F3721" s="318">
        <f>E3721*(21/(21-1.5))</f>
        <v>1.2311919032317988E-2</v>
      </c>
      <c r="G3721" s="318">
        <f>_xlfn.VAR.S(C3701:C3721)</f>
        <v>1.3070197037582556E-4</v>
      </c>
      <c r="H3721" s="318">
        <f>G3721*(21/(21-1))</f>
        <v>1.3723706889461683E-4</v>
      </c>
      <c r="I3721" s="320">
        <f>(SUM(C3658:C3678)*1+SUM(C3679:C3699)*2+SUM(C3700:C3720)*3)/6</f>
        <v>-1.7356965770102848E-2</v>
      </c>
      <c r="J3721" s="318">
        <f>IF(C3721*O3721&lt;&gt;0,C3721,0)</f>
        <v>0</v>
      </c>
      <c r="K3721" s="318" t="str">
        <f>IF(C3721*O3721=0,"",C3721)</f>
        <v/>
      </c>
      <c r="O3721" s="318">
        <f>IF(ISBLANK(L3721),0,1)</f>
        <v>0</v>
      </c>
      <c r="P3721" s="318">
        <f>IF(ISBLANK(M3721),0,1)</f>
        <v>0</v>
      </c>
      <c r="Q3721" s="318">
        <f>O3721+P3721</f>
        <v>0</v>
      </c>
      <c r="R3721" s="318">
        <f>SUM(Q3596:Q3721)</f>
        <v>6</v>
      </c>
      <c r="S3721" s="318">
        <f>R3721/$X$2</f>
        <v>0.2608695652173913</v>
      </c>
      <c r="T3721" s="318">
        <f>IF(S3721&gt;=$X$3,1,0)</f>
        <v>0</v>
      </c>
      <c r="U3721" s="318">
        <f>O3721*T3721+P3721*T3721</f>
        <v>0</v>
      </c>
    </row>
    <row r="3722" spans="1:21" s="318" customFormat="1" x14ac:dyDescent="0.2">
      <c r="A3722" s="322">
        <v>41974</v>
      </c>
      <c r="B3722" s="321">
        <v>564.17297399999995</v>
      </c>
      <c r="C3722" s="320">
        <f>LN(B3722/B3721)</f>
        <v>-3.8372047246623643E-3</v>
      </c>
      <c r="D3722" s="320">
        <f>AVERAGE(C3702:C3722)</f>
        <v>-1.7493475439016102E-3</v>
      </c>
      <c r="E3722" s="318">
        <f>_xlfn.STDEV.S(C3702:C3722)</f>
        <v>1.1276859106510906E-2</v>
      </c>
      <c r="F3722" s="318">
        <f>E3722*(21/(21-1.5))</f>
        <v>1.2144309807011745E-2</v>
      </c>
      <c r="G3722" s="318">
        <f>_xlfn.VAR.S(C3702:C3722)</f>
        <v>1.2716755130809794E-4</v>
      </c>
      <c r="H3722" s="318">
        <f>G3722*(21/(21-1))</f>
        <v>1.3352592887350283E-4</v>
      </c>
      <c r="I3722" s="320">
        <f>(SUM(C3659:C3679)*1+SUM(C3680:C3700)*2+SUM(C3701:C3721)*3)/6</f>
        <v>-2.8493292085267144E-2</v>
      </c>
      <c r="J3722" s="318">
        <f>IF(C3722*O3722&lt;&gt;0,C3722,0)</f>
        <v>0</v>
      </c>
      <c r="K3722" s="318" t="str">
        <f>IF(C3722*O3722=0,"",C3722)</f>
        <v/>
      </c>
      <c r="O3722" s="318">
        <f>IF(ISBLANK(L3722),0,1)</f>
        <v>0</v>
      </c>
      <c r="P3722" s="318">
        <f>IF(ISBLANK(M3722),0,1)</f>
        <v>0</v>
      </c>
      <c r="Q3722" s="318">
        <f>O3722+P3722</f>
        <v>0</v>
      </c>
      <c r="R3722" s="318">
        <f>SUM(Q3597:Q3722)</f>
        <v>6</v>
      </c>
      <c r="S3722" s="318">
        <f>R3722/$X$2</f>
        <v>0.2608695652173913</v>
      </c>
      <c r="T3722" s="318">
        <f>IF(S3722&gt;=$X$3,1,0)</f>
        <v>0</v>
      </c>
      <c r="U3722" s="318">
        <f>O3722*T3722+P3722*T3722</f>
        <v>0</v>
      </c>
    </row>
    <row r="3723" spans="1:21" s="318" customFormat="1" x14ac:dyDescent="0.2">
      <c r="A3723" s="322">
        <v>41975</v>
      </c>
      <c r="B3723" s="321">
        <v>570.27899200000002</v>
      </c>
      <c r="C3723" s="320">
        <f>LN(B3723/B3722)</f>
        <v>1.0764804764217799E-2</v>
      </c>
      <c r="D3723" s="320">
        <f>AVERAGE(C3703:C3723)</f>
        <v>-1.2297403502890083E-3</v>
      </c>
      <c r="E3723" s="318">
        <f>_xlfn.STDEV.S(C3703:C3723)</f>
        <v>1.1601115291347759E-2</v>
      </c>
      <c r="F3723" s="318">
        <f>E3723*(21/(21-1.5))</f>
        <v>1.2493508775297585E-2</v>
      </c>
      <c r="G3723" s="318">
        <f>_xlfn.VAR.S(C3703:C3723)</f>
        <v>1.345858760031428E-4</v>
      </c>
      <c r="H3723" s="318">
        <f>G3723*(21/(21-1))</f>
        <v>1.4131516980329996E-4</v>
      </c>
      <c r="I3723" s="320">
        <f>(SUM(C3660:C3680)*1+SUM(C3681:C3701)*2+SUM(C3702:C3722)*3)/6</f>
        <v>-2.7509434015210953E-2</v>
      </c>
      <c r="J3723" s="318">
        <f>IF(C3723*O3723&lt;&gt;0,C3723,0)</f>
        <v>0</v>
      </c>
      <c r="K3723" s="318" t="str">
        <f>IF(C3723*O3723=0,"",C3723)</f>
        <v/>
      </c>
      <c r="O3723" s="318">
        <f>IF(ISBLANK(L3723),0,1)</f>
        <v>0</v>
      </c>
      <c r="P3723" s="318">
        <f>IF(ISBLANK(M3723),0,1)</f>
        <v>0</v>
      </c>
      <c r="Q3723" s="318">
        <f>O3723+P3723</f>
        <v>0</v>
      </c>
      <c r="R3723" s="318">
        <f>SUM(Q3598:Q3723)</f>
        <v>6</v>
      </c>
      <c r="S3723" s="318">
        <f>R3723/$X$2</f>
        <v>0.2608695652173913</v>
      </c>
      <c r="T3723" s="318">
        <f>IF(S3723&gt;=$X$3,1,0)</f>
        <v>0</v>
      </c>
      <c r="U3723" s="318">
        <f>O3723*T3723+P3723*T3723</f>
        <v>0</v>
      </c>
    </row>
    <row r="3724" spans="1:21" s="318" customFormat="1" x14ac:dyDescent="0.2">
      <c r="A3724" s="322">
        <v>41976</v>
      </c>
      <c r="B3724" s="321">
        <v>574.86499000000003</v>
      </c>
      <c r="C3724" s="320">
        <f>LN(B3724/B3723)</f>
        <v>8.0095124960978762E-3</v>
      </c>
      <c r="D3724" s="320">
        <f>AVERAGE(C3704:C3724)</f>
        <v>-2.548651083715864E-4</v>
      </c>
      <c r="E3724" s="318">
        <f>_xlfn.STDEV.S(C3704:C3724)</f>
        <v>1.1469394380886977E-2</v>
      </c>
      <c r="F3724" s="318">
        <f>E3724*(21/(21-1.5))</f>
        <v>1.2351655487109052E-2</v>
      </c>
      <c r="G3724" s="318">
        <f>_xlfn.VAR.S(C3704:C3724)</f>
        <v>1.3154700746432178E-4</v>
      </c>
      <c r="H3724" s="318">
        <f>G3724*(21/(21-1))</f>
        <v>1.3812435783753789E-4</v>
      </c>
      <c r="I3724" s="320">
        <f>(SUM(C3661:C3681)*1+SUM(C3682:C3702)*2+SUM(C3703:C3723)*3)/6</f>
        <v>-2.2648588508620688E-2</v>
      </c>
      <c r="J3724" s="318">
        <f>IF(C3724*O3724&lt;&gt;0,C3724,0)</f>
        <v>0</v>
      </c>
      <c r="K3724" s="318" t="str">
        <f>IF(C3724*O3724=0,"",C3724)</f>
        <v/>
      </c>
      <c r="O3724" s="318">
        <f>IF(ISBLANK(L3724),0,1)</f>
        <v>0</v>
      </c>
      <c r="P3724" s="318">
        <f>IF(ISBLANK(M3724),0,1)</f>
        <v>0</v>
      </c>
      <c r="Q3724" s="318">
        <f>O3724+P3724</f>
        <v>0</v>
      </c>
      <c r="R3724" s="318">
        <f>SUM(Q3599:Q3724)</f>
        <v>6</v>
      </c>
      <c r="S3724" s="318">
        <f>R3724/$X$2</f>
        <v>0.2608695652173913</v>
      </c>
      <c r="T3724" s="318">
        <f>IF(S3724&gt;=$X$3,1,0)</f>
        <v>0</v>
      </c>
      <c r="U3724" s="318">
        <f>O3724*T3724+P3724*T3724</f>
        <v>0</v>
      </c>
    </row>
    <row r="3725" spans="1:21" s="318" customFormat="1" x14ac:dyDescent="0.2">
      <c r="A3725" s="322">
        <v>41977</v>
      </c>
      <c r="B3725" s="321">
        <v>568.94097899999997</v>
      </c>
      <c r="C3725" s="320">
        <f>LN(B3725/B3724)</f>
        <v>-1.0358512073529834E-2</v>
      </c>
      <c r="D3725" s="320">
        <f>AVERAGE(C3705:C3725)</f>
        <v>-1.3450988047027518E-3</v>
      </c>
      <c r="E3725" s="318">
        <f>_xlfn.STDEV.S(C3705:C3725)</f>
        <v>1.1279287837231497E-2</v>
      </c>
      <c r="F3725" s="318">
        <f>E3725*(21/(21-1.5))</f>
        <v>1.214692536317238E-2</v>
      </c>
      <c r="G3725" s="318">
        <f>_xlfn.VAR.S(C3705:C3725)</f>
        <v>1.2722233411511835E-4</v>
      </c>
      <c r="H3725" s="318">
        <f>G3725*(21/(21-1))</f>
        <v>1.3358345082087428E-4</v>
      </c>
      <c r="I3725" s="320">
        <f>(SUM(C3662:C3682)*1+SUM(C3683:C3703)*2+SUM(C3704:C3724)*3)/6</f>
        <v>-1.5216483225553972E-2</v>
      </c>
      <c r="J3725" s="318">
        <f>IF(C3725*O3725&lt;&gt;0,C3725,0)</f>
        <v>0</v>
      </c>
      <c r="K3725" s="318" t="str">
        <f>IF(C3725*O3725=0,"",C3725)</f>
        <v/>
      </c>
      <c r="O3725" s="318">
        <f>IF(ISBLANK(L3725),0,1)</f>
        <v>0</v>
      </c>
      <c r="P3725" s="318">
        <f>IF(ISBLANK(M3725),0,1)</f>
        <v>0</v>
      </c>
      <c r="Q3725" s="318">
        <f>O3725+P3725</f>
        <v>0</v>
      </c>
      <c r="R3725" s="318">
        <f>SUM(Q3600:Q3725)</f>
        <v>6</v>
      </c>
      <c r="S3725" s="318">
        <f>R3725/$X$2</f>
        <v>0.2608695652173913</v>
      </c>
      <c r="T3725" s="318">
        <f>IF(S3725&gt;=$X$3,1,0)</f>
        <v>0</v>
      </c>
      <c r="U3725" s="318">
        <f>O3725*T3725+P3725*T3725</f>
        <v>0</v>
      </c>
    </row>
    <row r="3726" spans="1:21" s="318" customFormat="1" x14ac:dyDescent="0.2">
      <c r="A3726" s="322">
        <v>41978</v>
      </c>
      <c r="B3726" s="321">
        <v>567.72497599999997</v>
      </c>
      <c r="C3726" s="320">
        <f>LN(B3726/B3725)</f>
        <v>-2.1395968772415972E-3</v>
      </c>
      <c r="D3726" s="320">
        <f>AVERAGE(C3706:C3726)</f>
        <v>-1.3996029469176209E-3</v>
      </c>
      <c r="E3726" s="318">
        <f>_xlfn.STDEV.S(C3706:C3726)</f>
        <v>1.1280276952517739E-2</v>
      </c>
      <c r="F3726" s="318">
        <f>E3726*(21/(21-1.5))</f>
        <v>1.2147990564249872E-2</v>
      </c>
      <c r="G3726" s="318">
        <f>_xlfn.VAR.S(C3706:C3726)</f>
        <v>1.2724464812550288E-4</v>
      </c>
      <c r="H3726" s="318">
        <f>G3726*(21/(21-1))</f>
        <v>1.3360688053177803E-4</v>
      </c>
      <c r="I3726" s="320">
        <f>(SUM(C3663:C3683)*1+SUM(C3684:C3704)*2+SUM(C3705:C3725)*3)/6</f>
        <v>-1.943989357585859E-2</v>
      </c>
      <c r="J3726" s="318">
        <f>IF(C3726*O3726&lt;&gt;0,C3726,0)</f>
        <v>0</v>
      </c>
      <c r="K3726" s="318" t="str">
        <f>IF(C3726*O3726=0,"",C3726)</f>
        <v/>
      </c>
      <c r="O3726" s="318">
        <f>IF(ISBLANK(L3726),0,1)</f>
        <v>0</v>
      </c>
      <c r="P3726" s="318">
        <f>IF(ISBLANK(M3726),0,1)</f>
        <v>0</v>
      </c>
      <c r="Q3726" s="318">
        <f>O3726+P3726</f>
        <v>0</v>
      </c>
      <c r="R3726" s="318">
        <f>SUM(Q3601:Q3726)</f>
        <v>6</v>
      </c>
      <c r="S3726" s="318">
        <f>R3726/$X$2</f>
        <v>0.2608695652173913</v>
      </c>
      <c r="T3726" s="318">
        <f>IF(S3726&gt;=$X$3,1,0)</f>
        <v>0</v>
      </c>
      <c r="U3726" s="318">
        <f>O3726*T3726+P3726*T3726</f>
        <v>0</v>
      </c>
    </row>
    <row r="3727" spans="1:21" s="318" customFormat="1" x14ac:dyDescent="0.2">
      <c r="A3727" s="322">
        <v>41981</v>
      </c>
      <c r="B3727" s="321">
        <v>561.89001499999995</v>
      </c>
      <c r="C3727" s="320">
        <f>LN(B3727/B3726)</f>
        <v>-1.0330976382328444E-2</v>
      </c>
      <c r="D3727" s="320">
        <f>AVERAGE(C3707:C3727)</f>
        <v>-2.1366519175695111E-3</v>
      </c>
      <c r="E3727" s="318">
        <f>_xlfn.STDEV.S(C3707:C3727)</f>
        <v>1.133665655749762E-2</v>
      </c>
      <c r="F3727" s="318">
        <f>E3727*(21/(21-1.5))</f>
        <v>1.2208707061920513E-2</v>
      </c>
      <c r="G3727" s="318">
        <f>_xlfn.VAR.S(C3707:C3727)</f>
        <v>1.285197819026538E-4</v>
      </c>
      <c r="H3727" s="318">
        <f>G3727*(21/(21-1))</f>
        <v>1.3494577099778651E-4</v>
      </c>
      <c r="I3727" s="320">
        <f>(SUM(C3664:C3684)*1+SUM(C3685:C3705)*2+SUM(C3706:C3726)*3)/6</f>
        <v>-1.8804959111481865E-2</v>
      </c>
      <c r="J3727" s="318">
        <f>IF(C3727*O3727&lt;&gt;0,C3727,0)</f>
        <v>0</v>
      </c>
      <c r="K3727" s="318" t="str">
        <f>IF(C3727*O3727=0,"",C3727)</f>
        <v/>
      </c>
      <c r="O3727" s="318">
        <f>IF(ISBLANK(L3727),0,1)</f>
        <v>0</v>
      </c>
      <c r="P3727" s="318">
        <f>IF(ISBLANK(M3727),0,1)</f>
        <v>0</v>
      </c>
      <c r="Q3727" s="318">
        <f>O3727+P3727</f>
        <v>0</v>
      </c>
      <c r="R3727" s="318">
        <f>SUM(Q3602:Q3727)</f>
        <v>6</v>
      </c>
      <c r="S3727" s="318">
        <f>R3727/$X$2</f>
        <v>0.2608695652173913</v>
      </c>
      <c r="T3727" s="318">
        <f>IF(S3727&gt;=$X$3,1,0)</f>
        <v>0</v>
      </c>
      <c r="U3727" s="318">
        <f>O3727*T3727+P3727*T3727</f>
        <v>0</v>
      </c>
    </row>
    <row r="3728" spans="1:21" s="318" customFormat="1" x14ac:dyDescent="0.2">
      <c r="A3728" s="322">
        <v>41982</v>
      </c>
      <c r="B3728" s="321">
        <v>553.45599400000003</v>
      </c>
      <c r="C3728" s="320">
        <f>LN(B3728/B3727)</f>
        <v>-1.5123883874793803E-2</v>
      </c>
      <c r="D3728" s="320">
        <f>AVERAGE(C3708:C3728)</f>
        <v>-3.1709203262903587E-3</v>
      </c>
      <c r="E3728" s="318">
        <f>_xlfn.STDEV.S(C3708:C3728)</f>
        <v>1.1489875994644834E-2</v>
      </c>
      <c r="F3728" s="318">
        <f>E3728*(21/(21-1.5))</f>
        <v>1.2373712609617513E-2</v>
      </c>
      <c r="G3728" s="318">
        <f>_xlfn.VAR.S(C3708:C3728)</f>
        <v>1.3201725037231561E-4</v>
      </c>
      <c r="H3728" s="318">
        <f>G3728*(21/(21-1))</f>
        <v>1.3861811289093141E-4</v>
      </c>
      <c r="I3728" s="320">
        <f>(SUM(C3665:C3685)*1+SUM(C3686:C3706)*2+SUM(C3707:C3727)*3)/6</f>
        <v>-2.232001046232197E-2</v>
      </c>
      <c r="J3728" s="318">
        <f>IF(C3728*O3728&lt;&gt;0,C3728,0)</f>
        <v>0</v>
      </c>
      <c r="K3728" s="318" t="str">
        <f>IF(C3728*O3728=0,"",C3728)</f>
        <v/>
      </c>
      <c r="O3728" s="318">
        <f>IF(ISBLANK(L3728),0,1)</f>
        <v>0</v>
      </c>
      <c r="P3728" s="318">
        <f>IF(ISBLANK(M3728),0,1)</f>
        <v>0</v>
      </c>
      <c r="Q3728" s="318">
        <f>O3728+P3728</f>
        <v>0</v>
      </c>
      <c r="R3728" s="318">
        <f>SUM(Q3603:Q3728)</f>
        <v>6</v>
      </c>
      <c r="S3728" s="318">
        <f>R3728/$X$2</f>
        <v>0.2608695652173913</v>
      </c>
      <c r="T3728" s="318">
        <f>IF(S3728&gt;=$X$3,1,0)</f>
        <v>0</v>
      </c>
      <c r="U3728" s="318">
        <f>O3728*T3728+P3728*T3728</f>
        <v>0</v>
      </c>
    </row>
    <row r="3729" spans="1:21" s="318" customFormat="1" x14ac:dyDescent="0.2">
      <c r="A3729" s="322">
        <v>41983</v>
      </c>
      <c r="B3729" s="321">
        <v>554.91101100000003</v>
      </c>
      <c r="C3729" s="320">
        <f>LN(B3729/B3728)</f>
        <v>2.6255163303541781E-3</v>
      </c>
      <c r="D3729" s="320">
        <f>AVERAGE(C3709:C3729)</f>
        <v>-3.2140794911571921E-3</v>
      </c>
      <c r="E3729" s="318">
        <f>_xlfn.STDEV.S(C3709:C3729)</f>
        <v>1.1465115177051182E-2</v>
      </c>
      <c r="F3729" s="318">
        <f>E3729*(21/(21-1.5))</f>
        <v>1.2347047113747426E-2</v>
      </c>
      <c r="G3729" s="318">
        <f>_xlfn.VAR.S(C3709:C3729)</f>
        <v>1.3144886602304935E-4</v>
      </c>
      <c r="H3729" s="318">
        <f>G3729*(21/(21-1))</f>
        <v>1.3802130932420183E-4</v>
      </c>
      <c r="I3729" s="320">
        <f>(SUM(C3666:C3686)*1+SUM(C3687:C3707)*2+SUM(C3708:C3728)*3)/6</f>
        <v>-2.7376458421153566E-2</v>
      </c>
      <c r="J3729" s="318">
        <f>IF(C3729*O3729&lt;&gt;0,C3729,0)</f>
        <v>0</v>
      </c>
      <c r="K3729" s="318" t="str">
        <f>IF(C3729*O3729=0,"",C3729)</f>
        <v/>
      </c>
      <c r="O3729" s="318">
        <f>IF(ISBLANK(L3729),0,1)</f>
        <v>0</v>
      </c>
      <c r="P3729" s="318">
        <f>IF(ISBLANK(M3729),0,1)</f>
        <v>0</v>
      </c>
      <c r="Q3729" s="318">
        <f>O3729+P3729</f>
        <v>0</v>
      </c>
      <c r="R3729" s="318">
        <f>SUM(Q3604:Q3729)</f>
        <v>6</v>
      </c>
      <c r="S3729" s="318">
        <f>R3729/$X$2</f>
        <v>0.2608695652173913</v>
      </c>
      <c r="T3729" s="318">
        <f>IF(S3729&gt;=$X$3,1,0)</f>
        <v>0</v>
      </c>
      <c r="U3729" s="318">
        <f>O3729*T3729+P3729*T3729</f>
        <v>0</v>
      </c>
    </row>
    <row r="3730" spans="1:21" s="318" customFormat="1" x14ac:dyDescent="0.2">
      <c r="A3730" s="322">
        <v>41984</v>
      </c>
      <c r="B3730" s="321">
        <v>553.328979</v>
      </c>
      <c r="C3730" s="320">
        <f>LN(B3730/B3729)</f>
        <v>-2.855036975567471E-3</v>
      </c>
      <c r="D3730" s="320">
        <f>AVERAGE(C3710:C3730)</f>
        <v>-3.1243413899184396E-3</v>
      </c>
      <c r="E3730" s="318">
        <f>_xlfn.STDEV.S(C3710:C3730)</f>
        <v>1.1459952224168943E-2</v>
      </c>
      <c r="F3730" s="318">
        <f>E3730*(21/(21-1.5))</f>
        <v>1.2341487010643476E-2</v>
      </c>
      <c r="G3730" s="318">
        <f>_xlfn.VAR.S(C3710:C3730)</f>
        <v>1.3133050498023472E-4</v>
      </c>
      <c r="H3730" s="318">
        <f>G3730*(21/(21-1))</f>
        <v>1.3789703022924646E-4</v>
      </c>
      <c r="I3730" s="320">
        <f>(SUM(C3667:C3687)*1+SUM(C3688:C3708)*2+SUM(C3709:C3729)*3)/6</f>
        <v>-2.8253273020441991E-2</v>
      </c>
      <c r="J3730" s="318">
        <f>IF(C3730*O3730&lt;&gt;0,C3730,0)</f>
        <v>0</v>
      </c>
      <c r="K3730" s="318" t="str">
        <f>IF(C3730*O3730=0,"",C3730)</f>
        <v/>
      </c>
      <c r="O3730" s="318">
        <f>IF(ISBLANK(L3730),0,1)</f>
        <v>0</v>
      </c>
      <c r="P3730" s="318">
        <f>IF(ISBLANK(M3730),0,1)</f>
        <v>0</v>
      </c>
      <c r="Q3730" s="318">
        <f>O3730+P3730</f>
        <v>0</v>
      </c>
      <c r="R3730" s="318">
        <f>SUM(Q3605:Q3730)</f>
        <v>5</v>
      </c>
      <c r="S3730" s="318">
        <f>R3730/$X$2</f>
        <v>0.21739130434782608</v>
      </c>
      <c r="T3730" s="318">
        <f>IF(S3730&gt;=$X$3,1,0)</f>
        <v>0</v>
      </c>
      <c r="U3730" s="318">
        <f>O3730*T3730+P3730*T3730</f>
        <v>0</v>
      </c>
    </row>
    <row r="3731" spans="1:21" s="318" customFormat="1" x14ac:dyDescent="0.2">
      <c r="A3731" s="322">
        <v>41985</v>
      </c>
      <c r="B3731" s="321">
        <v>544.68402100000003</v>
      </c>
      <c r="C3731" s="320">
        <f>LN(B3731/B3730)</f>
        <v>-1.5746874829060065E-2</v>
      </c>
      <c r="D3731" s="320">
        <f>AVERAGE(C3711:C3731)</f>
        <v>-3.5810553290645743E-3</v>
      </c>
      <c r="E3731" s="318">
        <f>_xlfn.STDEV.S(C3711:C3731)</f>
        <v>1.1773631281047607E-2</v>
      </c>
      <c r="F3731" s="318">
        <f>E3731*(21/(21-1.5))</f>
        <v>1.2679295225743575E-2</v>
      </c>
      <c r="G3731" s="318">
        <f>_xlfn.VAR.S(C3711:C3731)</f>
        <v>1.3861839354206273E-4</v>
      </c>
      <c r="H3731" s="318">
        <f>G3731*(21/(21-1))</f>
        <v>1.4554931321916588E-4</v>
      </c>
      <c r="I3731" s="320">
        <f>(SUM(C3668:C3688)*1+SUM(C3689:C3709)*2+SUM(C3710:C3730)*3)/6</f>
        <v>-2.9192166439707328E-2</v>
      </c>
      <c r="J3731" s="318">
        <f>IF(C3731*O3731&lt;&gt;0,C3731,0)</f>
        <v>-1.5746874829060065E-2</v>
      </c>
      <c r="K3731" s="318">
        <f>IF(C3731*O3731=0,"",C3731)</f>
        <v>-1.5746874829060065E-2</v>
      </c>
      <c r="L3731" s="323" t="s">
        <v>96</v>
      </c>
      <c r="M3731" s="323"/>
      <c r="O3731" s="318">
        <f>IF(ISBLANK(L3731),0,1)</f>
        <v>1</v>
      </c>
      <c r="P3731" s="318">
        <f>IF(ISBLANK(M3731),0,1)</f>
        <v>0</v>
      </c>
      <c r="Q3731" s="318">
        <f>O3731+P3731</f>
        <v>1</v>
      </c>
      <c r="R3731" s="318">
        <f>SUM(Q3606:Q3731)</f>
        <v>6</v>
      </c>
      <c r="S3731" s="318">
        <f>R3731/$X$2</f>
        <v>0.2608695652173913</v>
      </c>
      <c r="T3731" s="318">
        <f>IF(S3731&gt;=$X$3,1,0)</f>
        <v>0</v>
      </c>
      <c r="U3731" s="318">
        <f>O3731*T3731+P3731*T3731</f>
        <v>0</v>
      </c>
    </row>
    <row r="3732" spans="1:21" s="318" customFormat="1" x14ac:dyDescent="0.2">
      <c r="A3732" s="322">
        <v>41988</v>
      </c>
      <c r="B3732" s="321">
        <v>542.27697799999999</v>
      </c>
      <c r="C3732" s="320">
        <f>LN(B3732/B3731)</f>
        <v>-4.4289481165234916E-3</v>
      </c>
      <c r="D3732" s="320">
        <f>AVERAGE(C3712:C3732)</f>
        <v>-4.7079437631377397E-3</v>
      </c>
      <c r="E3732" s="318">
        <f>_xlfn.STDEV.S(C3712:C3732)</f>
        <v>1.0549442236956039E-2</v>
      </c>
      <c r="F3732" s="318">
        <f>E3732*(21/(21-1.5))</f>
        <v>1.1360937793644964E-2</v>
      </c>
      <c r="G3732" s="318">
        <f>_xlfn.VAR.S(C3712:C3732)</f>
        <v>1.1129073151087203E-4</v>
      </c>
      <c r="H3732" s="318">
        <f>G3732*(21/(21-1))</f>
        <v>1.1685526808641563E-4</v>
      </c>
      <c r="I3732" s="320">
        <f>(SUM(C3669:C3689)*1+SUM(C3690:C3710)*2+SUM(C3711:C3731)*3)/6</f>
        <v>-3.2987234848539798E-2</v>
      </c>
      <c r="J3732" s="318">
        <f>IF(C3732*O3732&lt;&gt;0,C3732,0)</f>
        <v>0</v>
      </c>
      <c r="K3732" s="318" t="str">
        <f>IF(C3732*O3732=0,"",C3732)</f>
        <v/>
      </c>
      <c r="O3732" s="318">
        <f>IF(ISBLANK(L3732),0,1)</f>
        <v>0</v>
      </c>
      <c r="P3732" s="318">
        <f>IF(ISBLANK(M3732),0,1)</f>
        <v>0</v>
      </c>
      <c r="Q3732" s="318">
        <f>O3732+P3732</f>
        <v>0</v>
      </c>
      <c r="R3732" s="318">
        <f>SUM(Q3607:Q3732)</f>
        <v>6</v>
      </c>
      <c r="S3732" s="318">
        <f>R3732/$X$2</f>
        <v>0.2608695652173913</v>
      </c>
      <c r="T3732" s="318">
        <f>IF(S3732&gt;=$X$3,1,0)</f>
        <v>0</v>
      </c>
      <c r="U3732" s="318">
        <f>O3732*T3732+P3732*T3732</f>
        <v>0</v>
      </c>
    </row>
    <row r="3733" spans="1:21" s="318" customFormat="1" x14ac:dyDescent="0.2">
      <c r="A3733" s="322">
        <v>41989</v>
      </c>
      <c r="B3733" s="321">
        <v>536.23999000000003</v>
      </c>
      <c r="C3733" s="320">
        <f>LN(B3733/B3732)</f>
        <v>-1.1195097027488611E-2</v>
      </c>
      <c r="D3733" s="320">
        <f>AVERAGE(C3713:C3733)</f>
        <v>-5.2177283421612885E-3</v>
      </c>
      <c r="E3733" s="318">
        <f>_xlfn.STDEV.S(C3713:C3733)</f>
        <v>1.0593974827673772E-2</v>
      </c>
      <c r="F3733" s="318">
        <f>E3733*(21/(21-1.5))</f>
        <v>1.1408895968264061E-2</v>
      </c>
      <c r="G3733" s="318">
        <f>_xlfn.VAR.S(C3713:C3733)</f>
        <v>1.1223230264938554E-4</v>
      </c>
      <c r="H3733" s="318">
        <f>G3733*(21/(21-1))</f>
        <v>1.1784391778185482E-4</v>
      </c>
      <c r="I3733" s="320">
        <f>(SUM(C3670:C3690)*1+SUM(C3691:C3711)*2+SUM(C3712:C3732)*3)/6</f>
        <v>-3.5087605724118134E-2</v>
      </c>
      <c r="J3733" s="318">
        <f>IF(C3733*O3733&lt;&gt;0,C3733,0)</f>
        <v>0</v>
      </c>
      <c r="K3733" s="318" t="str">
        <f>IF(C3733*O3733=0,"",C3733)</f>
        <v/>
      </c>
      <c r="O3733" s="318">
        <f>IF(ISBLANK(L3733),0,1)</f>
        <v>0</v>
      </c>
      <c r="P3733" s="318">
        <f>IF(ISBLANK(M3733),0,1)</f>
        <v>0</v>
      </c>
      <c r="Q3733" s="318">
        <f>O3733+P3733</f>
        <v>0</v>
      </c>
      <c r="R3733" s="318">
        <f>SUM(Q3608:Q3733)</f>
        <v>6</v>
      </c>
      <c r="S3733" s="318">
        <f>R3733/$X$2</f>
        <v>0.2608695652173913</v>
      </c>
      <c r="T3733" s="318">
        <f>IF(S3733&gt;=$X$3,1,0)</f>
        <v>0</v>
      </c>
      <c r="U3733" s="318">
        <f>O3733*T3733+P3733*T3733</f>
        <v>0</v>
      </c>
    </row>
    <row r="3734" spans="1:21" s="318" customFormat="1" x14ac:dyDescent="0.2">
      <c r="A3734" s="322">
        <v>41990</v>
      </c>
      <c r="B3734" s="321">
        <v>552.010986</v>
      </c>
      <c r="C3734" s="320">
        <f>LN(B3734/B3733)</f>
        <v>2.8986144851627073E-2</v>
      </c>
      <c r="D3734" s="320">
        <f>AVERAGE(C3714:C3734)</f>
        <v>-4.0402662125379758E-3</v>
      </c>
      <c r="E3734" s="318">
        <f>_xlfn.STDEV.S(C3714:C3734)</f>
        <v>1.2836704237854171E-2</v>
      </c>
      <c r="F3734" s="318">
        <f>E3734*(21/(21-1.5))</f>
        <v>1.3824143025381415E-2</v>
      </c>
      <c r="G3734" s="318">
        <f>_xlfn.VAR.S(C3714:C3734)</f>
        <v>1.6478097569014324E-4</v>
      </c>
      <c r="H3734" s="318">
        <f>G3734*(21/(21-1))</f>
        <v>1.7302002447465041E-4</v>
      </c>
      <c r="I3734" s="320">
        <f>(SUM(C3671:C3691)*1+SUM(C3692:C3712)*2+SUM(C3713:C3733)*3)/6</f>
        <v>-4.7466978249632308E-2</v>
      </c>
      <c r="J3734" s="318">
        <f>IF(C3734*O3734&lt;&gt;0,C3734,0)</f>
        <v>0</v>
      </c>
      <c r="K3734" s="318" t="str">
        <f>IF(C3734*O3734=0,"",C3734)</f>
        <v/>
      </c>
      <c r="O3734" s="318">
        <f>IF(ISBLANK(L3734),0,1)</f>
        <v>0</v>
      </c>
      <c r="P3734" s="318">
        <f>IF(ISBLANK(M3734),0,1)</f>
        <v>0</v>
      </c>
      <c r="Q3734" s="318">
        <f>O3734+P3734</f>
        <v>0</v>
      </c>
      <c r="R3734" s="318">
        <f>SUM(Q3609:Q3734)</f>
        <v>5</v>
      </c>
      <c r="S3734" s="318">
        <f>R3734/$X$2</f>
        <v>0.21739130434782608</v>
      </c>
      <c r="T3734" s="318">
        <f>IF(S3734&gt;=$X$3,1,0)</f>
        <v>0</v>
      </c>
      <c r="U3734" s="318">
        <f>O3734*T3734+P3734*T3734</f>
        <v>0</v>
      </c>
    </row>
    <row r="3735" spans="1:21" s="318" customFormat="1" x14ac:dyDescent="0.2">
      <c r="A3735" s="322">
        <v>41991</v>
      </c>
      <c r="B3735" s="321">
        <v>573.64898700000003</v>
      </c>
      <c r="C3735" s="320">
        <f>LN(B3735/B3734)</f>
        <v>3.8449740105508549E-2</v>
      </c>
      <c r="D3735" s="320">
        <f>AVERAGE(C3715:C3735)</f>
        <v>-2.3239382436943297E-3</v>
      </c>
      <c r="E3735" s="318">
        <f>_xlfn.STDEV.S(C3715:C3735)</f>
        <v>1.5807582661554846E-2</v>
      </c>
      <c r="F3735" s="318">
        <f>E3735*(21/(21-1.5))</f>
        <v>1.7023550558597524E-2</v>
      </c>
      <c r="G3735" s="318">
        <f>_xlfn.VAR.S(C3715:C3735)</f>
        <v>2.498796696018894E-4</v>
      </c>
      <c r="H3735" s="318">
        <f>G3735*(21/(21-1))</f>
        <v>2.6237365308198388E-4</v>
      </c>
      <c r="I3735" s="320">
        <f>(SUM(C3672:C3692)*1+SUM(C3693:C3713)*2+SUM(C3714:C3734)*3)/6</f>
        <v>-3.1996301278455763E-2</v>
      </c>
      <c r="J3735" s="318">
        <f>IF(C3735*O3735&lt;&gt;0,C3735,0)</f>
        <v>0</v>
      </c>
      <c r="K3735" s="318" t="str">
        <f>IF(C3735*O3735=0,"",C3735)</f>
        <v/>
      </c>
      <c r="O3735" s="318">
        <f>IF(ISBLANK(L3735),0,1)</f>
        <v>0</v>
      </c>
      <c r="P3735" s="318">
        <f>IF(ISBLANK(M3735),0,1)</f>
        <v>0</v>
      </c>
      <c r="Q3735" s="318">
        <f>O3735+P3735</f>
        <v>0</v>
      </c>
      <c r="R3735" s="318">
        <f>SUM(Q3610:Q3735)</f>
        <v>5</v>
      </c>
      <c r="S3735" s="318">
        <f>R3735/$X$2</f>
        <v>0.21739130434782608</v>
      </c>
      <c r="T3735" s="318">
        <f>IF(S3735&gt;=$X$3,1,0)</f>
        <v>0</v>
      </c>
      <c r="U3735" s="318">
        <f>O3735*T3735+P3735*T3735</f>
        <v>0</v>
      </c>
    </row>
    <row r="3736" spans="1:21" s="318" customFormat="1" x14ac:dyDescent="0.2">
      <c r="A3736" s="322">
        <v>41992</v>
      </c>
      <c r="B3736" s="321">
        <v>577.60199</v>
      </c>
      <c r="C3736" s="320">
        <f>LN(B3736/B3735)</f>
        <v>6.8673445050688444E-3</v>
      </c>
      <c r="D3736" s="320">
        <f>AVERAGE(C3716:C3736)</f>
        <v>-1.8392614696679497E-3</v>
      </c>
      <c r="E3736" s="318">
        <f>_xlfn.STDEV.S(C3716:C3736)</f>
        <v>1.5931361990858168E-2</v>
      </c>
      <c r="F3736" s="318">
        <f>E3736*(21/(21-1.5))</f>
        <v>1.7156851374770334E-2</v>
      </c>
      <c r="G3736" s="318">
        <f>_xlfn.VAR.S(C3716:C3736)</f>
        <v>2.5380829488376032E-4</v>
      </c>
      <c r="H3736" s="318">
        <f>G3736*(21/(21-1))</f>
        <v>2.6649870962794836E-4</v>
      </c>
      <c r="I3736" s="320">
        <f>(SUM(C3673:C3693)*1+SUM(C3694:C3714)*2+SUM(C3715:C3735)*3)/6</f>
        <v>-1.8000560106100943E-2</v>
      </c>
      <c r="J3736" s="318">
        <f>IF(C3736*O3736&lt;&gt;0,C3736,0)</f>
        <v>0</v>
      </c>
      <c r="K3736" s="318" t="str">
        <f>IF(C3736*O3736=0,"",C3736)</f>
        <v/>
      </c>
      <c r="O3736" s="318">
        <f>IF(ISBLANK(L3736),0,1)</f>
        <v>0</v>
      </c>
      <c r="P3736" s="318">
        <f>IF(ISBLANK(M3736),0,1)</f>
        <v>0</v>
      </c>
      <c r="Q3736" s="318">
        <f>O3736+P3736</f>
        <v>0</v>
      </c>
      <c r="R3736" s="318">
        <f>SUM(Q3611:Q3736)</f>
        <v>5</v>
      </c>
      <c r="S3736" s="318">
        <f>R3736/$X$2</f>
        <v>0.21739130434782608</v>
      </c>
      <c r="T3736" s="318">
        <f>IF(S3736&gt;=$X$3,1,0)</f>
        <v>0</v>
      </c>
      <c r="U3736" s="318">
        <f>O3736*T3736+P3736*T3736</f>
        <v>0</v>
      </c>
    </row>
    <row r="3737" spans="1:21" s="318" customFormat="1" x14ac:dyDescent="0.2">
      <c r="A3737" s="322">
        <v>41995</v>
      </c>
      <c r="B3737" s="321">
        <v>580.42498799999998</v>
      </c>
      <c r="C3737" s="320">
        <f>LN(B3737/B3736)</f>
        <v>4.8755402865862966E-3</v>
      </c>
      <c r="D3737" s="320">
        <f>AVERAGE(C3717:C3737)</f>
        <v>-2.0976821470845737E-3</v>
      </c>
      <c r="E3737" s="318">
        <f>_xlfn.STDEV.S(C3717:C3737)</f>
        <v>1.5767740373631024E-2</v>
      </c>
      <c r="F3737" s="318">
        <f>E3737*(21/(21-1.5))</f>
        <v>1.6980643479294948E-2</v>
      </c>
      <c r="G3737" s="318">
        <f>_xlfn.VAR.S(C3717:C3737)</f>
        <v>2.4862163649023381E-4</v>
      </c>
      <c r="H3737" s="318">
        <f>G3737*(21/(21-1))</f>
        <v>2.6105271831474553E-4</v>
      </c>
      <c r="I3737" s="320">
        <f>(SUM(C3674:C3694)*1+SUM(C3695:C3715)*2+SUM(C3716:C3736)*3)/6</f>
        <v>-1.4117217211108131E-2</v>
      </c>
      <c r="J3737" s="318">
        <f>IF(C3737*O3737&lt;&gt;0,C3737,0)</f>
        <v>0</v>
      </c>
      <c r="K3737" s="318" t="str">
        <f>IF(C3737*O3737=0,"",C3737)</f>
        <v/>
      </c>
      <c r="O3737" s="318">
        <f>IF(ISBLANK(L3737),0,1)</f>
        <v>0</v>
      </c>
      <c r="P3737" s="318">
        <f>IF(ISBLANK(M3737),0,1)</f>
        <v>0</v>
      </c>
      <c r="Q3737" s="318">
        <f>O3737+P3737</f>
        <v>0</v>
      </c>
      <c r="R3737" s="318">
        <f>SUM(Q3612:Q3737)</f>
        <v>5</v>
      </c>
      <c r="S3737" s="318">
        <f>R3737/$X$2</f>
        <v>0.21739130434782608</v>
      </c>
      <c r="T3737" s="318">
        <f>IF(S3737&gt;=$X$3,1,0)</f>
        <v>0</v>
      </c>
      <c r="U3737" s="318">
        <f>O3737*T3737+P3737*T3737</f>
        <v>0</v>
      </c>
    </row>
    <row r="3738" spans="1:21" s="318" customFormat="1" x14ac:dyDescent="0.2">
      <c r="A3738" s="322">
        <v>41996</v>
      </c>
      <c r="B3738" s="321">
        <v>582.80798300000004</v>
      </c>
      <c r="C3738" s="320">
        <f>LN(B3738/B3737)</f>
        <v>4.0971987435490364E-3</v>
      </c>
      <c r="D3738" s="320">
        <f>AVERAGE(C3718:C3738)</f>
        <v>-1.9769429651915983E-3</v>
      </c>
      <c r="E3738" s="318">
        <f>_xlfn.STDEV.S(C3718:C3738)</f>
        <v>1.5806821692883052E-2</v>
      </c>
      <c r="F3738" s="318">
        <f>E3738*(21/(21-1.5))</f>
        <v>1.7022731053874054E-2</v>
      </c>
      <c r="G3738" s="318">
        <f>_xlfn.VAR.S(C3718:C3738)</f>
        <v>2.4985561203059818E-4</v>
      </c>
      <c r="H3738" s="318">
        <f>G3738*(21/(21-1))</f>
        <v>2.6234839263212812E-4</v>
      </c>
      <c r="I3738" s="320">
        <f>(SUM(C3675:C3695)*1+SUM(C3696:C3716)*2+SUM(C3717:C3737)*3)/6</f>
        <v>-1.3118846733468964E-2</v>
      </c>
      <c r="J3738" s="318">
        <f>IF(C3738*O3738&lt;&gt;0,C3738,0)</f>
        <v>0</v>
      </c>
      <c r="K3738" s="318" t="str">
        <f>IF(C3738*O3738=0,"",C3738)</f>
        <v/>
      </c>
      <c r="O3738" s="318">
        <f>IF(ISBLANK(L3738),0,1)</f>
        <v>0</v>
      </c>
      <c r="P3738" s="318">
        <f>IF(ISBLANK(M3738),0,1)</f>
        <v>0</v>
      </c>
      <c r="Q3738" s="318">
        <f>O3738+P3738</f>
        <v>0</v>
      </c>
      <c r="R3738" s="318">
        <f>SUM(Q3613:Q3738)</f>
        <v>5</v>
      </c>
      <c r="S3738" s="318">
        <f>R3738/$X$2</f>
        <v>0.21739130434782608</v>
      </c>
      <c r="T3738" s="318">
        <f>IF(S3738&gt;=$X$3,1,0)</f>
        <v>0</v>
      </c>
      <c r="U3738" s="318">
        <f>O3738*T3738+P3738*T3738</f>
        <v>0</v>
      </c>
    </row>
    <row r="3739" spans="1:21" s="318" customFormat="1" x14ac:dyDescent="0.2">
      <c r="A3739" s="322">
        <v>42002</v>
      </c>
      <c r="B3739" s="321">
        <v>580.705017</v>
      </c>
      <c r="C3739" s="320">
        <f>LN(B3739/B3738)</f>
        <v>-3.6148599800630769E-3</v>
      </c>
      <c r="D3739" s="320">
        <f>AVERAGE(C3719:C3739)</f>
        <v>-2.0396068250114969E-3</v>
      </c>
      <c r="E3739" s="318">
        <f>_xlfn.STDEV.S(C3719:C3739)</f>
        <v>1.5810769877358504E-2</v>
      </c>
      <c r="F3739" s="318">
        <f>E3739*(21/(21-1.5))</f>
        <v>1.702698294484762E-2</v>
      </c>
      <c r="G3739" s="318">
        <f>_xlfn.VAR.S(C3719:C3739)</f>
        <v>2.4998044411478701E-4</v>
      </c>
      <c r="H3739" s="318">
        <f>G3739*(21/(21-1))</f>
        <v>2.6247946632052639E-4</v>
      </c>
      <c r="I3739" s="320">
        <f>(SUM(C3676:C3696)*1+SUM(C3697:C3717)*2+SUM(C3718:C3738)*3)/6</f>
        <v>-1.0411913140975856E-2</v>
      </c>
      <c r="J3739" s="318">
        <f>IF(C3739*O3739&lt;&gt;0,C3739,0)</f>
        <v>0</v>
      </c>
      <c r="K3739" s="318" t="str">
        <f>IF(C3739*O3739=0,"",C3739)</f>
        <v/>
      </c>
      <c r="O3739" s="318">
        <f>IF(ISBLANK(L3739),0,1)</f>
        <v>0</v>
      </c>
      <c r="P3739" s="318">
        <f>IF(ISBLANK(M3739),0,1)</f>
        <v>0</v>
      </c>
      <c r="Q3739" s="318">
        <f>O3739+P3739</f>
        <v>0</v>
      </c>
      <c r="R3739" s="318">
        <f>SUM(Q3614:Q3739)</f>
        <v>5</v>
      </c>
      <c r="S3739" s="318">
        <f>R3739/$X$2</f>
        <v>0.21739130434782608</v>
      </c>
      <c r="T3739" s="318">
        <f>IF(S3739&gt;=$X$3,1,0)</f>
        <v>0</v>
      </c>
      <c r="U3739" s="318">
        <f>O3739*T3739+P3739*T3739</f>
        <v>0</v>
      </c>
    </row>
    <row r="3740" spans="1:21" s="318" customFormat="1" x14ac:dyDescent="0.2">
      <c r="A3740" s="322">
        <v>42003</v>
      </c>
      <c r="B3740" s="321">
        <v>576.04303000000004</v>
      </c>
      <c r="C3740" s="320">
        <f>LN(B3740/B3739)</f>
        <v>-8.060549146879304E-3</v>
      </c>
      <c r="D3740" s="320">
        <f>AVERAGE(C3720:C3740)</f>
        <v>-1.6886495063149567E-3</v>
      </c>
      <c r="E3740" s="318">
        <f>_xlfn.STDEV.S(C3720:C3740)</f>
        <v>1.5578757850910631E-2</v>
      </c>
      <c r="F3740" s="318">
        <f>E3740*(21/(21-1.5))</f>
        <v>1.6777123839442215E-2</v>
      </c>
      <c r="G3740" s="318">
        <f>_xlfn.VAR.S(C3720:C3740)</f>
        <v>2.4269769617730959E-4</v>
      </c>
      <c r="H3740" s="318">
        <f>G3740*(21/(21-1))</f>
        <v>2.5483258098617511E-4</v>
      </c>
      <c r="I3740" s="320">
        <f>(SUM(C3677:C3697)*1+SUM(C3698:C3718)*2+SUM(C3719:C3739)*3)/6</f>
        <v>-1.1732206992389761E-2</v>
      </c>
      <c r="J3740" s="318">
        <f>IF(C3740*O3740&lt;&gt;0,C3740,0)</f>
        <v>0</v>
      </c>
      <c r="K3740" s="318" t="str">
        <f>IF(C3740*O3740=0,"",C3740)</f>
        <v/>
      </c>
      <c r="O3740" s="318">
        <f>IF(ISBLANK(L3740),0,1)</f>
        <v>0</v>
      </c>
      <c r="P3740" s="318">
        <f>IF(ISBLANK(M3740),0,1)</f>
        <v>0</v>
      </c>
      <c r="Q3740" s="318">
        <f>O3740+P3740</f>
        <v>0</v>
      </c>
      <c r="R3740" s="318">
        <f>SUM(Q3615:Q3740)</f>
        <v>5</v>
      </c>
      <c r="S3740" s="318">
        <f>R3740/$X$2</f>
        <v>0.21739130434782608</v>
      </c>
      <c r="T3740" s="318">
        <f>IF(S3740&gt;=$X$3,1,0)</f>
        <v>0</v>
      </c>
      <c r="U3740" s="318">
        <f>O3740*T3740+P3740*T3740</f>
        <v>0</v>
      </c>
    </row>
    <row r="3741" spans="1:21" s="318" customFormat="1" x14ac:dyDescent="0.2">
      <c r="A3741" s="322">
        <v>42006</v>
      </c>
      <c r="B3741" s="321">
        <v>579.35699499999998</v>
      </c>
      <c r="C3741" s="320">
        <f>LN(B3741/B3740)</f>
        <v>5.7364964793447468E-3</v>
      </c>
      <c r="D3741" s="320">
        <f>AVERAGE(C3721:C3741)</f>
        <v>-2.3547565507405275E-4</v>
      </c>
      <c r="E3741" s="318">
        <f>_xlfn.STDEV.S(C3721:C3741)</f>
        <v>1.4716526627011348E-2</v>
      </c>
      <c r="F3741" s="318">
        <f>E3741*(21/(21-1.5))</f>
        <v>1.5848567136781452E-2</v>
      </c>
      <c r="G3741" s="318">
        <f>_xlfn.VAR.S(C3721:C3741)</f>
        <v>2.1657615596353398E-4</v>
      </c>
      <c r="H3741" s="318">
        <f>G3741*(21/(21-1))</f>
        <v>2.2740496376171069E-4</v>
      </c>
      <c r="I3741" s="320">
        <f>(SUM(C3678:C3698)*1+SUM(C3699:C3719)*2+SUM(C3720:C3740)*3)/6</f>
        <v>-1.5607667072979206E-2</v>
      </c>
      <c r="J3741" s="318">
        <f>IF(C3741*O3741&lt;&gt;0,C3741,0)</f>
        <v>0</v>
      </c>
      <c r="K3741" s="318" t="str">
        <f>IF(C3741*O3741=0,"",C3741)</f>
        <v/>
      </c>
      <c r="O3741" s="318">
        <f>IF(ISBLANK(L3741),0,1)</f>
        <v>0</v>
      </c>
      <c r="P3741" s="318">
        <f>IF(ISBLANK(M3741),0,1)</f>
        <v>0</v>
      </c>
      <c r="Q3741" s="318">
        <f>O3741+P3741</f>
        <v>0</v>
      </c>
      <c r="R3741" s="318">
        <f>SUM(Q3616:Q3741)</f>
        <v>5</v>
      </c>
      <c r="S3741" s="318">
        <f>R3741/$X$2</f>
        <v>0.21739130434782608</v>
      </c>
      <c r="T3741" s="318">
        <f>IF(S3741&gt;=$X$3,1,0)</f>
        <v>0</v>
      </c>
      <c r="U3741" s="318">
        <f>O3741*T3741+P3741*T3741</f>
        <v>0</v>
      </c>
    </row>
    <row r="3742" spans="1:21" s="318" customFormat="1" x14ac:dyDescent="0.2">
      <c r="A3742" s="322">
        <v>42009</v>
      </c>
      <c r="B3742" s="321">
        <v>565.455017</v>
      </c>
      <c r="C3742" s="320">
        <f>LN(B3742/B3741)</f>
        <v>-2.4288112388741647E-2</v>
      </c>
      <c r="D3742" s="320">
        <f>AVERAGE(C3722:C3742)</f>
        <v>-7.4635896882157469E-5</v>
      </c>
      <c r="E3742" s="318">
        <f>_xlfn.STDEV.S(C3722:C3742)</f>
        <v>1.4417158860231408E-2</v>
      </c>
      <c r="F3742" s="318">
        <f>E3742*(21/(21-1.5))</f>
        <v>1.5526171080249208E-2</v>
      </c>
      <c r="G3742" s="318">
        <f>_xlfn.VAR.S(C3722:C3742)</f>
        <v>2.0785446960114897E-4</v>
      </c>
      <c r="H3742" s="318">
        <f>G3742*(21/(21-1))</f>
        <v>2.1824719308120643E-4</v>
      </c>
      <c r="I3742" s="320">
        <f>(SUM(C3679:C3699)*1+SUM(C3700:C3720)*2+SUM(C3721:C3741)*3)/6</f>
        <v>-1.1084524503894397E-2</v>
      </c>
      <c r="J3742" s="318">
        <f>IF(C3742*O3742&lt;&gt;0,C3742,0)</f>
        <v>0</v>
      </c>
      <c r="K3742" s="318" t="str">
        <f>IF(C3742*O3742=0,"",C3742)</f>
        <v/>
      </c>
      <c r="O3742" s="318">
        <f>IF(ISBLANK(L3742),0,1)</f>
        <v>0</v>
      </c>
      <c r="P3742" s="318">
        <f>IF(ISBLANK(M3742),0,1)</f>
        <v>0</v>
      </c>
      <c r="Q3742" s="318">
        <f>O3742+P3742</f>
        <v>0</v>
      </c>
      <c r="R3742" s="318">
        <f>SUM(Q3617:Q3742)</f>
        <v>5</v>
      </c>
      <c r="S3742" s="318">
        <f>R3742/$X$2</f>
        <v>0.21739130434782608</v>
      </c>
      <c r="T3742" s="318">
        <f>IF(S3742&gt;=$X$3,1,0)</f>
        <v>0</v>
      </c>
      <c r="U3742" s="318">
        <f>O3742*T3742+P3742*T3742</f>
        <v>0</v>
      </c>
    </row>
    <row r="3743" spans="1:21" s="318" customFormat="1" x14ac:dyDescent="0.2">
      <c r="A3743" s="322">
        <v>42010</v>
      </c>
      <c r="B3743" s="321">
        <v>569.97497599999997</v>
      </c>
      <c r="C3743" s="320">
        <f>LN(B3743/B3742)</f>
        <v>7.9617112531631829E-3</v>
      </c>
      <c r="D3743" s="320">
        <f>AVERAGE(C3723:C3743)</f>
        <v>4.8721724491905928E-4</v>
      </c>
      <c r="E3743" s="318">
        <f>_xlfn.STDEV.S(C3723:C3743)</f>
        <v>1.449290530801752E-2</v>
      </c>
      <c r="F3743" s="318">
        <f>E3743*(21/(21-1.5))</f>
        <v>1.5607744177865021E-2</v>
      </c>
      <c r="G3743" s="318">
        <f>_xlfn.VAR.S(C3723:C3743)</f>
        <v>2.1004430426716241E-4</v>
      </c>
      <c r="H3743" s="318">
        <f>G3743*(21/(21-1))</f>
        <v>2.2054651948052054E-4</v>
      </c>
      <c r="I3743" s="320">
        <f>(SUM(C3680:C3700)*1+SUM(C3701:C3721)*2+SUM(C3722:C3742)*3)/6</f>
        <v>-1.5468613725291845E-2</v>
      </c>
      <c r="J3743" s="318">
        <f>IF(C3743*O3743&lt;&gt;0,C3743,0)</f>
        <v>0</v>
      </c>
      <c r="K3743" s="318" t="str">
        <f>IF(C3743*O3743=0,"",C3743)</f>
        <v/>
      </c>
      <c r="O3743" s="318">
        <f>IF(ISBLANK(L3743),0,1)</f>
        <v>0</v>
      </c>
      <c r="P3743" s="318">
        <f>IF(ISBLANK(M3743),0,1)</f>
        <v>0</v>
      </c>
      <c r="Q3743" s="318">
        <f>O3743+P3743</f>
        <v>0</v>
      </c>
      <c r="R3743" s="318">
        <f>SUM(Q3618:Q3743)</f>
        <v>5</v>
      </c>
      <c r="S3743" s="318">
        <f>R3743/$X$2</f>
        <v>0.21739130434782608</v>
      </c>
      <c r="T3743" s="318">
        <f>IF(S3743&gt;=$X$3,1,0)</f>
        <v>0</v>
      </c>
      <c r="U3743" s="318">
        <f>O3743*T3743+P3743*T3743</f>
        <v>0</v>
      </c>
    </row>
    <row r="3744" spans="1:21" s="318" customFormat="1" x14ac:dyDescent="0.2">
      <c r="A3744" s="322">
        <v>42011</v>
      </c>
      <c r="B3744" s="321">
        <v>573.35497999999995</v>
      </c>
      <c r="C3744" s="320">
        <f>LN(B3744/B3743)</f>
        <v>5.9125781301101344E-3</v>
      </c>
      <c r="D3744" s="320">
        <f>AVERAGE(C3724:C3744)</f>
        <v>2.5615883377107506E-4</v>
      </c>
      <c r="E3744" s="318">
        <f>_xlfn.STDEV.S(C3724:C3744)</f>
        <v>1.435891826197983E-2</v>
      </c>
      <c r="F3744" s="318">
        <f>E3744*(21/(21-1.5))</f>
        <v>1.5463450435978278E-2</v>
      </c>
      <c r="G3744" s="318">
        <f>_xlfn.VAR.S(C3724:C3744)</f>
        <v>2.0617853365421788E-4</v>
      </c>
      <c r="H3744" s="318">
        <f>G3744*(21/(21-1))</f>
        <v>2.1648746033692878E-4</v>
      </c>
      <c r="I3744" s="320">
        <f>(SUM(C3681:C3701)*1+SUM(C3702:C3722)*2+SUM(C3723:C3743)*3)/6</f>
        <v>-7.2793695885454849E-3</v>
      </c>
      <c r="J3744" s="318">
        <f>IF(C3744*O3744&lt;&gt;0,C3744,0)</f>
        <v>0</v>
      </c>
      <c r="K3744" s="318" t="str">
        <f>IF(C3744*O3744=0,"",C3744)</f>
        <v/>
      </c>
      <c r="O3744" s="318">
        <f>IF(ISBLANK(L3744),0,1)</f>
        <v>0</v>
      </c>
      <c r="P3744" s="318">
        <f>IF(ISBLANK(M3744),0,1)</f>
        <v>0</v>
      </c>
      <c r="Q3744" s="318">
        <f>O3744+P3744</f>
        <v>0</v>
      </c>
      <c r="R3744" s="318">
        <f>SUM(Q3619:Q3744)</f>
        <v>5</v>
      </c>
      <c r="S3744" s="318">
        <f>R3744/$X$2</f>
        <v>0.21739130434782608</v>
      </c>
      <c r="T3744" s="318">
        <f>IF(S3744&gt;=$X$3,1,0)</f>
        <v>0</v>
      </c>
      <c r="U3744" s="318">
        <f>O3744*T3744+P3744*T3744</f>
        <v>0</v>
      </c>
    </row>
    <row r="3745" spans="1:21" s="318" customFormat="1" x14ac:dyDescent="0.2">
      <c r="A3745" s="322">
        <v>42012</v>
      </c>
      <c r="B3745" s="321">
        <v>580.07202099999995</v>
      </c>
      <c r="C3745" s="320">
        <f>LN(B3745/B3744)</f>
        <v>1.1647233728816282E-2</v>
      </c>
      <c r="D3745" s="320">
        <f>AVERAGE(C3725:C3745)</f>
        <v>4.2938365437671263E-4</v>
      </c>
      <c r="E3745" s="318">
        <f>_xlfn.STDEV.S(C3725:C3745)</f>
        <v>1.447857490177783E-2</v>
      </c>
      <c r="F3745" s="318">
        <f>E3745*(21/(21-1.5))</f>
        <v>1.5592311432683817E-2</v>
      </c>
      <c r="G3745" s="318">
        <f>_xlfn.VAR.S(C3725:C3745)</f>
        <v>2.0962913118639093E-4</v>
      </c>
      <c r="H3745" s="318">
        <f>G3745*(21/(21-1))</f>
        <v>2.2011058774571048E-4</v>
      </c>
      <c r="I3745" s="320">
        <f>(SUM(C3682:C3702)*1+SUM(C3703:C3723)*2+SUM(C3724:C3744)*3)/6</f>
        <v>-5.7523889849554069E-3</v>
      </c>
      <c r="J3745" s="318">
        <f>IF(C3745*O3745&lt;&gt;0,C3745,0)</f>
        <v>0</v>
      </c>
      <c r="K3745" s="318" t="str">
        <f>IF(C3745*O3745=0,"",C3745)</f>
        <v/>
      </c>
      <c r="O3745" s="318">
        <f>IF(ISBLANK(L3745),0,1)</f>
        <v>0</v>
      </c>
      <c r="P3745" s="318">
        <f>IF(ISBLANK(M3745),0,1)</f>
        <v>0</v>
      </c>
      <c r="Q3745" s="318">
        <f>O3745+P3745</f>
        <v>0</v>
      </c>
      <c r="R3745" s="318">
        <f>SUM(Q3620:Q3745)</f>
        <v>5</v>
      </c>
      <c r="S3745" s="318">
        <f>R3745/$X$2</f>
        <v>0.21739130434782608</v>
      </c>
      <c r="T3745" s="318">
        <f>IF(S3745&gt;=$X$3,1,0)</f>
        <v>0</v>
      </c>
      <c r="U3745" s="318">
        <f>O3745*T3745+P3745*T3745</f>
        <v>0</v>
      </c>
    </row>
    <row r="3746" spans="1:21" s="318" customFormat="1" x14ac:dyDescent="0.2">
      <c r="A3746" s="322">
        <v>42013</v>
      </c>
      <c r="B3746" s="321">
        <v>580.44000200000005</v>
      </c>
      <c r="C3746" s="320">
        <f>LN(B3746/B3745)</f>
        <v>6.3417009912827447E-4</v>
      </c>
      <c r="D3746" s="320">
        <f>AVERAGE(C3726:C3746)</f>
        <v>9.5284471021757551E-4</v>
      </c>
      <c r="E3746" s="318">
        <f>_xlfn.STDEV.S(C3726:C3746)</f>
        <v>1.4266204165724963E-2</v>
      </c>
      <c r="F3746" s="318">
        <f>E3746*(21/(21-1.5))</f>
        <v>1.5363604486165344E-2</v>
      </c>
      <c r="G3746" s="318">
        <f>_xlfn.VAR.S(C3726:C3746)</f>
        <v>2.035245812981483E-4</v>
      </c>
      <c r="H3746" s="318">
        <f>G3746*(21/(21-1))</f>
        <v>2.1370081036305573E-4</v>
      </c>
      <c r="I3746" s="320">
        <f>(SUM(C3683:C3703)*1+SUM(C3704:C3724)*2+SUM(C3725:C3745)*3)/6</f>
        <v>8.4909352674525948E-4</v>
      </c>
      <c r="J3746" s="318">
        <f>IF(C3746*O3746&lt;&gt;0,C3746,0)</f>
        <v>0</v>
      </c>
      <c r="K3746" s="318" t="str">
        <f>IF(C3746*O3746=0,"",C3746)</f>
        <v/>
      </c>
      <c r="O3746" s="318">
        <f>IF(ISBLANK(L3746),0,1)</f>
        <v>0</v>
      </c>
      <c r="P3746" s="318">
        <f>IF(ISBLANK(M3746),0,1)</f>
        <v>0</v>
      </c>
      <c r="Q3746" s="318">
        <f>O3746+P3746</f>
        <v>0</v>
      </c>
      <c r="R3746" s="318">
        <f>SUM(Q3621:Q3746)</f>
        <v>5</v>
      </c>
      <c r="S3746" s="318">
        <f>R3746/$X$2</f>
        <v>0.21739130434782608</v>
      </c>
      <c r="T3746" s="318">
        <f>IF(S3746&gt;=$X$3,1,0)</f>
        <v>0</v>
      </c>
      <c r="U3746" s="318">
        <f>O3746*T3746+P3746*T3746</f>
        <v>0</v>
      </c>
    </row>
    <row r="3747" spans="1:21" s="318" customFormat="1" x14ac:dyDescent="0.2">
      <c r="A3747" s="322">
        <v>42016</v>
      </c>
      <c r="B3747" s="321">
        <v>573.62799099999995</v>
      </c>
      <c r="C3747" s="320">
        <f>LN(B3747/B3746)</f>
        <v>-1.1805353159262177E-2</v>
      </c>
      <c r="D3747" s="320">
        <f>AVERAGE(C3727:C3747)</f>
        <v>4.9257060154992891E-4</v>
      </c>
      <c r="E3747" s="318">
        <f>_xlfn.STDEV.S(C3727:C3747)</f>
        <v>1.4524550159145399E-2</v>
      </c>
      <c r="F3747" s="318">
        <f>E3747*(21/(21-1.5))</f>
        <v>1.564182324831043E-2</v>
      </c>
      <c r="G3747" s="318">
        <f>_xlfn.VAR.S(C3727:C3747)</f>
        <v>2.1096255732553065E-4</v>
      </c>
      <c r="H3747" s="318">
        <f>G3747*(21/(21-1))</f>
        <v>2.2151068519180719E-4</v>
      </c>
      <c r="I3747" s="320">
        <f>(SUM(C3684:C3704)*1+SUM(C3705:C3725)*2+SUM(C3726:C3746)*3)/6</f>
        <v>3.6741379362084832E-3</v>
      </c>
      <c r="J3747" s="318">
        <f>IF(C3747*O3747&lt;&gt;0,C3747,0)</f>
        <v>0</v>
      </c>
      <c r="K3747" s="318" t="str">
        <f>IF(C3747*O3747=0,"",C3747)</f>
        <v/>
      </c>
      <c r="O3747" s="318">
        <f>IF(ISBLANK(L3747),0,1)</f>
        <v>0</v>
      </c>
      <c r="P3747" s="318">
        <f>IF(ISBLANK(M3747),0,1)</f>
        <v>0</v>
      </c>
      <c r="Q3747" s="318">
        <f>O3747+P3747</f>
        <v>0</v>
      </c>
      <c r="R3747" s="318">
        <f>SUM(Q3622:Q3747)</f>
        <v>5</v>
      </c>
      <c r="S3747" s="318">
        <f>R3747/$X$2</f>
        <v>0.21739130434782608</v>
      </c>
      <c r="T3747" s="318">
        <f>IF(S3747&gt;=$X$3,1,0)</f>
        <v>0</v>
      </c>
      <c r="U3747" s="318">
        <f>O3747*T3747+P3747*T3747</f>
        <v>0</v>
      </c>
    </row>
    <row r="3748" spans="1:21" s="318" customFormat="1" x14ac:dyDescent="0.2">
      <c r="A3748" s="322">
        <v>42017</v>
      </c>
      <c r="B3748" s="321">
        <v>582.69799799999998</v>
      </c>
      <c r="C3748" s="320">
        <f>LN(B3748/B3747)</f>
        <v>1.568795150361308E-2</v>
      </c>
      <c r="D3748" s="320">
        <f>AVERAGE(C3728:C3748)</f>
        <v>1.7315671675471442E-3</v>
      </c>
      <c r="E3748" s="318">
        <f>_xlfn.STDEV.S(C3728:C3748)</f>
        <v>1.4664181217605647E-2</v>
      </c>
      <c r="F3748" s="318">
        <f>E3748*(21/(21-1.5))</f>
        <v>1.5792195157421467E-2</v>
      </c>
      <c r="G3748" s="318">
        <f>_xlfn.VAR.S(C3728:C3748)</f>
        <v>2.1503821078277825E-4</v>
      </c>
      <c r="H3748" s="318">
        <f>G3748*(21/(21-1))</f>
        <v>2.2579012132191716E-4</v>
      </c>
      <c r="I3748" s="320">
        <f>(SUM(C3685:C3705)*1+SUM(C3706:C3726)*2+SUM(C3727:C3747)*3)/6</f>
        <v>-6.5260883619972995E-4</v>
      </c>
      <c r="J3748" s="318">
        <f>IF(C3748*O3748&lt;&gt;0,C3748,0)</f>
        <v>0</v>
      </c>
      <c r="K3748" s="318" t="str">
        <f>IF(C3748*O3748=0,"",C3748)</f>
        <v/>
      </c>
      <c r="O3748" s="318">
        <f>IF(ISBLANK(L3748),0,1)</f>
        <v>0</v>
      </c>
      <c r="P3748" s="318">
        <f>IF(ISBLANK(M3748),0,1)</f>
        <v>0</v>
      </c>
      <c r="Q3748" s="318">
        <f>O3748+P3748</f>
        <v>0</v>
      </c>
      <c r="R3748" s="318">
        <f>SUM(Q3623:Q3748)</f>
        <v>5</v>
      </c>
      <c r="S3748" s="318">
        <f>R3748/$X$2</f>
        <v>0.21739130434782608</v>
      </c>
      <c r="T3748" s="318">
        <f>IF(S3748&gt;=$X$3,1,0)</f>
        <v>0</v>
      </c>
      <c r="U3748" s="318">
        <f>O3748*T3748+P3748*T3748</f>
        <v>0</v>
      </c>
    </row>
    <row r="3749" spans="1:21" s="318" customFormat="1" x14ac:dyDescent="0.2">
      <c r="A3749" s="322">
        <v>42018</v>
      </c>
      <c r="B3749" s="321">
        <v>575.25500499999998</v>
      </c>
      <c r="C3749" s="320">
        <f>LN(B3749/B3748)</f>
        <v>-1.2855608970307674E-2</v>
      </c>
      <c r="D3749" s="320">
        <f>AVERAGE(C3729:C3749)</f>
        <v>1.8395802582369595E-3</v>
      </c>
      <c r="E3749" s="318">
        <f>_xlfn.STDEV.S(C3729:C3749)</f>
        <v>1.4541662026929116E-2</v>
      </c>
      <c r="F3749" s="318">
        <f>E3749*(21/(21-1.5))</f>
        <v>1.5660251413615971E-2</v>
      </c>
      <c r="G3749" s="318">
        <f>_xlfn.VAR.S(C3729:C3749)</f>
        <v>2.1145993450543218E-4</v>
      </c>
      <c r="H3749" s="318">
        <f>G3749*(21/(21-1))</f>
        <v>2.2203293123070379E-4</v>
      </c>
      <c r="I3749" s="320">
        <f>(SUM(C3686:C3706)*1+SUM(C3707:C3727)*2+SUM(C3728:C3748)*3)/6</f>
        <v>1.0320674572128472E-2</v>
      </c>
      <c r="J3749" s="318">
        <f>IF(C3749*O3749&lt;&gt;0,C3749,0)</f>
        <v>0</v>
      </c>
      <c r="K3749" s="318" t="str">
        <f>IF(C3749*O3749=0,"",C3749)</f>
        <v/>
      </c>
      <c r="O3749" s="318">
        <f>IF(ISBLANK(L3749),0,1)</f>
        <v>0</v>
      </c>
      <c r="P3749" s="318">
        <f>IF(ISBLANK(M3749),0,1)</f>
        <v>0</v>
      </c>
      <c r="Q3749" s="318">
        <f>O3749+P3749</f>
        <v>0</v>
      </c>
      <c r="R3749" s="318">
        <f>SUM(Q3624:Q3749)</f>
        <v>5</v>
      </c>
      <c r="S3749" s="318">
        <f>R3749/$X$2</f>
        <v>0.21739130434782608</v>
      </c>
      <c r="T3749" s="318">
        <f>IF(S3749&gt;=$X$3,1,0)</f>
        <v>0</v>
      </c>
      <c r="U3749" s="318">
        <f>O3749*T3749+P3749*T3749</f>
        <v>0</v>
      </c>
    </row>
    <row r="3750" spans="1:21" s="318" customFormat="1" x14ac:dyDescent="0.2">
      <c r="A3750" s="322">
        <v>42019</v>
      </c>
      <c r="B3750" s="321">
        <v>579.65502900000001</v>
      </c>
      <c r="C3750" s="320">
        <f>LN(B3750/B3749)</f>
        <v>7.6197195613047757E-3</v>
      </c>
      <c r="D3750" s="320">
        <f>AVERAGE(C3730:C3750)</f>
        <v>2.0773994597107974E-3</v>
      </c>
      <c r="E3750" s="318">
        <f>_xlfn.STDEV.S(C3730:C3750)</f>
        <v>1.459589546334461E-2</v>
      </c>
      <c r="F3750" s="318">
        <f>E3750*(21/(21-1.5))</f>
        <v>1.5718656652832657E-2</v>
      </c>
      <c r="G3750" s="318">
        <f>_xlfn.VAR.S(C3730:C3750)</f>
        <v>2.1304016437688377E-4</v>
      </c>
      <c r="H3750" s="318">
        <f>G3750*(21/(21-1))</f>
        <v>2.2369217259572796E-4</v>
      </c>
      <c r="I3750" s="320">
        <f>(SUM(C3687:C3707)*1+SUM(C3708:C3728)*2+SUM(C3729:C3749)*3)/6</f>
        <v>8.4587473214964432E-3</v>
      </c>
      <c r="J3750" s="318">
        <f>IF(C3750*O3750&lt;&gt;0,C3750,0)</f>
        <v>0</v>
      </c>
      <c r="K3750" s="318" t="str">
        <f>IF(C3750*O3750=0,"",C3750)</f>
        <v/>
      </c>
      <c r="O3750" s="318">
        <f>IF(ISBLANK(L3750),0,1)</f>
        <v>0</v>
      </c>
      <c r="P3750" s="318">
        <f>IF(ISBLANK(M3750),0,1)</f>
        <v>0</v>
      </c>
      <c r="Q3750" s="318">
        <f>O3750+P3750</f>
        <v>0</v>
      </c>
      <c r="R3750" s="318">
        <f>SUM(Q3625:Q3750)</f>
        <v>5</v>
      </c>
      <c r="S3750" s="318">
        <f>R3750/$X$2</f>
        <v>0.21739130434782608</v>
      </c>
      <c r="T3750" s="318">
        <f>IF(S3750&gt;=$X$3,1,0)</f>
        <v>0</v>
      </c>
      <c r="U3750" s="318">
        <f>O3750*T3750+P3750*T3750</f>
        <v>0</v>
      </c>
    </row>
    <row r="3751" spans="1:21" s="318" customFormat="1" x14ac:dyDescent="0.2">
      <c r="A3751" s="322">
        <v>42020</v>
      </c>
      <c r="B3751" s="321">
        <v>578.82299799999998</v>
      </c>
      <c r="C3751" s="320">
        <f>LN(B3751/B3750)</f>
        <v>-1.4364211036714454E-3</v>
      </c>
      <c r="D3751" s="320">
        <f>AVERAGE(C3731:C3751)</f>
        <v>2.1449525964677514E-3</v>
      </c>
      <c r="E3751" s="318">
        <f>_xlfn.STDEV.S(C3731:C3751)</f>
        <v>1.4575193757458702E-2</v>
      </c>
      <c r="F3751" s="318">
        <f>E3751*(21/(21-1.5))</f>
        <v>1.5696362508032448E-2</v>
      </c>
      <c r="G3751" s="318">
        <f>_xlfn.VAR.S(C3731:C3751)</f>
        <v>2.1243627306746313E-4</v>
      </c>
      <c r="H3751" s="318">
        <f>G3751*(21/(21-1))</f>
        <v>2.2305808672083629E-4</v>
      </c>
      <c r="I3751" s="320">
        <f>(SUM(C3688:C3708)*1+SUM(C3709:C3729)*2+SUM(C3730:C3750)*3)/6</f>
        <v>1.0388109643224874E-2</v>
      </c>
      <c r="J3751" s="318">
        <f>IF(C3751*O3751&lt;&gt;0,C3751,0)</f>
        <v>0</v>
      </c>
      <c r="K3751" s="318" t="str">
        <f>IF(C3751*O3751=0,"",C3751)</f>
        <v/>
      </c>
      <c r="O3751" s="318">
        <f>IF(ISBLANK(L3751),0,1)</f>
        <v>0</v>
      </c>
      <c r="P3751" s="318">
        <f>IF(ISBLANK(M3751),0,1)</f>
        <v>0</v>
      </c>
      <c r="Q3751" s="318">
        <f>O3751+P3751</f>
        <v>0</v>
      </c>
      <c r="R3751" s="318">
        <f>SUM(Q3626:Q3751)</f>
        <v>5</v>
      </c>
      <c r="S3751" s="318">
        <f>R3751/$X$2</f>
        <v>0.21739130434782608</v>
      </c>
      <c r="T3751" s="318">
        <f>IF(S3751&gt;=$X$3,1,0)</f>
        <v>0</v>
      </c>
      <c r="U3751" s="318">
        <f>O3751*T3751+P3751*T3751</f>
        <v>0</v>
      </c>
    </row>
    <row r="3752" spans="1:21" s="318" customFormat="1" x14ac:dyDescent="0.2">
      <c r="A3752" s="322">
        <v>42023</v>
      </c>
      <c r="B3752" s="321">
        <v>592.794983</v>
      </c>
      <c r="C3752" s="320">
        <f>LN(B3752/B3751)</f>
        <v>2.3851882820461957E-2</v>
      </c>
      <c r="D3752" s="320">
        <f>AVERAGE(C3732:C3752)</f>
        <v>4.0306077226354674E-3</v>
      </c>
      <c r="E3752" s="318">
        <f>_xlfn.STDEV.S(C3732:C3752)</f>
        <v>1.4705660801409184E-2</v>
      </c>
      <c r="F3752" s="318">
        <f>E3752*(21/(21-1.5))</f>
        <v>1.5836865478440661E-2</v>
      </c>
      <c r="G3752" s="318">
        <f>_xlfn.VAR.S(C3732:C3752)</f>
        <v>2.1625645960610262E-4</v>
      </c>
      <c r="H3752" s="318">
        <f>G3752*(21/(21-1))</f>
        <v>2.2706928258640777E-4</v>
      </c>
      <c r="I3752" s="320">
        <f>(SUM(C3689:C3709)*1+SUM(C3710:C3730)*2+SUM(C3731:C3751)*3)/6</f>
        <v>1.0124251438718779E-2</v>
      </c>
      <c r="J3752" s="318">
        <f>IF(C3752*O3752&lt;&gt;0,C3752,0)</f>
        <v>0</v>
      </c>
      <c r="K3752" s="318" t="str">
        <f>IF(C3752*O3752=0,"",C3752)</f>
        <v/>
      </c>
      <c r="O3752" s="318">
        <f>IF(ISBLANK(L3752),0,1)</f>
        <v>0</v>
      </c>
      <c r="P3752" s="318">
        <f>IF(ISBLANK(M3752),0,1)</f>
        <v>0</v>
      </c>
      <c r="Q3752" s="318">
        <f>O3752+P3752</f>
        <v>0</v>
      </c>
      <c r="R3752" s="318">
        <f>SUM(Q3627:Q3752)</f>
        <v>5</v>
      </c>
      <c r="S3752" s="318">
        <f>R3752/$X$2</f>
        <v>0.21739130434782608</v>
      </c>
      <c r="T3752" s="318">
        <f>IF(S3752&gt;=$X$3,1,0)</f>
        <v>0</v>
      </c>
      <c r="U3752" s="318">
        <f>O3752*T3752+P3752*T3752</f>
        <v>0</v>
      </c>
    </row>
    <row r="3753" spans="1:21" s="318" customFormat="1" x14ac:dyDescent="0.2">
      <c r="A3753" s="322">
        <v>42024</v>
      </c>
      <c r="B3753" s="321">
        <v>588.64202899999998</v>
      </c>
      <c r="C3753" s="320">
        <f>LN(B3753/B3752)</f>
        <v>-7.0303724416559887E-3</v>
      </c>
      <c r="D3753" s="320">
        <f>AVERAGE(C3733:C3753)</f>
        <v>3.9067303738196347E-3</v>
      </c>
      <c r="E3753" s="318">
        <f>_xlfn.STDEV.S(C3733:C3753)</f>
        <v>1.4791193548480987E-2</v>
      </c>
      <c r="F3753" s="318">
        <f>E3753*(21/(21-1.5))</f>
        <v>1.592897766759491E-2</v>
      </c>
      <c r="G3753" s="318">
        <f>_xlfn.VAR.S(C3733:C3753)</f>
        <v>2.1877940658862556E-4</v>
      </c>
      <c r="H3753" s="318">
        <f>G3753*(21/(21-1))</f>
        <v>2.2971837691805684E-4</v>
      </c>
      <c r="I3753" s="320">
        <f>(SUM(C3690:C3710)*1+SUM(C3711:C3731)*2+SUM(C3732:C3752)*3)/6</f>
        <v>2.9002848511872098E-2</v>
      </c>
      <c r="J3753" s="318">
        <f>IF(C3753*O3753&lt;&gt;0,C3753,0)</f>
        <v>0</v>
      </c>
      <c r="K3753" s="318" t="str">
        <f>IF(C3753*O3753=0,"",C3753)</f>
        <v/>
      </c>
      <c r="O3753" s="318">
        <f>IF(ISBLANK(L3753),0,1)</f>
        <v>0</v>
      </c>
      <c r="P3753" s="318">
        <f>IF(ISBLANK(M3753),0,1)</f>
        <v>0</v>
      </c>
      <c r="Q3753" s="318">
        <f>O3753+P3753</f>
        <v>0</v>
      </c>
      <c r="R3753" s="318">
        <f>SUM(Q3628:Q3753)</f>
        <v>5</v>
      </c>
      <c r="S3753" s="318">
        <f>R3753/$X$2</f>
        <v>0.21739130434782608</v>
      </c>
      <c r="T3753" s="318">
        <f>IF(S3753&gt;=$X$3,1,0)</f>
        <v>0</v>
      </c>
      <c r="U3753" s="318">
        <f>O3753*T3753+P3753*T3753</f>
        <v>0</v>
      </c>
    </row>
    <row r="3754" spans="1:21" s="318" customFormat="1" x14ac:dyDescent="0.2">
      <c r="A3754" s="322">
        <v>42025</v>
      </c>
      <c r="B3754" s="321">
        <v>593.85199</v>
      </c>
      <c r="C3754" s="320">
        <f>LN(B3754/B3753)</f>
        <v>8.811874950163872E-3</v>
      </c>
      <c r="D3754" s="320">
        <f>AVERAGE(C3734:C3754)</f>
        <v>4.8594433251364201E-3</v>
      </c>
      <c r="E3754" s="318">
        <f>_xlfn.STDEV.S(C3734:C3754)</f>
        <v>1.4409237458846849E-2</v>
      </c>
      <c r="F3754" s="318">
        <f>E3754*(21/(21-1.5))</f>
        <v>1.5517640340296606E-2</v>
      </c>
      <c r="G3754" s="318">
        <f>_xlfn.VAR.S(C3734:C3754)</f>
        <v>2.0762612414543523E-4</v>
      </c>
      <c r="H3754" s="318">
        <f>G3754*(21/(21-1))</f>
        <v>2.1800743035270699E-4</v>
      </c>
      <c r="I3754" s="320">
        <f>(SUM(C3691:C3711)*1+SUM(C3712:C3732)*2+SUM(C3733:C3753)*3)/6</f>
        <v>2.7475700941993197E-2</v>
      </c>
      <c r="J3754" s="318">
        <f>IF(C3754*O3754&lt;&gt;0,C3754,0)</f>
        <v>0</v>
      </c>
      <c r="K3754" s="318" t="str">
        <f>IF(C3754*O3754=0,"",C3754)</f>
        <v/>
      </c>
      <c r="O3754" s="318">
        <f>IF(ISBLANK(L3754),0,1)</f>
        <v>0</v>
      </c>
      <c r="P3754" s="318">
        <f>IF(ISBLANK(M3754),0,1)</f>
        <v>0</v>
      </c>
      <c r="Q3754" s="318">
        <f>O3754+P3754</f>
        <v>0</v>
      </c>
      <c r="R3754" s="318">
        <f>SUM(Q3629:Q3754)</f>
        <v>5</v>
      </c>
      <c r="S3754" s="318">
        <f>R3754/$X$2</f>
        <v>0.21739130434782608</v>
      </c>
      <c r="T3754" s="318">
        <f>IF(S3754&gt;=$X$3,1,0)</f>
        <v>0</v>
      </c>
      <c r="U3754" s="318">
        <f>O3754*T3754+P3754*T3754</f>
        <v>0</v>
      </c>
    </row>
    <row r="3755" spans="1:21" s="318" customFormat="1" x14ac:dyDescent="0.2">
      <c r="A3755" s="322">
        <v>42026</v>
      </c>
      <c r="B3755" s="321">
        <v>599.31701699999996</v>
      </c>
      <c r="C3755" s="320">
        <f>LN(B3755/B3754)</f>
        <v>9.1605886257406701E-3</v>
      </c>
      <c r="D3755" s="320">
        <f>AVERAGE(C3735:C3755)</f>
        <v>3.9153692191418281E-3</v>
      </c>
      <c r="E3755" s="318">
        <f>_xlfn.STDEV.S(C3735:C3755)</f>
        <v>1.3360778070508183E-2</v>
      </c>
      <c r="F3755" s="318">
        <f>E3755*(21/(21-1.5))</f>
        <v>1.4388530229778042E-2</v>
      </c>
      <c r="G3755" s="318">
        <f>_xlfn.VAR.S(C3735:C3755)</f>
        <v>1.7851039064937238E-4</v>
      </c>
      <c r="H3755" s="318">
        <f>G3755*(21/(21-1))</f>
        <v>1.8743591018184101E-4</v>
      </c>
      <c r="I3755" s="320">
        <f>(SUM(C3692:C3712)*1+SUM(C3713:C3733)*2+SUM(C3734:C3754)*3)/6</f>
        <v>2.7468863957136842E-2</v>
      </c>
      <c r="J3755" s="318">
        <f>IF(C3755*O3755&lt;&gt;0,C3755,0)</f>
        <v>0</v>
      </c>
      <c r="K3755" s="318" t="str">
        <f>IF(C3755*O3755=0,"",C3755)</f>
        <v/>
      </c>
      <c r="O3755" s="318">
        <f>IF(ISBLANK(L3755),0,1)</f>
        <v>0</v>
      </c>
      <c r="P3755" s="318">
        <f>IF(ISBLANK(M3755),0,1)</f>
        <v>0</v>
      </c>
      <c r="Q3755" s="318">
        <f>O3755+P3755</f>
        <v>0</v>
      </c>
      <c r="R3755" s="318">
        <f>SUM(Q3630:Q3755)</f>
        <v>5</v>
      </c>
      <c r="S3755" s="318">
        <f>R3755/$X$2</f>
        <v>0.21739130434782608</v>
      </c>
      <c r="T3755" s="318">
        <f>IF(S3755&gt;=$X$3,1,0)</f>
        <v>0</v>
      </c>
      <c r="U3755" s="318">
        <f>O3755*T3755+P3755*T3755</f>
        <v>0</v>
      </c>
    </row>
    <row r="3756" spans="1:21" s="318" customFormat="1" x14ac:dyDescent="0.2">
      <c r="A3756" s="322">
        <v>42027</v>
      </c>
      <c r="B3756" s="321">
        <v>603.27899200000002</v>
      </c>
      <c r="C3756" s="320">
        <f>LN(B3756/B3755)</f>
        <v>6.5890611721215291E-3</v>
      </c>
      <c r="D3756" s="320">
        <f>AVERAGE(C3736:C3756)</f>
        <v>2.3981940318376842E-3</v>
      </c>
      <c r="E3756" s="318">
        <f>_xlfn.STDEV.S(C3736:C3756)</f>
        <v>1.0808319567817524E-2</v>
      </c>
      <c r="F3756" s="318">
        <f>E3756*(21/(21-1.5))</f>
        <v>1.1639728765341948E-2</v>
      </c>
      <c r="G3756" s="318">
        <f>_xlfn.VAR.S(C3736:C3756)</f>
        <v>1.1681977188006721E-4</v>
      </c>
      <c r="H3756" s="318">
        <f>G3756*(21/(21-1))</f>
        <v>1.2266076047407056E-4</v>
      </c>
      <c r="I3756" s="320">
        <f>(SUM(C3693:C3713)*1+SUM(C3714:C3734)*2+SUM(C3735:C3755)*3)/6</f>
        <v>2.8009577700351933E-2</v>
      </c>
      <c r="J3756" s="318">
        <f>IF(C3756*O3756&lt;&gt;0,C3756,0)</f>
        <v>0</v>
      </c>
      <c r="K3756" s="318" t="str">
        <f>IF(C3756*O3756=0,"",C3756)</f>
        <v/>
      </c>
      <c r="O3756" s="318">
        <f>IF(ISBLANK(L3756),0,1)</f>
        <v>0</v>
      </c>
      <c r="P3756" s="318">
        <f>IF(ISBLANK(M3756),0,1)</f>
        <v>0</v>
      </c>
      <c r="Q3756" s="318">
        <f>O3756+P3756</f>
        <v>0</v>
      </c>
      <c r="R3756" s="318">
        <f>SUM(Q3631:Q3756)</f>
        <v>5</v>
      </c>
      <c r="S3756" s="318">
        <f>R3756/$X$2</f>
        <v>0.21739130434782608</v>
      </c>
      <c r="T3756" s="318">
        <f>IF(S3756&gt;=$X$3,1,0)</f>
        <v>0</v>
      </c>
      <c r="U3756" s="318">
        <f>O3756*T3756+P3756*T3756</f>
        <v>0</v>
      </c>
    </row>
    <row r="3757" spans="1:21" s="318" customFormat="1" x14ac:dyDescent="0.2">
      <c r="A3757" s="322">
        <v>42030</v>
      </c>
      <c r="B3757" s="321">
        <v>603.35400400000003</v>
      </c>
      <c r="C3757" s="320">
        <f>LN(B3757/B3756)</f>
        <v>1.2433275129281781E-4</v>
      </c>
      <c r="D3757" s="320">
        <f>AVERAGE(C3737:C3757)</f>
        <v>2.077098234038826E-3</v>
      </c>
      <c r="E3757" s="318">
        <f>_xlfn.STDEV.S(C3737:C3757)</f>
        <v>1.0769000473659283E-2</v>
      </c>
      <c r="F3757" s="318">
        <f>E3757*(21/(21-1.5))</f>
        <v>1.1597385125479228E-2</v>
      </c>
      <c r="G3757" s="318">
        <f>_xlfn.VAR.S(C3737:C3757)</f>
        <v>1.1597137120167387E-4</v>
      </c>
      <c r="H3757" s="318">
        <f>G3757*(21/(21-1))</f>
        <v>1.2176993976175757E-4</v>
      </c>
      <c r="I3757" s="320">
        <f>(SUM(C3694:C3714)*1+SUM(C3715:C3735)*2+SUM(C3736:C3756)*3)/6</f>
        <v>1.8956215255524479E-2</v>
      </c>
      <c r="J3757" s="318">
        <f>IF(C3757*O3757&lt;&gt;0,C3757,0)</f>
        <v>0</v>
      </c>
      <c r="K3757" s="318" t="str">
        <f>IF(C3757*O3757=0,"",C3757)</f>
        <v/>
      </c>
      <c r="O3757" s="318">
        <f>IF(ISBLANK(L3757),0,1)</f>
        <v>0</v>
      </c>
      <c r="P3757" s="318">
        <f>IF(ISBLANK(M3757),0,1)</f>
        <v>0</v>
      </c>
      <c r="Q3757" s="318">
        <f>O3757+P3757</f>
        <v>0</v>
      </c>
      <c r="R3757" s="318">
        <f>SUM(Q3632:Q3757)</f>
        <v>5</v>
      </c>
      <c r="S3757" s="318">
        <f>R3757/$X$2</f>
        <v>0.21739130434782608</v>
      </c>
      <c r="T3757" s="318">
        <f>IF(S3757&gt;=$X$3,1,0)</f>
        <v>0</v>
      </c>
      <c r="U3757" s="318">
        <f>O3757*T3757+P3757*T3757</f>
        <v>0</v>
      </c>
    </row>
    <row r="3758" spans="1:21" s="318" customFormat="1" x14ac:dyDescent="0.2">
      <c r="A3758" s="322">
        <v>42031</v>
      </c>
      <c r="B3758" s="321">
        <v>597.43298300000004</v>
      </c>
      <c r="C3758" s="320">
        <f>LN(B3758/B3757)</f>
        <v>-9.861980606451947E-3</v>
      </c>
      <c r="D3758" s="320">
        <f>AVERAGE(C3738:C3758)</f>
        <v>1.3753115248465286E-3</v>
      </c>
      <c r="E3758" s="318">
        <f>_xlfn.STDEV.S(C3738:C3758)</f>
        <v>1.105394760567981E-2</v>
      </c>
      <c r="F3758" s="318">
        <f>E3758*(21/(21-1.5))</f>
        <v>1.1904251267655179E-2</v>
      </c>
      <c r="G3758" s="318">
        <f>_xlfn.VAR.S(C3738:C3758)</f>
        <v>1.2218975766911438E-4</v>
      </c>
      <c r="H3758" s="318">
        <f>G3758*(21/(21-1))</f>
        <v>1.282992455525701E-4</v>
      </c>
      <c r="I3758" s="320">
        <f>(SUM(C3695:C3715)*1+SUM(C3716:C3736)*2+SUM(C3737:C3757)*3)/6</f>
        <v>1.6246110278316728E-2</v>
      </c>
      <c r="J3758" s="318">
        <f>IF(C3758*O3758&lt;&gt;0,C3758,0)</f>
        <v>0</v>
      </c>
      <c r="K3758" s="318" t="str">
        <f>IF(C3758*O3758=0,"",C3758)</f>
        <v/>
      </c>
      <c r="O3758" s="318">
        <f>IF(ISBLANK(L3758),0,1)</f>
        <v>0</v>
      </c>
      <c r="P3758" s="318">
        <f>IF(ISBLANK(M3758),0,1)</f>
        <v>0</v>
      </c>
      <c r="Q3758" s="318">
        <f>O3758+P3758</f>
        <v>0</v>
      </c>
      <c r="R3758" s="318">
        <f>SUM(Q3633:Q3758)</f>
        <v>5</v>
      </c>
      <c r="S3758" s="318">
        <f>R3758/$X$2</f>
        <v>0.21739130434782608</v>
      </c>
      <c r="T3758" s="318">
        <f>IF(S3758&gt;=$X$3,1,0)</f>
        <v>0</v>
      </c>
      <c r="U3758" s="318">
        <f>O3758*T3758+P3758*T3758</f>
        <v>0</v>
      </c>
    </row>
    <row r="3759" spans="1:21" s="318" customFormat="1" x14ac:dyDescent="0.2">
      <c r="A3759" s="322">
        <v>42032</v>
      </c>
      <c r="B3759" s="321">
        <v>599.19702099999995</v>
      </c>
      <c r="C3759" s="320">
        <f>LN(B3759/B3758)</f>
        <v>2.9483453899090072E-3</v>
      </c>
      <c r="D3759" s="320">
        <f>AVERAGE(C3739:C3759)</f>
        <v>1.3206042222922408E-3</v>
      </c>
      <c r="E3759" s="318">
        <f>_xlfn.STDEV.S(C3739:C3759)</f>
        <v>1.1042640237333591E-2</v>
      </c>
      <c r="F3759" s="318">
        <f>E3759*(21/(21-1.5))</f>
        <v>1.1892074101743868E-2</v>
      </c>
      <c r="G3759" s="318">
        <f>_xlfn.VAR.S(C3739:C3759)</f>
        <v>1.2193990341117886E-4</v>
      </c>
      <c r="H3759" s="318">
        <f>G3759*(21/(21-1))</f>
        <v>1.2803689858173782E-4</v>
      </c>
      <c r="I3759" s="320">
        <f>(SUM(C3696:C3716)*1+SUM(C3717:C3737)*2+SUM(C3738:C3758)*3)/6</f>
        <v>9.2083385193254038E-3</v>
      </c>
      <c r="J3759" s="318">
        <f>IF(C3759*O3759&lt;&gt;0,C3759,0)</f>
        <v>0</v>
      </c>
      <c r="K3759" s="318" t="str">
        <f>IF(C3759*O3759=0,"",C3759)</f>
        <v/>
      </c>
      <c r="O3759" s="318">
        <f>IF(ISBLANK(L3759),0,1)</f>
        <v>0</v>
      </c>
      <c r="P3759" s="318">
        <f>IF(ISBLANK(M3759),0,1)</f>
        <v>0</v>
      </c>
      <c r="Q3759" s="318">
        <f>O3759+P3759</f>
        <v>0</v>
      </c>
      <c r="R3759" s="318">
        <f>SUM(Q3634:Q3759)</f>
        <v>5</v>
      </c>
      <c r="S3759" s="318">
        <f>R3759/$X$2</f>
        <v>0.21739130434782608</v>
      </c>
      <c r="T3759" s="318">
        <f>IF(S3759&gt;=$X$3,1,0)</f>
        <v>0</v>
      </c>
      <c r="U3759" s="318">
        <f>O3759*T3759+P3759*T3759</f>
        <v>0</v>
      </c>
    </row>
    <row r="3760" spans="1:21" s="318" customFormat="1" x14ac:dyDescent="0.2">
      <c r="A3760" s="322">
        <v>42033</v>
      </c>
      <c r="B3760" s="321">
        <v>596.58898899999997</v>
      </c>
      <c r="C3760" s="320">
        <f>LN(B3760/B3759)</f>
        <v>-4.3620449035783933E-3</v>
      </c>
      <c r="D3760" s="320">
        <f>AVERAGE(C3740:C3760)</f>
        <v>1.2850239878391307E-3</v>
      </c>
      <c r="E3760" s="318">
        <f>_xlfn.STDEV.S(C3740:C3760)</f>
        <v>1.1060527061139188E-2</v>
      </c>
      <c r="F3760" s="318">
        <f>E3760*(21/(21-1.5))</f>
        <v>1.1911336835072971E-2</v>
      </c>
      <c r="G3760" s="318">
        <f>_xlfn.VAR.S(C3740:C3760)</f>
        <v>1.2233525887019229E-4</v>
      </c>
      <c r="H3760" s="318">
        <f>G3760*(21/(21-1))</f>
        <v>1.2845202181370192E-4</v>
      </c>
      <c r="I3760" s="320">
        <f>(SUM(C3697:C3717)*1+SUM(C3718:C3738)*2+SUM(C3739:C3759)*3)/6</f>
        <v>9.607097469435626E-3</v>
      </c>
      <c r="J3760" s="318">
        <f>IF(C3760*O3760&lt;&gt;0,C3760,0)</f>
        <v>0</v>
      </c>
      <c r="K3760" s="318" t="str">
        <f>IF(C3760*O3760=0,"",C3760)</f>
        <v/>
      </c>
      <c r="O3760" s="318">
        <f>IF(ISBLANK(L3760),0,1)</f>
        <v>0</v>
      </c>
      <c r="P3760" s="318">
        <f>IF(ISBLANK(M3760),0,1)</f>
        <v>0</v>
      </c>
      <c r="Q3760" s="318">
        <f>O3760+P3760</f>
        <v>0</v>
      </c>
      <c r="R3760" s="318">
        <f>SUM(Q3635:Q3760)</f>
        <v>5</v>
      </c>
      <c r="S3760" s="318">
        <f>R3760/$X$2</f>
        <v>0.21739130434782608</v>
      </c>
      <c r="T3760" s="318">
        <f>IF(S3760&gt;=$X$3,1,0)</f>
        <v>0</v>
      </c>
      <c r="U3760" s="318">
        <f>O3760*T3760+P3760*T3760</f>
        <v>0</v>
      </c>
    </row>
    <row r="3761" spans="1:21" s="318" customFormat="1" x14ac:dyDescent="0.2">
      <c r="A3761" s="322">
        <v>42034</v>
      </c>
      <c r="B3761" s="321">
        <v>601.80401600000005</v>
      </c>
      <c r="C3761" s="320">
        <f>LN(B3761/B3760)</f>
        <v>8.7034218288374147E-3</v>
      </c>
      <c r="D3761" s="320">
        <f>AVERAGE(C3741:C3761)</f>
        <v>2.0833083200161181E-3</v>
      </c>
      <c r="E3761" s="318">
        <f>_xlfn.STDEV.S(C3741:C3761)</f>
        <v>1.0956768801384418E-2</v>
      </c>
      <c r="F3761" s="318">
        <f>E3761*(21/(21-1.5))</f>
        <v>1.179959717072168E-2</v>
      </c>
      <c r="G3761" s="318">
        <f>_xlfn.VAR.S(C3741:C3761)</f>
        <v>1.2005078256699091E-4</v>
      </c>
      <c r="H3761" s="318">
        <f>G3761*(21/(21-1))</f>
        <v>1.2605332169534047E-4</v>
      </c>
      <c r="I3761" s="320">
        <f>(SUM(C3698:C3718)*1+SUM(C3719:C3739)*2+SUM(C3740:C3760)*3)/6</f>
        <v>9.100326894965963E-3</v>
      </c>
      <c r="J3761" s="318">
        <f>IF(C3761*O3761&lt;&gt;0,C3761,0)</f>
        <v>0</v>
      </c>
      <c r="K3761" s="318" t="str">
        <f>IF(C3761*O3761=0,"",C3761)</f>
        <v/>
      </c>
      <c r="O3761" s="318">
        <f>IF(ISBLANK(L3761),0,1)</f>
        <v>0</v>
      </c>
      <c r="P3761" s="318">
        <f>IF(ISBLANK(M3761),0,1)</f>
        <v>0</v>
      </c>
      <c r="Q3761" s="318">
        <f>O3761+P3761</f>
        <v>0</v>
      </c>
      <c r="R3761" s="318">
        <f>SUM(Q3636:Q3761)</f>
        <v>5</v>
      </c>
      <c r="S3761" s="318">
        <f>R3761/$X$2</f>
        <v>0.21739130434782608</v>
      </c>
      <c r="T3761" s="318">
        <f>IF(S3761&gt;=$X$3,1,0)</f>
        <v>0</v>
      </c>
      <c r="U3761" s="318">
        <f>O3761*T3761+P3761*T3761</f>
        <v>0</v>
      </c>
    </row>
    <row r="3762" spans="1:21" s="318" customFormat="1" x14ac:dyDescent="0.2">
      <c r="A3762" s="322">
        <v>42037</v>
      </c>
      <c r="B3762" s="321">
        <v>601.80401600000005</v>
      </c>
      <c r="C3762" s="320">
        <f>LN(B3762/B3761)</f>
        <v>0</v>
      </c>
      <c r="D3762" s="320">
        <f>AVERAGE(C3742:C3762)</f>
        <v>1.8101418209997013E-3</v>
      </c>
      <c r="E3762" s="318">
        <f>_xlfn.STDEV.S(C3742:C3762)</f>
        <v>1.0932618676485348E-2</v>
      </c>
      <c r="F3762" s="318">
        <f>E3762*(21/(21-1.5))</f>
        <v>1.1773589343907298E-2</v>
      </c>
      <c r="G3762" s="318">
        <f>_xlfn.VAR.S(C3742:C3762)</f>
        <v>1.1952215112543626E-4</v>
      </c>
      <c r="H3762" s="318">
        <f>G3762*(21/(21-1))</f>
        <v>1.2549825868170809E-4</v>
      </c>
      <c r="I3762" s="320">
        <f>(SUM(C3699:C3719)*1+SUM(C3720:C3740)*2+SUM(C3741:C3761)*3)/6</f>
        <v>1.5052968050261442E-2</v>
      </c>
      <c r="J3762" s="318">
        <f>IF(C3762*O3762&lt;&gt;0,C3762,0)</f>
        <v>0</v>
      </c>
      <c r="K3762" s="318" t="str">
        <f>IF(C3762*O3762=0,"",C3762)</f>
        <v/>
      </c>
      <c r="O3762" s="318">
        <f>IF(ISBLANK(L3762),0,1)</f>
        <v>0</v>
      </c>
      <c r="P3762" s="318">
        <f>IF(ISBLANK(M3762),0,1)</f>
        <v>0</v>
      </c>
      <c r="Q3762" s="318">
        <f>O3762+P3762</f>
        <v>0</v>
      </c>
      <c r="R3762" s="318">
        <f>SUM(Q3637:Q3762)</f>
        <v>5</v>
      </c>
      <c r="S3762" s="318">
        <f>R3762/$X$2</f>
        <v>0.21739130434782608</v>
      </c>
      <c r="T3762" s="318">
        <f>IF(S3762&gt;=$X$3,1,0)</f>
        <v>0</v>
      </c>
      <c r="U3762" s="318">
        <f>O3762*T3762+P3762*T3762</f>
        <v>0</v>
      </c>
    </row>
    <row r="3763" spans="1:21" s="318" customFormat="1" x14ac:dyDescent="0.2">
      <c r="A3763" s="322">
        <v>42038</v>
      </c>
      <c r="B3763" s="321">
        <v>614.67199700000003</v>
      </c>
      <c r="C3763" s="320">
        <f>LN(B3763/B3762)</f>
        <v>2.1156949832650759E-2</v>
      </c>
      <c r="D3763" s="320">
        <f>AVERAGE(C3743:C3763)</f>
        <v>3.9741924029707675E-3</v>
      </c>
      <c r="E3763" s="318">
        <f>_xlfn.STDEV.S(C3743:C3763)</f>
        <v>9.9631263080526434E-3</v>
      </c>
      <c r="F3763" s="318">
        <f>E3763*(21/(21-1.5))</f>
        <v>1.0729520639441308E-2</v>
      </c>
      <c r="G3763" s="318">
        <f>_xlfn.VAR.S(C3743:C3763)</f>
        <v>9.9263885830210686E-5</v>
      </c>
      <c r="H3763" s="318">
        <f>G3763*(21/(21-1))</f>
        <v>1.0422708012172122E-4</v>
      </c>
      <c r="I3763" s="320">
        <f>(SUM(C3700:C3720)*1+SUM(C3721:C3741)*2+SUM(C3742:C3762)*3)/6</f>
        <v>1.6342764188640165E-2</v>
      </c>
      <c r="J3763" s="318">
        <f>IF(C3763*O3763&lt;&gt;0,C3763,0)</f>
        <v>0</v>
      </c>
      <c r="K3763" s="318" t="str">
        <f>IF(C3763*O3763=0,"",C3763)</f>
        <v/>
      </c>
      <c r="O3763" s="318">
        <f>IF(ISBLANK(L3763),0,1)</f>
        <v>0</v>
      </c>
      <c r="P3763" s="318">
        <f>IF(ISBLANK(M3763),0,1)</f>
        <v>0</v>
      </c>
      <c r="Q3763" s="318">
        <f>O3763+P3763</f>
        <v>0</v>
      </c>
      <c r="R3763" s="318">
        <f>SUM(Q3638:Q3763)</f>
        <v>5</v>
      </c>
      <c r="S3763" s="318">
        <f>R3763/$X$2</f>
        <v>0.21739130434782608</v>
      </c>
      <c r="T3763" s="318">
        <f>IF(S3763&gt;=$X$3,1,0)</f>
        <v>0</v>
      </c>
      <c r="U3763" s="318">
        <f>O3763*T3763+P3763*T3763</f>
        <v>0</v>
      </c>
    </row>
    <row r="3764" spans="1:21" s="318" customFormat="1" x14ac:dyDescent="0.2">
      <c r="A3764" s="322">
        <v>42039</v>
      </c>
      <c r="B3764" s="321">
        <v>605.50897199999997</v>
      </c>
      <c r="C3764" s="320">
        <f>LN(B3764/B3763)</f>
        <v>-1.5019406930160482E-2</v>
      </c>
      <c r="D3764" s="320">
        <f>AVERAGE(C3744:C3764)</f>
        <v>2.8798534418601179E-3</v>
      </c>
      <c r="E3764" s="318">
        <f>_xlfn.STDEV.S(C3744:C3764)</f>
        <v>1.0735420561517835E-2</v>
      </c>
      <c r="F3764" s="318">
        <f>E3764*(21/(21-1.5))</f>
        <v>1.1561222143173053E-2</v>
      </c>
      <c r="G3764" s="318">
        <f>_xlfn.VAR.S(C3744:C3764)</f>
        <v>1.1524925463265989E-4</v>
      </c>
      <c r="H3764" s="318">
        <f>G3764*(21/(21-1))</f>
        <v>1.210117173642929E-4</v>
      </c>
      <c r="I3764" s="320">
        <f>(SUM(C3701:C3721)*1+SUM(C3722:C3742)*2+SUM(C3743:C3763)*3)/6</f>
        <v>3.6930862919924999E-2</v>
      </c>
      <c r="J3764" s="318">
        <f>IF(C3764*O3764&lt;&gt;0,C3764,0)</f>
        <v>0</v>
      </c>
      <c r="K3764" s="318" t="str">
        <f>IF(C3764*O3764=0,"",C3764)</f>
        <v/>
      </c>
      <c r="O3764" s="318">
        <f>IF(ISBLANK(L3764),0,1)</f>
        <v>0</v>
      </c>
      <c r="P3764" s="318">
        <f>IF(ISBLANK(M3764),0,1)</f>
        <v>0</v>
      </c>
      <c r="Q3764" s="318">
        <f>O3764+P3764</f>
        <v>0</v>
      </c>
      <c r="R3764" s="318">
        <f>SUM(Q3639:Q3764)</f>
        <v>5</v>
      </c>
      <c r="S3764" s="318">
        <f>R3764/$X$2</f>
        <v>0.21739130434782608</v>
      </c>
      <c r="T3764" s="318">
        <f>IF(S3764&gt;=$X$3,1,0)</f>
        <v>0</v>
      </c>
      <c r="U3764" s="318">
        <f>O3764*T3764+P3764*T3764</f>
        <v>0</v>
      </c>
    </row>
    <row r="3765" spans="1:21" s="318" customFormat="1" x14ac:dyDescent="0.2">
      <c r="A3765" s="322">
        <v>42040</v>
      </c>
      <c r="B3765" s="321">
        <v>612.30798300000004</v>
      </c>
      <c r="C3765" s="320">
        <f>LN(B3765/B3764)</f>
        <v>1.1166015735961045E-2</v>
      </c>
      <c r="D3765" s="320">
        <f>AVERAGE(C3745:C3765)</f>
        <v>3.1300171373768275E-3</v>
      </c>
      <c r="E3765" s="318">
        <f>_xlfn.STDEV.S(C3745:C3765)</f>
        <v>1.0869990661948636E-2</v>
      </c>
      <c r="F3765" s="318">
        <f>E3765*(21/(21-1.5))</f>
        <v>1.1706143789790839E-2</v>
      </c>
      <c r="G3765" s="318">
        <f>_xlfn.VAR.S(C3745:C3765)</f>
        <v>1.1815669699085053E-4</v>
      </c>
      <c r="H3765" s="318">
        <f>G3765*(21/(21-1))</f>
        <v>1.2406453184039305E-4</v>
      </c>
      <c r="I3765" s="320">
        <f>(SUM(C3702:C3722)*1+SUM(C3723:C3743)*2+SUM(C3744:C3764)*3)/6</f>
        <v>2.7526265450309017E-2</v>
      </c>
      <c r="J3765" s="318">
        <f>IF(C3765*O3765&lt;&gt;0,C3765,0)</f>
        <v>0</v>
      </c>
      <c r="K3765" s="318" t="str">
        <f>IF(C3765*O3765=0,"",C3765)</f>
        <v/>
      </c>
      <c r="O3765" s="318">
        <f>IF(ISBLANK(L3765),0,1)</f>
        <v>0</v>
      </c>
      <c r="P3765" s="318">
        <f>IF(ISBLANK(M3765),0,1)</f>
        <v>0</v>
      </c>
      <c r="Q3765" s="318">
        <f>O3765+P3765</f>
        <v>0</v>
      </c>
      <c r="R3765" s="318">
        <f>SUM(Q3640:Q3765)</f>
        <v>5</v>
      </c>
      <c r="S3765" s="318">
        <f>R3765/$X$2</f>
        <v>0.21739130434782608</v>
      </c>
      <c r="T3765" s="318">
        <f>IF(S3765&gt;=$X$3,1,0)</f>
        <v>0</v>
      </c>
      <c r="U3765" s="318">
        <f>O3765*T3765+P3765*T3765</f>
        <v>0</v>
      </c>
    </row>
    <row r="3766" spans="1:21" s="318" customFormat="1" x14ac:dyDescent="0.2">
      <c r="A3766" s="322">
        <v>42041</v>
      </c>
      <c r="B3766" s="321">
        <v>615.71301300000005</v>
      </c>
      <c r="C3766" s="320">
        <f>LN(B3766/B3765)</f>
        <v>5.5455708614564857E-3</v>
      </c>
      <c r="D3766" s="320">
        <f>AVERAGE(C3746:C3766)</f>
        <v>2.8394617627406464E-3</v>
      </c>
      <c r="E3766" s="318">
        <f>_xlfn.STDEV.S(C3746:C3766)</f>
        <v>1.0711332760691139E-2</v>
      </c>
      <c r="F3766" s="318">
        <f>E3766*(21/(21-1.5))</f>
        <v>1.1535281434590457E-2</v>
      </c>
      <c r="G3766" s="318">
        <f>_xlfn.VAR.S(C3746:C3766)</f>
        <v>1.1473264951025524E-4</v>
      </c>
      <c r="H3766" s="318">
        <f>G3766*(21/(21-1))</f>
        <v>1.2046928198576802E-4</v>
      </c>
      <c r="I3766" s="320">
        <f>(SUM(C3703:C3723)*1+SUM(C3724:C3744)*2+SUM(C3745:C3765)*3)/6</f>
        <v>3.0354200552842686E-2</v>
      </c>
      <c r="J3766" s="318">
        <f>IF(C3766*O3766&lt;&gt;0,C3766,0)</f>
        <v>0</v>
      </c>
      <c r="K3766" s="318" t="str">
        <f>IF(C3766*O3766=0,"",C3766)</f>
        <v/>
      </c>
      <c r="O3766" s="318">
        <f>IF(ISBLANK(L3766),0,1)</f>
        <v>0</v>
      </c>
      <c r="P3766" s="318">
        <f>IF(ISBLANK(M3766),0,1)</f>
        <v>0</v>
      </c>
      <c r="Q3766" s="318">
        <f>O3766+P3766</f>
        <v>0</v>
      </c>
      <c r="R3766" s="318">
        <f>SUM(Q3641:Q3766)</f>
        <v>5</v>
      </c>
      <c r="S3766" s="318">
        <f>R3766/$X$2</f>
        <v>0.21739130434782608</v>
      </c>
      <c r="T3766" s="318">
        <f>IF(S3766&gt;=$X$3,1,0)</f>
        <v>0</v>
      </c>
      <c r="U3766" s="318">
        <f>O3766*T3766+P3766*T3766</f>
        <v>0</v>
      </c>
    </row>
    <row r="3767" spans="1:21" s="318" customFormat="1" x14ac:dyDescent="0.2">
      <c r="A3767" s="322">
        <v>42044</v>
      </c>
      <c r="B3767" s="321">
        <v>617.58300799999995</v>
      </c>
      <c r="C3767" s="320">
        <f>LN(B3767/B3766)</f>
        <v>3.0325183917305899E-3</v>
      </c>
      <c r="D3767" s="320">
        <f>AVERAGE(C3747:C3767)</f>
        <v>2.9536688242931377E-3</v>
      </c>
      <c r="E3767" s="318">
        <f>_xlfn.STDEV.S(C3747:C3767)</f>
        <v>1.0699422978447075E-2</v>
      </c>
      <c r="F3767" s="318">
        <f>E3767*(21/(21-1.5))</f>
        <v>1.1522455515250695E-2</v>
      </c>
      <c r="G3767" s="318">
        <f>_xlfn.VAR.S(C3747:C3767)</f>
        <v>1.1447765207172129E-4</v>
      </c>
      <c r="H3767" s="318">
        <f>G3767*(21/(21-1))</f>
        <v>1.2020153467530736E-4</v>
      </c>
      <c r="I3767" s="320">
        <f>(SUM(C3704:C3724)*1+SUM(C3725:C3745)*2+SUM(C3746:C3766)*3)/6</f>
        <v>3.1928006210113227E-2</v>
      </c>
      <c r="J3767" s="318">
        <f>IF(C3767*O3767&lt;&gt;0,C3767,0)</f>
        <v>0</v>
      </c>
      <c r="K3767" s="318" t="str">
        <f>IF(C3767*O3767=0,"",C3767)</f>
        <v/>
      </c>
      <c r="O3767" s="318">
        <f>IF(ISBLANK(L3767),0,1)</f>
        <v>0</v>
      </c>
      <c r="P3767" s="318">
        <f>IF(ISBLANK(M3767),0,1)</f>
        <v>0</v>
      </c>
      <c r="Q3767" s="318">
        <f>O3767+P3767</f>
        <v>0</v>
      </c>
      <c r="R3767" s="318">
        <f>SUM(Q3642:Q3767)</f>
        <v>5</v>
      </c>
      <c r="S3767" s="318">
        <f>R3767/$X$2</f>
        <v>0.21739130434782608</v>
      </c>
      <c r="T3767" s="318">
        <f>IF(S3767&gt;=$X$3,1,0)</f>
        <v>0</v>
      </c>
      <c r="U3767" s="318">
        <f>O3767*T3767+P3767*T3767</f>
        <v>0</v>
      </c>
    </row>
    <row r="3768" spans="1:21" s="318" customFormat="1" x14ac:dyDescent="0.2">
      <c r="A3768" s="322">
        <v>42045</v>
      </c>
      <c r="B3768" s="321">
        <v>615.16601600000001</v>
      </c>
      <c r="C3768" s="320">
        <f>LN(B3768/B3767)</f>
        <v>-3.9213092852641972E-3</v>
      </c>
      <c r="D3768" s="320">
        <f>AVERAGE(C3748:C3768)</f>
        <v>3.3290994849597085E-3</v>
      </c>
      <c r="E3768" s="318">
        <f>_xlfn.STDEV.S(C3748:C3768)</f>
        <v>1.0285984940028615E-2</v>
      </c>
      <c r="F3768" s="318">
        <f>E3768*(21/(21-1.5))</f>
        <v>1.1077214550800046E-2</v>
      </c>
      <c r="G3768" s="318">
        <f>_xlfn.VAR.S(C3748:C3768)</f>
        <v>1.0580148618649549E-4</v>
      </c>
      <c r="H3768" s="318">
        <f>G3768*(21/(21-1))</f>
        <v>1.1109156049582027E-4</v>
      </c>
      <c r="I3768" s="320">
        <f>(SUM(C3705:C3725)*1+SUM(C3726:C3746)*2+SUM(C3747:C3767)*3)/6</f>
        <v>3.2975589810141342E-2</v>
      </c>
      <c r="J3768" s="318">
        <f>IF(C3768*O3768&lt;&gt;0,C3768,0)</f>
        <v>0</v>
      </c>
      <c r="K3768" s="318" t="str">
        <f>IF(C3768*O3768=0,"",C3768)</f>
        <v/>
      </c>
      <c r="O3768" s="318">
        <f>IF(ISBLANK(L3768),0,1)</f>
        <v>0</v>
      </c>
      <c r="P3768" s="318">
        <f>IF(ISBLANK(M3768),0,1)</f>
        <v>0</v>
      </c>
      <c r="Q3768" s="318">
        <f>O3768+P3768</f>
        <v>0</v>
      </c>
      <c r="R3768" s="318">
        <f>SUM(Q3643:Q3768)</f>
        <v>5</v>
      </c>
      <c r="S3768" s="318">
        <f>R3768/$X$2</f>
        <v>0.21739130434782608</v>
      </c>
      <c r="T3768" s="318">
        <f>IF(S3768&gt;=$X$3,1,0)</f>
        <v>0</v>
      </c>
      <c r="U3768" s="318">
        <f>O3768*T3768+P3768*T3768</f>
        <v>0</v>
      </c>
    </row>
    <row r="3769" spans="1:21" s="318" customFormat="1" x14ac:dyDescent="0.2">
      <c r="A3769" s="322">
        <v>42046</v>
      </c>
      <c r="B3769" s="321">
        <v>603.50897199999997</v>
      </c>
      <c r="C3769" s="320">
        <f>LN(B3769/B3768)</f>
        <v>-1.9131269054933477E-2</v>
      </c>
      <c r="D3769" s="320">
        <f>AVERAGE(C3749:C3769)</f>
        <v>1.6710413631241578E-3</v>
      </c>
      <c r="E3769" s="318">
        <f>_xlfn.STDEV.S(C3749:C3769)</f>
        <v>1.0977304687435071E-2</v>
      </c>
      <c r="F3769" s="318">
        <f>E3769*(21/(21-1.5))</f>
        <v>1.1821712740314691E-2</v>
      </c>
      <c r="G3769" s="318">
        <f>_xlfn.VAR.S(C3749:C3769)</f>
        <v>1.2050121820078398E-4</v>
      </c>
      <c r="H3769" s="318">
        <f>G3769*(21/(21-1))</f>
        <v>1.265262791108232E-4</v>
      </c>
      <c r="I3769" s="320">
        <f>(SUM(C3706:C3726)*1+SUM(C3727:C3747)*2+SUM(C3748:C3768)*3)/6</f>
        <v>3.3504928488714766E-2</v>
      </c>
      <c r="J3769" s="318">
        <f>IF(C3769*O3769&lt;&gt;0,C3769,0)</f>
        <v>0</v>
      </c>
      <c r="K3769" s="318" t="str">
        <f>IF(C3769*O3769=0,"",C3769)</f>
        <v/>
      </c>
      <c r="O3769" s="318">
        <f>IF(ISBLANK(L3769),0,1)</f>
        <v>0</v>
      </c>
      <c r="P3769" s="318">
        <f>IF(ISBLANK(M3769),0,1)</f>
        <v>0</v>
      </c>
      <c r="Q3769" s="318">
        <f>O3769+P3769</f>
        <v>0</v>
      </c>
      <c r="R3769" s="318">
        <f>SUM(Q3644:Q3769)</f>
        <v>5</v>
      </c>
      <c r="S3769" s="318">
        <f>R3769/$X$2</f>
        <v>0.21739130434782608</v>
      </c>
      <c r="T3769" s="318">
        <f>IF(S3769&gt;=$X$3,1,0)</f>
        <v>0</v>
      </c>
      <c r="U3769" s="318">
        <f>O3769*T3769+P3769*T3769</f>
        <v>0</v>
      </c>
    </row>
    <row r="3770" spans="1:21" s="318" customFormat="1" x14ac:dyDescent="0.2">
      <c r="A3770" s="322">
        <v>42047</v>
      </c>
      <c r="B3770" s="321">
        <v>611.34600799999998</v>
      </c>
      <c r="C3770" s="320">
        <f>LN(B3770/B3769)</f>
        <v>1.2902189719293435E-2</v>
      </c>
      <c r="D3770" s="320">
        <f>AVERAGE(C3750:C3770)</f>
        <v>2.8976032054861154E-3</v>
      </c>
      <c r="E3770" s="318">
        <f>_xlfn.STDEV.S(C3750:C3770)</f>
        <v>1.0708748653526851E-2</v>
      </c>
      <c r="F3770" s="318">
        <f>E3770*(21/(21-1.5))</f>
        <v>1.1532498549951992E-2</v>
      </c>
      <c r="G3770" s="318">
        <f>_xlfn.VAR.S(C3750:C3770)</f>
        <v>1.1467729772441314E-4</v>
      </c>
      <c r="H3770" s="318">
        <f>G3770*(21/(21-1))</f>
        <v>1.204111626106338E-4</v>
      </c>
      <c r="I3770" s="320">
        <f>(SUM(C3707:C3727)*1+SUM(C3728:C3748)*2+SUM(C3749:C3769)*3)/6</f>
        <v>2.2188622774140378E-2</v>
      </c>
      <c r="J3770" s="318">
        <f>IF(C3770*O3770&lt;&gt;0,C3770,0)</f>
        <v>0</v>
      </c>
      <c r="K3770" s="318" t="str">
        <f>IF(C3770*O3770=0,"",C3770)</f>
        <v/>
      </c>
      <c r="O3770" s="318">
        <f>IF(ISBLANK(L3770),0,1)</f>
        <v>0</v>
      </c>
      <c r="P3770" s="318">
        <f>IF(ISBLANK(M3770),0,1)</f>
        <v>0</v>
      </c>
      <c r="Q3770" s="318">
        <f>O3770+P3770</f>
        <v>0</v>
      </c>
      <c r="R3770" s="318">
        <f>SUM(Q3645:Q3770)</f>
        <v>5</v>
      </c>
      <c r="S3770" s="318">
        <f>R3770/$X$2</f>
        <v>0.21739130434782608</v>
      </c>
      <c r="T3770" s="318">
        <f>IF(S3770&gt;=$X$3,1,0)</f>
        <v>0</v>
      </c>
      <c r="U3770" s="318">
        <f>O3770*T3770+P3770*T3770</f>
        <v>0</v>
      </c>
    </row>
    <row r="3771" spans="1:21" s="318" customFormat="1" x14ac:dyDescent="0.2">
      <c r="A3771" s="322">
        <v>42048</v>
      </c>
      <c r="B3771" s="321">
        <v>616.658997</v>
      </c>
      <c r="C3771" s="320">
        <f>LN(B3771/B3770)</f>
        <v>8.6530952718138193E-3</v>
      </c>
      <c r="D3771" s="320">
        <f>AVERAGE(C3751:C3771)</f>
        <v>2.9468115726532127E-3</v>
      </c>
      <c r="E3771" s="318">
        <f>_xlfn.STDEV.S(C3751:C3771)</f>
        <v>1.073387723472872E-2</v>
      </c>
      <c r="F3771" s="318">
        <f>E3771*(21/(21-1.5))</f>
        <v>1.1559560098938621E-2</v>
      </c>
      <c r="G3771" s="318">
        <f>_xlfn.VAR.S(C3751:C3771)</f>
        <v>1.1521612049022747E-4</v>
      </c>
      <c r="H3771" s="318">
        <f>G3771*(21/(21-1))</f>
        <v>1.2097692651473885E-4</v>
      </c>
      <c r="I3771" s="320">
        <f>(SUM(C3708:C3728)*1+SUM(C3729:C3749)*2+SUM(C3750:C3770)*3)/6</f>
        <v>3.2203674323246674E-2</v>
      </c>
      <c r="J3771" s="318">
        <f>IF(C3771*O3771&lt;&gt;0,C3771,0)</f>
        <v>0</v>
      </c>
      <c r="K3771" s="318" t="str">
        <f>IF(C3771*O3771=0,"",C3771)</f>
        <v/>
      </c>
      <c r="O3771" s="318">
        <f>IF(ISBLANK(L3771),0,1)</f>
        <v>0</v>
      </c>
      <c r="P3771" s="318">
        <f>IF(ISBLANK(M3771),0,1)</f>
        <v>0</v>
      </c>
      <c r="Q3771" s="318">
        <f>O3771+P3771</f>
        <v>0</v>
      </c>
      <c r="R3771" s="318">
        <f>SUM(Q3646:Q3771)</f>
        <v>5</v>
      </c>
      <c r="S3771" s="318">
        <f>R3771/$X$2</f>
        <v>0.21739130434782608</v>
      </c>
      <c r="T3771" s="318">
        <f>IF(S3771&gt;=$X$3,1,0)</f>
        <v>0</v>
      </c>
      <c r="U3771" s="318">
        <f>O3771*T3771+P3771*T3771</f>
        <v>0</v>
      </c>
    </row>
    <row r="3772" spans="1:21" s="318" customFormat="1" x14ac:dyDescent="0.2">
      <c r="A3772" s="322">
        <v>42051</v>
      </c>
      <c r="B3772" s="321">
        <v>621.01000999999997</v>
      </c>
      <c r="C3772" s="320">
        <f>LN(B3772/B3771)</f>
        <v>7.0310089365876217E-3</v>
      </c>
      <c r="D3772" s="320">
        <f>AVERAGE(C3752:C3772)</f>
        <v>3.3500225269512637E-3</v>
      </c>
      <c r="E3772" s="318">
        <f>_xlfn.STDEV.S(C3752:C3772)</f>
        <v>1.072001909669552E-2</v>
      </c>
      <c r="F3772" s="318">
        <f>E3772*(21/(21-1.5))</f>
        <v>1.1544635950287483E-2</v>
      </c>
      <c r="G3772" s="318">
        <f>_xlfn.VAR.S(C3752:C3772)</f>
        <v>1.1491880943351666E-4</v>
      </c>
      <c r="H3772" s="318">
        <f>G3772*(21/(21-1))</f>
        <v>1.206647499051925E-4</v>
      </c>
      <c r="I3772" s="320">
        <f>(SUM(C3709:C3729)*1+SUM(C3730:C3750)*2+SUM(C3751:C3771)*3)/6</f>
        <v>3.4234039511784144E-2</v>
      </c>
      <c r="J3772" s="318">
        <f>IF(C3772*O3772&lt;&gt;0,C3772,0)</f>
        <v>0</v>
      </c>
      <c r="K3772" s="318" t="str">
        <f>IF(C3772*O3772=0,"",C3772)</f>
        <v/>
      </c>
      <c r="O3772" s="318">
        <f>IF(ISBLANK(L3772),0,1)</f>
        <v>0</v>
      </c>
      <c r="P3772" s="318">
        <f>IF(ISBLANK(M3772),0,1)</f>
        <v>0</v>
      </c>
      <c r="Q3772" s="318">
        <f>O3772+P3772</f>
        <v>0</v>
      </c>
      <c r="R3772" s="318">
        <f>SUM(Q3647:Q3772)</f>
        <v>5</v>
      </c>
      <c r="S3772" s="318">
        <f>R3772/$X$2</f>
        <v>0.21739130434782608</v>
      </c>
      <c r="T3772" s="318">
        <f>IF(S3772&gt;=$X$3,1,0)</f>
        <v>0</v>
      </c>
      <c r="U3772" s="318">
        <f>O3772*T3772+P3772*T3772</f>
        <v>0</v>
      </c>
    </row>
    <row r="3773" spans="1:21" s="318" customFormat="1" x14ac:dyDescent="0.2">
      <c r="A3773" s="322">
        <v>42052</v>
      </c>
      <c r="B3773" s="321">
        <v>616.39202899999998</v>
      </c>
      <c r="C3773" s="320">
        <f>LN(B3773/B3772)</f>
        <v>-7.4640291418220763E-3</v>
      </c>
      <c r="D3773" s="320">
        <f>AVERAGE(C3753:C3773)</f>
        <v>1.858788623985357E-3</v>
      </c>
      <c r="E3773" s="318">
        <f>_xlfn.STDEV.S(C3753:C3773)</f>
        <v>9.8698892522919145E-3</v>
      </c>
      <c r="F3773" s="318">
        <f>E3773*(21/(21-1.5))</f>
        <v>1.0629111502468215E-2</v>
      </c>
      <c r="G3773" s="318">
        <f>_xlfn.VAR.S(C3753:C3773)</f>
        <v>9.7414713852507433E-5</v>
      </c>
      <c r="H3773" s="318">
        <f>G3773*(21/(21-1))</f>
        <v>1.0228544954513281E-4</v>
      </c>
      <c r="I3773" s="320">
        <f>(SUM(C3710:C3730)*1+SUM(C3731:C3751)*2+SUM(C3752:C3772)*3)/6</f>
        <v>3.9254709843547994E-2</v>
      </c>
      <c r="J3773" s="318">
        <f>IF(C3773*O3773&lt;&gt;0,C3773,0)</f>
        <v>0</v>
      </c>
      <c r="K3773" s="318" t="str">
        <f>IF(C3773*O3773=0,"",C3773)</f>
        <v/>
      </c>
      <c r="O3773" s="318">
        <f>IF(ISBLANK(L3773),0,1)</f>
        <v>0</v>
      </c>
      <c r="P3773" s="318">
        <f>IF(ISBLANK(M3773),0,1)</f>
        <v>0</v>
      </c>
      <c r="Q3773" s="318">
        <f>O3773+P3773</f>
        <v>0</v>
      </c>
      <c r="R3773" s="318">
        <f>SUM(Q3648:Q3773)</f>
        <v>5</v>
      </c>
      <c r="S3773" s="318">
        <f>R3773/$X$2</f>
        <v>0.21739130434782608</v>
      </c>
      <c r="T3773" s="318">
        <f>IF(S3773&gt;=$X$3,1,0)</f>
        <v>0</v>
      </c>
      <c r="U3773" s="318">
        <f>O3773*T3773+P3773*T3773</f>
        <v>0</v>
      </c>
    </row>
    <row r="3774" spans="1:21" s="318" customFormat="1" x14ac:dyDescent="0.2">
      <c r="A3774" s="322">
        <v>42053</v>
      </c>
      <c r="B3774" s="321">
        <v>620.67498799999998</v>
      </c>
      <c r="C3774" s="320">
        <f>LN(B3774/B3773)</f>
        <v>6.9244043437946623E-3</v>
      </c>
      <c r="D3774" s="320">
        <f>AVERAGE(C3754:C3774)</f>
        <v>2.5233018042449115E-3</v>
      </c>
      <c r="E3774" s="318">
        <f>_xlfn.STDEV.S(C3754:C3774)</f>
        <v>9.709954742733104E-3</v>
      </c>
      <c r="F3774" s="318">
        <f>E3774*(21/(21-1.5))</f>
        <v>1.0456874338327957E-2</v>
      </c>
      <c r="G3774" s="318">
        <f>_xlfn.VAR.S(C3754:C3774)</f>
        <v>9.4283221105925105E-5</v>
      </c>
      <c r="H3774" s="318">
        <f>G3774*(21/(21-1))</f>
        <v>9.8997382161221371E-5</v>
      </c>
      <c r="I3774" s="320">
        <f>(SUM(C3711:C3731)*1+SUM(C3732:C3752)*2+SUM(C3753:C3773)*3)/6</f>
        <v>3.519784095856851E-2</v>
      </c>
      <c r="J3774" s="318">
        <f>IF(C3774*O3774&lt;&gt;0,C3774,0)</f>
        <v>0</v>
      </c>
      <c r="K3774" s="318" t="str">
        <f>IF(C3774*O3774=0,"",C3774)</f>
        <v/>
      </c>
      <c r="O3774" s="318">
        <f>IF(ISBLANK(L3774),0,1)</f>
        <v>0</v>
      </c>
      <c r="P3774" s="318">
        <f>IF(ISBLANK(M3774),0,1)</f>
        <v>0</v>
      </c>
      <c r="Q3774" s="318">
        <f>O3774+P3774</f>
        <v>0</v>
      </c>
      <c r="R3774" s="318">
        <f>SUM(Q3649:Q3774)</f>
        <v>5</v>
      </c>
      <c r="S3774" s="318">
        <f>R3774/$X$2</f>
        <v>0.21739130434782608</v>
      </c>
      <c r="T3774" s="318">
        <f>IF(S3774&gt;=$X$3,1,0)</f>
        <v>0</v>
      </c>
      <c r="U3774" s="318">
        <f>O3774*T3774+P3774*T3774</f>
        <v>0</v>
      </c>
    </row>
    <row r="3775" spans="1:21" s="318" customFormat="1" x14ac:dyDescent="0.2">
      <c r="A3775" s="322">
        <v>42054</v>
      </c>
      <c r="B3775" s="321">
        <v>614.51800500000002</v>
      </c>
      <c r="C3775" s="320">
        <f>LN(B3775/B3774)</f>
        <v>-9.9693473472332282E-3</v>
      </c>
      <c r="D3775" s="320">
        <f>AVERAGE(C3755:C3775)</f>
        <v>1.6289578853212407E-3</v>
      </c>
      <c r="E3775" s="318">
        <f>_xlfn.STDEV.S(C3755:C3775)</f>
        <v>9.9634022321123446E-3</v>
      </c>
      <c r="F3775" s="318">
        <f>E3775*(21/(21-1.5))</f>
        <v>1.0729817788428679E-2</v>
      </c>
      <c r="G3775" s="318">
        <f>_xlfn.VAR.S(C3755:C3775)</f>
        <v>9.926938403886126E-5</v>
      </c>
      <c r="H3775" s="318">
        <f>G3775*(21/(21-1))</f>
        <v>1.0423285324080433E-4</v>
      </c>
      <c r="I3775" s="320">
        <f>(SUM(C3712:C3732)*1+SUM(C3733:C3753)*2+SUM(C3754:C3774)*3)/6</f>
        <v>3.7363978390326923E-2</v>
      </c>
      <c r="J3775" s="318">
        <f>IF(C3775*O3775&lt;&gt;0,C3775,0)</f>
        <v>0</v>
      </c>
      <c r="K3775" s="318" t="str">
        <f>IF(C3775*O3775=0,"",C3775)</f>
        <v/>
      </c>
      <c r="O3775" s="318">
        <f>IF(ISBLANK(L3775),0,1)</f>
        <v>0</v>
      </c>
      <c r="P3775" s="318">
        <f>IF(ISBLANK(M3775),0,1)</f>
        <v>0</v>
      </c>
      <c r="Q3775" s="318">
        <f>O3775+P3775</f>
        <v>0</v>
      </c>
      <c r="R3775" s="318">
        <f>SUM(Q3650:Q3775)</f>
        <v>5</v>
      </c>
      <c r="S3775" s="318">
        <f>R3775/$X$2</f>
        <v>0.21739130434782608</v>
      </c>
      <c r="T3775" s="318">
        <f>IF(S3775&gt;=$X$3,1,0)</f>
        <v>0</v>
      </c>
      <c r="U3775" s="318">
        <f>O3775*T3775+P3775*T3775</f>
        <v>0</v>
      </c>
    </row>
    <row r="3776" spans="1:21" s="318" customFormat="1" x14ac:dyDescent="0.2">
      <c r="A3776" s="322">
        <v>42055</v>
      </c>
      <c r="B3776" s="321">
        <v>614.02697799999999</v>
      </c>
      <c r="C3776" s="320">
        <f>LN(B3776/B3775)</f>
        <v>-7.9936352830555554E-4</v>
      </c>
      <c r="D3776" s="320">
        <f>AVERAGE(C3756:C3776)</f>
        <v>1.1546744494142778E-3</v>
      </c>
      <c r="E3776" s="318">
        <f>_xlfn.STDEV.S(C3756:C3776)</f>
        <v>9.8230217441630015E-3</v>
      </c>
      <c r="F3776" s="318">
        <f>E3776*(21/(21-1.5))</f>
        <v>1.0578638801406309E-2</v>
      </c>
      <c r="G3776" s="318">
        <f>_xlfn.VAR.S(C3756:C3776)</f>
        <v>9.6491756186299147E-5</v>
      </c>
      <c r="H3776" s="318">
        <f>G3776*(21/(21-1))</f>
        <v>1.013163439956141E-4</v>
      </c>
      <c r="I3776" s="320">
        <f>(SUM(C3713:C3733)*1+SUM(C3734:C3754)*2+SUM(C3755:C3775)*3)/6</f>
        <v>3.2858111874263456E-2</v>
      </c>
      <c r="J3776" s="318">
        <f>IF(C3776*O3776&lt;&gt;0,C3776,0)</f>
        <v>0</v>
      </c>
      <c r="K3776" s="318" t="str">
        <f>IF(C3776*O3776=0,"",C3776)</f>
        <v/>
      </c>
      <c r="O3776" s="318">
        <f>IF(ISBLANK(L3776),0,1)</f>
        <v>0</v>
      </c>
      <c r="P3776" s="318">
        <f>IF(ISBLANK(M3776),0,1)</f>
        <v>0</v>
      </c>
      <c r="Q3776" s="318">
        <f>O3776+P3776</f>
        <v>0</v>
      </c>
      <c r="R3776" s="318">
        <f>SUM(Q3651:Q3776)</f>
        <v>5</v>
      </c>
      <c r="S3776" s="318">
        <f>R3776/$X$2</f>
        <v>0.21739130434782608</v>
      </c>
      <c r="T3776" s="318">
        <f>IF(S3776&gt;=$X$3,1,0)</f>
        <v>0</v>
      </c>
      <c r="U3776" s="318">
        <f>O3776*T3776+P3776*T3776</f>
        <v>0</v>
      </c>
    </row>
    <row r="3777" spans="1:21" s="318" customFormat="1" x14ac:dyDescent="0.2">
      <c r="A3777" s="322">
        <v>42058</v>
      </c>
      <c r="B3777" s="321">
        <v>613.57397500000002</v>
      </c>
      <c r="C3777" s="320">
        <f>LN(B3777/B3776)</f>
        <v>-7.3802976358888306E-4</v>
      </c>
      <c r="D3777" s="320">
        <f>AVERAGE(C3757:C3777)</f>
        <v>8.0576535723759135E-4</v>
      </c>
      <c r="E3777" s="318">
        <f>_xlfn.STDEV.S(C3757:C3777)</f>
        <v>9.7502010370691637E-3</v>
      </c>
      <c r="F3777" s="318">
        <f>E3777*(21/(21-1.5))</f>
        <v>1.05002165014591E-2</v>
      </c>
      <c r="G3777" s="318">
        <f>_xlfn.VAR.S(C3757:C3777)</f>
        <v>9.5066420263264579E-5</v>
      </c>
      <c r="H3777" s="318">
        <f>G3777*(21/(21-1))</f>
        <v>9.9819741276427814E-5</v>
      </c>
      <c r="I3777" s="320">
        <f>(SUM(C3714:C3734)*1+SUM(C3735:C3755)*2+SUM(C3756:C3776)*3)/6</f>
        <v>2.53907345089598E-2</v>
      </c>
      <c r="J3777" s="318">
        <f>IF(C3777*O3777&lt;&gt;0,C3777,0)</f>
        <v>0</v>
      </c>
      <c r="K3777" s="318" t="str">
        <f>IF(C3777*O3777=0,"",C3777)</f>
        <v/>
      </c>
      <c r="O3777" s="318">
        <f>IF(ISBLANK(L3777),0,1)</f>
        <v>0</v>
      </c>
      <c r="P3777" s="318">
        <f>IF(ISBLANK(M3777),0,1)</f>
        <v>0</v>
      </c>
      <c r="Q3777" s="318">
        <f>O3777+P3777</f>
        <v>0</v>
      </c>
      <c r="R3777" s="318">
        <f>SUM(Q3652:Q3777)</f>
        <v>5</v>
      </c>
      <c r="S3777" s="318">
        <f>R3777/$X$2</f>
        <v>0.21739130434782608</v>
      </c>
      <c r="T3777" s="318">
        <f>IF(S3777&gt;=$X$3,1,0)</f>
        <v>0</v>
      </c>
      <c r="U3777" s="318">
        <f>O3777*T3777+P3777*T3777</f>
        <v>0</v>
      </c>
    </row>
    <row r="3778" spans="1:21" s="318" customFormat="1" x14ac:dyDescent="0.2">
      <c r="A3778" s="322">
        <v>42059</v>
      </c>
      <c r="B3778" s="321">
        <v>614.53601100000003</v>
      </c>
      <c r="C3778" s="320">
        <f>LN(B3778/B3777)</f>
        <v>1.5666938755416878E-3</v>
      </c>
      <c r="D3778" s="320">
        <f>AVERAGE(C3758:C3778)</f>
        <v>8.7444922029706143E-4</v>
      </c>
      <c r="E3778" s="318">
        <f>_xlfn.STDEV.S(C3758:C3778)</f>
        <v>9.7502410230334187E-3</v>
      </c>
      <c r="F3778" s="318">
        <f>E3778*(21/(21-1.5))</f>
        <v>1.0500259563266758E-2</v>
      </c>
      <c r="G3778" s="318">
        <f>_xlfn.VAR.S(C3758:C3778)</f>
        <v>9.5067200007243762E-5</v>
      </c>
      <c r="H3778" s="318">
        <f>G3778*(21/(21-1))</f>
        <v>9.9820560007605951E-5</v>
      </c>
      <c r="I3778" s="320">
        <f>(SUM(C3715:C3735)*1+SUM(C3736:C3756)*2+SUM(C3757:C3777)*3)/6</f>
        <v>1.7114110620928342E-2</v>
      </c>
      <c r="J3778" s="318">
        <f>IF(C3778*O3778&lt;&gt;0,C3778,0)</f>
        <v>0</v>
      </c>
      <c r="K3778" s="318" t="str">
        <f>IF(C3778*O3778=0,"",C3778)</f>
        <v/>
      </c>
      <c r="O3778" s="318">
        <f>IF(ISBLANK(L3778),0,1)</f>
        <v>0</v>
      </c>
      <c r="P3778" s="318">
        <f>IF(ISBLANK(M3778),0,1)</f>
        <v>0</v>
      </c>
      <c r="Q3778" s="318">
        <f>O3778+P3778</f>
        <v>0</v>
      </c>
      <c r="R3778" s="318">
        <f>SUM(Q3653:Q3778)</f>
        <v>5</v>
      </c>
      <c r="S3778" s="318">
        <f>R3778/$X$2</f>
        <v>0.21739130434782608</v>
      </c>
      <c r="T3778" s="318">
        <f>IF(S3778&gt;=$X$3,1,0)</f>
        <v>0</v>
      </c>
      <c r="U3778" s="318">
        <f>O3778*T3778+P3778*T3778</f>
        <v>0</v>
      </c>
    </row>
    <row r="3779" spans="1:21" s="318" customFormat="1" x14ac:dyDescent="0.2">
      <c r="A3779" s="322">
        <v>42060</v>
      </c>
      <c r="B3779" s="321">
        <v>617.466003</v>
      </c>
      <c r="C3779" s="320">
        <f>LN(B3779/B3778)</f>
        <v>4.7564817114630611E-3</v>
      </c>
      <c r="D3779" s="320">
        <f>AVERAGE(C3759:C3779)</f>
        <v>1.5705664735311093E-3</v>
      </c>
      <c r="E3779" s="318">
        <f>_xlfn.STDEV.S(C3759:C3779)</f>
        <v>9.462999226321921E-3</v>
      </c>
      <c r="F3779" s="318">
        <f>E3779*(21/(21-1.5))</f>
        <v>1.0190922243731299E-2</v>
      </c>
      <c r="G3779" s="318">
        <f>_xlfn.VAR.S(C3759:C3779)</f>
        <v>8.9548354357369271E-5</v>
      </c>
      <c r="H3779" s="318">
        <f>G3779*(21/(21-1))</f>
        <v>9.4025772075237736E-5</v>
      </c>
      <c r="I3779" s="320">
        <f>(SUM(C3716:C3736)*1+SUM(C3737:C3757)*2+SUM(C3758:C3778)*3)/6</f>
        <v>1.7283989307553101E-2</v>
      </c>
      <c r="J3779" s="318">
        <f>IF(C3779*O3779&lt;&gt;0,C3779,0)</f>
        <v>0</v>
      </c>
      <c r="K3779" s="318" t="str">
        <f>IF(C3779*O3779=0,"",C3779)</f>
        <v/>
      </c>
      <c r="O3779" s="318">
        <f>IF(ISBLANK(L3779),0,1)</f>
        <v>0</v>
      </c>
      <c r="P3779" s="318">
        <f>IF(ISBLANK(M3779),0,1)</f>
        <v>0</v>
      </c>
      <c r="Q3779" s="318">
        <f>O3779+P3779</f>
        <v>0</v>
      </c>
      <c r="R3779" s="318">
        <f>SUM(Q3654:Q3779)</f>
        <v>5</v>
      </c>
      <c r="S3779" s="318">
        <f>R3779/$X$2</f>
        <v>0.21739130434782608</v>
      </c>
      <c r="T3779" s="318">
        <f>IF(S3779&gt;=$X$3,1,0)</f>
        <v>0</v>
      </c>
      <c r="U3779" s="318">
        <f>O3779*T3779+P3779*T3779</f>
        <v>0</v>
      </c>
    </row>
    <row r="3780" spans="1:21" s="318" customFormat="1" x14ac:dyDescent="0.2">
      <c r="A3780" s="322">
        <v>42061</v>
      </c>
      <c r="B3780" s="321">
        <v>619.43902600000001</v>
      </c>
      <c r="C3780" s="320">
        <f>LN(B3780/B3779)</f>
        <v>3.1902605732117726E-3</v>
      </c>
      <c r="D3780" s="320">
        <f>AVERAGE(C3760:C3780)</f>
        <v>1.5820862441645745E-3</v>
      </c>
      <c r="E3780" s="318">
        <f>_xlfn.STDEV.S(C3760:C3780)</f>
        <v>9.4649073808835693E-3</v>
      </c>
      <c r="F3780" s="318">
        <f>E3780*(21/(21-1.5))</f>
        <v>1.0192977179413074E-2</v>
      </c>
      <c r="G3780" s="318">
        <f>_xlfn.VAR.S(C3760:C3780)</f>
        <v>8.9584471728704277E-5</v>
      </c>
      <c r="H3780" s="318">
        <f>G3780*(21/(21-1))</f>
        <v>9.4063695315139501E-5</v>
      </c>
      <c r="I3780" s="320">
        <f>(SUM(C3717:C3737)*1+SUM(C3738:C3758)*2+SUM(C3759:C3779)*3)/6</f>
        <v>1.877624113120634E-2</v>
      </c>
      <c r="J3780" s="318">
        <f>IF(C3780*O3780&lt;&gt;0,C3780,0)</f>
        <v>0</v>
      </c>
      <c r="K3780" s="318" t="str">
        <f>IF(C3780*O3780=0,"",C3780)</f>
        <v/>
      </c>
      <c r="O3780" s="318">
        <f>IF(ISBLANK(L3780),0,1)</f>
        <v>0</v>
      </c>
      <c r="P3780" s="318">
        <f>IF(ISBLANK(M3780),0,1)</f>
        <v>0</v>
      </c>
      <c r="Q3780" s="318">
        <f>O3780+P3780</f>
        <v>0</v>
      </c>
      <c r="R3780" s="318">
        <f>SUM(Q3655:Q3780)</f>
        <v>5</v>
      </c>
      <c r="S3780" s="318">
        <f>R3780/$X$2</f>
        <v>0.21739130434782608</v>
      </c>
      <c r="T3780" s="318">
        <f>IF(S3780&gt;=$X$3,1,0)</f>
        <v>0</v>
      </c>
      <c r="U3780" s="318">
        <f>O3780*T3780+P3780*T3780</f>
        <v>0</v>
      </c>
    </row>
    <row r="3781" spans="1:21" s="318" customFormat="1" x14ac:dyDescent="0.2">
      <c r="A3781" s="322">
        <v>42062</v>
      </c>
      <c r="B3781" s="321">
        <v>615.64502000000005</v>
      </c>
      <c r="C3781" s="320">
        <f>LN(B3781/B3780)</f>
        <v>-6.1437404947180833E-3</v>
      </c>
      <c r="D3781" s="320">
        <f>AVERAGE(C3761:C3781)</f>
        <v>1.4972435969674461E-3</v>
      </c>
      <c r="E3781" s="318">
        <f>_xlfn.STDEV.S(C3761:C3781)</f>
        <v>9.528625227443098E-3</v>
      </c>
      <c r="F3781" s="318">
        <f>E3781*(21/(21-1.5))</f>
        <v>1.0261596398784874E-2</v>
      </c>
      <c r="G3781" s="318">
        <f>_xlfn.VAR.S(C3761:C3781)</f>
        <v>9.0794698725065015E-5</v>
      </c>
      <c r="H3781" s="318">
        <f>G3781*(21/(21-1))</f>
        <v>9.5334433661318273E-5</v>
      </c>
      <c r="I3781" s="320">
        <f>(SUM(C3718:C3738)*1+SUM(C3739:C3759)*2+SUM(C3760:C3780)*3)/6</f>
        <v>1.8936834741603122E-2</v>
      </c>
      <c r="J3781" s="318">
        <f>IF(C3781*O3781&lt;&gt;0,C3781,0)</f>
        <v>0</v>
      </c>
      <c r="K3781" s="318" t="str">
        <f>IF(C3781*O3781=0,"",C3781)</f>
        <v/>
      </c>
      <c r="O3781" s="318">
        <f>IF(ISBLANK(L3781),0,1)</f>
        <v>0</v>
      </c>
      <c r="P3781" s="318">
        <f>IF(ISBLANK(M3781),0,1)</f>
        <v>0</v>
      </c>
      <c r="Q3781" s="318">
        <f>O3781+P3781</f>
        <v>0</v>
      </c>
      <c r="R3781" s="318">
        <f>SUM(Q3656:Q3781)</f>
        <v>5</v>
      </c>
      <c r="S3781" s="318">
        <f>R3781/$X$2</f>
        <v>0.21739130434782608</v>
      </c>
      <c r="T3781" s="318">
        <f>IF(S3781&gt;=$X$3,1,0)</f>
        <v>0</v>
      </c>
      <c r="U3781" s="318">
        <f>O3781*T3781+P3781*T3781</f>
        <v>0</v>
      </c>
    </row>
    <row r="3782" spans="1:21" s="318" customFormat="1" x14ac:dyDescent="0.2">
      <c r="A3782" s="322">
        <v>42065</v>
      </c>
      <c r="B3782" s="321">
        <v>613.25500499999998</v>
      </c>
      <c r="C3782" s="320">
        <f>LN(B3782/B3781)</f>
        <v>-3.8896866542786949E-3</v>
      </c>
      <c r="D3782" s="320">
        <f>AVERAGE(C3762:C3782)</f>
        <v>8.9757176443810819E-4</v>
      </c>
      <c r="E3782" s="318">
        <f>_xlfn.STDEV.S(C3762:C3782)</f>
        <v>9.4483656123223337E-3</v>
      </c>
      <c r="F3782" s="318">
        <f>E3782*(21/(21-1.5))</f>
        <v>1.0175162967116359E-2</v>
      </c>
      <c r="G3782" s="318">
        <f>_xlfn.VAR.S(C3762:C3782)</f>
        <v>8.9271612744115178E-5</v>
      </c>
      <c r="H3782" s="318">
        <f>G3782*(21/(21-1))</f>
        <v>9.3735193381320935E-5</v>
      </c>
      <c r="I3782" s="320">
        <f>(SUM(C3719:C3739)*1+SUM(C3740:C3760)*2+SUM(C3761:C3781)*3)/6</f>
        <v>1.7577601795491858E-2</v>
      </c>
      <c r="J3782" s="318">
        <f>IF(C3782*O3782&lt;&gt;0,C3782,0)</f>
        <v>0</v>
      </c>
      <c r="K3782" s="318" t="str">
        <f>IF(C3782*O3782=0,"",C3782)</f>
        <v/>
      </c>
      <c r="O3782" s="318">
        <f>IF(ISBLANK(L3782),0,1)</f>
        <v>0</v>
      </c>
      <c r="P3782" s="318">
        <f>IF(ISBLANK(M3782),0,1)</f>
        <v>0</v>
      </c>
      <c r="Q3782" s="318">
        <f>O3782+P3782</f>
        <v>0</v>
      </c>
      <c r="R3782" s="318">
        <f>SUM(Q3657:Q3782)</f>
        <v>5</v>
      </c>
      <c r="S3782" s="318">
        <f>R3782/$X$2</f>
        <v>0.21739130434782608</v>
      </c>
      <c r="T3782" s="318">
        <f>IF(S3782&gt;=$X$3,1,0)</f>
        <v>0</v>
      </c>
      <c r="U3782" s="318">
        <f>O3782*T3782+P3782*T3782</f>
        <v>0</v>
      </c>
    </row>
    <row r="3783" spans="1:21" s="318" customFormat="1" x14ac:dyDescent="0.2">
      <c r="A3783" s="322">
        <v>42066</v>
      </c>
      <c r="B3783" s="321">
        <v>616.92297399999995</v>
      </c>
      <c r="C3783" s="320">
        <f>LN(B3783/B3782)</f>
        <v>5.9633320258199217E-3</v>
      </c>
      <c r="D3783" s="320">
        <f>AVERAGE(C3763:C3783)</f>
        <v>1.1815399561438187E-3</v>
      </c>
      <c r="E3783" s="318">
        <f>_xlfn.STDEV.S(C3763:C3783)</f>
        <v>9.5094562153255364E-3</v>
      </c>
      <c r="F3783" s="318">
        <f>E3783*(21/(21-1.5))</f>
        <v>1.0240952847273653E-2</v>
      </c>
      <c r="G3783" s="318">
        <f>_xlfn.VAR.S(C3763:C3783)</f>
        <v>9.0429757511193459E-5</v>
      </c>
      <c r="H3783" s="318">
        <f>G3783*(21/(21-1))</f>
        <v>9.4951245386753133E-5</v>
      </c>
      <c r="I3783" s="320">
        <f>(SUM(C3720:C3740)*1+SUM(C3741:C3761)*2+SUM(C3762:C3782)*3)/6</f>
        <v>1.8097388494610612E-2</v>
      </c>
      <c r="J3783" s="318">
        <f>IF(C3783*O3783&lt;&gt;0,C3783,0)</f>
        <v>0</v>
      </c>
      <c r="K3783" s="318" t="str">
        <f>IF(C3783*O3783=0,"",C3783)</f>
        <v/>
      </c>
      <c r="O3783" s="318">
        <f>IF(ISBLANK(L3783),0,1)</f>
        <v>0</v>
      </c>
      <c r="P3783" s="318">
        <f>IF(ISBLANK(M3783),0,1)</f>
        <v>0</v>
      </c>
      <c r="Q3783" s="318">
        <f>O3783+P3783</f>
        <v>0</v>
      </c>
      <c r="R3783" s="318">
        <f>SUM(Q3658:Q3783)</f>
        <v>5</v>
      </c>
      <c r="S3783" s="318">
        <f>R3783/$X$2</f>
        <v>0.21739130434782608</v>
      </c>
      <c r="T3783" s="318">
        <f>IF(S3783&gt;=$X$3,1,0)</f>
        <v>0</v>
      </c>
      <c r="U3783" s="318">
        <f>O3783*T3783+P3783*T3783</f>
        <v>0</v>
      </c>
    </row>
    <row r="3784" spans="1:21" s="318" customFormat="1" x14ac:dyDescent="0.2">
      <c r="A3784" s="322">
        <v>42067</v>
      </c>
      <c r="B3784" s="321">
        <v>616.92297399999995</v>
      </c>
      <c r="C3784" s="320">
        <f>LN(B3784/B3783)</f>
        <v>0</v>
      </c>
      <c r="D3784" s="320">
        <f>AVERAGE(C3764:C3784)</f>
        <v>1.7406615458902022E-4</v>
      </c>
      <c r="E3784" s="318">
        <f>_xlfn.STDEV.S(C3764:C3784)</f>
        <v>8.3356436898423692E-3</v>
      </c>
      <c r="F3784" s="318">
        <f>E3784*(21/(21-1.5))</f>
        <v>8.9768470505994739E-3</v>
      </c>
      <c r="G3784" s="318">
        <f>_xlfn.VAR.S(C3764:C3784)</f>
        <v>6.9482955724008895E-5</v>
      </c>
      <c r="H3784" s="318">
        <f>G3784*(21/(21-1))</f>
        <v>7.2957103510209342E-5</v>
      </c>
      <c r="I3784" s="320">
        <f>(SUM(C3721:C3741)*1+SUM(C3742:C3762)*2+SUM(C3763:C3783)*3)/6</f>
        <v>2.4252997493748818E-2</v>
      </c>
      <c r="J3784" s="318">
        <f>IF(C3784*O3784&lt;&gt;0,C3784,0)</f>
        <v>0</v>
      </c>
      <c r="K3784" s="318" t="str">
        <f>IF(C3784*O3784=0,"",C3784)</f>
        <v/>
      </c>
      <c r="O3784" s="318">
        <f>IF(ISBLANK(L3784),0,1)</f>
        <v>0</v>
      </c>
      <c r="P3784" s="318">
        <f>IF(ISBLANK(M3784),0,1)</f>
        <v>0</v>
      </c>
      <c r="Q3784" s="318">
        <f>O3784+P3784</f>
        <v>0</v>
      </c>
      <c r="R3784" s="318">
        <f>SUM(Q3659:Q3784)</f>
        <v>5</v>
      </c>
      <c r="S3784" s="318">
        <f>R3784/$X$2</f>
        <v>0.21739130434782608</v>
      </c>
      <c r="T3784" s="318">
        <f>IF(S3784&gt;=$X$3,1,0)</f>
        <v>0</v>
      </c>
      <c r="U3784" s="318">
        <f>O3784*T3784+P3784*T3784</f>
        <v>0</v>
      </c>
    </row>
    <row r="3785" spans="1:21" s="318" customFormat="1" x14ac:dyDescent="0.2">
      <c r="A3785" s="322">
        <v>42068</v>
      </c>
      <c r="B3785" s="321">
        <v>616.60101299999997</v>
      </c>
      <c r="C3785" s="320">
        <f>LN(B3785/B3784)</f>
        <v>-5.2201823507992901E-4</v>
      </c>
      <c r="D3785" s="320">
        <f>AVERAGE(C3765:C3785)</f>
        <v>8.6441799721190379E-4</v>
      </c>
      <c r="E3785" s="318">
        <f>_xlfn.STDEV.S(C3765:C3785)</f>
        <v>7.580546565327073E-3</v>
      </c>
      <c r="F3785" s="318">
        <f>E3785*(21/(21-1.5))</f>
        <v>8.1636655318906935E-3</v>
      </c>
      <c r="G3785" s="318">
        <f>_xlfn.VAR.S(C3765:C3785)</f>
        <v>5.7464686229092082E-5</v>
      </c>
      <c r="H3785" s="318">
        <f>G3785*(21/(21-1))</f>
        <v>6.0337920540546691E-5</v>
      </c>
      <c r="I3785" s="320">
        <f>(SUM(C3722:C3742)*1+SUM(C3743:C3763)*2+SUM(C3764:C3784)*3)/6</f>
        <v>2.9385815804892537E-2</v>
      </c>
      <c r="J3785" s="318">
        <f>IF(C3785*O3785&lt;&gt;0,C3785,0)</f>
        <v>0</v>
      </c>
      <c r="K3785" s="318" t="str">
        <f>IF(C3785*O3785=0,"",C3785)</f>
        <v/>
      </c>
      <c r="O3785" s="318">
        <f>IF(ISBLANK(L3785),0,1)</f>
        <v>0</v>
      </c>
      <c r="P3785" s="318">
        <f>IF(ISBLANK(M3785),0,1)</f>
        <v>0</v>
      </c>
      <c r="Q3785" s="318">
        <f>O3785+P3785</f>
        <v>0</v>
      </c>
      <c r="R3785" s="318">
        <f>SUM(Q3660:Q3785)</f>
        <v>5</v>
      </c>
      <c r="S3785" s="318">
        <f>R3785/$X$2</f>
        <v>0.21739130434782608</v>
      </c>
      <c r="T3785" s="318">
        <f>IF(S3785&gt;=$X$3,1,0)</f>
        <v>0</v>
      </c>
      <c r="U3785" s="318">
        <f>O3785*T3785+P3785*T3785</f>
        <v>0</v>
      </c>
    </row>
    <row r="3786" spans="1:21" s="318" customFormat="1" x14ac:dyDescent="0.2">
      <c r="A3786" s="322">
        <v>42069</v>
      </c>
      <c r="B3786" s="321">
        <v>618.31500200000005</v>
      </c>
      <c r="C3786" s="320">
        <f>LN(B3786/B3785)</f>
        <v>2.7758812417659887E-3</v>
      </c>
      <c r="D3786" s="320">
        <f>AVERAGE(C3766:C3786)</f>
        <v>4.6488778320261532E-4</v>
      </c>
      <c r="E3786" s="318">
        <f>_xlfn.STDEV.S(C3766:C3786)</f>
        <v>7.223130858969984E-3</v>
      </c>
      <c r="F3786" s="318">
        <f>E3786*(21/(21-1.5))</f>
        <v>7.7787563096599821E-3</v>
      </c>
      <c r="G3786" s="318">
        <f>_xlfn.VAR.S(C3766:C3786)</f>
        <v>5.2173619405804456E-5</v>
      </c>
      <c r="H3786" s="318">
        <f>G3786*(21/(21-1))</f>
        <v>5.4782300376094682E-5</v>
      </c>
      <c r="I3786" s="320">
        <f>(SUM(C3723:C3743)*1+SUM(C3744:C3764)*2+SUM(C3765:C3785)*3)/6</f>
        <v>3.0940623420962526E-2</v>
      </c>
      <c r="J3786" s="318">
        <f>IF(C3786*O3786&lt;&gt;0,C3786,0)</f>
        <v>0</v>
      </c>
      <c r="K3786" s="318" t="str">
        <f>IF(C3786*O3786=0,"",C3786)</f>
        <v/>
      </c>
      <c r="O3786" s="318">
        <f>IF(ISBLANK(L3786),0,1)</f>
        <v>0</v>
      </c>
      <c r="P3786" s="318">
        <f>IF(ISBLANK(M3786),0,1)</f>
        <v>0</v>
      </c>
      <c r="Q3786" s="318">
        <f>O3786+P3786</f>
        <v>0</v>
      </c>
      <c r="R3786" s="318">
        <f>SUM(Q3661:Q3786)</f>
        <v>5</v>
      </c>
      <c r="S3786" s="318">
        <f>R3786/$X$2</f>
        <v>0.21739130434782608</v>
      </c>
      <c r="T3786" s="318">
        <f>IF(S3786&gt;=$X$3,1,0)</f>
        <v>0</v>
      </c>
      <c r="U3786" s="318">
        <f>O3786*T3786+P3786*T3786</f>
        <v>0</v>
      </c>
    </row>
    <row r="3787" spans="1:21" s="318" customFormat="1" x14ac:dyDescent="0.2">
      <c r="A3787" s="322">
        <v>42072</v>
      </c>
      <c r="B3787" s="321">
        <v>614.26397699999995</v>
      </c>
      <c r="C3787" s="320">
        <f>LN(B3787/B3786)</f>
        <v>-6.5732738516164155E-3</v>
      </c>
      <c r="D3787" s="320">
        <f>AVERAGE(C3767:C3787)</f>
        <v>-1.1220006027704668E-4</v>
      </c>
      <c r="E3787" s="318">
        <f>_xlfn.STDEV.S(C3767:C3787)</f>
        <v>7.2808005356943426E-3</v>
      </c>
      <c r="F3787" s="318">
        <f>E3787*(21/(21-1.5))</f>
        <v>7.840862115363138E-3</v>
      </c>
      <c r="G3787" s="318">
        <f>_xlfn.VAR.S(C3767:C3787)</f>
        <v>5.3010056440567025E-5</v>
      </c>
      <c r="H3787" s="318">
        <f>G3787*(21/(21-1))</f>
        <v>5.566055926259538E-5</v>
      </c>
      <c r="I3787" s="320">
        <f>(SUM(C3724:C3744)*1+SUM(C3745:C3765)*2+SUM(C3766:C3786)*3)/6</f>
        <v>2.7687997603464017E-2</v>
      </c>
      <c r="J3787" s="318">
        <f>IF(C3787*O3787&lt;&gt;0,C3787,0)</f>
        <v>-6.5732738516164155E-3</v>
      </c>
      <c r="K3787" s="318">
        <f>IF(C3787*O3787=0,"",C3787)</f>
        <v>-6.5732738516164155E-3</v>
      </c>
      <c r="L3787" s="324" t="s">
        <v>20</v>
      </c>
      <c r="M3787" s="324"/>
      <c r="O3787" s="318">
        <f>IF(ISBLANK(L3787),0,1)</f>
        <v>1</v>
      </c>
      <c r="P3787" s="318">
        <f>IF(ISBLANK(M3787),0,1)</f>
        <v>0</v>
      </c>
      <c r="Q3787" s="318">
        <f>O3787+P3787</f>
        <v>1</v>
      </c>
      <c r="R3787" s="318">
        <f>SUM(Q3662:Q3787)</f>
        <v>6</v>
      </c>
      <c r="S3787" s="318">
        <f>R3787/$X$2</f>
        <v>0.2608695652173913</v>
      </c>
      <c r="T3787" s="318">
        <f>IF(S3787&gt;=$X$3,1,0)</f>
        <v>0</v>
      </c>
      <c r="U3787" s="318">
        <f>O3787*T3787+P3787*T3787</f>
        <v>0</v>
      </c>
    </row>
    <row r="3788" spans="1:21" s="318" customFormat="1" x14ac:dyDescent="0.2">
      <c r="A3788" s="322">
        <v>42073</v>
      </c>
      <c r="B3788" s="321">
        <v>603.5</v>
      </c>
      <c r="C3788" s="320">
        <f>LN(B3788/B3787)</f>
        <v>-1.7678725183575269E-2</v>
      </c>
      <c r="D3788" s="320">
        <f>AVERAGE(C3768:C3788)</f>
        <v>-1.0984497543392302E-3</v>
      </c>
      <c r="E3788" s="318">
        <f>_xlfn.STDEV.S(C3768:C3788)</f>
        <v>8.1806730222415622E-3</v>
      </c>
      <c r="F3788" s="318">
        <f>E3788*(21/(21-1.5))</f>
        <v>8.8099555624139899E-3</v>
      </c>
      <c r="G3788" s="318">
        <f>_xlfn.VAR.S(C3768:C3788)</f>
        <v>6.6923411096830903E-5</v>
      </c>
      <c r="H3788" s="318">
        <f>G3788*(21/(21-1))</f>
        <v>7.0269581651672452E-5</v>
      </c>
      <c r="I3788" s="320">
        <f>(SUM(C3725:C3745)*1+SUM(C3746:C3766)*2+SUM(C3767:C3787)*3)/6</f>
        <v>2.020097449659403E-2</v>
      </c>
      <c r="J3788" s="318">
        <f>IF(C3788*O3788&lt;&gt;0,C3788,0)</f>
        <v>0</v>
      </c>
      <c r="K3788" s="318" t="str">
        <f>IF(C3788*O3788=0,"",C3788)</f>
        <v/>
      </c>
      <c r="O3788" s="318">
        <f>IF(ISBLANK(L3788),0,1)</f>
        <v>0</v>
      </c>
      <c r="P3788" s="318">
        <f>IF(ISBLANK(M3788),0,1)</f>
        <v>0</v>
      </c>
      <c r="Q3788" s="318">
        <f>O3788+P3788</f>
        <v>0</v>
      </c>
      <c r="R3788" s="318">
        <f>SUM(Q3663:Q3788)</f>
        <v>6</v>
      </c>
      <c r="S3788" s="318">
        <f>R3788/$X$2</f>
        <v>0.2608695652173913</v>
      </c>
      <c r="T3788" s="318">
        <f>IF(S3788&gt;=$X$3,1,0)</f>
        <v>0</v>
      </c>
      <c r="U3788" s="318">
        <f>O3788*T3788+P3788*T3788</f>
        <v>0</v>
      </c>
    </row>
    <row r="3789" spans="1:21" s="318" customFormat="1" x14ac:dyDescent="0.2">
      <c r="A3789" s="322">
        <v>42074</v>
      </c>
      <c r="B3789" s="321">
        <v>608.66101100000003</v>
      </c>
      <c r="C3789" s="320">
        <f>LN(B3789/B3788)</f>
        <v>8.5154400111959426E-3</v>
      </c>
      <c r="D3789" s="320">
        <f>AVERAGE(C3769:C3789)</f>
        <v>-5.0622359736493799E-4</v>
      </c>
      <c r="E3789" s="318">
        <f>_xlfn.STDEV.S(C3769:C3789)</f>
        <v>8.4129697318724803E-3</v>
      </c>
      <c r="F3789" s="318">
        <f>E3789*(21/(21-1.5))</f>
        <v>9.0601212497088239E-3</v>
      </c>
      <c r="G3789" s="318">
        <f>_xlfn.VAR.S(C3769:C3789)</f>
        <v>7.0778059709402521E-5</v>
      </c>
      <c r="H3789" s="318">
        <f>G3789*(21/(21-1))</f>
        <v>7.4316962694872656E-5</v>
      </c>
      <c r="I3789" s="320">
        <f>(SUM(C3726:C3746)*1+SUM(C3747:C3767)*2+SUM(C3768:C3788)*3)/6</f>
        <v>1.2476915835251559E-2</v>
      </c>
      <c r="J3789" s="318">
        <f>IF(C3789*O3789&lt;&gt;0,C3789,0)</f>
        <v>0</v>
      </c>
      <c r="K3789" s="318" t="str">
        <f>IF(C3789*O3789=0,"",C3789)</f>
        <v/>
      </c>
      <c r="O3789" s="318">
        <f>IF(ISBLANK(L3789),0,1)</f>
        <v>0</v>
      </c>
      <c r="P3789" s="318">
        <f>IF(ISBLANK(M3789),0,1)</f>
        <v>0</v>
      </c>
      <c r="Q3789" s="318">
        <f>O3789+P3789</f>
        <v>0</v>
      </c>
      <c r="R3789" s="318">
        <f>SUM(Q3664:Q3789)</f>
        <v>6</v>
      </c>
      <c r="S3789" s="318">
        <f>R3789/$X$2</f>
        <v>0.2608695652173913</v>
      </c>
      <c r="T3789" s="318">
        <f>IF(S3789&gt;=$X$3,1,0)</f>
        <v>0</v>
      </c>
      <c r="U3789" s="318">
        <f>O3789*T3789+P3789*T3789</f>
        <v>0</v>
      </c>
    </row>
    <row r="3790" spans="1:21" s="318" customFormat="1" x14ac:dyDescent="0.2">
      <c r="A3790" s="322">
        <v>42075</v>
      </c>
      <c r="B3790" s="321">
        <v>612.35900900000001</v>
      </c>
      <c r="C3790" s="320">
        <f>LN(B3790/B3789)</f>
        <v>6.0572459847013588E-3</v>
      </c>
      <c r="D3790" s="320">
        <f>AVERAGE(C3770:C3790)</f>
        <v>6.9322949976053012E-4</v>
      </c>
      <c r="E3790" s="318">
        <f>_xlfn.STDEV.S(C3770:C3790)</f>
        <v>7.3536914759526877E-3</v>
      </c>
      <c r="F3790" s="318">
        <f>E3790*(21/(21-1.5))</f>
        <v>7.9193600510259702E-3</v>
      </c>
      <c r="G3790" s="318">
        <f>_xlfn.VAR.S(C3770:C3790)</f>
        <v>5.407677832349922E-5</v>
      </c>
      <c r="H3790" s="318">
        <f>G3790*(21/(21-1))</f>
        <v>5.6780617239674182E-5</v>
      </c>
      <c r="I3790" s="320">
        <f>(SUM(C3727:C3747)*1+SUM(C3748:C3768)*2+SUM(C3769:C3789)*3)/6</f>
        <v>1.9712345727810863E-2</v>
      </c>
      <c r="J3790" s="318">
        <f>IF(C3790*O3790&lt;&gt;0,C3790,0)</f>
        <v>0</v>
      </c>
      <c r="K3790" s="318" t="str">
        <f>IF(C3790*O3790=0,"",C3790)</f>
        <v/>
      </c>
      <c r="O3790" s="318">
        <f>IF(ISBLANK(L3790),0,1)</f>
        <v>0</v>
      </c>
      <c r="P3790" s="318">
        <f>IF(ISBLANK(M3790),0,1)</f>
        <v>0</v>
      </c>
      <c r="Q3790" s="318">
        <f>O3790+P3790</f>
        <v>0</v>
      </c>
      <c r="R3790" s="318">
        <f>SUM(Q3665:Q3790)</f>
        <v>6</v>
      </c>
      <c r="S3790" s="318">
        <f>R3790/$X$2</f>
        <v>0.2608695652173913</v>
      </c>
      <c r="T3790" s="318">
        <f>IF(S3790&gt;=$X$3,1,0)</f>
        <v>0</v>
      </c>
      <c r="U3790" s="318">
        <f>O3790*T3790+P3790*T3790</f>
        <v>0</v>
      </c>
    </row>
    <row r="3791" spans="1:21" s="318" customFormat="1" x14ac:dyDescent="0.2">
      <c r="A3791" s="322">
        <v>42076</v>
      </c>
      <c r="B3791" s="321">
        <v>611.46899399999995</v>
      </c>
      <c r="C3791" s="320">
        <f>LN(B3791/B3790)</f>
        <v>-1.4544775159922936E-3</v>
      </c>
      <c r="D3791" s="320">
        <f>AVERAGE(C3771:C3791)</f>
        <v>9.5786790326384219E-6</v>
      </c>
      <c r="E3791" s="318">
        <f>_xlfn.STDEV.S(C3771:C3791)</f>
        <v>6.8090915506954413E-3</v>
      </c>
      <c r="F3791" s="318">
        <f>E3791*(21/(21-1.5))</f>
        <v>7.3328678238258598E-3</v>
      </c>
      <c r="G3791" s="318">
        <f>_xlfn.VAR.S(C3771:C3791)</f>
        <v>4.6363727745752044E-5</v>
      </c>
      <c r="H3791" s="318">
        <f>G3791*(21/(21-1))</f>
        <v>4.8681914133039647E-5</v>
      </c>
      <c r="I3791" s="320">
        <f>(SUM(C3728:C3748)*1+SUM(C3749:C3769)*2+SUM(C3770:C3790)*3)/6</f>
        <v>2.5036684375769679E-2</v>
      </c>
      <c r="J3791" s="318">
        <f>IF(C3791*O3791&lt;&gt;0,C3791,0)</f>
        <v>0</v>
      </c>
      <c r="K3791" s="318" t="str">
        <f>IF(C3791*O3791=0,"",C3791)</f>
        <v/>
      </c>
      <c r="O3791" s="318">
        <f>IF(ISBLANK(L3791),0,1)</f>
        <v>0</v>
      </c>
      <c r="P3791" s="318">
        <f>IF(ISBLANK(M3791),0,1)</f>
        <v>0</v>
      </c>
      <c r="Q3791" s="318">
        <f>O3791+P3791</f>
        <v>0</v>
      </c>
      <c r="R3791" s="318">
        <f>SUM(Q3666:Q3791)</f>
        <v>6</v>
      </c>
      <c r="S3791" s="318">
        <f>R3791/$X$2</f>
        <v>0.2608695652173913</v>
      </c>
      <c r="T3791" s="318">
        <f>IF(S3791&gt;=$X$3,1,0)</f>
        <v>0</v>
      </c>
      <c r="U3791" s="318">
        <f>O3791*T3791+P3791*T3791</f>
        <v>0</v>
      </c>
    </row>
    <row r="3792" spans="1:21" s="318" customFormat="1" x14ac:dyDescent="0.2">
      <c r="A3792" s="322">
        <v>42079</v>
      </c>
      <c r="B3792" s="321">
        <v>610.75500499999998</v>
      </c>
      <c r="C3792" s="320">
        <f>LN(B3792/B3791)</f>
        <v>-1.168344070812011E-3</v>
      </c>
      <c r="D3792" s="320">
        <f>AVERAGE(C3772:C3792)</f>
        <v>-4.5810890871144874E-4</v>
      </c>
      <c r="E3792" s="318">
        <f>_xlfn.STDEV.S(C3772:C3792)</f>
        <v>6.5167411815862048E-3</v>
      </c>
      <c r="F3792" s="318">
        <f>E3792*(21/(21-1.5))</f>
        <v>7.0180289647851432E-3</v>
      </c>
      <c r="G3792" s="318">
        <f>_xlfn.VAR.S(C3772:C3792)</f>
        <v>4.246791562778156E-5</v>
      </c>
      <c r="H3792" s="318">
        <f>G3792*(21/(21-1))</f>
        <v>4.459131140917064E-5</v>
      </c>
      <c r="I3792" s="320">
        <f>(SUM(C3729:C3749)*1+SUM(C3750:C3770)*2+SUM(C3771:C3791)*3)/6</f>
        <v>2.6822329472074868E-2</v>
      </c>
      <c r="J3792" s="318">
        <f>IF(C3792*O3792&lt;&gt;0,C3792,0)</f>
        <v>0</v>
      </c>
      <c r="K3792" s="318" t="str">
        <f>IF(C3792*O3792=0,"",C3792)</f>
        <v/>
      </c>
      <c r="O3792" s="318">
        <f>IF(ISBLANK(L3792),0,1)</f>
        <v>0</v>
      </c>
      <c r="P3792" s="318">
        <f>IF(ISBLANK(M3792),0,1)</f>
        <v>0</v>
      </c>
      <c r="Q3792" s="318">
        <f>O3792+P3792</f>
        <v>0</v>
      </c>
      <c r="R3792" s="318">
        <f>SUM(Q3667:Q3792)</f>
        <v>6</v>
      </c>
      <c r="S3792" s="318">
        <f>R3792/$X$2</f>
        <v>0.2608695652173913</v>
      </c>
      <c r="T3792" s="318">
        <f>IF(S3792&gt;=$X$3,1,0)</f>
        <v>0</v>
      </c>
      <c r="U3792" s="318">
        <f>O3792*T3792+P3792*T3792</f>
        <v>0</v>
      </c>
    </row>
    <row r="3793" spans="1:21" s="318" customFormat="1" x14ac:dyDescent="0.2">
      <c r="A3793" s="322">
        <v>42080</v>
      </c>
      <c r="B3793" s="321">
        <v>611.487976</v>
      </c>
      <c r="C3793" s="320">
        <f>LN(B3793/B3792)</f>
        <v>1.1993868637591926E-3</v>
      </c>
      <c r="D3793" s="320">
        <f>AVERAGE(C3773:C3793)</f>
        <v>-7.3580519789375484E-4</v>
      </c>
      <c r="E3793" s="318">
        <f>_xlfn.STDEV.S(C3773:C3793)</f>
        <v>6.3023777214678035E-3</v>
      </c>
      <c r="F3793" s="318">
        <f>E3793*(21/(21-1.5))</f>
        <v>6.7871760077345576E-3</v>
      </c>
      <c r="G3793" s="318">
        <f>_xlfn.VAR.S(C3773:C3793)</f>
        <v>3.9719964944053708E-5</v>
      </c>
      <c r="H3793" s="318">
        <f>G3793*(21/(21-1))</f>
        <v>4.1705963191256396E-5</v>
      </c>
      <c r="I3793" s="320">
        <f>(SUM(C3730:C3750)*1+SUM(C3751:C3771)*2+SUM(C3772:C3792)*3)/6</f>
        <v>2.3088435576090072E-2</v>
      </c>
      <c r="J3793" s="318">
        <f>IF(C3793*O3793&lt;&gt;0,C3793,0)</f>
        <v>0</v>
      </c>
      <c r="K3793" s="318" t="str">
        <f>IF(C3793*O3793=0,"",C3793)</f>
        <v/>
      </c>
      <c r="O3793" s="318">
        <f>IF(ISBLANK(L3793),0,1)</f>
        <v>0</v>
      </c>
      <c r="P3793" s="318">
        <f>IF(ISBLANK(M3793),0,1)</f>
        <v>0</v>
      </c>
      <c r="Q3793" s="318">
        <f>O3793+P3793</f>
        <v>0</v>
      </c>
      <c r="R3793" s="318">
        <f>SUM(Q3668:Q3793)</f>
        <v>6</v>
      </c>
      <c r="S3793" s="318">
        <f>R3793/$X$2</f>
        <v>0.2608695652173913</v>
      </c>
      <c r="T3793" s="318">
        <f>IF(S3793&gt;=$X$3,1,0)</f>
        <v>0</v>
      </c>
      <c r="U3793" s="318">
        <f>O3793*T3793+P3793*T3793</f>
        <v>0</v>
      </c>
    </row>
    <row r="3794" spans="1:21" s="318" customFormat="1" x14ac:dyDescent="0.2">
      <c r="A3794" s="322">
        <v>42081</v>
      </c>
      <c r="B3794" s="321">
        <v>617.60998500000005</v>
      </c>
      <c r="C3794" s="320">
        <f>LN(B3794/B3793)</f>
        <v>9.9618741917164889E-3</v>
      </c>
      <c r="D3794" s="320">
        <f>AVERAGE(C3774:C3794)</f>
        <v>9.3999722750938829E-5</v>
      </c>
      <c r="E3794" s="318">
        <f>_xlfn.STDEV.S(C3774:C3794)</f>
        <v>6.5157906098625767E-3</v>
      </c>
      <c r="F3794" s="318">
        <f>E3794*(21/(21-1.5))</f>
        <v>7.0170052721596973E-3</v>
      </c>
      <c r="G3794" s="318">
        <f>_xlfn.VAR.S(C3774:C3794)</f>
        <v>4.2455527271573333E-5</v>
      </c>
      <c r="H3794" s="318">
        <f>G3794*(21/(21-1))</f>
        <v>4.4578303635152E-5</v>
      </c>
      <c r="I3794" s="320">
        <f>(SUM(C3731:C3751)*1+SUM(C3752:C3772)*2+SUM(C3773:C3793)*3)/6</f>
        <v>2.3231537198411551E-2</v>
      </c>
      <c r="J3794" s="318">
        <f>IF(C3794*O3794&lt;&gt;0,C3794,0)</f>
        <v>0</v>
      </c>
      <c r="K3794" s="318" t="str">
        <f>IF(C3794*O3794=0,"",C3794)</f>
        <v/>
      </c>
      <c r="O3794" s="318">
        <f>IF(ISBLANK(L3794),0,1)</f>
        <v>0</v>
      </c>
      <c r="P3794" s="318">
        <f>IF(ISBLANK(M3794),0,1)</f>
        <v>0</v>
      </c>
      <c r="Q3794" s="318">
        <f>O3794+P3794</f>
        <v>0</v>
      </c>
      <c r="R3794" s="318">
        <f>SUM(Q3669:Q3794)</f>
        <v>6</v>
      </c>
      <c r="S3794" s="318">
        <f>R3794/$X$2</f>
        <v>0.2608695652173913</v>
      </c>
      <c r="T3794" s="318">
        <f>IF(S3794&gt;=$X$3,1,0)</f>
        <v>0</v>
      </c>
      <c r="U3794" s="318">
        <f>O3794*T3794+P3794*T3794</f>
        <v>0</v>
      </c>
    </row>
    <row r="3795" spans="1:21" s="318" customFormat="1" x14ac:dyDescent="0.2">
      <c r="A3795" s="322">
        <v>42082</v>
      </c>
      <c r="B3795" s="321">
        <v>614.01501499999995</v>
      </c>
      <c r="C3795" s="320">
        <f>LN(B3795/B3794)</f>
        <v>-5.8377837566223664E-3</v>
      </c>
      <c r="D3795" s="320">
        <f>AVERAGE(C3775:C3795)</f>
        <v>-5.1372352012606266E-4</v>
      </c>
      <c r="E3795" s="318">
        <f>_xlfn.STDEV.S(C3775:C3795)</f>
        <v>6.4416080874726668E-3</v>
      </c>
      <c r="F3795" s="318">
        <f>E3795*(21/(21-1.5))</f>
        <v>6.9371164018936409E-3</v>
      </c>
      <c r="G3795" s="318">
        <f>_xlfn.VAR.S(C3775:C3795)</f>
        <v>4.1494314752593271E-5</v>
      </c>
      <c r="H3795" s="318">
        <f>G3795*(21/(21-1))</f>
        <v>4.3569030490222938E-5</v>
      </c>
      <c r="I3795" s="320">
        <f>(SUM(C3732:C3752)*1+SUM(C3753:C3773)*2+SUM(C3774:C3794)*3)/6</f>
        <v>2.8105644486006495E-2</v>
      </c>
      <c r="J3795" s="318">
        <f>IF(C3795*O3795&lt;&gt;0,C3795,0)</f>
        <v>0</v>
      </c>
      <c r="K3795" s="318" t="str">
        <f>IF(C3795*O3795=0,"",C3795)</f>
        <v/>
      </c>
      <c r="O3795" s="318">
        <f>IF(ISBLANK(L3795),0,1)</f>
        <v>0</v>
      </c>
      <c r="P3795" s="318">
        <f>IF(ISBLANK(M3795),0,1)</f>
        <v>0</v>
      </c>
      <c r="Q3795" s="318">
        <f>O3795+P3795</f>
        <v>0</v>
      </c>
      <c r="R3795" s="318">
        <f>SUM(Q3670:Q3795)</f>
        <v>6</v>
      </c>
      <c r="S3795" s="318">
        <f>R3795/$X$2</f>
        <v>0.2608695652173913</v>
      </c>
      <c r="T3795" s="318">
        <f>IF(S3795&gt;=$X$3,1,0)</f>
        <v>0</v>
      </c>
      <c r="U3795" s="318">
        <f>O3795*T3795+P3795*T3795</f>
        <v>0</v>
      </c>
    </row>
    <row r="3796" spans="1:21" s="318" customFormat="1" x14ac:dyDescent="0.2">
      <c r="A3796" s="322">
        <v>42083</v>
      </c>
      <c r="B3796" s="321">
        <v>623.158997</v>
      </c>
      <c r="C3796" s="320">
        <f>LN(B3796/B3795)</f>
        <v>1.4782315858918593E-2</v>
      </c>
      <c r="D3796" s="320">
        <f>AVERAGE(C3776:C3796)</f>
        <v>6.6492710873830975E-4</v>
      </c>
      <c r="E3796" s="318">
        <f>_xlfn.STDEV.S(C3776:C3796)</f>
        <v>6.8748553816572154E-3</v>
      </c>
      <c r="F3796" s="318">
        <f>E3796*(21/(21-1.5))</f>
        <v>7.4036904110154622E-3</v>
      </c>
      <c r="G3796" s="318">
        <f>_xlfn.VAR.S(C3776:C3796)</f>
        <v>4.7263636518701175E-5</v>
      </c>
      <c r="H3796" s="318">
        <f>G3796*(21/(21-1))</f>
        <v>4.9626818344636239E-5</v>
      </c>
      <c r="I3796" s="320">
        <f>(SUM(C3733:C3753)*1+SUM(C3754:C3774)*2+SUM(C3775:C3795)*3)/6</f>
        <v>2.5942571976759449E-2</v>
      </c>
      <c r="J3796" s="318">
        <f>IF(C3796*O3796&lt;&gt;0,C3796,0)</f>
        <v>1.4782315858918593E-2</v>
      </c>
      <c r="K3796" s="318">
        <f>IF(C3796*O3796=0,"",C3796)</f>
        <v>1.4782315858918593E-2</v>
      </c>
      <c r="L3796" s="323" t="s">
        <v>95</v>
      </c>
      <c r="M3796" s="323"/>
      <c r="O3796" s="318">
        <f>IF(ISBLANK(L3796),0,1)</f>
        <v>1</v>
      </c>
      <c r="P3796" s="318">
        <f>IF(ISBLANK(M3796),0,1)</f>
        <v>0</v>
      </c>
      <c r="Q3796" s="318">
        <f>O3796+P3796</f>
        <v>1</v>
      </c>
      <c r="R3796" s="318">
        <f>SUM(Q3671:Q3796)</f>
        <v>7</v>
      </c>
      <c r="S3796" s="318">
        <f>R3796/$X$2</f>
        <v>0.30434782608695654</v>
      </c>
      <c r="T3796" s="318">
        <f>IF(S3796&gt;=$X$3,1,0)</f>
        <v>0</v>
      </c>
      <c r="U3796" s="318">
        <f>O3796*T3796+P3796*T3796</f>
        <v>0</v>
      </c>
    </row>
    <row r="3797" spans="1:21" s="318" customFormat="1" x14ac:dyDescent="0.2">
      <c r="A3797" s="322">
        <v>42086</v>
      </c>
      <c r="B3797" s="321">
        <v>622.37097200000005</v>
      </c>
      <c r="C3797" s="320">
        <f>LN(B3797/B3796)</f>
        <v>-1.2653651453735041E-3</v>
      </c>
      <c r="D3797" s="320">
        <f>AVERAGE(C3777:C3797)</f>
        <v>6.4273655554459804E-4</v>
      </c>
      <c r="E3797" s="318">
        <f>_xlfn.STDEV.S(C3777:C3797)</f>
        <v>6.8805678205250669E-3</v>
      </c>
      <c r="F3797" s="318">
        <f>E3797*(21/(21-1.5))</f>
        <v>7.4098422682577639E-3</v>
      </c>
      <c r="G3797" s="318">
        <f>_xlfn.VAR.S(C3777:C3797)</f>
        <v>4.7342213532845067E-5</v>
      </c>
      <c r="H3797" s="318">
        <f>G3797*(21/(21-1))</f>
        <v>4.9709324209487322E-5</v>
      </c>
      <c r="I3797" s="320">
        <f>(SUM(C3734:C3754)*1+SUM(C3755:C3775)*2+SUM(C3776:C3796)*3)/6</f>
        <v>3.5392491476978406E-2</v>
      </c>
      <c r="J3797" s="318">
        <f>IF(C3797*O3797&lt;&gt;0,C3797,0)</f>
        <v>0</v>
      </c>
      <c r="K3797" s="318" t="str">
        <f>IF(C3797*O3797=0,"",C3797)</f>
        <v/>
      </c>
      <c r="O3797" s="318">
        <f>IF(ISBLANK(L3797),0,1)</f>
        <v>0</v>
      </c>
      <c r="P3797" s="318">
        <f>IF(ISBLANK(M3797),0,1)</f>
        <v>0</v>
      </c>
      <c r="Q3797" s="318">
        <f>O3797+P3797</f>
        <v>0</v>
      </c>
      <c r="R3797" s="318">
        <f>SUM(Q3672:Q3797)</f>
        <v>7</v>
      </c>
      <c r="S3797" s="318">
        <f>R3797/$X$2</f>
        <v>0.30434782608695654</v>
      </c>
      <c r="T3797" s="318">
        <f>IF(S3797&gt;=$X$3,1,0)</f>
        <v>0</v>
      </c>
      <c r="U3797" s="318">
        <f>O3797*T3797+P3797*T3797</f>
        <v>0</v>
      </c>
    </row>
    <row r="3798" spans="1:21" s="318" customFormat="1" x14ac:dyDescent="0.2">
      <c r="A3798" s="322">
        <v>42087</v>
      </c>
      <c r="B3798" s="321">
        <v>620.955017</v>
      </c>
      <c r="C3798" s="320">
        <f>LN(B3798/B3797)</f>
        <v>-2.2776900421558458E-3</v>
      </c>
      <c r="D3798" s="320">
        <f>AVERAGE(C3778:C3798)</f>
        <v>5.6941939942236155E-4</v>
      </c>
      <c r="E3798" s="318">
        <f>_xlfn.STDEV.S(C3778:C3798)</f>
        <v>6.9041790352958885E-3</v>
      </c>
      <c r="F3798" s="318">
        <f>E3798*(21/(21-1.5))</f>
        <v>7.4352697303186489E-3</v>
      </c>
      <c r="G3798" s="318">
        <f>_xlfn.VAR.S(C3778:C3798)</f>
        <v>4.7667688151419267E-5</v>
      </c>
      <c r="H3798" s="318">
        <f>G3798*(21/(21-1))</f>
        <v>5.0051072558990235E-5</v>
      </c>
      <c r="I3798" s="320">
        <f>(SUM(C3735:C3755)*1+SUM(C3756:C3776)*2+SUM(C3777:C3797)*3)/6</f>
        <v>2.8535247246114625E-2</v>
      </c>
      <c r="J3798" s="318">
        <f>IF(C3798*O3798&lt;&gt;0,C3798,0)</f>
        <v>0</v>
      </c>
      <c r="K3798" s="318" t="str">
        <f>IF(C3798*O3798=0,"",C3798)</f>
        <v/>
      </c>
      <c r="O3798" s="318">
        <f>IF(ISBLANK(L3798),0,1)</f>
        <v>0</v>
      </c>
      <c r="P3798" s="318">
        <f>IF(ISBLANK(M3798),0,1)</f>
        <v>0</v>
      </c>
      <c r="Q3798" s="318">
        <f>O3798+P3798</f>
        <v>0</v>
      </c>
      <c r="R3798" s="318">
        <f>SUM(Q3673:Q3798)</f>
        <v>7</v>
      </c>
      <c r="S3798" s="318">
        <f>R3798/$X$2</f>
        <v>0.30434782608695654</v>
      </c>
      <c r="T3798" s="318">
        <f>IF(S3798&gt;=$X$3,1,0)</f>
        <v>0</v>
      </c>
      <c r="U3798" s="318">
        <f>O3798*T3798+P3798*T3798</f>
        <v>0</v>
      </c>
    </row>
    <row r="3799" spans="1:21" s="318" customFormat="1" x14ac:dyDescent="0.2">
      <c r="A3799" s="322">
        <v>42088</v>
      </c>
      <c r="B3799" s="321">
        <v>616.57299799999998</v>
      </c>
      <c r="C3799" s="320">
        <f>LN(B3799/B3798)</f>
        <v>-7.0819201850306204E-3</v>
      </c>
      <c r="D3799" s="320">
        <f>AVERAGE(C3779:C3799)</f>
        <v>1.5758063463320416E-4</v>
      </c>
      <c r="E3799" s="318">
        <f>_xlfn.STDEV.S(C3779:C3799)</f>
        <v>7.0969724867454547E-3</v>
      </c>
      <c r="F3799" s="318">
        <f>E3799*(21/(21-1.5))</f>
        <v>7.6428934472643354E-3</v>
      </c>
      <c r="G3799" s="318">
        <f>_xlfn.VAR.S(C3779:C3799)</f>
        <v>5.036701847762196E-5</v>
      </c>
      <c r="H3799" s="318">
        <f>G3799*(21/(21-1))</f>
        <v>5.2885369401503058E-5</v>
      </c>
      <c r="I3799" s="320">
        <f>(SUM(C3736:C3756)*1+SUM(C3757:C3777)*2+SUM(C3778:C3798)*3)/6</f>
        <v>2.001294030602983E-2</v>
      </c>
      <c r="J3799" s="318">
        <f>IF(C3799*O3799&lt;&gt;0,C3799,0)</f>
        <v>0</v>
      </c>
      <c r="K3799" s="318" t="str">
        <f>IF(C3799*O3799=0,"",C3799)</f>
        <v/>
      </c>
      <c r="O3799" s="318">
        <f>IF(ISBLANK(L3799),0,1)</f>
        <v>0</v>
      </c>
      <c r="P3799" s="318">
        <f>IF(ISBLANK(M3799),0,1)</f>
        <v>0</v>
      </c>
      <c r="Q3799" s="318">
        <f>O3799+P3799</f>
        <v>0</v>
      </c>
      <c r="R3799" s="318">
        <f>SUM(Q3674:Q3799)</f>
        <v>7</v>
      </c>
      <c r="S3799" s="318">
        <f>R3799/$X$2</f>
        <v>0.30434782608695654</v>
      </c>
      <c r="T3799" s="318">
        <f>IF(S3799&gt;=$X$3,1,0)</f>
        <v>0</v>
      </c>
      <c r="U3799" s="318">
        <f>O3799*T3799+P3799*T3799</f>
        <v>0</v>
      </c>
    </row>
    <row r="3800" spans="1:21" s="318" customFormat="1" x14ac:dyDescent="0.2">
      <c r="A3800" s="322">
        <v>42089</v>
      </c>
      <c r="B3800" s="321">
        <v>611.364014</v>
      </c>
      <c r="C3800" s="320">
        <f>LN(B3800/B3799)</f>
        <v>-8.4841733652455138E-3</v>
      </c>
      <c r="D3800" s="320">
        <f>AVERAGE(C3780:C3800)</f>
        <v>-4.7292674997196613E-4</v>
      </c>
      <c r="E3800" s="318">
        <f>_xlfn.STDEV.S(C3780:C3800)</f>
        <v>7.2543850870680883E-3</v>
      </c>
      <c r="F3800" s="318">
        <f>E3800*(21/(21-1.5))</f>
        <v>7.8124147091502482E-3</v>
      </c>
      <c r="G3800" s="318">
        <f>_xlfn.VAR.S(C3780:C3800)</f>
        <v>5.2626102991475869E-5</v>
      </c>
      <c r="H3800" s="318">
        <f>G3800*(21/(21-1))</f>
        <v>5.5257408141049667E-5</v>
      </c>
      <c r="I3800" s="320">
        <f>(SUM(C3737:C3757)*1+SUM(C3758:C3778)*2+SUM(C3779:C3799)*3)/6</f>
        <v>1.5045585024863964E-2</v>
      </c>
      <c r="J3800" s="318">
        <f>IF(C3800*O3800&lt;&gt;0,C3800,0)</f>
        <v>0</v>
      </c>
      <c r="K3800" s="318" t="str">
        <f>IF(C3800*O3800=0,"",C3800)</f>
        <v/>
      </c>
      <c r="O3800" s="318">
        <f>IF(ISBLANK(L3800),0,1)</f>
        <v>0</v>
      </c>
      <c r="P3800" s="318">
        <f>IF(ISBLANK(M3800),0,1)</f>
        <v>0</v>
      </c>
      <c r="Q3800" s="318">
        <f>O3800+P3800</f>
        <v>0</v>
      </c>
      <c r="R3800" s="318">
        <f>SUM(Q3675:Q3800)</f>
        <v>7</v>
      </c>
      <c r="S3800" s="318">
        <f>R3800/$X$2</f>
        <v>0.30434782608695654</v>
      </c>
      <c r="T3800" s="318">
        <f>IF(S3800&gt;=$X$3,1,0)</f>
        <v>0</v>
      </c>
      <c r="U3800" s="318">
        <f>O3800*T3800+P3800*T3800</f>
        <v>0</v>
      </c>
    </row>
    <row r="3801" spans="1:21" s="318" customFormat="1" x14ac:dyDescent="0.2">
      <c r="A3801" s="322">
        <v>42090</v>
      </c>
      <c r="B3801" s="321">
        <v>616.47302200000001</v>
      </c>
      <c r="C3801" s="320">
        <f>LN(B3801/B3800)</f>
        <v>8.3220123451416897E-3</v>
      </c>
      <c r="D3801" s="320">
        <f>AVERAGE(C3781:C3801)</f>
        <v>-2.2855761797530347E-4</v>
      </c>
      <c r="E3801" s="318">
        <f>_xlfn.STDEV.S(C3781:C3801)</f>
        <v>7.4672619829004704E-3</v>
      </c>
      <c r="F3801" s="318">
        <f>E3801*(21/(21-1.5))</f>
        <v>8.0416667508158915E-3</v>
      </c>
      <c r="G3801" s="318">
        <f>_xlfn.VAR.S(C3781:C3801)</f>
        <v>5.5760001521270667E-5</v>
      </c>
      <c r="H3801" s="318">
        <f>G3801*(21/(21-1))</f>
        <v>5.8548001597334199E-5</v>
      </c>
      <c r="I3801" s="320">
        <f>(SUM(C3738:C3758)*1+SUM(C3759:C3779)*2+SUM(C3780:C3800)*3)/6</f>
        <v>1.084182477697497E-2</v>
      </c>
      <c r="J3801" s="318">
        <f>IF(C3801*O3801&lt;&gt;0,C3801,0)</f>
        <v>0</v>
      </c>
      <c r="K3801" s="318" t="str">
        <f>IF(C3801*O3801=0,"",C3801)</f>
        <v/>
      </c>
      <c r="O3801" s="318">
        <f>IF(ISBLANK(L3801),0,1)</f>
        <v>0</v>
      </c>
      <c r="P3801" s="318">
        <f>IF(ISBLANK(M3801),0,1)</f>
        <v>0</v>
      </c>
      <c r="Q3801" s="318">
        <f>O3801+P3801</f>
        <v>0</v>
      </c>
      <c r="R3801" s="318">
        <f>SUM(Q3676:Q3801)</f>
        <v>7</v>
      </c>
      <c r="S3801" s="318">
        <f>R3801/$X$2</f>
        <v>0.30434782608695654</v>
      </c>
      <c r="T3801" s="318">
        <f>IF(S3801&gt;=$X$3,1,0)</f>
        <v>0</v>
      </c>
      <c r="U3801" s="318">
        <f>O3801*T3801+P3801*T3801</f>
        <v>0</v>
      </c>
    </row>
    <row r="3802" spans="1:21" s="318" customFormat="1" x14ac:dyDescent="0.2">
      <c r="A3802" s="322">
        <v>42093</v>
      </c>
      <c r="B3802" s="321">
        <v>619.53497300000004</v>
      </c>
      <c r="C3802" s="320">
        <f>LN(B3802/B3801)</f>
        <v>4.9545913555718761E-3</v>
      </c>
      <c r="D3802" s="320">
        <f>AVERAGE(C3782:C3802)</f>
        <v>2.9993437489564721E-4</v>
      </c>
      <c r="E3802" s="318">
        <f>_xlfn.STDEV.S(C3782:C3802)</f>
        <v>7.4202772715208651E-3</v>
      </c>
      <c r="F3802" s="318">
        <f>E3802*(21/(21-1.5))</f>
        <v>7.9910678308686232E-3</v>
      </c>
      <c r="G3802" s="318">
        <f>_xlfn.VAR.S(C3782:C3802)</f>
        <v>5.5060514786249128E-5</v>
      </c>
      <c r="H3802" s="318">
        <f>G3802*(21/(21-1))</f>
        <v>5.781354052556159E-5</v>
      </c>
      <c r="I3802" s="320">
        <f>(SUM(C3739:C3759)*1+SUM(C3760:C3780)*2+SUM(C3781:C3801)*3)/6</f>
        <v>1.3296863498434177E-2</v>
      </c>
      <c r="J3802" s="318">
        <f>IF(C3802*O3802&lt;&gt;0,C3802,0)</f>
        <v>0</v>
      </c>
      <c r="K3802" s="318" t="str">
        <f>IF(C3802*O3802=0,"",C3802)</f>
        <v/>
      </c>
      <c r="O3802" s="318">
        <f>IF(ISBLANK(L3802),0,1)</f>
        <v>0</v>
      </c>
      <c r="P3802" s="318">
        <f>IF(ISBLANK(M3802),0,1)</f>
        <v>0</v>
      </c>
      <c r="Q3802" s="318">
        <f>O3802+P3802</f>
        <v>0</v>
      </c>
      <c r="R3802" s="318">
        <f>SUM(Q3677:Q3802)</f>
        <v>7</v>
      </c>
      <c r="S3802" s="318">
        <f>R3802/$X$2</f>
        <v>0.30434782608695654</v>
      </c>
      <c r="T3802" s="318">
        <f>IF(S3802&gt;=$X$3,1,0)</f>
        <v>0</v>
      </c>
      <c r="U3802" s="318">
        <f>O3802*T3802+P3802*T3802</f>
        <v>0</v>
      </c>
    </row>
    <row r="3803" spans="1:21" s="318" customFormat="1" x14ac:dyDescent="0.2">
      <c r="A3803" s="322">
        <v>42094</v>
      </c>
      <c r="B3803" s="321">
        <v>619.20300299999997</v>
      </c>
      <c r="C3803" s="320">
        <f>LN(B3803/B3802)</f>
        <v>-5.3598099740072085E-4</v>
      </c>
      <c r="D3803" s="320">
        <f>AVERAGE(C3783:C3803)</f>
        <v>4.5963464427078852E-4</v>
      </c>
      <c r="E3803" s="318">
        <f>_xlfn.STDEV.S(C3783:C3803)</f>
        <v>7.3614554884537456E-3</v>
      </c>
      <c r="F3803" s="318">
        <f>E3803*(21/(21-1.5))</f>
        <v>7.9277212952578793E-3</v>
      </c>
      <c r="G3803" s="318">
        <f>_xlfn.VAR.S(C3783:C3803)</f>
        <v>5.4191026908485772E-5</v>
      </c>
      <c r="H3803" s="318">
        <f>G3803*(21/(21-1))</f>
        <v>5.6900578253910061E-5</v>
      </c>
      <c r="I3803" s="320">
        <f>(SUM(C3740:C3760)*1+SUM(C3761:C3781)*2+SUM(C3782:C3802)*3)/6</f>
        <v>1.8127600072613378E-2</v>
      </c>
      <c r="J3803" s="318">
        <f>IF(C3803*O3803&lt;&gt;0,C3803,0)</f>
        <v>0</v>
      </c>
      <c r="K3803" s="318" t="str">
        <f>IF(C3803*O3803=0,"",C3803)</f>
        <v/>
      </c>
      <c r="O3803" s="318">
        <f>IF(ISBLANK(L3803),0,1)</f>
        <v>0</v>
      </c>
      <c r="P3803" s="318">
        <f>IF(ISBLANK(M3803),0,1)</f>
        <v>0</v>
      </c>
      <c r="Q3803" s="318">
        <f>O3803+P3803</f>
        <v>0</v>
      </c>
      <c r="R3803" s="318">
        <f>SUM(Q3678:Q3803)</f>
        <v>7</v>
      </c>
      <c r="S3803" s="318">
        <f>R3803/$X$2</f>
        <v>0.30434782608695654</v>
      </c>
      <c r="T3803" s="318">
        <f>IF(S3803&gt;=$X$3,1,0)</f>
        <v>0</v>
      </c>
      <c r="U3803" s="318">
        <f>O3803*T3803+P3803*T3803</f>
        <v>0</v>
      </c>
    </row>
    <row r="3804" spans="1:21" s="318" customFormat="1" x14ac:dyDescent="0.2">
      <c r="A3804" s="322">
        <v>42095</v>
      </c>
      <c r="B3804" s="321">
        <v>622.16198699999995</v>
      </c>
      <c r="C3804" s="320">
        <f>LN(B3804/B3803)</f>
        <v>4.7673160238577384E-3</v>
      </c>
      <c r="D3804" s="320">
        <f>AVERAGE(C3784:C3804)</f>
        <v>4.026815013202086E-4</v>
      </c>
      <c r="E3804" s="318">
        <f>_xlfn.STDEV.S(C3784:C3804)</f>
        <v>7.3212630580377115E-3</v>
      </c>
      <c r="F3804" s="318">
        <f>E3804*(21/(21-1.5))</f>
        <v>7.8844371394252277E-3</v>
      </c>
      <c r="G3804" s="318">
        <f>_xlfn.VAR.S(C3784:C3804)</f>
        <v>5.3600892764987698E-5</v>
      </c>
      <c r="H3804" s="318">
        <f>G3804*(21/(21-1))</f>
        <v>5.6280937403237088E-5</v>
      </c>
      <c r="I3804" s="320">
        <f>(SUM(C3741:C3761)*1+SUM(C3762:C3782)*2+SUM(C3783:C3803)*3)/6</f>
        <v>1.8400745235966451E-2</v>
      </c>
      <c r="J3804" s="318">
        <f>IF(C3804*O3804&lt;&gt;0,C3804,0)</f>
        <v>0</v>
      </c>
      <c r="K3804" s="318" t="str">
        <f>IF(C3804*O3804=0,"",C3804)</f>
        <v/>
      </c>
      <c r="O3804" s="318">
        <f>IF(ISBLANK(L3804),0,1)</f>
        <v>0</v>
      </c>
      <c r="P3804" s="318">
        <f>IF(ISBLANK(M3804),0,1)</f>
        <v>0</v>
      </c>
      <c r="Q3804" s="318">
        <f>O3804+P3804</f>
        <v>0</v>
      </c>
      <c r="R3804" s="318">
        <f>SUM(Q3679:Q3804)</f>
        <v>7</v>
      </c>
      <c r="S3804" s="318">
        <f>R3804/$X$2</f>
        <v>0.30434782608695654</v>
      </c>
      <c r="T3804" s="318">
        <f>IF(S3804&gt;=$X$3,1,0)</f>
        <v>0</v>
      </c>
      <c r="U3804" s="318">
        <f>O3804*T3804+P3804*T3804</f>
        <v>0</v>
      </c>
    </row>
    <row r="3805" spans="1:21" s="318" customFormat="1" x14ac:dyDescent="0.2">
      <c r="A3805" s="322">
        <v>42101</v>
      </c>
      <c r="B3805" s="321">
        <v>644.79998799999998</v>
      </c>
      <c r="C3805" s="320">
        <f>LN(B3805/B3804)</f>
        <v>3.5739684488180219E-2</v>
      </c>
      <c r="D3805" s="320">
        <f>AVERAGE(C3785:C3805)</f>
        <v>2.1045712388526E-3</v>
      </c>
      <c r="E3805" s="318">
        <f>_xlfn.STDEV.S(C3785:C3805)</f>
        <v>1.0629521345640457E-2</v>
      </c>
      <c r="F3805" s="318">
        <f>E3805*(21/(21-1.5))</f>
        <v>1.1447176833766646E-2</v>
      </c>
      <c r="G3805" s="318">
        <f>_xlfn.VAR.S(C3785:C3805)</f>
        <v>1.1298672403742612E-4</v>
      </c>
      <c r="H3805" s="318">
        <f>G3805*(21/(21-1))</f>
        <v>1.1863606023929743E-4</v>
      </c>
      <c r="I3805" s="320">
        <f>(SUM(C3742:C3762)*1+SUM(C3763:C3783)*2+SUM(C3784:C3804)*3)/6</f>
        <v>1.8834431830367877E-2</v>
      </c>
      <c r="J3805" s="318">
        <f>IF(C3805*O3805&lt;&gt;0,C3805,0)</f>
        <v>0</v>
      </c>
      <c r="K3805" s="318" t="str">
        <f>IF(C3805*O3805=0,"",C3805)</f>
        <v/>
      </c>
      <c r="O3805" s="318">
        <f>IF(ISBLANK(L3805),0,1)</f>
        <v>0</v>
      </c>
      <c r="P3805" s="318">
        <f>IF(ISBLANK(M3805),0,1)</f>
        <v>0</v>
      </c>
      <c r="Q3805" s="318">
        <f>O3805+P3805</f>
        <v>0</v>
      </c>
      <c r="R3805" s="318">
        <f>SUM(Q3680:Q3805)</f>
        <v>6</v>
      </c>
      <c r="S3805" s="318">
        <f>R3805/$X$2</f>
        <v>0.2608695652173913</v>
      </c>
      <c r="T3805" s="318">
        <f>IF(S3805&gt;=$X$3,1,0)</f>
        <v>0</v>
      </c>
      <c r="U3805" s="318">
        <f>O3805*T3805+P3805*T3805</f>
        <v>0</v>
      </c>
    </row>
    <row r="3806" spans="1:21" s="318" customFormat="1" x14ac:dyDescent="0.2">
      <c r="A3806" s="322">
        <v>42102</v>
      </c>
      <c r="B3806" s="321">
        <v>642.83099400000003</v>
      </c>
      <c r="C3806" s="320">
        <f>LN(B3806/B3805)</f>
        <v>-3.058322706189557E-3</v>
      </c>
      <c r="D3806" s="320">
        <f>AVERAGE(C3786:C3806)</f>
        <v>1.983794835466427E-3</v>
      </c>
      <c r="E3806" s="318">
        <f>_xlfn.STDEV.S(C3786:C3806)</f>
        <v>1.0675168983767396E-2</v>
      </c>
      <c r="F3806" s="318">
        <f>E3806*(21/(21-1.5))</f>
        <v>1.149633582867258E-2</v>
      </c>
      <c r="G3806" s="318">
        <f>_xlfn.VAR.S(C3786:C3806)</f>
        <v>1.1395923283198943E-4</v>
      </c>
      <c r="H3806" s="318">
        <f>G3806*(21/(21-1))</f>
        <v>1.1965719447358891E-4</v>
      </c>
      <c r="I3806" s="320">
        <f>(SUM(C3743:C3763)*1+SUM(C3764:C3784)*2+SUM(C3785:C3805)*3)/6</f>
        <v>3.7226134500473129E-2</v>
      </c>
      <c r="J3806" s="318">
        <f>IF(C3806*O3806&lt;&gt;0,C3806,0)</f>
        <v>0</v>
      </c>
      <c r="K3806" s="318" t="str">
        <f>IF(C3806*O3806=0,"",C3806)</f>
        <v/>
      </c>
      <c r="O3806" s="318">
        <f>IF(ISBLANK(L3806),0,1)</f>
        <v>0</v>
      </c>
      <c r="P3806" s="318">
        <f>IF(ISBLANK(M3806),0,1)</f>
        <v>0</v>
      </c>
      <c r="Q3806" s="318">
        <f>O3806+P3806</f>
        <v>0</v>
      </c>
      <c r="R3806" s="318">
        <f>SUM(Q3681:Q3806)</f>
        <v>6</v>
      </c>
      <c r="S3806" s="318">
        <f>R3806/$X$2</f>
        <v>0.2608695652173913</v>
      </c>
      <c r="T3806" s="318">
        <f>IF(S3806&gt;=$X$3,1,0)</f>
        <v>0</v>
      </c>
      <c r="U3806" s="318">
        <f>O3806*T3806+P3806*T3806</f>
        <v>0</v>
      </c>
    </row>
    <row r="3807" spans="1:21" s="318" customFormat="1" x14ac:dyDescent="0.2">
      <c r="A3807" s="322">
        <v>42103</v>
      </c>
      <c r="B3807" s="321">
        <v>645.01000999999997</v>
      </c>
      <c r="C3807" s="320">
        <f>LN(B3807/B3806)</f>
        <v>3.3839861793861841E-3</v>
      </c>
      <c r="D3807" s="320">
        <f>AVERAGE(C3787:C3807)</f>
        <v>2.0127522134483411E-3</v>
      </c>
      <c r="E3807" s="318">
        <f>_xlfn.STDEV.S(C3787:C3807)</f>
        <v>1.0678249347247424E-2</v>
      </c>
      <c r="F3807" s="318">
        <f>E3807*(21/(21-1.5))</f>
        <v>1.1499653143189533E-2</v>
      </c>
      <c r="G3807" s="318">
        <f>_xlfn.VAR.S(C3787:C3807)</f>
        <v>1.1402500912199005E-4</v>
      </c>
      <c r="H3807" s="318">
        <f>G3807*(21/(21-1))</f>
        <v>1.1972625957808956E-4</v>
      </c>
      <c r="I3807" s="320">
        <f>(SUM(C3744:C3764)*1+SUM(C3765:C3785)*2+SUM(C3786:C3806)*3)/6</f>
        <v>3.6960258799391223E-2</v>
      </c>
      <c r="J3807" s="318">
        <f>IF(C3807*O3807&lt;&gt;0,C3807,0)</f>
        <v>0</v>
      </c>
      <c r="K3807" s="318" t="str">
        <f>IF(C3807*O3807=0,"",C3807)</f>
        <v/>
      </c>
      <c r="O3807" s="318">
        <f>IF(ISBLANK(L3807),0,1)</f>
        <v>0</v>
      </c>
      <c r="P3807" s="318">
        <f>IF(ISBLANK(M3807),0,1)</f>
        <v>0</v>
      </c>
      <c r="Q3807" s="318">
        <f>O3807+P3807</f>
        <v>0</v>
      </c>
      <c r="R3807" s="318">
        <f>SUM(Q3682:Q3807)</f>
        <v>5</v>
      </c>
      <c r="S3807" s="318">
        <f>R3807/$X$2</f>
        <v>0.21739130434782608</v>
      </c>
      <c r="T3807" s="318">
        <f>IF(S3807&gt;=$X$3,1,0)</f>
        <v>0</v>
      </c>
      <c r="U3807" s="318">
        <f>O3807*T3807+P3807*T3807</f>
        <v>0</v>
      </c>
    </row>
    <row r="3808" spans="1:21" s="318" customFormat="1" x14ac:dyDescent="0.2">
      <c r="A3808" s="322">
        <v>42104</v>
      </c>
      <c r="B3808" s="321">
        <v>656.30602999999996</v>
      </c>
      <c r="C3808" s="320">
        <f>LN(B3808/B3807)</f>
        <v>1.7361353253675993E-2</v>
      </c>
      <c r="D3808" s="320">
        <f>AVERAGE(C3788:C3808)</f>
        <v>3.1524963613194087E-3</v>
      </c>
      <c r="E3808" s="318">
        <f>_xlfn.STDEV.S(C3788:C3808)</f>
        <v>1.0988813724800267E-2</v>
      </c>
      <c r="F3808" s="318">
        <f>E3808*(21/(21-1.5))</f>
        <v>1.1834107088246441E-2</v>
      </c>
      <c r="G3808" s="318">
        <f>_xlfn.VAR.S(C3788:C3808)</f>
        <v>1.207540270783587E-4</v>
      </c>
      <c r="H3808" s="318">
        <f>G3808*(21/(21-1))</f>
        <v>1.2679172843227664E-4</v>
      </c>
      <c r="I3808" s="320">
        <f>(SUM(C3745:C3765)*1+SUM(C3766:C3786)*2+SUM(C3787:C3807)*3)/6</f>
        <v>3.5343172704444786E-2</v>
      </c>
      <c r="J3808" s="318">
        <f>IF(C3808*O3808&lt;&gt;0,C3808,0)</f>
        <v>0</v>
      </c>
      <c r="K3808" s="318" t="str">
        <f>IF(C3808*O3808=0,"",C3808)</f>
        <v/>
      </c>
      <c r="O3808" s="318">
        <f>IF(ISBLANK(L3808),0,1)</f>
        <v>0</v>
      </c>
      <c r="P3808" s="318">
        <f>IF(ISBLANK(M3808),0,1)</f>
        <v>0</v>
      </c>
      <c r="Q3808" s="318">
        <f>O3808+P3808</f>
        <v>0</v>
      </c>
      <c r="R3808" s="318">
        <f>SUM(Q3683:Q3808)</f>
        <v>5</v>
      </c>
      <c r="S3808" s="318">
        <f>R3808/$X$2</f>
        <v>0.21739130434782608</v>
      </c>
      <c r="T3808" s="318">
        <f>IF(S3808&gt;=$X$3,1,0)</f>
        <v>0</v>
      </c>
      <c r="U3808" s="318">
        <f>O3808*T3808+P3808*T3808</f>
        <v>0</v>
      </c>
    </row>
    <row r="3809" spans="1:21" s="318" customFormat="1" x14ac:dyDescent="0.2">
      <c r="A3809" s="322">
        <v>42107</v>
      </c>
      <c r="B3809" s="321">
        <v>656.92199700000003</v>
      </c>
      <c r="C3809" s="320">
        <f>LN(B3809/B3808)</f>
        <v>9.38096099851479E-4</v>
      </c>
      <c r="D3809" s="320">
        <f>AVERAGE(C3789:C3809)</f>
        <v>4.0390116605302055E-3</v>
      </c>
      <c r="E3809" s="318">
        <f>_xlfn.STDEV.S(C3789:C3809)</f>
        <v>9.9235583893637867E-3</v>
      </c>
      <c r="F3809" s="318">
        <f>E3809*(21/(21-1.5))</f>
        <v>1.0686909034699462E-2</v>
      </c>
      <c r="G3809" s="318">
        <f>_xlfn.VAR.S(C3789:C3809)</f>
        <v>9.8477011107112394E-5</v>
      </c>
      <c r="H3809" s="318">
        <f>G3809*(21/(21-1))</f>
        <v>1.0340086166246801E-4</v>
      </c>
      <c r="I3809" s="320">
        <f>(SUM(C3746:C3766)*1+SUM(C3767:C3787)*2+SUM(C3788:C3808)*3)/6</f>
        <v>4.2253927541506732E-2</v>
      </c>
      <c r="J3809" s="318">
        <f>IF(C3809*O3809&lt;&gt;0,C3809,0)</f>
        <v>0</v>
      </c>
      <c r="K3809" s="318" t="str">
        <f>IF(C3809*O3809=0,"",C3809)</f>
        <v/>
      </c>
      <c r="O3809" s="318">
        <f>IF(ISBLANK(L3809),0,1)</f>
        <v>0</v>
      </c>
      <c r="P3809" s="318">
        <f>IF(ISBLANK(M3809),0,1)</f>
        <v>0</v>
      </c>
      <c r="Q3809" s="318">
        <f>O3809+P3809</f>
        <v>0</v>
      </c>
      <c r="R3809" s="318">
        <f>SUM(Q3684:Q3809)</f>
        <v>5</v>
      </c>
      <c r="S3809" s="318">
        <f>R3809/$X$2</f>
        <v>0.21739130434782608</v>
      </c>
      <c r="T3809" s="318">
        <f>IF(S3809&gt;=$X$3,1,0)</f>
        <v>0</v>
      </c>
      <c r="U3809" s="318">
        <f>O3809*T3809+P3809*T3809</f>
        <v>0</v>
      </c>
    </row>
    <row r="3810" spans="1:21" s="318" customFormat="1" x14ac:dyDescent="0.2">
      <c r="A3810" s="322">
        <v>42108</v>
      </c>
      <c r="B3810" s="321">
        <v>656.31597899999997</v>
      </c>
      <c r="C3810" s="320">
        <f>LN(B3810/B3809)</f>
        <v>-9.2293712806535734E-4</v>
      </c>
      <c r="D3810" s="320">
        <f>AVERAGE(C3790:C3810)</f>
        <v>3.5895651300891914E-3</v>
      </c>
      <c r="E3810" s="318">
        <f>_xlfn.STDEV.S(C3790:C3810)</f>
        <v>9.9244161069707622E-3</v>
      </c>
      <c r="F3810" s="318">
        <f>E3810*(21/(21-1.5))</f>
        <v>1.0687832730583897E-2</v>
      </c>
      <c r="G3810" s="318">
        <f>_xlfn.VAR.S(C3790:C3810)</f>
        <v>9.8494035064300716E-5</v>
      </c>
      <c r="H3810" s="318">
        <f>G3810*(21/(21-1))</f>
        <v>1.0341873681751575E-4</v>
      </c>
      <c r="I3810" s="320">
        <f>(SUM(C3747:C3767)*1+SUM(C3768:C3788)*2+SUM(C3789:C3809)*3)/6</f>
        <v>4.5058315040218531E-2</v>
      </c>
      <c r="J3810" s="318">
        <f>IF(C3810*O3810&lt;&gt;0,C3810,0)</f>
        <v>0</v>
      </c>
      <c r="K3810" s="318" t="str">
        <f>IF(C3810*O3810=0,"",C3810)</f>
        <v/>
      </c>
      <c r="O3810" s="318">
        <f>IF(ISBLANK(L3810),0,1)</f>
        <v>0</v>
      </c>
      <c r="P3810" s="318">
        <f>IF(ISBLANK(M3810),0,1)</f>
        <v>0</v>
      </c>
      <c r="Q3810" s="318">
        <f>O3810+P3810</f>
        <v>0</v>
      </c>
      <c r="R3810" s="318">
        <f>SUM(Q3685:Q3810)</f>
        <v>5</v>
      </c>
      <c r="S3810" s="318">
        <f>R3810/$X$2</f>
        <v>0.21739130434782608</v>
      </c>
      <c r="T3810" s="318">
        <f>IF(S3810&gt;=$X$3,1,0)</f>
        <v>0</v>
      </c>
      <c r="U3810" s="318">
        <f>O3810*T3810+P3810*T3810</f>
        <v>0</v>
      </c>
    </row>
    <row r="3811" spans="1:21" s="318" customFormat="1" x14ac:dyDescent="0.2">
      <c r="A3811" s="322">
        <v>42109</v>
      </c>
      <c r="B3811" s="321">
        <v>661.317993</v>
      </c>
      <c r="C3811" s="320">
        <f>LN(B3811/B3810)</f>
        <v>7.5924545584718636E-3</v>
      </c>
      <c r="D3811" s="320">
        <f>AVERAGE(C3791:C3811)</f>
        <v>3.6626703002687394E-3</v>
      </c>
      <c r="E3811" s="318">
        <f>_xlfn.STDEV.S(C3791:C3811)</f>
        <v>9.9491259530111627E-3</v>
      </c>
      <c r="F3811" s="318">
        <f>E3811*(21/(21-1.5))</f>
        <v>1.071444333401202E-2</v>
      </c>
      <c r="G3811" s="318">
        <f>_xlfn.VAR.S(C3791:C3811)</f>
        <v>9.8985107228880291E-5</v>
      </c>
      <c r="H3811" s="318">
        <f>G3811*(21/(21-1))</f>
        <v>1.0393436259032431E-4</v>
      </c>
      <c r="I3811" s="320">
        <f>(SUM(C3748:C3768)*1+SUM(C3769:C3789)*2+SUM(C3790:C3810)*3)/6</f>
        <v>4.5798716881740927E-2</v>
      </c>
      <c r="J3811" s="318">
        <f>IF(C3811*O3811&lt;&gt;0,C3811,0)</f>
        <v>0</v>
      </c>
      <c r="K3811" s="318" t="str">
        <f>IF(C3811*O3811=0,"",C3811)</f>
        <v/>
      </c>
      <c r="O3811" s="318">
        <f>IF(ISBLANK(L3811),0,1)</f>
        <v>0</v>
      </c>
      <c r="P3811" s="318">
        <f>IF(ISBLANK(M3811),0,1)</f>
        <v>0</v>
      </c>
      <c r="Q3811" s="318">
        <f>O3811+P3811</f>
        <v>0</v>
      </c>
      <c r="R3811" s="318">
        <f>SUM(Q3686:Q3811)</f>
        <v>5</v>
      </c>
      <c r="S3811" s="318">
        <f>R3811/$X$2</f>
        <v>0.21739130434782608</v>
      </c>
      <c r="T3811" s="318">
        <f>IF(S3811&gt;=$X$3,1,0)</f>
        <v>0</v>
      </c>
      <c r="U3811" s="318">
        <f>O3811*T3811+P3811*T3811</f>
        <v>0</v>
      </c>
    </row>
    <row r="3812" spans="1:21" s="318" customFormat="1" x14ac:dyDescent="0.2">
      <c r="A3812" s="322">
        <v>42110</v>
      </c>
      <c r="B3812" s="321">
        <v>660.012024</v>
      </c>
      <c r="C3812" s="320">
        <f>LN(B3812/B3811)</f>
        <v>-1.9767498027867384E-3</v>
      </c>
      <c r="D3812" s="320">
        <f>AVERAGE(C3792:C3812)</f>
        <v>3.6378001913737654E-3</v>
      </c>
      <c r="E3812" s="318">
        <f>_xlfn.STDEV.S(C3792:C3812)</f>
        <v>9.9631998196719977E-3</v>
      </c>
      <c r="F3812" s="318">
        <f>E3812*(21/(21-1.5))</f>
        <v>1.0729599805800613E-2</v>
      </c>
      <c r="G3812" s="318">
        <f>_xlfn.VAR.S(C3792:C3812)</f>
        <v>9.9265350646712112E-5</v>
      </c>
      <c r="H3812" s="318">
        <f>G3812*(21/(21-1))</f>
        <v>1.0422861817904772E-4</v>
      </c>
      <c r="I3812" s="320">
        <f>(SUM(C3749:C3769)*1+SUM(C3770:C3790)*2+SUM(C3791:C3811)*3)/6</f>
        <v>4.9159289422080032E-2</v>
      </c>
      <c r="J3812" s="318">
        <f>IF(C3812*O3812&lt;&gt;0,C3812,0)</f>
        <v>0</v>
      </c>
      <c r="K3812" s="318" t="str">
        <f>IF(C3812*O3812=0,"",C3812)</f>
        <v/>
      </c>
      <c r="O3812" s="318">
        <f>IF(ISBLANK(L3812),0,1)</f>
        <v>0</v>
      </c>
      <c r="P3812" s="318">
        <f>IF(ISBLANK(M3812),0,1)</f>
        <v>0</v>
      </c>
      <c r="Q3812" s="318">
        <f>O3812+P3812</f>
        <v>0</v>
      </c>
      <c r="R3812" s="318">
        <f>SUM(Q3687:Q3812)</f>
        <v>5</v>
      </c>
      <c r="S3812" s="318">
        <f>R3812/$X$2</f>
        <v>0.21739130434782608</v>
      </c>
      <c r="T3812" s="318">
        <f>IF(S3812&gt;=$X$3,1,0)</f>
        <v>0</v>
      </c>
      <c r="U3812" s="318">
        <f>O3812*T3812+P3812*T3812</f>
        <v>0</v>
      </c>
    </row>
    <row r="3813" spans="1:21" s="318" customFormat="1" x14ac:dyDescent="0.2">
      <c r="A3813" s="322">
        <v>42111</v>
      </c>
      <c r="B3813" s="321">
        <v>651.169983</v>
      </c>
      <c r="C3813" s="320">
        <f>LN(B3813/B3812)</f>
        <v>-1.3487334312132329E-2</v>
      </c>
      <c r="D3813" s="320">
        <f>AVERAGE(C3793:C3813)</f>
        <v>3.0511816084537505E-3</v>
      </c>
      <c r="E3813" s="318">
        <f>_xlfn.STDEV.S(C3793:C3813)</f>
        <v>1.0602480071733469E-2</v>
      </c>
      <c r="F3813" s="318">
        <f>E3813*(21/(21-1.5))</f>
        <v>1.1418055461866812E-2</v>
      </c>
      <c r="G3813" s="318">
        <f>_xlfn.VAR.S(C3793:C3813)</f>
        <v>1.1241258367150535E-4</v>
      </c>
      <c r="H3813" s="318">
        <f>G3813*(21/(21-1))</f>
        <v>1.1803321285508062E-4</v>
      </c>
      <c r="I3813" s="320">
        <f>(SUM(C3750:C3770)*1+SUM(C3771:C3791)*2+SUM(C3792:C3812)*3)/6</f>
        <v>4.8405563981854409E-2</v>
      </c>
      <c r="J3813" s="318">
        <f>IF(C3813*O3813&lt;&gt;0,C3813,0)</f>
        <v>0</v>
      </c>
      <c r="K3813" s="318" t="str">
        <f>IF(C3813*O3813=0,"",C3813)</f>
        <v/>
      </c>
      <c r="O3813" s="318">
        <f>IF(ISBLANK(L3813),0,1)</f>
        <v>0</v>
      </c>
      <c r="P3813" s="318">
        <f>IF(ISBLANK(M3813),0,1)</f>
        <v>0</v>
      </c>
      <c r="Q3813" s="318">
        <f>O3813+P3813</f>
        <v>0</v>
      </c>
      <c r="R3813" s="318">
        <f>SUM(Q3688:Q3813)</f>
        <v>5</v>
      </c>
      <c r="S3813" s="318">
        <f>R3813/$X$2</f>
        <v>0.21739130434782608</v>
      </c>
      <c r="T3813" s="318">
        <f>IF(S3813&gt;=$X$3,1,0)</f>
        <v>0</v>
      </c>
      <c r="U3813" s="318">
        <f>O3813*T3813+P3813*T3813</f>
        <v>0</v>
      </c>
    </row>
    <row r="3814" spans="1:21" s="318" customFormat="1" x14ac:dyDescent="0.2">
      <c r="A3814" s="322">
        <v>42114</v>
      </c>
      <c r="B3814" s="321">
        <v>651.41302499999995</v>
      </c>
      <c r="C3814" s="320">
        <f>LN(B3814/B3813)</f>
        <v>3.7316931255471943E-4</v>
      </c>
      <c r="D3814" s="320">
        <f>AVERAGE(C3794:C3814)</f>
        <v>3.0118379155392528E-3</v>
      </c>
      <c r="E3814" s="318">
        <f>_xlfn.STDEV.S(C3794:C3814)</f>
        <v>1.0611224653782897E-2</v>
      </c>
      <c r="F3814" s="318">
        <f>E3814*(21/(21-1.5))</f>
        <v>1.1427472704073889E-2</v>
      </c>
      <c r="G3814" s="318">
        <f>_xlfn.VAR.S(C3794:C3814)</f>
        <v>1.1259808865304996E-4</v>
      </c>
      <c r="H3814" s="318">
        <f>G3814*(21/(21-1))</f>
        <v>1.1822799308570246E-4</v>
      </c>
      <c r="I3814" s="320">
        <f>(SUM(C3751:C3771)*1+SUM(C3772:C3792)*2+SUM(C3793:C3813)*3)/6</f>
        <v>3.9144485032070485E-2</v>
      </c>
      <c r="J3814" s="318">
        <f>IF(C3814*O3814&lt;&gt;0,C3814,0)</f>
        <v>0</v>
      </c>
      <c r="K3814" s="318" t="str">
        <f>IF(C3814*O3814=0,"",C3814)</f>
        <v/>
      </c>
      <c r="O3814" s="318">
        <f>IF(ISBLANK(L3814),0,1)</f>
        <v>0</v>
      </c>
      <c r="P3814" s="318">
        <f>IF(ISBLANK(M3814),0,1)</f>
        <v>0</v>
      </c>
      <c r="Q3814" s="318">
        <f>O3814+P3814</f>
        <v>0</v>
      </c>
      <c r="R3814" s="318">
        <f>SUM(Q3689:Q3814)</f>
        <v>5</v>
      </c>
      <c r="S3814" s="318">
        <f>R3814/$X$2</f>
        <v>0.21739130434782608</v>
      </c>
      <c r="T3814" s="318">
        <f>IF(S3814&gt;=$X$3,1,0)</f>
        <v>0</v>
      </c>
      <c r="U3814" s="318">
        <f>O3814*T3814+P3814*T3814</f>
        <v>0</v>
      </c>
    </row>
    <row r="3815" spans="1:21" s="318" customFormat="1" x14ac:dyDescent="0.2">
      <c r="A3815" s="322">
        <v>42115</v>
      </c>
      <c r="B3815" s="321">
        <v>655.05297900000005</v>
      </c>
      <c r="C3815" s="320">
        <f>LN(B3815/B3814)</f>
        <v>5.5722282970230826E-3</v>
      </c>
      <c r="D3815" s="320">
        <f>AVERAGE(C3795:C3815)</f>
        <v>2.8028071586490896E-3</v>
      </c>
      <c r="E3815" s="318">
        <f>_xlfn.STDEV.S(C3795:C3815)</f>
        <v>1.0510225489309369E-2</v>
      </c>
      <c r="F3815" s="318">
        <f>E3815*(21/(21-1.5))</f>
        <v>1.1318704373102397E-2</v>
      </c>
      <c r="G3815" s="318">
        <f>_xlfn.VAR.S(C3795:C3815)</f>
        <v>1.1046483983612835E-4</v>
      </c>
      <c r="H3815" s="318">
        <f>G3815*(21/(21-1))</f>
        <v>1.1598808182793477E-4</v>
      </c>
      <c r="I3815" s="320">
        <f>(SUM(C3752:C3772)*1+SUM(C3773:C3793)*2+SUM(C3794:C3814)*3)/6</f>
        <v>3.8198740572235296E-2</v>
      </c>
      <c r="J3815" s="318">
        <f>IF(C3815*O3815&lt;&gt;0,C3815,0)</f>
        <v>0</v>
      </c>
      <c r="K3815" s="318" t="str">
        <f>IF(C3815*O3815=0,"",C3815)</f>
        <v/>
      </c>
      <c r="O3815" s="318">
        <f>IF(ISBLANK(L3815),0,1)</f>
        <v>0</v>
      </c>
      <c r="P3815" s="318">
        <f>IF(ISBLANK(M3815),0,1)</f>
        <v>0</v>
      </c>
      <c r="Q3815" s="318">
        <f>O3815+P3815</f>
        <v>0</v>
      </c>
      <c r="R3815" s="318">
        <f>SUM(Q3690:Q3815)</f>
        <v>5</v>
      </c>
      <c r="S3815" s="318">
        <f>R3815/$X$2</f>
        <v>0.21739130434782608</v>
      </c>
      <c r="T3815" s="318">
        <f>IF(S3815&gt;=$X$3,1,0)</f>
        <v>0</v>
      </c>
      <c r="U3815" s="318">
        <f>O3815*T3815+P3815*T3815</f>
        <v>0</v>
      </c>
    </row>
    <row r="3816" spans="1:21" s="318" customFormat="1" x14ac:dyDescent="0.2">
      <c r="A3816" s="322">
        <v>42116</v>
      </c>
      <c r="B3816" s="321">
        <v>646.010986</v>
      </c>
      <c r="C3816" s="320">
        <f>LN(B3816/B3815)</f>
        <v>-1.3899606503837141E-2</v>
      </c>
      <c r="D3816" s="320">
        <f>AVERAGE(C3796:C3816)</f>
        <v>2.4189108373531471E-3</v>
      </c>
      <c r="E3816" s="318">
        <f>_xlfn.STDEV.S(C3796:C3816)</f>
        <v>1.0978416787986113E-2</v>
      </c>
      <c r="F3816" s="318">
        <f>E3816*(21/(21-1.5))</f>
        <v>1.1822910387061968E-2</v>
      </c>
      <c r="G3816" s="318">
        <f>_xlfn.VAR.S(C3796:C3816)</f>
        <v>1.2052563517073533E-4</v>
      </c>
      <c r="H3816" s="318">
        <f>G3816*(21/(21-1))</f>
        <v>1.265519169292721E-4</v>
      </c>
      <c r="I3816" s="320">
        <f>(SUM(C3753:C3773)*1+SUM(C3774:C3794)*2+SUM(C3795:C3815)*3)/6</f>
        <v>3.6593233409020764E-2</v>
      </c>
      <c r="J3816" s="318">
        <f>IF(C3816*O3816&lt;&gt;0,C3816,0)</f>
        <v>0</v>
      </c>
      <c r="K3816" s="318" t="str">
        <f>IF(C3816*O3816=0,"",C3816)</f>
        <v/>
      </c>
      <c r="O3816" s="318">
        <f>IF(ISBLANK(L3816),0,1)</f>
        <v>0</v>
      </c>
      <c r="P3816" s="318">
        <f>IF(ISBLANK(M3816),0,1)</f>
        <v>0</v>
      </c>
      <c r="Q3816" s="318">
        <f>O3816+P3816</f>
        <v>0</v>
      </c>
      <c r="R3816" s="318">
        <f>SUM(Q3691:Q3816)</f>
        <v>4</v>
      </c>
      <c r="S3816" s="318">
        <f>R3816/$X$2</f>
        <v>0.17391304347826086</v>
      </c>
      <c r="T3816" s="318">
        <f>IF(S3816&gt;=$X$3,1,0)</f>
        <v>0</v>
      </c>
      <c r="U3816" s="318">
        <f>O3816*T3816+P3816*T3816</f>
        <v>0</v>
      </c>
    </row>
    <row r="3817" spans="1:21" s="318" customFormat="1" x14ac:dyDescent="0.2">
      <c r="A3817" s="322">
        <v>42117</v>
      </c>
      <c r="B3817" s="321">
        <v>651.08099400000003</v>
      </c>
      <c r="C3817" s="320">
        <f>LN(B3817/B3816)</f>
        <v>7.8175393862917608E-3</v>
      </c>
      <c r="D3817" s="320">
        <f>AVERAGE(C3797:C3817)</f>
        <v>2.0872548148471084E-3</v>
      </c>
      <c r="E3817" s="318">
        <f>_xlfn.STDEV.S(C3797:C3817)</f>
        <v>1.0687596081051848E-2</v>
      </c>
      <c r="F3817" s="318">
        <f>E3817*(21/(21-1.5))</f>
        <v>1.1509718856517375E-2</v>
      </c>
      <c r="G3817" s="318">
        <f>_xlfn.VAR.S(C3797:C3817)</f>
        <v>1.1422470999171482E-4</v>
      </c>
      <c r="H3817" s="318">
        <f>G3817*(21/(21-1))</f>
        <v>1.1993594549130056E-4</v>
      </c>
      <c r="I3817" s="320">
        <f>(SUM(C3754:C3774)*1+SUM(C3775:C3795)*2+SUM(C3796:C3816)*3)/6</f>
        <v>3.0634055466182794E-2</v>
      </c>
      <c r="J3817" s="318">
        <f>IF(C3817*O3817&lt;&gt;0,C3817,0)</f>
        <v>0</v>
      </c>
      <c r="K3817" s="318" t="str">
        <f>IF(C3817*O3817=0,"",C3817)</f>
        <v/>
      </c>
      <c r="O3817" s="318">
        <f>IF(ISBLANK(L3817),0,1)</f>
        <v>0</v>
      </c>
      <c r="P3817" s="318">
        <f>IF(ISBLANK(M3817),0,1)</f>
        <v>0</v>
      </c>
      <c r="Q3817" s="318">
        <f>O3817+P3817</f>
        <v>0</v>
      </c>
      <c r="R3817" s="318">
        <f>SUM(Q3692:Q3817)</f>
        <v>4</v>
      </c>
      <c r="S3817" s="318">
        <f>R3817/$X$2</f>
        <v>0.17391304347826086</v>
      </c>
      <c r="T3817" s="318">
        <f>IF(S3817&gt;=$X$3,1,0)</f>
        <v>0</v>
      </c>
      <c r="U3817" s="318">
        <f>O3817*T3817+P3817*T3817</f>
        <v>0</v>
      </c>
    </row>
    <row r="3818" spans="1:21" s="318" customFormat="1" x14ac:dyDescent="0.2">
      <c r="A3818" s="322">
        <v>42118</v>
      </c>
      <c r="B3818" s="321">
        <v>651.36602800000003</v>
      </c>
      <c r="C3818" s="320">
        <f>LN(B3818/B3817)</f>
        <v>4.376899785338831E-4</v>
      </c>
      <c r="D3818" s="320">
        <f>AVERAGE(C3798:C3818)</f>
        <v>2.1683526778903178E-3</v>
      </c>
      <c r="E3818" s="318">
        <f>_xlfn.STDEV.S(C3798:C3818)</f>
        <v>1.0667326490866007E-2</v>
      </c>
      <c r="F3818" s="318">
        <f>E3818*(21/(21-1.5))</f>
        <v>1.1487890067086469E-2</v>
      </c>
      <c r="G3818" s="318">
        <f>_xlfn.VAR.S(C3798:C3818)</f>
        <v>1.1379185446273168E-4</v>
      </c>
      <c r="H3818" s="318">
        <f>G3818*(21/(21-1))</f>
        <v>1.1948144718586827E-4</v>
      </c>
      <c r="I3818" s="320">
        <f>(SUM(C3755:C3775)*1+SUM(C3776:C3796)*2+SUM(C3797:C3817)*3)/6</f>
        <v>3.2272017915687144E-2</v>
      </c>
      <c r="J3818" s="318">
        <f>IF(C3818*O3818&lt;&gt;0,C3818,0)</f>
        <v>0</v>
      </c>
      <c r="K3818" s="318" t="str">
        <f>IF(C3818*O3818=0,"",C3818)</f>
        <v/>
      </c>
      <c r="O3818" s="318">
        <f>IF(ISBLANK(L3818),0,1)</f>
        <v>0</v>
      </c>
      <c r="P3818" s="318">
        <f>IF(ISBLANK(M3818),0,1)</f>
        <v>0</v>
      </c>
      <c r="Q3818" s="318">
        <f>O3818+P3818</f>
        <v>0</v>
      </c>
      <c r="R3818" s="318">
        <f>SUM(Q3693:Q3818)</f>
        <v>4</v>
      </c>
      <c r="S3818" s="318">
        <f>R3818/$X$2</f>
        <v>0.17391304347826086</v>
      </c>
      <c r="T3818" s="318">
        <f>IF(S3818&gt;=$X$3,1,0)</f>
        <v>0</v>
      </c>
      <c r="U3818" s="318">
        <f>O3818*T3818+P3818*T3818</f>
        <v>0</v>
      </c>
    </row>
    <row r="3819" spans="1:21" s="318" customFormat="1" x14ac:dyDescent="0.2">
      <c r="A3819" s="322">
        <v>42121</v>
      </c>
      <c r="B3819" s="321">
        <v>652.08099400000003</v>
      </c>
      <c r="C3819" s="320">
        <f>LN(B3819/B3818)</f>
        <v>1.0970389431059846E-3</v>
      </c>
      <c r="D3819" s="320">
        <f>AVERAGE(C3799:C3819)</f>
        <v>2.3290540581408807E-3</v>
      </c>
      <c r="E3819" s="318">
        <f>_xlfn.STDEV.S(C3799:C3819)</f>
        <v>1.0622323622679251E-2</v>
      </c>
      <c r="F3819" s="318">
        <f>E3819*(21/(21-1.5))</f>
        <v>1.1439425439808424E-2</v>
      </c>
      <c r="G3819" s="318">
        <f>_xlfn.VAR.S(C3799:C3819)</f>
        <v>1.1283375914492965E-4</v>
      </c>
      <c r="H3819" s="318">
        <f>G3819*(21/(21-1))</f>
        <v>1.1847544710217614E-4</v>
      </c>
      <c r="I3819" s="320">
        <f>(SUM(C3756:C3776)*1+SUM(C3777:C3797)*2+SUM(C3798:C3818)*3)/6</f>
        <v>3.130821957961049E-2</v>
      </c>
      <c r="J3819" s="318">
        <f>IF(C3819*O3819&lt;&gt;0,C3819,0)</f>
        <v>0</v>
      </c>
      <c r="K3819" s="318" t="str">
        <f>IF(C3819*O3819=0,"",C3819)</f>
        <v/>
      </c>
      <c r="O3819" s="318">
        <f>IF(ISBLANK(L3819),0,1)</f>
        <v>0</v>
      </c>
      <c r="P3819" s="318">
        <f>IF(ISBLANK(M3819),0,1)</f>
        <v>0</v>
      </c>
      <c r="Q3819" s="318">
        <f>O3819+P3819</f>
        <v>0</v>
      </c>
      <c r="R3819" s="318">
        <f>SUM(Q3694:Q3819)</f>
        <v>4</v>
      </c>
      <c r="S3819" s="318">
        <f>R3819/$X$2</f>
        <v>0.17391304347826086</v>
      </c>
      <c r="T3819" s="318">
        <f>IF(S3819&gt;=$X$3,1,0)</f>
        <v>0</v>
      </c>
      <c r="U3819" s="318">
        <f>O3819*T3819+P3819*T3819</f>
        <v>0</v>
      </c>
    </row>
    <row r="3820" spans="1:21" s="318" customFormat="1" x14ac:dyDescent="0.2">
      <c r="A3820" s="322">
        <v>42122</v>
      </c>
      <c r="B3820" s="321">
        <v>644.85199</v>
      </c>
      <c r="C3820" s="320">
        <f>LN(B3820/B3819)</f>
        <v>-1.1147960543252074E-2</v>
      </c>
      <c r="D3820" s="320">
        <f>AVERAGE(C3800:C3820)</f>
        <v>2.1354330887017638E-3</v>
      </c>
      <c r="E3820" s="318">
        <f>_xlfn.STDEV.S(C3800:C3820)</f>
        <v>1.0837323005666984E-2</v>
      </c>
      <c r="F3820" s="318">
        <f>E3820*(21/(21-1.5))</f>
        <v>1.1670963236872136E-2</v>
      </c>
      <c r="G3820" s="318">
        <f>_xlfn.VAR.S(C3800:C3820)</f>
        <v>1.1744756992915887E-4</v>
      </c>
      <c r="H3820" s="318">
        <f>G3820*(21/(21-1))</f>
        <v>1.2331994842561681E-4</v>
      </c>
      <c r="I3820" s="320">
        <f>(SUM(C3757:C3777)*1+SUM(C3778:C3798)*2+SUM(C3799:C3819)*3)/6</f>
        <v>3.1261182156767348E-2</v>
      </c>
      <c r="J3820" s="318">
        <f>IF(C3820*O3820&lt;&gt;0,C3820,0)</f>
        <v>0</v>
      </c>
      <c r="K3820" s="318" t="str">
        <f>IF(C3820*O3820=0,"",C3820)</f>
        <v/>
      </c>
      <c r="O3820" s="318">
        <f>IF(ISBLANK(L3820),0,1)</f>
        <v>0</v>
      </c>
      <c r="P3820" s="318">
        <f>IF(ISBLANK(M3820),0,1)</f>
        <v>0</v>
      </c>
      <c r="Q3820" s="318">
        <f>O3820+P3820</f>
        <v>0</v>
      </c>
      <c r="R3820" s="318">
        <f>SUM(Q3695:Q3820)</f>
        <v>4</v>
      </c>
      <c r="S3820" s="318">
        <f>R3820/$X$2</f>
        <v>0.17391304347826086</v>
      </c>
      <c r="T3820" s="318">
        <f>IF(S3820&gt;=$X$3,1,0)</f>
        <v>0</v>
      </c>
      <c r="U3820" s="318">
        <f>O3820*T3820+P3820*T3820</f>
        <v>0</v>
      </c>
    </row>
    <row r="3821" spans="1:21" s="318" customFormat="1" x14ac:dyDescent="0.2">
      <c r="A3821" s="322">
        <v>42123</v>
      </c>
      <c r="B3821" s="321">
        <v>632.16601600000001</v>
      </c>
      <c r="C3821" s="320">
        <f>LN(B3821/B3820)</f>
        <v>-1.9868774398748509E-2</v>
      </c>
      <c r="D3821" s="320">
        <f>AVERAGE(C3801:C3821)</f>
        <v>1.5933092299635267E-3</v>
      </c>
      <c r="E3821" s="318">
        <f>_xlfn.STDEV.S(C3801:C3821)</f>
        <v>1.1649439129534828E-2</v>
      </c>
      <c r="F3821" s="318">
        <f>E3821*(21/(21-1.5))</f>
        <v>1.2545549831806738E-2</v>
      </c>
      <c r="G3821" s="318">
        <f>_xlfn.VAR.S(C3801:C3821)</f>
        <v>1.3570943203273717E-4</v>
      </c>
      <c r="H3821" s="318">
        <f>G3821*(21/(21-1))</f>
        <v>1.4249490363437404E-4</v>
      </c>
      <c r="I3821" s="320">
        <f>(SUM(C3758:C3778)*1+SUM(C3779:C3799)*2+SUM(C3800:C3820)*3)/6</f>
        <v>2.6585684144840666E-2</v>
      </c>
      <c r="J3821" s="318">
        <f>IF(C3821*O3821&lt;&gt;0,C3821,0)</f>
        <v>0</v>
      </c>
      <c r="K3821" s="318" t="str">
        <f>IF(C3821*O3821=0,"",C3821)</f>
        <v/>
      </c>
      <c r="O3821" s="318">
        <f>IF(ISBLANK(L3821),0,1)</f>
        <v>0</v>
      </c>
      <c r="P3821" s="318">
        <f>IF(ISBLANK(M3821),0,1)</f>
        <v>0</v>
      </c>
      <c r="Q3821" s="318">
        <f>O3821+P3821</f>
        <v>0</v>
      </c>
      <c r="R3821" s="318">
        <f>SUM(Q3696:Q3821)</f>
        <v>4</v>
      </c>
      <c r="S3821" s="318">
        <f>R3821/$X$2</f>
        <v>0.17391304347826086</v>
      </c>
      <c r="T3821" s="318">
        <f>IF(S3821&gt;=$X$3,1,0)</f>
        <v>0</v>
      </c>
      <c r="U3821" s="318">
        <f>O3821*T3821+P3821*T3821</f>
        <v>0</v>
      </c>
    </row>
    <row r="3822" spans="1:21" s="318" customFormat="1" x14ac:dyDescent="0.2">
      <c r="A3822" s="322">
        <v>42124</v>
      </c>
      <c r="B3822" s="321">
        <v>639.36499000000003</v>
      </c>
      <c r="C3822" s="320">
        <f>LN(B3822/B3821)</f>
        <v>1.1323437473477575E-2</v>
      </c>
      <c r="D3822" s="320">
        <f>AVERAGE(C3802:C3822)</f>
        <v>1.7362342360747575E-3</v>
      </c>
      <c r="E3822" s="318">
        <f>_xlfn.STDEV.S(C3802:C3822)</f>
        <v>1.1754062301972359E-2</v>
      </c>
      <c r="F3822" s="318">
        <f>E3822*(21/(21-1.5))</f>
        <v>1.2658220940585618E-2</v>
      </c>
      <c r="G3822" s="318">
        <f>_xlfn.VAR.S(C3802:C3822)</f>
        <v>1.3815798059864777E-4</v>
      </c>
      <c r="H3822" s="318">
        <f>G3822*(21/(21-1))</f>
        <v>1.4506587962858017E-4</v>
      </c>
      <c r="I3822" s="320">
        <f>(SUM(C3759:C3779)*1+SUM(C3780:C3800)*2+SUM(C3801:C3821)*3)/6</f>
        <v>1.891624232217215E-2</v>
      </c>
      <c r="J3822" s="318">
        <f>IF(C3822*O3822&lt;&gt;0,C3822,0)</f>
        <v>0</v>
      </c>
      <c r="K3822" s="318" t="str">
        <f>IF(C3822*O3822=0,"",C3822)</f>
        <v/>
      </c>
      <c r="O3822" s="318">
        <f>IF(ISBLANK(L3822),0,1)</f>
        <v>0</v>
      </c>
      <c r="P3822" s="318">
        <f>IF(ISBLANK(M3822),0,1)</f>
        <v>0</v>
      </c>
      <c r="Q3822" s="318">
        <f>O3822+P3822</f>
        <v>0</v>
      </c>
      <c r="R3822" s="318">
        <f>SUM(Q3697:Q3822)</f>
        <v>4</v>
      </c>
      <c r="S3822" s="318">
        <f>R3822/$X$2</f>
        <v>0.17391304347826086</v>
      </c>
      <c r="T3822" s="318">
        <f>IF(S3822&gt;=$X$3,1,0)</f>
        <v>0</v>
      </c>
      <c r="U3822" s="318">
        <f>O3822*T3822+P3822*T3822</f>
        <v>0</v>
      </c>
    </row>
    <row r="3823" spans="1:21" s="318" customFormat="1" x14ac:dyDescent="0.2">
      <c r="A3823" s="322">
        <v>42128</v>
      </c>
      <c r="B3823" s="321">
        <v>647.91699200000005</v>
      </c>
      <c r="C3823" s="320">
        <f>LN(B3823/B3822)</f>
        <v>1.3287108712137733E-2</v>
      </c>
      <c r="D3823" s="320">
        <f>AVERAGE(C3803:C3823)</f>
        <v>2.1330207768636084E-3</v>
      </c>
      <c r="E3823" s="318">
        <f>_xlfn.STDEV.S(C3803:C3823)</f>
        <v>1.2006078168677992E-2</v>
      </c>
      <c r="F3823" s="318">
        <f>E3823*(21/(21-1.5))</f>
        <v>1.2929622643191682E-2</v>
      </c>
      <c r="G3823" s="318">
        <f>_xlfn.VAR.S(C3803:C3823)</f>
        <v>1.441459129924063E-4</v>
      </c>
      <c r="H3823" s="318">
        <f>G3823*(21/(21-1))</f>
        <v>1.5135320864202663E-4</v>
      </c>
      <c r="I3823" s="320">
        <f>(SUM(C3760:C3780)*1+SUM(C3781:C3801)*2+SUM(C3802:C3822)*3)/6</f>
        <v>2.2167858007533837E-2</v>
      </c>
      <c r="J3823" s="318">
        <f>IF(C3823*O3823&lt;&gt;0,C3823,0)</f>
        <v>0</v>
      </c>
      <c r="K3823" s="318" t="str">
        <f>IF(C3823*O3823=0,"",C3823)</f>
        <v/>
      </c>
      <c r="O3823" s="318">
        <f>IF(ISBLANK(L3823),0,1)</f>
        <v>0</v>
      </c>
      <c r="P3823" s="318">
        <f>IF(ISBLANK(M3823),0,1)</f>
        <v>0</v>
      </c>
      <c r="Q3823" s="318">
        <f>O3823+P3823</f>
        <v>0</v>
      </c>
      <c r="R3823" s="318">
        <f>SUM(Q3698:Q3823)</f>
        <v>4</v>
      </c>
      <c r="S3823" s="318">
        <f>R3823/$X$2</f>
        <v>0.17391304347826086</v>
      </c>
      <c r="T3823" s="318">
        <f>IF(S3823&gt;=$X$3,1,0)</f>
        <v>0</v>
      </c>
      <c r="U3823" s="318">
        <f>O3823*T3823+P3823*T3823</f>
        <v>0</v>
      </c>
    </row>
    <row r="3824" spans="1:21" s="318" customFormat="1" x14ac:dyDescent="0.2">
      <c r="A3824" s="322">
        <v>42129</v>
      </c>
      <c r="B3824" s="321">
        <v>648.97601299999997</v>
      </c>
      <c r="C3824" s="320">
        <f>LN(B3824/B3823)</f>
        <v>1.6331667011928509E-3</v>
      </c>
      <c r="D3824" s="320">
        <f>AVERAGE(C3804:C3824)</f>
        <v>2.2363135244156834E-3</v>
      </c>
      <c r="E3824" s="318">
        <f>_xlfn.STDEV.S(C3804:C3824)</f>
        <v>1.1991289518330443E-2</v>
      </c>
      <c r="F3824" s="318">
        <f>E3824*(21/(21-1.5))</f>
        <v>1.2913696404355862E-2</v>
      </c>
      <c r="G3824" s="318">
        <f>_xlfn.VAR.S(C3804:C3824)</f>
        <v>1.4379102431242153E-4</v>
      </c>
      <c r="H3824" s="318">
        <f>G3824*(21/(21-1))</f>
        <v>1.5098057552804262E-4</v>
      </c>
      <c r="I3824" s="320">
        <f>(SUM(C3761:C3781)*1+SUM(C3782:C3802)*2+SUM(C3803:C3823)*3)/6</f>
        <v>2.9736611370723476E-2</v>
      </c>
      <c r="J3824" s="318">
        <f>IF(C3824*O3824&lt;&gt;0,C3824,0)</f>
        <v>0</v>
      </c>
      <c r="K3824" s="318" t="str">
        <f>IF(C3824*O3824=0,"",C3824)</f>
        <v/>
      </c>
      <c r="O3824" s="318">
        <f>IF(ISBLANK(L3824),0,1)</f>
        <v>0</v>
      </c>
      <c r="P3824" s="318">
        <f>IF(ISBLANK(M3824),0,1)</f>
        <v>0</v>
      </c>
      <c r="Q3824" s="318">
        <f>O3824+P3824</f>
        <v>0</v>
      </c>
      <c r="R3824" s="318">
        <f>SUM(Q3699:Q3824)</f>
        <v>4</v>
      </c>
      <c r="S3824" s="318">
        <f>R3824/$X$2</f>
        <v>0.17391304347826086</v>
      </c>
      <c r="T3824" s="318">
        <f>IF(S3824&gt;=$X$3,1,0)</f>
        <v>0</v>
      </c>
      <c r="U3824" s="318">
        <f>O3824*T3824+P3824*T3824</f>
        <v>0</v>
      </c>
    </row>
    <row r="3825" spans="1:21" s="318" customFormat="1" x14ac:dyDescent="0.2">
      <c r="A3825" s="322">
        <v>42130</v>
      </c>
      <c r="B3825" s="321">
        <v>645.95599400000003</v>
      </c>
      <c r="C3825" s="320">
        <f>LN(B3825/B3824)</f>
        <v>-4.6643753634431975E-3</v>
      </c>
      <c r="D3825" s="320">
        <f>AVERAGE(C3805:C3825)</f>
        <v>1.7871853631156395E-3</v>
      </c>
      <c r="E3825" s="318">
        <f>_xlfn.STDEV.S(C3805:C3825)</f>
        <v>1.2068135691797096E-2</v>
      </c>
      <c r="F3825" s="318">
        <f>E3825*(21/(21-1.5))</f>
        <v>1.2996453821935334E-2</v>
      </c>
      <c r="G3825" s="318">
        <f>_xlfn.VAR.S(C3805:C3825)</f>
        <v>1.4563989907562697E-4</v>
      </c>
      <c r="H3825" s="318">
        <f>G3825*(21/(21-1))</f>
        <v>1.5292189402940832E-4</v>
      </c>
      <c r="I3825" s="320">
        <f>(SUM(C3762:C3782)*1+SUM(C3783:C3803)*2+SUM(C3804:C3824)*3)/6</f>
        <v>2.9840235691793577E-2</v>
      </c>
      <c r="J3825" s="318">
        <f>IF(C3825*O3825&lt;&gt;0,C3825,0)</f>
        <v>0</v>
      </c>
      <c r="K3825" s="318" t="str">
        <f>IF(C3825*O3825=0,"",C3825)</f>
        <v/>
      </c>
      <c r="O3825" s="318">
        <f>IF(ISBLANK(L3825),0,1)</f>
        <v>0</v>
      </c>
      <c r="P3825" s="318">
        <f>IF(ISBLANK(M3825),0,1)</f>
        <v>0</v>
      </c>
      <c r="Q3825" s="318">
        <f>O3825+P3825</f>
        <v>0</v>
      </c>
      <c r="R3825" s="318">
        <f>SUM(Q3700:Q3825)</f>
        <v>4</v>
      </c>
      <c r="S3825" s="318">
        <f>R3825/$X$2</f>
        <v>0.17391304347826086</v>
      </c>
      <c r="T3825" s="318">
        <f>IF(S3825&gt;=$X$3,1,0)</f>
        <v>0</v>
      </c>
      <c r="U3825" s="318">
        <f>O3825*T3825+P3825*T3825</f>
        <v>0</v>
      </c>
    </row>
    <row r="3826" spans="1:21" s="318" customFormat="1" x14ac:dyDescent="0.2">
      <c r="A3826" s="322">
        <v>42131</v>
      </c>
      <c r="B3826" s="321">
        <v>640.97997999999995</v>
      </c>
      <c r="C3826" s="320">
        <f>LN(B3826/B3825)</f>
        <v>-7.7331567356157486E-3</v>
      </c>
      <c r="D3826" s="320">
        <f>AVERAGE(C3806:C3826)</f>
        <v>-2.8294993325559726E-4</v>
      </c>
      <c r="E3826" s="318">
        <f>_xlfn.STDEV.S(C3806:C3826)</f>
        <v>9.3826116708008948E-3</v>
      </c>
      <c r="F3826" s="318">
        <f>E3826*(21/(21-1.5))</f>
        <v>1.0104351030093271E-2</v>
      </c>
      <c r="G3826" s="318">
        <f>_xlfn.VAR.S(C3806:C3826)</f>
        <v>8.8033401765049156E-5</v>
      </c>
      <c r="H3826" s="318">
        <f>G3826*(21/(21-1))</f>
        <v>9.2435071853301621E-5</v>
      </c>
      <c r="I3826" s="320">
        <f>(SUM(C3763:C3783)*1+SUM(C3784:C3804)*2+SUM(C3805:C3825)*3)/6</f>
        <v>2.5719606668459041E-2</v>
      </c>
      <c r="J3826" s="318">
        <f>IF(C3826*O3826&lt;&gt;0,C3826,0)</f>
        <v>0</v>
      </c>
      <c r="K3826" s="318" t="str">
        <f>IF(C3826*O3826=0,"",C3826)</f>
        <v/>
      </c>
      <c r="O3826" s="318">
        <f>IF(ISBLANK(L3826),0,1)</f>
        <v>0</v>
      </c>
      <c r="P3826" s="318">
        <f>IF(ISBLANK(M3826),0,1)</f>
        <v>0</v>
      </c>
      <c r="Q3826" s="318">
        <f>O3826+P3826</f>
        <v>0</v>
      </c>
      <c r="R3826" s="318">
        <f>SUM(Q3701:Q3826)</f>
        <v>4</v>
      </c>
      <c r="S3826" s="318">
        <f>R3826/$X$2</f>
        <v>0.17391304347826086</v>
      </c>
      <c r="T3826" s="318">
        <f>IF(S3826&gt;=$X$3,1,0)</f>
        <v>0</v>
      </c>
      <c r="U3826" s="318">
        <f>O3826*T3826+P3826*T3826</f>
        <v>0</v>
      </c>
    </row>
    <row r="3827" spans="1:21" s="318" customFormat="1" x14ac:dyDescent="0.2">
      <c r="A3827" s="322">
        <v>42132</v>
      </c>
      <c r="B3827" s="321">
        <v>648.05297900000005</v>
      </c>
      <c r="C3827" s="320">
        <f>LN(B3827/B3826)</f>
        <v>1.0974226742715306E-2</v>
      </c>
      <c r="D3827" s="320">
        <f>AVERAGE(C3807:C3827)</f>
        <v>3.8526670716844402E-4</v>
      </c>
      <c r="E3827" s="318">
        <f>_xlfn.STDEV.S(C3807:C3827)</f>
        <v>9.6703479382515799E-3</v>
      </c>
      <c r="F3827" s="318">
        <f>E3827*(21/(21-1.5))</f>
        <v>1.0414220856578624E-2</v>
      </c>
      <c r="G3827" s="318">
        <f>_xlfn.VAR.S(C3807:C3827)</f>
        <v>9.3515629246846579E-5</v>
      </c>
      <c r="H3827" s="318">
        <f>G3827*(21/(21-1))</f>
        <v>9.8191410709188917E-5</v>
      </c>
      <c r="I3827" s="320">
        <f>(SUM(C3764:C3784)*1+SUM(C3785:C3805)*2+SUM(C3806:C3826)*3)/6</f>
        <v>1.2370255913845997E-2</v>
      </c>
      <c r="J3827" s="318">
        <f>IF(C3827*O3827&lt;&gt;0,C3827,0)</f>
        <v>0</v>
      </c>
      <c r="K3827" s="318" t="str">
        <f>IF(C3827*O3827=0,"",C3827)</f>
        <v/>
      </c>
      <c r="O3827" s="318">
        <f>IF(ISBLANK(L3827),0,1)</f>
        <v>0</v>
      </c>
      <c r="P3827" s="318">
        <f>IF(ISBLANK(M3827),0,1)</f>
        <v>0</v>
      </c>
      <c r="Q3827" s="318">
        <f>O3827+P3827</f>
        <v>0</v>
      </c>
      <c r="R3827" s="318">
        <f>SUM(Q3702:Q3827)</f>
        <v>4</v>
      </c>
      <c r="S3827" s="318">
        <f>R3827/$X$2</f>
        <v>0.17391304347826086</v>
      </c>
      <c r="T3827" s="318">
        <f>IF(S3827&gt;=$X$3,1,0)</f>
        <v>0</v>
      </c>
      <c r="U3827" s="318">
        <f>O3827*T3827+P3827*T3827</f>
        <v>0</v>
      </c>
    </row>
    <row r="3828" spans="1:21" s="318" customFormat="1" x14ac:dyDescent="0.2">
      <c r="A3828" s="322">
        <v>42135</v>
      </c>
      <c r="B3828" s="321">
        <v>654.31897000000004</v>
      </c>
      <c r="C3828" s="320">
        <f>LN(B3828/B3827)</f>
        <v>9.6225035458160652E-3</v>
      </c>
      <c r="D3828" s="320">
        <f>AVERAGE(C3808:C3828)</f>
        <v>6.8233896271272399E-4</v>
      </c>
      <c r="E3828" s="318">
        <f>_xlfn.STDEV.S(C3808:C3828)</f>
        <v>9.8610180013319251E-3</v>
      </c>
      <c r="F3828" s="318">
        <f>E3828*(21/(21-1.5))</f>
        <v>1.0619557847588227E-2</v>
      </c>
      <c r="G3828" s="318">
        <f>_xlfn.VAR.S(C3808:C3828)</f>
        <v>9.7239676022592257E-5</v>
      </c>
      <c r="H3828" s="318">
        <f>G3828*(21/(21-1))</f>
        <v>1.0210165982372187E-4</v>
      </c>
      <c r="I3828" s="320">
        <f>(SUM(C3765:C3785)*1+SUM(C3786:C3806)*2+SUM(C3807:C3827)*3)/6</f>
        <v>2.0957327263775315E-2</v>
      </c>
      <c r="J3828" s="318">
        <f>IF(C3828*O3828&lt;&gt;0,C3828,0)</f>
        <v>0</v>
      </c>
      <c r="K3828" s="318" t="str">
        <f>IF(C3828*O3828=0,"",C3828)</f>
        <v/>
      </c>
      <c r="O3828" s="318">
        <f>IF(ISBLANK(L3828),0,1)</f>
        <v>0</v>
      </c>
      <c r="P3828" s="318">
        <f>IF(ISBLANK(M3828),0,1)</f>
        <v>0</v>
      </c>
      <c r="Q3828" s="318">
        <f>O3828+P3828</f>
        <v>0</v>
      </c>
      <c r="R3828" s="318">
        <f>SUM(Q3703:Q3828)</f>
        <v>4</v>
      </c>
      <c r="S3828" s="318">
        <f>R3828/$X$2</f>
        <v>0.17391304347826086</v>
      </c>
      <c r="T3828" s="318">
        <f>IF(S3828&gt;=$X$3,1,0)</f>
        <v>0</v>
      </c>
      <c r="U3828" s="318">
        <f>O3828*T3828+P3828*T3828</f>
        <v>0</v>
      </c>
    </row>
    <row r="3829" spans="1:21" s="318" customFormat="1" x14ac:dyDescent="0.2">
      <c r="A3829" s="322">
        <v>42136</v>
      </c>
      <c r="B3829" s="321">
        <v>651.26501499999995</v>
      </c>
      <c r="C3829" s="320">
        <f>LN(B3829/B3828)</f>
        <v>-4.6783058081733102E-3</v>
      </c>
      <c r="D3829" s="320">
        <f>AVERAGE(C3809:C3829)</f>
        <v>-3.6716861166105245E-4</v>
      </c>
      <c r="E3829" s="318">
        <f>_xlfn.STDEV.S(C3809:C3829)</f>
        <v>9.1438769840021614E-3</v>
      </c>
      <c r="F3829" s="318">
        <f>E3829*(21/(21-1.5))</f>
        <v>9.847252136617711E-3</v>
      </c>
      <c r="G3829" s="318">
        <f>_xlfn.VAR.S(C3809:C3829)</f>
        <v>8.3610486298564454E-5</v>
      </c>
      <c r="H3829" s="318">
        <f>G3829*(21/(21-1))</f>
        <v>8.7791010613492683E-5</v>
      </c>
      <c r="I3829" s="320">
        <f>(SUM(C3766:C3786)*1+SUM(C3787:C3807)*2+SUM(C3808:C3828)*3)/6</f>
        <v>2.2880931843831148E-2</v>
      </c>
      <c r="J3829" s="318">
        <f>IF(C3829*O3829&lt;&gt;0,C3829,0)</f>
        <v>0</v>
      </c>
      <c r="K3829" s="318" t="str">
        <f>IF(C3829*O3829=0,"",C3829)</f>
        <v/>
      </c>
      <c r="O3829" s="318">
        <f>IF(ISBLANK(L3829),0,1)</f>
        <v>0</v>
      </c>
      <c r="P3829" s="318">
        <f>IF(ISBLANK(M3829),0,1)</f>
        <v>0</v>
      </c>
      <c r="Q3829" s="318">
        <f>O3829+P3829</f>
        <v>0</v>
      </c>
      <c r="R3829" s="318">
        <f>SUM(Q3704:Q3829)</f>
        <v>4</v>
      </c>
      <c r="S3829" s="318">
        <f>R3829/$X$2</f>
        <v>0.17391304347826086</v>
      </c>
      <c r="T3829" s="318">
        <f>IF(S3829&gt;=$X$3,1,0)</f>
        <v>0</v>
      </c>
      <c r="U3829" s="318">
        <f>O3829*T3829+P3829*T3829</f>
        <v>0</v>
      </c>
    </row>
    <row r="3830" spans="1:21" s="318" customFormat="1" x14ac:dyDescent="0.2">
      <c r="A3830" s="322">
        <v>42137</v>
      </c>
      <c r="B3830" s="321">
        <v>657.93402100000003</v>
      </c>
      <c r="C3830" s="320">
        <f>LN(B3830/B3829)</f>
        <v>1.0188005797279328E-2</v>
      </c>
      <c r="D3830" s="320">
        <f>AVERAGE(C3810:C3830)</f>
        <v>7.3303278692654525E-5</v>
      </c>
      <c r="E3830" s="318">
        <f>_xlfn.STDEV.S(C3810:C3830)</f>
        <v>9.4282643991280089E-3</v>
      </c>
      <c r="F3830" s="318">
        <f>E3830*(21/(21-1.5))</f>
        <v>1.015351550675324E-2</v>
      </c>
      <c r="G3830" s="318">
        <f>_xlfn.VAR.S(C3810:C3830)</f>
        <v>8.8892169579864625E-5</v>
      </c>
      <c r="H3830" s="318">
        <f>G3830*(21/(21-1))</f>
        <v>9.3336778058857863E-5</v>
      </c>
      <c r="I3830" s="320">
        <f>(SUM(C3767:C3787)*1+SUM(C3788:C3808)*2+SUM(C3809:C3829)*3)/6</f>
        <v>1.7819503895825147E-2</v>
      </c>
      <c r="J3830" s="318">
        <f>IF(C3830*O3830&lt;&gt;0,C3830,0)</f>
        <v>0</v>
      </c>
      <c r="K3830" s="318" t="str">
        <f>IF(C3830*O3830=0,"",C3830)</f>
        <v/>
      </c>
      <c r="O3830" s="318">
        <f>IF(ISBLANK(L3830),0,1)</f>
        <v>0</v>
      </c>
      <c r="P3830" s="318">
        <f>IF(ISBLANK(M3830),0,1)</f>
        <v>0</v>
      </c>
      <c r="Q3830" s="318">
        <f>O3830+P3830</f>
        <v>0</v>
      </c>
      <c r="R3830" s="318">
        <f>SUM(Q3705:Q3830)</f>
        <v>4</v>
      </c>
      <c r="S3830" s="318">
        <f>R3830/$X$2</f>
        <v>0.17391304347826086</v>
      </c>
      <c r="T3830" s="318">
        <f>IF(S3830&gt;=$X$3,1,0)</f>
        <v>0</v>
      </c>
      <c r="U3830" s="318">
        <f>O3830*T3830+P3830*T3830</f>
        <v>0</v>
      </c>
    </row>
    <row r="3831" spans="1:21" s="318" customFormat="1" x14ac:dyDescent="0.2">
      <c r="A3831" s="322">
        <v>42139</v>
      </c>
      <c r="B3831" s="321">
        <v>653.64398200000005</v>
      </c>
      <c r="C3831" s="320">
        <f>LN(B3831/B3830)</f>
        <v>-6.5418210578083291E-3</v>
      </c>
      <c r="D3831" s="320">
        <f>AVERAGE(C3811:C3831)</f>
        <v>-1.9426262272367721E-4</v>
      </c>
      <c r="E3831" s="318">
        <f>_xlfn.STDEV.S(C3811:C3831)</f>
        <v>9.5370523352160206E-3</v>
      </c>
      <c r="F3831" s="318">
        <f>E3831*(21/(21-1.5))</f>
        <v>1.0270671745617252E-2</v>
      </c>
      <c r="G3831" s="318">
        <f>_xlfn.VAR.S(C3811:C3831)</f>
        <v>9.0955367244649363E-5</v>
      </c>
      <c r="H3831" s="318">
        <f>G3831*(21/(21-1))</f>
        <v>9.550313560688184E-5</v>
      </c>
      <c r="I3831" s="320">
        <f>(SUM(C3768:C3788)*1+SUM(C3789:C3809)*2+SUM(C3810:C3830)*3)/6</f>
        <v>2.5198191909797007E-2</v>
      </c>
      <c r="J3831" s="318">
        <f>IF(C3831*O3831&lt;&gt;0,C3831,0)</f>
        <v>0</v>
      </c>
      <c r="K3831" s="318" t="str">
        <f>IF(C3831*O3831=0,"",C3831)</f>
        <v/>
      </c>
      <c r="O3831" s="318">
        <f>IF(ISBLANK(L3831),0,1)</f>
        <v>0</v>
      </c>
      <c r="P3831" s="318">
        <f>IF(ISBLANK(M3831),0,1)</f>
        <v>0</v>
      </c>
      <c r="Q3831" s="318">
        <f>O3831+P3831</f>
        <v>0</v>
      </c>
      <c r="R3831" s="318">
        <f>SUM(Q3706:Q3831)</f>
        <v>4</v>
      </c>
      <c r="S3831" s="318">
        <f>R3831/$X$2</f>
        <v>0.17391304347826086</v>
      </c>
      <c r="T3831" s="318">
        <f>IF(S3831&gt;=$X$3,1,0)</f>
        <v>0</v>
      </c>
      <c r="U3831" s="318">
        <f>O3831*T3831+P3831*T3831</f>
        <v>0</v>
      </c>
    </row>
    <row r="3832" spans="1:21" s="318" customFormat="1" x14ac:dyDescent="0.2">
      <c r="A3832" s="322">
        <v>42142</v>
      </c>
      <c r="B3832" s="321">
        <v>653.08398399999999</v>
      </c>
      <c r="C3832" s="320">
        <f>LN(B3832/B3831)</f>
        <v>-8.5709963948566012E-4</v>
      </c>
      <c r="D3832" s="320">
        <f>AVERAGE(C3812:C3832)</f>
        <v>-5.9662234643594026E-4</v>
      </c>
      <c r="E3832" s="318">
        <f>_xlfn.STDEV.S(C3812:C3832)</f>
        <v>9.3688685897798489E-3</v>
      </c>
      <c r="F3832" s="318">
        <f>E3832*(21/(21-1.5))</f>
        <v>1.0089550788993682E-2</v>
      </c>
      <c r="G3832" s="318">
        <f>_xlfn.VAR.S(C3812:C3832)</f>
        <v>8.7775698652563461E-5</v>
      </c>
      <c r="H3832" s="318">
        <f>G3832*(21/(21-1))</f>
        <v>9.2164483585191633E-5</v>
      </c>
      <c r="I3832" s="320">
        <f>(SUM(C3769:C3789)*1+SUM(C3790:C3810)*2+SUM(C3811:C3831)*3)/6</f>
        <v>2.1315415781248449E-2</v>
      </c>
      <c r="J3832" s="318">
        <f>IF(C3832*O3832&lt;&gt;0,C3832,0)</f>
        <v>0</v>
      </c>
      <c r="K3832" s="318" t="str">
        <f>IF(C3832*O3832=0,"",C3832)</f>
        <v/>
      </c>
      <c r="O3832" s="318">
        <f>IF(ISBLANK(L3832),0,1)</f>
        <v>0</v>
      </c>
      <c r="P3832" s="318">
        <f>IF(ISBLANK(M3832),0,1)</f>
        <v>0</v>
      </c>
      <c r="Q3832" s="318">
        <f>O3832+P3832</f>
        <v>0</v>
      </c>
      <c r="R3832" s="318">
        <f>SUM(Q3707:Q3832)</f>
        <v>3</v>
      </c>
      <c r="S3832" s="318">
        <f>R3832/$X$2</f>
        <v>0.13043478260869565</v>
      </c>
      <c r="T3832" s="318">
        <f>IF(S3832&gt;=$X$3,1,0)</f>
        <v>0</v>
      </c>
      <c r="U3832" s="318">
        <f>O3832*T3832+P3832*T3832</f>
        <v>0</v>
      </c>
    </row>
    <row r="3833" spans="1:21" s="318" customFormat="1" x14ac:dyDescent="0.2">
      <c r="A3833" s="322">
        <v>42143</v>
      </c>
      <c r="B3833" s="321">
        <v>650.99597200000005</v>
      </c>
      <c r="C3833" s="320">
        <f>LN(B3833/B3832)</f>
        <v>-3.2022787785390438E-3</v>
      </c>
      <c r="D3833" s="320">
        <f>AVERAGE(C3813:C3833)</f>
        <v>-6.549808690908119E-4</v>
      </c>
      <c r="E3833" s="318">
        <f>_xlfn.STDEV.S(C3813:C3833)</f>
        <v>9.3817033278535307E-3</v>
      </c>
      <c r="F3833" s="318">
        <f>E3833*(21/(21-1.5))</f>
        <v>1.0103372814611494E-2</v>
      </c>
      <c r="G3833" s="318">
        <f>_xlfn.VAR.S(C3813:C3833)</f>
        <v>8.8016357331858024E-5</v>
      </c>
      <c r="H3833" s="318">
        <f>G3833*(21/(21-1))</f>
        <v>9.2417175198450927E-5</v>
      </c>
      <c r="I3833" s="320">
        <f>(SUM(C3770:C3790)*1+SUM(C3791:C3811)*2+SUM(C3812:C3832)*3)/6</f>
        <v>2.1800460713465655E-2</v>
      </c>
      <c r="J3833" s="318">
        <f>IF(C3833*O3833&lt;&gt;0,C3833,0)</f>
        <v>0</v>
      </c>
      <c r="K3833" s="318" t="str">
        <f>IF(C3833*O3833=0,"",C3833)</f>
        <v/>
      </c>
      <c r="O3833" s="318">
        <f>IF(ISBLANK(L3833),0,1)</f>
        <v>0</v>
      </c>
      <c r="P3833" s="318">
        <f>IF(ISBLANK(M3833),0,1)</f>
        <v>0</v>
      </c>
      <c r="Q3833" s="318">
        <f>O3833+P3833</f>
        <v>0</v>
      </c>
      <c r="R3833" s="318">
        <f>SUM(Q3708:Q3833)</f>
        <v>3</v>
      </c>
      <c r="S3833" s="318">
        <f>R3833/$X$2</f>
        <v>0.13043478260869565</v>
      </c>
      <c r="T3833" s="318">
        <f>IF(S3833&gt;=$X$3,1,0)</f>
        <v>0</v>
      </c>
      <c r="U3833" s="318">
        <f>O3833*T3833+P3833*T3833</f>
        <v>0</v>
      </c>
    </row>
    <row r="3834" spans="1:21" s="318" customFormat="1" x14ac:dyDescent="0.2">
      <c r="A3834" s="322">
        <v>42144</v>
      </c>
      <c r="B3834" s="321">
        <v>651.04699700000003</v>
      </c>
      <c r="C3834" s="320">
        <f>LN(B3834/B3833)</f>
        <v>7.8376829706739616E-5</v>
      </c>
      <c r="D3834" s="320">
        <f>AVERAGE(C3814:C3834)</f>
        <v>-8.9946242413325472E-6</v>
      </c>
      <c r="E3834" s="318">
        <f>_xlfn.STDEV.S(C3814:C3834)</f>
        <v>8.9090751553266671E-3</v>
      </c>
      <c r="F3834" s="318">
        <f>E3834*(21/(21-1.5))</f>
        <v>9.5943886288133336E-3</v>
      </c>
      <c r="G3834" s="318">
        <f>_xlfn.VAR.S(C3814:C3834)</f>
        <v>7.9371620123258878E-5</v>
      </c>
      <c r="H3834" s="318">
        <f>G3834*(21/(21-1))</f>
        <v>8.3340201129421831E-5</v>
      </c>
      <c r="I3834" s="320">
        <f>(SUM(C3771:C3791)*1+SUM(C3792:C3812)*2+SUM(C3813:C3833)*3)/6</f>
        <v>1.8620827590777062E-2</v>
      </c>
      <c r="J3834" s="318">
        <f>IF(C3834*O3834&lt;&gt;0,C3834,0)</f>
        <v>0</v>
      </c>
      <c r="K3834" s="318" t="str">
        <f>IF(C3834*O3834=0,"",C3834)</f>
        <v/>
      </c>
      <c r="O3834" s="318">
        <f>IF(ISBLANK(L3834),0,1)</f>
        <v>0</v>
      </c>
      <c r="P3834" s="318">
        <f>IF(ISBLANK(M3834),0,1)</f>
        <v>0</v>
      </c>
      <c r="Q3834" s="318">
        <f>O3834+P3834</f>
        <v>0</v>
      </c>
      <c r="R3834" s="318">
        <f>SUM(Q3709:Q3834)</f>
        <v>3</v>
      </c>
      <c r="S3834" s="318">
        <f>R3834/$X$2</f>
        <v>0.13043478260869565</v>
      </c>
      <c r="T3834" s="318">
        <f>IF(S3834&gt;=$X$3,1,0)</f>
        <v>0</v>
      </c>
      <c r="U3834" s="318">
        <f>O3834*T3834+P3834*T3834</f>
        <v>0</v>
      </c>
    </row>
    <row r="3835" spans="1:21" s="318" customFormat="1" x14ac:dyDescent="0.2">
      <c r="A3835" s="322">
        <v>42145</v>
      </c>
      <c r="B3835" s="321">
        <v>652.93298300000004</v>
      </c>
      <c r="C3835" s="320">
        <f>LN(B3835/B3834)</f>
        <v>2.8926629917769317E-3</v>
      </c>
      <c r="D3835" s="320">
        <f>AVERAGE(C3815:C3835)</f>
        <v>1.1098126524543938E-4</v>
      </c>
      <c r="E3835" s="318">
        <f>_xlfn.STDEV.S(C3815:C3835)</f>
        <v>8.9314155978096922E-3</v>
      </c>
      <c r="F3835" s="318">
        <f>E3835*(21/(21-1.5))</f>
        <v>9.6184475668719752E-3</v>
      </c>
      <c r="G3835" s="318">
        <f>_xlfn.VAR.S(C3815:C3835)</f>
        <v>7.9770184580798268E-5</v>
      </c>
      <c r="H3835" s="318">
        <f>G3835*(21/(21-1))</f>
        <v>8.3758693809838188E-5</v>
      </c>
      <c r="I3835" s="320">
        <f>(SUM(C3772:C3792)*1+SUM(C3793:C3813)*2+SUM(C3814:C3834)*3)/6</f>
        <v>1.9660446524152188E-2</v>
      </c>
      <c r="J3835" s="318">
        <f>IF(C3835*O3835&lt;&gt;0,C3835,0)</f>
        <v>2.8926629917769317E-3</v>
      </c>
      <c r="K3835" s="318">
        <f>IF(C3835*O3835=0,"",C3835)</f>
        <v>2.8926629917769317E-3</v>
      </c>
      <c r="L3835" s="323" t="s">
        <v>18</v>
      </c>
      <c r="M3835" s="323"/>
      <c r="O3835" s="318">
        <f>IF(ISBLANK(L3835),0,1)</f>
        <v>1</v>
      </c>
      <c r="P3835" s="318">
        <f>IF(ISBLANK(M3835),0,1)</f>
        <v>0</v>
      </c>
      <c r="Q3835" s="318">
        <f>O3835+P3835</f>
        <v>1</v>
      </c>
      <c r="R3835" s="318">
        <f>SUM(Q3710:Q3835)</f>
        <v>4</v>
      </c>
      <c r="S3835" s="318">
        <f>R3835/$X$2</f>
        <v>0.17391304347826086</v>
      </c>
      <c r="T3835" s="318">
        <f>IF(S3835&gt;=$X$3,1,0)</f>
        <v>0</v>
      </c>
      <c r="U3835" s="318">
        <f>O3835*T3835+P3835*T3835</f>
        <v>0</v>
      </c>
    </row>
    <row r="3836" spans="1:21" s="318" customFormat="1" x14ac:dyDescent="0.2">
      <c r="A3836" s="322">
        <v>42146</v>
      </c>
      <c r="B3836" s="321">
        <v>652.43298300000004</v>
      </c>
      <c r="C3836" s="320">
        <f>LN(B3836/B3835)</f>
        <v>-7.6606873087809932E-4</v>
      </c>
      <c r="D3836" s="320">
        <f>AVERAGE(C3816:C3836)</f>
        <v>-1.908424027498548E-4</v>
      </c>
      <c r="E3836" s="318">
        <f>_xlfn.STDEV.S(C3816:C3836)</f>
        <v>8.8443050634624785E-3</v>
      </c>
      <c r="F3836" s="318">
        <f>E3836*(21/(21-1.5))</f>
        <v>9.5246362221903611E-3</v>
      </c>
      <c r="G3836" s="318">
        <f>_xlfn.VAR.S(C3816:C3836)</f>
        <v>7.8221732055588046E-5</v>
      </c>
      <c r="H3836" s="318">
        <f>G3836*(21/(21-1))</f>
        <v>8.2132818658367448E-5</v>
      </c>
      <c r="I3836" s="320">
        <f>(SUM(C3773:C3793)*1+SUM(C3794:C3814)*2+SUM(C3815:C3835)*3)/6</f>
        <v>1.9672850501223742E-2</v>
      </c>
      <c r="J3836" s="318">
        <f>IF(C3836*O3836&lt;&gt;0,C3836,0)</f>
        <v>0</v>
      </c>
      <c r="K3836" s="318" t="str">
        <f>IF(C3836*O3836=0,"",C3836)</f>
        <v/>
      </c>
      <c r="O3836" s="318">
        <f>IF(ISBLANK(L3836),0,1)</f>
        <v>0</v>
      </c>
      <c r="P3836" s="318">
        <f>IF(ISBLANK(M3836),0,1)</f>
        <v>0</v>
      </c>
      <c r="Q3836" s="318">
        <f>O3836+P3836</f>
        <v>0</v>
      </c>
      <c r="R3836" s="318">
        <f>SUM(Q3711:Q3836)</f>
        <v>4</v>
      </c>
      <c r="S3836" s="318">
        <f>R3836/$X$2</f>
        <v>0.17391304347826086</v>
      </c>
      <c r="T3836" s="318">
        <f>IF(S3836&gt;=$X$3,1,0)</f>
        <v>0</v>
      </c>
      <c r="U3836" s="318">
        <f>O3836*T3836+P3836*T3836</f>
        <v>0</v>
      </c>
    </row>
    <row r="3837" spans="1:21" s="318" customFormat="1" x14ac:dyDescent="0.2">
      <c r="A3837" s="322">
        <v>42150</v>
      </c>
      <c r="B3837" s="321">
        <v>643.28601100000003</v>
      </c>
      <c r="C3837" s="320">
        <f>LN(B3837/B3836)</f>
        <v>-1.4118993381830145E-2</v>
      </c>
      <c r="D3837" s="320">
        <f>AVERAGE(C3817:C3837)</f>
        <v>-2.0128939693999807E-4</v>
      </c>
      <c r="E3837" s="318">
        <f>_xlfn.STDEV.S(C3817:C3837)</f>
        <v>8.8614206696644212E-3</v>
      </c>
      <c r="F3837" s="318">
        <f>E3837*(21/(21-1.5))</f>
        <v>9.5430684134847604E-3</v>
      </c>
      <c r="G3837" s="318">
        <f>_xlfn.VAR.S(C3817:C3837)</f>
        <v>7.8524776284755846E-5</v>
      </c>
      <c r="H3837" s="318">
        <f>G3837*(21/(21-1))</f>
        <v>8.2451015098993643E-5</v>
      </c>
      <c r="I3837" s="320">
        <f>(SUM(C3774:C3794)*1+SUM(C3795:C3815)*2+SUM(C3816:C3836)*3)/6</f>
        <v>1.7944803911298438E-2</v>
      </c>
      <c r="J3837" s="318">
        <f>IF(C3837*O3837&lt;&gt;0,C3837,0)</f>
        <v>0</v>
      </c>
      <c r="K3837" s="318" t="str">
        <f>IF(C3837*O3837=0,"",C3837)</f>
        <v/>
      </c>
      <c r="O3837" s="318">
        <f>IF(ISBLANK(L3837),0,1)</f>
        <v>0</v>
      </c>
      <c r="P3837" s="318">
        <f>IF(ISBLANK(M3837),0,1)</f>
        <v>0</v>
      </c>
      <c r="Q3837" s="318">
        <f>O3837+P3837</f>
        <v>0</v>
      </c>
      <c r="R3837" s="318">
        <f>SUM(Q3712:Q3837)</f>
        <v>4</v>
      </c>
      <c r="S3837" s="318">
        <f>R3837/$X$2</f>
        <v>0.17391304347826086</v>
      </c>
      <c r="T3837" s="318">
        <f>IF(S3837&gt;=$X$3,1,0)</f>
        <v>0</v>
      </c>
      <c r="U3837" s="318">
        <f>O3837*T3837+P3837*T3837</f>
        <v>0</v>
      </c>
    </row>
    <row r="3838" spans="1:21" s="318" customFormat="1" x14ac:dyDescent="0.2">
      <c r="A3838" s="322">
        <v>42151</v>
      </c>
      <c r="B3838" s="321">
        <v>646.44799799999998</v>
      </c>
      <c r="C3838" s="320">
        <f>LN(B3838/B3837)</f>
        <v>4.9033262876435838E-3</v>
      </c>
      <c r="D3838" s="320">
        <f>AVERAGE(C3818:C3838)</f>
        <v>-3.4006144925657791E-4</v>
      </c>
      <c r="E3838" s="318">
        <f>_xlfn.STDEV.S(C3818:C3838)</f>
        <v>8.7517044071284775E-3</v>
      </c>
      <c r="F3838" s="318">
        <f>E3838*(21/(21-1.5))</f>
        <v>9.4249124384460526E-3</v>
      </c>
      <c r="G3838" s="318">
        <f>_xlfn.VAR.S(C3818:C3838)</f>
        <v>7.6592330029752023E-5</v>
      </c>
      <c r="H3838" s="318">
        <f>G3838*(21/(21-1))</f>
        <v>8.0421946531239626E-5</v>
      </c>
      <c r="I3838" s="320">
        <f>(SUM(C3775:C3795)*1+SUM(C3796:C3816)*2+SUM(C3817:C3837)*3)/6</f>
        <v>1.3020804873160831E-2</v>
      </c>
      <c r="J3838" s="318">
        <f>IF(C3838*O3838&lt;&gt;0,C3838,0)</f>
        <v>0</v>
      </c>
      <c r="K3838" s="318" t="str">
        <f>IF(C3838*O3838=0,"",C3838)</f>
        <v/>
      </c>
      <c r="O3838" s="318">
        <f>IF(ISBLANK(L3838),0,1)</f>
        <v>0</v>
      </c>
      <c r="P3838" s="318">
        <f>IF(ISBLANK(M3838),0,1)</f>
        <v>0</v>
      </c>
      <c r="Q3838" s="318">
        <f>O3838+P3838</f>
        <v>0</v>
      </c>
      <c r="R3838" s="318">
        <f>SUM(Q3713:Q3838)</f>
        <v>4</v>
      </c>
      <c r="S3838" s="318">
        <f>R3838/$X$2</f>
        <v>0.17391304347826086</v>
      </c>
      <c r="T3838" s="318">
        <f>IF(S3838&gt;=$X$3,1,0)</f>
        <v>0</v>
      </c>
      <c r="U3838" s="318">
        <f>O3838*T3838+P3838*T3838</f>
        <v>0</v>
      </c>
    </row>
    <row r="3839" spans="1:21" s="318" customFormat="1" x14ac:dyDescent="0.2">
      <c r="A3839" s="322">
        <v>42152</v>
      </c>
      <c r="B3839" s="321">
        <v>645.41497800000002</v>
      </c>
      <c r="C3839" s="320">
        <f>LN(B3839/B3838)</f>
        <v>-1.5992721199823688E-3</v>
      </c>
      <c r="D3839" s="320">
        <f>AVERAGE(C3819:C3839)</f>
        <v>-4.3705964442401849E-4</v>
      </c>
      <c r="E3839" s="318">
        <f>_xlfn.STDEV.S(C3819:C3839)</f>
        <v>8.7539412071869077E-3</v>
      </c>
      <c r="F3839" s="318">
        <f>E3839*(21/(21-1.5))</f>
        <v>9.4273213000474389E-3</v>
      </c>
      <c r="G3839" s="318">
        <f>_xlfn.VAR.S(C3819:C3839)</f>
        <v>7.6631486658884963E-5</v>
      </c>
      <c r="H3839" s="318">
        <f>G3839*(21/(21-1))</f>
        <v>8.0463060991829214E-5</v>
      </c>
      <c r="I3839" s="320">
        <f>(SUM(C3776:C3796)*1+SUM(C3797:C3817)*2+SUM(C3818:C3838)*3)/6</f>
        <v>1.3367383367319775E-2</v>
      </c>
      <c r="J3839" s="318">
        <f>IF(C3839*O3839&lt;&gt;0,C3839,0)</f>
        <v>0</v>
      </c>
      <c r="K3839" s="318" t="str">
        <f>IF(C3839*O3839=0,"",C3839)</f>
        <v/>
      </c>
      <c r="O3839" s="318">
        <f>IF(ISBLANK(L3839),0,1)</f>
        <v>0</v>
      </c>
      <c r="P3839" s="318">
        <f>IF(ISBLANK(M3839),0,1)</f>
        <v>0</v>
      </c>
      <c r="Q3839" s="318">
        <f>O3839+P3839</f>
        <v>0</v>
      </c>
      <c r="R3839" s="318">
        <f>SUM(Q3714:Q3839)</f>
        <v>4</v>
      </c>
      <c r="S3839" s="318">
        <f>R3839/$X$2</f>
        <v>0.17391304347826086</v>
      </c>
      <c r="T3839" s="318">
        <f>IF(S3839&gt;=$X$3,1,0)</f>
        <v>0</v>
      </c>
      <c r="U3839" s="318">
        <f>O3839*T3839+P3839*T3839</f>
        <v>0</v>
      </c>
    </row>
    <row r="3840" spans="1:21" s="318" customFormat="1" x14ac:dyDescent="0.2">
      <c r="A3840" s="322">
        <v>42153</v>
      </c>
      <c r="B3840" s="321">
        <v>645.67999299999997</v>
      </c>
      <c r="C3840" s="320">
        <f>LN(B3840/B3839)</f>
        <v>4.1052751296319953E-4</v>
      </c>
      <c r="D3840" s="320">
        <f>AVERAGE(C3820:C3840)</f>
        <v>-4.6975066490700826E-4</v>
      </c>
      <c r="E3840" s="318">
        <f>_xlfn.STDEV.S(C3820:C3840)</f>
        <v>8.7492063523830002E-3</v>
      </c>
      <c r="F3840" s="318">
        <f>E3840*(21/(21-1.5))</f>
        <v>9.4222222256432307E-3</v>
      </c>
      <c r="G3840" s="318">
        <f>_xlfn.VAR.S(C3820:C3840)</f>
        <v>7.6548611796579055E-5</v>
      </c>
      <c r="H3840" s="318">
        <f>G3840*(21/(21-1))</f>
        <v>8.0376042386408014E-5</v>
      </c>
      <c r="I3840" s="320">
        <f>(SUM(C3777:C3797)*1+SUM(C3798:C3818)*2+SUM(C3819:C3839)*3)/6</f>
        <v>1.2838920423186122E-2</v>
      </c>
      <c r="J3840" s="318">
        <f>IF(C3840*O3840&lt;&gt;0,C3840,0)</f>
        <v>0</v>
      </c>
      <c r="K3840" s="318" t="str">
        <f>IF(C3840*O3840=0,"",C3840)</f>
        <v/>
      </c>
      <c r="O3840" s="318">
        <f>IF(ISBLANK(L3840),0,1)</f>
        <v>0</v>
      </c>
      <c r="P3840" s="318">
        <f>IF(ISBLANK(M3840),0,1)</f>
        <v>0</v>
      </c>
      <c r="Q3840" s="318">
        <f>O3840+P3840</f>
        <v>0</v>
      </c>
      <c r="R3840" s="318">
        <f>SUM(Q3715:Q3840)</f>
        <v>4</v>
      </c>
      <c r="S3840" s="318">
        <f>R3840/$X$2</f>
        <v>0.17391304347826086</v>
      </c>
      <c r="T3840" s="318">
        <f>IF(S3840&gt;=$X$3,1,0)</f>
        <v>0</v>
      </c>
      <c r="U3840" s="318">
        <f>O3840*T3840+P3840*T3840</f>
        <v>0</v>
      </c>
    </row>
    <row r="3841" spans="1:21" s="318" customFormat="1" x14ac:dyDescent="0.2">
      <c r="A3841" s="322">
        <v>42156</v>
      </c>
      <c r="B3841" s="321">
        <v>645.13800000000003</v>
      </c>
      <c r="C3841" s="320">
        <f>LN(B3841/B3840)</f>
        <v>-8.3976677547199221E-4</v>
      </c>
      <c r="D3841" s="320">
        <f>AVERAGE(C3821:C3841)</f>
        <v>2.1115704987281348E-5</v>
      </c>
      <c r="E3841" s="318">
        <f>_xlfn.STDEV.S(C3821:C3841)</f>
        <v>8.4024551054817168E-3</v>
      </c>
      <c r="F3841" s="318">
        <f>E3841*(21/(21-1.5))</f>
        <v>9.0487978059033865E-3</v>
      </c>
      <c r="G3841" s="318">
        <f>_xlfn.VAR.S(C3821:C3841)</f>
        <v>7.0601251799635759E-5</v>
      </c>
      <c r="H3841" s="318">
        <f>G3841*(21/(21-1))</f>
        <v>7.4131314389617556E-5</v>
      </c>
      <c r="I3841" s="320">
        <f>(SUM(C3778:C3798)*1+SUM(C3799:C3819)*2+SUM(C3820:C3840)*3)/6</f>
        <v>1.3363964323440844E-2</v>
      </c>
      <c r="J3841" s="318">
        <f>IF(C3841*O3841&lt;&gt;0,C3841,0)</f>
        <v>0</v>
      </c>
      <c r="K3841" s="318" t="str">
        <f>IF(C3841*O3841=0,"",C3841)</f>
        <v/>
      </c>
      <c r="O3841" s="318">
        <f>IF(ISBLANK(L3841),0,1)</f>
        <v>0</v>
      </c>
      <c r="P3841" s="318">
        <f>IF(ISBLANK(M3841),0,1)</f>
        <v>0</v>
      </c>
      <c r="Q3841" s="318">
        <f>O3841+P3841</f>
        <v>0</v>
      </c>
      <c r="R3841" s="318">
        <f>SUM(Q3716:Q3841)</f>
        <v>4</v>
      </c>
      <c r="S3841" s="318">
        <f>R3841/$X$2</f>
        <v>0.17391304347826086</v>
      </c>
      <c r="T3841" s="318">
        <f>IF(S3841&gt;=$X$3,1,0)</f>
        <v>0</v>
      </c>
      <c r="U3841" s="318">
        <f>O3841*T3841+P3841*T3841</f>
        <v>0</v>
      </c>
    </row>
    <row r="3842" spans="1:21" s="318" customFormat="1" x14ac:dyDescent="0.2">
      <c r="A3842" s="322">
        <v>42157</v>
      </c>
      <c r="B3842" s="321">
        <v>650.57800299999997</v>
      </c>
      <c r="C3842" s="320">
        <f>LN(B3842/B3841)</f>
        <v>8.3969557393805561E-3</v>
      </c>
      <c r="D3842" s="320">
        <f>AVERAGE(C3822:C3842)</f>
        <v>1.3671028544219987E-3</v>
      </c>
      <c r="E3842" s="318">
        <f>_xlfn.STDEV.S(C3822:C3842)</f>
        <v>7.2406032013930376E-3</v>
      </c>
      <c r="F3842" s="318">
        <f>E3842*(21/(21-1.5))</f>
        <v>7.7975726784232707E-3</v>
      </c>
      <c r="G3842" s="318">
        <f>_xlfn.VAR.S(C3822:C3842)</f>
        <v>5.2426334720023111E-5</v>
      </c>
      <c r="H3842" s="318">
        <f>G3842*(21/(21-1))</f>
        <v>5.5047651456024267E-5</v>
      </c>
      <c r="I3842" s="320">
        <f>(SUM(C3779:C3799)*1+SUM(C3800:C3820)*2+SUM(C3821:C3841)*3)/6</f>
        <v>1.5721278744495016E-2</v>
      </c>
      <c r="J3842" s="318">
        <f>IF(C3842*O3842&lt;&gt;0,C3842,0)</f>
        <v>0</v>
      </c>
      <c r="K3842" s="318" t="str">
        <f>IF(C3842*O3842=0,"",C3842)</f>
        <v/>
      </c>
      <c r="O3842" s="318">
        <f>IF(ISBLANK(L3842),0,1)</f>
        <v>0</v>
      </c>
      <c r="P3842" s="318">
        <f>IF(ISBLANK(M3842),0,1)</f>
        <v>0</v>
      </c>
      <c r="Q3842" s="318">
        <f>O3842+P3842</f>
        <v>0</v>
      </c>
      <c r="R3842" s="318">
        <f>SUM(Q3717:Q3842)</f>
        <v>4</v>
      </c>
      <c r="S3842" s="318">
        <f>R3842/$X$2</f>
        <v>0.17391304347826086</v>
      </c>
      <c r="T3842" s="318">
        <f>IF(S3842&gt;=$X$3,1,0)</f>
        <v>0</v>
      </c>
      <c r="U3842" s="318">
        <f>O3842*T3842+P3842*T3842</f>
        <v>0</v>
      </c>
    </row>
    <row r="3843" spans="1:21" s="318" customFormat="1" x14ac:dyDescent="0.2">
      <c r="A3843" s="322">
        <v>42158</v>
      </c>
      <c r="B3843" s="321">
        <v>655.34301800000003</v>
      </c>
      <c r="C3843" s="320">
        <f>LN(B3843/B3842)</f>
        <v>7.2975870209718938E-3</v>
      </c>
      <c r="D3843" s="320">
        <f>AVERAGE(C3823:C3843)</f>
        <v>1.1753956900169662E-3</v>
      </c>
      <c r="E3843" s="318">
        <f>_xlfn.STDEV.S(C3823:C3843)</f>
        <v>7.0135474384543373E-3</v>
      </c>
      <c r="F3843" s="318">
        <f>E3843*(21/(21-1.5))</f>
        <v>7.5530510875662094E-3</v>
      </c>
      <c r="G3843" s="318">
        <f>_xlfn.VAR.S(C3823:C3843)</f>
        <v>4.9189847671449397E-5</v>
      </c>
      <c r="H3843" s="318">
        <f>G3843*(21/(21-1))</f>
        <v>5.1649340055021867E-5</v>
      </c>
      <c r="I3843" s="320">
        <f>(SUM(C3780:C3800)*1+SUM(C3801:C3821)*2+SUM(C3822:C3842)*3)/6</f>
        <v>2.3852500956273795E-2</v>
      </c>
      <c r="J3843" s="318">
        <f>IF(C3843*O3843&lt;&gt;0,C3843,0)</f>
        <v>0</v>
      </c>
      <c r="K3843" s="318" t="str">
        <f>IF(C3843*O3843=0,"",C3843)</f>
        <v/>
      </c>
      <c r="O3843" s="318">
        <f>IF(ISBLANK(L3843),0,1)</f>
        <v>0</v>
      </c>
      <c r="P3843" s="318">
        <f>IF(ISBLANK(M3843),0,1)</f>
        <v>0</v>
      </c>
      <c r="Q3843" s="318">
        <f>O3843+P3843</f>
        <v>0</v>
      </c>
      <c r="R3843" s="318">
        <f>SUM(Q3718:Q3843)</f>
        <v>4</v>
      </c>
      <c r="S3843" s="318">
        <f>R3843/$X$2</f>
        <v>0.17391304347826086</v>
      </c>
      <c r="T3843" s="318">
        <f>IF(S3843&gt;=$X$3,1,0)</f>
        <v>0</v>
      </c>
      <c r="U3843" s="318">
        <f>O3843*T3843+P3843*T3843</f>
        <v>0</v>
      </c>
    </row>
    <row r="3844" spans="1:21" s="318" customFormat="1" x14ac:dyDescent="0.2">
      <c r="A3844" s="322">
        <v>42159</v>
      </c>
      <c r="B3844" s="321">
        <v>649.27899200000002</v>
      </c>
      <c r="C3844" s="320">
        <f>LN(B3844/B3843)</f>
        <v>-9.2962860123796676E-3</v>
      </c>
      <c r="D3844" s="320">
        <f>AVERAGE(C3824:C3844)</f>
        <v>9.9995941230423348E-5</v>
      </c>
      <c r="E3844" s="318">
        <f>_xlfn.STDEV.S(C3824:C3844)</f>
        <v>6.7914405753182932E-3</v>
      </c>
      <c r="F3844" s="318">
        <f>E3844*(21/(21-1.5))</f>
        <v>7.3138590811120075E-3</v>
      </c>
      <c r="G3844" s="318">
        <f>_xlfn.VAR.S(C3824:C3844)</f>
        <v>4.6123665088079667E-5</v>
      </c>
      <c r="H3844" s="318">
        <f>G3844*(21/(21-1))</f>
        <v>4.842984834248365E-5</v>
      </c>
      <c r="I3844" s="320">
        <f>(SUM(C3781:C3801)*1+SUM(C3802:C3822)*2+SUM(C3823:C3843)*3)/6</f>
        <v>2.3695342734787888E-2</v>
      </c>
      <c r="J3844" s="318">
        <f>IF(C3844*O3844&lt;&gt;0,C3844,0)</f>
        <v>0</v>
      </c>
      <c r="K3844" s="318" t="str">
        <f>IF(C3844*O3844=0,"",C3844)</f>
        <v/>
      </c>
      <c r="O3844" s="318">
        <f>IF(ISBLANK(L3844),0,1)</f>
        <v>0</v>
      </c>
      <c r="P3844" s="318">
        <f>IF(ISBLANK(M3844),0,1)</f>
        <v>0</v>
      </c>
      <c r="Q3844" s="318">
        <f>O3844+P3844</f>
        <v>0</v>
      </c>
      <c r="R3844" s="318">
        <f>SUM(Q3719:Q3844)</f>
        <v>4</v>
      </c>
      <c r="S3844" s="318">
        <f>R3844/$X$2</f>
        <v>0.17391304347826086</v>
      </c>
      <c r="T3844" s="318">
        <f>IF(S3844&gt;=$X$3,1,0)</f>
        <v>0</v>
      </c>
      <c r="U3844" s="318">
        <f>O3844*T3844+P3844*T3844</f>
        <v>0</v>
      </c>
    </row>
    <row r="3845" spans="1:21" s="318" customFormat="1" x14ac:dyDescent="0.2">
      <c r="A3845" s="322">
        <v>42160</v>
      </c>
      <c r="B3845" s="321">
        <v>650.05602999999996</v>
      </c>
      <c r="C3845" s="320">
        <f>LN(B3845/B3844)</f>
        <v>1.1960550273422037E-3</v>
      </c>
      <c r="D3845" s="320">
        <f>AVERAGE(C3825:C3845)</f>
        <v>7.9181099618487951E-5</v>
      </c>
      <c r="E3845" s="318">
        <f>_xlfn.STDEV.S(C3825:C3845)</f>
        <v>6.78717517194149E-3</v>
      </c>
      <c r="F3845" s="318">
        <f>E3845*(21/(21-1.5))</f>
        <v>7.3092655697831431E-3</v>
      </c>
      <c r="G3845" s="318">
        <f>_xlfn.VAR.S(C3825:C3845)</f>
        <v>4.606574681461899E-5</v>
      </c>
      <c r="H3845" s="318">
        <f>G3845*(21/(21-1))</f>
        <v>4.8369034155349939E-5</v>
      </c>
      <c r="I3845" s="320">
        <f>(SUM(C3782:C3802)*1+SUM(C3803:C3823)*2+SUM(C3824:C3844)*3)/6</f>
        <v>1.7030873133099471E-2</v>
      </c>
      <c r="J3845" s="318">
        <f>IF(C3845*O3845&lt;&gt;0,C3845,0)</f>
        <v>0</v>
      </c>
      <c r="K3845" s="318" t="str">
        <f>IF(C3845*O3845=0,"",C3845)</f>
        <v/>
      </c>
      <c r="O3845" s="318">
        <f>IF(ISBLANK(L3845),0,1)</f>
        <v>0</v>
      </c>
      <c r="P3845" s="318">
        <f>IF(ISBLANK(M3845),0,1)</f>
        <v>0</v>
      </c>
      <c r="Q3845" s="318">
        <f>O3845+P3845</f>
        <v>0</v>
      </c>
      <c r="R3845" s="318">
        <f>SUM(Q3720:Q3845)</f>
        <v>4</v>
      </c>
      <c r="S3845" s="318">
        <f>R3845/$X$2</f>
        <v>0.17391304347826086</v>
      </c>
      <c r="T3845" s="318">
        <f>IF(S3845&gt;=$X$3,1,0)</f>
        <v>0</v>
      </c>
      <c r="U3845" s="318">
        <f>O3845*T3845+P3845*T3845</f>
        <v>0</v>
      </c>
    </row>
    <row r="3846" spans="1:21" s="318" customFormat="1" x14ac:dyDescent="0.2">
      <c r="A3846" s="322">
        <v>42163</v>
      </c>
      <c r="B3846" s="321">
        <v>651.69799799999998</v>
      </c>
      <c r="C3846" s="320">
        <f>LN(B3846/B3845)</f>
        <v>2.5227021933116271E-3</v>
      </c>
      <c r="D3846" s="320">
        <f>AVERAGE(C3826:C3846)</f>
        <v>4.2142288803538412E-4</v>
      </c>
      <c r="E3846" s="318">
        <f>_xlfn.STDEV.S(C3826:C3846)</f>
        <v>6.7168619363246335E-3</v>
      </c>
      <c r="F3846" s="318">
        <f>E3846*(21/(21-1.5))</f>
        <v>7.2335436237342199E-3</v>
      </c>
      <c r="G3846" s="318">
        <f>_xlfn.VAR.S(C3826:C3846)</f>
        <v>4.5116234271646705E-5</v>
      </c>
      <c r="H3846" s="318">
        <f>G3846*(21/(21-1))</f>
        <v>4.7372045985229045E-5</v>
      </c>
      <c r="I3846" s="320">
        <f>(SUM(C3783:C3803)*1+SUM(C3804:C3824)*2+SUM(C3825:C3845)*3)/6</f>
        <v>1.8094317471851668E-2</v>
      </c>
      <c r="J3846" s="318">
        <f>IF(C3846*O3846&lt;&gt;0,C3846,0)</f>
        <v>0</v>
      </c>
      <c r="K3846" s="318" t="str">
        <f>IF(C3846*O3846=0,"",C3846)</f>
        <v/>
      </c>
      <c r="O3846" s="318">
        <f>IF(ISBLANK(L3846),0,1)</f>
        <v>0</v>
      </c>
      <c r="P3846" s="318">
        <f>IF(ISBLANK(M3846),0,1)</f>
        <v>0</v>
      </c>
      <c r="Q3846" s="318">
        <f>O3846+P3846</f>
        <v>0</v>
      </c>
      <c r="R3846" s="318">
        <f>SUM(Q3721:Q3846)</f>
        <v>4</v>
      </c>
      <c r="S3846" s="318">
        <f>R3846/$X$2</f>
        <v>0.17391304347826086</v>
      </c>
      <c r="T3846" s="318">
        <f>IF(S3846&gt;=$X$3,1,0)</f>
        <v>0</v>
      </c>
      <c r="U3846" s="318">
        <f>O3846*T3846+P3846*T3846</f>
        <v>0</v>
      </c>
    </row>
    <row r="3847" spans="1:21" s="318" customFormat="1" x14ac:dyDescent="0.2">
      <c r="A3847" s="322">
        <v>42164</v>
      </c>
      <c r="B3847" s="321">
        <v>643.52502400000003</v>
      </c>
      <c r="C3847" s="320">
        <f>LN(B3847/B3846)</f>
        <v>-1.2620347753011928E-2</v>
      </c>
      <c r="D3847" s="320">
        <f>AVERAGE(C3827:C3847)</f>
        <v>1.886995062546138E-4</v>
      </c>
      <c r="E3847" s="318">
        <f>_xlfn.STDEV.S(C3827:C3847)</f>
        <v>7.0879402312208246E-3</v>
      </c>
      <c r="F3847" s="318">
        <f>E3847*(21/(21-1.5))</f>
        <v>7.6331664028531955E-3</v>
      </c>
      <c r="G3847" s="318">
        <f>_xlfn.VAR.S(C3827:C3847)</f>
        <v>5.0238896721358723E-5</v>
      </c>
      <c r="H3847" s="318">
        <f>G3847*(21/(21-1))</f>
        <v>5.2750841557426659E-5</v>
      </c>
      <c r="I3847" s="320">
        <f>(SUM(C3784:C3804)*1+SUM(C3805:C3825)*2+SUM(C3826:C3846)*3)/6</f>
        <v>1.8344623120801741E-2</v>
      </c>
      <c r="J3847" s="318">
        <f>IF(C3847*O3847&lt;&gt;0,C3847,0)</f>
        <v>0</v>
      </c>
      <c r="K3847" s="318" t="str">
        <f>IF(C3847*O3847=0,"",C3847)</f>
        <v/>
      </c>
      <c r="O3847" s="318">
        <f>IF(ISBLANK(L3847),0,1)</f>
        <v>0</v>
      </c>
      <c r="P3847" s="318">
        <f>IF(ISBLANK(M3847),0,1)</f>
        <v>0</v>
      </c>
      <c r="Q3847" s="318">
        <f>O3847+P3847</f>
        <v>0</v>
      </c>
      <c r="R3847" s="318">
        <f>SUM(Q3722:Q3847)</f>
        <v>4</v>
      </c>
      <c r="S3847" s="318">
        <f>R3847/$X$2</f>
        <v>0.17391304347826086</v>
      </c>
      <c r="T3847" s="318">
        <f>IF(S3847&gt;=$X$3,1,0)</f>
        <v>0</v>
      </c>
      <c r="U3847" s="318">
        <f>O3847*T3847+P3847*T3847</f>
        <v>0</v>
      </c>
    </row>
    <row r="3848" spans="1:21" s="318" customFormat="1" x14ac:dyDescent="0.2">
      <c r="A3848" s="322">
        <v>42165</v>
      </c>
      <c r="B3848" s="321">
        <v>643.67602499999998</v>
      </c>
      <c r="C3848" s="320">
        <f>LN(B3848/B3847)</f>
        <v>2.3461913864957924E-4</v>
      </c>
      <c r="D3848" s="320">
        <f>AVERAGE(C3828:C3848)</f>
        <v>-3.2271037965327792E-4</v>
      </c>
      <c r="E3848" s="318">
        <f>_xlfn.STDEV.S(C3828:C3848)</f>
        <v>6.6443965255389729E-3</v>
      </c>
      <c r="F3848" s="318">
        <f>E3848*(21/(21-1.5))</f>
        <v>7.1555039505804318E-3</v>
      </c>
      <c r="G3848" s="318">
        <f>_xlfn.VAR.S(C3828:C3848)</f>
        <v>4.4148005188594371E-5</v>
      </c>
      <c r="H3848" s="318">
        <f>G3848*(21/(21-1))</f>
        <v>4.6355405448024092E-5</v>
      </c>
      <c r="I3848" s="320">
        <f>(SUM(C3785:C3805)*1+SUM(C3806:C3826)*2+SUM(C3827:C3847)*3)/6</f>
        <v>7.3666946188683637E-3</v>
      </c>
      <c r="J3848" s="318">
        <f>IF(C3848*O3848&lt;&gt;0,C3848,0)</f>
        <v>0</v>
      </c>
      <c r="K3848" s="318" t="str">
        <f>IF(C3848*O3848=0,"",C3848)</f>
        <v/>
      </c>
      <c r="O3848" s="318">
        <f>IF(ISBLANK(L3848),0,1)</f>
        <v>0</v>
      </c>
      <c r="P3848" s="318">
        <f>IF(ISBLANK(M3848),0,1)</f>
        <v>0</v>
      </c>
      <c r="Q3848" s="318">
        <f>O3848+P3848</f>
        <v>0</v>
      </c>
      <c r="R3848" s="318">
        <f>SUM(Q3723:Q3848)</f>
        <v>4</v>
      </c>
      <c r="S3848" s="318">
        <f>R3848/$X$2</f>
        <v>0.17391304347826086</v>
      </c>
      <c r="T3848" s="318">
        <f>IF(S3848&gt;=$X$3,1,0)</f>
        <v>0</v>
      </c>
      <c r="U3848" s="318">
        <f>O3848*T3848+P3848*T3848</f>
        <v>0</v>
      </c>
    </row>
    <row r="3849" spans="1:21" s="318" customFormat="1" x14ac:dyDescent="0.2">
      <c r="A3849" s="322">
        <v>42166</v>
      </c>
      <c r="B3849" s="321">
        <v>645.97900400000003</v>
      </c>
      <c r="C3849" s="320">
        <f>LN(B3849/B3848)</f>
        <v>3.5714689528019254E-3</v>
      </c>
      <c r="D3849" s="320">
        <f>AVERAGE(C3829:C3849)</f>
        <v>-6.1085488408252255E-4</v>
      </c>
      <c r="E3849" s="318">
        <f>_xlfn.STDEV.S(C3829:C3849)</f>
        <v>6.3145620753056629E-3</v>
      </c>
      <c r="F3849" s="318">
        <f>E3849*(21/(21-1.5))</f>
        <v>6.8002976195599444E-3</v>
      </c>
      <c r="G3849" s="318">
        <f>_xlfn.VAR.S(C3829:C3849)</f>
        <v>3.9873694202888556E-5</v>
      </c>
      <c r="H3849" s="318">
        <f>G3849*(21/(21-1))</f>
        <v>4.1867378913032987E-5</v>
      </c>
      <c r="I3849" s="320">
        <f>(SUM(C3786:C3806)*1+SUM(C3807:C3827)*2+SUM(C3828:C3848)*3)/6</f>
        <v>6.2516898879521852E-3</v>
      </c>
      <c r="J3849" s="318">
        <f>IF(C3849*O3849&lt;&gt;0,C3849,0)</f>
        <v>0</v>
      </c>
      <c r="K3849" s="318" t="str">
        <f>IF(C3849*O3849=0,"",C3849)</f>
        <v/>
      </c>
      <c r="O3849" s="318">
        <f>IF(ISBLANK(L3849),0,1)</f>
        <v>0</v>
      </c>
      <c r="P3849" s="318">
        <f>IF(ISBLANK(M3849),0,1)</f>
        <v>0</v>
      </c>
      <c r="Q3849" s="318">
        <f>O3849+P3849</f>
        <v>0</v>
      </c>
      <c r="R3849" s="318">
        <f>SUM(Q3724:Q3849)</f>
        <v>4</v>
      </c>
      <c r="S3849" s="318">
        <f>R3849/$X$2</f>
        <v>0.17391304347826086</v>
      </c>
      <c r="T3849" s="318">
        <f>IF(S3849&gt;=$X$3,1,0)</f>
        <v>0</v>
      </c>
      <c r="U3849" s="318">
        <f>O3849*T3849+P3849*T3849</f>
        <v>0</v>
      </c>
    </row>
    <row r="3850" spans="1:21" s="318" customFormat="1" x14ac:dyDescent="0.2">
      <c r="A3850" s="322">
        <v>42167</v>
      </c>
      <c r="B3850" s="321">
        <v>636.54998799999998</v>
      </c>
      <c r="C3850" s="320">
        <f>LN(B3850/B3849)</f>
        <v>-1.4704051050395359E-2</v>
      </c>
      <c r="D3850" s="320">
        <f>AVERAGE(C3830:C3850)</f>
        <v>-1.0882713241883346E-3</v>
      </c>
      <c r="E3850" s="318">
        <f>_xlfn.STDEV.S(C3830:C3850)</f>
        <v>6.9812658222456669E-3</v>
      </c>
      <c r="F3850" s="318">
        <f>E3850*(21/(21-1.5))</f>
        <v>7.5182862701107175E-3</v>
      </c>
      <c r="G3850" s="318">
        <f>_xlfn.VAR.S(C3830:C3850)</f>
        <v>4.8738072480855471E-5</v>
      </c>
      <c r="H3850" s="318">
        <f>G3850*(21/(21-1))</f>
        <v>5.1174976104898246E-5</v>
      </c>
      <c r="I3850" s="320">
        <f>(SUM(C3787:C3807)*1+SUM(C3808:C3828)*2+SUM(C3829:C3849)*3)/6</f>
        <v>5.4070292031917766E-3</v>
      </c>
      <c r="J3850" s="318">
        <f>IF(C3850*O3850&lt;&gt;0,C3850,0)</f>
        <v>0</v>
      </c>
      <c r="K3850" s="318" t="str">
        <f>IF(C3850*O3850=0,"",C3850)</f>
        <v/>
      </c>
      <c r="O3850" s="318">
        <f>IF(ISBLANK(L3850),0,1)</f>
        <v>0</v>
      </c>
      <c r="P3850" s="318">
        <f>IF(ISBLANK(M3850),0,1)</f>
        <v>0</v>
      </c>
      <c r="Q3850" s="318">
        <f>O3850+P3850</f>
        <v>0</v>
      </c>
      <c r="R3850" s="318">
        <f>SUM(Q3725:Q3850)</f>
        <v>4</v>
      </c>
      <c r="S3850" s="318">
        <f>R3850/$X$2</f>
        <v>0.17391304347826086</v>
      </c>
      <c r="T3850" s="318">
        <f>IF(S3850&gt;=$X$3,1,0)</f>
        <v>0</v>
      </c>
      <c r="U3850" s="318">
        <f>O3850*T3850+P3850*T3850</f>
        <v>0</v>
      </c>
    </row>
    <row r="3851" spans="1:21" s="318" customFormat="1" x14ac:dyDescent="0.2">
      <c r="A3851" s="322">
        <v>42170</v>
      </c>
      <c r="B3851" s="321">
        <v>627.37298599999997</v>
      </c>
      <c r="C3851" s="320">
        <f>LN(B3851/B3850)</f>
        <v>-1.4521712887322452E-2</v>
      </c>
      <c r="D3851" s="320">
        <f>AVERAGE(C3831:C3851)</f>
        <v>-2.2649245948836573E-3</v>
      </c>
      <c r="E3851" s="318">
        <f>_xlfn.STDEV.S(C3831:C3851)</f>
        <v>7.0674946226329596E-3</v>
      </c>
      <c r="F3851" s="318">
        <f>E3851*(21/(21-1.5))</f>
        <v>7.6111480551431868E-3</v>
      </c>
      <c r="G3851" s="318">
        <f>_xlfn.VAR.S(C3831:C3851)</f>
        <v>4.9949480240945798E-5</v>
      </c>
      <c r="H3851" s="318">
        <f>G3851*(21/(21-1))</f>
        <v>5.244695425299309E-5</v>
      </c>
      <c r="I3851" s="320">
        <f>(SUM(C3788:C3808)*1+SUM(C3809:C3829)*2+SUM(C3830:C3850)*3)/6</f>
        <v>-2.963291920986951E-3</v>
      </c>
      <c r="J3851" s="318">
        <f>IF(C3851*O3851&lt;&gt;0,C3851,0)</f>
        <v>0</v>
      </c>
      <c r="K3851" s="318" t="str">
        <f>IF(C3851*O3851=0,"",C3851)</f>
        <v/>
      </c>
      <c r="O3851" s="318">
        <f>IF(ISBLANK(L3851),0,1)</f>
        <v>0</v>
      </c>
      <c r="P3851" s="318">
        <f>IF(ISBLANK(M3851),0,1)</f>
        <v>0</v>
      </c>
      <c r="Q3851" s="318">
        <f>O3851+P3851</f>
        <v>0</v>
      </c>
      <c r="R3851" s="318">
        <f>SUM(Q3726:Q3851)</f>
        <v>4</v>
      </c>
      <c r="S3851" s="318">
        <f>R3851/$X$2</f>
        <v>0.17391304347826086</v>
      </c>
      <c r="T3851" s="318">
        <f>IF(S3851&gt;=$X$3,1,0)</f>
        <v>0</v>
      </c>
      <c r="U3851" s="318">
        <f>O3851*T3851+P3851*T3851</f>
        <v>0</v>
      </c>
    </row>
    <row r="3852" spans="1:21" s="318" customFormat="1" x14ac:dyDescent="0.2">
      <c r="A3852" s="322">
        <v>42171</v>
      </c>
      <c r="B3852" s="321">
        <v>628.62402299999997</v>
      </c>
      <c r="C3852" s="320">
        <f>LN(B3852/B3851)</f>
        <v>1.9921025364885575E-3</v>
      </c>
      <c r="D3852" s="320">
        <f>AVERAGE(C3832:C3852)</f>
        <v>-1.8585472808695198E-3</v>
      </c>
      <c r="E3852" s="318">
        <f>_xlfn.STDEV.S(C3832:C3852)</f>
        <v>7.0546156823505452E-3</v>
      </c>
      <c r="F3852" s="318">
        <f>E3852*(21/(21-1.5))</f>
        <v>7.5972784271467406E-3</v>
      </c>
      <c r="G3852" s="318">
        <f>_xlfn.VAR.S(C3832:C3852)</f>
        <v>4.976760242566625E-5</v>
      </c>
      <c r="H3852" s="318">
        <f>G3852*(21/(21-1))</f>
        <v>5.2255982546949564E-5</v>
      </c>
      <c r="I3852" s="320">
        <f>(SUM(C3789:C3809)*1+SUM(C3810:C3830)*2+SUM(C3831:C3851)*3)/6</f>
        <v>-9.1320444835741033E-3</v>
      </c>
      <c r="J3852" s="318">
        <f>IF(C3852*O3852&lt;&gt;0,C3852,0)</f>
        <v>0</v>
      </c>
      <c r="K3852" s="318" t="str">
        <f>IF(C3852*O3852=0,"",C3852)</f>
        <v/>
      </c>
      <c r="O3852" s="318">
        <f>IF(ISBLANK(L3852),0,1)</f>
        <v>0</v>
      </c>
      <c r="P3852" s="318">
        <f>IF(ISBLANK(M3852),0,1)</f>
        <v>0</v>
      </c>
      <c r="Q3852" s="318">
        <f>O3852+P3852</f>
        <v>0</v>
      </c>
      <c r="R3852" s="318">
        <f>SUM(Q3727:Q3852)</f>
        <v>4</v>
      </c>
      <c r="S3852" s="318">
        <f>R3852/$X$2</f>
        <v>0.17391304347826086</v>
      </c>
      <c r="T3852" s="318">
        <f>IF(S3852&gt;=$X$3,1,0)</f>
        <v>0</v>
      </c>
      <c r="U3852" s="318">
        <f>O3852*T3852+P3852*T3852</f>
        <v>0</v>
      </c>
    </row>
    <row r="3853" spans="1:21" s="318" customFormat="1" x14ac:dyDescent="0.2">
      <c r="A3853" s="322">
        <v>42172</v>
      </c>
      <c r="B3853" s="321">
        <v>631.61102300000005</v>
      </c>
      <c r="C3853" s="320">
        <f>LN(B3853/B3852)</f>
        <v>4.7403944255789664E-3</v>
      </c>
      <c r="D3853" s="320">
        <f>AVERAGE(C3833:C3853)</f>
        <v>-1.5919999444378712E-3</v>
      </c>
      <c r="E3853" s="318">
        <f>_xlfn.STDEV.S(C3833:C3853)</f>
        <v>7.198622040523666E-3</v>
      </c>
      <c r="F3853" s="318">
        <f>E3853*(21/(21-1.5))</f>
        <v>7.7523621974870246E-3</v>
      </c>
      <c r="G3853" s="318">
        <f>_xlfn.VAR.S(C3833:C3853)</f>
        <v>5.1820159282313103E-5</v>
      </c>
      <c r="H3853" s="318">
        <f>G3853*(21/(21-1))</f>
        <v>5.4411167246428761E-5</v>
      </c>
      <c r="I3853" s="320">
        <f>(SUM(C3790:C3810)*1+SUM(C3811:C3831)*2+SUM(C3832:C3852)*3)/6</f>
        <v>-8.3111068528835281E-3</v>
      </c>
      <c r="J3853" s="318">
        <f>IF(C3853*O3853&lt;&gt;0,C3853,0)</f>
        <v>0</v>
      </c>
      <c r="K3853" s="318" t="str">
        <f>IF(C3853*O3853=0,"",C3853)</f>
        <v/>
      </c>
      <c r="O3853" s="318">
        <f>IF(ISBLANK(L3853),0,1)</f>
        <v>0</v>
      </c>
      <c r="P3853" s="318">
        <f>IF(ISBLANK(M3853),0,1)</f>
        <v>0</v>
      </c>
      <c r="Q3853" s="318">
        <f>O3853+P3853</f>
        <v>0</v>
      </c>
      <c r="R3853" s="318">
        <f>SUM(Q3728:Q3853)</f>
        <v>4</v>
      </c>
      <c r="S3853" s="318">
        <f>R3853/$X$2</f>
        <v>0.17391304347826086</v>
      </c>
      <c r="T3853" s="318">
        <f>IF(S3853&gt;=$X$3,1,0)</f>
        <v>0</v>
      </c>
      <c r="U3853" s="318">
        <f>O3853*T3853+P3853*T3853</f>
        <v>0</v>
      </c>
    </row>
    <row r="3854" spans="1:21" s="318" customFormat="1" x14ac:dyDescent="0.2">
      <c r="A3854" s="322">
        <v>42173</v>
      </c>
      <c r="B3854" s="321">
        <v>628.61999500000002</v>
      </c>
      <c r="C3854" s="320">
        <f>LN(B3854/B3853)</f>
        <v>-4.7468020917795376E-3</v>
      </c>
      <c r="D3854" s="320">
        <f>AVERAGE(C3834:C3854)</f>
        <v>-1.6655486736397995E-3</v>
      </c>
      <c r="E3854" s="318">
        <f>_xlfn.STDEV.S(C3834:C3854)</f>
        <v>7.2237433737109879E-3</v>
      </c>
      <c r="F3854" s="318">
        <f>E3854*(21/(21-1.5))</f>
        <v>7.779415940919525E-3</v>
      </c>
      <c r="G3854" s="318">
        <f>_xlfn.VAR.S(C3834:C3854)</f>
        <v>5.2182468329233402E-5</v>
      </c>
      <c r="H3854" s="318">
        <f>G3854*(21/(21-1))</f>
        <v>5.4791591745695072E-5</v>
      </c>
      <c r="I3854" s="320">
        <f>(SUM(C3791:C3811)*1+SUM(C3812:C3832)*2+SUM(C3833:C3853)*3)/6</f>
        <v>-8.0730097907086417E-3</v>
      </c>
      <c r="J3854" s="318">
        <f>IF(C3854*O3854&lt;&gt;0,C3854,0)</f>
        <v>0</v>
      </c>
      <c r="K3854" s="318" t="str">
        <f>IF(C3854*O3854=0,"",C3854)</f>
        <v/>
      </c>
      <c r="O3854" s="318">
        <f>IF(ISBLANK(L3854),0,1)</f>
        <v>0</v>
      </c>
      <c r="P3854" s="318">
        <f>IF(ISBLANK(M3854),0,1)</f>
        <v>0</v>
      </c>
      <c r="Q3854" s="318">
        <f>O3854+P3854</f>
        <v>0</v>
      </c>
      <c r="R3854" s="318">
        <f>SUM(Q3729:Q3854)</f>
        <v>4</v>
      </c>
      <c r="S3854" s="318">
        <f>R3854/$X$2</f>
        <v>0.17391304347826086</v>
      </c>
      <c r="T3854" s="318">
        <f>IF(S3854&gt;=$X$3,1,0)</f>
        <v>0</v>
      </c>
      <c r="U3854" s="318">
        <f>O3854*T3854+P3854*T3854</f>
        <v>0</v>
      </c>
    </row>
    <row r="3855" spans="1:21" s="318" customFormat="1" x14ac:dyDescent="0.2">
      <c r="A3855" s="322">
        <v>42174</v>
      </c>
      <c r="B3855" s="321">
        <v>632.23400900000001</v>
      </c>
      <c r="C3855" s="320">
        <f>LN(B3855/B3854)</f>
        <v>5.7326603808637048E-3</v>
      </c>
      <c r="D3855" s="320">
        <f>AVERAGE(C3835:C3855)</f>
        <v>-1.3962970759656581E-3</v>
      </c>
      <c r="E3855" s="318">
        <f>_xlfn.STDEV.S(C3835:C3855)</f>
        <v>7.3953335379742385E-3</v>
      </c>
      <c r="F3855" s="318">
        <f>E3855*(21/(21-1.5))</f>
        <v>7.9642053485876416E-3</v>
      </c>
      <c r="G3855" s="318">
        <f>_xlfn.VAR.S(C3835:C3855)</f>
        <v>5.4690958137886569E-5</v>
      </c>
      <c r="H3855" s="318">
        <f>G3855*(21/(21-1))</f>
        <v>5.7425506044780901E-5</v>
      </c>
      <c r="I3855" s="320">
        <f>(SUM(C3792:C3812)*1+SUM(C3813:C3833)*2+SUM(C3834:C3854)*3)/6</f>
        <v>-9.3408264870454005E-3</v>
      </c>
      <c r="J3855" s="318">
        <f>IF(C3855*O3855&lt;&gt;0,C3855,0)</f>
        <v>5.7326603808637048E-3</v>
      </c>
      <c r="K3855" s="318">
        <f>IF(C3855*O3855=0,"",C3855)</f>
        <v>5.7326603808637048E-3</v>
      </c>
      <c r="L3855" s="323" t="s">
        <v>16</v>
      </c>
      <c r="M3855" s="323"/>
      <c r="O3855" s="318">
        <f>IF(ISBLANK(L3855),0,1)</f>
        <v>1</v>
      </c>
      <c r="P3855" s="318">
        <f>IF(ISBLANK(M3855),0,1)</f>
        <v>0</v>
      </c>
      <c r="Q3855" s="318">
        <f>O3855+P3855</f>
        <v>1</v>
      </c>
      <c r="R3855" s="318">
        <f>SUM(Q3730:Q3855)</f>
        <v>5</v>
      </c>
      <c r="S3855" s="318">
        <f>R3855/$X$2</f>
        <v>0.21739130434782608</v>
      </c>
      <c r="T3855" s="318">
        <f>IF(S3855&gt;=$X$3,1,0)</f>
        <v>0</v>
      </c>
      <c r="U3855" s="318">
        <f>O3855*T3855+P3855*T3855</f>
        <v>0</v>
      </c>
    </row>
    <row r="3856" spans="1:21" s="318" customFormat="1" x14ac:dyDescent="0.2">
      <c r="A3856" s="322">
        <v>42177</v>
      </c>
      <c r="B3856" s="321">
        <v>639.80602999999996</v>
      </c>
      <c r="C3856" s="320">
        <f>LN(B3856/B3855)</f>
        <v>1.1905459271399186E-2</v>
      </c>
      <c r="D3856" s="320">
        <f>AVERAGE(C3836:C3856)</f>
        <v>-9.6711630074555082E-4</v>
      </c>
      <c r="E3856" s="318">
        <f>_xlfn.STDEV.S(C3836:C3856)</f>
        <v>7.9009258550043135E-3</v>
      </c>
      <c r="F3856" s="318">
        <f>E3856*(21/(21-1.5))</f>
        <v>8.5086893823123379E-3</v>
      </c>
      <c r="G3856" s="318">
        <f>_xlfn.VAR.S(C3836:C3856)</f>
        <v>6.2424629366275645E-5</v>
      </c>
      <c r="H3856" s="318">
        <f>G3856*(21/(21-1))</f>
        <v>6.5545860834589426E-5</v>
      </c>
      <c r="I3856" s="320">
        <f>(SUM(C3793:C3813)*1+SUM(C3814:C3834)*2+SUM(C3835:C3855)*3)/6</f>
        <v>-4.0449460377406125E-3</v>
      </c>
      <c r="J3856" s="318">
        <f>IF(C3856*O3856&lt;&gt;0,C3856,0)</f>
        <v>0</v>
      </c>
      <c r="K3856" s="318" t="str">
        <f>IF(C3856*O3856=0,"",C3856)</f>
        <v/>
      </c>
      <c r="O3856" s="318">
        <f>IF(ISBLANK(L3856),0,1)</f>
        <v>0</v>
      </c>
      <c r="P3856" s="318">
        <f>IF(ISBLANK(M3856),0,1)</f>
        <v>0</v>
      </c>
      <c r="Q3856" s="318">
        <f>O3856+P3856</f>
        <v>0</v>
      </c>
      <c r="R3856" s="318">
        <f>SUM(Q3731:Q3856)</f>
        <v>5</v>
      </c>
      <c r="S3856" s="318">
        <f>R3856/$X$2</f>
        <v>0.21739130434782608</v>
      </c>
      <c r="T3856" s="318">
        <f>IF(S3856&gt;=$X$3,1,0)</f>
        <v>0</v>
      </c>
      <c r="U3856" s="318">
        <f>O3856*T3856+P3856*T3856</f>
        <v>0</v>
      </c>
    </row>
    <row r="3857" spans="1:21" s="318" customFormat="1" x14ac:dyDescent="0.2">
      <c r="A3857" s="322">
        <v>42178</v>
      </c>
      <c r="B3857" s="321">
        <v>643.82098399999995</v>
      </c>
      <c r="C3857" s="320">
        <f>LN(B3857/B3856)</f>
        <v>6.2556600155588005E-3</v>
      </c>
      <c r="D3857" s="320">
        <f>AVERAGE(C3837:C3857)</f>
        <v>-6.3274826520093633E-4</v>
      </c>
      <c r="E3857" s="318">
        <f>_xlfn.STDEV.S(C3837:C3857)</f>
        <v>8.0569002205204722E-3</v>
      </c>
      <c r="F3857" s="318">
        <f>E3857*(21/(21-1.5))</f>
        <v>8.6766617759451228E-3</v>
      </c>
      <c r="G3857" s="318">
        <f>_xlfn.VAR.S(C3837:C3857)</f>
        <v>6.491364116342283E-5</v>
      </c>
      <c r="H3857" s="318">
        <f>G3857*(21/(21-1))</f>
        <v>6.8159323221593976E-5</v>
      </c>
      <c r="I3857" s="320">
        <f>(SUM(C3794:C3814)*1+SUM(C3815:C3835)*2+SUM(C3836:C3856)*3)/6</f>
        <v>1.1635804032771775E-3</v>
      </c>
      <c r="J3857" s="318">
        <f>IF(C3857*O3857&lt;&gt;0,C3857,0)</f>
        <v>0</v>
      </c>
      <c r="K3857" s="318" t="str">
        <f>IF(C3857*O3857=0,"",C3857)</f>
        <v/>
      </c>
      <c r="O3857" s="318">
        <f>IF(ISBLANK(L3857),0,1)</f>
        <v>0</v>
      </c>
      <c r="P3857" s="318">
        <f>IF(ISBLANK(M3857),0,1)</f>
        <v>0</v>
      </c>
      <c r="Q3857" s="318">
        <f>O3857+P3857</f>
        <v>0</v>
      </c>
      <c r="R3857" s="318">
        <f>SUM(Q3732:Q3857)</f>
        <v>4</v>
      </c>
      <c r="S3857" s="318">
        <f>R3857/$X$2</f>
        <v>0.17391304347826086</v>
      </c>
      <c r="T3857" s="318">
        <f>IF(S3857&gt;=$X$3,1,0)</f>
        <v>0</v>
      </c>
      <c r="U3857" s="318">
        <f>O3857*T3857+P3857*T3857</f>
        <v>0</v>
      </c>
    </row>
    <row r="3858" spans="1:21" s="318" customFormat="1" x14ac:dyDescent="0.2">
      <c r="A3858" s="322">
        <v>42179</v>
      </c>
      <c r="B3858" s="321">
        <v>646.59399399999995</v>
      </c>
      <c r="C3858" s="320">
        <f>LN(B3858/B3857)</f>
        <v>4.2978643549219618E-3</v>
      </c>
      <c r="D3858" s="320">
        <f>AVERAGE(C3838:C3858)</f>
        <v>2.4424496035868777E-4</v>
      </c>
      <c r="E3858" s="318">
        <f>_xlfn.STDEV.S(C3838:C3858)</f>
        <v>7.4985115098302677E-3</v>
      </c>
      <c r="F3858" s="318">
        <f>E3858*(21/(21-1.5))</f>
        <v>8.0753200875095191E-3</v>
      </c>
      <c r="G3858" s="318">
        <f>_xlfn.VAR.S(C3838:C3858)</f>
        <v>5.6227674863057001E-5</v>
      </c>
      <c r="H3858" s="318">
        <f>G3858*(21/(21-1))</f>
        <v>5.9039058606209853E-5</v>
      </c>
      <c r="I3858" s="320">
        <f>(SUM(C3795:C3815)*1+SUM(C3816:C3836)*2+SUM(C3837:C3857)*3)/6</f>
        <v>1.8300714514129974E-3</v>
      </c>
      <c r="J3858" s="318">
        <f>IF(C3858*O3858&lt;&gt;0,C3858,0)</f>
        <v>0</v>
      </c>
      <c r="K3858" s="318" t="str">
        <f>IF(C3858*O3858=0,"",C3858)</f>
        <v/>
      </c>
      <c r="O3858" s="318">
        <f>IF(ISBLANK(L3858),0,1)</f>
        <v>0</v>
      </c>
      <c r="P3858" s="318">
        <f>IF(ISBLANK(M3858),0,1)</f>
        <v>0</v>
      </c>
      <c r="Q3858" s="318">
        <f>O3858+P3858</f>
        <v>0</v>
      </c>
      <c r="R3858" s="318">
        <f>SUM(Q3733:Q3858)</f>
        <v>4</v>
      </c>
      <c r="S3858" s="318">
        <f>R3858/$X$2</f>
        <v>0.17391304347826086</v>
      </c>
      <c r="T3858" s="318">
        <f>IF(S3858&gt;=$X$3,1,0)</f>
        <v>0</v>
      </c>
      <c r="U3858" s="318">
        <f>O3858*T3858+P3858*T3858</f>
        <v>0</v>
      </c>
    </row>
    <row r="3859" spans="1:21" s="318" customFormat="1" x14ac:dyDescent="0.2">
      <c r="A3859" s="322">
        <v>42180</v>
      </c>
      <c r="B3859" s="321">
        <v>643.55200200000002</v>
      </c>
      <c r="C3859" s="320">
        <f>LN(B3859/B3858)</f>
        <v>-4.7157417017968904E-3</v>
      </c>
      <c r="D3859" s="320">
        <f>AVERAGE(C3839:C3859)</f>
        <v>-2.1380589628133473E-4</v>
      </c>
      <c r="E3859" s="318">
        <f>_xlfn.STDEV.S(C3839:C3859)</f>
        <v>7.4934701700981121E-3</v>
      </c>
      <c r="F3859" s="318">
        <f>E3859*(21/(21-1.5))</f>
        <v>8.069890952413351E-3</v>
      </c>
      <c r="G3859" s="318">
        <f>_xlfn.VAR.S(C3839:C3859)</f>
        <v>5.615209519015023E-5</v>
      </c>
      <c r="H3859" s="318">
        <f>G3859*(21/(21-1))</f>
        <v>5.8959699949657746E-5</v>
      </c>
      <c r="I3859" s="320">
        <f>(SUM(C3796:C3816)*1+SUM(C3817:C3837)*2+SUM(C3838:C3858)*3)/6</f>
        <v>9.6217342359222503E-3</v>
      </c>
      <c r="J3859" s="318">
        <f>IF(C3859*O3859&lt;&gt;0,C3859,0)</f>
        <v>0</v>
      </c>
      <c r="K3859" s="318" t="str">
        <f>IF(C3859*O3859=0,"",C3859)</f>
        <v/>
      </c>
      <c r="O3859" s="318">
        <f>IF(ISBLANK(L3859),0,1)</f>
        <v>0</v>
      </c>
      <c r="P3859" s="318">
        <f>IF(ISBLANK(M3859),0,1)</f>
        <v>0</v>
      </c>
      <c r="Q3859" s="318">
        <f>O3859+P3859</f>
        <v>0</v>
      </c>
      <c r="R3859" s="318">
        <f>SUM(Q3734:Q3859)</f>
        <v>4</v>
      </c>
      <c r="S3859" s="318">
        <f>R3859/$X$2</f>
        <v>0.17391304347826086</v>
      </c>
      <c r="T3859" s="318">
        <f>IF(S3859&gt;=$X$3,1,0)</f>
        <v>0</v>
      </c>
      <c r="U3859" s="318">
        <f>O3859*T3859+P3859*T3859</f>
        <v>0</v>
      </c>
    </row>
    <row r="3860" spans="1:21" s="318" customFormat="1" x14ac:dyDescent="0.2">
      <c r="A3860" s="322">
        <v>42181</v>
      </c>
      <c r="B3860" s="321">
        <v>642.59802200000001</v>
      </c>
      <c r="C3860" s="320">
        <f>LN(B3860/B3859)</f>
        <v>-1.4834664030606189E-3</v>
      </c>
      <c r="D3860" s="320">
        <f>AVERAGE(C3840:C3860)</f>
        <v>-2.0829133833268008E-4</v>
      </c>
      <c r="E3860" s="318">
        <f>_xlfn.STDEV.S(C3840:C3860)</f>
        <v>7.4924421463603121E-3</v>
      </c>
      <c r="F3860" s="318">
        <f>E3860*(21/(21-1.5))</f>
        <v>8.0687838499264898E-3</v>
      </c>
      <c r="G3860" s="318">
        <f>_xlfn.VAR.S(C3840:C3860)</f>
        <v>5.6136689316556322E-5</v>
      </c>
      <c r="H3860" s="318">
        <f>G3860*(21/(21-1))</f>
        <v>5.8943523782384139E-5</v>
      </c>
      <c r="I3860" s="320">
        <f>(SUM(C3797:C3817)*1+SUM(C3818:C3838)*2+SUM(C3839:C3859)*3)/6</f>
        <v>2.67999979621482E-3</v>
      </c>
      <c r="J3860" s="318">
        <f>IF(C3860*O3860&lt;&gt;0,C3860,0)</f>
        <v>0</v>
      </c>
      <c r="K3860" s="318" t="str">
        <f>IF(C3860*O3860=0,"",C3860)</f>
        <v/>
      </c>
      <c r="O3860" s="318">
        <f>IF(ISBLANK(L3860),0,1)</f>
        <v>0</v>
      </c>
      <c r="P3860" s="318">
        <f>IF(ISBLANK(M3860),0,1)</f>
        <v>0</v>
      </c>
      <c r="Q3860" s="318">
        <f>O3860+P3860</f>
        <v>0</v>
      </c>
      <c r="R3860" s="318">
        <f>SUM(Q3735:Q3860)</f>
        <v>4</v>
      </c>
      <c r="S3860" s="318">
        <f>R3860/$X$2</f>
        <v>0.17391304347826086</v>
      </c>
      <c r="T3860" s="318">
        <f>IF(S3860&gt;=$X$3,1,0)</f>
        <v>0</v>
      </c>
      <c r="U3860" s="318">
        <f>O3860*T3860+P3860*T3860</f>
        <v>0</v>
      </c>
    </row>
    <row r="3861" spans="1:21" s="318" customFormat="1" x14ac:dyDescent="0.2">
      <c r="A3861" s="322">
        <v>42184</v>
      </c>
      <c r="B3861" s="321">
        <v>631.387024</v>
      </c>
      <c r="C3861" s="320">
        <f>LN(B3861/B3860)</f>
        <v>-1.7600343800331313E-2</v>
      </c>
      <c r="D3861" s="320">
        <f>AVERAGE(C3841:C3861)</f>
        <v>-1.0659518770609901E-3</v>
      </c>
      <c r="E3861" s="318">
        <f>_xlfn.STDEV.S(C3841:C3861)</f>
        <v>8.3946028042063831E-3</v>
      </c>
      <c r="F3861" s="318">
        <f>E3861*(21/(21-1.5))</f>
        <v>9.0403414814530271E-3</v>
      </c>
      <c r="G3861" s="318">
        <f>_xlfn.VAR.S(C3841:C3861)</f>
        <v>7.0469356240389678E-5</v>
      </c>
      <c r="H3861" s="318">
        <f>G3861*(21/(21-1))</f>
        <v>7.399282405240916E-5</v>
      </c>
      <c r="I3861" s="320">
        <f>(SUM(C3798:C3818)*1+SUM(C3819:C3839)*2+SUM(C3840:C3860)*3)/6</f>
        <v>2.3427578091548417E-3</v>
      </c>
      <c r="J3861" s="318">
        <f>IF(C3861*O3861&lt;&gt;0,C3861,0)</f>
        <v>0</v>
      </c>
      <c r="K3861" s="318" t="str">
        <f>IF(C3861*O3861=0,"",C3861)</f>
        <v/>
      </c>
      <c r="O3861" s="318">
        <f>IF(ISBLANK(L3861),0,1)</f>
        <v>0</v>
      </c>
      <c r="P3861" s="318">
        <f>IF(ISBLANK(M3861),0,1)</f>
        <v>0</v>
      </c>
      <c r="Q3861" s="318">
        <f>O3861+P3861</f>
        <v>0</v>
      </c>
      <c r="R3861" s="318">
        <f>SUM(Q3736:Q3861)</f>
        <v>4</v>
      </c>
      <c r="S3861" s="318">
        <f>R3861/$X$2</f>
        <v>0.17391304347826086</v>
      </c>
      <c r="T3861" s="318">
        <f>IF(S3861&gt;=$X$3,1,0)</f>
        <v>0</v>
      </c>
      <c r="U3861" s="318">
        <f>O3861*T3861+P3861*T3861</f>
        <v>0</v>
      </c>
    </row>
    <row r="3862" spans="1:21" s="318" customFormat="1" x14ac:dyDescent="0.2">
      <c r="A3862" s="322">
        <v>42185</v>
      </c>
      <c r="B3862" s="321">
        <v>629.10601799999995</v>
      </c>
      <c r="C3862" s="320">
        <f>LN(B3862/B3861)</f>
        <v>-3.6192321795894917E-3</v>
      </c>
      <c r="D3862" s="320">
        <f>AVERAGE(C3842:C3862)</f>
        <v>-1.1983073724951569E-3</v>
      </c>
      <c r="E3862" s="318">
        <f>_xlfn.STDEV.S(C3842:C3862)</f>
        <v>8.412750227750402E-3</v>
      </c>
      <c r="F3862" s="318">
        <f>E3862*(21/(21-1.5))</f>
        <v>9.0598848606542794E-3</v>
      </c>
      <c r="G3862" s="318">
        <f>_xlfn.VAR.S(C3842:C3862)</f>
        <v>7.077436639451443E-5</v>
      </c>
      <c r="H3862" s="318">
        <f>G3862*(21/(21-1))</f>
        <v>7.4313084714240158E-5</v>
      </c>
      <c r="I3862" s="320">
        <f>(SUM(C3799:C3819)*1+SUM(C3820:C3840)*2+SUM(C3841:C3861)*3)/6</f>
        <v>-6.3290601599963721E-3</v>
      </c>
      <c r="J3862" s="318">
        <f>IF(C3862*O3862&lt;&gt;0,C3862,0)</f>
        <v>0</v>
      </c>
      <c r="K3862" s="318" t="str">
        <f>IF(C3862*O3862=0,"",C3862)</f>
        <v/>
      </c>
      <c r="O3862" s="318">
        <f>IF(ISBLANK(L3862),0,1)</f>
        <v>0</v>
      </c>
      <c r="P3862" s="318">
        <f>IF(ISBLANK(M3862),0,1)</f>
        <v>0</v>
      </c>
      <c r="Q3862" s="318">
        <f>O3862+P3862</f>
        <v>0</v>
      </c>
      <c r="R3862" s="318">
        <f>SUM(Q3737:Q3862)</f>
        <v>4</v>
      </c>
      <c r="S3862" s="318">
        <f>R3862/$X$2</f>
        <v>0.17391304347826086</v>
      </c>
      <c r="T3862" s="318">
        <f>IF(S3862&gt;=$X$3,1,0)</f>
        <v>0</v>
      </c>
      <c r="U3862" s="318">
        <f>O3862*T3862+P3862*T3862</f>
        <v>0</v>
      </c>
    </row>
    <row r="3863" spans="1:21" s="318" customFormat="1" x14ac:dyDescent="0.2">
      <c r="A3863" s="322">
        <v>42186</v>
      </c>
      <c r="B3863" s="321">
        <v>629.81597899999997</v>
      </c>
      <c r="C3863" s="320">
        <f>LN(B3863/B3862)</f>
        <v>1.1278873146316271E-3</v>
      </c>
      <c r="D3863" s="320">
        <f>AVERAGE(C3843:C3863)</f>
        <v>-1.5444534879593917E-3</v>
      </c>
      <c r="E3863" s="318">
        <f>_xlfn.STDEV.S(C3843:C3863)</f>
        <v>8.1434429930721322E-3</v>
      </c>
      <c r="F3863" s="318">
        <f>E3863*(21/(21-1.5))</f>
        <v>8.7698616848469104E-3</v>
      </c>
      <c r="G3863" s="318">
        <f>_xlfn.VAR.S(C3843:C3863)</f>
        <v>6.631566378141562E-5</v>
      </c>
      <c r="H3863" s="318">
        <f>G3863*(21/(21-1))</f>
        <v>6.9631446970486405E-5</v>
      </c>
      <c r="I3863" s="320">
        <f>(SUM(C3800:C3820)*1+SUM(C3821:C3841)*2+SUM(C3842:C3862)*3)/6</f>
        <v>-4.9604016658320047E-3</v>
      </c>
      <c r="J3863" s="318">
        <f>IF(C3863*O3863&lt;&gt;0,C3863,0)</f>
        <v>0</v>
      </c>
      <c r="K3863" s="318" t="str">
        <f>IF(C3863*O3863=0,"",C3863)</f>
        <v/>
      </c>
      <c r="O3863" s="318">
        <f>IF(ISBLANK(L3863),0,1)</f>
        <v>0</v>
      </c>
      <c r="P3863" s="318">
        <f>IF(ISBLANK(M3863),0,1)</f>
        <v>0</v>
      </c>
      <c r="Q3863" s="318">
        <f>O3863+P3863</f>
        <v>0</v>
      </c>
      <c r="R3863" s="318">
        <f>SUM(Q3738:Q3863)</f>
        <v>4</v>
      </c>
      <c r="S3863" s="318">
        <f>R3863/$X$2</f>
        <v>0.17391304347826086</v>
      </c>
      <c r="T3863" s="318">
        <f>IF(S3863&gt;=$X$3,1,0)</f>
        <v>0</v>
      </c>
      <c r="U3863" s="318">
        <f>O3863*T3863+P3863*T3863</f>
        <v>0</v>
      </c>
    </row>
    <row r="3864" spans="1:21" s="318" customFormat="1" x14ac:dyDescent="0.2">
      <c r="A3864" s="322">
        <v>42187</v>
      </c>
      <c r="B3864" s="321">
        <v>632.51702899999998</v>
      </c>
      <c r="C3864" s="320">
        <f>LN(B3864/B3863)</f>
        <v>4.2794636678125239E-3</v>
      </c>
      <c r="D3864" s="320">
        <f>AVERAGE(C3844:C3864)</f>
        <v>-1.6881736476336469E-3</v>
      </c>
      <c r="E3864" s="318">
        <f>_xlfn.STDEV.S(C3844:C3864)</f>
        <v>8.0050479109552881E-3</v>
      </c>
      <c r="F3864" s="318">
        <f>E3864*(21/(21-1.5))</f>
        <v>8.6208208271826171E-3</v>
      </c>
      <c r="G3864" s="318">
        <f>_xlfn.VAR.S(C3844:C3864)</f>
        <v>6.4080792056689614E-5</v>
      </c>
      <c r="H3864" s="318">
        <f>G3864*(21/(21-1))</f>
        <v>6.72848316595241E-5</v>
      </c>
      <c r="I3864" s="320">
        <f>(SUM(C3801:C3821)*1+SUM(C3822:C3842)*2+SUM(C3843:C3863)*3)/6</f>
        <v>-1.0704593377472774E-3</v>
      </c>
      <c r="J3864" s="318">
        <f>IF(C3864*O3864&lt;&gt;0,C3864,0)</f>
        <v>0</v>
      </c>
      <c r="K3864" s="318" t="str">
        <f>IF(C3864*O3864=0,"",C3864)</f>
        <v/>
      </c>
      <c r="O3864" s="318">
        <f>IF(ISBLANK(L3864),0,1)</f>
        <v>0</v>
      </c>
      <c r="P3864" s="318">
        <f>IF(ISBLANK(M3864),0,1)</f>
        <v>0</v>
      </c>
      <c r="Q3864" s="318">
        <f>O3864+P3864</f>
        <v>0</v>
      </c>
      <c r="R3864" s="318">
        <f>SUM(Q3739:Q3864)</f>
        <v>4</v>
      </c>
      <c r="S3864" s="318">
        <f>R3864/$X$2</f>
        <v>0.17391304347826086</v>
      </c>
      <c r="T3864" s="318">
        <f>IF(S3864&gt;=$X$3,1,0)</f>
        <v>0</v>
      </c>
      <c r="U3864" s="318">
        <f>O3864*T3864+P3864*T3864</f>
        <v>0</v>
      </c>
    </row>
    <row r="3865" spans="1:21" s="318" customFormat="1" x14ac:dyDescent="0.2">
      <c r="A3865" s="322">
        <v>42188</v>
      </c>
      <c r="B3865" s="321">
        <v>627.80401600000005</v>
      </c>
      <c r="C3865" s="320">
        <f>LN(B3865/B3864)</f>
        <v>-7.4791022303131623E-3</v>
      </c>
      <c r="D3865" s="320">
        <f>AVERAGE(C3845:C3865)</f>
        <v>-1.6016410865828609E-3</v>
      </c>
      <c r="E3865" s="318">
        <f>_xlfn.STDEV.S(C3845:C3865)</f>
        <v>7.928146301823407E-3</v>
      </c>
      <c r="F3865" s="318">
        <f>E3865*(21/(21-1.5))</f>
        <v>8.5380037096559769E-3</v>
      </c>
      <c r="G3865" s="318">
        <f>_xlfn.VAR.S(C3845:C3865)</f>
        <v>6.2855503783116169E-5</v>
      </c>
      <c r="H3865" s="318">
        <f>G3865*(21/(21-1))</f>
        <v>6.5998278972271987E-5</v>
      </c>
      <c r="I3865" s="320">
        <f>(SUM(C3802:C3822)*1+SUM(C3823:C3843)*2+SUM(C3844:C3864)*3)/6</f>
        <v>-3.421233643772878E-3</v>
      </c>
      <c r="J3865" s="318">
        <f>IF(C3865*O3865&lt;&gt;0,C3865,0)</f>
        <v>0</v>
      </c>
      <c r="K3865" s="318" t="str">
        <f>IF(C3865*O3865=0,"",C3865)</f>
        <v/>
      </c>
      <c r="O3865" s="318">
        <f>IF(ISBLANK(L3865),0,1)</f>
        <v>0</v>
      </c>
      <c r="P3865" s="318">
        <f>IF(ISBLANK(M3865),0,1)</f>
        <v>0</v>
      </c>
      <c r="Q3865" s="318">
        <f>O3865+P3865</f>
        <v>0</v>
      </c>
      <c r="R3865" s="318">
        <f>SUM(Q3740:Q3865)</f>
        <v>4</v>
      </c>
      <c r="S3865" s="318">
        <f>R3865/$X$2</f>
        <v>0.17391304347826086</v>
      </c>
      <c r="T3865" s="318">
        <f>IF(S3865&gt;=$X$3,1,0)</f>
        <v>0</v>
      </c>
      <c r="U3865" s="318">
        <f>O3865*T3865+P3865*T3865</f>
        <v>0</v>
      </c>
    </row>
    <row r="3866" spans="1:21" s="318" customFormat="1" x14ac:dyDescent="0.2">
      <c r="A3866" s="322">
        <v>42191</v>
      </c>
      <c r="B3866" s="321">
        <v>620.32800299999997</v>
      </c>
      <c r="C3866" s="320">
        <f>LN(B3866/B3865)</f>
        <v>-1.1979666083971514E-2</v>
      </c>
      <c r="D3866" s="320">
        <f>AVERAGE(C3846:C3866)</f>
        <v>-2.2290563775977999E-3</v>
      </c>
      <c r="E3866" s="318">
        <f>_xlfn.STDEV.S(C3846:C3866)</f>
        <v>8.2119416889901535E-3</v>
      </c>
      <c r="F3866" s="318">
        <f>E3866*(21/(21-1.5))</f>
        <v>8.8436295112201656E-3</v>
      </c>
      <c r="G3866" s="318">
        <f>_xlfn.VAR.S(C3846:C3866)</f>
        <v>6.7435986303374457E-5</v>
      </c>
      <c r="H3866" s="318">
        <f>G3866*(21/(21-1))</f>
        <v>7.0807785618543176E-5</v>
      </c>
      <c r="I3866" s="320">
        <f>(SUM(C3803:C3823)*1+SUM(C3824:C3844)*2+SUM(C3845:C3865)*3)/6</f>
        <v>-8.6516871014844458E-3</v>
      </c>
      <c r="J3866" s="318">
        <f>IF(C3866*O3866&lt;&gt;0,C3866,0)</f>
        <v>0</v>
      </c>
      <c r="K3866" s="318" t="str">
        <f>IF(C3866*O3866=0,"",C3866)</f>
        <v/>
      </c>
      <c r="O3866" s="318">
        <f>IF(ISBLANK(L3866),0,1)</f>
        <v>0</v>
      </c>
      <c r="P3866" s="318">
        <f>IF(ISBLANK(M3866),0,1)</f>
        <v>0</v>
      </c>
      <c r="Q3866" s="318">
        <f>O3866+P3866</f>
        <v>0</v>
      </c>
      <c r="R3866" s="318">
        <f>SUM(Q3741:Q3866)</f>
        <v>4</v>
      </c>
      <c r="S3866" s="318">
        <f>R3866/$X$2</f>
        <v>0.17391304347826086</v>
      </c>
      <c r="T3866" s="318">
        <f>IF(S3866&gt;=$X$3,1,0)</f>
        <v>0</v>
      </c>
      <c r="U3866" s="318">
        <f>O3866*T3866+P3866*T3866</f>
        <v>0</v>
      </c>
    </row>
    <row r="3867" spans="1:21" s="318" customFormat="1" x14ac:dyDescent="0.2">
      <c r="A3867" s="322">
        <v>42192</v>
      </c>
      <c r="B3867" s="321">
        <v>615.76300000000003</v>
      </c>
      <c r="C3867" s="320">
        <f>LN(B3867/B3866)</f>
        <v>-7.3862260028659688E-3</v>
      </c>
      <c r="D3867" s="320">
        <f>AVERAGE(C3847:C3867)</f>
        <v>-2.7009101012253041E-3</v>
      </c>
      <c r="E3867" s="318">
        <f>_xlfn.STDEV.S(C3847:C3867)</f>
        <v>8.2099371204307735E-3</v>
      </c>
      <c r="F3867" s="318">
        <f>E3867*(21/(21-1.5))</f>
        <v>8.841470745079294E-3</v>
      </c>
      <c r="G3867" s="318">
        <f>_xlfn.VAR.S(C3847:C3867)</f>
        <v>6.7403067521427135E-5</v>
      </c>
      <c r="H3867" s="318">
        <f>G3867*(21/(21-1))</f>
        <v>7.0773220897498489E-5</v>
      </c>
      <c r="I3867" s="320">
        <f>(SUM(C3804:C3824)*1+SUM(C3825:C3845)*2+SUM(C3846:C3866)*3)/6</f>
        <v>-1.502372693199259E-2</v>
      </c>
      <c r="J3867" s="318">
        <f>IF(C3867*O3867&lt;&gt;0,C3867,0)</f>
        <v>0</v>
      </c>
      <c r="K3867" s="318" t="str">
        <f>IF(C3867*O3867=0,"",C3867)</f>
        <v/>
      </c>
      <c r="O3867" s="318">
        <f>IF(ISBLANK(L3867),0,1)</f>
        <v>0</v>
      </c>
      <c r="P3867" s="318">
        <f>IF(ISBLANK(M3867),0,1)</f>
        <v>0</v>
      </c>
      <c r="Q3867" s="318">
        <f>O3867+P3867</f>
        <v>0</v>
      </c>
      <c r="R3867" s="318">
        <f>SUM(Q3742:Q3867)</f>
        <v>4</v>
      </c>
      <c r="S3867" s="318">
        <f>R3867/$X$2</f>
        <v>0.17391304347826086</v>
      </c>
      <c r="T3867" s="318">
        <f>IF(S3867&gt;=$X$3,1,0)</f>
        <v>0</v>
      </c>
      <c r="U3867" s="318">
        <f>O3867*T3867+P3867*T3867</f>
        <v>0</v>
      </c>
    </row>
    <row r="3868" spans="1:21" s="318" customFormat="1" x14ac:dyDescent="0.2">
      <c r="A3868" s="322">
        <v>42193</v>
      </c>
      <c r="B3868" s="321">
        <v>618.09600799999998</v>
      </c>
      <c r="C3868" s="320">
        <f>LN(B3868/B3867)</f>
        <v>3.7816489002541601E-3</v>
      </c>
      <c r="D3868" s="320">
        <f>AVERAGE(C3848:C3868)</f>
        <v>-1.9198626415459668E-3</v>
      </c>
      <c r="E3868" s="318">
        <f>_xlfn.STDEV.S(C3848:C3868)</f>
        <v>7.9964959216172315E-3</v>
      </c>
      <c r="F3868" s="318">
        <f>E3868*(21/(21-1.5))</f>
        <v>8.6116109925108639E-3</v>
      </c>
      <c r="G3868" s="318">
        <f>_xlfn.VAR.S(C3848:C3868)</f>
        <v>6.3943947024441025E-5</v>
      </c>
      <c r="H3868" s="318">
        <f>G3868*(21/(21-1))</f>
        <v>6.7141144375663077E-5</v>
      </c>
      <c r="I3868" s="320">
        <f>(SUM(C3805:C3825)*1+SUM(C3826:C3846)*2+SUM(C3847:C3867)*3)/6</f>
        <v>-1.9154447075713264E-2</v>
      </c>
      <c r="J3868" s="318">
        <f>IF(C3868*O3868&lt;&gt;0,C3868,0)</f>
        <v>0</v>
      </c>
      <c r="K3868" s="318" t="str">
        <f>IF(C3868*O3868=0,"",C3868)</f>
        <v/>
      </c>
      <c r="O3868" s="318">
        <f>IF(ISBLANK(L3868),0,1)</f>
        <v>0</v>
      </c>
      <c r="P3868" s="318">
        <f>IF(ISBLANK(M3868),0,1)</f>
        <v>0</v>
      </c>
      <c r="Q3868" s="318">
        <f>O3868+P3868</f>
        <v>0</v>
      </c>
      <c r="R3868" s="318">
        <f>SUM(Q3743:Q3868)</f>
        <v>4</v>
      </c>
      <c r="S3868" s="318">
        <f>R3868/$X$2</f>
        <v>0.17391304347826086</v>
      </c>
      <c r="T3868" s="318">
        <f>IF(S3868&gt;=$X$3,1,0)</f>
        <v>0</v>
      </c>
      <c r="U3868" s="318">
        <f>O3868*T3868+P3868*T3868</f>
        <v>0</v>
      </c>
    </row>
    <row r="3869" spans="1:21" s="318" customFormat="1" x14ac:dyDescent="0.2">
      <c r="A3869" s="322">
        <v>42194</v>
      </c>
      <c r="B3869" s="321">
        <v>626.57800299999997</v>
      </c>
      <c r="C3869" s="320">
        <f>LN(B3869/B3868)</f>
        <v>1.3629474429019621E-2</v>
      </c>
      <c r="D3869" s="320">
        <f>AVERAGE(C3849:C3869)</f>
        <v>-1.2820123896235842E-3</v>
      </c>
      <c r="E3869" s="318">
        <f>_xlfn.STDEV.S(C3849:C3869)</f>
        <v>8.681806034058423E-3</v>
      </c>
      <c r="F3869" s="318">
        <f>E3869*(21/(21-1.5))</f>
        <v>9.3496372674475321E-3</v>
      </c>
      <c r="G3869" s="318">
        <f>_xlfn.VAR.S(C3849:C3869)</f>
        <v>7.5373756013013231E-5</v>
      </c>
      <c r="H3869" s="318">
        <f>G3869*(21/(21-1))</f>
        <v>7.9142443813663902E-5</v>
      </c>
      <c r="I3869" s="320">
        <f>(SUM(C3806:C3826)*1+SUM(C3827:C3847)*2+SUM(C3848:C3868)*3)/6</f>
        <v>-1.9827985958844944E-2</v>
      </c>
      <c r="J3869" s="318">
        <f>IF(C3869*O3869&lt;&gt;0,C3869,0)</f>
        <v>0</v>
      </c>
      <c r="K3869" s="318" t="str">
        <f>IF(C3869*O3869=0,"",C3869)</f>
        <v/>
      </c>
      <c r="O3869" s="318">
        <f>IF(ISBLANK(L3869),0,1)</f>
        <v>0</v>
      </c>
      <c r="P3869" s="318">
        <f>IF(ISBLANK(M3869),0,1)</f>
        <v>0</v>
      </c>
      <c r="Q3869" s="318">
        <f>O3869+P3869</f>
        <v>0</v>
      </c>
      <c r="R3869" s="318">
        <f>SUM(Q3744:Q3869)</f>
        <v>4</v>
      </c>
      <c r="S3869" s="318">
        <f>R3869/$X$2</f>
        <v>0.17391304347826086</v>
      </c>
      <c r="T3869" s="318">
        <f>IF(S3869&gt;=$X$3,1,0)</f>
        <v>0</v>
      </c>
      <c r="U3869" s="318">
        <f>O3869*T3869+P3869*T3869</f>
        <v>0</v>
      </c>
    </row>
    <row r="3870" spans="1:21" s="318" customFormat="1" x14ac:dyDescent="0.2">
      <c r="A3870" s="322">
        <v>42195</v>
      </c>
      <c r="B3870" s="321">
        <v>634.87402299999997</v>
      </c>
      <c r="C3870" s="320">
        <f>LN(B3870/B3869)</f>
        <v>1.3153317663087111E-2</v>
      </c>
      <c r="D3870" s="320">
        <f>AVERAGE(C3850:C3870)</f>
        <v>-8.2573387961000402E-4</v>
      </c>
      <c r="E3870" s="318">
        <f>_xlfn.STDEV.S(C3850:C3870)</f>
        <v>9.1867448021510333E-3</v>
      </c>
      <c r="F3870" s="318">
        <f>E3870*(21/(21-1.5))</f>
        <v>9.8934174792395732E-3</v>
      </c>
      <c r="G3870" s="318">
        <f>_xlfn.VAR.S(C3850:C3870)</f>
        <v>8.4396280059849019E-5</v>
      </c>
      <c r="H3870" s="318">
        <f>G3870*(21/(21-1))</f>
        <v>8.861609406284148E-5</v>
      </c>
      <c r="I3870" s="320">
        <f>(SUM(C3807:C3827)*1+SUM(C3828:C3848)*2+SUM(C3849:C3869)*3)/6</f>
        <v>-1.4371669273531026E-2</v>
      </c>
      <c r="J3870" s="318">
        <f>IF(C3870*O3870&lt;&gt;0,C3870,0)</f>
        <v>0</v>
      </c>
      <c r="K3870" s="318" t="str">
        <f>IF(C3870*O3870=0,"",C3870)</f>
        <v/>
      </c>
      <c r="O3870" s="318">
        <f>IF(ISBLANK(L3870),0,1)</f>
        <v>0</v>
      </c>
      <c r="P3870" s="318">
        <f>IF(ISBLANK(M3870),0,1)</f>
        <v>0</v>
      </c>
      <c r="Q3870" s="318">
        <f>O3870+P3870</f>
        <v>0</v>
      </c>
      <c r="R3870" s="318">
        <f>SUM(Q3745:Q3870)</f>
        <v>4</v>
      </c>
      <c r="S3870" s="318">
        <f>R3870/$X$2</f>
        <v>0.17391304347826086</v>
      </c>
      <c r="T3870" s="318">
        <f>IF(S3870&gt;=$X$3,1,0)</f>
        <v>0</v>
      </c>
      <c r="U3870" s="318">
        <f>O3870*T3870+P3870*T3870</f>
        <v>0</v>
      </c>
    </row>
    <row r="3871" spans="1:21" s="318" customFormat="1" x14ac:dyDescent="0.2">
      <c r="A3871" s="322">
        <v>42198</v>
      </c>
      <c r="B3871" s="321">
        <v>639.20001200000002</v>
      </c>
      <c r="C3871" s="320">
        <f>LN(B3871/B3870)</f>
        <v>6.7908229909141018E-3</v>
      </c>
      <c r="D3871" s="320">
        <f>AVERAGE(C3851:C3871)</f>
        <v>1.9783155092854168E-4</v>
      </c>
      <c r="E3871" s="318">
        <f>_xlfn.STDEV.S(C3851:C3871)</f>
        <v>8.7502241178827184E-3</v>
      </c>
      <c r="F3871" s="318">
        <f>E3871*(21/(21-1.5))</f>
        <v>9.423318280796773E-3</v>
      </c>
      <c r="G3871" s="318">
        <f>_xlfn.VAR.S(C3851:C3871)</f>
        <v>7.6566422113176388E-5</v>
      </c>
      <c r="H3871" s="318">
        <f>G3871*(21/(21-1))</f>
        <v>8.0394743218835206E-5</v>
      </c>
      <c r="I3871" s="320">
        <f>(SUM(C3808:C3828)*1+SUM(C3829:C3849)*2+SUM(C3850:C3870)*3)/6</f>
        <v>-1.0558003554988165E-2</v>
      </c>
      <c r="J3871" s="318">
        <f>IF(C3871*O3871&lt;&gt;0,C3871,0)</f>
        <v>0</v>
      </c>
      <c r="K3871" s="318" t="str">
        <f>IF(C3871*O3871=0,"",C3871)</f>
        <v/>
      </c>
      <c r="O3871" s="318">
        <f>IF(ISBLANK(L3871),0,1)</f>
        <v>0</v>
      </c>
      <c r="P3871" s="318">
        <f>IF(ISBLANK(M3871),0,1)</f>
        <v>0</v>
      </c>
      <c r="Q3871" s="318">
        <f>O3871+P3871</f>
        <v>0</v>
      </c>
      <c r="R3871" s="318">
        <f>SUM(Q3746:Q3871)</f>
        <v>4</v>
      </c>
      <c r="S3871" s="318">
        <f>R3871/$X$2</f>
        <v>0.17391304347826086</v>
      </c>
      <c r="T3871" s="318">
        <f>IF(S3871&gt;=$X$3,1,0)</f>
        <v>0</v>
      </c>
      <c r="U3871" s="318">
        <f>O3871*T3871+P3871*T3871</f>
        <v>0</v>
      </c>
    </row>
    <row r="3872" spans="1:21" s="318" customFormat="1" x14ac:dyDescent="0.2">
      <c r="A3872" s="322">
        <v>42199</v>
      </c>
      <c r="B3872" s="321">
        <v>644.04400599999997</v>
      </c>
      <c r="C3872" s="320">
        <f>LN(B3872/B3871)</f>
        <v>7.5496428424133861E-3</v>
      </c>
      <c r="D3872" s="320">
        <f>AVERAGE(C3852:C3872)</f>
        <v>1.248848490439772E-3</v>
      </c>
      <c r="E3872" s="318">
        <f>_xlfn.STDEV.S(C3852:C3872)</f>
        <v>8.2021802415868528E-3</v>
      </c>
      <c r="F3872" s="318">
        <f>E3872*(21/(21-1.5))</f>
        <v>8.8331171832473788E-3</v>
      </c>
      <c r="G3872" s="318">
        <f>_xlfn.VAR.S(C3852:C3872)</f>
        <v>6.7275760715477774E-5</v>
      </c>
      <c r="H3872" s="318">
        <f>G3872*(21/(21-1))</f>
        <v>7.0639548751251673E-5</v>
      </c>
      <c r="I3872" s="320">
        <f>(SUM(C3809:C3829)*1+SUM(C3830:C3850)*2+SUM(C3851:C3871)*3)/6</f>
        <v>-6.8257581253823403E-3</v>
      </c>
      <c r="J3872" s="318">
        <f>IF(C3872*O3872&lt;&gt;0,C3872,0)</f>
        <v>0</v>
      </c>
      <c r="K3872" s="318" t="str">
        <f>IF(C3872*O3872=0,"",C3872)</f>
        <v/>
      </c>
      <c r="O3872" s="318">
        <f>IF(ISBLANK(L3872),0,1)</f>
        <v>0</v>
      </c>
      <c r="P3872" s="318">
        <f>IF(ISBLANK(M3872),0,1)</f>
        <v>0</v>
      </c>
      <c r="Q3872" s="318">
        <f>O3872+P3872</f>
        <v>0</v>
      </c>
      <c r="R3872" s="318">
        <f>SUM(Q3747:Q3872)</f>
        <v>4</v>
      </c>
      <c r="S3872" s="318">
        <f>R3872/$X$2</f>
        <v>0.17391304347826086</v>
      </c>
      <c r="T3872" s="318">
        <f>IF(S3872&gt;=$X$3,1,0)</f>
        <v>0</v>
      </c>
      <c r="U3872" s="318">
        <f>O3872*T3872+P3872*T3872</f>
        <v>0</v>
      </c>
    </row>
    <row r="3873" spans="1:21" s="318" customFormat="1" x14ac:dyDescent="0.2">
      <c r="A3873" s="322">
        <v>42200</v>
      </c>
      <c r="B3873" s="321">
        <v>646.42401099999995</v>
      </c>
      <c r="C3873" s="320">
        <f>LN(B3873/B3872)</f>
        <v>3.6885961792528983E-3</v>
      </c>
      <c r="D3873" s="320">
        <f>AVERAGE(C3853:C3873)</f>
        <v>1.3296339019999788E-3</v>
      </c>
      <c r="E3873" s="318">
        <f>_xlfn.STDEV.S(C3853:C3873)</f>
        <v>8.2182057183442323E-3</v>
      </c>
      <c r="F3873" s="318">
        <f>E3873*(21/(21-1.5))</f>
        <v>8.8503753889860957E-3</v>
      </c>
      <c r="G3873" s="318">
        <f>_xlfn.VAR.S(C3853:C3873)</f>
        <v>6.7538905229025829E-5</v>
      </c>
      <c r="H3873" s="318">
        <f>G3873*(21/(21-1))</f>
        <v>7.0915850490477125E-5</v>
      </c>
      <c r="I3873" s="320">
        <f>(SUM(C3810:C3830)*1+SUM(C3831:C3851)*2+SUM(C3852:C3872)*3)/6</f>
        <v>-2.4850015391437046E-3</v>
      </c>
      <c r="J3873" s="318">
        <f>IF(C3873*O3873&lt;&gt;0,C3873,0)</f>
        <v>0</v>
      </c>
      <c r="K3873" s="318" t="str">
        <f>IF(C3873*O3873=0,"",C3873)</f>
        <v/>
      </c>
      <c r="O3873" s="318">
        <f>IF(ISBLANK(L3873),0,1)</f>
        <v>0</v>
      </c>
      <c r="P3873" s="318">
        <f>IF(ISBLANK(M3873),0,1)</f>
        <v>0</v>
      </c>
      <c r="Q3873" s="318">
        <f>O3873+P3873</f>
        <v>0</v>
      </c>
      <c r="R3873" s="318">
        <f>SUM(Q3748:Q3873)</f>
        <v>4</v>
      </c>
      <c r="S3873" s="318">
        <f>R3873/$X$2</f>
        <v>0.17391304347826086</v>
      </c>
      <c r="T3873" s="318">
        <f>IF(S3873&gt;=$X$3,1,0)</f>
        <v>0</v>
      </c>
      <c r="U3873" s="318">
        <f>O3873*T3873+P3873*T3873</f>
        <v>0</v>
      </c>
    </row>
    <row r="3874" spans="1:21" s="318" customFormat="1" x14ac:dyDescent="0.2">
      <c r="A3874" s="322">
        <v>42201</v>
      </c>
      <c r="B3874" s="321">
        <v>649.66400099999998</v>
      </c>
      <c r="C3874" s="320">
        <f>LN(B3874/B3873)</f>
        <v>4.9996554540251556E-3</v>
      </c>
      <c r="D3874" s="320">
        <f>AVERAGE(C3854:C3874)</f>
        <v>1.3419796652593212E-3</v>
      </c>
      <c r="E3874" s="318">
        <f>_xlfn.STDEV.S(C3854:C3874)</f>
        <v>8.2237785556529951E-3</v>
      </c>
      <c r="F3874" s="318">
        <f>E3874*(21/(21-1.5))</f>
        <v>8.856376906087841E-3</v>
      </c>
      <c r="G3874" s="318">
        <f>_xlfn.VAR.S(C3854:C3874)</f>
        <v>6.7630533732418072E-5</v>
      </c>
      <c r="H3874" s="318">
        <f>G3874*(21/(21-1))</f>
        <v>7.1012060419038984E-5</v>
      </c>
      <c r="I3874" s="320">
        <f>(SUM(C3811:C3831)*1+SUM(C3832:C3852)*2+SUM(C3853:C3873)*3)/6</f>
        <v>2.7140582538026647E-4</v>
      </c>
      <c r="J3874" s="318">
        <f>IF(C3874*O3874&lt;&gt;0,C3874,0)</f>
        <v>0</v>
      </c>
      <c r="K3874" s="318" t="str">
        <f>IF(C3874*O3874=0,"",C3874)</f>
        <v/>
      </c>
      <c r="O3874" s="318">
        <f>IF(ISBLANK(L3874),0,1)</f>
        <v>0</v>
      </c>
      <c r="P3874" s="318">
        <f>IF(ISBLANK(M3874),0,1)</f>
        <v>0</v>
      </c>
      <c r="Q3874" s="318">
        <f>O3874+P3874</f>
        <v>0</v>
      </c>
      <c r="R3874" s="318">
        <f>SUM(Q3749:Q3874)</f>
        <v>4</v>
      </c>
      <c r="S3874" s="318">
        <f>R3874/$X$2</f>
        <v>0.17391304347826086</v>
      </c>
      <c r="T3874" s="318">
        <f>IF(S3874&gt;=$X$3,1,0)</f>
        <v>0</v>
      </c>
      <c r="U3874" s="318">
        <f>O3874*T3874+P3874*T3874</f>
        <v>0</v>
      </c>
    </row>
    <row r="3875" spans="1:21" s="318" customFormat="1" x14ac:dyDescent="0.2">
      <c r="A3875" s="322">
        <v>42202</v>
      </c>
      <c r="B3875" s="321">
        <v>649.04699700000003</v>
      </c>
      <c r="C3875" s="320">
        <f>LN(B3875/B3874)</f>
        <v>-9.5017913511396906E-4</v>
      </c>
      <c r="D3875" s="320">
        <f>AVERAGE(C3855:C3875)</f>
        <v>1.5227712346243482E-3</v>
      </c>
      <c r="E3875" s="318">
        <f>_xlfn.STDEV.S(C3855:C3875)</f>
        <v>8.1243615315513204E-3</v>
      </c>
      <c r="F3875" s="318">
        <f>E3875*(21/(21-1.5))</f>
        <v>8.7493124185937295E-3</v>
      </c>
      <c r="G3875" s="318">
        <f>_xlfn.VAR.S(C3855:C3875)</f>
        <v>6.6005250295350908E-5</v>
      </c>
      <c r="H3875" s="318">
        <f>G3875*(21/(21-1))</f>
        <v>6.9305512810118454E-5</v>
      </c>
      <c r="I3875" s="320">
        <f>(SUM(C3812:C3832)*1+SUM(C3833:C3853)*2+SUM(C3854:C3874)*3)/6</f>
        <v>8.5860866163198441E-4</v>
      </c>
      <c r="J3875" s="318">
        <f>IF(C3875*O3875&lt;&gt;0,C3875,0)</f>
        <v>0</v>
      </c>
      <c r="K3875" s="318" t="str">
        <f>IF(C3875*O3875=0,"",C3875)</f>
        <v/>
      </c>
      <c r="O3875" s="318">
        <f>IF(ISBLANK(L3875),0,1)</f>
        <v>0</v>
      </c>
      <c r="P3875" s="318">
        <f>IF(ISBLANK(M3875),0,1)</f>
        <v>0</v>
      </c>
      <c r="Q3875" s="318">
        <f>O3875+P3875</f>
        <v>0</v>
      </c>
      <c r="R3875" s="318">
        <f>SUM(Q3750:Q3875)</f>
        <v>4</v>
      </c>
      <c r="S3875" s="318">
        <f>R3875/$X$2</f>
        <v>0.17391304347826086</v>
      </c>
      <c r="T3875" s="318">
        <f>IF(S3875&gt;=$X$3,1,0)</f>
        <v>0</v>
      </c>
      <c r="U3875" s="318">
        <f>O3875*T3875+P3875*T3875</f>
        <v>0</v>
      </c>
    </row>
    <row r="3876" spans="1:21" s="318" customFormat="1" x14ac:dyDescent="0.2">
      <c r="A3876" s="322">
        <v>42205</v>
      </c>
      <c r="B3876" s="321">
        <v>648.55499299999997</v>
      </c>
      <c r="C3876" s="320">
        <f>LN(B3876/B3875)</f>
        <v>-7.5832809654953178E-4</v>
      </c>
      <c r="D3876" s="320">
        <f>AVERAGE(C3856:C3876)</f>
        <v>1.2136765452237183E-3</v>
      </c>
      <c r="E3876" s="318">
        <f>_xlfn.STDEV.S(C3856:C3876)</f>
        <v>8.0795387348992481E-3</v>
      </c>
      <c r="F3876" s="318">
        <f>E3876*(21/(21-1.5))</f>
        <v>8.7010417145068821E-3</v>
      </c>
      <c r="G3876" s="318">
        <f>_xlfn.VAR.S(C3856:C3876)</f>
        <v>6.5278946168737347E-5</v>
      </c>
      <c r="H3876" s="318">
        <f>G3876*(21/(21-1))</f>
        <v>6.8542893477174213E-5</v>
      </c>
      <c r="I3876" s="320">
        <f>(SUM(C3813:C3833)*1+SUM(C3834:C3854)*2+SUM(C3855:C3875)*3)/6</f>
        <v>2.0378242062592164E-3</v>
      </c>
      <c r="J3876" s="318">
        <f>IF(C3876*O3876&lt;&gt;0,C3876,0)</f>
        <v>0</v>
      </c>
      <c r="K3876" s="318" t="str">
        <f>IF(C3876*O3876=0,"",C3876)</f>
        <v/>
      </c>
      <c r="O3876" s="318">
        <f>IF(ISBLANK(L3876),0,1)</f>
        <v>0</v>
      </c>
      <c r="P3876" s="318">
        <f>IF(ISBLANK(M3876),0,1)</f>
        <v>0</v>
      </c>
      <c r="Q3876" s="318">
        <f>O3876+P3876</f>
        <v>0</v>
      </c>
      <c r="R3876" s="318">
        <f>SUM(Q3751:Q3876)</f>
        <v>4</v>
      </c>
      <c r="S3876" s="318">
        <f>R3876/$X$2</f>
        <v>0.17391304347826086</v>
      </c>
      <c r="T3876" s="318">
        <f>IF(S3876&gt;=$X$3,1,0)</f>
        <v>0</v>
      </c>
      <c r="U3876" s="318">
        <f>O3876*T3876+P3876*T3876</f>
        <v>0</v>
      </c>
    </row>
    <row r="3877" spans="1:21" s="318" customFormat="1" x14ac:dyDescent="0.2">
      <c r="A3877" s="322">
        <v>42206</v>
      </c>
      <c r="B3877" s="321">
        <v>650.91400099999998</v>
      </c>
      <c r="C3877" s="320">
        <f>LN(B3877/B3876)</f>
        <v>3.6307300940637936E-3</v>
      </c>
      <c r="D3877" s="320">
        <f>AVERAGE(C3857:C3877)</f>
        <v>8.1964182249346111E-4</v>
      </c>
      <c r="E3877" s="318">
        <f>_xlfn.STDEV.S(C3857:C3877)</f>
        <v>7.7260802569993538E-3</v>
      </c>
      <c r="F3877" s="318">
        <f>E3877*(21/(21-1.5))</f>
        <v>8.3203941229223807E-3</v>
      </c>
      <c r="G3877" s="318">
        <f>_xlfn.VAR.S(C3857:C3877)</f>
        <v>5.9692316137595198E-5</v>
      </c>
      <c r="H3877" s="318">
        <f>G3877*(21/(21-1))</f>
        <v>6.2676931944474954E-5</v>
      </c>
      <c r="I3877" s="320">
        <f>(SUM(C3814:C3834)*1+SUM(C3835:C3855)*2+SUM(C3856:C3876)*3)/6</f>
        <v>2.9380430082447694E-3</v>
      </c>
      <c r="J3877" s="318">
        <f>IF(C3877*O3877&lt;&gt;0,C3877,0)</f>
        <v>0</v>
      </c>
      <c r="K3877" s="318" t="str">
        <f>IF(C3877*O3877=0,"",C3877)</f>
        <v/>
      </c>
      <c r="O3877" s="318">
        <f>IF(ISBLANK(L3877),0,1)</f>
        <v>0</v>
      </c>
      <c r="P3877" s="318">
        <f>IF(ISBLANK(M3877),0,1)</f>
        <v>0</v>
      </c>
      <c r="Q3877" s="318">
        <f>O3877+P3877</f>
        <v>0</v>
      </c>
      <c r="R3877" s="318">
        <f>SUM(Q3752:Q3877)</f>
        <v>4</v>
      </c>
      <c r="S3877" s="318">
        <f>R3877/$X$2</f>
        <v>0.17391304347826086</v>
      </c>
      <c r="T3877" s="318">
        <f>IF(S3877&gt;=$X$3,1,0)</f>
        <v>0</v>
      </c>
      <c r="U3877" s="318">
        <f>O3877*T3877+P3877*T3877</f>
        <v>0</v>
      </c>
    </row>
    <row r="3878" spans="1:21" s="318" customFormat="1" x14ac:dyDescent="0.2">
      <c r="A3878" s="322">
        <v>42207</v>
      </c>
      <c r="B3878" s="321">
        <v>644.56597899999997</v>
      </c>
      <c r="C3878" s="320">
        <f>LN(B3878/B3877)</f>
        <v>-9.8003410423847422E-3</v>
      </c>
      <c r="D3878" s="320">
        <f>AVERAGE(C3858:C3878)</f>
        <v>5.5070343543768736E-5</v>
      </c>
      <c r="E3878" s="318">
        <f>_xlfn.STDEV.S(C3858:C3878)</f>
        <v>7.9523710443237718E-3</v>
      </c>
      <c r="F3878" s="318">
        <f>E3878*(21/(21-1.5))</f>
        <v>8.564091893887139E-3</v>
      </c>
      <c r="G3878" s="318">
        <f>_xlfn.VAR.S(C3858:C3878)</f>
        <v>6.3240205226599167E-5</v>
      </c>
      <c r="H3878" s="318">
        <f>G3878*(21/(21-1))</f>
        <v>6.6402215487929128E-5</v>
      </c>
      <c r="I3878" s="320">
        <f>(SUM(C3815:C3835)*1+SUM(C3836:C3856)*2+SUM(C3857:C3877)*3)/6</f>
        <v>2.2248594593215244E-3</v>
      </c>
      <c r="J3878" s="318">
        <f>IF(C3878*O3878&lt;&gt;0,C3878,0)</f>
        <v>0</v>
      </c>
      <c r="K3878" s="318" t="str">
        <f>IF(C3878*O3878=0,"",C3878)</f>
        <v/>
      </c>
      <c r="O3878" s="318">
        <f>IF(ISBLANK(L3878),0,1)</f>
        <v>0</v>
      </c>
      <c r="P3878" s="318">
        <f>IF(ISBLANK(M3878),0,1)</f>
        <v>0</v>
      </c>
      <c r="Q3878" s="318">
        <f>O3878+P3878</f>
        <v>0</v>
      </c>
      <c r="R3878" s="318">
        <f>SUM(Q3753:Q3878)</f>
        <v>4</v>
      </c>
      <c r="S3878" s="318">
        <f>R3878/$X$2</f>
        <v>0.17391304347826086</v>
      </c>
      <c r="T3878" s="318">
        <f>IF(S3878&gt;=$X$3,1,0)</f>
        <v>0</v>
      </c>
      <c r="U3878" s="318">
        <f>O3878*T3878+P3878*T3878</f>
        <v>0</v>
      </c>
    </row>
    <row r="3879" spans="1:21" s="318" customFormat="1" x14ac:dyDescent="0.2">
      <c r="A3879" s="322">
        <v>42208</v>
      </c>
      <c r="B3879" s="321">
        <v>645.591003</v>
      </c>
      <c r="C3879" s="320">
        <f>LN(B3879/B3878)</f>
        <v>1.5889914637893733E-3</v>
      </c>
      <c r="D3879" s="320">
        <f>AVERAGE(C3859:C3879)</f>
        <v>-7.3923603653021033E-5</v>
      </c>
      <c r="E3879" s="318">
        <f>_xlfn.STDEV.S(C3859:C3879)</f>
        <v>7.9019184041138092E-3</v>
      </c>
      <c r="F3879" s="318">
        <f>E3879*(21/(21-1.5))</f>
        <v>8.5097582813533322E-3</v>
      </c>
      <c r="G3879" s="318">
        <f>_xlfn.VAR.S(C3859:C3879)</f>
        <v>6.2440314465272539E-5</v>
      </c>
      <c r="H3879" s="318">
        <f>G3879*(21/(21-1))</f>
        <v>6.5562330188536174E-5</v>
      </c>
      <c r="I3879" s="320">
        <f>(SUM(C3816:C3836)*1+SUM(C3837:C3857)*2+SUM(C3858:C3878)*3)/6</f>
        <v>-4.5189476588214754E-3</v>
      </c>
      <c r="J3879" s="318">
        <f>IF(C3879*O3879&lt;&gt;0,C3879,0)</f>
        <v>0</v>
      </c>
      <c r="K3879" s="318" t="str">
        <f>IF(C3879*O3879=0,"",C3879)</f>
        <v/>
      </c>
      <c r="O3879" s="318">
        <f>IF(ISBLANK(L3879),0,1)</f>
        <v>0</v>
      </c>
      <c r="P3879" s="318">
        <f>IF(ISBLANK(M3879),0,1)</f>
        <v>0</v>
      </c>
      <c r="Q3879" s="318">
        <f>O3879+P3879</f>
        <v>0</v>
      </c>
      <c r="R3879" s="318">
        <f>SUM(Q3754:Q3879)</f>
        <v>4</v>
      </c>
      <c r="S3879" s="318">
        <f>R3879/$X$2</f>
        <v>0.17391304347826086</v>
      </c>
      <c r="T3879" s="318">
        <f>IF(S3879&gt;=$X$3,1,0)</f>
        <v>0</v>
      </c>
      <c r="U3879" s="318">
        <f>O3879*T3879+P3879*T3879</f>
        <v>0</v>
      </c>
    </row>
    <row r="3880" spans="1:21" s="318" customFormat="1" x14ac:dyDescent="0.2">
      <c r="A3880" s="322">
        <v>42209</v>
      </c>
      <c r="B3880" s="321">
        <v>641.80902100000003</v>
      </c>
      <c r="C3880" s="320">
        <f>LN(B3880/B3879)</f>
        <v>-5.8753966274359059E-3</v>
      </c>
      <c r="D3880" s="320">
        <f>AVERAGE(C3860:C3880)</f>
        <v>-1.291452667786886E-4</v>
      </c>
      <c r="E3880" s="318">
        <f>_xlfn.STDEV.S(C3860:C3880)</f>
        <v>7.9399397517274338E-3</v>
      </c>
      <c r="F3880" s="318">
        <f>E3880*(21/(21-1.5))</f>
        <v>8.5507043480141584E-3</v>
      </c>
      <c r="G3880" s="318">
        <f>_xlfn.VAR.S(C3860:C3880)</f>
        <v>6.3042643261061493E-5</v>
      </c>
      <c r="H3880" s="318">
        <f>G3880*(21/(21-1))</f>
        <v>6.6194775424114577E-5</v>
      </c>
      <c r="I3880" s="320">
        <f>(SUM(C3817:C3837)*1+SUM(C3838:C3858)*2+SUM(C3859:C3879)*3)/6</f>
        <v>2.2900399486410045E-4</v>
      </c>
      <c r="J3880" s="318">
        <f>IF(C3880*O3880&lt;&gt;0,C3880,0)</f>
        <v>0</v>
      </c>
      <c r="K3880" s="318" t="str">
        <f>IF(C3880*O3880=0,"",C3880)</f>
        <v/>
      </c>
      <c r="O3880" s="318">
        <f>IF(ISBLANK(L3880),0,1)</f>
        <v>0</v>
      </c>
      <c r="P3880" s="318">
        <f>IF(ISBLANK(M3880),0,1)</f>
        <v>0</v>
      </c>
      <c r="Q3880" s="318">
        <f>O3880+P3880</f>
        <v>0</v>
      </c>
      <c r="R3880" s="318">
        <f>SUM(Q3755:Q3880)</f>
        <v>4</v>
      </c>
      <c r="S3880" s="318">
        <f>R3880/$X$2</f>
        <v>0.17391304347826086</v>
      </c>
      <c r="T3880" s="318">
        <f>IF(S3880&gt;=$X$3,1,0)</f>
        <v>0</v>
      </c>
      <c r="U3880" s="318">
        <f>O3880*T3880+P3880*T3880</f>
        <v>0</v>
      </c>
    </row>
    <row r="3881" spans="1:21" s="318" customFormat="1" x14ac:dyDescent="0.2">
      <c r="A3881" s="322">
        <v>42212</v>
      </c>
      <c r="B3881" s="321">
        <v>626.65600600000005</v>
      </c>
      <c r="C3881" s="320">
        <f>LN(B3881/B3880)</f>
        <v>-2.3893029048535051E-2</v>
      </c>
      <c r="D3881" s="320">
        <f>AVERAGE(C3861:C3881)</f>
        <v>-1.1962672975155662E-3</v>
      </c>
      <c r="E3881" s="318">
        <f>_xlfn.STDEV.S(C3861:C3881)</f>
        <v>9.486377374624386E-3</v>
      </c>
      <c r="F3881" s="318">
        <f>E3881*(21/(21-1.5))</f>
        <v>1.0216098711133954E-2</v>
      </c>
      <c r="G3881" s="318">
        <f>_xlfn.VAR.S(C3861:C3881)</f>
        <v>8.9991355693785446E-5</v>
      </c>
      <c r="H3881" s="318">
        <f>G3881*(21/(21-1))</f>
        <v>9.4490923478474719E-5</v>
      </c>
      <c r="I3881" s="320">
        <f>(SUM(C3818:C3838)*1+SUM(C3839:C3859)*2+SUM(C3860:C3880)*3)/6</f>
        <v>-4.0428816475435959E-3</v>
      </c>
      <c r="J3881" s="318">
        <f>IF(C3881*O3881&lt;&gt;0,C3881,0)</f>
        <v>0</v>
      </c>
      <c r="K3881" s="318" t="str">
        <f>IF(C3881*O3881=0,"",C3881)</f>
        <v/>
      </c>
      <c r="O3881" s="318">
        <f>IF(ISBLANK(L3881),0,1)</f>
        <v>0</v>
      </c>
      <c r="P3881" s="318">
        <f>IF(ISBLANK(M3881),0,1)</f>
        <v>0</v>
      </c>
      <c r="Q3881" s="318">
        <f>O3881+P3881</f>
        <v>0</v>
      </c>
      <c r="R3881" s="318">
        <f>SUM(Q3756:Q3881)</f>
        <v>4</v>
      </c>
      <c r="S3881" s="318">
        <f>R3881/$X$2</f>
        <v>0.17391304347826086</v>
      </c>
      <c r="T3881" s="318">
        <f>IF(S3881&gt;=$X$3,1,0)</f>
        <v>0</v>
      </c>
      <c r="U3881" s="318">
        <f>O3881*T3881+P3881*T3881</f>
        <v>0</v>
      </c>
    </row>
    <row r="3882" spans="1:21" s="318" customFormat="1" x14ac:dyDescent="0.2">
      <c r="A3882" s="322">
        <v>42213</v>
      </c>
      <c r="B3882" s="321">
        <v>628.52398700000003</v>
      </c>
      <c r="C3882" s="320">
        <f>LN(B3882/B3881)</f>
        <v>2.9764374663114003E-3</v>
      </c>
      <c r="D3882" s="320">
        <f>AVERAGE(C3862:C3882)</f>
        <v>-2.1642057053258013E-4</v>
      </c>
      <c r="E3882" s="318">
        <f>_xlfn.STDEV.S(C3862:C3882)</f>
        <v>8.7406600472606667E-3</v>
      </c>
      <c r="F3882" s="318">
        <f>E3882*(21/(21-1.5))</f>
        <v>9.413018512434564E-3</v>
      </c>
      <c r="G3882" s="318">
        <f>_xlfn.VAR.S(C3862:C3882)</f>
        <v>7.6399138061778832E-5</v>
      </c>
      <c r="H3882" s="318">
        <f>G3882*(21/(21-1))</f>
        <v>8.0219094964867783E-5</v>
      </c>
      <c r="I3882" s="320">
        <f>(SUM(C3819:C3839)*1+SUM(C3840:C3860)*2+SUM(C3861:C3881)*3)/6</f>
        <v>-1.5548554747726271E-2</v>
      </c>
      <c r="J3882" s="318">
        <f>IF(C3882*O3882&lt;&gt;0,C3882,0)</f>
        <v>0</v>
      </c>
      <c r="K3882" s="318" t="str">
        <f>IF(C3882*O3882=0,"",C3882)</f>
        <v/>
      </c>
      <c r="O3882" s="318">
        <f>IF(ISBLANK(L3882),0,1)</f>
        <v>0</v>
      </c>
      <c r="P3882" s="318">
        <f>IF(ISBLANK(M3882),0,1)</f>
        <v>0</v>
      </c>
      <c r="Q3882" s="318">
        <f>O3882+P3882</f>
        <v>0</v>
      </c>
      <c r="R3882" s="318">
        <f>SUM(Q3757:Q3882)</f>
        <v>4</v>
      </c>
      <c r="S3882" s="318">
        <f>R3882/$X$2</f>
        <v>0.17391304347826086</v>
      </c>
      <c r="T3882" s="318">
        <f>IF(S3882&gt;=$X$3,1,0)</f>
        <v>0</v>
      </c>
      <c r="U3882" s="318">
        <f>O3882*T3882+P3882*T3882</f>
        <v>0</v>
      </c>
    </row>
    <row r="3883" spans="1:21" s="318" customFormat="1" x14ac:dyDescent="0.2">
      <c r="A3883" s="322">
        <v>42214</v>
      </c>
      <c r="B3883" s="321">
        <v>638.42199700000003</v>
      </c>
      <c r="C3883" s="320">
        <f>LN(B3883/B3882)</f>
        <v>1.5625309220254891E-2</v>
      </c>
      <c r="D3883" s="320">
        <f>AVERAGE(C3863:C3883)</f>
        <v>6.9998616279334292E-4</v>
      </c>
      <c r="E3883" s="318">
        <f>_xlfn.STDEV.S(C3863:C3883)</f>
        <v>9.3534170489575109E-3</v>
      </c>
      <c r="F3883" s="318">
        <f>E3883*(21/(21-1.5))</f>
        <v>1.0072910668108089E-2</v>
      </c>
      <c r="G3883" s="318">
        <f>_xlfn.VAR.S(C3863:C3883)</f>
        <v>8.7486410491729023E-5</v>
      </c>
      <c r="H3883" s="318">
        <f>G3883*(21/(21-1))</f>
        <v>9.1860731016315479E-5</v>
      </c>
      <c r="I3883" s="320">
        <f>(SUM(C3820:C3840)*1+SUM(C3841:C3861)*2+SUM(C3862:C3882)*3)/6</f>
        <v>-1.137820645719355E-2</v>
      </c>
      <c r="J3883" s="318">
        <f>IF(C3883*O3883&lt;&gt;0,C3883,0)</f>
        <v>0</v>
      </c>
      <c r="K3883" s="318" t="str">
        <f>IF(C3883*O3883=0,"",C3883)</f>
        <v/>
      </c>
      <c r="O3883" s="318">
        <f>IF(ISBLANK(L3883),0,1)</f>
        <v>0</v>
      </c>
      <c r="P3883" s="318">
        <f>IF(ISBLANK(M3883),0,1)</f>
        <v>0</v>
      </c>
      <c r="Q3883" s="318">
        <f>O3883+P3883</f>
        <v>0</v>
      </c>
      <c r="R3883" s="318">
        <f>SUM(Q3758:Q3883)</f>
        <v>4</v>
      </c>
      <c r="S3883" s="318">
        <f>R3883/$X$2</f>
        <v>0.17391304347826086</v>
      </c>
      <c r="T3883" s="318">
        <f>IF(S3883&gt;=$X$3,1,0)</f>
        <v>0</v>
      </c>
      <c r="U3883" s="318">
        <f>O3883*T3883+P3883*T3883</f>
        <v>0</v>
      </c>
    </row>
    <row r="3884" spans="1:21" s="318" customFormat="1" x14ac:dyDescent="0.2">
      <c r="A3884" s="322">
        <v>42215</v>
      </c>
      <c r="B3884" s="321">
        <v>641.77801499999998</v>
      </c>
      <c r="C3884" s="320">
        <f>LN(B3884/B3883)</f>
        <v>5.2429708737151935E-3</v>
      </c>
      <c r="D3884" s="320">
        <f>AVERAGE(C3864:C3884)</f>
        <v>8.959425227497036E-4</v>
      </c>
      <c r="E3884" s="318">
        <f>_xlfn.STDEV.S(C3864:C3884)</f>
        <v>9.4057892909828449E-3</v>
      </c>
      <c r="F3884" s="318">
        <f>E3884*(21/(21-1.5))</f>
        <v>1.0129311544135371E-2</v>
      </c>
      <c r="G3884" s="318">
        <f>_xlfn.VAR.S(C3864:C3884)</f>
        <v>8.846887218636757E-5</v>
      </c>
      <c r="H3884" s="318">
        <f>G3884*(21/(21-1))</f>
        <v>9.2892315795685952E-5</v>
      </c>
      <c r="I3884" s="320">
        <f>(SUM(C3821:C3841)*1+SUM(C3842:C3862)*2+SUM(C3863:C3883)*3)/6</f>
        <v>-9.6439193068051257E-4</v>
      </c>
      <c r="J3884" s="318">
        <f>IF(C3884*O3884&lt;&gt;0,C3884,0)</f>
        <v>0</v>
      </c>
      <c r="K3884" s="318" t="str">
        <f>IF(C3884*O3884=0,"",C3884)</f>
        <v/>
      </c>
      <c r="O3884" s="318">
        <f>IF(ISBLANK(L3884),0,1)</f>
        <v>0</v>
      </c>
      <c r="P3884" s="318">
        <f>IF(ISBLANK(M3884),0,1)</f>
        <v>0</v>
      </c>
      <c r="Q3884" s="318">
        <f>O3884+P3884</f>
        <v>0</v>
      </c>
      <c r="R3884" s="318">
        <f>SUM(Q3759:Q3884)</f>
        <v>4</v>
      </c>
      <c r="S3884" s="318">
        <f>R3884/$X$2</f>
        <v>0.17391304347826086</v>
      </c>
      <c r="T3884" s="318">
        <f>IF(S3884&gt;=$X$3,1,0)</f>
        <v>0</v>
      </c>
      <c r="U3884" s="318">
        <f>O3884*T3884+P3884*T3884</f>
        <v>0</v>
      </c>
    </row>
    <row r="3885" spans="1:21" s="318" customFormat="1" x14ac:dyDescent="0.2">
      <c r="A3885" s="322">
        <v>42216</v>
      </c>
      <c r="B3885" s="321">
        <v>638.93298300000004</v>
      </c>
      <c r="C3885" s="320">
        <f>LN(B3885/B3884)</f>
        <v>-4.4429019261509528E-3</v>
      </c>
      <c r="D3885" s="320">
        <f>AVERAGE(C3865:C3885)</f>
        <v>4.8059178018001396E-4</v>
      </c>
      <c r="E3885" s="318">
        <f>_xlfn.STDEV.S(C3865:C3885)</f>
        <v>9.441423747008194E-3</v>
      </c>
      <c r="F3885" s="318">
        <f>E3885*(21/(21-1.5))</f>
        <v>1.016768711216267E-2</v>
      </c>
      <c r="G3885" s="318">
        <f>_xlfn.VAR.S(C3865:C3885)</f>
        <v>8.9140482370570235E-5</v>
      </c>
      <c r="H3885" s="318">
        <f>G3885*(21/(21-1))</f>
        <v>9.3597506489098754E-5</v>
      </c>
      <c r="I3885" s="320">
        <f>(SUM(C3822:C3842)*1+SUM(C3843:C3863)*2+SUM(C3864:C3884)*3)/6</f>
        <v>3.3810820636331423E-3</v>
      </c>
      <c r="J3885" s="318">
        <f>IF(C3885*O3885&lt;&gt;0,C3885,0)</f>
        <v>0</v>
      </c>
      <c r="K3885" s="318" t="str">
        <f>IF(C3885*O3885=0,"",C3885)</f>
        <v/>
      </c>
      <c r="O3885" s="318">
        <f>IF(ISBLANK(L3885),0,1)</f>
        <v>0</v>
      </c>
      <c r="P3885" s="318">
        <f>IF(ISBLANK(M3885),0,1)</f>
        <v>0</v>
      </c>
      <c r="Q3885" s="318">
        <f>O3885+P3885</f>
        <v>0</v>
      </c>
      <c r="R3885" s="318">
        <f>SUM(Q3760:Q3885)</f>
        <v>4</v>
      </c>
      <c r="S3885" s="318">
        <f>R3885/$X$2</f>
        <v>0.17391304347826086</v>
      </c>
      <c r="T3885" s="318">
        <f>IF(S3885&gt;=$X$3,1,0)</f>
        <v>0</v>
      </c>
      <c r="U3885" s="318">
        <f>O3885*T3885+P3885*T3885</f>
        <v>0</v>
      </c>
    </row>
    <row r="3886" spans="1:21" s="318" customFormat="1" x14ac:dyDescent="0.2">
      <c r="A3886" s="322">
        <v>42219</v>
      </c>
      <c r="B3886" s="321">
        <v>639.73400900000001</v>
      </c>
      <c r="C3886" s="320">
        <f>LN(B3886/B3885)</f>
        <v>1.2529080828671245E-3</v>
      </c>
      <c r="D3886" s="320">
        <f>AVERAGE(C3866:C3886)</f>
        <v>8.9640179509336019E-4</v>
      </c>
      <c r="E3886" s="318">
        <f>_xlfn.STDEV.S(C3866:C3886)</f>
        <v>9.263958478435589E-3</v>
      </c>
      <c r="F3886" s="318">
        <f>E3886*(21/(21-1.5))</f>
        <v>9.9765706690844794E-3</v>
      </c>
      <c r="G3886" s="318">
        <f>_xlfn.VAR.S(C3866:C3886)</f>
        <v>8.5820926690178629E-5</v>
      </c>
      <c r="H3886" s="318">
        <f>G3886*(21/(21-1))</f>
        <v>9.0111973024687561E-5</v>
      </c>
      <c r="I3886" s="320">
        <f>(SUM(C3823:C3843)*1+SUM(C3844:C3864)*2+SUM(C3865:C3885)*3)/6</f>
        <v>-2.6571169264860001E-3</v>
      </c>
      <c r="J3886" s="318">
        <f>IF(C3886*O3886&lt;&gt;0,C3886,0)</f>
        <v>0</v>
      </c>
      <c r="K3886" s="318" t="str">
        <f>IF(C3886*O3886=0,"",C3886)</f>
        <v/>
      </c>
      <c r="O3886" s="318">
        <f>IF(ISBLANK(L3886),0,1)</f>
        <v>0</v>
      </c>
      <c r="P3886" s="318">
        <f>IF(ISBLANK(M3886),0,1)</f>
        <v>0</v>
      </c>
      <c r="Q3886" s="318">
        <f>O3886+P3886</f>
        <v>0</v>
      </c>
      <c r="R3886" s="318">
        <f>SUM(Q3761:Q3886)</f>
        <v>4</v>
      </c>
      <c r="S3886" s="318">
        <f>R3886/$X$2</f>
        <v>0.17391304347826086</v>
      </c>
      <c r="T3886" s="318">
        <f>IF(S3886&gt;=$X$3,1,0)</f>
        <v>0</v>
      </c>
      <c r="U3886" s="318">
        <f>O3886*T3886+P3886*T3886</f>
        <v>0</v>
      </c>
    </row>
    <row r="3887" spans="1:21" s="318" customFormat="1" x14ac:dyDescent="0.2">
      <c r="A3887" s="322">
        <v>42220</v>
      </c>
      <c r="B3887" s="321">
        <v>638.682007</v>
      </c>
      <c r="C3887" s="320">
        <f>LN(B3887/B3886)</f>
        <v>-1.6457901407527689E-3</v>
      </c>
      <c r="D3887" s="320">
        <f>AVERAGE(C3867:C3887)</f>
        <v>1.3884911257228249E-3</v>
      </c>
      <c r="E3887" s="318">
        <f>_xlfn.STDEV.S(C3867:C3887)</f>
        <v>8.8090946172698741E-3</v>
      </c>
      <c r="F3887" s="318">
        <f>E3887*(21/(21-1.5))</f>
        <v>9.4867172801367874E-3</v>
      </c>
      <c r="G3887" s="318">
        <f>_xlfn.VAR.S(C3867:C3887)</f>
        <v>7.7600147976013064E-5</v>
      </c>
      <c r="H3887" s="318">
        <f>G3887*(21/(21-1))</f>
        <v>8.1480155374813722E-5</v>
      </c>
      <c r="I3887" s="320">
        <f>(SUM(C3824:C3844)*1+SUM(C3845:C3865)*2+SUM(C3866:C3886)*3)/6</f>
        <v>-1.4492829632932619E-3</v>
      </c>
      <c r="J3887" s="318">
        <f>IF(C3887*O3887&lt;&gt;0,C3887,0)</f>
        <v>0</v>
      </c>
      <c r="K3887" s="318" t="str">
        <f>IF(C3887*O3887=0,"",C3887)</f>
        <v/>
      </c>
      <c r="O3887" s="318">
        <f>IF(ISBLANK(L3887),0,1)</f>
        <v>0</v>
      </c>
      <c r="P3887" s="318">
        <f>IF(ISBLANK(M3887),0,1)</f>
        <v>0</v>
      </c>
      <c r="Q3887" s="318">
        <f>O3887+P3887</f>
        <v>0</v>
      </c>
      <c r="R3887" s="318">
        <f>SUM(Q3762:Q3887)</f>
        <v>4</v>
      </c>
      <c r="S3887" s="318">
        <f>R3887/$X$2</f>
        <v>0.17391304347826086</v>
      </c>
      <c r="T3887" s="318">
        <f>IF(S3887&gt;=$X$3,1,0)</f>
        <v>0</v>
      </c>
      <c r="U3887" s="318">
        <f>O3887*T3887+P3887*T3887</f>
        <v>0</v>
      </c>
    </row>
    <row r="3888" spans="1:21" s="318" customFormat="1" x14ac:dyDescent="0.2">
      <c r="A3888" s="322">
        <v>42221</v>
      </c>
      <c r="B3888" s="321">
        <v>644.06097399999999</v>
      </c>
      <c r="C3888" s="320">
        <f>LN(B3888/B3887)</f>
        <v>8.3867128613952166E-3</v>
      </c>
      <c r="D3888" s="320">
        <f>AVERAGE(C3868:C3888)</f>
        <v>2.1395834525924054E-3</v>
      </c>
      <c r="E3888" s="318">
        <f>_xlfn.STDEV.S(C3868:C3888)</f>
        <v>8.6952155607035401E-3</v>
      </c>
      <c r="F3888" s="318">
        <f>E3888*(21/(21-1.5))</f>
        <v>9.3640782961422735E-3</v>
      </c>
      <c r="G3888" s="318">
        <f>_xlfn.VAR.S(C3868:C3888)</f>
        <v>7.560677364710098E-5</v>
      </c>
      <c r="H3888" s="318">
        <f>G3888*(21/(21-1))</f>
        <v>7.938711232945603E-5</v>
      </c>
      <c r="I3888" s="320">
        <f>(SUM(C3825:C3845)*1+SUM(C3846:C3866)*2+SUM(C3867:C3887)*3)/6</f>
        <v>-7.4710397443022991E-4</v>
      </c>
      <c r="J3888" s="318">
        <f>IF(C3888*O3888&lt;&gt;0,C3888,0)</f>
        <v>0</v>
      </c>
      <c r="K3888" s="318" t="str">
        <f>IF(C3888*O3888=0,"",C3888)</f>
        <v/>
      </c>
      <c r="O3888" s="318">
        <f>IF(ISBLANK(L3888),0,1)</f>
        <v>0</v>
      </c>
      <c r="P3888" s="318">
        <f>IF(ISBLANK(M3888),0,1)</f>
        <v>0</v>
      </c>
      <c r="Q3888" s="318">
        <f>O3888+P3888</f>
        <v>0</v>
      </c>
      <c r="R3888" s="318">
        <f>SUM(Q3763:Q3888)</f>
        <v>4</v>
      </c>
      <c r="S3888" s="318">
        <f>R3888/$X$2</f>
        <v>0.17391304347826086</v>
      </c>
      <c r="T3888" s="318">
        <f>IF(S3888&gt;=$X$3,1,0)</f>
        <v>0</v>
      </c>
      <c r="U3888" s="318">
        <f>O3888*T3888+P3888*T3888</f>
        <v>0</v>
      </c>
    </row>
    <row r="3889" spans="1:21" s="318" customFormat="1" x14ac:dyDescent="0.2">
      <c r="A3889" s="322">
        <v>42222</v>
      </c>
      <c r="B3889" s="321">
        <v>635.47699</v>
      </c>
      <c r="C3889" s="320">
        <f>LN(B3889/B3888)</f>
        <v>-1.3417519483167507E-2</v>
      </c>
      <c r="D3889" s="320">
        <f>AVERAGE(C3869:C3889)</f>
        <v>1.3205754343342307E-3</v>
      </c>
      <c r="E3889" s="318">
        <f>_xlfn.STDEV.S(C3869:C3889)</f>
        <v>9.3203441163619317E-3</v>
      </c>
      <c r="F3889" s="318">
        <f>E3889*(21/(21-1.5))</f>
        <v>1.0037293663774387E-2</v>
      </c>
      <c r="G3889" s="318">
        <f>_xlfn.VAR.S(C3869:C3889)</f>
        <v>8.6868814447402487E-5</v>
      </c>
      <c r="H3889" s="318">
        <f>G3889*(21/(21-1))</f>
        <v>9.1212255169772621E-5</v>
      </c>
      <c r="I3889" s="320">
        <f>(SUM(C3826:C3846)*1+SUM(C3847:C3867)*2+SUM(C3868:C3888)*3)/6</f>
        <v>5.0342356517669717E-3</v>
      </c>
      <c r="J3889" s="318">
        <f>IF(C3889*O3889&lt;&gt;0,C3889,0)</f>
        <v>0</v>
      </c>
      <c r="K3889" s="318" t="str">
        <f>IF(C3889*O3889=0,"",C3889)</f>
        <v/>
      </c>
      <c r="O3889" s="318">
        <f>IF(ISBLANK(L3889),0,1)</f>
        <v>0</v>
      </c>
      <c r="P3889" s="318">
        <f>IF(ISBLANK(M3889),0,1)</f>
        <v>0</v>
      </c>
      <c r="Q3889" s="318">
        <f>O3889+P3889</f>
        <v>0</v>
      </c>
      <c r="R3889" s="318">
        <f>SUM(Q3764:Q3889)</f>
        <v>4</v>
      </c>
      <c r="S3889" s="318">
        <f>R3889/$X$2</f>
        <v>0.17391304347826086</v>
      </c>
      <c r="T3889" s="318">
        <f>IF(S3889&gt;=$X$3,1,0)</f>
        <v>0</v>
      </c>
      <c r="U3889" s="318">
        <f>O3889*T3889+P3889*T3889</f>
        <v>0</v>
      </c>
    </row>
    <row r="3890" spans="1:21" s="318" customFormat="1" x14ac:dyDescent="0.2">
      <c r="A3890" s="322">
        <v>42223</v>
      </c>
      <c r="B3890" s="321">
        <v>636.203979</v>
      </c>
      <c r="C3890" s="320">
        <f>LN(B3890/B3889)</f>
        <v>1.1433513544960123E-3</v>
      </c>
      <c r="D3890" s="320">
        <f>AVERAGE(C3870:C3890)</f>
        <v>7.2599814507120098E-4</v>
      </c>
      <c r="E3890" s="318">
        <f>_xlfn.STDEV.S(C3870:C3890)</f>
        <v>8.8839032458995822E-3</v>
      </c>
      <c r="F3890" s="318">
        <f>E3890*(21/(21-1.5))</f>
        <v>9.5672804186610876E-3</v>
      </c>
      <c r="G3890" s="318">
        <f>_xlfn.VAR.S(C3870:C3890)</f>
        <v>7.8923736882505132E-5</v>
      </c>
      <c r="H3890" s="318">
        <f>G3890*(21/(21-1))</f>
        <v>8.2869923726630392E-5</v>
      </c>
      <c r="I3890" s="320">
        <f>(SUM(C3827:C3847)*1+SUM(C3848:C3868)*2+SUM(C3869:C3889)*3)/6</f>
        <v>1.0874518415788005E-3</v>
      </c>
      <c r="J3890" s="318">
        <f>IF(C3890*O3890&lt;&gt;0,C3890,0)</f>
        <v>0</v>
      </c>
      <c r="K3890" s="318" t="str">
        <f>IF(C3890*O3890=0,"",C3890)</f>
        <v/>
      </c>
      <c r="O3890" s="318">
        <f>IF(ISBLANK(L3890),0,1)</f>
        <v>0</v>
      </c>
      <c r="P3890" s="318">
        <f>IF(ISBLANK(M3890),0,1)</f>
        <v>0</v>
      </c>
      <c r="Q3890" s="318">
        <f>O3890+P3890</f>
        <v>0</v>
      </c>
      <c r="R3890" s="318">
        <f>SUM(Q3765:Q3890)</f>
        <v>4</v>
      </c>
      <c r="S3890" s="318">
        <f>R3890/$X$2</f>
        <v>0.17391304347826086</v>
      </c>
      <c r="T3890" s="318">
        <f>IF(S3890&gt;=$X$3,1,0)</f>
        <v>0</v>
      </c>
      <c r="U3890" s="318">
        <f>O3890*T3890+P3890*T3890</f>
        <v>0</v>
      </c>
    </row>
    <row r="3891" spans="1:21" s="318" customFormat="1" x14ac:dyDescent="0.2">
      <c r="A3891" s="322">
        <v>42226</v>
      </c>
      <c r="B3891" s="321">
        <v>635.15502900000001</v>
      </c>
      <c r="C3891" s="320">
        <f>LN(B3891/B3890)</f>
        <v>-1.6501243652121767E-3</v>
      </c>
      <c r="D3891" s="320">
        <f>AVERAGE(C3871:C3891)</f>
        <v>2.1072334199806837E-5</v>
      </c>
      <c r="E3891" s="318">
        <f>_xlfn.STDEV.S(C3871:C3891)</f>
        <v>8.423915648484475E-3</v>
      </c>
      <c r="F3891" s="318">
        <f>E3891*(21/(21-1.5))</f>
        <v>9.0719091599063568E-3</v>
      </c>
      <c r="G3891" s="318">
        <f>_xlfn.VAR.S(C3871:C3891)</f>
        <v>7.0962354852781615E-5</v>
      </c>
      <c r="H3891" s="318">
        <f>G3891*(21/(21-1))</f>
        <v>7.45104725954207E-5</v>
      </c>
      <c r="I3891" s="320">
        <f>(SUM(C3828:C3848)*1+SUM(C3849:C3869)*2+SUM(C3870:C3890)*3)/6</f>
        <v>-2.4805925329039516E-3</v>
      </c>
      <c r="J3891" s="318">
        <f>IF(C3891*O3891&lt;&gt;0,C3891,0)</f>
        <v>0</v>
      </c>
      <c r="K3891" s="318" t="str">
        <f>IF(C3891*O3891=0,"",C3891)</f>
        <v/>
      </c>
      <c r="O3891" s="318">
        <f>IF(ISBLANK(L3891),0,1)</f>
        <v>0</v>
      </c>
      <c r="P3891" s="318">
        <f>IF(ISBLANK(M3891),0,1)</f>
        <v>0</v>
      </c>
      <c r="Q3891" s="318">
        <f>O3891+P3891</f>
        <v>0</v>
      </c>
      <c r="R3891" s="318">
        <f>SUM(Q3766:Q3891)</f>
        <v>4</v>
      </c>
      <c r="S3891" s="318">
        <f>R3891/$X$2</f>
        <v>0.17391304347826086</v>
      </c>
      <c r="T3891" s="318">
        <f>IF(S3891&gt;=$X$3,1,0)</f>
        <v>0</v>
      </c>
      <c r="U3891" s="318">
        <f>O3891*T3891+P3891*T3891</f>
        <v>0</v>
      </c>
    </row>
    <row r="3892" spans="1:21" s="318" customFormat="1" x14ac:dyDescent="0.2">
      <c r="A3892" s="322">
        <v>42227</v>
      </c>
      <c r="B3892" s="321">
        <v>624.841003</v>
      </c>
      <c r="C3892" s="320">
        <f>LN(B3892/B3891)</f>
        <v>-1.6371887080359783E-2</v>
      </c>
      <c r="D3892" s="320">
        <f>AVERAGE(C3872:C3892)</f>
        <v>-1.0819138596703784E-3</v>
      </c>
      <c r="E3892" s="318">
        <f>_xlfn.STDEV.S(C3872:C3892)</f>
        <v>8.9905465408052741E-3</v>
      </c>
      <c r="F3892" s="318">
        <f>E3892*(21/(21-1.5))</f>
        <v>9.6821270439441404E-3</v>
      </c>
      <c r="G3892" s="318">
        <f>_xlfn.VAR.S(C3872:C3892)</f>
        <v>8.0829927102385687E-5</v>
      </c>
      <c r="H3892" s="318">
        <f>G3892*(21/(21-1))</f>
        <v>8.4871423457504977E-5</v>
      </c>
      <c r="I3892" s="320">
        <f>(SUM(C3829:C3849)*1+SUM(C3850:C3870)*2+SUM(C3871:C3891)*3)/6</f>
        <v>-7.6968697424608865E-3</v>
      </c>
      <c r="J3892" s="318">
        <f>IF(C3892*O3892&lt;&gt;0,C3892,0)</f>
        <v>0</v>
      </c>
      <c r="K3892" s="318" t="str">
        <f>IF(C3892*O3892=0,"",C3892)</f>
        <v/>
      </c>
      <c r="O3892" s="318">
        <f>IF(ISBLANK(L3892),0,1)</f>
        <v>0</v>
      </c>
      <c r="P3892" s="318">
        <f>IF(ISBLANK(M3892),0,1)</f>
        <v>0</v>
      </c>
      <c r="Q3892" s="318">
        <f>O3892+P3892</f>
        <v>0</v>
      </c>
      <c r="R3892" s="318">
        <f>SUM(Q3767:Q3892)</f>
        <v>4</v>
      </c>
      <c r="S3892" s="318">
        <f>R3892/$X$2</f>
        <v>0.17391304347826086</v>
      </c>
      <c r="T3892" s="318">
        <f>IF(S3892&gt;=$X$3,1,0)</f>
        <v>0</v>
      </c>
      <c r="U3892" s="318">
        <f>O3892*T3892+P3892*T3892</f>
        <v>0</v>
      </c>
    </row>
    <row r="3893" spans="1:21" s="318" customFormat="1" x14ac:dyDescent="0.2">
      <c r="A3893" s="322">
        <v>42228</v>
      </c>
      <c r="B3893" s="321">
        <v>617.59198000000004</v>
      </c>
      <c r="C3893" s="320">
        <f>LN(B3893/B3892)</f>
        <v>-1.1669209297498165E-2</v>
      </c>
      <c r="D3893" s="320">
        <f>AVERAGE(C3873:C3893)</f>
        <v>-1.9970972949042618E-3</v>
      </c>
      <c r="E3893" s="318">
        <f>_xlfn.STDEV.S(C3873:C3893)</f>
        <v>9.0459848013127332E-3</v>
      </c>
      <c r="F3893" s="318">
        <f>E3893*(21/(21-1.5))</f>
        <v>9.7418297860290964E-3</v>
      </c>
      <c r="G3893" s="318">
        <f>_xlfn.VAR.S(C3873:C3893)</f>
        <v>8.182984102558097E-5</v>
      </c>
      <c r="H3893" s="318">
        <f>G3893*(21/(21-1))</f>
        <v>8.5921333076860017E-5</v>
      </c>
      <c r="I3893" s="320">
        <f>(SUM(C3830:C3850)*1+SUM(C3851:C3871)*2+SUM(C3872:C3892)*3)/6</f>
        <v>-1.3784224304698353E-2</v>
      </c>
      <c r="J3893" s="318">
        <f>IF(C3893*O3893&lt;&gt;0,C3893,0)</f>
        <v>0</v>
      </c>
      <c r="K3893" s="318" t="str">
        <f>IF(C3893*O3893=0,"",C3893)</f>
        <v/>
      </c>
      <c r="O3893" s="318">
        <f>IF(ISBLANK(L3893),0,1)</f>
        <v>0</v>
      </c>
      <c r="P3893" s="318">
        <f>IF(ISBLANK(M3893),0,1)</f>
        <v>0</v>
      </c>
      <c r="Q3893" s="318">
        <f>O3893+P3893</f>
        <v>0</v>
      </c>
      <c r="R3893" s="318">
        <f>SUM(Q3768:Q3893)</f>
        <v>4</v>
      </c>
      <c r="S3893" s="318">
        <f>R3893/$X$2</f>
        <v>0.17391304347826086</v>
      </c>
      <c r="T3893" s="318">
        <f>IF(S3893&gt;=$X$3,1,0)</f>
        <v>0</v>
      </c>
      <c r="U3893" s="318">
        <f>O3893*T3893+P3893*T3893</f>
        <v>0</v>
      </c>
    </row>
    <row r="3894" spans="1:21" s="318" customFormat="1" x14ac:dyDescent="0.2">
      <c r="A3894" s="322">
        <v>42229</v>
      </c>
      <c r="B3894" s="321">
        <v>620.98297100000002</v>
      </c>
      <c r="C3894" s="320">
        <f>LN(B3894/B3893)</f>
        <v>5.475646782375076E-3</v>
      </c>
      <c r="D3894" s="320">
        <f>AVERAGE(C3874:C3894)</f>
        <v>-1.9119996471365387E-3</v>
      </c>
      <c r="E3894" s="318">
        <f>_xlfn.STDEV.S(C3874:C3894)</f>
        <v>9.1103225532120757E-3</v>
      </c>
      <c r="F3894" s="318">
        <f>E3894*(21/(21-1.5))</f>
        <v>9.8111165957668507E-3</v>
      </c>
      <c r="G3894" s="318">
        <f>_xlfn.VAR.S(C3874:C3894)</f>
        <v>8.2997977023564596E-5</v>
      </c>
      <c r="H3894" s="318">
        <f>G3894*(21/(21-1))</f>
        <v>8.7147875874742835E-5</v>
      </c>
      <c r="I3894" s="320">
        <f>(SUM(C3831:C3851)*1+SUM(C3852:C3872)*2+SUM(C3873:C3893)*3)/6</f>
        <v>-2.0154818245509146E-2</v>
      </c>
      <c r="J3894" s="318">
        <f>IF(C3894*O3894&lt;&gt;0,C3894,0)</f>
        <v>0</v>
      </c>
      <c r="K3894" s="318" t="str">
        <f>IF(C3894*O3894=0,"",C3894)</f>
        <v/>
      </c>
      <c r="O3894" s="318">
        <f>IF(ISBLANK(L3894),0,1)</f>
        <v>0</v>
      </c>
      <c r="P3894" s="318">
        <f>IF(ISBLANK(M3894),0,1)</f>
        <v>0</v>
      </c>
      <c r="Q3894" s="318">
        <f>O3894+P3894</f>
        <v>0</v>
      </c>
      <c r="R3894" s="318">
        <f>SUM(Q3769:Q3894)</f>
        <v>4</v>
      </c>
      <c r="S3894" s="318">
        <f>R3894/$X$2</f>
        <v>0.17391304347826086</v>
      </c>
      <c r="T3894" s="318">
        <f>IF(S3894&gt;=$X$3,1,0)</f>
        <v>0</v>
      </c>
      <c r="U3894" s="318">
        <f>O3894*T3894+P3894*T3894</f>
        <v>0</v>
      </c>
    </row>
    <row r="3895" spans="1:21" s="318" customFormat="1" x14ac:dyDescent="0.2">
      <c r="A3895" s="322">
        <v>42230</v>
      </c>
      <c r="B3895" s="321">
        <v>612.66302499999995</v>
      </c>
      <c r="C3895" s="320">
        <f>LN(B3895/B3894)</f>
        <v>-1.3488589388300394E-2</v>
      </c>
      <c r="D3895" s="320">
        <f>AVERAGE(C3875:C3895)</f>
        <v>-2.7923922586758506E-3</v>
      </c>
      <c r="E3895" s="318">
        <f>_xlfn.STDEV.S(C3875:C3895)</f>
        <v>9.3003469830689224E-3</v>
      </c>
      <c r="F3895" s="318">
        <f>E3895*(21/(21-1.5))</f>
        <v>1.0015758289458838E-2</v>
      </c>
      <c r="G3895" s="318">
        <f>_xlfn.VAR.S(C3875:C3895)</f>
        <v>8.6496454005479214E-5</v>
      </c>
      <c r="H3895" s="318">
        <f>G3895*(21/(21-1))</f>
        <v>9.0821276705753176E-5</v>
      </c>
      <c r="I3895" s="320">
        <f>(SUM(C3832:C3852)*1+SUM(C3853:C3873)*2+SUM(C3874:C3894)*3)/6</f>
        <v>-1.7273474463977121E-2</v>
      </c>
      <c r="J3895" s="318">
        <f>IF(C3895*O3895&lt;&gt;0,C3895,0)</f>
        <v>0</v>
      </c>
      <c r="K3895" s="318" t="str">
        <f>IF(C3895*O3895=0,"",C3895)</f>
        <v/>
      </c>
      <c r="O3895" s="318">
        <f>IF(ISBLANK(L3895),0,1)</f>
        <v>0</v>
      </c>
      <c r="P3895" s="318">
        <f>IF(ISBLANK(M3895),0,1)</f>
        <v>0</v>
      </c>
      <c r="Q3895" s="318">
        <f>O3895+P3895</f>
        <v>0</v>
      </c>
      <c r="R3895" s="318">
        <f>SUM(Q3770:Q3895)</f>
        <v>4</v>
      </c>
      <c r="S3895" s="318">
        <f>R3895/$X$2</f>
        <v>0.17391304347826086</v>
      </c>
      <c r="T3895" s="318">
        <f>IF(S3895&gt;=$X$3,1,0)</f>
        <v>0</v>
      </c>
      <c r="U3895" s="318">
        <f>O3895*T3895+P3895*T3895</f>
        <v>0</v>
      </c>
    </row>
    <row r="3896" spans="1:21" s="318" customFormat="1" x14ac:dyDescent="0.2">
      <c r="A3896" s="322">
        <v>42233</v>
      </c>
      <c r="B3896" s="321">
        <v>612.60199</v>
      </c>
      <c r="C3896" s="320">
        <f>LN(B3896/B3895)</f>
        <v>-9.9627426398741863E-5</v>
      </c>
      <c r="D3896" s="320">
        <f>AVERAGE(C3876:C3896)</f>
        <v>-2.7518897963560783E-3</v>
      </c>
      <c r="E3896" s="318">
        <f>_xlfn.STDEV.S(C3876:C3896)</f>
        <v>9.3106172295943299E-3</v>
      </c>
      <c r="F3896" s="318">
        <f>E3896*(21/(21-1.5))</f>
        <v>1.0026818554947739E-2</v>
      </c>
      <c r="G3896" s="318">
        <f>_xlfn.VAR.S(C3876:C3896)</f>
        <v>8.66875931960188E-5</v>
      </c>
      <c r="H3896" s="318">
        <f>G3896*(21/(21-1))</f>
        <v>9.1021972855819742E-5</v>
      </c>
      <c r="I3896" s="320">
        <f>(SUM(C3833:C3853)*1+SUM(C3854:C3874)*2+SUM(C3875:C3895)*3)/6</f>
        <v>-2.5498260864813729E-2</v>
      </c>
      <c r="J3896" s="318">
        <f>IF(C3896*O3896&lt;&gt;0,C3896,0)</f>
        <v>0</v>
      </c>
      <c r="K3896" s="318" t="str">
        <f>IF(C3896*O3896=0,"",C3896)</f>
        <v/>
      </c>
      <c r="O3896" s="318">
        <f>IF(ISBLANK(L3896),0,1)</f>
        <v>0</v>
      </c>
      <c r="P3896" s="318">
        <f>IF(ISBLANK(M3896),0,1)</f>
        <v>0</v>
      </c>
      <c r="Q3896" s="318">
        <f>O3896+P3896</f>
        <v>0</v>
      </c>
      <c r="R3896" s="318">
        <f>SUM(Q3771:Q3896)</f>
        <v>4</v>
      </c>
      <c r="S3896" s="318">
        <f>R3896/$X$2</f>
        <v>0.17391304347826086</v>
      </c>
      <c r="T3896" s="318">
        <f>IF(S3896&gt;=$X$3,1,0)</f>
        <v>0</v>
      </c>
      <c r="U3896" s="318">
        <f>O3896*T3896+P3896*T3896</f>
        <v>0</v>
      </c>
    </row>
    <row r="3897" spans="1:21" s="318" customFormat="1" x14ac:dyDescent="0.2">
      <c r="A3897" s="322">
        <v>42234</v>
      </c>
      <c r="B3897" s="321">
        <v>612.69500700000003</v>
      </c>
      <c r="C3897" s="320">
        <f>LN(B3897/B3896)</f>
        <v>1.5182767999351028E-4</v>
      </c>
      <c r="D3897" s="320">
        <f>AVERAGE(C3877:C3897)</f>
        <v>-2.7085490450921238E-3</v>
      </c>
      <c r="E3897" s="318">
        <f>_xlfn.STDEV.S(C3877:C3897)</f>
        <v>9.3224720541731192E-3</v>
      </c>
      <c r="F3897" s="318">
        <f>E3897*(21/(21-1.5))</f>
        <v>1.0039585289109513E-2</v>
      </c>
      <c r="G3897" s="318">
        <f>_xlfn.VAR.S(C3877:C3897)</f>
        <v>8.6908485200838778E-5</v>
      </c>
      <c r="H3897" s="318">
        <f>G3897*(21/(21-1))</f>
        <v>9.1253909460880725E-5</v>
      </c>
      <c r="I3897" s="320">
        <f>(SUM(C3834:C3854)*1+SUM(C3855:C3875)*2+SUM(C3876:C3896)*3)/6</f>
        <v>-2.4064864577107686E-2</v>
      </c>
      <c r="J3897" s="318">
        <f>IF(C3897*O3897&lt;&gt;0,C3897,0)</f>
        <v>0</v>
      </c>
      <c r="K3897" s="318" t="str">
        <f>IF(C3897*O3897=0,"",C3897)</f>
        <v/>
      </c>
      <c r="O3897" s="318">
        <f>IF(ISBLANK(L3897),0,1)</f>
        <v>0</v>
      </c>
      <c r="P3897" s="318">
        <f>IF(ISBLANK(M3897),0,1)</f>
        <v>0</v>
      </c>
      <c r="Q3897" s="318">
        <f>O3897+P3897</f>
        <v>0</v>
      </c>
      <c r="R3897" s="318">
        <f>SUM(Q3772:Q3897)</f>
        <v>4</v>
      </c>
      <c r="S3897" s="318">
        <f>R3897/$X$2</f>
        <v>0.17391304347826086</v>
      </c>
      <c r="T3897" s="318">
        <f>IF(S3897&gt;=$X$3,1,0)</f>
        <v>0</v>
      </c>
      <c r="U3897" s="318">
        <f>O3897*T3897+P3897*T3897</f>
        <v>0</v>
      </c>
    </row>
    <row r="3898" spans="1:21" s="318" customFormat="1" x14ac:dyDescent="0.2">
      <c r="A3898" s="322">
        <v>42235</v>
      </c>
      <c r="B3898" s="321">
        <v>606.42999299999997</v>
      </c>
      <c r="C3898" s="320">
        <f>LN(B3898/B3897)</f>
        <v>-1.0277976665626779E-2</v>
      </c>
      <c r="D3898" s="320">
        <f>AVERAGE(C3878:C3898)</f>
        <v>-3.3708684146011988E-3</v>
      </c>
      <c r="E3898" s="318">
        <f>_xlfn.STDEV.S(C3878:C3898)</f>
        <v>9.3436274343088668E-3</v>
      </c>
      <c r="F3898" s="318">
        <f>E3898*(21/(21-1.5))</f>
        <v>1.0062368006178778E-2</v>
      </c>
      <c r="G3898" s="318">
        <f>_xlfn.VAR.S(C3878:C3898)</f>
        <v>8.7303373631169312E-5</v>
      </c>
      <c r="H3898" s="318">
        <f>G3898*(21/(21-1))</f>
        <v>9.1668542312727783E-5</v>
      </c>
      <c r="I3898" s="320">
        <f>(SUM(C3835:C3855)*1+SUM(C3856:C3876)*2+SUM(C3877:C3897)*3)/6</f>
        <v>-2.4831068922781075E-2</v>
      </c>
      <c r="J3898" s="318">
        <f>IF(C3898*O3898&lt;&gt;0,C3898,0)</f>
        <v>0</v>
      </c>
      <c r="K3898" s="318" t="str">
        <f>IF(C3898*O3898=0,"",C3898)</f>
        <v/>
      </c>
      <c r="O3898" s="318">
        <f>IF(ISBLANK(L3898),0,1)</f>
        <v>0</v>
      </c>
      <c r="P3898" s="318">
        <f>IF(ISBLANK(M3898),0,1)</f>
        <v>0</v>
      </c>
      <c r="Q3898" s="318">
        <f>O3898+P3898</f>
        <v>0</v>
      </c>
      <c r="R3898" s="318">
        <f>SUM(Q3773:Q3898)</f>
        <v>4</v>
      </c>
      <c r="S3898" s="318">
        <f>R3898/$X$2</f>
        <v>0.17391304347826086</v>
      </c>
      <c r="T3898" s="318">
        <f>IF(S3898&gt;=$X$3,1,0)</f>
        <v>0</v>
      </c>
      <c r="U3898" s="318">
        <f>O3898*T3898+P3898*T3898</f>
        <v>0</v>
      </c>
    </row>
    <row r="3899" spans="1:21" s="318" customFormat="1" x14ac:dyDescent="0.2">
      <c r="A3899" s="322">
        <v>42236</v>
      </c>
      <c r="B3899" s="321">
        <v>595.58502199999998</v>
      </c>
      <c r="C3899" s="320">
        <f>LN(B3899/B3898)</f>
        <v>-1.8045141113522047E-2</v>
      </c>
      <c r="D3899" s="320">
        <f>AVERAGE(C3879:C3899)</f>
        <v>-3.7634779417982126E-3</v>
      </c>
      <c r="E3899" s="318">
        <f>_xlfn.STDEV.S(C3879:C3899)</f>
        <v>9.7898586469276957E-3</v>
      </c>
      <c r="F3899" s="318">
        <f>E3899*(21/(21-1.5))</f>
        <v>1.0542924696691365E-2</v>
      </c>
      <c r="G3899" s="318">
        <f>_xlfn.VAR.S(C3879:C3899)</f>
        <v>9.584133232682496E-5</v>
      </c>
      <c r="H3899" s="318">
        <f>G3899*(21/(21-1))</f>
        <v>1.0063339894316622E-4</v>
      </c>
      <c r="I3899" s="320">
        <f>(SUM(C3836:C3856)*1+SUM(C3857:C3877)*2+SUM(C3878:C3898)*3)/6</f>
        <v>-3.3041532648467792E-2</v>
      </c>
      <c r="J3899" s="318">
        <f>IF(C3899*O3899&lt;&gt;0,C3899,0)</f>
        <v>0</v>
      </c>
      <c r="K3899" s="318" t="str">
        <f>IF(C3899*O3899=0,"",C3899)</f>
        <v/>
      </c>
      <c r="O3899" s="318">
        <f>IF(ISBLANK(L3899),0,1)</f>
        <v>0</v>
      </c>
      <c r="P3899" s="318">
        <f>IF(ISBLANK(M3899),0,1)</f>
        <v>0</v>
      </c>
      <c r="Q3899" s="318">
        <f>O3899+P3899</f>
        <v>0</v>
      </c>
      <c r="R3899" s="318">
        <f>SUM(Q3774:Q3899)</f>
        <v>4</v>
      </c>
      <c r="S3899" s="318">
        <f>R3899/$X$2</f>
        <v>0.17391304347826086</v>
      </c>
      <c r="T3899" s="318">
        <f>IF(S3899&gt;=$X$3,1,0)</f>
        <v>0</v>
      </c>
      <c r="U3899" s="318">
        <f>O3899*T3899+P3899*T3899</f>
        <v>0</v>
      </c>
    </row>
    <row r="3900" spans="1:21" s="318" customFormat="1" x14ac:dyDescent="0.2">
      <c r="A3900" s="322">
        <v>42237</v>
      </c>
      <c r="B3900" s="321">
        <v>585.635986</v>
      </c>
      <c r="C3900" s="320">
        <f>LN(B3900/B3899)</f>
        <v>-1.6845740481708209E-2</v>
      </c>
      <c r="D3900" s="320">
        <f>AVERAGE(C3880:C3900)</f>
        <v>-4.6413223201552407E-3</v>
      </c>
      <c r="E3900" s="318">
        <f>_xlfn.STDEV.S(C3880:C3900)</f>
        <v>1.0107275807944014E-2</v>
      </c>
      <c r="F3900" s="318">
        <f>E3900*(21/(21-1.5))</f>
        <v>1.0884758562401245E-2</v>
      </c>
      <c r="G3900" s="318">
        <f>_xlfn.VAR.S(C3880:C3900)</f>
        <v>1.0215702425785033E-4</v>
      </c>
      <c r="H3900" s="318">
        <f>G3900*(21/(21-1))</f>
        <v>1.0726487547074285E-4</v>
      </c>
      <c r="I3900" s="320">
        <f>(SUM(C3837:C3857)*1+SUM(C3858:C3878)*2+SUM(C3879:C3899)*3)/6</f>
        <v>-4.1345644912278129E-2</v>
      </c>
      <c r="J3900" s="318">
        <f>IF(C3900*O3900&lt;&gt;0,C3900,0)</f>
        <v>0</v>
      </c>
      <c r="K3900" s="318" t="str">
        <f>IF(C3900*O3900=0,"",C3900)</f>
        <v/>
      </c>
      <c r="O3900" s="318">
        <f>IF(ISBLANK(L3900),0,1)</f>
        <v>0</v>
      </c>
      <c r="P3900" s="318">
        <f>IF(ISBLANK(M3900),0,1)</f>
        <v>0</v>
      </c>
      <c r="Q3900" s="318">
        <f>O3900+P3900</f>
        <v>0</v>
      </c>
      <c r="R3900" s="318">
        <f>SUM(Q3775:Q3900)</f>
        <v>4</v>
      </c>
      <c r="S3900" s="318">
        <f>R3900/$X$2</f>
        <v>0.17391304347826086</v>
      </c>
      <c r="T3900" s="318">
        <f>IF(S3900&gt;=$X$3,1,0)</f>
        <v>0</v>
      </c>
      <c r="U3900" s="318">
        <f>O3900*T3900+P3900*T3900</f>
        <v>0</v>
      </c>
    </row>
    <row r="3901" spans="1:21" s="318" customFormat="1" x14ac:dyDescent="0.2">
      <c r="A3901" s="322">
        <v>42240</v>
      </c>
      <c r="B3901" s="321">
        <v>555.24499500000002</v>
      </c>
      <c r="C3901" s="320">
        <f>LN(B3901/B3900)</f>
        <v>-5.3288963485533615E-2</v>
      </c>
      <c r="D3901" s="320">
        <f>AVERAGE(C3881:C3901)</f>
        <v>-6.8991112181598941E-3</v>
      </c>
      <c r="E3901" s="318">
        <f>_xlfn.STDEV.S(C3881:C3901)</f>
        <v>1.466485716236186E-2</v>
      </c>
      <c r="F3901" s="318">
        <f>E3901*(21/(21-1.5))</f>
        <v>1.5792923097928156E-2</v>
      </c>
      <c r="G3901" s="318">
        <f>_xlfn.VAR.S(C3881:C3901)</f>
        <v>2.1505803559247592E-4</v>
      </c>
      <c r="H3901" s="318">
        <f>G3901*(21/(21-1))</f>
        <v>2.2581093737209974E-4</v>
      </c>
      <c r="I3901" s="320">
        <f>(SUM(C3838:C3858)*1+SUM(C3859:C3879)*2+SUM(C3880:C3900)*3)/6</f>
        <v>-4.8396492225945768E-2</v>
      </c>
      <c r="J3901" s="318">
        <f>IF(C3901*O3901&lt;&gt;0,C3901,0)</f>
        <v>0</v>
      </c>
      <c r="K3901" s="318" t="str">
        <f>IF(C3901*O3901=0,"",C3901)</f>
        <v/>
      </c>
      <c r="O3901" s="318">
        <f>IF(ISBLANK(L3901),0,1)</f>
        <v>0</v>
      </c>
      <c r="P3901" s="318">
        <f>IF(ISBLANK(M3901),0,1)</f>
        <v>0</v>
      </c>
      <c r="Q3901" s="318">
        <f>O3901+P3901</f>
        <v>0</v>
      </c>
      <c r="R3901" s="318">
        <f>SUM(Q3776:Q3901)</f>
        <v>4</v>
      </c>
      <c r="S3901" s="318">
        <f>R3901/$X$2</f>
        <v>0.17391304347826086</v>
      </c>
      <c r="T3901" s="318">
        <f>IF(S3901&gt;=$X$3,1,0)</f>
        <v>0</v>
      </c>
      <c r="U3901" s="318">
        <f>O3901*T3901+P3901*T3901</f>
        <v>0</v>
      </c>
    </row>
    <row r="3902" spans="1:21" s="318" customFormat="1" x14ac:dyDescent="0.2">
      <c r="A3902" s="322">
        <v>42241</v>
      </c>
      <c r="B3902" s="321">
        <v>570.99102800000003</v>
      </c>
      <c r="C3902" s="320">
        <f>LN(B3902/B3901)</f>
        <v>2.7964047971740489E-2</v>
      </c>
      <c r="D3902" s="320">
        <f>AVERAGE(C3882:C3902)</f>
        <v>-4.4297265981467727E-3</v>
      </c>
      <c r="E3902" s="318">
        <f>_xlfn.STDEV.S(C3882:C3902)</f>
        <v>1.596833157986708E-2</v>
      </c>
      <c r="F3902" s="318">
        <f>E3902*(21/(21-1.5))</f>
        <v>1.7196664778318393E-2</v>
      </c>
      <c r="G3902" s="318">
        <f>_xlfn.VAR.S(C3882:C3902)</f>
        <v>2.5498761344458032E-4</v>
      </c>
      <c r="H3902" s="318">
        <f>G3902*(21/(21-1))</f>
        <v>2.6773699411680935E-4</v>
      </c>
      <c r="I3902" s="320">
        <f>(SUM(C3839:C3859)*1+SUM(C3860:C3880)*2+SUM(C3881:C3901)*3)/6</f>
        <v>-7.4093005295114381E-2</v>
      </c>
      <c r="J3902" s="318">
        <f>IF(C3902*O3902&lt;&gt;0,C3902,0)</f>
        <v>0</v>
      </c>
      <c r="K3902" s="318" t="str">
        <f>IF(C3902*O3902=0,"",C3902)</f>
        <v/>
      </c>
      <c r="O3902" s="318">
        <f>IF(ISBLANK(L3902),0,1)</f>
        <v>0</v>
      </c>
      <c r="P3902" s="318">
        <f>IF(ISBLANK(M3902),0,1)</f>
        <v>0</v>
      </c>
      <c r="Q3902" s="318">
        <f>O3902+P3902</f>
        <v>0</v>
      </c>
      <c r="R3902" s="318">
        <f>SUM(Q3777:Q3902)</f>
        <v>4</v>
      </c>
      <c r="S3902" s="318">
        <f>R3902/$X$2</f>
        <v>0.17391304347826086</v>
      </c>
      <c r="T3902" s="318">
        <f>IF(S3902&gt;=$X$3,1,0)</f>
        <v>0</v>
      </c>
      <c r="U3902" s="318">
        <f>O3902*T3902+P3902*T3902</f>
        <v>0</v>
      </c>
    </row>
    <row r="3903" spans="1:21" s="318" customFormat="1" x14ac:dyDescent="0.2">
      <c r="A3903" s="322">
        <v>42242</v>
      </c>
      <c r="B3903" s="321">
        <v>575.37701400000003</v>
      </c>
      <c r="C3903" s="320">
        <f>LN(B3903/B3902)</f>
        <v>7.652005709179067E-3</v>
      </c>
      <c r="D3903" s="320">
        <f>AVERAGE(C3883:C3903)</f>
        <v>-4.2070804913435511E-3</v>
      </c>
      <c r="E3903" s="318">
        <f>_xlfn.STDEV.S(C3883:C3903)</f>
        <v>1.6108737165311016E-2</v>
      </c>
      <c r="F3903" s="318">
        <f>E3903*(21/(21-1.5))</f>
        <v>1.7347870793411862E-2</v>
      </c>
      <c r="G3903" s="318">
        <f>_xlfn.VAR.S(C3883:C3903)</f>
        <v>2.5949141306107237E-4</v>
      </c>
      <c r="H3903" s="318">
        <f>G3903*(21/(21-1))</f>
        <v>2.72465983714126E-4</v>
      </c>
      <c r="I3903" s="320">
        <f>(SUM(C3840:C3860)*1+SUM(C3861:C3881)*2+SUM(C3882:C3902)*3)/6</f>
        <v>-5.5615020047314466E-2</v>
      </c>
      <c r="J3903" s="318">
        <f>IF(C3903*O3903&lt;&gt;0,C3903,0)</f>
        <v>0</v>
      </c>
      <c r="K3903" s="318" t="str">
        <f>IF(C3903*O3903=0,"",C3903)</f>
        <v/>
      </c>
      <c r="O3903" s="318">
        <f>IF(ISBLANK(L3903),0,1)</f>
        <v>0</v>
      </c>
      <c r="P3903" s="318">
        <f>IF(ISBLANK(M3903),0,1)</f>
        <v>0</v>
      </c>
      <c r="Q3903" s="318">
        <f>O3903+P3903</f>
        <v>0</v>
      </c>
      <c r="R3903" s="318">
        <f>SUM(Q3778:Q3903)</f>
        <v>4</v>
      </c>
      <c r="S3903" s="318">
        <f>R3903/$X$2</f>
        <v>0.17391304347826086</v>
      </c>
      <c r="T3903" s="318">
        <f>IF(S3903&gt;=$X$3,1,0)</f>
        <v>0</v>
      </c>
      <c r="U3903" s="318">
        <f>O3903*T3903+P3903*T3903</f>
        <v>0</v>
      </c>
    </row>
    <row r="3904" spans="1:21" s="318" customFormat="1" x14ac:dyDescent="0.2">
      <c r="A3904" s="322">
        <v>42243</v>
      </c>
      <c r="B3904" s="321">
        <v>586.16699200000005</v>
      </c>
      <c r="C3904" s="320">
        <f>LN(B3904/B3903)</f>
        <v>1.8579215807101281E-2</v>
      </c>
      <c r="D3904" s="320">
        <f>AVERAGE(C3884:C3904)</f>
        <v>-4.0664182729222937E-3</v>
      </c>
      <c r="E3904" s="318">
        <f>_xlfn.STDEV.S(C3884:C3904)</f>
        <v>1.6302307161097995E-2</v>
      </c>
      <c r="F3904" s="318">
        <f>E3904*(21/(21-1.5))</f>
        <v>1.7556330788874763E-2</v>
      </c>
      <c r="G3904" s="318">
        <f>_xlfn.VAR.S(C3884:C3904)</f>
        <v>2.6576521877478692E-4</v>
      </c>
      <c r="H3904" s="318">
        <f>G3904*(21/(21-1))</f>
        <v>2.7905347971352625E-4</v>
      </c>
      <c r="I3904" s="320">
        <f>(SUM(C3841:C3861)*1+SUM(C3862:C3882)*2+SUM(C3883:C3903)*3)/6</f>
        <v>-4.942012072254881E-2</v>
      </c>
      <c r="J3904" s="318">
        <f>IF(C3904*O3904&lt;&gt;0,C3904,0)</f>
        <v>0</v>
      </c>
      <c r="K3904" s="318" t="str">
        <f>IF(C3904*O3904=0,"",C3904)</f>
        <v/>
      </c>
      <c r="O3904" s="318">
        <f>IF(ISBLANK(L3904),0,1)</f>
        <v>0</v>
      </c>
      <c r="P3904" s="318">
        <f>IF(ISBLANK(M3904),0,1)</f>
        <v>0</v>
      </c>
      <c r="Q3904" s="318">
        <f>O3904+P3904</f>
        <v>0</v>
      </c>
      <c r="R3904" s="318">
        <f>SUM(Q3779:Q3904)</f>
        <v>4</v>
      </c>
      <c r="S3904" s="318">
        <f>R3904/$X$2</f>
        <v>0.17391304347826086</v>
      </c>
      <c r="T3904" s="318">
        <f>IF(S3904&gt;=$X$3,1,0)</f>
        <v>0</v>
      </c>
      <c r="U3904" s="318">
        <f>O3904*T3904+P3904*T3904</f>
        <v>0</v>
      </c>
    </row>
    <row r="3905" spans="1:21" s="318" customFormat="1" x14ac:dyDescent="0.2">
      <c r="A3905" s="322">
        <v>42244</v>
      </c>
      <c r="B3905" s="321">
        <v>593.39898700000003</v>
      </c>
      <c r="C3905" s="320">
        <f>LN(B3905/B3904)</f>
        <v>1.2262282479448735E-2</v>
      </c>
      <c r="D3905" s="320">
        <f>AVERAGE(C3885:C3905)</f>
        <v>-3.7321653393159347E-3</v>
      </c>
      <c r="E3905" s="318">
        <f>_xlfn.STDEV.S(C3885:C3905)</f>
        <v>1.6572446850083085E-2</v>
      </c>
      <c r="F3905" s="318">
        <f>E3905*(21/(21-1.5))</f>
        <v>1.7847250453935631E-2</v>
      </c>
      <c r="G3905" s="318">
        <f>_xlfn.VAR.S(C3885:C3905)</f>
        <v>2.7464599459882876E-4</v>
      </c>
      <c r="H3905" s="318">
        <f>G3905*(21/(21-1))</f>
        <v>2.8837829432877023E-4</v>
      </c>
      <c r="I3905" s="320">
        <f>(SUM(C3842:C3862)*1+SUM(C3863:C3883)*2+SUM(C3884:C3904)*3)/6</f>
        <v>-4.1991564529863724E-2</v>
      </c>
      <c r="J3905" s="318">
        <f>IF(C3905*O3905&lt;&gt;0,C3905,0)</f>
        <v>0</v>
      </c>
      <c r="K3905" s="318" t="str">
        <f>IF(C3905*O3905=0,"",C3905)</f>
        <v/>
      </c>
      <c r="O3905" s="318">
        <f>IF(ISBLANK(L3905),0,1)</f>
        <v>0</v>
      </c>
      <c r="P3905" s="318">
        <f>IF(ISBLANK(M3905),0,1)</f>
        <v>0</v>
      </c>
      <c r="Q3905" s="318">
        <f>O3905+P3905</f>
        <v>0</v>
      </c>
      <c r="R3905" s="318">
        <f>SUM(Q3780:Q3905)</f>
        <v>4</v>
      </c>
      <c r="S3905" s="318">
        <f>R3905/$X$2</f>
        <v>0.17391304347826086</v>
      </c>
      <c r="T3905" s="318">
        <f>IF(S3905&gt;=$X$3,1,0)</f>
        <v>0</v>
      </c>
      <c r="U3905" s="318">
        <f>O3905*T3905+P3905*T3905</f>
        <v>0</v>
      </c>
    </row>
    <row r="3906" spans="1:21" s="318" customFormat="1" x14ac:dyDescent="0.2">
      <c r="A3906" s="322">
        <v>42247</v>
      </c>
      <c r="B3906" s="321">
        <v>594.103027</v>
      </c>
      <c r="C3906" s="320">
        <f>LN(B3906/B3905)</f>
        <v>1.1857497068465711E-3</v>
      </c>
      <c r="D3906" s="320">
        <f>AVERAGE(C3886:C3906)</f>
        <v>-3.4641343091731955E-3</v>
      </c>
      <c r="E3906" s="318">
        <f>_xlfn.STDEV.S(C3886:C3906)</f>
        <v>1.6605860382085707E-2</v>
      </c>
      <c r="F3906" s="318">
        <f>E3906*(21/(21-1.5))</f>
        <v>1.7883234257630762E-2</v>
      </c>
      <c r="G3906" s="318">
        <f>_xlfn.VAR.S(C3886:C3906)</f>
        <v>2.7575459902932367E-4</v>
      </c>
      <c r="H3906" s="318">
        <f>G3906*(21/(21-1))</f>
        <v>2.8954232898078988E-4</v>
      </c>
      <c r="I3906" s="320">
        <f>(SUM(C3843:C3863)*1+SUM(C3864:C3884)*2+SUM(C3885:C3905)*3)/6</f>
        <v>-3.8321725611427264E-2</v>
      </c>
      <c r="J3906" s="318">
        <f>IF(C3906*O3906&lt;&gt;0,C3906,0)</f>
        <v>0</v>
      </c>
      <c r="K3906" s="318" t="str">
        <f>IF(C3906*O3906=0,"",C3906)</f>
        <v/>
      </c>
      <c r="O3906" s="318">
        <f>IF(ISBLANK(L3906),0,1)</f>
        <v>0</v>
      </c>
      <c r="P3906" s="318">
        <f>IF(ISBLANK(M3906),0,1)</f>
        <v>0</v>
      </c>
      <c r="Q3906" s="318">
        <f>O3906+P3906</f>
        <v>0</v>
      </c>
      <c r="R3906" s="318">
        <f>SUM(Q3781:Q3906)</f>
        <v>4</v>
      </c>
      <c r="S3906" s="318">
        <f>R3906/$X$2</f>
        <v>0.17391304347826086</v>
      </c>
      <c r="T3906" s="318">
        <f>IF(S3906&gt;=$X$3,1,0)</f>
        <v>0</v>
      </c>
      <c r="U3906" s="318">
        <f>O3906*T3906+P3906*T3906</f>
        <v>0</v>
      </c>
    </row>
    <row r="3907" spans="1:21" s="318" customFormat="1" x14ac:dyDescent="0.2">
      <c r="A3907" s="322">
        <v>42248</v>
      </c>
      <c r="B3907" s="321">
        <v>582.59301800000003</v>
      </c>
      <c r="C3907" s="320">
        <f>LN(B3907/B3906)</f>
        <v>-1.9563890205746903E-2</v>
      </c>
      <c r="D3907" s="320">
        <f>AVERAGE(C3887:C3907)</f>
        <v>-4.4554104181548163E-3</v>
      </c>
      <c r="E3907" s="318">
        <f>_xlfn.STDEV.S(C3887:C3907)</f>
        <v>1.6928390999705844E-2</v>
      </c>
      <c r="F3907" s="318">
        <f>E3907*(21/(21-1.5))</f>
        <v>1.8230574922760139E-2</v>
      </c>
      <c r="G3907" s="318">
        <f>_xlfn.VAR.S(C3887:C3907)</f>
        <v>2.865704218389218E-4</v>
      </c>
      <c r="H3907" s="318">
        <f>G3907*(21/(21-1))</f>
        <v>3.008989429308679E-4</v>
      </c>
      <c r="I3907" s="320">
        <f>(SUM(C3844:C3864)*1+SUM(C3865:C3885)*2+SUM(C3886:C3906)*3)/6</f>
        <v>-3.891787555177622E-2</v>
      </c>
      <c r="J3907" s="318">
        <f>IF(C3907*O3907&lt;&gt;0,C3907,0)</f>
        <v>0</v>
      </c>
      <c r="K3907" s="318" t="str">
        <f>IF(C3907*O3907=0,"",C3907)</f>
        <v/>
      </c>
      <c r="O3907" s="318">
        <f>IF(ISBLANK(L3907),0,1)</f>
        <v>0</v>
      </c>
      <c r="P3907" s="318">
        <f>IF(ISBLANK(M3907),0,1)</f>
        <v>0</v>
      </c>
      <c r="Q3907" s="318">
        <f>O3907+P3907</f>
        <v>0</v>
      </c>
      <c r="R3907" s="318">
        <f>SUM(Q3782:Q3907)</f>
        <v>4</v>
      </c>
      <c r="S3907" s="318">
        <f>R3907/$X$2</f>
        <v>0.17391304347826086</v>
      </c>
      <c r="T3907" s="318">
        <f>IF(S3907&gt;=$X$3,1,0)</f>
        <v>0</v>
      </c>
      <c r="U3907" s="318">
        <f>O3907*T3907+P3907*T3907</f>
        <v>0</v>
      </c>
    </row>
    <row r="3908" spans="1:21" s="318" customFormat="1" x14ac:dyDescent="0.2">
      <c r="A3908" s="322">
        <v>42249</v>
      </c>
      <c r="B3908" s="321">
        <v>582.21197500000005</v>
      </c>
      <c r="C3908" s="320">
        <f>LN(B3908/B3907)</f>
        <v>-6.5426061165983903E-4</v>
      </c>
      <c r="D3908" s="320">
        <f>AVERAGE(C3888:C3908)</f>
        <v>-4.4081947262932485E-3</v>
      </c>
      <c r="E3908" s="318">
        <f>_xlfn.STDEV.S(C3888:C3908)</f>
        <v>1.693799928382031E-2</v>
      </c>
      <c r="F3908" s="318">
        <f>E3908*(21/(21-1.5))</f>
        <v>1.8240922305652642E-2</v>
      </c>
      <c r="G3908" s="318">
        <f>_xlfn.VAR.S(C3888:C3908)</f>
        <v>2.8689581973869729E-4</v>
      </c>
      <c r="H3908" s="318">
        <f>G3908*(21/(21-1))</f>
        <v>3.0124061072563216E-4</v>
      </c>
      <c r="I3908" s="320">
        <f>(SUM(C3845:C3865)*1+SUM(C3866:C3886)*2+SUM(C3887:C3907)*3)/6</f>
        <v>-4.6112740628012051E-2</v>
      </c>
      <c r="J3908" s="318">
        <f>IF(C3908*O3908&lt;&gt;0,C3908,0)</f>
        <v>0</v>
      </c>
      <c r="K3908" s="318" t="str">
        <f>IF(C3908*O3908=0,"",C3908)</f>
        <v/>
      </c>
      <c r="O3908" s="318">
        <f>IF(ISBLANK(L3908),0,1)</f>
        <v>0</v>
      </c>
      <c r="P3908" s="318">
        <f>IF(ISBLANK(M3908),0,1)</f>
        <v>0</v>
      </c>
      <c r="Q3908" s="318">
        <f>O3908+P3908</f>
        <v>0</v>
      </c>
      <c r="R3908" s="318">
        <f>SUM(Q3783:Q3908)</f>
        <v>4</v>
      </c>
      <c r="S3908" s="318">
        <f>R3908/$X$2</f>
        <v>0.17391304347826086</v>
      </c>
      <c r="T3908" s="318">
        <f>IF(S3908&gt;=$X$3,1,0)</f>
        <v>0</v>
      </c>
      <c r="U3908" s="318">
        <f>O3908*T3908+P3908*T3908</f>
        <v>0</v>
      </c>
    </row>
    <row r="3909" spans="1:21" s="318" customFormat="1" x14ac:dyDescent="0.2">
      <c r="A3909" s="322">
        <v>42250</v>
      </c>
      <c r="B3909" s="321">
        <v>597.12799099999995</v>
      </c>
      <c r="C3909" s="320">
        <f>LN(B3909/B3908)</f>
        <v>2.5296881065902544E-2</v>
      </c>
      <c r="D3909" s="320">
        <f>AVERAGE(C3889:C3909)</f>
        <v>-3.6029486213167085E-3</v>
      </c>
      <c r="E3909" s="318">
        <f>_xlfn.STDEV.S(C3889:C3909)</f>
        <v>1.7948511658819204E-2</v>
      </c>
      <c r="F3909" s="318">
        <f>E3909*(21/(21-1.5))</f>
        <v>1.9329166401805296E-2</v>
      </c>
      <c r="G3909" s="318">
        <f>_xlfn.VAR.S(C3889:C3909)</f>
        <v>3.2214907076676889E-4</v>
      </c>
      <c r="H3909" s="318">
        <f>G3909*(21/(21-1))</f>
        <v>3.3825652430510735E-4</v>
      </c>
      <c r="I3909" s="320">
        <f>(SUM(C3846:C3866)*1+SUM(C3867:C3887)*2+SUM(C3888:C3908)*3)/6</f>
        <v>-4.4368304067611636E-2</v>
      </c>
      <c r="J3909" s="318">
        <f>IF(C3909*O3909&lt;&gt;0,C3909,0)</f>
        <v>0</v>
      </c>
      <c r="K3909" s="318" t="str">
        <f>IF(C3909*O3909=0,"",C3909)</f>
        <v/>
      </c>
      <c r="O3909" s="318">
        <f>IF(ISBLANK(L3909),0,1)</f>
        <v>0</v>
      </c>
      <c r="P3909" s="318">
        <f>IF(ISBLANK(M3909),0,1)</f>
        <v>0</v>
      </c>
      <c r="Q3909" s="318">
        <f>O3909+P3909</f>
        <v>0</v>
      </c>
      <c r="R3909" s="318">
        <f>SUM(Q3784:Q3909)</f>
        <v>4</v>
      </c>
      <c r="S3909" s="318">
        <f>R3909/$X$2</f>
        <v>0.17391304347826086</v>
      </c>
      <c r="T3909" s="318">
        <f>IF(S3909&gt;=$X$3,1,0)</f>
        <v>0</v>
      </c>
      <c r="U3909" s="318">
        <f>O3909*T3909+P3909*T3909</f>
        <v>0</v>
      </c>
    </row>
    <row r="3910" spans="1:21" s="318" customFormat="1" x14ac:dyDescent="0.2">
      <c r="A3910" s="322">
        <v>42251</v>
      </c>
      <c r="B3910" s="321">
        <v>582.23400900000001</v>
      </c>
      <c r="C3910" s="320">
        <f>LN(B3910/B3909)</f>
        <v>-2.5259036459445269E-2</v>
      </c>
      <c r="D3910" s="320">
        <f>AVERAGE(C3890:C3910)</f>
        <v>-4.1668303820918406E-3</v>
      </c>
      <c r="E3910" s="318">
        <f>_xlfn.STDEV.S(C3890:C3910)</f>
        <v>1.8451239171317187E-2</v>
      </c>
      <c r="F3910" s="318">
        <f>E3910*(21/(21-1.5))</f>
        <v>1.9870565261418508E-2</v>
      </c>
      <c r="G3910" s="318">
        <f>_xlfn.VAR.S(C3890:C3910)</f>
        <v>3.4044822695714972E-4</v>
      </c>
      <c r="H3910" s="318">
        <f>G3910*(21/(21-1))</f>
        <v>3.5747063830500724E-4</v>
      </c>
      <c r="I3910" s="320">
        <f>(SUM(C3847:C3867)*1+SUM(C3868:C3888)*2+SUM(C3889:C3909)*3)/6</f>
        <v>-3.2307061709967166E-2</v>
      </c>
      <c r="J3910" s="318">
        <f>IF(C3910*O3910&lt;&gt;0,C3910,0)</f>
        <v>0</v>
      </c>
      <c r="K3910" s="318" t="str">
        <f>IF(C3910*O3910=0,"",C3910)</f>
        <v/>
      </c>
      <c r="O3910" s="318">
        <f>IF(ISBLANK(L3910),0,1)</f>
        <v>0</v>
      </c>
      <c r="P3910" s="318">
        <f>IF(ISBLANK(M3910),0,1)</f>
        <v>0</v>
      </c>
      <c r="Q3910" s="318">
        <f>O3910+P3910</f>
        <v>0</v>
      </c>
      <c r="R3910" s="318">
        <f>SUM(Q3785:Q3910)</f>
        <v>4</v>
      </c>
      <c r="S3910" s="318">
        <f>R3910/$X$2</f>
        <v>0.17391304347826086</v>
      </c>
      <c r="T3910" s="318">
        <f>IF(S3910&gt;=$X$3,1,0)</f>
        <v>0</v>
      </c>
      <c r="U3910" s="318">
        <f>O3910*T3910+P3910*T3910</f>
        <v>0</v>
      </c>
    </row>
    <row r="3911" spans="1:21" s="318" customFormat="1" x14ac:dyDescent="0.2">
      <c r="A3911" s="322">
        <v>42254</v>
      </c>
      <c r="B3911" s="321">
        <v>580.16900599999997</v>
      </c>
      <c r="C3911" s="320">
        <f>LN(B3911/B3910)</f>
        <v>-3.5529934896838021E-3</v>
      </c>
      <c r="D3911" s="320">
        <f>AVERAGE(C3891:C3911)</f>
        <v>-4.3904658508623073E-3</v>
      </c>
      <c r="E3911" s="318">
        <f>_xlfn.STDEV.S(C3891:C3911)</f>
        <v>1.8412078963980612E-2</v>
      </c>
      <c r="F3911" s="318">
        <f>E3911*(21/(21-1.5))</f>
        <v>1.982839273044066E-2</v>
      </c>
      <c r="G3911" s="318">
        <f>_xlfn.VAR.S(C3891:C3911)</f>
        <v>3.3900465177585742E-4</v>
      </c>
      <c r="H3911" s="318">
        <f>G3911*(21/(21-1))</f>
        <v>3.5595488436465032E-4</v>
      </c>
      <c r="I3911" s="320">
        <f>(SUM(C3848:C3868)*1+SUM(C3869:C3889)*2+SUM(C3890:C3910)*3)/6</f>
        <v>-4.1227210217035591E-2</v>
      </c>
      <c r="J3911" s="318">
        <f>IF(C3911*O3911&lt;&gt;0,C3911,0)</f>
        <v>0</v>
      </c>
      <c r="K3911" s="318" t="str">
        <f>IF(C3911*O3911=0,"",C3911)</f>
        <v/>
      </c>
      <c r="O3911" s="318">
        <f>IF(ISBLANK(L3911),0,1)</f>
        <v>0</v>
      </c>
      <c r="P3911" s="318">
        <f>IF(ISBLANK(M3911),0,1)</f>
        <v>0</v>
      </c>
      <c r="Q3911" s="318">
        <f>O3911+P3911</f>
        <v>0</v>
      </c>
      <c r="R3911" s="318">
        <f>SUM(Q3786:Q3911)</f>
        <v>4</v>
      </c>
      <c r="S3911" s="318">
        <f>R3911/$X$2</f>
        <v>0.17391304347826086</v>
      </c>
      <c r="T3911" s="318">
        <f>IF(S3911&gt;=$X$3,1,0)</f>
        <v>0</v>
      </c>
      <c r="U3911" s="318">
        <f>O3911*T3911+P3911*T3911</f>
        <v>0</v>
      </c>
    </row>
    <row r="3912" spans="1:21" s="318" customFormat="1" x14ac:dyDescent="0.2">
      <c r="A3912" s="322">
        <v>42255</v>
      </c>
      <c r="B3912" s="321">
        <v>590.25500499999998</v>
      </c>
      <c r="C3912" s="320">
        <f>LN(B3912/B3911)</f>
        <v>1.723520463761154E-2</v>
      </c>
      <c r="D3912" s="320">
        <f>AVERAGE(C3892:C3912)</f>
        <v>-3.4911644697754643E-3</v>
      </c>
      <c r="E3912" s="318">
        <f>_xlfn.STDEV.S(C3892:C3912)</f>
        <v>1.9004301599480976E-2</v>
      </c>
      <c r="F3912" s="318">
        <f>E3912*(21/(21-1.5))</f>
        <v>2.0466170953287205E-2</v>
      </c>
      <c r="G3912" s="318">
        <f>_xlfn.VAR.S(C3892:C3912)</f>
        <v>3.6116347928403516E-4</v>
      </c>
      <c r="H3912" s="318">
        <f>G3912*(21/(21-1))</f>
        <v>3.7922165324823692E-4</v>
      </c>
      <c r="I3912" s="320">
        <f>(SUM(C3849:C3869)*1+SUM(C3870:C3890)*2+SUM(C3891:C3911)*3)/6</f>
        <v>-4.5504947782238354E-2</v>
      </c>
      <c r="J3912" s="318">
        <f>IF(C3912*O3912&lt;&gt;0,C3912,0)</f>
        <v>0</v>
      </c>
      <c r="K3912" s="318" t="str">
        <f>IF(C3912*O3912=0,"",C3912)</f>
        <v/>
      </c>
      <c r="O3912" s="318">
        <f>IF(ISBLANK(L3912),0,1)</f>
        <v>0</v>
      </c>
      <c r="P3912" s="318">
        <f>IF(ISBLANK(M3912),0,1)</f>
        <v>0</v>
      </c>
      <c r="Q3912" s="318">
        <f>O3912+P3912</f>
        <v>0</v>
      </c>
      <c r="R3912" s="318">
        <f>SUM(Q3787:Q3912)</f>
        <v>4</v>
      </c>
      <c r="S3912" s="318">
        <f>R3912/$X$2</f>
        <v>0.17391304347826086</v>
      </c>
      <c r="T3912" s="318">
        <f>IF(S3912&gt;=$X$3,1,0)</f>
        <v>0</v>
      </c>
      <c r="U3912" s="318">
        <f>O3912*T3912+P3912*T3912</f>
        <v>0</v>
      </c>
    </row>
    <row r="3913" spans="1:21" s="318" customFormat="1" x14ac:dyDescent="0.2">
      <c r="A3913" s="322">
        <v>42256</v>
      </c>
      <c r="B3913" s="321">
        <v>597.21899399999995</v>
      </c>
      <c r="C3913" s="320">
        <f>LN(B3913/B3912)</f>
        <v>1.1729214862157262E-2</v>
      </c>
      <c r="D3913" s="320">
        <f>AVERAGE(C3893:C3913)</f>
        <v>-2.153016758227033E-3</v>
      </c>
      <c r="E3913" s="318">
        <f>_xlfn.STDEV.S(C3893:C3913)</f>
        <v>1.9041288155560068E-2</v>
      </c>
      <c r="F3913" s="318">
        <f>E3913*(21/(21-1.5))</f>
        <v>2.0506002629064688E-2</v>
      </c>
      <c r="G3913" s="318">
        <f>_xlfn.VAR.S(C3893:C3913)</f>
        <v>3.6257065462307211E-4</v>
      </c>
      <c r="H3913" s="318">
        <f>G3913*(21/(21-1))</f>
        <v>3.8069918735422574E-4</v>
      </c>
      <c r="I3913" s="320">
        <f>(SUM(C3850:C3870)*1+SUM(C3871:C3891)*2+SUM(C3892:C3912)*3)/6</f>
        <v>-3.9399789171878745E-2</v>
      </c>
      <c r="J3913" s="318">
        <f>IF(C3913*O3913&lt;&gt;0,C3913,0)</f>
        <v>0</v>
      </c>
      <c r="K3913" s="318" t="str">
        <f>IF(C3913*O3913=0,"",C3913)</f>
        <v/>
      </c>
      <c r="O3913" s="318">
        <f>IF(ISBLANK(L3913),0,1)</f>
        <v>0</v>
      </c>
      <c r="P3913" s="318">
        <f>IF(ISBLANK(M3913),0,1)</f>
        <v>0</v>
      </c>
      <c r="Q3913" s="318">
        <f>O3913+P3913</f>
        <v>0</v>
      </c>
      <c r="R3913" s="318">
        <f>SUM(Q3788:Q3913)</f>
        <v>3</v>
      </c>
      <c r="S3913" s="318">
        <f>R3913/$X$2</f>
        <v>0.13043478260869565</v>
      </c>
      <c r="T3913" s="318">
        <f>IF(S3913&gt;=$X$3,1,0)</f>
        <v>0</v>
      </c>
      <c r="U3913" s="318">
        <f>O3913*T3913+P3913*T3913</f>
        <v>0</v>
      </c>
    </row>
    <row r="3914" spans="1:21" s="318" customFormat="1" x14ac:dyDescent="0.2">
      <c r="A3914" s="322">
        <v>42257</v>
      </c>
      <c r="B3914" s="321">
        <v>585.22497599999997</v>
      </c>
      <c r="C3914" s="320">
        <f>LN(B3914/B3913)</f>
        <v>-2.0287522588620308E-2</v>
      </c>
      <c r="D3914" s="320">
        <f>AVERAGE(C3894:C3914)</f>
        <v>-2.5634126292328487E-3</v>
      </c>
      <c r="E3914" s="318">
        <f>_xlfn.STDEV.S(C3894:C3914)</f>
        <v>1.9347065092075101E-2</v>
      </c>
      <c r="F3914" s="318">
        <f>E3914*(21/(21-1.5))</f>
        <v>2.083530086838857E-2</v>
      </c>
      <c r="G3914" s="318">
        <f>_xlfn.VAR.S(C3894:C3914)</f>
        <v>3.743089276769909E-4</v>
      </c>
      <c r="H3914" s="318">
        <f>G3914*(21/(21-1))</f>
        <v>3.9302437406084047E-4</v>
      </c>
      <c r="I3914" s="320">
        <f>(SUM(C3851:C3871)*1+SUM(C3872:C3892)*2+SUM(C3893:C3913)*3)/6</f>
        <v>-2.9487662550826594E-2</v>
      </c>
      <c r="J3914" s="318">
        <f>IF(C3914*O3914&lt;&gt;0,C3914,0)</f>
        <v>0</v>
      </c>
      <c r="K3914" s="318" t="str">
        <f>IF(C3914*O3914=0,"",C3914)</f>
        <v/>
      </c>
      <c r="O3914" s="318">
        <f>IF(ISBLANK(L3914),0,1)</f>
        <v>0</v>
      </c>
      <c r="P3914" s="318">
        <f>IF(ISBLANK(M3914),0,1)</f>
        <v>0</v>
      </c>
      <c r="Q3914" s="318">
        <f>O3914+P3914</f>
        <v>0</v>
      </c>
      <c r="R3914" s="318">
        <f>SUM(Q3789:Q3914)</f>
        <v>3</v>
      </c>
      <c r="S3914" s="318">
        <f>R3914/$X$2</f>
        <v>0.13043478260869565</v>
      </c>
      <c r="T3914" s="318">
        <f>IF(S3914&gt;=$X$3,1,0)</f>
        <v>0</v>
      </c>
      <c r="U3914" s="318">
        <f>O3914*T3914+P3914*T3914</f>
        <v>0</v>
      </c>
    </row>
    <row r="3915" spans="1:21" s="318" customFormat="1" x14ac:dyDescent="0.2">
      <c r="A3915" s="322">
        <v>42258</v>
      </c>
      <c r="B3915" s="321">
        <v>579.01000999999997</v>
      </c>
      <c r="C3915" s="320">
        <f>LN(B3915/B3914)</f>
        <v>-1.0676581809188982E-2</v>
      </c>
      <c r="D3915" s="320">
        <f>AVERAGE(C3895:C3915)</f>
        <v>-3.3325663716882803E-3</v>
      </c>
      <c r="E3915" s="318">
        <f>_xlfn.STDEV.S(C3895:C3915)</f>
        <v>1.9332552915211236E-2</v>
      </c>
      <c r="F3915" s="318">
        <f>E3915*(21/(21-1.5))</f>
        <v>2.0819672370227485E-2</v>
      </c>
      <c r="G3915" s="318">
        <f>_xlfn.VAR.S(C3895:C3915)</f>
        <v>3.7374760221944246E-4</v>
      </c>
      <c r="H3915" s="318">
        <f>G3915*(21/(21-1))</f>
        <v>3.9243498233041459E-4</v>
      </c>
      <c r="I3915" s="320">
        <f>(SUM(C3852:C3872)*1+SUM(C3873:C3893)*2+SUM(C3894:C3914)*3)/6</f>
        <v>-3.652454395473554E-2</v>
      </c>
      <c r="J3915" s="318">
        <f>IF(C3915*O3915&lt;&gt;0,C3915,0)</f>
        <v>0</v>
      </c>
      <c r="K3915" s="318" t="str">
        <f>IF(C3915*O3915=0,"",C3915)</f>
        <v/>
      </c>
      <c r="O3915" s="318">
        <f>IF(ISBLANK(L3915),0,1)</f>
        <v>0</v>
      </c>
      <c r="P3915" s="318">
        <f>IF(ISBLANK(M3915),0,1)</f>
        <v>0</v>
      </c>
      <c r="Q3915" s="318">
        <f>O3915+P3915</f>
        <v>0</v>
      </c>
      <c r="R3915" s="318">
        <f>SUM(Q3790:Q3915)</f>
        <v>3</v>
      </c>
      <c r="S3915" s="318">
        <f>R3915/$X$2</f>
        <v>0.13043478260869565</v>
      </c>
      <c r="T3915" s="318">
        <f>IF(S3915&gt;=$X$3,1,0)</f>
        <v>0</v>
      </c>
      <c r="U3915" s="318">
        <f>O3915*T3915+P3915*T3915</f>
        <v>0</v>
      </c>
    </row>
    <row r="3916" spans="1:21" s="318" customFormat="1" x14ac:dyDescent="0.2">
      <c r="A3916" s="322">
        <v>42261</v>
      </c>
      <c r="B3916" s="321">
        <v>574.89398200000005</v>
      </c>
      <c r="C3916" s="320">
        <f>LN(B3916/B3915)</f>
        <v>-7.1341211848824915E-3</v>
      </c>
      <c r="D3916" s="320">
        <f>AVERAGE(C3896:C3916)</f>
        <v>-3.0299726477159999E-3</v>
      </c>
      <c r="E3916" s="318">
        <f>_xlfn.STDEV.S(C3896:C3916)</f>
        <v>1.9215015271494162E-2</v>
      </c>
      <c r="F3916" s="318">
        <f>E3916*(21/(21-1.5))</f>
        <v>2.0693093369301405E-2</v>
      </c>
      <c r="G3916" s="318">
        <f>_xlfn.VAR.S(C3896:C3916)</f>
        <v>3.6921681188375392E-4</v>
      </c>
      <c r="H3916" s="318">
        <f>G3916*(21/(21-1))</f>
        <v>3.8767765247794164E-4</v>
      </c>
      <c r="I3916" s="320">
        <f>(SUM(C3853:C3873)*1+SUM(C3874:C3894)*2+SUM(C3895:C3915)*3)/6</f>
        <v>-4.3722225775682792E-2</v>
      </c>
      <c r="J3916" s="318">
        <f>IF(C3916*O3916&lt;&gt;0,C3916,0)</f>
        <v>0</v>
      </c>
      <c r="K3916" s="318" t="str">
        <f>IF(C3916*O3916=0,"",C3916)</f>
        <v/>
      </c>
      <c r="O3916" s="318">
        <f>IF(ISBLANK(L3916),0,1)</f>
        <v>0</v>
      </c>
      <c r="P3916" s="318">
        <f>IF(ISBLANK(M3916),0,1)</f>
        <v>0</v>
      </c>
      <c r="Q3916" s="318">
        <f>O3916+P3916</f>
        <v>0</v>
      </c>
      <c r="R3916" s="318">
        <f>SUM(Q3791:Q3916)</f>
        <v>3</v>
      </c>
      <c r="S3916" s="318">
        <f>R3916/$X$2</f>
        <v>0.13043478260869565</v>
      </c>
      <c r="T3916" s="318">
        <f>IF(S3916&gt;=$X$3,1,0)</f>
        <v>0</v>
      </c>
      <c r="U3916" s="318">
        <f>O3916*T3916+P3916*T3916</f>
        <v>0</v>
      </c>
    </row>
    <row r="3917" spans="1:21" s="318" customFormat="1" x14ac:dyDescent="0.2">
      <c r="A3917" s="322">
        <v>42262</v>
      </c>
      <c r="B3917" s="321">
        <v>578.66101100000003</v>
      </c>
      <c r="C3917" s="320">
        <f>LN(B3917/B3916)</f>
        <v>6.5311882199179027E-3</v>
      </c>
      <c r="D3917" s="320">
        <f>AVERAGE(C3897:C3917)</f>
        <v>-2.7142195217009215E-3</v>
      </c>
      <c r="E3917" s="318">
        <f>_xlfn.STDEV.S(C3897:C3917)</f>
        <v>1.9319771493119944E-2</v>
      </c>
      <c r="F3917" s="318">
        <f>E3917*(21/(21-1.5))</f>
        <v>2.0805907761821476E-2</v>
      </c>
      <c r="G3917" s="318">
        <f>_xlfn.VAR.S(C3897:C3917)</f>
        <v>3.7325357054637006E-4</v>
      </c>
      <c r="H3917" s="318">
        <f>G3917*(21/(21-1))</f>
        <v>3.9191624907368856E-4</v>
      </c>
      <c r="I3917" s="320">
        <f>(SUM(C3854:C3874)*1+SUM(C3875:C3895)*2+SUM(C3896:C3916)*3)/6</f>
        <v>-4.6664529783341326E-2</v>
      </c>
      <c r="J3917" s="318">
        <f>IF(C3917*O3917&lt;&gt;0,C3917,0)</f>
        <v>0</v>
      </c>
      <c r="K3917" s="318" t="str">
        <f>IF(C3917*O3917=0,"",C3917)</f>
        <v/>
      </c>
      <c r="O3917" s="318">
        <f>IF(ISBLANK(L3917),0,1)</f>
        <v>0</v>
      </c>
      <c r="P3917" s="318">
        <f>IF(ISBLANK(M3917),0,1)</f>
        <v>0</v>
      </c>
      <c r="Q3917" s="318">
        <f>O3917+P3917</f>
        <v>0</v>
      </c>
      <c r="R3917" s="318">
        <f>SUM(Q3792:Q3917)</f>
        <v>3</v>
      </c>
      <c r="S3917" s="318">
        <f>R3917/$X$2</f>
        <v>0.13043478260869565</v>
      </c>
      <c r="T3917" s="318">
        <f>IF(S3917&gt;=$X$3,1,0)</f>
        <v>0</v>
      </c>
      <c r="U3917" s="318">
        <f>O3917*T3917+P3917*T3917</f>
        <v>0</v>
      </c>
    </row>
    <row r="3918" spans="1:21" s="318" customFormat="1" x14ac:dyDescent="0.2">
      <c r="A3918" s="322">
        <v>42263</v>
      </c>
      <c r="B3918" s="321">
        <v>587.72601299999997</v>
      </c>
      <c r="C3918" s="320">
        <f>LN(B3918/B3917)</f>
        <v>1.5544042130906943E-2</v>
      </c>
      <c r="D3918" s="320">
        <f>AVERAGE(C3898:C3918)</f>
        <v>-1.9812569288002813E-3</v>
      </c>
      <c r="E3918" s="318">
        <f>_xlfn.STDEV.S(C3898:C3918)</f>
        <v>1.972173849528196E-2</v>
      </c>
      <c r="F3918" s="318">
        <f>E3918*(21/(21-1.5))</f>
        <v>2.123879530261134E-2</v>
      </c>
      <c r="G3918" s="318">
        <f>_xlfn.VAR.S(C3898:C3918)</f>
        <v>3.8894696927628633E-4</v>
      </c>
      <c r="H3918" s="318">
        <f>G3918*(21/(21-1))</f>
        <v>4.0839431774010069E-4</v>
      </c>
      <c r="I3918" s="320">
        <f>(SUM(C3855:C3875)*1+SUM(C3876:C3896)*2+SUM(C3897:C3917)*3)/6</f>
        <v>-4.2432834231167005E-2</v>
      </c>
      <c r="J3918" s="318">
        <f>IF(C3918*O3918&lt;&gt;0,C3918,0)</f>
        <v>0</v>
      </c>
      <c r="K3918" s="318" t="str">
        <f>IF(C3918*O3918=0,"",C3918)</f>
        <v/>
      </c>
      <c r="O3918" s="318">
        <f>IF(ISBLANK(L3918),0,1)</f>
        <v>0</v>
      </c>
      <c r="P3918" s="318">
        <f>IF(ISBLANK(M3918),0,1)</f>
        <v>0</v>
      </c>
      <c r="Q3918" s="318">
        <f>O3918+P3918</f>
        <v>0</v>
      </c>
      <c r="R3918" s="318">
        <f>SUM(Q3793:Q3918)</f>
        <v>3</v>
      </c>
      <c r="S3918" s="318">
        <f>R3918/$X$2</f>
        <v>0.13043478260869565</v>
      </c>
      <c r="T3918" s="318">
        <f>IF(S3918&gt;=$X$3,1,0)</f>
        <v>0</v>
      </c>
      <c r="U3918" s="318">
        <f>O3918*T3918+P3918*T3918</f>
        <v>0</v>
      </c>
    </row>
    <row r="3919" spans="1:21" s="318" customFormat="1" x14ac:dyDescent="0.2">
      <c r="A3919" s="322">
        <v>42264</v>
      </c>
      <c r="B3919" s="321">
        <v>592.53802499999995</v>
      </c>
      <c r="C3919" s="320">
        <f>LN(B3919/B3918)</f>
        <v>8.1541731473874467E-3</v>
      </c>
      <c r="D3919" s="320">
        <f>AVERAGE(C3899:C3919)</f>
        <v>-1.1035355091329377E-3</v>
      </c>
      <c r="E3919" s="318">
        <f>_xlfn.STDEV.S(C3899:C3919)</f>
        <v>1.9744179493286333E-2</v>
      </c>
      <c r="F3919" s="318">
        <f>E3919*(21/(21-1.5))</f>
        <v>2.1262962531231434E-2</v>
      </c>
      <c r="G3919" s="318">
        <f>_xlfn.VAR.S(C3899:C3919)</f>
        <v>3.8983262386310858E-4</v>
      </c>
      <c r="H3919" s="318">
        <f>G3919*(21/(21-1))</f>
        <v>4.09324255056264E-4</v>
      </c>
      <c r="I3919" s="320">
        <f>(SUM(C3856:C3876)*1+SUM(C3877:C3897)*2+SUM(C3898:C3918)*3)/6</f>
        <v>-3.5515173159764803E-2</v>
      </c>
      <c r="J3919" s="318">
        <f>IF(C3919*O3919&lt;&gt;0,C3919,0)</f>
        <v>0</v>
      </c>
      <c r="K3919" s="318" t="str">
        <f>IF(C3919*O3919=0,"",C3919)</f>
        <v/>
      </c>
      <c r="O3919" s="318">
        <f>IF(ISBLANK(L3919),0,1)</f>
        <v>0</v>
      </c>
      <c r="P3919" s="318">
        <f>IF(ISBLANK(M3919),0,1)</f>
        <v>0</v>
      </c>
      <c r="Q3919" s="318">
        <f>O3919+P3919</f>
        <v>0</v>
      </c>
      <c r="R3919" s="318">
        <f>SUM(Q3794:Q3919)</f>
        <v>3</v>
      </c>
      <c r="S3919" s="318">
        <f>R3919/$X$2</f>
        <v>0.13043478260869565</v>
      </c>
      <c r="T3919" s="318">
        <f>IF(S3919&gt;=$X$3,1,0)</f>
        <v>0</v>
      </c>
      <c r="U3919" s="318">
        <f>O3919*T3919+P3919*T3919</f>
        <v>0</v>
      </c>
    </row>
    <row r="3920" spans="1:21" s="318" customFormat="1" x14ac:dyDescent="0.2">
      <c r="A3920" s="322">
        <v>42265</v>
      </c>
      <c r="B3920" s="321">
        <v>584.32598900000005</v>
      </c>
      <c r="C3920" s="320">
        <f>LN(B3920/B3919)</f>
        <v>-1.3956020730373137E-2</v>
      </c>
      <c r="D3920" s="320">
        <f>AVERAGE(C3900:C3920)</f>
        <v>-9.0881549088775112E-4</v>
      </c>
      <c r="E3920" s="318">
        <f>_xlfn.STDEV.S(C3900:C3920)</f>
        <v>1.958829321249568E-2</v>
      </c>
      <c r="F3920" s="318">
        <f>E3920*(21/(21-1.5))</f>
        <v>2.1095084998072271E-2</v>
      </c>
      <c r="G3920" s="318">
        <f>_xlfn.VAR.S(C3900:C3920)</f>
        <v>3.8370123097870439E-4</v>
      </c>
      <c r="H3920" s="318">
        <f>G3920*(21/(21-1))</f>
        <v>4.0288629252763962E-4</v>
      </c>
      <c r="I3920" s="320">
        <f>(SUM(C3857:C3877)*1+SUM(C3878:C3898)*2+SUM(C3899:C3919)*3)/6</f>
        <v>-3.2314455369377125E-2</v>
      </c>
      <c r="J3920" s="318">
        <f>IF(C3920*O3920&lt;&gt;0,C3920,0)</f>
        <v>0</v>
      </c>
      <c r="K3920" s="318" t="str">
        <f>IF(C3920*O3920=0,"",C3920)</f>
        <v/>
      </c>
      <c r="O3920" s="318">
        <f>IF(ISBLANK(L3920),0,1)</f>
        <v>0</v>
      </c>
      <c r="P3920" s="318">
        <f>IF(ISBLANK(M3920),0,1)</f>
        <v>0</v>
      </c>
      <c r="Q3920" s="318">
        <f>O3920+P3920</f>
        <v>0</v>
      </c>
      <c r="R3920" s="318">
        <f>SUM(Q3795:Q3920)</f>
        <v>3</v>
      </c>
      <c r="S3920" s="318">
        <f>R3920/$X$2</f>
        <v>0.13043478260869565</v>
      </c>
      <c r="T3920" s="318">
        <f>IF(S3920&gt;=$X$3,1,0)</f>
        <v>0</v>
      </c>
      <c r="U3920" s="318">
        <f>O3920*T3920+P3920*T3920</f>
        <v>0</v>
      </c>
    </row>
    <row r="3921" spans="1:21" s="318" customFormat="1" x14ac:dyDescent="0.2">
      <c r="A3921" s="322">
        <v>42268</v>
      </c>
      <c r="B3921" s="321">
        <v>587.125</v>
      </c>
      <c r="C3921" s="320">
        <f>LN(B3921/B3920)</f>
        <v>4.7787169123255672E-3</v>
      </c>
      <c r="D3921" s="320">
        <f>AVERAGE(C3901:C3921)</f>
        <v>1.2092057549480956E-4</v>
      </c>
      <c r="E3921" s="318">
        <f>_xlfn.STDEV.S(C3901:C3921)</f>
        <v>1.927449037271033E-2</v>
      </c>
      <c r="F3921" s="318">
        <f>E3921*(21/(21-1.5))</f>
        <v>2.075714347830343E-2</v>
      </c>
      <c r="G3921" s="318">
        <f>_xlfn.VAR.S(C3901:C3921)</f>
        <v>3.7150597912770313E-4</v>
      </c>
      <c r="H3921" s="318">
        <f>G3921*(21/(21-1))</f>
        <v>3.9008127808408828E-4</v>
      </c>
      <c r="I3921" s="320">
        <f>(SUM(C3858:C3878)*1+SUM(C3879:C3899)*2+SUM(C3900:C3920)*3)/6</f>
        <v>-3.5694162044505685E-2</v>
      </c>
      <c r="J3921" s="318">
        <f>IF(C3921*O3921&lt;&gt;0,C3921,0)</f>
        <v>0</v>
      </c>
      <c r="K3921" s="318" t="str">
        <f>IF(C3921*O3921=0,"",C3921)</f>
        <v/>
      </c>
      <c r="O3921" s="318">
        <f>IF(ISBLANK(L3921),0,1)</f>
        <v>0</v>
      </c>
      <c r="P3921" s="318">
        <f>IF(ISBLANK(M3921),0,1)</f>
        <v>0</v>
      </c>
      <c r="Q3921" s="318">
        <f>O3921+P3921</f>
        <v>0</v>
      </c>
      <c r="R3921" s="318">
        <f>SUM(Q3796:Q3921)</f>
        <v>3</v>
      </c>
      <c r="S3921" s="318">
        <f>R3921/$X$2</f>
        <v>0.13043478260869565</v>
      </c>
      <c r="T3921" s="318">
        <f>IF(S3921&gt;=$X$3,1,0)</f>
        <v>0</v>
      </c>
      <c r="U3921" s="318">
        <f>O3921*T3921+P3921*T3921</f>
        <v>0</v>
      </c>
    </row>
    <row r="3922" spans="1:21" s="318" customFormat="1" x14ac:dyDescent="0.2">
      <c r="A3922" s="322">
        <v>42269</v>
      </c>
      <c r="B3922" s="321">
        <v>579.29101600000001</v>
      </c>
      <c r="C3922" s="320">
        <f>LN(B3922/B3921)</f>
        <v>-1.3432774737010026E-2</v>
      </c>
      <c r="D3922" s="320">
        <f>AVERAGE(C3902:C3922)</f>
        <v>2.0188343254245035E-3</v>
      </c>
      <c r="E3922" s="318">
        <f>_xlfn.STDEV.S(C3902:C3922)</f>
        <v>1.530614731916586E-2</v>
      </c>
      <c r="F3922" s="318">
        <f>E3922*(21/(21-1.5))</f>
        <v>1.6483543266794003E-2</v>
      </c>
      <c r="G3922" s="318">
        <f>_xlfn.VAR.S(C3902:C3922)</f>
        <v>2.3427814575600821E-4</v>
      </c>
      <c r="H3922" s="318">
        <f>G3922*(21/(21-1))</f>
        <v>2.4599205304380866E-4</v>
      </c>
      <c r="I3922" s="320">
        <f>(SUM(C3859:C3879)*1+SUM(C3880:C3900)*2+SUM(C3901:C3921)*3)/6</f>
        <v>-3.1478322811176761E-2</v>
      </c>
      <c r="J3922" s="318">
        <f>IF(C3922*O3922&lt;&gt;0,C3922,0)</f>
        <v>0</v>
      </c>
      <c r="K3922" s="318" t="str">
        <f>IF(C3922*O3922=0,"",C3922)</f>
        <v/>
      </c>
      <c r="O3922" s="318">
        <f>IF(ISBLANK(L3922),0,1)</f>
        <v>0</v>
      </c>
      <c r="P3922" s="318">
        <f>IF(ISBLANK(M3922),0,1)</f>
        <v>0</v>
      </c>
      <c r="Q3922" s="318">
        <f>O3922+P3922</f>
        <v>0</v>
      </c>
      <c r="R3922" s="318">
        <f>SUM(Q3797:Q3922)</f>
        <v>2</v>
      </c>
      <c r="S3922" s="318">
        <f>R3922/$X$2</f>
        <v>8.6956521739130432E-2</v>
      </c>
      <c r="T3922" s="318">
        <f>IF(S3922&gt;=$X$3,1,0)</f>
        <v>0</v>
      </c>
      <c r="U3922" s="318">
        <f>O3922*T3922+P3922*T3922</f>
        <v>0</v>
      </c>
    </row>
    <row r="3923" spans="1:21" s="318" customFormat="1" x14ac:dyDescent="0.2">
      <c r="A3923" s="322">
        <v>42270</v>
      </c>
      <c r="B3923" s="321">
        <v>575.43402100000003</v>
      </c>
      <c r="C3923" s="320">
        <f>LN(B3923/B3922)</f>
        <v>-6.6803944150515687E-3</v>
      </c>
      <c r="D3923" s="320">
        <f>AVERAGE(C3903:C3923)</f>
        <v>3.6909897367250172E-4</v>
      </c>
      <c r="E3923" s="318">
        <f>_xlfn.STDEV.S(C3903:C3923)</f>
        <v>1.419670951893269E-2</v>
      </c>
      <c r="F3923" s="318">
        <f>E3923*(21/(21-1.5))</f>
        <v>1.5288764097312127E-2</v>
      </c>
      <c r="G3923" s="318">
        <f>_xlfn.VAR.S(C3903:C3923)</f>
        <v>2.0154656116495406E-4</v>
      </c>
      <c r="H3923" s="318">
        <f>G3923*(21/(21-1))</f>
        <v>2.1162388922320178E-4</v>
      </c>
      <c r="I3923" s="320">
        <f>(SUM(C3860:C3880)*1+SUM(C3881:C3901)*2+SUM(C3902:C3922)*3)/6</f>
        <v>-2.7548026543887379E-2</v>
      </c>
      <c r="J3923" s="318">
        <f>IF(C3923*O3923&lt;&gt;0,C3923,0)</f>
        <v>0</v>
      </c>
      <c r="K3923" s="318" t="str">
        <f>IF(C3923*O3923=0,"",C3923)</f>
        <v/>
      </c>
      <c r="O3923" s="318">
        <f>IF(ISBLANK(L3923),0,1)</f>
        <v>0</v>
      </c>
      <c r="P3923" s="318">
        <f>IF(ISBLANK(M3923),0,1)</f>
        <v>0</v>
      </c>
      <c r="Q3923" s="318">
        <f>O3923+P3923</f>
        <v>0</v>
      </c>
      <c r="R3923" s="318">
        <f>SUM(Q3798:Q3923)</f>
        <v>2</v>
      </c>
      <c r="S3923" s="318">
        <f>R3923/$X$2</f>
        <v>8.6956521739130432E-2</v>
      </c>
      <c r="T3923" s="318">
        <f>IF(S3923&gt;=$X$3,1,0)</f>
        <v>0</v>
      </c>
      <c r="U3923" s="318">
        <f>O3923*T3923+P3923*T3923</f>
        <v>0</v>
      </c>
    </row>
    <row r="3924" spans="1:21" s="318" customFormat="1" x14ac:dyDescent="0.2">
      <c r="A3924" s="322">
        <v>42271</v>
      </c>
      <c r="B3924" s="321">
        <v>566.66601600000001</v>
      </c>
      <c r="C3924" s="320">
        <f>LN(B3924/B3923)</f>
        <v>-1.5354482054853102E-2</v>
      </c>
      <c r="D3924" s="320">
        <f>AVERAGE(C3904:C3924)</f>
        <v>-7.2644806270998248E-4</v>
      </c>
      <c r="E3924" s="318">
        <f>_xlfn.STDEV.S(C3904:C3924)</f>
        <v>1.4491233218146325E-2</v>
      </c>
      <c r="F3924" s="318">
        <f>E3924*(21/(21-1.5))</f>
        <v>1.5605943465696041E-2</v>
      </c>
      <c r="G3924" s="318">
        <f>_xlfn.VAR.S(C3904:C3924)</f>
        <v>2.0999584018270749E-4</v>
      </c>
      <c r="H3924" s="318">
        <f>G3924*(21/(21-1))</f>
        <v>2.2049563219184287E-4</v>
      </c>
      <c r="I3924" s="320">
        <f>(SUM(C3861:C3881)*1+SUM(C3882:C3902)*2+SUM(C3903:C3923)*3)/6</f>
        <v>-3.1319482504770624E-2</v>
      </c>
      <c r="J3924" s="318">
        <f>IF(C3924*O3924&lt;&gt;0,C3924,0)</f>
        <v>0</v>
      </c>
      <c r="K3924" s="318" t="str">
        <f>IF(C3924*O3924=0,"",C3924)</f>
        <v/>
      </c>
      <c r="O3924" s="318">
        <f>IF(ISBLANK(L3924),0,1)</f>
        <v>0</v>
      </c>
      <c r="P3924" s="318">
        <f>IF(ISBLANK(M3924),0,1)</f>
        <v>0</v>
      </c>
      <c r="Q3924" s="318">
        <f>O3924+P3924</f>
        <v>0</v>
      </c>
      <c r="R3924" s="318">
        <f>SUM(Q3799:Q3924)</f>
        <v>2</v>
      </c>
      <c r="S3924" s="318">
        <f>R3924/$X$2</f>
        <v>8.6956521739130432E-2</v>
      </c>
      <c r="T3924" s="318">
        <f>IF(S3924&gt;=$X$3,1,0)</f>
        <v>0</v>
      </c>
      <c r="U3924" s="318">
        <f>O3924*T3924+P3924*T3924</f>
        <v>0</v>
      </c>
    </row>
    <row r="3925" spans="1:21" s="318" customFormat="1" x14ac:dyDescent="0.2">
      <c r="A3925" s="322">
        <v>42272</v>
      </c>
      <c r="B3925" s="321">
        <v>579.93597399999999</v>
      </c>
      <c r="C3925" s="320">
        <f>LN(B3925/B3924)</f>
        <v>2.3147614651661628E-2</v>
      </c>
      <c r="D3925" s="320">
        <f>AVERAGE(C3905:C3925)</f>
        <v>-5.0890526058806147E-4</v>
      </c>
      <c r="E3925" s="318">
        <f>_xlfn.STDEV.S(C3905:C3925)</f>
        <v>1.482596572639352E-2</v>
      </c>
      <c r="F3925" s="318">
        <f>E3925*(21/(21-1.5))</f>
        <v>1.5966424628423789E-2</v>
      </c>
      <c r="G3925" s="318">
        <f>_xlfn.VAR.S(C3905:C3925)</f>
        <v>2.1980925972019534E-4</v>
      </c>
      <c r="H3925" s="318">
        <f>G3925*(21/(21-1))</f>
        <v>2.3079972270620511E-4</v>
      </c>
      <c r="I3925" s="320">
        <f>(SUM(C3862:C3882)*1+SUM(C3883:C3903)*2+SUM(C3904:C3924)*3)/6</f>
        <v>-3.7834740094723707E-2</v>
      </c>
      <c r="J3925" s="318">
        <f>IF(C3925*O3925&lt;&gt;0,C3925,0)</f>
        <v>0</v>
      </c>
      <c r="K3925" s="318" t="str">
        <f>IF(C3925*O3925=0,"",C3925)</f>
        <v/>
      </c>
      <c r="O3925" s="318">
        <f>IF(ISBLANK(L3925),0,1)</f>
        <v>0</v>
      </c>
      <c r="P3925" s="318">
        <f>IF(ISBLANK(M3925),0,1)</f>
        <v>0</v>
      </c>
      <c r="Q3925" s="318">
        <f>O3925+P3925</f>
        <v>0</v>
      </c>
      <c r="R3925" s="318">
        <f>SUM(Q3800:Q3925)</f>
        <v>2</v>
      </c>
      <c r="S3925" s="318">
        <f>R3925/$X$2</f>
        <v>8.6956521739130432E-2</v>
      </c>
      <c r="T3925" s="318">
        <f>IF(S3925&gt;=$X$3,1,0)</f>
        <v>0</v>
      </c>
      <c r="U3925" s="318">
        <f>O3925*T3925+P3925*T3925</f>
        <v>0</v>
      </c>
    </row>
    <row r="3926" spans="1:21" s="318" customFormat="1" x14ac:dyDescent="0.2">
      <c r="A3926" s="322">
        <v>42275</v>
      </c>
      <c r="B3926" s="321">
        <v>570.53100600000005</v>
      </c>
      <c r="C3926" s="320">
        <f>LN(B3926/B3925)</f>
        <v>-1.6350191149791884E-2</v>
      </c>
      <c r="D3926" s="320">
        <f>AVERAGE(C3906:C3926)</f>
        <v>-1.8714040048376146E-3</v>
      </c>
      <c r="E3926" s="318">
        <f>_xlfn.STDEV.S(C3906:C3926)</f>
        <v>1.4908125028564817E-2</v>
      </c>
      <c r="F3926" s="318">
        <f>E3926*(21/(21-1.5))</f>
        <v>1.6054903876915955E-2</v>
      </c>
      <c r="G3926" s="318">
        <f>_xlfn.VAR.S(C3906:C3926)</f>
        <v>2.2225219186732074E-4</v>
      </c>
      <c r="H3926" s="318">
        <f>G3926*(21/(21-1))</f>
        <v>2.3336480146068678E-4</v>
      </c>
      <c r="I3926" s="320">
        <f>(SUM(C3863:C3883)*1+SUM(C3884:C3904)*2+SUM(C3905:C3925)*3)/6</f>
        <v>-3.1358481576854003E-2</v>
      </c>
      <c r="J3926" s="318">
        <f>IF(C3926*O3926&lt;&gt;0,C3926,0)</f>
        <v>0</v>
      </c>
      <c r="K3926" s="318" t="str">
        <f>IF(C3926*O3926=0,"",C3926)</f>
        <v/>
      </c>
      <c r="O3926" s="318">
        <f>IF(ISBLANK(L3926),0,1)</f>
        <v>0</v>
      </c>
      <c r="P3926" s="318">
        <f>IF(ISBLANK(M3926),0,1)</f>
        <v>0</v>
      </c>
      <c r="Q3926" s="318">
        <f>O3926+P3926</f>
        <v>0</v>
      </c>
      <c r="R3926" s="318">
        <f>SUM(Q3801:Q3926)</f>
        <v>2</v>
      </c>
      <c r="S3926" s="318">
        <f>R3926/$X$2</f>
        <v>8.6956521739130432E-2</v>
      </c>
      <c r="T3926" s="318">
        <f>IF(S3926&gt;=$X$3,1,0)</f>
        <v>0</v>
      </c>
      <c r="U3926" s="318">
        <f>O3926*T3926+P3926*T3926</f>
        <v>0</v>
      </c>
    </row>
    <row r="3927" spans="1:21" s="318" customFormat="1" x14ac:dyDescent="0.2">
      <c r="A3927" s="322">
        <v>42276</v>
      </c>
      <c r="B3927" s="321">
        <v>571.29199200000005</v>
      </c>
      <c r="C3927" s="320">
        <f>LN(B3927/B3926)</f>
        <v>1.3329318362017425E-3</v>
      </c>
      <c r="D3927" s="320">
        <f>AVERAGE(C3907:C3927)</f>
        <v>-1.8643953320111777E-3</v>
      </c>
      <c r="E3927" s="318">
        <f>_xlfn.STDEV.S(C3907:C3927)</f>
        <v>1.4909668650175179E-2</v>
      </c>
      <c r="F3927" s="318">
        <f>E3927*(21/(21-1.5))</f>
        <v>1.6056566238650191E-2</v>
      </c>
      <c r="G3927" s="318">
        <f>_xlfn.VAR.S(C3907:C3927)</f>
        <v>2.2229821925801651E-4</v>
      </c>
      <c r="H3927" s="318">
        <f>G3927*(21/(21-1))</f>
        <v>2.3341313022091735E-4</v>
      </c>
      <c r="I3927" s="320">
        <f>(SUM(C3864:C3884)*1+SUM(C3885:C3905)*2+SUM(C3906:C3926)*3)/6</f>
        <v>-4.263910059638254E-2</v>
      </c>
      <c r="J3927" s="318">
        <f>IF(C3927*O3927&lt;&gt;0,C3927,0)</f>
        <v>0</v>
      </c>
      <c r="K3927" s="318" t="str">
        <f>IF(C3927*O3927=0,"",C3927)</f>
        <v/>
      </c>
      <c r="O3927" s="318">
        <f>IF(ISBLANK(L3927),0,1)</f>
        <v>0</v>
      </c>
      <c r="P3927" s="318">
        <f>IF(ISBLANK(M3927),0,1)</f>
        <v>0</v>
      </c>
      <c r="Q3927" s="318">
        <f>O3927+P3927</f>
        <v>0</v>
      </c>
      <c r="R3927" s="318">
        <f>SUM(Q3802:Q3927)</f>
        <v>2</v>
      </c>
      <c r="S3927" s="318">
        <f>R3927/$X$2</f>
        <v>8.6956521739130432E-2</v>
      </c>
      <c r="T3927" s="318">
        <f>IF(S3927&gt;=$X$3,1,0)</f>
        <v>0</v>
      </c>
      <c r="U3927" s="318">
        <f>O3927*T3927+P3927*T3927</f>
        <v>0</v>
      </c>
    </row>
    <row r="3928" spans="1:21" s="318" customFormat="1" x14ac:dyDescent="0.2">
      <c r="A3928" s="322">
        <v>42277</v>
      </c>
      <c r="B3928" s="321">
        <v>581.78601100000003</v>
      </c>
      <c r="C3928" s="320">
        <f>LN(B3928/B3927)</f>
        <v>1.8202252948579613E-2</v>
      </c>
      <c r="D3928" s="320">
        <f>AVERAGE(C3908:C3928)</f>
        <v>-6.6007562757534224E-5</v>
      </c>
      <c r="E3928" s="318">
        <f>_xlfn.STDEV.S(C3908:C3928)</f>
        <v>1.4945642290733519E-2</v>
      </c>
      <c r="F3928" s="318">
        <f>E3928*(21/(21-1.5))</f>
        <v>1.6095307082328404E-2</v>
      </c>
      <c r="G3928" s="318">
        <f>_xlfn.VAR.S(C3908:C3928)</f>
        <v>2.2337222348256229E-4</v>
      </c>
      <c r="H3928" s="318">
        <f>G3928*(21/(21-1))</f>
        <v>2.3454083465669043E-4</v>
      </c>
      <c r="I3928" s="320">
        <f>(SUM(C3865:C3885)*1+SUM(C3886:C3906)*2+SUM(C3907:C3927)*3)/6</f>
        <v>-4.2143019919699681E-2</v>
      </c>
      <c r="J3928" s="318">
        <f>IF(C3928*O3928&lt;&gt;0,C3928,0)</f>
        <v>0</v>
      </c>
      <c r="K3928" s="318" t="str">
        <f>IF(C3928*O3928=0,"",C3928)</f>
        <v/>
      </c>
      <c r="O3928" s="318">
        <f>IF(ISBLANK(L3928),0,1)</f>
        <v>0</v>
      </c>
      <c r="P3928" s="318">
        <f>IF(ISBLANK(M3928),0,1)</f>
        <v>0</v>
      </c>
      <c r="Q3928" s="318">
        <f>O3928+P3928</f>
        <v>0</v>
      </c>
      <c r="R3928" s="318">
        <f>SUM(Q3803:Q3928)</f>
        <v>2</v>
      </c>
      <c r="S3928" s="318">
        <f>R3928/$X$2</f>
        <v>8.6956521739130432E-2</v>
      </c>
      <c r="T3928" s="318">
        <f>IF(S3928&gt;=$X$3,1,0)</f>
        <v>0</v>
      </c>
      <c r="U3928" s="318">
        <f>O3928*T3928+P3928*T3928</f>
        <v>0</v>
      </c>
    </row>
    <row r="3929" spans="1:21" s="318" customFormat="1" x14ac:dyDescent="0.2">
      <c r="A3929" s="322">
        <v>42278</v>
      </c>
      <c r="B3929" s="321">
        <v>586.10998500000005</v>
      </c>
      <c r="C3929" s="320">
        <f>LN(B3929/B3928)</f>
        <v>7.4047582522923814E-3</v>
      </c>
      <c r="D3929" s="320">
        <f>AVERAGE(C3909:C3929)</f>
        <v>3.1775524028780969E-4</v>
      </c>
      <c r="E3929" s="318">
        <f>_xlfn.STDEV.S(C3909:C3929)</f>
        <v>1.5032993744088362E-2</v>
      </c>
      <c r="F3929" s="318">
        <f>E3929*(21/(21-1.5))</f>
        <v>1.6189377878249003E-2</v>
      </c>
      <c r="G3929" s="318">
        <f>_xlfn.VAR.S(C3909:C3929)</f>
        <v>2.259909009097998E-4</v>
      </c>
      <c r="H3929" s="318">
        <f>G3929*(21/(21-1))</f>
        <v>2.3729044595528981E-4</v>
      </c>
      <c r="I3929" s="320">
        <f>(SUM(C3866:C3886)*1+SUM(C3887:C3907)*2+SUM(C3908:C3928)*3)/6</f>
        <v>-2.8743546053211059E-2</v>
      </c>
      <c r="J3929" s="318">
        <f>IF(C3929*O3929&lt;&gt;0,C3929,0)</f>
        <v>0</v>
      </c>
      <c r="K3929" s="318" t="str">
        <f>IF(C3929*O3929=0,"",C3929)</f>
        <v/>
      </c>
      <c r="O3929" s="318">
        <f>IF(ISBLANK(L3929),0,1)</f>
        <v>0</v>
      </c>
      <c r="P3929" s="318">
        <f>IF(ISBLANK(M3929),0,1)</f>
        <v>0</v>
      </c>
      <c r="Q3929" s="318">
        <f>O3929+P3929</f>
        <v>0</v>
      </c>
      <c r="R3929" s="318">
        <f>SUM(Q3804:Q3929)</f>
        <v>2</v>
      </c>
      <c r="S3929" s="318">
        <f>R3929/$X$2</f>
        <v>8.6956521739130432E-2</v>
      </c>
      <c r="T3929" s="318">
        <f>IF(S3929&gt;=$X$3,1,0)</f>
        <v>0</v>
      </c>
      <c r="U3929" s="318">
        <f>O3929*T3929+P3929*T3929</f>
        <v>0</v>
      </c>
    </row>
    <row r="3930" spans="1:21" s="318" customFormat="1" x14ac:dyDescent="0.2">
      <c r="A3930" s="322">
        <v>42279</v>
      </c>
      <c r="B3930" s="321">
        <v>581.48101799999995</v>
      </c>
      <c r="C3930" s="320">
        <f>LN(B3930/B3929)</f>
        <v>-7.9291314174990898E-3</v>
      </c>
      <c r="D3930" s="320">
        <f>AVERAGE(C3910:C3930)</f>
        <v>-1.2644358303503637E-3</v>
      </c>
      <c r="E3930" s="318">
        <f>_xlfn.STDEV.S(C3910:C3930)</f>
        <v>1.3984460179903865E-2</v>
      </c>
      <c r="F3930" s="318">
        <f>E3930*(21/(21-1.5))</f>
        <v>1.5060187886050316E-2</v>
      </c>
      <c r="G3930" s="318">
        <f>_xlfn.VAR.S(C3910:C3930)</f>
        <v>1.9556512652331684E-4</v>
      </c>
      <c r="H3930" s="318">
        <f>G3930*(21/(21-1))</f>
        <v>2.053433828494827E-4</v>
      </c>
      <c r="I3930" s="320">
        <f>(SUM(C3867:C3887)*1+SUM(C3888:C3908)*2+SUM(C3909:C3929)*3)/6</f>
        <v>-2.2661214121000851E-2</v>
      </c>
      <c r="J3930" s="318">
        <f>IF(C3930*O3930&lt;&gt;0,C3930,0)</f>
        <v>0</v>
      </c>
      <c r="K3930" s="318" t="str">
        <f>IF(C3930*O3930=0,"",C3930)</f>
        <v/>
      </c>
      <c r="O3930" s="318">
        <f>IF(ISBLANK(L3930),0,1)</f>
        <v>0</v>
      </c>
      <c r="P3930" s="318">
        <f>IF(ISBLANK(M3930),0,1)</f>
        <v>0</v>
      </c>
      <c r="Q3930" s="318">
        <f>O3930+P3930</f>
        <v>0</v>
      </c>
      <c r="R3930" s="318">
        <f>SUM(Q3805:Q3930)</f>
        <v>2</v>
      </c>
      <c r="S3930" s="318">
        <f>R3930/$X$2</f>
        <v>8.6956521739130432E-2</v>
      </c>
      <c r="T3930" s="318">
        <f>IF(S3930&gt;=$X$3,1,0)</f>
        <v>0</v>
      </c>
      <c r="U3930" s="318">
        <f>O3930*T3930+P3930*T3930</f>
        <v>0</v>
      </c>
    </row>
    <row r="3931" spans="1:21" s="318" customFormat="1" x14ac:dyDescent="0.2">
      <c r="A3931" s="322">
        <v>42282</v>
      </c>
      <c r="B3931" s="321">
        <v>601.30200200000002</v>
      </c>
      <c r="C3931" s="320">
        <f>LN(B3931/B3930)</f>
        <v>3.3518979231143706E-2</v>
      </c>
      <c r="D3931" s="320">
        <f>AVERAGE(C3911:C3931)</f>
        <v>1.5345172977729211E-3</v>
      </c>
      <c r="E3931" s="318">
        <f>_xlfn.STDEV.S(C3911:C3931)</f>
        <v>1.4800220815201869E-2</v>
      </c>
      <c r="F3931" s="318">
        <f>E3931*(21/(21-1.5))</f>
        <v>1.5938699339448165E-2</v>
      </c>
      <c r="G3931" s="318">
        <f>_xlfn.VAR.S(C3911:C3931)</f>
        <v>2.1904653617873469E-4</v>
      </c>
      <c r="H3931" s="318">
        <f>G3931*(21/(21-1))</f>
        <v>2.2999886298767143E-4</v>
      </c>
      <c r="I3931" s="320">
        <f>(SUM(C3868:C3888)*1+SUM(C3889:C3909)*2+SUM(C3910:C3930)*3)/6</f>
        <v>-3.1008674483822357E-2</v>
      </c>
      <c r="J3931" s="318">
        <f>IF(C3931*O3931&lt;&gt;0,C3931,0)</f>
        <v>0</v>
      </c>
      <c r="K3931" s="318" t="str">
        <f>IF(C3931*O3931=0,"",C3931)</f>
        <v/>
      </c>
      <c r="O3931" s="318">
        <f>IF(ISBLANK(L3931),0,1)</f>
        <v>0</v>
      </c>
      <c r="P3931" s="318">
        <f>IF(ISBLANK(M3931),0,1)</f>
        <v>0</v>
      </c>
      <c r="Q3931" s="318">
        <f>O3931+P3931</f>
        <v>0</v>
      </c>
      <c r="R3931" s="318">
        <f>SUM(Q3806:Q3931)</f>
        <v>2</v>
      </c>
      <c r="S3931" s="318">
        <f>R3931/$X$2</f>
        <v>8.6956521739130432E-2</v>
      </c>
      <c r="T3931" s="318">
        <f>IF(S3931&gt;=$X$3,1,0)</f>
        <v>0</v>
      </c>
      <c r="U3931" s="318">
        <f>O3931*T3931+P3931*T3931</f>
        <v>0</v>
      </c>
    </row>
    <row r="3932" spans="1:21" s="318" customFormat="1" x14ac:dyDescent="0.2">
      <c r="A3932" s="322">
        <v>42283</v>
      </c>
      <c r="B3932" s="321">
        <v>613.01300000000003</v>
      </c>
      <c r="C3932" s="320">
        <f>LN(B3932/B3931)</f>
        <v>1.9288835396323995E-2</v>
      </c>
      <c r="D3932" s="320">
        <f>AVERAGE(C3912:C3932)</f>
        <v>2.6222234352018636E-3</v>
      </c>
      <c r="E3932" s="318">
        <f>_xlfn.STDEV.S(C3912:C3932)</f>
        <v>1.524043728250166E-2</v>
      </c>
      <c r="F3932" s="318">
        <f>E3932*(21/(21-1.5))</f>
        <v>1.6412778611924864E-2</v>
      </c>
      <c r="G3932" s="318">
        <f>_xlfn.VAR.S(C3912:C3932)</f>
        <v>2.3227092856186658E-4</v>
      </c>
      <c r="H3932" s="318">
        <f>G3932*(21/(21-1))</f>
        <v>2.4388447498995992E-4</v>
      </c>
      <c r="I3932" s="320">
        <f>(SUM(C3869:C3889)*1+SUM(C3890:C3910)*2+SUM(C3911:C3931)*3)/6</f>
        <v>-8.4333670278574028E-3</v>
      </c>
      <c r="J3932" s="318">
        <f>IF(C3932*O3932&lt;&gt;0,C3932,0)</f>
        <v>0</v>
      </c>
      <c r="K3932" s="318" t="str">
        <f>IF(C3932*O3932=0,"",C3932)</f>
        <v/>
      </c>
      <c r="O3932" s="318">
        <f>IF(ISBLANK(L3932),0,1)</f>
        <v>0</v>
      </c>
      <c r="P3932" s="318">
        <f>IF(ISBLANK(M3932),0,1)</f>
        <v>0</v>
      </c>
      <c r="Q3932" s="318">
        <f>O3932+P3932</f>
        <v>0</v>
      </c>
      <c r="R3932" s="318">
        <f>SUM(Q3807:Q3932)</f>
        <v>2</v>
      </c>
      <c r="S3932" s="318">
        <f>R3932/$X$2</f>
        <v>8.6956521739130432E-2</v>
      </c>
      <c r="T3932" s="318">
        <f>IF(S3932&gt;=$X$3,1,0)</f>
        <v>0</v>
      </c>
      <c r="U3932" s="318">
        <f>O3932*T3932+P3932*T3932</f>
        <v>0</v>
      </c>
    </row>
    <row r="3933" spans="1:21" s="318" customFormat="1" x14ac:dyDescent="0.2">
      <c r="A3933" s="322">
        <v>42284</v>
      </c>
      <c r="B3933" s="321">
        <v>622.98199499999998</v>
      </c>
      <c r="C3933" s="320">
        <f>LN(B3933/B3932)</f>
        <v>1.6131474999128745E-2</v>
      </c>
      <c r="D3933" s="320">
        <f>AVERAGE(C3913:C3933)</f>
        <v>2.5696648809883974E-3</v>
      </c>
      <c r="E3933" s="318">
        <f>_xlfn.STDEV.S(C3913:C3933)</f>
        <v>1.5189340372443389E-2</v>
      </c>
      <c r="F3933" s="318">
        <f>E3933*(21/(21-1.5))</f>
        <v>1.6357751170323648E-2</v>
      </c>
      <c r="G3933" s="318">
        <f>_xlfn.VAR.S(C3913:C3933)</f>
        <v>2.3071606094993868E-4</v>
      </c>
      <c r="H3933" s="318">
        <f>G3933*(21/(21-1))</f>
        <v>2.4225186399743563E-4</v>
      </c>
      <c r="I3933" s="320">
        <f>(SUM(C3870:C3890)*1+SUM(C3891:C3911)*2+SUM(C3912:C3932)*3)/6</f>
        <v>-6.5892137866738199E-4</v>
      </c>
      <c r="J3933" s="318">
        <f>IF(C3933*O3933&lt;&gt;0,C3933,0)</f>
        <v>0</v>
      </c>
      <c r="K3933" s="318" t="str">
        <f>IF(C3933*O3933=0,"",C3933)</f>
        <v/>
      </c>
      <c r="O3933" s="318">
        <f>IF(ISBLANK(L3933),0,1)</f>
        <v>0</v>
      </c>
      <c r="P3933" s="318">
        <f>IF(ISBLANK(M3933),0,1)</f>
        <v>0</v>
      </c>
      <c r="Q3933" s="318">
        <f>O3933+P3933</f>
        <v>0</v>
      </c>
      <c r="R3933" s="318">
        <f>SUM(Q3808:Q3933)</f>
        <v>2</v>
      </c>
      <c r="S3933" s="318">
        <f>R3933/$X$2</f>
        <v>8.6956521739130432E-2</v>
      </c>
      <c r="T3933" s="318">
        <f>IF(S3933&gt;=$X$3,1,0)</f>
        <v>0</v>
      </c>
      <c r="U3933" s="318">
        <f>O3933*T3933+P3933*T3933</f>
        <v>0</v>
      </c>
    </row>
    <row r="3934" spans="1:21" s="318" customFormat="1" x14ac:dyDescent="0.2">
      <c r="A3934" s="322">
        <v>42285</v>
      </c>
      <c r="B3934" s="321">
        <v>614.658997</v>
      </c>
      <c r="C3934" s="320">
        <f>LN(B3934/B3933)</f>
        <v>-1.3449980283430387E-2</v>
      </c>
      <c r="D3934" s="320">
        <f>AVERAGE(C3914:C3934)</f>
        <v>1.3706555883413662E-3</v>
      </c>
      <c r="E3934" s="318">
        <f>_xlfn.STDEV.S(C3914:C3934)</f>
        <v>1.5422163929510988E-2</v>
      </c>
      <c r="F3934" s="318">
        <f>E3934*(21/(21-1.5))</f>
        <v>1.6608484231781063E-2</v>
      </c>
      <c r="G3934" s="318">
        <f>_xlfn.VAR.S(C3914:C3934)</f>
        <v>2.3784314026870979E-4</v>
      </c>
      <c r="H3934" s="318">
        <f>G3934*(21/(21-1))</f>
        <v>2.4973529728214531E-4</v>
      </c>
      <c r="I3934" s="320">
        <f>(SUM(C3871:C3891)*1+SUM(C3892:C3912)*2+SUM(C3913:C3933)*3)/6</f>
        <v>2.6170831316492484E-3</v>
      </c>
      <c r="J3934" s="318">
        <f>IF(C3934*O3934&lt;&gt;0,C3934,0)</f>
        <v>0</v>
      </c>
      <c r="K3934" s="318" t="str">
        <f>IF(C3934*O3934=0,"",C3934)</f>
        <v/>
      </c>
      <c r="O3934" s="318">
        <f>IF(ISBLANK(L3934),0,1)</f>
        <v>0</v>
      </c>
      <c r="P3934" s="318">
        <f>IF(ISBLANK(M3934),0,1)</f>
        <v>0</v>
      </c>
      <c r="Q3934" s="318">
        <f>O3934+P3934</f>
        <v>0</v>
      </c>
      <c r="R3934" s="318">
        <f>SUM(Q3809:Q3934)</f>
        <v>2</v>
      </c>
      <c r="S3934" s="318">
        <f>R3934/$X$2</f>
        <v>8.6956521739130432E-2</v>
      </c>
      <c r="T3934" s="318">
        <f>IF(S3934&gt;=$X$3,1,0)</f>
        <v>0</v>
      </c>
      <c r="U3934" s="318">
        <f>O3934*T3934+P3934*T3934</f>
        <v>0</v>
      </c>
    </row>
    <row r="3935" spans="1:21" s="318" customFormat="1" x14ac:dyDescent="0.2">
      <c r="A3935" s="322">
        <v>42286</v>
      </c>
      <c r="B3935" s="321">
        <v>618.81402600000001</v>
      </c>
      <c r="C3935" s="320">
        <f>LN(B3935/B3934)</f>
        <v>6.7371472883720083E-3</v>
      </c>
      <c r="D3935" s="320">
        <f>AVERAGE(C3915:C3935)</f>
        <v>2.6575446301029047E-3</v>
      </c>
      <c r="E3935" s="318">
        <f>_xlfn.STDEV.S(C3915:C3935)</f>
        <v>1.4631827645707404E-2</v>
      </c>
      <c r="F3935" s="318">
        <f>E3935*(21/(21-1.5))</f>
        <v>1.5757352849223357E-2</v>
      </c>
      <c r="G3935" s="318">
        <f>_xlfn.VAR.S(C3915:C3935)</f>
        <v>2.1409038025368746E-4</v>
      </c>
      <c r="H3935" s="318">
        <f>G3935*(21/(21-1))</f>
        <v>2.2479489926637185E-4</v>
      </c>
      <c r="I3935" s="320">
        <f>(SUM(C3872:C3892)*1+SUM(C3893:C3913)*2+SUM(C3914:C3934)*3)/6</f>
        <v>-4.4659321388512098E-3</v>
      </c>
      <c r="J3935" s="318">
        <f>IF(C3935*O3935&lt;&gt;0,C3935,0)</f>
        <v>0</v>
      </c>
      <c r="K3935" s="318" t="str">
        <f>IF(C3935*O3935=0,"",C3935)</f>
        <v/>
      </c>
      <c r="O3935" s="318">
        <f>IF(ISBLANK(L3935),0,1)</f>
        <v>0</v>
      </c>
      <c r="P3935" s="318">
        <f>IF(ISBLANK(M3935),0,1)</f>
        <v>0</v>
      </c>
      <c r="Q3935" s="318">
        <f>O3935+P3935</f>
        <v>0</v>
      </c>
      <c r="R3935" s="318">
        <f>SUM(Q3810:Q3935)</f>
        <v>2</v>
      </c>
      <c r="S3935" s="318">
        <f>R3935/$X$2</f>
        <v>8.6956521739130432E-2</v>
      </c>
      <c r="T3935" s="318">
        <f>IF(S3935&gt;=$X$3,1,0)</f>
        <v>0</v>
      </c>
      <c r="U3935" s="318">
        <f>O3935*T3935+P3935*T3935</f>
        <v>0</v>
      </c>
    </row>
    <row r="3936" spans="1:21" s="318" customFormat="1" x14ac:dyDescent="0.2">
      <c r="A3936" s="322">
        <v>42289</v>
      </c>
      <c r="B3936" s="321">
        <v>612.86102300000005</v>
      </c>
      <c r="C3936" s="320">
        <f>LN(B3936/B3935)</f>
        <v>-9.6665908110883884E-3</v>
      </c>
      <c r="D3936" s="320">
        <f>AVERAGE(C3916:C3936)</f>
        <v>2.7056394395362665E-3</v>
      </c>
      <c r="E3936" s="318">
        <f>_xlfn.STDEV.S(C3916:C3936)</f>
        <v>1.4587399384782351E-2</v>
      </c>
      <c r="F3936" s="318">
        <f>E3936*(21/(21-1.5))</f>
        <v>1.5709507029765608E-2</v>
      </c>
      <c r="G3936" s="318">
        <f>_xlfn.VAR.S(C3916:C3936)</f>
        <v>2.127922208111485E-4</v>
      </c>
      <c r="H3936" s="318">
        <f>G3936*(21/(21-1))</f>
        <v>2.2343183185170594E-4</v>
      </c>
      <c r="I3936" s="320">
        <f>(SUM(C3873:C3893)*1+SUM(C3894:C3914)*2+SUM(C3915:C3935)*3)/6</f>
        <v>2.9704896792856436E-3</v>
      </c>
      <c r="J3936" s="318">
        <f>IF(C3936*O3936&lt;&gt;0,C3936,0)</f>
        <v>0</v>
      </c>
      <c r="K3936" s="318" t="str">
        <f>IF(C3936*O3936=0,"",C3936)</f>
        <v/>
      </c>
      <c r="O3936" s="318">
        <f>IF(ISBLANK(L3936),0,1)</f>
        <v>0</v>
      </c>
      <c r="P3936" s="318">
        <f>IF(ISBLANK(M3936),0,1)</f>
        <v>0</v>
      </c>
      <c r="Q3936" s="318">
        <f>O3936+P3936</f>
        <v>0</v>
      </c>
      <c r="R3936" s="318">
        <f>SUM(Q3811:Q3936)</f>
        <v>2</v>
      </c>
      <c r="S3936" s="318">
        <f>R3936/$X$2</f>
        <v>8.6956521739130432E-2</v>
      </c>
      <c r="T3936" s="318">
        <f>IF(S3936&gt;=$X$3,1,0)</f>
        <v>0</v>
      </c>
      <c r="U3936" s="318">
        <f>O3936*T3936+P3936*T3936</f>
        <v>0</v>
      </c>
    </row>
    <row r="3937" spans="1:21" s="318" customFormat="1" x14ac:dyDescent="0.2">
      <c r="A3937" s="322">
        <v>42290</v>
      </c>
      <c r="B3937" s="321">
        <v>609.89001499999995</v>
      </c>
      <c r="C3937" s="320">
        <f>LN(B3937/B3936)</f>
        <v>-4.8595564500604456E-3</v>
      </c>
      <c r="D3937" s="320">
        <f>AVERAGE(C3917:C3937)</f>
        <v>2.8139520459563635E-3</v>
      </c>
      <c r="E3937" s="318">
        <f>_xlfn.STDEV.S(C3917:C3937)</f>
        <v>1.4518969233196583E-2</v>
      </c>
      <c r="F3937" s="318">
        <f>E3937*(21/(21-1.5))</f>
        <v>1.5635813020365551E-2</v>
      </c>
      <c r="G3937" s="318">
        <f>_xlfn.VAR.S(C3917:C3937)</f>
        <v>2.1080046759450896E-4</v>
      </c>
      <c r="H3937" s="318">
        <f>G3937*(21/(21-1))</f>
        <v>2.213404909742344E-4</v>
      </c>
      <c r="I3937" s="320">
        <f>(SUM(C3874:C3894)*1+SUM(C3895:C3915)*2+SUM(C3916:C3936)*3)/6</f>
        <v>-1.6107492516650491E-3</v>
      </c>
      <c r="J3937" s="318">
        <f>IF(C3937*O3937&lt;&gt;0,C3937,0)</f>
        <v>0</v>
      </c>
      <c r="K3937" s="318" t="str">
        <f>IF(C3937*O3937=0,"",C3937)</f>
        <v/>
      </c>
      <c r="O3937" s="318">
        <f>IF(ISBLANK(L3937),0,1)</f>
        <v>0</v>
      </c>
      <c r="P3937" s="318">
        <f>IF(ISBLANK(M3937),0,1)</f>
        <v>0</v>
      </c>
      <c r="Q3937" s="318">
        <f>O3937+P3937</f>
        <v>0</v>
      </c>
      <c r="R3937" s="318">
        <f>SUM(Q3812:Q3937)</f>
        <v>2</v>
      </c>
      <c r="S3937" s="318">
        <f>R3937/$X$2</f>
        <v>8.6956521739130432E-2</v>
      </c>
      <c r="T3937" s="318">
        <f>IF(S3937&gt;=$X$3,1,0)</f>
        <v>0</v>
      </c>
      <c r="U3937" s="318">
        <f>O3937*T3937+P3937*T3937</f>
        <v>0</v>
      </c>
    </row>
    <row r="3938" spans="1:21" s="318" customFormat="1" x14ac:dyDescent="0.2">
      <c r="A3938" s="322">
        <v>42291</v>
      </c>
      <c r="B3938" s="321">
        <v>607.99798599999997</v>
      </c>
      <c r="C3938" s="320">
        <f>LN(B3938/B3937)</f>
        <v>-3.1070681713974905E-3</v>
      </c>
      <c r="D3938" s="320">
        <f>AVERAGE(C3918:C3938)</f>
        <v>2.3549874558937262E-3</v>
      </c>
      <c r="E3938" s="318">
        <f>_xlfn.STDEV.S(C3918:C3938)</f>
        <v>1.4547897389550707E-2</v>
      </c>
      <c r="F3938" s="318">
        <f>E3938*(21/(21-1.5))</f>
        <v>1.5666966419516145E-2</v>
      </c>
      <c r="G3938" s="318">
        <f>_xlfn.VAR.S(C3918:C3938)</f>
        <v>2.1164131845689626E-4</v>
      </c>
      <c r="H3938" s="318">
        <f>G3938*(21/(21-1))</f>
        <v>2.2222338437974108E-4</v>
      </c>
      <c r="I3938" s="320">
        <f>(SUM(C3875:C3895)*1+SUM(C3896:C3916)*2+SUM(C3917:C3937)*3)/6</f>
        <v>-1.4366849568356599E-3</v>
      </c>
      <c r="J3938" s="318">
        <f>IF(C3938*O3938&lt;&gt;0,C3938,0)</f>
        <v>0</v>
      </c>
      <c r="K3938" s="318" t="str">
        <f>IF(C3938*O3938=0,"",C3938)</f>
        <v/>
      </c>
      <c r="O3938" s="318">
        <f>IF(ISBLANK(L3938),0,1)</f>
        <v>0</v>
      </c>
      <c r="P3938" s="318">
        <f>IF(ISBLANK(M3938),0,1)</f>
        <v>0</v>
      </c>
      <c r="Q3938" s="318">
        <f>O3938+P3938</f>
        <v>0</v>
      </c>
      <c r="R3938" s="318">
        <f>SUM(Q3813:Q3938)</f>
        <v>2</v>
      </c>
      <c r="S3938" s="318">
        <f>R3938/$X$2</f>
        <v>8.6956521739130432E-2</v>
      </c>
      <c r="T3938" s="318">
        <f>IF(S3938&gt;=$X$3,1,0)</f>
        <v>0</v>
      </c>
      <c r="U3938" s="318">
        <f>O3938*T3938+P3938*T3938</f>
        <v>0</v>
      </c>
    </row>
    <row r="3939" spans="1:21" s="318" customFormat="1" x14ac:dyDescent="0.2">
      <c r="A3939" s="322">
        <v>42292</v>
      </c>
      <c r="B3939" s="321">
        <v>615.09198000000004</v>
      </c>
      <c r="C3939" s="320">
        <f>LN(B3939/B3938)</f>
        <v>1.1600248138319454E-2</v>
      </c>
      <c r="D3939" s="320">
        <f>AVERAGE(C3919:C3939)</f>
        <v>2.1671877419609888E-3</v>
      </c>
      <c r="E3939" s="318">
        <f>_xlfn.STDEV.S(C3919:C3939)</f>
        <v>1.4393764982831675E-2</v>
      </c>
      <c r="F3939" s="318">
        <f>E3939*(21/(21-1.5))</f>
        <v>1.5500977673818726E-2</v>
      </c>
      <c r="G3939" s="318">
        <f>_xlfn.VAR.S(C3919:C3939)</f>
        <v>2.0718047038099135E-4</v>
      </c>
      <c r="H3939" s="318">
        <f>G3939*(21/(21-1))</f>
        <v>2.1753949390004092E-4</v>
      </c>
      <c r="I3939" s="320">
        <f>(SUM(C3876:C3896)*1+SUM(C3897:C3917)*2+SUM(C3918:C3938)*3)/6</f>
        <v>-3.9037826522685948E-3</v>
      </c>
      <c r="J3939" s="318">
        <f>IF(C3939*O3939&lt;&gt;0,C3939,0)</f>
        <v>0</v>
      </c>
      <c r="K3939" s="318" t="str">
        <f>IF(C3939*O3939=0,"",C3939)</f>
        <v/>
      </c>
      <c r="O3939" s="318">
        <f>IF(ISBLANK(L3939),0,1)</f>
        <v>0</v>
      </c>
      <c r="P3939" s="318">
        <f>IF(ISBLANK(M3939),0,1)</f>
        <v>0</v>
      </c>
      <c r="Q3939" s="318">
        <f>O3939+P3939</f>
        <v>0</v>
      </c>
      <c r="R3939" s="318">
        <f>SUM(Q3814:Q3939)</f>
        <v>2</v>
      </c>
      <c r="S3939" s="318">
        <f>R3939/$X$2</f>
        <v>8.6956521739130432E-2</v>
      </c>
      <c r="T3939" s="318">
        <f>IF(S3939&gt;=$X$3,1,0)</f>
        <v>0</v>
      </c>
      <c r="U3939" s="318">
        <f>O3939*T3939+P3939*T3939</f>
        <v>0</v>
      </c>
    </row>
    <row r="3940" spans="1:21" s="318" customFormat="1" x14ac:dyDescent="0.2">
      <c r="A3940" s="322">
        <v>42293</v>
      </c>
      <c r="B3940" s="321">
        <v>614.01599099999999</v>
      </c>
      <c r="C3940" s="320">
        <f>LN(B3940/B3939)</f>
        <v>-1.7508458170545963E-3</v>
      </c>
      <c r="D3940" s="320">
        <f>AVERAGE(C3920:C3940)</f>
        <v>1.6955201722256533E-3</v>
      </c>
      <c r="E3940" s="318">
        <f>_xlfn.STDEV.S(C3920:C3940)</f>
        <v>1.434999046013876E-2</v>
      </c>
      <c r="F3940" s="318">
        <f>E3940*(21/(21-1.5))</f>
        <v>1.5453835880149433E-2</v>
      </c>
      <c r="G3940" s="318">
        <f>_xlfn.VAR.S(C3920:C3940)</f>
        <v>2.0592222620607344E-4</v>
      </c>
      <c r="H3940" s="318">
        <f>G3940*(21/(21-1))</f>
        <v>2.1621833751637713E-4</v>
      </c>
      <c r="I3940" s="320">
        <f>(SUM(C3877:C3897)*1+SUM(C3898:C3918)*2+SUM(C3919:C3939)*3)/6</f>
        <v>-5.9324886883402317E-4</v>
      </c>
      <c r="J3940" s="318">
        <f>IF(C3940*O3940&lt;&gt;0,C3940,0)</f>
        <v>0</v>
      </c>
      <c r="K3940" s="318" t="str">
        <f>IF(C3940*O3940=0,"",C3940)</f>
        <v/>
      </c>
      <c r="O3940" s="318">
        <f>IF(ISBLANK(L3940),0,1)</f>
        <v>0</v>
      </c>
      <c r="P3940" s="318">
        <f>IF(ISBLANK(M3940),0,1)</f>
        <v>0</v>
      </c>
      <c r="Q3940" s="318">
        <f>O3940+P3940</f>
        <v>0</v>
      </c>
      <c r="R3940" s="318">
        <f>SUM(Q3815:Q3940)</f>
        <v>2</v>
      </c>
      <c r="S3940" s="318">
        <f>R3940/$X$2</f>
        <v>8.6956521739130432E-2</v>
      </c>
      <c r="T3940" s="318">
        <f>IF(S3940&gt;=$X$3,1,0)</f>
        <v>0</v>
      </c>
      <c r="U3940" s="318">
        <f>O3940*T3940+P3940*T3940</f>
        <v>0</v>
      </c>
    </row>
    <row r="3941" spans="1:21" s="318" customFormat="1" x14ac:dyDescent="0.2">
      <c r="A3941" s="322">
        <v>42296</v>
      </c>
      <c r="B3941" s="321">
        <v>613.85601799999995</v>
      </c>
      <c r="C3941" s="320">
        <f>LN(B3941/B3940)</f>
        <v>-2.6056950518066286E-4</v>
      </c>
      <c r="D3941" s="320">
        <f>AVERAGE(C3921:C3941)</f>
        <v>2.3476845162824374E-3</v>
      </c>
      <c r="E3941" s="318">
        <f>_xlfn.STDEV.S(C3921:C3941)</f>
        <v>1.3907495089621571E-2</v>
      </c>
      <c r="F3941" s="318">
        <f>E3941*(21/(21-1.5))</f>
        <v>1.4977302404207846E-2</v>
      </c>
      <c r="G3941" s="318">
        <f>_xlfn.VAR.S(C3921:C3941)</f>
        <v>1.9341841966784813E-4</v>
      </c>
      <c r="H3941" s="318">
        <f>G3941*(21/(21-1))</f>
        <v>2.0308934065124055E-4</v>
      </c>
      <c r="I3941" s="320">
        <f>(SUM(C3878:C3898)*1+SUM(C3899:C3919)*2+SUM(C3920:C3940)*3)/6</f>
        <v>-1.7198262066654008E-3</v>
      </c>
      <c r="J3941" s="318">
        <f>IF(C3941*O3941&lt;&gt;0,C3941,0)</f>
        <v>0</v>
      </c>
      <c r="K3941" s="318" t="str">
        <f>IF(C3941*O3941=0,"",C3941)</f>
        <v/>
      </c>
      <c r="O3941" s="318">
        <f>IF(ISBLANK(L3941),0,1)</f>
        <v>0</v>
      </c>
      <c r="P3941" s="318">
        <f>IF(ISBLANK(M3941),0,1)</f>
        <v>0</v>
      </c>
      <c r="Q3941" s="318">
        <f>O3941+P3941</f>
        <v>0</v>
      </c>
      <c r="R3941" s="318">
        <f>SUM(Q3816:Q3941)</f>
        <v>2</v>
      </c>
      <c r="S3941" s="318">
        <f>R3941/$X$2</f>
        <v>8.6956521739130432E-2</v>
      </c>
      <c r="T3941" s="318">
        <f>IF(S3941&gt;=$X$3,1,0)</f>
        <v>0</v>
      </c>
      <c r="U3941" s="318">
        <f>O3941*T3941+P3941*T3941</f>
        <v>0</v>
      </c>
    </row>
    <row r="3942" spans="1:21" s="318" customFormat="1" x14ac:dyDescent="0.2">
      <c r="A3942" s="322">
        <v>42297</v>
      </c>
      <c r="B3942" s="321">
        <v>613.33300799999995</v>
      </c>
      <c r="C3942" s="320">
        <f>LN(B3942/B3941)</f>
        <v>-8.5237077676653681E-4</v>
      </c>
      <c r="D3942" s="320">
        <f>AVERAGE(C3922:C3942)</f>
        <v>2.0795374834685276E-3</v>
      </c>
      <c r="E3942" s="318">
        <f>_xlfn.STDEV.S(C3922:C3942)</f>
        <v>1.3912564230345131E-2</v>
      </c>
      <c r="F3942" s="318">
        <f>E3942*(21/(21-1.5))</f>
        <v>1.4982761478833217E-2</v>
      </c>
      <c r="G3942" s="318">
        <f>_xlfn.VAR.S(C3922:C3942)</f>
        <v>1.935594434634788E-4</v>
      </c>
      <c r="H3942" s="318">
        <f>G3942*(21/(21-1))</f>
        <v>2.0323741563665275E-4</v>
      </c>
      <c r="I3942" s="320">
        <f>(SUM(C3879:C3899)*1+SUM(C3900:C3920)*2+SUM(C3921:C3941)*3)/6</f>
        <v>5.1168061884575887E-3</v>
      </c>
      <c r="J3942" s="318">
        <f>IF(C3942*O3942&lt;&gt;0,C3942,0)</f>
        <v>0</v>
      </c>
      <c r="K3942" s="318" t="str">
        <f>IF(C3942*O3942=0,"",C3942)</f>
        <v/>
      </c>
      <c r="O3942" s="318">
        <f>IF(ISBLANK(L3942),0,1)</f>
        <v>0</v>
      </c>
      <c r="P3942" s="318">
        <f>IF(ISBLANK(M3942),0,1)</f>
        <v>0</v>
      </c>
      <c r="Q3942" s="318">
        <f>O3942+P3942</f>
        <v>0</v>
      </c>
      <c r="R3942" s="318">
        <f>SUM(Q3817:Q3942)</f>
        <v>2</v>
      </c>
      <c r="S3942" s="318">
        <f>R3942/$X$2</f>
        <v>8.6956521739130432E-2</v>
      </c>
      <c r="T3942" s="318">
        <f>IF(S3942&gt;=$X$3,1,0)</f>
        <v>0</v>
      </c>
      <c r="U3942" s="318">
        <f>O3942*T3942+P3942*T3942</f>
        <v>0</v>
      </c>
    </row>
    <row r="3943" spans="1:21" s="318" customFormat="1" x14ac:dyDescent="0.2">
      <c r="A3943" s="322">
        <v>42298</v>
      </c>
      <c r="B3943" s="321">
        <v>614.71099900000002</v>
      </c>
      <c r="C3943" s="320">
        <f>LN(B3943/B3942)</f>
        <v>2.2442055341580667E-3</v>
      </c>
      <c r="D3943" s="320">
        <f>AVERAGE(C3923:C3943)</f>
        <v>2.8260603535241505E-3</v>
      </c>
      <c r="E3943" s="318">
        <f>_xlfn.STDEV.S(C3923:C3943)</f>
        <v>1.3451544391082105E-2</v>
      </c>
      <c r="F3943" s="318">
        <f>E3943*(21/(21-1.5))</f>
        <v>1.4486278575011497E-2</v>
      </c>
      <c r="G3943" s="318">
        <f>_xlfn.VAR.S(C3923:C3943)</f>
        <v>1.8094404650525244E-4</v>
      </c>
      <c r="H3943" s="318">
        <f>G3943*(21/(21-1))</f>
        <v>1.8999124883051506E-4</v>
      </c>
      <c r="I3943" s="320">
        <f>(SUM(C3880:C3900)*1+SUM(C3901:C3921)*2+SUM(C3922:C3942)*3)/6</f>
        <v>6.4369594843398659E-3</v>
      </c>
      <c r="J3943" s="318">
        <f>IF(C3943*O3943&lt;&gt;0,C3943,0)</f>
        <v>0</v>
      </c>
      <c r="K3943" s="318" t="str">
        <f>IF(C3943*O3943=0,"",C3943)</f>
        <v/>
      </c>
      <c r="O3943" s="318">
        <f>IF(ISBLANK(L3943),0,1)</f>
        <v>0</v>
      </c>
      <c r="P3943" s="318">
        <f>IF(ISBLANK(M3943),0,1)</f>
        <v>0</v>
      </c>
      <c r="Q3943" s="318">
        <f>O3943+P3943</f>
        <v>0</v>
      </c>
      <c r="R3943" s="318">
        <f>SUM(Q3818:Q3943)</f>
        <v>2</v>
      </c>
      <c r="S3943" s="318">
        <f>R3943/$X$2</f>
        <v>8.6956521739130432E-2</v>
      </c>
      <c r="T3943" s="318">
        <f>IF(S3943&gt;=$X$3,1,0)</f>
        <v>0</v>
      </c>
      <c r="U3943" s="318">
        <f>O3943*T3943+P3943*T3943</f>
        <v>0</v>
      </c>
    </row>
    <row r="3944" spans="1:21" s="318" customFormat="1" x14ac:dyDescent="0.2">
      <c r="A3944" s="322">
        <v>42299</v>
      </c>
      <c r="B3944" s="321">
        <v>615.625</v>
      </c>
      <c r="C3944" s="320">
        <f>LN(B3944/B3943)</f>
        <v>1.485774892197006E-3</v>
      </c>
      <c r="D3944" s="320">
        <f>AVERAGE(C3924:C3944)</f>
        <v>3.2149255586312259E-3</v>
      </c>
      <c r="E3944" s="318">
        <f>_xlfn.STDEV.S(C3924:C3944)</f>
        <v>1.327992672015421E-2</v>
      </c>
      <c r="F3944" s="318">
        <f>E3944*(21/(21-1.5))</f>
        <v>1.4301459544781457E-2</v>
      </c>
      <c r="G3944" s="318">
        <f>_xlfn.VAR.S(C3924:C3944)</f>
        <v>1.7635645369266576E-4</v>
      </c>
      <c r="H3944" s="318">
        <f>G3944*(21/(21-1))</f>
        <v>1.8517427637729906E-4</v>
      </c>
      <c r="I3944" s="320">
        <f>(SUM(C3881:C3901)*1+SUM(C3902:C3922)*2+SUM(C3923:C3943)*3)/6</f>
        <v>1.965858472641548E-2</v>
      </c>
      <c r="J3944" s="318">
        <f>IF(C3944*O3944&lt;&gt;0,C3944,0)</f>
        <v>0</v>
      </c>
      <c r="K3944" s="318" t="str">
        <f>IF(C3944*O3944=0,"",C3944)</f>
        <v/>
      </c>
      <c r="O3944" s="318">
        <f>IF(ISBLANK(L3944),0,1)</f>
        <v>0</v>
      </c>
      <c r="P3944" s="318">
        <f>IF(ISBLANK(M3944),0,1)</f>
        <v>0</v>
      </c>
      <c r="Q3944" s="318">
        <f>O3944+P3944</f>
        <v>0</v>
      </c>
      <c r="R3944" s="318">
        <f>SUM(Q3819:Q3944)</f>
        <v>2</v>
      </c>
      <c r="S3944" s="318">
        <f>R3944/$X$2</f>
        <v>8.6956521739130432E-2</v>
      </c>
      <c r="T3944" s="318">
        <f>IF(S3944&gt;=$X$3,1,0)</f>
        <v>0</v>
      </c>
      <c r="U3944" s="318">
        <f>O3944*T3944+P3944*T3944</f>
        <v>0</v>
      </c>
    </row>
    <row r="3945" spans="1:21" s="318" customFormat="1" x14ac:dyDescent="0.2">
      <c r="A3945" s="322">
        <v>42300</v>
      </c>
      <c r="B3945" s="321">
        <v>623.82098399999995</v>
      </c>
      <c r="C3945" s="320">
        <f>LN(B3945/B3944)</f>
        <v>1.3225430668426299E-2</v>
      </c>
      <c r="D3945" s="320">
        <f>AVERAGE(C3925:C3945)</f>
        <v>4.5758737835492934E-3</v>
      </c>
      <c r="E3945" s="318">
        <f>_xlfn.STDEV.S(C3925:C3945)</f>
        <v>1.2735031617160907E-2</v>
      </c>
      <c r="F3945" s="318">
        <f>E3945*(21/(21-1.5))</f>
        <v>1.3714649433865592E-2</v>
      </c>
      <c r="G3945" s="318">
        <f>_xlfn.VAR.S(C3925:C3945)</f>
        <v>1.6218103029008794E-4</v>
      </c>
      <c r="H3945" s="318">
        <f>G3945*(21/(21-1))</f>
        <v>1.7029008180459234E-4</v>
      </c>
      <c r="I3945" s="320">
        <f>(SUM(C3882:C3902)*1+SUM(C3903:C3923)*2+SUM(C3924:C3944)*3)/6</f>
        <v>2.0836368087821678E-2</v>
      </c>
      <c r="J3945" s="318">
        <f>IF(C3945*O3945&lt;&gt;0,C3945,0)</f>
        <v>0</v>
      </c>
      <c r="K3945" s="318" t="str">
        <f>IF(C3945*O3945=0,"",C3945)</f>
        <v/>
      </c>
      <c r="O3945" s="318">
        <f>IF(ISBLANK(L3945),0,1)</f>
        <v>0</v>
      </c>
      <c r="P3945" s="318">
        <f>IF(ISBLANK(M3945),0,1)</f>
        <v>0</v>
      </c>
      <c r="Q3945" s="318">
        <f>O3945+P3945</f>
        <v>0</v>
      </c>
      <c r="R3945" s="318">
        <f>SUM(Q3820:Q3945)</f>
        <v>2</v>
      </c>
      <c r="S3945" s="318">
        <f>R3945/$X$2</f>
        <v>8.6956521739130432E-2</v>
      </c>
      <c r="T3945" s="318">
        <f>IF(S3945&gt;=$X$3,1,0)</f>
        <v>0</v>
      </c>
      <c r="U3945" s="318">
        <f>O3945*T3945+P3945*T3945</f>
        <v>0</v>
      </c>
    </row>
    <row r="3946" spans="1:21" s="318" customFormat="1" x14ac:dyDescent="0.2">
      <c r="A3946" s="322">
        <v>42303</v>
      </c>
      <c r="B3946" s="321">
        <v>623.53002900000001</v>
      </c>
      <c r="C3946" s="320">
        <f>LN(B3946/B3945)</f>
        <v>-4.6651664566671128E-4</v>
      </c>
      <c r="D3946" s="320">
        <f>AVERAGE(C3926:C3946)</f>
        <v>3.4513913408193721E-3</v>
      </c>
      <c r="E3946" s="318">
        <f>_xlfn.STDEV.S(C3926:C3946)</f>
        <v>1.2036575659476263E-2</v>
      </c>
      <c r="F3946" s="318">
        <f>E3946*(21/(21-1.5))</f>
        <v>1.2962466094820589E-2</v>
      </c>
      <c r="G3946" s="318">
        <f>_xlfn.VAR.S(C3926:C3946)</f>
        <v>1.4487915360629643E-4</v>
      </c>
      <c r="H3946" s="318">
        <f>G3946*(21/(21-1))</f>
        <v>1.5212311128661127E-4</v>
      </c>
      <c r="I3946" s="320">
        <f>(SUM(C3883:C3903)*1+SUM(C3904:C3924)*2+SUM(C3925:C3945)*3)/6</f>
        <v>2.8236756568595273E-2</v>
      </c>
      <c r="J3946" s="318">
        <f>IF(C3946*O3946&lt;&gt;0,C3946,0)</f>
        <v>0</v>
      </c>
      <c r="K3946" s="318" t="str">
        <f>IF(C3946*O3946=0,"",C3946)</f>
        <v/>
      </c>
      <c r="O3946" s="318">
        <f>IF(ISBLANK(L3946),0,1)</f>
        <v>0</v>
      </c>
      <c r="P3946" s="318">
        <f>IF(ISBLANK(M3946),0,1)</f>
        <v>0</v>
      </c>
      <c r="Q3946" s="318">
        <f>O3946+P3946</f>
        <v>0</v>
      </c>
      <c r="R3946" s="318">
        <f>SUM(Q3821:Q3946)</f>
        <v>2</v>
      </c>
      <c r="S3946" s="318">
        <f>R3946/$X$2</f>
        <v>8.6956521739130432E-2</v>
      </c>
      <c r="T3946" s="318">
        <f>IF(S3946&gt;=$X$3,1,0)</f>
        <v>0</v>
      </c>
      <c r="U3946" s="318">
        <f>O3946*T3946+P3946*T3946</f>
        <v>0</v>
      </c>
    </row>
    <row r="3947" spans="1:21" s="318" customFormat="1" x14ac:dyDescent="0.2">
      <c r="A3947" s="322">
        <v>42304</v>
      </c>
      <c r="B3947" s="321">
        <v>616.05401600000005</v>
      </c>
      <c r="C3947" s="320">
        <f>LN(B3947/B3946)</f>
        <v>-1.2062277948299938E-2</v>
      </c>
      <c r="D3947" s="320">
        <f>AVERAGE(C3927:C3947)</f>
        <v>3.6555776837475596E-3</v>
      </c>
      <c r="E3947" s="318">
        <f>_xlfn.STDEV.S(C3927:C3947)</f>
        <v>1.1715969453037602E-2</v>
      </c>
      <c r="F3947" s="318">
        <f>E3947*(21/(21-1.5))</f>
        <v>1.2617197872502033E-2</v>
      </c>
      <c r="G3947" s="318">
        <f>_xlfn.VAR.S(C3927:C3947)</f>
        <v>1.3726394022451019E-4</v>
      </c>
      <c r="H3947" s="318">
        <f>G3947*(21/(21-1))</f>
        <v>1.4412713723573571E-4</v>
      </c>
      <c r="I3947" s="320">
        <f>(SUM(C3884:C3904)*1+SUM(C3905:C3925)*2+SUM(C3926:C3946)*3)/6</f>
        <v>1.8444808299258948E-2</v>
      </c>
      <c r="J3947" s="318">
        <f>IF(C3947*O3947&lt;&gt;0,C3947,0)</f>
        <v>0</v>
      </c>
      <c r="K3947" s="318" t="str">
        <f>IF(C3947*O3947=0,"",C3947)</f>
        <v/>
      </c>
      <c r="O3947" s="318">
        <f>IF(ISBLANK(L3947),0,1)</f>
        <v>0</v>
      </c>
      <c r="P3947" s="318">
        <f>IF(ISBLANK(M3947),0,1)</f>
        <v>0</v>
      </c>
      <c r="Q3947" s="318">
        <f>O3947+P3947</f>
        <v>0</v>
      </c>
      <c r="R3947" s="318">
        <f>SUM(Q3822:Q3947)</f>
        <v>2</v>
      </c>
      <c r="S3947" s="318">
        <f>R3947/$X$2</f>
        <v>8.6956521739130432E-2</v>
      </c>
      <c r="T3947" s="318">
        <f>IF(S3947&gt;=$X$3,1,0)</f>
        <v>0</v>
      </c>
      <c r="U3947" s="318">
        <f>O3947*T3947+P3947*T3947</f>
        <v>0</v>
      </c>
    </row>
    <row r="3948" spans="1:21" s="318" customFormat="1" x14ac:dyDescent="0.2">
      <c r="A3948" s="322">
        <v>42305</v>
      </c>
      <c r="B3948" s="321">
        <v>622.75897199999997</v>
      </c>
      <c r="C3948" s="320">
        <f>LN(B3948/B3947)</f>
        <v>1.0824913103131717E-2</v>
      </c>
      <c r="D3948" s="320">
        <f>AVERAGE(C3928:C3948)</f>
        <v>4.1075767916966058E-3</v>
      </c>
      <c r="E3948" s="318">
        <f>_xlfn.STDEV.S(C3928:C3948)</f>
        <v>1.1804645534804077E-2</v>
      </c>
      <c r="F3948" s="318">
        <f>E3948*(21/(21-1.5))</f>
        <v>1.2712695191327467E-2</v>
      </c>
      <c r="G3948" s="318">
        <f>_xlfn.VAR.S(C3928:C3948)</f>
        <v>1.3934965620236982E-4</v>
      </c>
      <c r="H3948" s="318">
        <f>G3948*(21/(21-1))</f>
        <v>1.4631713901248832E-4</v>
      </c>
      <c r="I3948" s="320">
        <f>(SUM(C3885:C3905)*1+SUM(C3906:C3926)*2+SUM(C3927:C3947)*3)/6</f>
        <v>1.2221158957880304E-2</v>
      </c>
      <c r="J3948" s="318">
        <f>IF(C3948*O3948&lt;&gt;0,C3948,0)</f>
        <v>0</v>
      </c>
      <c r="K3948" s="318" t="str">
        <f>IF(C3948*O3948=0,"",C3948)</f>
        <v/>
      </c>
      <c r="O3948" s="318">
        <f>IF(ISBLANK(L3948),0,1)</f>
        <v>0</v>
      </c>
      <c r="P3948" s="318">
        <f>IF(ISBLANK(M3948),0,1)</f>
        <v>0</v>
      </c>
      <c r="Q3948" s="318">
        <f>O3948+P3948</f>
        <v>0</v>
      </c>
      <c r="R3948" s="318">
        <f>SUM(Q3823:Q3948)</f>
        <v>2</v>
      </c>
      <c r="S3948" s="318">
        <f>R3948/$X$2</f>
        <v>8.6956521739130432E-2</v>
      </c>
      <c r="T3948" s="318">
        <f>IF(S3948&gt;=$X$3,1,0)</f>
        <v>0</v>
      </c>
      <c r="U3948" s="318">
        <f>O3948*T3948+P3948*T3948</f>
        <v>0</v>
      </c>
    </row>
    <row r="3949" spans="1:21" s="318" customFormat="1" x14ac:dyDescent="0.2">
      <c r="A3949" s="322">
        <v>42306</v>
      </c>
      <c r="B3949" s="321">
        <v>615.48699999999997</v>
      </c>
      <c r="C3949" s="320">
        <f>LN(B3949/B3948)</f>
        <v>-1.1745736742293737E-2</v>
      </c>
      <c r="D3949" s="320">
        <f>AVERAGE(C3929:C3949)</f>
        <v>2.6814820445121615E-3</v>
      </c>
      <c r="E3949" s="318">
        <f>_xlfn.STDEV.S(C3929:C3949)</f>
        <v>1.1825717964039443E-2</v>
      </c>
      <c r="F3949" s="318">
        <f>E3949*(21/(21-1.5))</f>
        <v>1.2735388576657861E-2</v>
      </c>
      <c r="G3949" s="318">
        <f>_xlfn.VAR.S(C3929:C3949)</f>
        <v>1.3984760536500519E-4</v>
      </c>
      <c r="H3949" s="318">
        <f>G3949*(21/(21-1))</f>
        <v>1.4683998563325544E-4</v>
      </c>
      <c r="I3949" s="320">
        <f>(SUM(C3886:C3906)*1+SUM(C3907:C3927)*2+SUM(C3928:C3948)*3)/6</f>
        <v>1.7954318906629935E-2</v>
      </c>
      <c r="J3949" s="318">
        <f>IF(C3949*O3949&lt;&gt;0,C3949,0)</f>
        <v>-1.1745736742293737E-2</v>
      </c>
      <c r="K3949" s="318">
        <f>IF(C3949*O3949=0,"",C3949)</f>
        <v>-1.1745736742293737E-2</v>
      </c>
      <c r="L3949" s="323" t="s">
        <v>14</v>
      </c>
      <c r="M3949" s="323"/>
      <c r="O3949" s="318">
        <f>IF(ISBLANK(L3949),0,1)</f>
        <v>1</v>
      </c>
      <c r="P3949" s="318">
        <f>IF(ISBLANK(M3949),0,1)</f>
        <v>0</v>
      </c>
      <c r="Q3949" s="318">
        <f>O3949+P3949</f>
        <v>1</v>
      </c>
      <c r="R3949" s="318">
        <f>SUM(Q3824:Q3949)</f>
        <v>3</v>
      </c>
      <c r="S3949" s="318">
        <f>R3949/$X$2</f>
        <v>0.13043478260869565</v>
      </c>
      <c r="T3949" s="318">
        <f>IF(S3949&gt;=$X$3,1,0)</f>
        <v>0</v>
      </c>
      <c r="U3949" s="318">
        <f>O3949*T3949+P3949*T3949</f>
        <v>0</v>
      </c>
    </row>
    <row r="3950" spans="1:21" s="318" customFormat="1" x14ac:dyDescent="0.2">
      <c r="A3950" s="322">
        <v>42307</v>
      </c>
      <c r="B3950" s="321">
        <v>615.24102800000003</v>
      </c>
      <c r="C3950" s="320">
        <f>LN(B3950/B3949)</f>
        <v>-3.9971788677736612E-4</v>
      </c>
      <c r="D3950" s="320">
        <f>AVERAGE(C3930:C3950)</f>
        <v>2.3098403236040776E-3</v>
      </c>
      <c r="E3950" s="318">
        <f>_xlfn.STDEV.S(C3930:C3950)</f>
        <v>1.1792446932758676E-2</v>
      </c>
      <c r="F3950" s="318">
        <f>E3950*(21/(21-1.5))</f>
        <v>1.2699558235278572E-2</v>
      </c>
      <c r="G3950" s="318">
        <f>_xlfn.VAR.S(C3930:C3950)</f>
        <v>1.3906180466192951E-4</v>
      </c>
      <c r="H3950" s="318">
        <f>G3950*(21/(21-1))</f>
        <v>1.46014894895026E-4</v>
      </c>
      <c r="I3950" s="320">
        <f>(SUM(C3887:C3907)*1+SUM(C3908:C3928)*2+SUM(C3929:C3949)*3)/6</f>
        <v>1.2099572064533102E-2</v>
      </c>
      <c r="J3950" s="318">
        <f>IF(C3950*O3950&lt;&gt;0,C3950,0)</f>
        <v>-3.9971788677736612E-4</v>
      </c>
      <c r="K3950" s="318">
        <f>IF(C3950*O3950=0,"",C3950)</f>
        <v>-3.9971788677736612E-4</v>
      </c>
      <c r="L3950" s="323" t="s">
        <v>12</v>
      </c>
      <c r="M3950" s="323"/>
      <c r="O3950" s="318">
        <f>IF(ISBLANK(L3950),0,1)</f>
        <v>1</v>
      </c>
      <c r="P3950" s="318">
        <f>IF(ISBLANK(M3950),0,1)</f>
        <v>0</v>
      </c>
      <c r="Q3950" s="318">
        <f>O3950+P3950</f>
        <v>1</v>
      </c>
      <c r="R3950" s="318">
        <f>SUM(Q3825:Q3950)</f>
        <v>4</v>
      </c>
      <c r="S3950" s="318">
        <f>R3950/$X$2</f>
        <v>0.17391304347826086</v>
      </c>
      <c r="T3950" s="318">
        <f>IF(S3950&gt;=$X$3,1,0)</f>
        <v>0</v>
      </c>
      <c r="U3950" s="318">
        <f>O3950*T3950+P3950*T3950</f>
        <v>0</v>
      </c>
    </row>
    <row r="3951" spans="1:21" s="318" customFormat="1" x14ac:dyDescent="0.2">
      <c r="A3951" s="322">
        <v>42310</v>
      </c>
      <c r="B3951" s="321">
        <v>617.92297399999995</v>
      </c>
      <c r="C3951" s="320">
        <f>LN(B3951/B3950)</f>
        <v>4.3497056744604776E-3</v>
      </c>
      <c r="D3951" s="320">
        <f>AVERAGE(C3931:C3951)</f>
        <v>2.8945468517926286E-3</v>
      </c>
      <c r="E3951" s="318">
        <f>_xlfn.STDEV.S(C3931:C3951)</f>
        <v>1.1561533387416379E-2</v>
      </c>
      <c r="F3951" s="318">
        <f>E3951*(21/(21-1.5))</f>
        <v>1.2450882109525331E-2</v>
      </c>
      <c r="G3951" s="318">
        <f>_xlfn.VAR.S(C3931:C3951)</f>
        <v>1.3366905426834364E-4</v>
      </c>
      <c r="H3951" s="318">
        <f>G3951*(21/(21-1))</f>
        <v>1.4035250698176083E-4</v>
      </c>
      <c r="I3951" s="320">
        <f>(SUM(C3888:C3908)*1+SUM(C3909:C3929)*2+SUM(C3930:C3950)*3)/6</f>
        <v>1.1048928537831114E-2</v>
      </c>
      <c r="J3951" s="318">
        <f>IF(C3951*O3951&lt;&gt;0,C3951,0)</f>
        <v>0</v>
      </c>
      <c r="K3951" s="318" t="str">
        <f>IF(C3951*O3951=0,"",C3951)</f>
        <v/>
      </c>
      <c r="O3951" s="318">
        <f>IF(ISBLANK(L3951),0,1)</f>
        <v>0</v>
      </c>
      <c r="P3951" s="318">
        <f>IF(ISBLANK(M3951),0,1)</f>
        <v>0</v>
      </c>
      <c r="Q3951" s="318">
        <f>O3951+P3951</f>
        <v>0</v>
      </c>
      <c r="R3951" s="318">
        <f>SUM(Q3826:Q3951)</f>
        <v>4</v>
      </c>
      <c r="S3951" s="318">
        <f>R3951/$X$2</f>
        <v>0.17391304347826086</v>
      </c>
      <c r="T3951" s="318">
        <f>IF(S3951&gt;=$X$3,1,0)</f>
        <v>0</v>
      </c>
      <c r="U3951" s="318">
        <f>O3951*T3951+P3951*T3951</f>
        <v>0</v>
      </c>
    </row>
    <row r="3952" spans="1:21" s="318" customFormat="1" x14ac:dyDescent="0.2">
      <c r="A3952" s="322">
        <v>42311</v>
      </c>
      <c r="B3952" s="321">
        <v>623.60797100000002</v>
      </c>
      <c r="C3952" s="320">
        <f>LN(B3952/B3951)</f>
        <v>9.1581071847956393E-3</v>
      </c>
      <c r="D3952" s="320">
        <f>AVERAGE(C3932:C3952)</f>
        <v>1.7345053257760549E-3</v>
      </c>
      <c r="E3952" s="318">
        <f>_xlfn.STDEV.S(C3932:C3952)</f>
        <v>9.3447787337926167E-3</v>
      </c>
      <c r="F3952" s="318">
        <f>E3952*(21/(21-1.5))</f>
        <v>1.0063607867161279E-2</v>
      </c>
      <c r="G3952" s="318">
        <f>_xlfn.VAR.S(C3932:C3952)</f>
        <v>8.7324889583542754E-5</v>
      </c>
      <c r="H3952" s="318">
        <f>G3952*(21/(21-1))</f>
        <v>9.1691134062719896E-5</v>
      </c>
      <c r="I3952" s="320">
        <f>(SUM(C3889:C3909)*1+SUM(C3910:C3930)*2+SUM(C3931:C3951)*3)/6</f>
        <v>8.9313709567615755E-3</v>
      </c>
      <c r="J3952" s="318">
        <f>IF(C3952*O3952&lt;&gt;0,C3952,0)</f>
        <v>0</v>
      </c>
      <c r="K3952" s="318" t="str">
        <f>IF(C3952*O3952=0,"",C3952)</f>
        <v/>
      </c>
      <c r="O3952" s="318">
        <f>IF(ISBLANK(L3952),0,1)</f>
        <v>0</v>
      </c>
      <c r="P3952" s="318">
        <f>IF(ISBLANK(M3952),0,1)</f>
        <v>0</v>
      </c>
      <c r="Q3952" s="318">
        <f>O3952+P3952</f>
        <v>0</v>
      </c>
      <c r="R3952" s="318">
        <f>SUM(Q3827:Q3952)</f>
        <v>4</v>
      </c>
      <c r="S3952" s="318">
        <f>R3952/$X$2</f>
        <v>0.17391304347826086</v>
      </c>
      <c r="T3952" s="318">
        <f>IF(S3952&gt;=$X$3,1,0)</f>
        <v>0</v>
      </c>
      <c r="U3952" s="318">
        <f>O3952*T3952+P3952*T3952</f>
        <v>0</v>
      </c>
    </row>
    <row r="3953" spans="1:21" s="318" customFormat="1" x14ac:dyDescent="0.2">
      <c r="A3953" s="322">
        <v>42312</v>
      </c>
      <c r="B3953" s="321">
        <v>633.76599099999999</v>
      </c>
      <c r="C3953" s="320">
        <f>LN(B3953/B3952)</f>
        <v>1.6157867600073084E-2</v>
      </c>
      <c r="D3953" s="320">
        <f>AVERAGE(C3933:C3953)</f>
        <v>1.5854116211926781E-3</v>
      </c>
      <c r="E3953" s="318">
        <f>_xlfn.STDEV.S(C3933:C3953)</f>
        <v>9.0716863348361317E-3</v>
      </c>
      <c r="F3953" s="318">
        <f>E3953*(21/(21-1.5))</f>
        <v>9.7695083605927567E-3</v>
      </c>
      <c r="G3953" s="318">
        <f>_xlfn.VAR.S(C3933:C3953)</f>
        <v>8.2295492957652601E-5</v>
      </c>
      <c r="H3953" s="318">
        <f>G3953*(21/(21-1))</f>
        <v>8.6410267605535233E-5</v>
      </c>
      <c r="I3953" s="320">
        <f>(SUM(C3890:C3910)*1+SUM(C3911:C3931)*2+SUM(C3932:C3952)*3)/6</f>
        <v>1.4370020667737583E-2</v>
      </c>
      <c r="J3953" s="318">
        <f>IF(C3953*O3953&lt;&gt;0,C3953,0)</f>
        <v>0</v>
      </c>
      <c r="K3953" s="318" t="str">
        <f>IF(C3953*O3953=0,"",C3953)</f>
        <v/>
      </c>
      <c r="O3953" s="318">
        <f>IF(ISBLANK(L3953),0,1)</f>
        <v>0</v>
      </c>
      <c r="P3953" s="318">
        <f>IF(ISBLANK(M3953),0,1)</f>
        <v>0</v>
      </c>
      <c r="Q3953" s="318">
        <f>O3953+P3953</f>
        <v>0</v>
      </c>
      <c r="R3953" s="318">
        <f>SUM(Q3828:Q3953)</f>
        <v>4</v>
      </c>
      <c r="S3953" s="318">
        <f>R3953/$X$2</f>
        <v>0.17391304347826086</v>
      </c>
      <c r="T3953" s="318">
        <f>IF(S3953&gt;=$X$3,1,0)</f>
        <v>0</v>
      </c>
      <c r="U3953" s="318">
        <f>O3953*T3953+P3953*T3953</f>
        <v>0</v>
      </c>
    </row>
    <row r="3954" spans="1:21" s="318" customFormat="1" x14ac:dyDescent="0.2">
      <c r="A3954" s="322">
        <v>42313</v>
      </c>
      <c r="B3954" s="321">
        <v>628.63299600000005</v>
      </c>
      <c r="C3954" s="320">
        <f>LN(B3954/B3953)</f>
        <v>-8.1321726979550531E-3</v>
      </c>
      <c r="D3954" s="320">
        <f>AVERAGE(C3934:C3954)</f>
        <v>4.2999982609344937E-4</v>
      </c>
      <c r="E3954" s="318">
        <f>_xlfn.STDEV.S(C3934:C3954)</f>
        <v>8.6623289005224278E-3</v>
      </c>
      <c r="F3954" s="318">
        <f>E3954*(21/(21-1.5))</f>
        <v>9.3286618928703057E-3</v>
      </c>
      <c r="G3954" s="318">
        <f>_xlfn.VAR.S(C3934:C3954)</f>
        <v>7.5035941980826107E-5</v>
      </c>
      <c r="H3954" s="318">
        <f>G3954*(21/(21-1))</f>
        <v>7.8787739079867419E-5</v>
      </c>
      <c r="I3954" s="320">
        <f>(SUM(C3891:C3911)*1+SUM(C3912:C3932)*2+SUM(C3933:C3953)*3)/6</f>
        <v>1.963575559091809E-2</v>
      </c>
      <c r="J3954" s="318">
        <f>IF(C3954*O3954&lt;&gt;0,C3954,0)</f>
        <v>0</v>
      </c>
      <c r="K3954" s="318" t="str">
        <f>IF(C3954*O3954=0,"",C3954)</f>
        <v/>
      </c>
      <c r="O3954" s="318">
        <f>IF(ISBLANK(L3954),0,1)</f>
        <v>0</v>
      </c>
      <c r="P3954" s="318">
        <f>IF(ISBLANK(M3954),0,1)</f>
        <v>0</v>
      </c>
      <c r="Q3954" s="318">
        <f>O3954+P3954</f>
        <v>0</v>
      </c>
      <c r="R3954" s="318">
        <f>SUM(Q3829:Q3954)</f>
        <v>4</v>
      </c>
      <c r="S3954" s="318">
        <f>R3954/$X$2</f>
        <v>0.17391304347826086</v>
      </c>
      <c r="T3954" s="318">
        <f>IF(S3954&gt;=$X$3,1,0)</f>
        <v>0</v>
      </c>
      <c r="U3954" s="318">
        <f>O3954*T3954+P3954*T3954</f>
        <v>0</v>
      </c>
    </row>
    <row r="3955" spans="1:21" s="318" customFormat="1" x14ac:dyDescent="0.2">
      <c r="A3955" s="322">
        <v>42314</v>
      </c>
      <c r="B3955" s="321">
        <v>626.89099099999999</v>
      </c>
      <c r="C3955" s="320">
        <f>LN(B3955/B3954)</f>
        <v>-2.7749467726168081E-3</v>
      </c>
      <c r="D3955" s="320">
        <f>AVERAGE(C3935:C3955)</f>
        <v>9.3833475517981037E-4</v>
      </c>
      <c r="E3955" s="318">
        <f>_xlfn.STDEV.S(C3935:C3955)</f>
        <v>8.1021916234856311E-3</v>
      </c>
      <c r="F3955" s="318">
        <f>E3955*(21/(21-1.5))</f>
        <v>8.7254371329845253E-3</v>
      </c>
      <c r="G3955" s="318">
        <f>_xlfn.VAR.S(C3935:C3955)</f>
        <v>6.5645509103680734E-5</v>
      </c>
      <c r="H3955" s="318">
        <f>G3955*(21/(21-1))</f>
        <v>6.8927784558864773E-5</v>
      </c>
      <c r="I3955" s="320">
        <f>(SUM(C3892:C3912)*1+SUM(C3913:C3933)*2+SUM(C3934:C3954)*3)/6</f>
        <v>1.0283576696685875E-2</v>
      </c>
      <c r="J3955" s="318">
        <f>IF(C3955*O3955&lt;&gt;0,C3955,0)</f>
        <v>0</v>
      </c>
      <c r="K3955" s="318" t="str">
        <f>IF(C3955*O3955=0,"",C3955)</f>
        <v/>
      </c>
      <c r="O3955" s="318">
        <f>IF(ISBLANK(L3955),0,1)</f>
        <v>0</v>
      </c>
      <c r="P3955" s="318">
        <f>IF(ISBLANK(M3955),0,1)</f>
        <v>0</v>
      </c>
      <c r="Q3955" s="318">
        <f>O3955+P3955</f>
        <v>0</v>
      </c>
      <c r="R3955" s="318">
        <f>SUM(Q3830:Q3955)</f>
        <v>4</v>
      </c>
      <c r="S3955" s="318">
        <f>R3955/$X$2</f>
        <v>0.17391304347826086</v>
      </c>
      <c r="T3955" s="318">
        <f>IF(S3955&gt;=$X$3,1,0)</f>
        <v>0</v>
      </c>
      <c r="U3955" s="318">
        <f>O3955*T3955+P3955*T3955</f>
        <v>0</v>
      </c>
    </row>
    <row r="3956" spans="1:21" s="318" customFormat="1" x14ac:dyDescent="0.2">
      <c r="A3956" s="322">
        <v>42317</v>
      </c>
      <c r="B3956" s="321">
        <v>628.52002000000005</v>
      </c>
      <c r="C3956" s="320">
        <f>LN(B3956/B3955)</f>
        <v>2.5952136790850745E-3</v>
      </c>
      <c r="D3956" s="320">
        <f>AVERAGE(C3936:C3956)</f>
        <v>7.4109982140424199E-4</v>
      </c>
      <c r="E3956" s="318">
        <f>_xlfn.STDEV.S(C3936:C3956)</f>
        <v>8.0037874442224505E-3</v>
      </c>
      <c r="F3956" s="318">
        <f>E3956*(21/(21-1.5))</f>
        <v>8.6194634014703318E-3</v>
      </c>
      <c r="G3956" s="318">
        <f>_xlfn.VAR.S(C3936:C3956)</f>
        <v>6.4060613452292944E-5</v>
      </c>
      <c r="H3956" s="318">
        <f>G3956*(21/(21-1))</f>
        <v>6.7263644124907596E-5</v>
      </c>
      <c r="I3956" s="320">
        <f>(SUM(C3893:C3913)*1+SUM(C3914:C3934)*2+SUM(C3935:C3955)*3)/6</f>
        <v>1.1911545393982958E-2</v>
      </c>
      <c r="J3956" s="318">
        <f>IF(C3956*O3956&lt;&gt;0,C3956,0)</f>
        <v>0</v>
      </c>
      <c r="K3956" s="318" t="str">
        <f>IF(C3956*O3956=0,"",C3956)</f>
        <v/>
      </c>
      <c r="O3956" s="318">
        <f>IF(ISBLANK(L3956),0,1)</f>
        <v>0</v>
      </c>
      <c r="P3956" s="318">
        <f>IF(ISBLANK(M3956),0,1)</f>
        <v>0</v>
      </c>
      <c r="Q3956" s="318">
        <f>O3956+P3956</f>
        <v>0</v>
      </c>
      <c r="R3956" s="318">
        <f>SUM(Q3831:Q3956)</f>
        <v>4</v>
      </c>
      <c r="S3956" s="318">
        <f>R3956/$X$2</f>
        <v>0.17391304347826086</v>
      </c>
      <c r="T3956" s="318">
        <f>IF(S3956&gt;=$X$3,1,0)</f>
        <v>0</v>
      </c>
      <c r="U3956" s="318">
        <f>O3956*T3956+P3956*T3956</f>
        <v>0</v>
      </c>
    </row>
    <row r="3957" spans="1:21" s="318" customFormat="1" x14ac:dyDescent="0.2">
      <c r="A3957" s="322">
        <v>42318</v>
      </c>
      <c r="B3957" s="321">
        <v>624.03601100000003</v>
      </c>
      <c r="C3957" s="320">
        <f>LN(B3957/B3956)</f>
        <v>-7.1598045025450825E-3</v>
      </c>
      <c r="D3957" s="320">
        <f>AVERAGE(C3937:C3957)</f>
        <v>8.604705980015425E-4</v>
      </c>
      <c r="E3957" s="318">
        <f>_xlfn.STDEV.S(C3937:C3957)</f>
        <v>7.8581718511749627E-3</v>
      </c>
      <c r="F3957" s="318">
        <f>E3957*(21/(21-1.5))</f>
        <v>8.4626466089576524E-3</v>
      </c>
      <c r="G3957" s="318">
        <f>_xlfn.VAR.S(C3937:C3957)</f>
        <v>6.1750864842598533E-5</v>
      </c>
      <c r="H3957" s="318">
        <f>G3957*(21/(21-1))</f>
        <v>6.4838408084728463E-5</v>
      </c>
      <c r="I3957" s="320">
        <f>(SUM(C3894:C3914)*1+SUM(C3915:C3935)*2+SUM(C3936:C3956)*3)/6</f>
        <v>1.7412416333149904E-2</v>
      </c>
      <c r="J3957" s="318">
        <f>IF(C3957*O3957&lt;&gt;0,C3957,0)</f>
        <v>0</v>
      </c>
      <c r="K3957" s="318" t="str">
        <f>IF(C3957*O3957=0,"",C3957)</f>
        <v/>
      </c>
      <c r="O3957" s="318">
        <f>IF(ISBLANK(L3957),0,1)</f>
        <v>0</v>
      </c>
      <c r="P3957" s="318">
        <f>IF(ISBLANK(M3957),0,1)</f>
        <v>0</v>
      </c>
      <c r="Q3957" s="318">
        <f>O3957+P3957</f>
        <v>0</v>
      </c>
      <c r="R3957" s="318">
        <f>SUM(Q3832:Q3957)</f>
        <v>4</v>
      </c>
      <c r="S3957" s="318">
        <f>R3957/$X$2</f>
        <v>0.17391304347826086</v>
      </c>
      <c r="T3957" s="318">
        <f>IF(S3957&gt;=$X$3,1,0)</f>
        <v>0</v>
      </c>
      <c r="U3957" s="318">
        <f>O3957*T3957+P3957*T3957</f>
        <v>0</v>
      </c>
    </row>
    <row r="3958" spans="1:21" s="318" customFormat="1" x14ac:dyDescent="0.2">
      <c r="A3958" s="322">
        <v>42319</v>
      </c>
      <c r="B3958" s="321">
        <v>623.52398700000003</v>
      </c>
      <c r="C3958" s="320">
        <f>LN(B3958/B3957)</f>
        <v>-8.2084072841401789E-4</v>
      </c>
      <c r="D3958" s="320">
        <f>AVERAGE(C3938:C3958)</f>
        <v>1.05279039427042E-3</v>
      </c>
      <c r="E3958" s="318">
        <f>_xlfn.STDEV.S(C3938:C3958)</f>
        <v>7.7599892725859114E-3</v>
      </c>
      <c r="F3958" s="318">
        <f>E3958*(21/(21-1.5))</f>
        <v>8.3569115243232895E-3</v>
      </c>
      <c r="G3958" s="318">
        <f>_xlfn.VAR.S(C3938:C3958)</f>
        <v>6.0217433510648423E-5</v>
      </c>
      <c r="H3958" s="318">
        <f>G3958*(21/(21-1))</f>
        <v>6.322830518618085E-5</v>
      </c>
      <c r="I3958" s="320">
        <f>(SUM(C3895:C3915)*1+SUM(C3916:C3936)*2+SUM(C3937:C3957)*3)/6</f>
        <v>1.6310435054861083E-2</v>
      </c>
      <c r="J3958" s="318">
        <f>IF(C3958*O3958&lt;&gt;0,C3958,0)</f>
        <v>0</v>
      </c>
      <c r="K3958" s="318" t="str">
        <f>IF(C3958*O3958=0,"",C3958)</f>
        <v/>
      </c>
      <c r="O3958" s="318">
        <f>IF(ISBLANK(L3958),0,1)</f>
        <v>0</v>
      </c>
      <c r="P3958" s="318">
        <f>IF(ISBLANK(M3958),0,1)</f>
        <v>0</v>
      </c>
      <c r="Q3958" s="318">
        <f>O3958+P3958</f>
        <v>0</v>
      </c>
      <c r="R3958" s="318">
        <f>SUM(Q3833:Q3958)</f>
        <v>4</v>
      </c>
      <c r="S3958" s="318">
        <f>R3958/$X$2</f>
        <v>0.17391304347826086</v>
      </c>
      <c r="T3958" s="318">
        <f>IF(S3958&gt;=$X$3,1,0)</f>
        <v>0</v>
      </c>
      <c r="U3958" s="318">
        <f>O3958*T3958+P3958*T3958</f>
        <v>0</v>
      </c>
    </row>
    <row r="3959" spans="1:21" s="318" customFormat="1" x14ac:dyDescent="0.2">
      <c r="A3959" s="322">
        <v>42320</v>
      </c>
      <c r="B3959" s="321">
        <v>611.5</v>
      </c>
      <c r="C3959" s="320">
        <f>LN(B3959/B3958)</f>
        <v>-1.9472280784529731E-2</v>
      </c>
      <c r="D3959" s="320">
        <f>AVERAGE(C3939:C3959)</f>
        <v>2.7349455554983708E-4</v>
      </c>
      <c r="E3959" s="318">
        <f>_xlfn.STDEV.S(C3939:C3959)</f>
        <v>8.9318795662845472E-3</v>
      </c>
      <c r="F3959" s="318">
        <f>E3959*(21/(21-1.5))</f>
        <v>9.6189472252295113E-3</v>
      </c>
      <c r="G3959" s="318">
        <f>_xlfn.VAR.S(C3939:C3959)</f>
        <v>7.977847258661144E-5</v>
      </c>
      <c r="H3959" s="318">
        <f>G3959*(21/(21-1))</f>
        <v>8.3767396215942013E-5</v>
      </c>
      <c r="I3959" s="320">
        <f>(SUM(C3896:C3916)*1+SUM(C3917:C3937)*2+SUM(C3938:C3958)*3)/6</f>
        <v>2.0147059194527955E-2</v>
      </c>
      <c r="J3959" s="318">
        <f>IF(C3959*O3959&lt;&gt;0,C3959,0)</f>
        <v>0</v>
      </c>
      <c r="K3959" s="318" t="str">
        <f>IF(C3959*O3959=0,"",C3959)</f>
        <v/>
      </c>
      <c r="O3959" s="318">
        <f>IF(ISBLANK(L3959),0,1)</f>
        <v>0</v>
      </c>
      <c r="P3959" s="318">
        <f>IF(ISBLANK(M3959),0,1)</f>
        <v>0</v>
      </c>
      <c r="Q3959" s="318">
        <f>O3959+P3959</f>
        <v>0</v>
      </c>
      <c r="R3959" s="318">
        <f>SUM(Q3834:Q3959)</f>
        <v>4</v>
      </c>
      <c r="S3959" s="318">
        <f>R3959/$X$2</f>
        <v>0.17391304347826086</v>
      </c>
      <c r="T3959" s="318">
        <f>IF(S3959&gt;=$X$3,1,0)</f>
        <v>0</v>
      </c>
      <c r="U3959" s="318">
        <f>O3959*T3959+P3959*T3959</f>
        <v>0</v>
      </c>
    </row>
    <row r="3960" spans="1:21" s="318" customFormat="1" x14ac:dyDescent="0.2">
      <c r="A3960" s="322">
        <v>42321</v>
      </c>
      <c r="B3960" s="321">
        <v>608.86901899999998</v>
      </c>
      <c r="C3960" s="320">
        <f>LN(B3960/B3959)</f>
        <v>-4.3117860830511855E-3</v>
      </c>
      <c r="D3960" s="320">
        <f>AVERAGE(C3940:C3960)</f>
        <v>-4.8422135975352684E-4</v>
      </c>
      <c r="E3960" s="318">
        <f>_xlfn.STDEV.S(C3940:C3960)</f>
        <v>8.5913971563645851E-3</v>
      </c>
      <c r="F3960" s="318">
        <f>E3960*(21/(21-1.5))</f>
        <v>9.2522738607003219E-3</v>
      </c>
      <c r="G3960" s="318">
        <f>_xlfn.VAR.S(C3940:C3960)</f>
        <v>7.3812105098389482E-5</v>
      </c>
      <c r="H3960" s="318">
        <f>G3960*(21/(21-1))</f>
        <v>7.7502710353308962E-5</v>
      </c>
      <c r="I3960" s="320">
        <f>(SUM(C3897:C3917)*1+SUM(C3918:C3938)*2+SUM(C3939:C3959)*3)/6</f>
        <v>9.8568366985761491E-3</v>
      </c>
      <c r="J3960" s="318">
        <f>IF(C3960*O3960&lt;&gt;0,C3960,0)</f>
        <v>0</v>
      </c>
      <c r="K3960" s="318" t="str">
        <f>IF(C3960*O3960=0,"",C3960)</f>
        <v/>
      </c>
      <c r="O3960" s="318">
        <f>IF(ISBLANK(L3960),0,1)</f>
        <v>0</v>
      </c>
      <c r="P3960" s="318">
        <f>IF(ISBLANK(M3960),0,1)</f>
        <v>0</v>
      </c>
      <c r="Q3960" s="318">
        <f>O3960+P3960</f>
        <v>0</v>
      </c>
      <c r="R3960" s="318">
        <f>SUM(Q3835:Q3960)</f>
        <v>4</v>
      </c>
      <c r="S3960" s="318">
        <f>R3960/$X$2</f>
        <v>0.17391304347826086</v>
      </c>
      <c r="T3960" s="318">
        <f>IF(S3960&gt;=$X$3,1,0)</f>
        <v>0</v>
      </c>
      <c r="U3960" s="318">
        <f>O3960*T3960+P3960*T3960</f>
        <v>0</v>
      </c>
    </row>
    <row r="3961" spans="1:21" s="318" customFormat="1" x14ac:dyDescent="0.2">
      <c r="A3961" s="322">
        <v>42324</v>
      </c>
      <c r="B3961" s="321">
        <v>613.10998500000005</v>
      </c>
      <c r="C3961" s="320">
        <f>LN(B3961/B3960)</f>
        <v>6.9411716789478566E-3</v>
      </c>
      <c r="D3961" s="320">
        <f>AVERAGE(C3941:C3961)</f>
        <v>-7.0315764705790817E-5</v>
      </c>
      <c r="E3961" s="318">
        <f>_xlfn.STDEV.S(C3941:C3961)</f>
        <v>8.7354924061477587E-3</v>
      </c>
      <c r="F3961" s="318">
        <f>E3961*(21/(21-1.5))</f>
        <v>9.4074533604668175E-3</v>
      </c>
      <c r="G3961" s="318">
        <f>_xlfn.VAR.S(C3941:C3961)</f>
        <v>7.6308827577865166E-5</v>
      </c>
      <c r="H3961" s="318">
        <f>G3961*(21/(21-1))</f>
        <v>8.0124268956758429E-5</v>
      </c>
      <c r="I3961" s="320">
        <f>(SUM(C3898:C3918)*1+SUM(C3919:C3939)*2+SUM(C3940:C3960)*3)/6</f>
        <v>3.1515906655139037E-3</v>
      </c>
      <c r="J3961" s="318">
        <f>IF(C3961*O3961&lt;&gt;0,C3961,0)</f>
        <v>0</v>
      </c>
      <c r="K3961" s="318" t="str">
        <f>IF(C3961*O3961=0,"",C3961)</f>
        <v/>
      </c>
      <c r="O3961" s="318">
        <f>IF(ISBLANK(L3961),0,1)</f>
        <v>0</v>
      </c>
      <c r="P3961" s="318">
        <f>IF(ISBLANK(M3961),0,1)</f>
        <v>0</v>
      </c>
      <c r="Q3961" s="318">
        <f>O3961+P3961</f>
        <v>0</v>
      </c>
      <c r="R3961" s="318">
        <f>SUM(Q3836:Q3961)</f>
        <v>3</v>
      </c>
      <c r="S3961" s="318">
        <f>R3961/$X$2</f>
        <v>0.13043478260869565</v>
      </c>
      <c r="T3961" s="318">
        <f>IF(S3961&gt;=$X$3,1,0)</f>
        <v>0</v>
      </c>
      <c r="U3961" s="318">
        <f>O3961*T3961+P3961*T3961</f>
        <v>0</v>
      </c>
    </row>
    <row r="3962" spans="1:21" s="318" customFormat="1" x14ac:dyDescent="0.2">
      <c r="A3962" s="322">
        <v>42325</v>
      </c>
      <c r="B3962" s="321">
        <v>622.057007</v>
      </c>
      <c r="C3962" s="320">
        <f>LN(B3962/B3961)</f>
        <v>1.4487398941749866E-2</v>
      </c>
      <c r="D3962" s="320">
        <f>AVERAGE(C3942:C3962)</f>
        <v>6.3196844705280591E-4</v>
      </c>
      <c r="E3962" s="318">
        <f>_xlfn.STDEV.S(C3942:C3962)</f>
        <v>9.2943804181620966E-3</v>
      </c>
      <c r="F3962" s="318">
        <f>E3962*(21/(21-1.5))</f>
        <v>1.0009332758020718E-2</v>
      </c>
      <c r="G3962" s="318">
        <f>_xlfn.VAR.S(C3942:C3962)</f>
        <v>8.638550735751503E-5</v>
      </c>
      <c r="H3962" s="318">
        <f>G3962*(21/(21-1))</f>
        <v>9.0704782725390786E-5</v>
      </c>
      <c r="I3962" s="320">
        <f>(SUM(C3899:C3919)*1+SUM(C3920:C3940)*2+SUM(C3941:C3961)*3)/6</f>
        <v>7.2679513942034884E-3</v>
      </c>
      <c r="J3962" s="318">
        <f>IF(C3962*O3962&lt;&gt;0,C3962,0)</f>
        <v>0</v>
      </c>
      <c r="K3962" s="318" t="str">
        <f>IF(C3962*O3962=0,"",C3962)</f>
        <v/>
      </c>
      <c r="O3962" s="318">
        <f>IF(ISBLANK(L3962),0,1)</f>
        <v>0</v>
      </c>
      <c r="P3962" s="318">
        <f>IF(ISBLANK(M3962),0,1)</f>
        <v>0</v>
      </c>
      <c r="Q3962" s="318">
        <f>O3962+P3962</f>
        <v>0</v>
      </c>
      <c r="R3962" s="318">
        <f>SUM(Q3837:Q3962)</f>
        <v>3</v>
      </c>
      <c r="S3962" s="318">
        <f>R3962/$X$2</f>
        <v>0.13043478260869565</v>
      </c>
      <c r="T3962" s="318">
        <f>IF(S3962&gt;=$X$3,1,0)</f>
        <v>0</v>
      </c>
      <c r="U3962" s="318">
        <f>O3962*T3962+P3962*T3962</f>
        <v>0</v>
      </c>
    </row>
    <row r="3963" spans="1:21" s="318" customFormat="1" x14ac:dyDescent="0.2">
      <c r="A3963" s="322">
        <v>42326</v>
      </c>
      <c r="B3963" s="321">
        <v>627.12200900000005</v>
      </c>
      <c r="C3963" s="320">
        <f>LN(B3963/B3962)</f>
        <v>8.1093737440760053E-3</v>
      </c>
      <c r="D3963" s="320">
        <f>AVERAGE(C3943:C3963)</f>
        <v>1.0587181861405458E-3</v>
      </c>
      <c r="E3963" s="318">
        <f>_xlfn.STDEV.S(C3943:C3963)</f>
        <v>9.4276032268515685E-3</v>
      </c>
      <c r="F3963" s="318">
        <f>E3963*(21/(21-1.5))</f>
        <v>1.0152803475070919E-2</v>
      </c>
      <c r="G3963" s="318">
        <f>_xlfn.VAR.S(C3943:C3963)</f>
        <v>8.8879702602942095E-5</v>
      </c>
      <c r="H3963" s="318">
        <f>G3963*(21/(21-1))</f>
        <v>9.3323687733089201E-5</v>
      </c>
      <c r="I3963" s="320">
        <f>(SUM(C3900:C3920)*1+SUM(C3921:C3941)*2+SUM(C3942:C3962)*3)/6</f>
        <v>1.9888606089924394E-2</v>
      </c>
      <c r="J3963" s="318">
        <f>IF(C3963*O3963&lt;&gt;0,C3963,0)</f>
        <v>0</v>
      </c>
      <c r="K3963" s="318" t="str">
        <f>IF(C3963*O3963=0,"",C3963)</f>
        <v/>
      </c>
      <c r="O3963" s="318">
        <f>IF(ISBLANK(L3963),0,1)</f>
        <v>0</v>
      </c>
      <c r="P3963" s="318">
        <f>IF(ISBLANK(M3963),0,1)</f>
        <v>0</v>
      </c>
      <c r="Q3963" s="318">
        <f>O3963+P3963</f>
        <v>0</v>
      </c>
      <c r="R3963" s="318">
        <f>SUM(Q3838:Q3963)</f>
        <v>3</v>
      </c>
      <c r="S3963" s="318">
        <f>R3963/$X$2</f>
        <v>0.13043478260869565</v>
      </c>
      <c r="T3963" s="318">
        <f>IF(S3963&gt;=$X$3,1,0)</f>
        <v>0</v>
      </c>
      <c r="U3963" s="318">
        <f>O3963*T3963+P3963*T3963</f>
        <v>0</v>
      </c>
    </row>
    <row r="3964" spans="1:21" s="318" customFormat="1" x14ac:dyDescent="0.2">
      <c r="A3964" s="322">
        <v>42327</v>
      </c>
      <c r="B3964" s="321">
        <v>628.15197799999999</v>
      </c>
      <c r="C3964" s="320">
        <f>LN(B3964/B3963)</f>
        <v>1.6410269659152712E-3</v>
      </c>
      <c r="D3964" s="320">
        <f>AVERAGE(C3944:C3964)</f>
        <v>1.0299953971766032E-3</v>
      </c>
      <c r="E3964" s="318">
        <f>_xlfn.STDEV.S(C3944:C3964)</f>
        <v>9.4247292543362012E-3</v>
      </c>
      <c r="F3964" s="318">
        <f>E3964*(21/(21-1.5))</f>
        <v>1.0149708427746677E-2</v>
      </c>
      <c r="G3964" s="318">
        <f>_xlfn.VAR.S(C3944:C3964)</f>
        <v>8.8825521517540596E-5</v>
      </c>
      <c r="H3964" s="318">
        <f>G3964*(21/(21-1))</f>
        <v>9.3266797593417633E-5</v>
      </c>
      <c r="I3964" s="320">
        <f>(SUM(C3901:C3921)*1+SUM(C3922:C3942)*2+SUM(C3943:C3963)*3)/6</f>
        <v>2.609652535298726E-2</v>
      </c>
      <c r="J3964" s="318">
        <f>IF(C3964*O3964&lt;&gt;0,C3964,0)</f>
        <v>0</v>
      </c>
      <c r="K3964" s="318" t="str">
        <f>IF(C3964*O3964=0,"",C3964)</f>
        <v/>
      </c>
      <c r="O3964" s="318">
        <f>IF(ISBLANK(L3964),0,1)</f>
        <v>0</v>
      </c>
      <c r="P3964" s="318">
        <f>IF(ISBLANK(M3964),0,1)</f>
        <v>0</v>
      </c>
      <c r="Q3964" s="318">
        <f>O3964+P3964</f>
        <v>0</v>
      </c>
      <c r="R3964" s="318">
        <f>SUM(Q3839:Q3964)</f>
        <v>3</v>
      </c>
      <c r="S3964" s="318">
        <f>R3964/$X$2</f>
        <v>0.13043478260869565</v>
      </c>
      <c r="T3964" s="318">
        <f>IF(S3964&gt;=$X$3,1,0)</f>
        <v>0</v>
      </c>
      <c r="U3964" s="318">
        <f>O3964*T3964+P3964*T3964</f>
        <v>0</v>
      </c>
    </row>
    <row r="3965" spans="1:21" s="318" customFormat="1" x14ac:dyDescent="0.2">
      <c r="A3965" s="322">
        <v>42328</v>
      </c>
      <c r="B3965" s="321">
        <v>625.80602999999996</v>
      </c>
      <c r="C3965" s="320">
        <f>LN(B3965/B3964)</f>
        <v>-3.7416735201587169E-3</v>
      </c>
      <c r="D3965" s="320">
        <f>AVERAGE(C3945:C3965)</f>
        <v>7.8106928230252111E-4</v>
      </c>
      <c r="E3965" s="318">
        <f>_xlfn.STDEV.S(C3945:C3965)</f>
        <v>9.4809553084997771E-3</v>
      </c>
      <c r="F3965" s="318">
        <f>E3965*(21/(21-1.5))</f>
        <v>1.0210259562999759E-2</v>
      </c>
      <c r="G3965" s="318">
        <f>_xlfn.VAR.S(C3945:C3965)</f>
        <v>8.9888513561770113E-5</v>
      </c>
      <c r="H3965" s="318">
        <f>G3965*(21/(21-1))</f>
        <v>9.4382939239858623E-5</v>
      </c>
      <c r="I3965" s="320">
        <f>(SUM(C3902:C3922)*1+SUM(C3923:C3943)*2+SUM(C3944:C3964)*3)/6</f>
        <v>3.7663294284009156E-2</v>
      </c>
      <c r="J3965" s="318">
        <f>IF(C3965*O3965&lt;&gt;0,C3965,0)</f>
        <v>0</v>
      </c>
      <c r="K3965" s="318" t="str">
        <f>IF(C3965*O3965=0,"",C3965)</f>
        <v/>
      </c>
      <c r="O3965" s="318">
        <f>IF(ISBLANK(L3965),0,1)</f>
        <v>0</v>
      </c>
      <c r="P3965" s="318">
        <f>IF(ISBLANK(M3965),0,1)</f>
        <v>0</v>
      </c>
      <c r="Q3965" s="318">
        <f>O3965+P3965</f>
        <v>0</v>
      </c>
      <c r="R3965" s="318">
        <f>SUM(Q3840:Q3965)</f>
        <v>3</v>
      </c>
      <c r="S3965" s="318">
        <f>R3965/$X$2</f>
        <v>0.13043478260869565</v>
      </c>
      <c r="T3965" s="318">
        <f>IF(S3965&gt;=$X$3,1,0)</f>
        <v>0</v>
      </c>
      <c r="U3965" s="318">
        <f>O3965*T3965+P3965*T3965</f>
        <v>0</v>
      </c>
    </row>
    <row r="3966" spans="1:21" s="318" customFormat="1" x14ac:dyDescent="0.2">
      <c r="A3966" s="322">
        <v>42331</v>
      </c>
      <c r="B3966" s="321">
        <v>624.95599400000003</v>
      </c>
      <c r="C3966" s="320">
        <f>LN(B3966/B3965)</f>
        <v>-1.3592291971767389E-3</v>
      </c>
      <c r="D3966" s="320">
        <f>AVERAGE(C3946:C3966)</f>
        <v>8.6561669654757373E-5</v>
      </c>
      <c r="E3966" s="318">
        <f>_xlfn.STDEV.S(C3946:C3966)</f>
        <v>9.0480933383881371E-3</v>
      </c>
      <c r="F3966" s="318">
        <f>E3966*(21/(21-1.5))</f>
        <v>9.7441005182641472E-3</v>
      </c>
      <c r="G3966" s="318">
        <f>_xlfn.VAR.S(C3946:C3966)</f>
        <v>8.1867993060183775E-5</v>
      </c>
      <c r="H3966" s="318">
        <f>G3966*(21/(21-1))</f>
        <v>8.5961392713192964E-5</v>
      </c>
      <c r="I3966" s="320">
        <f>(SUM(C3903:C3923)*1+SUM(C3924:C3944)*2+SUM(C3945:C3965)*3)/6</f>
        <v>3.1997552782448806E-2</v>
      </c>
      <c r="J3966" s="318">
        <f>IF(C3966*O3966&lt;&gt;0,C3966,0)</f>
        <v>0</v>
      </c>
      <c r="K3966" s="318" t="str">
        <f>IF(C3966*O3966=0,"",C3966)</f>
        <v/>
      </c>
      <c r="O3966" s="318">
        <f>IF(ISBLANK(L3966),0,1)</f>
        <v>0</v>
      </c>
      <c r="P3966" s="318">
        <f>IF(ISBLANK(M3966),0,1)</f>
        <v>0</v>
      </c>
      <c r="Q3966" s="318">
        <f>O3966+P3966</f>
        <v>0</v>
      </c>
      <c r="R3966" s="318">
        <f>SUM(Q3841:Q3966)</f>
        <v>3</v>
      </c>
      <c r="S3966" s="318">
        <f>R3966/$X$2</f>
        <v>0.13043478260869565</v>
      </c>
      <c r="T3966" s="318">
        <f>IF(S3966&gt;=$X$3,1,0)</f>
        <v>0</v>
      </c>
      <c r="U3966" s="318">
        <f>O3966*T3966+P3966*T3966</f>
        <v>0</v>
      </c>
    </row>
    <row r="3967" spans="1:21" s="318" customFormat="1" x14ac:dyDescent="0.2">
      <c r="A3967" s="322">
        <v>42332</v>
      </c>
      <c r="B3967" s="321">
        <v>624.84600799999998</v>
      </c>
      <c r="C3967" s="320">
        <f>LN(B3967/B3966)</f>
        <v>-1.7600547944073952E-4</v>
      </c>
      <c r="D3967" s="320">
        <f>AVERAGE(C3947:C3967)</f>
        <v>1.0039553471313697E-4</v>
      </c>
      <c r="E3967" s="318">
        <f>_xlfn.STDEV.S(C3947:C3967)</f>
        <v>9.0474275023243733E-3</v>
      </c>
      <c r="F3967" s="318">
        <f>E3967*(21/(21-1.5))</f>
        <v>9.7433834640416328E-3</v>
      </c>
      <c r="G3967" s="318">
        <f>_xlfn.VAR.S(C3947:C3967)</f>
        <v>8.1855944409815455E-5</v>
      </c>
      <c r="H3967" s="318">
        <f>G3967*(21/(21-1))</f>
        <v>8.5948741630306237E-5</v>
      </c>
      <c r="I3967" s="320">
        <f>(SUM(C3904:C3924)*1+SUM(C3925:C3945)*2+SUM(C3946:C3966)*3)/6</f>
        <v>3.0397445796735072E-2</v>
      </c>
      <c r="J3967" s="318">
        <f>IF(C3967*O3967&lt;&gt;0,C3967,0)</f>
        <v>0</v>
      </c>
      <c r="K3967" s="318" t="str">
        <f>IF(C3967*O3967=0,"",C3967)</f>
        <v/>
      </c>
      <c r="O3967" s="318">
        <f>IF(ISBLANK(L3967),0,1)</f>
        <v>0</v>
      </c>
      <c r="P3967" s="318">
        <f>IF(ISBLANK(M3967),0,1)</f>
        <v>0</v>
      </c>
      <c r="Q3967" s="318">
        <f>O3967+P3967</f>
        <v>0</v>
      </c>
      <c r="R3967" s="318">
        <f>SUM(Q3842:Q3967)</f>
        <v>3</v>
      </c>
      <c r="S3967" s="318">
        <f>R3967/$X$2</f>
        <v>0.13043478260869565</v>
      </c>
      <c r="T3967" s="318">
        <f>IF(S3967&gt;=$X$3,1,0)</f>
        <v>0</v>
      </c>
      <c r="U3967" s="318">
        <f>O3967*T3967+P3967*T3967</f>
        <v>0</v>
      </c>
    </row>
    <row r="3968" spans="1:21" s="318" customFormat="1" x14ac:dyDescent="0.2">
      <c r="A3968" s="322">
        <v>42333</v>
      </c>
      <c r="B3968" s="321">
        <v>624.49499500000002</v>
      </c>
      <c r="C3968" s="320">
        <f>LN(B3968/B3967)</f>
        <v>-5.6191705610095363E-4</v>
      </c>
      <c r="D3968" s="320">
        <f>AVERAGE(C3948:C3968)</f>
        <v>6.4803176767499354E-4</v>
      </c>
      <c r="E3968" s="318">
        <f>_xlfn.STDEV.S(C3948:C3968)</f>
        <v>8.6119942684408611E-3</v>
      </c>
      <c r="F3968" s="318">
        <f>E3968*(21/(21-1.5))</f>
        <v>9.2744553660132345E-3</v>
      </c>
      <c r="G3968" s="318">
        <f>_xlfn.VAR.S(C3948:C3968)</f>
        <v>7.4166445279658246E-5</v>
      </c>
      <c r="H3968" s="318">
        <f>G3968*(21/(21-1))</f>
        <v>7.787476754364116E-5</v>
      </c>
      <c r="I3968" s="320">
        <f>(SUM(C3905:C3925)*1+SUM(C3926:C3946)*2+SUM(C3947:C3967)*3)/6</f>
        <v>2.3432724088165328E-2</v>
      </c>
      <c r="J3968" s="318">
        <f>IF(C3968*O3968&lt;&gt;0,C3968,0)</f>
        <v>0</v>
      </c>
      <c r="K3968" s="318" t="str">
        <f>IF(C3968*O3968=0,"",C3968)</f>
        <v/>
      </c>
      <c r="O3968" s="318">
        <f>IF(ISBLANK(L3968),0,1)</f>
        <v>0</v>
      </c>
      <c r="P3968" s="318">
        <f>IF(ISBLANK(M3968),0,1)</f>
        <v>0</v>
      </c>
      <c r="Q3968" s="318">
        <f>O3968+P3968</f>
        <v>0</v>
      </c>
      <c r="R3968" s="318">
        <f>SUM(Q3843:Q3968)</f>
        <v>3</v>
      </c>
      <c r="S3968" s="318">
        <f>R3968/$X$2</f>
        <v>0.13043478260869565</v>
      </c>
      <c r="T3968" s="318">
        <f>IF(S3968&gt;=$X$3,1,0)</f>
        <v>0</v>
      </c>
      <c r="U3968" s="318">
        <f>O3968*T3968+P3968*T3968</f>
        <v>0</v>
      </c>
    </row>
    <row r="3969" spans="1:21" s="318" customFormat="1" x14ac:dyDescent="0.2">
      <c r="A3969" s="322">
        <v>42334</v>
      </c>
      <c r="B3969" s="321">
        <v>628.283997</v>
      </c>
      <c r="C3969" s="320">
        <f>LN(B3969/B3968)</f>
        <v>6.0489736458119768E-3</v>
      </c>
      <c r="D3969" s="320">
        <f>AVERAGE(C3949:C3969)</f>
        <v>4.2060607923119622E-4</v>
      </c>
      <c r="E3969" s="318">
        <f>_xlfn.STDEV.S(C3949:C3969)</f>
        <v>8.3900059407880177E-3</v>
      </c>
      <c r="F3969" s="318">
        <f>E3969*(21/(21-1.5))</f>
        <v>9.035391013156327E-3</v>
      </c>
      <c r="G3969" s="318">
        <f>_xlfn.VAR.S(C3949:C3969)</f>
        <v>7.0392199686458232E-5</v>
      </c>
      <c r="H3969" s="318">
        <f>G3969*(21/(21-1))</f>
        <v>7.391180967078115E-5</v>
      </c>
      <c r="I3969" s="320">
        <f>(SUM(C3906:C3926)*1+SUM(C3927:C3947)*2+SUM(C3948:C3968)*3)/6</f>
        <v>2.58434633298887E-2</v>
      </c>
      <c r="J3969" s="318">
        <f>IF(C3969*O3969&lt;&gt;0,C3969,0)</f>
        <v>0</v>
      </c>
      <c r="K3969" s="318" t="str">
        <f>IF(C3969*O3969=0,"",C3969)</f>
        <v/>
      </c>
      <c r="O3969" s="318">
        <f>IF(ISBLANK(L3969),0,1)</f>
        <v>0</v>
      </c>
      <c r="P3969" s="318">
        <f>IF(ISBLANK(M3969),0,1)</f>
        <v>0</v>
      </c>
      <c r="Q3969" s="318">
        <f>O3969+P3969</f>
        <v>0</v>
      </c>
      <c r="R3969" s="318">
        <f>SUM(Q3844:Q3969)</f>
        <v>3</v>
      </c>
      <c r="S3969" s="318">
        <f>R3969/$X$2</f>
        <v>0.13043478260869565</v>
      </c>
      <c r="T3969" s="318">
        <f>IF(S3969&gt;=$X$3,1,0)</f>
        <v>0</v>
      </c>
      <c r="U3969" s="318">
        <f>O3969*T3969+P3969*T3969</f>
        <v>0</v>
      </c>
    </row>
    <row r="3970" spans="1:21" s="318" customFormat="1" x14ac:dyDescent="0.2">
      <c r="A3970" s="322">
        <v>42335</v>
      </c>
      <c r="B3970" s="321">
        <v>625.419983</v>
      </c>
      <c r="C3970" s="320">
        <f>LN(B3970/B3969)</f>
        <v>-4.5688919040285259E-3</v>
      </c>
      <c r="D3970" s="320">
        <f>AVERAGE(C3950:C3970)</f>
        <v>7.6236059533906376E-4</v>
      </c>
      <c r="E3970" s="318">
        <f>_xlfn.STDEV.S(C3950:C3970)</f>
        <v>8.0070795770629238E-3</v>
      </c>
      <c r="F3970" s="318">
        <f>E3970*(21/(21-1.5))</f>
        <v>8.6230087752985334E-3</v>
      </c>
      <c r="G3970" s="318">
        <f>_xlfn.VAR.S(C3950:C3970)</f>
        <v>6.4113323353418166E-5</v>
      </c>
      <c r="H3970" s="318">
        <f>G3970*(21/(21-1))</f>
        <v>6.7318989521089072E-5</v>
      </c>
      <c r="I3970" s="320">
        <f>(SUM(C3907:C3927)*1+SUM(C3928:C3948)*2+SUM(C3949:C3969)*3)/6</f>
        <v>2.6644017711764681E-2</v>
      </c>
      <c r="J3970" s="318">
        <f>IF(C3970*O3970&lt;&gt;0,C3970,0)</f>
        <v>0</v>
      </c>
      <c r="K3970" s="318" t="str">
        <f>IF(C3970*O3970=0,"",C3970)</f>
        <v/>
      </c>
      <c r="O3970" s="318">
        <f>IF(ISBLANK(L3970),0,1)</f>
        <v>0</v>
      </c>
      <c r="P3970" s="318">
        <f>IF(ISBLANK(M3970),0,1)</f>
        <v>0</v>
      </c>
      <c r="Q3970" s="318">
        <f>O3970+P3970</f>
        <v>0</v>
      </c>
      <c r="R3970" s="318">
        <f>SUM(Q3845:Q3970)</f>
        <v>3</v>
      </c>
      <c r="S3970" s="318">
        <f>R3970/$X$2</f>
        <v>0.13043478260869565</v>
      </c>
      <c r="T3970" s="318">
        <f>IF(S3970&gt;=$X$3,1,0)</f>
        <v>0</v>
      </c>
      <c r="U3970" s="318">
        <f>O3970*T3970+P3970*T3970</f>
        <v>0</v>
      </c>
    </row>
    <row r="3971" spans="1:21" s="318" customFormat="1" x14ac:dyDescent="0.2">
      <c r="A3971" s="322">
        <v>42338</v>
      </c>
      <c r="B3971" s="321">
        <v>628.75799600000005</v>
      </c>
      <c r="C3971" s="320">
        <f>LN(B3971/B3970)</f>
        <v>5.3230417655363944E-3</v>
      </c>
      <c r="D3971" s="320">
        <f>AVERAGE(C3951:C3971)</f>
        <v>1.0348729597349569E-3</v>
      </c>
      <c r="E3971" s="318">
        <f>_xlfn.STDEV.S(C3951:C3971)</f>
        <v>8.0627424944687293E-3</v>
      </c>
      <c r="F3971" s="318">
        <f>E3971*(21/(21-1.5))</f>
        <v>8.682953455581708E-3</v>
      </c>
      <c r="G3971" s="318">
        <f>_xlfn.VAR.S(C3951:C3971)</f>
        <v>6.5007816532111818E-5</v>
      </c>
      <c r="H3971" s="318">
        <f>G3971*(21/(21-1))</f>
        <v>6.8258207358717419E-5</v>
      </c>
      <c r="I3971" s="320">
        <f>(SUM(C3908:C3928)*1+SUM(C3929:C3949)*2+SUM(C3950:C3970)*3)/6</f>
        <v>2.6544134092993929E-2</v>
      </c>
      <c r="J3971" s="318">
        <f>IF(C3971*O3971&lt;&gt;0,C3971,0)</f>
        <v>0</v>
      </c>
      <c r="K3971" s="318" t="str">
        <f>IF(C3971*O3971=0,"",C3971)</f>
        <v/>
      </c>
      <c r="O3971" s="318">
        <f>IF(ISBLANK(L3971),0,1)</f>
        <v>0</v>
      </c>
      <c r="P3971" s="318">
        <f>IF(ISBLANK(M3971),0,1)</f>
        <v>0</v>
      </c>
      <c r="Q3971" s="318">
        <f>O3971+P3971</f>
        <v>0</v>
      </c>
      <c r="R3971" s="318">
        <f>SUM(Q3846:Q3971)</f>
        <v>3</v>
      </c>
      <c r="S3971" s="318">
        <f>R3971/$X$2</f>
        <v>0.13043478260869565</v>
      </c>
      <c r="T3971" s="318">
        <f>IF(S3971&gt;=$X$3,1,0)</f>
        <v>0</v>
      </c>
      <c r="U3971" s="318">
        <f>O3971*T3971+P3971*T3971</f>
        <v>0</v>
      </c>
    </row>
    <row r="3972" spans="1:21" s="318" customFormat="1" x14ac:dyDescent="0.2">
      <c r="A3972" s="322">
        <v>42339</v>
      </c>
      <c r="B3972" s="321">
        <v>632.46398899999997</v>
      </c>
      <c r="C3972" s="320">
        <f>LN(B3972/B3971)</f>
        <v>5.8768459641921744E-3</v>
      </c>
      <c r="D3972" s="320">
        <f>AVERAGE(C3952:C3972)</f>
        <v>1.1075939259126565E-3</v>
      </c>
      <c r="E3972" s="318">
        <f>_xlfn.STDEV.S(C3952:C3972)</f>
        <v>8.1009316198019984E-3</v>
      </c>
      <c r="F3972" s="318">
        <f>E3972*(21/(21-1.5))</f>
        <v>8.7240802059406139E-3</v>
      </c>
      <c r="G3972" s="318">
        <f>_xlfn.VAR.S(C3952:C3972)</f>
        <v>6.5625093108707819E-5</v>
      </c>
      <c r="H3972" s="318">
        <f>G3972*(21/(21-1))</f>
        <v>6.8906347764143214E-5</v>
      </c>
      <c r="I3972" s="320">
        <f>(SUM(C3909:C3929)*1+SUM(C3930:C3950)*2+SUM(C3951:C3971)*3)/6</f>
        <v>2.8147191683452921E-2</v>
      </c>
      <c r="J3972" s="318">
        <f>IF(C3972*O3972&lt;&gt;0,C3972,0)</f>
        <v>0</v>
      </c>
      <c r="K3972" s="318" t="str">
        <f>IF(C3972*O3972=0,"",C3972)</f>
        <v/>
      </c>
      <c r="O3972" s="318">
        <f>IF(ISBLANK(L3972),0,1)</f>
        <v>0</v>
      </c>
      <c r="P3972" s="318">
        <f>IF(ISBLANK(M3972),0,1)</f>
        <v>0</v>
      </c>
      <c r="Q3972" s="318">
        <f>O3972+P3972</f>
        <v>0</v>
      </c>
      <c r="R3972" s="318">
        <f>SUM(Q3847:Q3972)</f>
        <v>3</v>
      </c>
      <c r="S3972" s="318">
        <f>R3972/$X$2</f>
        <v>0.13043478260869565</v>
      </c>
      <c r="T3972" s="318">
        <f>IF(S3972&gt;=$X$3,1,0)</f>
        <v>0</v>
      </c>
      <c r="U3972" s="318">
        <f>O3972*T3972+P3972*T3972</f>
        <v>0</v>
      </c>
    </row>
    <row r="3973" spans="1:21" s="318" customFormat="1" x14ac:dyDescent="0.2">
      <c r="A3973" s="322">
        <v>42340</v>
      </c>
      <c r="B3973" s="321">
        <v>632.59399399999995</v>
      </c>
      <c r="C3973" s="320">
        <f>LN(B3973/B3972)</f>
        <v>2.0553208185655026E-4</v>
      </c>
      <c r="D3973" s="320">
        <f>AVERAGE(C3953:C3973)</f>
        <v>6.8128082577270004E-4</v>
      </c>
      <c r="E3973" s="318">
        <f>_xlfn.STDEV.S(C3953:C3973)</f>
        <v>7.8888789253189762E-3</v>
      </c>
      <c r="F3973" s="318">
        <f>E3973*(21/(21-1.5))</f>
        <v>8.4957157657281276E-3</v>
      </c>
      <c r="G3973" s="318">
        <f>_xlfn.VAR.S(C3953:C3973)</f>
        <v>6.2234410698341886E-5</v>
      </c>
      <c r="H3973" s="318">
        <f>G3973*(21/(21-1))</f>
        <v>6.5346131233258981E-5</v>
      </c>
      <c r="I3973" s="320">
        <f>(SUM(C3910:C3930)*1+SUM(C3931:C3951)*2+SUM(C3952:C3972)*3)/6</f>
        <v>2.7466038778405019E-2</v>
      </c>
      <c r="J3973" s="318">
        <f>IF(C3973*O3973&lt;&gt;0,C3973,0)</f>
        <v>0</v>
      </c>
      <c r="K3973" s="318" t="str">
        <f>IF(C3973*O3973=0,"",C3973)</f>
        <v/>
      </c>
      <c r="O3973" s="318">
        <f>IF(ISBLANK(L3973),0,1)</f>
        <v>0</v>
      </c>
      <c r="P3973" s="318">
        <f>IF(ISBLANK(M3973),0,1)</f>
        <v>0</v>
      </c>
      <c r="Q3973" s="318">
        <f>O3973+P3973</f>
        <v>0</v>
      </c>
      <c r="R3973" s="318">
        <f>SUM(Q3848:Q3973)</f>
        <v>3</v>
      </c>
      <c r="S3973" s="318">
        <f>R3973/$X$2</f>
        <v>0.13043478260869565</v>
      </c>
      <c r="T3973" s="318">
        <f>IF(S3973&gt;=$X$3,1,0)</f>
        <v>0</v>
      </c>
      <c r="U3973" s="318">
        <f>O3973*T3973+P3973*T3973</f>
        <v>0</v>
      </c>
    </row>
    <row r="3974" spans="1:21" s="318" customFormat="1" x14ac:dyDescent="0.2">
      <c r="A3974" s="322">
        <v>42341</v>
      </c>
      <c r="B3974" s="321">
        <v>623.56402600000001</v>
      </c>
      <c r="C3974" s="320">
        <f>LN(B3974/B3973)</f>
        <v>-1.4377368775999025E-2</v>
      </c>
      <c r="D3974" s="320">
        <f>AVERAGE(C3954:C3974)</f>
        <v>-7.7277804927835311E-4</v>
      </c>
      <c r="E3974" s="318">
        <f>_xlfn.STDEV.S(C3954:C3974)</f>
        <v>7.7056030658181418E-3</v>
      </c>
      <c r="F3974" s="318">
        <f>E3974*(21/(21-1.5))</f>
        <v>8.2983417631887681E-3</v>
      </c>
      <c r="G3974" s="318">
        <f>_xlfn.VAR.S(C3954:C3974)</f>
        <v>5.9376318607945943E-5</v>
      </c>
      <c r="H3974" s="318">
        <f>G3974*(21/(21-1))</f>
        <v>6.2345134538343248E-5</v>
      </c>
      <c r="I3974" s="320">
        <f>(SUM(C3911:C3931)*1+SUM(C3932:C3952)*2+SUM(C3953:C3973)*3)/6</f>
        <v>2.4665796493250958E-2</v>
      </c>
      <c r="J3974" s="318">
        <f>IF(C3974*O3974&lt;&gt;0,C3974,0)</f>
        <v>0</v>
      </c>
      <c r="K3974" s="318" t="str">
        <f>IF(C3974*O3974=0,"",C3974)</f>
        <v/>
      </c>
      <c r="O3974" s="318">
        <f>IF(ISBLANK(L3974),0,1)</f>
        <v>0</v>
      </c>
      <c r="P3974" s="318">
        <f>IF(ISBLANK(M3974),0,1)</f>
        <v>0</v>
      </c>
      <c r="Q3974" s="318">
        <f>O3974+P3974</f>
        <v>0</v>
      </c>
      <c r="R3974" s="318">
        <f>SUM(Q3849:Q3974)</f>
        <v>3</v>
      </c>
      <c r="S3974" s="318">
        <f>R3974/$X$2</f>
        <v>0.13043478260869565</v>
      </c>
      <c r="T3974" s="318">
        <f>IF(S3974&gt;=$X$3,1,0)</f>
        <v>0</v>
      </c>
      <c r="U3974" s="318">
        <f>O3974*T3974+P3974*T3974</f>
        <v>0</v>
      </c>
    </row>
    <row r="3975" spans="1:21" s="318" customFormat="1" x14ac:dyDescent="0.2">
      <c r="A3975" s="322">
        <v>42342</v>
      </c>
      <c r="B3975" s="321">
        <v>614.63299600000005</v>
      </c>
      <c r="C3975" s="320">
        <f>LN(B3975/B3974)</f>
        <v>-1.4426112693203413E-2</v>
      </c>
      <c r="D3975" s="320">
        <f>AVERAGE(C3955:C3975)</f>
        <v>-1.0724894776235126E-3</v>
      </c>
      <c r="E3975" s="318">
        <f>_xlfn.STDEV.S(C3955:C3975)</f>
        <v>8.1175515511669443E-3</v>
      </c>
      <c r="F3975" s="318">
        <f>E3975*(21/(21-1.5))</f>
        <v>8.7419785935644017E-3</v>
      </c>
      <c r="G3975" s="318">
        <f>_xlfn.VAR.S(C3955:C3975)</f>
        <v>6.5894643185852861E-5</v>
      </c>
      <c r="H3975" s="318">
        <f>G3975*(21/(21-1))</f>
        <v>6.9189375345145513E-5</v>
      </c>
      <c r="I3975" s="320">
        <f>(SUM(C3912:C3932)*1+SUM(C3933:C3953)*2+SUM(C3954:C3974)*3)/6</f>
        <v>1.216149385413256E-2</v>
      </c>
      <c r="J3975" s="318">
        <f>IF(C3975*O3975&lt;&gt;0,C3975,0)</f>
        <v>0</v>
      </c>
      <c r="K3975" s="318" t="str">
        <f>IF(C3975*O3975=0,"",C3975)</f>
        <v/>
      </c>
      <c r="O3975" s="318">
        <f>IF(ISBLANK(L3975),0,1)</f>
        <v>0</v>
      </c>
      <c r="P3975" s="318">
        <f>IF(ISBLANK(M3975),0,1)</f>
        <v>0</v>
      </c>
      <c r="Q3975" s="318">
        <f>O3975+P3975</f>
        <v>0</v>
      </c>
      <c r="R3975" s="318">
        <f>SUM(Q3850:Q3975)</f>
        <v>3</v>
      </c>
      <c r="S3975" s="318">
        <f>R3975/$X$2</f>
        <v>0.13043478260869565</v>
      </c>
      <c r="T3975" s="318">
        <f>IF(S3975&gt;=$X$3,1,0)</f>
        <v>0</v>
      </c>
      <c r="U3975" s="318">
        <f>O3975*T3975+P3975*T3975</f>
        <v>0</v>
      </c>
    </row>
    <row r="3976" spans="1:21" s="318" customFormat="1" x14ac:dyDescent="0.2">
      <c r="A3976" s="322">
        <v>42345</v>
      </c>
      <c r="B3976" s="321">
        <v>616.99597200000005</v>
      </c>
      <c r="C3976" s="320">
        <f>LN(B3976/B3975)</f>
        <v>3.8371603148770676E-3</v>
      </c>
      <c r="D3976" s="320">
        <f>AVERAGE(C3956:C3976)</f>
        <v>-7.5762723536189976E-4</v>
      </c>
      <c r="E3976" s="318">
        <f>_xlfn.STDEV.S(C3956:C3976)</f>
        <v>8.1762377078248537E-3</v>
      </c>
      <c r="F3976" s="318">
        <f>E3976*(21/(21-1.5))</f>
        <v>8.8051790699652261E-3</v>
      </c>
      <c r="G3976" s="318">
        <f>_xlfn.VAR.S(C3956:C3976)</f>
        <v>6.6850863054857004E-5</v>
      </c>
      <c r="H3976" s="318">
        <f>G3976*(21/(21-1))</f>
        <v>7.0193406207599862E-5</v>
      </c>
      <c r="I3976" s="320">
        <f>(SUM(C3913:C3933)*1+SUM(C3934:C3954)*2+SUM(C3955:C3975)*3)/6</f>
        <v>7.4268635106665198E-4</v>
      </c>
      <c r="J3976" s="318">
        <f>IF(C3976*O3976&lt;&gt;0,C3976,0)</f>
        <v>0</v>
      </c>
      <c r="K3976" s="318" t="str">
        <f>IF(C3976*O3976=0,"",C3976)</f>
        <v/>
      </c>
      <c r="O3976" s="318">
        <f>IF(ISBLANK(L3976),0,1)</f>
        <v>0</v>
      </c>
      <c r="P3976" s="318">
        <f>IF(ISBLANK(M3976),0,1)</f>
        <v>0</v>
      </c>
      <c r="Q3976" s="318">
        <f>O3976+P3976</f>
        <v>0</v>
      </c>
      <c r="R3976" s="318">
        <f>SUM(Q3851:Q3976)</f>
        <v>3</v>
      </c>
      <c r="S3976" s="318">
        <f>R3976/$X$2</f>
        <v>0.13043478260869565</v>
      </c>
      <c r="T3976" s="318">
        <f>IF(S3976&gt;=$X$3,1,0)</f>
        <v>0</v>
      </c>
      <c r="U3976" s="318">
        <f>O3976*T3976+P3976*T3976</f>
        <v>0</v>
      </c>
    </row>
    <row r="3977" spans="1:21" s="318" customFormat="1" x14ac:dyDescent="0.2">
      <c r="A3977" s="322">
        <v>42346</v>
      </c>
      <c r="B3977" s="321">
        <v>607.17199700000003</v>
      </c>
      <c r="C3977" s="320">
        <f>LN(B3977/B3976)</f>
        <v>-1.6050388750784288E-2</v>
      </c>
      <c r="D3977" s="320">
        <f>AVERAGE(C3957:C3977)</f>
        <v>-1.6455130653556787E-3</v>
      </c>
      <c r="E3977" s="318">
        <f>_xlfn.STDEV.S(C3957:C3977)</f>
        <v>8.7837608900685465E-3</v>
      </c>
      <c r="F3977" s="318">
        <f>E3977*(21/(21-1.5))</f>
        <v>9.4594348046892034E-3</v>
      </c>
      <c r="G3977" s="318">
        <f>_xlfn.VAR.S(C3957:C3977)</f>
        <v>7.7154455373897797E-5</v>
      </c>
      <c r="H3977" s="318">
        <f>G3977*(21/(21-1))</f>
        <v>8.1012178142592694E-5</v>
      </c>
      <c r="I3977" s="320">
        <f>(SUM(C3914:C3934)*1+SUM(C3935:C3955)*2+SUM(C3956:C3976)*3)/6</f>
        <v>3.4105518741535078E-3</v>
      </c>
      <c r="J3977" s="318">
        <f>IF(C3977*O3977&lt;&gt;0,C3977,0)</f>
        <v>0</v>
      </c>
      <c r="K3977" s="318" t="str">
        <f>IF(C3977*O3977=0,"",C3977)</f>
        <v/>
      </c>
      <c r="O3977" s="318">
        <f>IF(ISBLANK(L3977),0,1)</f>
        <v>0</v>
      </c>
      <c r="P3977" s="318">
        <f>IF(ISBLANK(M3977),0,1)</f>
        <v>0</v>
      </c>
      <c r="Q3977" s="318">
        <f>O3977+P3977</f>
        <v>0</v>
      </c>
      <c r="R3977" s="318">
        <f>SUM(Q3852:Q3977)</f>
        <v>3</v>
      </c>
      <c r="S3977" s="318">
        <f>R3977/$X$2</f>
        <v>0.13043478260869565</v>
      </c>
      <c r="T3977" s="318">
        <f>IF(S3977&gt;=$X$3,1,0)</f>
        <v>0</v>
      </c>
      <c r="U3977" s="318">
        <f>O3977*T3977+P3977*T3977</f>
        <v>0</v>
      </c>
    </row>
    <row r="3978" spans="1:21" s="318" customFormat="1" x14ac:dyDescent="0.2">
      <c r="A3978" s="322">
        <v>42347</v>
      </c>
      <c r="B3978" s="321">
        <v>610.95001200000002</v>
      </c>
      <c r="C3978" s="320">
        <f>LN(B3978/B3977)</f>
        <v>6.2030356338261391E-3</v>
      </c>
      <c r="D3978" s="320">
        <f>AVERAGE(C3958:C3978)</f>
        <v>-1.0091873445760968E-3</v>
      </c>
      <c r="E3978" s="318">
        <f>_xlfn.STDEV.S(C3958:C3978)</f>
        <v>8.848102325430254E-3</v>
      </c>
      <c r="F3978" s="318">
        <f>E3978*(21/(21-1.5))</f>
        <v>9.5287255812325812E-3</v>
      </c>
      <c r="G3978" s="318">
        <f>_xlfn.VAR.S(C3958:C3978)</f>
        <v>7.8288914761284265E-5</v>
      </c>
      <c r="H3978" s="318">
        <f>G3978*(21/(21-1))</f>
        <v>8.2203360499348484E-5</v>
      </c>
      <c r="I3978" s="320">
        <f>(SUM(C3915:C3935)*1+SUM(C3936:C3956)*2+SUM(C3957:C3977)*3)/6</f>
        <v>-2.7887822310447654E-3</v>
      </c>
      <c r="J3978" s="318">
        <f>IF(C3978*O3978&lt;&gt;0,C3978,0)</f>
        <v>0</v>
      </c>
      <c r="K3978" s="318" t="str">
        <f>IF(C3978*O3978=0,"",C3978)</f>
        <v/>
      </c>
      <c r="O3978" s="318">
        <f>IF(ISBLANK(L3978),0,1)</f>
        <v>0</v>
      </c>
      <c r="P3978" s="318">
        <f>IF(ISBLANK(M3978),0,1)</f>
        <v>0</v>
      </c>
      <c r="Q3978" s="318">
        <f>O3978+P3978</f>
        <v>0</v>
      </c>
      <c r="R3978" s="318">
        <f>SUM(Q3853:Q3978)</f>
        <v>3</v>
      </c>
      <c r="S3978" s="318">
        <f>R3978/$X$2</f>
        <v>0.13043478260869565</v>
      </c>
      <c r="T3978" s="318">
        <f>IF(S3978&gt;=$X$3,1,0)</f>
        <v>0</v>
      </c>
      <c r="U3978" s="318">
        <f>O3978*T3978+P3978*T3978</f>
        <v>0</v>
      </c>
    </row>
    <row r="3979" spans="1:21" s="318" customFormat="1" x14ac:dyDescent="0.2">
      <c r="A3979" s="322">
        <v>42348</v>
      </c>
      <c r="B3979" s="321">
        <v>604.34802200000001</v>
      </c>
      <c r="C3979" s="320">
        <f>LN(B3979/B3978)</f>
        <v>-1.0864915041830236E-2</v>
      </c>
      <c r="D3979" s="320">
        <f>AVERAGE(C3959:C3979)</f>
        <v>-1.4874765975959167E-3</v>
      </c>
      <c r="E3979" s="318">
        <f>_xlfn.STDEV.S(C3959:C3979)</f>
        <v>9.1051474903475586E-3</v>
      </c>
      <c r="F3979" s="318">
        <f>E3979*(21/(21-1.5))</f>
        <v>9.8055434511435235E-3</v>
      </c>
      <c r="G3979" s="318">
        <f>_xlfn.VAR.S(C3959:C3979)</f>
        <v>8.290371082098244E-5</v>
      </c>
      <c r="H3979" s="318">
        <f>G3979*(21/(21-1))</f>
        <v>8.7048896362031567E-5</v>
      </c>
      <c r="I3979" s="320">
        <f>(SUM(C3916:C3936)*1+SUM(C3937:C3957)*2+SUM(C3958:C3978)*3)/6</f>
        <v>4.8965651063387116E-3</v>
      </c>
      <c r="J3979" s="318">
        <f>IF(C3979*O3979&lt;&gt;0,C3979,0)</f>
        <v>0</v>
      </c>
      <c r="K3979" s="318" t="str">
        <f>IF(C3979*O3979=0,"",C3979)</f>
        <v/>
      </c>
      <c r="O3979" s="318">
        <f>IF(ISBLANK(L3979),0,1)</f>
        <v>0</v>
      </c>
      <c r="P3979" s="318">
        <f>IF(ISBLANK(M3979),0,1)</f>
        <v>0</v>
      </c>
      <c r="Q3979" s="318">
        <f>O3979+P3979</f>
        <v>0</v>
      </c>
      <c r="R3979" s="318">
        <f>SUM(Q3854:Q3979)</f>
        <v>3</v>
      </c>
      <c r="S3979" s="318">
        <f>R3979/$X$2</f>
        <v>0.13043478260869565</v>
      </c>
      <c r="T3979" s="318">
        <f>IF(S3979&gt;=$X$3,1,0)</f>
        <v>0</v>
      </c>
      <c r="U3979" s="318">
        <f>O3979*T3979+P3979*T3979</f>
        <v>0</v>
      </c>
    </row>
    <row r="3980" spans="1:21" s="318" customFormat="1" x14ac:dyDescent="0.2">
      <c r="A3980" s="322">
        <v>42349</v>
      </c>
      <c r="B3980" s="321">
        <v>594.80798300000004</v>
      </c>
      <c r="C3980" s="320">
        <f>LN(B3980/B3979)</f>
        <v>-1.5911591548217672E-2</v>
      </c>
      <c r="D3980" s="320">
        <f>AVERAGE(C3960:C3980)</f>
        <v>-1.3179199672953424E-3</v>
      </c>
      <c r="E3980" s="318">
        <f>_xlfn.STDEV.S(C3960:C3980)</f>
        <v>8.7808666668432837E-3</v>
      </c>
      <c r="F3980" s="318">
        <f>E3980*(21/(21-1.5))</f>
        <v>9.4563179489081505E-3</v>
      </c>
      <c r="G3980" s="318">
        <f>_xlfn.VAR.S(C3960:C3980)</f>
        <v>7.7103619420879494E-5</v>
      </c>
      <c r="H3980" s="318">
        <f>G3980*(21/(21-1))</f>
        <v>8.0958800391923468E-5</v>
      </c>
      <c r="I3980" s="320">
        <f>(SUM(C3917:C3937)*1+SUM(C3938:C3958)*2+SUM(C3959:C3979)*3)/6</f>
        <v>1.5998606459830856E-3</v>
      </c>
      <c r="J3980" s="318">
        <f>IF(C3980*O3980&lt;&gt;0,C3980,0)</f>
        <v>0</v>
      </c>
      <c r="K3980" s="318" t="str">
        <f>IF(C3980*O3980=0,"",C3980)</f>
        <v/>
      </c>
      <c r="O3980" s="318">
        <f>IF(ISBLANK(L3980),0,1)</f>
        <v>0</v>
      </c>
      <c r="P3980" s="318">
        <f>IF(ISBLANK(M3980),0,1)</f>
        <v>0</v>
      </c>
      <c r="Q3980" s="318">
        <f>O3980+P3980</f>
        <v>0</v>
      </c>
      <c r="R3980" s="318">
        <f>SUM(Q3855:Q3980)</f>
        <v>3</v>
      </c>
      <c r="S3980" s="318">
        <f>R3980/$X$2</f>
        <v>0.13043478260869565</v>
      </c>
      <c r="T3980" s="318">
        <f>IF(S3980&gt;=$X$3,1,0)</f>
        <v>0</v>
      </c>
      <c r="U3980" s="318">
        <f>O3980*T3980+P3980*T3980</f>
        <v>0</v>
      </c>
    </row>
    <row r="3981" spans="1:21" s="318" customFormat="1" x14ac:dyDescent="0.2">
      <c r="A3981" s="322">
        <v>42352</v>
      </c>
      <c r="B3981" s="321">
        <v>585.42401099999995</v>
      </c>
      <c r="C3981" s="320">
        <f>LN(B3981/B3980)</f>
        <v>-1.5902245998345763E-2</v>
      </c>
      <c r="D3981" s="320">
        <f>AVERAGE(C3961:C3981)</f>
        <v>-1.8698466299284175E-3</v>
      </c>
      <c r="E3981" s="318">
        <f>_xlfn.STDEV.S(C3961:C3981)</f>
        <v>9.3258099809589278E-3</v>
      </c>
      <c r="F3981" s="318">
        <f>E3981*(21/(21-1.5))</f>
        <v>1.004317997949423E-2</v>
      </c>
      <c r="G3981" s="318">
        <f>_xlfn.VAR.S(C3961:C3981)</f>
        <v>8.6970731800953158E-5</v>
      </c>
      <c r="H3981" s="318">
        <f>G3981*(21/(21-1))</f>
        <v>9.1319268391000814E-5</v>
      </c>
      <c r="I3981" s="320">
        <f>(SUM(C3918:C3938)*1+SUM(C3939:C3959)*2+SUM(C3960:C3980)*3)/6</f>
        <v>-3.6812416721241936E-3</v>
      </c>
      <c r="J3981" s="318">
        <f>IF(C3981*O3981&lt;&gt;0,C3981,0)</f>
        <v>0</v>
      </c>
      <c r="K3981" s="318" t="str">
        <f>IF(C3981*O3981=0,"",C3981)</f>
        <v/>
      </c>
      <c r="O3981" s="318">
        <f>IF(ISBLANK(L3981),0,1)</f>
        <v>0</v>
      </c>
      <c r="P3981" s="318">
        <f>IF(ISBLANK(M3981),0,1)</f>
        <v>0</v>
      </c>
      <c r="Q3981" s="318">
        <f>O3981+P3981</f>
        <v>0</v>
      </c>
      <c r="R3981" s="318">
        <f>SUM(Q3856:Q3981)</f>
        <v>2</v>
      </c>
      <c r="S3981" s="318">
        <f>R3981/$X$2</f>
        <v>8.6956521739130432E-2</v>
      </c>
      <c r="T3981" s="318">
        <f>IF(S3981&gt;=$X$3,1,0)</f>
        <v>0</v>
      </c>
      <c r="U3981" s="318">
        <f>O3981*T3981+P3981*T3981</f>
        <v>0</v>
      </c>
    </row>
    <row r="3982" spans="1:21" s="318" customFormat="1" x14ac:dyDescent="0.2">
      <c r="A3982" s="322">
        <v>42353</v>
      </c>
      <c r="B3982" s="321">
        <v>601.94097899999997</v>
      </c>
      <c r="C3982" s="320">
        <f>LN(B3982/B3981)</f>
        <v>2.7823009158517625E-2</v>
      </c>
      <c r="D3982" s="320">
        <f>AVERAGE(C3962:C3982)</f>
        <v>-8.7547341661557134E-4</v>
      </c>
      <c r="E3982" s="318">
        <f>_xlfn.STDEV.S(C3962:C3982)</f>
        <v>1.1230943721296816E-2</v>
      </c>
      <c r="F3982" s="318">
        <f>E3982*(21/(21-1.5))</f>
        <v>1.2094862469088878E-2</v>
      </c>
      <c r="G3982" s="318">
        <f>_xlfn.VAR.S(C3962:C3982)</f>
        <v>1.2613409687093637E-4</v>
      </c>
      <c r="H3982" s="318">
        <f>G3982*(21/(21-1))</f>
        <v>1.3244080171448318E-4</v>
      </c>
      <c r="I3982" s="320">
        <f>(SUM(C3919:C3939)*1+SUM(C3940:C3960)*2+SUM(C3961:C3981)*3)/6</f>
        <v>-1.5437782035659611E-2</v>
      </c>
      <c r="J3982" s="318">
        <f>IF(C3982*O3982&lt;&gt;0,C3982,0)</f>
        <v>0</v>
      </c>
      <c r="K3982" s="318" t="str">
        <f>IF(C3982*O3982=0,"",C3982)</f>
        <v/>
      </c>
      <c r="O3982" s="318">
        <f>IF(ISBLANK(L3982),0,1)</f>
        <v>0</v>
      </c>
      <c r="P3982" s="318">
        <f>IF(ISBLANK(M3982),0,1)</f>
        <v>0</v>
      </c>
      <c r="Q3982" s="318">
        <f>O3982+P3982</f>
        <v>0</v>
      </c>
      <c r="R3982" s="318">
        <f>SUM(Q3857:Q3982)</f>
        <v>2</v>
      </c>
      <c r="S3982" s="318">
        <f>R3982/$X$2</f>
        <v>8.6956521739130432E-2</v>
      </c>
      <c r="T3982" s="318">
        <f>IF(S3982&gt;=$X$3,1,0)</f>
        <v>0</v>
      </c>
      <c r="U3982" s="318">
        <f>O3982*T3982+P3982*T3982</f>
        <v>0</v>
      </c>
    </row>
    <row r="3983" spans="1:21" s="318" customFormat="1" x14ac:dyDescent="0.2">
      <c r="A3983" s="322">
        <v>42354</v>
      </c>
      <c r="B3983" s="321">
        <v>603.80602999999996</v>
      </c>
      <c r="C3983" s="320">
        <f>LN(B3983/B3982)</f>
        <v>3.0936049992537212E-3</v>
      </c>
      <c r="D3983" s="320">
        <f>AVERAGE(C3963:C3983)</f>
        <v>-1.4180350329249115E-3</v>
      </c>
      <c r="E3983" s="318">
        <f>_xlfn.STDEV.S(C3963:C3983)</f>
        <v>1.0715026454781345E-2</v>
      </c>
      <c r="F3983" s="318">
        <f>E3983*(21/(21-1.5))</f>
        <v>1.1539259258995294E-2</v>
      </c>
      <c r="G3983" s="318">
        <f>_xlfn.VAR.S(C3963:C3983)</f>
        <v>1.1481179192666408E-4</v>
      </c>
      <c r="H3983" s="318">
        <f>G3983*(21/(21-1))</f>
        <v>1.2055238152299728E-4</v>
      </c>
      <c r="I3983" s="320">
        <f>(SUM(C3920:C3940)*1+SUM(C3941:C3961)*2+SUM(C3962:C3982)*3)/6</f>
        <v>-3.7503606246142482E-3</v>
      </c>
      <c r="J3983" s="318">
        <f>IF(C3983*O3983&lt;&gt;0,C3983,0)</f>
        <v>0</v>
      </c>
      <c r="K3983" s="318" t="str">
        <f>IF(C3983*O3983=0,"",C3983)</f>
        <v/>
      </c>
      <c r="O3983" s="318">
        <f>IF(ISBLANK(L3983),0,1)</f>
        <v>0</v>
      </c>
      <c r="P3983" s="318">
        <f>IF(ISBLANK(M3983),0,1)</f>
        <v>0</v>
      </c>
      <c r="Q3983" s="318">
        <f>O3983+P3983</f>
        <v>0</v>
      </c>
      <c r="R3983" s="318">
        <f>SUM(Q3858:Q3983)</f>
        <v>2</v>
      </c>
      <c r="S3983" s="318">
        <f>R3983/$X$2</f>
        <v>8.6956521739130432E-2</v>
      </c>
      <c r="T3983" s="318">
        <f>IF(S3983&gt;=$X$3,1,0)</f>
        <v>0</v>
      </c>
      <c r="U3983" s="318">
        <f>O3983*T3983+P3983*T3983</f>
        <v>0</v>
      </c>
    </row>
    <row r="3984" spans="1:21" s="318" customFormat="1" x14ac:dyDescent="0.2">
      <c r="A3984" s="322">
        <v>42355</v>
      </c>
      <c r="B3984" s="321">
        <v>600.84997599999997</v>
      </c>
      <c r="C3984" s="320">
        <f>LN(B3984/B3983)</f>
        <v>-4.907724559556347E-3</v>
      </c>
      <c r="D3984" s="320">
        <f>AVERAGE(C3964:C3984)</f>
        <v>-2.0378968569074048E-3</v>
      </c>
      <c r="E3984" s="318">
        <f>_xlfn.STDEV.S(C3964:C3984)</f>
        <v>1.0510883529047497E-2</v>
      </c>
      <c r="F3984" s="318">
        <f>E3984*(21/(21-1.5))</f>
        <v>1.131941303128192E-2</v>
      </c>
      <c r="G3984" s="318">
        <f>_xlfn.VAR.S(C3964:C3984)</f>
        <v>1.1047867256120197E-4</v>
      </c>
      <c r="H3984" s="318">
        <f>G3984*(21/(21-1))</f>
        <v>1.1600260618926207E-4</v>
      </c>
      <c r="I3984" s="320">
        <f>(SUM(C3921:C3941)*1+SUM(C3942:C3962)*2+SUM(C3963:C3983)*3)/6</f>
        <v>-2.2486929093533995E-3</v>
      </c>
      <c r="J3984" s="318">
        <f>IF(C3984*O3984&lt;&gt;0,C3984,0)</f>
        <v>0</v>
      </c>
      <c r="K3984" s="318" t="str">
        <f>IF(C3984*O3984=0,"",C3984)</f>
        <v/>
      </c>
      <c r="O3984" s="318">
        <f>IF(ISBLANK(L3984),0,1)</f>
        <v>0</v>
      </c>
      <c r="P3984" s="318">
        <f>IF(ISBLANK(M3984),0,1)</f>
        <v>0</v>
      </c>
      <c r="Q3984" s="318">
        <f>O3984+P3984</f>
        <v>0</v>
      </c>
      <c r="R3984" s="318">
        <f>SUM(Q3859:Q3984)</f>
        <v>2</v>
      </c>
      <c r="S3984" s="318">
        <f>R3984/$X$2</f>
        <v>8.6956521739130432E-2</v>
      </c>
      <c r="T3984" s="318">
        <f>IF(S3984&gt;=$X$3,1,0)</f>
        <v>0</v>
      </c>
      <c r="U3984" s="318">
        <f>O3984*T3984+P3984*T3984</f>
        <v>0</v>
      </c>
    </row>
    <row r="3985" spans="1:21" s="318" customFormat="1" x14ac:dyDescent="0.2">
      <c r="A3985" s="322">
        <v>42356</v>
      </c>
      <c r="B3985" s="321">
        <v>590.14502000000005</v>
      </c>
      <c r="C3985" s="320">
        <f>LN(B3985/B3984)</f>
        <v>-1.7976976106997434E-2</v>
      </c>
      <c r="D3985" s="320">
        <f>AVERAGE(C3965:C3985)</f>
        <v>-2.9720874794270571E-3</v>
      </c>
      <c r="E3985" s="318">
        <f>_xlfn.STDEV.S(C3965:C3985)</f>
        <v>1.1026709081968384E-2</v>
      </c>
      <c r="F3985" s="318">
        <f>E3985*(21/(21-1.5))</f>
        <v>1.1874917472889029E-2</v>
      </c>
      <c r="G3985" s="318">
        <f>_xlfn.VAR.S(C3965:C3985)</f>
        <v>1.2158831317836405E-4</v>
      </c>
      <c r="H3985" s="318">
        <f>G3985*(21/(21-1))</f>
        <v>1.2766772883728226E-4</v>
      </c>
      <c r="I3985" s="320">
        <f>(SUM(C3922:C3942)*1+SUM(C3943:C3963)*2+SUM(C3964:C3984)*3)/6</f>
        <v>-6.7085085024040855E-3</v>
      </c>
      <c r="J3985" s="318">
        <f>IF(C3985*O3985&lt;&gt;0,C3985,0)</f>
        <v>0</v>
      </c>
      <c r="K3985" s="318" t="str">
        <f>IF(C3985*O3985=0,"",C3985)</f>
        <v/>
      </c>
      <c r="O3985" s="318">
        <f>IF(ISBLANK(L3985),0,1)</f>
        <v>0</v>
      </c>
      <c r="P3985" s="318">
        <f>IF(ISBLANK(M3985),0,1)</f>
        <v>0</v>
      </c>
      <c r="Q3985" s="318">
        <f>O3985+P3985</f>
        <v>0</v>
      </c>
      <c r="R3985" s="318">
        <f>SUM(Q3860:Q3985)</f>
        <v>2</v>
      </c>
      <c r="S3985" s="318">
        <f>R3985/$X$2</f>
        <v>8.6956521739130432E-2</v>
      </c>
      <c r="T3985" s="318">
        <f>IF(S3985&gt;=$X$3,1,0)</f>
        <v>0</v>
      </c>
      <c r="U3985" s="318">
        <f>O3985*T3985+P3985*T3985</f>
        <v>0</v>
      </c>
    </row>
    <row r="3986" spans="1:21" s="318" customFormat="1" x14ac:dyDescent="0.2">
      <c r="A3986" s="322">
        <v>42359</v>
      </c>
      <c r="B3986" s="321">
        <v>591.13800000000003</v>
      </c>
      <c r="C3986" s="320">
        <f>LN(B3986/B3985)</f>
        <v>1.68118937979763E-3</v>
      </c>
      <c r="D3986" s="320">
        <f>AVERAGE(C3966:C3986)</f>
        <v>-2.7138559127624687E-3</v>
      </c>
      <c r="E3986" s="318">
        <f>_xlfn.STDEV.S(C3966:C3986)</f>
        <v>1.1071193774926272E-2</v>
      </c>
      <c r="F3986" s="318">
        <f>E3986*(21/(21-1.5))</f>
        <v>1.1922824065305216E-2</v>
      </c>
      <c r="G3986" s="318">
        <f>_xlfn.VAR.S(C3966:C3986)</f>
        <v>1.2257133160196624E-4</v>
      </c>
      <c r="H3986" s="318">
        <f>G3986*(21/(21-1))</f>
        <v>1.2869989818206455E-4</v>
      </c>
      <c r="I3986" s="320">
        <f>(SUM(C3923:C3943)*1+SUM(C3944:C3964)*2+SUM(C3965:C3985)*3)/6</f>
        <v>-1.4105739516413349E-2</v>
      </c>
      <c r="J3986" s="318">
        <f>IF(C3986*O3986&lt;&gt;0,C3986,0)</f>
        <v>0</v>
      </c>
      <c r="K3986" s="318" t="str">
        <f>IF(C3986*O3986=0,"",C3986)</f>
        <v/>
      </c>
      <c r="O3986" s="318">
        <f>IF(ISBLANK(L3986),0,1)</f>
        <v>0</v>
      </c>
      <c r="P3986" s="318">
        <f>IF(ISBLANK(M3986),0,1)</f>
        <v>0</v>
      </c>
      <c r="Q3986" s="318">
        <f>O3986+P3986</f>
        <v>0</v>
      </c>
      <c r="R3986" s="318">
        <f>SUM(Q3861:Q3986)</f>
        <v>2</v>
      </c>
      <c r="S3986" s="318">
        <f>R3986/$X$2</f>
        <v>8.6956521739130432E-2</v>
      </c>
      <c r="T3986" s="318">
        <f>IF(S3986&gt;=$X$3,1,0)</f>
        <v>0</v>
      </c>
      <c r="U3986" s="318">
        <f>O3986*T3986+P3986*T3986</f>
        <v>0</v>
      </c>
    </row>
    <row r="3987" spans="1:21" s="318" customFormat="1" x14ac:dyDescent="0.2">
      <c r="A3987" s="322">
        <v>42360</v>
      </c>
      <c r="B3987" s="321">
        <v>589.89801</v>
      </c>
      <c r="C3987" s="320">
        <f>LN(B3987/B3986)</f>
        <v>-2.0998351364828974E-3</v>
      </c>
      <c r="D3987" s="320">
        <f>AVERAGE(C3967:C3987)</f>
        <v>-2.7491228622532385E-3</v>
      </c>
      <c r="E3987" s="318">
        <f>_xlfn.STDEV.S(C3967:C3987)</f>
        <v>1.1067841978231789E-2</v>
      </c>
      <c r="F3987" s="318">
        <f>E3987*(21/(21-1.5))</f>
        <v>1.1919214438095772E-2</v>
      </c>
      <c r="G3987" s="318">
        <f>_xlfn.VAR.S(C3967:C3987)</f>
        <v>1.2249712605510977E-4</v>
      </c>
      <c r="H3987" s="318">
        <f>G3987*(21/(21-1))</f>
        <v>1.2862198235786526E-4</v>
      </c>
      <c r="I3987" s="320">
        <f>(SUM(C3924:C3944)*1+SUM(C3945:C3965)*2+SUM(C3966:C3986)*3)/6</f>
        <v>-1.1775762652678984E-2</v>
      </c>
      <c r="J3987" s="318">
        <f>IF(C3987*O3987&lt;&gt;0,C3987,0)</f>
        <v>0</v>
      </c>
      <c r="K3987" s="318" t="str">
        <f>IF(C3987*O3987=0,"",C3987)</f>
        <v/>
      </c>
      <c r="O3987" s="318">
        <f>IF(ISBLANK(L3987),0,1)</f>
        <v>0</v>
      </c>
      <c r="P3987" s="318">
        <f>IF(ISBLANK(M3987),0,1)</f>
        <v>0</v>
      </c>
      <c r="Q3987" s="318">
        <f>O3987+P3987</f>
        <v>0</v>
      </c>
      <c r="R3987" s="318">
        <f>SUM(Q3862:Q3987)</f>
        <v>2</v>
      </c>
      <c r="S3987" s="318">
        <f>R3987/$X$2</f>
        <v>8.6956521739130432E-2</v>
      </c>
      <c r="T3987" s="318">
        <f>IF(S3987&gt;=$X$3,1,0)</f>
        <v>0</v>
      </c>
      <c r="U3987" s="318">
        <f>O3987*T3987+P3987*T3987</f>
        <v>0</v>
      </c>
    </row>
    <row r="3988" spans="1:21" s="318" customFormat="1" x14ac:dyDescent="0.2">
      <c r="A3988" s="322">
        <v>42361</v>
      </c>
      <c r="B3988" s="321">
        <v>605.25598100000002</v>
      </c>
      <c r="C3988" s="320">
        <f>LN(B3988/B3987)</f>
        <v>2.5701820086127761E-2</v>
      </c>
      <c r="D3988" s="320">
        <f>AVERAGE(C3968:C3988)</f>
        <v>-1.5168454543690239E-3</v>
      </c>
      <c r="E3988" s="318">
        <f>_xlfn.STDEV.S(C3968:C3988)</f>
        <v>1.2690329158219018E-2</v>
      </c>
      <c r="F3988" s="318">
        <f>E3988*(21/(21-1.5))</f>
        <v>1.3666508324235865E-2</v>
      </c>
      <c r="G3988" s="318">
        <f>_xlfn.VAR.S(C3968:C3988)</f>
        <v>1.610444541439438E-4</v>
      </c>
      <c r="H3988" s="318">
        <f>G3988*(21/(21-1))</f>
        <v>1.6909667685114101E-4</v>
      </c>
      <c r="I3988" s="320">
        <f>(SUM(C3925:C3945)*1+SUM(C3946:C3966)*2+SUM(C3967:C3987)*3)/6</f>
        <v>-1.2244300123653176E-2</v>
      </c>
      <c r="J3988" s="318">
        <f>IF(C3988*O3988&lt;&gt;0,C3988,0)</f>
        <v>0</v>
      </c>
      <c r="K3988" s="318" t="str">
        <f>IF(C3988*O3988=0,"",C3988)</f>
        <v/>
      </c>
      <c r="O3988" s="318">
        <f>IF(ISBLANK(L3988),0,1)</f>
        <v>0</v>
      </c>
      <c r="P3988" s="318">
        <f>IF(ISBLANK(M3988),0,1)</f>
        <v>0</v>
      </c>
      <c r="Q3988" s="318">
        <f>O3988+P3988</f>
        <v>0</v>
      </c>
      <c r="R3988" s="318">
        <f>SUM(Q3863:Q3988)</f>
        <v>2</v>
      </c>
      <c r="S3988" s="318">
        <f>R3988/$X$2</f>
        <v>8.6956521739130432E-2</v>
      </c>
      <c r="T3988" s="318">
        <f>IF(S3988&gt;=$X$3,1,0)</f>
        <v>0</v>
      </c>
      <c r="U3988" s="318">
        <f>O3988*T3988+P3988*T3988</f>
        <v>0</v>
      </c>
    </row>
    <row r="3989" spans="1:21" s="318" customFormat="1" x14ac:dyDescent="0.2">
      <c r="A3989" s="322">
        <v>42366</v>
      </c>
      <c r="B3989" s="321">
        <v>602.15600600000005</v>
      </c>
      <c r="C3989" s="320">
        <f>LN(B3989/B3988)</f>
        <v>-5.1349197206876831E-3</v>
      </c>
      <c r="D3989" s="320">
        <f>AVERAGE(C3969:C3989)</f>
        <v>-1.7346074860160113E-3</v>
      </c>
      <c r="E3989" s="318">
        <f>_xlfn.STDEV.S(C3969:C3989)</f>
        <v>1.2712340126189763E-2</v>
      </c>
      <c r="F3989" s="318">
        <f>E3989*(21/(21-1.5))</f>
        <v>1.3690212443588975E-2</v>
      </c>
      <c r="G3989" s="318">
        <f>_xlfn.VAR.S(C3969:C3989)</f>
        <v>1.6160359148393433E-4</v>
      </c>
      <c r="H3989" s="318">
        <f>G3989*(21/(21-1))</f>
        <v>1.6968377105813106E-4</v>
      </c>
      <c r="I3989" s="320">
        <f>(SUM(C3926:C3946)*1+SUM(C3947:C3967)*2+SUM(C3968:C3988)*3)/6</f>
        <v>-3.1442388350149905E-3</v>
      </c>
      <c r="J3989" s="318">
        <f>IF(C3989*O3989&lt;&gt;0,C3989,0)</f>
        <v>0</v>
      </c>
      <c r="K3989" s="318" t="str">
        <f>IF(C3989*O3989=0,"",C3989)</f>
        <v/>
      </c>
      <c r="O3989" s="318">
        <f>IF(ISBLANK(L3989),0,1)</f>
        <v>0</v>
      </c>
      <c r="P3989" s="318">
        <f>IF(ISBLANK(M3989),0,1)</f>
        <v>0</v>
      </c>
      <c r="Q3989" s="318">
        <f>O3989+P3989</f>
        <v>0</v>
      </c>
      <c r="R3989" s="318">
        <f>SUM(Q3864:Q3989)</f>
        <v>2</v>
      </c>
      <c r="S3989" s="318">
        <f>R3989/$X$2</f>
        <v>8.6956521739130432E-2</v>
      </c>
      <c r="T3989" s="318">
        <f>IF(S3989&gt;=$X$3,1,0)</f>
        <v>0</v>
      </c>
      <c r="U3989" s="318">
        <f>O3989*T3989+P3989*T3989</f>
        <v>0</v>
      </c>
    </row>
    <row r="3990" spans="1:21" s="318" customFormat="1" x14ac:dyDescent="0.2">
      <c r="A3990" s="322">
        <v>42367</v>
      </c>
      <c r="B3990" s="321">
        <v>609.47699</v>
      </c>
      <c r="C3990" s="320">
        <f>LN(B3990/B3989)</f>
        <v>1.2084638037092501E-2</v>
      </c>
      <c r="D3990" s="320">
        <f>AVERAGE(C3970:C3990)</f>
        <v>-1.4471948959550343E-3</v>
      </c>
      <c r="E3990" s="318">
        <f>_xlfn.STDEV.S(C3970:C3990)</f>
        <v>1.2962878760783532E-2</v>
      </c>
      <c r="F3990" s="318">
        <f>E3990*(21/(21-1.5))</f>
        <v>1.3960023280843803E-2</v>
      </c>
      <c r="G3990" s="318">
        <f>_xlfn.VAR.S(C3970:C3990)</f>
        <v>1.6803622576677281E-4</v>
      </c>
      <c r="H3990" s="318">
        <f>G3990*(21/(21-1))</f>
        <v>1.7643803705511145E-4</v>
      </c>
      <c r="I3990" s="320">
        <f>(SUM(C3927:C3947)*1+SUM(C3948:C3968)*2+SUM(C3969:C3989)*3)/6</f>
        <v>-8.8263433632670507E-4</v>
      </c>
      <c r="J3990" s="318">
        <f>IF(C3990*O3990&lt;&gt;0,C3990,0)</f>
        <v>0</v>
      </c>
      <c r="K3990" s="318" t="str">
        <f>IF(C3990*O3990=0,"",C3990)</f>
        <v/>
      </c>
      <c r="O3990" s="318">
        <f>IF(ISBLANK(L3990),0,1)</f>
        <v>0</v>
      </c>
      <c r="P3990" s="318">
        <f>IF(ISBLANK(M3990),0,1)</f>
        <v>0</v>
      </c>
      <c r="Q3990" s="318">
        <f>O3990+P3990</f>
        <v>0</v>
      </c>
      <c r="R3990" s="318">
        <f>SUM(Q3865:Q3990)</f>
        <v>2</v>
      </c>
      <c r="S3990" s="318">
        <f>R3990/$X$2</f>
        <v>8.6956521739130432E-2</v>
      </c>
      <c r="T3990" s="318">
        <f>IF(S3990&gt;=$X$3,1,0)</f>
        <v>0</v>
      </c>
      <c r="U3990" s="318">
        <f>O3990*T3990+P3990*T3990</f>
        <v>0</v>
      </c>
    </row>
    <row r="3991" spans="1:21" s="318" customFormat="1" x14ac:dyDescent="0.2">
      <c r="A3991" s="322">
        <v>42368</v>
      </c>
      <c r="B3991" s="321">
        <v>610.25897199999997</v>
      </c>
      <c r="C3991" s="320">
        <f>LN(B3991/B3990)</f>
        <v>1.2822153834904431E-3</v>
      </c>
      <c r="D3991" s="320">
        <f>AVERAGE(C3971:C3991)</f>
        <v>-1.168570739406512E-3</v>
      </c>
      <c r="E3991" s="318">
        <f>_xlfn.STDEV.S(C3971:C3991)</f>
        <v>1.2955305754334637E-2</v>
      </c>
      <c r="F3991" s="318">
        <f>E3991*(21/(21-1.5))</f>
        <v>1.3951867735437301E-2</v>
      </c>
      <c r="G3991" s="318">
        <f>_xlfn.VAR.S(C3971:C3991)</f>
        <v>1.6783994718829617E-4</v>
      </c>
      <c r="H3991" s="318">
        <f>G3991*(21/(21-1))</f>
        <v>1.7623194454771099E-4</v>
      </c>
      <c r="I3991" s="320">
        <f>(SUM(C3928:C3948)*1+SUM(C3949:C3969)*2+SUM(C3970:C3990)*3)/6</f>
        <v>2.1252149180286347E-3</v>
      </c>
      <c r="J3991" s="318">
        <f>IF(C3991*O3991&lt;&gt;0,C3991,0)</f>
        <v>0</v>
      </c>
      <c r="K3991" s="318" t="str">
        <f>IF(C3991*O3991=0,"",C3991)</f>
        <v/>
      </c>
      <c r="O3991" s="318">
        <f>IF(ISBLANK(L3991),0,1)</f>
        <v>0</v>
      </c>
      <c r="P3991" s="318">
        <f>IF(ISBLANK(M3991),0,1)</f>
        <v>0</v>
      </c>
      <c r="Q3991" s="318">
        <f>O3991+P3991</f>
        <v>0</v>
      </c>
      <c r="R3991" s="318">
        <f>SUM(Q3866:Q3991)</f>
        <v>2</v>
      </c>
      <c r="S3991" s="318">
        <f>R3991/$X$2</f>
        <v>8.6956521739130432E-2</v>
      </c>
      <c r="T3991" s="318">
        <f>IF(S3991&gt;=$X$3,1,0)</f>
        <v>0</v>
      </c>
      <c r="U3991" s="318">
        <f>O3991*T3991+P3991*T3991</f>
        <v>0</v>
      </c>
    </row>
    <row r="3992" spans="1:21" s="318" customFormat="1" x14ac:dyDescent="0.2">
      <c r="A3992" s="322">
        <v>42373</v>
      </c>
      <c r="B3992" s="321">
        <v>600.614014</v>
      </c>
      <c r="C3992" s="320">
        <f>LN(B3992/B3991)</f>
        <v>-1.5930922725889574E-2</v>
      </c>
      <c r="D3992" s="320">
        <f>AVERAGE(C3972:C3992)</f>
        <v>-2.1806642866172721E-3</v>
      </c>
      <c r="E3992" s="318">
        <f>_xlfn.STDEV.S(C3972:C3992)</f>
        <v>1.3249667819817207E-2</v>
      </c>
      <c r="F3992" s="318">
        <f>E3992*(21/(21-1.5))</f>
        <v>1.4268873036726222E-2</v>
      </c>
      <c r="G3992" s="318">
        <f>_xlfn.VAR.S(C3972:C3992)</f>
        <v>1.7555369733549968E-4</v>
      </c>
      <c r="H3992" s="318">
        <f>G3992*(21/(21-1))</f>
        <v>1.8433138220227467E-4</v>
      </c>
      <c r="I3992" s="320">
        <f>(SUM(C3929:C3949)*1+SUM(C3950:C3970)*2+SUM(C3971:C3991)*3)/6</f>
        <v>2.4517185593976331E-3</v>
      </c>
      <c r="J3992" s="318">
        <f>IF(C3992*O3992&lt;&gt;0,C3992,0)</f>
        <v>0</v>
      </c>
      <c r="K3992" s="318" t="str">
        <f>IF(C3992*O3992=0,"",C3992)</f>
        <v/>
      </c>
      <c r="O3992" s="318">
        <f>IF(ISBLANK(L3992),0,1)</f>
        <v>0</v>
      </c>
      <c r="P3992" s="318">
        <f>IF(ISBLANK(M3992),0,1)</f>
        <v>0</v>
      </c>
      <c r="Q3992" s="318">
        <f>O3992+P3992</f>
        <v>0</v>
      </c>
      <c r="R3992" s="318">
        <f>SUM(Q3867:Q3992)</f>
        <v>2</v>
      </c>
      <c r="S3992" s="318">
        <f>R3992/$X$2</f>
        <v>8.6956521739130432E-2</v>
      </c>
      <c r="T3992" s="318">
        <f>IF(S3992&gt;=$X$3,1,0)</f>
        <v>0</v>
      </c>
      <c r="U3992" s="318">
        <f>O3992*T3992+P3992*T3992</f>
        <v>0</v>
      </c>
    </row>
    <row r="3993" spans="1:21" s="318" customFormat="1" x14ac:dyDescent="0.2">
      <c r="A3993" s="322">
        <v>42374</v>
      </c>
      <c r="B3993" s="321">
        <v>590.26800500000002</v>
      </c>
      <c r="C3993" s="320">
        <f>LN(B3993/B3992)</f>
        <v>-1.7375809086242405E-2</v>
      </c>
      <c r="D3993" s="320">
        <f>AVERAGE(C3973:C3993)</f>
        <v>-3.2879335747332057E-3</v>
      </c>
      <c r="E3993" s="318">
        <f>_xlfn.STDEV.S(C3973:C3993)</f>
        <v>1.3511654136235816E-2</v>
      </c>
      <c r="F3993" s="318">
        <f>E3993*(21/(21-1.5))</f>
        <v>1.4551012146715493E-2</v>
      </c>
      <c r="G3993" s="318">
        <f>_xlfn.VAR.S(C3973:C3993)</f>
        <v>1.8256479749725844E-4</v>
      </c>
      <c r="H3993" s="318">
        <f>G3993*(21/(21-1))</f>
        <v>1.9169303737212137E-4</v>
      </c>
      <c r="I3993" s="320">
        <f>(SUM(C3930:C3950)*1+SUM(C3951:C3971)*2+SUM(C3972:C3992)*3)/6</f>
        <v>-7.5684231587223871E-3</v>
      </c>
      <c r="J3993" s="318">
        <f>IF(C3993*O3993&lt;&gt;0,C3993,0)</f>
        <v>0</v>
      </c>
      <c r="K3993" s="318" t="str">
        <f>IF(C3993*O3993=0,"",C3993)</f>
        <v/>
      </c>
      <c r="O3993" s="318">
        <f>IF(ISBLANK(L3993),0,1)</f>
        <v>0</v>
      </c>
      <c r="P3993" s="318">
        <f>IF(ISBLANK(M3993),0,1)</f>
        <v>0</v>
      </c>
      <c r="Q3993" s="318">
        <f>O3993+P3993</f>
        <v>0</v>
      </c>
      <c r="R3993" s="318">
        <f>SUM(Q3868:Q3993)</f>
        <v>2</v>
      </c>
      <c r="S3993" s="318">
        <f>R3993/$X$2</f>
        <v>8.6956521739130432E-2</v>
      </c>
      <c r="T3993" s="318">
        <f>IF(S3993&gt;=$X$3,1,0)</f>
        <v>0</v>
      </c>
      <c r="U3993" s="318">
        <f>O3993*T3993+P3993*T3993</f>
        <v>0</v>
      </c>
    </row>
    <row r="3994" spans="1:21" s="318" customFormat="1" x14ac:dyDescent="0.2">
      <c r="A3994" s="322">
        <v>42375</v>
      </c>
      <c r="B3994" s="321">
        <v>581.74700900000005</v>
      </c>
      <c r="C3994" s="320">
        <f>LN(B3994/B3993)</f>
        <v>-1.4541018738674541E-2</v>
      </c>
      <c r="D3994" s="320">
        <f>AVERAGE(C3974:C3994)</f>
        <v>-3.9901502804727818E-3</v>
      </c>
      <c r="E3994" s="318">
        <f>_xlfn.STDEV.S(C3974:C3994)</f>
        <v>1.3702861560674287E-2</v>
      </c>
      <c r="F3994" s="318">
        <f>E3994*(21/(21-1.5))</f>
        <v>1.4756927834572308E-2</v>
      </c>
      <c r="G3994" s="318">
        <f>_xlfn.VAR.S(C3974:C3994)</f>
        <v>1.8776841495100495E-4</v>
      </c>
      <c r="H3994" s="318">
        <f>G3994*(21/(21-1))</f>
        <v>1.9715683569855521E-4</v>
      </c>
      <c r="I3994" s="320">
        <f>(SUM(C3931:C3951)*1+SUM(C3952:C3972)*2+SUM(C3973:C3993)*3)/6</f>
        <v>-1.6639231072035868E-2</v>
      </c>
      <c r="J3994" s="318">
        <f>IF(C3994*O3994&lt;&gt;0,C3994,0)</f>
        <v>0</v>
      </c>
      <c r="K3994" s="318" t="str">
        <f>IF(C3994*O3994=0,"",C3994)</f>
        <v/>
      </c>
      <c r="O3994" s="318">
        <f>IF(ISBLANK(L3994),0,1)</f>
        <v>0</v>
      </c>
      <c r="P3994" s="318">
        <f>IF(ISBLANK(M3994),0,1)</f>
        <v>0</v>
      </c>
      <c r="Q3994" s="318">
        <f>O3994+P3994</f>
        <v>0</v>
      </c>
      <c r="R3994" s="318">
        <f>SUM(Q3869:Q3994)</f>
        <v>2</v>
      </c>
      <c r="S3994" s="318">
        <f>R3994/$X$2</f>
        <v>8.6956521739130432E-2</v>
      </c>
      <c r="T3994" s="318">
        <f>IF(S3994&gt;=$X$3,1,0)</f>
        <v>0</v>
      </c>
      <c r="U3994" s="318">
        <f>O3994*T3994+P3994*T3994</f>
        <v>0</v>
      </c>
    </row>
    <row r="3995" spans="1:21" s="318" customFormat="1" x14ac:dyDescent="0.2">
      <c r="A3995" s="322">
        <v>42376</v>
      </c>
      <c r="B3995" s="321">
        <v>565.38098100000002</v>
      </c>
      <c r="C3995" s="320">
        <f>LN(B3995/B3994)</f>
        <v>-2.8535854224008696E-2</v>
      </c>
      <c r="D3995" s="320">
        <f>AVERAGE(C3975:C3995)</f>
        <v>-4.664363873235146E-3</v>
      </c>
      <c r="E3995" s="318">
        <f>_xlfn.STDEV.S(C3975:C3995)</f>
        <v>1.4560940439559586E-2</v>
      </c>
      <c r="F3995" s="318">
        <f>E3995*(21/(21-1.5))</f>
        <v>1.5681012781064169E-2</v>
      </c>
      <c r="G3995" s="318">
        <f>_xlfn.VAR.S(C3975:C3995)</f>
        <v>2.1202098648440173E-4</v>
      </c>
      <c r="H3995" s="318">
        <f>G3995*(21/(21-1))</f>
        <v>2.2262203580862181E-4</v>
      </c>
      <c r="I3995" s="320">
        <f>(SUM(C3932:C3952)*1+SUM(C3953:C3973)*2+SUM(C3974:C3994)*3)/6</f>
        <v>-3.1056843524339118E-2</v>
      </c>
      <c r="J3995" s="318">
        <f>IF(C3995*O3995&lt;&gt;0,C3995,0)</f>
        <v>0</v>
      </c>
      <c r="K3995" s="318" t="str">
        <f>IF(C3995*O3995=0,"",C3995)</f>
        <v/>
      </c>
      <c r="O3995" s="318">
        <f>IF(ISBLANK(L3995),0,1)</f>
        <v>0</v>
      </c>
      <c r="P3995" s="318">
        <f>IF(ISBLANK(M3995),0,1)</f>
        <v>0</v>
      </c>
      <c r="Q3995" s="318">
        <f>O3995+P3995</f>
        <v>0</v>
      </c>
      <c r="R3995" s="318">
        <f>SUM(Q3870:Q3995)</f>
        <v>2</v>
      </c>
      <c r="S3995" s="318">
        <f>R3995/$X$2</f>
        <v>8.6956521739130432E-2</v>
      </c>
      <c r="T3995" s="318">
        <f>IF(S3995&gt;=$X$3,1,0)</f>
        <v>0</v>
      </c>
      <c r="U3995" s="318">
        <f>O3995*T3995+P3995*T3995</f>
        <v>0</v>
      </c>
    </row>
    <row r="3996" spans="1:21" s="318" customFormat="1" x14ac:dyDescent="0.2">
      <c r="A3996" s="322">
        <v>42377</v>
      </c>
      <c r="B3996" s="321">
        <v>563.75</v>
      </c>
      <c r="C3996" s="320">
        <f>LN(B3996/B3995)</f>
        <v>-2.8889157445315576E-3</v>
      </c>
      <c r="D3996" s="320">
        <f>AVERAGE(C3976:C3996)</f>
        <v>-4.1149735423460093E-3</v>
      </c>
      <c r="E3996" s="318">
        <f>_xlfn.STDEV.S(C3976:C3996)</f>
        <v>1.4390868252597611E-2</v>
      </c>
      <c r="F3996" s="318">
        <f>E3996*(21/(21-1.5))</f>
        <v>1.5497858118182042E-2</v>
      </c>
      <c r="G3996" s="318">
        <f>_xlfn.VAR.S(C3976:C3996)</f>
        <v>2.0709708906362182E-4</v>
      </c>
      <c r="H3996" s="318">
        <f>G3996*(21/(21-1))</f>
        <v>2.1745194351680292E-4</v>
      </c>
      <c r="I3996" s="320">
        <f>(SUM(C3933:C3953)*1+SUM(C3954:C3974)*2+SUM(C3975:C3995)*3)/6</f>
        <v>-4.8836326339743129E-2</v>
      </c>
      <c r="J3996" s="318">
        <f>IF(C3996*O3996&lt;&gt;0,C3996,0)</f>
        <v>0</v>
      </c>
      <c r="K3996" s="318" t="str">
        <f>IF(C3996*O3996=0,"",C3996)</f>
        <v/>
      </c>
      <c r="O3996" s="318">
        <f>IF(ISBLANK(L3996),0,1)</f>
        <v>0</v>
      </c>
      <c r="P3996" s="318">
        <f>IF(ISBLANK(M3996),0,1)</f>
        <v>0</v>
      </c>
      <c r="Q3996" s="318">
        <f>O3996+P3996</f>
        <v>0</v>
      </c>
      <c r="R3996" s="318">
        <f>SUM(Q3871:Q3996)</f>
        <v>2</v>
      </c>
      <c r="S3996" s="318">
        <f>R3996/$X$2</f>
        <v>8.6956521739130432E-2</v>
      </c>
      <c r="T3996" s="318">
        <f>IF(S3996&gt;=$X$3,1,0)</f>
        <v>0</v>
      </c>
      <c r="U3996" s="318">
        <f>O3996*T3996+P3996*T3996</f>
        <v>0</v>
      </c>
    </row>
    <row r="3997" spans="1:21" s="318" customFormat="1" x14ac:dyDescent="0.2">
      <c r="A3997" s="322">
        <v>42380</v>
      </c>
      <c r="B3997" s="321">
        <v>554.77398700000003</v>
      </c>
      <c r="C3997" s="320">
        <f>LN(B3997/B3996)</f>
        <v>-1.6050090641995616E-2</v>
      </c>
      <c r="D3997" s="320">
        <f>AVERAGE(C3977:C3997)</f>
        <v>-5.0619854926732804E-3</v>
      </c>
      <c r="E3997" s="318">
        <f>_xlfn.STDEV.S(C3977:C3997)</f>
        <v>1.4495376684060811E-2</v>
      </c>
      <c r="F3997" s="318">
        <f>E3997*(21/(21-1.5))</f>
        <v>1.5610405659757794E-2</v>
      </c>
      <c r="G3997" s="318">
        <f>_xlfn.VAR.S(C3977:C3997)</f>
        <v>2.1011594521281378E-4</v>
      </c>
      <c r="H3997" s="318">
        <f>G3997*(21/(21-1))</f>
        <v>2.2062174247345449E-4</v>
      </c>
      <c r="I3997" s="320">
        <f>(SUM(C3934:C3954)*1+SUM(C3955:C3975)*2+SUM(C3976:C3996)*3)/6</f>
        <v>-4.9209649146670614E-2</v>
      </c>
      <c r="J3997" s="318">
        <f>IF(C3997*O3997&lt;&gt;0,C3997,0)</f>
        <v>0</v>
      </c>
      <c r="K3997" s="318" t="str">
        <f>IF(C3997*O3997=0,"",C3997)</f>
        <v/>
      </c>
      <c r="O3997" s="318">
        <f>IF(ISBLANK(L3997),0,1)</f>
        <v>0</v>
      </c>
      <c r="P3997" s="318">
        <f>IF(ISBLANK(M3997),0,1)</f>
        <v>0</v>
      </c>
      <c r="Q3997" s="318">
        <f>O3997+P3997</f>
        <v>0</v>
      </c>
      <c r="R3997" s="318">
        <f>SUM(Q3872:Q3997)</f>
        <v>2</v>
      </c>
      <c r="S3997" s="318">
        <f>R3997/$X$2</f>
        <v>8.6956521739130432E-2</v>
      </c>
      <c r="T3997" s="318">
        <f>IF(S3997&gt;=$X$3,1,0)</f>
        <v>0</v>
      </c>
      <c r="U3997" s="318">
        <f>O3997*T3997+P3997*T3997</f>
        <v>0</v>
      </c>
    </row>
    <row r="3998" spans="1:21" s="318" customFormat="1" x14ac:dyDescent="0.2">
      <c r="A3998" s="322">
        <v>42381</v>
      </c>
      <c r="B3998" s="321">
        <v>554.50701900000001</v>
      </c>
      <c r="C3998" s="320">
        <f>LN(B3998/B3997)</f>
        <v>-4.8133521390951608E-4</v>
      </c>
      <c r="D3998" s="320">
        <f>AVERAGE(C3978:C3998)</f>
        <v>-4.3206019909173381E-3</v>
      </c>
      <c r="E3998" s="318">
        <f>_xlfn.STDEV.S(C3978:C3998)</f>
        <v>1.4302121548287085E-2</v>
      </c>
      <c r="F3998" s="318">
        <f>E3998*(21/(21-1.5))</f>
        <v>1.5402284744309169E-2</v>
      </c>
      <c r="G3998" s="318">
        <f>_xlfn.VAR.S(C3978:C3998)</f>
        <v>2.0455068078197779E-4</v>
      </c>
      <c r="H3998" s="318">
        <f>G3998*(21/(21-1))</f>
        <v>2.1477821482107669E-4</v>
      </c>
      <c r="I3998" s="320">
        <f>(SUM(C3935:C3955)*1+SUM(C3956:C3976)*2+SUM(C3977:C3997)*3)/6</f>
        <v>-5.5170066677473407E-2</v>
      </c>
      <c r="J3998" s="318">
        <f>IF(C3998*O3998&lt;&gt;0,C3998,0)</f>
        <v>0</v>
      </c>
      <c r="K3998" s="318" t="str">
        <f>IF(C3998*O3998=0,"",C3998)</f>
        <v/>
      </c>
      <c r="O3998" s="318">
        <f>IF(ISBLANK(L3998),0,1)</f>
        <v>0</v>
      </c>
      <c r="P3998" s="318">
        <f>IF(ISBLANK(M3998),0,1)</f>
        <v>0</v>
      </c>
      <c r="Q3998" s="318">
        <f>O3998+P3998</f>
        <v>0</v>
      </c>
      <c r="R3998" s="318">
        <f>SUM(Q3873:Q3998)</f>
        <v>2</v>
      </c>
      <c r="S3998" s="318">
        <f>R3998/$X$2</f>
        <v>8.6956521739130432E-2</v>
      </c>
      <c r="T3998" s="318">
        <f>IF(S3998&gt;=$X$3,1,0)</f>
        <v>0</v>
      </c>
      <c r="U3998" s="318">
        <f>O3998*T3998+P3998*T3998</f>
        <v>0</v>
      </c>
    </row>
    <row r="3999" spans="1:21" s="318" customFormat="1" x14ac:dyDescent="0.2">
      <c r="A3999" s="322">
        <v>42382</v>
      </c>
      <c r="B3999" s="321">
        <v>556.80999799999995</v>
      </c>
      <c r="C3999" s="320">
        <f>LN(B3999/B3998)</f>
        <v>4.1446000761773769E-3</v>
      </c>
      <c r="D3999" s="320">
        <f>AVERAGE(C3979:C3999)</f>
        <v>-4.4186227317577556E-3</v>
      </c>
      <c r="E3999" s="318">
        <f>_xlfn.STDEV.S(C3979:C3999)</f>
        <v>1.4233278862301987E-2</v>
      </c>
      <c r="F3999" s="318">
        <f>E3999*(21/(21-1.5))</f>
        <v>1.5328146467094447E-2</v>
      </c>
      <c r="G3999" s="318">
        <f>_xlfn.VAR.S(C3979:C3999)</f>
        <v>2.0258622717205253E-4</v>
      </c>
      <c r="H3999" s="318">
        <f>G3999*(21/(21-1))</f>
        <v>2.1271553853065517E-4</v>
      </c>
      <c r="I3999" s="320">
        <f>(SUM(C3936:C3956)*1+SUM(C3957:C3977)*2+SUM(C3978:C3998)*3)/6</f>
        <v>-5.4291062987206956E-2</v>
      </c>
      <c r="J3999" s="318">
        <f>IF(C3999*O3999&lt;&gt;0,C3999,0)</f>
        <v>0</v>
      </c>
      <c r="K3999" s="318" t="str">
        <f>IF(C3999*O3999=0,"",C3999)</f>
        <v/>
      </c>
      <c r="O3999" s="318">
        <f>IF(ISBLANK(L3999),0,1)</f>
        <v>0</v>
      </c>
      <c r="P3999" s="318">
        <f>IF(ISBLANK(M3999),0,1)</f>
        <v>0</v>
      </c>
      <c r="Q3999" s="318">
        <f>O3999+P3999</f>
        <v>0</v>
      </c>
      <c r="R3999" s="318">
        <f>SUM(Q3874:Q3999)</f>
        <v>2</v>
      </c>
      <c r="S3999" s="318">
        <f>R3999/$X$2</f>
        <v>8.6956521739130432E-2</v>
      </c>
      <c r="T3999" s="318">
        <f>IF(S3999&gt;=$X$3,1,0)</f>
        <v>0</v>
      </c>
      <c r="U3999" s="318">
        <f>O3999*T3999+P3999*T3999</f>
        <v>0</v>
      </c>
    </row>
    <row r="4000" spans="1:21" s="318" customFormat="1" x14ac:dyDescent="0.2">
      <c r="A4000" s="322">
        <v>42383</v>
      </c>
      <c r="B4000" s="321">
        <v>542.16601600000001</v>
      </c>
      <c r="C4000" s="320">
        <f>LN(B4000/B3999)</f>
        <v>-2.6651807915547551E-2</v>
      </c>
      <c r="D4000" s="320">
        <f>AVERAGE(C3980:C4000)</f>
        <v>-5.1703795352681034E-3</v>
      </c>
      <c r="E4000" s="318">
        <f>_xlfn.STDEV.S(C3980:C4000)</f>
        <v>1.4987689078351497E-2</v>
      </c>
      <c r="F4000" s="318">
        <f>E4000*(21/(21-1.5))</f>
        <v>1.6140588238224687E-2</v>
      </c>
      <c r="G4000" s="318">
        <f>_xlfn.VAR.S(C3980:C4000)</f>
        <v>2.2463082390933677E-4</v>
      </c>
      <c r="H4000" s="318">
        <f>G4000*(21/(21-1))</f>
        <v>2.3586236510480363E-4</v>
      </c>
      <c r="I4000" s="320">
        <f>(SUM(C3937:C3957)*1+SUM(C3958:C3978)*2+SUM(C3979:C3999)*3)/6</f>
        <v>-5.0448203002483712E-2</v>
      </c>
      <c r="J4000" s="318">
        <f>IF(C4000*O4000&lt;&gt;0,C4000,0)</f>
        <v>0</v>
      </c>
      <c r="K4000" s="318" t="str">
        <f>IF(C4000*O4000=0,"",C4000)</f>
        <v/>
      </c>
      <c r="O4000" s="318">
        <f>IF(ISBLANK(L4000),0,1)</f>
        <v>0</v>
      </c>
      <c r="P4000" s="318">
        <f>IF(ISBLANK(M4000),0,1)</f>
        <v>0</v>
      </c>
      <c r="Q4000" s="318">
        <f>O4000+P4000</f>
        <v>0</v>
      </c>
      <c r="R4000" s="318">
        <f>SUM(Q3875:Q4000)</f>
        <v>2</v>
      </c>
      <c r="S4000" s="318">
        <f>R4000/$X$2</f>
        <v>8.6956521739130432E-2</v>
      </c>
      <c r="T4000" s="318">
        <f>IF(S4000&gt;=$X$3,1,0)</f>
        <v>0</v>
      </c>
      <c r="U4000" s="318">
        <f>O4000*T4000+P4000*T4000</f>
        <v>0</v>
      </c>
    </row>
    <row r="4001" spans="1:21" s="318" customFormat="1" x14ac:dyDescent="0.2">
      <c r="A4001" s="322">
        <v>42384</v>
      </c>
      <c r="B4001" s="321">
        <v>535.64502000000005</v>
      </c>
      <c r="C4001" s="320">
        <f>LN(B4001/B4000)</f>
        <v>-1.2100591571917984E-2</v>
      </c>
      <c r="D4001" s="320">
        <f>AVERAGE(C3981:C4001)</f>
        <v>-4.9889033459205E-3</v>
      </c>
      <c r="E4001" s="318">
        <f>_xlfn.STDEV.S(C3981:C4001)</f>
        <v>1.4873767303207394E-2</v>
      </c>
      <c r="F4001" s="318">
        <f>E4001*(21/(21-1.5))</f>
        <v>1.6017903249607963E-2</v>
      </c>
      <c r="G4001" s="318">
        <f>_xlfn.VAR.S(C3981:C4001)</f>
        <v>2.2122895378996139E-4</v>
      </c>
      <c r="H4001" s="318">
        <f>G4001*(21/(21-1))</f>
        <v>2.3229040147945947E-4</v>
      </c>
      <c r="I4001" s="320">
        <f>(SUM(C3938:C3958)*1+SUM(C3959:C3979)*2+SUM(C3980:C4000)*3)/6</f>
        <v>-6.101655492354003E-2</v>
      </c>
      <c r="J4001" s="318">
        <f>IF(C4001*O4001&lt;&gt;0,C4001,0)</f>
        <v>0</v>
      </c>
      <c r="K4001" s="318" t="str">
        <f>IF(C4001*O4001=0,"",C4001)</f>
        <v/>
      </c>
      <c r="O4001" s="318">
        <f>IF(ISBLANK(L4001),0,1)</f>
        <v>0</v>
      </c>
      <c r="P4001" s="318">
        <f>IF(ISBLANK(M4001),0,1)</f>
        <v>0</v>
      </c>
      <c r="Q4001" s="318">
        <f>O4001+P4001</f>
        <v>0</v>
      </c>
      <c r="R4001" s="318">
        <f>SUM(Q3876:Q4001)</f>
        <v>2</v>
      </c>
      <c r="S4001" s="318">
        <f>R4001/$X$2</f>
        <v>8.6956521739130432E-2</v>
      </c>
      <c r="T4001" s="318">
        <f>IF(S4001&gt;=$X$3,1,0)</f>
        <v>0</v>
      </c>
      <c r="U4001" s="318">
        <f>O4001*T4001+P4001*T4001</f>
        <v>0</v>
      </c>
    </row>
    <row r="4002" spans="1:21" s="318" customFormat="1" x14ac:dyDescent="0.2">
      <c r="A4002" s="322">
        <v>42387</v>
      </c>
      <c r="B4002" s="321">
        <v>528.46899399999995</v>
      </c>
      <c r="C4002" s="320">
        <f>LN(B4002/B4001)</f>
        <v>-1.348752988853121E-2</v>
      </c>
      <c r="D4002" s="320">
        <f>AVERAGE(C3982:C4002)</f>
        <v>-4.873916864500759E-3</v>
      </c>
      <c r="E4002" s="318">
        <f>_xlfn.STDEV.S(C3982:C4002)</f>
        <v>1.4794301303798793E-2</v>
      </c>
      <c r="F4002" s="318">
        <f>E4002*(21/(21-1.5))</f>
        <v>1.5932324481014084E-2</v>
      </c>
      <c r="G4002" s="318">
        <f>_xlfn.VAR.S(C3982:C4002)</f>
        <v>2.1887135106758268E-4</v>
      </c>
      <c r="H4002" s="318">
        <f>G4002*(21/(21-1))</f>
        <v>2.2981491862096183E-4</v>
      </c>
      <c r="I4002" s="320">
        <f>(SUM(C3939:C3959)*1+SUM(C3960:C3980)*2+SUM(C3981:C4001)*3)/6</f>
        <v>-6.0651693958808213E-2</v>
      </c>
      <c r="J4002" s="318">
        <f>IF(C4002*O4002&lt;&gt;0,C4002,0)</f>
        <v>0</v>
      </c>
      <c r="K4002" s="318" t="str">
        <f>IF(C4002*O4002=0,"",C4002)</f>
        <v/>
      </c>
      <c r="O4002" s="318">
        <f>IF(ISBLANK(L4002),0,1)</f>
        <v>0</v>
      </c>
      <c r="P4002" s="318">
        <f>IF(ISBLANK(M4002),0,1)</f>
        <v>0</v>
      </c>
      <c r="Q4002" s="318">
        <f>O4002+P4002</f>
        <v>0</v>
      </c>
      <c r="R4002" s="318">
        <f>SUM(Q3877:Q4002)</f>
        <v>2</v>
      </c>
      <c r="S4002" s="318">
        <f>R4002/$X$2</f>
        <v>8.6956521739130432E-2</v>
      </c>
      <c r="T4002" s="318">
        <f>IF(S4002&gt;=$X$3,1,0)</f>
        <v>0</v>
      </c>
      <c r="U4002" s="318">
        <f>O4002*T4002+P4002*T4002</f>
        <v>0</v>
      </c>
    </row>
    <row r="4003" spans="1:21" s="318" customFormat="1" x14ac:dyDescent="0.2">
      <c r="A4003" s="322">
        <v>42388</v>
      </c>
      <c r="B4003" s="321">
        <v>543.682007</v>
      </c>
      <c r="C4003" s="320">
        <f>LN(B4003/B4002)</f>
        <v>2.8380394325301608E-2</v>
      </c>
      <c r="D4003" s="320">
        <f>AVERAGE(C3983:C4003)</f>
        <v>-4.8473747137015213E-3</v>
      </c>
      <c r="E4003" s="318">
        <f>_xlfn.STDEV.S(C3983:C4003)</f>
        <v>1.4856265460242664E-2</v>
      </c>
      <c r="F4003" s="318">
        <f>E4003*(21/(21-1.5))</f>
        <v>1.5999055111030561E-2</v>
      </c>
      <c r="G4003" s="318">
        <f>_xlfn.VAR.S(C3983:C4003)</f>
        <v>2.2070862342519915E-4</v>
      </c>
      <c r="H4003" s="318">
        <f>G4003*(21/(21-1))</f>
        <v>2.3174405459645912E-4</v>
      </c>
      <c r="I4003" s="320">
        <f>(SUM(C3940:C3960)*1+SUM(C3961:C3981)*2+SUM(C3982:C4002)*3)/6</f>
        <v>-6.5959828245894234E-2</v>
      </c>
      <c r="J4003" s="318">
        <f>IF(C4003*O4003&lt;&gt;0,C4003,0)</f>
        <v>0</v>
      </c>
      <c r="K4003" s="318" t="str">
        <f>IF(C4003*O4003=0,"",C4003)</f>
        <v/>
      </c>
      <c r="O4003" s="318">
        <f>IF(ISBLANK(L4003),0,1)</f>
        <v>0</v>
      </c>
      <c r="P4003" s="318">
        <f>IF(ISBLANK(M4003),0,1)</f>
        <v>0</v>
      </c>
      <c r="Q4003" s="318">
        <f>O4003+P4003</f>
        <v>0</v>
      </c>
      <c r="R4003" s="318">
        <f>SUM(Q3878:Q4003)</f>
        <v>2</v>
      </c>
      <c r="S4003" s="318">
        <f>R4003/$X$2</f>
        <v>8.6956521739130432E-2</v>
      </c>
      <c r="T4003" s="318">
        <f>IF(S4003&gt;=$X$3,1,0)</f>
        <v>0</v>
      </c>
      <c r="U4003" s="318">
        <f>O4003*T4003+P4003*T4003</f>
        <v>0</v>
      </c>
    </row>
    <row r="4004" spans="1:21" s="318" customFormat="1" x14ac:dyDescent="0.2">
      <c r="A4004" s="322">
        <v>42389</v>
      </c>
      <c r="B4004" s="321">
        <v>518.05102499999998</v>
      </c>
      <c r="C4004" s="320">
        <f>LN(B4004/B4003)</f>
        <v>-4.8290788717165058E-2</v>
      </c>
      <c r="D4004" s="320">
        <f>AVERAGE(C3984:C4004)</f>
        <v>-7.2942506049595594E-3</v>
      </c>
      <c r="E4004" s="318">
        <f>_xlfn.STDEV.S(C3984:C4004)</f>
        <v>1.7482437324079173E-2</v>
      </c>
      <c r="F4004" s="318">
        <f>E4004*(21/(21-1.5))</f>
        <v>1.8827240195162187E-2</v>
      </c>
      <c r="G4004" s="318">
        <f>_xlfn.VAR.S(C3984:C4004)</f>
        <v>3.056356147903566E-4</v>
      </c>
      <c r="H4004" s="318">
        <f>G4004*(21/(21-1))</f>
        <v>3.2091739552987447E-4</v>
      </c>
      <c r="I4004" s="320">
        <f>(SUM(C3941:C3961)*1+SUM(C3962:C3982)*2+SUM(C3983:C4003)*3)/6</f>
        <v>-5.7271853586645244E-2</v>
      </c>
      <c r="J4004" s="318">
        <f>IF(C4004*O4004&lt;&gt;0,C4004,0)</f>
        <v>0</v>
      </c>
      <c r="K4004" s="318" t="str">
        <f>IF(C4004*O4004=0,"",C4004)</f>
        <v/>
      </c>
      <c r="O4004" s="318">
        <f>IF(ISBLANK(L4004),0,1)</f>
        <v>0</v>
      </c>
      <c r="P4004" s="318">
        <f>IF(ISBLANK(M4004),0,1)</f>
        <v>0</v>
      </c>
      <c r="Q4004" s="318">
        <f>O4004+P4004</f>
        <v>0</v>
      </c>
      <c r="R4004" s="318">
        <f>SUM(Q3879:Q4004)</f>
        <v>2</v>
      </c>
      <c r="S4004" s="318">
        <f>R4004/$X$2</f>
        <v>8.6956521739130432E-2</v>
      </c>
      <c r="T4004" s="318">
        <f>IF(S4004&gt;=$X$3,1,0)</f>
        <v>0</v>
      </c>
      <c r="U4004" s="318">
        <f>O4004*T4004+P4004*T4004</f>
        <v>0</v>
      </c>
    </row>
    <row r="4005" spans="1:21" s="318" customFormat="1" x14ac:dyDescent="0.2">
      <c r="A4005" s="322">
        <v>42390</v>
      </c>
      <c r="B4005" s="321">
        <v>530.635986</v>
      </c>
      <c r="C4005" s="320">
        <f>LN(B4005/B4004)</f>
        <v>2.4002519468914955E-2</v>
      </c>
      <c r="D4005" s="320">
        <f>AVERAGE(C3985:C4005)</f>
        <v>-5.9175723178894971E-3</v>
      </c>
      <c r="E4005" s="318">
        <f>_xlfn.STDEV.S(C3985:C4005)</f>
        <v>1.8770594690993167E-2</v>
      </c>
      <c r="F4005" s="318">
        <f>E4005*(21/(21-1.5))</f>
        <v>2.0214486590300333E-2</v>
      </c>
      <c r="G4005" s="318">
        <f>_xlfn.VAR.S(C3985:C4005)</f>
        <v>3.5233522505354091E-4</v>
      </c>
      <c r="H4005" s="318">
        <f>G4005*(21/(21-1))</f>
        <v>3.69951986306218E-4</v>
      </c>
      <c r="I4005" s="320">
        <f>(SUM(C3942:C3962)*1+SUM(C3963:C3983)*2+SUM(C3984:C4004)*3)/6</f>
        <v>-8.4303987017864943E-2</v>
      </c>
      <c r="J4005" s="318">
        <f>IF(C4005*O4005&lt;&gt;0,C4005,0)</f>
        <v>0</v>
      </c>
      <c r="K4005" s="318" t="str">
        <f>IF(C4005*O4005=0,"",C4005)</f>
        <v/>
      </c>
      <c r="O4005" s="318">
        <f>IF(ISBLANK(L4005),0,1)</f>
        <v>0</v>
      </c>
      <c r="P4005" s="318">
        <f>IF(ISBLANK(M4005),0,1)</f>
        <v>0</v>
      </c>
      <c r="Q4005" s="318">
        <f>O4005+P4005</f>
        <v>0</v>
      </c>
      <c r="R4005" s="318">
        <f>SUM(Q3880:Q4005)</f>
        <v>2</v>
      </c>
      <c r="S4005" s="318">
        <f>R4005/$X$2</f>
        <v>8.6956521739130432E-2</v>
      </c>
      <c r="T4005" s="318">
        <f>IF(S4005&gt;=$X$3,1,0)</f>
        <v>0</v>
      </c>
      <c r="U4005" s="318">
        <f>O4005*T4005+P4005*T4005</f>
        <v>0</v>
      </c>
    </row>
    <row r="4006" spans="1:21" s="318" customFormat="1" x14ac:dyDescent="0.2">
      <c r="A4006" s="322">
        <v>42391</v>
      </c>
      <c r="B4006" s="321">
        <v>552.62200900000005</v>
      </c>
      <c r="C4006" s="320">
        <f>LN(B4006/B4005)</f>
        <v>4.0597979043398444E-2</v>
      </c>
      <c r="D4006" s="320">
        <f>AVERAGE(C3986:C4006)</f>
        <v>-3.1282887392992168E-3</v>
      </c>
      <c r="E4006" s="318">
        <f>_xlfn.STDEV.S(C3986:C4006)</f>
        <v>2.1096906928800039E-2</v>
      </c>
      <c r="F4006" s="318">
        <f>E4006*(21/(21-1.5))</f>
        <v>2.2719745923323119E-2</v>
      </c>
      <c r="G4006" s="318">
        <f>_xlfn.VAR.S(C3986:C4006)</f>
        <v>4.4507948196245115E-4</v>
      </c>
      <c r="H4006" s="318">
        <f>G4006*(21/(21-1))</f>
        <v>4.6733345606057375E-4</v>
      </c>
      <c r="I4006" s="320">
        <f>(SUM(C3943:C3963)*1+SUM(C3964:C3984)*2+SUM(C3985:C4005)*3)/6</f>
        <v>-7.2694273684699648E-2</v>
      </c>
      <c r="J4006" s="318">
        <f>IF(C4006*O4006&lt;&gt;0,C4006,0)</f>
        <v>0</v>
      </c>
      <c r="K4006" s="318" t="str">
        <f>IF(C4006*O4006=0,"",C4006)</f>
        <v/>
      </c>
      <c r="O4006" s="318">
        <f>IF(ISBLANK(L4006),0,1)</f>
        <v>0</v>
      </c>
      <c r="P4006" s="318">
        <f>IF(ISBLANK(M4006),0,1)</f>
        <v>0</v>
      </c>
      <c r="Q4006" s="318">
        <f>O4006+P4006</f>
        <v>0</v>
      </c>
      <c r="R4006" s="318">
        <f>SUM(Q3881:Q4006)</f>
        <v>2</v>
      </c>
      <c r="S4006" s="318">
        <f>R4006/$X$2</f>
        <v>8.6956521739130432E-2</v>
      </c>
      <c r="T4006" s="318">
        <f>IF(S4006&gt;=$X$3,1,0)</f>
        <v>0</v>
      </c>
      <c r="U4006" s="318">
        <f>O4006*T4006+P4006*T4006</f>
        <v>0</v>
      </c>
    </row>
    <row r="4007" spans="1:21" s="318" customFormat="1" x14ac:dyDescent="0.2">
      <c r="A4007" s="322">
        <v>42394</v>
      </c>
      <c r="B4007" s="321">
        <v>547.06701699999996</v>
      </c>
      <c r="C4007" s="320">
        <f>LN(B4007/B4006)</f>
        <v>-1.0102927496813227E-2</v>
      </c>
      <c r="D4007" s="320">
        <f>AVERAGE(C3987:C4007)</f>
        <v>-3.689437161994972E-3</v>
      </c>
      <c r="E4007" s="318">
        <f>_xlfn.STDEV.S(C3987:C4007)</f>
        <v>2.1119293911812716E-2</v>
      </c>
      <c r="F4007" s="318">
        <f>E4007*(21/(21-1.5))</f>
        <v>2.2743854981952156E-2</v>
      </c>
      <c r="G4007" s="318">
        <f>_xlfn.VAR.S(C3987:C4007)</f>
        <v>4.4602457533352968E-4</v>
      </c>
      <c r="H4007" s="318">
        <f>G4007*(21/(21-1))</f>
        <v>4.6832580410020619E-4</v>
      </c>
      <c r="I4007" s="320">
        <f>(SUM(C3944:C3964)*1+SUM(C3965:C3985)*2+SUM(C3986:C4006)*3)/6</f>
        <v>-5.0046660228513062E-2</v>
      </c>
      <c r="J4007" s="318">
        <f>IF(C4007*O4007&lt;&gt;0,C4007,0)</f>
        <v>0</v>
      </c>
      <c r="K4007" s="318" t="str">
        <f>IF(C4007*O4007=0,"",C4007)</f>
        <v/>
      </c>
      <c r="O4007" s="318">
        <f>IF(ISBLANK(L4007),0,1)</f>
        <v>0</v>
      </c>
      <c r="P4007" s="318">
        <f>IF(ISBLANK(M4007),0,1)</f>
        <v>0</v>
      </c>
      <c r="Q4007" s="318">
        <f>O4007+P4007</f>
        <v>0</v>
      </c>
      <c r="R4007" s="318">
        <f>SUM(Q3882:Q4007)</f>
        <v>2</v>
      </c>
      <c r="S4007" s="318">
        <f>R4007/$X$2</f>
        <v>8.6956521739130432E-2</v>
      </c>
      <c r="T4007" s="318">
        <f>IF(S4007&gt;=$X$3,1,0)</f>
        <v>0</v>
      </c>
      <c r="U4007" s="318">
        <f>O4007*T4007+P4007*T4007</f>
        <v>0</v>
      </c>
    </row>
    <row r="4008" spans="1:21" s="318" customFormat="1" x14ac:dyDescent="0.2">
      <c r="A4008" s="322">
        <v>42395</v>
      </c>
      <c r="B4008" s="321">
        <v>551.02301</v>
      </c>
      <c r="C4008" s="320">
        <f>LN(B4008/B4007)</f>
        <v>7.2052564317430616E-3</v>
      </c>
      <c r="D4008" s="320">
        <f>AVERAGE(C3988:C4008)</f>
        <v>-3.2463375635080212E-3</v>
      </c>
      <c r="E4008" s="318">
        <f>_xlfn.STDEV.S(C3988:C4008)</f>
        <v>2.1251512814661869E-2</v>
      </c>
      <c r="F4008" s="318">
        <f>E4008*(21/(21-1.5))</f>
        <v>2.2886244569635859E-2</v>
      </c>
      <c r="G4008" s="318">
        <f>_xlfn.VAR.S(C3988:C4008)</f>
        <v>4.5162679691173767E-4</v>
      </c>
      <c r="H4008" s="318">
        <f>G4008*(21/(21-1))</f>
        <v>4.7420813675732459E-4</v>
      </c>
      <c r="I4008" s="320">
        <f>(SUM(C3945:C3965)*1+SUM(C3966:C3986)*2+SUM(C3987:C4007)*3)/6</f>
        <v>-5.5002339102225663E-2</v>
      </c>
      <c r="J4008" s="318">
        <f>IF(C4008*O4008&lt;&gt;0,C4008,0)</f>
        <v>0</v>
      </c>
      <c r="K4008" s="318" t="str">
        <f>IF(C4008*O4008=0,"",C4008)</f>
        <v/>
      </c>
      <c r="O4008" s="318">
        <f>IF(ISBLANK(L4008),0,1)</f>
        <v>0</v>
      </c>
      <c r="P4008" s="318">
        <f>IF(ISBLANK(M4008),0,1)</f>
        <v>0</v>
      </c>
      <c r="Q4008" s="318">
        <f>O4008+P4008</f>
        <v>0</v>
      </c>
      <c r="R4008" s="318">
        <f>SUM(Q3883:Q4008)</f>
        <v>2</v>
      </c>
      <c r="S4008" s="318">
        <f>R4008/$X$2</f>
        <v>8.6956521739130432E-2</v>
      </c>
      <c r="T4008" s="318">
        <f>IF(S4008&gt;=$X$3,1,0)</f>
        <v>0</v>
      </c>
      <c r="U4008" s="318">
        <f>O4008*T4008+P4008*T4008</f>
        <v>0</v>
      </c>
    </row>
    <row r="4009" spans="1:21" s="318" customFormat="1" x14ac:dyDescent="0.2">
      <c r="A4009" s="322">
        <v>42396</v>
      </c>
      <c r="B4009" s="321">
        <v>547.11700399999995</v>
      </c>
      <c r="C4009" s="320">
        <f>LN(B4009/B4008)</f>
        <v>-7.1138878884718188E-3</v>
      </c>
      <c r="D4009" s="320">
        <f>AVERAGE(C3989:C4009)</f>
        <v>-4.8089903242032397E-3</v>
      </c>
      <c r="E4009" s="318">
        <f>_xlfn.STDEV.S(C3989:C4009)</f>
        <v>2.0196804816334239E-2</v>
      </c>
      <c r="F4009" s="318">
        <f>E4009*(21/(21-1.5))</f>
        <v>2.1750405186821486E-2</v>
      </c>
      <c r="G4009" s="318">
        <f>_xlfn.VAR.S(C3989:C4009)</f>
        <v>4.0791092478910195E-4</v>
      </c>
      <c r="H4009" s="318">
        <f>G4009*(21/(21-1))</f>
        <v>4.2830647102855708E-4</v>
      </c>
      <c r="I4009" s="320">
        <f>(SUM(C3946:C3966)*1+SUM(C3967:C3987)*2+SUM(C3988:C4008)*3)/6</f>
        <v>-5.3027438608815237E-2</v>
      </c>
      <c r="J4009" s="318">
        <f>IF(C4009*O4009&lt;&gt;0,C4009,0)</f>
        <v>0</v>
      </c>
      <c r="K4009" s="318" t="str">
        <f>IF(C4009*O4009=0,"",C4009)</f>
        <v/>
      </c>
      <c r="O4009" s="318">
        <f>IF(ISBLANK(L4009),0,1)</f>
        <v>0</v>
      </c>
      <c r="P4009" s="318">
        <f>IF(ISBLANK(M4009),0,1)</f>
        <v>0</v>
      </c>
      <c r="Q4009" s="318">
        <f>O4009+P4009</f>
        <v>0</v>
      </c>
      <c r="R4009" s="318">
        <f>SUM(Q3884:Q4009)</f>
        <v>2</v>
      </c>
      <c r="S4009" s="318">
        <f>R4009/$X$2</f>
        <v>8.6956521739130432E-2</v>
      </c>
      <c r="T4009" s="318">
        <f>IF(S4009&gt;=$X$3,1,0)</f>
        <v>0</v>
      </c>
      <c r="U4009" s="318">
        <f>O4009*T4009+P4009*T4009</f>
        <v>0</v>
      </c>
    </row>
    <row r="4010" spans="1:21" s="318" customFormat="1" x14ac:dyDescent="0.2">
      <c r="A4010" s="322">
        <v>42397</v>
      </c>
      <c r="B4010" s="321">
        <v>552.32000700000003</v>
      </c>
      <c r="C4010" s="320">
        <f>LN(B4010/B4009)</f>
        <v>9.4649203007489864E-3</v>
      </c>
      <c r="D4010" s="320">
        <f>AVERAGE(C3990:C4010)</f>
        <v>-4.1137598469919703E-3</v>
      </c>
      <c r="E4010" s="318">
        <f>_xlfn.STDEV.S(C3990:C4010)</f>
        <v>2.0434904620029865E-2</v>
      </c>
      <c r="F4010" s="318">
        <f>E4010*(21/(21-1.5))</f>
        <v>2.200682036003216E-2</v>
      </c>
      <c r="G4010" s="318">
        <f>_xlfn.VAR.S(C3990:C4010)</f>
        <v>4.1758532682971791E-4</v>
      </c>
      <c r="H4010" s="318">
        <f>G4010*(21/(21-1))</f>
        <v>4.3846459317120384E-4</v>
      </c>
      <c r="I4010" s="320">
        <f>(SUM(C3947:C3967)*1+SUM(C3968:C3988)*2+SUM(C3989:C4009)*3)/6</f>
        <v>-6.0760932213221208E-2</v>
      </c>
      <c r="J4010" s="318">
        <f>IF(C4010*O4010&lt;&gt;0,C4010,0)</f>
        <v>0</v>
      </c>
      <c r="K4010" s="318" t="str">
        <f>IF(C4010*O4010=0,"",C4010)</f>
        <v/>
      </c>
      <c r="O4010" s="318">
        <f>IF(ISBLANK(L4010),0,1)</f>
        <v>0</v>
      </c>
      <c r="P4010" s="318">
        <f>IF(ISBLANK(M4010),0,1)</f>
        <v>0</v>
      </c>
      <c r="Q4010" s="318">
        <f>O4010+P4010</f>
        <v>0</v>
      </c>
      <c r="R4010" s="318">
        <f>SUM(Q3885:Q4010)</f>
        <v>2</v>
      </c>
      <c r="S4010" s="318">
        <f>R4010/$X$2</f>
        <v>8.6956521739130432E-2</v>
      </c>
      <c r="T4010" s="318">
        <f>IF(S4010&gt;=$X$3,1,0)</f>
        <v>0</v>
      </c>
      <c r="U4010" s="318">
        <f>O4010*T4010+P4010*T4010</f>
        <v>0</v>
      </c>
    </row>
    <row r="4011" spans="1:21" s="318" customFormat="1" x14ac:dyDescent="0.2">
      <c r="A4011" s="322">
        <v>42398</v>
      </c>
      <c r="B4011" s="321">
        <v>560.92999299999997</v>
      </c>
      <c r="C4011" s="320">
        <f>LN(B4011/B4010)</f>
        <v>1.5468506945678789E-2</v>
      </c>
      <c r="D4011" s="320">
        <f>AVERAGE(C3991:C4011)</f>
        <v>-3.952623232297385E-3</v>
      </c>
      <c r="E4011" s="318">
        <f>_xlfn.STDEV.S(C3991:C4011)</f>
        <v>2.0581834648716425E-2</v>
      </c>
      <c r="F4011" s="318">
        <f>E4011*(21/(21-1.5))</f>
        <v>2.2165052698617686E-2</v>
      </c>
      <c r="G4011" s="318">
        <f>_xlfn.VAR.S(C3991:C4011)</f>
        <v>4.2361191750710399E-4</v>
      </c>
      <c r="H4011" s="318">
        <f>G4011*(21/(21-1))</f>
        <v>4.4479251338245922E-4</v>
      </c>
      <c r="I4011" s="320">
        <f>(SUM(C3948:C3968)*1+SUM(C3969:C3989)*2+SUM(C3990:C4010)*3)/6</f>
        <v>-5.3068619608665289E-2</v>
      </c>
      <c r="J4011" s="318">
        <f>IF(C4011*O4011&lt;&gt;0,C4011,0)</f>
        <v>0</v>
      </c>
      <c r="K4011" s="318" t="str">
        <f>IF(C4011*O4011=0,"",C4011)</f>
        <v/>
      </c>
      <c r="O4011" s="318">
        <f>IF(ISBLANK(L4011),0,1)</f>
        <v>0</v>
      </c>
      <c r="P4011" s="318">
        <f>IF(ISBLANK(M4011),0,1)</f>
        <v>0</v>
      </c>
      <c r="Q4011" s="318">
        <f>O4011+P4011</f>
        <v>0</v>
      </c>
      <c r="R4011" s="318">
        <f>SUM(Q3886:Q4011)</f>
        <v>2</v>
      </c>
      <c r="S4011" s="318">
        <f>R4011/$X$2</f>
        <v>8.6956521739130432E-2</v>
      </c>
      <c r="T4011" s="318">
        <f>IF(S4011&gt;=$X$3,1,0)</f>
        <v>0</v>
      </c>
      <c r="U4011" s="318">
        <f>O4011*T4011+P4011*T4011</f>
        <v>0</v>
      </c>
    </row>
    <row r="4012" spans="1:21" s="318" customFormat="1" x14ac:dyDescent="0.2">
      <c r="A4012" s="322">
        <v>42401</v>
      </c>
      <c r="B4012" s="321">
        <v>556.70001200000002</v>
      </c>
      <c r="C4012" s="320">
        <f>LN(B4012/B4011)</f>
        <v>-7.5695913294422275E-3</v>
      </c>
      <c r="D4012" s="320">
        <f>AVERAGE(C3992:C4012)</f>
        <v>-4.3741378376751308E-3</v>
      </c>
      <c r="E4012" s="318">
        <f>_xlfn.STDEV.S(C3992:C4012)</f>
        <v>2.0559895558113883E-2</v>
      </c>
      <c r="F4012" s="318">
        <f>E4012*(21/(21-1.5))</f>
        <v>2.2141425985661104E-2</v>
      </c>
      <c r="G4012" s="318">
        <f>_xlfn.VAR.S(C3992:C4012)</f>
        <v>4.2270930536055093E-4</v>
      </c>
      <c r="H4012" s="318">
        <f>G4012*(21/(21-1))</f>
        <v>4.4384477062857852E-4</v>
      </c>
      <c r="I4012" s="320">
        <f>(SUM(C3949:C3969)*1+SUM(C3970:C3990)*2+SUM(C3991:C4011)*3)/6</f>
        <v>-5.0160786933498597E-2</v>
      </c>
      <c r="J4012" s="318">
        <f>IF(C4012*O4012&lt;&gt;0,C4012,0)</f>
        <v>0</v>
      </c>
      <c r="K4012" s="318" t="str">
        <f>IF(C4012*O4012=0,"",C4012)</f>
        <v/>
      </c>
      <c r="O4012" s="318">
        <f>IF(ISBLANK(L4012),0,1)</f>
        <v>0</v>
      </c>
      <c r="P4012" s="318">
        <f>IF(ISBLANK(M4012),0,1)</f>
        <v>0</v>
      </c>
      <c r="Q4012" s="318">
        <f>O4012+P4012</f>
        <v>0</v>
      </c>
      <c r="R4012" s="318">
        <f>SUM(Q3887:Q4012)</f>
        <v>2</v>
      </c>
      <c r="S4012" s="318">
        <f>R4012/$X$2</f>
        <v>8.6956521739130432E-2</v>
      </c>
      <c r="T4012" s="318">
        <f>IF(S4012&gt;=$X$3,1,0)</f>
        <v>0</v>
      </c>
      <c r="U4012" s="318">
        <f>O4012*T4012+P4012*T4012</f>
        <v>0</v>
      </c>
    </row>
    <row r="4013" spans="1:21" s="318" customFormat="1" x14ac:dyDescent="0.2">
      <c r="A4013" s="322">
        <v>42402</v>
      </c>
      <c r="B4013" s="321">
        <v>539.45696999999996</v>
      </c>
      <c r="C4013" s="320">
        <f>LN(B4013/B4012)</f>
        <v>-3.1463494263933738E-2</v>
      </c>
      <c r="D4013" s="320">
        <f>AVERAGE(C3993:C4013)</f>
        <v>-5.113784101391519E-3</v>
      </c>
      <c r="E4013" s="318">
        <f>_xlfn.STDEV.S(C3993:C4013)</f>
        <v>2.1263785473597373E-2</v>
      </c>
      <c r="F4013" s="318">
        <f>E4013*(21/(21-1.5))</f>
        <v>2.2899461279258709E-2</v>
      </c>
      <c r="G4013" s="318">
        <f>_xlfn.VAR.S(C3993:C4013)</f>
        <v>4.5214857266717066E-4</v>
      </c>
      <c r="H4013" s="318">
        <f>G4013*(21/(21-1))</f>
        <v>4.7475600130052924E-4</v>
      </c>
      <c r="I4013" s="320">
        <f>(SUM(C3950:C3970)*1+SUM(C3971:C3991)*2+SUM(C3992:C4012)*3)/6</f>
        <v>-5.1440180387747746E-2</v>
      </c>
      <c r="J4013" s="318">
        <f>IF(C4013*O4013&lt;&gt;0,C4013,0)</f>
        <v>0</v>
      </c>
      <c r="K4013" s="318" t="str">
        <f>IF(C4013*O4013=0,"",C4013)</f>
        <v/>
      </c>
      <c r="O4013" s="318">
        <f>IF(ISBLANK(L4013),0,1)</f>
        <v>0</v>
      </c>
      <c r="P4013" s="318">
        <f>IF(ISBLANK(M4013),0,1)</f>
        <v>0</v>
      </c>
      <c r="Q4013" s="318">
        <f>O4013+P4013</f>
        <v>0</v>
      </c>
      <c r="R4013" s="318">
        <f>SUM(Q3888:Q4013)</f>
        <v>2</v>
      </c>
      <c r="S4013" s="318">
        <f>R4013/$X$2</f>
        <v>8.6956521739130432E-2</v>
      </c>
      <c r="T4013" s="318">
        <f>IF(S4013&gt;=$X$3,1,0)</f>
        <v>0</v>
      </c>
      <c r="U4013" s="318">
        <f>O4013*T4013+P4013*T4013</f>
        <v>0</v>
      </c>
    </row>
    <row r="4014" spans="1:21" s="318" customFormat="1" x14ac:dyDescent="0.2">
      <c r="A4014" s="322">
        <v>42403</v>
      </c>
      <c r="B4014" s="321">
        <v>540.46502699999996</v>
      </c>
      <c r="C4014" s="320">
        <f>LN(B4014/B4013)</f>
        <v>1.8669076018189249E-3</v>
      </c>
      <c r="D4014" s="320">
        <f>AVERAGE(C3994:C4014)</f>
        <v>-4.1974642591028847E-3</v>
      </c>
      <c r="E4014" s="318">
        <f>_xlfn.STDEV.S(C3994:C4014)</f>
        <v>2.1123105560202041E-2</v>
      </c>
      <c r="F4014" s="318">
        <f>E4014*(21/(21-1.5))</f>
        <v>2.2747959834063736E-2</v>
      </c>
      <c r="G4014" s="318">
        <f>_xlfn.VAR.S(C3994:C4014)</f>
        <v>4.461855885074384E-4</v>
      </c>
      <c r="H4014" s="318">
        <f>G4014*(21/(21-1))</f>
        <v>4.6849486793281033E-4</v>
      </c>
      <c r="I4014" s="320">
        <f>(SUM(C3951:C3971)*1+SUM(C3972:C3992)*2+SUM(C3993:C4013)*3)/6</f>
        <v>-6.5337327711859502E-2</v>
      </c>
      <c r="J4014" s="318">
        <f>IF(C4014*O4014&lt;&gt;0,C4014,0)</f>
        <v>0</v>
      </c>
      <c r="K4014" s="318" t="str">
        <f>IF(C4014*O4014=0,"",C4014)</f>
        <v/>
      </c>
      <c r="O4014" s="318">
        <f>IF(ISBLANK(L4014),0,1)</f>
        <v>0</v>
      </c>
      <c r="P4014" s="318">
        <f>IF(ISBLANK(M4014),0,1)</f>
        <v>0</v>
      </c>
      <c r="Q4014" s="318">
        <f>O4014+P4014</f>
        <v>0</v>
      </c>
      <c r="R4014" s="318">
        <f>SUM(Q3889:Q4014)</f>
        <v>2</v>
      </c>
      <c r="S4014" s="318">
        <f>R4014/$X$2</f>
        <v>8.6956521739130432E-2</v>
      </c>
      <c r="T4014" s="318">
        <f>IF(S4014&gt;=$X$3,1,0)</f>
        <v>0</v>
      </c>
      <c r="U4014" s="318">
        <f>O4014*T4014+P4014*T4014</f>
        <v>0</v>
      </c>
    </row>
    <row r="4015" spans="1:21" s="318" customFormat="1" x14ac:dyDescent="0.2">
      <c r="A4015" s="322">
        <v>42404</v>
      </c>
      <c r="B4015" s="321">
        <v>552.22100799999998</v>
      </c>
      <c r="C4015" s="320">
        <f>LN(B4015/B4014)</f>
        <v>2.1518412876338416E-2</v>
      </c>
      <c r="D4015" s="320">
        <f>AVERAGE(C3995:C4015)</f>
        <v>-2.4803484679117908E-3</v>
      </c>
      <c r="E4015" s="318">
        <f>_xlfn.STDEV.S(C3995:C4015)</f>
        <v>2.1698053793225907E-2</v>
      </c>
      <c r="F4015" s="318">
        <f>E4015*(21/(21-1.5))</f>
        <v>2.3367134854243285E-2</v>
      </c>
      <c r="G4015" s="318">
        <f>_xlfn.VAR.S(C3995:C4015)</f>
        <v>4.7080553841372515E-4</v>
      </c>
      <c r="H4015" s="318">
        <f>G4015*(21/(21-1))</f>
        <v>4.9434581533441141E-4</v>
      </c>
      <c r="I4015" s="320">
        <f>(SUM(C3952:C3972)*1+SUM(C3973:C3993)*2+SUM(C3994:C4014)*3)/6</f>
        <v>-6.3212331003018429E-2</v>
      </c>
      <c r="J4015" s="318">
        <f>IF(C4015*O4015&lt;&gt;0,C4015,0)</f>
        <v>0</v>
      </c>
      <c r="K4015" s="318" t="str">
        <f>IF(C4015*O4015=0,"",C4015)</f>
        <v/>
      </c>
      <c r="O4015" s="318">
        <f>IF(ISBLANK(L4015),0,1)</f>
        <v>0</v>
      </c>
      <c r="P4015" s="318">
        <f>IF(ISBLANK(M4015),0,1)</f>
        <v>0</v>
      </c>
      <c r="Q4015" s="318">
        <f>O4015+P4015</f>
        <v>0</v>
      </c>
      <c r="R4015" s="318">
        <f>SUM(Q3890:Q4015)</f>
        <v>2</v>
      </c>
      <c r="S4015" s="318">
        <f>R4015/$X$2</f>
        <v>8.6956521739130432E-2</v>
      </c>
      <c r="T4015" s="318">
        <f>IF(S4015&gt;=$X$3,1,0)</f>
        <v>0</v>
      </c>
      <c r="U4015" s="318">
        <f>O4015*T4015+P4015*T4015</f>
        <v>0</v>
      </c>
    </row>
    <row r="4016" spans="1:21" s="318" customFormat="1" x14ac:dyDescent="0.2">
      <c r="A4016" s="322">
        <v>42405</v>
      </c>
      <c r="B4016" s="321">
        <v>560.74298099999999</v>
      </c>
      <c r="C4016" s="320">
        <f>LN(B4016/B4015)</f>
        <v>1.5314313198184297E-2</v>
      </c>
      <c r="D4016" s="320">
        <f>AVERAGE(C3996:C4016)</f>
        <v>-3.9224525733117286E-4</v>
      </c>
      <c r="E4016" s="318">
        <f>_xlfn.STDEV.S(C3996:C4016)</f>
        <v>2.1168736023320516E-2</v>
      </c>
      <c r="F4016" s="318">
        <f>E4016*(21/(21-1.5))</f>
        <v>2.279710033280671E-2</v>
      </c>
      <c r="G4016" s="318">
        <f>_xlfn.VAR.S(C3996:C4016)</f>
        <v>4.4811538482502771E-4</v>
      </c>
      <c r="H4016" s="318">
        <f>G4016*(21/(21-1))</f>
        <v>4.7052115406627911E-4</v>
      </c>
      <c r="I4016" s="320">
        <f>(SUM(C3953:C3973)*1+SUM(C3974:C3994)*2+SUM(C3995:C4015)*3)/6</f>
        <v>-5.1590227986178822E-2</v>
      </c>
      <c r="J4016" s="318">
        <f>IF(C4016*O4016&lt;&gt;0,C4016,0)</f>
        <v>0</v>
      </c>
      <c r="K4016" s="318" t="str">
        <f>IF(C4016*O4016=0,"",C4016)</f>
        <v/>
      </c>
      <c r="O4016" s="318">
        <f>IF(ISBLANK(L4016),0,1)</f>
        <v>0</v>
      </c>
      <c r="P4016" s="318">
        <f>IF(ISBLANK(M4016),0,1)</f>
        <v>0</v>
      </c>
      <c r="Q4016" s="318">
        <f>O4016+P4016</f>
        <v>0</v>
      </c>
      <c r="R4016" s="318">
        <f>SUM(Q3891:Q4016)</f>
        <v>2</v>
      </c>
      <c r="S4016" s="318">
        <f>R4016/$X$2</f>
        <v>8.6956521739130432E-2</v>
      </c>
      <c r="T4016" s="318">
        <f>IF(S4016&gt;=$X$3,1,0)</f>
        <v>0</v>
      </c>
      <c r="U4016" s="318">
        <f>O4016*T4016+P4016*T4016</f>
        <v>0</v>
      </c>
    </row>
    <row r="4017" spans="1:21" s="318" customFormat="1" x14ac:dyDescent="0.2">
      <c r="A4017" s="322">
        <v>42408</v>
      </c>
      <c r="B4017" s="321">
        <v>536.09600799999998</v>
      </c>
      <c r="C4017" s="320">
        <f>LN(B4017/B4016)</f>
        <v>-4.4949391723643331E-2</v>
      </c>
      <c r="D4017" s="320">
        <f>AVERAGE(C3997:C4017)</f>
        <v>-2.395125065860306E-3</v>
      </c>
      <c r="E4017" s="318">
        <f>_xlfn.STDEV.S(C3997:C4017)</f>
        <v>2.329932569423802E-2</v>
      </c>
      <c r="F4017" s="318">
        <f>E4017*(21/(21-1.5))</f>
        <v>2.5091581516871714E-2</v>
      </c>
      <c r="G4017" s="318">
        <f>_xlfn.VAR.S(C3997:C4017)</f>
        <v>5.4285857780618008E-4</v>
      </c>
      <c r="H4017" s="318">
        <f>G4017*(21/(21-1))</f>
        <v>5.7000150669648912E-4</v>
      </c>
      <c r="I4017" s="320">
        <f>(SUM(C3954:C3974)*1+SUM(C3975:C3995)*2+SUM(C3996:C4016)*3)/6</f>
        <v>-3.9473845487097571E-2</v>
      </c>
      <c r="J4017" s="318">
        <f>IF(C4017*O4017&lt;&gt;0,C4017,0)</f>
        <v>0</v>
      </c>
      <c r="K4017" s="318" t="str">
        <f>IF(C4017*O4017=0,"",C4017)</f>
        <v/>
      </c>
      <c r="O4017" s="318">
        <f>IF(ISBLANK(L4017),0,1)</f>
        <v>0</v>
      </c>
      <c r="P4017" s="318">
        <f>IF(ISBLANK(M4017),0,1)</f>
        <v>0</v>
      </c>
      <c r="Q4017" s="318">
        <f>O4017+P4017</f>
        <v>0</v>
      </c>
      <c r="R4017" s="318">
        <f>SUM(Q3892:Q4017)</f>
        <v>2</v>
      </c>
      <c r="S4017" s="318">
        <f>R4017/$X$2</f>
        <v>8.6956521739130432E-2</v>
      </c>
      <c r="T4017" s="318">
        <f>IF(S4017&gt;=$X$3,1,0)</f>
        <v>0</v>
      </c>
      <c r="U4017" s="318">
        <f>O4017*T4017+P4017*T4017</f>
        <v>0</v>
      </c>
    </row>
    <row r="4018" spans="1:21" s="318" customFormat="1" x14ac:dyDescent="0.2">
      <c r="A4018" s="322">
        <v>42409</v>
      </c>
      <c r="B4018" s="321">
        <v>531.47900400000003</v>
      </c>
      <c r="C4018" s="320">
        <f>LN(B4018/B4017)</f>
        <v>-8.6495707246632917E-3</v>
      </c>
      <c r="D4018" s="320">
        <f>AVERAGE(C3998:C4018)</f>
        <v>-2.0427193555111476E-3</v>
      </c>
      <c r="E4018" s="318">
        <f>_xlfn.STDEV.S(C3998:C4018)</f>
        <v>2.3137873256047822E-2</v>
      </c>
      <c r="F4018" s="318">
        <f>E4018*(21/(21-1.5))</f>
        <v>2.4917709660359191E-2</v>
      </c>
      <c r="G4018" s="318">
        <f>_xlfn.VAR.S(C3998:C4018)</f>
        <v>5.3536117881293303E-4</v>
      </c>
      <c r="H4018" s="318">
        <f>G4018*(21/(21-1))</f>
        <v>5.6212923775357971E-4</v>
      </c>
      <c r="I4018" s="320">
        <f>(SUM(C3955:C3975)*1+SUM(C3976:C3996)*2+SUM(C3997:C4017)*3)/6</f>
        <v>-5.7707341159637569E-2</v>
      </c>
      <c r="J4018" s="318">
        <f>IF(C4018*O4018&lt;&gt;0,C4018,0)</f>
        <v>0</v>
      </c>
      <c r="K4018" s="318" t="str">
        <f>IF(C4018*O4018=0,"",C4018)</f>
        <v/>
      </c>
      <c r="O4018" s="318">
        <f>IF(ISBLANK(L4018),0,1)</f>
        <v>0</v>
      </c>
      <c r="P4018" s="318">
        <f>IF(ISBLANK(M4018),0,1)</f>
        <v>0</v>
      </c>
      <c r="Q4018" s="318">
        <f>O4018+P4018</f>
        <v>0</v>
      </c>
      <c r="R4018" s="318">
        <f>SUM(Q3893:Q4018)</f>
        <v>2</v>
      </c>
      <c r="S4018" s="318">
        <f>R4018/$X$2</f>
        <v>8.6956521739130432E-2</v>
      </c>
      <c r="T4018" s="318">
        <f>IF(S4018&gt;=$X$3,1,0)</f>
        <v>0</v>
      </c>
      <c r="U4018" s="318">
        <f>O4018*T4018+P4018*T4018</f>
        <v>0</v>
      </c>
    </row>
    <row r="4019" spans="1:21" s="318" customFormat="1" x14ac:dyDescent="0.2">
      <c r="A4019" s="322">
        <v>42410</v>
      </c>
      <c r="B4019" s="321">
        <v>530.63500999999997</v>
      </c>
      <c r="C4019" s="320">
        <f>LN(B4019/B4018)</f>
        <v>-1.5892722749552121E-3</v>
      </c>
      <c r="D4019" s="320">
        <f>AVERAGE(C3999:C4019)</f>
        <v>-2.09547826317999E-3</v>
      </c>
      <c r="E4019" s="318">
        <f>_xlfn.STDEV.S(C3999:C4019)</f>
        <v>2.3135398004493865E-2</v>
      </c>
      <c r="F4019" s="318">
        <f>E4019*(21/(21-1.5))</f>
        <v>2.4915044004839546E-2</v>
      </c>
      <c r="G4019" s="318">
        <f>_xlfn.VAR.S(C3999:C4019)</f>
        <v>5.3524664082633868E-4</v>
      </c>
      <c r="H4019" s="318">
        <f>G4019*(21/(21-1))</f>
        <v>5.6200897286765559E-4</v>
      </c>
      <c r="I4019" s="320">
        <f>(SUM(C3956:C3976)*1+SUM(C3977:C3997)*2+SUM(C3998:C4018)*3)/6</f>
        <v>-5.9534147005346656E-2</v>
      </c>
      <c r="J4019" s="318">
        <f>IF(C4019*O4019&lt;&gt;0,C4019,0)</f>
        <v>0</v>
      </c>
      <c r="K4019" s="318" t="str">
        <f>IF(C4019*O4019=0,"",C4019)</f>
        <v/>
      </c>
      <c r="O4019" s="318">
        <f>IF(ISBLANK(L4019),0,1)</f>
        <v>0</v>
      </c>
      <c r="P4019" s="318">
        <f>IF(ISBLANK(M4019),0,1)</f>
        <v>0</v>
      </c>
      <c r="Q4019" s="318">
        <f>O4019+P4019</f>
        <v>0</v>
      </c>
      <c r="R4019" s="318">
        <f>SUM(Q3894:Q4019)</f>
        <v>2</v>
      </c>
      <c r="S4019" s="318">
        <f>R4019/$X$2</f>
        <v>8.6956521739130432E-2</v>
      </c>
      <c r="T4019" s="318">
        <f>IF(S4019&gt;=$X$3,1,0)</f>
        <v>0</v>
      </c>
      <c r="U4019" s="318">
        <f>O4019*T4019+P4019*T4019</f>
        <v>0</v>
      </c>
    </row>
    <row r="4020" spans="1:21" s="318" customFormat="1" x14ac:dyDescent="0.2">
      <c r="A4020" s="322">
        <v>42411</v>
      </c>
      <c r="B4020" s="321">
        <v>515.22997999999995</v>
      </c>
      <c r="C4020" s="320">
        <f>LN(B4020/B4019)</f>
        <v>-2.9461057343301313E-2</v>
      </c>
      <c r="D4020" s="320">
        <f>AVERAGE(C4000:C4020)</f>
        <v>-3.6957476641075468E-3</v>
      </c>
      <c r="E4020" s="318">
        <f>_xlfn.STDEV.S(C4000:C4020)</f>
        <v>2.3833895036239231E-2</v>
      </c>
      <c r="F4020" s="318">
        <f>E4020*(21/(21-1.5))</f>
        <v>2.5667271577488403E-2</v>
      </c>
      <c r="G4020" s="318">
        <f>_xlfn.VAR.S(C4000:C4020)</f>
        <v>5.6805455259846907E-4</v>
      </c>
      <c r="H4020" s="318">
        <f>G4020*(21/(21-1))</f>
        <v>5.9645728022839257E-4</v>
      </c>
      <c r="I4020" s="320">
        <f>(SUM(C3957:C3977)*1+SUM(C3978:C3998)*2+SUM(C3999:C4019)*3)/6</f>
        <v>-5.8006031428556142E-2</v>
      </c>
      <c r="J4020" s="318">
        <f>IF(C4020*O4020&lt;&gt;0,C4020,0)</f>
        <v>0</v>
      </c>
      <c r="K4020" s="318" t="str">
        <f>IF(C4020*O4020=0,"",C4020)</f>
        <v/>
      </c>
      <c r="O4020" s="318">
        <f>IF(ISBLANK(L4020),0,1)</f>
        <v>0</v>
      </c>
      <c r="P4020" s="318">
        <f>IF(ISBLANK(M4020),0,1)</f>
        <v>0</v>
      </c>
      <c r="Q4020" s="318">
        <f>O4020+P4020</f>
        <v>0</v>
      </c>
      <c r="R4020" s="318">
        <f>SUM(Q3895:Q4020)</f>
        <v>2</v>
      </c>
      <c r="S4020" s="318">
        <f>R4020/$X$2</f>
        <v>8.6956521739130432E-2</v>
      </c>
      <c r="T4020" s="318">
        <f>IF(S4020&gt;=$X$3,1,0)</f>
        <v>0</v>
      </c>
      <c r="U4020" s="318">
        <f>O4020*T4020+P4020*T4020</f>
        <v>0</v>
      </c>
    </row>
    <row r="4021" spans="1:21" s="318" customFormat="1" x14ac:dyDescent="0.2">
      <c r="A4021" s="322">
        <v>42412</v>
      </c>
      <c r="B4021" s="321">
        <v>522.31201199999998</v>
      </c>
      <c r="C4021" s="320">
        <f>LN(B4021/B4020)</f>
        <v>1.3651769363746648E-2</v>
      </c>
      <c r="D4021" s="320">
        <f>AVERAGE(C4001:C4021)</f>
        <v>-1.7765296984268702E-3</v>
      </c>
      <c r="E4021" s="318">
        <f>_xlfn.STDEV.S(C4001:C4021)</f>
        <v>2.351350180974509E-2</v>
      </c>
      <c r="F4021" s="318">
        <f>E4021*(21/(21-1.5))</f>
        <v>2.5322232718187017E-2</v>
      </c>
      <c r="G4021" s="318">
        <f>_xlfn.VAR.S(C4001:C4021)</f>
        <v>5.5288476735688562E-4</v>
      </c>
      <c r="H4021" s="318">
        <f>G4021*(21/(21-1))</f>
        <v>5.8052900572472992E-4</v>
      </c>
      <c r="I4021" s="320">
        <f>(SUM(C3958:C3978)*1+SUM(C3979:C3999)*2+SUM(C4000:C4020)*3)/6</f>
        <v>-7.3267865301449867E-2</v>
      </c>
      <c r="J4021" s="318">
        <f>IF(C4021*O4021&lt;&gt;0,C4021,0)</f>
        <v>0</v>
      </c>
      <c r="K4021" s="318" t="str">
        <f>IF(C4021*O4021=0,"",C4021)</f>
        <v/>
      </c>
      <c r="O4021" s="318">
        <f>IF(ISBLANK(L4021),0,1)</f>
        <v>0</v>
      </c>
      <c r="P4021" s="318">
        <f>IF(ISBLANK(M4021),0,1)</f>
        <v>0</v>
      </c>
      <c r="Q4021" s="318">
        <f>O4021+P4021</f>
        <v>0</v>
      </c>
      <c r="R4021" s="318">
        <f>SUM(Q3896:Q4021)</f>
        <v>2</v>
      </c>
      <c r="S4021" s="318">
        <f>R4021/$X$2</f>
        <v>8.6956521739130432E-2</v>
      </c>
      <c r="T4021" s="318">
        <f>IF(S4021&gt;=$X$3,1,0)</f>
        <v>0</v>
      </c>
      <c r="U4021" s="318">
        <f>O4021*T4021+P4021*T4021</f>
        <v>0</v>
      </c>
    </row>
    <row r="4022" spans="1:21" s="318" customFormat="1" x14ac:dyDescent="0.2">
      <c r="A4022" s="322">
        <v>42415</v>
      </c>
      <c r="B4022" s="321">
        <v>539.15301499999998</v>
      </c>
      <c r="C4022" s="320">
        <f>LN(B4022/B4021)</f>
        <v>3.1734283993565503E-2</v>
      </c>
      <c r="D4022" s="320">
        <f>AVERAGE(C4002:C4022)</f>
        <v>3.1084532850091454E-4</v>
      </c>
      <c r="E4022" s="318">
        <f>_xlfn.STDEV.S(C4002:C4022)</f>
        <v>2.4477115744410725E-2</v>
      </c>
      <c r="F4022" s="318">
        <f>E4022*(21/(21-1.5))</f>
        <v>2.6359970801673085E-2</v>
      </c>
      <c r="G4022" s="318">
        <f>_xlfn.VAR.S(C4002:C4022)</f>
        <v>5.9912919516527934E-4</v>
      </c>
      <c r="H4022" s="318">
        <f>G4022*(21/(21-1))</f>
        <v>6.2908565492354328E-4</v>
      </c>
      <c r="I4022" s="320">
        <f>(SUM(C3959:C3979)*1+SUM(C3980:C4000)*2+SUM(C4001:C4021)*3)/6</f>
        <v>-6.0052386671944569E-2</v>
      </c>
      <c r="J4022" s="318">
        <f>IF(C4022*O4022&lt;&gt;0,C4022,0)</f>
        <v>0</v>
      </c>
      <c r="K4022" s="318" t="str">
        <f>IF(C4022*O4022=0,"",C4022)</f>
        <v/>
      </c>
      <c r="O4022" s="318">
        <f>IF(ISBLANK(L4022),0,1)</f>
        <v>0</v>
      </c>
      <c r="P4022" s="318">
        <f>IF(ISBLANK(M4022),0,1)</f>
        <v>0</v>
      </c>
      <c r="Q4022" s="318">
        <f>O4022+P4022</f>
        <v>0</v>
      </c>
      <c r="R4022" s="318">
        <f>SUM(Q3897:Q4022)</f>
        <v>2</v>
      </c>
      <c r="S4022" s="318">
        <f>R4022/$X$2</f>
        <v>8.6956521739130432E-2</v>
      </c>
      <c r="T4022" s="318">
        <f>IF(S4022&gt;=$X$3,1,0)</f>
        <v>0</v>
      </c>
      <c r="U4022" s="318">
        <f>O4022*T4022+P4022*T4022</f>
        <v>0</v>
      </c>
    </row>
    <row r="4023" spans="1:21" s="318" customFormat="1" x14ac:dyDescent="0.2">
      <c r="A4023" s="322">
        <v>42416</v>
      </c>
      <c r="B4023" s="321">
        <v>532.12597700000003</v>
      </c>
      <c r="C4023" s="320">
        <f>LN(B4023/B4022)</f>
        <v>-1.3119157266817371E-2</v>
      </c>
      <c r="D4023" s="320">
        <f>AVERAGE(C4003:C4023)</f>
        <v>3.2838688191586017E-4</v>
      </c>
      <c r="E4023" s="318">
        <f>_xlfn.STDEV.S(C4003:C4023)</f>
        <v>2.4466862541566107E-2</v>
      </c>
      <c r="F4023" s="318">
        <f>E4023*(21/(21-1.5))</f>
        <v>2.6348928890917344E-2</v>
      </c>
      <c r="G4023" s="318">
        <f>_xlfn.VAR.S(C4003:C4023)</f>
        <v>5.9862736262789062E-4</v>
      </c>
      <c r="H4023" s="318">
        <f>G4023*(21/(21-1))</f>
        <v>6.285587307592852E-4</v>
      </c>
      <c r="I4023" s="320">
        <f>(SUM(C3960:C3980)*1+SUM(C3981:C4001)*2+SUM(C4002:C4022)*3)/6</f>
        <v>-3.6271167357717599E-2</v>
      </c>
      <c r="J4023" s="318">
        <f>IF(C4023*O4023&lt;&gt;0,C4023,0)</f>
        <v>0</v>
      </c>
      <c r="K4023" s="318" t="str">
        <f>IF(C4023*O4023=0,"",C4023)</f>
        <v/>
      </c>
      <c r="O4023" s="318">
        <f>IF(ISBLANK(L4023),0,1)</f>
        <v>0</v>
      </c>
      <c r="P4023" s="318">
        <f>IF(ISBLANK(M4023),0,1)</f>
        <v>0</v>
      </c>
      <c r="Q4023" s="318">
        <f>O4023+P4023</f>
        <v>0</v>
      </c>
      <c r="R4023" s="318">
        <f>SUM(Q3898:Q4023)</f>
        <v>2</v>
      </c>
      <c r="S4023" s="318">
        <f>R4023/$X$2</f>
        <v>8.6956521739130432E-2</v>
      </c>
      <c r="T4023" s="318">
        <f>IF(S4023&gt;=$X$3,1,0)</f>
        <v>0</v>
      </c>
      <c r="U4023" s="318">
        <f>O4023*T4023+P4023*T4023</f>
        <v>0</v>
      </c>
    </row>
    <row r="4024" spans="1:21" s="318" customFormat="1" x14ac:dyDescent="0.2">
      <c r="A4024" s="322">
        <v>42417</v>
      </c>
      <c r="B4024" s="321">
        <v>554.817993</v>
      </c>
      <c r="C4024" s="320">
        <f>LN(B4024/B4023)</f>
        <v>4.1759859240238673E-2</v>
      </c>
      <c r="D4024" s="320">
        <f>AVERAGE(C4004:C4024)</f>
        <v>9.6550425881762407E-4</v>
      </c>
      <c r="E4024" s="318">
        <f>_xlfn.STDEV.S(C4004:C4024)</f>
        <v>2.5390623016323915E-2</v>
      </c>
      <c r="F4024" s="318">
        <f>E4024*(21/(21-1.5))</f>
        <v>2.7343747863733447E-2</v>
      </c>
      <c r="G4024" s="318">
        <f>_xlfn.VAR.S(C4004:C4024)</f>
        <v>6.4468373715707785E-4</v>
      </c>
      <c r="H4024" s="318">
        <f>G4024*(21/(21-1))</f>
        <v>6.7691792401493181E-4</v>
      </c>
      <c r="I4024" s="320">
        <f>(SUM(C3961:C3981)*1+SUM(C3982:C4002)*2+SUM(C4003:C4023)*3)/6</f>
        <v>-3.7213818996138244E-2</v>
      </c>
      <c r="J4024" s="318">
        <f>IF(C4024*O4024&lt;&gt;0,C4024,0)</f>
        <v>0</v>
      </c>
      <c r="K4024" s="318" t="str">
        <f>IF(C4024*O4024=0,"",C4024)</f>
        <v/>
      </c>
      <c r="O4024" s="318">
        <f>IF(ISBLANK(L4024),0,1)</f>
        <v>0</v>
      </c>
      <c r="P4024" s="318">
        <f>IF(ISBLANK(M4024),0,1)</f>
        <v>0</v>
      </c>
      <c r="Q4024" s="318">
        <f>O4024+P4024</f>
        <v>0</v>
      </c>
      <c r="R4024" s="318">
        <f>SUM(Q3899:Q4024)</f>
        <v>2</v>
      </c>
      <c r="S4024" s="318">
        <f>R4024/$X$2</f>
        <v>8.6956521739130432E-2</v>
      </c>
      <c r="T4024" s="318">
        <f>IF(S4024&gt;=$X$3,1,0)</f>
        <v>0</v>
      </c>
      <c r="U4024" s="318">
        <f>O4024*T4024+P4024*T4024</f>
        <v>0</v>
      </c>
    </row>
    <row r="4025" spans="1:21" s="318" customFormat="1" x14ac:dyDescent="0.2">
      <c r="A4025" s="322">
        <v>42418</v>
      </c>
      <c r="B4025" s="321">
        <v>557.74102800000003</v>
      </c>
      <c r="C4025" s="320">
        <f>LN(B4025/B4024)</f>
        <v>5.2546277015611768E-3</v>
      </c>
      <c r="D4025" s="320">
        <f>AVERAGE(C4005:C4025)</f>
        <v>3.515285993042684E-3</v>
      </c>
      <c r="E4025" s="318">
        <f>_xlfn.STDEV.S(C4005:C4025)</f>
        <v>2.2747922762943504E-2</v>
      </c>
      <c r="F4025" s="318">
        <f>E4025*(21/(21-1.5))</f>
        <v>2.4497762975477618E-2</v>
      </c>
      <c r="G4025" s="318">
        <f>_xlfn.VAR.S(C4005:C4025)</f>
        <v>5.1746799002884327E-4</v>
      </c>
      <c r="H4025" s="318">
        <f>G4025*(21/(21-1))</f>
        <v>5.4334138953028544E-4</v>
      </c>
      <c r="I4025" s="320">
        <f>(SUM(C3962:C3982)*1+SUM(C3983:C4003)*2+SUM(C4004:C4024)*3)/6</f>
        <v>-2.6857985236480097E-2</v>
      </c>
      <c r="J4025" s="318">
        <f>IF(C4025*O4025&lt;&gt;0,C4025,0)</f>
        <v>0</v>
      </c>
      <c r="K4025" s="318" t="str">
        <f>IF(C4025*O4025=0,"",C4025)</f>
        <v/>
      </c>
      <c r="O4025" s="318">
        <f>IF(ISBLANK(L4025),0,1)</f>
        <v>0</v>
      </c>
      <c r="P4025" s="318">
        <f>IF(ISBLANK(M4025),0,1)</f>
        <v>0</v>
      </c>
      <c r="Q4025" s="318">
        <f>O4025+P4025</f>
        <v>0</v>
      </c>
      <c r="R4025" s="318">
        <f>SUM(Q3900:Q4025)</f>
        <v>2</v>
      </c>
      <c r="S4025" s="318">
        <f>R4025/$X$2</f>
        <v>8.6956521739130432E-2</v>
      </c>
      <c r="T4025" s="318">
        <f>IF(S4025&gt;=$X$3,1,0)</f>
        <v>0</v>
      </c>
      <c r="U4025" s="318">
        <f>O4025*T4025+P4025*T4025</f>
        <v>0</v>
      </c>
    </row>
    <row r="4026" spans="1:21" s="318" customFormat="1" x14ac:dyDescent="0.2">
      <c r="A4026" s="322">
        <v>42419</v>
      </c>
      <c r="B4026" s="321">
        <v>550.23999000000003</v>
      </c>
      <c r="C4026" s="320">
        <f>LN(B4026/B4025)</f>
        <v>-1.3540218613128934E-2</v>
      </c>
      <c r="D4026" s="320">
        <f>AVERAGE(C4006:C4026)</f>
        <v>1.7275365605644026E-3</v>
      </c>
      <c r="E4026" s="318">
        <f>_xlfn.STDEV.S(C4006:C4026)</f>
        <v>2.2531540441959635E-2</v>
      </c>
      <c r="F4026" s="318">
        <f>E4026*(21/(21-1.5))</f>
        <v>2.4264735860571915E-2</v>
      </c>
      <c r="G4026" s="318">
        <f>_xlfn.VAR.S(C4006:C4026)</f>
        <v>5.0767031468766253E-4</v>
      </c>
      <c r="H4026" s="318">
        <f>G4026*(21/(21-1))</f>
        <v>5.3305383042204571E-4</v>
      </c>
      <c r="I4026" s="320">
        <f>(SUM(C3963:C3983)*1+SUM(C3984:C4004)*2+SUM(C4005:C4025)*3)/6</f>
        <v>-1.9112373923005924E-2</v>
      </c>
      <c r="J4026" s="318">
        <f>IF(C4026*O4026&lt;&gt;0,C4026,0)</f>
        <v>0</v>
      </c>
      <c r="K4026" s="318" t="str">
        <f>IF(C4026*O4026=0,"",C4026)</f>
        <v/>
      </c>
      <c r="O4026" s="318">
        <f>IF(ISBLANK(L4026),0,1)</f>
        <v>0</v>
      </c>
      <c r="P4026" s="318">
        <f>IF(ISBLANK(M4026),0,1)</f>
        <v>0</v>
      </c>
      <c r="Q4026" s="318">
        <f>O4026+P4026</f>
        <v>0</v>
      </c>
      <c r="R4026" s="318">
        <f>SUM(Q3901:Q4026)</f>
        <v>2</v>
      </c>
      <c r="S4026" s="318">
        <f>R4026/$X$2</f>
        <v>8.6956521739130432E-2</v>
      </c>
      <c r="T4026" s="318">
        <f>IF(S4026&gt;=$X$3,1,0)</f>
        <v>0</v>
      </c>
      <c r="U4026" s="318">
        <f>O4026*T4026+P4026*T4026</f>
        <v>0</v>
      </c>
    </row>
    <row r="4027" spans="1:21" s="318" customFormat="1" x14ac:dyDescent="0.2">
      <c r="A4027" s="322">
        <v>42422</v>
      </c>
      <c r="B4027" s="321">
        <v>564.66198699999995</v>
      </c>
      <c r="C4027" s="320">
        <f>LN(B4027/B4026)</f>
        <v>2.587277051423836E-2</v>
      </c>
      <c r="D4027" s="320">
        <f>AVERAGE(C4007:C4027)</f>
        <v>1.0263361544139223E-3</v>
      </c>
      <c r="E4027" s="318">
        <f>_xlfn.STDEV.S(C4007:C4027)</f>
        <v>2.1465276605972604E-2</v>
      </c>
      <c r="F4027" s="318">
        <f>E4027*(21/(21-1.5))</f>
        <v>2.3116451729508956E-2</v>
      </c>
      <c r="G4027" s="318">
        <f>_xlfn.VAR.S(C4007:C4027)</f>
        <v>4.607580997709147E-4</v>
      </c>
      <c r="H4027" s="318">
        <f>G4027*(21/(21-1))</f>
        <v>4.8379600475946045E-4</v>
      </c>
      <c r="I4027" s="320">
        <f>(SUM(C3964:C3984)*1+SUM(C3985:C4005)*2+SUM(C4006:C4026)*3)/6</f>
        <v>-3.0416511338476167E-2</v>
      </c>
      <c r="J4027" s="318">
        <f>IF(C4027*O4027&lt;&gt;0,C4027,0)</f>
        <v>0</v>
      </c>
      <c r="K4027" s="318" t="str">
        <f>IF(C4027*O4027=0,"",C4027)</f>
        <v/>
      </c>
      <c r="O4027" s="318">
        <f>IF(ISBLANK(L4027),0,1)</f>
        <v>0</v>
      </c>
      <c r="P4027" s="318">
        <f>IF(ISBLANK(M4027),0,1)</f>
        <v>0</v>
      </c>
      <c r="Q4027" s="318">
        <f>O4027+P4027</f>
        <v>0</v>
      </c>
      <c r="R4027" s="318">
        <f>SUM(Q3902:Q4027)</f>
        <v>2</v>
      </c>
      <c r="S4027" s="318">
        <f>R4027/$X$2</f>
        <v>8.6956521739130432E-2</v>
      </c>
      <c r="T4027" s="318">
        <f>IF(S4027&gt;=$X$3,1,0)</f>
        <v>0</v>
      </c>
      <c r="U4027" s="318">
        <f>O4027*T4027+P4027*T4027</f>
        <v>0</v>
      </c>
    </row>
    <row r="4028" spans="1:21" s="318" customFormat="1" x14ac:dyDescent="0.2">
      <c r="A4028" s="322">
        <v>42423</v>
      </c>
      <c r="B4028" s="321">
        <v>561.783997</v>
      </c>
      <c r="C4028" s="320">
        <f>LN(B4028/B4027)</f>
        <v>-5.1098699859340718E-3</v>
      </c>
      <c r="D4028" s="320">
        <f>AVERAGE(C4008:C4028)</f>
        <v>1.2641007977891199E-3</v>
      </c>
      <c r="E4028" s="318">
        <f>_xlfn.STDEV.S(C4008:C4028)</f>
        <v>2.1363248043378358E-2</v>
      </c>
      <c r="F4028" s="318">
        <f>E4028*(21/(21-1.5))</f>
        <v>2.3006574815945924E-2</v>
      </c>
      <c r="G4028" s="318">
        <f>_xlfn.VAR.S(C4008:C4028)</f>
        <v>4.5638836696290929E-4</v>
      </c>
      <c r="H4028" s="318">
        <f>G4028*(21/(21-1))</f>
        <v>4.7920778531105479E-4</v>
      </c>
      <c r="I4028" s="320">
        <f>(SUM(C3965:C3985)*1+SUM(C3986:C4006)*2+SUM(C4007:C4027)*3)/6</f>
        <v>-2.1523797731743028E-2</v>
      </c>
      <c r="J4028" s="318">
        <f>IF(C4028*O4028&lt;&gt;0,C4028,0)</f>
        <v>0</v>
      </c>
      <c r="K4028" s="318" t="str">
        <f>IF(C4028*O4028=0,"",C4028)</f>
        <v/>
      </c>
      <c r="O4028" s="318">
        <f>IF(ISBLANK(L4028),0,1)</f>
        <v>0</v>
      </c>
      <c r="P4028" s="318">
        <f>IF(ISBLANK(M4028),0,1)</f>
        <v>0</v>
      </c>
      <c r="Q4028" s="318">
        <f>O4028+P4028</f>
        <v>0</v>
      </c>
      <c r="R4028" s="318">
        <f>SUM(Q3903:Q4028)</f>
        <v>2</v>
      </c>
      <c r="S4028" s="318">
        <f>R4028/$X$2</f>
        <v>8.6956521739130432E-2</v>
      </c>
      <c r="T4028" s="318">
        <f>IF(S4028&gt;=$X$3,1,0)</f>
        <v>0</v>
      </c>
      <c r="U4028" s="318">
        <f>O4028*T4028+P4028*T4028</f>
        <v>0</v>
      </c>
    </row>
    <row r="4029" spans="1:21" s="318" customFormat="1" x14ac:dyDescent="0.2">
      <c r="A4029" s="322">
        <v>42424</v>
      </c>
      <c r="B4029" s="321">
        <v>545.34399399999995</v>
      </c>
      <c r="C4029" s="320">
        <f>LN(B4029/B4028)</f>
        <v>-2.9700651835111561E-2</v>
      </c>
      <c r="D4029" s="320">
        <f>AVERAGE(C4009:C4029)</f>
        <v>-4.9332340539443302E-4</v>
      </c>
      <c r="E4029" s="318">
        <f>_xlfn.STDEV.S(C4009:C4029)</f>
        <v>2.2345499074958489E-2</v>
      </c>
      <c r="F4029" s="318">
        <f>E4029*(21/(21-1.5))</f>
        <v>2.4064383619186065E-2</v>
      </c>
      <c r="G4029" s="318">
        <f>_xlfn.VAR.S(C4009:C4029)</f>
        <v>4.9932132890897064E-4</v>
      </c>
      <c r="H4029" s="318">
        <f>G4029*(21/(21-1))</f>
        <v>5.2428739535441925E-4</v>
      </c>
      <c r="I4029" s="320">
        <f>(SUM(C3966:C3986)*1+SUM(C3987:C4007)*2+SUM(C4008:C4028)*3)/6</f>
        <v>-2.2051497451847688E-2</v>
      </c>
      <c r="J4029" s="318">
        <f>IF(C4029*O4029&lt;&gt;0,C4029,0)</f>
        <v>0</v>
      </c>
      <c r="K4029" s="318" t="str">
        <f>IF(C4029*O4029=0,"",C4029)</f>
        <v/>
      </c>
      <c r="O4029" s="318">
        <f>IF(ISBLANK(L4029),0,1)</f>
        <v>0</v>
      </c>
      <c r="P4029" s="318">
        <f>IF(ISBLANK(M4029),0,1)</f>
        <v>0</v>
      </c>
      <c r="Q4029" s="318">
        <f>O4029+P4029</f>
        <v>0</v>
      </c>
      <c r="R4029" s="318">
        <f>SUM(Q3904:Q4029)</f>
        <v>2</v>
      </c>
      <c r="S4029" s="318">
        <f>R4029/$X$2</f>
        <v>8.6956521739130432E-2</v>
      </c>
      <c r="T4029" s="318">
        <f>IF(S4029&gt;=$X$3,1,0)</f>
        <v>0</v>
      </c>
      <c r="U4029" s="318">
        <f>O4029*T4029+P4029*T4029</f>
        <v>0</v>
      </c>
    </row>
    <row r="4030" spans="1:21" s="318" customFormat="1" x14ac:dyDescent="0.2">
      <c r="A4030" s="322">
        <v>42425</v>
      </c>
      <c r="B4030" s="321">
        <v>556.455017</v>
      </c>
      <c r="C4030" s="320">
        <f>LN(B4030/B4029)</f>
        <v>2.0169558259633309E-2</v>
      </c>
      <c r="D4030" s="320">
        <f>AVERAGE(C4010:C4030)</f>
        <v>8.0588831594390596E-4</v>
      </c>
      <c r="E4030" s="318">
        <f>_xlfn.STDEV.S(C4010:C4030)</f>
        <v>2.27311486838805E-2</v>
      </c>
      <c r="F4030" s="318">
        <f>E4030*(21/(21-1.5))</f>
        <v>2.4479698582640538E-2</v>
      </c>
      <c r="G4030" s="318">
        <f>_xlfn.VAR.S(C4010:C4030)</f>
        <v>5.1670512048868219E-4</v>
      </c>
      <c r="H4030" s="318">
        <f>G4030*(21/(21-1))</f>
        <v>5.4254037651311636E-4</v>
      </c>
      <c r="I4030" s="320">
        <f>(SUM(C3967:C3987)*1+SUM(C3988:C4008)*2+SUM(C4009:C4029)*3)/6</f>
        <v>-3.752618871908403E-2</v>
      </c>
      <c r="J4030" s="318">
        <f>IF(C4030*O4030&lt;&gt;0,C4030,0)</f>
        <v>0</v>
      </c>
      <c r="K4030" s="318" t="str">
        <f>IF(C4030*O4030=0,"",C4030)</f>
        <v/>
      </c>
      <c r="O4030" s="318">
        <f>IF(ISBLANK(L4030),0,1)</f>
        <v>0</v>
      </c>
      <c r="P4030" s="318">
        <f>IF(ISBLANK(M4030),0,1)</f>
        <v>0</v>
      </c>
      <c r="Q4030" s="318">
        <f>O4030+P4030</f>
        <v>0</v>
      </c>
      <c r="R4030" s="318">
        <f>SUM(Q3905:Q4030)</f>
        <v>2</v>
      </c>
      <c r="S4030" s="318">
        <f>R4030/$X$2</f>
        <v>8.6956521739130432E-2</v>
      </c>
      <c r="T4030" s="318">
        <f>IF(S4030&gt;=$X$3,1,0)</f>
        <v>0</v>
      </c>
      <c r="U4030" s="318">
        <f>O4030*T4030+P4030*T4030</f>
        <v>0</v>
      </c>
    </row>
    <row r="4031" spans="1:21" s="318" customFormat="1" x14ac:dyDescent="0.2">
      <c r="A4031" s="322">
        <v>42426</v>
      </c>
      <c r="B4031" s="321">
        <v>566.33697500000005</v>
      </c>
      <c r="C4031" s="320">
        <f>LN(B4031/B4030)</f>
        <v>1.7602927773344469E-2</v>
      </c>
      <c r="D4031" s="320">
        <f>AVERAGE(C4011:C4031)</f>
        <v>1.1934124813055957E-3</v>
      </c>
      <c r="E4031" s="318">
        <f>_xlfn.STDEV.S(C4011:C4031)</f>
        <v>2.2954422705482827E-2</v>
      </c>
      <c r="F4031" s="318">
        <f>E4031*(21/(21-1.5))</f>
        <v>2.4720147528981506E-2</v>
      </c>
      <c r="G4031" s="318">
        <f>_xlfn.VAR.S(C4011:C4031)</f>
        <v>5.2690552174198559E-4</v>
      </c>
      <c r="H4031" s="318">
        <f>G4031*(21/(21-1))</f>
        <v>5.5325079782908495E-4</v>
      </c>
      <c r="I4031" s="320">
        <f>(SUM(C3968:C3988)*1+SUM(C3989:C4009)*2+SUM(C4010:C4030)*3)/6</f>
        <v>-3.0510064042303248E-2</v>
      </c>
      <c r="J4031" s="318">
        <f>IF(C4031*O4031&lt;&gt;0,C4031,0)</f>
        <v>0</v>
      </c>
      <c r="K4031" s="318" t="str">
        <f>IF(C4031*O4031=0,"",C4031)</f>
        <v/>
      </c>
      <c r="O4031" s="318">
        <f>IF(ISBLANK(L4031),0,1)</f>
        <v>0</v>
      </c>
      <c r="P4031" s="318">
        <f>IF(ISBLANK(M4031),0,1)</f>
        <v>0</v>
      </c>
      <c r="Q4031" s="318">
        <f>O4031+P4031</f>
        <v>0</v>
      </c>
      <c r="R4031" s="318">
        <f>SUM(Q3906:Q4031)</f>
        <v>2</v>
      </c>
      <c r="S4031" s="318">
        <f>R4031/$X$2</f>
        <v>8.6956521739130432E-2</v>
      </c>
      <c r="T4031" s="318">
        <f>IF(S4031&gt;=$X$3,1,0)</f>
        <v>0</v>
      </c>
      <c r="U4031" s="318">
        <f>O4031*T4031+P4031*T4031</f>
        <v>0</v>
      </c>
    </row>
    <row r="4032" spans="1:21" s="318" customFormat="1" x14ac:dyDescent="0.2">
      <c r="A4032" s="322">
        <v>42429</v>
      </c>
      <c r="B4032" s="321">
        <v>572.5</v>
      </c>
      <c r="C4032" s="320">
        <f>LN(B4032/B4031)</f>
        <v>1.0823472192156328E-2</v>
      </c>
      <c r="D4032" s="320">
        <f>AVERAGE(C4012:C4032)</f>
        <v>9.7222035018547869E-4</v>
      </c>
      <c r="E4032" s="318">
        <f>_xlfn.STDEV.S(C4012:C4032)</f>
        <v>2.2832041868579369E-2</v>
      </c>
      <c r="F4032" s="318">
        <f>E4032*(21/(21-1.5))</f>
        <v>2.4588352781547012E-2</v>
      </c>
      <c r="G4032" s="318">
        <f>_xlfn.VAR.S(C4012:C4032)</f>
        <v>5.2130213588856133E-4</v>
      </c>
      <c r="H4032" s="318">
        <f>G4032*(21/(21-1))</f>
        <v>5.4736724268298937E-4</v>
      </c>
      <c r="I4032" s="320">
        <f>(SUM(C3969:C3989)*1+SUM(C3990:C4010)*2+SUM(C4011:C4031)*3)/6</f>
        <v>-2.2336614076291075E-2</v>
      </c>
      <c r="J4032" s="318">
        <f>IF(C4032*O4032&lt;&gt;0,C4032,0)</f>
        <v>0</v>
      </c>
      <c r="K4032" s="318" t="str">
        <f>IF(C4032*O4032=0,"",C4032)</f>
        <v/>
      </c>
      <c r="O4032" s="318">
        <f>IF(ISBLANK(L4032),0,1)</f>
        <v>0</v>
      </c>
      <c r="P4032" s="318">
        <f>IF(ISBLANK(M4032),0,1)</f>
        <v>0</v>
      </c>
      <c r="Q4032" s="318">
        <f>O4032+P4032</f>
        <v>0</v>
      </c>
      <c r="R4032" s="318">
        <f>SUM(Q3907:Q4032)</f>
        <v>2</v>
      </c>
      <c r="S4032" s="318">
        <f>R4032/$X$2</f>
        <v>8.6956521739130432E-2</v>
      </c>
      <c r="T4032" s="318">
        <f>IF(S4032&gt;=$X$3,1,0)</f>
        <v>0</v>
      </c>
      <c r="U4032" s="318">
        <f>O4032*T4032+P4032*T4032</f>
        <v>0</v>
      </c>
    </row>
    <row r="4033" spans="1:21" s="318" customFormat="1" x14ac:dyDescent="0.2">
      <c r="A4033" s="322">
        <v>42430</v>
      </c>
      <c r="B4033" s="321">
        <v>574.92199700000003</v>
      </c>
      <c r="C4033" s="320">
        <f>LN(B4033/B4032)</f>
        <v>4.221638775355239E-3</v>
      </c>
      <c r="D4033" s="320">
        <f>AVERAGE(C4013:C4033)</f>
        <v>1.5337074980329775E-3</v>
      </c>
      <c r="E4033" s="318">
        <f>_xlfn.STDEV.S(C4013:C4033)</f>
        <v>2.2756337872054104E-2</v>
      </c>
      <c r="F4033" s="318">
        <f>E4033*(21/(21-1.5))</f>
        <v>2.450682540067365E-2</v>
      </c>
      <c r="G4033" s="318">
        <f>_xlfn.VAR.S(C4013:C4033)</f>
        <v>5.1785091334708398E-4</v>
      </c>
      <c r="H4033" s="318">
        <f>G4033*(21/(21-1))</f>
        <v>5.4374345901443818E-4</v>
      </c>
      <c r="I4033" s="320">
        <f>(SUM(C3970:C3990)*1+SUM(C3991:C4011)*2+SUM(C4012:C4032)*3)/6</f>
        <v>-2.2525231084976793E-2</v>
      </c>
      <c r="J4033" s="318">
        <f>IF(C4033*O4033&lt;&gt;0,C4033,0)</f>
        <v>0</v>
      </c>
      <c r="K4033" s="318" t="str">
        <f>IF(C4033*O4033=0,"",C4033)</f>
        <v/>
      </c>
      <c r="O4033" s="318">
        <f>IF(ISBLANK(L4033),0,1)</f>
        <v>0</v>
      </c>
      <c r="P4033" s="318">
        <f>IF(ISBLANK(M4033),0,1)</f>
        <v>0</v>
      </c>
      <c r="Q4033" s="318">
        <f>O4033+P4033</f>
        <v>0</v>
      </c>
      <c r="R4033" s="318">
        <f>SUM(Q3908:Q4033)</f>
        <v>2</v>
      </c>
      <c r="S4033" s="318">
        <f>R4033/$X$2</f>
        <v>8.6956521739130432E-2</v>
      </c>
      <c r="T4033" s="318">
        <f>IF(S4033&gt;=$X$3,1,0)</f>
        <v>0</v>
      </c>
      <c r="U4033" s="318">
        <f>O4033*T4033+P4033*T4033</f>
        <v>0</v>
      </c>
    </row>
    <row r="4034" spans="1:21" s="318" customFormat="1" x14ac:dyDescent="0.2">
      <c r="A4034" s="322">
        <v>42431</v>
      </c>
      <c r="B4034" s="321">
        <v>571.13000499999998</v>
      </c>
      <c r="C4034" s="320">
        <f>LN(B4034/B4033)</f>
        <v>-6.6175109531536307E-3</v>
      </c>
      <c r="D4034" s="320">
        <f>AVERAGE(C4014:C4034)</f>
        <v>2.716849560451077E-3</v>
      </c>
      <c r="E4034" s="318">
        <f>_xlfn.STDEV.S(C4014:C4034)</f>
        <v>2.1569943181570485E-2</v>
      </c>
      <c r="F4034" s="318">
        <f>E4034*(21/(21-1.5))</f>
        <v>2.3229169580152829E-2</v>
      </c>
      <c r="G4034" s="318">
        <f>_xlfn.VAR.S(C4014:C4034)</f>
        <v>4.6526244885617909E-4</v>
      </c>
      <c r="H4034" s="318">
        <f>G4034*(21/(21-1))</f>
        <v>4.8852557129898811E-4</v>
      </c>
      <c r="I4034" s="320">
        <f>(SUM(C3971:C3991)*1+SUM(C3992:C4012)*2+SUM(C4013:C4033)*3)/6</f>
        <v>-1.8605033722302447E-2</v>
      </c>
      <c r="J4034" s="318">
        <f>IF(C4034*O4034&lt;&gt;0,C4034,0)</f>
        <v>0</v>
      </c>
      <c r="K4034" s="318" t="str">
        <f>IF(C4034*O4034=0,"",C4034)</f>
        <v/>
      </c>
      <c r="O4034" s="318">
        <f>IF(ISBLANK(L4034),0,1)</f>
        <v>0</v>
      </c>
      <c r="P4034" s="318">
        <f>IF(ISBLANK(M4034),0,1)</f>
        <v>0</v>
      </c>
      <c r="Q4034" s="318">
        <f>O4034+P4034</f>
        <v>0</v>
      </c>
      <c r="R4034" s="318">
        <f>SUM(Q3909:Q4034)</f>
        <v>2</v>
      </c>
      <c r="S4034" s="318">
        <f>R4034/$X$2</f>
        <v>8.6956521739130432E-2</v>
      </c>
      <c r="T4034" s="318">
        <f>IF(S4034&gt;=$X$3,1,0)</f>
        <v>0</v>
      </c>
      <c r="U4034" s="318">
        <f>O4034*T4034+P4034*T4034</f>
        <v>0</v>
      </c>
    </row>
    <row r="4035" spans="1:21" s="318" customFormat="1" x14ac:dyDescent="0.2">
      <c r="A4035" s="322">
        <v>42432</v>
      </c>
      <c r="B4035" s="321">
        <v>576.364014</v>
      </c>
      <c r="C4035" s="320">
        <f>LN(B4035/B4034)</f>
        <v>9.1225665871374761E-3</v>
      </c>
      <c r="D4035" s="320">
        <f>AVERAGE(C4015:C4035)</f>
        <v>3.0623571311805316E-3</v>
      </c>
      <c r="E4035" s="318">
        <f>_xlfn.STDEV.S(C4015:C4035)</f>
        <v>2.1613714282032209E-2</v>
      </c>
      <c r="F4035" s="318">
        <f>E4035*(21/(21-1.5))</f>
        <v>2.3276307688342379E-2</v>
      </c>
      <c r="G4035" s="318">
        <f>_xlfn.VAR.S(C4015:C4035)</f>
        <v>4.6715264506532307E-4</v>
      </c>
      <c r="H4035" s="318">
        <f>G4035*(21/(21-1))</f>
        <v>4.905102773185892E-4</v>
      </c>
      <c r="I4035" s="320">
        <f>(SUM(C3972:C3992)*1+SUM(C3993:C4013)*2+SUM(C4014:C4034)*3)/6</f>
        <v>-1.4901893328164773E-2</v>
      </c>
      <c r="J4035" s="318">
        <f>IF(C4035*O4035&lt;&gt;0,C4035,0)</f>
        <v>0</v>
      </c>
      <c r="K4035" s="318" t="str">
        <f>IF(C4035*O4035=0,"",C4035)</f>
        <v/>
      </c>
      <c r="O4035" s="318">
        <f>IF(ISBLANK(L4035),0,1)</f>
        <v>0</v>
      </c>
      <c r="P4035" s="318">
        <f>IF(ISBLANK(M4035),0,1)</f>
        <v>0</v>
      </c>
      <c r="Q4035" s="318">
        <f>O4035+P4035</f>
        <v>0</v>
      </c>
      <c r="R4035" s="318">
        <f>SUM(Q3910:Q4035)</f>
        <v>2</v>
      </c>
      <c r="S4035" s="318">
        <f>R4035/$X$2</f>
        <v>8.6956521739130432E-2</v>
      </c>
      <c r="T4035" s="318">
        <f>IF(S4035&gt;=$X$3,1,0)</f>
        <v>0</v>
      </c>
      <c r="U4035" s="318">
        <f>O4035*T4035+P4035*T4035</f>
        <v>0</v>
      </c>
    </row>
    <row r="4036" spans="1:21" s="318" customFormat="1" x14ac:dyDescent="0.2">
      <c r="A4036" s="322">
        <v>42433</v>
      </c>
      <c r="B4036" s="321">
        <v>588.05297900000005</v>
      </c>
      <c r="C4036" s="320">
        <f>LN(B4036/B4035)</f>
        <v>2.0077614342237472E-2</v>
      </c>
      <c r="D4036" s="320">
        <f>AVERAGE(C4016:C4036)</f>
        <v>2.9937476771757254E-3</v>
      </c>
      <c r="E4036" s="318">
        <f>_xlfn.STDEV.S(C4016:C4036)</f>
        <v>2.1554404460800761E-2</v>
      </c>
      <c r="F4036" s="318">
        <f>E4036*(21/(21-1.5))</f>
        <v>2.321243557317005E-2</v>
      </c>
      <c r="G4036" s="318">
        <f>_xlfn.VAR.S(C4016:C4036)</f>
        <v>4.6459235165978772E-4</v>
      </c>
      <c r="H4036" s="318">
        <f>G4036*(21/(21-1))</f>
        <v>4.8782196924277712E-4</v>
      </c>
      <c r="I4036" s="320">
        <f>(SUM(C3973:C3993)*1+SUM(C3994:C4014)*2+SUM(C4015:C4035)*3)/6</f>
        <v>-8.7352674478908265E-3</v>
      </c>
      <c r="J4036" s="318">
        <f>IF(C4036*O4036&lt;&gt;0,C4036,0)</f>
        <v>0</v>
      </c>
      <c r="K4036" s="318" t="str">
        <f>IF(C4036*O4036=0,"",C4036)</f>
        <v/>
      </c>
      <c r="O4036" s="318">
        <f>IF(ISBLANK(L4036),0,1)</f>
        <v>0</v>
      </c>
      <c r="P4036" s="318">
        <f>IF(ISBLANK(M4036),0,1)</f>
        <v>0</v>
      </c>
      <c r="Q4036" s="318">
        <f>O4036+P4036</f>
        <v>0</v>
      </c>
      <c r="R4036" s="318">
        <f>SUM(Q3911:Q4036)</f>
        <v>2</v>
      </c>
      <c r="S4036" s="318">
        <f>R4036/$X$2</f>
        <v>8.6956521739130432E-2</v>
      </c>
      <c r="T4036" s="318">
        <f>IF(S4036&gt;=$X$3,1,0)</f>
        <v>0</v>
      </c>
      <c r="U4036" s="318">
        <f>O4036*T4036+P4036*T4036</f>
        <v>0</v>
      </c>
    </row>
    <row r="4037" spans="1:21" s="318" customFormat="1" x14ac:dyDescent="0.2">
      <c r="A4037" s="322">
        <v>42436</v>
      </c>
      <c r="B4037" s="321">
        <v>585.45696999999996</v>
      </c>
      <c r="C4037" s="320">
        <f>LN(B4037/B4036)</f>
        <v>-4.4243565841699034E-3</v>
      </c>
      <c r="D4037" s="320">
        <f>AVERAGE(C4017:C4037)</f>
        <v>2.0538110208731448E-3</v>
      </c>
      <c r="E4037" s="318">
        <f>_xlfn.STDEV.S(C4017:C4037)</f>
        <v>2.1420230939459311E-2</v>
      </c>
      <c r="F4037" s="318">
        <f>E4037*(21/(21-1.5))</f>
        <v>2.306794101172541E-2</v>
      </c>
      <c r="G4037" s="318">
        <f>_xlfn.VAR.S(C4017:C4037)</f>
        <v>4.5882629349976991E-4</v>
      </c>
      <c r="H4037" s="318">
        <f>G4037*(21/(21-1))</f>
        <v>4.8176760817475841E-4</v>
      </c>
      <c r="I4037" s="320">
        <f>(SUM(C3974:C3994)*1+SUM(C3995:C4015)*2+SUM(C4016:C4036)*3)/6</f>
        <v>1.0638535330784644E-4</v>
      </c>
      <c r="J4037" s="318">
        <f>IF(C4037*O4037&lt;&gt;0,C4037,0)</f>
        <v>0</v>
      </c>
      <c r="K4037" s="318" t="str">
        <f>IF(C4037*O4037=0,"",C4037)</f>
        <v/>
      </c>
      <c r="O4037" s="318">
        <f>IF(ISBLANK(L4037),0,1)</f>
        <v>0</v>
      </c>
      <c r="P4037" s="318">
        <f>IF(ISBLANK(M4037),0,1)</f>
        <v>0</v>
      </c>
      <c r="Q4037" s="318">
        <f>O4037+P4037</f>
        <v>0</v>
      </c>
      <c r="R4037" s="318">
        <f>SUM(Q3912:Q4037)</f>
        <v>2</v>
      </c>
      <c r="S4037" s="318">
        <f>R4037/$X$2</f>
        <v>8.6956521739130432E-2</v>
      </c>
      <c r="T4037" s="318">
        <f>IF(S4037&gt;=$X$3,1,0)</f>
        <v>0</v>
      </c>
      <c r="U4037" s="318">
        <f>O4037*T4037+P4037*T4037</f>
        <v>0</v>
      </c>
    </row>
    <row r="4038" spans="1:21" s="318" customFormat="1" x14ac:dyDescent="0.2">
      <c r="A4038" s="322">
        <v>42437</v>
      </c>
      <c r="B4038" s="321">
        <v>586.14898700000003</v>
      </c>
      <c r="C4038" s="320">
        <f>LN(B4038/B4037)</f>
        <v>1.1813136939794406E-3</v>
      </c>
      <c r="D4038" s="320">
        <f>AVERAGE(C4018:C4038)</f>
        <v>4.2505112788551814E-3</v>
      </c>
      <c r="E4038" s="318">
        <f>_xlfn.STDEV.S(C4018:C4038)</f>
        <v>1.8529234631855313E-2</v>
      </c>
      <c r="F4038" s="318">
        <f>E4038*(21/(21-1.5))</f>
        <v>1.9954560372767258E-2</v>
      </c>
      <c r="G4038" s="318">
        <f>_xlfn.VAR.S(C4018:C4038)</f>
        <v>3.4333253604234627E-4</v>
      </c>
      <c r="H4038" s="318">
        <f>G4038*(21/(21-1))</f>
        <v>3.6049916284446357E-4</v>
      </c>
      <c r="I4038" s="320">
        <f>(SUM(C3975:C3995)*1+SUM(C3996:C4016)*2+SUM(C4017:C4037)*3)/6</f>
        <v>2.4940253615267985E-3</v>
      </c>
      <c r="J4038" s="318">
        <f>IF(C4038*O4038&lt;&gt;0,C4038,0)</f>
        <v>0</v>
      </c>
      <c r="K4038" s="318" t="str">
        <f>IF(C4038*O4038=0,"",C4038)</f>
        <v/>
      </c>
      <c r="O4038" s="318">
        <f>IF(ISBLANK(L4038),0,1)</f>
        <v>0</v>
      </c>
      <c r="P4038" s="318">
        <f>IF(ISBLANK(M4038),0,1)</f>
        <v>0</v>
      </c>
      <c r="Q4038" s="318">
        <f>O4038+P4038</f>
        <v>0</v>
      </c>
      <c r="R4038" s="318">
        <f>SUM(Q3913:Q4038)</f>
        <v>2</v>
      </c>
      <c r="S4038" s="318">
        <f>R4038/$X$2</f>
        <v>8.6956521739130432E-2</v>
      </c>
      <c r="T4038" s="318">
        <f>IF(S4038&gt;=$X$3,1,0)</f>
        <v>0</v>
      </c>
      <c r="U4038" s="318">
        <f>O4038*T4038+P4038*T4038</f>
        <v>0</v>
      </c>
    </row>
    <row r="4039" spans="1:21" s="318" customFormat="1" x14ac:dyDescent="0.2">
      <c r="A4039" s="322">
        <v>42438</v>
      </c>
      <c r="B4039" s="321">
        <v>583.04101600000001</v>
      </c>
      <c r="C4039" s="320">
        <f>LN(B4039/B4038)</f>
        <v>-5.3164640692004196E-3</v>
      </c>
      <c r="D4039" s="320">
        <f>AVERAGE(C4019:C4039)</f>
        <v>4.4092306434010322E-3</v>
      </c>
      <c r="E4039" s="318">
        <f>_xlfn.STDEV.S(C4019:C4039)</f>
        <v>1.8427203523445183E-2</v>
      </c>
      <c r="F4039" s="318">
        <f>E4039*(21/(21-1.5))</f>
        <v>1.9844680717556351E-2</v>
      </c>
      <c r="G4039" s="318">
        <f>_xlfn.VAR.S(C4019:C4039)</f>
        <v>3.3956182969447051E-4</v>
      </c>
      <c r="H4039" s="318">
        <f>G4039*(21/(21-1))</f>
        <v>3.5653992117919408E-4</v>
      </c>
      <c r="I4039" s="320">
        <f>(SUM(C3976:C3996)*1+SUM(C3997:C4017)*2+SUM(C4018:C4038)*3)/6</f>
        <v>1.3462085568746229E-2</v>
      </c>
      <c r="J4039" s="318">
        <f>IF(C4039*O4039&lt;&gt;0,C4039,0)</f>
        <v>0</v>
      </c>
      <c r="K4039" s="318" t="str">
        <f>IF(C4039*O4039=0,"",C4039)</f>
        <v/>
      </c>
      <c r="O4039" s="318">
        <f>IF(ISBLANK(L4039),0,1)</f>
        <v>0</v>
      </c>
      <c r="P4039" s="318">
        <f>IF(ISBLANK(M4039),0,1)</f>
        <v>0</v>
      </c>
      <c r="Q4039" s="318">
        <f>O4039+P4039</f>
        <v>0</v>
      </c>
      <c r="R4039" s="318">
        <f>SUM(Q3914:Q4039)</f>
        <v>2</v>
      </c>
      <c r="S4039" s="318">
        <f>R4039/$X$2</f>
        <v>8.6956521739130432E-2</v>
      </c>
      <c r="T4039" s="318">
        <f>IF(S4039&gt;=$X$3,1,0)</f>
        <v>0</v>
      </c>
      <c r="U4039" s="318">
        <f>O4039*T4039+P4039*T4039</f>
        <v>0</v>
      </c>
    </row>
    <row r="4040" spans="1:21" s="318" customFormat="1" x14ac:dyDescent="0.2">
      <c r="A4040" s="322">
        <v>42439</v>
      </c>
      <c r="B4040" s="321">
        <v>582.34802200000001</v>
      </c>
      <c r="C4040" s="320">
        <f>LN(B4040/B4039)</f>
        <v>-1.1892922604989002E-3</v>
      </c>
      <c r="D4040" s="320">
        <f>AVERAGE(C4020:C4040)</f>
        <v>4.4282773107560958E-3</v>
      </c>
      <c r="E4040" s="318">
        <f>_xlfn.STDEV.S(C4020:C4040)</f>
        <v>1.8420898996855568E-2</v>
      </c>
      <c r="F4040" s="318">
        <f>E4040*(21/(21-1.5))</f>
        <v>1.9837891227382918E-2</v>
      </c>
      <c r="G4040" s="318">
        <f>_xlfn.VAR.S(C4020:C4040)</f>
        <v>3.3932951985235444E-4</v>
      </c>
      <c r="H4040" s="318">
        <f>G4040*(21/(21-1))</f>
        <v>3.562959958449722E-4</v>
      </c>
      <c r="I4040" s="320">
        <f>(SUM(C3977:C3997)*1+SUM(C3998:C4018)*2+SUM(C4019:C4039)*3)/6</f>
        <v>1.4280937042776323E-2</v>
      </c>
      <c r="J4040" s="318">
        <f>IF(C4040*O4040&lt;&gt;0,C4040,0)</f>
        <v>0</v>
      </c>
      <c r="K4040" s="318" t="str">
        <f>IF(C4040*O4040=0,"",C4040)</f>
        <v/>
      </c>
      <c r="O4040" s="318">
        <f>IF(ISBLANK(L4040),0,1)</f>
        <v>0</v>
      </c>
      <c r="P4040" s="318">
        <f>IF(ISBLANK(M4040),0,1)</f>
        <v>0</v>
      </c>
      <c r="Q4040" s="318">
        <f>O4040+P4040</f>
        <v>0</v>
      </c>
      <c r="R4040" s="318">
        <f>SUM(Q3915:Q4040)</f>
        <v>2</v>
      </c>
      <c r="S4040" s="318">
        <f>R4040/$X$2</f>
        <v>8.6956521739130432E-2</v>
      </c>
      <c r="T4040" s="318">
        <f>IF(S4040&gt;=$X$3,1,0)</f>
        <v>0</v>
      </c>
      <c r="U4040" s="318">
        <f>O4040*T4040+P4040*T4040</f>
        <v>0</v>
      </c>
    </row>
    <row r="4041" spans="1:21" s="318" customFormat="1" x14ac:dyDescent="0.2">
      <c r="A4041" s="322">
        <v>42440</v>
      </c>
      <c r="B4041" s="321">
        <v>585.02899200000002</v>
      </c>
      <c r="C4041" s="320">
        <f>LN(B4041/B4040)</f>
        <v>4.5931600181285436E-3</v>
      </c>
      <c r="D4041" s="320">
        <f>AVERAGE(C4021:C4041)</f>
        <v>6.0499067089194239E-3</v>
      </c>
      <c r="E4041" s="318">
        <f>_xlfn.STDEV.S(C4021:C4041)</f>
        <v>1.6707643849530138E-2</v>
      </c>
      <c r="F4041" s="318">
        <f>E4041*(21/(21-1.5))</f>
        <v>1.7992847222570916E-2</v>
      </c>
      <c r="G4041" s="318">
        <f>_xlfn.VAR.S(C4021:C4041)</f>
        <v>2.791453630027423E-4</v>
      </c>
      <c r="H4041" s="318">
        <f>G4041*(21/(21-1))</f>
        <v>2.9310263115287942E-4</v>
      </c>
      <c r="I4041" s="320">
        <f>(SUM(C3978:C3998)*1+SUM(C3999:C4019)*2+SUM(C4020:C4040)*3)/6</f>
        <v>1.670645695246839E-2</v>
      </c>
      <c r="J4041" s="318">
        <f>IF(C4041*O4041&lt;&gt;0,C4041,0)</f>
        <v>0</v>
      </c>
      <c r="K4041" s="318" t="str">
        <f>IF(C4041*O4041=0,"",C4041)</f>
        <v/>
      </c>
      <c r="O4041" s="318">
        <f>IF(ISBLANK(L4041),0,1)</f>
        <v>0</v>
      </c>
      <c r="P4041" s="318">
        <f>IF(ISBLANK(M4041),0,1)</f>
        <v>0</v>
      </c>
      <c r="Q4041" s="318">
        <f>O4041+P4041</f>
        <v>0</v>
      </c>
      <c r="R4041" s="318">
        <f>SUM(Q3916:Q4041)</f>
        <v>2</v>
      </c>
      <c r="S4041" s="318">
        <f>R4041/$X$2</f>
        <v>8.6956521739130432E-2</v>
      </c>
      <c r="T4041" s="318">
        <f>IF(S4041&gt;=$X$3,1,0)</f>
        <v>0</v>
      </c>
      <c r="U4041" s="318">
        <f>O4041*T4041+P4041*T4041</f>
        <v>0</v>
      </c>
    </row>
    <row r="4042" spans="1:21" s="318" customFormat="1" x14ac:dyDescent="0.2">
      <c r="A4042" s="322">
        <v>42443</v>
      </c>
      <c r="B4042" s="321">
        <v>589.544983</v>
      </c>
      <c r="C4042" s="320">
        <f>LN(B4042/B4041)</f>
        <v>7.6896191278457357E-3</v>
      </c>
      <c r="D4042" s="320">
        <f>AVERAGE(C4022:C4042)</f>
        <v>5.7659947929241413E-3</v>
      </c>
      <c r="E4042" s="318">
        <f>_xlfn.STDEV.S(C4022:C4042)</f>
        <v>1.6622446985254374E-2</v>
      </c>
      <c r="F4042" s="318">
        <f>E4042*(21/(21-1.5))</f>
        <v>1.7901096753350863E-2</v>
      </c>
      <c r="G4042" s="318">
        <f>_xlfn.VAR.S(C4022:C4042)</f>
        <v>2.7630574377759221E-4</v>
      </c>
      <c r="H4042" s="318">
        <f>G4042*(21/(21-1))</f>
        <v>2.9012103096647186E-4</v>
      </c>
      <c r="I4042" s="320">
        <f>(SUM(C3979:C3999)*1+SUM(C4000:C4020)*2+SUM(C4021:C4041)*3)/6</f>
        <v>2.2188607233748974E-2</v>
      </c>
      <c r="J4042" s="318">
        <f>IF(C4042*O4042&lt;&gt;0,C4042,0)</f>
        <v>0</v>
      </c>
      <c r="K4042" s="318" t="str">
        <f>IF(C4042*O4042=0,"",C4042)</f>
        <v/>
      </c>
      <c r="O4042" s="318">
        <f>IF(ISBLANK(L4042),0,1)</f>
        <v>0</v>
      </c>
      <c r="P4042" s="318">
        <f>IF(ISBLANK(M4042),0,1)</f>
        <v>0</v>
      </c>
      <c r="Q4042" s="318">
        <f>O4042+P4042</f>
        <v>0</v>
      </c>
      <c r="R4042" s="318">
        <f>SUM(Q3917:Q4042)</f>
        <v>2</v>
      </c>
      <c r="S4042" s="318">
        <f>R4042/$X$2</f>
        <v>8.6956521739130432E-2</v>
      </c>
      <c r="T4042" s="318">
        <f>IF(S4042&gt;=$X$3,1,0)</f>
        <v>0</v>
      </c>
      <c r="U4042" s="318">
        <f>O4042*T4042+P4042*T4042</f>
        <v>0</v>
      </c>
    </row>
    <row r="4043" spans="1:21" s="318" customFormat="1" x14ac:dyDescent="0.2">
      <c r="A4043" s="322">
        <v>42444</v>
      </c>
      <c r="B4043" s="321">
        <v>582.77899200000002</v>
      </c>
      <c r="C4043" s="320">
        <f>LN(B4043/B4042)</f>
        <v>-1.154299710594515E-2</v>
      </c>
      <c r="D4043" s="320">
        <f>AVERAGE(C4023:C4043)</f>
        <v>3.7051718834236317E-3</v>
      </c>
      <c r="E4043" s="318">
        <f>_xlfn.STDEV.S(C4023:C4043)</f>
        <v>1.5909395368379112E-2</v>
      </c>
      <c r="F4043" s="318">
        <f>E4043*(21/(21-1.5))</f>
        <v>1.7133195012100581E-2</v>
      </c>
      <c r="G4043" s="318">
        <f>_xlfn.VAR.S(C4023:C4043)</f>
        <v>2.5310886098740273E-4</v>
      </c>
      <c r="H4043" s="318">
        <f>G4043*(21/(21-1))</f>
        <v>2.657643040367729E-4</v>
      </c>
      <c r="I4043" s="320">
        <f>(SUM(C3980:C4000)*1+SUM(C4001:C4021)*2+SUM(C4022:C4042)*3)/6</f>
        <v>3.0010909063277025E-2</v>
      </c>
      <c r="J4043" s="318">
        <f>IF(C4043*O4043&lt;&gt;0,C4043,0)</f>
        <v>0</v>
      </c>
      <c r="K4043" s="318" t="str">
        <f>IF(C4043*O4043=0,"",C4043)</f>
        <v/>
      </c>
      <c r="O4043" s="318">
        <f>IF(ISBLANK(L4043),0,1)</f>
        <v>0</v>
      </c>
      <c r="P4043" s="318">
        <f>IF(ISBLANK(M4043),0,1)</f>
        <v>0</v>
      </c>
      <c r="Q4043" s="318">
        <f>O4043+P4043</f>
        <v>0</v>
      </c>
      <c r="R4043" s="318">
        <f>SUM(Q3918:Q4043)</f>
        <v>2</v>
      </c>
      <c r="S4043" s="318">
        <f>R4043/$X$2</f>
        <v>8.6956521739130432E-2</v>
      </c>
      <c r="T4043" s="318">
        <f>IF(S4043&gt;=$X$3,1,0)</f>
        <v>0</v>
      </c>
      <c r="U4043" s="318">
        <f>O4043*T4043+P4043*T4043</f>
        <v>0</v>
      </c>
    </row>
    <row r="4044" spans="1:21" s="318" customFormat="1" x14ac:dyDescent="0.2">
      <c r="A4044" s="322">
        <v>42445</v>
      </c>
      <c r="B4044" s="321">
        <v>586.00402799999995</v>
      </c>
      <c r="C4044" s="320">
        <f>LN(B4044/B4043)</f>
        <v>5.5186362734145344E-3</v>
      </c>
      <c r="D4044" s="320">
        <f>AVERAGE(C4024:C4044)</f>
        <v>4.5926858615299142E-3</v>
      </c>
      <c r="E4044" s="318">
        <f>_xlfn.STDEV.S(C4024:C4044)</f>
        <v>1.543675244213976E-2</v>
      </c>
      <c r="F4044" s="318">
        <f>E4044*(21/(21-1.5))</f>
        <v>1.6624194937688973E-2</v>
      </c>
      <c r="G4044" s="318">
        <f>_xlfn.VAR.S(C4024:C4044)</f>
        <v>2.3829332595990787E-4</v>
      </c>
      <c r="H4044" s="318">
        <f>G4044*(21/(21-1))</f>
        <v>2.502079922579033E-4</v>
      </c>
      <c r="I4044" s="320">
        <f>(SUM(C3981:C4001)*1+SUM(C4002:C4022)*2+SUM(C4023:C4043)*3)/6</f>
        <v>2.3619060364732783E-2</v>
      </c>
      <c r="J4044" s="318">
        <f>IF(C4044*O4044&lt;&gt;0,C4044,0)</f>
        <v>0</v>
      </c>
      <c r="K4044" s="318" t="str">
        <f>IF(C4044*O4044=0,"",C4044)</f>
        <v/>
      </c>
      <c r="O4044" s="318">
        <f>IF(ISBLANK(L4044),0,1)</f>
        <v>0</v>
      </c>
      <c r="P4044" s="318">
        <f>IF(ISBLANK(M4044),0,1)</f>
        <v>0</v>
      </c>
      <c r="Q4044" s="318">
        <f>O4044+P4044</f>
        <v>0</v>
      </c>
      <c r="R4044" s="318">
        <f>SUM(Q3919:Q4044)</f>
        <v>2</v>
      </c>
      <c r="S4044" s="318">
        <f>R4044/$X$2</f>
        <v>8.6956521739130432E-2</v>
      </c>
      <c r="T4044" s="318">
        <f>IF(S4044&gt;=$X$3,1,0)</f>
        <v>0</v>
      </c>
      <c r="U4044" s="318">
        <f>O4044*T4044+P4044*T4044</f>
        <v>0</v>
      </c>
    </row>
    <row r="4045" spans="1:21" s="318" customFormat="1" x14ac:dyDescent="0.2">
      <c r="A4045" s="322">
        <v>42446</v>
      </c>
      <c r="B4045" s="321">
        <v>585.78198199999997</v>
      </c>
      <c r="C4045" s="320">
        <f>LN(B4045/B4044)</f>
        <v>-3.7898729078986095E-4</v>
      </c>
      <c r="D4045" s="320">
        <f>AVERAGE(C4025:C4045)</f>
        <v>2.5860741219571265E-3</v>
      </c>
      <c r="E4045" s="318">
        <f>_xlfn.STDEV.S(C4025:C4045)</f>
        <v>1.2893077545775171E-2</v>
      </c>
      <c r="F4045" s="318">
        <f>E4045*(21/(21-1.5))</f>
        <v>1.388485274160403E-2</v>
      </c>
      <c r="G4045" s="318">
        <f>_xlfn.VAR.S(C4025:C4045)</f>
        <v>1.6623144860137193E-4</v>
      </c>
      <c r="H4045" s="318">
        <f>G4045*(21/(21-1))</f>
        <v>1.7454302103144052E-4</v>
      </c>
      <c r="I4045" s="320">
        <f>(SUM(C3982:C4002)*1+SUM(C4003:C4023)*2+SUM(C4024:C4044)*3)/6</f>
        <v>3.346320069372246E-2</v>
      </c>
      <c r="J4045" s="318">
        <f>IF(C4045*O4045&lt;&gt;0,C4045,0)</f>
        <v>0</v>
      </c>
      <c r="K4045" s="318" t="str">
        <f>IF(C4045*O4045=0,"",C4045)</f>
        <v/>
      </c>
      <c r="O4045" s="318">
        <f>IF(ISBLANK(L4045),0,1)</f>
        <v>0</v>
      </c>
      <c r="P4045" s="318">
        <f>IF(ISBLANK(M4045),0,1)</f>
        <v>0</v>
      </c>
      <c r="Q4045" s="318">
        <f>O4045+P4045</f>
        <v>0</v>
      </c>
      <c r="R4045" s="318">
        <f>SUM(Q3920:Q4045)</f>
        <v>2</v>
      </c>
      <c r="S4045" s="318">
        <f>R4045/$X$2</f>
        <v>8.6956521739130432E-2</v>
      </c>
      <c r="T4045" s="318">
        <f>IF(S4045&gt;=$X$3,1,0)</f>
        <v>0</v>
      </c>
      <c r="U4045" s="318">
        <f>O4045*T4045+P4045*T4045</f>
        <v>0</v>
      </c>
    </row>
    <row r="4046" spans="1:21" s="318" customFormat="1" x14ac:dyDescent="0.2">
      <c r="A4046" s="322">
        <v>42447</v>
      </c>
      <c r="B4046" s="321">
        <v>590.28002900000001</v>
      </c>
      <c r="C4046" s="320">
        <f>LN(B4046/B4045)</f>
        <v>7.6493737417392205E-3</v>
      </c>
      <c r="D4046" s="320">
        <f>AVERAGE(C4026:C4046)</f>
        <v>2.7001096476798902E-3</v>
      </c>
      <c r="E4046" s="318">
        <f>_xlfn.STDEV.S(C4026:C4046)</f>
        <v>1.292840228090123E-2</v>
      </c>
      <c r="F4046" s="318">
        <f>E4046*(21/(21-1.5))</f>
        <v>1.3922894764047478E-2</v>
      </c>
      <c r="G4046" s="318">
        <f>_xlfn.VAR.S(C4026:C4046)</f>
        <v>1.6714358553681212E-4</v>
      </c>
      <c r="H4046" s="318">
        <f>G4046*(21/(21-1))</f>
        <v>1.7550076481365274E-4</v>
      </c>
      <c r="I4046" s="320">
        <f>(SUM(C3983:C4003)*1+SUM(C4004:C4024)*2+SUM(C4025:C4045)*3)/6</f>
        <v>1.6946496594317875E-2</v>
      </c>
      <c r="J4046" s="318">
        <f>IF(C4046*O4046&lt;&gt;0,C4046,0)</f>
        <v>0</v>
      </c>
      <c r="K4046" s="318" t="str">
        <f>IF(C4046*O4046=0,"",C4046)</f>
        <v/>
      </c>
      <c r="O4046" s="318">
        <f>IF(ISBLANK(L4046),0,1)</f>
        <v>0</v>
      </c>
      <c r="P4046" s="318">
        <f>IF(ISBLANK(M4046),0,1)</f>
        <v>0</v>
      </c>
      <c r="Q4046" s="318">
        <f>O4046+P4046</f>
        <v>0</v>
      </c>
      <c r="R4046" s="318">
        <f>SUM(Q3921:Q4046)</f>
        <v>2</v>
      </c>
      <c r="S4046" s="318">
        <f>R4046/$X$2</f>
        <v>8.6956521739130432E-2</v>
      </c>
      <c r="T4046" s="318">
        <f>IF(S4046&gt;=$X$3,1,0)</f>
        <v>0</v>
      </c>
      <c r="U4046" s="318">
        <f>O4046*T4046+P4046*T4046</f>
        <v>0</v>
      </c>
    </row>
    <row r="4047" spans="1:21" s="318" customFormat="1" x14ac:dyDescent="0.2">
      <c r="A4047" s="322">
        <v>42450</v>
      </c>
      <c r="B4047" s="321">
        <v>588.419983</v>
      </c>
      <c r="C4047" s="320">
        <f>LN(B4047/B4046)</f>
        <v>-3.156099983119142E-3</v>
      </c>
      <c r="D4047" s="320">
        <f>AVERAGE(C4027:C4047)</f>
        <v>3.1945914872041673E-3</v>
      </c>
      <c r="E4047" s="318">
        <f>_xlfn.STDEV.S(C4027:C4047)</f>
        <v>1.2466522935195831E-2</v>
      </c>
      <c r="F4047" s="318">
        <f>E4047*(21/(21-1.5))</f>
        <v>1.3425486237903203E-2</v>
      </c>
      <c r="G4047" s="318">
        <f>_xlfn.VAR.S(C4027:C4047)</f>
        <v>1.5541419409376367E-4</v>
      </c>
      <c r="H4047" s="318">
        <f>G4047*(21/(21-1))</f>
        <v>1.6318490379845185E-4</v>
      </c>
      <c r="I4047" s="320">
        <f>(SUM(C3984:C4004)*1+SUM(C4005:C4025)*2+SUM(C4026:C4046)*3)/6</f>
        <v>2.7428276134579179E-2</v>
      </c>
      <c r="J4047" s="318">
        <f>IF(C4047*O4047&lt;&gt;0,C4047,0)</f>
        <v>0</v>
      </c>
      <c r="K4047" s="318" t="str">
        <f>IF(C4047*O4047=0,"",C4047)</f>
        <v/>
      </c>
      <c r="O4047" s="318">
        <f>IF(ISBLANK(L4047),0,1)</f>
        <v>0</v>
      </c>
      <c r="P4047" s="318">
        <f>IF(ISBLANK(M4047),0,1)</f>
        <v>0</v>
      </c>
      <c r="Q4047" s="318">
        <f>O4047+P4047</f>
        <v>0</v>
      </c>
      <c r="R4047" s="318">
        <f>SUM(Q3922:Q4047)</f>
        <v>2</v>
      </c>
      <c r="S4047" s="318">
        <f>R4047/$X$2</f>
        <v>8.6956521739130432E-2</v>
      </c>
      <c r="T4047" s="318">
        <f>IF(S4047&gt;=$X$3,1,0)</f>
        <v>0</v>
      </c>
      <c r="U4047" s="318">
        <f>O4047*T4047+P4047*T4047</f>
        <v>0</v>
      </c>
    </row>
    <row r="4048" spans="1:21" s="318" customFormat="1" x14ac:dyDescent="0.2">
      <c r="A4048" s="322">
        <v>42451</v>
      </c>
      <c r="B4048" s="321">
        <v>589.00402799999995</v>
      </c>
      <c r="C4048" s="320">
        <f>LN(B4048/B4047)</f>
        <v>9.9207259652494108E-4</v>
      </c>
      <c r="D4048" s="320">
        <f>AVERAGE(C4028:C4048)</f>
        <v>2.0097963482654324E-3</v>
      </c>
      <c r="E4048" s="318">
        <f>_xlfn.STDEV.S(C4028:C4048)</f>
        <v>1.1334365084579174E-2</v>
      </c>
      <c r="F4048" s="318">
        <f>E4048*(21/(21-1.5))</f>
        <v>1.2206239321854495E-2</v>
      </c>
      <c r="G4048" s="318">
        <f>_xlfn.VAR.S(C4028:C4048)</f>
        <v>1.2846783187052746E-4</v>
      </c>
      <c r="H4048" s="318">
        <f>G4048*(21/(21-1))</f>
        <v>1.3489122346405384E-4</v>
      </c>
      <c r="I4048" s="320">
        <f>(SUM(C3985:C4005)*1+SUM(C4006:C4026)*2+SUM(C4027:C4047)*3)/6</f>
        <v>2.4924463426981337E-2</v>
      </c>
      <c r="J4048" s="318">
        <f>IF(C4048*O4048&lt;&gt;0,C4048,0)</f>
        <v>0</v>
      </c>
      <c r="K4048" s="318" t="str">
        <f>IF(C4048*O4048=0,"",C4048)</f>
        <v/>
      </c>
      <c r="O4048" s="318">
        <f>IF(ISBLANK(L4048),0,1)</f>
        <v>0</v>
      </c>
      <c r="P4048" s="318">
        <f>IF(ISBLANK(M4048),0,1)</f>
        <v>0</v>
      </c>
      <c r="Q4048" s="318">
        <f>O4048+P4048</f>
        <v>0</v>
      </c>
      <c r="R4048" s="318">
        <f>SUM(Q3923:Q4048)</f>
        <v>2</v>
      </c>
      <c r="S4048" s="318">
        <f>R4048/$X$2</f>
        <v>8.6956521739130432E-2</v>
      </c>
      <c r="T4048" s="318">
        <f>IF(S4048&gt;=$X$3,1,0)</f>
        <v>0</v>
      </c>
      <c r="U4048" s="318">
        <f>O4048*T4048+P4048*T4048</f>
        <v>0</v>
      </c>
    </row>
    <row r="4049" spans="1:21" s="318" customFormat="1" x14ac:dyDescent="0.2">
      <c r="A4049" s="322">
        <v>42452</v>
      </c>
      <c r="B4049" s="321">
        <v>586.22601299999997</v>
      </c>
      <c r="C4049" s="320">
        <f>LN(B4049/B4048)</f>
        <v>-4.72761940594433E-3</v>
      </c>
      <c r="D4049" s="320">
        <f>AVERAGE(C4029:C4049)</f>
        <v>2.0279987568363718E-3</v>
      </c>
      <c r="E4049" s="318">
        <f>_xlfn.STDEV.S(C4029:C4049)</f>
        <v>1.1322660468865204E-2</v>
      </c>
      <c r="F4049" s="318">
        <f>E4049*(21/(21-1.5))</f>
        <v>1.2193634351085603E-2</v>
      </c>
      <c r="G4049" s="318">
        <f>_xlfn.VAR.S(C4029:C4049)</f>
        <v>1.2820264009320278E-4</v>
      </c>
      <c r="H4049" s="318">
        <f>G4049*(21/(21-1))</f>
        <v>1.3461277209786293E-4</v>
      </c>
      <c r="I4049" s="320">
        <f>(SUM(C3986:C4006)*1+SUM(C4007:C4027)*2+SUM(C4028:C4048)*3)/6</f>
        <v>1.7338204150137235E-2</v>
      </c>
      <c r="J4049" s="318">
        <f>IF(C4049*O4049&lt;&gt;0,C4049,0)</f>
        <v>0</v>
      </c>
      <c r="K4049" s="318" t="str">
        <f>IF(C4049*O4049=0,"",C4049)</f>
        <v/>
      </c>
      <c r="O4049" s="318">
        <f>IF(ISBLANK(L4049),0,1)</f>
        <v>0</v>
      </c>
      <c r="P4049" s="318">
        <f>IF(ISBLANK(M4049),0,1)</f>
        <v>0</v>
      </c>
      <c r="Q4049" s="318">
        <f>O4049+P4049</f>
        <v>0</v>
      </c>
      <c r="R4049" s="318">
        <f>SUM(Q3924:Q4049)</f>
        <v>2</v>
      </c>
      <c r="S4049" s="318">
        <f>R4049/$X$2</f>
        <v>8.6956521739130432E-2</v>
      </c>
      <c r="T4049" s="318">
        <f>IF(S4049&gt;=$X$3,1,0)</f>
        <v>0</v>
      </c>
      <c r="U4049" s="318">
        <f>O4049*T4049+P4049*T4049</f>
        <v>0</v>
      </c>
    </row>
    <row r="4050" spans="1:21" s="318" customFormat="1" x14ac:dyDescent="0.2">
      <c r="A4050" s="322">
        <v>42458</v>
      </c>
      <c r="B4050" s="321">
        <v>569.75299099999995</v>
      </c>
      <c r="C4050" s="320">
        <f>LN(B4050/B4049)</f>
        <v>-2.8502485149013494E-2</v>
      </c>
      <c r="D4050" s="320">
        <f>AVERAGE(C4030:C4050)</f>
        <v>2.0850543133172335E-3</v>
      </c>
      <c r="E4050" s="318">
        <f>_xlfn.STDEV.S(C4030:C4050)</f>
        <v>1.1156584645258746E-2</v>
      </c>
      <c r="F4050" s="318">
        <f>E4050*(21/(21-1.5))</f>
        <v>1.2014783464124804E-2</v>
      </c>
      <c r="G4050" s="318">
        <f>_xlfn.VAR.S(C4030:C4050)</f>
        <v>1.2446938094682323E-4</v>
      </c>
      <c r="H4050" s="318">
        <f>G4050*(21/(21-1))</f>
        <v>1.306928499941644E-4</v>
      </c>
      <c r="I4050" s="320">
        <f>(SUM(C3987:C4007)*1+SUM(C4008:C4028)*2+SUM(C4029:C4049)*3)/6</f>
        <v>1.722966246432334E-2</v>
      </c>
      <c r="J4050" s="318">
        <f>IF(C4050*O4050&lt;&gt;0,C4050,0)</f>
        <v>0</v>
      </c>
      <c r="K4050" s="318" t="str">
        <f>IF(C4050*O4050=0,"",C4050)</f>
        <v/>
      </c>
      <c r="O4050" s="318">
        <f>IF(ISBLANK(L4050),0,1)</f>
        <v>0</v>
      </c>
      <c r="P4050" s="318">
        <f>IF(ISBLANK(M4050),0,1)</f>
        <v>0</v>
      </c>
      <c r="Q4050" s="318">
        <f>O4050+P4050</f>
        <v>0</v>
      </c>
      <c r="R4050" s="318">
        <f>SUM(Q3925:Q4050)</f>
        <v>2</v>
      </c>
      <c r="S4050" s="318">
        <f>R4050/$X$2</f>
        <v>8.6956521739130432E-2</v>
      </c>
      <c r="T4050" s="318">
        <f>IF(S4050&gt;=$X$3,1,0)</f>
        <v>0</v>
      </c>
      <c r="U4050" s="318">
        <f>O4050*T4050+P4050*T4050</f>
        <v>0</v>
      </c>
    </row>
    <row r="4051" spans="1:21" s="318" customFormat="1" x14ac:dyDescent="0.2">
      <c r="A4051" s="322">
        <v>42459</v>
      </c>
      <c r="B4051" s="321">
        <v>585.11999500000002</v>
      </c>
      <c r="C4051" s="320">
        <f>LN(B4051/B4050)</f>
        <v>2.6614028072893026E-2</v>
      </c>
      <c r="D4051" s="320">
        <f>AVERAGE(C4031:C4051)</f>
        <v>2.3919338282343615E-3</v>
      </c>
      <c r="E4051" s="318">
        <f>_xlfn.STDEV.S(C4031:C4051)</f>
        <v>1.1751662039643392E-2</v>
      </c>
      <c r="F4051" s="318">
        <f>E4051*(21/(21-1.5))</f>
        <v>1.2655636042692884E-2</v>
      </c>
      <c r="G4051" s="318">
        <f>_xlfn.VAR.S(C4031:C4051)</f>
        <v>1.3810156069399548E-4</v>
      </c>
      <c r="H4051" s="318">
        <f>G4051*(21/(21-1))</f>
        <v>1.4500663872869525E-4</v>
      </c>
      <c r="I4051" s="320">
        <f>(SUM(C3988:C4008)*1+SUM(C4009:C4029)*2+SUM(C4030:C4050)*3)/6</f>
        <v>7.0776249797918451E-3</v>
      </c>
      <c r="J4051" s="318">
        <f>IF(C4051*O4051&lt;&gt;0,C4051,0)</f>
        <v>0</v>
      </c>
      <c r="K4051" s="318" t="str">
        <f>IF(C4051*O4051=0,"",C4051)</f>
        <v/>
      </c>
      <c r="O4051" s="318">
        <f>IF(ISBLANK(L4051),0,1)</f>
        <v>0</v>
      </c>
      <c r="P4051" s="318">
        <f>IF(ISBLANK(M4051),0,1)</f>
        <v>0</v>
      </c>
      <c r="Q4051" s="318">
        <f>O4051+P4051</f>
        <v>0</v>
      </c>
      <c r="R4051" s="318">
        <f>SUM(Q3926:Q4051)</f>
        <v>2</v>
      </c>
      <c r="S4051" s="318">
        <f>R4051/$X$2</f>
        <v>8.6956521739130432E-2</v>
      </c>
      <c r="T4051" s="318">
        <f>IF(S4051&gt;=$X$3,1,0)</f>
        <v>0</v>
      </c>
      <c r="U4051" s="318">
        <f>O4051*T4051+P4051*T4051</f>
        <v>0</v>
      </c>
    </row>
    <row r="4052" spans="1:21" s="318" customFormat="1" x14ac:dyDescent="0.2">
      <c r="A4052" s="322">
        <v>42460</v>
      </c>
      <c r="B4052" s="321">
        <v>577.75</v>
      </c>
      <c r="C4052" s="320">
        <f>LN(B4052/B4051)</f>
        <v>-1.2675696701325349E-2</v>
      </c>
      <c r="D4052" s="320">
        <f>AVERAGE(C4032:C4052)</f>
        <v>9.5009456753579881E-4</v>
      </c>
      <c r="E4052" s="318">
        <f>_xlfn.STDEV.S(C4032:C4052)</f>
        <v>1.1649106097313917E-2</v>
      </c>
      <c r="F4052" s="318">
        <f>E4052*(21/(21-1.5))</f>
        <v>1.2545191181722679E-2</v>
      </c>
      <c r="G4052" s="318">
        <f>_xlfn.VAR.S(C4032:C4052)</f>
        <v>1.3570167286647628E-4</v>
      </c>
      <c r="H4052" s="318">
        <f>G4052*(21/(21-1))</f>
        <v>1.4248675650980011E-4</v>
      </c>
      <c r="I4052" s="320">
        <f>(SUM(C3989:C4009)*1+SUM(C4010:C4030)*2+SUM(C4031:C4051)*3)/6</f>
        <v>1.39250572733568E-2</v>
      </c>
      <c r="J4052" s="318">
        <f>IF(C4052*O4052&lt;&gt;0,C4052,0)</f>
        <v>0</v>
      </c>
      <c r="K4052" s="318" t="str">
        <f>IF(C4052*O4052=0,"",C4052)</f>
        <v/>
      </c>
      <c r="O4052" s="318">
        <f>IF(ISBLANK(L4052),0,1)</f>
        <v>0</v>
      </c>
      <c r="P4052" s="318">
        <f>IF(ISBLANK(M4052),0,1)</f>
        <v>0</v>
      </c>
      <c r="Q4052" s="318">
        <f>O4052+P4052</f>
        <v>0</v>
      </c>
      <c r="R4052" s="318">
        <f>SUM(Q3927:Q4052)</f>
        <v>2</v>
      </c>
      <c r="S4052" s="318">
        <f>R4052/$X$2</f>
        <v>8.6956521739130432E-2</v>
      </c>
      <c r="T4052" s="318">
        <f>IF(S4052&gt;=$X$3,1,0)</f>
        <v>0</v>
      </c>
      <c r="U4052" s="318">
        <f>O4052*T4052+P4052*T4052</f>
        <v>0</v>
      </c>
    </row>
    <row r="4053" spans="1:21" s="318" customFormat="1" x14ac:dyDescent="0.2">
      <c r="A4053" s="322">
        <v>42461</v>
      </c>
      <c r="B4053" s="321">
        <v>569.78802499999995</v>
      </c>
      <c r="C4053" s="320">
        <f>LN(B4053/B4052)</f>
        <v>-1.3876843457540679E-2</v>
      </c>
      <c r="D4053" s="320">
        <f>AVERAGE(C4033:C4053)</f>
        <v>-2.2611093959262998E-4</v>
      </c>
      <c r="E4053" s="318">
        <f>_xlfn.STDEV.S(C4033:C4053)</f>
        <v>1.1847648111578185E-2</v>
      </c>
      <c r="F4053" s="318">
        <f>E4053*(21/(21-1.5))</f>
        <v>1.275900565862266E-2</v>
      </c>
      <c r="G4053" s="318">
        <f>_xlfn.VAR.S(C4033:C4053)</f>
        <v>1.4036676577578215E-4</v>
      </c>
      <c r="H4053" s="318">
        <f>G4053*(21/(21-1))</f>
        <v>1.4738510406457126E-4</v>
      </c>
      <c r="I4053" s="320">
        <f>(SUM(C3990:C4010)*1+SUM(C4011:C4031)*2+SUM(C4032:C4052)*3)/6</f>
        <v>3.9317208637931617E-3</v>
      </c>
      <c r="J4053" s="318">
        <f>IF(C4053*O4053&lt;&gt;0,C4053,0)</f>
        <v>0</v>
      </c>
      <c r="K4053" s="318" t="str">
        <f>IF(C4053*O4053=0,"",C4053)</f>
        <v/>
      </c>
      <c r="O4053" s="318">
        <f>IF(ISBLANK(L4053),0,1)</f>
        <v>0</v>
      </c>
      <c r="P4053" s="318">
        <f>IF(ISBLANK(M4053),0,1)</f>
        <v>0</v>
      </c>
      <c r="Q4053" s="318">
        <f>O4053+P4053</f>
        <v>0</v>
      </c>
      <c r="R4053" s="318">
        <f>SUM(Q3928:Q4053)</f>
        <v>2</v>
      </c>
      <c r="S4053" s="318">
        <f>R4053/$X$2</f>
        <v>8.6956521739130432E-2</v>
      </c>
      <c r="T4053" s="318">
        <f>IF(S4053&gt;=$X$3,1,0)</f>
        <v>0</v>
      </c>
      <c r="U4053" s="318">
        <f>O4053*T4053+P4053*T4053</f>
        <v>0</v>
      </c>
    </row>
    <row r="4054" spans="1:21" s="318" customFormat="1" x14ac:dyDescent="0.2">
      <c r="A4054" s="322">
        <v>42464</v>
      </c>
      <c r="B4054" s="321">
        <v>566.85199</v>
      </c>
      <c r="C4054" s="320">
        <f>LN(B4054/B4053)</f>
        <v>-5.1661766105898354E-3</v>
      </c>
      <c r="D4054" s="320">
        <f>AVERAGE(C4034:C4054)</f>
        <v>-6.7314976749477634E-4</v>
      </c>
      <c r="E4054" s="318">
        <f>_xlfn.STDEV.S(C4034:C4054)</f>
        <v>1.184854499260541E-2</v>
      </c>
      <c r="F4054" s="318">
        <f>E4054*(21/(21-1.5))</f>
        <v>1.2759971530498133E-2</v>
      </c>
      <c r="G4054" s="318">
        <f>_xlfn.VAR.S(C4034:C4054)</f>
        <v>1.4038801844179472E-4</v>
      </c>
      <c r="H4054" s="318">
        <f>G4054*(21/(21-1))</f>
        <v>1.4740741936388447E-4</v>
      </c>
      <c r="I4054" s="320">
        <f>(SUM(C3991:C4011)*1+SUM(C4012:C4032)*2+SUM(C4033:C4053)*3)/6</f>
        <v>-9.402803727465112E-3</v>
      </c>
      <c r="J4054" s="318">
        <f>IF(C4054*O4054&lt;&gt;0,C4054,0)</f>
        <v>0</v>
      </c>
      <c r="K4054" s="318" t="str">
        <f>IF(C4054*O4054=0,"",C4054)</f>
        <v/>
      </c>
      <c r="O4054" s="318">
        <f>IF(ISBLANK(L4054),0,1)</f>
        <v>0</v>
      </c>
      <c r="P4054" s="318">
        <f>IF(ISBLANK(M4054),0,1)</f>
        <v>0</v>
      </c>
      <c r="Q4054" s="318">
        <f>O4054+P4054</f>
        <v>0</v>
      </c>
      <c r="R4054" s="318">
        <f>SUM(Q3929:Q4054)</f>
        <v>2</v>
      </c>
      <c r="S4054" s="318">
        <f>R4054/$X$2</f>
        <v>8.6956521739130432E-2</v>
      </c>
      <c r="T4054" s="318">
        <f>IF(S4054&gt;=$X$3,1,0)</f>
        <v>0</v>
      </c>
      <c r="U4054" s="318">
        <f>O4054*T4054+P4054*T4054</f>
        <v>0</v>
      </c>
    </row>
    <row r="4055" spans="1:21" s="318" customFormat="1" x14ac:dyDescent="0.2">
      <c r="A4055" s="322">
        <v>42465</v>
      </c>
      <c r="B4055" s="321">
        <v>559.83599900000002</v>
      </c>
      <c r="C4055" s="320">
        <f>LN(B4055/B4054)</f>
        <v>-1.2454347177286409E-2</v>
      </c>
      <c r="D4055" s="320">
        <f>AVERAGE(C4035:C4055)</f>
        <v>-9.5109434959633754E-4</v>
      </c>
      <c r="E4055" s="318">
        <f>_xlfn.STDEV.S(C4035:C4055)</f>
        <v>1.2061507439648031E-2</v>
      </c>
      <c r="F4055" s="318">
        <f>E4055*(21/(21-1.5))</f>
        <v>1.2989315704236341E-2</v>
      </c>
      <c r="G4055" s="318">
        <f>_xlfn.VAR.S(C4035:C4055)</f>
        <v>1.4547996171668478E-4</v>
      </c>
      <c r="H4055" s="318">
        <f>G4055*(21/(21-1))</f>
        <v>1.5275395980251903E-4</v>
      </c>
      <c r="I4055" s="320">
        <f>(SUM(C3992:C4012)*1+SUM(C4013:C4033)*2+SUM(C4034:C4054)*3)/6</f>
        <v>-1.1641602504327268E-2</v>
      </c>
      <c r="J4055" s="318">
        <f>IF(C4055*O4055&lt;&gt;0,C4055,0)</f>
        <v>0</v>
      </c>
      <c r="K4055" s="318" t="str">
        <f>IF(C4055*O4055=0,"",C4055)</f>
        <v/>
      </c>
      <c r="O4055" s="318">
        <f>IF(ISBLANK(L4055),0,1)</f>
        <v>0</v>
      </c>
      <c r="P4055" s="318">
        <f>IF(ISBLANK(M4055),0,1)</f>
        <v>0</v>
      </c>
      <c r="Q4055" s="318">
        <f>O4055+P4055</f>
        <v>0</v>
      </c>
      <c r="R4055" s="318">
        <f>SUM(Q3930:Q4055)</f>
        <v>2</v>
      </c>
      <c r="S4055" s="318">
        <f>R4055/$X$2</f>
        <v>8.6956521739130432E-2</v>
      </c>
      <c r="T4055" s="318">
        <f>IF(S4055&gt;=$X$3,1,0)</f>
        <v>0</v>
      </c>
      <c r="U4055" s="318">
        <f>O4055*T4055+P4055*T4055</f>
        <v>0</v>
      </c>
    </row>
    <row r="4056" spans="1:21" s="318" customFormat="1" x14ac:dyDescent="0.2">
      <c r="A4056" s="322">
        <v>42466</v>
      </c>
      <c r="B4056" s="321">
        <v>562.89001499999995</v>
      </c>
      <c r="C4056" s="320">
        <f>LN(B4056/B4055)</f>
        <v>5.4403719065099915E-3</v>
      </c>
      <c r="D4056" s="320">
        <f>AVERAGE(C4036:C4056)</f>
        <v>-1.1264369534357411E-3</v>
      </c>
      <c r="E4056" s="318">
        <f>_xlfn.STDEV.S(C4036:C4056)</f>
        <v>1.193382961367645E-2</v>
      </c>
      <c r="F4056" s="318">
        <f>E4056*(21/(21-1.5))</f>
        <v>1.2851816507036175E-2</v>
      </c>
      <c r="G4056" s="318">
        <f>_xlfn.VAR.S(C4036:C4056)</f>
        <v>1.42416289248261E-4</v>
      </c>
      <c r="H4056" s="318">
        <f>G4056*(21/(21-1))</f>
        <v>1.4953710371067407E-4</v>
      </c>
      <c r="I4056" s="320">
        <f>(SUM(C3993:C4013)*1+SUM(C4014:C4034)*2+SUM(C4035:C4055)*3)/6</f>
        <v>-8.8667881024743211E-3</v>
      </c>
      <c r="J4056" s="318">
        <f>IF(C4056*O4056&lt;&gt;0,C4056,0)</f>
        <v>0</v>
      </c>
      <c r="K4056" s="318" t="str">
        <f>IF(C4056*O4056=0,"",C4056)</f>
        <v/>
      </c>
      <c r="O4056" s="318">
        <f>IF(ISBLANK(L4056),0,1)</f>
        <v>0</v>
      </c>
      <c r="P4056" s="318">
        <f>IF(ISBLANK(M4056),0,1)</f>
        <v>0</v>
      </c>
      <c r="Q4056" s="318">
        <f>O4056+P4056</f>
        <v>0</v>
      </c>
      <c r="R4056" s="318">
        <f>SUM(Q3931:Q4056)</f>
        <v>2</v>
      </c>
      <c r="S4056" s="318">
        <f>R4056/$X$2</f>
        <v>8.6956521739130432E-2</v>
      </c>
      <c r="T4056" s="318">
        <f>IF(S4056&gt;=$X$3,1,0)</f>
        <v>0</v>
      </c>
      <c r="U4056" s="318">
        <f>O4056*T4056+P4056*T4056</f>
        <v>0</v>
      </c>
    </row>
    <row r="4057" spans="1:21" s="318" customFormat="1" x14ac:dyDescent="0.2">
      <c r="A4057" s="322">
        <v>42467</v>
      </c>
      <c r="B4057" s="321">
        <v>560.42498799999998</v>
      </c>
      <c r="C4057" s="320">
        <f>LN(B4057/B4056)</f>
        <v>-4.3888507679446312E-3</v>
      </c>
      <c r="D4057" s="320">
        <f>AVERAGE(C4037:C4057)</f>
        <v>-2.29150672058727E-3</v>
      </c>
      <c r="E4057" s="318">
        <f>_xlfn.STDEV.S(C4037:C4057)</f>
        <v>1.0910664963016318E-2</v>
      </c>
      <c r="F4057" s="318">
        <f>E4057*(21/(21-1.5))</f>
        <v>1.1749946883248341E-2</v>
      </c>
      <c r="G4057" s="318">
        <f>_xlfn.VAR.S(C4037:C4057)</f>
        <v>1.1904260993519187E-4</v>
      </c>
      <c r="H4057" s="318">
        <f>G4057*(21/(21-1))</f>
        <v>1.2499474043195147E-4</v>
      </c>
      <c r="I4057" s="320">
        <f>(SUM(C3994:C4014)*1+SUM(C4015:C4035)*2+SUM(C4036:C4056)*3)/6</f>
        <v>-5.0822129996716562E-3</v>
      </c>
      <c r="J4057" s="318">
        <f>IF(C4057*O4057&lt;&gt;0,C4057,0)</f>
        <v>0</v>
      </c>
      <c r="K4057" s="318" t="str">
        <f>IF(C4057*O4057=0,"",C4057)</f>
        <v/>
      </c>
      <c r="O4057" s="318">
        <f>IF(ISBLANK(L4057),0,1)</f>
        <v>0</v>
      </c>
      <c r="P4057" s="318">
        <f>IF(ISBLANK(M4057),0,1)</f>
        <v>0</v>
      </c>
      <c r="Q4057" s="318">
        <f>O4057+P4057</f>
        <v>0</v>
      </c>
      <c r="R4057" s="318">
        <f>SUM(Q3932:Q4057)</f>
        <v>2</v>
      </c>
      <c r="S4057" s="318">
        <f>R4057/$X$2</f>
        <v>8.6956521739130432E-2</v>
      </c>
      <c r="T4057" s="318">
        <f>IF(S4057&gt;=$X$3,1,0)</f>
        <v>0</v>
      </c>
      <c r="U4057" s="318">
        <f>O4057*T4057+P4057*T4057</f>
        <v>0</v>
      </c>
    </row>
    <row r="4058" spans="1:21" s="318" customFormat="1" x14ac:dyDescent="0.2">
      <c r="A4058" s="322">
        <v>42468</v>
      </c>
      <c r="B4058" s="321">
        <v>566.23699999999997</v>
      </c>
      <c r="C4058" s="320">
        <f>LN(B4058/B4057)</f>
        <v>1.0317315428670024E-2</v>
      </c>
      <c r="D4058" s="320">
        <f>AVERAGE(C4038:C4058)</f>
        <v>-1.5895223390234637E-3</v>
      </c>
      <c r="E4058" s="318">
        <f>_xlfn.STDEV.S(C4038:C4058)</f>
        <v>1.1235962625969579E-2</v>
      </c>
      <c r="F4058" s="318">
        <f>E4058*(21/(21-1.5))</f>
        <v>1.2100267443351853E-2</v>
      </c>
      <c r="G4058" s="318">
        <f>_xlfn.VAR.S(C4038:C4058)</f>
        <v>1.2624685613218519E-4</v>
      </c>
      <c r="H4058" s="318">
        <f>G4058*(21/(21-1))</f>
        <v>1.3255919893879445E-4</v>
      </c>
      <c r="I4058" s="320">
        <f>(SUM(C3995:C4015)*1+SUM(C4016:C4036)*2+SUM(C4037:C4057)*3)/6</f>
        <v>-1.1785806463627528E-2</v>
      </c>
      <c r="J4058" s="318">
        <f>IF(C4058*O4058&lt;&gt;0,C4058,0)</f>
        <v>0</v>
      </c>
      <c r="K4058" s="318" t="str">
        <f>IF(C4058*O4058=0,"",C4058)</f>
        <v/>
      </c>
      <c r="O4058" s="318">
        <f>IF(ISBLANK(L4058),0,1)</f>
        <v>0</v>
      </c>
      <c r="P4058" s="318">
        <f>IF(ISBLANK(M4058),0,1)</f>
        <v>0</v>
      </c>
      <c r="Q4058" s="318">
        <f>O4058+P4058</f>
        <v>0</v>
      </c>
      <c r="R4058" s="318">
        <f>SUM(Q3933:Q4058)</f>
        <v>2</v>
      </c>
      <c r="S4058" s="318">
        <f>R4058/$X$2</f>
        <v>8.6956521739130432E-2</v>
      </c>
      <c r="T4058" s="318">
        <f>IF(S4058&gt;=$X$3,1,0)</f>
        <v>0</v>
      </c>
      <c r="U4058" s="318">
        <f>O4058*T4058+P4058*T4058</f>
        <v>0</v>
      </c>
    </row>
    <row r="4059" spans="1:21" s="318" customFormat="1" x14ac:dyDescent="0.2">
      <c r="A4059" s="322">
        <v>42471</v>
      </c>
      <c r="B4059" s="321">
        <v>571.66601600000001</v>
      </c>
      <c r="C4059" s="320">
        <f>LN(B4059/B4058)</f>
        <v>9.5422142625546224E-3</v>
      </c>
      <c r="D4059" s="320">
        <f>AVERAGE(C4039:C4059)</f>
        <v>-1.1913842167103599E-3</v>
      </c>
      <c r="E4059" s="318">
        <f>_xlfn.STDEV.S(C4039:C4059)</f>
        <v>1.1484438072530172E-2</v>
      </c>
      <c r="F4059" s="318">
        <f>E4059*(21/(21-1.5))</f>
        <v>1.2367856385801724E-2</v>
      </c>
      <c r="G4059" s="318">
        <f>_xlfn.VAR.S(C4039:C4059)</f>
        <v>1.3189231784178055E-4</v>
      </c>
      <c r="H4059" s="318">
        <f>G4059*(21/(21-1))</f>
        <v>1.3848693373386958E-4</v>
      </c>
      <c r="I4059" s="320">
        <f>(SUM(C3996:C4016)*1+SUM(C4017:C4037)*2+SUM(C4038:C4058)*3)/6</f>
        <v>-3.686165814293462E-3</v>
      </c>
      <c r="J4059" s="318">
        <f>IF(C4059*O4059&lt;&gt;0,C4059,0)</f>
        <v>0</v>
      </c>
      <c r="K4059" s="318" t="str">
        <f>IF(C4059*O4059=0,"",C4059)</f>
        <v/>
      </c>
      <c r="O4059" s="318">
        <f>IF(ISBLANK(L4059),0,1)</f>
        <v>0</v>
      </c>
      <c r="P4059" s="318">
        <f>IF(ISBLANK(M4059),0,1)</f>
        <v>0</v>
      </c>
      <c r="Q4059" s="318">
        <f>O4059+P4059</f>
        <v>0</v>
      </c>
      <c r="R4059" s="318">
        <f>SUM(Q3934:Q4059)</f>
        <v>2</v>
      </c>
      <c r="S4059" s="318">
        <f>R4059/$X$2</f>
        <v>8.6956521739130432E-2</v>
      </c>
      <c r="T4059" s="318">
        <f>IF(S4059&gt;=$X$3,1,0)</f>
        <v>0</v>
      </c>
      <c r="U4059" s="318">
        <f>O4059*T4059+P4059*T4059</f>
        <v>0</v>
      </c>
    </row>
    <row r="4060" spans="1:21" s="318" customFormat="1" x14ac:dyDescent="0.2">
      <c r="A4060" s="322">
        <v>42472</v>
      </c>
      <c r="B4060" s="321">
        <v>574.34301800000003</v>
      </c>
      <c r="C4060" s="320">
        <f>LN(B4060/B4059)</f>
        <v>4.6718774280039644E-3</v>
      </c>
      <c r="D4060" s="320">
        <f>AVERAGE(C4040:C4060)</f>
        <v>-7.1574890731967522E-4</v>
      </c>
      <c r="E4060" s="318">
        <f>_xlfn.STDEV.S(C4040:C4060)</f>
        <v>1.1511857153088391E-2</v>
      </c>
      <c r="F4060" s="318">
        <f>E4060*(21/(21-1.5))</f>
        <v>1.2397384626402882E-2</v>
      </c>
      <c r="G4060" s="318">
        <f>_xlfn.VAR.S(C4040:C4060)</f>
        <v>1.3252285511311236E-4</v>
      </c>
      <c r="H4060" s="318">
        <f>G4060*(21/(21-1))</f>
        <v>1.3914899786876799E-4</v>
      </c>
      <c r="I4060" s="320">
        <f>(SUM(C3997:C4017)*1+SUM(C4018:C4038)*2+SUM(C4039:C4059)*3)/6</f>
        <v>8.8611069460164203E-3</v>
      </c>
      <c r="J4060" s="318">
        <f>IF(C4060*O4060&lt;&gt;0,C4060,0)</f>
        <v>0</v>
      </c>
      <c r="K4060" s="318" t="str">
        <f>IF(C4060*O4060=0,"",C4060)</f>
        <v/>
      </c>
      <c r="O4060" s="318">
        <f>IF(ISBLANK(L4060),0,1)</f>
        <v>0</v>
      </c>
      <c r="P4060" s="318">
        <f>IF(ISBLANK(M4060),0,1)</f>
        <v>0</v>
      </c>
      <c r="Q4060" s="318">
        <f>O4060+P4060</f>
        <v>0</v>
      </c>
      <c r="R4060" s="318">
        <f>SUM(Q3935:Q4060)</f>
        <v>2</v>
      </c>
      <c r="S4060" s="318">
        <f>R4060/$X$2</f>
        <v>8.6956521739130432E-2</v>
      </c>
      <c r="T4060" s="318">
        <f>IF(S4060&gt;=$X$3,1,0)</f>
        <v>0</v>
      </c>
      <c r="U4060" s="318">
        <f>O4060*T4060+P4060*T4060</f>
        <v>0</v>
      </c>
    </row>
    <row r="4061" spans="1:21" s="318" customFormat="1" x14ac:dyDescent="0.2">
      <c r="A4061" s="322">
        <v>42473</v>
      </c>
      <c r="B4061" s="321">
        <v>588.953979</v>
      </c>
      <c r="C4061" s="320">
        <f>LN(B4061/B4060)</f>
        <v>2.5121236306453167E-2</v>
      </c>
      <c r="D4061" s="320">
        <f>AVERAGE(C4041:C4061)</f>
        <v>5.3713340539232829E-4</v>
      </c>
      <c r="E4061" s="318">
        <f>_xlfn.STDEV.S(C4041:C4061)</f>
        <v>1.2815651891363125E-2</v>
      </c>
      <c r="F4061" s="318">
        <f>E4061*(21/(21-1.5))</f>
        <v>1.3801471267621827E-2</v>
      </c>
      <c r="G4061" s="318">
        <f>_xlfn.VAR.S(C4041:C4061)</f>
        <v>1.6424093340059923E-4</v>
      </c>
      <c r="H4061" s="318">
        <f>G4061*(21/(21-1))</f>
        <v>1.7245298007062919E-4</v>
      </c>
      <c r="I4061" s="320">
        <f>(SUM(C3998:C4018)*1+SUM(C4019:C4039)*2+SUM(C4040:C4060)*3)/6</f>
        <v>1.6199733232661617E-2</v>
      </c>
      <c r="J4061" s="318">
        <f>IF(C4061*O4061&lt;&gt;0,C4061,0)</f>
        <v>0</v>
      </c>
      <c r="K4061" s="318" t="str">
        <f>IF(C4061*O4061=0,"",C4061)</f>
        <v/>
      </c>
      <c r="O4061" s="318">
        <f>IF(ISBLANK(L4061),0,1)</f>
        <v>0</v>
      </c>
      <c r="P4061" s="318">
        <f>IF(ISBLANK(M4061),0,1)</f>
        <v>0</v>
      </c>
      <c r="Q4061" s="318">
        <f>O4061+P4061</f>
        <v>0</v>
      </c>
      <c r="R4061" s="318">
        <f>SUM(Q3936:Q4061)</f>
        <v>2</v>
      </c>
      <c r="S4061" s="318">
        <f>R4061/$X$2</f>
        <v>8.6956521739130432E-2</v>
      </c>
      <c r="T4061" s="318">
        <f>IF(S4061&gt;=$X$3,1,0)</f>
        <v>0</v>
      </c>
      <c r="U4061" s="318">
        <f>O4061*T4061+P4061*T4061</f>
        <v>0</v>
      </c>
    </row>
    <row r="4062" spans="1:21" s="318" customFormat="1" x14ac:dyDescent="0.2">
      <c r="A4062" s="322">
        <v>42474</v>
      </c>
      <c r="B4062" s="321">
        <v>589.14502000000005</v>
      </c>
      <c r="C4062" s="320">
        <f>LN(B4062/B4061)</f>
        <v>3.2432079449472864E-4</v>
      </c>
      <c r="D4062" s="320">
        <f>AVERAGE(C4042:C4062)</f>
        <v>3.33855347124051E-4</v>
      </c>
      <c r="E4062" s="318">
        <f>_xlfn.STDEV.S(C4042:C4062)</f>
        <v>1.2781910741332217E-2</v>
      </c>
      <c r="F4062" s="318">
        <f>E4062*(21/(21-1.5))</f>
        <v>1.3765134644511618E-2</v>
      </c>
      <c r="G4062" s="318">
        <f>_xlfn.VAR.S(C4042:C4062)</f>
        <v>1.633772421993839E-4</v>
      </c>
      <c r="H4062" s="318">
        <f>G4062*(21/(21-1))</f>
        <v>1.7154610430935311E-4</v>
      </c>
      <c r="I4062" s="320">
        <f>(SUM(C3999:C4019)*1+SUM(C4020:C4040)*2+SUM(C4041:C4061)*3)/6</f>
        <v>2.9303668010782154E-2</v>
      </c>
      <c r="J4062" s="318">
        <f>IF(C4062*O4062&lt;&gt;0,C4062,0)</f>
        <v>0</v>
      </c>
      <c r="K4062" s="318" t="str">
        <f>IF(C4062*O4062=0,"",C4062)</f>
        <v/>
      </c>
      <c r="O4062" s="318">
        <f>IF(ISBLANK(L4062),0,1)</f>
        <v>0</v>
      </c>
      <c r="P4062" s="318">
        <f>IF(ISBLANK(M4062),0,1)</f>
        <v>0</v>
      </c>
      <c r="Q4062" s="318">
        <f>O4062+P4062</f>
        <v>0</v>
      </c>
      <c r="R4062" s="318">
        <f>SUM(Q3937:Q4062)</f>
        <v>2</v>
      </c>
      <c r="S4062" s="318">
        <f>R4062/$X$2</f>
        <v>8.6956521739130432E-2</v>
      </c>
      <c r="T4062" s="318">
        <f>IF(S4062&gt;=$X$3,1,0)</f>
        <v>0</v>
      </c>
      <c r="U4062" s="318">
        <f>O4062*T4062+P4062*T4062</f>
        <v>0</v>
      </c>
    </row>
    <row r="4063" spans="1:21" s="318" customFormat="1" x14ac:dyDescent="0.2">
      <c r="A4063" s="322">
        <v>42475</v>
      </c>
      <c r="B4063" s="321">
        <v>584.72100799999998</v>
      </c>
      <c r="C4063" s="320">
        <f>LN(B4063/B4062)</f>
        <v>-7.5375431951260983E-3</v>
      </c>
      <c r="D4063" s="320">
        <f>AVERAGE(C4043:C4063)</f>
        <v>-3.9124762063651224E-4</v>
      </c>
      <c r="E4063" s="318">
        <f>_xlfn.STDEV.S(C4043:C4063)</f>
        <v>1.2775670701786814E-2</v>
      </c>
      <c r="F4063" s="318">
        <f>E4063*(21/(21-1.5))</f>
        <v>1.375841460192426E-2</v>
      </c>
      <c r="G4063" s="318">
        <f>_xlfn.VAR.S(C4043:C4063)</f>
        <v>1.6321776188049398E-4</v>
      </c>
      <c r="H4063" s="318">
        <f>G4063*(21/(21-1))</f>
        <v>1.7137864997451868E-4</v>
      </c>
      <c r="I4063" s="320">
        <f>(SUM(C4000:C4020)*1+SUM(C4021:C4041)*2+SUM(C4042:C4062)*3)/6</f>
        <v>3.2919711282862085E-2</v>
      </c>
      <c r="J4063" s="318">
        <f>IF(C4063*O4063&lt;&gt;0,C4063,0)</f>
        <v>0</v>
      </c>
      <c r="K4063" s="318" t="str">
        <f>IF(C4063*O4063=0,"",C4063)</f>
        <v/>
      </c>
      <c r="O4063" s="318">
        <f>IF(ISBLANK(L4063),0,1)</f>
        <v>0</v>
      </c>
      <c r="P4063" s="318">
        <f>IF(ISBLANK(M4063),0,1)</f>
        <v>0</v>
      </c>
      <c r="Q4063" s="318">
        <f>O4063+P4063</f>
        <v>0</v>
      </c>
      <c r="R4063" s="318">
        <f>SUM(Q3938:Q4063)</f>
        <v>2</v>
      </c>
      <c r="S4063" s="318">
        <f>R4063/$X$2</f>
        <v>8.6956521739130432E-2</v>
      </c>
      <c r="T4063" s="318">
        <f>IF(S4063&gt;=$X$3,1,0)</f>
        <v>0</v>
      </c>
      <c r="U4063" s="318">
        <f>O4063*T4063+P4063*T4063</f>
        <v>0</v>
      </c>
    </row>
    <row r="4064" spans="1:21" s="318" customFormat="1" x14ac:dyDescent="0.2">
      <c r="A4064" s="322">
        <v>42478</v>
      </c>
      <c r="B4064" s="321">
        <v>585.45800799999995</v>
      </c>
      <c r="C4064" s="320">
        <f>LN(B4064/B4063)</f>
        <v>1.2596364955647266E-3</v>
      </c>
      <c r="D4064" s="320">
        <f>AVERAGE(C4044:C4064)</f>
        <v>2.184015984830059E-4</v>
      </c>
      <c r="E4064" s="318">
        <f>_xlfn.STDEV.S(C4044:C4064)</f>
        <v>1.2519812346465284E-2</v>
      </c>
      <c r="F4064" s="318">
        <f>E4064*(21/(21-1.5))</f>
        <v>1.348287483465492E-2</v>
      </c>
      <c r="G4064" s="318">
        <f>_xlfn.VAR.S(C4044:C4064)</f>
        <v>1.5674570119070453E-4</v>
      </c>
      <c r="H4064" s="318">
        <f>G4064*(21/(21-1))</f>
        <v>1.6458298625023976E-4</v>
      </c>
      <c r="I4064" s="320">
        <f>(SUM(C4001:C4021)*1+SUM(C4022:C4042)*2+SUM(C4043:C4063)*3)/6</f>
        <v>3.0036009589291562E-2</v>
      </c>
      <c r="J4064" s="318">
        <f>IF(C4064*O4064&lt;&gt;0,C4064,0)</f>
        <v>0</v>
      </c>
      <c r="K4064" s="318" t="str">
        <f>IF(C4064*O4064=0,"",C4064)</f>
        <v/>
      </c>
      <c r="O4064" s="318">
        <f>IF(ISBLANK(L4064),0,1)</f>
        <v>0</v>
      </c>
      <c r="P4064" s="318">
        <f>IF(ISBLANK(M4064),0,1)</f>
        <v>0</v>
      </c>
      <c r="Q4064" s="318">
        <f>O4064+P4064</f>
        <v>0</v>
      </c>
      <c r="R4064" s="318">
        <f>SUM(Q3939:Q4064)</f>
        <v>2</v>
      </c>
      <c r="S4064" s="318">
        <f>R4064/$X$2</f>
        <v>8.6956521739130432E-2</v>
      </c>
      <c r="T4064" s="318">
        <f>IF(S4064&gt;=$X$3,1,0)</f>
        <v>0</v>
      </c>
      <c r="U4064" s="318">
        <f>O4064*T4064+P4064*T4064</f>
        <v>0</v>
      </c>
    </row>
    <row r="4065" spans="1:21" s="318" customFormat="1" x14ac:dyDescent="0.2">
      <c r="A4065" s="322">
        <v>42479</v>
      </c>
      <c r="B4065" s="321">
        <v>595.91803000000004</v>
      </c>
      <c r="C4065" s="320">
        <f>LN(B4065/B4064)</f>
        <v>1.7708663481442261E-2</v>
      </c>
      <c r="D4065" s="320">
        <f>AVERAGE(C4045:C4065)</f>
        <v>7.9887908457956422E-4</v>
      </c>
      <c r="E4065" s="318">
        <f>_xlfn.STDEV.S(C4045:C4065)</f>
        <v>1.304924281441279E-2</v>
      </c>
      <c r="F4065" s="318">
        <f>E4065*(21/(21-1.5))</f>
        <v>1.4053030723213773E-2</v>
      </c>
      <c r="G4065" s="318">
        <f>_xlfn.VAR.S(C4045:C4065)</f>
        <v>1.7028273802950384E-4</v>
      </c>
      <c r="H4065" s="318">
        <f>G4065*(21/(21-1))</f>
        <v>1.7879687493097904E-4</v>
      </c>
      <c r="I4065" s="320">
        <f>(SUM(C4002:C4022)*1+SUM(C4023:C4043)*2+SUM(C4044:C4064)*3)/6</f>
        <v>2.9317378617790185E-2</v>
      </c>
      <c r="J4065" s="318">
        <f>IF(C4065*O4065&lt;&gt;0,C4065,0)</f>
        <v>0</v>
      </c>
      <c r="K4065" s="318" t="str">
        <f>IF(C4065*O4065=0,"",C4065)</f>
        <v/>
      </c>
      <c r="O4065" s="318">
        <f>IF(ISBLANK(L4065),0,1)</f>
        <v>0</v>
      </c>
      <c r="P4065" s="318">
        <f>IF(ISBLANK(M4065),0,1)</f>
        <v>0</v>
      </c>
      <c r="Q4065" s="318">
        <f>O4065+P4065</f>
        <v>0</v>
      </c>
      <c r="R4065" s="318">
        <f>SUM(Q3940:Q4065)</f>
        <v>2</v>
      </c>
      <c r="S4065" s="318">
        <f>R4065/$X$2</f>
        <v>8.6956521739130432E-2</v>
      </c>
      <c r="T4065" s="318">
        <f>IF(S4065&gt;=$X$3,1,0)</f>
        <v>0</v>
      </c>
      <c r="U4065" s="318">
        <f>O4065*T4065+P4065*T4065</f>
        <v>0</v>
      </c>
    </row>
    <row r="4066" spans="1:21" s="318" customFormat="1" x14ac:dyDescent="0.2">
      <c r="A4066" s="322">
        <v>42480</v>
      </c>
      <c r="B4066" s="321">
        <v>597.26898200000005</v>
      </c>
      <c r="C4066" s="320">
        <f>LN(B4066/B4065)</f>
        <v>2.2644439868806671E-3</v>
      </c>
      <c r="D4066" s="320">
        <f>AVERAGE(C4046:C4066)</f>
        <v>9.2475676446863704E-4</v>
      </c>
      <c r="E4066" s="318">
        <f>_xlfn.STDEV.S(C4046:C4066)</f>
        <v>1.3050062304216268E-2</v>
      </c>
      <c r="F4066" s="318">
        <f>E4066*(21/(21-1.5))</f>
        <v>1.4053913250694442E-2</v>
      </c>
      <c r="G4066" s="318">
        <f>_xlfn.VAR.S(C4046:C4066)</f>
        <v>1.7030412614392641E-4</v>
      </c>
      <c r="H4066" s="318">
        <f>G4066*(21/(21-1))</f>
        <v>1.7881933245112274E-4</v>
      </c>
      <c r="I4066" s="320">
        <f>(SUM(C4003:C4023)*1+SUM(C4024:C4044)*2+SUM(C4045:C4065)*3)/6</f>
        <v>4.1686385505500329E-2</v>
      </c>
      <c r="J4066" s="318">
        <f>IF(C4066*O4066&lt;&gt;0,C4066,0)</f>
        <v>0</v>
      </c>
      <c r="K4066" s="318" t="str">
        <f>IF(C4066*O4066=0,"",C4066)</f>
        <v/>
      </c>
      <c r="O4066" s="318">
        <f>IF(ISBLANK(L4066),0,1)</f>
        <v>0</v>
      </c>
      <c r="P4066" s="318">
        <f>IF(ISBLANK(M4066),0,1)</f>
        <v>0</v>
      </c>
      <c r="Q4066" s="318">
        <f>O4066+P4066</f>
        <v>0</v>
      </c>
      <c r="R4066" s="318">
        <f>SUM(Q3941:Q4066)</f>
        <v>2</v>
      </c>
      <c r="S4066" s="318">
        <f>R4066/$X$2</f>
        <v>8.6956521739130432E-2</v>
      </c>
      <c r="T4066" s="318">
        <f>IF(S4066&gt;=$X$3,1,0)</f>
        <v>0</v>
      </c>
      <c r="U4066" s="318">
        <f>O4066*T4066+P4066*T4066</f>
        <v>0</v>
      </c>
    </row>
    <row r="4067" spans="1:21" s="318" customFormat="1" x14ac:dyDescent="0.2">
      <c r="A4067" s="322">
        <v>42481</v>
      </c>
      <c r="B4067" s="321">
        <v>599.05902100000003</v>
      </c>
      <c r="C4067" s="320">
        <f>LN(B4067/B4066)</f>
        <v>2.9925577791167172E-3</v>
      </c>
      <c r="D4067" s="320">
        <f>AVERAGE(C4047:C4067)</f>
        <v>7.0300362339137477E-4</v>
      </c>
      <c r="E4067" s="318">
        <f>_xlfn.STDEV.S(C4047:C4067)</f>
        <v>1.2969397030811765E-2</v>
      </c>
      <c r="F4067" s="318">
        <f>E4067*(21/(21-1.5))</f>
        <v>1.3967042956258823E-2</v>
      </c>
      <c r="G4067" s="318">
        <f>_xlfn.VAR.S(C4047:C4067)</f>
        <v>1.6820525934282905E-4</v>
      </c>
      <c r="H4067" s="318">
        <f>G4067*(21/(21-1))</f>
        <v>1.766155223099705E-4</v>
      </c>
      <c r="I4067" s="320">
        <f>(SUM(C4004:C4024)*1+SUM(C4025:C4045)*2+SUM(C4046:C4066)*3)/6</f>
        <v>3.1191729786482259E-2</v>
      </c>
      <c r="J4067" s="318">
        <f>IF(C4067*O4067&lt;&gt;0,C4067,0)</f>
        <v>0</v>
      </c>
      <c r="K4067" s="318" t="str">
        <f>IF(C4067*O4067=0,"",C4067)</f>
        <v/>
      </c>
      <c r="O4067" s="318">
        <f>IF(ISBLANK(L4067),0,1)</f>
        <v>0</v>
      </c>
      <c r="P4067" s="318">
        <f>IF(ISBLANK(M4067),0,1)</f>
        <v>0</v>
      </c>
      <c r="Q4067" s="318">
        <f>O4067+P4067</f>
        <v>0</v>
      </c>
      <c r="R4067" s="318">
        <f>SUM(Q3942:Q4067)</f>
        <v>2</v>
      </c>
      <c r="S4067" s="318">
        <f>R4067/$X$2</f>
        <v>8.6956521739130432E-2</v>
      </c>
      <c r="T4067" s="318">
        <f>IF(S4067&gt;=$X$3,1,0)</f>
        <v>0</v>
      </c>
      <c r="U4067" s="318">
        <f>O4067*T4067+P4067*T4067</f>
        <v>0</v>
      </c>
    </row>
    <row r="4068" spans="1:21" s="318" customFormat="1" x14ac:dyDescent="0.2">
      <c r="A4068" s="322">
        <v>42482</v>
      </c>
      <c r="B4068" s="321">
        <v>595.23400900000001</v>
      </c>
      <c r="C4068" s="320">
        <f>LN(B4068/B4067)</f>
        <v>-6.4055051522870403E-3</v>
      </c>
      <c r="D4068" s="320">
        <f>AVERAGE(C4048:C4068)</f>
        <v>5.4827004390718887E-4</v>
      </c>
      <c r="E4068" s="318">
        <f>_xlfn.STDEV.S(C4048:C4068)</f>
        <v>1.3036948667406182E-2</v>
      </c>
      <c r="F4068" s="318">
        <f>E4068*(21/(21-1.5))</f>
        <v>1.4039790872591272E-2</v>
      </c>
      <c r="G4068" s="318">
        <f>_xlfn.VAR.S(C4048:C4068)</f>
        <v>1.699620305565838E-4</v>
      </c>
      <c r="H4068" s="318">
        <f>G4068*(21/(21-1))</f>
        <v>1.7846013208441301E-4</v>
      </c>
      <c r="I4068" s="320">
        <f>(SUM(C4005:C4025)*1+SUM(C4026:C4046)*2+SUM(C4047:C4067)*3)/6</f>
        <v>3.858580655501806E-2</v>
      </c>
      <c r="J4068" s="318">
        <f>IF(C4068*O4068&lt;&gt;0,C4068,0)</f>
        <v>0</v>
      </c>
      <c r="K4068" s="318" t="str">
        <f>IF(C4068*O4068=0,"",C4068)</f>
        <v/>
      </c>
      <c r="O4068" s="318">
        <f>IF(ISBLANK(L4068),0,1)</f>
        <v>0</v>
      </c>
      <c r="P4068" s="318">
        <f>IF(ISBLANK(M4068),0,1)</f>
        <v>0</v>
      </c>
      <c r="Q4068" s="318">
        <f>O4068+P4068</f>
        <v>0</v>
      </c>
      <c r="R4068" s="318">
        <f>SUM(Q3943:Q4068)</f>
        <v>2</v>
      </c>
      <c r="S4068" s="318">
        <f>R4068/$X$2</f>
        <v>8.6956521739130432E-2</v>
      </c>
      <c r="T4068" s="318">
        <f>IF(S4068&gt;=$X$3,1,0)</f>
        <v>0</v>
      </c>
      <c r="U4068" s="318">
        <f>O4068*T4068+P4068*T4068</f>
        <v>0</v>
      </c>
    </row>
    <row r="4069" spans="1:21" s="318" customFormat="1" x14ac:dyDescent="0.2">
      <c r="A4069" s="322">
        <v>42485</v>
      </c>
      <c r="B4069" s="321">
        <v>592.22497599999997</v>
      </c>
      <c r="C4069" s="320">
        <f>LN(B4069/B4068)</f>
        <v>-5.0680309443546963E-3</v>
      </c>
      <c r="D4069" s="320">
        <f>AVERAGE(C4049:C4069)</f>
        <v>2.5969368481768273E-4</v>
      </c>
      <c r="E4069" s="318">
        <f>_xlfn.STDEV.S(C4049:C4069)</f>
        <v>1.3093581795294185E-2</v>
      </c>
      <c r="F4069" s="318">
        <f>E4069*(21/(21-1.5))</f>
        <v>1.4100780394932198E-2</v>
      </c>
      <c r="G4069" s="318">
        <f>_xlfn.VAR.S(C4049:C4069)</f>
        <v>1.7144188423005928E-4</v>
      </c>
      <c r="H4069" s="318">
        <f>G4069*(21/(21-1))</f>
        <v>1.8001397844156225E-4</v>
      </c>
      <c r="I4069" s="320">
        <f>(SUM(C4006:C4026)*1+SUM(C4027:C4047)*2+SUM(C4048:C4068)*3)/6</f>
        <v>3.4165353833430064E-2</v>
      </c>
      <c r="J4069" s="318">
        <f>IF(C4069*O4069&lt;&gt;0,C4069,0)</f>
        <v>0</v>
      </c>
      <c r="K4069" s="318" t="str">
        <f>IF(C4069*O4069=0,"",C4069)</f>
        <v/>
      </c>
      <c r="O4069" s="318">
        <f>IF(ISBLANK(L4069),0,1)</f>
        <v>0</v>
      </c>
      <c r="P4069" s="318">
        <f>IF(ISBLANK(M4069),0,1)</f>
        <v>0</v>
      </c>
      <c r="Q4069" s="318">
        <f>O4069+P4069</f>
        <v>0</v>
      </c>
      <c r="R4069" s="318">
        <f>SUM(Q3944:Q4069)</f>
        <v>2</v>
      </c>
      <c r="S4069" s="318">
        <f>R4069/$X$2</f>
        <v>8.6956521739130432E-2</v>
      </c>
      <c r="T4069" s="318">
        <f>IF(S4069&gt;=$X$3,1,0)</f>
        <v>0</v>
      </c>
      <c r="U4069" s="318">
        <f>O4069*T4069+P4069*T4069</f>
        <v>0</v>
      </c>
    </row>
    <row r="4070" spans="1:21" s="318" customFormat="1" x14ac:dyDescent="0.2">
      <c r="A4070" s="322">
        <v>42486</v>
      </c>
      <c r="B4070" s="321">
        <v>594.862976</v>
      </c>
      <c r="C4070" s="320">
        <f>LN(B4070/B4069)</f>
        <v>4.4444968682285325E-3</v>
      </c>
      <c r="D4070" s="320">
        <f>AVERAGE(C4050:C4070)</f>
        <v>6.9646112644496192E-4</v>
      </c>
      <c r="E4070" s="318">
        <f>_xlfn.STDEV.S(C4050:C4070)</f>
        <v>1.3071860786935435E-2</v>
      </c>
      <c r="F4070" s="318">
        <f>E4070*(21/(21-1.5))</f>
        <v>1.4077388539776621E-2</v>
      </c>
      <c r="G4070" s="318">
        <f>_xlfn.VAR.S(C4050:C4070)</f>
        <v>1.708735444330203E-4</v>
      </c>
      <c r="H4070" s="318">
        <f>G4070*(21/(21-1))</f>
        <v>1.7941722165467134E-4</v>
      </c>
      <c r="I4070" s="320">
        <f>(SUM(C4007:C4027)*1+SUM(C4028:C4048)*2+SUM(C4049:C4069)*3)/6</f>
        <v>2.0387534668892423E-2</v>
      </c>
      <c r="J4070" s="318">
        <f>IF(C4070*O4070&lt;&gt;0,C4070,0)</f>
        <v>0</v>
      </c>
      <c r="K4070" s="318" t="str">
        <f>IF(C4070*O4070=0,"",C4070)</f>
        <v/>
      </c>
      <c r="O4070" s="318">
        <f>IF(ISBLANK(L4070),0,1)</f>
        <v>0</v>
      </c>
      <c r="P4070" s="318">
        <f>IF(ISBLANK(M4070),0,1)</f>
        <v>0</v>
      </c>
      <c r="Q4070" s="318">
        <f>O4070+P4070</f>
        <v>0</v>
      </c>
      <c r="R4070" s="318">
        <f>SUM(Q3945:Q4070)</f>
        <v>2</v>
      </c>
      <c r="S4070" s="318">
        <f>R4070/$X$2</f>
        <v>8.6956521739130432E-2</v>
      </c>
      <c r="T4070" s="318">
        <f>IF(S4070&gt;=$X$3,1,0)</f>
        <v>0</v>
      </c>
      <c r="U4070" s="318">
        <f>O4070*T4070+P4070*T4070</f>
        <v>0</v>
      </c>
    </row>
    <row r="4071" spans="1:21" s="318" customFormat="1" x14ac:dyDescent="0.2">
      <c r="A4071" s="322">
        <v>42487</v>
      </c>
      <c r="B4071" s="321">
        <v>606.31701699999996</v>
      </c>
      <c r="C4071" s="320">
        <f>LN(B4071/B4070)</f>
        <v>1.9071893060084704E-2</v>
      </c>
      <c r="D4071" s="320">
        <f>AVERAGE(C4051:C4071)</f>
        <v>2.9619077078305903E-3</v>
      </c>
      <c r="E4071" s="318">
        <f>_xlfn.STDEV.S(C4051:C4071)</f>
        <v>1.1821107628593388E-2</v>
      </c>
      <c r="F4071" s="318">
        <f>E4071*(21/(21-1.5))</f>
        <v>1.2730423600023648E-2</v>
      </c>
      <c r="G4071" s="318">
        <f>_xlfn.VAR.S(C4051:C4071)</f>
        <v>1.3973858556678878E-4</v>
      </c>
      <c r="H4071" s="318">
        <f>G4071*(21/(21-1))</f>
        <v>1.4672551484512823E-4</v>
      </c>
      <c r="I4071" s="320">
        <f>(SUM(C4008:C4028)*1+SUM(C4029:C4049)*2+SUM(C4050:C4070)*3)/6</f>
        <v>2.593318591778862E-2</v>
      </c>
      <c r="J4071" s="318">
        <f>IF(C4071*O4071&lt;&gt;0,C4071,0)</f>
        <v>0</v>
      </c>
      <c r="K4071" s="318" t="str">
        <f>IF(C4071*O4071=0,"",C4071)</f>
        <v/>
      </c>
      <c r="O4071" s="318">
        <f>IF(ISBLANK(L4071),0,1)</f>
        <v>0</v>
      </c>
      <c r="P4071" s="318">
        <f>IF(ISBLANK(M4071),0,1)</f>
        <v>0</v>
      </c>
      <c r="Q4071" s="318">
        <f>O4071+P4071</f>
        <v>0</v>
      </c>
      <c r="R4071" s="318">
        <f>SUM(Q3946:Q4071)</f>
        <v>2</v>
      </c>
      <c r="S4071" s="318">
        <f>R4071/$X$2</f>
        <v>8.6956521739130432E-2</v>
      </c>
      <c r="T4071" s="318">
        <f>IF(S4071&gt;=$X$3,1,0)</f>
        <v>0</v>
      </c>
      <c r="U4071" s="318">
        <f>O4071*T4071+P4071*T4071</f>
        <v>0</v>
      </c>
    </row>
    <row r="4072" spans="1:21" s="318" customFormat="1" x14ac:dyDescent="0.2">
      <c r="A4072" s="322">
        <v>42488</v>
      </c>
      <c r="B4072" s="321">
        <v>610.96502699999996</v>
      </c>
      <c r="C4072" s="320">
        <f>LN(B4072/B4071)</f>
        <v>7.6367389334825531E-3</v>
      </c>
      <c r="D4072" s="320">
        <f>AVERAGE(C4052:C4072)</f>
        <v>2.0582272726205678E-3</v>
      </c>
      <c r="E4072" s="318">
        <f>_xlfn.STDEV.S(C4052:C4072)</f>
        <v>1.0583131756838561E-2</v>
      </c>
      <c r="F4072" s="318">
        <f>E4072*(21/(21-1.5))</f>
        <v>1.1397218815056911E-2</v>
      </c>
      <c r="G4072" s="318">
        <f>_xlfn.VAR.S(C4052:C4072)</f>
        <v>1.1200267778260485E-4</v>
      </c>
      <c r="H4072" s="318">
        <f>G4072*(21/(21-1))</f>
        <v>1.176028116717351E-4</v>
      </c>
      <c r="I4072" s="320">
        <f>(SUM(C4009:C4029)*1+SUM(C4030:C4050)*2+SUM(C4051:C4071)*3)/6</f>
        <v>4.3968779206561316E-2</v>
      </c>
      <c r="J4072" s="318">
        <f>IF(C4072*O4072&lt;&gt;0,C4072,0)</f>
        <v>0</v>
      </c>
      <c r="K4072" s="318" t="str">
        <f>IF(C4072*O4072=0,"",C4072)</f>
        <v/>
      </c>
      <c r="O4072" s="318">
        <f>IF(ISBLANK(L4072),0,1)</f>
        <v>0</v>
      </c>
      <c r="P4072" s="318">
        <f>IF(ISBLANK(M4072),0,1)</f>
        <v>0</v>
      </c>
      <c r="Q4072" s="318">
        <f>O4072+P4072</f>
        <v>0</v>
      </c>
      <c r="R4072" s="318">
        <f>SUM(Q3947:Q4072)</f>
        <v>2</v>
      </c>
      <c r="S4072" s="318">
        <f>R4072/$X$2</f>
        <v>8.6956521739130432E-2</v>
      </c>
      <c r="T4072" s="318">
        <f>IF(S4072&gt;=$X$3,1,0)</f>
        <v>0</v>
      </c>
      <c r="U4072" s="318">
        <f>O4072*T4072+P4072*T4072</f>
        <v>0</v>
      </c>
    </row>
    <row r="4073" spans="1:21" s="318" customFormat="1" x14ac:dyDescent="0.2">
      <c r="A4073" s="322">
        <v>42489</v>
      </c>
      <c r="B4073" s="321">
        <v>606.28100600000005</v>
      </c>
      <c r="C4073" s="320">
        <f>LN(B4073/B4072)</f>
        <v>-7.6961337194338102E-3</v>
      </c>
      <c r="D4073" s="320">
        <f>AVERAGE(C4053:C4073)</f>
        <v>2.2953493193773075E-3</v>
      </c>
      <c r="E4073" s="318">
        <f>_xlfn.STDEV.S(C4053:C4073)</f>
        <v>1.0288177278262584E-2</v>
      </c>
      <c r="F4073" s="318">
        <f>E4073*(21/(21-1.5))</f>
        <v>1.1079575530436628E-2</v>
      </c>
      <c r="G4073" s="318">
        <f>_xlfn.VAR.S(C4053:C4073)</f>
        <v>1.058465917089585E-4</v>
      </c>
      <c r="H4073" s="318">
        <f>G4073*(21/(21-1))</f>
        <v>1.1113892129440642E-4</v>
      </c>
      <c r="I4073" s="320">
        <f>(SUM(C4010:C4030)*1+SUM(C4031:C4051)*2+SUM(C4052:C4072)*3)/6</f>
        <v>4.1175532265960164E-2</v>
      </c>
      <c r="J4073" s="318">
        <f>IF(C4073*O4073&lt;&gt;0,C4073,0)</f>
        <v>0</v>
      </c>
      <c r="K4073" s="318" t="str">
        <f>IF(C4073*O4073=0,"",C4073)</f>
        <v/>
      </c>
      <c r="O4073" s="318">
        <f>IF(ISBLANK(L4073),0,1)</f>
        <v>0</v>
      </c>
      <c r="P4073" s="318">
        <f>IF(ISBLANK(M4073),0,1)</f>
        <v>0</v>
      </c>
      <c r="Q4073" s="318">
        <f>O4073+P4073</f>
        <v>0</v>
      </c>
      <c r="R4073" s="318">
        <f>SUM(Q3948:Q4073)</f>
        <v>2</v>
      </c>
      <c r="S4073" s="318">
        <f>R4073/$X$2</f>
        <v>8.6956521739130432E-2</v>
      </c>
      <c r="T4073" s="318">
        <f>IF(S4073&gt;=$X$3,1,0)</f>
        <v>0</v>
      </c>
      <c r="U4073" s="318">
        <f>O4073*T4073+P4073*T4073</f>
        <v>0</v>
      </c>
    </row>
    <row r="4074" spans="1:21" s="318" customFormat="1" x14ac:dyDescent="0.2">
      <c r="A4074" s="322">
        <v>42492</v>
      </c>
      <c r="B4074" s="321">
        <v>601.41101100000003</v>
      </c>
      <c r="C4074" s="320">
        <f>LN(B4074/B4073)</f>
        <v>-8.0650055287980367E-3</v>
      </c>
      <c r="D4074" s="320">
        <f>AVERAGE(C4054:C4074)</f>
        <v>2.5721035064602904E-3</v>
      </c>
      <c r="E4074" s="318">
        <f>_xlfn.STDEV.S(C4054:C4074)</f>
        <v>9.9023242652017188E-3</v>
      </c>
      <c r="F4074" s="318">
        <f>E4074*(21/(21-1.5))</f>
        <v>1.066404151637108E-2</v>
      </c>
      <c r="G4074" s="318">
        <f>_xlfn.VAR.S(C4054:C4074)</f>
        <v>9.8056025853202755E-5</v>
      </c>
      <c r="H4074" s="318">
        <f>G4074*(21/(21-1))</f>
        <v>1.029588271458629E-4</v>
      </c>
      <c r="I4074" s="320">
        <f>(SUM(C4011:C4031)*1+SUM(C4032:C4052)*2+SUM(C4053:C4073)*3)/6</f>
        <v>3.4928773510781906E-2</v>
      </c>
      <c r="J4074" s="318">
        <f>IF(C4074*O4074&lt;&gt;0,C4074,0)</f>
        <v>0</v>
      </c>
      <c r="K4074" s="318" t="str">
        <f>IF(C4074*O4074=0,"",C4074)</f>
        <v/>
      </c>
      <c r="O4074" s="318">
        <f>IF(ISBLANK(L4074),0,1)</f>
        <v>0</v>
      </c>
      <c r="P4074" s="318">
        <f>IF(ISBLANK(M4074),0,1)</f>
        <v>0</v>
      </c>
      <c r="Q4074" s="318">
        <f>O4074+P4074</f>
        <v>0</v>
      </c>
      <c r="R4074" s="318">
        <f>SUM(Q3949:Q4074)</f>
        <v>2</v>
      </c>
      <c r="S4074" s="318">
        <f>R4074/$X$2</f>
        <v>8.6956521739130432E-2</v>
      </c>
      <c r="T4074" s="318">
        <f>IF(S4074&gt;=$X$3,1,0)</f>
        <v>0</v>
      </c>
      <c r="U4074" s="318">
        <f>O4074*T4074+P4074*T4074</f>
        <v>0</v>
      </c>
    </row>
    <row r="4075" spans="1:21" s="318" customFormat="1" x14ac:dyDescent="0.2">
      <c r="A4075" s="322">
        <v>42493</v>
      </c>
      <c r="B4075" s="321">
        <v>592.59698500000002</v>
      </c>
      <c r="C4075" s="320">
        <f>LN(B4075/B4074)</f>
        <v>-1.4764031954996079E-2</v>
      </c>
      <c r="D4075" s="320">
        <f>AVERAGE(C4055:C4075)</f>
        <v>2.115062775774279E-3</v>
      </c>
      <c r="E4075" s="318">
        <f>_xlfn.STDEV.S(C4055:C4075)</f>
        <v>1.0481876072088576E-2</v>
      </c>
      <c r="F4075" s="318">
        <f>E4075*(21/(21-1.5))</f>
        <v>1.1288174231480003E-2</v>
      </c>
      <c r="G4075" s="318">
        <f>_xlfn.VAR.S(C4055:C4075)</f>
        <v>1.0986972599062302E-4</v>
      </c>
      <c r="H4075" s="318">
        <f>G4075*(21/(21-1))</f>
        <v>1.1536321229015418E-4</v>
      </c>
      <c r="I4075" s="320">
        <f>(SUM(C4012:C4032)*1+SUM(C4033:C4053)*2+SUM(C4054:C4074)*3)/6</f>
        <v>2.882708146633382E-2</v>
      </c>
      <c r="J4075" s="318">
        <f>IF(C4075*O4075&lt;&gt;0,C4075,0)</f>
        <v>0</v>
      </c>
      <c r="K4075" s="318" t="str">
        <f>IF(C4075*O4075=0,"",C4075)</f>
        <v/>
      </c>
      <c r="O4075" s="318">
        <f>IF(ISBLANK(L4075),0,1)</f>
        <v>0</v>
      </c>
      <c r="P4075" s="318">
        <f>IF(ISBLANK(M4075),0,1)</f>
        <v>0</v>
      </c>
      <c r="Q4075" s="318">
        <f>O4075+P4075</f>
        <v>0</v>
      </c>
      <c r="R4075" s="318">
        <f>SUM(Q3950:Q4075)</f>
        <v>1</v>
      </c>
      <c r="S4075" s="318">
        <f>R4075/$X$2</f>
        <v>4.3478260869565216E-2</v>
      </c>
      <c r="T4075" s="318">
        <f>IF(S4075&gt;=$X$3,1,0)</f>
        <v>0</v>
      </c>
      <c r="U4075" s="318">
        <f>O4075*T4075+P4075*T4075</f>
        <v>0</v>
      </c>
    </row>
    <row r="4076" spans="1:21" s="318" customFormat="1" x14ac:dyDescent="0.2">
      <c r="A4076" s="322">
        <v>42494</v>
      </c>
      <c r="B4076" s="321">
        <v>595.60797100000002</v>
      </c>
      <c r="C4076" s="320">
        <f>LN(B4076/B4075)</f>
        <v>5.0681364857304715E-3</v>
      </c>
      <c r="D4076" s="320">
        <f>AVERAGE(C4056:C4076)</f>
        <v>2.9494667597274641E-3</v>
      </c>
      <c r="E4076" s="318">
        <f>_xlfn.STDEV.S(C4056:C4076)</f>
        <v>9.9479310099924185E-3</v>
      </c>
      <c r="F4076" s="318">
        <f>E4076*(21/(21-1.5))</f>
        <v>1.0713156472299527E-2</v>
      </c>
      <c r="G4076" s="318">
        <f>_xlfn.VAR.S(C4056:C4076)</f>
        <v>9.8961331379568768E-5</v>
      </c>
      <c r="H4076" s="318">
        <f>G4076*(21/(21-1))</f>
        <v>1.0390939794854721E-4</v>
      </c>
      <c r="I4076" s="320">
        <f>(SUM(C4013:C4033)*1+SUM(C4034:C4054)*2+SUM(C4055:C4075)*3)/6</f>
        <v>2.2864087016281915E-2</v>
      </c>
      <c r="J4076" s="318">
        <f>IF(C4076*O4076&lt;&gt;0,C4076,0)</f>
        <v>0</v>
      </c>
      <c r="K4076" s="318" t="str">
        <f>IF(C4076*O4076=0,"",C4076)</f>
        <v/>
      </c>
      <c r="O4076" s="318">
        <f>IF(ISBLANK(L4076),0,1)</f>
        <v>0</v>
      </c>
      <c r="P4076" s="318">
        <f>IF(ISBLANK(M4076),0,1)</f>
        <v>0</v>
      </c>
      <c r="Q4076" s="318">
        <f>O4076+P4076</f>
        <v>0</v>
      </c>
      <c r="R4076" s="318">
        <f>SUM(Q3951:Q4076)</f>
        <v>0</v>
      </c>
      <c r="S4076" s="318">
        <f>R4076/$X$2</f>
        <v>0</v>
      </c>
      <c r="T4076" s="318">
        <f>IF(S4076&gt;=$X$3,1,0)</f>
        <v>0</v>
      </c>
      <c r="U4076" s="318">
        <f>O4076*T4076+P4076*T4076</f>
        <v>0</v>
      </c>
    </row>
    <row r="4077" spans="1:21" s="318" customFormat="1" x14ac:dyDescent="0.2">
      <c r="A4077" s="322">
        <v>42496</v>
      </c>
      <c r="B4077" s="321">
        <v>595.94397000000004</v>
      </c>
      <c r="C4077" s="320">
        <f>LN(B4077/B4076)</f>
        <v>5.6396871566280027E-4</v>
      </c>
      <c r="D4077" s="320">
        <f>AVERAGE(C4057:C4077)</f>
        <v>2.7172570839728355E-3</v>
      </c>
      <c r="E4077" s="318">
        <f>_xlfn.STDEV.S(C4057:C4077)</f>
        <v>9.9437927172069222E-3</v>
      </c>
      <c r="F4077" s="318">
        <f>E4077*(21/(21-1.5))</f>
        <v>1.0708699849299761E-2</v>
      </c>
      <c r="G4077" s="318">
        <f>_xlfn.VAR.S(C4057:C4077)</f>
        <v>9.8879013602777433E-5</v>
      </c>
      <c r="H4077" s="318">
        <f>G4077*(21/(21-1))</f>
        <v>1.038229642829163E-4</v>
      </c>
      <c r="I4077" s="320">
        <f>(SUM(C4014:C4034)*1+SUM(C4035:C4055)*2+SUM(C4056:C4076)*3)/6</f>
        <v>3.3820713991542774E-2</v>
      </c>
      <c r="J4077" s="318">
        <f>IF(C4077*O4077&lt;&gt;0,C4077,0)</f>
        <v>0</v>
      </c>
      <c r="K4077" s="318" t="str">
        <f>IF(C4077*O4077=0,"",C4077)</f>
        <v/>
      </c>
      <c r="O4077" s="318">
        <f>IF(ISBLANK(L4077),0,1)</f>
        <v>0</v>
      </c>
      <c r="P4077" s="318">
        <f>IF(ISBLANK(M4077),0,1)</f>
        <v>0</v>
      </c>
      <c r="Q4077" s="318">
        <f>O4077+P4077</f>
        <v>0</v>
      </c>
      <c r="R4077" s="318">
        <f>SUM(Q3952:Q4077)</f>
        <v>0</v>
      </c>
      <c r="S4077" s="318">
        <f>R4077/$X$2</f>
        <v>0</v>
      </c>
      <c r="T4077" s="318">
        <f>IF(S4077&gt;=$X$3,1,0)</f>
        <v>0</v>
      </c>
      <c r="U4077" s="318">
        <f>O4077*T4077+P4077*T4077</f>
        <v>0</v>
      </c>
    </row>
    <row r="4078" spans="1:21" s="318" customFormat="1" x14ac:dyDescent="0.2">
      <c r="A4078" s="322">
        <v>42499</v>
      </c>
      <c r="B4078" s="321">
        <v>593.580017</v>
      </c>
      <c r="C4078" s="320">
        <f>LN(B4078/B4077)</f>
        <v>-3.9746253760476686E-3</v>
      </c>
      <c r="D4078" s="320">
        <f>AVERAGE(C4058:C4078)</f>
        <v>2.7369821026345964E-3</v>
      </c>
      <c r="E4078" s="318">
        <f>_xlfn.STDEV.S(C4058:C4078)</f>
        <v>9.929392286307381E-3</v>
      </c>
      <c r="F4078" s="318">
        <f>E4078*(21/(21-1.5))</f>
        <v>1.069319169294641E-2</v>
      </c>
      <c r="G4078" s="318">
        <f>_xlfn.VAR.S(C4058:C4078)</f>
        <v>9.859283117538051E-5</v>
      </c>
      <c r="H4078" s="318">
        <f>G4078*(21/(21-1))</f>
        <v>1.0352247273414954E-4</v>
      </c>
      <c r="I4078" s="320">
        <f>(SUM(C4015:C4035)*1+SUM(C4036:C4056)*2+SUM(C4057:C4077)*3)/6</f>
        <v>3.136439066679645E-2</v>
      </c>
      <c r="J4078" s="318">
        <f>IF(C4078*O4078&lt;&gt;0,C4078,0)</f>
        <v>0</v>
      </c>
      <c r="K4078" s="318" t="str">
        <f>IF(C4078*O4078=0,"",C4078)</f>
        <v/>
      </c>
      <c r="O4078" s="318">
        <f>IF(ISBLANK(L4078),0,1)</f>
        <v>0</v>
      </c>
      <c r="P4078" s="318">
        <f>IF(ISBLANK(M4078),0,1)</f>
        <v>0</v>
      </c>
      <c r="Q4078" s="318">
        <f>O4078+P4078</f>
        <v>0</v>
      </c>
      <c r="R4078" s="318">
        <f>SUM(Q3953:Q4078)</f>
        <v>0</v>
      </c>
      <c r="S4078" s="318">
        <f>R4078/$X$2</f>
        <v>0</v>
      </c>
      <c r="T4078" s="318">
        <f>IF(S4078&gt;=$X$3,1,0)</f>
        <v>0</v>
      </c>
      <c r="U4078" s="318">
        <f>O4078*T4078+P4078*T4078</f>
        <v>0</v>
      </c>
    </row>
    <row r="4079" spans="1:21" s="318" customFormat="1" x14ac:dyDescent="0.2">
      <c r="A4079" s="322">
        <v>42500</v>
      </c>
      <c r="B4079" s="321">
        <v>594.18499799999995</v>
      </c>
      <c r="C4079" s="320">
        <f>LN(B4079/B4078)</f>
        <v>1.0186881153709385E-3</v>
      </c>
      <c r="D4079" s="320">
        <f>AVERAGE(C4059:C4079)</f>
        <v>2.2941903258108295E-3</v>
      </c>
      <c r="E4079" s="318">
        <f>_xlfn.STDEV.S(C4059:C4079)</f>
        <v>9.7806706024955049E-3</v>
      </c>
      <c r="F4079" s="318">
        <f>E4079*(21/(21-1.5))</f>
        <v>1.0533029879610543E-2</v>
      </c>
      <c r="G4079" s="318">
        <f>_xlfn.VAR.S(C4059:C4079)</f>
        <v>9.5661517434519769E-5</v>
      </c>
      <c r="H4079" s="318">
        <f>G4079*(21/(21-1))</f>
        <v>1.0044459330624576E-4</v>
      </c>
      <c r="I4079" s="320">
        <f>(SUM(C4016:C4036)*1+SUM(C4037:C4057)*2+SUM(C4058:C4078)*3)/6</f>
        <v>2.3175881903667411E-2</v>
      </c>
      <c r="J4079" s="318">
        <f>IF(C4079*O4079&lt;&gt;0,C4079,0)</f>
        <v>0</v>
      </c>
      <c r="K4079" s="318" t="str">
        <f>IF(C4079*O4079=0,"",C4079)</f>
        <v/>
      </c>
      <c r="O4079" s="318">
        <f>IF(ISBLANK(L4079),0,1)</f>
        <v>0</v>
      </c>
      <c r="P4079" s="318">
        <f>IF(ISBLANK(M4079),0,1)</f>
        <v>0</v>
      </c>
      <c r="Q4079" s="318">
        <f>O4079+P4079</f>
        <v>0</v>
      </c>
      <c r="R4079" s="318">
        <f>SUM(Q3954:Q4079)</f>
        <v>0</v>
      </c>
      <c r="S4079" s="318">
        <f>R4079/$X$2</f>
        <v>0</v>
      </c>
      <c r="T4079" s="318">
        <f>IF(S4079&gt;=$X$3,1,0)</f>
        <v>0</v>
      </c>
      <c r="U4079" s="318">
        <f>O4079*T4079+P4079*T4079</f>
        <v>0</v>
      </c>
    </row>
    <row r="4080" spans="1:21" s="318" customFormat="1" x14ac:dyDescent="0.2">
      <c r="A4080" s="322">
        <v>42501</v>
      </c>
      <c r="B4080" s="321">
        <v>599.02002000000005</v>
      </c>
      <c r="C4080" s="320">
        <f>LN(B4080/B4079)</f>
        <v>8.1043046092163142E-3</v>
      </c>
      <c r="D4080" s="320">
        <f>AVERAGE(C4060:C4080)</f>
        <v>2.2257184375566244E-3</v>
      </c>
      <c r="E4080" s="318">
        <f>_xlfn.STDEV.S(C4060:C4080)</f>
        <v>9.7323056602737108E-3</v>
      </c>
      <c r="F4080" s="318">
        <f>E4080*(21/(21-1.5))</f>
        <v>1.0480944557217842E-2</v>
      </c>
      <c r="G4080" s="318">
        <f>_xlfn.VAR.S(C4060:C4080)</f>
        <v>9.47177734649957E-5</v>
      </c>
      <c r="H4080" s="318">
        <f>G4080*(21/(21-1))</f>
        <v>9.945366213824549E-5</v>
      </c>
      <c r="I4080" s="320">
        <f>(SUM(C4017:C4037)*1+SUM(C4038:C4058)*2+SUM(C4059:C4079)*3)/6</f>
        <v>2.015068062090547E-2</v>
      </c>
      <c r="J4080" s="318">
        <f>IF(C4080*O4080&lt;&gt;0,C4080,0)</f>
        <v>0</v>
      </c>
      <c r="K4080" s="318" t="str">
        <f>IF(C4080*O4080=0,"",C4080)</f>
        <v/>
      </c>
      <c r="O4080" s="318">
        <f>IF(ISBLANK(L4080),0,1)</f>
        <v>0</v>
      </c>
      <c r="P4080" s="318">
        <f>IF(ISBLANK(M4080),0,1)</f>
        <v>0</v>
      </c>
      <c r="Q4080" s="318">
        <f>O4080+P4080</f>
        <v>0</v>
      </c>
      <c r="R4080" s="318">
        <f>SUM(Q3955:Q4080)</f>
        <v>0</v>
      </c>
      <c r="S4080" s="318">
        <f>R4080/$X$2</f>
        <v>0</v>
      </c>
      <c r="T4080" s="318">
        <f>IF(S4080&gt;=$X$3,1,0)</f>
        <v>0</v>
      </c>
      <c r="U4080" s="318">
        <f>O4080*T4080+P4080*T4080</f>
        <v>0</v>
      </c>
    </row>
    <row r="4081" spans="1:21" s="318" customFormat="1" x14ac:dyDescent="0.2">
      <c r="A4081" s="322">
        <v>42502</v>
      </c>
      <c r="B4081" s="321">
        <v>600.432007</v>
      </c>
      <c r="C4081" s="320">
        <f>LN(B4081/B4080)</f>
        <v>2.354387871215809E-3</v>
      </c>
      <c r="D4081" s="320">
        <f>AVERAGE(C4061:C4081)</f>
        <v>2.1153617919952832E-3</v>
      </c>
      <c r="E4081" s="318">
        <f>_xlfn.STDEV.S(C4061:C4081)</f>
        <v>9.7163073771441462E-3</v>
      </c>
      <c r="F4081" s="318">
        <f>E4081*(21/(21-1.5))</f>
        <v>1.0463715636924465E-2</v>
      </c>
      <c r="G4081" s="318">
        <f>_xlfn.VAR.S(C4061:C4081)</f>
        <v>9.4406629047145757E-5</v>
      </c>
      <c r="H4081" s="318">
        <f>G4081*(21/(21-1))</f>
        <v>9.9126960499503053E-5</v>
      </c>
      <c r="I4081" s="320">
        <f>(SUM(C4018:C4038)*1+SUM(C4039:C4059)*2+SUM(C4060:C4080)*3)/6</f>
        <v>2.9907143553365174E-2</v>
      </c>
      <c r="J4081" s="318">
        <f>IF(C4081*O4081&lt;&gt;0,C4081,0)</f>
        <v>0</v>
      </c>
      <c r="K4081" s="318" t="str">
        <f>IF(C4081*O4081=0,"",C4081)</f>
        <v/>
      </c>
      <c r="O4081" s="318">
        <f>IF(ISBLANK(L4081),0,1)</f>
        <v>0</v>
      </c>
      <c r="P4081" s="318">
        <f>IF(ISBLANK(M4081),0,1)</f>
        <v>0</v>
      </c>
      <c r="Q4081" s="318">
        <f>O4081+P4081</f>
        <v>0</v>
      </c>
      <c r="R4081" s="318">
        <f>SUM(Q3956:Q4081)</f>
        <v>0</v>
      </c>
      <c r="S4081" s="318">
        <f>R4081/$X$2</f>
        <v>0</v>
      </c>
      <c r="T4081" s="318">
        <f>IF(S4081&gt;=$X$3,1,0)</f>
        <v>0</v>
      </c>
      <c r="U4081" s="318">
        <f>O4081*T4081+P4081*T4081</f>
        <v>0</v>
      </c>
    </row>
    <row r="4082" spans="1:21" s="318" customFormat="1" x14ac:dyDescent="0.2">
      <c r="A4082" s="322">
        <v>42503</v>
      </c>
      <c r="B4082" s="321">
        <v>597.31402600000001</v>
      </c>
      <c r="C4082" s="320">
        <f>LN(B4082/B4081)</f>
        <v>-5.2064259990292896E-3</v>
      </c>
      <c r="D4082" s="320">
        <f>AVERAGE(C4062:C4082)</f>
        <v>6.7118739649611899E-4</v>
      </c>
      <c r="E4082" s="318">
        <f>_xlfn.STDEV.S(C4062:C4082)</f>
        <v>8.2724617310925234E-3</v>
      </c>
      <c r="F4082" s="318">
        <f>E4082*(21/(21-1.5))</f>
        <v>8.9088049411765631E-3</v>
      </c>
      <c r="G4082" s="318">
        <f>_xlfn.VAR.S(C4062:C4082)</f>
        <v>6.8433623092390306E-5</v>
      </c>
      <c r="H4082" s="318">
        <f>G4082*(21/(21-1))</f>
        <v>7.1855304247009824E-5</v>
      </c>
      <c r="I4082" s="320">
        <f>(SUM(C4019:C4039)*1+SUM(C4040:C4060)*2+SUM(C4061:C4081)*3)/6</f>
        <v>3.2633363716616355E-2</v>
      </c>
      <c r="J4082" s="318">
        <f>IF(C4082*O4082&lt;&gt;0,C4082,0)</f>
        <v>0</v>
      </c>
      <c r="K4082" s="318" t="str">
        <f>IF(C4082*O4082=0,"",C4082)</f>
        <v/>
      </c>
      <c r="O4082" s="318">
        <f>IF(ISBLANK(L4082),0,1)</f>
        <v>0</v>
      </c>
      <c r="P4082" s="318">
        <f>IF(ISBLANK(M4082),0,1)</f>
        <v>0</v>
      </c>
      <c r="Q4082" s="318">
        <f>O4082+P4082</f>
        <v>0</v>
      </c>
      <c r="R4082" s="318">
        <f>SUM(Q3957:Q4082)</f>
        <v>0</v>
      </c>
      <c r="S4082" s="318">
        <f>R4082/$X$2</f>
        <v>0</v>
      </c>
      <c r="T4082" s="318">
        <f>IF(S4082&gt;=$X$3,1,0)</f>
        <v>0</v>
      </c>
      <c r="U4082" s="318">
        <f>O4082*T4082+P4082*T4082</f>
        <v>0</v>
      </c>
    </row>
    <row r="4083" spans="1:21" s="318" customFormat="1" x14ac:dyDescent="0.2">
      <c r="A4083" s="322">
        <v>42508</v>
      </c>
      <c r="B4083" s="321">
        <v>605.353027</v>
      </c>
      <c r="C4083" s="320">
        <f>LN(B4083/B4082)</f>
        <v>1.336882175449298E-2</v>
      </c>
      <c r="D4083" s="320">
        <f>AVERAGE(C4063:C4083)</f>
        <v>1.2923541088769881E-3</v>
      </c>
      <c r="E4083" s="318">
        <f>_xlfn.STDEV.S(C4063:C4083)</f>
        <v>8.7226121486674892E-3</v>
      </c>
      <c r="F4083" s="318">
        <f>E4083*(21/(21-1.5))</f>
        <v>9.3935823139496034E-3</v>
      </c>
      <c r="G4083" s="318">
        <f>_xlfn.VAR.S(C4063:C4083)</f>
        <v>7.6083962696081662E-5</v>
      </c>
      <c r="H4083" s="318">
        <f>G4083*(21/(21-1))</f>
        <v>7.9888160830885751E-5</v>
      </c>
      <c r="I4083" s="320">
        <f>(SUM(C4020:C4040)*1+SUM(C4041:C4061)*2+SUM(C4062:C4082)*3)/6</f>
        <v>2.6306372088601884E-2</v>
      </c>
      <c r="J4083" s="318">
        <f>IF(C4083*O4083&lt;&gt;0,C4083,0)</f>
        <v>0</v>
      </c>
      <c r="K4083" s="318" t="str">
        <f>IF(C4083*O4083=0,"",C4083)</f>
        <v/>
      </c>
      <c r="O4083" s="318">
        <f>IF(ISBLANK(L4083),0,1)</f>
        <v>0</v>
      </c>
      <c r="P4083" s="318">
        <f>IF(ISBLANK(M4083),0,1)</f>
        <v>0</v>
      </c>
      <c r="Q4083" s="318">
        <f>O4083+P4083</f>
        <v>0</v>
      </c>
      <c r="R4083" s="318">
        <f>SUM(Q3958:Q4083)</f>
        <v>0</v>
      </c>
      <c r="S4083" s="318">
        <f>R4083/$X$2</f>
        <v>0</v>
      </c>
      <c r="T4083" s="318">
        <f>IF(S4083&gt;=$X$3,1,0)</f>
        <v>0</v>
      </c>
      <c r="U4083" s="318">
        <f>O4083*T4083+P4083*T4083</f>
        <v>0</v>
      </c>
    </row>
    <row r="4084" spans="1:21" s="318" customFormat="1" x14ac:dyDescent="0.2">
      <c r="A4084" s="322">
        <v>42509</v>
      </c>
      <c r="B4084" s="321">
        <v>594.65301499999998</v>
      </c>
      <c r="C4084" s="320">
        <f>LN(B4084/B4083)</f>
        <v>-1.7833736184463829E-2</v>
      </c>
      <c r="D4084" s="320">
        <f>AVERAGE(C4064:C4084)</f>
        <v>8.020592046228106E-4</v>
      </c>
      <c r="E4084" s="318">
        <f>_xlfn.STDEV.S(C4064:C4084)</f>
        <v>9.4986086519961658E-3</v>
      </c>
      <c r="F4084" s="318">
        <f>E4084*(21/(21-1.5))</f>
        <v>1.022927085599587E-2</v>
      </c>
      <c r="G4084" s="318">
        <f>_xlfn.VAR.S(C4064:C4084)</f>
        <v>9.0223566323776428E-5</v>
      </c>
      <c r="H4084" s="318">
        <f>G4084*(21/(21-1))</f>
        <v>9.4734744639965253E-5</v>
      </c>
      <c r="I4084" s="320">
        <f>(SUM(C4021:C4041)*1+SUM(C4042:C4062)*2+SUM(C4063:C4083)*3)/6</f>
        <v>3.7081379054294712E-2</v>
      </c>
      <c r="J4084" s="318">
        <f>IF(C4084*O4084&lt;&gt;0,C4084,0)</f>
        <v>0</v>
      </c>
      <c r="K4084" s="318" t="str">
        <f>IF(C4084*O4084=0,"",C4084)</f>
        <v/>
      </c>
      <c r="O4084" s="318">
        <f>IF(ISBLANK(L4084),0,1)</f>
        <v>0</v>
      </c>
      <c r="P4084" s="318">
        <f>IF(ISBLANK(M4084),0,1)</f>
        <v>0</v>
      </c>
      <c r="Q4084" s="318">
        <f>O4084+P4084</f>
        <v>0</v>
      </c>
      <c r="R4084" s="318">
        <f>SUM(Q3959:Q4084)</f>
        <v>0</v>
      </c>
      <c r="S4084" s="318">
        <f>R4084/$X$2</f>
        <v>0</v>
      </c>
      <c r="T4084" s="318">
        <f>IF(S4084&gt;=$X$3,1,0)</f>
        <v>0</v>
      </c>
      <c r="U4084" s="318">
        <f>O4084*T4084+P4084*T4084</f>
        <v>0</v>
      </c>
    </row>
    <row r="4085" spans="1:21" s="318" customFormat="1" x14ac:dyDescent="0.2">
      <c r="A4085" s="322">
        <v>42510</v>
      </c>
      <c r="B4085" s="321">
        <v>605.06097399999999</v>
      </c>
      <c r="C4085" s="320">
        <f>LN(B4085/B4084)</f>
        <v>1.7351169053835321E-2</v>
      </c>
      <c r="D4085" s="320">
        <f>AVERAGE(C4065:C4085)</f>
        <v>1.5683226597785528E-3</v>
      </c>
      <c r="E4085" s="318">
        <f>_xlfn.STDEV.S(C4065:C4085)</f>
        <v>1.016318019362737E-2</v>
      </c>
      <c r="F4085" s="318">
        <f>E4085*(21/(21-1.5))</f>
        <v>1.0944963285444859E-2</v>
      </c>
      <c r="G4085" s="318">
        <f>_xlfn.VAR.S(C4065:C4085)</f>
        <v>1.0329023164813968E-4</v>
      </c>
      <c r="H4085" s="318">
        <f>G4085*(21/(21-1))</f>
        <v>1.0845474323054668E-4</v>
      </c>
      <c r="I4085" s="320">
        <f>(SUM(C4022:C4042)*1+SUM(C4043:C4063)*2+SUM(C4064:C4084)*3)/6</f>
        <v>2.5863870079318414E-2</v>
      </c>
      <c r="J4085" s="318">
        <f>IF(C4085*O4085&lt;&gt;0,C4085,0)</f>
        <v>0</v>
      </c>
      <c r="K4085" s="318" t="str">
        <f>IF(C4085*O4085=0,"",C4085)</f>
        <v/>
      </c>
      <c r="O4085" s="318">
        <f>IF(ISBLANK(L4085),0,1)</f>
        <v>0</v>
      </c>
      <c r="P4085" s="318">
        <f>IF(ISBLANK(M4085),0,1)</f>
        <v>0</v>
      </c>
      <c r="Q4085" s="318">
        <f>O4085+P4085</f>
        <v>0</v>
      </c>
      <c r="R4085" s="318">
        <f>SUM(Q3960:Q4085)</f>
        <v>0</v>
      </c>
      <c r="S4085" s="318">
        <f>R4085/$X$2</f>
        <v>0</v>
      </c>
      <c r="T4085" s="318">
        <f>IF(S4085&gt;=$X$3,1,0)</f>
        <v>0</v>
      </c>
      <c r="U4085" s="318">
        <f>O4085*T4085+P4085*T4085</f>
        <v>0</v>
      </c>
    </row>
    <row r="4086" spans="1:21" s="318" customFormat="1" x14ac:dyDescent="0.2">
      <c r="A4086" s="322">
        <v>42513</v>
      </c>
      <c r="B4086" s="321">
        <v>605.37799099999995</v>
      </c>
      <c r="C4086" s="320">
        <f>LN(B4086/B4085)</f>
        <v>5.2380502679594764E-4</v>
      </c>
      <c r="D4086" s="320">
        <f>AVERAGE(C4066:C4086)</f>
        <v>7.4999606670015707E-4</v>
      </c>
      <c r="E4086" s="318">
        <f>_xlfn.STDEV.S(C4066:C4086)</f>
        <v>9.4665786362793606E-3</v>
      </c>
      <c r="F4086" s="318">
        <f>E4086*(21/(21-1.5))</f>
        <v>1.0194776992916234E-2</v>
      </c>
      <c r="G4086" s="318">
        <f>_xlfn.VAR.S(C4066:C4086)</f>
        <v>8.9616111076860794E-5</v>
      </c>
      <c r="H4086" s="318">
        <f>G4086*(21/(21-1))</f>
        <v>9.4096916630703837E-5</v>
      </c>
      <c r="I4086" s="320">
        <f>(SUM(C4023:C4043)*1+SUM(C4044:C4064)*2+SUM(C4065:C4085)*3)/6</f>
        <v>3.0964300709038561E-2</v>
      </c>
      <c r="J4086" s="318">
        <f>IF(C4086*O4086&lt;&gt;0,C4086,0)</f>
        <v>0</v>
      </c>
      <c r="K4086" s="318" t="str">
        <f>IF(C4086*O4086=0,"",C4086)</f>
        <v/>
      </c>
      <c r="O4086" s="318">
        <f>IF(ISBLANK(L4086),0,1)</f>
        <v>0</v>
      </c>
      <c r="P4086" s="318">
        <f>IF(ISBLANK(M4086),0,1)</f>
        <v>0</v>
      </c>
      <c r="Q4086" s="318">
        <f>O4086+P4086</f>
        <v>0</v>
      </c>
      <c r="R4086" s="318">
        <f>SUM(Q3961:Q4086)</f>
        <v>0</v>
      </c>
      <c r="S4086" s="318">
        <f>R4086/$X$2</f>
        <v>0</v>
      </c>
      <c r="T4086" s="318">
        <f>IF(S4086&gt;=$X$3,1,0)</f>
        <v>0</v>
      </c>
      <c r="U4086" s="318">
        <f>O4086*T4086+P4086*T4086</f>
        <v>0</v>
      </c>
    </row>
    <row r="4087" spans="1:21" s="318" customFormat="1" x14ac:dyDescent="0.2">
      <c r="A4087" s="322">
        <v>42514</v>
      </c>
      <c r="B4087" s="321">
        <v>610.771973</v>
      </c>
      <c r="C4087" s="320">
        <f>LN(B4087/B4086)</f>
        <v>8.8706451176551876E-3</v>
      </c>
      <c r="D4087" s="320">
        <f>AVERAGE(C4067:C4087)</f>
        <v>1.0645770729275157E-3</v>
      </c>
      <c r="E4087" s="318">
        <f>_xlfn.STDEV.S(C4067:C4087)</f>
        <v>9.6278123804008405E-3</v>
      </c>
      <c r="F4087" s="318">
        <f>E4087*(21/(21-1.5))</f>
        <v>1.0368413332739366E-2</v>
      </c>
      <c r="G4087" s="318">
        <f>_xlfn.VAR.S(C4067:C4087)</f>
        <v>9.2694771232199703E-5</v>
      </c>
      <c r="H4087" s="318">
        <f>G4087*(21/(21-1))</f>
        <v>9.7329509793809695E-5</v>
      </c>
      <c r="I4087" s="320">
        <f>(SUM(C4024:C4044)*1+SUM(C4045:C4065)*2+SUM(C4066:C4086)*3)/6</f>
        <v>2.9541512807763296E-2</v>
      </c>
      <c r="J4087" s="318">
        <f>IF(C4087*O4087&lt;&gt;0,C4087,0)</f>
        <v>0</v>
      </c>
      <c r="K4087" s="318" t="str">
        <f>IF(C4087*O4087=0,"",C4087)</f>
        <v/>
      </c>
      <c r="O4087" s="318">
        <f>IF(ISBLANK(L4087),0,1)</f>
        <v>0</v>
      </c>
      <c r="P4087" s="318">
        <f>IF(ISBLANK(M4087),0,1)</f>
        <v>0</v>
      </c>
      <c r="Q4087" s="318">
        <f>O4087+P4087</f>
        <v>0</v>
      </c>
      <c r="R4087" s="318">
        <f>SUM(Q3962:Q4087)</f>
        <v>0</v>
      </c>
      <c r="S4087" s="318">
        <f>R4087/$X$2</f>
        <v>0</v>
      </c>
      <c r="T4087" s="318">
        <f>IF(S4087&gt;=$X$3,1,0)</f>
        <v>0</v>
      </c>
      <c r="U4087" s="318">
        <f>O4087*T4087+P4087*T4087</f>
        <v>0</v>
      </c>
    </row>
    <row r="4088" spans="1:21" s="318" customFormat="1" x14ac:dyDescent="0.2">
      <c r="A4088" s="322">
        <v>42515</v>
      </c>
      <c r="B4088" s="321">
        <v>619.61798099999999</v>
      </c>
      <c r="C4088" s="320">
        <f>LN(B4088/B4087)</f>
        <v>1.4379441889277967E-2</v>
      </c>
      <c r="D4088" s="320">
        <f>AVERAGE(C4068:C4088)</f>
        <v>1.6068096496018611E-3</v>
      </c>
      <c r="E4088" s="318">
        <f>_xlfn.STDEV.S(C4068:C4088)</f>
        <v>1.0053083110685245E-2</v>
      </c>
      <c r="F4088" s="318">
        <f>E4088*(21/(21-1.5))</f>
        <v>1.0826397196122571E-2</v>
      </c>
      <c r="G4088" s="318">
        <f>_xlfn.VAR.S(C4068:C4088)</f>
        <v>1.0106448003034493E-4</v>
      </c>
      <c r="H4088" s="318">
        <f>G4088*(21/(21-1))</f>
        <v>1.0611770403186219E-4</v>
      </c>
      <c r="I4088" s="320">
        <f>(SUM(C4025:C4045)*1+SUM(C4046:C4066)*2+SUM(C4067:C4087)*3)/6</f>
        <v>2.670261604386932E-2</v>
      </c>
      <c r="J4088" s="318">
        <f>IF(C4088*O4088&lt;&gt;0,C4088,0)</f>
        <v>0</v>
      </c>
      <c r="K4088" s="318" t="str">
        <f>IF(C4088*O4088=0,"",C4088)</f>
        <v/>
      </c>
      <c r="O4088" s="318">
        <f>IF(ISBLANK(L4088),0,1)</f>
        <v>0</v>
      </c>
      <c r="P4088" s="318">
        <f>IF(ISBLANK(M4088),0,1)</f>
        <v>0</v>
      </c>
      <c r="Q4088" s="318">
        <f>O4088+P4088</f>
        <v>0</v>
      </c>
      <c r="R4088" s="318">
        <f>SUM(Q3963:Q4088)</f>
        <v>0</v>
      </c>
      <c r="S4088" s="318">
        <f>R4088/$X$2</f>
        <v>0</v>
      </c>
      <c r="T4088" s="318">
        <f>IF(S4088&gt;=$X$3,1,0)</f>
        <v>0</v>
      </c>
      <c r="U4088" s="318">
        <f>O4088*T4088+P4088*T4088</f>
        <v>0</v>
      </c>
    </row>
    <row r="4089" spans="1:21" s="318" customFormat="1" x14ac:dyDescent="0.2">
      <c r="A4089" s="322">
        <v>42516</v>
      </c>
      <c r="B4089" s="321">
        <v>622.24499500000002</v>
      </c>
      <c r="C4089" s="320">
        <f>LN(B4089/B4088)</f>
        <v>4.2307693671009509E-3</v>
      </c>
      <c r="D4089" s="320">
        <f>AVERAGE(C4069:C4089)</f>
        <v>2.1132989124298604E-3</v>
      </c>
      <c r="E4089" s="318">
        <f>_xlfn.STDEV.S(C4069:C4089)</f>
        <v>9.8959345639530859E-3</v>
      </c>
      <c r="F4089" s="318">
        <f>E4089*(21/(21-1.5))</f>
        <v>1.0657160299641784E-2</v>
      </c>
      <c r="G4089" s="318">
        <f>_xlfn.VAR.S(C4069:C4089)</f>
        <v>9.7929520894041364E-5</v>
      </c>
      <c r="H4089" s="318">
        <f>G4089*(21/(21-1))</f>
        <v>1.0282599693874344E-4</v>
      </c>
      <c r="I4089" s="320">
        <f>(SUM(C4026:C4046)*1+SUM(C4047:C4067)*2+SUM(C4068:C4088)*3)/6</f>
        <v>3.1242910451438777E-2</v>
      </c>
      <c r="J4089" s="318">
        <f>IF(C4089*O4089&lt;&gt;0,C4089,0)</f>
        <v>0</v>
      </c>
      <c r="K4089" s="318" t="str">
        <f>IF(C4089*O4089=0,"",C4089)</f>
        <v/>
      </c>
      <c r="O4089" s="318">
        <f>IF(ISBLANK(L4089),0,1)</f>
        <v>0</v>
      </c>
      <c r="P4089" s="318">
        <f>IF(ISBLANK(M4089),0,1)</f>
        <v>0</v>
      </c>
      <c r="Q4089" s="318">
        <f>O4089+P4089</f>
        <v>0</v>
      </c>
      <c r="R4089" s="318">
        <f>SUM(Q3964:Q4089)</f>
        <v>0</v>
      </c>
      <c r="S4089" s="318">
        <f>R4089/$X$2</f>
        <v>0</v>
      </c>
      <c r="T4089" s="318">
        <f>IF(S4089&gt;=$X$3,1,0)</f>
        <v>0</v>
      </c>
      <c r="U4089" s="318">
        <f>O4089*T4089+P4089*T4089</f>
        <v>0</v>
      </c>
    </row>
    <row r="4090" spans="1:21" s="318" customFormat="1" x14ac:dyDescent="0.2">
      <c r="A4090" s="322">
        <v>42517</v>
      </c>
      <c r="B4090" s="321">
        <v>618.81597899999997</v>
      </c>
      <c r="C4090" s="320">
        <f>LN(B4090/B4089)</f>
        <v>-5.5259568991255304E-3</v>
      </c>
      <c r="D4090" s="320">
        <f>AVERAGE(C4070:C4090)</f>
        <v>2.0914929145836301E-3</v>
      </c>
      <c r="E4090" s="318">
        <f>_xlfn.STDEV.S(C4070:C4090)</f>
        <v>9.9130398041944769E-3</v>
      </c>
      <c r="F4090" s="318">
        <f>E4090*(21/(21-1.5))</f>
        <v>1.0675581327594051E-2</v>
      </c>
      <c r="G4090" s="318">
        <f>_xlfn.VAR.S(C4070:C4090)</f>
        <v>9.8268358159544084E-5</v>
      </c>
      <c r="H4090" s="318">
        <f>G4090*(21/(21-1))</f>
        <v>1.031817760675213E-4</v>
      </c>
      <c r="I4090" s="320">
        <f>(SUM(C4027:C4047)*1+SUM(C4048:C4068)*2+SUM(C4069:C4089)*3)/6</f>
        <v>3.7208599093078443E-2</v>
      </c>
      <c r="J4090" s="318">
        <f>IF(C4090*O4090&lt;&gt;0,C4090,0)</f>
        <v>0</v>
      </c>
      <c r="K4090" s="318" t="str">
        <f>IF(C4090*O4090=0,"",C4090)</f>
        <v/>
      </c>
      <c r="O4090" s="318">
        <f>IF(ISBLANK(L4090),0,1)</f>
        <v>0</v>
      </c>
      <c r="P4090" s="318">
        <f>IF(ISBLANK(M4090),0,1)</f>
        <v>0</v>
      </c>
      <c r="Q4090" s="318">
        <f>O4090+P4090</f>
        <v>0</v>
      </c>
      <c r="R4090" s="318">
        <f>SUM(Q3965:Q4090)</f>
        <v>0</v>
      </c>
      <c r="S4090" s="318">
        <f>R4090/$X$2</f>
        <v>0</v>
      </c>
      <c r="T4090" s="318">
        <f>IF(S4090&gt;=$X$3,1,0)</f>
        <v>0</v>
      </c>
      <c r="U4090" s="318">
        <f>O4090*T4090+P4090*T4090</f>
        <v>0</v>
      </c>
    </row>
    <row r="4091" spans="1:21" s="318" customFormat="1" x14ac:dyDescent="0.2">
      <c r="A4091" s="322">
        <v>42520</v>
      </c>
      <c r="B4091" s="321">
        <v>622.88500999999997</v>
      </c>
      <c r="C4091" s="320">
        <f>LN(B4091/B4090)</f>
        <v>6.5539861873061839E-3</v>
      </c>
      <c r="D4091" s="320">
        <f>AVERAGE(C4071:C4091)</f>
        <v>2.1919447869206609E-3</v>
      </c>
      <c r="E4091" s="318">
        <f>_xlfn.STDEV.S(C4071:C4091)</f>
        <v>9.9486996126185532E-3</v>
      </c>
      <c r="F4091" s="318">
        <f>E4091*(21/(21-1.5))</f>
        <v>1.0713984198204594E-2</v>
      </c>
      <c r="G4091" s="318">
        <f>_xlfn.VAR.S(C4071:C4091)</f>
        <v>9.8976623982116555E-5</v>
      </c>
      <c r="H4091" s="318">
        <f>G4091*(21/(21-1))</f>
        <v>1.0392545518122239E-4</v>
      </c>
      <c r="I4091" s="320">
        <f>(SUM(C4028:C4048)*1+SUM(C4049:C4069)*2+SUM(C4070:C4090)*3)/6</f>
        <v>3.0812818615780908E-2</v>
      </c>
      <c r="J4091" s="318">
        <f>IF(C4091*O4091&lt;&gt;0,C4091,0)</f>
        <v>0</v>
      </c>
      <c r="K4091" s="318" t="str">
        <f>IF(C4091*O4091=0,"",C4091)</f>
        <v/>
      </c>
      <c r="O4091" s="318">
        <f>IF(ISBLANK(L4091),0,1)</f>
        <v>0</v>
      </c>
      <c r="P4091" s="318">
        <f>IF(ISBLANK(M4091),0,1)</f>
        <v>0</v>
      </c>
      <c r="Q4091" s="318">
        <f>O4091+P4091</f>
        <v>0</v>
      </c>
      <c r="R4091" s="318">
        <f>SUM(Q3966:Q4091)</f>
        <v>0</v>
      </c>
      <c r="S4091" s="318">
        <f>R4091/$X$2</f>
        <v>0</v>
      </c>
      <c r="T4091" s="318">
        <f>IF(S4091&gt;=$X$3,1,0)</f>
        <v>0</v>
      </c>
      <c r="U4091" s="318">
        <f>O4091*T4091+P4091*T4091</f>
        <v>0</v>
      </c>
    </row>
    <row r="4092" spans="1:21" s="318" customFormat="1" x14ac:dyDescent="0.2">
      <c r="A4092" s="322">
        <v>42521</v>
      </c>
      <c r="B4092" s="321">
        <v>617.30602999999996</v>
      </c>
      <c r="C4092" s="320">
        <f>LN(B4092/B4091)</f>
        <v>-8.9970294144506788E-3</v>
      </c>
      <c r="D4092" s="320">
        <f>AVERAGE(C4072:C4092)</f>
        <v>8.5532943099040498E-4</v>
      </c>
      <c r="E4092" s="318">
        <f>_xlfn.STDEV.S(C4072:C4092)</f>
        <v>9.4400095784186316E-3</v>
      </c>
      <c r="F4092" s="318">
        <f>E4092*(21/(21-1.5))</f>
        <v>1.0166164161373911E-2</v>
      </c>
      <c r="G4092" s="318">
        <f>_xlfn.VAR.S(C4072:C4092)</f>
        <v>8.9113780840635517E-5</v>
      </c>
      <c r="H4092" s="318">
        <f>G4092*(21/(21-1))</f>
        <v>9.3569469882667292E-5</v>
      </c>
      <c r="I4092" s="320">
        <f>(SUM(C4029:C4049)*1+SUM(C4050:C4070)*2+SUM(C4071:C4091)*3)/6</f>
        <v>3.4988643796708976E-2</v>
      </c>
      <c r="J4092" s="318">
        <f>IF(C4092*O4092&lt;&gt;0,C4092,0)</f>
        <v>0</v>
      </c>
      <c r="K4092" s="318" t="str">
        <f>IF(C4092*O4092=0,"",C4092)</f>
        <v/>
      </c>
      <c r="O4092" s="318">
        <f>IF(ISBLANK(L4092),0,1)</f>
        <v>0</v>
      </c>
      <c r="P4092" s="318">
        <f>IF(ISBLANK(M4092),0,1)</f>
        <v>0</v>
      </c>
      <c r="Q4092" s="318">
        <f>O4092+P4092</f>
        <v>0</v>
      </c>
      <c r="R4092" s="318">
        <f>SUM(Q3967:Q4092)</f>
        <v>0</v>
      </c>
      <c r="S4092" s="318">
        <f>R4092/$X$2</f>
        <v>0</v>
      </c>
      <c r="T4092" s="318">
        <f>IF(S4092&gt;=$X$3,1,0)</f>
        <v>0</v>
      </c>
      <c r="U4092" s="318">
        <f>O4092*T4092+P4092*T4092</f>
        <v>0</v>
      </c>
    </row>
    <row r="4093" spans="1:21" s="318" customFormat="1" x14ac:dyDescent="0.2">
      <c r="A4093" s="322">
        <v>42522</v>
      </c>
      <c r="B4093" s="321">
        <v>611.63299600000005</v>
      </c>
      <c r="C4093" s="320">
        <f>LN(B4093/B4092)</f>
        <v>-9.2324748042106192E-3</v>
      </c>
      <c r="D4093" s="320">
        <f>AVERAGE(C4073:C4093)</f>
        <v>5.2033538719301253E-5</v>
      </c>
      <c r="E4093" s="318">
        <f>_xlfn.STDEV.S(C4073:C4093)</f>
        <v>9.5511803620249667E-3</v>
      </c>
      <c r="F4093" s="318">
        <f>E4093*(21/(21-1.5))</f>
        <v>1.0285886543719194E-2</v>
      </c>
      <c r="G4093" s="318">
        <f>_xlfn.VAR.S(C4073:C4093)</f>
        <v>9.1225046307931361E-5</v>
      </c>
      <c r="H4093" s="318">
        <f>G4093*(21/(21-1))</f>
        <v>9.5786298623327937E-5</v>
      </c>
      <c r="I4093" s="320">
        <f>(SUM(C4030:C4050)*1+SUM(C4051:C4071)*2+SUM(C4072:C4092)*3)/6</f>
        <v>3.7012003076823702E-2</v>
      </c>
      <c r="J4093" s="318">
        <f>IF(C4093*O4093&lt;&gt;0,C4093,0)</f>
        <v>0</v>
      </c>
      <c r="K4093" s="318" t="str">
        <f>IF(C4093*O4093=0,"",C4093)</f>
        <v/>
      </c>
      <c r="O4093" s="318">
        <f>IF(ISBLANK(L4093),0,1)</f>
        <v>0</v>
      </c>
      <c r="P4093" s="318">
        <f>IF(ISBLANK(M4093),0,1)</f>
        <v>0</v>
      </c>
      <c r="Q4093" s="318">
        <f>O4093+P4093</f>
        <v>0</v>
      </c>
      <c r="R4093" s="318">
        <f>SUM(Q3968:Q4093)</f>
        <v>0</v>
      </c>
      <c r="S4093" s="318">
        <f>R4093/$X$2</f>
        <v>0</v>
      </c>
      <c r="T4093" s="318">
        <f>IF(S4093&gt;=$X$3,1,0)</f>
        <v>0</v>
      </c>
      <c r="U4093" s="318">
        <f>O4093*T4093+P4093*T4093</f>
        <v>0</v>
      </c>
    </row>
    <row r="4094" spans="1:21" s="318" customFormat="1" x14ac:dyDescent="0.2">
      <c r="A4094" s="322">
        <v>42523</v>
      </c>
      <c r="B4094" s="321">
        <v>611.30798300000004</v>
      </c>
      <c r="C4094" s="320">
        <f>LN(B4094/B4093)</f>
        <v>-5.31526890067442E-4</v>
      </c>
      <c r="D4094" s="320">
        <f>AVERAGE(C4074:C4094)</f>
        <v>3.9320529249865218E-4</v>
      </c>
      <c r="E4094" s="318">
        <f>_xlfn.STDEV.S(C4074:C4094)</f>
        <v>9.3871268543554969E-3</v>
      </c>
      <c r="F4094" s="318">
        <f>E4094*(21/(21-1.5))</f>
        <v>1.0109213535459766E-2</v>
      </c>
      <c r="G4094" s="318">
        <f>_xlfn.VAR.S(C4074:C4094)</f>
        <v>8.8118150579762132E-5</v>
      </c>
      <c r="H4094" s="318">
        <f>G4094*(21/(21-1))</f>
        <v>9.2524058108750244E-5</v>
      </c>
      <c r="I4094" s="320">
        <f>(SUM(C4031:C4051)*1+SUM(C4052:C4072)*2+SUM(C4073:C4093)*3)/6</f>
        <v>2.3325711463716901E-2</v>
      </c>
      <c r="J4094" s="318">
        <f>IF(C4094*O4094&lt;&gt;0,C4094,0)</f>
        <v>0</v>
      </c>
      <c r="K4094" s="318" t="str">
        <f>IF(C4094*O4094=0,"",C4094)</f>
        <v/>
      </c>
      <c r="O4094" s="318">
        <f>IF(ISBLANK(L4094),0,1)</f>
        <v>0</v>
      </c>
      <c r="P4094" s="318">
        <f>IF(ISBLANK(M4094),0,1)</f>
        <v>0</v>
      </c>
      <c r="Q4094" s="318">
        <f>O4094+P4094</f>
        <v>0</v>
      </c>
      <c r="R4094" s="318">
        <f>SUM(Q3969:Q4094)</f>
        <v>0</v>
      </c>
      <c r="S4094" s="318">
        <f>R4094/$X$2</f>
        <v>0</v>
      </c>
      <c r="T4094" s="318">
        <f>IF(S4094&gt;=$X$3,1,0)</f>
        <v>0</v>
      </c>
      <c r="U4094" s="318">
        <f>O4094*T4094+P4094*T4094</f>
        <v>0</v>
      </c>
    </row>
    <row r="4095" spans="1:21" s="318" customFormat="1" x14ac:dyDescent="0.2">
      <c r="A4095" s="322">
        <v>42524</v>
      </c>
      <c r="B4095" s="321">
        <v>609.25799600000005</v>
      </c>
      <c r="C4095" s="320">
        <f>LN(B4095/B4094)</f>
        <v>-3.3590792514962566E-3</v>
      </c>
      <c r="D4095" s="320">
        <f>AVERAGE(C4075:C4095)</f>
        <v>6.1729701998921303E-4</v>
      </c>
      <c r="E4095" s="318">
        <f>_xlfn.STDEV.S(C4075:C4095)</f>
        <v>9.2299695596679016E-3</v>
      </c>
      <c r="F4095" s="318">
        <f>E4095*(21/(21-1.5))</f>
        <v>9.9399672181038935E-3</v>
      </c>
      <c r="G4095" s="318">
        <f>_xlfn.VAR.S(C4075:C4095)</f>
        <v>8.5192338072396067E-5</v>
      </c>
      <c r="H4095" s="318">
        <f>G4095*(21/(21-1))</f>
        <v>8.9451954976015876E-5</v>
      </c>
      <c r="I4095" s="320">
        <f>(SUM(C4032:C4052)*1+SUM(C4053:C4073)*2+SUM(C4074:C4094)*3)/6</f>
        <v>2.3521431793252296E-2</v>
      </c>
      <c r="J4095" s="318">
        <f>IF(C4095*O4095&lt;&gt;0,C4095,0)</f>
        <v>0</v>
      </c>
      <c r="K4095" s="318" t="str">
        <f>IF(C4095*O4095=0,"",C4095)</f>
        <v/>
      </c>
      <c r="O4095" s="318">
        <f>IF(ISBLANK(L4095),0,1)</f>
        <v>0</v>
      </c>
      <c r="P4095" s="318">
        <f>IF(ISBLANK(M4095),0,1)</f>
        <v>0</v>
      </c>
      <c r="Q4095" s="318">
        <f>O4095+P4095</f>
        <v>0</v>
      </c>
      <c r="R4095" s="318">
        <f>SUM(Q3970:Q4095)</f>
        <v>0</v>
      </c>
      <c r="S4095" s="318">
        <f>R4095/$X$2</f>
        <v>0</v>
      </c>
      <c r="T4095" s="318">
        <f>IF(S4095&gt;=$X$3,1,0)</f>
        <v>0</v>
      </c>
      <c r="U4095" s="318">
        <f>O4095*T4095+P4095*T4095</f>
        <v>0</v>
      </c>
    </row>
    <row r="4096" spans="1:21" s="318" customFormat="1" x14ac:dyDescent="0.2">
      <c r="A4096" s="322">
        <v>42527</v>
      </c>
      <c r="B4096" s="321">
        <v>615.11499000000003</v>
      </c>
      <c r="C4096" s="320">
        <f>LN(B4096/B4095)</f>
        <v>9.5674091861242504E-3</v>
      </c>
      <c r="D4096" s="320">
        <f>AVERAGE(C4076:C4096)</f>
        <v>1.7759370743282762E-3</v>
      </c>
      <c r="E4096" s="318">
        <f>_xlfn.STDEV.S(C4076:C4096)</f>
        <v>8.7154305857820424E-3</v>
      </c>
      <c r="F4096" s="318">
        <f>E4096*(21/(21-1.5))</f>
        <v>9.385848323149891E-3</v>
      </c>
      <c r="G4096" s="318">
        <f>_xlfn.VAR.S(C4076:C4096)</f>
        <v>7.5958730295585107E-5</v>
      </c>
      <c r="H4096" s="318">
        <f>G4096*(21/(21-1))</f>
        <v>7.9756666810364371E-5</v>
      </c>
      <c r="I4096" s="320">
        <f>(SUM(C4033:C4053)*1+SUM(C4054:C4074)*2+SUM(C4075:C4095)*3)/6</f>
        <v>2.3694954966534565E-2</v>
      </c>
      <c r="J4096" s="318">
        <f>IF(C4096*O4096&lt;&gt;0,C4096,0)</f>
        <v>0</v>
      </c>
      <c r="K4096" s="318" t="str">
        <f>IF(C4096*O4096=0,"",C4096)</f>
        <v/>
      </c>
      <c r="O4096" s="318">
        <f>IF(ISBLANK(L4096),0,1)</f>
        <v>0</v>
      </c>
      <c r="P4096" s="318">
        <f>IF(ISBLANK(M4096),0,1)</f>
        <v>0</v>
      </c>
      <c r="Q4096" s="318">
        <f>O4096+P4096</f>
        <v>0</v>
      </c>
      <c r="R4096" s="318">
        <f>SUM(Q3971:Q4096)</f>
        <v>0</v>
      </c>
      <c r="S4096" s="318">
        <f>R4096/$X$2</f>
        <v>0</v>
      </c>
      <c r="T4096" s="318">
        <f>IF(S4096&gt;=$X$3,1,0)</f>
        <v>0</v>
      </c>
      <c r="U4096" s="318">
        <f>O4096*T4096+P4096*T4096</f>
        <v>0</v>
      </c>
    </row>
    <row r="4097" spans="1:21" s="318" customFormat="1" x14ac:dyDescent="0.2">
      <c r="A4097" s="322">
        <v>42528</v>
      </c>
      <c r="B4097" s="321">
        <v>621.796021</v>
      </c>
      <c r="C4097" s="320">
        <f>LN(B4097/B4096)</f>
        <v>1.0802872501947194E-2</v>
      </c>
      <c r="D4097" s="320">
        <f>AVERAGE(C4077:C4097)</f>
        <v>2.0490197417671681E-3</v>
      </c>
      <c r="E4097" s="318">
        <f>_xlfn.STDEV.S(C4077:C4097)</f>
        <v>8.9113846711756876E-3</v>
      </c>
      <c r="F4097" s="318">
        <f>E4097*(21/(21-1.5))</f>
        <v>9.5968757997276638E-3</v>
      </c>
      <c r="G4097" s="318">
        <f>_xlfn.VAR.S(C4077:C4097)</f>
        <v>7.9412776757665029E-5</v>
      </c>
      <c r="H4097" s="318">
        <f>G4097*(21/(21-1))</f>
        <v>8.3383415595548289E-5</v>
      </c>
      <c r="I4097" s="320">
        <f>(SUM(C4034:C4054)*1+SUM(C4055:C4075)*2+SUM(C4076:C4096)*3)/6</f>
        <v>3.1096754524635135E-2</v>
      </c>
      <c r="J4097" s="318">
        <f>IF(C4097*O4097&lt;&gt;0,C4097,0)</f>
        <v>1.0802872501947194E-2</v>
      </c>
      <c r="K4097" s="318">
        <f>IF(C4097*O4097=0,"",C4097)</f>
        <v>1.0802872501947194E-2</v>
      </c>
      <c r="L4097" s="323" t="s">
        <v>94</v>
      </c>
      <c r="M4097" s="323"/>
      <c r="O4097" s="318">
        <f>IF(ISBLANK(L4097),0,1)</f>
        <v>1</v>
      </c>
      <c r="P4097" s="318">
        <f>IF(ISBLANK(M4097),0,1)</f>
        <v>0</v>
      </c>
      <c r="Q4097" s="318">
        <f>O4097+P4097</f>
        <v>1</v>
      </c>
      <c r="R4097" s="318">
        <f>SUM(Q3972:Q4097)</f>
        <v>1</v>
      </c>
      <c r="S4097" s="318">
        <f>R4097/$X$2</f>
        <v>4.3478260869565216E-2</v>
      </c>
      <c r="T4097" s="318">
        <f>IF(S4097&gt;=$X$3,1,0)</f>
        <v>0</v>
      </c>
      <c r="U4097" s="318">
        <f>O4097*T4097+P4097*T4097</f>
        <v>0</v>
      </c>
    </row>
    <row r="4098" spans="1:21" s="318" customFormat="1" x14ac:dyDescent="0.2">
      <c r="A4098" s="322">
        <v>42529</v>
      </c>
      <c r="B4098" s="321">
        <v>622.70300299999997</v>
      </c>
      <c r="C4098" s="320">
        <f>LN(B4098/B4097)</f>
        <v>1.4575859732900902E-3</v>
      </c>
      <c r="D4098" s="320">
        <f>AVERAGE(C4078:C4098)</f>
        <v>2.0915729445113245E-3</v>
      </c>
      <c r="E4098" s="318">
        <f>_xlfn.STDEV.S(C4078:C4098)</f>
        <v>8.9060707560329952E-3</v>
      </c>
      <c r="F4098" s="318">
        <f>E4098*(21/(21-1.5))</f>
        <v>9.5911531218816869E-3</v>
      </c>
      <c r="G4098" s="318">
        <f>_xlfn.VAR.S(C4078:C4098)</f>
        <v>7.9318096311466128E-5</v>
      </c>
      <c r="H4098" s="318">
        <f>G4098*(21/(21-1))</f>
        <v>8.3284001127039445E-5</v>
      </c>
      <c r="I4098" s="320">
        <f>(SUM(C4035:C4055)*1+SUM(C4056:C4076)*2+SUM(C4077:C4097)*3)/6</f>
        <v>3.8832144383060332E-2</v>
      </c>
      <c r="J4098" s="318">
        <f>IF(C4098*O4098&lt;&gt;0,C4098,0)</f>
        <v>0</v>
      </c>
      <c r="K4098" s="318" t="str">
        <f>IF(C4098*O4098=0,"",C4098)</f>
        <v/>
      </c>
      <c r="O4098" s="318">
        <f>IF(ISBLANK(L4098),0,1)</f>
        <v>0</v>
      </c>
      <c r="P4098" s="318">
        <f>IF(ISBLANK(M4098),0,1)</f>
        <v>0</v>
      </c>
      <c r="Q4098" s="318">
        <f>O4098+P4098</f>
        <v>0</v>
      </c>
      <c r="R4098" s="318">
        <f>SUM(Q3973:Q4098)</f>
        <v>1</v>
      </c>
      <c r="S4098" s="318">
        <f>R4098/$X$2</f>
        <v>4.3478260869565216E-2</v>
      </c>
      <c r="T4098" s="318">
        <f>IF(S4098&gt;=$X$3,1,0)</f>
        <v>0</v>
      </c>
      <c r="U4098" s="318">
        <f>O4098*T4098+P4098*T4098</f>
        <v>0</v>
      </c>
    </row>
    <row r="4099" spans="1:21" s="318" customFormat="1" x14ac:dyDescent="0.2">
      <c r="A4099" s="322">
        <v>42530</v>
      </c>
      <c r="B4099" s="321">
        <v>612.54400599999997</v>
      </c>
      <c r="C4099" s="320">
        <f>LN(B4099/B4098)</f>
        <v>-1.6448898045094827E-2</v>
      </c>
      <c r="D4099" s="320">
        <f>AVERAGE(C4079:C4099)</f>
        <v>1.4975599602709839E-3</v>
      </c>
      <c r="E4099" s="318">
        <f>_xlfn.STDEV.S(C4079:C4099)</f>
        <v>9.7105673076989391E-3</v>
      </c>
      <c r="F4099" s="318">
        <f>E4099*(21/(21-1.5))</f>
        <v>1.0457534023675779E-2</v>
      </c>
      <c r="G4099" s="318">
        <f>_xlfn.VAR.S(C4079:C4099)</f>
        <v>9.4295117437351433E-5</v>
      </c>
      <c r="H4099" s="318">
        <f>G4099*(21/(21-1))</f>
        <v>9.9009873309219008E-5</v>
      </c>
      <c r="I4099" s="320">
        <f>(SUM(C4036:C4056)*1+SUM(C4057:C4077)*2+SUM(C4078:C4098)*3)/6</f>
        <v>3.703978616815367E-2</v>
      </c>
      <c r="J4099" s="318">
        <f>IF(C4099*O4099&lt;&gt;0,C4099,0)</f>
        <v>0</v>
      </c>
      <c r="K4099" s="318" t="str">
        <f>IF(C4099*O4099=0,"",C4099)</f>
        <v/>
      </c>
      <c r="O4099" s="318">
        <f>IF(ISBLANK(L4099),0,1)</f>
        <v>0</v>
      </c>
      <c r="P4099" s="318">
        <f>IF(ISBLANK(M4099),0,1)</f>
        <v>0</v>
      </c>
      <c r="Q4099" s="318">
        <f>O4099+P4099</f>
        <v>0</v>
      </c>
      <c r="R4099" s="318">
        <f>SUM(Q3974:Q4099)</f>
        <v>1</v>
      </c>
      <c r="S4099" s="318">
        <f>R4099/$X$2</f>
        <v>4.3478260869565216E-2</v>
      </c>
      <c r="T4099" s="318">
        <f>IF(S4099&gt;=$X$3,1,0)</f>
        <v>0</v>
      </c>
      <c r="U4099" s="318">
        <f>O4099*T4099+P4099*T4099</f>
        <v>0</v>
      </c>
    </row>
    <row r="4100" spans="1:21" s="318" customFormat="1" x14ac:dyDescent="0.2">
      <c r="A4100" s="322">
        <v>42531</v>
      </c>
      <c r="B4100" s="321">
        <v>604.78301999999996</v>
      </c>
      <c r="C4100" s="320">
        <f>LN(B4100/B4099)</f>
        <v>-1.2751037294279456E-2</v>
      </c>
      <c r="D4100" s="320">
        <f>AVERAGE(C4080:C4100)</f>
        <v>8.4185875028763184E-4</v>
      </c>
      <c r="E4100" s="318">
        <f>_xlfn.STDEV.S(C4080:C4100)</f>
        <v>1.0197221995752879E-2</v>
      </c>
      <c r="F4100" s="318">
        <f>E4100*(21/(21-1.5))</f>
        <v>1.0981623687733869E-2</v>
      </c>
      <c r="G4100" s="318">
        <f>_xlfn.VAR.S(C4080:C4100)</f>
        <v>1.0398333643066634E-4</v>
      </c>
      <c r="H4100" s="318">
        <f>G4100*(21/(21-1))</f>
        <v>1.0918250325219965E-4</v>
      </c>
      <c r="I4100" s="320">
        <f>(SUM(C4037:C4057)*1+SUM(C4058:C4078)*2+SUM(C4079:C4099)*3)/6</f>
        <v>2.6862980779232059E-2</v>
      </c>
      <c r="J4100" s="318">
        <f>IF(C4100*O4100&lt;&gt;0,C4100,0)</f>
        <v>0</v>
      </c>
      <c r="K4100" s="318" t="str">
        <f>IF(C4100*O4100=0,"",C4100)</f>
        <v/>
      </c>
      <c r="O4100" s="318">
        <f>IF(ISBLANK(L4100),0,1)</f>
        <v>0</v>
      </c>
      <c r="P4100" s="318">
        <f>IF(ISBLANK(M4100),0,1)</f>
        <v>0</v>
      </c>
      <c r="Q4100" s="318">
        <f>O4100+P4100</f>
        <v>0</v>
      </c>
      <c r="R4100" s="318">
        <f>SUM(Q3975:Q4100)</f>
        <v>1</v>
      </c>
      <c r="S4100" s="318">
        <f>R4100/$X$2</f>
        <v>4.3478260869565216E-2</v>
      </c>
      <c r="T4100" s="318">
        <f>IF(S4100&gt;=$X$3,1,0)</f>
        <v>0</v>
      </c>
      <c r="U4100" s="318">
        <f>O4100*T4100+P4100*T4100</f>
        <v>0</v>
      </c>
    </row>
    <row r="4101" spans="1:21" s="318" customFormat="1" x14ac:dyDescent="0.2">
      <c r="A4101" s="322">
        <v>42534</v>
      </c>
      <c r="B4101" s="321">
        <v>595.78100600000005</v>
      </c>
      <c r="C4101" s="320">
        <f>LN(B4101/B4100)</f>
        <v>-1.4996589128811693E-2</v>
      </c>
      <c r="D4101" s="320">
        <f>AVERAGE(C4081:C4101)</f>
        <v>-2.5818380866608266E-4</v>
      </c>
      <c r="E4101" s="318">
        <f>_xlfn.STDEV.S(C4081:C4101)</f>
        <v>1.06121818532211E-2</v>
      </c>
      <c r="F4101" s="318">
        <f>E4101*(21/(21-1.5))</f>
        <v>1.1428503534238106E-2</v>
      </c>
      <c r="G4101" s="318">
        <f>_xlfn.VAR.S(C4081:C4101)</f>
        <v>1.1261840368583522E-4</v>
      </c>
      <c r="H4101" s="318">
        <f>G4101*(21/(21-1))</f>
        <v>1.1824932387012699E-4</v>
      </c>
      <c r="I4101" s="320">
        <f>(SUM(C4038:C4058)*1+SUM(C4059:C4079)*2+SUM(C4080:C4100)*3)/6</f>
        <v>1.9335520972113818E-2</v>
      </c>
      <c r="J4101" s="318">
        <f>IF(C4101*O4101&lt;&gt;0,C4101,0)</f>
        <v>0</v>
      </c>
      <c r="K4101" s="318" t="str">
        <f>IF(C4101*O4101=0,"",C4101)</f>
        <v/>
      </c>
      <c r="O4101" s="318">
        <f>IF(ISBLANK(L4101),0,1)</f>
        <v>0</v>
      </c>
      <c r="P4101" s="318">
        <f>IF(ISBLANK(M4101),0,1)</f>
        <v>0</v>
      </c>
      <c r="Q4101" s="318">
        <f>O4101+P4101</f>
        <v>0</v>
      </c>
      <c r="R4101" s="318">
        <f>SUM(Q3976:Q4101)</f>
        <v>1</v>
      </c>
      <c r="S4101" s="318">
        <f>R4101/$X$2</f>
        <v>4.3478260869565216E-2</v>
      </c>
      <c r="T4101" s="318">
        <f>IF(S4101&gt;=$X$3,1,0)</f>
        <v>0</v>
      </c>
      <c r="U4101" s="318">
        <f>O4101*T4101+P4101*T4101</f>
        <v>0</v>
      </c>
    </row>
    <row r="4102" spans="1:21" s="318" customFormat="1" x14ac:dyDescent="0.2">
      <c r="A4102" s="322">
        <v>42535</v>
      </c>
      <c r="B4102" s="321">
        <v>587.33502199999998</v>
      </c>
      <c r="C4102" s="320">
        <f>LN(B4102/B4101)</f>
        <v>-1.4277766979798639E-2</v>
      </c>
      <c r="D4102" s="320">
        <f>AVERAGE(C4082:C4102)</f>
        <v>-1.0501911825239133E-3</v>
      </c>
      <c r="E4102" s="318">
        <f>_xlfn.STDEV.S(C4082:C4102)</f>
        <v>1.1020250600465803E-2</v>
      </c>
      <c r="F4102" s="318">
        <f>E4102*(21/(21-1.5))</f>
        <v>1.1867962185117018E-2</v>
      </c>
      <c r="G4102" s="318">
        <f>_xlfn.VAR.S(C4082:C4102)</f>
        <v>1.2144592329706689E-4</v>
      </c>
      <c r="H4102" s="318">
        <f>G4102*(21/(21-1))</f>
        <v>1.2751821946192026E-4</v>
      </c>
      <c r="I4102" s="320">
        <f>(SUM(C4039:C4059)*1+SUM(C4060:C4080)*2+SUM(C4081:C4101)*3)/6</f>
        <v>8.6992543134162444E-3</v>
      </c>
      <c r="J4102" s="318">
        <f>IF(C4102*O4102&lt;&gt;0,C4102,0)</f>
        <v>0</v>
      </c>
      <c r="K4102" s="318" t="str">
        <f>IF(C4102*O4102=0,"",C4102)</f>
        <v/>
      </c>
      <c r="O4102" s="318">
        <f>IF(ISBLANK(L4102),0,1)</f>
        <v>0</v>
      </c>
      <c r="P4102" s="318">
        <f>IF(ISBLANK(M4102),0,1)</f>
        <v>0</v>
      </c>
      <c r="Q4102" s="318">
        <f>O4102+P4102</f>
        <v>0</v>
      </c>
      <c r="R4102" s="318">
        <f>SUM(Q3977:Q4102)</f>
        <v>1</v>
      </c>
      <c r="S4102" s="318">
        <f>R4102/$X$2</f>
        <v>4.3478260869565216E-2</v>
      </c>
      <c r="T4102" s="318">
        <f>IF(S4102&gt;=$X$3,1,0)</f>
        <v>0</v>
      </c>
      <c r="U4102" s="318">
        <f>O4102*T4102+P4102*T4102</f>
        <v>0</v>
      </c>
    </row>
    <row r="4103" spans="1:21" s="318" customFormat="1" x14ac:dyDescent="0.2">
      <c r="A4103" s="322">
        <v>42536</v>
      </c>
      <c r="B4103" s="321">
        <v>590.12799099999995</v>
      </c>
      <c r="C4103" s="320">
        <f>LN(B4103/B4102)</f>
        <v>4.7440543055483541E-3</v>
      </c>
      <c r="D4103" s="320">
        <f>AVERAGE(C4083:C4103)</f>
        <v>-5.763587870678354E-4</v>
      </c>
      <c r="E4103" s="318">
        <f>_xlfn.STDEV.S(C4083:C4103)</f>
        <v>1.104649853788248E-2</v>
      </c>
      <c r="F4103" s="318">
        <f>E4103*(21/(21-1.5))</f>
        <v>1.189622919464267E-2</v>
      </c>
      <c r="G4103" s="318">
        <f>_xlfn.VAR.S(C4083:C4103)</f>
        <v>1.2202512994743978E-4</v>
      </c>
      <c r="H4103" s="318">
        <f>G4103*(21/(21-1))</f>
        <v>1.2812638644481178E-4</v>
      </c>
      <c r="I4103" s="320">
        <f>(SUM(C4040:C4060)*1+SUM(C4061:C4081)*2+SUM(C4082:C4102)*3)/6</f>
        <v>1.2754039518470285E-3</v>
      </c>
      <c r="J4103" s="318">
        <f>IF(C4103*O4103&lt;&gt;0,C4103,0)</f>
        <v>0</v>
      </c>
      <c r="K4103" s="318" t="str">
        <f>IF(C4103*O4103=0,"",C4103)</f>
        <v/>
      </c>
      <c r="O4103" s="318">
        <f>IF(ISBLANK(L4103),0,1)</f>
        <v>0</v>
      </c>
      <c r="P4103" s="318">
        <f>IF(ISBLANK(M4103),0,1)</f>
        <v>0</v>
      </c>
      <c r="Q4103" s="318">
        <f>O4103+P4103</f>
        <v>0</v>
      </c>
      <c r="R4103" s="318">
        <f>SUM(Q3978:Q4103)</f>
        <v>1</v>
      </c>
      <c r="S4103" s="318">
        <f>R4103/$X$2</f>
        <v>4.3478260869565216E-2</v>
      </c>
      <c r="T4103" s="318">
        <f>IF(S4103&gt;=$X$3,1,0)</f>
        <v>0</v>
      </c>
      <c r="U4103" s="318">
        <f>O4103*T4103+P4103*T4103</f>
        <v>0</v>
      </c>
    </row>
    <row r="4104" spans="1:21" s="318" customFormat="1" x14ac:dyDescent="0.2">
      <c r="A4104" s="322">
        <v>42537</v>
      </c>
      <c r="B4104" s="321">
        <v>575.25402799999995</v>
      </c>
      <c r="C4104" s="320">
        <f>LN(B4104/B4103)</f>
        <v>-2.55277162073861E-2</v>
      </c>
      <c r="D4104" s="320">
        <f>AVERAGE(C4084:C4104)</f>
        <v>-2.4285748804906489E-3</v>
      </c>
      <c r="E4104" s="318">
        <f>_xlfn.STDEV.S(C4084:C4104)</f>
        <v>1.1824888968056141E-2</v>
      </c>
      <c r="F4104" s="318">
        <f>E4104*(21/(21-1.5))</f>
        <v>1.2734495811752766E-2</v>
      </c>
      <c r="G4104" s="318">
        <f>_xlfn.VAR.S(C4084:C4104)</f>
        <v>1.3982799910685582E-4</v>
      </c>
      <c r="H4104" s="318">
        <f>G4104*(21/(21-1))</f>
        <v>1.4681939906219861E-4</v>
      </c>
      <c r="I4104" s="320">
        <f>(SUM(C4041:C4061)*1+SUM(C4062:C4082)*2+SUM(C4083:C4103)*3)/6</f>
        <v>5.2651143013371024E-4</v>
      </c>
      <c r="J4104" s="318">
        <f>IF(C4104*O4104&lt;&gt;0,C4104,0)</f>
        <v>0</v>
      </c>
      <c r="K4104" s="318" t="str">
        <f>IF(C4104*O4104=0,"",C4104)</f>
        <v/>
      </c>
      <c r="O4104" s="318">
        <f>IF(ISBLANK(L4104),0,1)</f>
        <v>0</v>
      </c>
      <c r="P4104" s="318">
        <f>IF(ISBLANK(M4104),0,1)</f>
        <v>0</v>
      </c>
      <c r="Q4104" s="318">
        <f>O4104+P4104</f>
        <v>0</v>
      </c>
      <c r="R4104" s="318">
        <f>SUM(Q3979:Q4104)</f>
        <v>1</v>
      </c>
      <c r="S4104" s="318">
        <f>R4104/$X$2</f>
        <v>4.3478260869565216E-2</v>
      </c>
      <c r="T4104" s="318">
        <f>IF(S4104&gt;=$X$3,1,0)</f>
        <v>0</v>
      </c>
      <c r="U4104" s="318">
        <f>O4104*T4104+P4104*T4104</f>
        <v>0</v>
      </c>
    </row>
    <row r="4105" spans="1:21" s="318" customFormat="1" x14ac:dyDescent="0.2">
      <c r="A4105" s="322">
        <v>42538</v>
      </c>
      <c r="B4105" s="321">
        <v>590.87298599999997</v>
      </c>
      <c r="C4105" s="320">
        <f>LN(B4105/B4104)</f>
        <v>2.6789349539326227E-2</v>
      </c>
      <c r="D4105" s="320">
        <f>AVERAGE(C4085:C4105)</f>
        <v>-3.0366603650064616E-4</v>
      </c>
      <c r="E4105" s="318">
        <f>_xlfn.STDEV.S(C4085:C4105)</f>
        <v>1.2880427215813166E-2</v>
      </c>
      <c r="F4105" s="318">
        <f>E4105*(21/(21-1.5))</f>
        <v>1.3871229309337254E-2</v>
      </c>
      <c r="G4105" s="318">
        <f>_xlfn.VAR.S(C4085:C4105)</f>
        <v>1.6590540526186052E-4</v>
      </c>
      <c r="H4105" s="318">
        <f>G4105*(21/(21-1))</f>
        <v>1.7420067552495355E-4</v>
      </c>
      <c r="I4105" s="320">
        <f>(SUM(C4042:C4062)*1+SUM(C4063:C4083)*2+SUM(C4084:C4104)*3)/6</f>
        <v>-1.5285063768078715E-2</v>
      </c>
      <c r="J4105" s="318">
        <f>IF(C4105*O4105&lt;&gt;0,C4105,0)</f>
        <v>0</v>
      </c>
      <c r="K4105" s="318" t="str">
        <f>IF(C4105*O4105=0,"",C4105)</f>
        <v/>
      </c>
      <c r="O4105" s="318">
        <f>IF(ISBLANK(L4105),0,1)</f>
        <v>0</v>
      </c>
      <c r="P4105" s="318">
        <f>IF(ISBLANK(M4105),0,1)</f>
        <v>0</v>
      </c>
      <c r="Q4105" s="318">
        <f>O4105+P4105</f>
        <v>0</v>
      </c>
      <c r="R4105" s="318">
        <f>SUM(Q3980:Q4105)</f>
        <v>1</v>
      </c>
      <c r="S4105" s="318">
        <f>R4105/$X$2</f>
        <v>4.3478260869565216E-2</v>
      </c>
      <c r="T4105" s="318">
        <f>IF(S4105&gt;=$X$3,1,0)</f>
        <v>0</v>
      </c>
      <c r="U4105" s="318">
        <f>O4105*T4105+P4105*T4105</f>
        <v>0</v>
      </c>
    </row>
    <row r="4106" spans="1:21" s="318" customFormat="1" x14ac:dyDescent="0.2">
      <c r="A4106" s="322">
        <v>42541</v>
      </c>
      <c r="B4106" s="321">
        <v>603.760986</v>
      </c>
      <c r="C4106" s="320">
        <f>LN(B4106/B4105)</f>
        <v>2.1577320471269621E-2</v>
      </c>
      <c r="D4106" s="320">
        <f>AVERAGE(C4086:C4106)</f>
        <v>-1.0242073090853679E-4</v>
      </c>
      <c r="E4106" s="318">
        <f>_xlfn.STDEV.S(C4086:C4106)</f>
        <v>1.3199132510490975E-2</v>
      </c>
      <c r="F4106" s="318">
        <f>E4106*(21/(21-1.5))</f>
        <v>1.4214450395913356E-2</v>
      </c>
      <c r="G4106" s="318">
        <f>_xlfn.VAR.S(C4086:C4106)</f>
        <v>1.742170990294998E-4</v>
      </c>
      <c r="H4106" s="318">
        <f>G4106*(21/(21-1))</f>
        <v>1.829279539809748E-4</v>
      </c>
      <c r="I4106" s="320">
        <f>(SUM(C4043:C4063)*1+SUM(C4064:C4084)*2+SUM(C4085:C4105)*3)/6</f>
        <v>1.0565543768750966E-3</v>
      </c>
      <c r="J4106" s="318">
        <f>IF(C4106*O4106&lt;&gt;0,C4106,0)</f>
        <v>0</v>
      </c>
      <c r="K4106" s="318" t="str">
        <f>IF(C4106*O4106=0,"",C4106)</f>
        <v/>
      </c>
      <c r="O4106" s="318">
        <f>IF(ISBLANK(L4106),0,1)</f>
        <v>0</v>
      </c>
      <c r="P4106" s="318">
        <f>IF(ISBLANK(M4106),0,1)</f>
        <v>0</v>
      </c>
      <c r="Q4106" s="318">
        <f>O4106+P4106</f>
        <v>0</v>
      </c>
      <c r="R4106" s="318">
        <f>SUM(Q3981:Q4106)</f>
        <v>1</v>
      </c>
      <c r="S4106" s="318">
        <f>R4106/$X$2</f>
        <v>4.3478260869565216E-2</v>
      </c>
      <c r="T4106" s="318">
        <f>IF(S4106&gt;=$X$3,1,0)</f>
        <v>0</v>
      </c>
      <c r="U4106" s="318">
        <f>O4106*T4106+P4106*T4106</f>
        <v>0</v>
      </c>
    </row>
    <row r="4107" spans="1:21" s="318" customFormat="1" x14ac:dyDescent="0.2">
      <c r="A4107" s="322">
        <v>42542</v>
      </c>
      <c r="B4107" s="321">
        <v>603.18499799999995</v>
      </c>
      <c r="C4107" s="320">
        <f>LN(B4107/B4106)</f>
        <v>-9.544553797138811E-4</v>
      </c>
      <c r="D4107" s="320">
        <f>AVERAGE(C4087:C4107)</f>
        <v>-1.7281408359948077E-4</v>
      </c>
      <c r="E4107" s="318">
        <f>_xlfn.STDEV.S(C4087:C4107)</f>
        <v>1.3199567654334336E-2</v>
      </c>
      <c r="F4107" s="318">
        <f>E4107*(21/(21-1.5))</f>
        <v>1.4214919012360053E-2</v>
      </c>
      <c r="G4107" s="318">
        <f>_xlfn.VAR.S(C4087:C4107)</f>
        <v>1.7422858626134921E-4</v>
      </c>
      <c r="H4107" s="318">
        <f>G4107*(21/(21-1))</f>
        <v>1.8294001557441668E-4</v>
      </c>
      <c r="I4107" s="320">
        <f>(SUM(C4044:C4064)*1+SUM(C4065:C4085)*2+SUM(C4086:C4106)*3)/6</f>
        <v>1.0667246538600753E-2</v>
      </c>
      <c r="J4107" s="318">
        <f>IF(C4107*O4107&lt;&gt;0,C4107,0)</f>
        <v>0</v>
      </c>
      <c r="K4107" s="318" t="str">
        <f>IF(C4107*O4107=0,"",C4107)</f>
        <v/>
      </c>
      <c r="O4107" s="318">
        <f>IF(ISBLANK(L4107),0,1)</f>
        <v>0</v>
      </c>
      <c r="P4107" s="318">
        <f>IF(ISBLANK(M4107),0,1)</f>
        <v>0</v>
      </c>
      <c r="Q4107" s="318">
        <f>O4107+P4107</f>
        <v>0</v>
      </c>
      <c r="R4107" s="318">
        <f>SUM(Q3982:Q4107)</f>
        <v>1</v>
      </c>
      <c r="S4107" s="318">
        <f>R4107/$X$2</f>
        <v>4.3478260869565216E-2</v>
      </c>
      <c r="T4107" s="318">
        <f>IF(S4107&gt;=$X$3,1,0)</f>
        <v>0</v>
      </c>
      <c r="U4107" s="318">
        <f>O4107*T4107+P4107*T4107</f>
        <v>0</v>
      </c>
    </row>
    <row r="4108" spans="1:21" s="318" customFormat="1" x14ac:dyDescent="0.2">
      <c r="A4108" s="322">
        <v>42543</v>
      </c>
      <c r="B4108" s="321">
        <v>606.919983</v>
      </c>
      <c r="C4108" s="320">
        <f>LN(B4108/B4107)</f>
        <v>6.1730129519483676E-3</v>
      </c>
      <c r="D4108" s="320">
        <f>AVERAGE(C4088:C4108)</f>
        <v>-3.0127275815694841E-4</v>
      </c>
      <c r="E4108" s="318">
        <f>_xlfn.STDEV.S(C4088:C4108)</f>
        <v>1.3120042982808527E-2</v>
      </c>
      <c r="F4108" s="318">
        <f>E4108*(21/(21-1.5))</f>
        <v>1.4129277058409183E-2</v>
      </c>
      <c r="G4108" s="318">
        <f>_xlfn.VAR.S(C4088:C4108)</f>
        <v>1.7213552787074328E-4</v>
      </c>
      <c r="H4108" s="318">
        <f>G4108*(21/(21-1))</f>
        <v>1.8074230426428045E-4</v>
      </c>
      <c r="I4108" s="320">
        <f>(SUM(C4045:C4065)*1+SUM(C4066:C4086)*2+SUM(C4087:C4107)*3)/6</f>
        <v>6.2315013851350258E-3</v>
      </c>
      <c r="J4108" s="318">
        <f>IF(C4108*O4108&lt;&gt;0,C4108,0)</f>
        <v>0</v>
      </c>
      <c r="K4108" s="318" t="str">
        <f>IF(C4108*O4108=0,"",C4108)</f>
        <v/>
      </c>
      <c r="O4108" s="318">
        <f>IF(ISBLANK(L4108),0,1)</f>
        <v>0</v>
      </c>
      <c r="P4108" s="318">
        <f>IF(ISBLANK(M4108),0,1)</f>
        <v>0</v>
      </c>
      <c r="Q4108" s="318">
        <f>O4108+P4108</f>
        <v>0</v>
      </c>
      <c r="R4108" s="318">
        <f>SUM(Q3983:Q4108)</f>
        <v>1</v>
      </c>
      <c r="S4108" s="318">
        <f>R4108/$X$2</f>
        <v>4.3478260869565216E-2</v>
      </c>
      <c r="T4108" s="318">
        <f>IF(S4108&gt;=$X$3,1,0)</f>
        <v>0</v>
      </c>
      <c r="U4108" s="318">
        <f>O4108*T4108+P4108*T4108</f>
        <v>0</v>
      </c>
    </row>
    <row r="4109" spans="1:21" s="318" customFormat="1" x14ac:dyDescent="0.2">
      <c r="A4109" s="322">
        <v>42544</v>
      </c>
      <c r="B4109" s="321">
        <v>610.94097899999997</v>
      </c>
      <c r="C4109" s="320">
        <f>LN(B4109/B4108)</f>
        <v>6.6033984776669918E-3</v>
      </c>
      <c r="D4109" s="320">
        <f>AVERAGE(C4089:C4109)</f>
        <v>-6.7156053966223252E-4</v>
      </c>
      <c r="E4109" s="318">
        <f>_xlfn.STDEV.S(C4089:C4109)</f>
        <v>1.279058694092358E-2</v>
      </c>
      <c r="F4109" s="318">
        <f>E4109*(21/(21-1.5))</f>
        <v>1.3774478244071547E-2</v>
      </c>
      <c r="G4109" s="318">
        <f>_xlfn.VAR.S(C4089:C4109)</f>
        <v>1.6359911429332481E-4</v>
      </c>
      <c r="H4109" s="318">
        <f>G4109*(21/(21-1))</f>
        <v>1.7177907000799105E-4</v>
      </c>
      <c r="I4109" s="320">
        <f>(SUM(C4046:C4066)*1+SUM(C4067:C4087)*2+SUM(C4088:C4108)*3)/6</f>
        <v>7.5253242254848798E-3</v>
      </c>
      <c r="J4109" s="318">
        <f>IF(C4109*O4109&lt;&gt;0,C4109,0)</f>
        <v>0</v>
      </c>
      <c r="K4109" s="318" t="str">
        <f>IF(C4109*O4109=0,"",C4109)</f>
        <v/>
      </c>
      <c r="O4109" s="318">
        <f>IF(ISBLANK(L4109),0,1)</f>
        <v>0</v>
      </c>
      <c r="P4109" s="318">
        <f>IF(ISBLANK(M4109),0,1)</f>
        <v>0</v>
      </c>
      <c r="Q4109" s="318">
        <f>O4109+P4109</f>
        <v>0</v>
      </c>
      <c r="R4109" s="318">
        <f>SUM(Q3984:Q4109)</f>
        <v>1</v>
      </c>
      <c r="S4109" s="318">
        <f>R4109/$X$2</f>
        <v>4.3478260869565216E-2</v>
      </c>
      <c r="T4109" s="318">
        <f>IF(S4109&gt;=$X$3,1,0)</f>
        <v>0</v>
      </c>
      <c r="U4109" s="318">
        <f>O4109*T4109+P4109*T4109</f>
        <v>0</v>
      </c>
    </row>
    <row r="4110" spans="1:21" s="318" customFormat="1" x14ac:dyDescent="0.2">
      <c r="A4110" s="322">
        <v>42545</v>
      </c>
      <c r="B4110" s="321">
        <v>592.158997</v>
      </c>
      <c r="C4110" s="320">
        <f>LN(B4110/B4109)</f>
        <v>-3.1225182286987587E-2</v>
      </c>
      <c r="D4110" s="320">
        <f>AVERAGE(C4090:C4110)</f>
        <v>-2.359939189856925E-3</v>
      </c>
      <c r="E4110" s="318">
        <f>_xlfn.STDEV.S(C4090:C4110)</f>
        <v>1.435550447987685E-2</v>
      </c>
      <c r="F4110" s="318">
        <f>E4110*(21/(21-1.5))</f>
        <v>1.5459774055251991E-2</v>
      </c>
      <c r="G4110" s="318">
        <f>_xlfn.VAR.S(C4090:C4110)</f>
        <v>2.0608050887176431E-4</v>
      </c>
      <c r="H4110" s="318">
        <f>G4110*(21/(21-1))</f>
        <v>2.1638453431535254E-4</v>
      </c>
      <c r="I4110" s="320">
        <f>(SUM(C4047:C4067)*1+SUM(C4068:C4088)*2+SUM(C4089:C4109)*3)/6</f>
        <v>6.6567945626293977E-3</v>
      </c>
      <c r="J4110" s="318">
        <f>IF(C4110*O4110&lt;&gt;0,C4110,0)</f>
        <v>0</v>
      </c>
      <c r="K4110" s="318" t="str">
        <f>IF(C4110*O4110=0,"",C4110)</f>
        <v/>
      </c>
      <c r="O4110" s="318">
        <f>IF(ISBLANK(L4110),0,1)</f>
        <v>0</v>
      </c>
      <c r="P4110" s="318">
        <f>IF(ISBLANK(M4110),0,1)</f>
        <v>0</v>
      </c>
      <c r="Q4110" s="318">
        <f>O4110+P4110</f>
        <v>0</v>
      </c>
      <c r="R4110" s="318">
        <f>SUM(Q3985:Q4110)</f>
        <v>1</v>
      </c>
      <c r="S4110" s="318">
        <f>R4110/$X$2</f>
        <v>4.3478260869565216E-2</v>
      </c>
      <c r="T4110" s="318">
        <f>IF(S4110&gt;=$X$3,1,0)</f>
        <v>0</v>
      </c>
      <c r="U4110" s="318">
        <f>O4110*T4110+P4110*T4110</f>
        <v>0</v>
      </c>
    </row>
    <row r="4111" spans="1:21" s="318" customFormat="1" x14ac:dyDescent="0.2">
      <c r="A4111" s="322">
        <v>42548</v>
      </c>
      <c r="B4111" s="321">
        <v>573.012024</v>
      </c>
      <c r="C4111" s="320">
        <f>LN(B4111/B4110)</f>
        <v>-3.2868474049672074E-2</v>
      </c>
      <c r="D4111" s="320">
        <f>AVERAGE(C4091:C4111)</f>
        <v>-3.6619638160734279E-3</v>
      </c>
      <c r="E4111" s="318">
        <f>_xlfn.STDEV.S(C4091:C4111)</f>
        <v>1.5822067781929898E-2</v>
      </c>
      <c r="F4111" s="318">
        <f>E4111*(21/(21-1.5))</f>
        <v>1.7039149919001427E-2</v>
      </c>
      <c r="G4111" s="318">
        <f>_xlfn.VAR.S(C4091:C4111)</f>
        <v>2.5033782889598408E-4</v>
      </c>
      <c r="H4111" s="318">
        <f>G4111*(21/(21-1))</f>
        <v>2.6285472034078331E-4</v>
      </c>
      <c r="I4111" s="320">
        <f>(SUM(C4048:C4068)*1+SUM(C4069:C4089)*2+SUM(C4090:C4110)*3)/6</f>
        <v>-8.0673239528135307E-3</v>
      </c>
      <c r="J4111" s="318">
        <f>IF(C4111*O4111&lt;&gt;0,C4111,0)</f>
        <v>0</v>
      </c>
      <c r="K4111" s="318" t="str">
        <f>IF(C4111*O4111=0,"",C4111)</f>
        <v/>
      </c>
      <c r="O4111" s="318">
        <f>IF(ISBLANK(L4111),0,1)</f>
        <v>0</v>
      </c>
      <c r="P4111" s="318">
        <f>IF(ISBLANK(M4111),0,1)</f>
        <v>0</v>
      </c>
      <c r="Q4111" s="318">
        <f>O4111+P4111</f>
        <v>0</v>
      </c>
      <c r="R4111" s="318">
        <f>SUM(Q3986:Q4111)</f>
        <v>1</v>
      </c>
      <c r="S4111" s="318">
        <f>R4111/$X$2</f>
        <v>4.3478260869565216E-2</v>
      </c>
      <c r="T4111" s="318">
        <f>IF(S4111&gt;=$X$3,1,0)</f>
        <v>0</v>
      </c>
      <c r="U4111" s="318">
        <f>O4111*T4111+P4111*T4111</f>
        <v>0</v>
      </c>
    </row>
    <row r="4112" spans="1:21" s="318" customFormat="1" x14ac:dyDescent="0.2">
      <c r="A4112" s="322">
        <v>42549</v>
      </c>
      <c r="B4112" s="321">
        <v>587.35497999999995</v>
      </c>
      <c r="C4112" s="320">
        <f>LN(B4112/B4111)</f>
        <v>2.4722672206719028E-2</v>
      </c>
      <c r="D4112" s="320">
        <f>AVERAGE(C4092:C4112)</f>
        <v>-2.7967882913394826E-3</v>
      </c>
      <c r="E4112" s="318">
        <f>_xlfn.STDEV.S(C4092:C4112)</f>
        <v>1.6870624474414044E-2</v>
      </c>
      <c r="F4112" s="318">
        <f>E4112*(21/(21-1.5))</f>
        <v>1.8168364818599739E-2</v>
      </c>
      <c r="G4112" s="318">
        <f>_xlfn.VAR.S(C4092:C4112)</f>
        <v>2.8461797015669817E-4</v>
      </c>
      <c r="H4112" s="318">
        <f>G4112*(21/(21-1))</f>
        <v>2.988488686645331E-4</v>
      </c>
      <c r="I4112" s="320">
        <f>(SUM(C4049:C4069)*1+SUM(C4070:C4090)*2+SUM(C4091:C4111)*3)/6</f>
        <v>-2.2901241769823694E-2</v>
      </c>
      <c r="J4112" s="318">
        <f>IF(C4112*O4112&lt;&gt;0,C4112,0)</f>
        <v>0</v>
      </c>
      <c r="K4112" s="318" t="str">
        <f>IF(C4112*O4112=0,"",C4112)</f>
        <v/>
      </c>
      <c r="O4112" s="318">
        <f>IF(ISBLANK(L4112),0,1)</f>
        <v>0</v>
      </c>
      <c r="P4112" s="318">
        <f>IF(ISBLANK(M4112),0,1)</f>
        <v>0</v>
      </c>
      <c r="Q4112" s="318">
        <f>O4112+P4112</f>
        <v>0</v>
      </c>
      <c r="R4112" s="318">
        <f>SUM(Q3987:Q4112)</f>
        <v>1</v>
      </c>
      <c r="S4112" s="318">
        <f>R4112/$X$2</f>
        <v>4.3478260869565216E-2</v>
      </c>
      <c r="T4112" s="318">
        <f>IF(S4112&gt;=$X$3,1,0)</f>
        <v>0</v>
      </c>
      <c r="U4112" s="318">
        <f>O4112*T4112+P4112*T4112</f>
        <v>0</v>
      </c>
    </row>
    <row r="4113" spans="1:21" s="318" customFormat="1" x14ac:dyDescent="0.2">
      <c r="A4113" s="322">
        <v>42550</v>
      </c>
      <c r="B4113" s="321">
        <v>599.68402100000003</v>
      </c>
      <c r="C4113" s="320">
        <f>LN(B4113/B4112)</f>
        <v>2.07735118358339E-2</v>
      </c>
      <c r="D4113" s="320">
        <f>AVERAGE(C4093:C4113)</f>
        <v>-1.3791434698973595E-3</v>
      </c>
      <c r="E4113" s="318">
        <f>_xlfn.STDEV.S(C4093:C4113)</f>
        <v>1.7560283892351057E-2</v>
      </c>
      <c r="F4113" s="318">
        <f>E4113*(21/(21-1.5))</f>
        <v>1.8911074960993444E-2</v>
      </c>
      <c r="G4113" s="318">
        <f>_xlfn.VAR.S(C4093:C4113)</f>
        <v>3.0836357037996399E-4</v>
      </c>
      <c r="H4113" s="318">
        <f>G4113*(21/(21-1))</f>
        <v>3.2378174889896219E-4</v>
      </c>
      <c r="I4113" s="320">
        <f>(SUM(C4050:C4070)*1+SUM(C4071:C4091)*2+SUM(C4092:C4112)*3)/6</f>
        <v>-1.1585049608062574E-2</v>
      </c>
      <c r="J4113" s="318">
        <f>IF(C4113*O4113&lt;&gt;0,C4113,0)</f>
        <v>0</v>
      </c>
      <c r="K4113" s="318" t="str">
        <f>IF(C4113*O4113=0,"",C4113)</f>
        <v/>
      </c>
      <c r="O4113" s="318">
        <f>IF(ISBLANK(L4113),0,1)</f>
        <v>0</v>
      </c>
      <c r="P4113" s="318">
        <f>IF(ISBLANK(M4113),0,1)</f>
        <v>0</v>
      </c>
      <c r="Q4113" s="318">
        <f>O4113+P4113</f>
        <v>0</v>
      </c>
      <c r="R4113" s="318">
        <f>SUM(Q3988:Q4113)</f>
        <v>1</v>
      </c>
      <c r="S4113" s="318">
        <f>R4113/$X$2</f>
        <v>4.3478260869565216E-2</v>
      </c>
      <c r="T4113" s="318">
        <f>IF(S4113&gt;=$X$3,1,0)</f>
        <v>0</v>
      </c>
      <c r="U4113" s="318">
        <f>O4113*T4113+P4113*T4113</f>
        <v>0</v>
      </c>
    </row>
    <row r="4114" spans="1:21" s="318" customFormat="1" x14ac:dyDescent="0.2">
      <c r="A4114" s="322">
        <v>42551</v>
      </c>
      <c r="B4114" s="321">
        <v>602.85601799999995</v>
      </c>
      <c r="C4114" s="320">
        <f>LN(B4114/B4113)</f>
        <v>5.2755072659072151E-3</v>
      </c>
      <c r="D4114" s="320">
        <f>AVERAGE(C4094:C4114)</f>
        <v>-6.8828718084412873E-4</v>
      </c>
      <c r="E4114" s="318">
        <f>_xlfn.STDEV.S(C4094:C4114)</f>
        <v>1.7521212915083399E-2</v>
      </c>
      <c r="F4114" s="318">
        <f>E4114*(21/(21-1.5))</f>
        <v>1.8868998523935969E-2</v>
      </c>
      <c r="G4114" s="318">
        <f>_xlfn.VAR.S(C4094:C4114)</f>
        <v>3.0699290201568525E-4</v>
      </c>
      <c r="H4114" s="318">
        <f>G4114*(21/(21-1))</f>
        <v>3.2234254711646952E-4</v>
      </c>
      <c r="I4114" s="320">
        <f>(SUM(C4051:C4071)*1+SUM(C4072:C4092)*2+SUM(C4093:C4113)*3)/6</f>
        <v>1.872976560417625E-3</v>
      </c>
      <c r="J4114" s="318">
        <f>IF(C4114*O4114&lt;&gt;0,C4114,0)</f>
        <v>0</v>
      </c>
      <c r="K4114" s="318" t="str">
        <f>IF(C4114*O4114=0,"",C4114)</f>
        <v/>
      </c>
      <c r="O4114" s="318">
        <f>IF(ISBLANK(L4114),0,1)</f>
        <v>0</v>
      </c>
      <c r="P4114" s="318">
        <f>IF(ISBLANK(M4114),0,1)</f>
        <v>0</v>
      </c>
      <c r="Q4114" s="318">
        <f>O4114+P4114</f>
        <v>0</v>
      </c>
      <c r="R4114" s="318">
        <f>SUM(Q3989:Q4114)</f>
        <v>1</v>
      </c>
      <c r="S4114" s="318">
        <f>R4114/$X$2</f>
        <v>4.3478260869565216E-2</v>
      </c>
      <c r="T4114" s="318">
        <f>IF(S4114&gt;=$X$3,1,0)</f>
        <v>0</v>
      </c>
      <c r="U4114" s="318">
        <f>O4114*T4114+P4114*T4114</f>
        <v>0</v>
      </c>
    </row>
    <row r="4115" spans="1:21" s="318" customFormat="1" x14ac:dyDescent="0.2">
      <c r="A4115" s="322">
        <v>42552</v>
      </c>
      <c r="B4115" s="321">
        <v>611.56701699999996</v>
      </c>
      <c r="C4115" s="320">
        <f>LN(B4115/B4114)</f>
        <v>1.4346151465870902E-2</v>
      </c>
      <c r="D4115" s="320">
        <f>AVERAGE(C4095:C4115)</f>
        <v>2.0173693248173302E-5</v>
      </c>
      <c r="E4115" s="318">
        <f>_xlfn.STDEV.S(C4095:C4115)</f>
        <v>1.7826002859494705E-2</v>
      </c>
      <c r="F4115" s="318">
        <f>E4115*(21/(21-1.5))</f>
        <v>1.9197233848686605E-2</v>
      </c>
      <c r="G4115" s="318">
        <f>_xlfn.VAR.S(C4095:C4115)</f>
        <v>3.1776637794671335E-4</v>
      </c>
      <c r="H4115" s="318">
        <f>G4115*(21/(21-1))</f>
        <v>3.33654696844049E-4</v>
      </c>
      <c r="I4115" s="320">
        <f>(SUM(C4052:C4072)*1+SUM(C4073:C4093)*2+SUM(C4094:C4114)*3)/6</f>
        <v>3.4101482634374403E-4</v>
      </c>
      <c r="J4115" s="318">
        <f>IF(C4115*O4115&lt;&gt;0,C4115,0)</f>
        <v>0</v>
      </c>
      <c r="K4115" s="318" t="str">
        <f>IF(C4115*O4115=0,"",C4115)</f>
        <v/>
      </c>
      <c r="O4115" s="318">
        <f>IF(ISBLANK(L4115),0,1)</f>
        <v>0</v>
      </c>
      <c r="P4115" s="318">
        <f>IF(ISBLANK(M4115),0,1)</f>
        <v>0</v>
      </c>
      <c r="Q4115" s="318">
        <f>O4115+P4115</f>
        <v>0</v>
      </c>
      <c r="R4115" s="318">
        <f>SUM(Q3990:Q4115)</f>
        <v>1</v>
      </c>
      <c r="S4115" s="318">
        <f>R4115/$X$2</f>
        <v>4.3478260869565216E-2</v>
      </c>
      <c r="T4115" s="318">
        <f>IF(S4115&gt;=$X$3,1,0)</f>
        <v>0</v>
      </c>
      <c r="U4115" s="318">
        <f>O4115*T4115+P4115*T4115</f>
        <v>0</v>
      </c>
    </row>
    <row r="4116" spans="1:21" s="318" customFormat="1" x14ac:dyDescent="0.2">
      <c r="A4116" s="322">
        <v>42555</v>
      </c>
      <c r="B4116" s="321">
        <v>608.591003</v>
      </c>
      <c r="C4116" s="320">
        <f>LN(B4116/B4115)</f>
        <v>-4.8780893172717275E-3</v>
      </c>
      <c r="D4116" s="320">
        <f>AVERAGE(C4096:C4116)</f>
        <v>-5.2160119407802224E-5</v>
      </c>
      <c r="E4116" s="318">
        <f>_xlfn.STDEV.S(C4096:C4116)</f>
        <v>1.7843474035624914E-2</v>
      </c>
      <c r="F4116" s="318">
        <f>E4116*(21/(21-1.5))</f>
        <v>1.9216048961442213E-2</v>
      </c>
      <c r="G4116" s="318">
        <f>_xlfn.VAR.S(C4096:C4116)</f>
        <v>3.1838956566002048E-4</v>
      </c>
      <c r="H4116" s="318">
        <f>G4116*(21/(21-1))</f>
        <v>3.343090439430215E-4</v>
      </c>
      <c r="I4116" s="320">
        <f>(SUM(C4053:C4073)*1+SUM(C4074:C4094)*2+SUM(C4095:C4115)*3)/6</f>
        <v>1.0997983444416959E-2</v>
      </c>
      <c r="J4116" s="318">
        <f>IF(C4116*O4116&lt;&gt;0,C4116,0)</f>
        <v>0</v>
      </c>
      <c r="K4116" s="318" t="str">
        <f>IF(C4116*O4116=0,"",C4116)</f>
        <v/>
      </c>
      <c r="O4116" s="318">
        <f>IF(ISBLANK(L4116),0,1)</f>
        <v>0</v>
      </c>
      <c r="P4116" s="318">
        <f>IF(ISBLANK(M4116),0,1)</f>
        <v>0</v>
      </c>
      <c r="Q4116" s="318">
        <f>O4116+P4116</f>
        <v>0</v>
      </c>
      <c r="R4116" s="318">
        <f>SUM(Q3991:Q4116)</f>
        <v>1</v>
      </c>
      <c r="S4116" s="318">
        <f>R4116/$X$2</f>
        <v>4.3478260869565216E-2</v>
      </c>
      <c r="T4116" s="318">
        <f>IF(S4116&gt;=$X$3,1,0)</f>
        <v>0</v>
      </c>
      <c r="U4116" s="318">
        <f>O4116*T4116+P4116*T4116</f>
        <v>0</v>
      </c>
    </row>
    <row r="4117" spans="1:21" s="318" customFormat="1" x14ac:dyDescent="0.2">
      <c r="A4117" s="322">
        <v>42556</v>
      </c>
      <c r="B4117" s="321">
        <v>597.28997800000002</v>
      </c>
      <c r="C4117" s="320">
        <f>LN(B4117/B4116)</f>
        <v>-1.8743733485435943E-2</v>
      </c>
      <c r="D4117" s="320">
        <f>AVERAGE(C4097:C4117)</f>
        <v>-1.4003097704344783E-3</v>
      </c>
      <c r="E4117" s="318">
        <f>_xlfn.STDEV.S(C4097:C4117)</f>
        <v>1.8147262131463879E-2</v>
      </c>
      <c r="F4117" s="318">
        <f>E4117*(21/(21-1.5))</f>
        <v>1.9543205372345714E-2</v>
      </c>
      <c r="G4117" s="318">
        <f>_xlfn.VAR.S(C4097:C4117)</f>
        <v>3.2932312286806291E-4</v>
      </c>
      <c r="H4117" s="318">
        <f>G4117*(21/(21-1))</f>
        <v>3.4578927901146605E-4</v>
      </c>
      <c r="I4117" s="320">
        <f>(SUM(C4054:C4074)*1+SUM(C4075:C4095)*2+SUM(C4096:C4116)*3)/6</f>
        <v>1.2775760158753586E-2</v>
      </c>
      <c r="J4117" s="318">
        <f>IF(C4117*O4117&lt;&gt;0,C4117,0)</f>
        <v>0</v>
      </c>
      <c r="K4117" s="318" t="str">
        <f>IF(C4117*O4117=0,"",C4117)</f>
        <v/>
      </c>
      <c r="O4117" s="318">
        <f>IF(ISBLANK(L4117),0,1)</f>
        <v>0</v>
      </c>
      <c r="P4117" s="318">
        <f>IF(ISBLANK(M4117),0,1)</f>
        <v>0</v>
      </c>
      <c r="Q4117" s="318">
        <f>O4117+P4117</f>
        <v>0</v>
      </c>
      <c r="R4117" s="318">
        <f>SUM(Q3992:Q4117)</f>
        <v>1</v>
      </c>
      <c r="S4117" s="318">
        <f>R4117/$X$2</f>
        <v>4.3478260869565216E-2</v>
      </c>
      <c r="T4117" s="318">
        <f>IF(S4117&gt;=$X$3,1,0)</f>
        <v>0</v>
      </c>
      <c r="U4117" s="318">
        <f>O4117*T4117+P4117*T4117</f>
        <v>0</v>
      </c>
    </row>
    <row r="4118" spans="1:21" s="318" customFormat="1" x14ac:dyDescent="0.2">
      <c r="A4118" s="322">
        <v>42557</v>
      </c>
      <c r="B4118" s="321">
        <v>592.21502699999996</v>
      </c>
      <c r="C4118" s="320">
        <f>LN(B4118/B4117)</f>
        <v>-8.5329305404815044E-3</v>
      </c>
      <c r="D4118" s="320">
        <f>AVERAGE(C4098:C4118)</f>
        <v>-2.3210622962644158E-3</v>
      </c>
      <c r="E4118" s="318">
        <f>_xlfn.STDEV.S(C4098:C4118)</f>
        <v>1.7986961373933241E-2</v>
      </c>
      <c r="F4118" s="318">
        <f>E4118*(21/(21-1.5))</f>
        <v>1.9370573787312721E-2</v>
      </c>
      <c r="G4118" s="318">
        <f>_xlfn.VAR.S(C4098:C4118)</f>
        <v>3.2353077946736634E-4</v>
      </c>
      <c r="H4118" s="318">
        <f>G4118*(21/(21-1))</f>
        <v>3.3970731844073468E-4</v>
      </c>
      <c r="I4118" s="320">
        <f>(SUM(C4055:C4075)*1+SUM(C4076:C4096)*2+SUM(C4097:C4117)*3)/6</f>
        <v>5.1310266459458883E-3</v>
      </c>
      <c r="J4118" s="318">
        <f>IF(C4118*O4118&lt;&gt;0,C4118,0)</f>
        <v>0</v>
      </c>
      <c r="K4118" s="318" t="str">
        <f>IF(C4118*O4118=0,"",C4118)</f>
        <v/>
      </c>
      <c r="O4118" s="318">
        <f>IF(ISBLANK(L4118),0,1)</f>
        <v>0</v>
      </c>
      <c r="P4118" s="318">
        <f>IF(ISBLANK(M4118),0,1)</f>
        <v>0</v>
      </c>
      <c r="Q4118" s="318">
        <f>O4118+P4118</f>
        <v>0</v>
      </c>
      <c r="R4118" s="318">
        <f>SUM(Q3993:Q4118)</f>
        <v>1</v>
      </c>
      <c r="S4118" s="318">
        <f>R4118/$X$2</f>
        <v>4.3478260869565216E-2</v>
      </c>
      <c r="T4118" s="318">
        <f>IF(S4118&gt;=$X$3,1,0)</f>
        <v>0</v>
      </c>
      <c r="U4118" s="318">
        <f>O4118*T4118+P4118*T4118</f>
        <v>0</v>
      </c>
    </row>
    <row r="4119" spans="1:21" s="318" customFormat="1" x14ac:dyDescent="0.2">
      <c r="A4119" s="322">
        <v>42558</v>
      </c>
      <c r="B4119" s="321">
        <v>608.08300799999995</v>
      </c>
      <c r="C4119" s="320">
        <f>LN(B4119/B4118)</f>
        <v>2.6441608744179401E-2</v>
      </c>
      <c r="D4119" s="320">
        <f>AVERAGE(C4099:C4119)</f>
        <v>-1.1313469262220681E-3</v>
      </c>
      <c r="E4119" s="318">
        <f>_xlfn.STDEV.S(C4099:C4119)</f>
        <v>1.9044559296669338E-2</v>
      </c>
      <c r="F4119" s="318">
        <f>E4119*(21/(21-1.5))</f>
        <v>2.0509525396413132E-2</v>
      </c>
      <c r="G4119" s="318">
        <f>_xlfn.VAR.S(C4099:C4119)</f>
        <v>3.6269523880435456E-4</v>
      </c>
      <c r="H4119" s="318">
        <f>G4119*(21/(21-1))</f>
        <v>3.8083000074457229E-4</v>
      </c>
      <c r="I4119" s="320">
        <f>(SUM(C4056:C4076)*1+SUM(C4077:C4097)*2+SUM(C4098:C4118)*3)/6</f>
        <v>2.9511774063993118E-4</v>
      </c>
      <c r="J4119" s="318">
        <f>IF(C4119*O4119&lt;&gt;0,C4119,0)</f>
        <v>0</v>
      </c>
      <c r="K4119" s="318" t="str">
        <f>IF(C4119*O4119=0,"",C4119)</f>
        <v/>
      </c>
      <c r="O4119" s="318">
        <f>IF(ISBLANK(L4119),0,1)</f>
        <v>0</v>
      </c>
      <c r="P4119" s="318">
        <f>IF(ISBLANK(M4119),0,1)</f>
        <v>0</v>
      </c>
      <c r="Q4119" s="318">
        <f>O4119+P4119</f>
        <v>0</v>
      </c>
      <c r="R4119" s="318">
        <f>SUM(Q3994:Q4119)</f>
        <v>1</v>
      </c>
      <c r="S4119" s="318">
        <f>R4119/$X$2</f>
        <v>4.3478260869565216E-2</v>
      </c>
      <c r="T4119" s="318">
        <f>IF(S4119&gt;=$X$3,1,0)</f>
        <v>0</v>
      </c>
      <c r="U4119" s="318">
        <f>O4119*T4119+P4119*T4119</f>
        <v>0</v>
      </c>
    </row>
    <row r="4120" spans="1:21" s="318" customFormat="1" x14ac:dyDescent="0.2">
      <c r="A4120" s="322">
        <v>42559</v>
      </c>
      <c r="B4120" s="321">
        <v>610.31500200000005</v>
      </c>
      <c r="C4120" s="320">
        <f>LN(B4120/B4119)</f>
        <v>3.6638216386783852E-3</v>
      </c>
      <c r="D4120" s="320">
        <f>AVERAGE(C4100:C4120)</f>
        <v>-1.7359836985191416E-4</v>
      </c>
      <c r="E4120" s="318">
        <f>_xlfn.STDEV.S(C4100:C4120)</f>
        <v>1.8739007600633243E-2</v>
      </c>
      <c r="F4120" s="318">
        <f>E4120*(21/(21-1.5))</f>
        <v>2.0180469723758875E-2</v>
      </c>
      <c r="G4120" s="318">
        <f>_xlfn.VAR.S(C4100:C4120)</f>
        <v>3.5115040585659041E-4</v>
      </c>
      <c r="H4120" s="318">
        <f>G4120*(21/(21-1))</f>
        <v>3.6870792614941992E-4</v>
      </c>
      <c r="I4120" s="320">
        <f>(SUM(C4057:C4077)*1+SUM(C4078:C4098)*2+SUM(C4099:C4119)*3)/6</f>
        <v>1.2272267680152479E-2</v>
      </c>
      <c r="J4120" s="318">
        <f>IF(C4120*O4120&lt;&gt;0,C4120,0)</f>
        <v>0</v>
      </c>
      <c r="K4120" s="318" t="str">
        <f>IF(C4120*O4120=0,"",C4120)</f>
        <v/>
      </c>
      <c r="O4120" s="318">
        <f>IF(ISBLANK(L4120),0,1)</f>
        <v>0</v>
      </c>
      <c r="P4120" s="318">
        <f>IF(ISBLANK(M4120),0,1)</f>
        <v>0</v>
      </c>
      <c r="Q4120" s="318">
        <f>O4120+P4120</f>
        <v>0</v>
      </c>
      <c r="R4120" s="318">
        <f>SUM(Q3995:Q4120)</f>
        <v>1</v>
      </c>
      <c r="S4120" s="318">
        <f>R4120/$X$2</f>
        <v>4.3478260869565216E-2</v>
      </c>
      <c r="T4120" s="318">
        <f>IF(S4120&gt;=$X$3,1,0)</f>
        <v>0</v>
      </c>
      <c r="U4120" s="318">
        <f>O4120*T4120+P4120*T4120</f>
        <v>0</v>
      </c>
    </row>
    <row r="4121" spans="1:21" s="318" customFormat="1" x14ac:dyDescent="0.2">
      <c r="A4121" s="322">
        <v>42562</v>
      </c>
      <c r="B4121" s="321">
        <v>620.05999799999995</v>
      </c>
      <c r="C4121" s="320">
        <f>LN(B4121/B4120)</f>
        <v>1.5841023723105557E-2</v>
      </c>
      <c r="D4121" s="320">
        <f>AVERAGE(C4101:C4121)</f>
        <v>1.1879283452616574E-3</v>
      </c>
      <c r="E4121" s="318">
        <f>_xlfn.STDEV.S(C4101:C4121)</f>
        <v>1.8818017181811451E-2</v>
      </c>
      <c r="F4121" s="318">
        <f>E4121*(21/(21-1.5))</f>
        <v>2.0265556965027715E-2</v>
      </c>
      <c r="G4121" s="318">
        <f>_xlfn.VAR.S(C4101:C4121)</f>
        <v>3.5411777065495092E-4</v>
      </c>
      <c r="H4121" s="318">
        <f>G4121*(21/(21-1))</f>
        <v>3.7182365918769848E-4</v>
      </c>
      <c r="I4121" s="320">
        <f>(SUM(C4058:C4078)*1+SUM(C4079:C4099)*2+SUM(C4100:C4120)*3)/6</f>
        <v>1.8239574197672876E-2</v>
      </c>
      <c r="J4121" s="318">
        <f>IF(C4121*O4121&lt;&gt;0,C4121,0)</f>
        <v>0</v>
      </c>
      <c r="K4121" s="318" t="str">
        <f>IF(C4121*O4121=0,"",C4121)</f>
        <v/>
      </c>
      <c r="O4121" s="318">
        <f>IF(ISBLANK(L4121),0,1)</f>
        <v>0</v>
      </c>
      <c r="P4121" s="318">
        <f>IF(ISBLANK(M4121),0,1)</f>
        <v>0</v>
      </c>
      <c r="Q4121" s="318">
        <f>O4121+P4121</f>
        <v>0</v>
      </c>
      <c r="R4121" s="318">
        <f>SUM(Q3996:Q4121)</f>
        <v>1</v>
      </c>
      <c r="S4121" s="318">
        <f>R4121/$X$2</f>
        <v>4.3478260869565216E-2</v>
      </c>
      <c r="T4121" s="318">
        <f>IF(S4121&gt;=$X$3,1,0)</f>
        <v>0</v>
      </c>
      <c r="U4121" s="318">
        <f>O4121*T4121+P4121*T4121</f>
        <v>0</v>
      </c>
    </row>
    <row r="4122" spans="1:21" s="318" customFormat="1" x14ac:dyDescent="0.2">
      <c r="A4122" s="322">
        <v>42563</v>
      </c>
      <c r="B4122" s="321">
        <v>617.29400599999997</v>
      </c>
      <c r="C4122" s="320">
        <f>LN(B4122/B4121)</f>
        <v>-4.4708249997028474E-3</v>
      </c>
      <c r="D4122" s="320">
        <f>AVERAGE(C4102:C4122)</f>
        <v>1.6891552085525549E-3</v>
      </c>
      <c r="E4122" s="318">
        <f>_xlfn.STDEV.S(C4102:C4122)</f>
        <v>1.8502922067759196E-2</v>
      </c>
      <c r="F4122" s="318">
        <f>E4122*(21/(21-1.5))</f>
        <v>1.9926223765279132E-2</v>
      </c>
      <c r="G4122" s="318">
        <f>_xlfn.VAR.S(C4102:C4122)</f>
        <v>3.4235812504557027E-4</v>
      </c>
      <c r="H4122" s="318">
        <f>G4122*(21/(21-1))</f>
        <v>3.5947603129784882E-4</v>
      </c>
      <c r="I4122" s="320">
        <f>(SUM(C4059:C4079)*1+SUM(C4080:C4100)*2+SUM(C4101:C4121)*3)/6</f>
        <v>2.6395925017598729E-2</v>
      </c>
      <c r="J4122" s="318">
        <f>IF(C4122*O4122&lt;&gt;0,C4122,0)</f>
        <v>0</v>
      </c>
      <c r="K4122" s="318" t="str">
        <f>IF(C4122*O4122=0,"",C4122)</f>
        <v/>
      </c>
      <c r="O4122" s="318">
        <f>IF(ISBLANK(L4122),0,1)</f>
        <v>0</v>
      </c>
      <c r="P4122" s="318">
        <f>IF(ISBLANK(M4122),0,1)</f>
        <v>0</v>
      </c>
      <c r="Q4122" s="318">
        <f>O4122+P4122</f>
        <v>0</v>
      </c>
      <c r="R4122" s="318">
        <f>SUM(Q3997:Q4122)</f>
        <v>1</v>
      </c>
      <c r="S4122" s="318">
        <f>R4122/$X$2</f>
        <v>4.3478260869565216E-2</v>
      </c>
      <c r="T4122" s="318">
        <f>IF(S4122&gt;=$X$3,1,0)</f>
        <v>0</v>
      </c>
      <c r="U4122" s="318">
        <f>O4122*T4122+P4122*T4122</f>
        <v>0</v>
      </c>
    </row>
    <row r="4123" spans="1:21" s="318" customFormat="1" x14ac:dyDescent="0.2">
      <c r="A4123" s="322">
        <v>42564</v>
      </c>
      <c r="B4123" s="321">
        <v>619.48699999999997</v>
      </c>
      <c r="C4123" s="320">
        <f>LN(B4123/B4122)</f>
        <v>3.5462968587951465E-3</v>
      </c>
      <c r="D4123" s="320">
        <f>AVERAGE(C4103:C4123)</f>
        <v>2.5379201532474967E-3</v>
      </c>
      <c r="E4123" s="318">
        <f>_xlfn.STDEV.S(C4103:C4123)</f>
        <v>1.8139102005465164E-2</v>
      </c>
      <c r="F4123" s="318">
        <f>E4123*(21/(21-1.5))</f>
        <v>1.9534417544347097E-2</v>
      </c>
      <c r="G4123" s="318">
        <f>_xlfn.VAR.S(C4103:C4123)</f>
        <v>3.2902702156467032E-4</v>
      </c>
      <c r="H4123" s="318">
        <f>G4123*(21/(21-1))</f>
        <v>3.4547837264290387E-4</v>
      </c>
      <c r="I4123" s="320">
        <f>(SUM(C4060:C4080)*1+SUM(C4081:C4101)*2+SUM(C4102:C4122)*3)/6</f>
        <v>2.3718857560587434E-2</v>
      </c>
      <c r="J4123" s="318">
        <f>IF(C4123*O4123&lt;&gt;0,C4123,0)</f>
        <v>0</v>
      </c>
      <c r="K4123" s="318" t="str">
        <f>IF(C4123*O4123=0,"",C4123)</f>
        <v/>
      </c>
      <c r="O4123" s="318">
        <f>IF(ISBLANK(L4123),0,1)</f>
        <v>0</v>
      </c>
      <c r="P4123" s="318">
        <f>IF(ISBLANK(M4123),0,1)</f>
        <v>0</v>
      </c>
      <c r="Q4123" s="318">
        <f>O4123+P4123</f>
        <v>0</v>
      </c>
      <c r="R4123" s="318">
        <f>SUM(Q3998:Q4123)</f>
        <v>1</v>
      </c>
      <c r="S4123" s="318">
        <f>R4123/$X$2</f>
        <v>4.3478260869565216E-2</v>
      </c>
      <c r="T4123" s="318">
        <f>IF(S4123&gt;=$X$3,1,0)</f>
        <v>0</v>
      </c>
      <c r="U4123" s="318">
        <f>O4123*T4123+P4123*T4123</f>
        <v>0</v>
      </c>
    </row>
    <row r="4124" spans="1:21" s="318" customFormat="1" x14ac:dyDescent="0.2">
      <c r="A4124" s="322">
        <v>42565</v>
      </c>
      <c r="B4124" s="321">
        <v>621.04699700000003</v>
      </c>
      <c r="C4124" s="320">
        <f>LN(B4124/B4123)</f>
        <v>2.5150424350771747E-3</v>
      </c>
      <c r="D4124" s="320">
        <f>AVERAGE(C4104:C4124)</f>
        <v>2.4317767308441071E-3</v>
      </c>
      <c r="E4124" s="318">
        <f>_xlfn.STDEV.S(C4104:C4124)</f>
        <v>1.8132067355705661E-2</v>
      </c>
      <c r="F4124" s="318">
        <f>E4124*(21/(21-1.5))</f>
        <v>1.9526841767683017E-2</v>
      </c>
      <c r="G4124" s="318">
        <f>_xlfn.VAR.S(C4104:C4124)</f>
        <v>3.2877186659184684E-4</v>
      </c>
      <c r="H4124" s="318">
        <f>G4124*(21/(21-1))</f>
        <v>3.4521045992143919E-4</v>
      </c>
      <c r="I4124" s="320">
        <f>(SUM(C4061:C4081)*1+SUM(C4082:C4102)*2+SUM(C4103:C4123)*3)/6</f>
        <v>2.6700589603414815E-2</v>
      </c>
      <c r="J4124" s="318">
        <f>IF(C4124*O4124&lt;&gt;0,C4124,0)</f>
        <v>0</v>
      </c>
      <c r="K4124" s="318" t="str">
        <f>IF(C4124*O4124=0,"",C4124)</f>
        <v/>
      </c>
      <c r="O4124" s="318">
        <f>IF(ISBLANK(L4124),0,1)</f>
        <v>0</v>
      </c>
      <c r="P4124" s="318">
        <f>IF(ISBLANK(M4124),0,1)</f>
        <v>0</v>
      </c>
      <c r="Q4124" s="318">
        <f>O4124+P4124</f>
        <v>0</v>
      </c>
      <c r="R4124" s="318">
        <f>SUM(Q3999:Q4124)</f>
        <v>1</v>
      </c>
      <c r="S4124" s="318">
        <f>R4124/$X$2</f>
        <v>4.3478260869565216E-2</v>
      </c>
      <c r="T4124" s="318">
        <f>IF(S4124&gt;=$X$3,1,0)</f>
        <v>0</v>
      </c>
      <c r="U4124" s="318">
        <f>O4124*T4124+P4124*T4124</f>
        <v>0</v>
      </c>
    </row>
    <row r="4125" spans="1:21" s="318" customFormat="1" x14ac:dyDescent="0.2">
      <c r="A4125" s="322">
        <v>42566</v>
      </c>
      <c r="B4125" s="321">
        <v>622.35601799999995</v>
      </c>
      <c r="C4125" s="320">
        <f>LN(B4125/B4124)</f>
        <v>2.1055465811454939E-3</v>
      </c>
      <c r="D4125" s="320">
        <f>AVERAGE(C4105:C4125)</f>
        <v>3.7476463874408497E-3</v>
      </c>
      <c r="E4125" s="318">
        <f>_xlfn.STDEV.S(C4105:C4125)</f>
        <v>1.6966803972122108E-2</v>
      </c>
      <c r="F4125" s="318">
        <f>E4125*(21/(21-1.5))</f>
        <v>1.8271942739208423E-2</v>
      </c>
      <c r="G4125" s="318">
        <f>_xlfn.VAR.S(C4105:C4125)</f>
        <v>2.8787243702841855E-4</v>
      </c>
      <c r="H4125" s="318">
        <f>G4125*(21/(21-1))</f>
        <v>3.0226605887983952E-4</v>
      </c>
      <c r="I4125" s="320">
        <f>(SUM(C4062:C4082)*1+SUM(C4083:C4103)*2+SUM(C4104:C4124)*3)/6</f>
        <v>2.3848300052124693E-2</v>
      </c>
      <c r="J4125" s="318">
        <f>IF(C4125*O4125&lt;&gt;0,C4125,0)</f>
        <v>0</v>
      </c>
      <c r="K4125" s="318" t="str">
        <f>IF(C4125*O4125=0,"",C4125)</f>
        <v/>
      </c>
      <c r="O4125" s="318">
        <f>IF(ISBLANK(L4125),0,1)</f>
        <v>0</v>
      </c>
      <c r="P4125" s="318">
        <f>IF(ISBLANK(M4125),0,1)</f>
        <v>0</v>
      </c>
      <c r="Q4125" s="318">
        <f>O4125+P4125</f>
        <v>0</v>
      </c>
      <c r="R4125" s="318">
        <f>SUM(Q4000:Q4125)</f>
        <v>1</v>
      </c>
      <c r="S4125" s="318">
        <f>R4125/$X$2</f>
        <v>4.3478260869565216E-2</v>
      </c>
      <c r="T4125" s="318">
        <f>IF(S4125&gt;=$X$3,1,0)</f>
        <v>0</v>
      </c>
      <c r="U4125" s="318">
        <f>O4125*T4125+P4125*T4125</f>
        <v>0</v>
      </c>
    </row>
    <row r="4126" spans="1:21" s="318" customFormat="1" x14ac:dyDescent="0.2">
      <c r="A4126" s="322">
        <v>42569</v>
      </c>
      <c r="B4126" s="321">
        <v>619.31402600000001</v>
      </c>
      <c r="C4126" s="320">
        <f>LN(B4126/B4125)</f>
        <v>-4.8998493614979041E-3</v>
      </c>
      <c r="D4126" s="320">
        <f>AVERAGE(C4106:C4126)</f>
        <v>2.2386369159730335E-3</v>
      </c>
      <c r="E4126" s="318">
        <f>_xlfn.STDEV.S(C4106:C4126)</f>
        <v>1.620723378290094E-2</v>
      </c>
      <c r="F4126" s="318">
        <f>E4126*(21/(21-1.5))</f>
        <v>1.7453944073893318E-2</v>
      </c>
      <c r="G4126" s="318">
        <f>_xlfn.VAR.S(C4106:C4126)</f>
        <v>2.6267442689360549E-4</v>
      </c>
      <c r="H4126" s="318">
        <f>G4126*(21/(21-1))</f>
        <v>2.758081482382858E-4</v>
      </c>
      <c r="I4126" s="320">
        <f>(SUM(C4063:C4083)*1+SUM(C4084:C4104)*2+SUM(C4105:C4125)*3)/6</f>
        <v>2.6873502285763837E-2</v>
      </c>
      <c r="J4126" s="318">
        <f>IF(C4126*O4126&lt;&gt;0,C4126,0)</f>
        <v>0</v>
      </c>
      <c r="K4126" s="318" t="str">
        <f>IF(C4126*O4126=0,"",C4126)</f>
        <v/>
      </c>
      <c r="O4126" s="318">
        <f>IF(ISBLANK(L4126),0,1)</f>
        <v>0</v>
      </c>
      <c r="P4126" s="318">
        <f>IF(ISBLANK(M4126),0,1)</f>
        <v>0</v>
      </c>
      <c r="Q4126" s="318">
        <f>O4126+P4126</f>
        <v>0</v>
      </c>
      <c r="R4126" s="318">
        <f>SUM(Q4001:Q4126)</f>
        <v>1</v>
      </c>
      <c r="S4126" s="318">
        <f>R4126/$X$2</f>
        <v>4.3478260869565216E-2</v>
      </c>
      <c r="T4126" s="318">
        <f>IF(S4126&gt;=$X$3,1,0)</f>
        <v>0</v>
      </c>
      <c r="U4126" s="318">
        <f>O4126*T4126+P4126*T4126</f>
        <v>0</v>
      </c>
    </row>
    <row r="4127" spans="1:21" s="318" customFormat="1" x14ac:dyDescent="0.2">
      <c r="A4127" s="322">
        <v>42570</v>
      </c>
      <c r="B4127" s="321">
        <v>624.90100099999995</v>
      </c>
      <c r="C4127" s="320">
        <f>LN(B4127/B4126)</f>
        <v>8.980782951361805E-3</v>
      </c>
      <c r="D4127" s="320">
        <f>AVERAGE(C4107:C4127)</f>
        <v>1.6388017959774234E-3</v>
      </c>
      <c r="E4127" s="318">
        <f>_xlfn.STDEV.S(C4107:C4127)</f>
        <v>1.5680249589512179E-2</v>
      </c>
      <c r="F4127" s="318">
        <f>E4127*(21/(21-1.5))</f>
        <v>1.6886422634859267E-2</v>
      </c>
      <c r="G4127" s="318">
        <f>_xlfn.VAR.S(C4107:C4127)</f>
        <v>2.4587022718939683E-4</v>
      </c>
      <c r="H4127" s="318">
        <f>G4127*(21/(21-1))</f>
        <v>2.581637385488667E-4</v>
      </c>
      <c r="I4127" s="320">
        <f>(SUM(C4064:C4084)*1+SUM(C4085:C4105)*2+SUM(C4106:C4126)*3)/6</f>
        <v>2.418723257839217E-2</v>
      </c>
      <c r="J4127" s="318">
        <f>IF(C4127*O4127&lt;&gt;0,C4127,0)</f>
        <v>0</v>
      </c>
      <c r="K4127" s="318" t="str">
        <f>IF(C4127*O4127=0,"",C4127)</f>
        <v/>
      </c>
      <c r="O4127" s="318">
        <f>IF(ISBLANK(L4127),0,1)</f>
        <v>0</v>
      </c>
      <c r="P4127" s="318">
        <f>IF(ISBLANK(M4127),0,1)</f>
        <v>0</v>
      </c>
      <c r="Q4127" s="318">
        <f>O4127+P4127</f>
        <v>0</v>
      </c>
      <c r="R4127" s="318">
        <f>SUM(Q4002:Q4127)</f>
        <v>1</v>
      </c>
      <c r="S4127" s="318">
        <f>R4127/$X$2</f>
        <v>4.3478260869565216E-2</v>
      </c>
      <c r="T4127" s="318">
        <f>IF(S4127&gt;=$X$3,1,0)</f>
        <v>0</v>
      </c>
      <c r="U4127" s="318">
        <f>O4127*T4127+P4127*T4127</f>
        <v>0</v>
      </c>
    </row>
    <row r="4128" spans="1:21" s="318" customFormat="1" x14ac:dyDescent="0.2">
      <c r="A4128" s="322">
        <v>42571</v>
      </c>
      <c r="B4128" s="321">
        <v>624.57800299999997</v>
      </c>
      <c r="C4128" s="320">
        <f>LN(B4128/B4127)</f>
        <v>-5.1701230058414749E-4</v>
      </c>
      <c r="D4128" s="320">
        <f>AVERAGE(C4108:C4128)</f>
        <v>1.6596324187931257E-3</v>
      </c>
      <c r="E4128" s="318">
        <f>_xlfn.STDEV.S(C4108:C4128)</f>
        <v>1.567692250286358E-2</v>
      </c>
      <c r="F4128" s="318">
        <f>E4128*(21/(21-1.5))</f>
        <v>1.6882839618468471E-2</v>
      </c>
      <c r="G4128" s="318">
        <f>_xlfn.VAR.S(C4108:C4128)</f>
        <v>2.4576589916079053E-4</v>
      </c>
      <c r="H4128" s="318">
        <f>G4128*(21/(21-1))</f>
        <v>2.5805419411883008E-4</v>
      </c>
      <c r="I4128" s="320">
        <f>(SUM(C4065:C4085)*1+SUM(C4086:C4106)*2+SUM(C4107:C4127)*3)/6</f>
        <v>2.1979603050628124E-2</v>
      </c>
      <c r="J4128" s="318">
        <f>IF(C4128*O4128&lt;&gt;0,C4128,0)</f>
        <v>0</v>
      </c>
      <c r="K4128" s="318" t="str">
        <f>IF(C4128*O4128=0,"",C4128)</f>
        <v/>
      </c>
      <c r="O4128" s="318">
        <f>IF(ISBLANK(L4128),0,1)</f>
        <v>0</v>
      </c>
      <c r="P4128" s="318">
        <f>IF(ISBLANK(M4128),0,1)</f>
        <v>0</v>
      </c>
      <c r="Q4128" s="318">
        <f>O4128+P4128</f>
        <v>0</v>
      </c>
      <c r="R4128" s="318">
        <f>SUM(Q4003:Q4128)</f>
        <v>1</v>
      </c>
      <c r="S4128" s="318">
        <f>R4128/$X$2</f>
        <v>4.3478260869565216E-2</v>
      </c>
      <c r="T4128" s="318">
        <f>IF(S4128&gt;=$X$3,1,0)</f>
        <v>0</v>
      </c>
      <c r="U4128" s="318">
        <f>O4128*T4128+P4128*T4128</f>
        <v>0</v>
      </c>
    </row>
    <row r="4129" spans="1:21" s="318" customFormat="1" x14ac:dyDescent="0.2">
      <c r="A4129" s="322">
        <v>42572</v>
      </c>
      <c r="B4129" s="321">
        <v>631.72900400000003</v>
      </c>
      <c r="C4129" s="320">
        <f>LN(B4129/B4128)</f>
        <v>1.1384284560942716E-2</v>
      </c>
      <c r="D4129" s="320">
        <f>AVERAGE(C4109:C4129)</f>
        <v>1.9077882096976183E-3</v>
      </c>
      <c r="E4129" s="318">
        <f>_xlfn.STDEV.S(C4109:C4129)</f>
        <v>1.5792756300653812E-2</v>
      </c>
      <c r="F4129" s="318">
        <f>E4129*(21/(21-1.5))</f>
        <v>1.7007583708396414E-2</v>
      </c>
      <c r="G4129" s="318">
        <f>_xlfn.VAR.S(C4109:C4129)</f>
        <v>2.4941115157184064E-4</v>
      </c>
      <c r="H4129" s="318">
        <f>G4129*(21/(21-1))</f>
        <v>2.6188170915043271E-4</v>
      </c>
      <c r="I4129" s="320">
        <f>(SUM(C4066:C4086)*1+SUM(C4087:C4107)*2+SUM(C4108:C4128)*3)/6</f>
        <v>1.8841428045582007E-2</v>
      </c>
      <c r="J4129" s="318">
        <f>IF(C4129*O4129&lt;&gt;0,C4129,0)</f>
        <v>0</v>
      </c>
      <c r="K4129" s="318" t="str">
        <f>IF(C4129*O4129=0,"",C4129)</f>
        <v/>
      </c>
      <c r="O4129" s="318">
        <f>IF(ISBLANK(L4129),0,1)</f>
        <v>0</v>
      </c>
      <c r="P4129" s="318">
        <f>IF(ISBLANK(M4129),0,1)</f>
        <v>0</v>
      </c>
      <c r="Q4129" s="318">
        <f>O4129+P4129</f>
        <v>0</v>
      </c>
      <c r="R4129" s="318">
        <f>SUM(Q4004:Q4129)</f>
        <v>1</v>
      </c>
      <c r="S4129" s="318">
        <f>R4129/$X$2</f>
        <v>4.3478260869565216E-2</v>
      </c>
      <c r="T4129" s="318">
        <f>IF(S4129&gt;=$X$3,1,0)</f>
        <v>0</v>
      </c>
      <c r="U4129" s="318">
        <f>O4129*T4129+P4129*T4129</f>
        <v>0</v>
      </c>
    </row>
    <row r="4130" spans="1:21" s="318" customFormat="1" x14ac:dyDescent="0.2">
      <c r="A4130" s="322">
        <v>42573</v>
      </c>
      <c r="B4130" s="321">
        <v>625.25299099999995</v>
      </c>
      <c r="C4130" s="320">
        <f>LN(B4130/B4129)</f>
        <v>-1.0304157617596598E-2</v>
      </c>
      <c r="D4130" s="320">
        <f>AVERAGE(C4110:C4130)</f>
        <v>1.1026664908755424E-3</v>
      </c>
      <c r="E4130" s="318">
        <f>_xlfn.STDEV.S(C4110:C4130)</f>
        <v>1.5971370097634743E-2</v>
      </c>
      <c r="F4130" s="318">
        <f>E4130*(21/(21-1.5))</f>
        <v>1.7199937028222031E-2</v>
      </c>
      <c r="G4130" s="318">
        <f>_xlfn.VAR.S(C4110:C4130)</f>
        <v>2.5508466279562116E-4</v>
      </c>
      <c r="H4130" s="318">
        <f>G4130*(21/(21-1))</f>
        <v>2.6783889593540221E-4</v>
      </c>
      <c r="I4130" s="320">
        <f>(SUM(C4067:C4087)*1+SUM(C4088:C4108)*2+SUM(C4109:C4129)*3)/6</f>
        <v>2.1648886649972662E-2</v>
      </c>
      <c r="J4130" s="318">
        <f>IF(C4130*O4130&lt;&gt;0,C4130,0)</f>
        <v>0</v>
      </c>
      <c r="K4130" s="318" t="str">
        <f>IF(C4130*O4130=0,"",C4130)</f>
        <v/>
      </c>
      <c r="O4130" s="318">
        <f>IF(ISBLANK(L4130),0,1)</f>
        <v>0</v>
      </c>
      <c r="P4130" s="318">
        <f>IF(ISBLANK(M4130),0,1)</f>
        <v>0</v>
      </c>
      <c r="Q4130" s="318">
        <f>O4130+P4130</f>
        <v>0</v>
      </c>
      <c r="R4130" s="318">
        <f>SUM(Q4005:Q4130)</f>
        <v>1</v>
      </c>
      <c r="S4130" s="318">
        <f>R4130/$X$2</f>
        <v>4.3478260869565216E-2</v>
      </c>
      <c r="T4130" s="318">
        <f>IF(S4130&gt;=$X$3,1,0)</f>
        <v>0</v>
      </c>
      <c r="U4130" s="318">
        <f>O4130*T4130+P4130*T4130</f>
        <v>0</v>
      </c>
    </row>
    <row r="4131" spans="1:21" s="318" customFormat="1" x14ac:dyDescent="0.2">
      <c r="A4131" s="322">
        <v>42576</v>
      </c>
      <c r="B4131" s="321">
        <v>618.55798300000004</v>
      </c>
      <c r="C4131" s="320">
        <f>LN(B4131/B4130)</f>
        <v>-1.076541821743799E-2</v>
      </c>
      <c r="D4131" s="320">
        <f>AVERAGE(C4111:C4131)</f>
        <v>2.0769409703779037E-3</v>
      </c>
      <c r="E4131" s="318">
        <f>_xlfn.STDEV.S(C4111:C4131)</f>
        <v>1.4452545550805475E-2</v>
      </c>
      <c r="F4131" s="318">
        <f>E4131*(21/(21-1.5))</f>
        <v>1.5564279823944357E-2</v>
      </c>
      <c r="G4131" s="318">
        <f>_xlfn.VAR.S(C4111:C4131)</f>
        <v>2.088760728981071E-4</v>
      </c>
      <c r="H4131" s="318">
        <f>G4131*(21/(21-1))</f>
        <v>2.1931987654301245E-4</v>
      </c>
      <c r="I4131" s="320">
        <f>(SUM(C4068:C4088)*1+SUM(C4089:C4109)*2+SUM(C4110:C4130)*3)/6</f>
        <v>1.2500908150164082E-2</v>
      </c>
      <c r="J4131" s="318">
        <f>IF(C4131*O4131&lt;&gt;0,C4131,0)</f>
        <v>0</v>
      </c>
      <c r="K4131" s="318" t="str">
        <f>IF(C4131*O4131=0,"",C4131)</f>
        <v/>
      </c>
      <c r="O4131" s="318">
        <f>IF(ISBLANK(L4131),0,1)</f>
        <v>0</v>
      </c>
      <c r="P4131" s="318">
        <f>IF(ISBLANK(M4131),0,1)</f>
        <v>0</v>
      </c>
      <c r="Q4131" s="318">
        <f>O4131+P4131</f>
        <v>0</v>
      </c>
      <c r="R4131" s="318">
        <f>SUM(Q4006:Q4131)</f>
        <v>1</v>
      </c>
      <c r="S4131" s="318">
        <f>R4131/$X$2</f>
        <v>4.3478260869565216E-2</v>
      </c>
      <c r="T4131" s="318">
        <f>IF(S4131&gt;=$X$3,1,0)</f>
        <v>0</v>
      </c>
      <c r="U4131" s="318">
        <f>O4131*T4131+P4131*T4131</f>
        <v>0</v>
      </c>
    </row>
    <row r="4132" spans="1:21" s="318" customFormat="1" x14ac:dyDescent="0.2">
      <c r="A4132" s="322">
        <v>42577</v>
      </c>
      <c r="B4132" s="321">
        <v>620.30297900000005</v>
      </c>
      <c r="C4132" s="320">
        <f>LN(B4132/B4131)</f>
        <v>2.8170992670779505E-3</v>
      </c>
      <c r="D4132" s="320">
        <f>AVERAGE(C4112:C4132)</f>
        <v>3.7762539854612389E-3</v>
      </c>
      <c r="E4132" s="318">
        <f>_xlfn.STDEV.S(C4112:C4132)</f>
        <v>1.2033798864354758E-2</v>
      </c>
      <c r="F4132" s="318">
        <f>E4132*(21/(21-1.5))</f>
        <v>1.2959475700074354E-2</v>
      </c>
      <c r="G4132" s="318">
        <f>_xlfn.VAR.S(C4112:C4132)</f>
        <v>1.4481231510774585E-4</v>
      </c>
      <c r="H4132" s="318">
        <f>G4132*(21/(21-1))</f>
        <v>1.5205293086313314E-4</v>
      </c>
      <c r="I4132" s="320">
        <f>(SUM(C4069:C4089)*1+SUM(C4090:C4110)*2+SUM(C4111:C4131)*3)/6</f>
        <v>1.2684852053474027E-2</v>
      </c>
      <c r="J4132" s="318">
        <f>IF(C4132*O4132&lt;&gt;0,C4132,0)</f>
        <v>0</v>
      </c>
      <c r="K4132" s="318" t="str">
        <f>IF(C4132*O4132=0,"",C4132)</f>
        <v/>
      </c>
      <c r="O4132" s="318">
        <f>IF(ISBLANK(L4132),0,1)</f>
        <v>0</v>
      </c>
      <c r="P4132" s="318">
        <f>IF(ISBLANK(M4132),0,1)</f>
        <v>0</v>
      </c>
      <c r="Q4132" s="318">
        <f>O4132+P4132</f>
        <v>0</v>
      </c>
      <c r="R4132" s="318">
        <f>SUM(Q4007:Q4132)</f>
        <v>1</v>
      </c>
      <c r="S4132" s="318">
        <f>R4132/$X$2</f>
        <v>4.3478260869565216E-2</v>
      </c>
      <c r="T4132" s="318">
        <f>IF(S4132&gt;=$X$3,1,0)</f>
        <v>0</v>
      </c>
      <c r="U4132" s="318">
        <f>O4132*T4132+P4132*T4132</f>
        <v>0</v>
      </c>
    </row>
    <row r="4133" spans="1:21" s="318" customFormat="1" x14ac:dyDescent="0.2">
      <c r="A4133" s="322">
        <v>42578</v>
      </c>
      <c r="B4133" s="321">
        <v>623.07702600000005</v>
      </c>
      <c r="C4133" s="320">
        <f>LN(B4133/B4132)</f>
        <v>4.4621139017129727E-3</v>
      </c>
      <c r="D4133" s="320">
        <f>AVERAGE(C4113:C4133)</f>
        <v>2.8114654947466646E-3</v>
      </c>
      <c r="E4133" s="318">
        <f>_xlfn.STDEV.S(C4113:C4133)</f>
        <v>1.1041777746838767E-2</v>
      </c>
      <c r="F4133" s="318">
        <f>E4133*(21/(21-1.5))</f>
        <v>1.1891145265826363E-2</v>
      </c>
      <c r="G4133" s="318">
        <f>_xlfn.VAR.S(C4113:C4133)</f>
        <v>1.2192085581058379E-4</v>
      </c>
      <c r="H4133" s="318">
        <f>G4133*(21/(21-1))</f>
        <v>1.2801689860111298E-4</v>
      </c>
      <c r="I4133" s="320">
        <f>(SUM(C4070:C4090)*1+SUM(C4091:C4111)*2+SUM(C4112:C4132)*3)/6</f>
        <v>2.1337145335871721E-2</v>
      </c>
      <c r="J4133" s="318">
        <f>IF(C4133*O4133&lt;&gt;0,C4133,0)</f>
        <v>0</v>
      </c>
      <c r="K4133" s="318" t="str">
        <f>IF(C4133*O4133=0,"",C4133)</f>
        <v/>
      </c>
      <c r="O4133" s="318">
        <f>IF(ISBLANK(L4133),0,1)</f>
        <v>0</v>
      </c>
      <c r="P4133" s="318">
        <f>IF(ISBLANK(M4133),0,1)</f>
        <v>0</v>
      </c>
      <c r="Q4133" s="318">
        <f>O4133+P4133</f>
        <v>0</v>
      </c>
      <c r="R4133" s="318">
        <f>SUM(Q4008:Q4133)</f>
        <v>1</v>
      </c>
      <c r="S4133" s="318">
        <f>R4133/$X$2</f>
        <v>4.3478260869565216E-2</v>
      </c>
      <c r="T4133" s="318">
        <f>IF(S4133&gt;=$X$3,1,0)</f>
        <v>0</v>
      </c>
      <c r="U4133" s="318">
        <f>O4133*T4133+P4133*T4133</f>
        <v>0</v>
      </c>
    </row>
    <row r="4134" spans="1:21" s="318" customFormat="1" x14ac:dyDescent="0.2">
      <c r="A4134" s="322">
        <v>42579</v>
      </c>
      <c r="B4134" s="321">
        <v>615.63397199999997</v>
      </c>
      <c r="C4134" s="320">
        <f>LN(B4134/B4133)</f>
        <v>-1.2017562756902078E-2</v>
      </c>
      <c r="D4134" s="320">
        <f>AVERAGE(C4114:C4134)</f>
        <v>1.2499857522354277E-3</v>
      </c>
      <c r="E4134" s="318">
        <f>_xlfn.STDEV.S(C4114:C4134)</f>
        <v>1.0687561666789988E-2</v>
      </c>
      <c r="F4134" s="318">
        <f>E4134*(21/(21-1.5))</f>
        <v>1.1509681795004601E-2</v>
      </c>
      <c r="G4134" s="318">
        <f>_xlfn.VAR.S(C4114:C4134)</f>
        <v>1.1422397438143877E-4</v>
      </c>
      <c r="H4134" s="318">
        <f>G4134*(21/(21-1))</f>
        <v>1.1993517310051071E-4</v>
      </c>
      <c r="I4134" s="320">
        <f>(SUM(C4071:C4091)*1+SUM(C4092:C4112)*2+SUM(C4113:C4133)*3)/6</f>
        <v>1.7614676409685916E-2</v>
      </c>
      <c r="J4134" s="318">
        <f>IF(C4134*O4134&lt;&gt;0,C4134,0)</f>
        <v>0</v>
      </c>
      <c r="K4134" s="318" t="str">
        <f>IF(C4134*O4134=0,"",C4134)</f>
        <v/>
      </c>
      <c r="O4134" s="318">
        <f>IF(ISBLANK(L4134),0,1)</f>
        <v>0</v>
      </c>
      <c r="P4134" s="318">
        <f>IF(ISBLANK(M4134),0,1)</f>
        <v>0</v>
      </c>
      <c r="Q4134" s="318">
        <f>O4134+P4134</f>
        <v>0</v>
      </c>
      <c r="R4134" s="318">
        <f>SUM(Q4009:Q4134)</f>
        <v>1</v>
      </c>
      <c r="S4134" s="318">
        <f>R4134/$X$2</f>
        <v>4.3478260869565216E-2</v>
      </c>
      <c r="T4134" s="318">
        <f>IF(S4134&gt;=$X$3,1,0)</f>
        <v>0</v>
      </c>
      <c r="U4134" s="318">
        <f>O4134*T4134+P4134*T4134</f>
        <v>0</v>
      </c>
    </row>
    <row r="4135" spans="1:21" s="318" customFormat="1" x14ac:dyDescent="0.2">
      <c r="A4135" s="322">
        <v>42580</v>
      </c>
      <c r="B4135" s="321">
        <v>612.62597700000003</v>
      </c>
      <c r="C4135" s="320">
        <f>LN(B4135/B4134)</f>
        <v>-4.8979876222468091E-3</v>
      </c>
      <c r="D4135" s="320">
        <f>AVERAGE(C4115:C4135)</f>
        <v>7.6553361470428399E-4</v>
      </c>
      <c r="E4135" s="318">
        <f>_xlfn.STDEV.S(C4115:C4135)</f>
        <v>1.0726471156536885E-2</v>
      </c>
      <c r="F4135" s="318">
        <f>E4135*(21/(21-1.5))</f>
        <v>1.1551584322424337E-2</v>
      </c>
      <c r="G4135" s="318">
        <f>_xlfn.VAR.S(C4115:C4135)</f>
        <v>1.1505718347201775E-4</v>
      </c>
      <c r="H4135" s="318">
        <f>G4135*(21/(21-1))</f>
        <v>1.2081004264561865E-4</v>
      </c>
      <c r="I4135" s="320">
        <f>(SUM(C4072:C4092)*1+SUM(C4093:C4113)*2+SUM(C4114:C4134)*3)/6</f>
        <v>6.4644991176568923E-3</v>
      </c>
      <c r="J4135" s="318">
        <f>IF(C4135*O4135&lt;&gt;0,C4135,0)</f>
        <v>0</v>
      </c>
      <c r="K4135" s="318" t="str">
        <f>IF(C4135*O4135=0,"",C4135)</f>
        <v/>
      </c>
      <c r="O4135" s="318">
        <f>IF(ISBLANK(L4135),0,1)</f>
        <v>0</v>
      </c>
      <c r="P4135" s="318">
        <f>IF(ISBLANK(M4135),0,1)</f>
        <v>0</v>
      </c>
      <c r="Q4135" s="318">
        <f>O4135+P4135</f>
        <v>0</v>
      </c>
      <c r="R4135" s="318">
        <f>SUM(Q4010:Q4135)</f>
        <v>1</v>
      </c>
      <c r="S4135" s="318">
        <f>R4135/$X$2</f>
        <v>4.3478260869565216E-2</v>
      </c>
      <c r="T4135" s="318">
        <f>IF(S4135&gt;=$X$3,1,0)</f>
        <v>0</v>
      </c>
      <c r="U4135" s="318">
        <f>O4135*T4135+P4135*T4135</f>
        <v>0</v>
      </c>
    </row>
    <row r="4136" spans="1:21" s="318" customFormat="1" x14ac:dyDescent="0.2">
      <c r="A4136" s="322">
        <v>42583</v>
      </c>
      <c r="B4136" s="321">
        <v>610.54998799999998</v>
      </c>
      <c r="C4136" s="320">
        <f>LN(B4136/B4135)</f>
        <v>-3.3944273803954549E-3</v>
      </c>
      <c r="D4136" s="320">
        <f>AVERAGE(C4116:C4136)</f>
        <v>-7.9255854165543566E-5</v>
      </c>
      <c r="E4136" s="318">
        <f>_xlfn.STDEV.S(C4116:C4136)</f>
        <v>1.0293271369007767E-2</v>
      </c>
      <c r="F4136" s="318">
        <f>E4136*(21/(21-1.5))</f>
        <v>1.1085061474316055E-2</v>
      </c>
      <c r="G4136" s="318">
        <f>_xlfn.VAR.S(C4116:C4136)</f>
        <v>1.0595143547603504E-4</v>
      </c>
      <c r="H4136" s="318">
        <f>G4136*(21/(21-1))</f>
        <v>1.1124900724983679E-4</v>
      </c>
      <c r="I4136" s="320">
        <f>(SUM(C4073:C4093)*1+SUM(C4094:C4114)*2+SUM(C4115:C4135)*3)/6</f>
        <v>3.4022100740036345E-3</v>
      </c>
      <c r="J4136" s="318">
        <f>IF(C4136*O4136&lt;&gt;0,C4136,0)</f>
        <v>0</v>
      </c>
      <c r="K4136" s="318" t="str">
        <f>IF(C4136*O4136=0,"",C4136)</f>
        <v/>
      </c>
      <c r="O4136" s="318">
        <f>IF(ISBLANK(L4136),0,1)</f>
        <v>0</v>
      </c>
      <c r="P4136" s="318">
        <f>IF(ISBLANK(M4136),0,1)</f>
        <v>0</v>
      </c>
      <c r="Q4136" s="318">
        <f>O4136+P4136</f>
        <v>0</v>
      </c>
      <c r="R4136" s="318">
        <f>SUM(Q4011:Q4136)</f>
        <v>1</v>
      </c>
      <c r="S4136" s="318">
        <f>R4136/$X$2</f>
        <v>4.3478260869565216E-2</v>
      </c>
      <c r="T4136" s="318">
        <f>IF(S4136&gt;=$X$3,1,0)</f>
        <v>0</v>
      </c>
      <c r="U4136" s="318">
        <f>O4136*T4136+P4136*T4136</f>
        <v>0</v>
      </c>
    </row>
    <row r="4137" spans="1:21" s="318" customFormat="1" x14ac:dyDescent="0.2">
      <c r="A4137" s="322">
        <v>42584</v>
      </c>
      <c r="B4137" s="321">
        <v>604.73297100000002</v>
      </c>
      <c r="C4137" s="320">
        <f>LN(B4137/B4136)</f>
        <v>-9.5731802742311627E-3</v>
      </c>
      <c r="D4137" s="320">
        <f>AVERAGE(C4117:C4137)</f>
        <v>-3.0283161402075421E-4</v>
      </c>
      <c r="E4137" s="318">
        <f>_xlfn.STDEV.S(C4117:C4137)</f>
        <v>1.0452475303198998E-2</v>
      </c>
      <c r="F4137" s="318">
        <f>E4137*(21/(21-1.5))</f>
        <v>1.1256511864983536E-2</v>
      </c>
      <c r="G4137" s="318">
        <f>_xlfn.VAR.S(C4117:C4137)</f>
        <v>1.0925423996398498E-4</v>
      </c>
      <c r="H4137" s="318">
        <f>G4137*(21/(21-1))</f>
        <v>1.1471695196218424E-4</v>
      </c>
      <c r="I4137" s="320">
        <f>(SUM(C4074:C4094)*1+SUM(C4095:C4115)*2+SUM(C4116:C4136)*3)/6</f>
        <v>6.852479077442882E-4</v>
      </c>
      <c r="J4137" s="318">
        <f>IF(C4137*O4137&lt;&gt;0,C4137,0)</f>
        <v>0</v>
      </c>
      <c r="K4137" s="318" t="str">
        <f>IF(C4137*O4137=0,"",C4137)</f>
        <v/>
      </c>
      <c r="O4137" s="318">
        <f>IF(ISBLANK(L4137),0,1)</f>
        <v>0</v>
      </c>
      <c r="P4137" s="318">
        <f>IF(ISBLANK(M4137),0,1)</f>
        <v>0</v>
      </c>
      <c r="Q4137" s="318">
        <f>O4137+P4137</f>
        <v>0</v>
      </c>
      <c r="R4137" s="318">
        <f>SUM(Q4012:Q4137)</f>
        <v>1</v>
      </c>
      <c r="S4137" s="318">
        <f>R4137/$X$2</f>
        <v>4.3478260869565216E-2</v>
      </c>
      <c r="T4137" s="318">
        <f>IF(S4137&gt;=$X$3,1,0)</f>
        <v>0</v>
      </c>
      <c r="U4137" s="318">
        <f>O4137*T4137+P4137*T4137</f>
        <v>0</v>
      </c>
    </row>
    <row r="4138" spans="1:21" s="318" customFormat="1" x14ac:dyDescent="0.2">
      <c r="A4138" s="322">
        <v>42585</v>
      </c>
      <c r="B4138" s="321">
        <v>601.45001200000002</v>
      </c>
      <c r="C4138" s="320">
        <f>LN(B4138/B4137)</f>
        <v>-5.4435639585248803E-3</v>
      </c>
      <c r="D4138" s="320">
        <f>AVERAGE(C4118:C4138)</f>
        <v>3.3050979202262998E-4</v>
      </c>
      <c r="E4138" s="318">
        <f>_xlfn.STDEV.S(C4118:C4138)</f>
        <v>9.6514805040925633E-3</v>
      </c>
      <c r="F4138" s="318">
        <f>E4138*(21/(21-1.5))</f>
        <v>1.0393902081330453E-2</v>
      </c>
      <c r="G4138" s="318">
        <f>_xlfn.VAR.S(C4118:C4138)</f>
        <v>9.3151075920878853E-5</v>
      </c>
      <c r="H4138" s="318">
        <f>G4138*(21/(21-1))</f>
        <v>9.7808629716922795E-5</v>
      </c>
      <c r="I4138" s="320">
        <f>(SUM(C4075:C4095)*1+SUM(C4096:C4116)*2+SUM(C4117:C4137)*3)/6</f>
        <v>-1.384313213110289E-3</v>
      </c>
      <c r="J4138" s="318">
        <f>IF(C4138*O4138&lt;&gt;0,C4138,0)</f>
        <v>0</v>
      </c>
      <c r="K4138" s="318" t="str">
        <f>IF(C4138*O4138=0,"",C4138)</f>
        <v/>
      </c>
      <c r="O4138" s="318">
        <f>IF(ISBLANK(L4138),0,1)</f>
        <v>0</v>
      </c>
      <c r="P4138" s="318">
        <f>IF(ISBLANK(M4138),0,1)</f>
        <v>0</v>
      </c>
      <c r="Q4138" s="318">
        <f>O4138+P4138</f>
        <v>0</v>
      </c>
      <c r="R4138" s="318">
        <f>SUM(Q4013:Q4138)</f>
        <v>1</v>
      </c>
      <c r="S4138" s="318">
        <f>R4138/$X$2</f>
        <v>4.3478260869565216E-2</v>
      </c>
      <c r="T4138" s="318">
        <f>IF(S4138&gt;=$X$3,1,0)</f>
        <v>0</v>
      </c>
      <c r="U4138" s="318">
        <f>O4138*T4138+P4138*T4138</f>
        <v>0</v>
      </c>
    </row>
    <row r="4139" spans="1:21" s="318" customFormat="1" x14ac:dyDescent="0.2">
      <c r="A4139" s="322">
        <v>42586</v>
      </c>
      <c r="B4139" s="321">
        <v>608.22399900000005</v>
      </c>
      <c r="C4139" s="320">
        <f>LN(B4139/B4138)</f>
        <v>1.1199807132431365E-2</v>
      </c>
      <c r="D4139" s="320">
        <f>AVERAGE(C4119:C4139)</f>
        <v>1.2701639669232424E-3</v>
      </c>
      <c r="E4139" s="318">
        <f>_xlfn.STDEV.S(C4119:C4139)</f>
        <v>9.7058245894600867E-3</v>
      </c>
      <c r="F4139" s="318">
        <f>E4139*(21/(21-1.5))</f>
        <v>1.0452426480957016E-2</v>
      </c>
      <c r="G4139" s="318">
        <f>_xlfn.VAR.S(C4119:C4139)</f>
        <v>9.4203030961368065E-5</v>
      </c>
      <c r="H4139" s="318">
        <f>G4139*(21/(21-1))</f>
        <v>9.8913182509436471E-5</v>
      </c>
      <c r="I4139" s="320">
        <f>(SUM(C4076:C4096)*1+SUM(C4097:C4117)*2+SUM(C4118:C4138)*3)/6</f>
        <v>-1.1603581665476682E-4</v>
      </c>
      <c r="J4139" s="318">
        <f>IF(C4139*O4139&lt;&gt;0,C4139,0)</f>
        <v>0</v>
      </c>
      <c r="K4139" s="318" t="str">
        <f>IF(C4139*O4139=0,"",C4139)</f>
        <v/>
      </c>
      <c r="O4139" s="318">
        <f>IF(ISBLANK(L4139),0,1)</f>
        <v>0</v>
      </c>
      <c r="P4139" s="318">
        <f>IF(ISBLANK(M4139),0,1)</f>
        <v>0</v>
      </c>
      <c r="Q4139" s="318">
        <f>O4139+P4139</f>
        <v>0</v>
      </c>
      <c r="R4139" s="318">
        <f>SUM(Q4014:Q4139)</f>
        <v>1</v>
      </c>
      <c r="S4139" s="318">
        <f>R4139/$X$2</f>
        <v>4.3478260869565216E-2</v>
      </c>
      <c r="T4139" s="318">
        <f>IF(S4139&gt;=$X$3,1,0)</f>
        <v>0</v>
      </c>
      <c r="U4139" s="318">
        <f>O4139*T4139+P4139*T4139</f>
        <v>0</v>
      </c>
    </row>
    <row r="4140" spans="1:21" s="318" customFormat="1" x14ac:dyDescent="0.2">
      <c r="A4140" s="322">
        <v>42590</v>
      </c>
      <c r="B4140" s="321">
        <v>614.80401600000005</v>
      </c>
      <c r="C4140" s="320">
        <f>LN(B4140/B4139)</f>
        <v>1.076031032440534E-2</v>
      </c>
      <c r="D4140" s="320">
        <f>AVERAGE(C4120:C4140)</f>
        <v>5.2343547074352515E-4</v>
      </c>
      <c r="E4140" s="318">
        <f>_xlfn.STDEV.S(C4120:C4140)</f>
        <v>8.1511109443811163E-3</v>
      </c>
      <c r="F4140" s="318">
        <f>E4140*(21/(21-1.5))</f>
        <v>8.7781194785642794E-3</v>
      </c>
      <c r="G4140" s="318">
        <f>_xlfn.VAR.S(C4120:C4140)</f>
        <v>6.6440609627609618E-5</v>
      </c>
      <c r="H4140" s="318">
        <f>G4140*(21/(21-1))</f>
        <v>6.9762640108990106E-5</v>
      </c>
      <c r="I4140" s="320">
        <f>(SUM(C4077:C4097)*1+SUM(C4098:C4118)*2+SUM(C4119:C4139)*3)/6</f>
        <v>4.2608546750282196E-3</v>
      </c>
      <c r="J4140" s="318">
        <f>IF(C4140*O4140&lt;&gt;0,C4140,0)</f>
        <v>0</v>
      </c>
      <c r="K4140" s="318" t="str">
        <f>IF(C4140*O4140=0,"",C4140)</f>
        <v/>
      </c>
      <c r="O4140" s="318">
        <f>IF(ISBLANK(L4140),0,1)</f>
        <v>0</v>
      </c>
      <c r="P4140" s="318">
        <f>IF(ISBLANK(M4140),0,1)</f>
        <v>0</v>
      </c>
      <c r="Q4140" s="318">
        <f>O4140+P4140</f>
        <v>0</v>
      </c>
      <c r="R4140" s="318">
        <f>SUM(Q4015:Q4140)</f>
        <v>1</v>
      </c>
      <c r="S4140" s="318">
        <f>R4140/$X$2</f>
        <v>4.3478260869565216E-2</v>
      </c>
      <c r="T4140" s="318">
        <f>IF(S4140&gt;=$X$3,1,0)</f>
        <v>0</v>
      </c>
      <c r="U4140" s="318">
        <f>O4140*T4140+P4140*T4140</f>
        <v>0</v>
      </c>
    </row>
    <row r="4141" spans="1:21" s="318" customFormat="1" x14ac:dyDescent="0.2">
      <c r="A4141" s="322">
        <v>42591</v>
      </c>
      <c r="B4141" s="321">
        <v>622.81201199999998</v>
      </c>
      <c r="C4141" s="320">
        <f>LN(B4141/B4140)</f>
        <v>1.2941183015707021E-2</v>
      </c>
      <c r="D4141" s="320">
        <f>AVERAGE(C4121:C4141)</f>
        <v>9.6521458393536495E-4</v>
      </c>
      <c r="E4141" s="318">
        <f>_xlfn.STDEV.S(C4121:C4141)</f>
        <v>8.5704494540163358E-3</v>
      </c>
      <c r="F4141" s="318">
        <f>E4141*(21/(21-1.5))</f>
        <v>9.2297147966329766E-3</v>
      </c>
      <c r="G4141" s="318">
        <f>_xlfn.VAR.S(C4121:C4141)</f>
        <v>7.345260384384892E-5</v>
      </c>
      <c r="H4141" s="318">
        <f>G4141*(21/(21-1))</f>
        <v>7.7125234036041365E-5</v>
      </c>
      <c r="I4141" s="320">
        <f>(SUM(C4078:C4098)*1+SUM(C4099:C4119)*2+SUM(C4120:C4140)*3)/6</f>
        <v>4.8971492650421731E-3</v>
      </c>
      <c r="J4141" s="318">
        <f>IF(C4141*O4141&lt;&gt;0,C4141,0)</f>
        <v>0</v>
      </c>
      <c r="K4141" s="318" t="str">
        <f>IF(C4141*O4141=0,"",C4141)</f>
        <v/>
      </c>
      <c r="O4141" s="318">
        <f>IF(ISBLANK(L4141),0,1)</f>
        <v>0</v>
      </c>
      <c r="P4141" s="318">
        <f>IF(ISBLANK(M4141),0,1)</f>
        <v>0</v>
      </c>
      <c r="Q4141" s="318">
        <f>O4141+P4141</f>
        <v>0</v>
      </c>
      <c r="R4141" s="318">
        <f>SUM(Q4016:Q4141)</f>
        <v>1</v>
      </c>
      <c r="S4141" s="318">
        <f>R4141/$X$2</f>
        <v>4.3478260869565216E-2</v>
      </c>
      <c r="T4141" s="318">
        <f>IF(S4141&gt;=$X$3,1,0)</f>
        <v>0</v>
      </c>
      <c r="U4141" s="318">
        <f>O4141*T4141+P4141*T4141</f>
        <v>0</v>
      </c>
    </row>
    <row r="4142" spans="1:21" s="318" customFormat="1" x14ac:dyDescent="0.2">
      <c r="A4142" s="322">
        <v>42592</v>
      </c>
      <c r="B4142" s="321">
        <v>619.96099900000002</v>
      </c>
      <c r="C4142" s="320">
        <f>LN(B4142/B4141)</f>
        <v>-4.5881556425732125E-3</v>
      </c>
      <c r="D4142" s="320">
        <f>AVERAGE(C4122:C4142)</f>
        <v>-7.6034810969569975E-6</v>
      </c>
      <c r="E4142" s="318">
        <f>_xlfn.STDEV.S(C4122:C4142)</f>
        <v>7.9332478388863936E-3</v>
      </c>
      <c r="F4142" s="318">
        <f>E4142*(21/(21-1.5))</f>
        <v>8.543497672646885E-3</v>
      </c>
      <c r="G4142" s="318">
        <f>_xlfn.VAR.S(C4122:C4142)</f>
        <v>6.2936421273195644E-5</v>
      </c>
      <c r="H4142" s="318">
        <f>G4142*(21/(21-1))</f>
        <v>6.6083242336855428E-5</v>
      </c>
      <c r="I4142" s="320">
        <f>(SUM(C4079:C4099)*1+SUM(C4100:C4120)*2+SUM(C4121:C4141)*3)/6</f>
        <v>1.4161024403306377E-2</v>
      </c>
      <c r="J4142" s="318">
        <f>IF(C4142*O4142&lt;&gt;0,C4142,0)</f>
        <v>0</v>
      </c>
      <c r="K4142" s="318" t="str">
        <f>IF(C4142*O4142=0,"",C4142)</f>
        <v/>
      </c>
      <c r="O4142" s="318">
        <f>IF(ISBLANK(L4142),0,1)</f>
        <v>0</v>
      </c>
      <c r="P4142" s="318">
        <f>IF(ISBLANK(M4142),0,1)</f>
        <v>0</v>
      </c>
      <c r="Q4142" s="318">
        <f>O4142+P4142</f>
        <v>0</v>
      </c>
      <c r="R4142" s="318">
        <f>SUM(Q4017:Q4142)</f>
        <v>1</v>
      </c>
      <c r="S4142" s="318">
        <f>R4142/$X$2</f>
        <v>4.3478260869565216E-2</v>
      </c>
      <c r="T4142" s="318">
        <f>IF(S4142&gt;=$X$3,1,0)</f>
        <v>0</v>
      </c>
      <c r="U4142" s="318">
        <f>O4142*T4142+P4142*T4142</f>
        <v>0</v>
      </c>
    </row>
    <row r="4143" spans="1:21" s="318" customFormat="1" x14ac:dyDescent="0.2">
      <c r="A4143" s="322">
        <v>42593</v>
      </c>
      <c r="B4143" s="321">
        <v>621.375</v>
      </c>
      <c r="C4143" s="320">
        <f>LN(B4143/B4142)</f>
        <v>2.2781931930014637E-3</v>
      </c>
      <c r="D4143" s="320">
        <f>AVERAGE(C4123:C4143)</f>
        <v>3.1377833760324822E-4</v>
      </c>
      <c r="E4143" s="318">
        <f>_xlfn.STDEV.S(C4123:C4143)</f>
        <v>7.8799236475802018E-3</v>
      </c>
      <c r="F4143" s="318">
        <f>E4143*(21/(21-1.5))</f>
        <v>8.4860716204709866E-3</v>
      </c>
      <c r="G4143" s="318">
        <f>_xlfn.VAR.S(C4123:C4143)</f>
        <v>6.2093196691693684E-5</v>
      </c>
      <c r="H4143" s="318">
        <f>G4143*(21/(21-1))</f>
        <v>6.5197856526278376E-5</v>
      </c>
      <c r="I4143" s="320">
        <f>(SUM(C4080:C4100)*1+SUM(C4101:C4121)*2+SUM(C4122:C4142)*3)/6</f>
        <v>1.1182167491320264E-2</v>
      </c>
      <c r="J4143" s="318">
        <f>IF(C4143*O4143&lt;&gt;0,C4143,0)</f>
        <v>0</v>
      </c>
      <c r="K4143" s="318" t="str">
        <f>IF(C4143*O4143=0,"",C4143)</f>
        <v/>
      </c>
      <c r="O4143" s="318">
        <f>IF(ISBLANK(L4143),0,1)</f>
        <v>0</v>
      </c>
      <c r="P4143" s="318">
        <f>IF(ISBLANK(M4143),0,1)</f>
        <v>0</v>
      </c>
      <c r="Q4143" s="318">
        <f>O4143+P4143</f>
        <v>0</v>
      </c>
      <c r="R4143" s="318">
        <f>SUM(Q4018:Q4143)</f>
        <v>1</v>
      </c>
      <c r="S4143" s="318">
        <f>R4143/$X$2</f>
        <v>4.3478260869565216E-2</v>
      </c>
      <c r="T4143" s="318">
        <f>IF(S4143&gt;=$X$3,1,0)</f>
        <v>0</v>
      </c>
      <c r="U4143" s="318">
        <f>O4143*T4143+P4143*T4143</f>
        <v>0</v>
      </c>
    </row>
    <row r="4144" spans="1:21" s="318" customFormat="1" x14ac:dyDescent="0.2">
      <c r="A4144" s="322">
        <v>42597</v>
      </c>
      <c r="B4144" s="321">
        <v>619.06298800000002</v>
      </c>
      <c r="C4144" s="320">
        <f>LN(B4144/B4143)</f>
        <v>-3.7277392335342534E-3</v>
      </c>
      <c r="D4144" s="320">
        <f>AVERAGE(C4124:C4144)</f>
        <v>-3.2604333460056363E-5</v>
      </c>
      <c r="E4144" s="318">
        <f>_xlfn.STDEV.S(C4124:C4144)</f>
        <v>7.8905925698605373E-3</v>
      </c>
      <c r="F4144" s="318">
        <f>E4144*(21/(21-1.5))</f>
        <v>8.4975612290805781E-3</v>
      </c>
      <c r="G4144" s="318">
        <f>_xlfn.VAR.S(C4124:C4144)</f>
        <v>6.2261451103538319E-5</v>
      </c>
      <c r="H4144" s="318">
        <f>G4144*(21/(21-1))</f>
        <v>6.5374523658715241E-5</v>
      </c>
      <c r="I4144" s="320">
        <f>(SUM(C4081:C4101)*1+SUM(C4102:C4122)*2+SUM(C4123:C4143)*3)/6</f>
        <v>1.4215115674370704E-2</v>
      </c>
      <c r="J4144" s="318">
        <f>IF(C4144*O4144&lt;&gt;0,C4144,0)</f>
        <v>0</v>
      </c>
      <c r="K4144" s="318" t="str">
        <f>IF(C4144*O4144=0,"",C4144)</f>
        <v/>
      </c>
      <c r="O4144" s="318">
        <f>IF(ISBLANK(L4144),0,1)</f>
        <v>0</v>
      </c>
      <c r="P4144" s="318">
        <f>IF(ISBLANK(M4144),0,1)</f>
        <v>0</v>
      </c>
      <c r="Q4144" s="318">
        <f>O4144+P4144</f>
        <v>0</v>
      </c>
      <c r="R4144" s="318">
        <f>SUM(Q4019:Q4144)</f>
        <v>1</v>
      </c>
      <c r="S4144" s="318">
        <f>R4144/$X$2</f>
        <v>4.3478260869565216E-2</v>
      </c>
      <c r="T4144" s="318">
        <f>IF(S4144&gt;=$X$3,1,0)</f>
        <v>0</v>
      </c>
      <c r="U4144" s="318">
        <f>O4144*T4144+P4144*T4144</f>
        <v>0</v>
      </c>
    </row>
    <row r="4145" spans="1:21" s="318" customFormat="1" x14ac:dyDescent="0.2">
      <c r="A4145" s="322">
        <v>42598</v>
      </c>
      <c r="B4145" s="321">
        <v>617.73297100000002</v>
      </c>
      <c r="C4145" s="320">
        <f>LN(B4145/B4144)</f>
        <v>-2.1507468600802694E-3</v>
      </c>
      <c r="D4145" s="320">
        <f>AVERAGE(C4125:C4145)</f>
        <v>-2.5478477608660143E-4</v>
      </c>
      <c r="E4145" s="318">
        <f>_xlfn.STDEV.S(C4125:C4145)</f>
        <v>7.8809529837634631E-3</v>
      </c>
      <c r="F4145" s="318">
        <f>E4145*(21/(21-1.5))</f>
        <v>8.4871801363606524E-3</v>
      </c>
      <c r="G4145" s="318">
        <f>_xlfn.VAR.S(C4125:C4145)</f>
        <v>6.2109419932290246E-5</v>
      </c>
      <c r="H4145" s="318">
        <f>G4145*(21/(21-1))</f>
        <v>6.5214890928904764E-5</v>
      </c>
      <c r="I4145" s="320">
        <f>(SUM(C4082:C4102)*1+SUM(C4103:C4123)*2+SUM(C4124:C4144)*3)/6</f>
        <v>1.374742643256819E-2</v>
      </c>
      <c r="J4145" s="318">
        <f>IF(C4145*O4145&lt;&gt;0,C4145,0)</f>
        <v>0</v>
      </c>
      <c r="K4145" s="318" t="str">
        <f>IF(C4145*O4145=0,"",C4145)</f>
        <v/>
      </c>
      <c r="O4145" s="318">
        <f>IF(ISBLANK(L4145),0,1)</f>
        <v>0</v>
      </c>
      <c r="P4145" s="318">
        <f>IF(ISBLANK(M4145),0,1)</f>
        <v>0</v>
      </c>
      <c r="Q4145" s="318">
        <f>O4145+P4145</f>
        <v>0</v>
      </c>
      <c r="R4145" s="318">
        <f>SUM(Q4020:Q4145)</f>
        <v>1</v>
      </c>
      <c r="S4145" s="318">
        <f>R4145/$X$2</f>
        <v>4.3478260869565216E-2</v>
      </c>
      <c r="T4145" s="318">
        <f>IF(S4145&gt;=$X$3,1,0)</f>
        <v>0</v>
      </c>
      <c r="U4145" s="318">
        <f>O4145*T4145+P4145*T4145</f>
        <v>0</v>
      </c>
    </row>
    <row r="4146" spans="1:21" s="318" customFormat="1" x14ac:dyDescent="0.2">
      <c r="A4146" s="322">
        <v>42600</v>
      </c>
      <c r="B4146" s="321">
        <v>609.63897699999995</v>
      </c>
      <c r="C4146" s="320">
        <f>LN(B4146/B4145)</f>
        <v>-1.3189337344480067E-2</v>
      </c>
      <c r="D4146" s="320">
        <f>AVERAGE(C4126:C4146)</f>
        <v>-9.8311258206877118E-4</v>
      </c>
      <c r="E4146" s="318">
        <f>_xlfn.STDEV.S(C4126:C4146)</f>
        <v>8.3449990875436985E-3</v>
      </c>
      <c r="F4146" s="318">
        <f>E4146*(21/(21-1.5))</f>
        <v>8.9869220942778282E-3</v>
      </c>
      <c r="G4146" s="318">
        <f>_xlfn.VAR.S(C4126:C4146)</f>
        <v>6.9639009771105151E-5</v>
      </c>
      <c r="H4146" s="318">
        <f>G4146*(21/(21-1))</f>
        <v>7.3120960259660407E-5</v>
      </c>
      <c r="I4146" s="320">
        <f>(SUM(C4083:C4103)*1+SUM(C4104:C4124)*2+SUM(C4125:C4145)*3)/6</f>
        <v>1.2329941212262011E-2</v>
      </c>
      <c r="J4146" s="318">
        <f>IF(C4146*O4146&lt;&gt;0,C4146,0)</f>
        <v>0</v>
      </c>
      <c r="K4146" s="318" t="str">
        <f>IF(C4146*O4146=0,"",C4146)</f>
        <v/>
      </c>
      <c r="O4146" s="318">
        <f>IF(ISBLANK(L4146),0,1)</f>
        <v>0</v>
      </c>
      <c r="P4146" s="318">
        <f>IF(ISBLANK(M4146),0,1)</f>
        <v>0</v>
      </c>
      <c r="Q4146" s="318">
        <f>O4146+P4146</f>
        <v>0</v>
      </c>
      <c r="R4146" s="318">
        <f>SUM(Q4021:Q4146)</f>
        <v>1</v>
      </c>
      <c r="S4146" s="318">
        <f>R4146/$X$2</f>
        <v>4.3478260869565216E-2</v>
      </c>
      <c r="T4146" s="318">
        <f>IF(S4146&gt;=$X$3,1,0)</f>
        <v>0</v>
      </c>
      <c r="U4146" s="318">
        <f>O4146*T4146+P4146*T4146</f>
        <v>0</v>
      </c>
    </row>
    <row r="4147" spans="1:21" s="318" customFormat="1" x14ac:dyDescent="0.2">
      <c r="A4147" s="322">
        <v>42601</v>
      </c>
      <c r="B4147" s="321">
        <v>612.53002900000001</v>
      </c>
      <c r="C4147" s="320">
        <f>LN(B4147/B4146)</f>
        <v>4.7310271791343589E-3</v>
      </c>
      <c r="D4147" s="320">
        <f>AVERAGE(C4127:C4147)</f>
        <v>-5.2449941346723451E-4</v>
      </c>
      <c r="E4147" s="318">
        <f>_xlfn.STDEV.S(C4127:C4147)</f>
        <v>8.3835371855399531E-3</v>
      </c>
      <c r="F4147" s="318">
        <f>E4147*(21/(21-1.5))</f>
        <v>9.0284246613507192E-3</v>
      </c>
      <c r="G4147" s="318">
        <f>_xlfn.VAR.S(C4127:C4147)</f>
        <v>7.0283695741331156E-5</v>
      </c>
      <c r="H4147" s="318">
        <f>G4147*(21/(21-1))</f>
        <v>7.3797880528397712E-5</v>
      </c>
      <c r="I4147" s="320">
        <f>(SUM(C4084:C4104)*1+SUM(C4105:C4125)*2+SUM(C4126:C4146)*3)/6</f>
        <v>7.4108305186465799E-3</v>
      </c>
      <c r="J4147" s="318">
        <f>IF(C4147*O4147&lt;&gt;0,C4147,0)</f>
        <v>0</v>
      </c>
      <c r="K4147" s="318" t="str">
        <f>IF(C4147*O4147=0,"",C4147)</f>
        <v/>
      </c>
      <c r="O4147" s="318">
        <f>IF(ISBLANK(L4147),0,1)</f>
        <v>0</v>
      </c>
      <c r="P4147" s="318">
        <f>IF(ISBLANK(M4147),0,1)</f>
        <v>0</v>
      </c>
      <c r="Q4147" s="318">
        <f>O4147+P4147</f>
        <v>0</v>
      </c>
      <c r="R4147" s="318">
        <f>SUM(Q4022:Q4147)</f>
        <v>1</v>
      </c>
      <c r="S4147" s="318">
        <f>R4147/$X$2</f>
        <v>4.3478260869565216E-2</v>
      </c>
      <c r="T4147" s="318">
        <f>IF(S4147&gt;=$X$3,1,0)</f>
        <v>0</v>
      </c>
      <c r="U4147" s="318">
        <f>O4147*T4147+P4147*T4147</f>
        <v>0</v>
      </c>
    </row>
    <row r="4148" spans="1:21" s="318" customFormat="1" x14ac:dyDescent="0.2">
      <c r="A4148" s="322">
        <v>42604</v>
      </c>
      <c r="B4148" s="321">
        <v>612.41302499999995</v>
      </c>
      <c r="C4148" s="320">
        <f>LN(B4148/B4147)</f>
        <v>-1.9103581994905672E-4</v>
      </c>
      <c r="D4148" s="320">
        <f>AVERAGE(C4128:C4148)</f>
        <v>-9.6125268829156155E-4</v>
      </c>
      <c r="E4148" s="318">
        <f>_xlfn.STDEV.S(C4128:C4148)</f>
        <v>8.0976197060470493E-3</v>
      </c>
      <c r="F4148" s="318">
        <f>E4148*(21/(21-1.5))</f>
        <v>8.7205135295891304E-3</v>
      </c>
      <c r="G4148" s="318">
        <f>_xlfn.VAR.S(C4128:C4148)</f>
        <v>6.5571444903761496E-5</v>
      </c>
      <c r="H4148" s="318">
        <f>G4148*(21/(21-1))</f>
        <v>6.8850017148949571E-5</v>
      </c>
      <c r="I4148" s="320">
        <f>(SUM(C4085:C4105)*1+SUM(C4106:C4126)*2+SUM(C4127:C4147)*3)/6</f>
        <v>9.1003834426530098E-3</v>
      </c>
      <c r="J4148" s="318">
        <f>IF(C4148*O4148&lt;&gt;0,C4148,0)</f>
        <v>0</v>
      </c>
      <c r="K4148" s="318" t="str">
        <f>IF(C4148*O4148=0,"",C4148)</f>
        <v/>
      </c>
      <c r="O4148" s="318">
        <f>IF(ISBLANK(L4148),0,1)</f>
        <v>0</v>
      </c>
      <c r="P4148" s="318">
        <f>IF(ISBLANK(M4148),0,1)</f>
        <v>0</v>
      </c>
      <c r="Q4148" s="318">
        <f>O4148+P4148</f>
        <v>0</v>
      </c>
      <c r="R4148" s="318">
        <f>SUM(Q4023:Q4148)</f>
        <v>1</v>
      </c>
      <c r="S4148" s="318">
        <f>R4148/$X$2</f>
        <v>4.3478260869565216E-2</v>
      </c>
      <c r="T4148" s="318">
        <f>IF(S4148&gt;=$X$3,1,0)</f>
        <v>0</v>
      </c>
      <c r="U4148" s="318">
        <f>O4148*T4148+P4148*T4148</f>
        <v>0</v>
      </c>
    </row>
    <row r="4149" spans="1:21" s="318" customFormat="1" x14ac:dyDescent="0.2">
      <c r="A4149" s="322">
        <v>42605</v>
      </c>
      <c r="B4149" s="321">
        <v>618.02099599999997</v>
      </c>
      <c r="C4149" s="320">
        <f>LN(B4149/B4148)</f>
        <v>9.1154986546887352E-3</v>
      </c>
      <c r="D4149" s="320">
        <f>AVERAGE(C4129:C4149)</f>
        <v>-5.0256169042142468E-4</v>
      </c>
      <c r="E4149" s="318">
        <f>_xlfn.STDEV.S(C4129:C4149)</f>
        <v>8.3915258449204153E-3</v>
      </c>
      <c r="F4149" s="318">
        <f>E4149*(21/(21-1.5))</f>
        <v>9.0370278329912155E-3</v>
      </c>
      <c r="G4149" s="318">
        <f>_xlfn.VAR.S(C4129:C4149)</f>
        <v>7.0417706005967284E-5</v>
      </c>
      <c r="H4149" s="318">
        <f>G4149*(21/(21-1))</f>
        <v>7.3938591306265653E-5</v>
      </c>
      <c r="I4149" s="320">
        <f>(SUM(C4086:C4106)*1+SUM(C4107:C4127)*2+SUM(C4128:C4148)*3)/6</f>
        <v>1.0199867866006903E-3</v>
      </c>
      <c r="J4149" s="318">
        <f>IF(C4149*O4149&lt;&gt;0,C4149,0)</f>
        <v>0</v>
      </c>
      <c r="K4149" s="318" t="str">
        <f>IF(C4149*O4149=0,"",C4149)</f>
        <v/>
      </c>
      <c r="O4149" s="318">
        <f>IF(ISBLANK(L4149),0,1)</f>
        <v>0</v>
      </c>
      <c r="P4149" s="318">
        <f>IF(ISBLANK(M4149),0,1)</f>
        <v>0</v>
      </c>
      <c r="Q4149" s="318">
        <f>O4149+P4149</f>
        <v>0</v>
      </c>
      <c r="R4149" s="318">
        <f>SUM(Q4024:Q4149)</f>
        <v>1</v>
      </c>
      <c r="S4149" s="318">
        <f>R4149/$X$2</f>
        <v>4.3478260869565216E-2</v>
      </c>
      <c r="T4149" s="318">
        <f>IF(S4149&gt;=$X$3,1,0)</f>
        <v>0</v>
      </c>
      <c r="U4149" s="318">
        <f>O4149*T4149+P4149*T4149</f>
        <v>0</v>
      </c>
    </row>
    <row r="4150" spans="1:21" s="318" customFormat="1" x14ac:dyDescent="0.2">
      <c r="A4150" s="322">
        <v>42606</v>
      </c>
      <c r="B4150" s="321">
        <v>619.283997</v>
      </c>
      <c r="C4150" s="320">
        <f>LN(B4150/B4149)</f>
        <v>2.0415361544873245E-3</v>
      </c>
      <c r="D4150" s="320">
        <f>AVERAGE(C4130:C4150)</f>
        <v>-9.4745447168120519E-4</v>
      </c>
      <c r="E4150" s="318">
        <f>_xlfn.STDEV.S(C4130:C4150)</f>
        <v>7.966721153765479E-3</v>
      </c>
      <c r="F4150" s="318">
        <f>E4150*(21/(21-1.5))</f>
        <v>8.5795458579012839E-3</v>
      </c>
      <c r="G4150" s="318">
        <f>_xlfn.VAR.S(C4130:C4150)</f>
        <v>6.3468645941854363E-5</v>
      </c>
      <c r="H4150" s="318">
        <f>G4150*(21/(21-1))</f>
        <v>6.664207823894709E-5</v>
      </c>
      <c r="I4150" s="320">
        <f>(SUM(C4087:C4107)*1+SUM(C4108:C4128)*2+SUM(C4129:C4149)*3)/6</f>
        <v>5.7356798895287385E-3</v>
      </c>
      <c r="J4150" s="318">
        <f>IF(C4150*O4150&lt;&gt;0,C4150,0)</f>
        <v>0</v>
      </c>
      <c r="K4150" s="318" t="str">
        <f>IF(C4150*O4150=0,"",C4150)</f>
        <v/>
      </c>
      <c r="O4150" s="318">
        <f>IF(ISBLANK(L4150),0,1)</f>
        <v>0</v>
      </c>
      <c r="P4150" s="318">
        <f>IF(ISBLANK(M4150),0,1)</f>
        <v>0</v>
      </c>
      <c r="Q4150" s="318">
        <f>O4150+P4150</f>
        <v>0</v>
      </c>
      <c r="R4150" s="318">
        <f>SUM(Q4025:Q4150)</f>
        <v>1</v>
      </c>
      <c r="S4150" s="318">
        <f>R4150/$X$2</f>
        <v>4.3478260869565216E-2</v>
      </c>
      <c r="T4150" s="318">
        <f>IF(S4150&gt;=$X$3,1,0)</f>
        <v>0</v>
      </c>
      <c r="U4150" s="318">
        <f>O4150*T4150+P4150*T4150</f>
        <v>0</v>
      </c>
    </row>
    <row r="4151" spans="1:21" s="318" customFormat="1" x14ac:dyDescent="0.2">
      <c r="A4151" s="322">
        <v>42607</v>
      </c>
      <c r="B4151" s="321">
        <v>616.68499799999995</v>
      </c>
      <c r="C4151" s="320">
        <f>LN(B4151/B4150)</f>
        <v>-4.2056116961795616E-3</v>
      </c>
      <c r="D4151" s="320">
        <f>AVERAGE(C4131:C4151)</f>
        <v>-6.570475230422984E-4</v>
      </c>
      <c r="E4151" s="318">
        <f>_xlfn.STDEV.S(C4131:C4151)</f>
        <v>7.7157940403554124E-3</v>
      </c>
      <c r="F4151" s="318">
        <f>E4151*(21/(21-1.5))</f>
        <v>8.3093166588442905E-3</v>
      </c>
      <c r="G4151" s="318">
        <f>_xlfn.VAR.S(C4131:C4151)</f>
        <v>5.9533477673184096E-5</v>
      </c>
      <c r="H4151" s="318">
        <f>G4151*(21/(21-1))</f>
        <v>6.2510151556843298E-5</v>
      </c>
      <c r="I4151" s="320">
        <f>(SUM(C4088:C4108)*1+SUM(C4109:C4129)*2+SUM(C4130:C4150)*3)/6</f>
        <v>2.3517908616813529E-3</v>
      </c>
      <c r="J4151" s="318">
        <f>IF(C4151*O4151&lt;&gt;0,C4151,0)</f>
        <v>0</v>
      </c>
      <c r="K4151" s="318" t="str">
        <f>IF(C4151*O4151=0,"",C4151)</f>
        <v/>
      </c>
      <c r="O4151" s="318">
        <f>IF(ISBLANK(L4151),0,1)</f>
        <v>0</v>
      </c>
      <c r="P4151" s="318">
        <f>IF(ISBLANK(M4151),0,1)</f>
        <v>0</v>
      </c>
      <c r="Q4151" s="318">
        <f>O4151+P4151</f>
        <v>0</v>
      </c>
      <c r="R4151" s="318">
        <f>SUM(Q4026:Q4151)</f>
        <v>1</v>
      </c>
      <c r="S4151" s="318">
        <f>R4151/$X$2</f>
        <v>4.3478260869565216E-2</v>
      </c>
      <c r="T4151" s="318">
        <f>IF(S4151&gt;=$X$3,1,0)</f>
        <v>0</v>
      </c>
      <c r="U4151" s="318">
        <f>O4151*T4151+P4151*T4151</f>
        <v>0</v>
      </c>
    </row>
    <row r="4152" spans="1:21" s="318" customFormat="1" x14ac:dyDescent="0.2">
      <c r="A4152" s="322">
        <v>42608</v>
      </c>
      <c r="B4152" s="321">
        <v>618.41101100000003</v>
      </c>
      <c r="C4152" s="320">
        <f>LN(B4152/B4151)</f>
        <v>2.7949472931956924E-3</v>
      </c>
      <c r="D4152" s="320">
        <f>AVERAGE(C4132:C4152)</f>
        <v>-1.131583205974202E-5</v>
      </c>
      <c r="E4152" s="318">
        <f>_xlfn.STDEV.S(C4132:C4152)</f>
        <v>7.3879980570793853E-3</v>
      </c>
      <c r="F4152" s="318">
        <f>E4152*(21/(21-1.5))</f>
        <v>7.9563055999316446E-3</v>
      </c>
      <c r="G4152" s="318">
        <f>_xlfn.VAR.S(C4132:C4152)</f>
        <v>5.4582515291408766E-5</v>
      </c>
      <c r="H4152" s="318">
        <f>G4152*(21/(21-1))</f>
        <v>5.7311641055979209E-5</v>
      </c>
      <c r="I4152" s="320">
        <f>(SUM(C4089:C4109)*1+SUM(C4110:C4130)*2+SUM(C4131:C4151)*3)/6</f>
        <v>-1.5307954446331501E-3</v>
      </c>
      <c r="J4152" s="318">
        <f>IF(C4152*O4152&lt;&gt;0,C4152,0)</f>
        <v>0</v>
      </c>
      <c r="K4152" s="318" t="str">
        <f>IF(C4152*O4152=0,"",C4152)</f>
        <v/>
      </c>
      <c r="O4152" s="318">
        <f>IF(ISBLANK(L4152),0,1)</f>
        <v>0</v>
      </c>
      <c r="P4152" s="318">
        <f>IF(ISBLANK(M4152),0,1)</f>
        <v>0</v>
      </c>
      <c r="Q4152" s="318">
        <f>O4152+P4152</f>
        <v>0</v>
      </c>
      <c r="R4152" s="318">
        <f>SUM(Q4027:Q4152)</f>
        <v>1</v>
      </c>
      <c r="S4152" s="318">
        <f>R4152/$X$2</f>
        <v>4.3478260869565216E-2</v>
      </c>
      <c r="T4152" s="318">
        <f>IF(S4152&gt;=$X$3,1,0)</f>
        <v>0</v>
      </c>
      <c r="U4152" s="318">
        <f>O4152*T4152+P4152*T4152</f>
        <v>0</v>
      </c>
    </row>
    <row r="4153" spans="1:21" s="318" customFormat="1" x14ac:dyDescent="0.2">
      <c r="A4153" s="322">
        <v>42611</v>
      </c>
      <c r="B4153" s="321">
        <v>616.67498799999998</v>
      </c>
      <c r="C4153" s="320">
        <f>LN(B4153/B4152)</f>
        <v>-2.8111793748486829E-3</v>
      </c>
      <c r="D4153" s="320">
        <f>AVERAGE(C4133:C4153)</f>
        <v>-2.7932910072291518E-4</v>
      </c>
      <c r="E4153" s="318">
        <f>_xlfn.STDEV.S(C4133:C4153)</f>
        <v>7.3823477172157556E-3</v>
      </c>
      <c r="F4153" s="318">
        <f>E4153*(21/(21-1.5))</f>
        <v>7.9502206185400447E-3</v>
      </c>
      <c r="G4153" s="318">
        <f>_xlfn.VAR.S(C4133:C4153)</f>
        <v>5.4499057817880679E-5</v>
      </c>
      <c r="H4153" s="318">
        <f>G4153*(21/(21-1))</f>
        <v>5.7224010708774714E-5</v>
      </c>
      <c r="I4153" s="320">
        <f>(SUM(C4090:C4110)*1+SUM(C4111:C4131)*2+SUM(C4132:C4152)*3)/6</f>
        <v>6.1599833915187965E-3</v>
      </c>
      <c r="J4153" s="318">
        <f>IF(C4153*O4153&lt;&gt;0,C4153,0)</f>
        <v>0</v>
      </c>
      <c r="K4153" s="318" t="str">
        <f>IF(C4153*O4153=0,"",C4153)</f>
        <v/>
      </c>
      <c r="O4153" s="318">
        <f>IF(ISBLANK(L4153),0,1)</f>
        <v>0</v>
      </c>
      <c r="P4153" s="318">
        <f>IF(ISBLANK(M4153),0,1)</f>
        <v>0</v>
      </c>
      <c r="Q4153" s="318">
        <f>O4153+P4153</f>
        <v>0</v>
      </c>
      <c r="R4153" s="318">
        <f>SUM(Q4028:Q4153)</f>
        <v>1</v>
      </c>
      <c r="S4153" s="318">
        <f>R4153/$X$2</f>
        <v>4.3478260869565216E-2</v>
      </c>
      <c r="T4153" s="318">
        <f>IF(S4153&gt;=$X$3,1,0)</f>
        <v>0</v>
      </c>
      <c r="U4153" s="318">
        <f>O4153*T4153+P4153*T4153</f>
        <v>0</v>
      </c>
    </row>
    <row r="4154" spans="1:21" s="318" customFormat="1" x14ac:dyDescent="0.2">
      <c r="A4154" s="322">
        <v>42612</v>
      </c>
      <c r="B4154" s="321">
        <v>622.08599900000002</v>
      </c>
      <c r="C4154" s="320">
        <f>LN(B4154/B4153)</f>
        <v>8.7362218724690386E-3</v>
      </c>
      <c r="D4154" s="320">
        <f>AVERAGE(C4134:C4154)</f>
        <v>-7.5800149734530953E-5</v>
      </c>
      <c r="E4154" s="318">
        <f>_xlfn.STDEV.S(C4134:C4154)</f>
        <v>7.5759822110759633E-3</v>
      </c>
      <c r="F4154" s="318">
        <f>E4154*(21/(21-1.5))</f>
        <v>8.1587500734664215E-3</v>
      </c>
      <c r="G4154" s="318">
        <f>_xlfn.VAR.S(C4134:C4154)</f>
        <v>5.7395506462539443E-5</v>
      </c>
      <c r="H4154" s="318">
        <f>G4154*(21/(21-1))</f>
        <v>6.0265281785666415E-5</v>
      </c>
      <c r="I4154" s="320">
        <f>(SUM(C4091:C4111)*1+SUM(C4112:C4132)*2+SUM(C4133:C4153)*3)/6</f>
        <v>1.0683948984381067E-2</v>
      </c>
      <c r="J4154" s="318">
        <f>IF(C4154*O4154&lt;&gt;0,C4154,0)</f>
        <v>0</v>
      </c>
      <c r="K4154" s="318" t="str">
        <f>IF(C4154*O4154=0,"",C4154)</f>
        <v/>
      </c>
      <c r="O4154" s="318">
        <f>IF(ISBLANK(L4154),0,1)</f>
        <v>0</v>
      </c>
      <c r="P4154" s="318">
        <f>IF(ISBLANK(M4154),0,1)</f>
        <v>0</v>
      </c>
      <c r="Q4154" s="318">
        <f>O4154+P4154</f>
        <v>0</v>
      </c>
      <c r="R4154" s="318">
        <f>SUM(Q4029:Q4154)</f>
        <v>1</v>
      </c>
      <c r="S4154" s="318">
        <f>R4154/$X$2</f>
        <v>4.3478260869565216E-2</v>
      </c>
      <c r="T4154" s="318">
        <f>IF(S4154&gt;=$X$3,1,0)</f>
        <v>0</v>
      </c>
      <c r="U4154" s="318">
        <f>O4154*T4154+P4154*T4154</f>
        <v>0</v>
      </c>
    </row>
    <row r="4155" spans="1:21" s="318" customFormat="1" x14ac:dyDescent="0.2">
      <c r="A4155" s="322">
        <v>42613</v>
      </c>
      <c r="B4155" s="321">
        <v>618.92700200000002</v>
      </c>
      <c r="C4155" s="320">
        <f>LN(B4155/B4154)</f>
        <v>-5.0910084269143738E-3</v>
      </c>
      <c r="D4155" s="320">
        <f>AVERAGE(C4135:C4155)</f>
        <v>2.5403577074107426E-4</v>
      </c>
      <c r="E4155" s="318">
        <f>_xlfn.STDEV.S(C4135:C4155)</f>
        <v>7.1699795073806912E-3</v>
      </c>
      <c r="F4155" s="318">
        <f>E4155*(21/(21-1.5))</f>
        <v>7.7215163925638212E-3</v>
      </c>
      <c r="G4155" s="318">
        <f>_xlfn.VAR.S(C4135:C4155)</f>
        <v>5.1408606136259057E-5</v>
      </c>
      <c r="H4155" s="318">
        <f>G4155*(21/(21-1))</f>
        <v>5.3979036443072009E-5</v>
      </c>
      <c r="I4155" s="320">
        <f>(SUM(C4092:C4112)*1+SUM(C4113:C4133)*2+SUM(C4134:C4154)*3)/6</f>
        <v>9.0955978713258886E-3</v>
      </c>
      <c r="J4155" s="318">
        <f>IF(C4155*O4155&lt;&gt;0,C4155,0)</f>
        <v>0</v>
      </c>
      <c r="K4155" s="318" t="str">
        <f>IF(C4155*O4155=0,"",C4155)</f>
        <v/>
      </c>
      <c r="O4155" s="318">
        <f>IF(ISBLANK(L4155),0,1)</f>
        <v>0</v>
      </c>
      <c r="P4155" s="318">
        <f>IF(ISBLANK(M4155),0,1)</f>
        <v>0</v>
      </c>
      <c r="Q4155" s="318">
        <f>O4155+P4155</f>
        <v>0</v>
      </c>
      <c r="R4155" s="318">
        <f>SUM(Q4030:Q4155)</f>
        <v>1</v>
      </c>
      <c r="S4155" s="318">
        <f>R4155/$X$2</f>
        <v>4.3478260869565216E-2</v>
      </c>
      <c r="T4155" s="318">
        <f>IF(S4155&gt;=$X$3,1,0)</f>
        <v>0</v>
      </c>
      <c r="U4155" s="318">
        <f>O4155*T4155+P4155*T4155</f>
        <v>0</v>
      </c>
    </row>
    <row r="4156" spans="1:21" s="318" customFormat="1" x14ac:dyDescent="0.2">
      <c r="A4156" s="322">
        <v>42614</v>
      </c>
      <c r="B4156" s="321">
        <v>616.283997</v>
      </c>
      <c r="C4156" s="320">
        <f>LN(B4156/B4155)</f>
        <v>-4.2794454319598175E-3</v>
      </c>
      <c r="D4156" s="320">
        <f>AVERAGE(C4136:C4156)</f>
        <v>2.8349016075474026E-4</v>
      </c>
      <c r="E4156" s="318">
        <f>_xlfn.STDEV.S(C4136:C4156)</f>
        <v>7.1489964705391219E-3</v>
      </c>
      <c r="F4156" s="318">
        <f>E4156*(21/(21-1.5))</f>
        <v>7.6989192759652075E-3</v>
      </c>
      <c r="G4156" s="318">
        <f>_xlfn.VAR.S(C4136:C4156)</f>
        <v>5.1108150535780828E-5</v>
      </c>
      <c r="H4156" s="318">
        <f>G4156*(21/(21-1))</f>
        <v>5.3663558062569874E-5</v>
      </c>
      <c r="I4156" s="320">
        <f>(SUM(C4093:C4113)*1+SUM(C4114:C4134)*2+SUM(C4135:C4155)*3)/6</f>
        <v>6.5902737137885151E-3</v>
      </c>
      <c r="J4156" s="318">
        <f>IF(C4156*O4156&lt;&gt;0,C4156,0)</f>
        <v>0</v>
      </c>
      <c r="K4156" s="318" t="str">
        <f>IF(C4156*O4156=0,"",C4156)</f>
        <v/>
      </c>
      <c r="O4156" s="318">
        <f>IF(ISBLANK(L4156),0,1)</f>
        <v>0</v>
      </c>
      <c r="P4156" s="318">
        <f>IF(ISBLANK(M4156),0,1)</f>
        <v>0</v>
      </c>
      <c r="Q4156" s="318">
        <f>O4156+P4156</f>
        <v>0</v>
      </c>
      <c r="R4156" s="318">
        <f>SUM(Q4031:Q4156)</f>
        <v>1</v>
      </c>
      <c r="S4156" s="318">
        <f>R4156/$X$2</f>
        <v>4.3478260869565216E-2</v>
      </c>
      <c r="T4156" s="318">
        <f>IF(S4156&gt;=$X$3,1,0)</f>
        <v>0</v>
      </c>
      <c r="U4156" s="318">
        <f>O4156*T4156+P4156*T4156</f>
        <v>0</v>
      </c>
    </row>
    <row r="4157" spans="1:21" s="318" customFormat="1" x14ac:dyDescent="0.2">
      <c r="A4157" s="322">
        <v>42615</v>
      </c>
      <c r="B4157" s="321">
        <v>623.114014</v>
      </c>
      <c r="C4157" s="320">
        <f>LN(B4157/B4156)</f>
        <v>1.1021618688343676E-2</v>
      </c>
      <c r="D4157" s="320">
        <f>AVERAGE(C4137:C4157)</f>
        <v>9.6996854498041288E-4</v>
      </c>
      <c r="E4157" s="318">
        <f>_xlfn.STDEV.S(C4137:C4157)</f>
        <v>7.4634008117578166E-3</v>
      </c>
      <c r="F4157" s="318">
        <f>E4157*(21/(21-1.5))</f>
        <v>8.0375085665084171E-3</v>
      </c>
      <c r="G4157" s="318">
        <f>_xlfn.VAR.S(C4137:C4157)</f>
        <v>5.570235167694723E-5</v>
      </c>
      <c r="H4157" s="318">
        <f>G4157*(21/(21-1))</f>
        <v>5.8487469260794594E-5</v>
      </c>
      <c r="I4157" s="320">
        <f>(SUM(C4094:C4114)*1+SUM(C4115:C4135)*2+SUM(C4136:C4156)*3)/6</f>
        <v>5.9263768579003104E-3</v>
      </c>
      <c r="J4157" s="318">
        <f>IF(C4157*O4157&lt;&gt;0,C4157,0)</f>
        <v>0</v>
      </c>
      <c r="K4157" s="318" t="str">
        <f>IF(C4157*O4157=0,"",C4157)</f>
        <v/>
      </c>
      <c r="O4157" s="318">
        <f>IF(ISBLANK(L4157),0,1)</f>
        <v>0</v>
      </c>
      <c r="P4157" s="318">
        <f>IF(ISBLANK(M4157),0,1)</f>
        <v>0</v>
      </c>
      <c r="Q4157" s="318">
        <f>O4157+P4157</f>
        <v>0</v>
      </c>
      <c r="R4157" s="318">
        <f>SUM(Q4032:Q4157)</f>
        <v>1</v>
      </c>
      <c r="S4157" s="318">
        <f>R4157/$X$2</f>
        <v>4.3478260869565216E-2</v>
      </c>
      <c r="T4157" s="318">
        <f>IF(S4157&gt;=$X$3,1,0)</f>
        <v>0</v>
      </c>
      <c r="U4157" s="318">
        <f>O4157*T4157+P4157*T4157</f>
        <v>0</v>
      </c>
    </row>
    <row r="4158" spans="1:21" s="318" customFormat="1" x14ac:dyDescent="0.2">
      <c r="A4158" s="322">
        <v>42618</v>
      </c>
      <c r="B4158" s="321">
        <v>627.05200200000002</v>
      </c>
      <c r="C4158" s="320">
        <f>LN(B4158/B4157)</f>
        <v>6.2999649236052902E-3</v>
      </c>
      <c r="D4158" s="320">
        <f>AVERAGE(C4138:C4158)</f>
        <v>1.7258326020202445E-3</v>
      </c>
      <c r="E4158" s="318">
        <f>_xlfn.STDEV.S(C4138:C4158)</f>
        <v>7.1389774057067775E-3</v>
      </c>
      <c r="F4158" s="318">
        <f>E4158*(21/(21-1.5))</f>
        <v>7.6881295138380677E-3</v>
      </c>
      <c r="G4158" s="318">
        <f>_xlfn.VAR.S(C4138:C4158)</f>
        <v>5.0964998399191868E-5</v>
      </c>
      <c r="H4158" s="318">
        <f>G4158*(21/(21-1))</f>
        <v>5.3513248319151463E-5</v>
      </c>
      <c r="I4158" s="320">
        <f>(SUM(C4095:C4115)*1+SUM(C4116:C4136)*2+SUM(C4137:C4157)*3)/6</f>
        <v>9.7004866695041374E-3</v>
      </c>
      <c r="J4158" s="318">
        <f>IF(C4158*O4158&lt;&gt;0,C4158,0)</f>
        <v>0</v>
      </c>
      <c r="K4158" s="318" t="str">
        <f>IF(C4158*O4158=0,"",C4158)</f>
        <v/>
      </c>
      <c r="O4158" s="318">
        <f>IF(ISBLANK(L4158),0,1)</f>
        <v>0</v>
      </c>
      <c r="P4158" s="318">
        <f>IF(ISBLANK(M4158),0,1)</f>
        <v>0</v>
      </c>
      <c r="Q4158" s="318">
        <f>O4158+P4158</f>
        <v>0</v>
      </c>
      <c r="R4158" s="318">
        <f>SUM(Q4033:Q4158)</f>
        <v>1</v>
      </c>
      <c r="S4158" s="318">
        <f>R4158/$X$2</f>
        <v>4.3478260869565216E-2</v>
      </c>
      <c r="T4158" s="318">
        <f>IF(S4158&gt;=$X$3,1,0)</f>
        <v>0</v>
      </c>
      <c r="U4158" s="318">
        <f>O4158*T4158+P4158*T4158</f>
        <v>0</v>
      </c>
    </row>
    <row r="4159" spans="1:21" s="318" customFormat="1" x14ac:dyDescent="0.2">
      <c r="A4159" s="322">
        <v>42620</v>
      </c>
      <c r="B4159" s="321">
        <v>626.40301499999998</v>
      </c>
      <c r="C4159" s="320">
        <f>LN(B4159/B4158)</f>
        <v>-1.0355171094140439E-3</v>
      </c>
      <c r="D4159" s="320">
        <f>AVERAGE(C4139:C4159)</f>
        <v>1.9357395948350457E-3</v>
      </c>
      <c r="E4159" s="318">
        <f>_xlfn.STDEV.S(C4139:C4159)</f>
        <v>6.9806858306044528E-3</v>
      </c>
      <c r="F4159" s="318">
        <f>E4159*(21/(21-1.5))</f>
        <v>7.5176616637278723E-3</v>
      </c>
      <c r="G4159" s="318">
        <f>_xlfn.VAR.S(C4139:C4159)</f>
        <v>4.8729974665601781E-5</v>
      </c>
      <c r="H4159" s="318">
        <f>G4159*(21/(21-1))</f>
        <v>5.1166473398881874E-5</v>
      </c>
      <c r="I4159" s="320">
        <f>(SUM(C4096:C4116)*1+SUM(C4117:C4137)*2+SUM(C4138:C4158)*3)/6</f>
        <v>1.581886060513998E-2</v>
      </c>
      <c r="J4159" s="318">
        <f>IF(C4159*O4159&lt;&gt;0,C4159,0)</f>
        <v>0</v>
      </c>
      <c r="K4159" s="318" t="str">
        <f>IF(C4159*O4159=0,"",C4159)</f>
        <v/>
      </c>
      <c r="O4159" s="318">
        <f>IF(ISBLANK(L4159),0,1)</f>
        <v>0</v>
      </c>
      <c r="P4159" s="318">
        <f>IF(ISBLANK(M4159),0,1)</f>
        <v>0</v>
      </c>
      <c r="Q4159" s="318">
        <f>O4159+P4159</f>
        <v>0</v>
      </c>
      <c r="R4159" s="318">
        <f>SUM(Q4034:Q4159)</f>
        <v>1</v>
      </c>
      <c r="S4159" s="318">
        <f>R4159/$X$2</f>
        <v>4.3478260869565216E-2</v>
      </c>
      <c r="T4159" s="318">
        <f>IF(S4159&gt;=$X$3,1,0)</f>
        <v>0</v>
      </c>
      <c r="U4159" s="318">
        <f>O4159*T4159+P4159*T4159</f>
        <v>0</v>
      </c>
    </row>
    <row r="4160" spans="1:21" s="318" customFormat="1" x14ac:dyDescent="0.2">
      <c r="A4160" s="322">
        <v>42621</v>
      </c>
      <c r="B4160" s="321">
        <v>624.93102999999996</v>
      </c>
      <c r="C4160" s="320">
        <f>LN(B4160/B4159)</f>
        <v>-2.3526662362291311E-3</v>
      </c>
      <c r="D4160" s="320">
        <f>AVERAGE(C4140:C4160)</f>
        <v>1.2903837201369271E-3</v>
      </c>
      <c r="E4160" s="318">
        <f>_xlfn.STDEV.S(C4140:C4160)</f>
        <v>6.702316025963116E-3</v>
      </c>
      <c r="F4160" s="318">
        <f>E4160*(21/(21-1.5))</f>
        <v>7.217878797191048E-3</v>
      </c>
      <c r="G4160" s="318">
        <f>_xlfn.VAR.S(C4140:C4160)</f>
        <v>4.4921040111882016E-5</v>
      </c>
      <c r="H4160" s="318">
        <f>G4160*(21/(21-1))</f>
        <v>4.716709211747612E-5</v>
      </c>
      <c r="I4160" s="320">
        <f>(SUM(C4097:C4117)*1+SUM(C4118:C4138)*2+SUM(C4139:C4159)*3)/6</f>
        <v>1.7737750093405714E-2</v>
      </c>
      <c r="J4160" s="318">
        <f>IF(C4160*O4160&lt;&gt;0,C4160,0)</f>
        <v>0</v>
      </c>
      <c r="K4160" s="318" t="str">
        <f>IF(C4160*O4160=0,"",C4160)</f>
        <v/>
      </c>
      <c r="O4160" s="318">
        <f>IF(ISBLANK(L4160),0,1)</f>
        <v>0</v>
      </c>
      <c r="P4160" s="318">
        <f>IF(ISBLANK(M4160),0,1)</f>
        <v>0</v>
      </c>
      <c r="Q4160" s="318">
        <f>O4160+P4160</f>
        <v>0</v>
      </c>
      <c r="R4160" s="318">
        <f>SUM(Q4035:Q4160)</f>
        <v>1</v>
      </c>
      <c r="S4160" s="318">
        <f>R4160/$X$2</f>
        <v>4.3478260869565216E-2</v>
      </c>
      <c r="T4160" s="318">
        <f>IF(S4160&gt;=$X$3,1,0)</f>
        <v>0</v>
      </c>
      <c r="U4160" s="318">
        <f>O4160*T4160+P4160*T4160</f>
        <v>0</v>
      </c>
    </row>
    <row r="4161" spans="1:21" s="318" customFormat="1" x14ac:dyDescent="0.2">
      <c r="A4161" s="322">
        <v>42622</v>
      </c>
      <c r="B4161" s="321">
        <v>619.53002900000001</v>
      </c>
      <c r="C4161" s="320">
        <f>LN(B4161/B4160)</f>
        <v>-8.6801187906842461E-3</v>
      </c>
      <c r="D4161" s="320">
        <f>AVERAGE(C4141:C4161)</f>
        <v>3.6464900037075636E-4</v>
      </c>
      <c r="E4161" s="318">
        <f>_xlfn.STDEV.S(C4141:C4161)</f>
        <v>6.6714148891622287E-3</v>
      </c>
      <c r="F4161" s="318">
        <f>E4161*(21/(21-1.5))</f>
        <v>7.1846006498670154E-3</v>
      </c>
      <c r="G4161" s="318">
        <f>_xlfn.VAR.S(C4141:C4161)</f>
        <v>4.4507776623335471E-5</v>
      </c>
      <c r="H4161" s="318">
        <f>G4161*(21/(21-1))</f>
        <v>4.6733165454502246E-5</v>
      </c>
      <c r="I4161" s="320">
        <f>(SUM(C4098:C4118)*1+SUM(C4119:C4139)*2+SUM(C4140:C4160)*3)/6</f>
        <v>1.4316458792974975E-2</v>
      </c>
      <c r="J4161" s="318">
        <f>IF(C4161*O4161&lt;&gt;0,C4161,0)</f>
        <v>0</v>
      </c>
      <c r="K4161" s="318" t="str">
        <f>IF(C4161*O4161=0,"",C4161)</f>
        <v/>
      </c>
      <c r="O4161" s="318">
        <f>IF(ISBLANK(L4161),0,1)</f>
        <v>0</v>
      </c>
      <c r="P4161" s="318">
        <f>IF(ISBLANK(M4161),0,1)</f>
        <v>0</v>
      </c>
      <c r="Q4161" s="318">
        <f>O4161+P4161</f>
        <v>0</v>
      </c>
      <c r="R4161" s="318">
        <f>SUM(Q4036:Q4161)</f>
        <v>1</v>
      </c>
      <c r="S4161" s="318">
        <f>R4161/$X$2</f>
        <v>4.3478260869565216E-2</v>
      </c>
      <c r="T4161" s="318">
        <f>IF(S4161&gt;=$X$3,1,0)</f>
        <v>0</v>
      </c>
      <c r="U4161" s="318">
        <f>O4161*T4161+P4161*T4161</f>
        <v>0</v>
      </c>
    </row>
    <row r="4162" spans="1:21" s="318" customFormat="1" x14ac:dyDescent="0.2">
      <c r="A4162" s="322">
        <v>42625</v>
      </c>
      <c r="B4162" s="321">
        <v>608.49200399999995</v>
      </c>
      <c r="C4162" s="320">
        <f>LN(B4162/B4161)</f>
        <v>-1.7977401024692238E-2</v>
      </c>
      <c r="D4162" s="320">
        <f>AVERAGE(C4142:C4162)</f>
        <v>-1.1076645253625418E-3</v>
      </c>
      <c r="E4162" s="318">
        <f>_xlfn.STDEV.S(C4142:C4162)</f>
        <v>7.1515567335738561E-3</v>
      </c>
      <c r="F4162" s="318">
        <f>E4162*(21/(21-1.5))</f>
        <v>7.7016764823103065E-3</v>
      </c>
      <c r="G4162" s="318">
        <f>_xlfn.VAR.S(C4142:C4162)</f>
        <v>5.1144763713525563E-5</v>
      </c>
      <c r="H4162" s="318">
        <f>G4162*(21/(21-1))</f>
        <v>5.3702001899201847E-5</v>
      </c>
      <c r="I4162" s="320">
        <f>(SUM(C4099:C4119)*1+SUM(C4120:C4140)*2+SUM(C4141:C4161)*3)/6</f>
        <v>3.5331485573203802E-3</v>
      </c>
      <c r="J4162" s="318">
        <f>IF(C4162*O4162&lt;&gt;0,C4162,0)</f>
        <v>0</v>
      </c>
      <c r="K4162" s="318" t="str">
        <f>IF(C4162*O4162=0,"",C4162)</f>
        <v/>
      </c>
      <c r="O4162" s="318">
        <f>IF(ISBLANK(L4162),0,1)</f>
        <v>0</v>
      </c>
      <c r="P4162" s="318">
        <f>IF(ISBLANK(M4162),0,1)</f>
        <v>0</v>
      </c>
      <c r="Q4162" s="318">
        <f>O4162+P4162</f>
        <v>0</v>
      </c>
      <c r="R4162" s="318">
        <f>SUM(Q4037:Q4162)</f>
        <v>1</v>
      </c>
      <c r="S4162" s="318">
        <f>R4162/$X$2</f>
        <v>4.3478260869565216E-2</v>
      </c>
      <c r="T4162" s="318">
        <f>IF(S4162&gt;=$X$3,1,0)</f>
        <v>0</v>
      </c>
      <c r="U4162" s="318">
        <f>O4162*T4162+P4162*T4162</f>
        <v>0</v>
      </c>
    </row>
    <row r="4163" spans="1:21" s="318" customFormat="1" x14ac:dyDescent="0.2">
      <c r="A4163" s="322">
        <v>42626</v>
      </c>
      <c r="B4163" s="321">
        <v>603.09899900000005</v>
      </c>
      <c r="C4163" s="320">
        <f>LN(B4163/B4162)</f>
        <v>-8.9024111341487275E-3</v>
      </c>
      <c r="D4163" s="320">
        <f>AVERAGE(C4143:C4163)</f>
        <v>-1.3131052630566138E-3</v>
      </c>
      <c r="E4163" s="318">
        <f>_xlfn.STDEV.S(C4143:C4163)</f>
        <v>7.3166016931288623E-3</v>
      </c>
      <c r="F4163" s="318">
        <f>E4163*(21/(21-1.5))</f>
        <v>7.8794172079849276E-3</v>
      </c>
      <c r="G4163" s="318">
        <f>_xlfn.VAR.S(C4143:C4163)</f>
        <v>5.3532660335896133E-5</v>
      </c>
      <c r="H4163" s="318">
        <f>G4163*(21/(21-1))</f>
        <v>5.6209293352690945E-5</v>
      </c>
      <c r="I4163" s="320">
        <f>(SUM(C4100:C4120)*1+SUM(C4121:C4141)*2+SUM(C4142:C4162)*3)/6</f>
        <v>-5.481569723240833E-3</v>
      </c>
      <c r="J4163" s="318">
        <f>IF(C4163*O4163&lt;&gt;0,C4163,0)</f>
        <v>0</v>
      </c>
      <c r="K4163" s="318" t="str">
        <f>IF(C4163*O4163=0,"",C4163)</f>
        <v/>
      </c>
      <c r="O4163" s="318">
        <f>IF(ISBLANK(L4163),0,1)</f>
        <v>0</v>
      </c>
      <c r="P4163" s="318">
        <f>IF(ISBLANK(M4163),0,1)</f>
        <v>0</v>
      </c>
      <c r="Q4163" s="318">
        <f>O4163+P4163</f>
        <v>0</v>
      </c>
      <c r="R4163" s="318">
        <f>SUM(Q4038:Q4163)</f>
        <v>1</v>
      </c>
      <c r="S4163" s="318">
        <f>R4163/$X$2</f>
        <v>4.3478260869565216E-2</v>
      </c>
      <c r="T4163" s="318">
        <f>IF(S4163&gt;=$X$3,1,0)</f>
        <v>0</v>
      </c>
      <c r="U4163" s="318">
        <f>O4163*T4163+P4163*T4163</f>
        <v>0</v>
      </c>
    </row>
    <row r="4164" spans="1:21" s="318" customFormat="1" x14ac:dyDescent="0.2">
      <c r="A4164" s="322">
        <v>42627</v>
      </c>
      <c r="B4164" s="321">
        <v>602.58502199999998</v>
      </c>
      <c r="C4164" s="320">
        <f>LN(B4164/B4163)</f>
        <v>-8.525899359740106E-4</v>
      </c>
      <c r="D4164" s="320">
        <f>AVERAGE(C4144:C4164)</f>
        <v>-1.4621901739602079E-3</v>
      </c>
      <c r="E4164" s="318">
        <f>_xlfn.STDEV.S(C4144:C4164)</f>
        <v>7.2715235816164202E-3</v>
      </c>
      <c r="F4164" s="318">
        <f>E4164*(21/(21-1.5))</f>
        <v>7.8308715494330682E-3</v>
      </c>
      <c r="G4164" s="318">
        <f>_xlfn.VAR.S(C4144:C4164)</f>
        <v>5.287505519800369E-5</v>
      </c>
      <c r="H4164" s="318">
        <f>G4164*(21/(21-1))</f>
        <v>5.5518807957903875E-5</v>
      </c>
      <c r="I4164" s="320">
        <f>(SUM(C4101:C4121)*1+SUM(C4122:C4142)*2+SUM(C4143:C4163)*3)/6</f>
        <v>-9.6830804213573433E-3</v>
      </c>
      <c r="J4164" s="318">
        <f>IF(C4164*O4164&lt;&gt;0,C4164,0)</f>
        <v>0</v>
      </c>
      <c r="K4164" s="318" t="str">
        <f>IF(C4164*O4164=0,"",C4164)</f>
        <v/>
      </c>
      <c r="O4164" s="318">
        <f>IF(ISBLANK(L4164),0,1)</f>
        <v>0</v>
      </c>
      <c r="P4164" s="318">
        <f>IF(ISBLANK(M4164),0,1)</f>
        <v>0</v>
      </c>
      <c r="Q4164" s="318">
        <f>O4164+P4164</f>
        <v>0</v>
      </c>
      <c r="R4164" s="318">
        <f>SUM(Q4039:Q4164)</f>
        <v>1</v>
      </c>
      <c r="S4164" s="318">
        <f>R4164/$X$2</f>
        <v>4.3478260869565216E-2</v>
      </c>
      <c r="T4164" s="318">
        <f>IF(S4164&gt;=$X$3,1,0)</f>
        <v>0</v>
      </c>
      <c r="U4164" s="318">
        <f>O4164*T4164+P4164*T4164</f>
        <v>0</v>
      </c>
    </row>
    <row r="4165" spans="1:21" s="318" customFormat="1" x14ac:dyDescent="0.2">
      <c r="A4165" s="322">
        <v>42628</v>
      </c>
      <c r="B4165" s="321">
        <v>596.81500200000005</v>
      </c>
      <c r="C4165" s="320">
        <f>LN(B4165/B4164)</f>
        <v>-9.6215847885965117E-3</v>
      </c>
      <c r="D4165" s="320">
        <f>AVERAGE(C4145:C4165)</f>
        <v>-1.7428494861060299E-3</v>
      </c>
      <c r="E4165" s="318">
        <f>_xlfn.STDEV.S(C4145:C4165)</f>
        <v>7.4742556460717716E-3</v>
      </c>
      <c r="F4165" s="318">
        <f>E4165*(21/(21-1.5))</f>
        <v>8.0491983880772913E-3</v>
      </c>
      <c r="G4165" s="318">
        <f>_xlfn.VAR.S(C4145:C4165)</f>
        <v>5.5864497462835755E-5</v>
      </c>
      <c r="H4165" s="318">
        <f>G4165*(21/(21-1))</f>
        <v>5.8657722335977542E-5</v>
      </c>
      <c r="I4165" s="320">
        <f>(SUM(C4102:C4122)*1+SUM(C4123:C4143)*2+SUM(C4144:C4164)*3)/6</f>
        <v>-7.2445052334255038E-3</v>
      </c>
      <c r="J4165" s="318">
        <f>IF(C4165*O4165&lt;&gt;0,C4165,0)</f>
        <v>0</v>
      </c>
      <c r="K4165" s="318" t="str">
        <f>IF(C4165*O4165=0,"",C4165)</f>
        <v/>
      </c>
      <c r="O4165" s="318">
        <f>IF(ISBLANK(L4165),0,1)</f>
        <v>0</v>
      </c>
      <c r="P4165" s="318">
        <f>IF(ISBLANK(M4165),0,1)</f>
        <v>0</v>
      </c>
      <c r="Q4165" s="318">
        <f>O4165+P4165</f>
        <v>0</v>
      </c>
      <c r="R4165" s="318">
        <f>SUM(Q4040:Q4165)</f>
        <v>1</v>
      </c>
      <c r="S4165" s="318">
        <f>R4165/$X$2</f>
        <v>4.3478260869565216E-2</v>
      </c>
      <c r="T4165" s="318">
        <f>IF(S4165&gt;=$X$3,1,0)</f>
        <v>0</v>
      </c>
      <c r="U4165" s="318">
        <f>O4165*T4165+P4165*T4165</f>
        <v>0</v>
      </c>
    </row>
    <row r="4166" spans="1:21" s="318" customFormat="1" x14ac:dyDescent="0.2">
      <c r="A4166" s="322">
        <v>42629</v>
      </c>
      <c r="B4166" s="321">
        <v>601.25500499999998</v>
      </c>
      <c r="C4166" s="320">
        <f>LN(B4166/B4165)</f>
        <v>7.4119597365723804E-3</v>
      </c>
      <c r="D4166" s="320">
        <f>AVERAGE(C4146:C4166)</f>
        <v>-1.2874825053130461E-3</v>
      </c>
      <c r="E4166" s="318">
        <f>_xlfn.STDEV.S(C4146:C4166)</f>
        <v>7.7349193921511907E-3</v>
      </c>
      <c r="F4166" s="318">
        <f>E4166*(21/(21-1.5))</f>
        <v>8.3299131915474355E-3</v>
      </c>
      <c r="G4166" s="318">
        <f>_xlfn.VAR.S(C4146:C4166)</f>
        <v>5.9828978003076545E-5</v>
      </c>
      <c r="H4166" s="318">
        <f>G4166*(21/(21-1))</f>
        <v>6.2820426903230375E-5</v>
      </c>
      <c r="I4166" s="320">
        <f>(SUM(C4103:C4123)*1+SUM(C4124:C4144)*2+SUM(C4145:C4165)*3)/6</f>
        <v>-9.6454294019674685E-3</v>
      </c>
      <c r="J4166" s="318">
        <f>IF(C4166*O4166&lt;&gt;0,C4166,0)</f>
        <v>0</v>
      </c>
      <c r="K4166" s="318" t="str">
        <f>IF(C4166*O4166=0,"",C4166)</f>
        <v/>
      </c>
      <c r="O4166" s="318">
        <f>IF(ISBLANK(L4166),0,1)</f>
        <v>0</v>
      </c>
      <c r="P4166" s="318">
        <f>IF(ISBLANK(M4166),0,1)</f>
        <v>0</v>
      </c>
      <c r="Q4166" s="318">
        <f>O4166+P4166</f>
        <v>0</v>
      </c>
      <c r="R4166" s="318">
        <f>SUM(Q4041:Q4166)</f>
        <v>1</v>
      </c>
      <c r="S4166" s="318">
        <f>R4166/$X$2</f>
        <v>4.3478260869565216E-2</v>
      </c>
      <c r="T4166" s="318">
        <f>IF(S4166&gt;=$X$3,1,0)</f>
        <v>0</v>
      </c>
      <c r="U4166" s="318">
        <f>O4166*T4166+P4166*T4166</f>
        <v>0</v>
      </c>
    </row>
    <row r="4167" spans="1:21" s="318" customFormat="1" x14ac:dyDescent="0.2">
      <c r="A4167" s="322">
        <v>42632</v>
      </c>
      <c r="B4167" s="321">
        <v>607.36499000000003</v>
      </c>
      <c r="C4167" s="320">
        <f>LN(B4167/B4166)</f>
        <v>1.0110766123252251E-2</v>
      </c>
      <c r="D4167" s="320">
        <f>AVERAGE(C4147:C4167)</f>
        <v>-1.7795376875436459E-4</v>
      </c>
      <c r="E4167" s="318">
        <f>_xlfn.STDEV.S(C4147:C4167)</f>
        <v>7.6124678944652323E-3</v>
      </c>
      <c r="F4167" s="318">
        <f>E4167*(21/(21-1.5))</f>
        <v>8.1980423478856344E-3</v>
      </c>
      <c r="G4167" s="318">
        <f>_xlfn.VAR.S(C4147:C4167)</f>
        <v>5.7949667444263931E-5</v>
      </c>
      <c r="H4167" s="318">
        <f>G4167*(21/(21-1))</f>
        <v>6.0847150816477127E-5</v>
      </c>
      <c r="I4167" s="320">
        <f>(SUM(C4104:C4124)*1+SUM(C4125:C4145)*2+SUM(C4146:C4166)*3)/6</f>
        <v>-6.7908411804388199E-3</v>
      </c>
      <c r="J4167" s="318">
        <f>IF(C4167*O4167&lt;&gt;0,C4167,0)</f>
        <v>0</v>
      </c>
      <c r="K4167" s="318" t="str">
        <f>IF(C4167*O4167=0,"",C4167)</f>
        <v/>
      </c>
      <c r="O4167" s="318">
        <f>IF(ISBLANK(L4167),0,1)</f>
        <v>0</v>
      </c>
      <c r="P4167" s="318">
        <f>IF(ISBLANK(M4167),0,1)</f>
        <v>0</v>
      </c>
      <c r="Q4167" s="318">
        <f>O4167+P4167</f>
        <v>0</v>
      </c>
      <c r="R4167" s="318">
        <f>SUM(Q4042:Q4167)</f>
        <v>1</v>
      </c>
      <c r="S4167" s="318">
        <f>R4167/$X$2</f>
        <v>4.3478260869565216E-2</v>
      </c>
      <c r="T4167" s="318">
        <f>IF(S4167&gt;=$X$3,1,0)</f>
        <v>0</v>
      </c>
      <c r="U4167" s="318">
        <f>O4167*T4167+P4167*T4167</f>
        <v>0</v>
      </c>
    </row>
    <row r="4168" spans="1:21" s="318" customFormat="1" x14ac:dyDescent="0.2">
      <c r="A4168" s="322">
        <v>42633</v>
      </c>
      <c r="B4168" s="321">
        <v>609.15698199999997</v>
      </c>
      <c r="C4168" s="320">
        <f>LN(B4168/B4167)</f>
        <v>2.946092774931144E-3</v>
      </c>
      <c r="D4168" s="320">
        <f>AVERAGE(C4148:C4168)</f>
        <v>-2.6295064514499344E-4</v>
      </c>
      <c r="E4168" s="318">
        <f>_xlfn.STDEV.S(C4148:C4168)</f>
        <v>7.5647313498125555E-3</v>
      </c>
      <c r="F4168" s="318">
        <f>E4168*(21/(21-1.5))</f>
        <v>8.1466337613365983E-3</v>
      </c>
      <c r="G4168" s="318">
        <f>_xlfn.VAR.S(C4148:C4168)</f>
        <v>5.7225160394836893E-5</v>
      </c>
      <c r="H4168" s="318">
        <f>G4168*(21/(21-1))</f>
        <v>6.0086418414578742E-5</v>
      </c>
      <c r="I4168" s="320">
        <f>(SUM(C4105:C4125)*1+SUM(C4126:C4146)*2+SUM(C4147:C4167)*3)/6</f>
        <v>4.3664597096407477E-3</v>
      </c>
      <c r="J4168" s="318">
        <f>IF(C4168*O4168&lt;&gt;0,C4168,0)</f>
        <v>0</v>
      </c>
      <c r="K4168" s="318" t="str">
        <f>IF(C4168*O4168=0,"",C4168)</f>
        <v/>
      </c>
      <c r="O4168" s="318">
        <f>IF(ISBLANK(L4168),0,1)</f>
        <v>0</v>
      </c>
      <c r="P4168" s="318">
        <f>IF(ISBLANK(M4168),0,1)</f>
        <v>0</v>
      </c>
      <c r="Q4168" s="318">
        <f>O4168+P4168</f>
        <v>0</v>
      </c>
      <c r="R4168" s="318">
        <f>SUM(Q4043:Q4168)</f>
        <v>1</v>
      </c>
      <c r="S4168" s="318">
        <f>R4168/$X$2</f>
        <v>4.3478260869565216E-2</v>
      </c>
      <c r="T4168" s="318">
        <f>IF(S4168&gt;=$X$3,1,0)</f>
        <v>0</v>
      </c>
      <c r="U4168" s="318">
        <f>O4168*T4168+P4168*T4168</f>
        <v>0</v>
      </c>
    </row>
    <row r="4169" spans="1:21" s="318" customFormat="1" x14ac:dyDescent="0.2">
      <c r="A4169" s="322">
        <v>42634</v>
      </c>
      <c r="B4169" s="321">
        <v>610.05999799999995</v>
      </c>
      <c r="C4169" s="320">
        <f>LN(B4169/B4168)</f>
        <v>1.4813050998047259E-3</v>
      </c>
      <c r="D4169" s="320">
        <f>AVERAGE(C4149:C4169)</f>
        <v>-1.833153632519564E-4</v>
      </c>
      <c r="E4169" s="318">
        <f>_xlfn.STDEV.S(C4149:C4169)</f>
        <v>7.5743226988222497E-3</v>
      </c>
      <c r="F4169" s="318">
        <f>E4169*(21/(21-1.5))</f>
        <v>8.1569629064239604E-3</v>
      </c>
      <c r="G4169" s="318">
        <f>_xlfn.VAR.S(C4149:C4169)</f>
        <v>5.7370364345893965E-5</v>
      </c>
      <c r="H4169" s="318">
        <f>G4169*(21/(21-1))</f>
        <v>6.0238882563188664E-5</v>
      </c>
      <c r="I4169" s="320">
        <f>(SUM(C4106:C4126)*1+SUM(C4127:C4147)*2+SUM(C4148:C4168)*3)/6</f>
        <v>1.4027515376125455E-3</v>
      </c>
      <c r="J4169" s="318">
        <f>IF(C4169*O4169&lt;&gt;0,C4169,0)</f>
        <v>0</v>
      </c>
      <c r="K4169" s="318" t="str">
        <f>IF(C4169*O4169=0,"",C4169)</f>
        <v/>
      </c>
      <c r="O4169" s="318">
        <f>IF(ISBLANK(L4169),0,1)</f>
        <v>0</v>
      </c>
      <c r="P4169" s="318">
        <f>IF(ISBLANK(M4169),0,1)</f>
        <v>0</v>
      </c>
      <c r="Q4169" s="318">
        <f>O4169+P4169</f>
        <v>0</v>
      </c>
      <c r="R4169" s="318">
        <f>SUM(Q4044:Q4169)</f>
        <v>1</v>
      </c>
      <c r="S4169" s="318">
        <f>R4169/$X$2</f>
        <v>4.3478260869565216E-2</v>
      </c>
      <c r="T4169" s="318">
        <f>IF(S4169&gt;=$X$3,1,0)</f>
        <v>0</v>
      </c>
      <c r="U4169" s="318">
        <f>O4169*T4169+P4169*T4169</f>
        <v>0</v>
      </c>
    </row>
    <row r="4170" spans="1:21" s="318" customFormat="1" x14ac:dyDescent="0.2">
      <c r="A4170" s="322">
        <v>42635</v>
      </c>
      <c r="B4170" s="321">
        <v>618.32299799999998</v>
      </c>
      <c r="C4170" s="320">
        <f>LN(B4170/B4169)</f>
        <v>1.3453661701297406E-2</v>
      </c>
      <c r="D4170" s="320">
        <f>AVERAGE(C4150:C4170)</f>
        <v>2.3263829443694254E-5</v>
      </c>
      <c r="E4170" s="318">
        <f>_xlfn.STDEV.S(C4150:C4170)</f>
        <v>7.8930675722963493E-3</v>
      </c>
      <c r="F4170" s="318">
        <f>E4170*(21/(21-1.5))</f>
        <v>8.5002266163191446E-3</v>
      </c>
      <c r="G4170" s="318">
        <f>_xlfn.VAR.S(C4150:C4170)</f>
        <v>6.2300515700836198E-5</v>
      </c>
      <c r="H4170" s="318">
        <f>G4170*(21/(21-1))</f>
        <v>6.541554148587801E-5</v>
      </c>
      <c r="I4170" s="320">
        <f>(SUM(C4107:C4127)*1+SUM(C4128:C4148)*2+SUM(C4149:C4169)*3)/6</f>
        <v>-2.9177738462654915E-3</v>
      </c>
      <c r="J4170" s="318">
        <f>IF(C4170*O4170&lt;&gt;0,C4170,0)</f>
        <v>0</v>
      </c>
      <c r="K4170" s="318" t="str">
        <f>IF(C4170*O4170=0,"",C4170)</f>
        <v/>
      </c>
      <c r="O4170" s="318">
        <f>IF(ISBLANK(L4170),0,1)</f>
        <v>0</v>
      </c>
      <c r="P4170" s="318">
        <f>IF(ISBLANK(M4170),0,1)</f>
        <v>0</v>
      </c>
      <c r="Q4170" s="318">
        <f>O4170+P4170</f>
        <v>0</v>
      </c>
      <c r="R4170" s="318">
        <f>SUM(Q4045:Q4170)</f>
        <v>1</v>
      </c>
      <c r="S4170" s="318">
        <f>R4170/$X$2</f>
        <v>4.3478260869565216E-2</v>
      </c>
      <c r="T4170" s="318">
        <f>IF(S4170&gt;=$X$3,1,0)</f>
        <v>0</v>
      </c>
      <c r="U4170" s="318">
        <f>O4170*T4170+P4170*T4170</f>
        <v>0</v>
      </c>
    </row>
    <row r="4171" spans="1:21" s="318" customFormat="1" x14ac:dyDescent="0.2">
      <c r="A4171" s="322">
        <v>42636</v>
      </c>
      <c r="B4171" s="321">
        <v>617.78601100000003</v>
      </c>
      <c r="C4171" s="320">
        <f>LN(B4171/B4170)</f>
        <v>-8.6883443105736122E-4</v>
      </c>
      <c r="D4171" s="320">
        <f>AVERAGE(C4151:C4171)</f>
        <v>-1.1532524605843354E-4</v>
      </c>
      <c r="E4171" s="318">
        <f>_xlfn.STDEV.S(C4151:C4171)</f>
        <v>7.8814002073751346E-3</v>
      </c>
      <c r="F4171" s="318">
        <f>E4171*(21/(21-1.5))</f>
        <v>8.4876617617886067E-3</v>
      </c>
      <c r="G4171" s="318">
        <f>_xlfn.VAR.S(C4151:C4171)</f>
        <v>6.2116469228812828E-5</v>
      </c>
      <c r="H4171" s="318">
        <f>G4171*(21/(21-1))</f>
        <v>6.522229269025347E-5</v>
      </c>
      <c r="I4171" s="320">
        <f>(SUM(C4108:C4128)*1+SUM(C4129:C4149)*2+SUM(C4150:C4170)*3)/6</f>
        <v>2.5350518419847566E-3</v>
      </c>
      <c r="J4171" s="318">
        <f>IF(C4171*O4171&lt;&gt;0,C4171,0)</f>
        <v>0</v>
      </c>
      <c r="K4171" s="318" t="str">
        <f>IF(C4171*O4171=0,"",C4171)</f>
        <v/>
      </c>
      <c r="O4171" s="318">
        <f>IF(ISBLANK(L4171),0,1)</f>
        <v>0</v>
      </c>
      <c r="P4171" s="318">
        <f>IF(ISBLANK(M4171),0,1)</f>
        <v>0</v>
      </c>
      <c r="Q4171" s="318">
        <f>O4171+P4171</f>
        <v>0</v>
      </c>
      <c r="R4171" s="318">
        <f>SUM(Q4046:Q4171)</f>
        <v>1</v>
      </c>
      <c r="S4171" s="318">
        <f>R4171/$X$2</f>
        <v>4.3478260869565216E-2</v>
      </c>
      <c r="T4171" s="318">
        <f>IF(S4171&gt;=$X$3,1,0)</f>
        <v>0</v>
      </c>
      <c r="U4171" s="318">
        <f>O4171*T4171+P4171*T4171</f>
        <v>0</v>
      </c>
    </row>
    <row r="4172" spans="1:21" s="318" customFormat="1" x14ac:dyDescent="0.2">
      <c r="A4172" s="322">
        <v>42639</v>
      </c>
      <c r="B4172" s="321">
        <v>609.04101600000001</v>
      </c>
      <c r="C4172" s="320">
        <f>LN(B4172/B4171)</f>
        <v>-1.4256521782177522E-2</v>
      </c>
      <c r="D4172" s="320">
        <f>AVERAGE(C4152:C4172)</f>
        <v>-5.9394001205833615E-4</v>
      </c>
      <c r="E4172" s="318">
        <f>_xlfn.STDEV.S(C4152:C4172)</f>
        <v>8.4284098940027308E-3</v>
      </c>
      <c r="F4172" s="318">
        <f>E4172*(21/(21-1.5))</f>
        <v>9.0767491166183246E-3</v>
      </c>
      <c r="G4172" s="318">
        <f>_xlfn.VAR.S(C4152:C4172)</f>
        <v>7.1038093341323121E-5</v>
      </c>
      <c r="H4172" s="318">
        <f>G4172*(21/(21-1))</f>
        <v>7.4589998008389282E-5</v>
      </c>
      <c r="I4172" s="320">
        <f>(SUM(C4109:C4129)*1+SUM(C4130:C4150)*2+SUM(C4151:C4171)*3)/6</f>
        <v>-1.1658376514403245E-3</v>
      </c>
      <c r="J4172" s="318">
        <f>IF(C4172*O4172&lt;&gt;0,C4172,0)</f>
        <v>0</v>
      </c>
      <c r="K4172" s="318" t="str">
        <f>IF(C4172*O4172=0,"",C4172)</f>
        <v/>
      </c>
      <c r="O4172" s="318">
        <f>IF(ISBLANK(L4172),0,1)</f>
        <v>0</v>
      </c>
      <c r="P4172" s="318">
        <f>IF(ISBLANK(M4172),0,1)</f>
        <v>0</v>
      </c>
      <c r="Q4172" s="318">
        <f>O4172+P4172</f>
        <v>0</v>
      </c>
      <c r="R4172" s="318">
        <f>SUM(Q4047:Q4172)</f>
        <v>1</v>
      </c>
      <c r="S4172" s="318">
        <f>R4172/$X$2</f>
        <v>4.3478260869565216E-2</v>
      </c>
      <c r="T4172" s="318">
        <f>IF(S4172&gt;=$X$3,1,0)</f>
        <v>0</v>
      </c>
      <c r="U4172" s="318">
        <f>O4172*T4172+P4172*T4172</f>
        <v>0</v>
      </c>
    </row>
    <row r="4173" spans="1:21" s="318" customFormat="1" x14ac:dyDescent="0.2">
      <c r="A4173" s="322">
        <v>42640</v>
      </c>
      <c r="B4173" s="321">
        <v>604.78997800000002</v>
      </c>
      <c r="C4173" s="320">
        <f>LN(B4173/B4172)</f>
        <v>-7.0043612348680024E-3</v>
      </c>
      <c r="D4173" s="320">
        <f>AVERAGE(C4153:C4173)</f>
        <v>-1.0605737514899408E-3</v>
      </c>
      <c r="E4173" s="318">
        <f>_xlfn.STDEV.S(C4153:C4173)</f>
        <v>8.5023470933922266E-3</v>
      </c>
      <c r="F4173" s="318">
        <f>E4173*(21/(21-1.5))</f>
        <v>9.1563737928839362E-3</v>
      </c>
      <c r="G4173" s="318">
        <f>_xlfn.VAR.S(C4153:C4173)</f>
        <v>7.2289906096515241E-5</v>
      </c>
      <c r="H4173" s="318">
        <f>G4173*(21/(21-1))</f>
        <v>7.5904401401341009E-5</v>
      </c>
      <c r="I4173" s="320">
        <f>(SUM(C4110:C4130)*1+SUM(C4131:C4151)*2+SUM(C4152:C4172)*3)/6</f>
        <v>-6.9763700698442207E-3</v>
      </c>
      <c r="J4173" s="318">
        <f>IF(C4173*O4173&lt;&gt;0,C4173,0)</f>
        <v>0</v>
      </c>
      <c r="K4173" s="318" t="str">
        <f>IF(C4173*O4173=0,"",C4173)</f>
        <v/>
      </c>
      <c r="O4173" s="318">
        <f>IF(ISBLANK(L4173),0,1)</f>
        <v>0</v>
      </c>
      <c r="P4173" s="318">
        <f>IF(ISBLANK(M4173),0,1)</f>
        <v>0</v>
      </c>
      <c r="Q4173" s="318">
        <f>O4173+P4173</f>
        <v>0</v>
      </c>
      <c r="R4173" s="318">
        <f>SUM(Q4048:Q4173)</f>
        <v>1</v>
      </c>
      <c r="S4173" s="318">
        <f>R4173/$X$2</f>
        <v>4.3478260869565216E-2</v>
      </c>
      <c r="T4173" s="318">
        <f>IF(S4173&gt;=$X$3,1,0)</f>
        <v>0</v>
      </c>
      <c r="U4173" s="318">
        <f>O4173*T4173+P4173*T4173</f>
        <v>0</v>
      </c>
    </row>
    <row r="4174" spans="1:21" s="318" customFormat="1" x14ac:dyDescent="0.2">
      <c r="A4174" s="322">
        <v>42641</v>
      </c>
      <c r="B4174" s="321">
        <v>609.43298300000004</v>
      </c>
      <c r="C4174" s="320">
        <f>LN(B4174/B4173)</f>
        <v>7.6477348543990244E-3</v>
      </c>
      <c r="D4174" s="320">
        <f>AVERAGE(C4154:C4174)</f>
        <v>-5.6253021676385957E-4</v>
      </c>
      <c r="E4174" s="318">
        <f>_xlfn.STDEV.S(C4154:C4174)</f>
        <v>8.6987330860448814E-3</v>
      </c>
      <c r="F4174" s="318">
        <f>E4174*(21/(21-1.5))</f>
        <v>9.3678664003560251E-3</v>
      </c>
      <c r="G4174" s="318">
        <f>_xlfn.VAR.S(C4154:C4174)</f>
        <v>7.5667957302251907E-5</v>
      </c>
      <c r="H4174" s="318">
        <f>G4174*(21/(21-1))</f>
        <v>7.9451355167364508E-5</v>
      </c>
      <c r="I4174" s="320">
        <f>(SUM(C4111:C4131)*1+SUM(C4132:C4152)*2+SUM(C4153:C4173)*3)/6</f>
        <v>-3.9459418187399106E-3</v>
      </c>
      <c r="J4174" s="318">
        <f>IF(C4174*O4174&lt;&gt;0,C4174,0)</f>
        <v>0</v>
      </c>
      <c r="K4174" s="318" t="str">
        <f>IF(C4174*O4174=0,"",C4174)</f>
        <v/>
      </c>
      <c r="O4174" s="318">
        <f>IF(ISBLANK(L4174),0,1)</f>
        <v>0</v>
      </c>
      <c r="P4174" s="318">
        <f>IF(ISBLANK(M4174),0,1)</f>
        <v>0</v>
      </c>
      <c r="Q4174" s="318">
        <f>O4174+P4174</f>
        <v>0</v>
      </c>
      <c r="R4174" s="318">
        <f>SUM(Q4049:Q4174)</f>
        <v>1</v>
      </c>
      <c r="S4174" s="318">
        <f>R4174/$X$2</f>
        <v>4.3478260869565216E-2</v>
      </c>
      <c r="T4174" s="318">
        <f>IF(S4174&gt;=$X$3,1,0)</f>
        <v>0</v>
      </c>
      <c r="U4174" s="318">
        <f>O4174*T4174+P4174*T4174</f>
        <v>0</v>
      </c>
    </row>
    <row r="4175" spans="1:21" s="318" customFormat="1" x14ac:dyDescent="0.2">
      <c r="A4175" s="322">
        <v>42642</v>
      </c>
      <c r="B4175" s="321">
        <v>623.08398399999999</v>
      </c>
      <c r="C4175" s="320">
        <f>LN(B4175/B4174)</f>
        <v>2.2152326665231949E-2</v>
      </c>
      <c r="D4175" s="320">
        <f>AVERAGE(C4155:C4175)</f>
        <v>7.633191622485087E-5</v>
      </c>
      <c r="E4175" s="318">
        <f>_xlfn.STDEV.S(C4155:C4175)</f>
        <v>9.8343429812907997E-3</v>
      </c>
      <c r="F4175" s="318">
        <f>E4175*(21/(21-1.5))</f>
        <v>1.0590830902928554E-2</v>
      </c>
      <c r="G4175" s="318">
        <f>_xlfn.VAR.S(C4155:C4175)</f>
        <v>9.6714301873663608E-5</v>
      </c>
      <c r="H4175" s="318">
        <f>G4175*(21/(21-1))</f>
        <v>1.0155001696734679E-4</v>
      </c>
      <c r="I4175" s="320">
        <f>(SUM(C4112:C4132)*1+SUM(C4133:C4153)*2+SUM(C4154:C4174)*3)/6</f>
        <v>5.3550179680334044E-3</v>
      </c>
      <c r="J4175" s="318">
        <f>IF(C4175*O4175&lt;&gt;0,C4175,0)</f>
        <v>0</v>
      </c>
      <c r="K4175" s="318" t="str">
        <f>IF(C4175*O4175=0,"",C4175)</f>
        <v/>
      </c>
      <c r="O4175" s="318">
        <f>IF(ISBLANK(L4175),0,1)</f>
        <v>0</v>
      </c>
      <c r="P4175" s="318">
        <f>IF(ISBLANK(M4175),0,1)</f>
        <v>0</v>
      </c>
      <c r="Q4175" s="318">
        <f>O4175+P4175</f>
        <v>0</v>
      </c>
      <c r="R4175" s="318">
        <f>SUM(Q4050:Q4175)</f>
        <v>1</v>
      </c>
      <c r="S4175" s="318">
        <f>R4175/$X$2</f>
        <v>4.3478260869565216E-2</v>
      </c>
      <c r="T4175" s="318">
        <f>IF(S4175&gt;=$X$3,1,0)</f>
        <v>0</v>
      </c>
      <c r="U4175" s="318">
        <f>O4175*T4175+P4175*T4175</f>
        <v>0</v>
      </c>
    </row>
    <row r="4176" spans="1:21" s="318" customFormat="1" x14ac:dyDescent="0.2">
      <c r="A4176" s="322">
        <v>42643</v>
      </c>
      <c r="B4176" s="321">
        <v>622.69000200000005</v>
      </c>
      <c r="C4176" s="320">
        <f>LN(B4176/B4175)</f>
        <v>-6.3250961661187068E-4</v>
      </c>
      <c r="D4176" s="320">
        <f>AVERAGE(C4156:C4176)</f>
        <v>2.8864138338211253E-4</v>
      </c>
      <c r="E4176" s="318">
        <f>_xlfn.STDEV.S(C4156:C4176)</f>
        <v>9.7650921809867616E-3</v>
      </c>
      <c r="F4176" s="318">
        <f>E4176*(21/(21-1.5))</f>
        <v>1.0516253117985742E-2</v>
      </c>
      <c r="G4176" s="318">
        <f>_xlfn.VAR.S(C4156:C4176)</f>
        <v>9.5357025303168796E-5</v>
      </c>
      <c r="H4176" s="318">
        <f>G4176*(21/(21-1))</f>
        <v>1.0012487656832723E-4</v>
      </c>
      <c r="I4176" s="320">
        <f>(SUM(C4113:C4133)*1+SUM(C4134:C4154)*2+SUM(C4155:C4175)*3)/6</f>
        <v>1.0111013303832544E-2</v>
      </c>
      <c r="J4176" s="318">
        <f>IF(C4176*O4176&lt;&gt;0,C4176,0)</f>
        <v>0</v>
      </c>
      <c r="K4176" s="318" t="str">
        <f>IF(C4176*O4176=0,"",C4176)</f>
        <v/>
      </c>
      <c r="O4176" s="318">
        <f>IF(ISBLANK(L4176),0,1)</f>
        <v>0</v>
      </c>
      <c r="P4176" s="318">
        <f>IF(ISBLANK(M4176),0,1)</f>
        <v>0</v>
      </c>
      <c r="Q4176" s="318">
        <f>O4176+P4176</f>
        <v>0</v>
      </c>
      <c r="R4176" s="318">
        <f>SUM(Q4051:Q4176)</f>
        <v>1</v>
      </c>
      <c r="S4176" s="318">
        <f>R4176/$X$2</f>
        <v>4.3478260869565216E-2</v>
      </c>
      <c r="T4176" s="318">
        <f>IF(S4176&gt;=$X$3,1,0)</f>
        <v>0</v>
      </c>
      <c r="U4176" s="318">
        <f>O4176*T4176+P4176*T4176</f>
        <v>0</v>
      </c>
    </row>
    <row r="4177" spans="1:21" s="318" customFormat="1" x14ac:dyDescent="0.2">
      <c r="A4177" s="322">
        <v>42648</v>
      </c>
      <c r="B4177" s="321">
        <v>631.72399900000005</v>
      </c>
      <c r="C4177" s="320">
        <f>LN(B4177/B4176)</f>
        <v>1.4403782454192229E-2</v>
      </c>
      <c r="D4177" s="320">
        <f>AVERAGE(C4157:C4177)</f>
        <v>1.1783189017703052E-3</v>
      </c>
      <c r="E4177" s="318">
        <f>_xlfn.STDEV.S(C4157:C4177)</f>
        <v>1.0170762627597089E-2</v>
      </c>
      <c r="F4177" s="318">
        <f>E4177*(21/(21-1.5))</f>
        <v>1.0953128983566094E-2</v>
      </c>
      <c r="G4177" s="318">
        <f>_xlfn.VAR.S(C4157:C4177)</f>
        <v>1.0344441242692565E-4</v>
      </c>
      <c r="H4177" s="318">
        <f>G4177*(21/(21-1))</f>
        <v>1.0861663304827194E-4</v>
      </c>
      <c r="I4177" s="320">
        <f>(SUM(C4114:C4134)*1+SUM(C4135:C4155)*2+SUM(C4156:C4176)*3)/6</f>
        <v>9.1839350535236983E-3</v>
      </c>
      <c r="J4177" s="318">
        <f>IF(C4177*O4177&lt;&gt;0,C4177,0)</f>
        <v>0</v>
      </c>
      <c r="K4177" s="318" t="str">
        <f>IF(C4177*O4177=0,"",C4177)</f>
        <v/>
      </c>
      <c r="O4177" s="318">
        <f>IF(ISBLANK(L4177),0,1)</f>
        <v>0</v>
      </c>
      <c r="P4177" s="318">
        <f>IF(ISBLANK(M4177),0,1)</f>
        <v>0</v>
      </c>
      <c r="Q4177" s="318">
        <f>O4177+P4177</f>
        <v>0</v>
      </c>
      <c r="R4177" s="318">
        <f>SUM(Q4052:Q4177)</f>
        <v>1</v>
      </c>
      <c r="S4177" s="318">
        <f>R4177/$X$2</f>
        <v>4.3478260869565216E-2</v>
      </c>
      <c r="T4177" s="318">
        <f>IF(S4177&gt;=$X$3,1,0)</f>
        <v>0</v>
      </c>
      <c r="U4177" s="318">
        <f>O4177*T4177+P4177*T4177</f>
        <v>0</v>
      </c>
    </row>
    <row r="4178" spans="1:21" s="318" customFormat="1" x14ac:dyDescent="0.2">
      <c r="A4178" s="322">
        <v>42649</v>
      </c>
      <c r="B4178" s="321">
        <v>633.17401099999995</v>
      </c>
      <c r="C4178" s="320">
        <f>LN(B4178/B4177)</f>
        <v>2.2926949425107783E-3</v>
      </c>
      <c r="D4178" s="320">
        <f>AVERAGE(C4158:C4178)</f>
        <v>7.6265586625445336E-4</v>
      </c>
      <c r="E4178" s="318">
        <f>_xlfn.STDEV.S(C4158:C4178)</f>
        <v>9.9237373022197511E-3</v>
      </c>
      <c r="F4178" s="318">
        <f>E4178*(21/(21-1.5))</f>
        <v>1.0687101710082808E-2</v>
      </c>
      <c r="G4178" s="318">
        <f>_xlfn.VAR.S(C4158:C4178)</f>
        <v>9.8480562043467749E-5</v>
      </c>
      <c r="H4178" s="318">
        <f>G4178*(21/(21-1))</f>
        <v>1.0340459014564114E-4</v>
      </c>
      <c r="I4178" s="320">
        <f>(SUM(C4115:C4135)*1+SUM(C4136:C4156)*2+SUM(C4157:C4177)*3)/6</f>
        <v>1.7036147245336381E-2</v>
      </c>
      <c r="J4178" s="318">
        <f>IF(C4178*O4178&lt;&gt;0,C4178,0)</f>
        <v>0</v>
      </c>
      <c r="K4178" s="318" t="str">
        <f>IF(C4178*O4178=0,"",C4178)</f>
        <v/>
      </c>
      <c r="O4178" s="318">
        <f>IF(ISBLANK(L4178),0,1)</f>
        <v>0</v>
      </c>
      <c r="P4178" s="318">
        <f>IF(ISBLANK(M4178),0,1)</f>
        <v>0</v>
      </c>
      <c r="Q4178" s="318">
        <f>O4178+P4178</f>
        <v>0</v>
      </c>
      <c r="R4178" s="318">
        <f>SUM(Q4053:Q4178)</f>
        <v>1</v>
      </c>
      <c r="S4178" s="318">
        <f>R4178/$X$2</f>
        <v>4.3478260869565216E-2</v>
      </c>
      <c r="T4178" s="318">
        <f>IF(S4178&gt;=$X$3,1,0)</f>
        <v>0</v>
      </c>
      <c r="U4178" s="318">
        <f>O4178*T4178+P4178*T4178</f>
        <v>0</v>
      </c>
    </row>
    <row r="4179" spans="1:21" s="318" customFormat="1" x14ac:dyDescent="0.2">
      <c r="A4179" s="322">
        <v>42650</v>
      </c>
      <c r="B4179" s="321">
        <v>629.38897699999995</v>
      </c>
      <c r="C4179" s="320">
        <f>LN(B4179/B4178)</f>
        <v>-5.9958122885352232E-3</v>
      </c>
      <c r="D4179" s="320">
        <f>AVERAGE(C4159:C4179)</f>
        <v>1.7714266567633351E-4</v>
      </c>
      <c r="E4179" s="318">
        <f>_xlfn.STDEV.S(C4159:C4179)</f>
        <v>9.9434073667002236E-3</v>
      </c>
      <c r="F4179" s="318">
        <f>E4179*(21/(21-1.5))</f>
        <v>1.0708284856446395E-2</v>
      </c>
      <c r="G4179" s="318">
        <f>_xlfn.VAR.S(C4159:C4179)</f>
        <v>9.8871350060148264E-5</v>
      </c>
      <c r="H4179" s="318">
        <f>G4179*(21/(21-1))</f>
        <v>1.0381491756315568E-4</v>
      </c>
      <c r="I4179" s="320">
        <f>(SUM(C4116:C4136)*1+SUM(C4137:C4157)*2+SUM(C4158:C4178)*3)/6</f>
        <v>1.452027092095525E-2</v>
      </c>
      <c r="J4179" s="318">
        <f>IF(C4179*O4179&lt;&gt;0,C4179,0)</f>
        <v>0</v>
      </c>
      <c r="K4179" s="318" t="str">
        <f>IF(C4179*O4179=0,"",C4179)</f>
        <v/>
      </c>
      <c r="O4179" s="318">
        <f>IF(ISBLANK(L4179),0,1)</f>
        <v>0</v>
      </c>
      <c r="P4179" s="318">
        <f>IF(ISBLANK(M4179),0,1)</f>
        <v>0</v>
      </c>
      <c r="Q4179" s="318">
        <f>O4179+P4179</f>
        <v>0</v>
      </c>
      <c r="R4179" s="318">
        <f>SUM(Q4054:Q4179)</f>
        <v>1</v>
      </c>
      <c r="S4179" s="318">
        <f>R4179/$X$2</f>
        <v>4.3478260869565216E-2</v>
      </c>
      <c r="T4179" s="318">
        <f>IF(S4179&gt;=$X$3,1,0)</f>
        <v>0</v>
      </c>
      <c r="U4179" s="318">
        <f>O4179*T4179+P4179*T4179</f>
        <v>0</v>
      </c>
    </row>
    <row r="4180" spans="1:21" s="318" customFormat="1" x14ac:dyDescent="0.2">
      <c r="A4180" s="322">
        <v>42653</v>
      </c>
      <c r="B4180" s="321">
        <v>639.54998799999998</v>
      </c>
      <c r="C4180" s="320">
        <f>LN(B4180/B4179)</f>
        <v>1.6015314310191299E-2</v>
      </c>
      <c r="D4180" s="320">
        <f>AVERAGE(C4160:C4180)</f>
        <v>9.890870189908738E-4</v>
      </c>
      <c r="E4180" s="318">
        <f>_xlfn.STDEV.S(C4160:C4180)</f>
        <v>1.0518934861057688E-2</v>
      </c>
      <c r="F4180" s="318">
        <f>E4180*(21/(21-1.5))</f>
        <v>1.1328083696523663E-2</v>
      </c>
      <c r="G4180" s="318">
        <f>_xlfn.VAR.S(C4160:C4180)</f>
        <v>1.1064799061117471E-4</v>
      </c>
      <c r="H4180" s="318">
        <f>G4180*(21/(21-1))</f>
        <v>1.1618039014173346E-4</v>
      </c>
      <c r="I4180" s="320">
        <f>(SUM(C4117:C4137)*1+SUM(C4138:C4158)*2+SUM(C4159:C4179)*3)/6</f>
        <v>1.2880915554670573E-2</v>
      </c>
      <c r="J4180" s="318">
        <f>IF(C4180*O4180&lt;&gt;0,C4180,0)</f>
        <v>0</v>
      </c>
      <c r="K4180" s="318" t="str">
        <f>IF(C4180*O4180=0,"",C4180)</f>
        <v/>
      </c>
      <c r="O4180" s="318">
        <f>IF(ISBLANK(L4180),0,1)</f>
        <v>0</v>
      </c>
      <c r="P4180" s="318">
        <f>IF(ISBLANK(M4180),0,1)</f>
        <v>0</v>
      </c>
      <c r="Q4180" s="318">
        <f>O4180+P4180</f>
        <v>0</v>
      </c>
      <c r="R4180" s="318">
        <f>SUM(Q4055:Q4180)</f>
        <v>1</v>
      </c>
      <c r="S4180" s="318">
        <f>R4180/$X$2</f>
        <v>4.3478260869565216E-2</v>
      </c>
      <c r="T4180" s="318">
        <f>IF(S4180&gt;=$X$3,1,0)</f>
        <v>0</v>
      </c>
      <c r="U4180" s="318">
        <f>O4180*T4180+P4180*T4180</f>
        <v>0</v>
      </c>
    </row>
    <row r="4181" spans="1:21" s="318" customFormat="1" x14ac:dyDescent="0.2">
      <c r="A4181" s="322">
        <v>42654</v>
      </c>
      <c r="B4181" s="321">
        <v>638.55401600000005</v>
      </c>
      <c r="C4181" s="320">
        <f>LN(B4181/B4180)</f>
        <v>-1.5585151106352125E-3</v>
      </c>
      <c r="D4181" s="320">
        <f>AVERAGE(C4161:C4181)</f>
        <v>1.0269037392572507E-3</v>
      </c>
      <c r="E4181" s="318">
        <f>_xlfn.STDEV.S(C4161:C4181)</f>
        <v>1.050774176934471E-2</v>
      </c>
      <c r="F4181" s="318">
        <f>E4181*(21/(21-1.5))</f>
        <v>1.1316029597755841E-2</v>
      </c>
      <c r="G4181" s="318">
        <f>_xlfn.VAR.S(C4161:C4181)</f>
        <v>1.1041263709123149E-4</v>
      </c>
      <c r="H4181" s="318">
        <f>G4181*(21/(21-1))</f>
        <v>1.1593326894579307E-4</v>
      </c>
      <c r="I4181" s="320">
        <f>(SUM(C4118:C4138)*1+SUM(C4139:C4159)*2+SUM(C4160:C4180)*3)/6</f>
        <v>2.5092375135328703E-2</v>
      </c>
      <c r="J4181" s="318">
        <f>IF(C4181*O4181&lt;&gt;0,C4181,0)</f>
        <v>0</v>
      </c>
      <c r="K4181" s="318" t="str">
        <f>IF(C4181*O4181=0,"",C4181)</f>
        <v/>
      </c>
      <c r="O4181" s="318">
        <f>IF(ISBLANK(L4181),0,1)</f>
        <v>0</v>
      </c>
      <c r="P4181" s="318">
        <f>IF(ISBLANK(M4181),0,1)</f>
        <v>0</v>
      </c>
      <c r="Q4181" s="318">
        <f>O4181+P4181</f>
        <v>0</v>
      </c>
      <c r="R4181" s="318">
        <f>SUM(Q4056:Q4181)</f>
        <v>1</v>
      </c>
      <c r="S4181" s="318">
        <f>R4181/$X$2</f>
        <v>4.3478260869565216E-2</v>
      </c>
      <c r="T4181" s="318">
        <f>IF(S4181&gt;=$X$3,1,0)</f>
        <v>0</v>
      </c>
      <c r="U4181" s="318">
        <f>O4181*T4181+P4181*T4181</f>
        <v>0</v>
      </c>
    </row>
    <row r="4182" spans="1:21" s="318" customFormat="1" x14ac:dyDescent="0.2">
      <c r="A4182" s="322">
        <v>42655</v>
      </c>
      <c r="B4182" s="321">
        <v>635.08697500000005</v>
      </c>
      <c r="C4182" s="320">
        <f>LN(B4182/B4181)</f>
        <v>-5.4443121542741297E-3</v>
      </c>
      <c r="D4182" s="320">
        <f>AVERAGE(C4162:C4182)</f>
        <v>1.1809897695624944E-3</v>
      </c>
      <c r="E4182" s="318">
        <f>_xlfn.STDEV.S(C4162:C4182)</f>
        <v>1.0381243899381932E-2</v>
      </c>
      <c r="F4182" s="318">
        <f>E4182*(21/(21-1.5))</f>
        <v>1.117980112241131E-2</v>
      </c>
      <c r="G4182" s="318">
        <f>_xlfn.VAR.S(C4162:C4182)</f>
        <v>1.0777022489845458E-4</v>
      </c>
      <c r="H4182" s="318">
        <f>G4182*(21/(21-1))</f>
        <v>1.1315873614337731E-4</v>
      </c>
      <c r="I4182" s="320">
        <f>(SUM(C4119:C4139)*1+SUM(C4140:C4160)*2+SUM(C4161:C4181)*3)/6</f>
        <v>2.4260749187390972E-2</v>
      </c>
      <c r="J4182" s="318">
        <f>IF(C4182*O4182&lt;&gt;0,C4182,0)</f>
        <v>0</v>
      </c>
      <c r="K4182" s="318" t="str">
        <f>IF(C4182*O4182=0,"",C4182)</f>
        <v/>
      </c>
      <c r="O4182" s="318">
        <f>IF(ISBLANK(L4182),0,1)</f>
        <v>0</v>
      </c>
      <c r="P4182" s="318">
        <f>IF(ISBLANK(M4182),0,1)</f>
        <v>0</v>
      </c>
      <c r="Q4182" s="318">
        <f>O4182+P4182</f>
        <v>0</v>
      </c>
      <c r="R4182" s="318">
        <f>SUM(Q4057:Q4182)</f>
        <v>1</v>
      </c>
      <c r="S4182" s="318">
        <f>R4182/$X$2</f>
        <v>4.3478260869565216E-2</v>
      </c>
      <c r="T4182" s="318">
        <f>IF(S4182&gt;=$X$3,1,0)</f>
        <v>0</v>
      </c>
      <c r="U4182" s="318">
        <f>O4182*T4182+P4182*T4182</f>
        <v>0</v>
      </c>
    </row>
    <row r="4183" spans="1:21" s="318" customFormat="1" x14ac:dyDescent="0.2">
      <c r="A4183" s="322">
        <v>42656</v>
      </c>
      <c r="B4183" s="321">
        <v>630.62597700000003</v>
      </c>
      <c r="C4183" s="320">
        <f>LN(B4183/B4182)</f>
        <v>-7.0490176539365285E-3</v>
      </c>
      <c r="D4183" s="320">
        <f>AVERAGE(C4163:C4183)</f>
        <v>1.7013889776937182E-3</v>
      </c>
      <c r="E4183" s="318">
        <f>_xlfn.STDEV.S(C4163:C4183)</f>
        <v>9.6187485160031637E-3</v>
      </c>
      <c r="F4183" s="318">
        <f>E4183*(21/(21-1.5))</f>
        <v>1.0358652248003407E-2</v>
      </c>
      <c r="G4183" s="318">
        <f>_xlfn.VAR.S(C4163:C4183)</f>
        <v>9.2520323014113058E-5</v>
      </c>
      <c r="H4183" s="318">
        <f>G4183*(21/(21-1))</f>
        <v>9.7146339164818715E-5</v>
      </c>
      <c r="I4183" s="320">
        <f>(SUM(C4120:C4140)*1+SUM(C4141:C4161)*2+SUM(C4162:C4182)*3)/6</f>
        <v>1.6784959730603826E-2</v>
      </c>
      <c r="J4183" s="318">
        <f>IF(C4183*O4183&lt;&gt;0,C4183,0)</f>
        <v>0</v>
      </c>
      <c r="K4183" s="318" t="str">
        <f>IF(C4183*O4183=0,"",C4183)</f>
        <v/>
      </c>
      <c r="O4183" s="318">
        <f>IF(ISBLANK(L4183),0,1)</f>
        <v>0</v>
      </c>
      <c r="P4183" s="318">
        <f>IF(ISBLANK(M4183),0,1)</f>
        <v>0</v>
      </c>
      <c r="Q4183" s="318">
        <f>O4183+P4183</f>
        <v>0</v>
      </c>
      <c r="R4183" s="318">
        <f>SUM(Q4058:Q4183)</f>
        <v>1</v>
      </c>
      <c r="S4183" s="318">
        <f>R4183/$X$2</f>
        <v>4.3478260869565216E-2</v>
      </c>
      <c r="T4183" s="318">
        <f>IF(S4183&gt;=$X$3,1,0)</f>
        <v>0</v>
      </c>
      <c r="U4183" s="318">
        <f>O4183*T4183+P4183*T4183</f>
        <v>0</v>
      </c>
    </row>
    <row r="4184" spans="1:21" s="318" customFormat="1" x14ac:dyDescent="0.2">
      <c r="A4184" s="322">
        <v>42657</v>
      </c>
      <c r="B4184" s="321">
        <v>637.52398700000003</v>
      </c>
      <c r="C4184" s="320">
        <f>LN(B4184/B4183)</f>
        <v>1.0878962628019529E-2</v>
      </c>
      <c r="D4184" s="320">
        <f>AVERAGE(C4164:C4184)</f>
        <v>2.6433591568445877E-3</v>
      </c>
      <c r="E4184" s="318">
        <f>_xlfn.STDEV.S(C4164:C4184)</f>
        <v>9.4962105004862477E-3</v>
      </c>
      <c r="F4184" s="318">
        <f>E4184*(21/(21-1.5))</f>
        <v>1.0226688231292882E-2</v>
      </c>
      <c r="G4184" s="318">
        <f>_xlfn.VAR.S(C4164:C4184)</f>
        <v>9.0178013869545286E-5</v>
      </c>
      <c r="H4184" s="318">
        <f>G4184*(21/(21-1))</f>
        <v>9.4686914563022557E-5</v>
      </c>
      <c r="I4184" s="320">
        <f>(SUM(C4121:C4141)*1+SUM(C4142:C4162)*2+SUM(C4163:C4183)*3)/6</f>
        <v>1.3489183632020027E-2</v>
      </c>
      <c r="J4184" s="318">
        <f>IF(C4184*O4184&lt;&gt;0,C4184,0)</f>
        <v>0</v>
      </c>
      <c r="K4184" s="318" t="str">
        <f>IF(C4184*O4184=0,"",C4184)</f>
        <v/>
      </c>
      <c r="O4184" s="318">
        <f>IF(ISBLANK(L4184),0,1)</f>
        <v>0</v>
      </c>
      <c r="P4184" s="318">
        <f>IF(ISBLANK(M4184),0,1)</f>
        <v>0</v>
      </c>
      <c r="Q4184" s="318">
        <f>O4184+P4184</f>
        <v>0</v>
      </c>
      <c r="R4184" s="318">
        <f>SUM(Q4059:Q4184)</f>
        <v>1</v>
      </c>
      <c r="S4184" s="318">
        <f>R4184/$X$2</f>
        <v>4.3478260869565216E-2</v>
      </c>
      <c r="T4184" s="318">
        <f>IF(S4184&gt;=$X$3,1,0)</f>
        <v>0</v>
      </c>
      <c r="U4184" s="318">
        <f>O4184*T4184+P4184*T4184</f>
        <v>0</v>
      </c>
    </row>
    <row r="4185" spans="1:21" s="318" customFormat="1" x14ac:dyDescent="0.2">
      <c r="A4185" s="322">
        <v>42660</v>
      </c>
      <c r="B4185" s="321">
        <v>632.10699499999998</v>
      </c>
      <c r="C4185" s="320">
        <f>LN(B4185/B4184)</f>
        <v>-8.5332272873806982E-3</v>
      </c>
      <c r="D4185" s="320">
        <f>AVERAGE(C4165:C4185)</f>
        <v>2.2776145210633173E-3</v>
      </c>
      <c r="E4185" s="318">
        <f>_xlfn.STDEV.S(C4165:C4185)</f>
        <v>9.7812206548209216E-3</v>
      </c>
      <c r="F4185" s="318">
        <f>E4185*(21/(21-1.5))</f>
        <v>1.05336222436533E-2</v>
      </c>
      <c r="G4185" s="318">
        <f>_xlfn.VAR.S(C4165:C4185)</f>
        <v>9.5672277498295435E-5</v>
      </c>
      <c r="H4185" s="318">
        <f>G4185*(21/(21-1))</f>
        <v>1.0045589137321021E-4</v>
      </c>
      <c r="I4185" s="320">
        <f>(SUM(C4122:C4142)*1+SUM(C4143:C4163)*2+SUM(C4164:C4184)*3)/6</f>
        <v>1.8536922121632524E-2</v>
      </c>
      <c r="J4185" s="318">
        <f>IF(C4185*O4185&lt;&gt;0,C4185,0)</f>
        <v>0</v>
      </c>
      <c r="K4185" s="318" t="str">
        <f>IF(C4185*O4185=0,"",C4185)</f>
        <v/>
      </c>
      <c r="O4185" s="318">
        <f>IF(ISBLANK(L4185),0,1)</f>
        <v>0</v>
      </c>
      <c r="P4185" s="318">
        <f>IF(ISBLANK(M4185),0,1)</f>
        <v>0</v>
      </c>
      <c r="Q4185" s="318">
        <f>O4185+P4185</f>
        <v>0</v>
      </c>
      <c r="R4185" s="318">
        <f>SUM(Q4060:Q4185)</f>
        <v>1</v>
      </c>
      <c r="S4185" s="318">
        <f>R4185/$X$2</f>
        <v>4.3478260869565216E-2</v>
      </c>
      <c r="T4185" s="318">
        <f>IF(S4185&gt;=$X$3,1,0)</f>
        <v>0</v>
      </c>
      <c r="U4185" s="318">
        <f>O4185*T4185+P4185*T4185</f>
        <v>0</v>
      </c>
    </row>
    <row r="4186" spans="1:21" s="318" customFormat="1" x14ac:dyDescent="0.2">
      <c r="A4186" s="322">
        <v>42661</v>
      </c>
      <c r="B4186" s="321">
        <v>633.70001200000002</v>
      </c>
      <c r="C4186" s="320">
        <f>LN(B4186/B4185)</f>
        <v>2.5169995618743776E-3</v>
      </c>
      <c r="D4186" s="320">
        <f>AVERAGE(C4166:C4186)</f>
        <v>2.8556423472762167E-3</v>
      </c>
      <c r="E4186" s="318">
        <f>_xlfn.STDEV.S(C4166:C4186)</f>
        <v>9.3938689351812325E-3</v>
      </c>
      <c r="F4186" s="318">
        <f>E4186*(21/(21-1.5))</f>
        <v>1.0116474237887481E-2</v>
      </c>
      <c r="G4186" s="318">
        <f>_xlfn.VAR.S(C4166:C4186)</f>
        <v>8.8244773571362976E-5</v>
      </c>
      <c r="H4186" s="318">
        <f>G4186*(21/(21-1))</f>
        <v>9.2657012249931135E-5</v>
      </c>
      <c r="I4186" s="320">
        <f>(SUM(C4123:C4143)*1+SUM(C4144:C4164)*2+SUM(C4165:C4185)*3)/6</f>
        <v>1.4777845435054745E-2</v>
      </c>
      <c r="J4186" s="318">
        <f>IF(C4186*O4186&lt;&gt;0,C4186,0)</f>
        <v>0</v>
      </c>
      <c r="K4186" s="318" t="str">
        <f>IF(C4186*O4186=0,"",C4186)</f>
        <v/>
      </c>
      <c r="O4186" s="318">
        <f>IF(ISBLANK(L4186),0,1)</f>
        <v>0</v>
      </c>
      <c r="P4186" s="318">
        <f>IF(ISBLANK(M4186),0,1)</f>
        <v>0</v>
      </c>
      <c r="Q4186" s="318">
        <f>O4186+P4186</f>
        <v>0</v>
      </c>
      <c r="R4186" s="318">
        <f>SUM(Q4061:Q4186)</f>
        <v>1</v>
      </c>
      <c r="S4186" s="318">
        <f>R4186/$X$2</f>
        <v>4.3478260869565216E-2</v>
      </c>
      <c r="T4186" s="318">
        <f>IF(S4186&gt;=$X$3,1,0)</f>
        <v>0</v>
      </c>
      <c r="U4186" s="318">
        <f>O4186*T4186+P4186*T4186</f>
        <v>0</v>
      </c>
    </row>
    <row r="4187" spans="1:21" s="318" customFormat="1" x14ac:dyDescent="0.2">
      <c r="A4187" s="322">
        <v>42662</v>
      </c>
      <c r="B4187" s="321">
        <v>638.13897699999995</v>
      </c>
      <c r="C4187" s="320">
        <f>LN(B4187/B4186)</f>
        <v>6.980416645306721E-3</v>
      </c>
      <c r="D4187" s="320">
        <f>AVERAGE(C4167:C4187)</f>
        <v>2.8350926762635664E-3</v>
      </c>
      <c r="E4187" s="318">
        <f>_xlfn.STDEV.S(C4167:C4187)</f>
        <v>9.3838700391053916E-3</v>
      </c>
      <c r="F4187" s="318">
        <f>E4187*(21/(21-1.5))</f>
        <v>1.0105706195959652E-2</v>
      </c>
      <c r="G4187" s="318">
        <f>_xlfn.VAR.S(C4167:C4187)</f>
        <v>8.8057016910819832E-5</v>
      </c>
      <c r="H4187" s="318">
        <f>G4187*(21/(21-1))</f>
        <v>9.245986775636083E-5</v>
      </c>
      <c r="I4187" s="320">
        <f>(SUM(C4124:C4144)*1+SUM(C4145:C4165)*2+SUM(C4166:C4186)*3)/6</f>
        <v>1.7670183076547868E-2</v>
      </c>
      <c r="J4187" s="318">
        <f>IF(C4187*O4187&lt;&gt;0,C4187,0)</f>
        <v>0</v>
      </c>
      <c r="K4187" s="318" t="str">
        <f>IF(C4187*O4187=0,"",C4187)</f>
        <v/>
      </c>
      <c r="O4187" s="318">
        <f>IF(ISBLANK(L4187),0,1)</f>
        <v>0</v>
      </c>
      <c r="P4187" s="318">
        <f>IF(ISBLANK(M4187),0,1)</f>
        <v>0</v>
      </c>
      <c r="Q4187" s="318">
        <f>O4187+P4187</f>
        <v>0</v>
      </c>
      <c r="R4187" s="318">
        <f>SUM(Q4062:Q4187)</f>
        <v>1</v>
      </c>
      <c r="S4187" s="318">
        <f>R4187/$X$2</f>
        <v>4.3478260869565216E-2</v>
      </c>
      <c r="T4187" s="318">
        <f>IF(S4187&gt;=$X$3,1,0)</f>
        <v>0</v>
      </c>
      <c r="U4187" s="318">
        <f>O4187*T4187+P4187*T4187</f>
        <v>0</v>
      </c>
    </row>
    <row r="4188" spans="1:21" s="318" customFormat="1" x14ac:dyDescent="0.2">
      <c r="A4188" s="322">
        <v>42663</v>
      </c>
      <c r="B4188" s="321">
        <v>638.30798300000004</v>
      </c>
      <c r="C4188" s="320">
        <f>LN(B4188/B4187)</f>
        <v>2.6480693093220006E-4</v>
      </c>
      <c r="D4188" s="320">
        <f>AVERAGE(C4168:C4188)</f>
        <v>2.3662374766292775E-3</v>
      </c>
      <c r="E4188" s="318">
        <f>_xlfn.STDEV.S(C4168:C4188)</f>
        <v>9.247148084028739E-3</v>
      </c>
      <c r="F4188" s="318">
        <f>E4188*(21/(21-1.5))</f>
        <v>9.9584671674155644E-3</v>
      </c>
      <c r="G4188" s="318">
        <f>_xlfn.VAR.S(C4168:C4188)</f>
        <v>8.5509747687956386E-5</v>
      </c>
      <c r="H4188" s="318">
        <f>G4188*(21/(21-1))</f>
        <v>8.978523507235421E-5</v>
      </c>
      <c r="I4188" s="320">
        <f>(SUM(C4125:C4145)*1+SUM(C4146:C4166)*2+SUM(C4167:C4187)*3)/6</f>
        <v>1.986434884727302E-2</v>
      </c>
      <c r="J4188" s="318">
        <f>IF(C4188*O4188&lt;&gt;0,C4188,0)</f>
        <v>0</v>
      </c>
      <c r="K4188" s="318" t="str">
        <f>IF(C4188*O4188=0,"",C4188)</f>
        <v/>
      </c>
      <c r="O4188" s="318">
        <f>IF(ISBLANK(L4188),0,1)</f>
        <v>0</v>
      </c>
      <c r="P4188" s="318">
        <f>IF(ISBLANK(M4188),0,1)</f>
        <v>0</v>
      </c>
      <c r="Q4188" s="318">
        <f>O4188+P4188</f>
        <v>0</v>
      </c>
      <c r="R4188" s="318">
        <f>SUM(Q4063:Q4188)</f>
        <v>1</v>
      </c>
      <c r="S4188" s="318">
        <f>R4188/$X$2</f>
        <v>4.3478260869565216E-2</v>
      </c>
      <c r="T4188" s="318">
        <f>IF(S4188&gt;=$X$3,1,0)</f>
        <v>0</v>
      </c>
      <c r="U4188" s="318">
        <f>O4188*T4188+P4188*T4188</f>
        <v>0</v>
      </c>
    </row>
    <row r="4189" spans="1:21" s="318" customFormat="1" x14ac:dyDescent="0.2">
      <c r="A4189" s="322">
        <v>42664</v>
      </c>
      <c r="B4189" s="321">
        <v>641.53002900000001</v>
      </c>
      <c r="C4189" s="320">
        <f>LN(B4189/B4188)</f>
        <v>5.0350947181498577E-3</v>
      </c>
      <c r="D4189" s="320">
        <f>AVERAGE(C4169:C4189)</f>
        <v>2.4657137596396932E-3</v>
      </c>
      <c r="E4189" s="318">
        <f>_xlfn.STDEV.S(C4169:C4189)</f>
        <v>9.2649169300627367E-3</v>
      </c>
      <c r="F4189" s="318">
        <f>E4189*(21/(21-1.5))</f>
        <v>9.9776028477598696E-3</v>
      </c>
      <c r="G4189" s="318">
        <f>_xlfn.VAR.S(C4169:C4189)</f>
        <v>8.5838685720963139E-5</v>
      </c>
      <c r="H4189" s="318">
        <f>G4189*(21/(21-1))</f>
        <v>9.01306200070113E-5</v>
      </c>
      <c r="I4189" s="320">
        <f>(SUM(C4126:C4146)*1+SUM(C4147:C4167)*2+SUM(C4168:C4188)*3)/6</f>
        <v>2.0158923086086165E-2</v>
      </c>
      <c r="J4189" s="318">
        <f>IF(C4189*O4189&lt;&gt;0,C4189,0)</f>
        <v>0</v>
      </c>
      <c r="K4189" s="318" t="str">
        <f>IF(C4189*O4189=0,"",C4189)</f>
        <v/>
      </c>
      <c r="O4189" s="318">
        <f>IF(ISBLANK(L4189),0,1)</f>
        <v>0</v>
      </c>
      <c r="P4189" s="318">
        <f>IF(ISBLANK(M4189),0,1)</f>
        <v>0</v>
      </c>
      <c r="Q4189" s="318">
        <f>O4189+P4189</f>
        <v>0</v>
      </c>
      <c r="R4189" s="318">
        <f>SUM(Q4064:Q4189)</f>
        <v>1</v>
      </c>
      <c r="S4189" s="318">
        <f>R4189/$X$2</f>
        <v>4.3478260869565216E-2</v>
      </c>
      <c r="T4189" s="318">
        <f>IF(S4189&gt;=$X$3,1,0)</f>
        <v>0</v>
      </c>
      <c r="U4189" s="318">
        <f>O4189*T4189+P4189*T4189</f>
        <v>0</v>
      </c>
    </row>
    <row r="4190" spans="1:21" s="318" customFormat="1" x14ac:dyDescent="0.2">
      <c r="A4190" s="322">
        <v>42667</v>
      </c>
      <c r="B4190" s="321">
        <v>642.03802499999995</v>
      </c>
      <c r="C4190" s="320">
        <f>LN(B4190/B4189)</f>
        <v>7.9153734769233893E-4</v>
      </c>
      <c r="D4190" s="320">
        <f>AVERAGE(C4170:C4190)</f>
        <v>2.4328676762057698E-3</v>
      </c>
      <c r="E4190" s="318">
        <f>_xlfn.STDEV.S(C4170:C4190)</f>
        <v>9.2698027608436456E-3</v>
      </c>
      <c r="F4190" s="318">
        <f>E4190*(21/(21-1.5))</f>
        <v>9.9828645116777723E-3</v>
      </c>
      <c r="G4190" s="318">
        <f>_xlfn.VAR.S(C4170:C4190)</f>
        <v>8.5929243224944481E-5</v>
      </c>
      <c r="H4190" s="318">
        <f>G4190*(21/(21-1))</f>
        <v>9.0225705386191716E-5</v>
      </c>
      <c r="I4190" s="320">
        <f>(SUM(C4127:C4147)*1+SUM(C4148:C4168)*2+SUM(C4169:C4189)*3)/6</f>
        <v>2.2213592013066507E-2</v>
      </c>
      <c r="J4190" s="318">
        <f>IF(C4190*O4190&lt;&gt;0,C4190,0)</f>
        <v>0</v>
      </c>
      <c r="K4190" s="318" t="str">
        <f>IF(C4190*O4190=0,"",C4190)</f>
        <v/>
      </c>
      <c r="O4190" s="318">
        <f>IF(ISBLANK(L4190),0,1)</f>
        <v>0</v>
      </c>
      <c r="P4190" s="318">
        <f>IF(ISBLANK(M4190),0,1)</f>
        <v>0</v>
      </c>
      <c r="Q4190" s="318">
        <f>O4190+P4190</f>
        <v>0</v>
      </c>
      <c r="R4190" s="318">
        <f>SUM(Q4065:Q4190)</f>
        <v>1</v>
      </c>
      <c r="S4190" s="318">
        <f>R4190/$X$2</f>
        <v>4.3478260869565216E-2</v>
      </c>
      <c r="T4190" s="318">
        <f>IF(S4190&gt;=$X$3,1,0)</f>
        <v>0</v>
      </c>
      <c r="U4190" s="318">
        <f>O4190*T4190+P4190*T4190</f>
        <v>0</v>
      </c>
    </row>
    <row r="4191" spans="1:21" s="318" customFormat="1" x14ac:dyDescent="0.2">
      <c r="A4191" s="322">
        <v>42668</v>
      </c>
      <c r="B4191" s="321">
        <v>645.92401099999995</v>
      </c>
      <c r="C4191" s="320">
        <f>LN(B4191/B4190)</f>
        <v>6.0343359247299246E-3</v>
      </c>
      <c r="D4191" s="320">
        <f>AVERAGE(C4171:C4191)</f>
        <v>2.0795664487501756E-3</v>
      </c>
      <c r="E4191" s="318">
        <f>_xlfn.STDEV.S(C4171:C4191)</f>
        <v>8.9651443942548054E-3</v>
      </c>
      <c r="F4191" s="318">
        <f>E4191*(21/(21-1.5))</f>
        <v>9.6547708861205589E-3</v>
      </c>
      <c r="G4191" s="318">
        <f>_xlfn.VAR.S(C4171:C4191)</f>
        <v>8.0373814009838374E-5</v>
      </c>
      <c r="H4191" s="318">
        <f>G4191*(21/(21-1))</f>
        <v>8.4392504710330293E-5</v>
      </c>
      <c r="I4191" s="320">
        <f>(SUM(C4128:C4148)*1+SUM(C4149:C4169)*2+SUM(C4170:C4190)*3)/6</f>
        <v>2.0897518648376422E-2</v>
      </c>
      <c r="J4191" s="318">
        <f>IF(C4191*O4191&lt;&gt;0,C4191,0)</f>
        <v>0</v>
      </c>
      <c r="K4191" s="318" t="str">
        <f>IF(C4191*O4191=0,"",C4191)</f>
        <v/>
      </c>
      <c r="O4191" s="318">
        <f>IF(ISBLANK(L4191),0,1)</f>
        <v>0</v>
      </c>
      <c r="P4191" s="318">
        <f>IF(ISBLANK(M4191),0,1)</f>
        <v>0</v>
      </c>
      <c r="Q4191" s="318">
        <f>O4191+P4191</f>
        <v>0</v>
      </c>
      <c r="R4191" s="318">
        <f>SUM(Q4066:Q4191)</f>
        <v>1</v>
      </c>
      <c r="S4191" s="318">
        <f>R4191/$X$2</f>
        <v>4.3478260869565216E-2</v>
      </c>
      <c r="T4191" s="318">
        <f>IF(S4191&gt;=$X$3,1,0)</f>
        <v>0</v>
      </c>
      <c r="U4191" s="318">
        <f>O4191*T4191+P4191*T4191</f>
        <v>0</v>
      </c>
    </row>
    <row r="4192" spans="1:21" s="318" customFormat="1" x14ac:dyDescent="0.2">
      <c r="A4192" s="322">
        <v>42669</v>
      </c>
      <c r="B4192" s="321">
        <v>633.44201699999996</v>
      </c>
      <c r="C4192" s="320">
        <f>LN(B4192/B4191)</f>
        <v>-1.9513399279380745E-2</v>
      </c>
      <c r="D4192" s="320">
        <f>AVERAGE(C4172:C4192)</f>
        <v>1.1917300274014431E-3</v>
      </c>
      <c r="E4192" s="318">
        <f>_xlfn.STDEV.S(C4172:C4192)</f>
        <v>1.0120489261029859E-2</v>
      </c>
      <c r="F4192" s="318">
        <f>E4192*(21/(21-1.5))</f>
        <v>1.0898988434955232E-2</v>
      </c>
      <c r="G4192" s="318">
        <f>_xlfn.VAR.S(C4172:C4192)</f>
        <v>1.024243028826207E-4</v>
      </c>
      <c r="H4192" s="318">
        <f>G4192*(21/(21-1))</f>
        <v>1.0754551802675173E-4</v>
      </c>
      <c r="I4192" s="320">
        <f>(SUM(C4129:C4149)*1+SUM(C4150:C4170)*2+SUM(C4171:C4191)*3)/6</f>
        <v>2.0239328601507716E-2</v>
      </c>
      <c r="J4192" s="318">
        <f>IF(C4192*O4192&lt;&gt;0,C4192,0)</f>
        <v>0</v>
      </c>
      <c r="K4192" s="318" t="str">
        <f>IF(C4192*O4192=0,"",C4192)</f>
        <v/>
      </c>
      <c r="O4192" s="318">
        <f>IF(ISBLANK(L4192),0,1)</f>
        <v>0</v>
      </c>
      <c r="P4192" s="318">
        <f>IF(ISBLANK(M4192),0,1)</f>
        <v>0</v>
      </c>
      <c r="Q4192" s="318">
        <f>O4192+P4192</f>
        <v>0</v>
      </c>
      <c r="R4192" s="318">
        <f>SUM(Q4067:Q4192)</f>
        <v>1</v>
      </c>
      <c r="S4192" s="318">
        <f>R4192/$X$2</f>
        <v>4.3478260869565216E-2</v>
      </c>
      <c r="T4192" s="318">
        <f>IF(S4192&gt;=$X$3,1,0)</f>
        <v>0</v>
      </c>
      <c r="U4192" s="318">
        <f>O4192*T4192+P4192*T4192</f>
        <v>0</v>
      </c>
    </row>
    <row r="4193" spans="1:21" s="318" customFormat="1" x14ac:dyDescent="0.2">
      <c r="A4193" s="322">
        <v>42670</v>
      </c>
      <c r="B4193" s="321">
        <v>642.77099599999997</v>
      </c>
      <c r="C4193" s="320">
        <f>LN(B4193/B4192)</f>
        <v>1.4620043947933047E-2</v>
      </c>
      <c r="D4193" s="320">
        <f>AVERAGE(C4173:C4193)</f>
        <v>2.5668045859781369E-3</v>
      </c>
      <c r="E4193" s="318">
        <f>_xlfn.STDEV.S(C4173:C4193)</f>
        <v>9.8753474813650342E-3</v>
      </c>
      <c r="F4193" s="318">
        <f>E4193*(21/(21-1.5))</f>
        <v>1.063498959531619E-2</v>
      </c>
      <c r="G4193" s="318">
        <f>_xlfn.VAR.S(C4173:C4193)</f>
        <v>9.7522487877702734E-5</v>
      </c>
      <c r="H4193" s="318">
        <f>G4193*(21/(21-1))</f>
        <v>1.0239861227158787E-4</v>
      </c>
      <c r="I4193" s="320">
        <f>(SUM(C4130:C4150)*1+SUM(C4151:C4171)*2+SUM(C4172:C4192)*3)/6</f>
        <v>8.3897979144218985E-3</v>
      </c>
      <c r="J4193" s="318">
        <f>IF(C4193*O4193&lt;&gt;0,C4193,0)</f>
        <v>0</v>
      </c>
      <c r="K4193" s="318" t="str">
        <f>IF(C4193*O4193=0,"",C4193)</f>
        <v/>
      </c>
      <c r="O4193" s="318">
        <f>IF(ISBLANK(L4193),0,1)</f>
        <v>0</v>
      </c>
      <c r="P4193" s="318">
        <f>IF(ISBLANK(M4193),0,1)</f>
        <v>0</v>
      </c>
      <c r="Q4193" s="318">
        <f>O4193+P4193</f>
        <v>0</v>
      </c>
      <c r="R4193" s="318">
        <f>SUM(Q4068:Q4193)</f>
        <v>1</v>
      </c>
      <c r="S4193" s="318">
        <f>R4193/$X$2</f>
        <v>4.3478260869565216E-2</v>
      </c>
      <c r="T4193" s="318">
        <f>IF(S4193&gt;=$X$3,1,0)</f>
        <v>0</v>
      </c>
      <c r="U4193" s="318">
        <f>O4193*T4193+P4193*T4193</f>
        <v>0</v>
      </c>
    </row>
    <row r="4194" spans="1:21" s="318" customFormat="1" x14ac:dyDescent="0.2">
      <c r="A4194" s="322">
        <v>42671</v>
      </c>
      <c r="B4194" s="321">
        <v>642.23498500000005</v>
      </c>
      <c r="C4194" s="320">
        <f>LN(B4194/B4193)</f>
        <v>-8.3425453112769628E-4</v>
      </c>
      <c r="D4194" s="320">
        <f>AVERAGE(C4174:C4194)</f>
        <v>2.8606191909181515E-3</v>
      </c>
      <c r="E4194" s="318">
        <f>_xlfn.STDEV.S(C4174:C4194)</f>
        <v>9.6659114366891771E-3</v>
      </c>
      <c r="F4194" s="318">
        <f>E4194*(21/(21-1.5))</f>
        <v>1.0409443085665267E-2</v>
      </c>
      <c r="G4194" s="318">
        <f>_xlfn.VAR.S(C4174:C4194)</f>
        <v>9.3429843901918645E-5</v>
      </c>
      <c r="H4194" s="318">
        <f>G4194*(21/(21-1))</f>
        <v>9.8101336097014587E-5</v>
      </c>
      <c r="I4194" s="320">
        <f>(SUM(C4131:C4151)*1+SUM(C4152:C4172)*2+SUM(C4173:C4193)*3)/6</f>
        <v>2.0494201737714043E-2</v>
      </c>
      <c r="J4194" s="318">
        <f>IF(C4194*O4194&lt;&gt;0,C4194,0)</f>
        <v>0</v>
      </c>
      <c r="K4194" s="318" t="str">
        <f>IF(C4194*O4194=0,"",C4194)</f>
        <v/>
      </c>
      <c r="O4194" s="318">
        <f>IF(ISBLANK(L4194),0,1)</f>
        <v>0</v>
      </c>
      <c r="P4194" s="318">
        <f>IF(ISBLANK(M4194),0,1)</f>
        <v>0</v>
      </c>
      <c r="Q4194" s="318">
        <f>O4194+P4194</f>
        <v>0</v>
      </c>
      <c r="R4194" s="318">
        <f>SUM(Q4069:Q4194)</f>
        <v>1</v>
      </c>
      <c r="S4194" s="318">
        <f>R4194/$X$2</f>
        <v>4.3478260869565216E-2</v>
      </c>
      <c r="T4194" s="318">
        <f>IF(S4194&gt;=$X$3,1,0)</f>
        <v>0</v>
      </c>
      <c r="U4194" s="318">
        <f>O4194*T4194+P4194*T4194</f>
        <v>0</v>
      </c>
    </row>
    <row r="4195" spans="1:21" s="318" customFormat="1" x14ac:dyDescent="0.2">
      <c r="A4195" s="322">
        <v>42674</v>
      </c>
      <c r="B4195" s="321">
        <v>638.20202600000005</v>
      </c>
      <c r="C4195" s="320">
        <f>LN(B4195/B4194)</f>
        <v>-6.2993685775760352E-3</v>
      </c>
      <c r="D4195" s="320">
        <f>AVERAGE(C4175:C4195)</f>
        <v>2.1964714084431484E-3</v>
      </c>
      <c r="E4195" s="318">
        <f>_xlfn.STDEV.S(C4175:C4195)</f>
        <v>9.798782678898171E-3</v>
      </c>
      <c r="F4195" s="318">
        <f>E4195*(21/(21-1.5))</f>
        <v>1.0552535192659569E-2</v>
      </c>
      <c r="G4195" s="318">
        <f>_xlfn.VAR.S(C4175:C4195)</f>
        <v>9.6016141988274827E-5</v>
      </c>
      <c r="H4195" s="318">
        <f>G4195*(21/(21-1))</f>
        <v>1.0081694908768857E-4</v>
      </c>
      <c r="I4195" s="320">
        <f>(SUM(C4132:C4152)*1+SUM(C4153:C4173)*2+SUM(C4174:C4194)*3)/6</f>
        <v>2.2572879832001905E-2</v>
      </c>
      <c r="J4195" s="318">
        <f>IF(C4195*O4195&lt;&gt;0,C4195,0)</f>
        <v>0</v>
      </c>
      <c r="K4195" s="318" t="str">
        <f>IF(C4195*O4195=0,"",C4195)</f>
        <v/>
      </c>
      <c r="O4195" s="318">
        <f>IF(ISBLANK(L4195),0,1)</f>
        <v>0</v>
      </c>
      <c r="P4195" s="318">
        <f>IF(ISBLANK(M4195),0,1)</f>
        <v>0</v>
      </c>
      <c r="Q4195" s="318">
        <f>O4195+P4195</f>
        <v>0</v>
      </c>
      <c r="R4195" s="318">
        <f>SUM(Q4070:Q4195)</f>
        <v>1</v>
      </c>
      <c r="S4195" s="318">
        <f>R4195/$X$2</f>
        <v>4.3478260869565216E-2</v>
      </c>
      <c r="T4195" s="318">
        <f>IF(S4195&gt;=$X$3,1,0)</f>
        <v>0</v>
      </c>
      <c r="U4195" s="318">
        <f>O4195*T4195+P4195*T4195</f>
        <v>0</v>
      </c>
    </row>
    <row r="4196" spans="1:21" s="318" customFormat="1" x14ac:dyDescent="0.2">
      <c r="A4196" s="322">
        <v>42675</v>
      </c>
      <c r="B4196" s="321">
        <v>639.59497099999999</v>
      </c>
      <c r="C4196" s="320">
        <f>LN(B4196/B4195)</f>
        <v>2.1802298096477587E-3</v>
      </c>
      <c r="D4196" s="320">
        <f>AVERAGE(C4176:C4196)</f>
        <v>1.2454191772248531E-3</v>
      </c>
      <c r="E4196" s="318">
        <f>_xlfn.STDEV.S(C4176:C4196)</f>
        <v>8.6691765388891215E-3</v>
      </c>
      <c r="F4196" s="318">
        <f>E4196*(21/(21-1.5))</f>
        <v>9.3360362726498235E-3</v>
      </c>
      <c r="G4196" s="318">
        <f>_xlfn.VAR.S(C4176:C4196)</f>
        <v>7.5154621862425573E-5</v>
      </c>
      <c r="H4196" s="318">
        <f>G4196*(21/(21-1))</f>
        <v>7.8912352955546849E-5</v>
      </c>
      <c r="I4196" s="320">
        <f>(SUM(C4133:C4153)*1+SUM(C4154:C4174)*2+SUM(C4175:C4195)*3)/6</f>
        <v>1.8147586418775837E-2</v>
      </c>
      <c r="J4196" s="318">
        <f>IF(C4196*O4196&lt;&gt;0,C4196,0)</f>
        <v>0</v>
      </c>
      <c r="K4196" s="318" t="str">
        <f>IF(C4196*O4196=0,"",C4196)</f>
        <v/>
      </c>
      <c r="O4196" s="318">
        <f>IF(ISBLANK(L4196),0,1)</f>
        <v>0</v>
      </c>
      <c r="P4196" s="318">
        <f>IF(ISBLANK(M4196),0,1)</f>
        <v>0</v>
      </c>
      <c r="Q4196" s="318">
        <f>O4196+P4196</f>
        <v>0</v>
      </c>
      <c r="R4196" s="318">
        <f>SUM(Q4071:Q4196)</f>
        <v>1</v>
      </c>
      <c r="S4196" s="318">
        <f>R4196/$X$2</f>
        <v>4.3478260869565216E-2</v>
      </c>
      <c r="T4196" s="318">
        <f>IF(S4196&gt;=$X$3,1,0)</f>
        <v>0</v>
      </c>
      <c r="U4196" s="318">
        <f>O4196*T4196+P4196*T4196</f>
        <v>0</v>
      </c>
    </row>
    <row r="4197" spans="1:21" s="318" customFormat="1" x14ac:dyDescent="0.2">
      <c r="A4197" s="322">
        <v>42676</v>
      </c>
      <c r="B4197" s="321">
        <v>626.703979</v>
      </c>
      <c r="C4197" s="320">
        <f>LN(B4197/B4196)</f>
        <v>-2.0360811861344037E-2</v>
      </c>
      <c r="D4197" s="320">
        <f>AVERAGE(C4177:C4197)</f>
        <v>3.059762131899883E-4</v>
      </c>
      <c r="E4197" s="318">
        <f>_xlfn.STDEV.S(C4177:C4197)</f>
        <v>9.8687927976263672E-3</v>
      </c>
      <c r="F4197" s="318">
        <f>E4197*(21/(21-1.5))</f>
        <v>1.0627930705136087E-2</v>
      </c>
      <c r="G4197" s="318">
        <f>_xlfn.VAR.S(C4177:C4197)</f>
        <v>9.7393071282482068E-5</v>
      </c>
      <c r="H4197" s="318">
        <f>G4197*(21/(21-1))</f>
        <v>1.0226272484660618E-4</v>
      </c>
      <c r="I4197" s="320">
        <f>(SUM(C4134:C4154)*1+SUM(C4155:C4175)*2+SUM(C4176:C4196)*3)/6</f>
        <v>1.3345924250364056E-2</v>
      </c>
      <c r="J4197" s="318">
        <f>IF(C4197*O4197&lt;&gt;0,C4197,0)</f>
        <v>0</v>
      </c>
      <c r="K4197" s="318" t="str">
        <f>IF(C4197*O4197=0,"",C4197)</f>
        <v/>
      </c>
      <c r="O4197" s="318">
        <f>IF(ISBLANK(L4197),0,1)</f>
        <v>0</v>
      </c>
      <c r="P4197" s="318">
        <f>IF(ISBLANK(M4197),0,1)</f>
        <v>0</v>
      </c>
      <c r="Q4197" s="318">
        <f>O4197+P4197</f>
        <v>0</v>
      </c>
      <c r="R4197" s="318">
        <f>SUM(Q4072:Q4197)</f>
        <v>1</v>
      </c>
      <c r="S4197" s="318">
        <f>R4197/$X$2</f>
        <v>4.3478260869565216E-2</v>
      </c>
      <c r="T4197" s="318">
        <f>IF(S4197&gt;=$X$3,1,0)</f>
        <v>0</v>
      </c>
      <c r="U4197" s="318">
        <f>O4197*T4197+P4197*T4197</f>
        <v>0</v>
      </c>
    </row>
    <row r="4198" spans="1:21" s="318" customFormat="1" x14ac:dyDescent="0.2">
      <c r="A4198" s="322">
        <v>42677</v>
      </c>
      <c r="B4198" s="321">
        <v>630.05902100000003</v>
      </c>
      <c r="C4198" s="320">
        <f>LN(B4198/B4197)</f>
        <v>5.3391927836392312E-3</v>
      </c>
      <c r="D4198" s="320">
        <f>AVERAGE(C4178:C4198)</f>
        <v>-1.2567091397920204E-4</v>
      </c>
      <c r="E4198" s="318">
        <f>_xlfn.STDEV.S(C4178:C4198)</f>
        <v>9.408862443982223E-3</v>
      </c>
      <c r="F4198" s="318">
        <f>E4198*(21/(21-1.5))</f>
        <v>1.0132621093519317E-2</v>
      </c>
      <c r="G4198" s="318">
        <f>_xlfn.VAR.S(C4178:C4198)</f>
        <v>8.8526692489779128E-5</v>
      </c>
      <c r="H4198" s="318">
        <f>G4198*(21/(21-1))</f>
        <v>9.2953027114268082E-5</v>
      </c>
      <c r="I4198" s="320">
        <f>(SUM(C4135:C4155)*1+SUM(C4156:C4176)*2+SUM(C4177:C4197)*3)/6</f>
        <v>6.1223651197634251E-3</v>
      </c>
      <c r="J4198" s="318">
        <f>IF(C4198*O4198&lt;&gt;0,C4198,0)</f>
        <v>0</v>
      </c>
      <c r="K4198" s="318" t="str">
        <f>IF(C4198*O4198=0,"",C4198)</f>
        <v/>
      </c>
      <c r="O4198" s="318">
        <f>IF(ISBLANK(L4198),0,1)</f>
        <v>0</v>
      </c>
      <c r="P4198" s="318">
        <f>IF(ISBLANK(M4198),0,1)</f>
        <v>0</v>
      </c>
      <c r="Q4198" s="318">
        <f>O4198+P4198</f>
        <v>0</v>
      </c>
      <c r="R4198" s="318">
        <f>SUM(Q4073:Q4198)</f>
        <v>1</v>
      </c>
      <c r="S4198" s="318">
        <f>R4198/$X$2</f>
        <v>4.3478260869565216E-2</v>
      </c>
      <c r="T4198" s="318">
        <f>IF(S4198&gt;=$X$3,1,0)</f>
        <v>0</v>
      </c>
      <c r="U4198" s="318">
        <f>O4198*T4198+P4198*T4198</f>
        <v>0</v>
      </c>
    </row>
    <row r="4199" spans="1:21" s="318" customFormat="1" x14ac:dyDescent="0.2">
      <c r="A4199" s="322">
        <v>42678</v>
      </c>
      <c r="B4199" s="321">
        <v>625.90197799999999</v>
      </c>
      <c r="C4199" s="320">
        <f>LN(B4199/B4198)</f>
        <v>-6.6197249495755558E-3</v>
      </c>
      <c r="D4199" s="320">
        <f>AVERAGE(C4179:C4199)</f>
        <v>-5.5007186122140849E-4</v>
      </c>
      <c r="E4199" s="318">
        <f>_xlfn.STDEV.S(C4179:C4199)</f>
        <v>9.4949345831147492E-3</v>
      </c>
      <c r="F4199" s="318">
        <f>E4199*(21/(21-1.5))</f>
        <v>1.0225314166431267E-2</v>
      </c>
      <c r="G4199" s="318">
        <f>_xlfn.VAR.S(C4179:C4199)</f>
        <v>9.0153782737628472E-5</v>
      </c>
      <c r="H4199" s="318">
        <f>G4199*(21/(21-1))</f>
        <v>9.4661471874509906E-5</v>
      </c>
      <c r="I4199" s="320">
        <f>(SUM(C4136:C4156)*1+SUM(C4157:C4177)*2+SUM(C4178:C4198)*3)/6</f>
        <v>7.9209032782521071E-3</v>
      </c>
      <c r="J4199" s="318">
        <f>IF(C4199*O4199&lt;&gt;0,C4199,0)</f>
        <v>0</v>
      </c>
      <c r="K4199" s="318" t="str">
        <f>IF(C4199*O4199=0,"",C4199)</f>
        <v/>
      </c>
      <c r="O4199" s="318">
        <f>IF(ISBLANK(L4199),0,1)</f>
        <v>0</v>
      </c>
      <c r="P4199" s="318">
        <f>IF(ISBLANK(M4199),0,1)</f>
        <v>0</v>
      </c>
      <c r="Q4199" s="318">
        <f>O4199+P4199</f>
        <v>0</v>
      </c>
      <c r="R4199" s="318">
        <f>SUM(Q4074:Q4199)</f>
        <v>1</v>
      </c>
      <c r="S4199" s="318">
        <f>R4199/$X$2</f>
        <v>4.3478260869565216E-2</v>
      </c>
      <c r="T4199" s="318">
        <f>IF(S4199&gt;=$X$3,1,0)</f>
        <v>0</v>
      </c>
      <c r="U4199" s="318">
        <f>O4199*T4199+P4199*T4199</f>
        <v>0</v>
      </c>
    </row>
    <row r="4200" spans="1:21" s="318" customFormat="1" x14ac:dyDescent="0.2">
      <c r="A4200" s="322">
        <v>42681</v>
      </c>
      <c r="B4200" s="321">
        <v>633.10400400000003</v>
      </c>
      <c r="C4200" s="320">
        <f>LN(B4200/B4199)</f>
        <v>1.1440937790496656E-2</v>
      </c>
      <c r="D4200" s="320">
        <f>AVERAGE(C4180:C4200)</f>
        <v>2.8024957111344288E-4</v>
      </c>
      <c r="E4200" s="318">
        <f>_xlfn.STDEV.S(C4180:C4200)</f>
        <v>9.7537832944903976E-3</v>
      </c>
      <c r="F4200" s="318">
        <f>E4200*(21/(21-1.5))</f>
        <v>1.0504074317143505E-2</v>
      </c>
      <c r="G4200" s="318">
        <f>_xlfn.VAR.S(C4180:C4200)</f>
        <v>9.5136288555879947E-5</v>
      </c>
      <c r="H4200" s="318">
        <f>G4200*(21/(21-1))</f>
        <v>9.9893102983673944E-5</v>
      </c>
      <c r="I4200" s="320">
        <f>(SUM(C4137:C4157)*1+SUM(C4158:C4178)*2+SUM(C4179:C4199)*3)/6</f>
        <v>2.9577264283878308E-3</v>
      </c>
      <c r="J4200" s="318">
        <f>IF(C4200*O4200&lt;&gt;0,C4200,0)</f>
        <v>0</v>
      </c>
      <c r="K4200" s="318" t="str">
        <f>IF(C4200*O4200=0,"",C4200)</f>
        <v/>
      </c>
      <c r="O4200" s="318">
        <f>IF(ISBLANK(L4200),0,1)</f>
        <v>0</v>
      </c>
      <c r="P4200" s="318">
        <f>IF(ISBLANK(M4200),0,1)</f>
        <v>0</v>
      </c>
      <c r="Q4200" s="318">
        <f>O4200+P4200</f>
        <v>0</v>
      </c>
      <c r="R4200" s="318">
        <f>SUM(Q4075:Q4200)</f>
        <v>1</v>
      </c>
      <c r="S4200" s="318">
        <f>R4200/$X$2</f>
        <v>4.3478260869565216E-2</v>
      </c>
      <c r="T4200" s="318">
        <f>IF(S4200&gt;=$X$3,1,0)</f>
        <v>0</v>
      </c>
      <c r="U4200" s="318">
        <f>O4200*T4200+P4200*T4200</f>
        <v>0</v>
      </c>
    </row>
    <row r="4201" spans="1:21" s="318" customFormat="1" x14ac:dyDescent="0.2">
      <c r="A4201" s="322">
        <v>42682</v>
      </c>
      <c r="B4201" s="321">
        <v>635.455017</v>
      </c>
      <c r="C4201" s="320">
        <f>LN(B4201/B4200)</f>
        <v>3.7065925238960007E-3</v>
      </c>
      <c r="D4201" s="320">
        <f>AVERAGE(C4181:C4201)</f>
        <v>-3.0588003775776162E-4</v>
      </c>
      <c r="E4201" s="318">
        <f>_xlfn.STDEV.S(C4181:C4201)</f>
        <v>9.1094973201554987E-3</v>
      </c>
      <c r="F4201" s="318">
        <f>E4201*(21/(21-1.5))</f>
        <v>9.8102278832443834E-3</v>
      </c>
      <c r="G4201" s="318">
        <f>_xlfn.VAR.S(C4181:C4201)</f>
        <v>8.2982941425920224E-5</v>
      </c>
      <c r="H4201" s="318">
        <f>G4201*(21/(21-1))</f>
        <v>8.7132088497216234E-5</v>
      </c>
      <c r="I4201" s="320">
        <f>(SUM(C4138:C4158)*1+SUM(C4159:C4179)*2+SUM(C4180:C4200)*3)/6</f>
        <v>1.022303326349634E-2</v>
      </c>
      <c r="J4201" s="318">
        <f>IF(C4201*O4201&lt;&gt;0,C4201,0)</f>
        <v>0</v>
      </c>
      <c r="K4201" s="318" t="str">
        <f>IF(C4201*O4201=0,"",C4201)</f>
        <v/>
      </c>
      <c r="O4201" s="318">
        <f>IF(ISBLANK(L4201),0,1)</f>
        <v>0</v>
      </c>
      <c r="P4201" s="318">
        <f>IF(ISBLANK(M4201),0,1)</f>
        <v>0</v>
      </c>
      <c r="Q4201" s="318">
        <f>O4201+P4201</f>
        <v>0</v>
      </c>
      <c r="R4201" s="318">
        <f>SUM(Q4076:Q4201)</f>
        <v>1</v>
      </c>
      <c r="S4201" s="318">
        <f>R4201/$X$2</f>
        <v>4.3478260869565216E-2</v>
      </c>
      <c r="T4201" s="318">
        <f>IF(S4201&gt;=$X$3,1,0)</f>
        <v>0</v>
      </c>
      <c r="U4201" s="318">
        <f>O4201*T4201+P4201*T4201</f>
        <v>0</v>
      </c>
    </row>
    <row r="4202" spans="1:21" s="318" customFormat="1" x14ac:dyDescent="0.2">
      <c r="A4202" s="322">
        <v>42683</v>
      </c>
      <c r="B4202" s="321">
        <v>637.83697500000005</v>
      </c>
      <c r="C4202" s="320">
        <f>LN(B4202/B4201)</f>
        <v>3.741421125028831E-3</v>
      </c>
      <c r="D4202" s="320">
        <f>AVERAGE(C4182:C4202)</f>
        <v>-5.3502121773759557E-5</v>
      </c>
      <c r="E4202" s="318">
        <f>_xlfn.STDEV.S(C4182:C4202)</f>
        <v>9.1464003677208736E-3</v>
      </c>
      <c r="F4202" s="318">
        <f>E4202*(21/(21-1.5))</f>
        <v>9.8499696267763254E-3</v>
      </c>
      <c r="G4202" s="318">
        <f>_xlfn.VAR.S(C4182:C4202)</f>
        <v>8.3656639686644543E-5</v>
      </c>
      <c r="H4202" s="318">
        <f>G4202*(21/(21-1))</f>
        <v>8.7839471670976769E-5</v>
      </c>
      <c r="I4202" s="320">
        <f>(SUM(C4139:C4159)*1+SUM(C4160:C4180)*2+SUM(C4181:C4201)*3)/6</f>
        <v>1.048695731840228E-2</v>
      </c>
      <c r="J4202" s="318">
        <f>IF(C4202*O4202&lt;&gt;0,C4202,0)</f>
        <v>0</v>
      </c>
      <c r="K4202" s="318" t="str">
        <f>IF(C4202*O4202=0,"",C4202)</f>
        <v/>
      </c>
      <c r="O4202" s="318">
        <f>IF(ISBLANK(L4202),0,1)</f>
        <v>0</v>
      </c>
      <c r="P4202" s="318">
        <f>IF(ISBLANK(M4202),0,1)</f>
        <v>0</v>
      </c>
      <c r="Q4202" s="318">
        <f>O4202+P4202</f>
        <v>0</v>
      </c>
      <c r="R4202" s="318">
        <f>SUM(Q4077:Q4202)</f>
        <v>1</v>
      </c>
      <c r="S4202" s="318">
        <f>R4202/$X$2</f>
        <v>4.3478260869565216E-2</v>
      </c>
      <c r="T4202" s="318">
        <f>IF(S4202&gt;=$X$3,1,0)</f>
        <v>0</v>
      </c>
      <c r="U4202" s="318">
        <f>O4202*T4202+P4202*T4202</f>
        <v>0</v>
      </c>
    </row>
    <row r="4203" spans="1:21" s="318" customFormat="1" x14ac:dyDescent="0.2">
      <c r="A4203" s="322">
        <v>42684</v>
      </c>
      <c r="B4203" s="321">
        <v>645.99298099999999</v>
      </c>
      <c r="C4203" s="320">
        <f>LN(B4203/B4202)</f>
        <v>1.2705912784171491E-2</v>
      </c>
      <c r="D4203" s="320">
        <f>AVERAGE(C4183:C4203)</f>
        <v>8.107943038665079E-4</v>
      </c>
      <c r="E4203" s="318">
        <f>_xlfn.STDEV.S(C4183:C4203)</f>
        <v>9.4635813916550023E-3</v>
      </c>
      <c r="F4203" s="318">
        <f>E4203*(21/(21-1.5))</f>
        <v>1.0191549191013078E-2</v>
      </c>
      <c r="G4203" s="318">
        <f>_xlfn.VAR.S(C4183:C4203)</f>
        <v>8.9559372756478829E-5</v>
      </c>
      <c r="H4203" s="318">
        <f>G4203*(21/(21-1))</f>
        <v>9.4037341394302769E-5</v>
      </c>
      <c r="I4203" s="320">
        <f>(SUM(C4140:C4160)*1+SUM(C4161:C4181)*2+SUM(C4182:C4202)*3)/6</f>
        <v>1.1142896916655527E-2</v>
      </c>
      <c r="J4203" s="318">
        <f>IF(C4203*O4203&lt;&gt;0,C4203,0)</f>
        <v>0</v>
      </c>
      <c r="K4203" s="318" t="str">
        <f>IF(C4203*O4203=0,"",C4203)</f>
        <v/>
      </c>
      <c r="O4203" s="318">
        <f>IF(ISBLANK(L4203),0,1)</f>
        <v>0</v>
      </c>
      <c r="P4203" s="318">
        <f>IF(ISBLANK(M4203),0,1)</f>
        <v>0</v>
      </c>
      <c r="Q4203" s="318">
        <f>O4203+P4203</f>
        <v>0</v>
      </c>
      <c r="R4203" s="318">
        <f>SUM(Q4078:Q4203)</f>
        <v>1</v>
      </c>
      <c r="S4203" s="318">
        <f>R4203/$X$2</f>
        <v>4.3478260869565216E-2</v>
      </c>
      <c r="T4203" s="318">
        <f>IF(S4203&gt;=$X$3,1,0)</f>
        <v>0</v>
      </c>
      <c r="U4203" s="318">
        <f>O4203*T4203+P4203*T4203</f>
        <v>0</v>
      </c>
    </row>
    <row r="4204" spans="1:21" s="318" customFormat="1" x14ac:dyDescent="0.2">
      <c r="A4204" s="322">
        <v>42685</v>
      </c>
      <c r="B4204" s="321">
        <v>640.283997</v>
      </c>
      <c r="C4204" s="320">
        <f>LN(B4204/B4203)</f>
        <v>-8.8768151581137614E-3</v>
      </c>
      <c r="D4204" s="320">
        <f>AVERAGE(C4184:C4204)</f>
        <v>7.2375632747711583E-4</v>
      </c>
      <c r="E4204" s="318">
        <f>_xlfn.STDEV.S(C4184:C4204)</f>
        <v>9.5475166939089171E-3</v>
      </c>
      <c r="F4204" s="318">
        <f>E4204*(21/(21-1.5))</f>
        <v>1.0281941054978833E-2</v>
      </c>
      <c r="G4204" s="318">
        <f>_xlfn.VAR.S(C4184:C4204)</f>
        <v>9.1155075020469468E-5</v>
      </c>
      <c r="H4204" s="318">
        <f>G4204*(21/(21-1))</f>
        <v>9.5712828771492942E-5</v>
      </c>
      <c r="I4204" s="320">
        <f>(SUM(C4141:C4161)*1+SUM(C4162:C4182)*2+SUM(C4183:C4203)*3)/6</f>
        <v>1.8056540078833439E-2</v>
      </c>
      <c r="J4204" s="318">
        <f>IF(C4204*O4204&lt;&gt;0,C4204,0)</f>
        <v>0</v>
      </c>
      <c r="K4204" s="318" t="str">
        <f>IF(C4204*O4204=0,"",C4204)</f>
        <v/>
      </c>
      <c r="O4204" s="318">
        <f>IF(ISBLANK(L4204),0,1)</f>
        <v>0</v>
      </c>
      <c r="P4204" s="318">
        <f>IF(ISBLANK(M4204),0,1)</f>
        <v>0</v>
      </c>
      <c r="Q4204" s="318">
        <f>O4204+P4204</f>
        <v>0</v>
      </c>
      <c r="R4204" s="318">
        <f>SUM(Q4079:Q4204)</f>
        <v>1</v>
      </c>
      <c r="S4204" s="318">
        <f>R4204/$X$2</f>
        <v>4.3478260869565216E-2</v>
      </c>
      <c r="T4204" s="318">
        <f>IF(S4204&gt;=$X$3,1,0)</f>
        <v>0</v>
      </c>
      <c r="U4204" s="318">
        <f>O4204*T4204+P4204*T4204</f>
        <v>0</v>
      </c>
    </row>
    <row r="4205" spans="1:21" s="318" customFormat="1" x14ac:dyDescent="0.2">
      <c r="A4205" s="322">
        <v>42688</v>
      </c>
      <c r="B4205" s="321">
        <v>638.82598900000005</v>
      </c>
      <c r="C4205" s="320">
        <f>LN(B4205/B4204)</f>
        <v>-2.2797236319220759E-3</v>
      </c>
      <c r="D4205" s="320">
        <f>AVERAGE(C4185:C4205)</f>
        <v>9.7152219860849112E-5</v>
      </c>
      <c r="E4205" s="318">
        <f>_xlfn.STDEV.S(C4185:C4205)</f>
        <v>9.2756371490265097E-3</v>
      </c>
      <c r="F4205" s="318">
        <f>E4205*(21/(21-1.5))</f>
        <v>9.989147698951626E-3</v>
      </c>
      <c r="G4205" s="318">
        <f>_xlfn.VAR.S(C4185:C4205)</f>
        <v>8.6037444520400621E-5</v>
      </c>
      <c r="H4205" s="318">
        <f>G4205*(21/(21-1))</f>
        <v>9.0339316746420654E-5</v>
      </c>
      <c r="I4205" s="320">
        <f>(SUM(C4142:C4162)*1+SUM(C4163:C4183)*2+SUM(C4184:C4204)*3)/6</f>
        <v>1.5632338443596846E-2</v>
      </c>
      <c r="J4205" s="318">
        <f>IF(C4205*O4205&lt;&gt;0,C4205,0)</f>
        <v>0</v>
      </c>
      <c r="K4205" s="318" t="str">
        <f>IF(C4205*O4205=0,"",C4205)</f>
        <v/>
      </c>
      <c r="O4205" s="318">
        <f>IF(ISBLANK(L4205),0,1)</f>
        <v>0</v>
      </c>
      <c r="P4205" s="318">
        <f>IF(ISBLANK(M4205),0,1)</f>
        <v>0</v>
      </c>
      <c r="Q4205" s="318">
        <f>O4205+P4205</f>
        <v>0</v>
      </c>
      <c r="R4205" s="318">
        <f>SUM(Q4080:Q4205)</f>
        <v>1</v>
      </c>
      <c r="S4205" s="318">
        <f>R4205/$X$2</f>
        <v>4.3478260869565216E-2</v>
      </c>
      <c r="T4205" s="318">
        <f>IF(S4205&gt;=$X$3,1,0)</f>
        <v>0</v>
      </c>
      <c r="U4205" s="318">
        <f>O4205*T4205+P4205*T4205</f>
        <v>0</v>
      </c>
    </row>
    <row r="4206" spans="1:21" s="318" customFormat="1" x14ac:dyDescent="0.2">
      <c r="A4206" s="322">
        <v>42689</v>
      </c>
      <c r="B4206" s="321">
        <v>646.59600799999998</v>
      </c>
      <c r="C4206" s="320">
        <f>LN(B4206/B4205)</f>
        <v>1.2089591831460101E-2</v>
      </c>
      <c r="D4206" s="320">
        <f>AVERAGE(C4186:C4206)</f>
        <v>1.0791912255199347E-3</v>
      </c>
      <c r="E4206" s="318">
        <f>_xlfn.STDEV.S(C4186:C4206)</f>
        <v>9.4069964256012634E-3</v>
      </c>
      <c r="F4206" s="318">
        <f>E4206*(21/(21-1.5))</f>
        <v>1.0130611535262898E-2</v>
      </c>
      <c r="G4206" s="318">
        <f>_xlfn.VAR.S(C4186:C4206)</f>
        <v>8.8491581751274951E-5</v>
      </c>
      <c r="H4206" s="318">
        <f>G4206*(21/(21-1))</f>
        <v>9.2916160838838697E-5</v>
      </c>
      <c r="I4206" s="320">
        <f>(SUM(C4143:C4163)*1+SUM(C4164:C4184)*2+SUM(C4185:C4205)*3)/6</f>
        <v>1.4927743985752882E-2</v>
      </c>
      <c r="J4206" s="318">
        <f>IF(C4206*O4206&lt;&gt;0,C4206,0)</f>
        <v>0</v>
      </c>
      <c r="K4206" s="318" t="str">
        <f>IF(C4206*O4206=0,"",C4206)</f>
        <v/>
      </c>
      <c r="O4206" s="318">
        <f>IF(ISBLANK(L4206),0,1)</f>
        <v>0</v>
      </c>
      <c r="P4206" s="318">
        <f>IF(ISBLANK(M4206),0,1)</f>
        <v>0</v>
      </c>
      <c r="Q4206" s="318">
        <f>O4206+P4206</f>
        <v>0</v>
      </c>
      <c r="R4206" s="318">
        <f>SUM(Q4081:Q4206)</f>
        <v>1</v>
      </c>
      <c r="S4206" s="318">
        <f>R4206/$X$2</f>
        <v>4.3478260869565216E-2</v>
      </c>
      <c r="T4206" s="318">
        <f>IF(S4206&gt;=$X$3,1,0)</f>
        <v>0</v>
      </c>
      <c r="U4206" s="318">
        <f>O4206*T4206+P4206*T4206</f>
        <v>0</v>
      </c>
    </row>
    <row r="4207" spans="1:21" s="318" customFormat="1" x14ac:dyDescent="0.2">
      <c r="A4207" s="322">
        <v>42691</v>
      </c>
      <c r="B4207" s="321">
        <v>647.80200200000002</v>
      </c>
      <c r="C4207" s="320">
        <f>LN(B4207/B4206)</f>
        <v>1.8634057525512521E-3</v>
      </c>
      <c r="D4207" s="320">
        <f>AVERAGE(C4187:C4207)</f>
        <v>1.0480677107902621E-3</v>
      </c>
      <c r="E4207" s="318">
        <f>_xlfn.STDEV.S(C4187:C4207)</f>
        <v>9.4030819216394789E-3</v>
      </c>
      <c r="F4207" s="318">
        <f>E4207*(21/(21-1.5))</f>
        <v>1.0126395915611746E-2</v>
      </c>
      <c r="G4207" s="318">
        <f>_xlfn.VAR.S(C4187:C4207)</f>
        <v>8.8417949625063186E-5</v>
      </c>
      <c r="H4207" s="318">
        <f>G4207*(21/(21-1))</f>
        <v>9.2838847106316348E-5</v>
      </c>
      <c r="I4207" s="320">
        <f>(SUM(C4144:C4164)*1+SUM(C4165:C4185)*2+SUM(C4186:C4206)*3)/6</f>
        <v>2.2157143906541808E-2</v>
      </c>
      <c r="J4207" s="318">
        <f>IF(C4207*O4207&lt;&gt;0,C4207,0)</f>
        <v>0</v>
      </c>
      <c r="K4207" s="318" t="str">
        <f>IF(C4207*O4207=0,"",C4207)</f>
        <v/>
      </c>
      <c r="O4207" s="318">
        <f>IF(ISBLANK(L4207),0,1)</f>
        <v>0</v>
      </c>
      <c r="P4207" s="318">
        <f>IF(ISBLANK(M4207),0,1)</f>
        <v>0</v>
      </c>
      <c r="Q4207" s="318">
        <f>O4207+P4207</f>
        <v>0</v>
      </c>
      <c r="R4207" s="318">
        <f>SUM(Q4082:Q4207)</f>
        <v>1</v>
      </c>
      <c r="S4207" s="318">
        <f>R4207/$X$2</f>
        <v>4.3478260869565216E-2</v>
      </c>
      <c r="T4207" s="318">
        <f>IF(S4207&gt;=$X$3,1,0)</f>
        <v>0</v>
      </c>
      <c r="U4207" s="318">
        <f>O4207*T4207+P4207*T4207</f>
        <v>0</v>
      </c>
    </row>
    <row r="4208" spans="1:21" s="318" customFormat="1" x14ac:dyDescent="0.2">
      <c r="A4208" s="322">
        <v>42692</v>
      </c>
      <c r="B4208" s="321">
        <v>647.67999299999997</v>
      </c>
      <c r="C4208" s="320">
        <f>LN(B4208/B4207)</f>
        <v>-1.8836078128710323E-4</v>
      </c>
      <c r="D4208" s="320">
        <f>AVERAGE(C4188:C4208)</f>
        <v>7.0669735714293713E-4</v>
      </c>
      <c r="E4208" s="318">
        <f>_xlfn.STDEV.S(C4188:C4208)</f>
        <v>9.3065777167310286E-3</v>
      </c>
      <c r="F4208" s="318">
        <f>E4208*(21/(21-1.5))</f>
        <v>1.0022468310325723E-2</v>
      </c>
      <c r="G4208" s="318">
        <f>_xlfn.VAR.S(C4188:C4208)</f>
        <v>8.6612388797554525E-5</v>
      </c>
      <c r="H4208" s="318">
        <f>G4208*(21/(21-1))</f>
        <v>9.0943008237432261E-5</v>
      </c>
      <c r="I4208" s="320">
        <f>(SUM(C4145:C4165)*1+SUM(C4166:C4186)*2+SUM(C4187:C4207)*3)/6</f>
        <v>2.4894234192860163E-2</v>
      </c>
      <c r="J4208" s="318">
        <f>IF(C4208*O4208&lt;&gt;0,C4208,0)</f>
        <v>0</v>
      </c>
      <c r="K4208" s="318" t="str">
        <f>IF(C4208*O4208=0,"",C4208)</f>
        <v/>
      </c>
      <c r="O4208" s="318">
        <f>IF(ISBLANK(L4208),0,1)</f>
        <v>0</v>
      </c>
      <c r="P4208" s="318">
        <f>IF(ISBLANK(M4208),0,1)</f>
        <v>0</v>
      </c>
      <c r="Q4208" s="318">
        <f>O4208+P4208</f>
        <v>0</v>
      </c>
      <c r="R4208" s="318">
        <f>SUM(Q4083:Q4208)</f>
        <v>1</v>
      </c>
      <c r="S4208" s="318">
        <f>R4208/$X$2</f>
        <v>4.3478260869565216E-2</v>
      </c>
      <c r="T4208" s="318">
        <f>IF(S4208&gt;=$X$3,1,0)</f>
        <v>0</v>
      </c>
      <c r="U4208" s="318">
        <f>O4208*T4208+P4208*T4208</f>
        <v>0</v>
      </c>
    </row>
    <row r="4209" spans="1:21" s="318" customFormat="1" x14ac:dyDescent="0.2">
      <c r="A4209" s="322">
        <v>42695</v>
      </c>
      <c r="B4209" s="321">
        <v>653.38299600000005</v>
      </c>
      <c r="C4209" s="320">
        <f>LN(B4209/B4208)</f>
        <v>8.7667385420433456E-3</v>
      </c>
      <c r="D4209" s="320">
        <f>AVERAGE(C4189:C4209)</f>
        <v>1.1115512433863251E-3</v>
      </c>
      <c r="E4209" s="318">
        <f>_xlfn.STDEV.S(C4189:C4209)</f>
        <v>9.4698857771656122E-3</v>
      </c>
      <c r="F4209" s="318">
        <f>E4209*(21/(21-1.5))</f>
        <v>1.0198338529255275E-2</v>
      </c>
      <c r="G4209" s="318">
        <f>_xlfn.VAR.S(C4189:C4209)</f>
        <v>8.9678736632563545E-5</v>
      </c>
      <c r="H4209" s="318">
        <f>G4209*(21/(21-1))</f>
        <v>9.4162673464191733E-5</v>
      </c>
      <c r="I4209" s="320">
        <f>(SUM(C4146:C4166)*1+SUM(C4167:C4187)*2+SUM(C4188:C4208)*3)/6</f>
        <v>2.2759782215250143E-2</v>
      </c>
      <c r="J4209" s="318">
        <f>IF(C4209*O4209&lt;&gt;0,C4209,0)</f>
        <v>0</v>
      </c>
      <c r="K4209" s="318" t="str">
        <f>IF(C4209*O4209=0,"",C4209)</f>
        <v/>
      </c>
      <c r="O4209" s="318">
        <f>IF(ISBLANK(L4209),0,1)</f>
        <v>0</v>
      </c>
      <c r="P4209" s="318">
        <f>IF(ISBLANK(M4209),0,1)</f>
        <v>0</v>
      </c>
      <c r="Q4209" s="318">
        <f>O4209+P4209</f>
        <v>0</v>
      </c>
      <c r="R4209" s="318">
        <f>SUM(Q4084:Q4209)</f>
        <v>1</v>
      </c>
      <c r="S4209" s="318">
        <f>R4209/$X$2</f>
        <v>4.3478260869565216E-2</v>
      </c>
      <c r="T4209" s="318">
        <f>IF(S4209&gt;=$X$3,1,0)</f>
        <v>0</v>
      </c>
      <c r="U4209" s="318">
        <f>O4209*T4209+P4209*T4209</f>
        <v>0</v>
      </c>
    </row>
    <row r="4210" spans="1:21" s="318" customFormat="1" x14ac:dyDescent="0.2">
      <c r="A4210" s="322">
        <v>42696</v>
      </c>
      <c r="B4210" s="321">
        <v>657.05499299999997</v>
      </c>
      <c r="C4210" s="320">
        <f>LN(B4210/B4209)</f>
        <v>5.6042432248122939E-3</v>
      </c>
      <c r="D4210" s="320">
        <f>AVERAGE(C4190:C4210)</f>
        <v>1.1386535532273935E-3</v>
      </c>
      <c r="E4210" s="318">
        <f>_xlfn.STDEV.S(C4190:C4210)</f>
        <v>9.4824822574411053E-3</v>
      </c>
      <c r="F4210" s="318">
        <f>E4210*(21/(21-1.5))</f>
        <v>1.0211903969551959E-2</v>
      </c>
      <c r="G4210" s="318">
        <f>_xlfn.VAR.S(C4190:C4210)</f>
        <v>8.9917469762685348E-5</v>
      </c>
      <c r="H4210" s="318">
        <f>G4210*(21/(21-1))</f>
        <v>9.4413343250819619E-5</v>
      </c>
      <c r="I4210" s="320">
        <f>(SUM(C4147:C4167)*1+SUM(C4168:C4188)*2+SUM(C4189:C4209)*3)/6</f>
        <v>2.7612112201321079E-2</v>
      </c>
      <c r="J4210" s="318">
        <f>IF(C4210*O4210&lt;&gt;0,C4210,0)</f>
        <v>0</v>
      </c>
      <c r="K4210" s="318" t="str">
        <f>IF(C4210*O4210=0,"",C4210)</f>
        <v/>
      </c>
      <c r="O4210" s="318">
        <f>IF(ISBLANK(L4210),0,1)</f>
        <v>0</v>
      </c>
      <c r="P4210" s="318">
        <f>IF(ISBLANK(M4210),0,1)</f>
        <v>0</v>
      </c>
      <c r="Q4210" s="318">
        <f>O4210+P4210</f>
        <v>0</v>
      </c>
      <c r="R4210" s="318">
        <f>SUM(Q4085:Q4210)</f>
        <v>1</v>
      </c>
      <c r="S4210" s="318">
        <f>R4210/$X$2</f>
        <v>4.3478260869565216E-2</v>
      </c>
      <c r="T4210" s="318">
        <f>IF(S4210&gt;=$X$3,1,0)</f>
        <v>0</v>
      </c>
      <c r="U4210" s="318">
        <f>O4210*T4210+P4210*T4210</f>
        <v>0</v>
      </c>
    </row>
    <row r="4211" spans="1:21" s="318" customFormat="1" x14ac:dyDescent="0.2">
      <c r="A4211" s="322">
        <v>42697</v>
      </c>
      <c r="B4211" s="321">
        <v>656.955017</v>
      </c>
      <c r="C4211" s="320">
        <f>LN(B4211/B4210)</f>
        <v>-1.5216931291549314E-4</v>
      </c>
      <c r="D4211" s="320">
        <f>AVERAGE(C4191:C4211)</f>
        <v>1.0937151408174966E-3</v>
      </c>
      <c r="E4211" s="318">
        <f>_xlfn.STDEV.S(C4191:C4211)</f>
        <v>9.4864448572323738E-3</v>
      </c>
      <c r="F4211" s="318">
        <f>E4211*(21/(21-1.5))</f>
        <v>1.0216171384711786E-2</v>
      </c>
      <c r="G4211" s="318">
        <f>_xlfn.VAR.S(C4191:C4211)</f>
        <v>8.999263602931056E-5</v>
      </c>
      <c r="H4211" s="318">
        <f>G4211*(21/(21-1))</f>
        <v>9.4492267830776087E-5</v>
      </c>
      <c r="I4211" s="320">
        <f>(SUM(C4148:C4168)*1+SUM(C4169:C4189)*2+SUM(C4190:C4210)*3)/6</f>
        <v>2.8295531368358006E-2</v>
      </c>
      <c r="J4211" s="318">
        <f>IF(C4211*O4211&lt;&gt;0,C4211,0)</f>
        <v>0</v>
      </c>
      <c r="K4211" s="318" t="str">
        <f>IF(C4211*O4211=0,"",C4211)</f>
        <v/>
      </c>
      <c r="O4211" s="318">
        <f>IF(ISBLANK(L4211),0,1)</f>
        <v>0</v>
      </c>
      <c r="P4211" s="318">
        <f>IF(ISBLANK(M4211),0,1)</f>
        <v>0</v>
      </c>
      <c r="Q4211" s="318">
        <f>O4211+P4211</f>
        <v>0</v>
      </c>
      <c r="R4211" s="318">
        <f>SUM(Q4086:Q4211)</f>
        <v>1</v>
      </c>
      <c r="S4211" s="318">
        <f>R4211/$X$2</f>
        <v>4.3478260869565216E-2</v>
      </c>
      <c r="T4211" s="318">
        <f>IF(S4211&gt;=$X$3,1,0)</f>
        <v>0</v>
      </c>
      <c r="U4211" s="318">
        <f>O4211*T4211+P4211*T4211</f>
        <v>0</v>
      </c>
    </row>
    <row r="4212" spans="1:21" s="318" customFormat="1" x14ac:dyDescent="0.2">
      <c r="A4212" s="322">
        <v>42698</v>
      </c>
      <c r="B4212" s="321">
        <v>658.546021</v>
      </c>
      <c r="C4212" s="320">
        <f>LN(B4212/B4211)</f>
        <v>2.4188574995711596E-3</v>
      </c>
      <c r="D4212" s="320">
        <f>AVERAGE(C4192:C4212)</f>
        <v>9.2154950152422191E-4</v>
      </c>
      <c r="E4212" s="318">
        <f>_xlfn.STDEV.S(C4192:C4212)</f>
        <v>9.4249045829979845E-3</v>
      </c>
      <c r="F4212" s="318">
        <f>E4212*(21/(21-1.5))</f>
        <v>1.0149897243228598E-2</v>
      </c>
      <c r="G4212" s="318">
        <f>_xlfn.VAR.S(C4192:C4212)</f>
        <v>8.8828826398616419E-5</v>
      </c>
      <c r="H4212" s="318">
        <f>G4212*(21/(21-1))</f>
        <v>9.3270267718547248E-5</v>
      </c>
      <c r="I4212" s="320">
        <f>(SUM(C4149:C4169)*1+SUM(C4170:C4190)*2+SUM(C4191:C4211)*3)/6</f>
        <v>2.7872478940642254E-2</v>
      </c>
      <c r="J4212" s="318">
        <f>IF(C4212*O4212&lt;&gt;0,C4212,0)</f>
        <v>0</v>
      </c>
      <c r="K4212" s="318" t="str">
        <f>IF(C4212*O4212=0,"",C4212)</f>
        <v/>
      </c>
      <c r="O4212" s="318">
        <f>IF(ISBLANK(L4212),0,1)</f>
        <v>0</v>
      </c>
      <c r="P4212" s="318">
        <f>IF(ISBLANK(M4212),0,1)</f>
        <v>0</v>
      </c>
      <c r="Q4212" s="318">
        <f>O4212+P4212</f>
        <v>0</v>
      </c>
      <c r="R4212" s="318">
        <f>SUM(Q4087:Q4212)</f>
        <v>1</v>
      </c>
      <c r="S4212" s="318">
        <f>R4212/$X$2</f>
        <v>4.3478260869565216E-2</v>
      </c>
      <c r="T4212" s="318">
        <f>IF(S4212&gt;=$X$3,1,0)</f>
        <v>0</v>
      </c>
      <c r="U4212" s="318">
        <f>O4212*T4212+P4212*T4212</f>
        <v>0</v>
      </c>
    </row>
    <row r="4213" spans="1:21" s="318" customFormat="1" x14ac:dyDescent="0.2">
      <c r="A4213" s="322">
        <v>42699</v>
      </c>
      <c r="B4213" s="321">
        <v>658.43902600000001</v>
      </c>
      <c r="C4213" s="320">
        <f>LN(B4213/B4212)</f>
        <v>-1.6248476090009414E-4</v>
      </c>
      <c r="D4213" s="320">
        <f>AVERAGE(C4193:C4213)</f>
        <v>1.843021621451872E-3</v>
      </c>
      <c r="E4213" s="318">
        <f>_xlfn.STDEV.S(C4193:C4213)</f>
        <v>8.1924758112317479E-3</v>
      </c>
      <c r="F4213" s="318">
        <f>E4213*(21/(21-1.5))</f>
        <v>8.8226662582495743E-3</v>
      </c>
      <c r="G4213" s="318">
        <f>_xlfn.VAR.S(C4193:C4213)</f>
        <v>6.7116659917617282E-5</v>
      </c>
      <c r="H4213" s="318">
        <f>G4213*(21/(21-1))</f>
        <v>7.0472492913498143E-5</v>
      </c>
      <c r="I4213" s="320">
        <f>(SUM(C4150:C4170)*1+SUM(C4171:C4191)*2+SUM(C4192:C4212)*3)/6</f>
        <v>2.431465831030849E-2</v>
      </c>
      <c r="J4213" s="318">
        <f>IF(C4213*O4213&lt;&gt;0,C4213,0)</f>
        <v>0</v>
      </c>
      <c r="K4213" s="318" t="str">
        <f>IF(C4213*O4213=0,"",C4213)</f>
        <v/>
      </c>
      <c r="O4213" s="318">
        <f>IF(ISBLANK(L4213),0,1)</f>
        <v>0</v>
      </c>
      <c r="P4213" s="318">
        <f>IF(ISBLANK(M4213),0,1)</f>
        <v>0</v>
      </c>
      <c r="Q4213" s="318">
        <f>O4213+P4213</f>
        <v>0</v>
      </c>
      <c r="R4213" s="318">
        <f>SUM(Q4088:Q4213)</f>
        <v>1</v>
      </c>
      <c r="S4213" s="318">
        <f>R4213/$X$2</f>
        <v>4.3478260869565216E-2</v>
      </c>
      <c r="T4213" s="318">
        <f>IF(S4213&gt;=$X$3,1,0)</f>
        <v>0</v>
      </c>
      <c r="U4213" s="318">
        <f>O4213*T4213+P4213*T4213</f>
        <v>0</v>
      </c>
    </row>
    <row r="4214" spans="1:21" s="318" customFormat="1" x14ac:dyDescent="0.2">
      <c r="A4214" s="322">
        <v>42702</v>
      </c>
      <c r="B4214" s="321">
        <v>654.862976</v>
      </c>
      <c r="C4214" s="320">
        <f>LN(B4214/B4213)</f>
        <v>-5.4459047998423639E-3</v>
      </c>
      <c r="D4214" s="320">
        <f>AVERAGE(C4194:C4214)</f>
        <v>8.8750025251018577E-4</v>
      </c>
      <c r="E4214" s="318">
        <f>_xlfn.STDEV.S(C4194:C4214)</f>
        <v>7.7879262463745767E-3</v>
      </c>
      <c r="F4214" s="318">
        <f>E4214*(21/(21-1.5))</f>
        <v>8.3869974960956977E-3</v>
      </c>
      <c r="G4214" s="318">
        <f>_xlfn.VAR.S(C4194:C4214)</f>
        <v>6.0651795218970005E-5</v>
      </c>
      <c r="H4214" s="318">
        <f>G4214*(21/(21-1))</f>
        <v>6.3684384979918504E-5</v>
      </c>
      <c r="I4214" s="320">
        <f>(SUM(C4151:C4171)*1+SUM(C4172:C4192)*2+SUM(C4193:C4213)*3)/6</f>
        <v>2.729019885585024E-2</v>
      </c>
      <c r="J4214" s="318">
        <f>IF(C4214*O4214&lt;&gt;0,C4214,0)</f>
        <v>0</v>
      </c>
      <c r="K4214" s="318" t="str">
        <f>IF(C4214*O4214=0,"",C4214)</f>
        <v/>
      </c>
      <c r="O4214" s="318">
        <f>IF(ISBLANK(L4214),0,1)</f>
        <v>0</v>
      </c>
      <c r="P4214" s="318">
        <f>IF(ISBLANK(M4214),0,1)</f>
        <v>0</v>
      </c>
      <c r="Q4214" s="318">
        <f>O4214+P4214</f>
        <v>0</v>
      </c>
      <c r="R4214" s="318">
        <f>SUM(Q4089:Q4214)</f>
        <v>1</v>
      </c>
      <c r="S4214" s="318">
        <f>R4214/$X$2</f>
        <v>4.3478260869565216E-2</v>
      </c>
      <c r="T4214" s="318">
        <f>IF(S4214&gt;=$X$3,1,0)</f>
        <v>0</v>
      </c>
      <c r="U4214" s="318">
        <f>O4214*T4214+P4214*T4214</f>
        <v>0</v>
      </c>
    </row>
    <row r="4215" spans="1:21" s="318" customFormat="1" x14ac:dyDescent="0.2">
      <c r="A4215" s="322">
        <v>42703</v>
      </c>
      <c r="B4215" s="321">
        <v>649.79901099999995</v>
      </c>
      <c r="C4215" s="320">
        <f>LN(B4215/B4214)</f>
        <v>-7.7629155768833211E-3</v>
      </c>
      <c r="D4215" s="320">
        <f>AVERAGE(C4195:C4215)</f>
        <v>5.5756401223610848E-4</v>
      </c>
      <c r="E4215" s="318">
        <f>_xlfn.STDEV.S(C4195:C4215)</f>
        <v>8.0081681503645762E-3</v>
      </c>
      <c r="F4215" s="318">
        <f>E4215*(21/(21-1.5))</f>
        <v>8.624181085008004E-3</v>
      </c>
      <c r="G4215" s="318">
        <f>_xlfn.VAR.S(C4195:C4215)</f>
        <v>6.4130757124513594E-5</v>
      </c>
      <c r="H4215" s="318">
        <f>G4215*(21/(21-1))</f>
        <v>6.733729498073928E-5</v>
      </c>
      <c r="I4215" s="320">
        <f>(SUM(C4152:C4172)*1+SUM(C4173:C4193)*2+SUM(C4194:C4214)*3)/6</f>
        <v>2.5207594710999731E-2</v>
      </c>
      <c r="J4215" s="318">
        <f>IF(C4215*O4215&lt;&gt;0,C4215,0)</f>
        <v>-7.7629155768833211E-3</v>
      </c>
      <c r="K4215" s="318">
        <f>IF(C4215*O4215=0,"",C4215)</f>
        <v>-7.7629155768833211E-3</v>
      </c>
      <c r="L4215" s="323" t="s">
        <v>10</v>
      </c>
      <c r="M4215" s="323"/>
      <c r="O4215" s="318">
        <f>IF(ISBLANK(L4215),0,1)</f>
        <v>1</v>
      </c>
      <c r="P4215" s="318">
        <f>IF(ISBLANK(M4215),0,1)</f>
        <v>0</v>
      </c>
      <c r="Q4215" s="318">
        <f>O4215+P4215</f>
        <v>1</v>
      </c>
      <c r="R4215" s="318">
        <f>SUM(Q4090:Q4215)</f>
        <v>2</v>
      </c>
      <c r="S4215" s="318">
        <f>R4215/$X$2</f>
        <v>8.6956521739130432E-2</v>
      </c>
      <c r="T4215" s="318">
        <f>IF(S4215&gt;=$X$3,1,0)</f>
        <v>0</v>
      </c>
      <c r="U4215" s="318">
        <f>O4215*T4215+P4215*T4215</f>
        <v>0</v>
      </c>
    </row>
    <row r="4216" spans="1:21" s="318" customFormat="1" x14ac:dyDescent="0.2">
      <c r="A4216" s="322">
        <v>42704</v>
      </c>
      <c r="B4216" s="321">
        <v>656.63397199999997</v>
      </c>
      <c r="C4216" s="320">
        <f>LN(B4216/B4215)</f>
        <v>1.0463641764861744E-2</v>
      </c>
      <c r="D4216" s="320">
        <f>AVERAGE(C4196:C4216)</f>
        <v>1.3558025999712408E-3</v>
      </c>
      <c r="E4216" s="318">
        <f>_xlfn.STDEV.S(C4196:C4216)</f>
        <v>8.1251064998810064E-3</v>
      </c>
      <c r="F4216" s="318">
        <f>E4216*(21/(21-1.5))</f>
        <v>8.7501146921795444E-3</v>
      </c>
      <c r="G4216" s="318">
        <f>_xlfn.VAR.S(C4196:C4216)</f>
        <v>6.6017355634408588E-5</v>
      </c>
      <c r="H4216" s="318">
        <f>G4216*(21/(21-1))</f>
        <v>6.9318223416129024E-5</v>
      </c>
      <c r="I4216" s="320">
        <f>(SUM(C4153:C4173)*1+SUM(C4174:C4194)*2+SUM(C4195:C4215)*3)/6</f>
        <v>2.2166748334691403E-2</v>
      </c>
      <c r="J4216" s="318">
        <f>IF(C4216*O4216&lt;&gt;0,C4216,0)</f>
        <v>0</v>
      </c>
      <c r="K4216" s="318" t="str">
        <f>IF(C4216*O4216=0,"",C4216)</f>
        <v/>
      </c>
      <c r="O4216" s="318">
        <f>IF(ISBLANK(L4216),0,1)</f>
        <v>0</v>
      </c>
      <c r="P4216" s="318">
        <f>IF(ISBLANK(M4216),0,1)</f>
        <v>0</v>
      </c>
      <c r="Q4216" s="318">
        <f>O4216+P4216</f>
        <v>0</v>
      </c>
      <c r="R4216" s="318">
        <f>SUM(Q4091:Q4216)</f>
        <v>2</v>
      </c>
      <c r="S4216" s="318">
        <f>R4216/$X$2</f>
        <v>8.6956521739130432E-2</v>
      </c>
      <c r="T4216" s="318">
        <f>IF(S4216&gt;=$X$3,1,0)</f>
        <v>0</v>
      </c>
      <c r="U4216" s="318">
        <f>O4216*T4216+P4216*T4216</f>
        <v>0</v>
      </c>
    </row>
    <row r="4217" spans="1:21" s="318" customFormat="1" x14ac:dyDescent="0.2">
      <c r="A4217" s="322">
        <v>42705</v>
      </c>
      <c r="B4217" s="321">
        <v>662.78997800000002</v>
      </c>
      <c r="C4217" s="320">
        <f>LN(B4217/B4216)</f>
        <v>9.3314217460965972E-3</v>
      </c>
      <c r="D4217" s="320">
        <f>AVERAGE(C4197:C4217)</f>
        <v>1.6963355493259478E-3</v>
      </c>
      <c r="E4217" s="318">
        <f>_xlfn.STDEV.S(C4197:C4217)</f>
        <v>8.3091597551937738E-3</v>
      </c>
      <c r="F4217" s="318">
        <f>E4217*(21/(21-1.5))</f>
        <v>8.9483258902086794E-3</v>
      </c>
      <c r="G4217" s="318">
        <f>_xlfn.VAR.S(C4197:C4217)</f>
        <v>6.9042135837331869E-5</v>
      </c>
      <c r="H4217" s="318">
        <f>G4217*(21/(21-1))</f>
        <v>7.2494242629198472E-5</v>
      </c>
      <c r="I4217" s="320">
        <f>(SUM(C4154:C4174)*1+SUM(C4175:C4195)*2+SUM(C4196:C4216)*3)/6</f>
        <v>2.7642371400126559E-2</v>
      </c>
      <c r="J4217" s="318">
        <f>IF(C4217*O4217&lt;&gt;0,C4217,0)</f>
        <v>0</v>
      </c>
      <c r="K4217" s="318" t="str">
        <f>IF(C4217*O4217=0,"",C4217)</f>
        <v/>
      </c>
      <c r="O4217" s="318">
        <f>IF(ISBLANK(L4217),0,1)</f>
        <v>0</v>
      </c>
      <c r="P4217" s="318">
        <f>IF(ISBLANK(M4217),0,1)</f>
        <v>0</v>
      </c>
      <c r="Q4217" s="318">
        <f>O4217+P4217</f>
        <v>0</v>
      </c>
      <c r="R4217" s="318">
        <f>SUM(Q4092:Q4217)</f>
        <v>2</v>
      </c>
      <c r="S4217" s="318">
        <f>R4217/$X$2</f>
        <v>8.6956521739130432E-2</v>
      </c>
      <c r="T4217" s="318">
        <f>IF(S4217&gt;=$X$3,1,0)</f>
        <v>0</v>
      </c>
      <c r="U4217" s="318">
        <f>O4217*T4217+P4217*T4217</f>
        <v>0</v>
      </c>
    </row>
    <row r="4218" spans="1:21" s="318" customFormat="1" x14ac:dyDescent="0.2">
      <c r="A4218" s="322">
        <v>42706</v>
      </c>
      <c r="B4218" s="321">
        <v>657.54699700000003</v>
      </c>
      <c r="C4218" s="320">
        <f>LN(B4218/B4217)</f>
        <v>-7.941924913566616E-3</v>
      </c>
      <c r="D4218" s="320">
        <f>AVERAGE(C4198:C4218)</f>
        <v>2.2877111182677294E-3</v>
      </c>
      <c r="E4218" s="318">
        <f>_xlfn.STDEV.S(C4198:C4218)</f>
        <v>6.9995599978384523E-3</v>
      </c>
      <c r="F4218" s="318">
        <f>E4218*(21/(21-1.5))</f>
        <v>7.5379876899798713E-3</v>
      </c>
      <c r="G4218" s="318">
        <f>_xlfn.VAR.S(C4198:C4218)</f>
        <v>4.8993840163340229E-5</v>
      </c>
      <c r="H4218" s="318">
        <f>G4218*(21/(21-1))</f>
        <v>5.1443532171507242E-5</v>
      </c>
      <c r="I4218" s="320">
        <f>(SUM(C4155:C4175)*1+SUM(C4176:C4196)*2+SUM(C4197:C4217)*3)/6</f>
        <v>2.6796619215283399E-2</v>
      </c>
      <c r="J4218" s="318">
        <f>IF(C4218*O4218&lt;&gt;0,C4218,0)</f>
        <v>0</v>
      </c>
      <c r="K4218" s="318" t="str">
        <f>IF(C4218*O4218=0,"",C4218)</f>
        <v/>
      </c>
      <c r="O4218" s="318">
        <f>IF(ISBLANK(L4218),0,1)</f>
        <v>0</v>
      </c>
      <c r="P4218" s="318">
        <f>IF(ISBLANK(M4218),0,1)</f>
        <v>0</v>
      </c>
      <c r="Q4218" s="318">
        <f>O4218+P4218</f>
        <v>0</v>
      </c>
      <c r="R4218" s="318">
        <f>SUM(Q4093:Q4218)</f>
        <v>2</v>
      </c>
      <c r="S4218" s="318">
        <f>R4218/$X$2</f>
        <v>8.6956521739130432E-2</v>
      </c>
      <c r="T4218" s="318">
        <f>IF(S4218&gt;=$X$3,1,0)</f>
        <v>0</v>
      </c>
      <c r="U4218" s="318">
        <f>O4218*T4218+P4218*T4218</f>
        <v>0</v>
      </c>
    </row>
    <row r="4219" spans="1:21" s="318" customFormat="1" x14ac:dyDescent="0.2">
      <c r="A4219" s="322">
        <v>42709</v>
      </c>
      <c r="B4219" s="321">
        <v>663.65502900000001</v>
      </c>
      <c r="C4219" s="320">
        <f>LN(B4219/B4218)</f>
        <v>9.2462400085355518E-3</v>
      </c>
      <c r="D4219" s="320">
        <f>AVERAGE(C4199:C4219)</f>
        <v>2.473760986119935E-3</v>
      </c>
      <c r="E4219" s="318">
        <f>_xlfn.STDEV.S(C4199:C4219)</f>
        <v>7.13533279395402E-3</v>
      </c>
      <c r="F4219" s="318">
        <f>E4219*(21/(21-1.5))</f>
        <v>7.6842045473350983E-3</v>
      </c>
      <c r="G4219" s="318">
        <f>_xlfn.VAR.S(C4199:C4219)</f>
        <v>5.091297408047568E-5</v>
      </c>
      <c r="H4219" s="318">
        <f>G4219*(21/(21-1))</f>
        <v>5.3458622784499463E-5</v>
      </c>
      <c r="I4219" s="320">
        <f>(SUM(C4156:C4176)*1+SUM(C4177:C4197)*2+SUM(C4198:C4218)*3)/6</f>
        <v>2.717304507597847E-2</v>
      </c>
      <c r="J4219" s="318">
        <f>IF(C4219*O4219&lt;&gt;0,C4219,0)</f>
        <v>0</v>
      </c>
      <c r="K4219" s="318" t="str">
        <f>IF(C4219*O4219=0,"",C4219)</f>
        <v/>
      </c>
      <c r="O4219" s="318">
        <f>IF(ISBLANK(L4219),0,1)</f>
        <v>0</v>
      </c>
      <c r="P4219" s="318">
        <f>IF(ISBLANK(M4219),0,1)</f>
        <v>0</v>
      </c>
      <c r="Q4219" s="318">
        <f>O4219+P4219</f>
        <v>0</v>
      </c>
      <c r="R4219" s="318">
        <f>SUM(Q4094:Q4219)</f>
        <v>2</v>
      </c>
      <c r="S4219" s="318">
        <f>R4219/$X$2</f>
        <v>8.6956521739130432E-2</v>
      </c>
      <c r="T4219" s="318">
        <f>IF(S4219&gt;=$X$3,1,0)</f>
        <v>0</v>
      </c>
      <c r="U4219" s="318">
        <f>O4219*T4219+P4219*T4219</f>
        <v>0</v>
      </c>
    </row>
    <row r="4220" spans="1:21" s="318" customFormat="1" x14ac:dyDescent="0.2">
      <c r="A4220" s="322">
        <v>42710</v>
      </c>
      <c r="B4220" s="321">
        <v>663.10400400000003</v>
      </c>
      <c r="C4220" s="320">
        <f>LN(B4220/B4219)</f>
        <v>-8.3063317147461424E-4</v>
      </c>
      <c r="D4220" s="320">
        <f>AVERAGE(C4200:C4220)</f>
        <v>2.7494320231723607E-3</v>
      </c>
      <c r="E4220" s="318">
        <f>_xlfn.STDEV.S(C4200:C4220)</f>
        <v>6.873467578164265E-3</v>
      </c>
      <c r="F4220" s="318">
        <f>E4220*(21/(21-1.5))</f>
        <v>7.4021958534076695E-3</v>
      </c>
      <c r="G4220" s="318">
        <f>_xlfn.VAR.S(C4200:C4220)</f>
        <v>4.7244556548075323E-5</v>
      </c>
      <c r="H4220" s="318">
        <f>G4220*(21/(21-1))</f>
        <v>4.9606784375479091E-5</v>
      </c>
      <c r="I4220" s="320">
        <f>(SUM(C4157:C4177)*1+SUM(C4178:C4198)*2+SUM(C4199:C4219)*3)/6</f>
        <v>2.9218910112600971E-2</v>
      </c>
      <c r="J4220" s="318">
        <f>IF(C4220*O4220&lt;&gt;0,C4220,0)</f>
        <v>0</v>
      </c>
      <c r="K4220" s="318" t="str">
        <f>IF(C4220*O4220=0,"",C4220)</f>
        <v/>
      </c>
      <c r="O4220" s="318">
        <f>IF(ISBLANK(L4220),0,1)</f>
        <v>0</v>
      </c>
      <c r="P4220" s="318">
        <f>IF(ISBLANK(M4220),0,1)</f>
        <v>0</v>
      </c>
      <c r="Q4220" s="318">
        <f>O4220+P4220</f>
        <v>0</v>
      </c>
      <c r="R4220" s="318">
        <f>SUM(Q4095:Q4220)</f>
        <v>2</v>
      </c>
      <c r="S4220" s="318">
        <f>R4220/$X$2</f>
        <v>8.6956521739130432E-2</v>
      </c>
      <c r="T4220" s="318">
        <f>IF(S4220&gt;=$X$3,1,0)</f>
        <v>0</v>
      </c>
      <c r="U4220" s="318">
        <f>O4220*T4220+P4220*T4220</f>
        <v>0</v>
      </c>
    </row>
    <row r="4221" spans="1:21" s="318" customFormat="1" x14ac:dyDescent="0.2">
      <c r="A4221" s="322">
        <v>42711</v>
      </c>
      <c r="B4221" s="321">
        <v>669.466003</v>
      </c>
      <c r="C4221" s="320">
        <f>LN(B4221/B4220)</f>
        <v>9.5485374940392897E-3</v>
      </c>
      <c r="D4221" s="320">
        <f>AVERAGE(C4201:C4221)</f>
        <v>2.6593177233410576E-3</v>
      </c>
      <c r="E4221" s="318">
        <f>_xlfn.STDEV.S(C4201:C4221)</f>
        <v>6.7653756781657429E-3</v>
      </c>
      <c r="F4221" s="318">
        <f>E4221*(21/(21-1.5))</f>
        <v>7.2857891918707996E-3</v>
      </c>
      <c r="G4221" s="318">
        <f>_xlfn.VAR.S(C4201:C4221)</f>
        <v>4.577030806671659E-5</v>
      </c>
      <c r="H4221" s="318">
        <f>G4221*(21/(21-1))</f>
        <v>4.8058823470052421E-5</v>
      </c>
      <c r="I4221" s="320">
        <f>(SUM(C4158:C4178)*1+SUM(C4179:C4199)*2+SUM(C4200:C4220)*3)/6</f>
        <v>2.7687828746650513E-2</v>
      </c>
      <c r="J4221" s="318">
        <f>IF(C4221*O4221&lt;&gt;0,C4221,0)</f>
        <v>0</v>
      </c>
      <c r="K4221" s="318" t="str">
        <f>IF(C4221*O4221=0,"",C4221)</f>
        <v/>
      </c>
      <c r="O4221" s="318">
        <f>IF(ISBLANK(L4221),0,1)</f>
        <v>0</v>
      </c>
      <c r="P4221" s="318">
        <f>IF(ISBLANK(M4221),0,1)</f>
        <v>0</v>
      </c>
      <c r="Q4221" s="318">
        <f>O4221+P4221</f>
        <v>0</v>
      </c>
      <c r="R4221" s="318">
        <f>SUM(Q4096:Q4221)</f>
        <v>2</v>
      </c>
      <c r="S4221" s="318">
        <f>R4221/$X$2</f>
        <v>8.6956521739130432E-2</v>
      </c>
      <c r="T4221" s="318">
        <f>IF(S4221&gt;=$X$3,1,0)</f>
        <v>0</v>
      </c>
      <c r="U4221" s="318">
        <f>O4221*T4221+P4221*T4221</f>
        <v>0</v>
      </c>
    </row>
    <row r="4222" spans="1:21" s="318" customFormat="1" x14ac:dyDescent="0.2">
      <c r="A4222" s="322">
        <v>42712</v>
      </c>
      <c r="B4222" s="321">
        <v>677.86199999999997</v>
      </c>
      <c r="C4222" s="320">
        <f>LN(B4222/B4221)</f>
        <v>1.2463343244783581E-2</v>
      </c>
      <c r="D4222" s="320">
        <f>AVERAGE(C4202:C4222)</f>
        <v>3.0763058529071326E-3</v>
      </c>
      <c r="E4222" s="318">
        <f>_xlfn.STDEV.S(C4202:C4222)</f>
        <v>7.0949870759127228E-3</v>
      </c>
      <c r="F4222" s="318">
        <f>E4222*(21/(21-1.5))</f>
        <v>7.6407553125213933E-3</v>
      </c>
      <c r="G4222" s="318">
        <f>_xlfn.VAR.S(C4202:C4222)</f>
        <v>5.0338841607368572E-5</v>
      </c>
      <c r="H4222" s="318">
        <f>G4222*(21/(21-1))</f>
        <v>5.2855783687737E-5</v>
      </c>
      <c r="I4222" s="320">
        <f>(SUM(C4159:C4179)*1+SUM(C4180:C4200)*2+SUM(C4201:C4221)*3)/6</f>
        <v>3.0504582422742375E-2</v>
      </c>
      <c r="J4222" s="318">
        <f>IF(C4222*O4222&lt;&gt;0,C4222,0)</f>
        <v>0</v>
      </c>
      <c r="K4222" s="318" t="str">
        <f>IF(C4222*O4222=0,"",C4222)</f>
        <v/>
      </c>
      <c r="O4222" s="318">
        <f>IF(ISBLANK(L4222),0,1)</f>
        <v>0</v>
      </c>
      <c r="P4222" s="318">
        <f>IF(ISBLANK(M4222),0,1)</f>
        <v>0</v>
      </c>
      <c r="Q4222" s="318">
        <f>O4222+P4222</f>
        <v>0</v>
      </c>
      <c r="R4222" s="318">
        <f>SUM(Q4097:Q4222)</f>
        <v>2</v>
      </c>
      <c r="S4222" s="318">
        <f>R4222/$X$2</f>
        <v>8.6956521739130432E-2</v>
      </c>
      <c r="T4222" s="318">
        <f>IF(S4222&gt;=$X$3,1,0)</f>
        <v>0</v>
      </c>
      <c r="U4222" s="318">
        <f>O4222*T4222+P4222*T4222</f>
        <v>0</v>
      </c>
    </row>
    <row r="4223" spans="1:21" s="318" customFormat="1" x14ac:dyDescent="0.2">
      <c r="A4223" s="322">
        <v>42713</v>
      </c>
      <c r="B4223" s="321">
        <v>683.03301999999996</v>
      </c>
      <c r="C4223" s="320">
        <f>LN(B4223/B4222)</f>
        <v>7.5994765362437161E-3</v>
      </c>
      <c r="D4223" s="320">
        <f>AVERAGE(C4203:C4223)</f>
        <v>3.2600227772506983E-3</v>
      </c>
      <c r="E4223" s="318">
        <f>_xlfn.STDEV.S(C4203:C4223)</f>
        <v>7.1626975951057086E-3</v>
      </c>
      <c r="F4223" s="318">
        <f>E4223*(21/(21-1.5))</f>
        <v>7.7136743331907625E-3</v>
      </c>
      <c r="G4223" s="318">
        <f>_xlfn.VAR.S(C4203:C4223)</f>
        <v>5.1304236838933097E-5</v>
      </c>
      <c r="H4223" s="318">
        <f>G4223*(21/(21-1))</f>
        <v>5.3869448680879751E-5</v>
      </c>
      <c r="I4223" s="320">
        <f>(SUM(C4160:C4180)*1+SUM(C4181:C4201)*2+SUM(C4202:C4222)*3)/6</f>
        <v>3.3621855757688619E-2</v>
      </c>
      <c r="J4223" s="318">
        <f>IF(C4223*O4223&lt;&gt;0,C4223,0)</f>
        <v>0</v>
      </c>
      <c r="K4223" s="318" t="str">
        <f>IF(C4223*O4223=0,"",C4223)</f>
        <v/>
      </c>
      <c r="O4223" s="318">
        <f>IF(ISBLANK(L4223),0,1)</f>
        <v>0</v>
      </c>
      <c r="P4223" s="318">
        <f>IF(ISBLANK(M4223),0,1)</f>
        <v>0</v>
      </c>
      <c r="Q4223" s="318">
        <f>O4223+P4223</f>
        <v>0</v>
      </c>
      <c r="R4223" s="318">
        <f>SUM(Q4098:Q4223)</f>
        <v>1</v>
      </c>
      <c r="S4223" s="318">
        <f>R4223/$X$2</f>
        <v>4.3478260869565216E-2</v>
      </c>
      <c r="T4223" s="318">
        <f>IF(S4223&gt;=$X$3,1,0)</f>
        <v>0</v>
      </c>
      <c r="U4223" s="318">
        <f>O4223*T4223+P4223*T4223</f>
        <v>0</v>
      </c>
    </row>
    <row r="4224" spans="1:21" s="318" customFormat="1" x14ac:dyDescent="0.2">
      <c r="A4224" s="322">
        <v>42716</v>
      </c>
      <c r="B4224" s="321">
        <v>686.09997599999997</v>
      </c>
      <c r="C4224" s="320">
        <f>LN(B4224/B4223)</f>
        <v>4.4801507799316128E-3</v>
      </c>
      <c r="D4224" s="320">
        <f>AVERAGE(C4204:C4224)</f>
        <v>2.8683198246678473E-3</v>
      </c>
      <c r="E4224" s="318">
        <f>_xlfn.STDEV.S(C4204:C4224)</f>
        <v>6.8378598838907097E-3</v>
      </c>
      <c r="F4224" s="318">
        <f>E4224*(21/(21-1.5))</f>
        <v>7.3638491057284559E-3</v>
      </c>
      <c r="G4224" s="318">
        <f>_xlfn.VAR.S(C4204:C4224)</f>
        <v>4.6756327791721871E-5</v>
      </c>
      <c r="H4224" s="318">
        <f>G4224*(21/(21-1))</f>
        <v>4.9094144181307967E-5</v>
      </c>
      <c r="I4224" s="320">
        <f>(SUM(C4161:C4181)*1+SUM(C4182:C4202)*2+SUM(C4203:C4223)*3)/6</f>
        <v>3.7449887396116398E-2</v>
      </c>
      <c r="J4224" s="318">
        <f>IF(C4224*O4224&lt;&gt;0,C4224,0)</f>
        <v>0</v>
      </c>
      <c r="K4224" s="318" t="str">
        <f>IF(C4224*O4224=0,"",C4224)</f>
        <v/>
      </c>
      <c r="O4224" s="318">
        <f>IF(ISBLANK(L4224),0,1)</f>
        <v>0</v>
      </c>
      <c r="P4224" s="318">
        <f>IF(ISBLANK(M4224),0,1)</f>
        <v>0</v>
      </c>
      <c r="Q4224" s="318">
        <f>O4224+P4224</f>
        <v>0</v>
      </c>
      <c r="R4224" s="318">
        <f>SUM(Q4099:Q4224)</f>
        <v>1</v>
      </c>
      <c r="S4224" s="318">
        <f>R4224/$X$2</f>
        <v>4.3478260869565216E-2</v>
      </c>
      <c r="T4224" s="318">
        <f>IF(S4224&gt;=$X$3,1,0)</f>
        <v>0</v>
      </c>
      <c r="U4224" s="318">
        <f>O4224*T4224+P4224*T4224</f>
        <v>0</v>
      </c>
    </row>
    <row r="4225" spans="1:21" s="318" customFormat="1" x14ac:dyDescent="0.2">
      <c r="A4225" s="322">
        <v>42717</v>
      </c>
      <c r="B4225" s="321">
        <v>683.53100600000005</v>
      </c>
      <c r="C4225" s="320">
        <f>LN(B4225/B4224)</f>
        <v>-3.7513360115512648E-3</v>
      </c>
      <c r="D4225" s="320">
        <f>AVERAGE(C4205:C4225)</f>
        <v>3.1123902602184419E-3</v>
      </c>
      <c r="E4225" s="318">
        <f>_xlfn.STDEV.S(C4205:C4225)</f>
        <v>6.4797655263634339E-3</v>
      </c>
      <c r="F4225" s="318">
        <f>E4225*(21/(21-1.5))</f>
        <v>6.9782090283913899E-3</v>
      </c>
      <c r="G4225" s="318">
        <f>_xlfn.VAR.S(C4205:C4225)</f>
        <v>4.1987361276647991E-5</v>
      </c>
      <c r="H4225" s="318">
        <f>G4225*(21/(21-1))</f>
        <v>4.4086729340480396E-5</v>
      </c>
      <c r="I4225" s="320">
        <f>(SUM(C4162:C4182)*1+SUM(C4183:C4203)*2+SUM(C4204:C4224)*3)/6</f>
        <v>3.9926382479546683E-2</v>
      </c>
      <c r="J4225" s="318">
        <f>IF(C4225*O4225&lt;&gt;0,C4225,0)</f>
        <v>0</v>
      </c>
      <c r="K4225" s="318" t="str">
        <f>IF(C4225*O4225=0,"",C4225)</f>
        <v/>
      </c>
      <c r="O4225" s="318">
        <f>IF(ISBLANK(L4225),0,1)</f>
        <v>0</v>
      </c>
      <c r="P4225" s="318">
        <f>IF(ISBLANK(M4225),0,1)</f>
        <v>0</v>
      </c>
      <c r="Q4225" s="318">
        <f>O4225+P4225</f>
        <v>0</v>
      </c>
      <c r="R4225" s="318">
        <f>SUM(Q4100:Q4225)</f>
        <v>1</v>
      </c>
      <c r="S4225" s="318">
        <f>R4225/$X$2</f>
        <v>4.3478260869565216E-2</v>
      </c>
      <c r="T4225" s="318">
        <f>IF(S4225&gt;=$X$3,1,0)</f>
        <v>0</v>
      </c>
      <c r="U4225" s="318">
        <f>O4225*T4225+P4225*T4225</f>
        <v>0</v>
      </c>
    </row>
    <row r="4226" spans="1:21" s="318" customFormat="1" x14ac:dyDescent="0.2">
      <c r="A4226" s="322">
        <v>42725</v>
      </c>
      <c r="B4226" s="321">
        <v>675.60601799999995</v>
      </c>
      <c r="C4226" s="320">
        <f>LN(B4226/B4225)</f>
        <v>-1.166192617334213E-2</v>
      </c>
      <c r="D4226" s="320">
        <f>AVERAGE(C4206:C4226)</f>
        <v>2.665618710627011E-3</v>
      </c>
      <c r="E4226" s="318">
        <f>_xlfn.STDEV.S(C4206:C4226)</f>
        <v>7.1580760621067462E-3</v>
      </c>
      <c r="F4226" s="318">
        <f>E4226*(21/(21-1.5))</f>
        <v>7.7086972976534189E-3</v>
      </c>
      <c r="G4226" s="318">
        <f>_xlfn.VAR.S(C4206:C4226)</f>
        <v>5.1238052910905617E-5</v>
      </c>
      <c r="H4226" s="318">
        <f>G4226*(21/(21-1))</f>
        <v>5.3799955556450899E-5</v>
      </c>
      <c r="I4226" s="320">
        <f>(SUM(C4163:C4183)*1+SUM(C4184:C4204)*2+SUM(C4205:C4225)*3)/6</f>
        <v>4.3701253446561471E-2</v>
      </c>
      <c r="J4226" s="318">
        <f>IF(C4226*O4226&lt;&gt;0,C4226,0)</f>
        <v>0</v>
      </c>
      <c r="K4226" s="318" t="str">
        <f>IF(C4226*O4226=0,"",C4226)</f>
        <v/>
      </c>
      <c r="O4226" s="318">
        <f>IF(ISBLANK(L4226),0,1)</f>
        <v>0</v>
      </c>
      <c r="P4226" s="318">
        <f>IF(ISBLANK(M4226),0,1)</f>
        <v>0</v>
      </c>
      <c r="Q4226" s="318">
        <f>O4226+P4226</f>
        <v>0</v>
      </c>
      <c r="R4226" s="318">
        <f>SUM(Q4101:Q4226)</f>
        <v>1</v>
      </c>
      <c r="S4226" s="318">
        <f>R4226/$X$2</f>
        <v>4.3478260869565216E-2</v>
      </c>
      <c r="T4226" s="318">
        <f>IF(S4226&gt;=$X$3,1,0)</f>
        <v>0</v>
      </c>
      <c r="U4226" s="318">
        <f>O4226*T4226+P4226*T4226</f>
        <v>0</v>
      </c>
    </row>
    <row r="4227" spans="1:21" s="318" customFormat="1" x14ac:dyDescent="0.2">
      <c r="A4227" s="322">
        <v>42726</v>
      </c>
      <c r="B4227" s="321">
        <v>678.03900099999998</v>
      </c>
      <c r="C4227" s="320">
        <f>LN(B4227/B4226)</f>
        <v>3.5947173531692368E-3</v>
      </c>
      <c r="D4227" s="320">
        <f>AVERAGE(C4207:C4227)</f>
        <v>2.2611008783274466E-3</v>
      </c>
      <c r="E4227" s="318">
        <f>_xlfn.STDEV.S(C4207:C4227)</f>
        <v>6.8314591593373591E-3</v>
      </c>
      <c r="F4227" s="318">
        <f>E4227*(21/(21-1.5))</f>
        <v>7.3569560177479251E-3</v>
      </c>
      <c r="G4227" s="318">
        <f>_xlfn.VAR.S(C4207:C4227)</f>
        <v>4.6668834245694303E-5</v>
      </c>
      <c r="H4227" s="318">
        <f>G4227*(21/(21-1))</f>
        <v>4.9002275957979018E-5</v>
      </c>
      <c r="I4227" s="320">
        <f>(SUM(C4164:C4184)*1+SUM(C4185:C4205)*2+SUM(C4206:C4226)*3)/6</f>
        <v>3.7920819049565617E-2</v>
      </c>
      <c r="J4227" s="318">
        <f>IF(C4227*O4227&lt;&gt;0,C4227,0)</f>
        <v>0</v>
      </c>
      <c r="K4227" s="318" t="str">
        <f>IF(C4227*O4227=0,"",C4227)</f>
        <v/>
      </c>
      <c r="O4227" s="318">
        <f>IF(ISBLANK(L4227),0,1)</f>
        <v>0</v>
      </c>
      <c r="P4227" s="318">
        <f>IF(ISBLANK(M4227),0,1)</f>
        <v>0</v>
      </c>
      <c r="Q4227" s="318">
        <f>O4227+P4227</f>
        <v>0</v>
      </c>
      <c r="R4227" s="318">
        <f>SUM(Q4102:Q4227)</f>
        <v>1</v>
      </c>
      <c r="S4227" s="318">
        <f>R4227/$X$2</f>
        <v>4.3478260869565216E-2</v>
      </c>
      <c r="T4227" s="318">
        <f>IF(S4227&gt;=$X$3,1,0)</f>
        <v>0</v>
      </c>
      <c r="U4227" s="318">
        <f>O4227*T4227+P4227*T4227</f>
        <v>0</v>
      </c>
    </row>
    <row r="4228" spans="1:21" s="318" customFormat="1" x14ac:dyDescent="0.2">
      <c r="A4228" s="322">
        <v>42727</v>
      </c>
      <c r="B4228" s="321">
        <v>679.74200399999995</v>
      </c>
      <c r="C4228" s="320">
        <f>LN(B4228/B4227)</f>
        <v>2.5085104103805592E-3</v>
      </c>
      <c r="D4228" s="320">
        <f>AVERAGE(C4208:C4228)</f>
        <v>2.2918201477478894E-3</v>
      </c>
      <c r="E4228" s="318">
        <f>_xlfn.STDEV.S(C4208:C4228)</f>
        <v>6.8310318321377428E-3</v>
      </c>
      <c r="F4228" s="318">
        <f>E4228*(21/(21-1.5))</f>
        <v>7.3564958192252608E-3</v>
      </c>
      <c r="G4228" s="318">
        <f>_xlfn.VAR.S(C4208:C4228)</f>
        <v>4.6662995891679129E-5</v>
      </c>
      <c r="H4228" s="318">
        <f>G4228*(21/(21-1))</f>
        <v>4.8996145686263085E-5</v>
      </c>
      <c r="I4228" s="320">
        <f>(SUM(C4165:C4185)*1+SUM(C4186:C4206)*2+SUM(C4207:C4227)*3)/6</f>
        <v>3.9267548624799344E-2</v>
      </c>
      <c r="J4228" s="318">
        <f>IF(C4228*O4228&lt;&gt;0,C4228,0)</f>
        <v>0</v>
      </c>
      <c r="K4228" s="318" t="str">
        <f>IF(C4228*O4228=0,"",C4228)</f>
        <v/>
      </c>
      <c r="O4228" s="318">
        <f>IF(ISBLANK(L4228),0,1)</f>
        <v>0</v>
      </c>
      <c r="P4228" s="318">
        <f>IF(ISBLANK(M4228),0,1)</f>
        <v>0</v>
      </c>
      <c r="Q4228" s="318">
        <f>O4228+P4228</f>
        <v>0</v>
      </c>
      <c r="R4228" s="318">
        <f>SUM(Q4103:Q4228)</f>
        <v>1</v>
      </c>
      <c r="S4228" s="318">
        <f>R4228/$X$2</f>
        <v>4.3478260869565216E-2</v>
      </c>
      <c r="T4228" s="318">
        <f>IF(S4228&gt;=$X$3,1,0)</f>
        <v>0</v>
      </c>
      <c r="U4228" s="318">
        <f>O4228*T4228+P4228*T4228</f>
        <v>0</v>
      </c>
    </row>
    <row r="4229" spans="1:21" s="318" customFormat="1" x14ac:dyDescent="0.2">
      <c r="A4229" s="322">
        <v>42731</v>
      </c>
      <c r="B4229" s="321">
        <v>683.64898700000003</v>
      </c>
      <c r="C4229" s="320">
        <f>LN(B4229/B4228)</f>
        <v>5.7312887064568663E-3</v>
      </c>
      <c r="D4229" s="320">
        <f>AVERAGE(C4209:C4229)</f>
        <v>2.5737082185928405E-3</v>
      </c>
      <c r="E4229" s="318">
        <f>_xlfn.STDEV.S(C4209:C4229)</f>
        <v>6.8456916589377699E-3</v>
      </c>
      <c r="F4229" s="318">
        <f>E4229*(21/(21-1.5))</f>
        <v>7.3722833250099056E-3</v>
      </c>
      <c r="G4229" s="318">
        <f>_xlfn.VAR.S(C4209:C4229)</f>
        <v>4.686349428925015E-5</v>
      </c>
      <c r="H4229" s="318">
        <f>G4229*(21/(21-1))</f>
        <v>4.920666900371266E-5</v>
      </c>
      <c r="I4229" s="320">
        <f>(SUM(C4166:C4186)*1+SUM(C4187:C4207)*2+SUM(C4208:C4228)*3)/6</f>
        <v>4.1395333742351437E-2</v>
      </c>
      <c r="J4229" s="318">
        <f>IF(C4229*O4229&lt;&gt;0,C4229,0)</f>
        <v>0</v>
      </c>
      <c r="K4229" s="318" t="str">
        <f>IF(C4229*O4229=0,"",C4229)</f>
        <v/>
      </c>
      <c r="O4229" s="318">
        <f>IF(ISBLANK(L4229),0,1)</f>
        <v>0</v>
      </c>
      <c r="P4229" s="318">
        <f>IF(ISBLANK(M4229),0,1)</f>
        <v>0</v>
      </c>
      <c r="Q4229" s="318">
        <f>O4229+P4229</f>
        <v>0</v>
      </c>
      <c r="R4229" s="318">
        <f>SUM(Q4104:Q4229)</f>
        <v>1</v>
      </c>
      <c r="S4229" s="318">
        <f>R4229/$X$2</f>
        <v>4.3478260869565216E-2</v>
      </c>
      <c r="T4229" s="318">
        <f>IF(S4229&gt;=$X$3,1,0)</f>
        <v>0</v>
      </c>
      <c r="U4229" s="318">
        <f>O4229*T4229+P4229*T4229</f>
        <v>0</v>
      </c>
    </row>
    <row r="4230" spans="1:21" s="318" customFormat="1" x14ac:dyDescent="0.2">
      <c r="A4230" s="322">
        <v>42732</v>
      </c>
      <c r="B4230" s="321">
        <v>685.60797100000002</v>
      </c>
      <c r="C4230" s="320">
        <f>LN(B4230/B4229)</f>
        <v>2.8613845270696568E-3</v>
      </c>
      <c r="D4230" s="320">
        <f>AVERAGE(C4210:C4230)</f>
        <v>2.2925008845464745E-3</v>
      </c>
      <c r="E4230" s="318">
        <f>_xlfn.STDEV.S(C4210:C4230)</f>
        <v>6.6982773531600393E-3</v>
      </c>
      <c r="F4230" s="318">
        <f>E4230*(21/(21-1.5))</f>
        <v>7.2135294572492729E-3</v>
      </c>
      <c r="G4230" s="318">
        <f>_xlfn.VAR.S(C4210:C4230)</f>
        <v>4.4866919499856661E-5</v>
      </c>
      <c r="H4230" s="318">
        <f>G4230*(21/(21-1))</f>
        <v>4.7110265474849495E-5</v>
      </c>
      <c r="I4230" s="320">
        <f>(SUM(C4167:C4187)*1+SUM(C4188:C4208)*2+SUM(C4209:C4229)*3)/6</f>
        <v>4.1893642162147866E-2</v>
      </c>
      <c r="J4230" s="318">
        <f>IF(C4230*O4230&lt;&gt;0,C4230,0)</f>
        <v>0</v>
      </c>
      <c r="K4230" s="318" t="str">
        <f>IF(C4230*O4230=0,"",C4230)</f>
        <v/>
      </c>
      <c r="O4230" s="318">
        <f>IF(ISBLANK(L4230),0,1)</f>
        <v>0</v>
      </c>
      <c r="P4230" s="318">
        <f>IF(ISBLANK(M4230),0,1)</f>
        <v>0</v>
      </c>
      <c r="Q4230" s="318">
        <f>O4230+P4230</f>
        <v>0</v>
      </c>
      <c r="R4230" s="318">
        <f>SUM(Q4105:Q4230)</f>
        <v>1</v>
      </c>
      <c r="S4230" s="318">
        <f>R4230/$X$2</f>
        <v>4.3478260869565216E-2</v>
      </c>
      <c r="T4230" s="318">
        <f>IF(S4230&gt;=$X$3,1,0)</f>
        <v>0</v>
      </c>
      <c r="U4230" s="318">
        <f>O4230*T4230+P4230*T4230</f>
        <v>0</v>
      </c>
    </row>
    <row r="4231" spans="1:21" s="318" customFormat="1" x14ac:dyDescent="0.2">
      <c r="A4231" s="322">
        <v>42733</v>
      </c>
      <c r="B4231" s="321">
        <v>686.35797100000002</v>
      </c>
      <c r="C4231" s="320">
        <f>LN(B4231/B4230)</f>
        <v>1.0933217097447326E-3</v>
      </c>
      <c r="D4231" s="320">
        <f>AVERAGE(C4211:C4231)</f>
        <v>2.0776950981146853E-3</v>
      </c>
      <c r="E4231" s="318">
        <f>_xlfn.STDEV.S(C4211:C4231)</f>
        <v>6.6589781923299838E-3</v>
      </c>
      <c r="F4231" s="318">
        <f>E4231*(21/(21-1.5))</f>
        <v>7.1712072840476749E-3</v>
      </c>
      <c r="G4231" s="318">
        <f>_xlfn.VAR.S(C4211:C4231)</f>
        <v>4.4341990565926296E-5</v>
      </c>
      <c r="H4231" s="318">
        <f>G4231*(21/(21-1))</f>
        <v>4.6559090094222616E-5</v>
      </c>
      <c r="I4231" s="320">
        <f>(SUM(C4168:C4188)*1+SUM(C4189:C4209)*2+SUM(C4210:C4230)*3)/6</f>
        <v>4.013394915964473E-2</v>
      </c>
      <c r="J4231" s="318">
        <f>IF(C4231*O4231&lt;&gt;0,C4231,0)</f>
        <v>0</v>
      </c>
      <c r="K4231" s="318" t="str">
        <f>IF(C4231*O4231=0,"",C4231)</f>
        <v/>
      </c>
      <c r="O4231" s="318">
        <f>IF(ISBLANK(L4231),0,1)</f>
        <v>0</v>
      </c>
      <c r="P4231" s="318">
        <f>IF(ISBLANK(M4231),0,1)</f>
        <v>0</v>
      </c>
      <c r="Q4231" s="318">
        <f>O4231+P4231</f>
        <v>0</v>
      </c>
      <c r="R4231" s="318">
        <f>SUM(Q4106:Q4231)</f>
        <v>1</v>
      </c>
      <c r="S4231" s="318">
        <f>R4231/$X$2</f>
        <v>4.3478260869565216E-2</v>
      </c>
      <c r="T4231" s="318">
        <f>IF(S4231&gt;=$X$3,1,0)</f>
        <v>0</v>
      </c>
      <c r="U4231" s="318">
        <f>O4231*T4231+P4231*T4231</f>
        <v>0</v>
      </c>
    </row>
    <row r="4232" spans="1:21" s="318" customFormat="1" x14ac:dyDescent="0.2">
      <c r="A4232" s="322">
        <v>42734</v>
      </c>
      <c r="B4232" s="321">
        <v>683.86602800000003</v>
      </c>
      <c r="C4232" s="320">
        <f>LN(B4232/B4231)</f>
        <v>-3.6372822971256109E-3</v>
      </c>
      <c r="D4232" s="320">
        <f>AVERAGE(C4212:C4232)</f>
        <v>1.9117373369618228E-3</v>
      </c>
      <c r="E4232" s="318">
        <f>_xlfn.STDEV.S(C4212:C4232)</f>
        <v>6.7599929774624402E-3</v>
      </c>
      <c r="F4232" s="318">
        <f>E4232*(21/(21-1.5))</f>
        <v>7.2799924372672431E-3</v>
      </c>
      <c r="G4232" s="318">
        <f>_xlfn.VAR.S(C4212:C4232)</f>
        <v>4.5697505055341509E-5</v>
      </c>
      <c r="H4232" s="318">
        <f>G4232*(21/(21-1))</f>
        <v>4.7982380308108589E-5</v>
      </c>
      <c r="I4232" s="320">
        <f>(SUM(C4169:C4189)*1+SUM(C4190:C4210)*2+SUM(C4211:C4231)*3)/6</f>
        <v>3.8416371561534879E-2</v>
      </c>
      <c r="J4232" s="318">
        <f>IF(C4232*O4232&lt;&gt;0,C4232,0)</f>
        <v>0</v>
      </c>
      <c r="K4232" s="318" t="str">
        <f>IF(C4232*O4232=0,"",C4232)</f>
        <v/>
      </c>
      <c r="O4232" s="318">
        <f>IF(ISBLANK(L4232),0,1)</f>
        <v>0</v>
      </c>
      <c r="P4232" s="318">
        <f>IF(ISBLANK(M4232),0,1)</f>
        <v>0</v>
      </c>
      <c r="Q4232" s="318">
        <f>O4232+P4232</f>
        <v>0</v>
      </c>
      <c r="R4232" s="318">
        <f>SUM(Q4107:Q4232)</f>
        <v>1</v>
      </c>
      <c r="S4232" s="318">
        <f>R4232/$X$2</f>
        <v>4.3478260869565216E-2</v>
      </c>
      <c r="T4232" s="318">
        <f>IF(S4232&gt;=$X$3,1,0)</f>
        <v>0</v>
      </c>
      <c r="U4232" s="318">
        <f>O4232*T4232+P4232*T4232</f>
        <v>0</v>
      </c>
    </row>
    <row r="4233" spans="1:21" s="318" customFormat="1" x14ac:dyDescent="0.2">
      <c r="A4233" s="322">
        <v>42737</v>
      </c>
      <c r="B4233" s="321">
        <v>691.50598100000002</v>
      </c>
      <c r="C4233" s="320">
        <f>LN(B4233/B4232)</f>
        <v>1.1109767439172292E-2</v>
      </c>
      <c r="D4233" s="320">
        <f>AVERAGE(C4213:C4233)</f>
        <v>2.3255901912285441E-3</v>
      </c>
      <c r="E4233" s="318">
        <f>_xlfn.STDEV.S(C4213:C4233)</f>
        <v>7.0523043401571816E-3</v>
      </c>
      <c r="F4233" s="318">
        <f>E4233*(21/(21-1.5))</f>
        <v>7.5947892894000415E-3</v>
      </c>
      <c r="G4233" s="318">
        <f>_xlfn.VAR.S(C4213:C4233)</f>
        <v>4.9734996506199818E-5</v>
      </c>
      <c r="H4233" s="318">
        <f>G4233*(21/(21-1))</f>
        <v>5.2221746331509811E-5</v>
      </c>
      <c r="I4233" s="320">
        <f>(SUM(C4170:C4190)*1+SUM(C4191:C4211)*2+SUM(C4212:C4232)*3)/6</f>
        <v>3.6244284890541816E-2</v>
      </c>
      <c r="J4233" s="318">
        <f>IF(C4233*O4233&lt;&gt;0,C4233,0)</f>
        <v>0</v>
      </c>
      <c r="K4233" s="318" t="str">
        <f>IF(C4233*O4233=0,"",C4233)</f>
        <v/>
      </c>
      <c r="O4233" s="318">
        <f>IF(ISBLANK(L4233),0,1)</f>
        <v>0</v>
      </c>
      <c r="P4233" s="318">
        <f>IF(ISBLANK(M4233),0,1)</f>
        <v>0</v>
      </c>
      <c r="Q4233" s="318">
        <f>O4233+P4233</f>
        <v>0</v>
      </c>
      <c r="R4233" s="318">
        <f>SUM(Q4108:Q4233)</f>
        <v>1</v>
      </c>
      <c r="S4233" s="318">
        <f>R4233/$X$2</f>
        <v>4.3478260869565216E-2</v>
      </c>
      <c r="T4233" s="318">
        <f>IF(S4233&gt;=$X$3,1,0)</f>
        <v>0</v>
      </c>
      <c r="U4233" s="318">
        <f>O4233*T4233+P4233*T4233</f>
        <v>0</v>
      </c>
    </row>
    <row r="4234" spans="1:21" s="318" customFormat="1" x14ac:dyDescent="0.2">
      <c r="A4234" s="322">
        <v>42738</v>
      </c>
      <c r="B4234" s="321">
        <v>693.97699</v>
      </c>
      <c r="C4234" s="320">
        <f>LN(B4234/B4233)</f>
        <v>3.5670039570529252E-3</v>
      </c>
      <c r="D4234" s="320">
        <f>AVERAGE(C4214:C4234)</f>
        <v>2.5031848920834491E-3</v>
      </c>
      <c r="E4234" s="318">
        <f>_xlfn.STDEV.S(C4214:C4234)</f>
        <v>7.0334493097674285E-3</v>
      </c>
      <c r="F4234" s="318">
        <f>E4234*(21/(21-1.5))</f>
        <v>7.5744838720572302E-3</v>
      </c>
      <c r="G4234" s="318">
        <f>_xlfn.VAR.S(C4214:C4234)</f>
        <v>4.9469409193067915E-5</v>
      </c>
      <c r="H4234" s="318">
        <f>G4234*(21/(21-1))</f>
        <v>5.1942879652721315E-5</v>
      </c>
      <c r="I4234" s="320">
        <f>(SUM(C4171:C4191)*1+SUM(C4192:C4212)*2+SUM(C4213:C4233)*3)/6</f>
        <v>3.8148026089194882E-2</v>
      </c>
      <c r="J4234" s="318">
        <f>IF(C4234*O4234&lt;&gt;0,C4234,0)</f>
        <v>0</v>
      </c>
      <c r="K4234" s="318" t="str">
        <f>IF(C4234*O4234=0,"",C4234)</f>
        <v/>
      </c>
      <c r="O4234" s="318">
        <f>IF(ISBLANK(L4234),0,1)</f>
        <v>0</v>
      </c>
      <c r="P4234" s="318">
        <f>IF(ISBLANK(M4234),0,1)</f>
        <v>0</v>
      </c>
      <c r="Q4234" s="318">
        <f>O4234+P4234</f>
        <v>0</v>
      </c>
      <c r="R4234" s="318">
        <f>SUM(Q4109:Q4234)</f>
        <v>1</v>
      </c>
      <c r="S4234" s="318">
        <f>R4234/$X$2</f>
        <v>4.3478260869565216E-2</v>
      </c>
      <c r="T4234" s="318">
        <f>IF(S4234&gt;=$X$3,1,0)</f>
        <v>0</v>
      </c>
      <c r="U4234" s="318">
        <f>O4234*T4234+P4234*T4234</f>
        <v>0</v>
      </c>
    </row>
    <row r="4235" spans="1:21" s="318" customFormat="1" x14ac:dyDescent="0.2">
      <c r="A4235" s="322">
        <v>42739</v>
      </c>
      <c r="B4235" s="321">
        <v>692.13098100000002</v>
      </c>
      <c r="C4235" s="320">
        <f>LN(B4235/B4234)</f>
        <v>-2.6635877291358175E-3</v>
      </c>
      <c r="D4235" s="320">
        <f>AVERAGE(C4215:C4235)</f>
        <v>2.635676181164713E-3</v>
      </c>
      <c r="E4235" s="318">
        <f>_xlfn.STDEV.S(C4215:C4235)</f>
        <v>6.9011849108509158E-3</v>
      </c>
      <c r="F4235" s="318">
        <f>E4235*(21/(21-1.5))</f>
        <v>7.4320452886086786E-3</v>
      </c>
      <c r="G4235" s="318">
        <f>_xlfn.VAR.S(C4215:C4235)</f>
        <v>4.7626353173756361E-5</v>
      </c>
      <c r="H4235" s="318">
        <f>G4235*(21/(21-1))</f>
        <v>5.0007670832444184E-5</v>
      </c>
      <c r="I4235" s="320">
        <f>(SUM(C4172:C4192)*1+SUM(C4193:C4213)*2+SUM(C4214:C4234)*3)/6</f>
        <v>4.3355647812944369E-2</v>
      </c>
      <c r="J4235" s="318">
        <f>IF(C4235*O4235&lt;&gt;0,C4235,0)</f>
        <v>0</v>
      </c>
      <c r="K4235" s="318" t="str">
        <f>IF(C4235*O4235=0,"",C4235)</f>
        <v/>
      </c>
      <c r="O4235" s="318">
        <f>IF(ISBLANK(L4235),0,1)</f>
        <v>0</v>
      </c>
      <c r="P4235" s="318">
        <f>IF(ISBLANK(M4235),0,1)</f>
        <v>0</v>
      </c>
      <c r="Q4235" s="318">
        <f>O4235+P4235</f>
        <v>0</v>
      </c>
      <c r="R4235" s="318">
        <f>SUM(Q4110:Q4235)</f>
        <v>1</v>
      </c>
      <c r="S4235" s="318">
        <f>R4235/$X$2</f>
        <v>4.3478260869565216E-2</v>
      </c>
      <c r="T4235" s="318">
        <f>IF(S4235&gt;=$X$3,1,0)</f>
        <v>0</v>
      </c>
      <c r="U4235" s="318">
        <f>O4235*T4235+P4235*T4235</f>
        <v>0</v>
      </c>
    </row>
    <row r="4236" spans="1:21" s="318" customFormat="1" x14ac:dyDescent="0.2">
      <c r="A4236" s="322">
        <v>42740</v>
      </c>
      <c r="B4236" s="321">
        <v>696.22198500000002</v>
      </c>
      <c r="C4236" s="320">
        <f>LN(B4236/B4235)</f>
        <v>5.8933368397100765E-3</v>
      </c>
      <c r="D4236" s="320">
        <f>AVERAGE(C4216:C4236)</f>
        <v>3.2859739152882087E-3</v>
      </c>
      <c r="E4236" s="318">
        <f>_xlfn.STDEV.S(C4216:C4236)</f>
        <v>6.5043373063198668E-3</v>
      </c>
      <c r="F4236" s="318">
        <f>E4236*(21/(21-1.5))</f>
        <v>7.0046709452675484E-3</v>
      </c>
      <c r="G4236" s="318">
        <f>_xlfn.VAR.S(C4216:C4236)</f>
        <v>4.2306403794384381E-5</v>
      </c>
      <c r="H4236" s="318">
        <f>G4236*(21/(21-1))</f>
        <v>4.4421723984103605E-5</v>
      </c>
      <c r="I4236" s="320">
        <f>(SUM(C4173:C4193)*1+SUM(C4194:C4214)*2+SUM(C4215:C4235)*3)/6</f>
        <v>4.2870917720724266E-2</v>
      </c>
      <c r="J4236" s="318">
        <f>IF(C4236*O4236&lt;&gt;0,C4236,0)</f>
        <v>0</v>
      </c>
      <c r="K4236" s="318" t="str">
        <f>IF(C4236*O4236=0,"",C4236)</f>
        <v/>
      </c>
      <c r="O4236" s="318">
        <f>IF(ISBLANK(L4236),0,1)</f>
        <v>0</v>
      </c>
      <c r="P4236" s="318">
        <f>IF(ISBLANK(M4236),0,1)</f>
        <v>0</v>
      </c>
      <c r="Q4236" s="318">
        <f>O4236+P4236</f>
        <v>0</v>
      </c>
      <c r="R4236" s="318">
        <f>SUM(Q4111:Q4236)</f>
        <v>1</v>
      </c>
      <c r="S4236" s="318">
        <f>R4236/$X$2</f>
        <v>4.3478260869565216E-2</v>
      </c>
      <c r="T4236" s="318">
        <f>IF(S4236&gt;=$X$3,1,0)</f>
        <v>0</v>
      </c>
      <c r="U4236" s="318">
        <f>O4236*T4236+P4236*T4236</f>
        <v>0</v>
      </c>
    </row>
    <row r="4237" spans="1:21" s="318" customFormat="1" x14ac:dyDescent="0.2">
      <c r="A4237" s="322">
        <v>42741</v>
      </c>
      <c r="B4237" s="321">
        <v>694.567993</v>
      </c>
      <c r="C4237" s="320">
        <f>LN(B4237/B4236)</f>
        <v>-2.3784939579878555E-3</v>
      </c>
      <c r="D4237" s="320">
        <f>AVERAGE(C4217:C4237)</f>
        <v>2.6744436427715611E-3</v>
      </c>
      <c r="E4237" s="318">
        <f>_xlfn.STDEV.S(C4217:C4237)</f>
        <v>6.3986014161610842E-3</v>
      </c>
      <c r="F4237" s="318">
        <f>E4237*(21/(21-1.5))</f>
        <v>6.8908015250965515E-3</v>
      </c>
      <c r="G4237" s="318">
        <f>_xlfn.VAR.S(C4217:C4237)</f>
        <v>4.0942100082898636E-5</v>
      </c>
      <c r="H4237" s="318">
        <f>G4237*(21/(21-1))</f>
        <v>4.2989205087043571E-5</v>
      </c>
      <c r="I4237" s="320">
        <f>(SUM(C4174:C4194)*1+SUM(C4195:C4215)*2+SUM(C4216:C4236)*3)/6</f>
        <v>4.8417841364392478E-2</v>
      </c>
      <c r="J4237" s="318">
        <f>IF(C4237*O4237&lt;&gt;0,C4237,0)</f>
        <v>0</v>
      </c>
      <c r="K4237" s="318" t="str">
        <f>IF(C4237*O4237=0,"",C4237)</f>
        <v/>
      </c>
      <c r="O4237" s="318">
        <f>IF(ISBLANK(L4237),0,1)</f>
        <v>0</v>
      </c>
      <c r="P4237" s="318">
        <f>IF(ISBLANK(M4237),0,1)</f>
        <v>0</v>
      </c>
      <c r="Q4237" s="318">
        <f>O4237+P4237</f>
        <v>0</v>
      </c>
      <c r="R4237" s="318">
        <f>SUM(Q4112:Q4237)</f>
        <v>1</v>
      </c>
      <c r="S4237" s="318">
        <f>R4237/$X$2</f>
        <v>4.3478260869565216E-2</v>
      </c>
      <c r="T4237" s="318">
        <f>IF(S4237&gt;=$X$3,1,0)</f>
        <v>0</v>
      </c>
      <c r="U4237" s="318">
        <f>O4237*T4237+P4237*T4237</f>
        <v>0</v>
      </c>
    </row>
    <row r="4238" spans="1:21" s="318" customFormat="1" x14ac:dyDescent="0.2">
      <c r="A4238" s="322">
        <v>42744</v>
      </c>
      <c r="B4238" s="321">
        <v>689.52398700000003</v>
      </c>
      <c r="C4238" s="320">
        <f>LN(B4238/B4237)</f>
        <v>-7.288573884380708E-3</v>
      </c>
      <c r="D4238" s="320">
        <f>AVERAGE(C4218:C4238)</f>
        <v>1.8830152794154984E-3</v>
      </c>
      <c r="E4238" s="318">
        <f>_xlfn.STDEV.S(C4218:C4238)</f>
        <v>6.5598583311507327E-3</v>
      </c>
      <c r="F4238" s="318">
        <f>E4238*(21/(21-1.5))</f>
        <v>7.0644628181623275E-3</v>
      </c>
      <c r="G4238" s="318">
        <f>_xlfn.VAR.S(C4218:C4238)</f>
        <v>4.3031741324767681E-5</v>
      </c>
      <c r="H4238" s="318">
        <f>G4238*(21/(21-1))</f>
        <v>4.518332839100607E-5</v>
      </c>
      <c r="I4238" s="320">
        <f>(SUM(C4175:C4195)*1+SUM(C4196:C4216)*2+SUM(C4217:C4237)*3)/6</f>
        <v>4.5259926378451103E-2</v>
      </c>
      <c r="J4238" s="318">
        <f>IF(C4238*O4238&lt;&gt;0,C4238,0)</f>
        <v>0</v>
      </c>
      <c r="K4238" s="318" t="str">
        <f>IF(C4238*O4238=0,"",C4238)</f>
        <v/>
      </c>
      <c r="O4238" s="318">
        <f>IF(ISBLANK(L4238),0,1)</f>
        <v>0</v>
      </c>
      <c r="P4238" s="318">
        <f>IF(ISBLANK(M4238),0,1)</f>
        <v>0</v>
      </c>
      <c r="Q4238" s="318">
        <f>O4238+P4238</f>
        <v>0</v>
      </c>
      <c r="R4238" s="318">
        <f>SUM(Q4113:Q4238)</f>
        <v>1</v>
      </c>
      <c r="S4238" s="318">
        <f>R4238/$X$2</f>
        <v>4.3478260869565216E-2</v>
      </c>
      <c r="T4238" s="318">
        <f>IF(S4238&gt;=$X$3,1,0)</f>
        <v>0</v>
      </c>
      <c r="U4238" s="318">
        <f>O4238*T4238+P4238*T4238</f>
        <v>0</v>
      </c>
    </row>
    <row r="4239" spans="1:21" s="318" customFormat="1" x14ac:dyDescent="0.2">
      <c r="A4239" s="322">
        <v>42745</v>
      </c>
      <c r="B4239" s="321">
        <v>690.24102800000003</v>
      </c>
      <c r="C4239" s="320">
        <f>LN(B4239/B4238)</f>
        <v>1.0393669309707572E-3</v>
      </c>
      <c r="D4239" s="320">
        <f>AVERAGE(C4219:C4239)</f>
        <v>2.3106958434410876E-3</v>
      </c>
      <c r="E4239" s="318">
        <f>_xlfn.STDEV.S(C4219:C4239)</f>
        <v>6.1683709165133768E-3</v>
      </c>
      <c r="F4239" s="318">
        <f>E4239*(21/(21-1.5))</f>
        <v>6.6428609870144055E-3</v>
      </c>
      <c r="G4239" s="318">
        <f>_xlfn.VAR.S(C4219:C4239)</f>
        <v>3.8048799763688074E-5</v>
      </c>
      <c r="H4239" s="318">
        <f>G4239*(21/(21-1))</f>
        <v>3.995123975187248E-5</v>
      </c>
      <c r="I4239" s="320">
        <f>(SUM(C4176:C4196)*1+SUM(C4197:C4217)*2+SUM(C4218:C4238)*3)/6</f>
        <v>3.600497639943135E-2</v>
      </c>
      <c r="J4239" s="318">
        <f>IF(C4239*O4239&lt;&gt;0,C4239,0)</f>
        <v>0</v>
      </c>
      <c r="K4239" s="318" t="str">
        <f>IF(C4239*O4239=0,"",C4239)</f>
        <v/>
      </c>
      <c r="O4239" s="318">
        <f>IF(ISBLANK(L4239),0,1)</f>
        <v>0</v>
      </c>
      <c r="P4239" s="318">
        <f>IF(ISBLANK(M4239),0,1)</f>
        <v>0</v>
      </c>
      <c r="Q4239" s="318">
        <f>O4239+P4239</f>
        <v>0</v>
      </c>
      <c r="R4239" s="318">
        <f>SUM(Q4114:Q4239)</f>
        <v>1</v>
      </c>
      <c r="S4239" s="318">
        <f>R4239/$X$2</f>
        <v>4.3478260869565216E-2</v>
      </c>
      <c r="T4239" s="318">
        <f>IF(S4239&gt;=$X$3,1,0)</f>
        <v>0</v>
      </c>
      <c r="U4239" s="318">
        <f>O4239*T4239+P4239*T4239</f>
        <v>0</v>
      </c>
    </row>
    <row r="4240" spans="1:21" s="318" customFormat="1" x14ac:dyDescent="0.2">
      <c r="A4240" s="322">
        <v>42746</v>
      </c>
      <c r="B4240" s="321">
        <v>694.91198699999995</v>
      </c>
      <c r="C4240" s="320">
        <f>LN(B4240/B4239)</f>
        <v>6.744347598801612E-3</v>
      </c>
      <c r="D4240" s="320">
        <f>AVERAGE(C4220:C4240)</f>
        <v>2.1915581096442335E-3</v>
      </c>
      <c r="E4240" s="318">
        <f>_xlfn.STDEV.S(C4220:C4240)</f>
        <v>6.0507578884950357E-3</v>
      </c>
      <c r="F4240" s="318">
        <f>E4240*(21/(21-1.5))</f>
        <v>6.5162008029946532E-3</v>
      </c>
      <c r="G4240" s="318">
        <f>_xlfn.VAR.S(C4220:C4240)</f>
        <v>3.66116710251849E-5</v>
      </c>
      <c r="H4240" s="318">
        <f>G4240*(21/(21-1))</f>
        <v>3.8442254576444149E-5</v>
      </c>
      <c r="I4240" s="320">
        <f>(SUM(C4177:C4197)*1+SUM(C4198:C4218)*2+SUM(C4219:C4239)*3)/6</f>
        <v>4.134720093017049E-2</v>
      </c>
      <c r="J4240" s="318">
        <f>IF(C4240*O4240&lt;&gt;0,C4240,0)</f>
        <v>0</v>
      </c>
      <c r="K4240" s="318" t="str">
        <f>IF(C4240*O4240=0,"",C4240)</f>
        <v/>
      </c>
      <c r="O4240" s="318">
        <f>IF(ISBLANK(L4240),0,1)</f>
        <v>0</v>
      </c>
      <c r="P4240" s="318">
        <f>IF(ISBLANK(M4240),0,1)</f>
        <v>0</v>
      </c>
      <c r="Q4240" s="318">
        <f>O4240+P4240</f>
        <v>0</v>
      </c>
      <c r="R4240" s="318">
        <f>SUM(Q4115:Q4240)</f>
        <v>1</v>
      </c>
      <c r="S4240" s="318">
        <f>R4240/$X$2</f>
        <v>4.3478260869565216E-2</v>
      </c>
      <c r="T4240" s="318">
        <f>IF(S4240&gt;=$X$3,1,0)</f>
        <v>0</v>
      </c>
      <c r="U4240" s="318">
        <f>O4240*T4240+P4240*T4240</f>
        <v>0</v>
      </c>
    </row>
    <row r="4241" spans="1:21" s="318" customFormat="1" x14ac:dyDescent="0.2">
      <c r="A4241" s="322">
        <v>42747</v>
      </c>
      <c r="B4241" s="321">
        <v>692.92901600000005</v>
      </c>
      <c r="C4241" s="320">
        <f>LN(B4241/B4240)</f>
        <v>-2.8576362063651825E-3</v>
      </c>
      <c r="D4241" s="320">
        <f>AVERAGE(C4221:C4241)</f>
        <v>2.0950341556018257E-3</v>
      </c>
      <c r="E4241" s="318">
        <f>_xlfn.STDEV.S(C4221:C4241)</f>
        <v>6.1171827226962306E-3</v>
      </c>
      <c r="F4241" s="318">
        <f>E4241*(21/(21-1.5))</f>
        <v>6.5877352398267097E-3</v>
      </c>
      <c r="G4241" s="318">
        <f>_xlfn.VAR.S(C4221:C4241)</f>
        <v>3.7419924462853269E-5</v>
      </c>
      <c r="H4241" s="318">
        <f>G4241*(21/(21-1))</f>
        <v>3.9290920685995933E-5</v>
      </c>
      <c r="I4241" s="320">
        <f>(SUM(C4178:C4198)*1+SUM(C4199:C4219)*2+SUM(C4220:C4240)*3)/6</f>
        <v>3.9887838855176792E-2</v>
      </c>
      <c r="J4241" s="318">
        <f>IF(C4241*O4241&lt;&gt;0,C4241,0)</f>
        <v>0</v>
      </c>
      <c r="K4241" s="318" t="str">
        <f>IF(C4241*O4241=0,"",C4241)</f>
        <v/>
      </c>
      <c r="O4241" s="318">
        <f>IF(ISBLANK(L4241),0,1)</f>
        <v>0</v>
      </c>
      <c r="P4241" s="318">
        <f>IF(ISBLANK(M4241),0,1)</f>
        <v>0</v>
      </c>
      <c r="Q4241" s="318">
        <f>O4241+P4241</f>
        <v>0</v>
      </c>
      <c r="R4241" s="318">
        <f>SUM(Q4116:Q4241)</f>
        <v>1</v>
      </c>
      <c r="S4241" s="318">
        <f>R4241/$X$2</f>
        <v>4.3478260869565216E-2</v>
      </c>
      <c r="T4241" s="318">
        <f>IF(S4241&gt;=$X$3,1,0)</f>
        <v>0</v>
      </c>
      <c r="U4241" s="318">
        <f>O4241*T4241+P4241*T4241</f>
        <v>0</v>
      </c>
    </row>
    <row r="4242" spans="1:21" s="318" customFormat="1" x14ac:dyDescent="0.2">
      <c r="A4242" s="322">
        <v>42748</v>
      </c>
      <c r="B4242" s="321">
        <v>696.24102800000003</v>
      </c>
      <c r="C4242" s="320">
        <f>LN(B4242/B4241)</f>
        <v>4.7683410533627497E-3</v>
      </c>
      <c r="D4242" s="320">
        <f>AVERAGE(C4222:C4242)</f>
        <v>1.8674057536648473E-3</v>
      </c>
      <c r="E4242" s="318">
        <f>_xlfn.STDEV.S(C4222:C4242)</f>
        <v>5.9114390740912116E-3</v>
      </c>
      <c r="F4242" s="318">
        <f>E4242*(21/(21-1.5))</f>
        <v>6.3661651567136117E-3</v>
      </c>
      <c r="G4242" s="318">
        <f>_xlfn.VAR.S(C4222:C4242)</f>
        <v>3.4945111926692359E-5</v>
      </c>
      <c r="H4242" s="318">
        <f>G4242*(21/(21-1))</f>
        <v>3.6692367523026979E-5</v>
      </c>
      <c r="I4242" s="320">
        <f>(SUM(C4179:C4199)*1+SUM(C4200:C4220)*2+SUM(C4221:C4241)*3)/6</f>
        <v>3.9318631281750761E-2</v>
      </c>
      <c r="J4242" s="318">
        <f>IF(C4242*O4242&lt;&gt;0,C4242,0)</f>
        <v>0</v>
      </c>
      <c r="K4242" s="318" t="str">
        <f>IF(C4242*O4242=0,"",C4242)</f>
        <v/>
      </c>
      <c r="O4242" s="318">
        <f>IF(ISBLANK(L4242),0,1)</f>
        <v>0</v>
      </c>
      <c r="P4242" s="318">
        <f>IF(ISBLANK(M4242),0,1)</f>
        <v>0</v>
      </c>
      <c r="Q4242" s="318">
        <f>O4242+P4242</f>
        <v>0</v>
      </c>
      <c r="R4242" s="318">
        <f>SUM(Q4117:Q4242)</f>
        <v>1</v>
      </c>
      <c r="S4242" s="318">
        <f>R4242/$X$2</f>
        <v>4.3478260869565216E-2</v>
      </c>
      <c r="T4242" s="318">
        <f>IF(S4242&gt;=$X$3,1,0)</f>
        <v>0</v>
      </c>
      <c r="U4242" s="318">
        <f>O4242*T4242+P4242*T4242</f>
        <v>0</v>
      </c>
    </row>
    <row r="4243" spans="1:21" s="318" customFormat="1" x14ac:dyDescent="0.2">
      <c r="A4243" s="322">
        <v>42751</v>
      </c>
      <c r="B4243" s="321">
        <v>691.50201400000003</v>
      </c>
      <c r="C4243" s="320">
        <f>LN(B4243/B4242)</f>
        <v>-6.8298413729138635E-3</v>
      </c>
      <c r="D4243" s="320">
        <f>AVERAGE(C4223:C4243)</f>
        <v>9.4868267663163663E-4</v>
      </c>
      <c r="E4243" s="318">
        <f>_xlfn.STDEV.S(C4223:C4243)</f>
        <v>5.6769065557801474E-3</v>
      </c>
      <c r="F4243" s="318">
        <f>E4243*(21/(21-1.5))</f>
        <v>6.1135916754555429E-3</v>
      </c>
      <c r="G4243" s="318">
        <f>_xlfn.VAR.S(C4223:C4243)</f>
        <v>3.2227268043059619E-5</v>
      </c>
      <c r="H4243" s="318">
        <f>G4243*(21/(21-1))</f>
        <v>3.3838631445212602E-5</v>
      </c>
      <c r="I4243" s="320">
        <f>(SUM(C4180:C4200)*1+SUM(C4201:C4221)*2+SUM(C4222:C4242)*3)/6</f>
        <v>3.9203857975765345E-2</v>
      </c>
      <c r="J4243" s="318">
        <f>IF(C4243*O4243&lt;&gt;0,C4243,0)</f>
        <v>0</v>
      </c>
      <c r="K4243" s="318" t="str">
        <f>IF(C4243*O4243=0,"",C4243)</f>
        <v/>
      </c>
      <c r="O4243" s="318">
        <f>IF(ISBLANK(L4243),0,1)</f>
        <v>0</v>
      </c>
      <c r="P4243" s="318">
        <f>IF(ISBLANK(M4243),0,1)</f>
        <v>0</v>
      </c>
      <c r="Q4243" s="318">
        <f>O4243+P4243</f>
        <v>0</v>
      </c>
      <c r="R4243" s="318">
        <f>SUM(Q4118:Q4243)</f>
        <v>1</v>
      </c>
      <c r="S4243" s="318">
        <f>R4243/$X$2</f>
        <v>4.3478260869565216E-2</v>
      </c>
      <c r="T4243" s="318">
        <f>IF(S4243&gt;=$X$3,1,0)</f>
        <v>0</v>
      </c>
      <c r="U4243" s="318">
        <f>O4243*T4243+P4243*T4243</f>
        <v>0</v>
      </c>
    </row>
    <row r="4244" spans="1:21" s="318" customFormat="1" x14ac:dyDescent="0.2">
      <c r="A4244" s="322">
        <v>42752</v>
      </c>
      <c r="B4244" s="321">
        <v>689.87298599999997</v>
      </c>
      <c r="C4244" s="320">
        <f>LN(B4244/B4243)</f>
        <v>-2.3585612236569145E-3</v>
      </c>
      <c r="D4244" s="320">
        <f>AVERAGE(C4224:C4244)</f>
        <v>4.7449040235065398E-4</v>
      </c>
      <c r="E4244" s="318">
        <f>_xlfn.STDEV.S(C4224:C4244)</f>
        <v>5.5069417081597622E-3</v>
      </c>
      <c r="F4244" s="318">
        <f>E4244*(21/(21-1.5))</f>
        <v>5.9305526087874358E-3</v>
      </c>
      <c r="G4244" s="318">
        <f>_xlfn.VAR.S(C4224:C4244)</f>
        <v>3.0326406977069558E-5</v>
      </c>
      <c r="H4244" s="318">
        <f>G4244*(21/(21-1))</f>
        <v>3.1842727325923038E-5</v>
      </c>
      <c r="I4244" s="320">
        <f>(SUM(C4181:C4201)*1+SUM(C4202:C4222)*2+SUM(C4223:C4243)*3)/6</f>
        <v>3.0424728942829948E-2</v>
      </c>
      <c r="J4244" s="318">
        <f>IF(C4244*O4244&lt;&gt;0,C4244,0)</f>
        <v>0</v>
      </c>
      <c r="K4244" s="318" t="str">
        <f>IF(C4244*O4244=0,"",C4244)</f>
        <v/>
      </c>
      <c r="O4244" s="318">
        <f>IF(ISBLANK(L4244),0,1)</f>
        <v>0</v>
      </c>
      <c r="P4244" s="318">
        <f>IF(ISBLANK(M4244),0,1)</f>
        <v>0</v>
      </c>
      <c r="Q4244" s="318">
        <f>O4244+P4244</f>
        <v>0</v>
      </c>
      <c r="R4244" s="318">
        <f>SUM(Q4119:Q4244)</f>
        <v>1</v>
      </c>
      <c r="S4244" s="318">
        <f>R4244/$X$2</f>
        <v>4.3478260869565216E-2</v>
      </c>
      <c r="T4244" s="318">
        <f>IF(S4244&gt;=$X$3,1,0)</f>
        <v>0</v>
      </c>
      <c r="U4244" s="318">
        <f>O4244*T4244+P4244*T4244</f>
        <v>0</v>
      </c>
    </row>
    <row r="4245" spans="1:21" s="318" customFormat="1" x14ac:dyDescent="0.2">
      <c r="A4245" s="322">
        <v>42753</v>
      </c>
      <c r="B4245" s="321">
        <v>693.25</v>
      </c>
      <c r="C4245" s="320">
        <f>LN(B4245/B4244)</f>
        <v>4.8831821099345665E-3</v>
      </c>
      <c r="D4245" s="320">
        <f>AVERAGE(C4225:C4245)</f>
        <v>4.9368237044603264E-4</v>
      </c>
      <c r="E4245" s="318">
        <f>_xlfn.STDEV.S(C4225:C4245)</f>
        <v>5.5222805619099136E-3</v>
      </c>
      <c r="F4245" s="318">
        <f>E4245*(21/(21-1.5))</f>
        <v>5.947071374364522E-3</v>
      </c>
      <c r="G4245" s="318">
        <f>_xlfn.VAR.S(C4225:C4245)</f>
        <v>3.0495582604448075E-5</v>
      </c>
      <c r="H4245" s="318">
        <f>G4245*(21/(21-1))</f>
        <v>3.2020361734670479E-5</v>
      </c>
      <c r="I4245" s="320">
        <f>(SUM(C4182:C4202)*1+SUM(C4203:C4223)*2+SUM(C4224:C4244)*3)/6</f>
        <v>2.7615051239228597E-2</v>
      </c>
      <c r="J4245" s="318">
        <f>IF(C4245*O4245&lt;&gt;0,C4245,0)</f>
        <v>0</v>
      </c>
      <c r="K4245" s="318" t="str">
        <f>IF(C4245*O4245=0,"",C4245)</f>
        <v/>
      </c>
      <c r="O4245" s="318">
        <f>IF(ISBLANK(L4245),0,1)</f>
        <v>0</v>
      </c>
      <c r="P4245" s="318">
        <f>IF(ISBLANK(M4245),0,1)</f>
        <v>0</v>
      </c>
      <c r="Q4245" s="318">
        <f>O4245+P4245</f>
        <v>0</v>
      </c>
      <c r="R4245" s="318">
        <f>SUM(Q4120:Q4245)</f>
        <v>1</v>
      </c>
      <c r="S4245" s="318">
        <f>R4245/$X$2</f>
        <v>4.3478260869565216E-2</v>
      </c>
      <c r="T4245" s="318">
        <f>IF(S4245&gt;=$X$3,1,0)</f>
        <v>0</v>
      </c>
      <c r="U4245" s="318">
        <f>O4245*T4245+P4245*T4245</f>
        <v>0</v>
      </c>
    </row>
    <row r="4246" spans="1:21" s="318" customFormat="1" x14ac:dyDescent="0.2">
      <c r="A4246" s="322">
        <v>42754</v>
      </c>
      <c r="B4246" s="321">
        <v>698.77697799999999</v>
      </c>
      <c r="C4246" s="320">
        <f>LN(B4246/B4245)</f>
        <v>7.9409481726590916E-3</v>
      </c>
      <c r="D4246" s="320">
        <f>AVERAGE(C4226:C4246)</f>
        <v>1.050457807789383E-3</v>
      </c>
      <c r="E4246" s="318">
        <f>_xlfn.STDEV.S(C4226:C4246)</f>
        <v>5.6605797508473997E-3</v>
      </c>
      <c r="F4246" s="318">
        <f>E4246*(21/(21-1.5))</f>
        <v>6.0960089624510459E-3</v>
      </c>
      <c r="G4246" s="318">
        <f>_xlfn.VAR.S(C4226:C4246)</f>
        <v>3.2042163115703605E-5</v>
      </c>
      <c r="H4246" s="318">
        <f>G4246*(21/(21-1))</f>
        <v>3.3644271271488784E-5</v>
      </c>
      <c r="I4246" s="320">
        <f>(SUM(C4183:C4203)*1+SUM(C4204:C4224)*2+SUM(C4225:C4245)*3)/6</f>
        <v>2.8099683725891056E-2</v>
      </c>
      <c r="J4246" s="318">
        <f>IF(C4246*O4246&lt;&gt;0,C4246,0)</f>
        <v>0</v>
      </c>
      <c r="K4246" s="318" t="str">
        <f>IF(C4246*O4246=0,"",C4246)</f>
        <v/>
      </c>
      <c r="O4246" s="318">
        <f>IF(ISBLANK(L4246),0,1)</f>
        <v>0</v>
      </c>
      <c r="P4246" s="318">
        <f>IF(ISBLANK(M4246),0,1)</f>
        <v>0</v>
      </c>
      <c r="Q4246" s="318">
        <f>O4246+P4246</f>
        <v>0</v>
      </c>
      <c r="R4246" s="318">
        <f>SUM(Q4121:Q4246)</f>
        <v>1</v>
      </c>
      <c r="S4246" s="318">
        <f>R4246/$X$2</f>
        <v>4.3478260869565216E-2</v>
      </c>
      <c r="T4246" s="318">
        <f>IF(S4246&gt;=$X$3,1,0)</f>
        <v>0</v>
      </c>
      <c r="U4246" s="318">
        <f>O4246*T4246+P4246*T4246</f>
        <v>0</v>
      </c>
    </row>
    <row r="4247" spans="1:21" s="318" customFormat="1" x14ac:dyDescent="0.2">
      <c r="A4247" s="322">
        <v>42755</v>
      </c>
      <c r="B4247" s="321">
        <v>700.84997599999997</v>
      </c>
      <c r="C4247" s="320">
        <f>LN(B4247/B4246)</f>
        <v>2.9622171963872923E-3</v>
      </c>
      <c r="D4247" s="320">
        <f>AVERAGE(C4227:C4247)</f>
        <v>1.7468455873003081E-3</v>
      </c>
      <c r="E4247" s="318">
        <f>_xlfn.STDEV.S(C4227:C4247)</f>
        <v>4.8616319536845861E-3</v>
      </c>
      <c r="F4247" s="318">
        <f>E4247*(21/(21-1.5))</f>
        <v>5.2356036424295541E-3</v>
      </c>
      <c r="G4247" s="318">
        <f>_xlfn.VAR.S(C4227:C4247)</f>
        <v>2.3635465253087002E-5</v>
      </c>
      <c r="H4247" s="318">
        <f>G4247*(21/(21-1))</f>
        <v>2.4817238515741354E-5</v>
      </c>
      <c r="I4247" s="320">
        <f>(SUM(C4184:C4204)*1+SUM(C4205:C4225)*2+SUM(C4226:C4246)*3)/6</f>
        <v>3.5349685949487515E-2</v>
      </c>
      <c r="J4247" s="318">
        <f>IF(C4247*O4247&lt;&gt;0,C4247,0)</f>
        <v>0</v>
      </c>
      <c r="K4247" s="318" t="str">
        <f>IF(C4247*O4247=0,"",C4247)</f>
        <v/>
      </c>
      <c r="O4247" s="318">
        <f>IF(ISBLANK(L4247),0,1)</f>
        <v>0</v>
      </c>
      <c r="P4247" s="318">
        <f>IF(ISBLANK(M4247),0,1)</f>
        <v>0</v>
      </c>
      <c r="Q4247" s="318">
        <f>O4247+P4247</f>
        <v>0</v>
      </c>
      <c r="R4247" s="318">
        <f>SUM(Q4122:Q4247)</f>
        <v>1</v>
      </c>
      <c r="S4247" s="318">
        <f>R4247/$X$2</f>
        <v>4.3478260869565216E-2</v>
      </c>
      <c r="T4247" s="318">
        <f>IF(S4247&gt;=$X$3,1,0)</f>
        <v>0</v>
      </c>
      <c r="U4247" s="318">
        <f>O4247*T4247+P4247*T4247</f>
        <v>0</v>
      </c>
    </row>
    <row r="4248" spans="1:21" s="318" customFormat="1" x14ac:dyDescent="0.2">
      <c r="A4248" s="322">
        <v>42758</v>
      </c>
      <c r="B4248" s="321">
        <v>697.17199700000003</v>
      </c>
      <c r="C4248" s="320">
        <f>LN(B4248/B4247)</f>
        <v>-5.2617019711973982E-3</v>
      </c>
      <c r="D4248" s="320">
        <f>AVERAGE(C4228:C4248)</f>
        <v>1.3251113337590398E-3</v>
      </c>
      <c r="E4248" s="318">
        <f>_xlfn.STDEV.S(C4228:C4248)</f>
        <v>5.0728658492293997E-3</v>
      </c>
      <c r="F4248" s="318">
        <f>E4248*(21/(21-1.5))</f>
        <v>5.4630862991701225E-3</v>
      </c>
      <c r="G4248" s="318">
        <f>_xlfn.VAR.S(C4228:C4248)</f>
        <v>2.5733967924277918E-5</v>
      </c>
      <c r="H4248" s="318">
        <f>G4248*(21/(21-1))</f>
        <v>2.7020666320491816E-5</v>
      </c>
      <c r="I4248" s="320">
        <f>(SUM(C4185:C4205)*1+SUM(C4206:C4226)*2+SUM(C4227:C4247)*3)/6</f>
        <v>3.7341242410555281E-2</v>
      </c>
      <c r="J4248" s="318">
        <f>IF(C4248*O4248&lt;&gt;0,C4248,0)</f>
        <v>0</v>
      </c>
      <c r="K4248" s="318" t="str">
        <f>IF(C4248*O4248=0,"",C4248)</f>
        <v/>
      </c>
      <c r="O4248" s="318">
        <f>IF(ISBLANK(L4248),0,1)</f>
        <v>0</v>
      </c>
      <c r="P4248" s="318">
        <f>IF(ISBLANK(M4248),0,1)</f>
        <v>0</v>
      </c>
      <c r="Q4248" s="318">
        <f>O4248+P4248</f>
        <v>0</v>
      </c>
      <c r="R4248" s="318">
        <f>SUM(Q4123:Q4248)</f>
        <v>1</v>
      </c>
      <c r="S4248" s="318">
        <f>R4248/$X$2</f>
        <v>4.3478260869565216E-2</v>
      </c>
      <c r="T4248" s="318">
        <f>IF(S4248&gt;=$X$3,1,0)</f>
        <v>0</v>
      </c>
      <c r="U4248" s="318">
        <f>O4248*T4248+P4248*T4248</f>
        <v>0</v>
      </c>
    </row>
    <row r="4249" spans="1:21" s="318" customFormat="1" x14ac:dyDescent="0.2">
      <c r="A4249" s="322">
        <v>42759</v>
      </c>
      <c r="B4249" s="321">
        <v>701.478027</v>
      </c>
      <c r="C4249" s="320">
        <f>LN(B4249/B4248)</f>
        <v>6.1574282786636099E-3</v>
      </c>
      <c r="D4249" s="320">
        <f>AVERAGE(C4229:C4249)</f>
        <v>1.4988693274868038E-3</v>
      </c>
      <c r="E4249" s="318">
        <f>_xlfn.STDEV.S(C4229:C4249)</f>
        <v>5.1768532117443282E-3</v>
      </c>
      <c r="F4249" s="318">
        <f>E4249*(21/(21-1.5))</f>
        <v>5.5750726895708149E-3</v>
      </c>
      <c r="G4249" s="318">
        <f>_xlfn.VAR.S(C4229:C4249)</f>
        <v>2.6799809175947569E-5</v>
      </c>
      <c r="H4249" s="318">
        <f>G4249*(21/(21-1))</f>
        <v>2.8139799634744951E-5</v>
      </c>
      <c r="I4249" s="320">
        <f>(SUM(C4186:C4206)*1+SUM(C4207:C4227)*2+SUM(C4228:C4248)*3)/6</f>
        <v>3.351854444208182E-2</v>
      </c>
      <c r="J4249" s="318">
        <f>IF(C4249*O4249&lt;&gt;0,C4249,0)</f>
        <v>0</v>
      </c>
      <c r="K4249" s="318" t="str">
        <f>IF(C4249*O4249=0,"",C4249)</f>
        <v/>
      </c>
      <c r="O4249" s="318">
        <f>IF(ISBLANK(L4249),0,1)</f>
        <v>0</v>
      </c>
      <c r="P4249" s="318">
        <f>IF(ISBLANK(M4249),0,1)</f>
        <v>0</v>
      </c>
      <c r="Q4249" s="318">
        <f>O4249+P4249</f>
        <v>0</v>
      </c>
      <c r="R4249" s="318">
        <f>SUM(Q4124:Q4249)</f>
        <v>1</v>
      </c>
      <c r="S4249" s="318">
        <f>R4249/$X$2</f>
        <v>4.3478260869565216E-2</v>
      </c>
      <c r="T4249" s="318">
        <f>IF(S4249&gt;=$X$3,1,0)</f>
        <v>0</v>
      </c>
      <c r="U4249" s="318">
        <f>O4249*T4249+P4249*T4249</f>
        <v>0</v>
      </c>
    </row>
    <row r="4250" spans="1:21" s="318" customFormat="1" x14ac:dyDescent="0.2">
      <c r="A4250" s="322">
        <v>42760</v>
      </c>
      <c r="B4250" s="321">
        <v>708.87701400000003</v>
      </c>
      <c r="C4250" s="320">
        <f>LN(B4250/B4249)</f>
        <v>1.0492471279251282E-2</v>
      </c>
      <c r="D4250" s="320">
        <f>AVERAGE(C4230:C4250)</f>
        <v>1.7255923071436809E-3</v>
      </c>
      <c r="E4250" s="318">
        <f>_xlfn.STDEV.S(C4230:C4250)</f>
        <v>5.4675781489003771E-3</v>
      </c>
      <c r="F4250" s="318">
        <f>E4250*(21/(21-1.5))</f>
        <v>5.8881610834311754E-3</v>
      </c>
      <c r="G4250" s="318">
        <f>_xlfn.VAR.S(C4230:C4250)</f>
        <v>2.9894410814332871E-5</v>
      </c>
      <c r="H4250" s="318">
        <f>G4250*(21/(21-1))</f>
        <v>3.1389131355049519E-5</v>
      </c>
      <c r="I4250" s="320">
        <f>(SUM(C4187:C4207)*1+SUM(C4208:C4228)*2+SUM(C4229:C4249)*3)/6</f>
        <v>3.5449105960612584E-2</v>
      </c>
      <c r="J4250" s="318">
        <f>IF(C4250*O4250&lt;&gt;0,C4250,0)</f>
        <v>0</v>
      </c>
      <c r="K4250" s="318" t="str">
        <f>IF(C4250*O4250=0,"",C4250)</f>
        <v/>
      </c>
      <c r="O4250" s="318">
        <f>IF(ISBLANK(L4250),0,1)</f>
        <v>0</v>
      </c>
      <c r="P4250" s="318">
        <f>IF(ISBLANK(M4250),0,1)</f>
        <v>0</v>
      </c>
      <c r="Q4250" s="318">
        <f>O4250+P4250</f>
        <v>0</v>
      </c>
      <c r="R4250" s="318">
        <f>SUM(Q4125:Q4250)</f>
        <v>1</v>
      </c>
      <c r="S4250" s="318">
        <f>R4250/$X$2</f>
        <v>4.3478260869565216E-2</v>
      </c>
      <c r="T4250" s="318">
        <f>IF(S4250&gt;=$X$3,1,0)</f>
        <v>0</v>
      </c>
      <c r="U4250" s="318">
        <f>O4250*T4250+P4250*T4250</f>
        <v>0</v>
      </c>
    </row>
    <row r="4251" spans="1:21" s="318" customFormat="1" x14ac:dyDescent="0.2">
      <c r="A4251" s="322">
        <v>42761</v>
      </c>
      <c r="B4251" s="321">
        <v>709.46698000000004</v>
      </c>
      <c r="C4251" s="320">
        <f>LN(B4251/B4250)</f>
        <v>8.3190824866262024E-4</v>
      </c>
      <c r="D4251" s="320">
        <f>AVERAGE(C4231:C4251)</f>
        <v>1.6289505796004884E-3</v>
      </c>
      <c r="E4251" s="318">
        <f>_xlfn.STDEV.S(C4231:C4251)</f>
        <v>5.4644337832141544E-3</v>
      </c>
      <c r="F4251" s="318">
        <f>E4251*(21/(21-1.5))</f>
        <v>5.8847748434613968E-3</v>
      </c>
      <c r="G4251" s="318">
        <f>_xlfn.VAR.S(C4231:C4251)</f>
        <v>2.9860036571132159E-5</v>
      </c>
      <c r="H4251" s="318">
        <f>G4251*(21/(21-1))</f>
        <v>3.1353038399688766E-5</v>
      </c>
      <c r="I4251" s="320">
        <f>(SUM(C4188:C4208)*1+SUM(C4209:C4229)*2+SUM(C4230:C4250)*3)/6</f>
        <v>3.8608117505158808E-2</v>
      </c>
      <c r="J4251" s="318">
        <f>IF(C4251*O4251&lt;&gt;0,C4251,0)</f>
        <v>0</v>
      </c>
      <c r="K4251" s="318" t="str">
        <f>IF(C4251*O4251=0,"",C4251)</f>
        <v/>
      </c>
      <c r="O4251" s="318">
        <f>IF(ISBLANK(L4251),0,1)</f>
        <v>0</v>
      </c>
      <c r="P4251" s="318">
        <f>IF(ISBLANK(M4251),0,1)</f>
        <v>0</v>
      </c>
      <c r="Q4251" s="318">
        <f>O4251+P4251</f>
        <v>0</v>
      </c>
      <c r="R4251" s="318">
        <f>SUM(Q4126:Q4251)</f>
        <v>1</v>
      </c>
      <c r="S4251" s="318">
        <f>R4251/$X$2</f>
        <v>4.3478260869565216E-2</v>
      </c>
      <c r="T4251" s="318">
        <f>IF(S4251&gt;=$X$3,1,0)</f>
        <v>0</v>
      </c>
      <c r="U4251" s="318">
        <f>O4251*T4251+P4251*T4251</f>
        <v>0</v>
      </c>
    </row>
    <row r="4252" spans="1:21" s="318" customFormat="1" x14ac:dyDescent="0.2">
      <c r="A4252" s="322">
        <v>42762</v>
      </c>
      <c r="B4252" s="321">
        <v>707.97699</v>
      </c>
      <c r="C4252" s="320">
        <f>LN(B4252/B4251)</f>
        <v>-2.1023625347308316E-3</v>
      </c>
      <c r="D4252" s="320">
        <f>AVERAGE(C4232:C4252)</f>
        <v>1.4767751393873663E-3</v>
      </c>
      <c r="E4252" s="318">
        <f>_xlfn.STDEV.S(C4232:C4252)</f>
        <v>5.5242656798750907E-3</v>
      </c>
      <c r="F4252" s="318">
        <f>E4252*(21/(21-1.5))</f>
        <v>5.9492091937116357E-3</v>
      </c>
      <c r="G4252" s="318">
        <f>_xlfn.VAR.S(C4232:C4252)</f>
        <v>3.0517511301845795E-5</v>
      </c>
      <c r="H4252" s="318">
        <f>G4252*(21/(21-1))</f>
        <v>3.2043386866938087E-5</v>
      </c>
      <c r="I4252" s="320">
        <f>(SUM(C4189:C4209)*1+SUM(C4210:C4230)*2+SUM(C4231:C4251)*3)/6</f>
        <v>3.7041916629482585E-2</v>
      </c>
      <c r="J4252" s="318">
        <f>IF(C4252*O4252&lt;&gt;0,C4252,0)</f>
        <v>0</v>
      </c>
      <c r="K4252" s="318" t="str">
        <f>IF(C4252*O4252=0,"",C4252)</f>
        <v/>
      </c>
      <c r="O4252" s="318">
        <f>IF(ISBLANK(L4252),0,1)</f>
        <v>0</v>
      </c>
      <c r="P4252" s="318">
        <f>IF(ISBLANK(M4252),0,1)</f>
        <v>0</v>
      </c>
      <c r="Q4252" s="318">
        <f>O4252+P4252</f>
        <v>0</v>
      </c>
      <c r="R4252" s="318">
        <f>SUM(Q4127:Q4252)</f>
        <v>1</v>
      </c>
      <c r="S4252" s="318">
        <f>R4252/$X$2</f>
        <v>4.3478260869565216E-2</v>
      </c>
      <c r="T4252" s="318">
        <f>IF(S4252&gt;=$X$3,1,0)</f>
        <v>0</v>
      </c>
      <c r="U4252" s="318">
        <f>O4252*T4252+P4252*T4252</f>
        <v>0</v>
      </c>
    </row>
    <row r="4253" spans="1:21" s="318" customFormat="1" x14ac:dyDescent="0.2">
      <c r="A4253" s="322">
        <v>42765</v>
      </c>
      <c r="B4253" s="321">
        <v>697.99597200000005</v>
      </c>
      <c r="C4253" s="320">
        <f>LN(B4253/B4252)</f>
        <v>-1.4198261193500714E-2</v>
      </c>
      <c r="D4253" s="320">
        <f>AVERAGE(C4233:C4253)</f>
        <v>9.7387138241712321E-4</v>
      </c>
      <c r="E4253" s="318">
        <f>_xlfn.STDEV.S(C4233:C4253)</f>
        <v>6.4210289309660227E-3</v>
      </c>
      <c r="F4253" s="318">
        <f>E4253*(21/(21-1.5))</f>
        <v>6.9149542333480241E-3</v>
      </c>
      <c r="G4253" s="318">
        <f>_xlfn.VAR.S(C4233:C4253)</f>
        <v>4.1229612532302659E-5</v>
      </c>
      <c r="H4253" s="318">
        <f>G4253*(21/(21-1))</f>
        <v>4.3291093158917791E-5</v>
      </c>
      <c r="I4253" s="320">
        <f>(SUM(C4190:C4210)*1+SUM(C4211:C4231)*2+SUM(C4232:C4252)*3)/6</f>
        <v>3.4035292086666023E-2</v>
      </c>
      <c r="J4253" s="318">
        <f>IF(C4253*O4253&lt;&gt;0,C4253,0)</f>
        <v>0</v>
      </c>
      <c r="K4253" s="318" t="str">
        <f>IF(C4253*O4253=0,"",C4253)</f>
        <v/>
      </c>
      <c r="O4253" s="318">
        <f>IF(ISBLANK(L4253),0,1)</f>
        <v>0</v>
      </c>
      <c r="P4253" s="318">
        <f>IF(ISBLANK(M4253),0,1)</f>
        <v>0</v>
      </c>
      <c r="Q4253" s="318">
        <f>O4253+P4253</f>
        <v>0</v>
      </c>
      <c r="R4253" s="318">
        <f>SUM(Q4128:Q4253)</f>
        <v>1</v>
      </c>
      <c r="S4253" s="318">
        <f>R4253/$X$2</f>
        <v>4.3478260869565216E-2</v>
      </c>
      <c r="T4253" s="318">
        <f>IF(S4253&gt;=$X$3,1,0)</f>
        <v>0</v>
      </c>
      <c r="U4253" s="318">
        <f>O4253*T4253+P4253*T4253</f>
        <v>0</v>
      </c>
    </row>
    <row r="4254" spans="1:21" s="318" customFormat="1" x14ac:dyDescent="0.2">
      <c r="A4254" s="322">
        <v>42766</v>
      </c>
      <c r="B4254" s="321">
        <v>693.11999500000002</v>
      </c>
      <c r="C4254" s="320">
        <f>LN(B4254/B4253)</f>
        <v>-7.0101948132695298E-3</v>
      </c>
      <c r="D4254" s="320">
        <f>AVERAGE(C4234:C4254)</f>
        <v>1.1101603706275072E-4</v>
      </c>
      <c r="E4254" s="318">
        <f>_xlfn.STDEV.S(C4234:C4254)</f>
        <v>6.2047009134311845E-3</v>
      </c>
      <c r="F4254" s="318">
        <f>E4254*(21/(21-1.5))</f>
        <v>6.6819855990797369E-3</v>
      </c>
      <c r="G4254" s="318">
        <f>_xlfn.VAR.S(C4234:C4254)</f>
        <v>3.8498313425133777E-5</v>
      </c>
      <c r="H4254" s="318">
        <f>G4254*(21/(21-1))</f>
        <v>4.0423229096390468E-5</v>
      </c>
      <c r="I4254" s="320">
        <f>(SUM(C4191:C4211)*1+SUM(C4212:C4232)*2+SUM(C4233:C4253)*3)/6</f>
        <v>2.7435813866973791E-2</v>
      </c>
      <c r="J4254" s="318">
        <f>IF(C4254*O4254&lt;&gt;0,C4254,0)</f>
        <v>0</v>
      </c>
      <c r="K4254" s="318" t="str">
        <f>IF(C4254*O4254=0,"",C4254)</f>
        <v/>
      </c>
      <c r="O4254" s="318">
        <f>IF(ISBLANK(L4254),0,1)</f>
        <v>0</v>
      </c>
      <c r="P4254" s="318">
        <f>IF(ISBLANK(M4254),0,1)</f>
        <v>0</v>
      </c>
      <c r="Q4254" s="318">
        <f>O4254+P4254</f>
        <v>0</v>
      </c>
      <c r="R4254" s="318">
        <f>SUM(Q4129:Q4254)</f>
        <v>1</v>
      </c>
      <c r="S4254" s="318">
        <f>R4254/$X$2</f>
        <v>4.3478260869565216E-2</v>
      </c>
      <c r="T4254" s="318">
        <f>IF(S4254&gt;=$X$3,1,0)</f>
        <v>0</v>
      </c>
      <c r="U4254" s="318">
        <f>O4254*T4254+P4254*T4254</f>
        <v>0</v>
      </c>
    </row>
    <row r="4255" spans="1:21" s="318" customFormat="1" x14ac:dyDescent="0.2">
      <c r="A4255" s="322">
        <v>42767</v>
      </c>
      <c r="B4255" s="321">
        <v>701.783997</v>
      </c>
      <c r="C4255" s="320">
        <f>LN(B4255/B4254)</f>
        <v>1.2422522937495635E-2</v>
      </c>
      <c r="D4255" s="320">
        <f>AVERAGE(C4235:C4255)</f>
        <v>5.327074170838322E-4</v>
      </c>
      <c r="E4255" s="318">
        <f>_xlfn.STDEV.S(C4235:C4255)</f>
        <v>6.7300123407735982E-3</v>
      </c>
      <c r="F4255" s="318">
        <f>E4255*(21/(21-1.5))</f>
        <v>7.2477055977561823E-3</v>
      </c>
      <c r="G4255" s="318">
        <f>_xlfn.VAR.S(C4235:C4255)</f>
        <v>4.5293066106964922E-5</v>
      </c>
      <c r="H4255" s="318">
        <f>G4255*(21/(21-1))</f>
        <v>4.7557719412313168E-5</v>
      </c>
      <c r="I4255" s="320">
        <f>(SUM(C4192:C4212)*1+SUM(C4213:C4233)*2+SUM(C4234:C4254)*3)/6</f>
        <v>2.0670222983093466E-2</v>
      </c>
      <c r="J4255" s="318">
        <f>IF(C4255*O4255&lt;&gt;0,C4255,0)</f>
        <v>0</v>
      </c>
      <c r="K4255" s="318" t="str">
        <f>IF(C4255*O4255=0,"",C4255)</f>
        <v/>
      </c>
      <c r="O4255" s="318">
        <f>IF(ISBLANK(L4255),0,1)</f>
        <v>0</v>
      </c>
      <c r="P4255" s="318">
        <f>IF(ISBLANK(M4255),0,1)</f>
        <v>0</v>
      </c>
      <c r="Q4255" s="318">
        <f>O4255+P4255</f>
        <v>0</v>
      </c>
      <c r="R4255" s="318">
        <f>SUM(Q4130:Q4255)</f>
        <v>1</v>
      </c>
      <c r="S4255" s="318">
        <f>R4255/$X$2</f>
        <v>4.3478260869565216E-2</v>
      </c>
      <c r="T4255" s="318">
        <f>IF(S4255&gt;=$X$3,1,0)</f>
        <v>0</v>
      </c>
      <c r="U4255" s="318">
        <f>O4255*T4255+P4255*T4255</f>
        <v>0</v>
      </c>
    </row>
    <row r="4256" spans="1:21" s="318" customFormat="1" x14ac:dyDescent="0.2">
      <c r="A4256" s="322">
        <v>42768</v>
      </c>
      <c r="B4256" s="321">
        <v>694.05200200000002</v>
      </c>
      <c r="C4256" s="320">
        <f>LN(B4256/B4255)</f>
        <v>-1.1078771560944039E-2</v>
      </c>
      <c r="D4256" s="320">
        <f>AVERAGE(C4236:C4256)</f>
        <v>1.3198437747391687E-4</v>
      </c>
      <c r="E4256" s="318">
        <f>_xlfn.STDEV.S(C4236:C4256)</f>
        <v>7.1662378745432943E-3</v>
      </c>
      <c r="F4256" s="318">
        <f>E4256*(21/(21-1.5))</f>
        <v>7.7174869418158553E-3</v>
      </c>
      <c r="G4256" s="318">
        <f>_xlfn.VAR.S(C4236:C4256)</f>
        <v>5.135496527453879E-5</v>
      </c>
      <c r="H4256" s="318">
        <f>G4256*(21/(21-1))</f>
        <v>5.3922713538265735E-5</v>
      </c>
      <c r="I4256" s="320">
        <f>(SUM(C4193:C4213)*1+SUM(C4214:C4234)*2+SUM(C4235:C4255)*3)/6</f>
        <v>2.9566297799045932E-2</v>
      </c>
      <c r="J4256" s="318">
        <f>IF(C4256*O4256&lt;&gt;0,C4256,0)</f>
        <v>0</v>
      </c>
      <c r="K4256" s="318" t="str">
        <f>IF(C4256*O4256=0,"",C4256)</f>
        <v/>
      </c>
      <c r="O4256" s="318">
        <f>IF(ISBLANK(L4256),0,1)</f>
        <v>0</v>
      </c>
      <c r="P4256" s="318">
        <f>IF(ISBLANK(M4256),0,1)</f>
        <v>0</v>
      </c>
      <c r="Q4256" s="318">
        <f>O4256+P4256</f>
        <v>0</v>
      </c>
      <c r="R4256" s="318">
        <f>SUM(Q4131:Q4256)</f>
        <v>1</v>
      </c>
      <c r="S4256" s="318">
        <f>R4256/$X$2</f>
        <v>4.3478260869565216E-2</v>
      </c>
      <c r="T4256" s="318">
        <f>IF(S4256&gt;=$X$3,1,0)</f>
        <v>0</v>
      </c>
      <c r="U4256" s="318">
        <f>O4256*T4256+P4256*T4256</f>
        <v>0</v>
      </c>
    </row>
    <row r="4257" spans="1:21" s="318" customFormat="1" x14ac:dyDescent="0.2">
      <c r="A4257" s="322">
        <v>42769</v>
      </c>
      <c r="B4257" s="321">
        <v>702.00402799999995</v>
      </c>
      <c r="C4257" s="320">
        <f>LN(B4257/B4256)</f>
        <v>1.139225336572279E-2</v>
      </c>
      <c r="D4257" s="320">
        <f>AVERAGE(C4237:C4257)</f>
        <v>3.9383754537928429E-4</v>
      </c>
      <c r="E4257" s="318">
        <f>_xlfn.STDEV.S(C4237:C4257)</f>
        <v>7.4808417717259499E-3</v>
      </c>
      <c r="F4257" s="318">
        <f>E4257*(21/(21-1.5))</f>
        <v>8.0562911387817918E-3</v>
      </c>
      <c r="G4257" s="318">
        <f>_xlfn.VAR.S(C4237:C4257)</f>
        <v>5.5962993613599842E-5</v>
      </c>
      <c r="H4257" s="318">
        <f>G4257*(21/(21-1))</f>
        <v>5.8761143294279839E-5</v>
      </c>
      <c r="I4257" s="320">
        <f>(SUM(C4194:C4214)*1+SUM(C4215:C4235)*2+SUM(C4236:C4256)*3)/6</f>
        <v>2.2941820115414773E-2</v>
      </c>
      <c r="J4257" s="318">
        <f>IF(C4257*O4257&lt;&gt;0,C4257,0)</f>
        <v>0</v>
      </c>
      <c r="K4257" s="318" t="str">
        <f>IF(C4257*O4257=0,"",C4257)</f>
        <v/>
      </c>
      <c r="O4257" s="318">
        <f>IF(ISBLANK(L4257),0,1)</f>
        <v>0</v>
      </c>
      <c r="P4257" s="318">
        <f>IF(ISBLANK(M4257),0,1)</f>
        <v>0</v>
      </c>
      <c r="Q4257" s="318">
        <f>O4257+P4257</f>
        <v>0</v>
      </c>
      <c r="R4257" s="318">
        <f>SUM(Q4132:Q4257)</f>
        <v>1</v>
      </c>
      <c r="S4257" s="318">
        <f>R4257/$X$2</f>
        <v>4.3478260869565216E-2</v>
      </c>
      <c r="T4257" s="318">
        <f>IF(S4257&gt;=$X$3,1,0)</f>
        <v>0</v>
      </c>
      <c r="U4257" s="318">
        <f>O4257*T4257+P4257*T4257</f>
        <v>0</v>
      </c>
    </row>
    <row r="4258" spans="1:21" s="318" customFormat="1" x14ac:dyDescent="0.2">
      <c r="A4258" s="322">
        <v>42772</v>
      </c>
      <c r="B4258" s="321">
        <v>701.58398399999999</v>
      </c>
      <c r="C4258" s="320">
        <f>LN(B4258/B4257)</f>
        <v>-5.9852892579359562E-4</v>
      </c>
      <c r="D4258" s="320">
        <f>AVERAGE(C4238:C4258)</f>
        <v>4.7859778500758236E-4</v>
      </c>
      <c r="E4258" s="318">
        <f>_xlfn.STDEV.S(C4238:C4258)</f>
        <v>7.4579084576638652E-3</v>
      </c>
      <c r="F4258" s="318">
        <f>E4258*(21/(21-1.5))</f>
        <v>8.031593723638009E-3</v>
      </c>
      <c r="G4258" s="318">
        <f>_xlfn.VAR.S(C4238:C4258)</f>
        <v>5.5620398562894208E-5</v>
      </c>
      <c r="H4258" s="318">
        <f>G4258*(21/(21-1))</f>
        <v>5.840141849103892E-5</v>
      </c>
      <c r="I4258" s="320">
        <f>(SUM(C4195:C4215)*1+SUM(C4216:C4236)*2+SUM(C4237:C4257)*3)/6</f>
        <v>2.9088585676326325E-2</v>
      </c>
      <c r="J4258" s="318">
        <f>IF(C4258*O4258&lt;&gt;0,C4258,0)</f>
        <v>0</v>
      </c>
      <c r="K4258" s="318" t="str">
        <f>IF(C4258*O4258=0,"",C4258)</f>
        <v/>
      </c>
      <c r="O4258" s="318">
        <f>IF(ISBLANK(L4258),0,1)</f>
        <v>0</v>
      </c>
      <c r="P4258" s="318">
        <f>IF(ISBLANK(M4258),0,1)</f>
        <v>0</v>
      </c>
      <c r="Q4258" s="318">
        <f>O4258+P4258</f>
        <v>0</v>
      </c>
      <c r="R4258" s="318">
        <f>SUM(Q4133:Q4258)</f>
        <v>1</v>
      </c>
      <c r="S4258" s="318">
        <f>R4258/$X$2</f>
        <v>4.3478260869565216E-2</v>
      </c>
      <c r="T4258" s="318">
        <f>IF(S4258&gt;=$X$3,1,0)</f>
        <v>0</v>
      </c>
      <c r="U4258" s="318">
        <f>O4258*T4258+P4258*T4258</f>
        <v>0</v>
      </c>
    </row>
    <row r="4259" spans="1:21" s="318" customFormat="1" x14ac:dyDescent="0.2">
      <c r="A4259" s="322">
        <v>42773</v>
      </c>
      <c r="B4259" s="321">
        <v>701.52600099999995</v>
      </c>
      <c r="C4259" s="320">
        <f>LN(B4259/B4258)</f>
        <v>-8.2649258650977644E-5</v>
      </c>
      <c r="D4259" s="320">
        <f>AVERAGE(C4239:C4259)</f>
        <v>8.2173705289947431E-4</v>
      </c>
      <c r="E4259" s="318">
        <f>_xlfn.STDEV.S(C4239:C4259)</f>
        <v>7.2454170965500471E-3</v>
      </c>
      <c r="F4259" s="318">
        <f>E4259*(21/(21-1.5))</f>
        <v>7.8027568732077423E-3</v>
      </c>
      <c r="G4259" s="318">
        <f>_xlfn.VAR.S(C4239:C4259)</f>
        <v>5.2496068902979717E-5</v>
      </c>
      <c r="H4259" s="318">
        <f>G4259*(21/(21-1))</f>
        <v>5.5120872348128704E-5</v>
      </c>
      <c r="I4259" s="320">
        <f>(SUM(C4196:C4216)*1+SUM(C4217:C4237)*2+SUM(C4238:C4258)*3)/6</f>
        <v>2.8491691341879885E-2</v>
      </c>
      <c r="J4259" s="318">
        <f>IF(C4259*O4259&lt;&gt;0,C4259,0)</f>
        <v>0</v>
      </c>
      <c r="K4259" s="318" t="str">
        <f>IF(C4259*O4259=0,"",C4259)</f>
        <v/>
      </c>
      <c r="O4259" s="318">
        <f>IF(ISBLANK(L4259),0,1)</f>
        <v>0</v>
      </c>
      <c r="P4259" s="318">
        <f>IF(ISBLANK(M4259),0,1)</f>
        <v>0</v>
      </c>
      <c r="Q4259" s="318">
        <f>O4259+P4259</f>
        <v>0</v>
      </c>
      <c r="R4259" s="318">
        <f>SUM(Q4134:Q4259)</f>
        <v>1</v>
      </c>
      <c r="S4259" s="318">
        <f>R4259/$X$2</f>
        <v>4.3478260869565216E-2</v>
      </c>
      <c r="T4259" s="318">
        <f>IF(S4259&gt;=$X$3,1,0)</f>
        <v>0</v>
      </c>
      <c r="U4259" s="318">
        <f>O4259*T4259+P4259*T4259</f>
        <v>0</v>
      </c>
    </row>
    <row r="4260" spans="1:21" s="318" customFormat="1" x14ac:dyDescent="0.2">
      <c r="A4260" s="322">
        <v>42774</v>
      </c>
      <c r="B4260" s="321">
        <v>697.68701199999998</v>
      </c>
      <c r="C4260" s="320">
        <f>LN(B4260/B4259)</f>
        <v>-5.4873683954883038E-3</v>
      </c>
      <c r="D4260" s="320">
        <f>AVERAGE(C4240:C4260)</f>
        <v>5.1094013259189979E-4</v>
      </c>
      <c r="E4260" s="318">
        <f>_xlfn.STDEV.S(C4240:C4260)</f>
        <v>7.3744502765138876E-3</v>
      </c>
      <c r="F4260" s="318">
        <f>E4260*(21/(21-1.5))</f>
        <v>7.9417156823995711E-3</v>
      </c>
      <c r="G4260" s="318">
        <f>_xlfn.VAR.S(C4240:C4260)</f>
        <v>5.4382516880775752E-5</v>
      </c>
      <c r="H4260" s="318">
        <f>G4260*(21/(21-1))</f>
        <v>5.710164272481454E-5</v>
      </c>
      <c r="I4260" s="320">
        <f>(SUM(C4197:C4217)*1+SUM(C4218:C4238)*2+SUM(C4239:C4259)*3)/6</f>
        <v>2.7746520433993786E-2</v>
      </c>
      <c r="J4260" s="318">
        <f>IF(C4260*O4260&lt;&gt;0,C4260,0)</f>
        <v>0</v>
      </c>
      <c r="K4260" s="318" t="str">
        <f>IF(C4260*O4260=0,"",C4260)</f>
        <v/>
      </c>
      <c r="O4260" s="318">
        <f>IF(ISBLANK(L4260),0,1)</f>
        <v>0</v>
      </c>
      <c r="P4260" s="318">
        <f>IF(ISBLANK(M4260),0,1)</f>
        <v>0</v>
      </c>
      <c r="Q4260" s="318">
        <f>O4260+P4260</f>
        <v>0</v>
      </c>
      <c r="R4260" s="318">
        <f>SUM(Q4135:Q4260)</f>
        <v>1</v>
      </c>
      <c r="S4260" s="318">
        <f>R4260/$X$2</f>
        <v>4.3478260869565216E-2</v>
      </c>
      <c r="T4260" s="318">
        <f>IF(S4260&gt;=$X$3,1,0)</f>
        <v>0</v>
      </c>
      <c r="U4260" s="318">
        <f>O4260*T4260+P4260*T4260</f>
        <v>0</v>
      </c>
    </row>
    <row r="4261" spans="1:21" s="318" customFormat="1" x14ac:dyDescent="0.2">
      <c r="A4261" s="322">
        <v>42775</v>
      </c>
      <c r="B4261" s="321">
        <v>694.512024</v>
      </c>
      <c r="C4261" s="320">
        <f>LN(B4261/B4260)</f>
        <v>-4.5611201016811983E-3</v>
      </c>
      <c r="D4261" s="320">
        <f>AVERAGE(C4241:C4261)</f>
        <v>-2.7415472192995853E-5</v>
      </c>
      <c r="E4261" s="318">
        <f>_xlfn.STDEV.S(C4241:C4261)</f>
        <v>7.3090163568517927E-3</v>
      </c>
      <c r="F4261" s="318">
        <f>E4261*(21/(21-1.5))</f>
        <v>7.8712483843019296E-3</v>
      </c>
      <c r="G4261" s="318">
        <f>_xlfn.VAR.S(C4241:C4261)</f>
        <v>5.3421720104727057E-5</v>
      </c>
      <c r="H4261" s="318">
        <f>G4261*(21/(21-1))</f>
        <v>5.6092806109963412E-5</v>
      </c>
      <c r="I4261" s="320">
        <f>(SUM(C4198:C4218)*1+SUM(C4219:C4239)*2+SUM(C4240:C4260)*3)/6</f>
        <v>2.9546731210239614E-2</v>
      </c>
      <c r="J4261" s="318">
        <f>IF(C4261*O4261&lt;&gt;0,C4261,0)</f>
        <v>0</v>
      </c>
      <c r="K4261" s="318" t="str">
        <f>IF(C4261*O4261=0,"",C4261)</f>
        <v/>
      </c>
      <c r="O4261" s="318">
        <f>IF(ISBLANK(L4261),0,1)</f>
        <v>0</v>
      </c>
      <c r="P4261" s="318">
        <f>IF(ISBLANK(M4261),0,1)</f>
        <v>0</v>
      </c>
      <c r="Q4261" s="318">
        <f>O4261+P4261</f>
        <v>0</v>
      </c>
      <c r="R4261" s="318">
        <f>SUM(Q4136:Q4261)</f>
        <v>1</v>
      </c>
      <c r="S4261" s="318">
        <f>R4261/$X$2</f>
        <v>4.3478260869565216E-2</v>
      </c>
      <c r="T4261" s="318">
        <f>IF(S4261&gt;=$X$3,1,0)</f>
        <v>0</v>
      </c>
      <c r="U4261" s="318">
        <f>O4261*T4261+P4261*T4261</f>
        <v>0</v>
      </c>
    </row>
    <row r="4262" spans="1:21" s="318" customFormat="1" x14ac:dyDescent="0.2">
      <c r="A4262" s="322">
        <v>42776</v>
      </c>
      <c r="B4262" s="321">
        <v>696.20202600000005</v>
      </c>
      <c r="C4262" s="320">
        <f>LN(B4262/B4261)</f>
        <v>2.4304102369405549E-3</v>
      </c>
      <c r="D4262" s="320">
        <f>AVERAGE(C4242:C4262)</f>
        <v>2.2439626320251544E-4</v>
      </c>
      <c r="E4262" s="318">
        <f>_xlfn.STDEV.S(C4242:C4262)</f>
        <v>7.2977173409057849E-3</v>
      </c>
      <c r="F4262" s="318">
        <f>E4262*(21/(21-1.5))</f>
        <v>7.8590802132831525E-3</v>
      </c>
      <c r="G4262" s="318">
        <f>_xlfn.VAR.S(C4242:C4262)</f>
        <v>5.3256678387757E-5</v>
      </c>
      <c r="H4262" s="318">
        <f>G4262*(21/(21-1))</f>
        <v>5.5919512307144851E-5</v>
      </c>
      <c r="I4262" s="320">
        <f>(SUM(C4199:C4219)*1+SUM(C4220:C4240)*2+SUM(C4241:C4261)*3)/6</f>
        <v>2.371120776090295E-2</v>
      </c>
      <c r="J4262" s="318">
        <f>IF(C4262*O4262&lt;&gt;0,C4262,0)</f>
        <v>0</v>
      </c>
      <c r="K4262" s="318" t="str">
        <f>IF(C4262*O4262=0,"",C4262)</f>
        <v/>
      </c>
      <c r="O4262" s="318">
        <f>IF(ISBLANK(L4262),0,1)</f>
        <v>0</v>
      </c>
      <c r="P4262" s="318">
        <f>IF(ISBLANK(M4262),0,1)</f>
        <v>0</v>
      </c>
      <c r="Q4262" s="318">
        <f>O4262+P4262</f>
        <v>0</v>
      </c>
      <c r="R4262" s="318">
        <f>SUM(Q4137:Q4262)</f>
        <v>1</v>
      </c>
      <c r="S4262" s="318">
        <f>R4262/$X$2</f>
        <v>4.3478260869565216E-2</v>
      </c>
      <c r="T4262" s="318">
        <f>IF(S4262&gt;=$X$3,1,0)</f>
        <v>0</v>
      </c>
      <c r="U4262" s="318">
        <f>O4262*T4262+P4262*T4262</f>
        <v>0</v>
      </c>
    </row>
    <row r="4263" spans="1:21" s="318" customFormat="1" x14ac:dyDescent="0.2">
      <c r="A4263" s="322">
        <v>42779</v>
      </c>
      <c r="B4263" s="321">
        <v>702.91900599999997</v>
      </c>
      <c r="C4263" s="320">
        <f>LN(B4263/B4262)</f>
        <v>9.6017877680538693E-3</v>
      </c>
      <c r="D4263" s="320">
        <f>AVERAGE(C4243:C4263)</f>
        <v>4.545603924735213E-4</v>
      </c>
      <c r="E4263" s="318">
        <f>_xlfn.STDEV.S(C4243:C4263)</f>
        <v>7.5210009934845419E-3</v>
      </c>
      <c r="F4263" s="318">
        <f>E4263*(21/(21-1.5))</f>
        <v>8.0995395314448909E-3</v>
      </c>
      <c r="G4263" s="318">
        <f>_xlfn.VAR.S(C4243:C4263)</f>
        <v>5.6565455943995461E-5</v>
      </c>
      <c r="H4263" s="318">
        <f>G4263*(21/(21-1))</f>
        <v>5.9393728741195235E-5</v>
      </c>
      <c r="I4263" s="320">
        <f>(SUM(C4200:C4220)*1+SUM(C4221:C4241)*2+SUM(C4242:C4262)*3)/6</f>
        <v>2.6644411933942454E-2</v>
      </c>
      <c r="J4263" s="318">
        <f>IF(C4263*O4263&lt;&gt;0,C4263,0)</f>
        <v>0</v>
      </c>
      <c r="K4263" s="318" t="str">
        <f>IF(C4263*O4263=0,"",C4263)</f>
        <v/>
      </c>
      <c r="O4263" s="318">
        <f>IF(ISBLANK(L4263),0,1)</f>
        <v>0</v>
      </c>
      <c r="P4263" s="318">
        <f>IF(ISBLANK(M4263),0,1)</f>
        <v>0</v>
      </c>
      <c r="Q4263" s="318">
        <f>O4263+P4263</f>
        <v>0</v>
      </c>
      <c r="R4263" s="318">
        <f>SUM(Q4138:Q4263)</f>
        <v>1</v>
      </c>
      <c r="S4263" s="318">
        <f>R4263/$X$2</f>
        <v>4.3478260869565216E-2</v>
      </c>
      <c r="T4263" s="318">
        <f>IF(S4263&gt;=$X$3,1,0)</f>
        <v>0</v>
      </c>
      <c r="U4263" s="318">
        <f>O4263*T4263+P4263*T4263</f>
        <v>0</v>
      </c>
    </row>
    <row r="4264" spans="1:21" s="318" customFormat="1" x14ac:dyDescent="0.2">
      <c r="A4264" s="322">
        <v>42780</v>
      </c>
      <c r="B4264" s="321">
        <v>701.05999799999995</v>
      </c>
      <c r="C4264" s="320">
        <f>LN(B4264/B4263)</f>
        <v>-2.6482006940754164E-3</v>
      </c>
      <c r="D4264" s="320">
        <f>AVERAGE(C4244:C4264)</f>
        <v>6.5368613908487589E-4</v>
      </c>
      <c r="E4264" s="318">
        <f>_xlfn.STDEV.S(C4244:C4264)</f>
        <v>7.3723844983773698E-3</v>
      </c>
      <c r="F4264" s="318">
        <f>E4264*(21/(21-1.5))</f>
        <v>7.9394909982525522E-3</v>
      </c>
      <c r="G4264" s="318">
        <f>_xlfn.VAR.S(C4244:C4264)</f>
        <v>5.4352053191914947E-5</v>
      </c>
      <c r="H4264" s="318">
        <f>G4264*(21/(21-1))</f>
        <v>5.7069655851510699E-5</v>
      </c>
      <c r="I4264" s="320">
        <f>(SUM(C4201:C4221)*1+SUM(C4222:C4242)*2+SUM(C4243:C4263)*3)/6</f>
        <v>2.7152336428319605E-2</v>
      </c>
      <c r="J4264" s="318">
        <f>IF(C4264*O4264&lt;&gt;0,C4264,0)</f>
        <v>0</v>
      </c>
      <c r="K4264" s="318" t="str">
        <f>IF(C4264*O4264=0,"",C4264)</f>
        <v/>
      </c>
      <c r="O4264" s="318">
        <f>IF(ISBLANK(L4264),0,1)</f>
        <v>0</v>
      </c>
      <c r="P4264" s="318">
        <f>IF(ISBLANK(M4264),0,1)</f>
        <v>0</v>
      </c>
      <c r="Q4264" s="318">
        <f>O4264+P4264</f>
        <v>0</v>
      </c>
      <c r="R4264" s="318">
        <f>SUM(Q4139:Q4264)</f>
        <v>1</v>
      </c>
      <c r="S4264" s="318">
        <f>R4264/$X$2</f>
        <v>4.3478260869565216E-2</v>
      </c>
      <c r="T4264" s="318">
        <f>IF(S4264&gt;=$X$3,1,0)</f>
        <v>0</v>
      </c>
      <c r="U4264" s="318">
        <f>O4264*T4264+P4264*T4264</f>
        <v>0</v>
      </c>
    </row>
    <row r="4265" spans="1:21" s="318" customFormat="1" x14ac:dyDescent="0.2">
      <c r="A4265" s="322">
        <v>42781</v>
      </c>
      <c r="B4265" s="321">
        <v>694.34600799999998</v>
      </c>
      <c r="C4265" s="320">
        <f>LN(B4265/B4264)</f>
        <v>-9.6230656634297106E-3</v>
      </c>
      <c r="D4265" s="320">
        <f>AVERAGE(C4245:C4265)</f>
        <v>3.077573562385523E-4</v>
      </c>
      <c r="E4265" s="318">
        <f>_xlfn.STDEV.S(C4245:C4265)</f>
        <v>7.6846146816076889E-3</v>
      </c>
      <c r="F4265" s="318">
        <f>E4265*(21/(21-1.5))</f>
        <v>8.2757388878852024E-3</v>
      </c>
      <c r="G4265" s="318">
        <f>_xlfn.VAR.S(C4245:C4265)</f>
        <v>5.9053302804780441E-5</v>
      </c>
      <c r="H4265" s="318">
        <f>G4265*(21/(21-1))</f>
        <v>6.2005967945019466E-5</v>
      </c>
      <c r="I4265" s="320">
        <f>(SUM(C4202:C4222)*1+SUM(C4223:C4243)*2+SUM(C4244:C4264)*3)/6</f>
        <v>2.4271553681987617E-2</v>
      </c>
      <c r="J4265" s="318">
        <f>IF(C4265*O4265&lt;&gt;0,C4265,0)</f>
        <v>0</v>
      </c>
      <c r="K4265" s="318" t="str">
        <f>IF(C4265*O4265=0,"",C4265)</f>
        <v/>
      </c>
      <c r="O4265" s="318">
        <f>IF(ISBLANK(L4265),0,1)</f>
        <v>0</v>
      </c>
      <c r="P4265" s="318">
        <f>IF(ISBLANK(M4265),0,1)</f>
        <v>0</v>
      </c>
      <c r="Q4265" s="318">
        <f>O4265+P4265</f>
        <v>0</v>
      </c>
      <c r="R4265" s="318">
        <f>SUM(Q4140:Q4265)</f>
        <v>1</v>
      </c>
      <c r="S4265" s="318">
        <f>R4265/$X$2</f>
        <v>4.3478260869565216E-2</v>
      </c>
      <c r="T4265" s="318">
        <f>IF(S4265&gt;=$X$3,1,0)</f>
        <v>0</v>
      </c>
      <c r="U4265" s="318">
        <f>O4265*T4265+P4265*T4265</f>
        <v>0</v>
      </c>
    </row>
    <row r="4266" spans="1:21" s="318" customFormat="1" x14ac:dyDescent="0.2">
      <c r="A4266" s="322">
        <v>42782</v>
      </c>
      <c r="B4266" s="321">
        <v>692.78198199999997</v>
      </c>
      <c r="C4266" s="320">
        <f>LN(B4266/B4265)</f>
        <v>-2.2550574627119152E-3</v>
      </c>
      <c r="D4266" s="320">
        <f>AVERAGE(C4246:C4266)</f>
        <v>-3.2158813887470785E-5</v>
      </c>
      <c r="E4266" s="318">
        <f>_xlfn.STDEV.S(C4246:C4266)</f>
        <v>7.629787549985027E-3</v>
      </c>
      <c r="F4266" s="318">
        <f>E4266*(21/(21-1.5))</f>
        <v>8.2166942845992592E-3</v>
      </c>
      <c r="G4266" s="318">
        <f>_xlfn.VAR.S(C4246:C4266)</f>
        <v>5.821365805790652E-5</v>
      </c>
      <c r="H4266" s="318">
        <f>G4266*(21/(21-1))</f>
        <v>6.1124340960801849E-5</v>
      </c>
      <c r="I4266" s="320">
        <f>(SUM(C4203:C4223)*1+SUM(C4224:C4244)*2+SUM(C4245:C4265)*3)/6</f>
        <v>1.7962964777336821E-2</v>
      </c>
      <c r="J4266" s="318">
        <f>IF(C4266*O4266&lt;&gt;0,C4266,0)</f>
        <v>0</v>
      </c>
      <c r="K4266" s="318" t="str">
        <f>IF(C4266*O4266=0,"",C4266)</f>
        <v/>
      </c>
      <c r="O4266" s="318">
        <f>IF(ISBLANK(L4266),0,1)</f>
        <v>0</v>
      </c>
      <c r="P4266" s="318">
        <f>IF(ISBLANK(M4266),0,1)</f>
        <v>0</v>
      </c>
      <c r="Q4266" s="318">
        <f>O4266+P4266</f>
        <v>0</v>
      </c>
      <c r="R4266" s="318">
        <f>SUM(Q4141:Q4266)</f>
        <v>1</v>
      </c>
      <c r="S4266" s="318">
        <f>R4266/$X$2</f>
        <v>4.3478260869565216E-2</v>
      </c>
      <c r="T4266" s="318">
        <f>IF(S4266&gt;=$X$3,1,0)</f>
        <v>0</v>
      </c>
      <c r="U4266" s="318">
        <f>O4266*T4266+P4266*T4266</f>
        <v>0</v>
      </c>
    </row>
    <row r="4267" spans="1:21" s="318" customFormat="1" x14ac:dyDescent="0.2">
      <c r="A4267" s="322">
        <v>42783</v>
      </c>
      <c r="B4267" s="321">
        <v>687.62799099999995</v>
      </c>
      <c r="C4267" s="320">
        <f>LN(B4267/B4266)</f>
        <v>-7.4673684634986876E-3</v>
      </c>
      <c r="D4267" s="320">
        <f>AVERAGE(C4247:C4267)</f>
        <v>-7.6588817751403174E-4</v>
      </c>
      <c r="E4267" s="318">
        <f>_xlfn.STDEV.S(C4247:C4267)</f>
        <v>7.5653140526777867E-3</v>
      </c>
      <c r="F4267" s="318">
        <f>E4267*(21/(21-1.5))</f>
        <v>8.1472612874991541E-3</v>
      </c>
      <c r="G4267" s="318">
        <f>_xlfn.VAR.S(C4247:C4267)</f>
        <v>5.7233976715643997E-5</v>
      </c>
      <c r="H4267" s="318">
        <f>G4267*(21/(21-1))</f>
        <v>6.00956755514262E-5</v>
      </c>
      <c r="I4267" s="320">
        <f>(SUM(C4204:C4224)*1+SUM(C4225:C4245)*2+SUM(C4246:C4266)*3)/6</f>
        <v>1.315722843364125E-2</v>
      </c>
      <c r="J4267" s="318">
        <f>IF(C4267*O4267&lt;&gt;0,C4267,0)</f>
        <v>0</v>
      </c>
      <c r="K4267" s="318" t="str">
        <f>IF(C4267*O4267=0,"",C4267)</f>
        <v/>
      </c>
      <c r="O4267" s="318">
        <f>IF(ISBLANK(L4267),0,1)</f>
        <v>0</v>
      </c>
      <c r="P4267" s="318">
        <f>IF(ISBLANK(M4267),0,1)</f>
        <v>0</v>
      </c>
      <c r="Q4267" s="318">
        <f>O4267+P4267</f>
        <v>0</v>
      </c>
      <c r="R4267" s="318">
        <f>SUM(Q4142:Q4267)</f>
        <v>1</v>
      </c>
      <c r="S4267" s="318">
        <f>R4267/$X$2</f>
        <v>4.3478260869565216E-2</v>
      </c>
      <c r="T4267" s="318">
        <f>IF(S4267&gt;=$X$3,1,0)</f>
        <v>0</v>
      </c>
      <c r="U4267" s="318">
        <f>O4267*T4267+P4267*T4267</f>
        <v>0</v>
      </c>
    </row>
    <row r="4268" spans="1:21" s="318" customFormat="1" x14ac:dyDescent="0.2">
      <c r="A4268" s="322">
        <v>42786</v>
      </c>
      <c r="B4268" s="321">
        <v>691.49499500000002</v>
      </c>
      <c r="C4268" s="320">
        <f>LN(B4268/B4267)</f>
        <v>5.6079322492193296E-3</v>
      </c>
      <c r="D4268" s="320">
        <f>AVERAGE(C4248:C4268)</f>
        <v>-6.3990174642679202E-4</v>
      </c>
      <c r="E4268" s="318">
        <f>_xlfn.STDEV.S(C4248:C4268)</f>
        <v>7.6520357659548071E-3</v>
      </c>
      <c r="F4268" s="318">
        <f>E4268*(21/(21-1.5))</f>
        <v>8.2406539017974845E-3</v>
      </c>
      <c r="G4268" s="318">
        <f>_xlfn.VAR.S(C4248:C4268)</f>
        <v>5.8553651363451566E-5</v>
      </c>
      <c r="H4268" s="318">
        <f>G4268*(21/(21-1))</f>
        <v>6.148133393162415E-5</v>
      </c>
      <c r="I4268" s="320">
        <f>(SUM(C4205:C4225)*1+SUM(C4226:C4246)*2+SUM(C4247:C4267)*3)/6</f>
        <v>1.0204744701392895E-2</v>
      </c>
      <c r="J4268" s="318">
        <f>IF(C4268*O4268&lt;&gt;0,C4268,0)</f>
        <v>0</v>
      </c>
      <c r="K4268" s="318" t="str">
        <f>IF(C4268*O4268=0,"",C4268)</f>
        <v/>
      </c>
      <c r="O4268" s="318">
        <f>IF(ISBLANK(L4268),0,1)</f>
        <v>0</v>
      </c>
      <c r="P4268" s="318">
        <f>IF(ISBLANK(M4268),0,1)</f>
        <v>0</v>
      </c>
      <c r="Q4268" s="318">
        <f>O4268+P4268</f>
        <v>0</v>
      </c>
      <c r="R4268" s="318">
        <f>SUM(Q4143:Q4268)</f>
        <v>1</v>
      </c>
      <c r="S4268" s="318">
        <f>R4268/$X$2</f>
        <v>4.3478260869565216E-2</v>
      </c>
      <c r="T4268" s="318">
        <f>IF(S4268&gt;=$X$3,1,0)</f>
        <v>0</v>
      </c>
      <c r="U4268" s="318">
        <f>O4268*T4268+P4268*T4268</f>
        <v>0</v>
      </c>
    </row>
    <row r="4269" spans="1:21" s="318" customFormat="1" x14ac:dyDescent="0.2">
      <c r="A4269" s="322">
        <v>42787</v>
      </c>
      <c r="B4269" s="321">
        <v>699.59301800000003</v>
      </c>
      <c r="C4269" s="320">
        <f>LN(B4269/B4268)</f>
        <v>1.164284991611028E-2</v>
      </c>
      <c r="D4269" s="320">
        <f>AVERAGE(C4249:C4269)</f>
        <v>1.6507691487357377E-4</v>
      </c>
      <c r="E4269" s="318">
        <f>_xlfn.STDEV.S(C4249:C4269)</f>
        <v>8.0217522238185939E-3</v>
      </c>
      <c r="F4269" s="318">
        <f>E4269*(21/(21-1.5))</f>
        <v>8.6388100871892543E-3</v>
      </c>
      <c r="G4269" s="318">
        <f>_xlfn.VAR.S(C4249:C4269)</f>
        <v>6.4348508740338567E-5</v>
      </c>
      <c r="H4269" s="318">
        <f>G4269*(21/(21-1))</f>
        <v>6.7565934177355502E-5</v>
      </c>
      <c r="I4269" s="320">
        <f>(SUM(C4206:C4226)*1+SUM(C4227:C4247)*2+SUM(C4248:C4268)*3)/6</f>
        <v>1.4838616260815377E-2</v>
      </c>
      <c r="J4269" s="318">
        <f>IF(C4269*O4269&lt;&gt;0,C4269,0)</f>
        <v>0</v>
      </c>
      <c r="K4269" s="318" t="str">
        <f>IF(C4269*O4269=0,"",C4269)</f>
        <v/>
      </c>
      <c r="O4269" s="318">
        <f>IF(ISBLANK(L4269),0,1)</f>
        <v>0</v>
      </c>
      <c r="P4269" s="318">
        <f>IF(ISBLANK(M4269),0,1)</f>
        <v>0</v>
      </c>
      <c r="Q4269" s="318">
        <f>O4269+P4269</f>
        <v>0</v>
      </c>
      <c r="R4269" s="318">
        <f>SUM(Q4144:Q4269)</f>
        <v>1</v>
      </c>
      <c r="S4269" s="318">
        <f>R4269/$X$2</f>
        <v>4.3478260869565216E-2</v>
      </c>
      <c r="T4269" s="318">
        <f>IF(S4269&gt;=$X$3,1,0)</f>
        <v>0</v>
      </c>
      <c r="U4269" s="318">
        <f>O4269*T4269+P4269*T4269</f>
        <v>0</v>
      </c>
    </row>
    <row r="4270" spans="1:21" s="318" customFormat="1" x14ac:dyDescent="0.2">
      <c r="A4270" s="322">
        <v>42788</v>
      </c>
      <c r="B4270" s="321">
        <v>694.591003</v>
      </c>
      <c r="C4270" s="320">
        <f>LN(B4270/B4269)</f>
        <v>-7.1755756585735976E-3</v>
      </c>
      <c r="D4270" s="320">
        <f>AVERAGE(C4250:C4270)</f>
        <v>-4.6982803451867431E-4</v>
      </c>
      <c r="E4270" s="318">
        <f>_xlfn.STDEV.S(C4250:C4270)</f>
        <v>8.0513411614267522E-3</v>
      </c>
      <c r="F4270" s="318">
        <f>E4270*(21/(21-1.5))</f>
        <v>8.6706750969211179E-3</v>
      </c>
      <c r="G4270" s="318">
        <f>_xlfn.VAR.S(C4250:C4270)</f>
        <v>6.4824094497684676E-5</v>
      </c>
      <c r="H4270" s="318">
        <f>G4270*(21/(21-1))</f>
        <v>6.8065299222568916E-5</v>
      </c>
      <c r="I4270" s="320">
        <f>(SUM(C4207:C4227)*1+SUM(C4228:C4248)*2+SUM(C4249:C4269)*3)/6</f>
        <v>1.8922940016631869E-2</v>
      </c>
      <c r="J4270" s="318">
        <f>IF(C4270*O4270&lt;&gt;0,C4270,0)</f>
        <v>0</v>
      </c>
      <c r="K4270" s="318" t="str">
        <f>IF(C4270*O4270=0,"",C4270)</f>
        <v/>
      </c>
      <c r="O4270" s="318">
        <f>IF(ISBLANK(L4270),0,1)</f>
        <v>0</v>
      </c>
      <c r="P4270" s="318">
        <f>IF(ISBLANK(M4270),0,1)</f>
        <v>0</v>
      </c>
      <c r="Q4270" s="318">
        <f>O4270+P4270</f>
        <v>0</v>
      </c>
      <c r="R4270" s="318">
        <f>SUM(Q4145:Q4270)</f>
        <v>1</v>
      </c>
      <c r="S4270" s="318">
        <f>R4270/$X$2</f>
        <v>4.3478260869565216E-2</v>
      </c>
      <c r="T4270" s="318">
        <f>IF(S4270&gt;=$X$3,1,0)</f>
        <v>0</v>
      </c>
      <c r="U4270" s="318">
        <f>O4270*T4270+P4270*T4270</f>
        <v>0</v>
      </c>
    </row>
    <row r="4271" spans="1:21" s="318" customFormat="1" x14ac:dyDescent="0.2">
      <c r="A4271" s="322">
        <v>42789</v>
      </c>
      <c r="B4271" s="321">
        <v>693.29199200000005</v>
      </c>
      <c r="C4271" s="320">
        <f>LN(B4271/B4270)</f>
        <v>-1.8719321210865698E-3</v>
      </c>
      <c r="D4271" s="320">
        <f>AVERAGE(C4251:C4271)</f>
        <v>-1.0586091488204766E-3</v>
      </c>
      <c r="E4271" s="318">
        <f>_xlfn.STDEV.S(C4251:C4271)</f>
        <v>7.6517836233353301E-3</v>
      </c>
      <c r="F4271" s="318">
        <f>E4271*(21/(21-1.5))</f>
        <v>8.2403823635918937E-3</v>
      </c>
      <c r="G4271" s="318">
        <f>_xlfn.VAR.S(C4251:C4271)</f>
        <v>5.854979261834275E-5</v>
      </c>
      <c r="H4271" s="318">
        <f>G4271*(21/(21-1))</f>
        <v>6.1477282249259888E-5</v>
      </c>
      <c r="I4271" s="320">
        <f>(SUM(C4208:C4228)*1+SUM(C4229:C4249)*2+SUM(C4250:C4270)*3)/6</f>
        <v>1.3580261447079162E-2</v>
      </c>
      <c r="J4271" s="318">
        <f>IF(C4271*O4271&lt;&gt;0,C4271,0)</f>
        <v>0</v>
      </c>
      <c r="K4271" s="318" t="str">
        <f>IF(C4271*O4271=0,"",C4271)</f>
        <v/>
      </c>
      <c r="O4271" s="318">
        <f>IF(ISBLANK(L4271),0,1)</f>
        <v>0</v>
      </c>
      <c r="P4271" s="318">
        <f>IF(ISBLANK(M4271),0,1)</f>
        <v>0</v>
      </c>
      <c r="Q4271" s="318">
        <f>O4271+P4271</f>
        <v>0</v>
      </c>
      <c r="R4271" s="318">
        <f>SUM(Q4146:Q4271)</f>
        <v>1</v>
      </c>
      <c r="S4271" s="318">
        <f>R4271/$X$2</f>
        <v>4.3478260869565216E-2</v>
      </c>
      <c r="T4271" s="318">
        <f>IF(S4271&gt;=$X$3,1,0)</f>
        <v>0</v>
      </c>
      <c r="U4271" s="318">
        <f>O4271*T4271+P4271*T4271</f>
        <v>0</v>
      </c>
    </row>
    <row r="4272" spans="1:21" s="318" customFormat="1" x14ac:dyDescent="0.2">
      <c r="A4272" s="322">
        <v>42793</v>
      </c>
      <c r="B4272" s="321">
        <v>687.73400900000001</v>
      </c>
      <c r="C4272" s="320">
        <f>LN(B4272/B4271)</f>
        <v>-8.0491069734389652E-3</v>
      </c>
      <c r="D4272" s="320">
        <f>AVERAGE(C4252:C4272)</f>
        <v>-1.4815146355872187E-3</v>
      </c>
      <c r="E4272" s="318">
        <f>_xlfn.STDEV.S(C4252:C4272)</f>
        <v>7.7863117909160911E-3</v>
      </c>
      <c r="F4272" s="318">
        <f>E4272*(21/(21-1.5))</f>
        <v>8.3852588517557905E-3</v>
      </c>
      <c r="G4272" s="318">
        <f>_xlfn.VAR.S(C4252:C4272)</f>
        <v>6.0626651305358948E-5</v>
      </c>
      <c r="H4272" s="318">
        <f>G4272*(21/(21-1))</f>
        <v>6.36579838706269E-5</v>
      </c>
      <c r="I4272" s="320">
        <f>(SUM(C4209:C4229)*1+SUM(C4230:C4250)*2+SUM(C4251:C4271)*3)/6</f>
        <v>9.9717288524657031E-3</v>
      </c>
      <c r="J4272" s="318">
        <f>IF(C4272*O4272&lt;&gt;0,C4272,0)</f>
        <v>0</v>
      </c>
      <c r="K4272" s="318" t="str">
        <f>IF(C4272*O4272=0,"",C4272)</f>
        <v/>
      </c>
      <c r="O4272" s="318">
        <f>IF(ISBLANK(L4272),0,1)</f>
        <v>0</v>
      </c>
      <c r="P4272" s="318">
        <f>IF(ISBLANK(M4272),0,1)</f>
        <v>0</v>
      </c>
      <c r="Q4272" s="318">
        <f>O4272+P4272</f>
        <v>0</v>
      </c>
      <c r="R4272" s="318">
        <f>SUM(Q4147:Q4272)</f>
        <v>1</v>
      </c>
      <c r="S4272" s="318">
        <f>R4272/$X$2</f>
        <v>4.3478260869565216E-2</v>
      </c>
      <c r="T4272" s="318">
        <f>IF(S4272&gt;=$X$3,1,0)</f>
        <v>0</v>
      </c>
      <c r="U4272" s="318">
        <f>O4272*T4272+P4272*T4272</f>
        <v>0</v>
      </c>
    </row>
    <row r="4273" spans="1:21" s="318" customFormat="1" x14ac:dyDescent="0.2">
      <c r="A4273" s="322">
        <v>42797</v>
      </c>
      <c r="B4273" s="321">
        <v>691.95300299999997</v>
      </c>
      <c r="C4273" s="320">
        <f>LN(B4273/B4272)</f>
        <v>6.1158902184922283E-3</v>
      </c>
      <c r="D4273" s="320">
        <f>AVERAGE(C4253:C4273)</f>
        <v>-1.0901692663861204E-3</v>
      </c>
      <c r="E4273" s="318">
        <f>_xlfn.STDEV.S(C4253:C4273)</f>
        <v>7.9581780557870137E-3</v>
      </c>
      <c r="F4273" s="318">
        <f>E4273*(21/(21-1.5))</f>
        <v>8.5703455985398601E-3</v>
      </c>
      <c r="G4273" s="318">
        <f>_xlfn.VAR.S(C4253:C4273)</f>
        <v>6.333259796760998E-5</v>
      </c>
      <c r="H4273" s="318">
        <f>G4273*(21/(21-1))</f>
        <v>6.6499227865990482E-5</v>
      </c>
      <c r="I4273" s="320">
        <f>(SUM(C4210:C4230)*1+SUM(C4231:C4251)*2+SUM(C4252:C4272)*3)/6</f>
        <v>3.8705034794502846E-3</v>
      </c>
      <c r="J4273" s="318">
        <f>IF(C4273*O4273&lt;&gt;0,C4273,0)</f>
        <v>0</v>
      </c>
      <c r="K4273" s="318" t="str">
        <f>IF(C4273*O4273=0,"",C4273)</f>
        <v/>
      </c>
      <c r="O4273" s="318">
        <f>IF(ISBLANK(L4273),0,1)</f>
        <v>0</v>
      </c>
      <c r="P4273" s="318">
        <f>IF(ISBLANK(M4273),0,1)</f>
        <v>0</v>
      </c>
      <c r="Q4273" s="318">
        <f>O4273+P4273</f>
        <v>0</v>
      </c>
      <c r="R4273" s="318">
        <f>SUM(Q4148:Q4273)</f>
        <v>1</v>
      </c>
      <c r="S4273" s="318">
        <f>R4273/$X$2</f>
        <v>4.3478260869565216E-2</v>
      </c>
      <c r="T4273" s="318">
        <f>IF(S4273&gt;=$X$3,1,0)</f>
        <v>0</v>
      </c>
      <c r="U4273" s="318">
        <f>O4273*T4273+P4273*T4273</f>
        <v>0</v>
      </c>
    </row>
    <row r="4274" spans="1:21" s="318" customFormat="1" x14ac:dyDescent="0.2">
      <c r="A4274" s="322">
        <v>42800</v>
      </c>
      <c r="B4274" s="321">
        <v>690.90698199999997</v>
      </c>
      <c r="C4274" s="320">
        <f>LN(B4274/B4273)</f>
        <v>-1.512837468502441E-3</v>
      </c>
      <c r="D4274" s="320">
        <f>AVERAGE(C4254:C4274)</f>
        <v>-4.8610146995763147E-4</v>
      </c>
      <c r="E4274" s="318">
        <f>_xlfn.STDEV.S(C4254:C4274)</f>
        <v>7.3734173821752126E-3</v>
      </c>
      <c r="F4274" s="318">
        <f>E4274*(21/(21-1.5))</f>
        <v>7.9406033346502286E-3</v>
      </c>
      <c r="G4274" s="318">
        <f>_xlfn.VAR.S(C4254:C4274)</f>
        <v>5.4367283891763569E-5</v>
      </c>
      <c r="H4274" s="318">
        <f>G4274*(21/(21-1))</f>
        <v>5.7085648086351749E-5</v>
      </c>
      <c r="I4274" s="320">
        <f>(SUM(C4211:C4231)*1+SUM(C4232:C4252)*2+SUM(C4253:C4273)*3)/6</f>
        <v>6.1625815220586978E-3</v>
      </c>
      <c r="J4274" s="318">
        <f>IF(C4274*O4274&lt;&gt;0,C4274,0)</f>
        <v>0</v>
      </c>
      <c r="K4274" s="318" t="str">
        <f>IF(C4274*O4274=0,"",C4274)</f>
        <v/>
      </c>
      <c r="O4274" s="318">
        <f>IF(ISBLANK(L4274),0,1)</f>
        <v>0</v>
      </c>
      <c r="P4274" s="318">
        <f>IF(ISBLANK(M4274),0,1)</f>
        <v>0</v>
      </c>
      <c r="Q4274" s="318">
        <f>O4274+P4274</f>
        <v>0</v>
      </c>
      <c r="R4274" s="318">
        <f>SUM(Q4149:Q4274)</f>
        <v>1</v>
      </c>
      <c r="S4274" s="318">
        <f>R4274/$X$2</f>
        <v>4.3478260869565216E-2</v>
      </c>
      <c r="T4274" s="318">
        <f>IF(S4274&gt;=$X$3,1,0)</f>
        <v>0</v>
      </c>
      <c r="U4274" s="318">
        <f>O4274*T4274+P4274*T4274</f>
        <v>0</v>
      </c>
    </row>
    <row r="4275" spans="1:21" s="318" customFormat="1" x14ac:dyDescent="0.2">
      <c r="A4275" s="322">
        <v>42801</v>
      </c>
      <c r="B4275" s="321">
        <v>692.93298300000004</v>
      </c>
      <c r="C4275" s="320">
        <f>LN(B4275/B4274)</f>
        <v>2.9280877829345429E-3</v>
      </c>
      <c r="D4275" s="320">
        <f>AVERAGE(C4255:C4275)</f>
        <v>-1.2849917757437468E-5</v>
      </c>
      <c r="E4275" s="318">
        <f>_xlfn.STDEV.S(C4255:C4275)</f>
        <v>7.2516731327078284E-3</v>
      </c>
      <c r="F4275" s="318">
        <f>E4275*(21/(21-1.5))</f>
        <v>7.8094941429161227E-3</v>
      </c>
      <c r="G4275" s="318">
        <f>_xlfn.VAR.S(C4255:C4275)</f>
        <v>5.2586763223636568E-5</v>
      </c>
      <c r="H4275" s="318">
        <f>G4275*(21/(21-1))</f>
        <v>5.5216101384818395E-5</v>
      </c>
      <c r="I4275" s="320">
        <f>(SUM(C4212:C4232)*1+SUM(C4233:C4253)*2+SUM(C4254:C4274)*3)/6</f>
        <v>8.4041149217311123E-3</v>
      </c>
      <c r="J4275" s="318">
        <f>IF(C4275*O4275&lt;&gt;0,C4275,0)</f>
        <v>0</v>
      </c>
      <c r="K4275" s="318" t="str">
        <f>IF(C4275*O4275=0,"",C4275)</f>
        <v/>
      </c>
      <c r="O4275" s="318">
        <f>IF(ISBLANK(L4275),0,1)</f>
        <v>0</v>
      </c>
      <c r="P4275" s="318">
        <f>IF(ISBLANK(M4275),0,1)</f>
        <v>0</v>
      </c>
      <c r="Q4275" s="318">
        <f>O4275+P4275</f>
        <v>0</v>
      </c>
      <c r="R4275" s="318">
        <f>SUM(Q4150:Q4275)</f>
        <v>1</v>
      </c>
      <c r="S4275" s="318">
        <f>R4275/$X$2</f>
        <v>4.3478260869565216E-2</v>
      </c>
      <c r="T4275" s="318">
        <f>IF(S4275&gt;=$X$3,1,0)</f>
        <v>0</v>
      </c>
      <c r="U4275" s="318">
        <f>O4275*T4275+P4275*T4275</f>
        <v>0</v>
      </c>
    </row>
    <row r="4276" spans="1:21" s="318" customFormat="1" x14ac:dyDescent="0.2">
      <c r="A4276" s="322">
        <v>42802</v>
      </c>
      <c r="B4276" s="321">
        <v>691.39502000000005</v>
      </c>
      <c r="C4276" s="320">
        <f>LN(B4276/B4275)</f>
        <v>-2.2219642012970805E-3</v>
      </c>
      <c r="D4276" s="320">
        <f>AVERAGE(C4256:C4276)</f>
        <v>-7.1020644817613846E-4</v>
      </c>
      <c r="E4276" s="318">
        <f>_xlfn.STDEV.S(C4256:C4276)</f>
        <v>6.6774415894129526E-3</v>
      </c>
      <c r="F4276" s="318">
        <f>E4276*(21/(21-1.5))</f>
        <v>7.1910909424447176E-3</v>
      </c>
      <c r="G4276" s="318">
        <f>_xlfn.VAR.S(C4256:C4276)</f>
        <v>4.4588226180021775E-5</v>
      </c>
      <c r="H4276" s="318">
        <f>G4276*(21/(21-1))</f>
        <v>4.6817637489022863E-5</v>
      </c>
      <c r="I4276" s="320">
        <f>(SUM(C4213:C4233)*1+SUM(C4234:C4254)*2+SUM(C4255:C4275)*3)/6</f>
        <v>8.7817537922860647E-3</v>
      </c>
      <c r="J4276" s="318">
        <f>IF(C4276*O4276&lt;&gt;0,C4276,0)</f>
        <v>0</v>
      </c>
      <c r="K4276" s="318" t="str">
        <f>IF(C4276*O4276=0,"",C4276)</f>
        <v/>
      </c>
      <c r="O4276" s="318">
        <f>IF(ISBLANK(L4276),0,1)</f>
        <v>0</v>
      </c>
      <c r="P4276" s="318">
        <f>IF(ISBLANK(M4276),0,1)</f>
        <v>0</v>
      </c>
      <c r="Q4276" s="318">
        <f>O4276+P4276</f>
        <v>0</v>
      </c>
      <c r="R4276" s="318">
        <f>SUM(Q4151:Q4276)</f>
        <v>1</v>
      </c>
      <c r="S4276" s="318">
        <f>R4276/$X$2</f>
        <v>4.3478260869565216E-2</v>
      </c>
      <c r="T4276" s="318">
        <f>IF(S4276&gt;=$X$3,1,0)</f>
        <v>0</v>
      </c>
      <c r="U4276" s="318">
        <f>O4276*T4276+P4276*T4276</f>
        <v>0</v>
      </c>
    </row>
    <row r="4277" spans="1:21" s="318" customFormat="1" x14ac:dyDescent="0.2">
      <c r="A4277" s="322">
        <v>42803</v>
      </c>
      <c r="B4277" s="321">
        <v>689.51397699999995</v>
      </c>
      <c r="C4277" s="320">
        <f>LN(B4277/B4276)</f>
        <v>-2.7243564456891282E-3</v>
      </c>
      <c r="D4277" s="320">
        <f>AVERAGE(C4257:C4277)</f>
        <v>-3.1237715697352339E-4</v>
      </c>
      <c r="E4277" s="318">
        <f>_xlfn.STDEV.S(C4257:C4277)</f>
        <v>6.2649443344354435E-3</v>
      </c>
      <c r="F4277" s="318">
        <f>E4277*(21/(21-1.5))</f>
        <v>6.7468631293920158E-3</v>
      </c>
      <c r="G4277" s="318">
        <f>_xlfn.VAR.S(C4257:C4277)</f>
        <v>3.9249527513574763E-5</v>
      </c>
      <c r="H4277" s="318">
        <f>G4277*(21/(21-1))</f>
        <v>4.12120038892535E-5</v>
      </c>
      <c r="I4277" s="320">
        <f>(SUM(C4214:C4234)*1+SUM(C4235:C4255)*2+SUM(C4256:C4276)*3)/6</f>
        <v>5.0329313360294448E-3</v>
      </c>
      <c r="J4277" s="318">
        <f>IF(C4277*O4277&lt;&gt;0,C4277,0)</f>
        <v>0</v>
      </c>
      <c r="K4277" s="318" t="str">
        <f>IF(C4277*O4277=0,"",C4277)</f>
        <v/>
      </c>
      <c r="O4277" s="318">
        <f>IF(ISBLANK(L4277),0,1)</f>
        <v>0</v>
      </c>
      <c r="P4277" s="318">
        <f>IF(ISBLANK(M4277),0,1)</f>
        <v>0</v>
      </c>
      <c r="Q4277" s="318">
        <f>O4277+P4277</f>
        <v>0</v>
      </c>
      <c r="R4277" s="318">
        <f>SUM(Q4152:Q4277)</f>
        <v>1</v>
      </c>
      <c r="S4277" s="318">
        <f>R4277/$X$2</f>
        <v>4.3478260869565216E-2</v>
      </c>
      <c r="T4277" s="318">
        <f>IF(S4277&gt;=$X$3,1,0)</f>
        <v>0</v>
      </c>
      <c r="U4277" s="318">
        <f>O4277*T4277+P4277*T4277</f>
        <v>0</v>
      </c>
    </row>
    <row r="4278" spans="1:21" s="318" customFormat="1" x14ac:dyDescent="0.2">
      <c r="A4278" s="322">
        <v>42804</v>
      </c>
      <c r="B4278" s="321">
        <v>698.64001499999995</v>
      </c>
      <c r="C4278" s="320">
        <f>LN(B4278/B4277)</f>
        <v>1.3148641336841649E-2</v>
      </c>
      <c r="D4278" s="320">
        <f>AVERAGE(C4258:C4278)</f>
        <v>-2.2873963453929201E-4</v>
      </c>
      <c r="E4278" s="318">
        <f>_xlfn.STDEV.S(C4258:C4278)</f>
        <v>6.4383394347889023E-3</v>
      </c>
      <c r="F4278" s="318">
        <f>E4278*(21/(21-1.5))</f>
        <v>6.9335963143880479E-3</v>
      </c>
      <c r="G4278" s="318">
        <f>_xlfn.VAR.S(C4258:C4278)</f>
        <v>4.1452214677557878E-5</v>
      </c>
      <c r="H4278" s="318">
        <f>G4278*(21/(21-1))</f>
        <v>4.3524825411435773E-5</v>
      </c>
      <c r="I4278" s="320">
        <f>(SUM(C4215:C4235)*1+SUM(C4236:C4256)*2+SUM(C4257:C4277)*3)/6</f>
        <v>6.8687971281719178E-3</v>
      </c>
      <c r="J4278" s="318">
        <f>IF(C4278*O4278&lt;&gt;0,C4278,0)</f>
        <v>0</v>
      </c>
      <c r="K4278" s="318" t="str">
        <f>IF(C4278*O4278=0,"",C4278)</f>
        <v/>
      </c>
      <c r="O4278" s="318">
        <f>IF(ISBLANK(L4278),0,1)</f>
        <v>0</v>
      </c>
      <c r="P4278" s="318">
        <f>IF(ISBLANK(M4278),0,1)</f>
        <v>0</v>
      </c>
      <c r="Q4278" s="318">
        <f>O4278+P4278</f>
        <v>0</v>
      </c>
      <c r="R4278" s="318">
        <f>SUM(Q4153:Q4278)</f>
        <v>1</v>
      </c>
      <c r="S4278" s="318">
        <f>R4278/$X$2</f>
        <v>4.3478260869565216E-2</v>
      </c>
      <c r="T4278" s="318">
        <f>IF(S4278&gt;=$X$3,1,0)</f>
        <v>0</v>
      </c>
      <c r="U4278" s="318">
        <f>O4278*T4278+P4278*T4278</f>
        <v>0</v>
      </c>
    </row>
    <row r="4279" spans="1:21" s="318" customFormat="1" x14ac:dyDescent="0.2">
      <c r="A4279" s="322">
        <v>42807</v>
      </c>
      <c r="B4279" s="321">
        <v>700.15399200000002</v>
      </c>
      <c r="C4279" s="320">
        <f>LN(B4279/B4278)</f>
        <v>2.164689845133275E-3</v>
      </c>
      <c r="D4279" s="320">
        <f>AVERAGE(C4259:C4279)</f>
        <v>-9.7157788304679297E-5</v>
      </c>
      <c r="E4279" s="318">
        <f>_xlfn.STDEV.S(C4259:C4279)</f>
        <v>6.4586084595598782E-3</v>
      </c>
      <c r="F4279" s="318">
        <f>E4279*(21/(21-1.5))</f>
        <v>6.9554244949106376E-3</v>
      </c>
      <c r="G4279" s="318">
        <f>_xlfn.VAR.S(C4259:C4279)</f>
        <v>4.1713623233898421E-5</v>
      </c>
      <c r="H4279" s="318">
        <f>G4279*(21/(21-1))</f>
        <v>4.3799304395593345E-5</v>
      </c>
      <c r="I4279" s="320">
        <f>(SUM(C4216:C4236)*1+SUM(C4237:C4257)*2+SUM(C4258:C4278)*3)/6</f>
        <v>1.1856005358501155E-2</v>
      </c>
      <c r="J4279" s="318">
        <f>IF(C4279*O4279&lt;&gt;0,C4279,0)</f>
        <v>0</v>
      </c>
      <c r="K4279" s="318" t="str">
        <f>IF(C4279*O4279=0,"",C4279)</f>
        <v/>
      </c>
      <c r="O4279" s="318">
        <f>IF(ISBLANK(L4279),0,1)</f>
        <v>0</v>
      </c>
      <c r="P4279" s="318">
        <f>IF(ISBLANK(M4279),0,1)</f>
        <v>0</v>
      </c>
      <c r="Q4279" s="318">
        <f>O4279+P4279</f>
        <v>0</v>
      </c>
      <c r="R4279" s="318">
        <f>SUM(Q4154:Q4279)</f>
        <v>1</v>
      </c>
      <c r="S4279" s="318">
        <f>R4279/$X$2</f>
        <v>4.3478260869565216E-2</v>
      </c>
      <c r="T4279" s="318">
        <f>IF(S4279&gt;=$X$3,1,0)</f>
        <v>0</v>
      </c>
      <c r="U4279" s="318">
        <f>O4279*T4279+P4279*T4279</f>
        <v>0</v>
      </c>
    </row>
    <row r="4280" spans="1:21" s="318" customFormat="1" x14ac:dyDescent="0.2">
      <c r="A4280" s="322">
        <v>42808</v>
      </c>
      <c r="B4280" s="321">
        <v>694.65502900000001</v>
      </c>
      <c r="C4280" s="320">
        <f>LN(B4280/B4279)</f>
        <v>-7.8849382351576097E-3</v>
      </c>
      <c r="D4280" s="320">
        <f>AVERAGE(C4260:C4280)</f>
        <v>-4.6869535861451882E-4</v>
      </c>
      <c r="E4280" s="318">
        <f>_xlfn.STDEV.S(C4260:C4280)</f>
        <v>6.678408998330867E-3</v>
      </c>
      <c r="F4280" s="318">
        <f>E4280*(21/(21-1.5))</f>
        <v>7.1921327674332415E-3</v>
      </c>
      <c r="G4280" s="318">
        <f>_xlfn.VAR.S(C4260:C4280)</f>
        <v>4.460114674898669E-5</v>
      </c>
      <c r="H4280" s="318">
        <f>G4280*(21/(21-1))</f>
        <v>4.6831204086436023E-5</v>
      </c>
      <c r="I4280" s="320">
        <f>(SUM(C4217:C4237)*1+SUM(C4238:C4258)*2+SUM(C4259:C4279)*3)/6</f>
        <v>1.1690580467554409E-2</v>
      </c>
      <c r="J4280" s="318">
        <f>IF(C4280*O4280&lt;&gt;0,C4280,0)</f>
        <v>0</v>
      </c>
      <c r="K4280" s="318" t="str">
        <f>IF(C4280*O4280=0,"",C4280)</f>
        <v/>
      </c>
      <c r="O4280" s="318">
        <f>IF(ISBLANK(L4280),0,1)</f>
        <v>0</v>
      </c>
      <c r="P4280" s="318">
        <f>IF(ISBLANK(M4280),0,1)</f>
        <v>0</v>
      </c>
      <c r="Q4280" s="318">
        <f>O4280+P4280</f>
        <v>0</v>
      </c>
      <c r="R4280" s="318">
        <f>SUM(Q4155:Q4280)</f>
        <v>1</v>
      </c>
      <c r="S4280" s="318">
        <f>R4280/$X$2</f>
        <v>4.3478260869565216E-2</v>
      </c>
      <c r="T4280" s="318">
        <f>IF(S4280&gt;=$X$3,1,0)</f>
        <v>0</v>
      </c>
      <c r="U4280" s="318">
        <f>O4280*T4280+P4280*T4280</f>
        <v>0</v>
      </c>
    </row>
    <row r="4281" spans="1:21" s="318" customFormat="1" x14ac:dyDescent="0.2">
      <c r="A4281" s="322">
        <v>42809</v>
      </c>
      <c r="B4281" s="321">
        <v>697.62097200000005</v>
      </c>
      <c r="C4281" s="320">
        <f>LN(B4281/B4280)</f>
        <v>4.260574030541078E-3</v>
      </c>
      <c r="D4281" s="320">
        <f>AVERAGE(C4261:C4281)</f>
        <v>-4.5076240416912451E-6</v>
      </c>
      <c r="E4281" s="318">
        <f>_xlfn.STDEV.S(C4261:C4281)</f>
        <v>6.6508532143342673E-3</v>
      </c>
      <c r="F4281" s="318">
        <f>E4281*(21/(21-1.5))</f>
        <v>7.1624573077445951E-3</v>
      </c>
      <c r="G4281" s="318">
        <f>_xlfn.VAR.S(C4261:C4281)</f>
        <v>4.4233848478620461E-5</v>
      </c>
      <c r="H4281" s="318">
        <f>G4281*(21/(21-1))</f>
        <v>4.6445540902551489E-5</v>
      </c>
      <c r="I4281" s="320">
        <f>(SUM(C4218:C4238)*1+SUM(C4239:C4259)*2+SUM(C4260:C4280)*3)/6</f>
        <v>7.4214115827981155E-3</v>
      </c>
      <c r="J4281" s="318">
        <f>IF(C4281*O4281&lt;&gt;0,C4281,0)</f>
        <v>0</v>
      </c>
      <c r="K4281" s="318" t="str">
        <f>IF(C4281*O4281=0,"",C4281)</f>
        <v/>
      </c>
      <c r="O4281" s="318">
        <f>IF(ISBLANK(L4281),0,1)</f>
        <v>0</v>
      </c>
      <c r="P4281" s="318">
        <f>IF(ISBLANK(M4281),0,1)</f>
        <v>0</v>
      </c>
      <c r="Q4281" s="318">
        <f>O4281+P4281</f>
        <v>0</v>
      </c>
      <c r="R4281" s="318">
        <f>SUM(Q4156:Q4281)</f>
        <v>1</v>
      </c>
      <c r="S4281" s="318">
        <f>R4281/$X$2</f>
        <v>4.3478260869565216E-2</v>
      </c>
      <c r="T4281" s="318">
        <f>IF(S4281&gt;=$X$3,1,0)</f>
        <v>0</v>
      </c>
      <c r="U4281" s="318">
        <f>O4281*T4281+P4281*T4281</f>
        <v>0</v>
      </c>
    </row>
    <row r="4282" spans="1:21" s="318" customFormat="1" x14ac:dyDescent="0.2">
      <c r="A4282" s="322">
        <v>42810</v>
      </c>
      <c r="B4282" s="321">
        <v>702.88897699999995</v>
      </c>
      <c r="C4282" s="320">
        <f>LN(B4282/B4281)</f>
        <v>7.52301666876261E-3</v>
      </c>
      <c r="D4282" s="320">
        <f>AVERAGE(C4262:C4282)</f>
        <v>5.7092746026515698E-4</v>
      </c>
      <c r="E4282" s="318">
        <f>_xlfn.STDEV.S(C4262:C4282)</f>
        <v>6.7587877538006482E-3</v>
      </c>
      <c r="F4282" s="318">
        <f>E4282*(21/(21-1.5))</f>
        <v>7.2786945040930057E-3</v>
      </c>
      <c r="G4282" s="318">
        <f>_xlfn.VAR.S(C4262:C4282)</f>
        <v>4.5681211900925611E-5</v>
      </c>
      <c r="H4282" s="318">
        <f>G4282*(21/(21-1))</f>
        <v>4.7965272495971892E-5</v>
      </c>
      <c r="I4282" s="320">
        <f>(SUM(C4219:C4239)*1+SUM(C4240:C4260)*2+SUM(C4261:C4281)*3)/6</f>
        <v>1.1616686327749348E-2</v>
      </c>
      <c r="J4282" s="318">
        <f>IF(C4282*O4282&lt;&gt;0,C4282,0)</f>
        <v>0</v>
      </c>
      <c r="K4282" s="318" t="str">
        <f>IF(C4282*O4282=0,"",C4282)</f>
        <v/>
      </c>
      <c r="O4282" s="318">
        <f>IF(ISBLANK(L4282),0,1)</f>
        <v>0</v>
      </c>
      <c r="P4282" s="318">
        <f>IF(ISBLANK(M4282),0,1)</f>
        <v>0</v>
      </c>
      <c r="Q4282" s="318">
        <f>O4282+P4282</f>
        <v>0</v>
      </c>
      <c r="R4282" s="318">
        <f>SUM(Q4157:Q4282)</f>
        <v>1</v>
      </c>
      <c r="S4282" s="318">
        <f>R4282/$X$2</f>
        <v>4.3478260869565216E-2</v>
      </c>
      <c r="T4282" s="318">
        <f>IF(S4282&gt;=$X$3,1,0)</f>
        <v>0</v>
      </c>
      <c r="U4282" s="318">
        <f>O4282*T4282+P4282*T4282</f>
        <v>0</v>
      </c>
    </row>
    <row r="4283" spans="1:21" s="318" customFormat="1" x14ac:dyDescent="0.2">
      <c r="A4283" s="322">
        <v>42811</v>
      </c>
      <c r="B4283" s="321">
        <v>703.887024</v>
      </c>
      <c r="C4283" s="320">
        <f>LN(B4283/B4282)</f>
        <v>1.418914122418069E-3</v>
      </c>
      <c r="D4283" s="320">
        <f>AVERAGE(C4263:C4283)</f>
        <v>5.2276097862122902E-4</v>
      </c>
      <c r="E4283" s="318">
        <f>_xlfn.STDEV.S(C4263:C4283)</f>
        <v>6.7484699117352377E-3</v>
      </c>
      <c r="F4283" s="318">
        <f>E4283*(21/(21-1.5))</f>
        <v>7.2675829818687173E-3</v>
      </c>
      <c r="G4283" s="318">
        <f>_xlfn.VAR.S(C4263:C4283)</f>
        <v>4.5541846149595801E-5</v>
      </c>
      <c r="H4283" s="318">
        <f>G4283*(21/(21-1))</f>
        <v>4.7818938457075595E-5</v>
      </c>
      <c r="I4283" s="320">
        <f>(SUM(C4220:C4240)*1+SUM(C4241:C4261)*2+SUM(C4262:C4282)*3)/6</f>
        <v>1.3473283411187994E-2</v>
      </c>
      <c r="J4283" s="318">
        <f>IF(C4283*O4283&lt;&gt;0,C4283,0)</f>
        <v>0</v>
      </c>
      <c r="K4283" s="318" t="str">
        <f>IF(C4283*O4283=0,"",C4283)</f>
        <v/>
      </c>
      <c r="O4283" s="318">
        <f>IF(ISBLANK(L4283),0,1)</f>
        <v>0</v>
      </c>
      <c r="P4283" s="318">
        <f>IF(ISBLANK(M4283),0,1)</f>
        <v>0</v>
      </c>
      <c r="Q4283" s="318">
        <f>O4283+P4283</f>
        <v>0</v>
      </c>
      <c r="R4283" s="318">
        <f>SUM(Q4158:Q4283)</f>
        <v>1</v>
      </c>
      <c r="S4283" s="318">
        <f>R4283/$X$2</f>
        <v>4.3478260869565216E-2</v>
      </c>
      <c r="T4283" s="318">
        <f>IF(S4283&gt;=$X$3,1,0)</f>
        <v>0</v>
      </c>
      <c r="U4283" s="318">
        <f>O4283*T4283+P4283*T4283</f>
        <v>0</v>
      </c>
    </row>
    <row r="4284" spans="1:21" s="318" customFormat="1" x14ac:dyDescent="0.2">
      <c r="A4284" s="322">
        <v>42814</v>
      </c>
      <c r="B4284" s="321">
        <v>703.56298800000002</v>
      </c>
      <c r="C4284" s="320">
        <f>LN(B4284/B4283)</f>
        <v>-4.6045827981444816E-4</v>
      </c>
      <c r="D4284" s="320">
        <f>AVERAGE(C4264:C4284)</f>
        <v>4.3606404913214085E-5</v>
      </c>
      <c r="E4284" s="318">
        <f>_xlfn.STDEV.S(C4264:C4284)</f>
        <v>6.4208782282614103E-3</v>
      </c>
      <c r="F4284" s="318">
        <f>E4284*(21/(21-1.5))</f>
        <v>6.9147919381276719E-3</v>
      </c>
      <c r="G4284" s="318">
        <f>_xlfn.VAR.S(C4264:C4284)</f>
        <v>4.1227677222161382E-5</v>
      </c>
      <c r="H4284" s="318">
        <f>G4284*(21/(21-1))</f>
        <v>4.3289061083269456E-5</v>
      </c>
      <c r="I4284" s="320">
        <f>(SUM(C4221:C4241)*1+SUM(C4242:C4262)*2+SUM(C4263:C4283)*3)/6</f>
        <v>1.4392383662546901E-2</v>
      </c>
      <c r="J4284" s="318">
        <f>IF(C4284*O4284&lt;&gt;0,C4284,0)</f>
        <v>0</v>
      </c>
      <c r="K4284" s="318" t="str">
        <f>IF(C4284*O4284=0,"",C4284)</f>
        <v/>
      </c>
      <c r="O4284" s="318">
        <f>IF(ISBLANK(L4284),0,1)</f>
        <v>0</v>
      </c>
      <c r="P4284" s="318">
        <f>IF(ISBLANK(M4284),0,1)</f>
        <v>0</v>
      </c>
      <c r="Q4284" s="318">
        <f>O4284+P4284</f>
        <v>0</v>
      </c>
      <c r="R4284" s="318">
        <f>SUM(Q4159:Q4284)</f>
        <v>1</v>
      </c>
      <c r="S4284" s="318">
        <f>R4284/$X$2</f>
        <v>4.3478260869565216E-2</v>
      </c>
      <c r="T4284" s="318">
        <f>IF(S4284&gt;=$X$3,1,0)</f>
        <v>0</v>
      </c>
      <c r="U4284" s="318">
        <f>O4284*T4284+P4284*T4284</f>
        <v>0</v>
      </c>
    </row>
    <row r="4285" spans="1:21" s="318" customFormat="1" x14ac:dyDescent="0.2">
      <c r="A4285" s="322">
        <v>42815</v>
      </c>
      <c r="B4285" s="321">
        <v>702.96197500000005</v>
      </c>
      <c r="C4285" s="320">
        <f>LN(B4285/B4284)</f>
        <v>-8.546069958081672E-4</v>
      </c>
      <c r="D4285" s="320">
        <f>AVERAGE(C4265:C4285)</f>
        <v>1.2901562864022555E-4</v>
      </c>
      <c r="E4285" s="318">
        <f>_xlfn.STDEV.S(C4265:C4285)</f>
        <v>6.395159563501316E-3</v>
      </c>
      <c r="F4285" s="318">
        <f>E4285*(21/(21-1.5))</f>
        <v>6.8870949145398786E-3</v>
      </c>
      <c r="G4285" s="318">
        <f>_xlfn.VAR.S(C4265:C4285)</f>
        <v>4.0898065842642347E-5</v>
      </c>
      <c r="H4285" s="318">
        <f>G4285*(21/(21-1))</f>
        <v>4.2942969134774469E-5</v>
      </c>
      <c r="I4285" s="320">
        <f>(SUM(C4222:C4242)*1+SUM(C4243:C4263)*2+SUM(C4264:C4284)*3)/6</f>
        <v>1.0175710136730362E-2</v>
      </c>
      <c r="J4285" s="318">
        <f>IF(C4285*O4285&lt;&gt;0,C4285,0)</f>
        <v>0</v>
      </c>
      <c r="K4285" s="318" t="str">
        <f>IF(C4285*O4285=0,"",C4285)</f>
        <v/>
      </c>
      <c r="O4285" s="318">
        <f>IF(ISBLANK(L4285),0,1)</f>
        <v>0</v>
      </c>
      <c r="P4285" s="318">
        <f>IF(ISBLANK(M4285),0,1)</f>
        <v>0</v>
      </c>
      <c r="Q4285" s="318">
        <f>O4285+P4285</f>
        <v>0</v>
      </c>
      <c r="R4285" s="318">
        <f>SUM(Q4160:Q4285)</f>
        <v>1</v>
      </c>
      <c r="S4285" s="318">
        <f>R4285/$X$2</f>
        <v>4.3478260869565216E-2</v>
      </c>
      <c r="T4285" s="318">
        <f>IF(S4285&gt;=$X$3,1,0)</f>
        <v>0</v>
      </c>
      <c r="U4285" s="318">
        <f>O4285*T4285+P4285*T4285</f>
        <v>0</v>
      </c>
    </row>
    <row r="4286" spans="1:21" s="318" customFormat="1" x14ac:dyDescent="0.2">
      <c r="A4286" s="322">
        <v>42816</v>
      </c>
      <c r="B4286" s="321">
        <v>693.57397500000002</v>
      </c>
      <c r="C4286" s="320">
        <f>LN(B4286/B4285)</f>
        <v>-1.3444897595756492E-2</v>
      </c>
      <c r="D4286" s="320">
        <f>AVERAGE(C4266:C4286)</f>
        <v>-5.2976368137239987E-5</v>
      </c>
      <c r="E4286" s="318">
        <f>_xlfn.STDEV.S(C4266:C4286)</f>
        <v>6.732064336904567E-3</v>
      </c>
      <c r="F4286" s="318">
        <f>E4286*(21/(21-1.5))</f>
        <v>7.2499154397433797E-3</v>
      </c>
      <c r="G4286" s="318">
        <f>_xlfn.VAR.S(C4266:C4286)</f>
        <v>4.5320690236222324E-5</v>
      </c>
      <c r="H4286" s="318">
        <f>G4286*(21/(21-1))</f>
        <v>4.7586724748033439E-5</v>
      </c>
      <c r="I4286" s="320">
        <f>(SUM(C4223:C4243)*1+SUM(C4244:C4264)*2+SUM(C4265:C4285)*3)/6</f>
        <v>9.2508564425272267E-3</v>
      </c>
      <c r="J4286" s="318">
        <f>IF(C4286*O4286&lt;&gt;0,C4286,0)</f>
        <v>0</v>
      </c>
      <c r="K4286" s="318" t="str">
        <f>IF(C4286*O4286=0,"",C4286)</f>
        <v/>
      </c>
      <c r="O4286" s="318">
        <f>IF(ISBLANK(L4286),0,1)</f>
        <v>0</v>
      </c>
      <c r="P4286" s="318">
        <f>IF(ISBLANK(M4286),0,1)</f>
        <v>0</v>
      </c>
      <c r="Q4286" s="318">
        <f>O4286+P4286</f>
        <v>0</v>
      </c>
      <c r="R4286" s="318">
        <f>SUM(Q4161:Q4286)</f>
        <v>1</v>
      </c>
      <c r="S4286" s="318">
        <f>R4286/$X$2</f>
        <v>4.3478260869565216E-2</v>
      </c>
      <c r="T4286" s="318">
        <f>IF(S4286&gt;=$X$3,1,0)</f>
        <v>0</v>
      </c>
      <c r="U4286" s="318">
        <f>O4286*T4286+P4286*T4286</f>
        <v>0</v>
      </c>
    </row>
    <row r="4287" spans="1:21" s="318" customFormat="1" x14ac:dyDescent="0.2">
      <c r="A4287" s="322">
        <v>42817</v>
      </c>
      <c r="B4287" s="321">
        <v>693.96197500000005</v>
      </c>
      <c r="C4287" s="320">
        <f>LN(B4287/B4286)</f>
        <v>5.592648033562439E-4</v>
      </c>
      <c r="D4287" s="320">
        <f>AVERAGE(C4267:C4287)</f>
        <v>8.1038977866005596E-5</v>
      </c>
      <c r="E4287" s="318">
        <f>_xlfn.STDEV.S(C4267:C4287)</f>
        <v>6.7140238324613624E-3</v>
      </c>
      <c r="F4287" s="318">
        <f>E4287*(21/(21-1.5))</f>
        <v>7.2304872041891594E-3</v>
      </c>
      <c r="G4287" s="318">
        <f>_xlfn.VAR.S(C4267:C4287)</f>
        <v>4.5078116022859164E-5</v>
      </c>
      <c r="H4287" s="318">
        <f>G4287*(21/(21-1))</f>
        <v>4.7332021824002126E-5</v>
      </c>
      <c r="I4287" s="320">
        <f>(SUM(C4224:C4244)*1+SUM(C4245:C4265)*2+SUM(C4266:C4286)*3)/6</f>
        <v>3.2587660364561352E-3</v>
      </c>
      <c r="J4287" s="318">
        <f>IF(C4287*O4287&lt;&gt;0,C4287,0)</f>
        <v>0</v>
      </c>
      <c r="K4287" s="318" t="str">
        <f>IF(C4287*O4287=0,"",C4287)</f>
        <v/>
      </c>
      <c r="O4287" s="318">
        <f>IF(ISBLANK(L4287),0,1)</f>
        <v>0</v>
      </c>
      <c r="P4287" s="318">
        <f>IF(ISBLANK(M4287),0,1)</f>
        <v>0</v>
      </c>
      <c r="Q4287" s="318">
        <f>O4287+P4287</f>
        <v>0</v>
      </c>
      <c r="R4287" s="318">
        <f>SUM(Q4162:Q4287)</f>
        <v>1</v>
      </c>
      <c r="S4287" s="318">
        <f>R4287/$X$2</f>
        <v>4.3478260869565216E-2</v>
      </c>
      <c r="T4287" s="318">
        <f>IF(S4287&gt;=$X$3,1,0)</f>
        <v>0</v>
      </c>
      <c r="U4287" s="318">
        <f>O4287*T4287+P4287*T4287</f>
        <v>0</v>
      </c>
    </row>
    <row r="4288" spans="1:21" s="318" customFormat="1" x14ac:dyDescent="0.2">
      <c r="A4288" s="322">
        <v>42818</v>
      </c>
      <c r="B4288" s="321">
        <v>693.59600799999998</v>
      </c>
      <c r="C4288" s="320">
        <f>LN(B4288/B4287)</f>
        <v>-5.2749796832962507E-4</v>
      </c>
      <c r="D4288" s="320">
        <f>AVERAGE(C4268:C4288)</f>
        <v>4.1150900144548474E-4</v>
      </c>
      <c r="E4288" s="318">
        <f>_xlfn.STDEV.S(C4268:C4288)</f>
        <v>6.4909967016053916E-3</v>
      </c>
      <c r="F4288" s="318">
        <f>E4288*(21/(21-1.5))</f>
        <v>6.990304140190421E-3</v>
      </c>
      <c r="G4288" s="318">
        <f>_xlfn.VAR.S(C4268:C4288)</f>
        <v>4.2133038180252076E-5</v>
      </c>
      <c r="H4288" s="318">
        <f>G4288*(21/(21-1))</f>
        <v>4.4239690089264684E-5</v>
      </c>
      <c r="I4288" s="320">
        <f>(SUM(C4225:C4245)*1+SUM(C4246:C4266)*2+SUM(C4267:C4287)*3)/6</f>
        <v>2.3536858669418776E-3</v>
      </c>
      <c r="J4288" s="318">
        <f>IF(C4288*O4288&lt;&gt;0,C4288,0)</f>
        <v>0</v>
      </c>
      <c r="K4288" s="318" t="str">
        <f>IF(C4288*O4288=0,"",C4288)</f>
        <v/>
      </c>
      <c r="O4288" s="318">
        <f>IF(ISBLANK(L4288),0,1)</f>
        <v>0</v>
      </c>
      <c r="P4288" s="318">
        <f>IF(ISBLANK(M4288),0,1)</f>
        <v>0</v>
      </c>
      <c r="Q4288" s="318">
        <f>O4288+P4288</f>
        <v>0</v>
      </c>
      <c r="R4288" s="318">
        <f>SUM(Q4163:Q4288)</f>
        <v>1</v>
      </c>
      <c r="S4288" s="318">
        <f>R4288/$X$2</f>
        <v>4.3478260869565216E-2</v>
      </c>
      <c r="T4288" s="318">
        <f>IF(S4288&gt;=$X$3,1,0)</f>
        <v>0</v>
      </c>
      <c r="U4288" s="318">
        <f>O4288*T4288+P4288*T4288</f>
        <v>0</v>
      </c>
    </row>
    <row r="4289" spans="1:21" s="318" customFormat="1" x14ac:dyDescent="0.2">
      <c r="A4289" s="322">
        <v>42821</v>
      </c>
      <c r="B4289" s="321">
        <v>679.75598100000002</v>
      </c>
      <c r="C4289" s="320">
        <f>LN(B4289/B4288)</f>
        <v>-2.015578767413977E-2</v>
      </c>
      <c r="D4289" s="320">
        <f>AVERAGE(C4269:C4289)</f>
        <v>-8.1533480442875811E-4</v>
      </c>
      <c r="E4289" s="318">
        <f>_xlfn.STDEV.S(C4269:C4289)</f>
        <v>7.7687308531455938E-3</v>
      </c>
      <c r="F4289" s="318">
        <f>E4289*(21/(21-1.5))</f>
        <v>8.3663255341567926E-3</v>
      </c>
      <c r="G4289" s="318">
        <f>_xlfn.VAR.S(C4269:C4289)</f>
        <v>6.0353179068616261E-5</v>
      </c>
      <c r="H4289" s="318">
        <f>G4289*(21/(21-1))</f>
        <v>6.3370838022047072E-5</v>
      </c>
      <c r="I4289" s="320">
        <f>(SUM(C4226:C4246)*1+SUM(C4247:C4267)*2+SUM(C4268:C4288)*3)/6</f>
        <v>2.6362295998422088E-3</v>
      </c>
      <c r="J4289" s="318">
        <f>IF(C4289*O4289&lt;&gt;0,C4289,0)</f>
        <v>0</v>
      </c>
      <c r="K4289" s="318" t="str">
        <f>IF(C4289*O4289=0,"",C4289)</f>
        <v/>
      </c>
      <c r="O4289" s="318">
        <f>IF(ISBLANK(L4289),0,1)</f>
        <v>0</v>
      </c>
      <c r="P4289" s="318">
        <f>IF(ISBLANK(M4289),0,1)</f>
        <v>0</v>
      </c>
      <c r="Q4289" s="318">
        <f>O4289+P4289</f>
        <v>0</v>
      </c>
      <c r="R4289" s="318">
        <f>SUM(Q4164:Q4289)</f>
        <v>1</v>
      </c>
      <c r="S4289" s="318">
        <f>R4289/$X$2</f>
        <v>4.3478260869565216E-2</v>
      </c>
      <c r="T4289" s="318">
        <f>IF(S4289&gt;=$X$3,1,0)</f>
        <v>0</v>
      </c>
      <c r="U4289" s="318">
        <f>O4289*T4289+P4289*T4289</f>
        <v>0</v>
      </c>
    </row>
    <row r="4290" spans="1:21" s="318" customFormat="1" x14ac:dyDescent="0.2">
      <c r="A4290" s="322">
        <v>42822</v>
      </c>
      <c r="B4290" s="321">
        <v>685.64202899999998</v>
      </c>
      <c r="C4290" s="320">
        <f>LN(B4290/B4289)</f>
        <v>8.6217856164319383E-3</v>
      </c>
      <c r="D4290" s="320">
        <f>AVERAGE(C4270:C4290)</f>
        <v>-9.5919500917534563E-4</v>
      </c>
      <c r="E4290" s="318">
        <f>_xlfn.STDEV.S(C4270:C4290)</f>
        <v>7.5514298174265467E-3</v>
      </c>
      <c r="F4290" s="318">
        <f>E4290*(21/(21-1.5))</f>
        <v>8.1323090341516649E-3</v>
      </c>
      <c r="G4290" s="318">
        <f>_xlfn.VAR.S(C4270:C4290)</f>
        <v>5.7024092287518727E-5</v>
      </c>
      <c r="H4290" s="318">
        <f>G4290*(21/(21-1))</f>
        <v>5.9875296901894663E-5</v>
      </c>
      <c r="I4290" s="320">
        <f>(SUM(C4227:C4247)*1+SUM(C4248:C4268)*2+SUM(C4269:C4289)*3)/6</f>
        <v>-6.9263681159384268E-3</v>
      </c>
      <c r="J4290" s="318">
        <f>IF(C4290*O4290&lt;&gt;0,C4290,0)</f>
        <v>0</v>
      </c>
      <c r="K4290" s="318" t="str">
        <f>IF(C4290*O4290=0,"",C4290)</f>
        <v/>
      </c>
      <c r="O4290" s="318">
        <f>IF(ISBLANK(L4290),0,1)</f>
        <v>0</v>
      </c>
      <c r="P4290" s="318">
        <f>IF(ISBLANK(M4290),0,1)</f>
        <v>0</v>
      </c>
      <c r="Q4290" s="318">
        <f>O4290+P4290</f>
        <v>0</v>
      </c>
      <c r="R4290" s="318">
        <f>SUM(Q4165:Q4290)</f>
        <v>1</v>
      </c>
      <c r="S4290" s="318">
        <f>R4290/$X$2</f>
        <v>4.3478260869565216E-2</v>
      </c>
      <c r="T4290" s="318">
        <f>IF(S4290&gt;=$X$3,1,0)</f>
        <v>0</v>
      </c>
      <c r="U4290" s="318">
        <f>O4290*T4290+P4290*T4290</f>
        <v>0</v>
      </c>
    </row>
    <row r="4291" spans="1:21" s="318" customFormat="1" x14ac:dyDescent="0.2">
      <c r="A4291" s="322">
        <v>42823</v>
      </c>
      <c r="B4291" s="321">
        <v>686.39202899999998</v>
      </c>
      <c r="C4291" s="320">
        <f>LN(B4291/B4290)</f>
        <v>1.093267430686653E-3</v>
      </c>
      <c r="D4291" s="320">
        <f>AVERAGE(C4271:C4291)</f>
        <v>-5.6544057635342902E-4</v>
      </c>
      <c r="E4291" s="318">
        <f>_xlfn.STDEV.S(C4271:C4291)</f>
        <v>7.4256150109553243E-3</v>
      </c>
      <c r="F4291" s="318">
        <f>E4291*(21/(21-1.5))</f>
        <v>7.9968161656441949E-3</v>
      </c>
      <c r="G4291" s="318">
        <f>_xlfn.VAR.S(C4271:C4291)</f>
        <v>5.5139758290925042E-5</v>
      </c>
      <c r="H4291" s="318">
        <f>G4291*(21/(21-1))</f>
        <v>5.7896746205471297E-5</v>
      </c>
      <c r="I4291" s="320">
        <f>(SUM(C4228:C4248)*1+SUM(C4249:C4269)*2+SUM(C4270:C4290)*3)/6</f>
        <v>-4.2781195240694731E-3</v>
      </c>
      <c r="J4291" s="318">
        <f>IF(C4291*O4291&lt;&gt;0,C4291,0)</f>
        <v>0</v>
      </c>
      <c r="K4291" s="318" t="str">
        <f>IF(C4291*O4291=0,"",C4291)</f>
        <v/>
      </c>
      <c r="O4291" s="318">
        <f>IF(ISBLANK(L4291),0,1)</f>
        <v>0</v>
      </c>
      <c r="P4291" s="318">
        <f>IF(ISBLANK(M4291),0,1)</f>
        <v>0</v>
      </c>
      <c r="Q4291" s="318">
        <f>O4291+P4291</f>
        <v>0</v>
      </c>
      <c r="R4291" s="318">
        <f>SUM(Q4166:Q4291)</f>
        <v>1</v>
      </c>
      <c r="S4291" s="318">
        <f>R4291/$X$2</f>
        <v>4.3478260869565216E-2</v>
      </c>
      <c r="T4291" s="318">
        <f>IF(S4291&gt;=$X$3,1,0)</f>
        <v>0</v>
      </c>
      <c r="U4291" s="318">
        <f>O4291*T4291+P4291*T4291</f>
        <v>0</v>
      </c>
    </row>
    <row r="4292" spans="1:21" s="318" customFormat="1" x14ac:dyDescent="0.2">
      <c r="A4292" s="322">
        <v>42824</v>
      </c>
      <c r="B4292" s="321">
        <v>691.70001200000002</v>
      </c>
      <c r="C4292" s="320">
        <f>LN(B4292/B4291)</f>
        <v>7.7034176110144029E-3</v>
      </c>
      <c r="D4292" s="320">
        <f>AVERAGE(C4272:C4292)</f>
        <v>-1.0947154149147786E-4</v>
      </c>
      <c r="E4292" s="318">
        <f>_xlfn.STDEV.S(C4272:C4292)</f>
        <v>7.6324838630980069E-3</v>
      </c>
      <c r="F4292" s="318">
        <f>E4292*(21/(21-1.5))</f>
        <v>8.2195980064132378E-3</v>
      </c>
      <c r="G4292" s="318">
        <f>_xlfn.VAR.S(C4272:C4292)</f>
        <v>5.8254809920451481E-5</v>
      </c>
      <c r="H4292" s="318">
        <f>G4292*(21/(21-1))</f>
        <v>6.1167550416474056E-5</v>
      </c>
      <c r="I4292" s="320">
        <f>(SUM(C4229:C4249)*1+SUM(C4250:C4270)*2+SUM(C4271:C4291)*3)/6</f>
        <v>-3.9798796471379114E-3</v>
      </c>
      <c r="J4292" s="318">
        <f>IF(C4292*O4292&lt;&gt;0,C4292,0)</f>
        <v>0</v>
      </c>
      <c r="K4292" s="318" t="str">
        <f>IF(C4292*O4292=0,"",C4292)</f>
        <v/>
      </c>
      <c r="O4292" s="318">
        <f>IF(ISBLANK(L4292),0,1)</f>
        <v>0</v>
      </c>
      <c r="P4292" s="318">
        <f>IF(ISBLANK(M4292),0,1)</f>
        <v>0</v>
      </c>
      <c r="Q4292" s="318">
        <f>O4292+P4292</f>
        <v>0</v>
      </c>
      <c r="R4292" s="318">
        <f>SUM(Q4167:Q4292)</f>
        <v>1</v>
      </c>
      <c r="S4292" s="318">
        <f>R4292/$X$2</f>
        <v>4.3478260869565216E-2</v>
      </c>
      <c r="T4292" s="318">
        <f>IF(S4292&gt;=$X$3,1,0)</f>
        <v>0</v>
      </c>
      <c r="U4292" s="318">
        <f>O4292*T4292+P4292*T4292</f>
        <v>0</v>
      </c>
    </row>
    <row r="4293" spans="1:21" s="318" customFormat="1" x14ac:dyDescent="0.2">
      <c r="A4293" s="322">
        <v>42825</v>
      </c>
      <c r="B4293" s="321">
        <v>687.84899900000005</v>
      </c>
      <c r="C4293" s="320">
        <f>LN(B4293/B4292)</f>
        <v>-5.5830173082954872E-3</v>
      </c>
      <c r="D4293" s="320">
        <f>AVERAGE(C4273:C4293)</f>
        <v>7.9612997058305374E-6</v>
      </c>
      <c r="E4293" s="318">
        <f>_xlfn.STDEV.S(C4273:C4293)</f>
        <v>7.5223948678664393E-3</v>
      </c>
      <c r="F4293" s="318">
        <f>E4293*(21/(21-1.5))</f>
        <v>8.1010406269330874E-3</v>
      </c>
      <c r="G4293" s="318">
        <f>_xlfn.VAR.S(C4273:C4293)</f>
        <v>5.6586424548103341E-5</v>
      </c>
      <c r="H4293" s="318">
        <f>G4293*(21/(21-1))</f>
        <v>5.9415745775508514E-5</v>
      </c>
      <c r="I4293" s="320">
        <f>(SUM(C4230:C4250)*1+SUM(C4251:C4271)*2+SUM(C4272:C4292)*3)/6</f>
        <v>-2.5201421524009711E-3</v>
      </c>
      <c r="J4293" s="318">
        <f>IF(C4293*O4293&lt;&gt;0,C4293,0)</f>
        <v>0</v>
      </c>
      <c r="K4293" s="318" t="str">
        <f>IF(C4293*O4293=0,"",C4293)</f>
        <v/>
      </c>
      <c r="O4293" s="318">
        <f>IF(ISBLANK(L4293),0,1)</f>
        <v>0</v>
      </c>
      <c r="P4293" s="318">
        <f>IF(ISBLANK(M4293),0,1)</f>
        <v>0</v>
      </c>
      <c r="Q4293" s="318">
        <f>O4293+P4293</f>
        <v>0</v>
      </c>
      <c r="R4293" s="318">
        <f>SUM(Q4168:Q4293)</f>
        <v>1</v>
      </c>
      <c r="S4293" s="318">
        <f>R4293/$X$2</f>
        <v>4.3478260869565216E-2</v>
      </c>
      <c r="T4293" s="318">
        <f>IF(S4293&gt;=$X$3,1,0)</f>
        <v>0</v>
      </c>
      <c r="U4293" s="318">
        <f>O4293*T4293+P4293*T4293</f>
        <v>0</v>
      </c>
    </row>
    <row r="4294" spans="1:21" s="318" customFormat="1" x14ac:dyDescent="0.2">
      <c r="A4294" s="322">
        <v>42828</v>
      </c>
      <c r="B4294" s="321">
        <v>692.00598100000002</v>
      </c>
      <c r="C4294" s="320">
        <f>LN(B4294/B4293)</f>
        <v>6.0252629970974393E-3</v>
      </c>
      <c r="D4294" s="320">
        <f>AVERAGE(C4274:C4294)</f>
        <v>3.6457177346501065E-6</v>
      </c>
      <c r="E4294" s="318">
        <f>_xlfn.STDEV.S(C4274:C4294)</f>
        <v>7.5187406654750001E-3</v>
      </c>
      <c r="F4294" s="318">
        <f>E4294*(21/(21-1.5))</f>
        <v>8.0971053320499989E-3</v>
      </c>
      <c r="G4294" s="318">
        <f>_xlfn.VAR.S(C4274:C4294)</f>
        <v>5.6531461194667449E-5</v>
      </c>
      <c r="H4294" s="318">
        <f>G4294*(21/(21-1))</f>
        <v>5.9358034254400826E-5</v>
      </c>
      <c r="I4294" s="320">
        <f>(SUM(C4231:C4251)*1+SUM(C4252:C4272)*2+SUM(C4273:C4293)*3)/6</f>
        <v>-4.5856817735976012E-3</v>
      </c>
      <c r="J4294" s="318">
        <f>IF(C4294*O4294&lt;&gt;0,C4294,0)</f>
        <v>0</v>
      </c>
      <c r="K4294" s="318" t="str">
        <f>IF(C4294*O4294=0,"",C4294)</f>
        <v/>
      </c>
      <c r="O4294" s="318">
        <f>IF(ISBLANK(L4294),0,1)</f>
        <v>0</v>
      </c>
      <c r="P4294" s="318">
        <f>IF(ISBLANK(M4294),0,1)</f>
        <v>0</v>
      </c>
      <c r="Q4294" s="318">
        <f>O4294+P4294</f>
        <v>0</v>
      </c>
      <c r="R4294" s="318">
        <f>SUM(Q4169:Q4294)</f>
        <v>1</v>
      </c>
      <c r="S4294" s="318">
        <f>R4294/$X$2</f>
        <v>4.3478260869565216E-2</v>
      </c>
      <c r="T4294" s="318">
        <f>IF(S4294&gt;=$X$3,1,0)</f>
        <v>0</v>
      </c>
      <c r="U4294" s="318">
        <f>O4294*T4294+P4294*T4294</f>
        <v>0</v>
      </c>
    </row>
    <row r="4295" spans="1:21" s="318" customFormat="1" x14ac:dyDescent="0.2">
      <c r="A4295" s="322">
        <v>42829</v>
      </c>
      <c r="B4295" s="321">
        <v>687.03802499999995</v>
      </c>
      <c r="C4295" s="320">
        <f>LN(B4295/B4294)</f>
        <v>-7.2049586082933758E-3</v>
      </c>
      <c r="D4295" s="320">
        <f>AVERAGE(C4275:C4295)</f>
        <v>-2.6740766987444199E-4</v>
      </c>
      <c r="E4295" s="318">
        <f>_xlfn.STDEV.S(C4275:C4295)</f>
        <v>7.6770782536418683E-3</v>
      </c>
      <c r="F4295" s="318">
        <f>E4295*(21/(21-1.5))</f>
        <v>8.2676227346912424E-3</v>
      </c>
      <c r="G4295" s="318">
        <f>_xlfn.VAR.S(C4275:C4295)</f>
        <v>5.8937530512540875E-5</v>
      </c>
      <c r="H4295" s="318">
        <f>G4295*(21/(21-1))</f>
        <v>6.188440703816792E-5</v>
      </c>
      <c r="I4295" s="320">
        <f>(SUM(C4232:C4252)*1+SUM(C4253:C4273)*2+SUM(C4274:C4294)*3)/6</f>
        <v>-2.4241918406332349E-3</v>
      </c>
      <c r="J4295" s="318">
        <f>IF(C4295*O4295&lt;&gt;0,C4295,0)</f>
        <v>0</v>
      </c>
      <c r="K4295" s="318" t="str">
        <f>IF(C4295*O4295=0,"",C4295)</f>
        <v/>
      </c>
      <c r="O4295" s="318">
        <f>IF(ISBLANK(L4295),0,1)</f>
        <v>0</v>
      </c>
      <c r="P4295" s="318">
        <f>IF(ISBLANK(M4295),0,1)</f>
        <v>0</v>
      </c>
      <c r="Q4295" s="318">
        <f>O4295+P4295</f>
        <v>0</v>
      </c>
      <c r="R4295" s="318">
        <f>SUM(Q4170:Q4295)</f>
        <v>1</v>
      </c>
      <c r="S4295" s="318">
        <f>R4295/$X$2</f>
        <v>4.3478260869565216E-2</v>
      </c>
      <c r="T4295" s="318">
        <f>IF(S4295&gt;=$X$3,1,0)</f>
        <v>0</v>
      </c>
      <c r="U4295" s="318">
        <f>O4295*T4295+P4295*T4295</f>
        <v>0</v>
      </c>
    </row>
    <row r="4296" spans="1:21" s="318" customFormat="1" x14ac:dyDescent="0.2">
      <c r="A4296" s="322">
        <v>42830</v>
      </c>
      <c r="B4296" s="321">
        <v>693.08898899999997</v>
      </c>
      <c r="C4296" s="320">
        <f>LN(B4296/B4295)</f>
        <v>8.7687621656858863E-3</v>
      </c>
      <c r="D4296" s="320">
        <f>AVERAGE(C4276:C4296)</f>
        <v>1.0719681685145721E-5</v>
      </c>
      <c r="E4296" s="318">
        <f>_xlfn.STDEV.S(C4276:C4296)</f>
        <v>7.9011623608858609E-3</v>
      </c>
      <c r="F4296" s="318">
        <f>E4296*(21/(21-1.5))</f>
        <v>8.5089440809540031E-3</v>
      </c>
      <c r="G4296" s="318">
        <f>_xlfn.VAR.S(C4276:C4296)</f>
        <v>6.2428366653079418E-5</v>
      </c>
      <c r="H4296" s="318">
        <f>G4296*(21/(21-1))</f>
        <v>6.554978498573339E-5</v>
      </c>
      <c r="I4296" s="320">
        <f>(SUM(C4233:C4253)*1+SUM(C4254:C4274)*2+SUM(C4275:C4295)*3)/6</f>
        <v>-2.8019409849251299E-3</v>
      </c>
      <c r="J4296" s="318">
        <f>IF(C4296*O4296&lt;&gt;0,C4296,0)</f>
        <v>0</v>
      </c>
      <c r="K4296" s="318" t="str">
        <f>IF(C4296*O4296=0,"",C4296)</f>
        <v/>
      </c>
      <c r="O4296" s="318">
        <f>IF(ISBLANK(L4296),0,1)</f>
        <v>0</v>
      </c>
      <c r="P4296" s="318">
        <f>IF(ISBLANK(M4296),0,1)</f>
        <v>0</v>
      </c>
      <c r="Q4296" s="318">
        <f>O4296+P4296</f>
        <v>0</v>
      </c>
      <c r="R4296" s="318">
        <f>SUM(Q4171:Q4296)</f>
        <v>1</v>
      </c>
      <c r="S4296" s="318">
        <f>R4296/$X$2</f>
        <v>4.3478260869565216E-2</v>
      </c>
      <c r="T4296" s="318">
        <f>IF(S4296&gt;=$X$3,1,0)</f>
        <v>0</v>
      </c>
      <c r="U4296" s="318">
        <f>O4296*T4296+P4296*T4296</f>
        <v>0</v>
      </c>
    </row>
    <row r="4297" spans="1:21" s="318" customFormat="1" x14ac:dyDescent="0.2">
      <c r="A4297" s="322">
        <v>42831</v>
      </c>
      <c r="B4297" s="321">
        <v>691.98400900000001</v>
      </c>
      <c r="C4297" s="320">
        <f>LN(B4297/B4296)</f>
        <v>-1.5955552321310197E-3</v>
      </c>
      <c r="D4297" s="320">
        <f>AVERAGE(C4277:C4297)</f>
        <v>4.0548680216862897E-5</v>
      </c>
      <c r="E4297" s="318">
        <f>_xlfn.STDEV.S(C4277:C4297)</f>
        <v>7.8934906400362354E-3</v>
      </c>
      <c r="F4297" s="318">
        <f>E4297*(21/(21-1.5))</f>
        <v>8.5006822277313293E-3</v>
      </c>
      <c r="G4297" s="318">
        <f>_xlfn.VAR.S(C4277:C4297)</f>
        <v>6.2307194484339669E-5</v>
      </c>
      <c r="H4297" s="318">
        <f>G4297*(21/(21-1))</f>
        <v>6.5422554208556649E-5</v>
      </c>
      <c r="I4297" s="320">
        <f>(SUM(C4234:C4254)*1+SUM(C4255:C4275)*2+SUM(C4276:C4296)*3)/6</f>
        <v>4.111633631115953E-4</v>
      </c>
      <c r="J4297" s="318">
        <f>IF(C4297*O4297&lt;&gt;0,C4297,0)</f>
        <v>0</v>
      </c>
      <c r="K4297" s="318" t="str">
        <f>IF(C4297*O4297=0,"",C4297)</f>
        <v/>
      </c>
      <c r="O4297" s="318">
        <f>IF(ISBLANK(L4297),0,1)</f>
        <v>0</v>
      </c>
      <c r="P4297" s="318">
        <f>IF(ISBLANK(M4297),0,1)</f>
        <v>0</v>
      </c>
      <c r="Q4297" s="318">
        <f>O4297+P4297</f>
        <v>0</v>
      </c>
      <c r="R4297" s="318">
        <f>SUM(Q4172:Q4297)</f>
        <v>1</v>
      </c>
      <c r="S4297" s="318">
        <f>R4297/$X$2</f>
        <v>4.3478260869565216E-2</v>
      </c>
      <c r="T4297" s="318">
        <f>IF(S4297&gt;=$X$3,1,0)</f>
        <v>0</v>
      </c>
      <c r="U4297" s="318">
        <f>O4297*T4297+P4297*T4297</f>
        <v>0</v>
      </c>
    </row>
    <row r="4298" spans="1:21" s="318" customFormat="1" x14ac:dyDescent="0.2">
      <c r="A4298" s="322">
        <v>42832</v>
      </c>
      <c r="B4298" s="321">
        <v>692.44702099999995</v>
      </c>
      <c r="C4298" s="320">
        <f>LN(B4298/B4297)</f>
        <v>6.6888419463230963E-4</v>
      </c>
      <c r="D4298" s="320">
        <f>AVERAGE(C4278:C4298)</f>
        <v>2.0213156785121709E-4</v>
      </c>
      <c r="E4298" s="318">
        <f>_xlfn.STDEV.S(C4278:C4298)</f>
        <v>7.8687537298771353E-3</v>
      </c>
      <c r="F4298" s="318">
        <f>E4298*(21/(21-1.5))</f>
        <v>8.4740424783292228E-3</v>
      </c>
      <c r="G4298" s="318">
        <f>_xlfn.VAR.S(C4278:C4298)</f>
        <v>6.1917285261455323E-5</v>
      </c>
      <c r="H4298" s="318">
        <f>G4298*(21/(21-1))</f>
        <v>6.501314952452809E-5</v>
      </c>
      <c r="I4298" s="320">
        <f>(SUM(C4235:C4255)*1+SUM(C4256:C4276)*2+SUM(C4277:C4297)*3)/6</f>
        <v>-2.6812080351624966E-3</v>
      </c>
      <c r="J4298" s="318">
        <f>IF(C4298*O4298&lt;&gt;0,C4298,0)</f>
        <v>6.6888419463230963E-4</v>
      </c>
      <c r="K4298" s="318">
        <f>IF(C4298*O4298=0,"",C4298)</f>
        <v>6.6888419463230963E-4</v>
      </c>
      <c r="L4298" s="323" t="s">
        <v>8</v>
      </c>
      <c r="M4298" s="323"/>
      <c r="O4298" s="318">
        <f>IF(ISBLANK(L4298),0,1)</f>
        <v>1</v>
      </c>
      <c r="P4298" s="318">
        <f>IF(ISBLANK(M4298),0,1)</f>
        <v>0</v>
      </c>
      <c r="Q4298" s="318">
        <f>O4298+P4298</f>
        <v>1</v>
      </c>
      <c r="R4298" s="318">
        <f>SUM(Q4173:Q4298)</f>
        <v>2</v>
      </c>
      <c r="S4298" s="318">
        <f>R4298/$X$2</f>
        <v>8.6956521739130432E-2</v>
      </c>
      <c r="T4298" s="318">
        <f>IF(S4298&gt;=$X$3,1,0)</f>
        <v>0</v>
      </c>
      <c r="U4298" s="318">
        <f>O4298*T4298+P4298*T4298</f>
        <v>0</v>
      </c>
    </row>
    <row r="4299" spans="1:21" s="318" customFormat="1" x14ac:dyDescent="0.2">
      <c r="A4299" s="322">
        <v>42835</v>
      </c>
      <c r="B4299" s="321">
        <v>694.49298099999999</v>
      </c>
      <c r="C4299" s="320">
        <f>LN(B4299/B4298)</f>
        <v>2.9503244280547616E-3</v>
      </c>
      <c r="D4299" s="320">
        <f>AVERAGE(C4279:C4299)</f>
        <v>-2.8350257066244415E-4</v>
      </c>
      <c r="E4299" s="318">
        <f>_xlfn.STDEV.S(C4279:C4299)</f>
        <v>7.3257542382376148E-3</v>
      </c>
      <c r="F4299" s="318">
        <f>E4299*(21/(21-1.5))</f>
        <v>7.8892737950251226E-3</v>
      </c>
      <c r="G4299" s="318">
        <f>_xlfn.VAR.S(C4279:C4299)</f>
        <v>5.3666675159056373E-5</v>
      </c>
      <c r="H4299" s="318">
        <f>G4299*(21/(21-1))</f>
        <v>5.6350008917009195E-5</v>
      </c>
      <c r="I4299" s="320">
        <f>(SUM(C4236:C4256)*1+SUM(C4257:C4277)*2+SUM(C4278:C4298)*3)/6</f>
        <v>3.9768668478182479E-4</v>
      </c>
      <c r="J4299" s="318">
        <f>IF(C4299*O4299&lt;&gt;0,C4299,0)</f>
        <v>0</v>
      </c>
      <c r="K4299" s="318" t="str">
        <f>IF(C4299*O4299=0,"",C4299)</f>
        <v/>
      </c>
      <c r="O4299" s="318">
        <f>IF(ISBLANK(L4299),0,1)</f>
        <v>0</v>
      </c>
      <c r="P4299" s="318">
        <f>IF(ISBLANK(M4299),0,1)</f>
        <v>0</v>
      </c>
      <c r="Q4299" s="318">
        <f>O4299+P4299</f>
        <v>0</v>
      </c>
      <c r="R4299" s="318">
        <f>SUM(Q4174:Q4299)</f>
        <v>2</v>
      </c>
      <c r="S4299" s="318">
        <f>R4299/$X$2</f>
        <v>8.6956521739130432E-2</v>
      </c>
      <c r="T4299" s="318">
        <f>IF(S4299&gt;=$X$3,1,0)</f>
        <v>0</v>
      </c>
      <c r="U4299" s="318">
        <f>O4299*T4299+P4299*T4299</f>
        <v>0</v>
      </c>
    </row>
    <row r="4300" spans="1:21" s="318" customFormat="1" x14ac:dyDescent="0.2">
      <c r="A4300" s="322">
        <v>42836</v>
      </c>
      <c r="B4300" s="321">
        <v>692.89801</v>
      </c>
      <c r="C4300" s="320">
        <f>LN(B4300/B4299)</f>
        <v>-2.2992389499393797E-3</v>
      </c>
      <c r="D4300" s="320">
        <f>AVERAGE(C4280:C4300)</f>
        <v>-4.9607060852304655E-4</v>
      </c>
      <c r="E4300" s="318">
        <f>_xlfn.STDEV.S(C4280:C4300)</f>
        <v>7.3159215470164464E-3</v>
      </c>
      <c r="F4300" s="318">
        <f>E4300*(21/(21-1.5))</f>
        <v>7.8786847429407874E-3</v>
      </c>
      <c r="G4300" s="318">
        <f>_xlfn.VAR.S(C4280:C4300)</f>
        <v>5.3522708082099519E-5</v>
      </c>
      <c r="H4300" s="318">
        <f>G4300*(21/(21-1))</f>
        <v>5.61988434862045E-5</v>
      </c>
      <c r="I4300" s="320">
        <f>(SUM(C4237:C4257)*1+SUM(C4258:C4278)*2+SUM(C4279:C4299)*3)/6</f>
        <v>-3.1995230249032124E-3</v>
      </c>
      <c r="J4300" s="318">
        <f>IF(C4300*O4300&lt;&gt;0,C4300,0)</f>
        <v>0</v>
      </c>
      <c r="K4300" s="318" t="str">
        <f>IF(C4300*O4300=0,"",C4300)</f>
        <v/>
      </c>
      <c r="O4300" s="318">
        <f>IF(ISBLANK(L4300),0,1)</f>
        <v>0</v>
      </c>
      <c r="P4300" s="318">
        <f>IF(ISBLANK(M4300),0,1)</f>
        <v>0</v>
      </c>
      <c r="Q4300" s="318">
        <f>O4300+P4300</f>
        <v>0</v>
      </c>
      <c r="R4300" s="318">
        <f>SUM(Q4175:Q4300)</f>
        <v>2</v>
      </c>
      <c r="S4300" s="318">
        <f>R4300/$X$2</f>
        <v>8.6956521739130432E-2</v>
      </c>
      <c r="T4300" s="318">
        <f>IF(S4300&gt;=$X$3,1,0)</f>
        <v>0</v>
      </c>
      <c r="U4300" s="318">
        <f>O4300*T4300+P4300*T4300</f>
        <v>0</v>
      </c>
    </row>
    <row r="4301" spans="1:21" s="318" customFormat="1" x14ac:dyDescent="0.2">
      <c r="A4301" s="322">
        <v>42837</v>
      </c>
      <c r="B4301" s="321">
        <v>696.86901899999998</v>
      </c>
      <c r="C4301" s="320">
        <f>LN(B4301/B4300)</f>
        <v>5.714655368844395E-3</v>
      </c>
      <c r="D4301" s="320">
        <f>AVERAGE(C4281:C4301)</f>
        <v>1.5152908690562006E-4</v>
      </c>
      <c r="E4301" s="318">
        <f>_xlfn.STDEV.S(C4281:C4301)</f>
        <v>7.2305768142247942E-3</v>
      </c>
      <c r="F4301" s="318">
        <f>E4301*(21/(21-1.5))</f>
        <v>7.7867750307036238E-3</v>
      </c>
      <c r="G4301" s="318">
        <f>_xlfn.VAR.S(C4281:C4301)</f>
        <v>5.228124106640517E-5</v>
      </c>
      <c r="H4301" s="318">
        <f>G4301*(21/(21-1))</f>
        <v>5.4895303119725428E-5</v>
      </c>
      <c r="I4301" s="320">
        <f>(SUM(C4238:C4258)*1+SUM(C4259:C4279)*2+SUM(C4280:C4300)*3)/6</f>
        <v>-4.213753660098205E-3</v>
      </c>
      <c r="J4301" s="318">
        <f>IF(C4301*O4301&lt;&gt;0,C4301,0)</f>
        <v>0</v>
      </c>
      <c r="K4301" s="318" t="str">
        <f>IF(C4301*O4301=0,"",C4301)</f>
        <v/>
      </c>
      <c r="O4301" s="318">
        <f>IF(ISBLANK(L4301),0,1)</f>
        <v>0</v>
      </c>
      <c r="P4301" s="318">
        <f>IF(ISBLANK(M4301),0,1)</f>
        <v>0</v>
      </c>
      <c r="Q4301" s="318">
        <f>O4301+P4301</f>
        <v>0</v>
      </c>
      <c r="R4301" s="318">
        <f>SUM(Q4176:Q4301)</f>
        <v>2</v>
      </c>
      <c r="S4301" s="318">
        <f>R4301/$X$2</f>
        <v>8.6956521739130432E-2</v>
      </c>
      <c r="T4301" s="318">
        <f>IF(S4301&gt;=$X$3,1,0)</f>
        <v>0</v>
      </c>
      <c r="U4301" s="318">
        <f>O4301*T4301+P4301*T4301</f>
        <v>0</v>
      </c>
    </row>
    <row r="4302" spans="1:21" s="318" customFormat="1" x14ac:dyDescent="0.2">
      <c r="A4302" s="322">
        <v>42843</v>
      </c>
      <c r="B4302" s="321">
        <v>685.38000499999998</v>
      </c>
      <c r="C4302" s="320">
        <f>LN(B4302/B4301)</f>
        <v>-1.6624035741622162E-2</v>
      </c>
      <c r="D4302" s="320">
        <f>AVERAGE(C4282:C4302)</f>
        <v>-8.4297614034024838E-4</v>
      </c>
      <c r="E4302" s="318">
        <f>_xlfn.STDEV.S(C4282:C4302)</f>
        <v>8.0292910418916161E-3</v>
      </c>
      <c r="F4302" s="318">
        <f>E4302*(21/(21-1.5))</f>
        <v>8.6469288143448172E-3</v>
      </c>
      <c r="G4302" s="318">
        <f>_xlfn.VAR.S(C4282:C4302)</f>
        <v>6.4469514635400967E-5</v>
      </c>
      <c r="H4302" s="318">
        <f>G4302*(21/(21-1))</f>
        <v>6.7692990367171019E-5</v>
      </c>
      <c r="I4302" s="320">
        <f>(SUM(C4239:C4259)*1+SUM(C4260:C4280)*2+SUM(C4281:C4301)*3)/6</f>
        <v>1.1862675873555387E-3</v>
      </c>
      <c r="J4302" s="318">
        <f>IF(C4302*O4302&lt;&gt;0,C4302,0)</f>
        <v>0</v>
      </c>
      <c r="K4302" s="318" t="str">
        <f>IF(C4302*O4302=0,"",C4302)</f>
        <v/>
      </c>
      <c r="O4302" s="318">
        <f>IF(ISBLANK(L4302),0,1)</f>
        <v>0</v>
      </c>
      <c r="P4302" s="318">
        <f>IF(ISBLANK(M4302),0,1)</f>
        <v>0</v>
      </c>
      <c r="Q4302" s="318">
        <f>O4302+P4302</f>
        <v>0</v>
      </c>
      <c r="R4302" s="318">
        <f>SUM(Q4177:Q4302)</f>
        <v>2</v>
      </c>
      <c r="S4302" s="318">
        <f>R4302/$X$2</f>
        <v>8.6956521739130432E-2</v>
      </c>
      <c r="T4302" s="318">
        <f>IF(S4302&gt;=$X$3,1,0)</f>
        <v>0</v>
      </c>
      <c r="U4302" s="318">
        <f>O4302*T4302+P4302*T4302</f>
        <v>0</v>
      </c>
    </row>
    <row r="4303" spans="1:21" s="318" customFormat="1" x14ac:dyDescent="0.2">
      <c r="A4303" s="322">
        <v>42844</v>
      </c>
      <c r="B4303" s="321">
        <v>682.455017</v>
      </c>
      <c r="C4303" s="320">
        <f>LN(B4303/B4302)</f>
        <v>-4.2768205396321139E-3</v>
      </c>
      <c r="D4303" s="320">
        <f>AVERAGE(C4283:C4303)</f>
        <v>-1.4048731502638064E-3</v>
      </c>
      <c r="E4303" s="318">
        <f>_xlfn.STDEV.S(C4283:C4303)</f>
        <v>7.8248369028997167E-3</v>
      </c>
      <c r="F4303" s="318">
        <f>E4303*(21/(21-1.5))</f>
        <v>8.4267474338920022E-3</v>
      </c>
      <c r="G4303" s="318">
        <f>_xlfn.VAR.S(C4283:C4303)</f>
        <v>6.1228072556981233E-5</v>
      </c>
      <c r="H4303" s="318">
        <f>G4303*(21/(21-1))</f>
        <v>6.4289476184830303E-5</v>
      </c>
      <c r="I4303" s="320">
        <f>(SUM(C4240:C4260)*1+SUM(C4261:C4281)*2+SUM(C4282:C4302)*3)/6</f>
        <v>-7.0945123777927969E-3</v>
      </c>
      <c r="J4303" s="318">
        <f>IF(C4303*O4303&lt;&gt;0,C4303,0)</f>
        <v>0</v>
      </c>
      <c r="K4303" s="318" t="str">
        <f>IF(C4303*O4303=0,"",C4303)</f>
        <v/>
      </c>
      <c r="O4303" s="318">
        <f>IF(ISBLANK(L4303),0,1)</f>
        <v>0</v>
      </c>
      <c r="P4303" s="318">
        <f>IF(ISBLANK(M4303),0,1)</f>
        <v>0</v>
      </c>
      <c r="Q4303" s="318">
        <f>O4303+P4303</f>
        <v>0</v>
      </c>
      <c r="R4303" s="318">
        <f>SUM(Q4178:Q4303)</f>
        <v>2</v>
      </c>
      <c r="S4303" s="318">
        <f>R4303/$X$2</f>
        <v>8.6956521739130432E-2</v>
      </c>
      <c r="T4303" s="318">
        <f>IF(S4303&gt;=$X$3,1,0)</f>
        <v>0</v>
      </c>
      <c r="U4303" s="318">
        <f>O4303*T4303+P4303*T4303</f>
        <v>0</v>
      </c>
    </row>
    <row r="4304" spans="1:21" s="318" customFormat="1" x14ac:dyDescent="0.2">
      <c r="A4304" s="322">
        <v>42845</v>
      </c>
      <c r="B4304" s="321">
        <v>683.46197500000005</v>
      </c>
      <c r="C4304" s="320">
        <f>LN(B4304/B4303)</f>
        <v>1.4744061144479541E-3</v>
      </c>
      <c r="D4304" s="320">
        <f>AVERAGE(C4284:C4304)</f>
        <v>-1.4022306744528594E-3</v>
      </c>
      <c r="E4304" s="318">
        <f>_xlfn.STDEV.S(C4284:C4304)</f>
        <v>7.8258474909309889E-3</v>
      </c>
      <c r="F4304" s="318">
        <f>E4304*(21/(21-1.5))</f>
        <v>8.4278357594641407E-3</v>
      </c>
      <c r="G4304" s="318">
        <f>_xlfn.VAR.S(C4284:C4304)</f>
        <v>6.124388895131086E-5</v>
      </c>
      <c r="H4304" s="318">
        <f>G4304*(21/(21-1))</f>
        <v>6.4306083398876405E-5</v>
      </c>
      <c r="I4304" s="320">
        <f>(SUM(C4241:C4261)*1+SUM(C4262:C4282)*2+SUM(C4283:C4303)*3)/6</f>
        <v>-1.0850630008589357E-2</v>
      </c>
      <c r="J4304" s="318">
        <f>IF(C4304*O4304&lt;&gt;0,C4304,0)</f>
        <v>0</v>
      </c>
      <c r="K4304" s="318" t="str">
        <f>IF(C4304*O4304=0,"",C4304)</f>
        <v/>
      </c>
      <c r="O4304" s="318">
        <f>IF(ISBLANK(L4304),0,1)</f>
        <v>0</v>
      </c>
      <c r="P4304" s="318">
        <f>IF(ISBLANK(M4304),0,1)</f>
        <v>0</v>
      </c>
      <c r="Q4304" s="318">
        <f>O4304+P4304</f>
        <v>0</v>
      </c>
      <c r="R4304" s="318">
        <f>SUM(Q4179:Q4304)</f>
        <v>2</v>
      </c>
      <c r="S4304" s="318">
        <f>R4304/$X$2</f>
        <v>8.6956521739130432E-2</v>
      </c>
      <c r="T4304" s="318">
        <f>IF(S4304&gt;=$X$3,1,0)</f>
        <v>0</v>
      </c>
      <c r="U4304" s="318">
        <f>O4304*T4304+P4304*T4304</f>
        <v>0</v>
      </c>
    </row>
    <row r="4305" spans="1:21" s="318" customFormat="1" x14ac:dyDescent="0.2">
      <c r="A4305" s="322">
        <v>42846</v>
      </c>
      <c r="B4305" s="321">
        <v>683.01599099999999</v>
      </c>
      <c r="C4305" s="320">
        <f>LN(B4305/B4304)</f>
        <v>-6.5274966290315456E-4</v>
      </c>
      <c r="D4305" s="320">
        <f>AVERAGE(C4285:C4305)</f>
        <v>-1.4113874069808931E-3</v>
      </c>
      <c r="E4305" s="318">
        <f>_xlfn.STDEV.S(C4285:C4305)</f>
        <v>7.8248028882803976E-3</v>
      </c>
      <c r="F4305" s="318">
        <f>E4305*(21/(21-1.5))</f>
        <v>8.4267108027635054E-3</v>
      </c>
      <c r="G4305" s="318">
        <f>_xlfn.VAR.S(C4285:C4305)</f>
        <v>6.1227540240441265E-5</v>
      </c>
      <c r="H4305" s="318">
        <f>G4305*(21/(21-1))</f>
        <v>6.4288917252463334E-5</v>
      </c>
      <c r="I4305" s="320">
        <f>(SUM(C4242:C4262)*1+SUM(C4263:C4283)*2+SUM(C4284:C4304)*3)/6</f>
        <v>-1.0278708310197617E-2</v>
      </c>
      <c r="J4305" s="318">
        <f>IF(C4305*O4305&lt;&gt;0,C4305,0)</f>
        <v>0</v>
      </c>
      <c r="K4305" s="318" t="str">
        <f>IF(C4305*O4305=0,"",C4305)</f>
        <v/>
      </c>
      <c r="O4305" s="318">
        <f>IF(ISBLANK(L4305),0,1)</f>
        <v>0</v>
      </c>
      <c r="P4305" s="318">
        <f>IF(ISBLANK(M4305),0,1)</f>
        <v>0</v>
      </c>
      <c r="Q4305" s="318">
        <f>O4305+P4305</f>
        <v>0</v>
      </c>
      <c r="R4305" s="318">
        <f>SUM(Q4180:Q4305)</f>
        <v>2</v>
      </c>
      <c r="S4305" s="318">
        <f>R4305/$X$2</f>
        <v>8.6956521739130432E-2</v>
      </c>
      <c r="T4305" s="318">
        <f>IF(S4305&gt;=$X$3,1,0)</f>
        <v>0</v>
      </c>
      <c r="U4305" s="318">
        <f>O4305*T4305+P4305*T4305</f>
        <v>0</v>
      </c>
    </row>
    <row r="4306" spans="1:21" s="318" customFormat="1" x14ac:dyDescent="0.2">
      <c r="A4306" s="322">
        <v>42849</v>
      </c>
      <c r="B4306" s="321">
        <v>691.44000200000005</v>
      </c>
      <c r="C4306" s="320">
        <f>LN(B4306/B4305)</f>
        <v>1.2258110155850424E-2</v>
      </c>
      <c r="D4306" s="320">
        <f>AVERAGE(C4286:C4306)</f>
        <v>-7.8697230452096025E-4</v>
      </c>
      <c r="E4306" s="318">
        <f>_xlfn.STDEV.S(C4286:C4306)</f>
        <v>8.3752856231266229E-3</v>
      </c>
      <c r="F4306" s="318">
        <f>E4306*(21/(21-1.5))</f>
        <v>9.0195383633671321E-3</v>
      </c>
      <c r="G4306" s="318">
        <f>_xlfn.VAR.S(C4286:C4306)</f>
        <v>7.0145409268951493E-5</v>
      </c>
      <c r="H4306" s="318">
        <f>G4306*(21/(21-1))</f>
        <v>7.3652679732399076E-5</v>
      </c>
      <c r="I4306" s="320">
        <f>(SUM(C4243:C4263)*1+SUM(C4264:C4284)*2+SUM(C4285:C4305)*3)/6</f>
        <v>-1.2923361565249557E-2</v>
      </c>
      <c r="J4306" s="318">
        <f>IF(C4306*O4306&lt;&gt;0,C4306,0)</f>
        <v>0</v>
      </c>
      <c r="K4306" s="318" t="str">
        <f>IF(C4306*O4306=0,"",C4306)</f>
        <v/>
      </c>
      <c r="O4306" s="318">
        <f>IF(ISBLANK(L4306),0,1)</f>
        <v>0</v>
      </c>
      <c r="P4306" s="318">
        <f>IF(ISBLANK(M4306),0,1)</f>
        <v>0</v>
      </c>
      <c r="Q4306" s="318">
        <f>O4306+P4306</f>
        <v>0</v>
      </c>
      <c r="R4306" s="318">
        <f>SUM(Q4181:Q4306)</f>
        <v>2</v>
      </c>
      <c r="S4306" s="318">
        <f>R4306/$X$2</f>
        <v>8.6956521739130432E-2</v>
      </c>
      <c r="T4306" s="318">
        <f>IF(S4306&gt;=$X$3,1,0)</f>
        <v>0</v>
      </c>
      <c r="U4306" s="318">
        <f>O4306*T4306+P4306*T4306</f>
        <v>0</v>
      </c>
    </row>
    <row r="4307" spans="1:21" s="318" customFormat="1" x14ac:dyDescent="0.2">
      <c r="A4307" s="322">
        <v>42850</v>
      </c>
      <c r="B4307" s="321">
        <v>698.52099599999997</v>
      </c>
      <c r="C4307" s="320">
        <f>LN(B4307/B4306)</f>
        <v>1.0188854605574288E-2</v>
      </c>
      <c r="D4307" s="320">
        <f>AVERAGE(C4287:C4307)</f>
        <v>3.3844446697098133E-4</v>
      </c>
      <c r="E4307" s="318">
        <f>_xlfn.STDEV.S(C4287:C4307)</f>
        <v>8.174827423133281E-3</v>
      </c>
      <c r="F4307" s="318">
        <f>E4307*(21/(21-1.5))</f>
        <v>8.8036603018358407E-3</v>
      </c>
      <c r="G4307" s="318">
        <f>_xlfn.VAR.S(C4287:C4307)</f>
        <v>6.6827803398011924E-5</v>
      </c>
      <c r="H4307" s="318">
        <f>G4307*(21/(21-1))</f>
        <v>7.0169193567912525E-5</v>
      </c>
      <c r="I4307" s="320">
        <f>(SUM(C4244:C4264)*1+SUM(C4265:C4285)*2+SUM(C4286:C4306)*3)/6</f>
        <v>-5.0721983101914376E-3</v>
      </c>
      <c r="J4307" s="318">
        <f>IF(C4307*O4307&lt;&gt;0,C4307,0)</f>
        <v>0</v>
      </c>
      <c r="K4307" s="318" t="str">
        <f>IF(C4307*O4307=0,"",C4307)</f>
        <v/>
      </c>
      <c r="O4307" s="318">
        <f>IF(ISBLANK(L4307),0,1)</f>
        <v>0</v>
      </c>
      <c r="P4307" s="318">
        <f>IF(ISBLANK(M4307),0,1)</f>
        <v>0</v>
      </c>
      <c r="Q4307" s="318">
        <f>O4307+P4307</f>
        <v>0</v>
      </c>
      <c r="R4307" s="318">
        <f>SUM(Q4182:Q4307)</f>
        <v>2</v>
      </c>
      <c r="S4307" s="318">
        <f>R4307/$X$2</f>
        <v>8.6956521739130432E-2</v>
      </c>
      <c r="T4307" s="318">
        <f>IF(S4307&gt;=$X$3,1,0)</f>
        <v>0</v>
      </c>
      <c r="U4307" s="318">
        <f>O4307*T4307+P4307*T4307</f>
        <v>0</v>
      </c>
    </row>
    <row r="4308" spans="1:21" s="318" customFormat="1" x14ac:dyDescent="0.2">
      <c r="A4308" s="322">
        <v>42851</v>
      </c>
      <c r="B4308" s="321">
        <v>698.50201400000003</v>
      </c>
      <c r="C4308" s="320">
        <f>LN(B4308/B4307)</f>
        <v>-2.717492820840319E-5</v>
      </c>
      <c r="D4308" s="320">
        <f>AVERAGE(C4288:C4308)</f>
        <v>3.1051876546790279E-4</v>
      </c>
      <c r="E4308" s="318">
        <f>_xlfn.STDEV.S(C4288:C4308)</f>
        <v>8.1750370248106982E-3</v>
      </c>
      <c r="F4308" s="318">
        <f>E4308*(21/(21-1.5))</f>
        <v>8.8038860267192123E-3</v>
      </c>
      <c r="G4308" s="318">
        <f>_xlfn.VAR.S(C4288:C4308)</f>
        <v>6.6831230357025756E-5</v>
      </c>
      <c r="H4308" s="318">
        <f>G4308*(21/(21-1))</f>
        <v>7.017279187487705E-5</v>
      </c>
      <c r="I4308" s="320">
        <f>(SUM(C4245:C4265)*1+SUM(C4266:C4286)*2+SUM(C4287:C4307)*3)/6</f>
        <v>4.2599830730695567E-3</v>
      </c>
      <c r="J4308" s="318">
        <f>IF(C4308*O4308&lt;&gt;0,C4308,0)</f>
        <v>0</v>
      </c>
      <c r="K4308" s="318" t="str">
        <f>IF(C4308*O4308=0,"",C4308)</f>
        <v/>
      </c>
      <c r="O4308" s="318">
        <f>IF(ISBLANK(L4308),0,1)</f>
        <v>0</v>
      </c>
      <c r="P4308" s="318">
        <f>IF(ISBLANK(M4308),0,1)</f>
        <v>0</v>
      </c>
      <c r="Q4308" s="318">
        <f>O4308+P4308</f>
        <v>0</v>
      </c>
      <c r="R4308" s="318">
        <f>SUM(Q4183:Q4308)</f>
        <v>2</v>
      </c>
      <c r="S4308" s="318">
        <f>R4308/$X$2</f>
        <v>8.6956521739130432E-2</v>
      </c>
      <c r="T4308" s="318">
        <f>IF(S4308&gt;=$X$3,1,0)</f>
        <v>0</v>
      </c>
      <c r="U4308" s="318">
        <f>O4308*T4308+P4308*T4308</f>
        <v>0</v>
      </c>
    </row>
    <row r="4309" spans="1:21" s="318" customFormat="1" x14ac:dyDescent="0.2">
      <c r="A4309" s="322">
        <v>42852</v>
      </c>
      <c r="B4309" s="321">
        <v>698.73199499999998</v>
      </c>
      <c r="C4309" s="320">
        <f>LN(B4309/B4308)</f>
        <v>3.2919468119950397E-4</v>
      </c>
      <c r="D4309" s="320">
        <f>AVERAGE(C4289:C4309)</f>
        <v>3.5131365354071847E-4</v>
      </c>
      <c r="E4309" s="318">
        <f>_xlfn.STDEV.S(C4289:C4309)</f>
        <v>8.1727832933568868E-3</v>
      </c>
      <c r="F4309" s="318">
        <f>E4309*(21/(21-1.5))</f>
        <v>8.8014589313074165E-3</v>
      </c>
      <c r="G4309" s="318">
        <f>_xlfn.VAR.S(C4289:C4309)</f>
        <v>6.6794386760173432E-5</v>
      </c>
      <c r="H4309" s="318">
        <f>G4309*(21/(21-1))</f>
        <v>7.0134106098182109E-5</v>
      </c>
      <c r="I4309" s="320">
        <f>(SUM(C4246:C4266)*1+SUM(C4267:C4287)*2+SUM(C4288:C4308)*3)/6</f>
        <v>3.7151640338688708E-3</v>
      </c>
      <c r="J4309" s="318">
        <f>IF(C4309*O4309&lt;&gt;0,C4309,0)</f>
        <v>0</v>
      </c>
      <c r="K4309" s="318" t="str">
        <f>IF(C4309*O4309=0,"",C4309)</f>
        <v/>
      </c>
      <c r="O4309" s="318">
        <f>IF(ISBLANK(L4309),0,1)</f>
        <v>0</v>
      </c>
      <c r="P4309" s="318">
        <f>IF(ISBLANK(M4309),0,1)</f>
        <v>0</v>
      </c>
      <c r="Q4309" s="318">
        <f>O4309+P4309</f>
        <v>0</v>
      </c>
      <c r="R4309" s="318">
        <f>SUM(Q4184:Q4309)</f>
        <v>2</v>
      </c>
      <c r="S4309" s="318">
        <f>R4309/$X$2</f>
        <v>8.6956521739130432E-2</v>
      </c>
      <c r="T4309" s="318">
        <f>IF(S4309&gt;=$X$3,1,0)</f>
        <v>0</v>
      </c>
      <c r="U4309" s="318">
        <f>O4309*T4309+P4309*T4309</f>
        <v>0</v>
      </c>
    </row>
    <row r="4310" spans="1:21" s="318" customFormat="1" x14ac:dyDescent="0.2">
      <c r="A4310" s="322">
        <v>42853</v>
      </c>
      <c r="B4310" s="321">
        <v>697.65801999999996</v>
      </c>
      <c r="C4310" s="320">
        <f>LN(B4310/B4309)</f>
        <v>-1.5382166876378961E-3</v>
      </c>
      <c r="D4310" s="320">
        <f>AVERAGE(C4290:C4310)</f>
        <v>1.2378646528979503E-3</v>
      </c>
      <c r="E4310" s="318">
        <f>_xlfn.STDEV.S(C4290:C4310)</f>
        <v>6.7171847863753938E-3</v>
      </c>
      <c r="F4310" s="318">
        <f>E4310*(21/(21-1.5))</f>
        <v>7.2338913084042701E-3</v>
      </c>
      <c r="G4310" s="318">
        <f>_xlfn.VAR.S(C4290:C4310)</f>
        <v>4.5120571454313044E-5</v>
      </c>
      <c r="H4310" s="318">
        <f>G4310*(21/(21-1))</f>
        <v>4.7376600027028696E-5</v>
      </c>
      <c r="I4310" s="320">
        <f>(SUM(C4247:C4267)*1+SUM(C4268:C4288)*2+SUM(C4289:C4309)*3)/6</f>
        <v>3.8887477509968265E-3</v>
      </c>
      <c r="J4310" s="318">
        <f>IF(C4310*O4310&lt;&gt;0,C4310,0)</f>
        <v>0</v>
      </c>
      <c r="K4310" s="318" t="str">
        <f>IF(C4310*O4310=0,"",C4310)</f>
        <v/>
      </c>
      <c r="O4310" s="318">
        <f>IF(ISBLANK(L4310),0,1)</f>
        <v>0</v>
      </c>
      <c r="P4310" s="318">
        <f>IF(ISBLANK(M4310),0,1)</f>
        <v>0</v>
      </c>
      <c r="Q4310" s="318">
        <f>O4310+P4310</f>
        <v>0</v>
      </c>
      <c r="R4310" s="318">
        <f>SUM(Q4185:Q4310)</f>
        <v>2</v>
      </c>
      <c r="S4310" s="318">
        <f>R4310/$X$2</f>
        <v>8.6956521739130432E-2</v>
      </c>
      <c r="T4310" s="318">
        <f>IF(S4310&gt;=$X$3,1,0)</f>
        <v>0</v>
      </c>
      <c r="U4310" s="318">
        <f>O4310*T4310+P4310*T4310</f>
        <v>0</v>
      </c>
    </row>
    <row r="4311" spans="1:21" s="318" customFormat="1" x14ac:dyDescent="0.2">
      <c r="A4311" s="322">
        <v>42857</v>
      </c>
      <c r="B4311" s="321">
        <v>704.89398200000005</v>
      </c>
      <c r="C4311" s="320">
        <f>LN(B4311/B4310)</f>
        <v>1.0318371354373348E-2</v>
      </c>
      <c r="D4311" s="320">
        <f>AVERAGE(C4291:C4311)</f>
        <v>1.3186544499427795E-3</v>
      </c>
      <c r="E4311" s="318">
        <f>_xlfn.STDEV.S(C4291:C4311)</f>
        <v>6.8198521810543906E-3</v>
      </c>
      <c r="F4311" s="318">
        <f>E4311*(21/(21-1.5))</f>
        <v>7.3444561949816507E-3</v>
      </c>
      <c r="G4311" s="318">
        <f>_xlfn.VAR.S(C4291:C4311)</f>
        <v>4.6510383771432324E-5</v>
      </c>
      <c r="H4311" s="318">
        <f>G4311*(21/(21-1))</f>
        <v>4.8835902960003944E-5</v>
      </c>
      <c r="I4311" s="320">
        <f>(SUM(C4248:C4268)*1+SUM(C4269:C4289)*2+SUM(C4290:C4310)*3)/6</f>
        <v>5.0505791119333995E-3</v>
      </c>
      <c r="J4311" s="318">
        <f>IF(C4311*O4311&lt;&gt;0,C4311,0)</f>
        <v>0</v>
      </c>
      <c r="K4311" s="318" t="str">
        <f>IF(C4311*O4311=0,"",C4311)</f>
        <v/>
      </c>
      <c r="O4311" s="318">
        <f>IF(ISBLANK(L4311),0,1)</f>
        <v>0</v>
      </c>
      <c r="P4311" s="318">
        <f>IF(ISBLANK(M4311),0,1)</f>
        <v>0</v>
      </c>
      <c r="Q4311" s="318">
        <f>O4311+P4311</f>
        <v>0</v>
      </c>
      <c r="R4311" s="318">
        <f>SUM(Q4186:Q4311)</f>
        <v>2</v>
      </c>
      <c r="S4311" s="318">
        <f>R4311/$X$2</f>
        <v>8.6956521739130432E-2</v>
      </c>
      <c r="T4311" s="318">
        <f>IF(S4311&gt;=$X$3,1,0)</f>
        <v>0</v>
      </c>
      <c r="U4311" s="318">
        <f>O4311*T4311+P4311*T4311</f>
        <v>0</v>
      </c>
    </row>
    <row r="4312" spans="1:21" s="318" customFormat="1" x14ac:dyDescent="0.2">
      <c r="A4312" s="322">
        <v>42858</v>
      </c>
      <c r="B4312" s="321">
        <v>703.79101600000001</v>
      </c>
      <c r="C4312" s="320">
        <f>LN(B4312/B4311)</f>
        <v>-1.5659515462399264E-3</v>
      </c>
      <c r="D4312" s="320">
        <f>AVERAGE(C4292:C4312)</f>
        <v>1.1920249748510379E-3</v>
      </c>
      <c r="E4312" s="318">
        <f>_xlfn.STDEV.S(C4292:C4312)</f>
        <v>6.8488725071000128E-3</v>
      </c>
      <c r="F4312" s="318">
        <f>E4312*(21/(21-1.5))</f>
        <v>7.3757088538000132E-3</v>
      </c>
      <c r="G4312" s="318">
        <f>_xlfn.VAR.S(C4292:C4312)</f>
        <v>4.6907054618510415E-5</v>
      </c>
      <c r="H4312" s="318">
        <f>G4312*(21/(21-1))</f>
        <v>4.9252407349435936E-5</v>
      </c>
      <c r="I4312" s="320">
        <f>(SUM(C4249:C4269)*1+SUM(C4270:C4290)*2+SUM(C4291:C4311)*3)/6</f>
        <v>7.709275862229273E-3</v>
      </c>
      <c r="J4312" s="318">
        <f>IF(C4312*O4312&lt;&gt;0,C4312,0)</f>
        <v>0</v>
      </c>
      <c r="K4312" s="318" t="str">
        <f>IF(C4312*O4312=0,"",C4312)</f>
        <v/>
      </c>
      <c r="O4312" s="318">
        <f>IF(ISBLANK(L4312),0,1)</f>
        <v>0</v>
      </c>
      <c r="P4312" s="318">
        <f>IF(ISBLANK(M4312),0,1)</f>
        <v>0</v>
      </c>
      <c r="Q4312" s="318">
        <f>O4312+P4312</f>
        <v>0</v>
      </c>
      <c r="R4312" s="318">
        <f>SUM(Q4187:Q4312)</f>
        <v>2</v>
      </c>
      <c r="S4312" s="318">
        <f>R4312/$X$2</f>
        <v>8.6956521739130432E-2</v>
      </c>
      <c r="T4312" s="318">
        <f>IF(S4312&gt;=$X$3,1,0)</f>
        <v>0</v>
      </c>
      <c r="U4312" s="318">
        <f>O4312*T4312+P4312*T4312</f>
        <v>0</v>
      </c>
    </row>
    <row r="4313" spans="1:21" s="318" customFormat="1" x14ac:dyDescent="0.2">
      <c r="A4313" s="322">
        <v>42859</v>
      </c>
      <c r="B4313" s="321">
        <v>699.96502699999996</v>
      </c>
      <c r="C4313" s="320">
        <f>LN(B4313/B4312)</f>
        <v>-5.4510874492382276E-3</v>
      </c>
      <c r="D4313" s="320">
        <f>AVERAGE(C4293:C4313)</f>
        <v>5.6561997198186474E-4</v>
      </c>
      <c r="E4313" s="318">
        <f>_xlfn.STDEV.S(C4293:C4313)</f>
        <v>6.8250778501311067E-3</v>
      </c>
      <c r="F4313" s="318">
        <f>E4313*(21/(21-1.5))</f>
        <v>7.3500838386027301E-3</v>
      </c>
      <c r="G4313" s="318">
        <f>_xlfn.VAR.S(C4293:C4313)</f>
        <v>4.6581687660350246E-5</v>
      </c>
      <c r="H4313" s="318">
        <f>G4313*(21/(21-1))</f>
        <v>4.8910772043367758E-5</v>
      </c>
      <c r="I4313" s="320">
        <f>(SUM(C4250:C4270)*1+SUM(C4271:C4291)*2+SUM(C4292:C4312)*3)/6</f>
        <v>6.913780080646535E-3</v>
      </c>
      <c r="J4313" s="318">
        <f>IF(C4313*O4313&lt;&gt;0,C4313,0)</f>
        <v>0</v>
      </c>
      <c r="K4313" s="318" t="str">
        <f>IF(C4313*O4313=0,"",C4313)</f>
        <v/>
      </c>
      <c r="O4313" s="318">
        <f>IF(ISBLANK(L4313),0,1)</f>
        <v>0</v>
      </c>
      <c r="P4313" s="318">
        <f>IF(ISBLANK(M4313),0,1)</f>
        <v>0</v>
      </c>
      <c r="Q4313" s="318">
        <f>O4313+P4313</f>
        <v>0</v>
      </c>
      <c r="R4313" s="318">
        <f>SUM(Q4188:Q4313)</f>
        <v>2</v>
      </c>
      <c r="S4313" s="318">
        <f>R4313/$X$2</f>
        <v>8.6956521739130432E-2</v>
      </c>
      <c r="T4313" s="318">
        <f>IF(S4313&gt;=$X$3,1,0)</f>
        <v>0</v>
      </c>
      <c r="U4313" s="318">
        <f>O4313*T4313+P4313*T4313</f>
        <v>0</v>
      </c>
    </row>
    <row r="4314" spans="1:21" s="318" customFormat="1" x14ac:dyDescent="0.2">
      <c r="A4314" s="322">
        <v>42860</v>
      </c>
      <c r="B4314" s="321">
        <v>709.60601799999995</v>
      </c>
      <c r="C4314" s="320">
        <f>LN(B4314/B4313)</f>
        <v>1.367953942696102E-2</v>
      </c>
      <c r="D4314" s="320">
        <f>AVERAGE(C4294:C4314)</f>
        <v>1.4828845784226508E-3</v>
      </c>
      <c r="E4314" s="318">
        <f>_xlfn.STDEV.S(C4294:C4314)</f>
        <v>7.2392473184422317E-3</v>
      </c>
      <c r="F4314" s="318">
        <f>E4314*(21/(21-1.5))</f>
        <v>7.7961124967839412E-3</v>
      </c>
      <c r="G4314" s="318">
        <f>_xlfn.VAR.S(C4294:C4314)</f>
        <v>5.2406701737573045E-5</v>
      </c>
      <c r="H4314" s="318">
        <f>G4314*(21/(21-1))</f>
        <v>5.5027036824451698E-5</v>
      </c>
      <c r="I4314" s="320">
        <f>(SUM(C4251:C4271)*1+SUM(C4272:C4292)*2+SUM(C4293:C4313)*3)/6</f>
        <v>1.4675768944975662E-3</v>
      </c>
      <c r="J4314" s="318">
        <f>IF(C4314*O4314&lt;&gt;0,C4314,0)</f>
        <v>0</v>
      </c>
      <c r="K4314" s="318" t="str">
        <f>IF(C4314*O4314=0,"",C4314)</f>
        <v/>
      </c>
      <c r="O4314" s="318">
        <f>IF(ISBLANK(L4314),0,1)</f>
        <v>0</v>
      </c>
      <c r="P4314" s="318">
        <f>IF(ISBLANK(M4314),0,1)</f>
        <v>0</v>
      </c>
      <c r="Q4314" s="318">
        <f>O4314+P4314</f>
        <v>0</v>
      </c>
      <c r="R4314" s="318">
        <f>SUM(Q4189:Q4314)</f>
        <v>2</v>
      </c>
      <c r="S4314" s="318">
        <f>R4314/$X$2</f>
        <v>8.6956521739130432E-2</v>
      </c>
      <c r="T4314" s="318">
        <f>IF(S4314&gt;=$X$3,1,0)</f>
        <v>0</v>
      </c>
      <c r="U4314" s="318">
        <f>O4314*T4314+P4314*T4314</f>
        <v>0</v>
      </c>
    </row>
    <row r="4315" spans="1:21" s="318" customFormat="1" x14ac:dyDescent="0.2">
      <c r="A4315" s="322">
        <v>42863</v>
      </c>
      <c r="B4315" s="321">
        <v>712.94799799999998</v>
      </c>
      <c r="C4315" s="320">
        <f>LN(B4315/B4314)</f>
        <v>4.6985718794496758E-3</v>
      </c>
      <c r="D4315" s="320">
        <f>AVERAGE(C4295:C4315)</f>
        <v>1.4197088109156144E-3</v>
      </c>
      <c r="E4315" s="318">
        <f>_xlfn.STDEV.S(C4295:C4315)</f>
        <v>7.2033244517424131E-3</v>
      </c>
      <c r="F4315" s="318">
        <f>E4315*(21/(21-1.5))</f>
        <v>7.7574263326456753E-3</v>
      </c>
      <c r="G4315" s="318">
        <f>_xlfn.VAR.S(C4295:C4315)</f>
        <v>5.1887883157070139E-5</v>
      </c>
      <c r="H4315" s="318">
        <f>G4315*(21/(21-1))</f>
        <v>5.4482277314923647E-5</v>
      </c>
      <c r="I4315" s="320">
        <f>(SUM(C4252:C4272)*1+SUM(C4273:C4293)*2+SUM(C4294:C4314)*3)/6</f>
        <v>1.0440715946823382E-2</v>
      </c>
      <c r="J4315" s="318">
        <f>IF(C4315*O4315&lt;&gt;0,C4315,0)</f>
        <v>0</v>
      </c>
      <c r="K4315" s="318" t="str">
        <f>IF(C4315*O4315=0,"",C4315)</f>
        <v/>
      </c>
      <c r="O4315" s="318">
        <f>IF(ISBLANK(L4315),0,1)</f>
        <v>0</v>
      </c>
      <c r="P4315" s="318">
        <f>IF(ISBLANK(M4315),0,1)</f>
        <v>0</v>
      </c>
      <c r="Q4315" s="318">
        <f>O4315+P4315</f>
        <v>0</v>
      </c>
      <c r="R4315" s="318">
        <f>SUM(Q4190:Q4315)</f>
        <v>2</v>
      </c>
      <c r="S4315" s="318">
        <f>R4315/$X$2</f>
        <v>8.6956521739130432E-2</v>
      </c>
      <c r="T4315" s="318">
        <f>IF(S4315&gt;=$X$3,1,0)</f>
        <v>0</v>
      </c>
      <c r="U4315" s="318">
        <f>O4315*T4315+P4315*T4315</f>
        <v>0</v>
      </c>
    </row>
    <row r="4316" spans="1:21" s="318" customFormat="1" x14ac:dyDescent="0.2">
      <c r="A4316" s="322">
        <v>42864</v>
      </c>
      <c r="B4316" s="321">
        <v>719.49902299999997</v>
      </c>
      <c r="C4316" s="320">
        <f>LN(B4316/B4315)</f>
        <v>9.1466847659486834E-3</v>
      </c>
      <c r="D4316" s="320">
        <f>AVERAGE(C4296:C4316)</f>
        <v>2.1983584954033317E-3</v>
      </c>
      <c r="E4316" s="318">
        <f>_xlfn.STDEV.S(C4296:C4316)</f>
        <v>7.107554890765486E-3</v>
      </c>
      <c r="F4316" s="318">
        <f>E4316*(21/(21-1.5))</f>
        <v>7.6542898823628311E-3</v>
      </c>
      <c r="G4316" s="318">
        <f>_xlfn.VAR.S(C4296:C4316)</f>
        <v>5.0517336525244375E-5</v>
      </c>
      <c r="H4316" s="318">
        <f>G4316*(21/(21-1))</f>
        <v>5.3043203351506593E-5</v>
      </c>
      <c r="I4316" s="320">
        <f>(SUM(C4253:C4273)*1+SUM(C4274:C4294)*2+SUM(C4295:C4315)*3)/6</f>
        <v>1.111687010640508E-2</v>
      </c>
      <c r="J4316" s="318">
        <f>IF(C4316*O4316&lt;&gt;0,C4316,0)</f>
        <v>0</v>
      </c>
      <c r="K4316" s="318" t="str">
        <f>IF(C4316*O4316=0,"",C4316)</f>
        <v/>
      </c>
      <c r="O4316" s="318">
        <f>IF(ISBLANK(L4316),0,1)</f>
        <v>0</v>
      </c>
      <c r="P4316" s="318">
        <f>IF(ISBLANK(M4316),0,1)</f>
        <v>0</v>
      </c>
      <c r="Q4316" s="318">
        <f>O4316+P4316</f>
        <v>0</v>
      </c>
      <c r="R4316" s="318">
        <f>SUM(Q4191:Q4316)</f>
        <v>2</v>
      </c>
      <c r="S4316" s="318">
        <f>R4316/$X$2</f>
        <v>8.6956521739130432E-2</v>
      </c>
      <c r="T4316" s="318">
        <f>IF(S4316&gt;=$X$3,1,0)</f>
        <v>0</v>
      </c>
      <c r="U4316" s="318">
        <f>O4316*T4316+P4316*T4316</f>
        <v>0</v>
      </c>
    </row>
    <row r="4317" spans="1:21" s="318" customFormat="1" x14ac:dyDescent="0.2">
      <c r="A4317" s="322">
        <v>42865</v>
      </c>
      <c r="B4317" s="321">
        <v>719.17700200000002</v>
      </c>
      <c r="C4317" s="320">
        <f>LN(B4317/B4316)</f>
        <v>-4.4766298983508107E-4</v>
      </c>
      <c r="D4317" s="320">
        <f>AVERAGE(C4297:C4317)</f>
        <v>1.75948110704519E-3</v>
      </c>
      <c r="E4317" s="318">
        <f>_xlfn.STDEV.S(C4297:C4317)</f>
        <v>6.9646718343814133E-3</v>
      </c>
      <c r="F4317" s="318">
        <f>E4317*(21/(21-1.5))</f>
        <v>7.500415821641522E-3</v>
      </c>
      <c r="G4317" s="318">
        <f>_xlfn.VAR.S(C4297:C4317)</f>
        <v>4.850665376062576E-5</v>
      </c>
      <c r="H4317" s="318">
        <f>G4317*(21/(21-1))</f>
        <v>5.093198644865705E-5</v>
      </c>
      <c r="I4317" s="320">
        <f>(SUM(C4254:C4274)*1+SUM(C4275:C4295)*2+SUM(C4296:C4316)*3)/6</f>
        <v>1.9509555367762176E-2</v>
      </c>
      <c r="J4317" s="318">
        <f>IF(C4317*O4317&lt;&gt;0,C4317,0)</f>
        <v>0</v>
      </c>
      <c r="K4317" s="318" t="str">
        <f>IF(C4317*O4317=0,"",C4317)</f>
        <v/>
      </c>
      <c r="O4317" s="318">
        <f>IF(ISBLANK(L4317),0,1)</f>
        <v>0</v>
      </c>
      <c r="P4317" s="318">
        <f>IF(ISBLANK(M4317),0,1)</f>
        <v>0</v>
      </c>
      <c r="Q4317" s="318">
        <f>O4317+P4317</f>
        <v>0</v>
      </c>
      <c r="R4317" s="318">
        <f>SUM(Q4192:Q4317)</f>
        <v>2</v>
      </c>
      <c r="S4317" s="318">
        <f>R4317/$X$2</f>
        <v>8.6956521739130432E-2</v>
      </c>
      <c r="T4317" s="318">
        <f>IF(S4317&gt;=$X$3,1,0)</f>
        <v>0</v>
      </c>
      <c r="U4317" s="318">
        <f>O4317*T4317+P4317*T4317</f>
        <v>0</v>
      </c>
    </row>
    <row r="4318" spans="1:21" s="318" customFormat="1" x14ac:dyDescent="0.2">
      <c r="A4318" s="322">
        <v>42866</v>
      </c>
      <c r="B4318" s="321">
        <v>718.12902799999995</v>
      </c>
      <c r="C4318" s="320">
        <f>LN(B4318/B4317)</f>
        <v>-1.4582478106053049E-3</v>
      </c>
      <c r="D4318" s="320">
        <f>AVERAGE(C4298:C4318)</f>
        <v>1.7660195556892717E-3</v>
      </c>
      <c r="E4318" s="318">
        <f>_xlfn.STDEV.S(C4298:C4318)</f>
        <v>6.9614283303977295E-3</v>
      </c>
      <c r="F4318" s="318">
        <f>E4318*(21/(21-1.5))</f>
        <v>7.4969228173514006E-3</v>
      </c>
      <c r="G4318" s="318">
        <f>_xlfn.VAR.S(C4298:C4318)</f>
        <v>4.8461484399264124E-5</v>
      </c>
      <c r="H4318" s="318">
        <f>G4318*(21/(21-1))</f>
        <v>5.0884558619227335E-5</v>
      </c>
      <c r="I4318" s="320">
        <f>(SUM(C4255:C4275)*1+SUM(C4276:C4296)*2+SUM(C4297:C4317)*3)/6</f>
        <v>1.8504614683619486E-2</v>
      </c>
      <c r="J4318" s="318">
        <f>IF(C4318*O4318&lt;&gt;0,C4318,0)</f>
        <v>0</v>
      </c>
      <c r="K4318" s="318" t="str">
        <f>IF(C4318*O4318=0,"",C4318)</f>
        <v/>
      </c>
      <c r="O4318" s="318">
        <f>IF(ISBLANK(L4318),0,1)</f>
        <v>0</v>
      </c>
      <c r="P4318" s="318">
        <f>IF(ISBLANK(M4318),0,1)</f>
        <v>0</v>
      </c>
      <c r="Q4318" s="318">
        <f>O4318+P4318</f>
        <v>0</v>
      </c>
      <c r="R4318" s="318">
        <f>SUM(Q4193:Q4318)</f>
        <v>2</v>
      </c>
      <c r="S4318" s="318">
        <f>R4318/$X$2</f>
        <v>8.6956521739130432E-2</v>
      </c>
      <c r="T4318" s="318">
        <f>IF(S4318&gt;=$X$3,1,0)</f>
        <v>0</v>
      </c>
      <c r="U4318" s="318">
        <f>O4318*T4318+P4318*T4318</f>
        <v>0</v>
      </c>
    </row>
    <row r="4319" spans="1:21" s="318" customFormat="1" x14ac:dyDescent="0.2">
      <c r="A4319" s="322">
        <v>42867</v>
      </c>
      <c r="B4319" s="321">
        <v>721.137024</v>
      </c>
      <c r="C4319" s="320">
        <f>LN(B4319/B4318)</f>
        <v>4.1799087463642998E-3</v>
      </c>
      <c r="D4319" s="320">
        <f>AVERAGE(C4299:C4319)</f>
        <v>1.9332112010098425E-3</v>
      </c>
      <c r="E4319" s="318">
        <f>_xlfn.STDEV.S(C4299:C4319)</f>
        <v>6.9759079302915599E-3</v>
      </c>
      <c r="F4319" s="318">
        <f>E4319*(21/(21-1.5))</f>
        <v>7.5125162326216792E-3</v>
      </c>
      <c r="G4319" s="318">
        <f>_xlfn.VAR.S(C4299:C4319)</f>
        <v>4.8663291451904675E-5</v>
      </c>
      <c r="H4319" s="318">
        <f>G4319*(21/(21-1))</f>
        <v>5.1096456024499914E-5</v>
      </c>
      <c r="I4319" s="320">
        <f>(SUM(C4256:C4276)*1+SUM(C4277:C4297)*2+SUM(C4298:C4318)*3)/6</f>
        <v>1.6341323527638906E-2</v>
      </c>
      <c r="J4319" s="318">
        <f>IF(C4319*O4319&lt;&gt;0,C4319,0)</f>
        <v>0</v>
      </c>
      <c r="K4319" s="318" t="str">
        <f>IF(C4319*O4319=0,"",C4319)</f>
        <v/>
      </c>
      <c r="O4319" s="318">
        <f>IF(ISBLANK(L4319),0,1)</f>
        <v>0</v>
      </c>
      <c r="P4319" s="318">
        <f>IF(ISBLANK(M4319),0,1)</f>
        <v>0</v>
      </c>
      <c r="Q4319" s="318">
        <f>O4319+P4319</f>
        <v>0</v>
      </c>
      <c r="R4319" s="318">
        <f>SUM(Q4194:Q4319)</f>
        <v>2</v>
      </c>
      <c r="S4319" s="318">
        <f>R4319/$X$2</f>
        <v>8.6956521739130432E-2</v>
      </c>
      <c r="T4319" s="318">
        <f>IF(S4319&gt;=$X$3,1,0)</f>
        <v>0</v>
      </c>
      <c r="U4319" s="318">
        <f>O4319*T4319+P4319*T4319</f>
        <v>0</v>
      </c>
    </row>
    <row r="4320" spans="1:21" s="318" customFormat="1" x14ac:dyDescent="0.2">
      <c r="A4320" s="322">
        <v>42870</v>
      </c>
      <c r="B4320" s="321">
        <v>724.66302499999995</v>
      </c>
      <c r="C4320" s="320">
        <f>LN(B4320/B4319)</f>
        <v>4.8775873164275162E-3</v>
      </c>
      <c r="D4320" s="320">
        <f>AVERAGE(C4300:C4320)</f>
        <v>2.0249856242656886E-3</v>
      </c>
      <c r="E4320" s="318">
        <f>_xlfn.STDEV.S(C4300:C4320)</f>
        <v>7.0025844764289103E-3</v>
      </c>
      <c r="F4320" s="318">
        <f>E4320*(21/(21-1.5))</f>
        <v>7.5412448207695954E-3</v>
      </c>
      <c r="G4320" s="318">
        <f>_xlfn.VAR.S(C4300:C4320)</f>
        <v>4.9036189349523151E-5</v>
      </c>
      <c r="H4320" s="318">
        <f>G4320*(21/(21-1))</f>
        <v>5.1487998816999314E-5</v>
      </c>
      <c r="I4320" s="320">
        <f>(SUM(C4257:C4277)*1+SUM(C4278:C4298)*2+SUM(C4299:C4319)*3)/6</f>
        <v>2.0620318536154533E-2</v>
      </c>
      <c r="J4320" s="318">
        <f>IF(C4320*O4320&lt;&gt;0,C4320,0)</f>
        <v>0</v>
      </c>
      <c r="K4320" s="318" t="str">
        <f>IF(C4320*O4320=0,"",C4320)</f>
        <v/>
      </c>
      <c r="O4320" s="318">
        <f>IF(ISBLANK(L4320),0,1)</f>
        <v>0</v>
      </c>
      <c r="P4320" s="318">
        <f>IF(ISBLANK(M4320),0,1)</f>
        <v>0</v>
      </c>
      <c r="Q4320" s="318">
        <f>O4320+P4320</f>
        <v>0</v>
      </c>
      <c r="R4320" s="318">
        <f>SUM(Q4195:Q4320)</f>
        <v>2</v>
      </c>
      <c r="S4320" s="318">
        <f>R4320/$X$2</f>
        <v>8.6956521739130432E-2</v>
      </c>
      <c r="T4320" s="318">
        <f>IF(S4320&gt;=$X$3,1,0)</f>
        <v>0</v>
      </c>
      <c r="U4320" s="318">
        <f>O4320*T4320+P4320*T4320</f>
        <v>0</v>
      </c>
    </row>
    <row r="4321" spans="1:21" s="318" customFormat="1" x14ac:dyDescent="0.2">
      <c r="A4321" s="322">
        <v>42871</v>
      </c>
      <c r="B4321" s="321">
        <v>728.29303000000004</v>
      </c>
      <c r="C4321" s="320">
        <f>LN(B4321/B4320)</f>
        <v>4.9967272445973297E-3</v>
      </c>
      <c r="D4321" s="320">
        <f>AVERAGE(C4301:C4321)</f>
        <v>2.3724125859102933E-3</v>
      </c>
      <c r="E4321" s="318">
        <f>_xlfn.STDEV.S(C4301:C4321)</f>
        <v>6.9581653534286098E-3</v>
      </c>
      <c r="F4321" s="318">
        <f>E4321*(21/(21-1.5))</f>
        <v>7.4934088421538874E-3</v>
      </c>
      <c r="G4321" s="318">
        <f>_xlfn.VAR.S(C4301:C4321)</f>
        <v>4.8416065085654292E-5</v>
      </c>
      <c r="H4321" s="318">
        <f>G4321*(21/(21-1))</f>
        <v>5.0836868339937009E-5</v>
      </c>
      <c r="I4321" s="320">
        <f>(SUM(C4258:C4278)*1+SUM(C4279:C4299)*2+SUM(C4300:C4320)*3)/6</f>
        <v>1.8477242339265097E-2</v>
      </c>
      <c r="J4321" s="318">
        <f>IF(C4321*O4321&lt;&gt;0,C4321,0)</f>
        <v>0</v>
      </c>
      <c r="K4321" s="318" t="str">
        <f>IF(C4321*O4321=0,"",C4321)</f>
        <v/>
      </c>
      <c r="O4321" s="318">
        <f>IF(ISBLANK(L4321),0,1)</f>
        <v>0</v>
      </c>
      <c r="P4321" s="318">
        <f>IF(ISBLANK(M4321),0,1)</f>
        <v>0</v>
      </c>
      <c r="Q4321" s="318">
        <f>O4321+P4321</f>
        <v>0</v>
      </c>
      <c r="R4321" s="318">
        <f>SUM(Q4196:Q4321)</f>
        <v>2</v>
      </c>
      <c r="S4321" s="318">
        <f>R4321/$X$2</f>
        <v>8.6956521739130432E-2</v>
      </c>
      <c r="T4321" s="318">
        <f>IF(S4321&gt;=$X$3,1,0)</f>
        <v>0</v>
      </c>
      <c r="U4321" s="318">
        <f>O4321*T4321+P4321*T4321</f>
        <v>0</v>
      </c>
    </row>
    <row r="4322" spans="1:21" s="318" customFormat="1" x14ac:dyDescent="0.2">
      <c r="A4322" s="322">
        <v>42873</v>
      </c>
      <c r="B4322" s="321">
        <v>712.66699200000005</v>
      </c>
      <c r="C4322" s="320">
        <f>LN(B4322/B4321)</f>
        <v>-2.1689221527847417E-2</v>
      </c>
      <c r="D4322" s="320">
        <f>AVERAGE(C4302:C4322)</f>
        <v>1.0674660670202077E-3</v>
      </c>
      <c r="E4322" s="318">
        <f>_xlfn.STDEV.S(C4302:C4322)</f>
        <v>8.6612711461913298E-3</v>
      </c>
      <c r="F4322" s="318">
        <f>E4322*(21/(21-1.5))</f>
        <v>9.3275227728214314E-3</v>
      </c>
      <c r="G4322" s="318">
        <f>_xlfn.VAR.S(C4302:C4322)</f>
        <v>7.5017617867846462E-5</v>
      </c>
      <c r="H4322" s="318">
        <f>G4322*(21/(21-1))</f>
        <v>7.8768498761238787E-5</v>
      </c>
      <c r="I4322" s="320">
        <f>(SUM(C4259:C4279)*1+SUM(C4280:C4300)*2+SUM(C4301:C4321)*3)/6</f>
        <v>2.1097785633330379E-2</v>
      </c>
      <c r="J4322" s="318">
        <f>IF(C4322*O4322&lt;&gt;0,C4322,0)</f>
        <v>0</v>
      </c>
      <c r="K4322" s="318" t="str">
        <f>IF(C4322*O4322=0,"",C4322)</f>
        <v/>
      </c>
      <c r="O4322" s="318">
        <f>IF(ISBLANK(L4322),0,1)</f>
        <v>0</v>
      </c>
      <c r="P4322" s="318">
        <f>IF(ISBLANK(M4322),0,1)</f>
        <v>0</v>
      </c>
      <c r="Q4322" s="318">
        <f>O4322+P4322</f>
        <v>0</v>
      </c>
      <c r="R4322" s="318">
        <f>SUM(Q4197:Q4322)</f>
        <v>2</v>
      </c>
      <c r="S4322" s="318">
        <f>R4322/$X$2</f>
        <v>8.6956521739130432E-2</v>
      </c>
      <c r="T4322" s="318">
        <f>IF(S4322&gt;=$X$3,1,0)</f>
        <v>0</v>
      </c>
      <c r="U4322" s="318">
        <f>O4322*T4322+P4322*T4322</f>
        <v>0</v>
      </c>
    </row>
    <row r="4323" spans="1:21" s="318" customFormat="1" x14ac:dyDescent="0.2">
      <c r="A4323" s="322">
        <v>42874</v>
      </c>
      <c r="B4323" s="321">
        <v>722.705017</v>
      </c>
      <c r="C4323" s="320">
        <f>LN(B4323/B4322)</f>
        <v>1.3986880869629204E-2</v>
      </c>
      <c r="D4323" s="320">
        <f>AVERAGE(C4303:C4323)</f>
        <v>2.5251287627940816E-3</v>
      </c>
      <c r="E4323" s="318">
        <f>_xlfn.STDEV.S(C4303:C4323)</f>
        <v>8.0921381869254426E-3</v>
      </c>
      <c r="F4323" s="318">
        <f>E4323*(21/(21-1.5))</f>
        <v>8.7146103551504761E-3</v>
      </c>
      <c r="G4323" s="318">
        <f>_xlfn.VAR.S(C4303:C4323)</f>
        <v>6.5482700436296983E-5</v>
      </c>
      <c r="H4323" s="318">
        <f>G4323*(21/(21-1))</f>
        <v>6.8756835458111835E-5</v>
      </c>
      <c r="I4323" s="320">
        <f>(SUM(C4260:C4280)*1+SUM(C4281:C4301)*2+SUM(C4302:C4322)*3)/6</f>
        <v>1.0628663556900704E-2</v>
      </c>
      <c r="J4323" s="318">
        <f>IF(C4323*O4323&lt;&gt;0,C4323,0)</f>
        <v>0</v>
      </c>
      <c r="K4323" s="318" t="str">
        <f>IF(C4323*O4323=0,"",C4323)</f>
        <v/>
      </c>
      <c r="O4323" s="318">
        <f>IF(ISBLANK(L4323),0,1)</f>
        <v>0</v>
      </c>
      <c r="P4323" s="318">
        <f>IF(ISBLANK(M4323),0,1)</f>
        <v>0</v>
      </c>
      <c r="Q4323" s="318">
        <f>O4323+P4323</f>
        <v>0</v>
      </c>
      <c r="R4323" s="318">
        <f>SUM(Q4198:Q4323)</f>
        <v>2</v>
      </c>
      <c r="S4323" s="318">
        <f>R4323/$X$2</f>
        <v>8.6956521739130432E-2</v>
      </c>
      <c r="T4323" s="318">
        <f>IF(S4323&gt;=$X$3,1,0)</f>
        <v>0</v>
      </c>
      <c r="U4323" s="318">
        <f>O4323*T4323+P4323*T4323</f>
        <v>0</v>
      </c>
    </row>
    <row r="4324" spans="1:21" s="318" customFormat="1" x14ac:dyDescent="0.2">
      <c r="A4324" s="322">
        <v>42877</v>
      </c>
      <c r="B4324" s="321">
        <v>723.75799600000005</v>
      </c>
      <c r="C4324" s="320">
        <f>LN(B4324/B4323)</f>
        <v>1.4559365521840742E-3</v>
      </c>
      <c r="D4324" s="320">
        <f>AVERAGE(C4304:C4324)</f>
        <v>2.79811719573771E-3</v>
      </c>
      <c r="E4324" s="318">
        <f>_xlfn.STDEV.S(C4304:C4324)</f>
        <v>7.9465894886468474E-3</v>
      </c>
      <c r="F4324" s="318">
        <f>E4324*(21/(21-1.5))</f>
        <v>8.5578656031581428E-3</v>
      </c>
      <c r="G4324" s="318">
        <f>_xlfn.VAR.S(C4304:C4324)</f>
        <v>6.3148284501072561E-5</v>
      </c>
      <c r="H4324" s="318">
        <f>G4324*(21/(21-1))</f>
        <v>6.6305698726126189E-5</v>
      </c>
      <c r="I4324" s="320">
        <f>(SUM(C4261:C4281)*1+SUM(C4282:C4302)*2+SUM(C4303:C4323)*3)/6</f>
        <v>2.0597242342810202E-2</v>
      </c>
      <c r="J4324" s="318">
        <f>IF(C4324*O4324&lt;&gt;0,C4324,0)</f>
        <v>0</v>
      </c>
      <c r="K4324" s="318" t="str">
        <f>IF(C4324*O4324=0,"",C4324)</f>
        <v/>
      </c>
      <c r="O4324" s="318">
        <f>IF(ISBLANK(L4324),0,1)</f>
        <v>0</v>
      </c>
      <c r="P4324" s="318">
        <f>IF(ISBLANK(M4324),0,1)</f>
        <v>0</v>
      </c>
      <c r="Q4324" s="318">
        <f>O4324+P4324</f>
        <v>0</v>
      </c>
      <c r="R4324" s="318">
        <f>SUM(Q4199:Q4324)</f>
        <v>2</v>
      </c>
      <c r="S4324" s="318">
        <f>R4324/$X$2</f>
        <v>8.6956521739130432E-2</v>
      </c>
      <c r="T4324" s="318">
        <f>IF(S4324&gt;=$X$3,1,0)</f>
        <v>0</v>
      </c>
      <c r="U4324" s="318">
        <f>O4324*T4324+P4324*T4324</f>
        <v>0</v>
      </c>
    </row>
    <row r="4325" spans="1:21" s="318" customFormat="1" x14ac:dyDescent="0.2">
      <c r="A4325" s="322">
        <v>42878</v>
      </c>
      <c r="B4325" s="321">
        <v>721.489014</v>
      </c>
      <c r="C4325" s="320">
        <f>LN(B4325/B4324)</f>
        <v>-3.1399253532201914E-3</v>
      </c>
      <c r="D4325" s="320">
        <f>AVERAGE(C4305:C4325)</f>
        <v>2.5783871258487508E-3</v>
      </c>
      <c r="E4325" s="318">
        <f>_xlfn.STDEV.S(C4305:C4325)</f>
        <v>8.0481672476784265E-3</v>
      </c>
      <c r="F4325" s="318">
        <f>E4325*(21/(21-1.5))</f>
        <v>8.6672570359613826E-3</v>
      </c>
      <c r="G4325" s="318">
        <f>_xlfn.VAR.S(C4305:C4325)</f>
        <v>6.4772996046603726E-5</v>
      </c>
      <c r="H4325" s="318">
        <f>G4325*(21/(21-1))</f>
        <v>6.8011645848933914E-5</v>
      </c>
      <c r="I4325" s="320">
        <f>(SUM(C4262:C4282)*1+SUM(C4283:C4303)*2+SUM(C4304:C4324)*3)/6</f>
        <v>2.154436461432736E-2</v>
      </c>
      <c r="J4325" s="318">
        <f>IF(C4325*O4325&lt;&gt;0,C4325,0)</f>
        <v>0</v>
      </c>
      <c r="K4325" s="318" t="str">
        <f>IF(C4325*O4325=0,"",C4325)</f>
        <v/>
      </c>
      <c r="O4325" s="318">
        <f>IF(ISBLANK(L4325),0,1)</f>
        <v>0</v>
      </c>
      <c r="P4325" s="318">
        <f>IF(ISBLANK(M4325),0,1)</f>
        <v>0</v>
      </c>
      <c r="Q4325" s="318">
        <f>O4325+P4325</f>
        <v>0</v>
      </c>
      <c r="R4325" s="318">
        <f>SUM(Q4200:Q4325)</f>
        <v>2</v>
      </c>
      <c r="S4325" s="318">
        <f>R4325/$X$2</f>
        <v>8.6956521739130432E-2</v>
      </c>
      <c r="T4325" s="318">
        <f>IF(S4325&gt;=$X$3,1,0)</f>
        <v>0</v>
      </c>
      <c r="U4325" s="318">
        <f>O4325*T4325+P4325*T4325</f>
        <v>0</v>
      </c>
    </row>
    <row r="4326" spans="1:21" s="318" customFormat="1" x14ac:dyDescent="0.2">
      <c r="A4326" s="322">
        <v>42879</v>
      </c>
      <c r="B4326" s="321">
        <v>725.94702099999995</v>
      </c>
      <c r="C4326" s="320">
        <f>LN(B4326/B4325)</f>
        <v>6.15988684610266E-3</v>
      </c>
      <c r="D4326" s="320">
        <f>AVERAGE(C4306:C4326)</f>
        <v>2.9027983881823615E-3</v>
      </c>
      <c r="E4326" s="318">
        <f>_xlfn.STDEV.S(C4306:C4326)</f>
        <v>8.0487164200912214E-3</v>
      </c>
      <c r="F4326" s="318">
        <f>E4326*(21/(21-1.5))</f>
        <v>8.667848452405931E-3</v>
      </c>
      <c r="G4326" s="318">
        <f>_xlfn.VAR.S(C4306:C4326)</f>
        <v>6.4781836011046037E-5</v>
      </c>
      <c r="H4326" s="318">
        <f>G4326*(21/(21-1))</f>
        <v>6.8020927811598346E-5</v>
      </c>
      <c r="I4326" s="320">
        <f>(SUM(C4263:C4283)*1+SUM(C4284:C4304)*2+SUM(C4305:C4325)*3)/6</f>
        <v>1.9087113525416168E-2</v>
      </c>
      <c r="J4326" s="318">
        <f>IF(C4326*O4326&lt;&gt;0,C4326,0)</f>
        <v>0</v>
      </c>
      <c r="K4326" s="318" t="str">
        <f>IF(C4326*O4326=0,"",C4326)</f>
        <v/>
      </c>
      <c r="O4326" s="318">
        <f>IF(ISBLANK(L4326),0,1)</f>
        <v>0</v>
      </c>
      <c r="P4326" s="318">
        <f>IF(ISBLANK(M4326),0,1)</f>
        <v>0</v>
      </c>
      <c r="Q4326" s="318">
        <f>O4326+P4326</f>
        <v>0</v>
      </c>
      <c r="R4326" s="318">
        <f>SUM(Q4201:Q4326)</f>
        <v>2</v>
      </c>
      <c r="S4326" s="318">
        <f>R4326/$X$2</f>
        <v>8.6956521739130432E-2</v>
      </c>
      <c r="T4326" s="318">
        <f>IF(S4326&gt;=$X$3,1,0)</f>
        <v>0</v>
      </c>
      <c r="U4326" s="318">
        <f>O4326*T4326+P4326*T4326</f>
        <v>0</v>
      </c>
    </row>
    <row r="4327" spans="1:21" s="318" customFormat="1" x14ac:dyDescent="0.2">
      <c r="A4327" s="322">
        <v>42881</v>
      </c>
      <c r="B4327" s="321">
        <v>718.74102800000003</v>
      </c>
      <c r="C4327" s="320">
        <f>LN(B4327/B4326)</f>
        <v>-9.9759290818344955E-3</v>
      </c>
      <c r="D4327" s="320">
        <f>AVERAGE(C4307:C4327)</f>
        <v>1.8440346149592697E-3</v>
      </c>
      <c r="E4327" s="318">
        <f>_xlfn.STDEV.S(C4307:C4327)</f>
        <v>8.2171646202334817E-3</v>
      </c>
      <c r="F4327" s="318">
        <f>E4327*(21/(21-1.5))</f>
        <v>8.8492542064052878E-3</v>
      </c>
      <c r="G4327" s="318">
        <f>_xlfn.VAR.S(C4307:C4327)</f>
        <v>6.7521794396016869E-5</v>
      </c>
      <c r="H4327" s="318">
        <f>G4327*(21/(21-1))</f>
        <v>7.0897884115817716E-5</v>
      </c>
      <c r="I4327" s="320">
        <f>(SUM(C4264:C4284)*1+SUM(C4285:C4305)*2+SUM(C4306:C4326)*3)/6</f>
        <v>2.0752293644244788E-2</v>
      </c>
      <c r="J4327" s="318">
        <f>IF(C4327*O4327&lt;&gt;0,C4327,0)</f>
        <v>0</v>
      </c>
      <c r="K4327" s="318" t="str">
        <f>IF(C4327*O4327=0,"",C4327)</f>
        <v/>
      </c>
      <c r="O4327" s="318">
        <f>IF(ISBLANK(L4327),0,1)</f>
        <v>0</v>
      </c>
      <c r="P4327" s="318">
        <f>IF(ISBLANK(M4327),0,1)</f>
        <v>0</v>
      </c>
      <c r="Q4327" s="318">
        <f>O4327+P4327</f>
        <v>0</v>
      </c>
      <c r="R4327" s="318">
        <f>SUM(Q4202:Q4327)</f>
        <v>2</v>
      </c>
      <c r="S4327" s="318">
        <f>R4327/$X$2</f>
        <v>8.6956521739130432E-2</v>
      </c>
      <c r="T4327" s="318">
        <f>IF(S4327&gt;=$X$3,1,0)</f>
        <v>0</v>
      </c>
      <c r="U4327" s="318">
        <f>O4327*T4327+P4327*T4327</f>
        <v>0</v>
      </c>
    </row>
    <row r="4328" spans="1:21" s="318" customFormat="1" x14ac:dyDescent="0.2">
      <c r="A4328" s="322">
        <v>42884</v>
      </c>
      <c r="B4328" s="321">
        <v>718.20300299999997</v>
      </c>
      <c r="C4328" s="320">
        <f>LN(B4328/B4327)</f>
        <v>-7.4884618125039995E-4</v>
      </c>
      <c r="D4328" s="320">
        <f>AVERAGE(C4308:C4328)</f>
        <v>1.3231917203485703E-3</v>
      </c>
      <c r="E4328" s="318">
        <f>_xlfn.STDEV.S(C4308:C4328)</f>
        <v>8.0057044484846129E-3</v>
      </c>
      <c r="F4328" s="318">
        <f>E4328*(21/(21-1.5))</f>
        <v>8.6215278675988143E-3</v>
      </c>
      <c r="G4328" s="318">
        <f>_xlfn.VAR.S(C4308:C4328)</f>
        <v>6.4091303716486334E-5</v>
      </c>
      <c r="H4328" s="318">
        <f>G4328*(21/(21-1))</f>
        <v>6.7295868902310656E-5</v>
      </c>
      <c r="I4328" s="320">
        <f>(SUM(C4265:C4285)*1+SUM(C4286:C4306)*2+SUM(C4307:C4327)*3)/6</f>
        <v>1.43051120256664E-2</v>
      </c>
      <c r="J4328" s="318">
        <f>IF(C4328*O4328&lt;&gt;0,C4328,0)</f>
        <v>-7.4884618125039995E-4</v>
      </c>
      <c r="K4328" s="318">
        <f>IF(C4328*O4328=0,"",C4328)</f>
        <v>-7.4884618125039995E-4</v>
      </c>
      <c r="L4328" s="323" t="s">
        <v>93</v>
      </c>
      <c r="M4328" s="323"/>
      <c r="O4328" s="318">
        <f>IF(ISBLANK(L4328),0,1)</f>
        <v>1</v>
      </c>
      <c r="P4328" s="318">
        <f>IF(ISBLANK(M4328),0,1)</f>
        <v>0</v>
      </c>
      <c r="Q4328" s="318">
        <f>O4328+P4328</f>
        <v>1</v>
      </c>
      <c r="R4328" s="318">
        <f>SUM(Q4203:Q4328)</f>
        <v>3</v>
      </c>
      <c r="S4328" s="318">
        <f>R4328/$X$2</f>
        <v>0.13043478260869565</v>
      </c>
      <c r="T4328" s="318">
        <f>IF(S4328&gt;=$X$3,1,0)</f>
        <v>0</v>
      </c>
      <c r="U4328" s="318">
        <f>O4328*T4328+P4328*T4328</f>
        <v>0</v>
      </c>
    </row>
    <row r="4329" spans="1:21" s="318" customFormat="1" x14ac:dyDescent="0.2">
      <c r="A4329" s="322">
        <v>42885</v>
      </c>
      <c r="B4329" s="321">
        <v>718.31701699999996</v>
      </c>
      <c r="C4329" s="320">
        <f>LN(B4329/B4328)</f>
        <v>1.5873638884528847E-4</v>
      </c>
      <c r="D4329" s="320">
        <f>AVERAGE(C4309:C4329)</f>
        <v>1.33204464020827E-3</v>
      </c>
      <c r="E4329" s="318">
        <f>_xlfn.STDEV.S(C4309:C4329)</f>
        <v>8.0042391724800023E-3</v>
      </c>
      <c r="F4329" s="318">
        <f>E4329*(21/(21-1.5))</f>
        <v>8.6199498780553871E-3</v>
      </c>
      <c r="G4329" s="318">
        <f>_xlfn.VAR.S(C4309:C4329)</f>
        <v>6.4067844730263354E-5</v>
      </c>
      <c r="H4329" s="318">
        <f>G4329*(21/(21-1))</f>
        <v>6.7271236966776524E-5</v>
      </c>
      <c r="I4329" s="320">
        <f>(SUM(C4266:C4286)*1+SUM(C4287:C4307)*2+SUM(C4308:C4328)*3)/6</f>
        <v>1.6077207043976516E-2</v>
      </c>
      <c r="J4329" s="318">
        <f>IF(C4329*O4329&lt;&gt;0,C4329,0)</f>
        <v>0</v>
      </c>
      <c r="K4329" s="318" t="str">
        <f>IF(C4329*O4329=0,"",C4329)</f>
        <v/>
      </c>
      <c r="O4329" s="318">
        <f>IF(ISBLANK(L4329),0,1)</f>
        <v>0</v>
      </c>
      <c r="P4329" s="318">
        <f>IF(ISBLANK(M4329),0,1)</f>
        <v>0</v>
      </c>
      <c r="Q4329" s="318">
        <f>O4329+P4329</f>
        <v>0</v>
      </c>
      <c r="R4329" s="318">
        <f>SUM(Q4204:Q4329)</f>
        <v>3</v>
      </c>
      <c r="S4329" s="318">
        <f>R4329/$X$2</f>
        <v>0.13043478260869565</v>
      </c>
      <c r="T4329" s="318">
        <f>IF(S4329&gt;=$X$3,1,0)</f>
        <v>0</v>
      </c>
      <c r="U4329" s="318">
        <f>O4329*T4329+P4329*T4329</f>
        <v>0</v>
      </c>
    </row>
    <row r="4330" spans="1:21" s="318" customFormat="1" x14ac:dyDescent="0.2">
      <c r="A4330" s="322">
        <v>42886</v>
      </c>
      <c r="B4330" s="321">
        <v>710.33599900000002</v>
      </c>
      <c r="C4330" s="320">
        <f>LN(B4330/B4329)</f>
        <v>-1.1172903336906083E-2</v>
      </c>
      <c r="D4330" s="320">
        <f>AVERAGE(C4310:C4330)</f>
        <v>7.8432568696514687E-4</v>
      </c>
      <c r="E4330" s="318">
        <f>_xlfn.STDEV.S(C4310:C4330)</f>
        <v>8.4570236885938271E-3</v>
      </c>
      <c r="F4330" s="318">
        <f>E4330*(21/(21-1.5))</f>
        <v>9.1075639723318131E-3</v>
      </c>
      <c r="G4330" s="318">
        <f>_xlfn.VAR.S(C4310:C4330)</f>
        <v>7.1521249669437151E-5</v>
      </c>
      <c r="H4330" s="318">
        <f>G4330*(21/(21-1))</f>
        <v>7.5097312152909006E-5</v>
      </c>
      <c r="I4330" s="320">
        <f>(SUM(C4267:C4287)*1+SUM(C4288:C4308)*2+SUM(C4309:C4329)*3)/6</f>
        <v>1.6443736502993175E-2</v>
      </c>
      <c r="J4330" s="318">
        <f>IF(C4330*O4330&lt;&gt;0,C4330,0)</f>
        <v>0</v>
      </c>
      <c r="K4330" s="318" t="str">
        <f>IF(C4330*O4330=0,"",C4330)</f>
        <v/>
      </c>
      <c r="O4330" s="318">
        <f>IF(ISBLANK(L4330),0,1)</f>
        <v>0</v>
      </c>
      <c r="P4330" s="318">
        <f>IF(ISBLANK(M4330),0,1)</f>
        <v>0</v>
      </c>
      <c r="Q4330" s="318">
        <f>O4330+P4330</f>
        <v>0</v>
      </c>
      <c r="R4330" s="318">
        <f>SUM(Q4205:Q4330)</f>
        <v>3</v>
      </c>
      <c r="S4330" s="318">
        <f>R4330/$X$2</f>
        <v>0.13043478260869565</v>
      </c>
      <c r="T4330" s="318">
        <f>IF(S4330&gt;=$X$3,1,0)</f>
        <v>0</v>
      </c>
      <c r="U4330" s="318">
        <f>O4330*T4330+P4330*T4330</f>
        <v>0</v>
      </c>
    </row>
    <row r="4331" spans="1:21" s="318" customFormat="1" x14ac:dyDescent="0.2">
      <c r="A4331" s="322">
        <v>42887</v>
      </c>
      <c r="B4331" s="321">
        <v>713.18902600000001</v>
      </c>
      <c r="C4331" s="320">
        <f>LN(B4331/B4330)</f>
        <v>4.0084027606525369E-3</v>
      </c>
      <c r="D4331" s="320">
        <f>AVERAGE(C4311:C4331)</f>
        <v>1.0484504225980247E-3</v>
      </c>
      <c r="E4331" s="318">
        <f>_xlfn.STDEV.S(C4311:C4331)</f>
        <v>8.4674685233798088E-3</v>
      </c>
      <c r="F4331" s="318">
        <f>E4331*(21/(21-1.5))</f>
        <v>9.1188122559474859E-3</v>
      </c>
      <c r="G4331" s="318">
        <f>_xlfn.VAR.S(C4311:C4331)</f>
        <v>7.1698023194427841E-5</v>
      </c>
      <c r="H4331" s="318">
        <f>G4331*(21/(21-1))</f>
        <v>7.5282924354149242E-5</v>
      </c>
      <c r="I4331" s="320">
        <f>(SUM(C4268:C4288)*1+SUM(C4289:C4309)*2+SUM(C4310:C4330)*3)/6</f>
        <v>1.2134896792978267E-2</v>
      </c>
      <c r="J4331" s="318">
        <f>IF(C4331*O4331&lt;&gt;0,C4331,0)</f>
        <v>0</v>
      </c>
      <c r="K4331" s="318" t="str">
        <f>IF(C4331*O4331=0,"",C4331)</f>
        <v/>
      </c>
      <c r="O4331" s="318">
        <f>IF(ISBLANK(L4331),0,1)</f>
        <v>0</v>
      </c>
      <c r="P4331" s="318">
        <f>IF(ISBLANK(M4331),0,1)</f>
        <v>0</v>
      </c>
      <c r="Q4331" s="318">
        <f>O4331+P4331</f>
        <v>0</v>
      </c>
      <c r="R4331" s="318">
        <f>SUM(Q4206:Q4331)</f>
        <v>3</v>
      </c>
      <c r="S4331" s="318">
        <f>R4331/$X$2</f>
        <v>0.13043478260869565</v>
      </c>
      <c r="T4331" s="318">
        <f>IF(S4331&gt;=$X$3,1,0)</f>
        <v>0</v>
      </c>
      <c r="U4331" s="318">
        <f>O4331*T4331+P4331*T4331</f>
        <v>0</v>
      </c>
    </row>
    <row r="4332" spans="1:21" s="318" customFormat="1" x14ac:dyDescent="0.2">
      <c r="A4332" s="322">
        <v>42888</v>
      </c>
      <c r="B4332" s="321">
        <v>712.08196999999996</v>
      </c>
      <c r="C4332" s="320">
        <f>LN(B4332/B4331)</f>
        <v>-1.5534676924481717E-3</v>
      </c>
      <c r="D4332" s="320">
        <f>AVERAGE(C4312:C4332)</f>
        <v>4.8312475370176168E-4</v>
      </c>
      <c r="E4332" s="318">
        <f>_xlfn.STDEV.S(C4312:C4332)</f>
        <v>8.2100169072128679E-3</v>
      </c>
      <c r="F4332" s="318">
        <f>E4332*(21/(21-1.5))</f>
        <v>8.8415566693061647E-3</v>
      </c>
      <c r="G4332" s="318">
        <f>_xlfn.VAR.S(C4312:C4332)</f>
        <v>6.7404377616721157E-5</v>
      </c>
      <c r="H4332" s="318">
        <f>G4332*(21/(21-1))</f>
        <v>7.0774596497557223E-5</v>
      </c>
      <c r="I4332" s="320">
        <f>(SUM(C4269:C4289)*1+SUM(C4290:C4310)*2+SUM(C4311:C4331)*3)/6</f>
        <v>1.6820110192064256E-2</v>
      </c>
      <c r="J4332" s="318">
        <f>IF(C4332*O4332&lt;&gt;0,C4332,0)</f>
        <v>0</v>
      </c>
      <c r="K4332" s="318" t="str">
        <f>IF(C4332*O4332=0,"",C4332)</f>
        <v/>
      </c>
      <c r="O4332" s="318">
        <f>IF(ISBLANK(L4332),0,1)</f>
        <v>0</v>
      </c>
      <c r="P4332" s="318">
        <f>IF(ISBLANK(M4332),0,1)</f>
        <v>0</v>
      </c>
      <c r="Q4332" s="318">
        <f>O4332+P4332</f>
        <v>0</v>
      </c>
      <c r="R4332" s="318">
        <f>SUM(Q4207:Q4332)</f>
        <v>3</v>
      </c>
      <c r="S4332" s="318">
        <f>R4332/$X$2</f>
        <v>0.13043478260869565</v>
      </c>
      <c r="T4332" s="318">
        <f>IF(S4332&gt;=$X$3,1,0)</f>
        <v>0</v>
      </c>
      <c r="U4332" s="318">
        <f>O4332*T4332+P4332*T4332</f>
        <v>0</v>
      </c>
    </row>
    <row r="4333" spans="1:21" s="318" customFormat="1" x14ac:dyDescent="0.2">
      <c r="A4333" s="322">
        <v>42892</v>
      </c>
      <c r="B4333" s="321">
        <v>709.36798099999999</v>
      </c>
      <c r="C4333" s="320">
        <f>LN(B4333/B4332)</f>
        <v>-3.8186251946694888E-3</v>
      </c>
      <c r="D4333" s="320">
        <f>AVERAGE(C4313:C4333)</f>
        <v>3.7585457996702055E-4</v>
      </c>
      <c r="E4333" s="318">
        <f>_xlfn.STDEV.S(C4313:C4333)</f>
        <v>8.2527336276415637E-3</v>
      </c>
      <c r="F4333" s="318">
        <f>E4333*(21/(21-1.5))</f>
        <v>8.8875592913062983E-3</v>
      </c>
      <c r="G4333" s="318">
        <f>_xlfn.VAR.S(C4313:C4333)</f>
        <v>6.8107612328805882E-5</v>
      </c>
      <c r="H4333" s="318">
        <f>G4333*(21/(21-1))</f>
        <v>7.1512992945246183E-5</v>
      </c>
      <c r="I4333" s="320">
        <f>(SUM(C4270:C4290)*1+SUM(C4291:C4311)*2+SUM(C4312:C4332)*3)/6</f>
        <v>1.0946208531354244E-2</v>
      </c>
      <c r="J4333" s="318">
        <f>IF(C4333*O4333&lt;&gt;0,C4333,0)</f>
        <v>0</v>
      </c>
      <c r="K4333" s="318" t="str">
        <f>IF(C4333*O4333=0,"",C4333)</f>
        <v/>
      </c>
      <c r="O4333" s="318">
        <f>IF(ISBLANK(L4333),0,1)</f>
        <v>0</v>
      </c>
      <c r="P4333" s="318">
        <f>IF(ISBLANK(M4333),0,1)</f>
        <v>0</v>
      </c>
      <c r="Q4333" s="318">
        <f>O4333+P4333</f>
        <v>0</v>
      </c>
      <c r="R4333" s="318">
        <f>SUM(Q4208:Q4333)</f>
        <v>3</v>
      </c>
      <c r="S4333" s="318">
        <f>R4333/$X$2</f>
        <v>0.13043478260869565</v>
      </c>
      <c r="T4333" s="318">
        <f>IF(S4333&gt;=$X$3,1,0)</f>
        <v>0</v>
      </c>
      <c r="U4333" s="318">
        <f>O4333*T4333+P4333*T4333</f>
        <v>0</v>
      </c>
    </row>
    <row r="4334" spans="1:21" s="318" customFormat="1" x14ac:dyDescent="0.2">
      <c r="A4334" s="322">
        <v>42893</v>
      </c>
      <c r="B4334" s="321">
        <v>711.06402600000001</v>
      </c>
      <c r="C4334" s="320">
        <f>LN(B4334/B4333)</f>
        <v>2.3880703865726749E-3</v>
      </c>
      <c r="D4334" s="320">
        <f>AVERAGE(C4314:C4334)</f>
        <v>7.4914781024373054E-4</v>
      </c>
      <c r="E4334" s="318">
        <f>_xlfn.STDEV.S(C4314:C4334)</f>
        <v>8.1526734911486973E-3</v>
      </c>
      <c r="F4334" s="318">
        <f>E4334*(21/(21-1.5))</f>
        <v>8.7798022212370579E-3</v>
      </c>
      <c r="G4334" s="318">
        <f>_xlfn.VAR.S(C4314:C4334)</f>
        <v>6.6466085053278694E-5</v>
      </c>
      <c r="H4334" s="318">
        <f>G4334*(21/(21-1))</f>
        <v>6.9789389305942632E-5</v>
      </c>
      <c r="I4334" s="320">
        <f>(SUM(C4271:C4291)*1+SUM(C4292:C4312)*2+SUM(C4313:C4333)*3)/6</f>
        <v>1.0311605896373978E-2</v>
      </c>
      <c r="J4334" s="318">
        <f>IF(C4334*O4334&lt;&gt;0,C4334,0)</f>
        <v>0</v>
      </c>
      <c r="K4334" s="318" t="str">
        <f>IF(C4334*O4334=0,"",C4334)</f>
        <v/>
      </c>
      <c r="O4334" s="318">
        <f>IF(ISBLANK(L4334),0,1)</f>
        <v>0</v>
      </c>
      <c r="P4334" s="318">
        <f>IF(ISBLANK(M4334),0,1)</f>
        <v>0</v>
      </c>
      <c r="Q4334" s="318">
        <f>O4334+P4334</f>
        <v>0</v>
      </c>
      <c r="R4334" s="318">
        <f>SUM(Q4209:Q4334)</f>
        <v>3</v>
      </c>
      <c r="S4334" s="318">
        <f>R4334/$X$2</f>
        <v>0.13043478260869565</v>
      </c>
      <c r="T4334" s="318">
        <f>IF(S4334&gt;=$X$3,1,0)</f>
        <v>0</v>
      </c>
      <c r="U4334" s="318">
        <f>O4334*T4334+P4334*T4334</f>
        <v>0</v>
      </c>
    </row>
    <row r="4335" spans="1:21" s="318" customFormat="1" x14ac:dyDescent="0.2">
      <c r="A4335" s="322">
        <v>42894</v>
      </c>
      <c r="B4335" s="321">
        <v>704.94897500000002</v>
      </c>
      <c r="C4335" s="320">
        <f>LN(B4335/B4334)</f>
        <v>-8.6370520753544216E-3</v>
      </c>
      <c r="D4335" s="320">
        <f>AVERAGE(C4315:C4335)</f>
        <v>-3.1354702319986213E-4</v>
      </c>
      <c r="E4335" s="318">
        <f>_xlfn.STDEV.S(C4315:C4335)</f>
        <v>7.8310653665600374E-3</v>
      </c>
      <c r="F4335" s="318">
        <f>E4335*(21/(21-1.5))</f>
        <v>8.433455010141578E-3</v>
      </c>
      <c r="G4335" s="318">
        <f>_xlfn.VAR.S(C4315:C4335)</f>
        <v>6.1325584775336105E-5</v>
      </c>
      <c r="H4335" s="318">
        <f>G4335*(21/(21-1))</f>
        <v>6.4391864014102913E-5</v>
      </c>
      <c r="I4335" s="320">
        <f>(SUM(C4272:C4292)*1+SUM(C4293:C4313)*2+SUM(C4314:C4334)*3)/6</f>
        <v>1.1442241416212051E-2</v>
      </c>
      <c r="J4335" s="318">
        <f>IF(C4335*O4335&lt;&gt;0,C4335,0)</f>
        <v>0</v>
      </c>
      <c r="K4335" s="318" t="str">
        <f>IF(C4335*O4335=0,"",C4335)</f>
        <v/>
      </c>
      <c r="O4335" s="318">
        <f>IF(ISBLANK(L4335),0,1)</f>
        <v>0</v>
      </c>
      <c r="P4335" s="318">
        <f>IF(ISBLANK(M4335),0,1)</f>
        <v>0</v>
      </c>
      <c r="Q4335" s="318">
        <f>O4335+P4335</f>
        <v>0</v>
      </c>
      <c r="R4335" s="318">
        <f>SUM(Q4210:Q4335)</f>
        <v>3</v>
      </c>
      <c r="S4335" s="318">
        <f>R4335/$X$2</f>
        <v>0.13043478260869565</v>
      </c>
      <c r="T4335" s="318">
        <f>IF(S4335&gt;=$X$3,1,0)</f>
        <v>0</v>
      </c>
      <c r="U4335" s="318">
        <f>O4335*T4335+P4335*T4335</f>
        <v>0</v>
      </c>
    </row>
    <row r="4336" spans="1:21" s="318" customFormat="1" x14ac:dyDescent="0.2">
      <c r="A4336" s="322">
        <v>42895</v>
      </c>
      <c r="B4336" s="321">
        <v>706.68298300000004</v>
      </c>
      <c r="C4336" s="320">
        <f>LN(B4336/B4335)</f>
        <v>2.456743575858472E-3</v>
      </c>
      <c r="D4336" s="320">
        <f>AVERAGE(C4316:C4336)</f>
        <v>-4.2030075194230071E-4</v>
      </c>
      <c r="E4336" s="318">
        <f>_xlfn.STDEV.S(C4316:C4336)</f>
        <v>7.7743988387689754E-3</v>
      </c>
      <c r="F4336" s="318">
        <f>E4336*(21/(21-1.5))</f>
        <v>8.3724295186742813E-3</v>
      </c>
      <c r="G4336" s="318">
        <f>_xlfn.VAR.S(C4316:C4336)</f>
        <v>6.0441277304252389E-5</v>
      </c>
      <c r="H4336" s="318">
        <f>G4336*(21/(21-1))</f>
        <v>6.3463341169465006E-5</v>
      </c>
      <c r="I4336" s="320">
        <f>(SUM(C4273:C4293)*1+SUM(C4294:C4314)*2+SUM(C4315:C4335)*3)/6</f>
        <v>7.1158128543304102E-3</v>
      </c>
      <c r="J4336" s="318">
        <f>IF(C4336*O4336&lt;&gt;0,C4336,0)</f>
        <v>0</v>
      </c>
      <c r="K4336" s="318" t="str">
        <f>IF(C4336*O4336=0,"",C4336)</f>
        <v/>
      </c>
      <c r="O4336" s="318">
        <f>IF(ISBLANK(L4336),0,1)</f>
        <v>0</v>
      </c>
      <c r="P4336" s="318">
        <f>IF(ISBLANK(M4336),0,1)</f>
        <v>0</v>
      </c>
      <c r="Q4336" s="318">
        <f>O4336+P4336</f>
        <v>0</v>
      </c>
      <c r="R4336" s="318">
        <f>SUM(Q4211:Q4336)</f>
        <v>3</v>
      </c>
      <c r="S4336" s="318">
        <f>R4336/$X$2</f>
        <v>0.13043478260869565</v>
      </c>
      <c r="T4336" s="318">
        <f>IF(S4336&gt;=$X$3,1,0)</f>
        <v>0</v>
      </c>
      <c r="U4336" s="318">
        <f>O4336*T4336+P4336*T4336</f>
        <v>0</v>
      </c>
    </row>
    <row r="4337" spans="1:21" s="318" customFormat="1" x14ac:dyDescent="0.2">
      <c r="A4337" s="322">
        <v>42898</v>
      </c>
      <c r="B4337" s="321">
        <v>711.908997</v>
      </c>
      <c r="C4337" s="320">
        <f>LN(B4337/B4336)</f>
        <v>7.3679221585837033E-3</v>
      </c>
      <c r="D4337" s="320">
        <f>AVERAGE(C4317:C4337)</f>
        <v>-5.0500373324539481E-4</v>
      </c>
      <c r="E4337" s="318">
        <f>_xlfn.STDEV.S(C4317:C4337)</f>
        <v>7.6739953211924748E-3</v>
      </c>
      <c r="F4337" s="318">
        <f>E4337*(21/(21-1.5))</f>
        <v>8.2643026535918953E-3</v>
      </c>
      <c r="G4337" s="318">
        <f>_xlfn.VAR.S(C4317:C4337)</f>
        <v>5.8890204189683994E-5</v>
      </c>
      <c r="H4337" s="318">
        <f>G4337*(21/(21-1))</f>
        <v>6.1834714399168191E-5</v>
      </c>
      <c r="I4337" s="320">
        <f>(SUM(C4274:C4294)*1+SUM(C4295:C4315)*2+SUM(C4316:C4336)*3)/6</f>
        <v>5.5375637930864183E-3</v>
      </c>
      <c r="J4337" s="318">
        <f>IF(C4337*O4337&lt;&gt;0,C4337,0)</f>
        <v>7.3679221585837033E-3</v>
      </c>
      <c r="K4337" s="318">
        <f>IF(C4337*O4337=0,"",C4337)</f>
        <v>7.3679221585837033E-3</v>
      </c>
      <c r="L4337" s="323" t="s">
        <v>92</v>
      </c>
      <c r="M4337" s="323"/>
      <c r="O4337" s="318">
        <f>IF(ISBLANK(L4337),0,1)</f>
        <v>1</v>
      </c>
      <c r="P4337" s="318">
        <f>IF(ISBLANK(M4337),0,1)</f>
        <v>0</v>
      </c>
      <c r="Q4337" s="318">
        <f>O4337+P4337</f>
        <v>1</v>
      </c>
      <c r="R4337" s="318">
        <f>SUM(Q4212:Q4337)</f>
        <v>4</v>
      </c>
      <c r="S4337" s="318">
        <f>R4337/$X$2</f>
        <v>0.17391304347826086</v>
      </c>
      <c r="T4337" s="318">
        <f>IF(S4337&gt;=$X$3,1,0)</f>
        <v>0</v>
      </c>
      <c r="U4337" s="318">
        <f>O4337*T4337+P4337*T4337</f>
        <v>0</v>
      </c>
    </row>
    <row r="4338" spans="1:21" s="318" customFormat="1" x14ac:dyDescent="0.2">
      <c r="A4338" s="322">
        <v>42900</v>
      </c>
      <c r="B4338" s="321">
        <v>708.30999799999995</v>
      </c>
      <c r="C4338" s="320"/>
      <c r="D4338" s="320">
        <f>AVERAGE(C4318:C4338)</f>
        <v>-5.0787077041591043E-4</v>
      </c>
      <c r="E4338" s="318">
        <f>_xlfn.STDEV.S(C4318:C4338)</f>
        <v>7.8733415344198112E-3</v>
      </c>
      <c r="F4338" s="318">
        <f>E4338*(21/(21-1.5))</f>
        <v>8.4789831909136432E-3</v>
      </c>
      <c r="G4338" s="318">
        <f>_xlfn.VAR.S(C4318:C4338)</f>
        <v>6.1989506917620109E-5</v>
      </c>
      <c r="H4338" s="318">
        <f>G4338*(21/(21-1))</f>
        <v>6.5088982263501112E-5</v>
      </c>
      <c r="I4338" s="320">
        <f>(SUM(C4275:C4295)*1+SUM(C4296:C4316)*2+SUM(C4317:C4337)*3)/6</f>
        <v>9.1500434241861273E-3</v>
      </c>
      <c r="J4338" s="318">
        <f>IF(C4338*O4338&lt;&gt;0,C4338,0)</f>
        <v>0</v>
      </c>
      <c r="K4338" s="318" t="str">
        <f>IF(C4338*O4338=0,"",C4338)</f>
        <v/>
      </c>
      <c r="O4338" s="318">
        <f>IF(ISBLANK(L4338),0,1)</f>
        <v>0</v>
      </c>
      <c r="P4338" s="318">
        <f>IF(ISBLANK(M4338),0,1)</f>
        <v>0</v>
      </c>
      <c r="Q4338" s="318">
        <f>O4338+P4338</f>
        <v>0</v>
      </c>
      <c r="R4338" s="318">
        <f>SUM(Q4213:Q4338)</f>
        <v>4</v>
      </c>
      <c r="S4338" s="318">
        <f>R4338/$X$2</f>
        <v>0.17391304347826086</v>
      </c>
      <c r="T4338" s="318">
        <f>IF(S4338&gt;=$X$3,1,0)</f>
        <v>0</v>
      </c>
      <c r="U4338" s="318">
        <f>O4338*T4338+P4338*T4338</f>
        <v>0</v>
      </c>
    </row>
    <row r="4339" spans="1:21" s="318" customFormat="1" x14ac:dyDescent="0.2">
      <c r="P4339" s="318">
        <f>SUM(P2:P4338)</f>
        <v>3</v>
      </c>
    </row>
  </sheetData>
  <autoFilter ref="A1:U4338"/>
  <pageMargins left="0.7" right="0.7" top="0.75" bottom="0.75" header="0.3" footer="0.3"/>
  <pageSetup paperSize="9" orientation="portrait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39"/>
  <sheetViews>
    <sheetView topLeftCell="A111" workbookViewId="0">
      <selection sqref="A1:XFD123"/>
    </sheetView>
  </sheetViews>
  <sheetFormatPr baseColWidth="10" defaultColWidth="8.83203125" defaultRowHeight="15" x14ac:dyDescent="0.2"/>
  <cols>
    <col min="1" max="16384" width="8.83203125" style="318"/>
  </cols>
  <sheetData>
    <row r="1" spans="1:24" x14ac:dyDescent="0.2">
      <c r="A1" s="318" t="s">
        <v>633</v>
      </c>
      <c r="B1" s="318" t="s">
        <v>88</v>
      </c>
      <c r="C1" s="318" t="s">
        <v>627</v>
      </c>
      <c r="D1" s="318" t="s">
        <v>21</v>
      </c>
      <c r="E1" s="318" t="s">
        <v>632</v>
      </c>
      <c r="F1" s="318" t="s">
        <v>631</v>
      </c>
      <c r="G1" s="318" t="s">
        <v>630</v>
      </c>
      <c r="H1" s="318" t="s">
        <v>629</v>
      </c>
      <c r="I1" s="318" t="s">
        <v>628</v>
      </c>
      <c r="J1" s="318" t="s">
        <v>627</v>
      </c>
      <c r="L1" s="318" t="s">
        <v>626</v>
      </c>
      <c r="M1" s="318" t="s">
        <v>625</v>
      </c>
      <c r="N1" s="318" t="s">
        <v>624</v>
      </c>
      <c r="O1" s="318" t="s">
        <v>623</v>
      </c>
      <c r="P1" s="318" t="s">
        <v>622</v>
      </c>
      <c r="Q1" s="318" t="s">
        <v>621</v>
      </c>
      <c r="R1" s="318" t="s">
        <v>620</v>
      </c>
      <c r="S1" s="318" t="s">
        <v>619</v>
      </c>
      <c r="T1" s="318" t="s">
        <v>618</v>
      </c>
      <c r="U1" s="318" t="s">
        <v>617</v>
      </c>
    </row>
    <row r="2" spans="1:24" x14ac:dyDescent="0.2">
      <c r="A2" s="318">
        <v>40358</v>
      </c>
      <c r="B2" s="318">
        <v>326.68099999999998</v>
      </c>
      <c r="C2" s="318">
        <v>-5.4229727465087883E-2</v>
      </c>
      <c r="D2" s="318">
        <v>-2.4922631065859581E-3</v>
      </c>
      <c r="E2" s="318">
        <v>1.9034798072324027E-2</v>
      </c>
      <c r="F2" s="318">
        <v>2.0499013308656645E-2</v>
      </c>
      <c r="G2" s="318">
        <v>3.6232353765415048E-4</v>
      </c>
      <c r="H2" s="318">
        <v>3.8043971453685801E-4</v>
      </c>
      <c r="I2" s="318">
        <v>-3.8387033647402043E-2</v>
      </c>
      <c r="J2" s="318">
        <v>-5.4229727465087883E-2</v>
      </c>
      <c r="K2" s="318">
        <v>-5.4229727465087883E-2</v>
      </c>
      <c r="L2" s="318" t="s">
        <v>114</v>
      </c>
      <c r="O2" s="318">
        <v>1</v>
      </c>
      <c r="P2" s="318">
        <v>0</v>
      </c>
      <c r="Q2" s="318">
        <v>1</v>
      </c>
      <c r="R2" s="318">
        <v>5</v>
      </c>
      <c r="S2" s="318">
        <v>0.21739130434782608</v>
      </c>
      <c r="T2" s="318">
        <v>0</v>
      </c>
      <c r="U2" s="318">
        <v>0</v>
      </c>
      <c r="W2" s="318" t="s">
        <v>616</v>
      </c>
      <c r="X2" s="318">
        <v>23</v>
      </c>
    </row>
    <row r="3" spans="1:24" x14ac:dyDescent="0.2">
      <c r="A3" s="318">
        <v>38985</v>
      </c>
      <c r="B3" s="318">
        <v>351.98998999999998</v>
      </c>
      <c r="C3" s="318">
        <v>-3.5006112151627945E-2</v>
      </c>
      <c r="D3" s="318">
        <v>-4.0267980924563462E-3</v>
      </c>
      <c r="E3" s="318">
        <v>1.4420079530446861E-2</v>
      </c>
      <c r="F3" s="318">
        <v>1.552931641740431E-2</v>
      </c>
      <c r="G3" s="318">
        <v>2.0793869366441254E-4</v>
      </c>
      <c r="H3" s="318">
        <v>2.1833562834763318E-4</v>
      </c>
      <c r="I3" s="318">
        <v>-1.8899593011084858E-2</v>
      </c>
      <c r="J3" s="318">
        <v>-3.5006112151627945E-2</v>
      </c>
      <c r="K3" s="318">
        <v>-3.5006112151627945E-2</v>
      </c>
      <c r="L3" s="318" t="s">
        <v>135</v>
      </c>
      <c r="O3" s="318">
        <v>1</v>
      </c>
      <c r="P3" s="318">
        <v>0</v>
      </c>
      <c r="Q3" s="318">
        <v>1</v>
      </c>
      <c r="R3" s="318">
        <v>9</v>
      </c>
      <c r="S3" s="318">
        <v>0.39130434782608697</v>
      </c>
      <c r="T3" s="318">
        <v>0</v>
      </c>
      <c r="U3" s="318">
        <v>0</v>
      </c>
      <c r="W3" s="318" t="s">
        <v>615</v>
      </c>
      <c r="X3" s="318">
        <v>0.43478260869565216</v>
      </c>
    </row>
    <row r="4" spans="1:24" x14ac:dyDescent="0.2">
      <c r="A4" s="318">
        <v>38460</v>
      </c>
      <c r="B4" s="318">
        <v>249.429993</v>
      </c>
      <c r="C4" s="318">
        <v>-3.0831175751750498E-2</v>
      </c>
      <c r="D4" s="318">
        <v>-1.9195396676041181E-3</v>
      </c>
      <c r="E4" s="318">
        <v>1.0828990579123812E-2</v>
      </c>
      <c r="F4" s="318">
        <v>1.1661989854441028E-2</v>
      </c>
      <c r="G4" s="318">
        <v>1.1726703696275226E-4</v>
      </c>
      <c r="H4" s="318">
        <v>1.2313038881088989E-4</v>
      </c>
      <c r="I4" s="318">
        <v>1.4249591691449228E-2</v>
      </c>
      <c r="J4" s="318">
        <v>-3.0831175751750498E-2</v>
      </c>
      <c r="K4" s="318">
        <v>-3.0831175751750498E-2</v>
      </c>
      <c r="L4" s="318" t="s">
        <v>64</v>
      </c>
      <c r="O4" s="318">
        <v>1</v>
      </c>
      <c r="P4" s="318">
        <v>0</v>
      </c>
      <c r="Q4" s="318">
        <v>1</v>
      </c>
      <c r="R4" s="318">
        <v>5</v>
      </c>
      <c r="S4" s="318">
        <v>0.21739130434782608</v>
      </c>
      <c r="T4" s="318">
        <v>0</v>
      </c>
      <c r="U4" s="318">
        <v>0</v>
      </c>
      <c r="W4" s="318" t="s">
        <v>614</v>
      </c>
      <c r="X4" s="318">
        <v>10</v>
      </c>
    </row>
    <row r="5" spans="1:24" x14ac:dyDescent="0.2">
      <c r="A5" s="318">
        <v>38834</v>
      </c>
      <c r="B5" s="318">
        <v>409.02999899999998</v>
      </c>
      <c r="C5" s="318">
        <v>-2.7608441475476749E-2</v>
      </c>
      <c r="D5" s="318">
        <v>2.3077442384029519E-3</v>
      </c>
      <c r="E5" s="318">
        <v>1.1774584625163696E-2</v>
      </c>
      <c r="F5" s="318">
        <v>1.2680321904022442E-2</v>
      </c>
      <c r="G5" s="318">
        <v>1.386408430951413E-4</v>
      </c>
      <c r="H5" s="318">
        <v>1.4557288524989838E-4</v>
      </c>
      <c r="I5" s="318">
        <v>7.1594825266001028E-2</v>
      </c>
      <c r="J5" s="318">
        <v>-2.7608441475476749E-2</v>
      </c>
      <c r="K5" s="318">
        <v>-2.7608441475476749E-2</v>
      </c>
      <c r="L5" s="318" t="s">
        <v>139</v>
      </c>
      <c r="O5" s="318">
        <v>1</v>
      </c>
      <c r="P5" s="318">
        <v>0</v>
      </c>
      <c r="Q5" s="318">
        <v>1</v>
      </c>
      <c r="R5" s="318">
        <v>13</v>
      </c>
      <c r="S5" s="318">
        <v>0.56521739130434778</v>
      </c>
      <c r="T5" s="318">
        <v>1</v>
      </c>
      <c r="U5" s="318">
        <v>1</v>
      </c>
      <c r="W5" s="318" t="s">
        <v>613</v>
      </c>
      <c r="X5" s="318">
        <v>50</v>
      </c>
    </row>
    <row r="6" spans="1:24" x14ac:dyDescent="0.2">
      <c r="A6" s="318">
        <v>41928</v>
      </c>
      <c r="B6" s="318">
        <v>532.817993</v>
      </c>
      <c r="C6" s="318">
        <v>-2.6734992788183944E-2</v>
      </c>
      <c r="D6" s="318">
        <v>-6.9929922653926531E-3</v>
      </c>
      <c r="E6" s="318">
        <v>1.0486496774108569E-2</v>
      </c>
      <c r="F6" s="318">
        <v>1.1293150372116919E-2</v>
      </c>
      <c r="G6" s="318">
        <v>1.0996661459338943E-4</v>
      </c>
      <c r="H6" s="318">
        <v>1.154649453230589E-4</v>
      </c>
      <c r="I6" s="318">
        <v>-5.4378334552134762E-2</v>
      </c>
      <c r="J6" s="318">
        <v>-2.6734992788183944E-2</v>
      </c>
      <c r="K6" s="318">
        <v>-2.6734992788183944E-2</v>
      </c>
      <c r="L6" s="318" t="s">
        <v>97</v>
      </c>
      <c r="O6" s="318">
        <v>1</v>
      </c>
      <c r="P6" s="318">
        <v>0</v>
      </c>
      <c r="Q6" s="318">
        <v>1</v>
      </c>
      <c r="R6" s="318">
        <v>5</v>
      </c>
      <c r="S6" s="318">
        <v>0.21739130434782608</v>
      </c>
      <c r="T6" s="318">
        <v>0</v>
      </c>
      <c r="U6" s="318">
        <v>0</v>
      </c>
    </row>
    <row r="7" spans="1:24" x14ac:dyDescent="0.2">
      <c r="A7" s="318">
        <v>39210</v>
      </c>
      <c r="B7" s="318">
        <v>477.92999300000002</v>
      </c>
      <c r="C7" s="318">
        <v>-2.4165306218575839E-2</v>
      </c>
      <c r="D7" s="318">
        <v>1.2446359191710121E-3</v>
      </c>
      <c r="E7" s="318">
        <v>9.1475146172358187E-3</v>
      </c>
      <c r="F7" s="318">
        <v>9.8511695877924188E-3</v>
      </c>
      <c r="G7" s="318">
        <v>8.3677023672542962E-5</v>
      </c>
      <c r="H7" s="318">
        <v>8.7860874856170108E-5</v>
      </c>
      <c r="I7" s="318">
        <v>3.6272655122924519E-2</v>
      </c>
      <c r="J7" s="318">
        <v>-2.4165306218575839E-2</v>
      </c>
      <c r="K7" s="318">
        <v>-2.4165306218575839E-2</v>
      </c>
      <c r="L7" s="318" t="s">
        <v>40</v>
      </c>
      <c r="O7" s="318">
        <v>1</v>
      </c>
      <c r="P7" s="318">
        <v>0</v>
      </c>
      <c r="Q7" s="318">
        <v>1</v>
      </c>
      <c r="R7" s="318">
        <v>12</v>
      </c>
      <c r="S7" s="318">
        <v>0.52173913043478259</v>
      </c>
      <c r="T7" s="318">
        <v>1</v>
      </c>
      <c r="U7" s="318">
        <v>1</v>
      </c>
    </row>
    <row r="8" spans="1:24" x14ac:dyDescent="0.2">
      <c r="A8" s="318">
        <v>40353</v>
      </c>
      <c r="B8" s="318">
        <v>351.09698500000002</v>
      </c>
      <c r="C8" s="318">
        <v>-2.1239882363471498E-2</v>
      </c>
      <c r="D8" s="318">
        <v>5.2478162562888495E-4</v>
      </c>
      <c r="E8" s="318">
        <v>1.5672480533478111E-2</v>
      </c>
      <c r="F8" s="318">
        <v>1.6878055959130275E-2</v>
      </c>
      <c r="G8" s="318">
        <v>2.4562664607225037E-4</v>
      </c>
      <c r="H8" s="318">
        <v>2.5790797837586289E-4</v>
      </c>
      <c r="I8" s="318">
        <v>-5.2669294269264743E-3</v>
      </c>
      <c r="J8" s="318">
        <v>-2.1239882363471498E-2</v>
      </c>
      <c r="K8" s="318">
        <v>-2.1239882363471498E-2</v>
      </c>
      <c r="L8" s="318" t="s">
        <v>115</v>
      </c>
      <c r="O8" s="318">
        <v>1</v>
      </c>
      <c r="P8" s="318">
        <v>0</v>
      </c>
      <c r="Q8" s="318">
        <v>1</v>
      </c>
      <c r="R8" s="318">
        <v>4</v>
      </c>
      <c r="S8" s="318">
        <v>0.17391304347826086</v>
      </c>
      <c r="T8" s="318">
        <v>0</v>
      </c>
      <c r="U8" s="318">
        <v>0</v>
      </c>
    </row>
    <row r="9" spans="1:24" x14ac:dyDescent="0.2">
      <c r="A9" s="318">
        <v>38903</v>
      </c>
      <c r="B9" s="318">
        <v>376.48001099999999</v>
      </c>
      <c r="C9" s="318">
        <v>-1.902208128863846E-2</v>
      </c>
      <c r="D9" s="318">
        <v>-3.9300611165775509E-4</v>
      </c>
      <c r="E9" s="318">
        <v>2.4010321547227761E-2</v>
      </c>
      <c r="F9" s="318">
        <v>2.5857269358552971E-2</v>
      </c>
      <c r="G9" s="318">
        <v>5.7649554080126976E-4</v>
      </c>
      <c r="H9" s="318">
        <v>6.0532031784133323E-4</v>
      </c>
      <c r="I9" s="318">
        <v>-1.837022383521664E-2</v>
      </c>
      <c r="J9" s="318">
        <v>-1.902208128863846E-2</v>
      </c>
      <c r="K9" s="318">
        <v>-1.902208128863846E-2</v>
      </c>
      <c r="L9" s="318" t="s">
        <v>136</v>
      </c>
      <c r="O9" s="318">
        <v>1</v>
      </c>
      <c r="P9" s="318">
        <v>0</v>
      </c>
      <c r="Q9" s="318">
        <v>1</v>
      </c>
      <c r="R9" s="318">
        <v>10</v>
      </c>
      <c r="S9" s="318">
        <v>0.43478260869565216</v>
      </c>
      <c r="T9" s="318">
        <v>1</v>
      </c>
      <c r="U9" s="318">
        <v>1</v>
      </c>
    </row>
    <row r="10" spans="1:24" x14ac:dyDescent="0.2">
      <c r="A10" s="318">
        <v>36670</v>
      </c>
      <c r="B10" s="318">
        <v>200.470001</v>
      </c>
      <c r="C10" s="318">
        <v>-1.7004321646017926E-2</v>
      </c>
      <c r="D10" s="318">
        <v>3.9414899648516997E-3</v>
      </c>
      <c r="E10" s="318">
        <v>1.2610441317442295E-2</v>
      </c>
      <c r="F10" s="318">
        <v>1.3580475264937854E-2</v>
      </c>
      <c r="G10" s="318">
        <v>1.5902323022065574E-4</v>
      </c>
      <c r="H10" s="318">
        <v>1.6697439173168853E-4</v>
      </c>
      <c r="I10" s="318">
        <v>1.9977005731091277E-2</v>
      </c>
      <c r="J10" s="318">
        <v>-1.7004321646017926E-2</v>
      </c>
      <c r="K10" s="318">
        <v>-1.7004321646017926E-2</v>
      </c>
      <c r="L10" s="318" t="s">
        <v>74</v>
      </c>
      <c r="O10" s="318">
        <v>1</v>
      </c>
      <c r="P10" s="318">
        <v>0</v>
      </c>
      <c r="Q10" s="318">
        <v>1</v>
      </c>
      <c r="S10" s="318">
        <v>0</v>
      </c>
      <c r="T10" s="318">
        <v>0</v>
      </c>
      <c r="U10" s="318">
        <v>0</v>
      </c>
    </row>
    <row r="11" spans="1:24" x14ac:dyDescent="0.2">
      <c r="A11" s="318">
        <v>36665</v>
      </c>
      <c r="B11" s="318">
        <v>205.621994</v>
      </c>
      <c r="C11" s="318">
        <v>-1.6610460320627237E-2</v>
      </c>
      <c r="D11" s="318">
        <v>3.4220066412022051E-3</v>
      </c>
      <c r="E11" s="318">
        <v>1.4862073757063323E-2</v>
      </c>
      <c r="F11" s="318">
        <v>1.6005310199914347E-2</v>
      </c>
      <c r="G11" s="318">
        <v>2.2088123636039035E-4</v>
      </c>
      <c r="H11" s="318">
        <v>2.3192529817840987E-4</v>
      </c>
      <c r="I11" s="318">
        <v>1.0930749867942022E-2</v>
      </c>
      <c r="J11" s="318">
        <v>-1.6610460320627237E-2</v>
      </c>
      <c r="K11" s="318">
        <v>-1.6610460320627237E-2</v>
      </c>
      <c r="L11" s="318" t="s">
        <v>185</v>
      </c>
      <c r="N11" s="318">
        <v>36666</v>
      </c>
      <c r="O11" s="318">
        <v>1</v>
      </c>
      <c r="P11" s="318">
        <v>0</v>
      </c>
      <c r="Q11" s="318">
        <v>1</v>
      </c>
      <c r="S11" s="318">
        <v>0</v>
      </c>
      <c r="T11" s="318">
        <v>0</v>
      </c>
      <c r="U11" s="318">
        <v>0</v>
      </c>
    </row>
    <row r="12" spans="1:24" x14ac:dyDescent="0.2">
      <c r="A12" s="318">
        <v>38114</v>
      </c>
      <c r="B12" s="318">
        <v>188.13000500000001</v>
      </c>
      <c r="C12" s="318">
        <v>-1.6239097313425738E-2</v>
      </c>
      <c r="D12" s="318">
        <v>-2.8992424638871438E-3</v>
      </c>
      <c r="E12" s="318">
        <v>9.7326890049973247E-3</v>
      </c>
      <c r="F12" s="318">
        <v>1.0481357389997118E-2</v>
      </c>
      <c r="G12" s="318">
        <v>9.4725235267995825E-5</v>
      </c>
      <c r="H12" s="318">
        <v>9.9461497031395617E-5</v>
      </c>
      <c r="I12" s="318">
        <v>-1.1784522333379078E-2</v>
      </c>
      <c r="J12" s="318">
        <v>-1.6239097313425738E-2</v>
      </c>
      <c r="K12" s="318">
        <v>-1.6239097313425738E-2</v>
      </c>
      <c r="L12" s="318" t="s">
        <v>174</v>
      </c>
      <c r="O12" s="318">
        <v>1</v>
      </c>
      <c r="P12" s="318">
        <v>0</v>
      </c>
      <c r="Q12" s="318">
        <v>1</v>
      </c>
      <c r="R12" s="318">
        <v>6</v>
      </c>
      <c r="S12" s="318">
        <v>0.2608695652173913</v>
      </c>
      <c r="T12" s="318">
        <v>0</v>
      </c>
      <c r="U12" s="318">
        <v>0</v>
      </c>
    </row>
    <row r="13" spans="1:24" x14ac:dyDescent="0.2">
      <c r="A13" s="318">
        <v>41985</v>
      </c>
      <c r="B13" s="318">
        <v>544.68402100000003</v>
      </c>
      <c r="C13" s="318">
        <v>-1.5746874829060065E-2</v>
      </c>
      <c r="D13" s="318">
        <v>-3.5810553290645743E-3</v>
      </c>
      <c r="E13" s="318">
        <v>1.1773631281047607E-2</v>
      </c>
      <c r="F13" s="318">
        <v>1.2679295225743575E-2</v>
      </c>
      <c r="G13" s="318">
        <v>1.3861839354206273E-4</v>
      </c>
      <c r="H13" s="318">
        <v>1.4554931321916588E-4</v>
      </c>
      <c r="I13" s="318">
        <v>-2.9192166439707328E-2</v>
      </c>
      <c r="J13" s="318">
        <v>-1.5746874829060065E-2</v>
      </c>
      <c r="K13" s="318">
        <v>-1.5746874829060065E-2</v>
      </c>
      <c r="L13" s="318" t="s">
        <v>96</v>
      </c>
      <c r="O13" s="318">
        <v>1</v>
      </c>
      <c r="P13" s="318">
        <v>0</v>
      </c>
      <c r="Q13" s="318">
        <v>1</v>
      </c>
      <c r="R13" s="318">
        <v>6</v>
      </c>
      <c r="S13" s="318">
        <v>0.2608695652173913</v>
      </c>
      <c r="T13" s="318">
        <v>0</v>
      </c>
      <c r="U13" s="318">
        <v>0</v>
      </c>
    </row>
    <row r="14" spans="1:24" x14ac:dyDescent="0.2">
      <c r="A14" s="318">
        <v>40337</v>
      </c>
      <c r="B14" s="318">
        <v>339.48800699999998</v>
      </c>
      <c r="C14" s="318">
        <v>-1.4243198809171905E-2</v>
      </c>
      <c r="D14" s="318">
        <v>-3.8046081726571986E-3</v>
      </c>
      <c r="E14" s="318">
        <v>2.7327127551352706E-2</v>
      </c>
      <c r="F14" s="318">
        <v>2.9429214286072144E-2</v>
      </c>
      <c r="G14" s="318">
        <v>7.4677190020790022E-4</v>
      </c>
      <c r="H14" s="318">
        <v>7.8411049521829527E-4</v>
      </c>
      <c r="I14" s="318">
        <v>-3.6702062663923618E-2</v>
      </c>
      <c r="J14" s="318">
        <v>-1.4243198809171905E-2</v>
      </c>
      <c r="K14" s="318">
        <v>-1.4243198809171905E-2</v>
      </c>
      <c r="L14" s="318" t="s">
        <v>33</v>
      </c>
      <c r="O14" s="318">
        <v>1</v>
      </c>
      <c r="P14" s="318">
        <v>0</v>
      </c>
      <c r="Q14" s="318">
        <v>1</v>
      </c>
      <c r="R14" s="318">
        <v>2</v>
      </c>
      <c r="S14" s="318">
        <v>8.6956521739130432E-2</v>
      </c>
      <c r="T14" s="318">
        <v>0</v>
      </c>
      <c r="U14" s="318">
        <v>0</v>
      </c>
    </row>
    <row r="15" spans="1:24" x14ac:dyDescent="0.2">
      <c r="A15" s="318">
        <v>39395</v>
      </c>
      <c r="B15" s="318">
        <v>507.29998799999998</v>
      </c>
      <c r="C15" s="318">
        <v>-1.3490329928566176E-2</v>
      </c>
      <c r="D15" s="318">
        <v>3.6276641527825643E-4</v>
      </c>
      <c r="E15" s="318">
        <v>1.2651826288347698E-2</v>
      </c>
      <c r="F15" s="318">
        <v>1.3625043695143673E-2</v>
      </c>
      <c r="G15" s="318">
        <v>1.6006870843052588E-4</v>
      </c>
      <c r="H15" s="318">
        <v>1.6807214385205219E-4</v>
      </c>
      <c r="I15" s="318">
        <v>3.5865396876297813E-2</v>
      </c>
      <c r="J15" s="318">
        <v>-1.3490329928566176E-2</v>
      </c>
      <c r="K15" s="318">
        <v>-1.3490329928566176E-2</v>
      </c>
      <c r="L15" s="318" t="s">
        <v>34</v>
      </c>
      <c r="O15" s="318">
        <v>1</v>
      </c>
      <c r="P15" s="318">
        <v>0</v>
      </c>
      <c r="Q15" s="318">
        <v>1</v>
      </c>
      <c r="R15" s="318">
        <v>5</v>
      </c>
      <c r="S15" s="318">
        <v>0.21739130434782608</v>
      </c>
      <c r="T15" s="318">
        <v>0</v>
      </c>
      <c r="U15" s="318">
        <v>0</v>
      </c>
    </row>
    <row r="16" spans="1:24" x14ac:dyDescent="0.2">
      <c r="A16" s="318">
        <v>39125</v>
      </c>
      <c r="B16" s="318">
        <v>464.42001299999998</v>
      </c>
      <c r="C16" s="318">
        <v>-1.2623985767034376E-2</v>
      </c>
      <c r="D16" s="318">
        <v>3.2764408706829279E-3</v>
      </c>
      <c r="E16" s="318">
        <v>9.4085801987807277E-3</v>
      </c>
      <c r="F16" s="318">
        <v>1.0132317137148475E-2</v>
      </c>
      <c r="G16" s="318">
        <v>8.8521381356888791E-5</v>
      </c>
      <c r="H16" s="318">
        <v>9.294745042473324E-5</v>
      </c>
      <c r="I16" s="318">
        <v>5.5251194948945072E-2</v>
      </c>
      <c r="J16" s="318">
        <v>-1.2623985767034376E-2</v>
      </c>
      <c r="K16" s="318">
        <v>-1.2623985767034376E-2</v>
      </c>
      <c r="L16" s="318" t="s">
        <v>126</v>
      </c>
      <c r="O16" s="318">
        <v>1</v>
      </c>
      <c r="P16" s="318">
        <v>0</v>
      </c>
      <c r="Q16" s="318">
        <v>1</v>
      </c>
      <c r="R16" s="318">
        <v>12</v>
      </c>
      <c r="S16" s="318">
        <v>0.52173913043478259</v>
      </c>
      <c r="T16" s="318">
        <v>1</v>
      </c>
      <c r="U16" s="318">
        <v>1</v>
      </c>
    </row>
    <row r="17" spans="1:21" x14ac:dyDescent="0.2">
      <c r="A17" s="318">
        <v>39048</v>
      </c>
      <c r="B17" s="318">
        <v>409.25</v>
      </c>
      <c r="C17" s="318">
        <v>-1.2433066184565354E-2</v>
      </c>
      <c r="D17" s="318">
        <v>6.1954168439628588E-4</v>
      </c>
      <c r="E17" s="318">
        <v>1.1406020414594372E-2</v>
      </c>
      <c r="F17" s="318">
        <v>1.22834066003324E-2</v>
      </c>
      <c r="G17" s="318">
        <v>1.3009730169814357E-4</v>
      </c>
      <c r="H17" s="318">
        <v>1.3660216678305077E-4</v>
      </c>
      <c r="I17" s="318">
        <v>3.9640483612993084E-2</v>
      </c>
      <c r="J17" s="318">
        <v>-1.2433066184565354E-2</v>
      </c>
      <c r="K17" s="318">
        <v>-1.2433066184565354E-2</v>
      </c>
      <c r="L17" s="318" t="s">
        <v>129</v>
      </c>
      <c r="O17" s="318">
        <v>1</v>
      </c>
      <c r="P17" s="318">
        <v>0</v>
      </c>
      <c r="Q17" s="318">
        <v>1</v>
      </c>
      <c r="R17" s="318">
        <v>12</v>
      </c>
      <c r="S17" s="318">
        <v>0.52173913043478259</v>
      </c>
      <c r="T17" s="318">
        <v>1</v>
      </c>
      <c r="U17" s="318">
        <v>1</v>
      </c>
    </row>
    <row r="18" spans="1:21" x14ac:dyDescent="0.2">
      <c r="A18" s="318">
        <v>42306</v>
      </c>
      <c r="B18" s="318">
        <v>615.48699999999997</v>
      </c>
      <c r="C18" s="318">
        <v>-1.1745736742293737E-2</v>
      </c>
      <c r="D18" s="318">
        <v>2.6814820445121615E-3</v>
      </c>
      <c r="E18" s="318">
        <v>1.1825717964039443E-2</v>
      </c>
      <c r="F18" s="318">
        <v>1.2735388576657861E-2</v>
      </c>
      <c r="G18" s="318">
        <v>1.3984760536500519E-4</v>
      </c>
      <c r="H18" s="318">
        <v>1.4683998563325544E-4</v>
      </c>
      <c r="I18" s="318">
        <v>1.7954318906629935E-2</v>
      </c>
      <c r="J18" s="318">
        <v>-1.1745736742293737E-2</v>
      </c>
      <c r="K18" s="318">
        <v>-1.1745736742293737E-2</v>
      </c>
      <c r="L18" s="318" t="s">
        <v>14</v>
      </c>
      <c r="O18" s="318">
        <v>1</v>
      </c>
      <c r="P18" s="318">
        <v>0</v>
      </c>
      <c r="Q18" s="318">
        <v>1</v>
      </c>
      <c r="R18" s="318">
        <v>3</v>
      </c>
      <c r="S18" s="318">
        <v>0.13043478260869565</v>
      </c>
      <c r="T18" s="318">
        <v>0</v>
      </c>
      <c r="U18" s="318">
        <v>0</v>
      </c>
    </row>
    <row r="19" spans="1:21" x14ac:dyDescent="0.2">
      <c r="A19" s="318">
        <v>38530</v>
      </c>
      <c r="B19" s="318">
        <v>277.75</v>
      </c>
      <c r="C19" s="318">
        <v>-1.1277284230543843E-2</v>
      </c>
      <c r="D19" s="318">
        <v>3.3264151865901362E-3</v>
      </c>
      <c r="E19" s="318">
        <v>6.8188645710084254E-3</v>
      </c>
      <c r="F19" s="318">
        <v>7.3433926149321501E-3</v>
      </c>
      <c r="G19" s="318">
        <v>4.6496914037753922E-5</v>
      </c>
      <c r="H19" s="318">
        <v>4.8821759739641619E-5</v>
      </c>
      <c r="I19" s="318">
        <v>4.6787606517594033E-2</v>
      </c>
      <c r="J19" s="318">
        <v>-1.1277284230543843E-2</v>
      </c>
      <c r="K19" s="318">
        <v>-1.1277284230543843E-2</v>
      </c>
      <c r="L19" s="318" t="s">
        <v>159</v>
      </c>
      <c r="O19" s="318">
        <v>1</v>
      </c>
      <c r="P19" s="318">
        <v>0</v>
      </c>
      <c r="Q19" s="318">
        <v>1</v>
      </c>
      <c r="R19" s="318">
        <v>18</v>
      </c>
      <c r="S19" s="318">
        <v>0.78260869565217395</v>
      </c>
      <c r="T19" s="318">
        <v>1</v>
      </c>
      <c r="U19" s="318">
        <v>1</v>
      </c>
    </row>
    <row r="20" spans="1:21" x14ac:dyDescent="0.2">
      <c r="A20" s="318">
        <v>41913</v>
      </c>
      <c r="B20" s="318">
        <v>602.841003</v>
      </c>
      <c r="C20" s="318">
        <v>-1.0790171336825157E-2</v>
      </c>
      <c r="D20" s="318">
        <v>-9.7117842922906316E-4</v>
      </c>
      <c r="E20" s="318">
        <v>5.245102446787814E-3</v>
      </c>
      <c r="F20" s="318">
        <v>5.6485718657714916E-3</v>
      </c>
      <c r="G20" s="318">
        <v>2.7511099677299517E-5</v>
      </c>
      <c r="H20" s="318">
        <v>2.8886654661164493E-5</v>
      </c>
      <c r="I20" s="318">
        <v>-5.5004314890363228E-3</v>
      </c>
      <c r="J20" s="318">
        <v>-1.0790171336825157E-2</v>
      </c>
      <c r="K20" s="318">
        <v>-1.0790171336825157E-2</v>
      </c>
      <c r="L20" s="318" t="s">
        <v>98</v>
      </c>
      <c r="O20" s="318">
        <v>1</v>
      </c>
      <c r="P20" s="318">
        <v>0</v>
      </c>
      <c r="Q20" s="318">
        <v>1</v>
      </c>
      <c r="R20" s="318">
        <v>4</v>
      </c>
      <c r="S20" s="318">
        <v>0.17391304347826086</v>
      </c>
      <c r="T20" s="318">
        <v>0</v>
      </c>
      <c r="U20" s="318">
        <v>0</v>
      </c>
    </row>
    <row r="21" spans="1:21" x14ac:dyDescent="0.2">
      <c r="A21" s="318">
        <v>38618</v>
      </c>
      <c r="B21" s="318">
        <v>325.17999300000002</v>
      </c>
      <c r="C21" s="318">
        <v>-1.024930127104569E-2</v>
      </c>
      <c r="D21" s="318">
        <v>3.2024988658208185E-3</v>
      </c>
      <c r="E21" s="318">
        <v>7.3596091804144044E-3</v>
      </c>
      <c r="F21" s="318">
        <v>7.9257329635232035E-3</v>
      </c>
      <c r="G21" s="318">
        <v>5.416384728843998E-5</v>
      </c>
      <c r="H21" s="318">
        <v>5.6872039652861981E-5</v>
      </c>
      <c r="I21" s="318">
        <v>6.1534339934261106E-2</v>
      </c>
      <c r="J21" s="318">
        <v>-1.024930127104569E-2</v>
      </c>
      <c r="K21" s="318">
        <v>-1.024930127104569E-2</v>
      </c>
      <c r="L21" s="318" t="s">
        <v>155</v>
      </c>
      <c r="O21" s="318">
        <v>1</v>
      </c>
      <c r="P21" s="318">
        <v>0</v>
      </c>
      <c r="Q21" s="318">
        <v>1</v>
      </c>
      <c r="R21" s="318">
        <v>19</v>
      </c>
      <c r="S21" s="318">
        <v>0.82608695652173914</v>
      </c>
      <c r="T21" s="318">
        <v>1</v>
      </c>
      <c r="U21" s="318">
        <v>1</v>
      </c>
    </row>
    <row r="22" spans="1:21" x14ac:dyDescent="0.2">
      <c r="A22" s="318">
        <v>40345</v>
      </c>
      <c r="B22" s="318">
        <v>361.59899899999999</v>
      </c>
      <c r="C22" s="318">
        <v>-1.0213199009381061E-2</v>
      </c>
      <c r="D22" s="318">
        <v>-1.2178860101898028E-4</v>
      </c>
      <c r="E22" s="318">
        <v>2.2432906209900631E-2</v>
      </c>
      <c r="F22" s="318">
        <v>2.4158514379892984E-2</v>
      </c>
      <c r="G22" s="318">
        <v>5.0323528102219823E-4</v>
      </c>
      <c r="H22" s="318">
        <v>5.2839704507330815E-4</v>
      </c>
      <c r="I22" s="318">
        <v>-1.5718293231891108E-2</v>
      </c>
      <c r="J22" s="318">
        <v>-1.0213199009381061E-2</v>
      </c>
      <c r="K22" s="318">
        <v>-1.0213199009381061E-2</v>
      </c>
      <c r="L22" s="318" t="s">
        <v>116</v>
      </c>
      <c r="O22" s="318">
        <v>1</v>
      </c>
      <c r="P22" s="318">
        <v>0</v>
      </c>
      <c r="Q22" s="318">
        <v>1</v>
      </c>
      <c r="R22" s="318">
        <v>3</v>
      </c>
      <c r="S22" s="318">
        <v>0.13043478260869565</v>
      </c>
      <c r="T22" s="318">
        <v>0</v>
      </c>
      <c r="U22" s="318">
        <v>0</v>
      </c>
    </row>
    <row r="23" spans="1:21" x14ac:dyDescent="0.2">
      <c r="A23" s="318">
        <v>38056</v>
      </c>
      <c r="B23" s="318">
        <v>201.36999499999999</v>
      </c>
      <c r="C23" s="318">
        <v>-1.0128810305176553E-2</v>
      </c>
      <c r="D23" s="318">
        <v>3.52294868744328E-3</v>
      </c>
      <c r="E23" s="318">
        <v>1.0290865548716248E-2</v>
      </c>
      <c r="F23" s="318">
        <v>1.108247059092519E-2</v>
      </c>
      <c r="G23" s="318">
        <v>1.0590191374175496E-4</v>
      </c>
      <c r="H23" s="318">
        <v>1.1119700942884272E-4</v>
      </c>
      <c r="I23" s="318">
        <v>7.2700586108958701E-2</v>
      </c>
      <c r="J23" s="318">
        <v>-1.0128810305176553E-2</v>
      </c>
      <c r="K23" s="318">
        <v>-1.0128810305176553E-2</v>
      </c>
      <c r="L23" s="318" t="s">
        <v>178</v>
      </c>
      <c r="O23" s="318">
        <v>1</v>
      </c>
      <c r="P23" s="318">
        <v>0</v>
      </c>
      <c r="Q23" s="318">
        <v>1</v>
      </c>
      <c r="R23" s="318">
        <v>2</v>
      </c>
      <c r="S23" s="318">
        <v>8.6956521739130432E-2</v>
      </c>
      <c r="T23" s="318">
        <v>0</v>
      </c>
      <c r="U23" s="318">
        <v>0</v>
      </c>
    </row>
    <row r="24" spans="1:21" x14ac:dyDescent="0.2">
      <c r="A24" s="318">
        <v>38646</v>
      </c>
      <c r="B24" s="318">
        <v>284.42001299999998</v>
      </c>
      <c r="C24" s="318">
        <v>-9.8660037764212935E-3</v>
      </c>
      <c r="D24" s="318">
        <v>-6.7174549924811575E-3</v>
      </c>
      <c r="E24" s="318">
        <v>1.8218649093750261E-2</v>
      </c>
      <c r="F24" s="318">
        <v>1.9620083639423358E-2</v>
      </c>
      <c r="G24" s="318">
        <v>3.3191917480120722E-4</v>
      </c>
      <c r="H24" s="318">
        <v>3.485151335412676E-4</v>
      </c>
      <c r="I24" s="318">
        <v>-3.6978990425663771E-2</v>
      </c>
      <c r="J24" s="318">
        <v>-9.8660037764212935E-3</v>
      </c>
      <c r="K24" s="318">
        <v>-9.8660037764212935E-3</v>
      </c>
      <c r="L24" s="318" t="s">
        <v>152</v>
      </c>
      <c r="O24" s="318">
        <v>1</v>
      </c>
      <c r="P24" s="318">
        <v>0</v>
      </c>
      <c r="Q24" s="318">
        <v>1</v>
      </c>
      <c r="R24" s="318">
        <v>22</v>
      </c>
      <c r="S24" s="318">
        <v>0.95652173913043481</v>
      </c>
      <c r="T24" s="318">
        <v>1</v>
      </c>
      <c r="U24" s="318">
        <v>1</v>
      </c>
    </row>
    <row r="25" spans="1:21" x14ac:dyDescent="0.2">
      <c r="A25" s="318">
        <v>36587</v>
      </c>
      <c r="B25" s="318">
        <v>208.99099699999999</v>
      </c>
      <c r="C25" s="318">
        <v>-9.6428139369471935E-3</v>
      </c>
      <c r="D25" s="318">
        <v>1.7325087411304474E-3</v>
      </c>
      <c r="E25" s="318">
        <v>1.0787224929590857E-2</v>
      </c>
      <c r="F25" s="318">
        <v>1.1617011462636308E-2</v>
      </c>
      <c r="G25" s="318">
        <v>1.1636422168158648E-4</v>
      </c>
      <c r="H25" s="318">
        <v>1.2218243276566581E-4</v>
      </c>
      <c r="I25" s="318">
        <v>1.0540223618790963E-2</v>
      </c>
      <c r="J25" s="318">
        <v>-9.6428139369471935E-3</v>
      </c>
      <c r="K25" s="318">
        <v>-9.6428139369471935E-3</v>
      </c>
      <c r="L25" s="318" t="s">
        <v>77</v>
      </c>
      <c r="O25" s="318">
        <v>1</v>
      </c>
      <c r="P25" s="318">
        <v>0</v>
      </c>
      <c r="Q25" s="318">
        <v>1</v>
      </c>
      <c r="S25" s="318">
        <v>0</v>
      </c>
      <c r="T25" s="318">
        <v>0</v>
      </c>
      <c r="U25" s="318">
        <v>0</v>
      </c>
    </row>
    <row r="26" spans="1:21" x14ac:dyDescent="0.2">
      <c r="A26" s="318">
        <v>40595</v>
      </c>
      <c r="B26" s="318">
        <v>437.23498499999999</v>
      </c>
      <c r="C26" s="318">
        <v>-9.6144107913971565E-3</v>
      </c>
      <c r="D26" s="318">
        <v>6.9675497031798151E-4</v>
      </c>
      <c r="E26" s="318">
        <v>9.7371879524779242E-3</v>
      </c>
      <c r="F26" s="318">
        <v>1.0486202410360841E-2</v>
      </c>
      <c r="G26" s="318">
        <v>9.4812829221881237E-5</v>
      </c>
      <c r="H26" s="318">
        <v>9.9553470682975303E-5</v>
      </c>
      <c r="I26" s="318">
        <v>2.3494886335091256E-2</v>
      </c>
      <c r="J26" s="318">
        <v>-9.6144107913971565E-3</v>
      </c>
      <c r="K26" s="318">
        <v>-9.6144107913971565E-3</v>
      </c>
      <c r="L26" s="318" t="s">
        <v>112</v>
      </c>
      <c r="O26" s="318">
        <v>1</v>
      </c>
      <c r="P26" s="318">
        <v>0</v>
      </c>
      <c r="Q26" s="318">
        <v>1</v>
      </c>
      <c r="R26" s="318">
        <v>4</v>
      </c>
      <c r="S26" s="318">
        <v>0.17391304347826086</v>
      </c>
      <c r="T26" s="318">
        <v>0</v>
      </c>
      <c r="U26" s="318">
        <v>0</v>
      </c>
    </row>
    <row r="27" spans="1:21" x14ac:dyDescent="0.2">
      <c r="A27" s="318">
        <v>41620</v>
      </c>
      <c r="B27" s="318">
        <v>525.32397500000002</v>
      </c>
      <c r="C27" s="318">
        <v>-9.3768196237014323E-3</v>
      </c>
      <c r="D27" s="318">
        <v>-8.8505394132527685E-4</v>
      </c>
      <c r="E27" s="318">
        <v>5.2621618798132886E-3</v>
      </c>
      <c r="F27" s="318">
        <v>5.666943562875849E-3</v>
      </c>
      <c r="G27" s="318">
        <v>2.7690347649360126E-5</v>
      </c>
      <c r="H27" s="318">
        <v>2.9074865031828133E-5</v>
      </c>
      <c r="I27" s="318">
        <v>1.3143394500081377E-2</v>
      </c>
      <c r="J27" s="318">
        <v>-9.3768196237014323E-3</v>
      </c>
      <c r="K27" s="318">
        <v>-9.3768196237014323E-3</v>
      </c>
      <c r="L27" s="318" t="s">
        <v>102</v>
      </c>
      <c r="O27" s="318">
        <v>1</v>
      </c>
      <c r="P27" s="318">
        <v>0</v>
      </c>
      <c r="Q27" s="318">
        <v>1</v>
      </c>
      <c r="R27" s="318">
        <v>6</v>
      </c>
      <c r="S27" s="318">
        <v>0.2608695652173913</v>
      </c>
      <c r="T27" s="318">
        <v>0</v>
      </c>
      <c r="U27" s="318">
        <v>0</v>
      </c>
    </row>
    <row r="28" spans="1:21" x14ac:dyDescent="0.2">
      <c r="A28" s="318">
        <v>40263</v>
      </c>
      <c r="B28" s="318">
        <v>373.05300899999997</v>
      </c>
      <c r="C28" s="318">
        <v>-8.9876464719743435E-3</v>
      </c>
      <c r="D28" s="318">
        <v>3.8310070863523788E-3</v>
      </c>
      <c r="E28" s="318">
        <v>1.08161988535245E-2</v>
      </c>
      <c r="F28" s="318">
        <v>1.1648214149949461E-2</v>
      </c>
      <c r="G28" s="318">
        <v>1.169901576389847E-4</v>
      </c>
      <c r="H28" s="318">
        <v>1.2283966552093393E-4</v>
      </c>
      <c r="I28" s="318">
        <v>2.3749800097002182E-2</v>
      </c>
      <c r="J28" s="318">
        <v>-8.9876464719743435E-3</v>
      </c>
      <c r="K28" s="318">
        <v>-8.9876464719743435E-3</v>
      </c>
      <c r="L28" s="318" t="s">
        <v>117</v>
      </c>
      <c r="O28" s="318">
        <v>1</v>
      </c>
      <c r="P28" s="318">
        <v>0</v>
      </c>
      <c r="Q28" s="318">
        <v>1</v>
      </c>
      <c r="R28" s="318">
        <v>1</v>
      </c>
      <c r="S28" s="318">
        <v>4.3478260869565216E-2</v>
      </c>
      <c r="T28" s="318">
        <v>0</v>
      </c>
      <c r="U28" s="318">
        <v>0</v>
      </c>
    </row>
    <row r="29" spans="1:21" x14ac:dyDescent="0.2">
      <c r="A29" s="318">
        <v>38756</v>
      </c>
      <c r="B29" s="318">
        <v>350.63000499999998</v>
      </c>
      <c r="C29" s="318">
        <v>-8.9719915239228377E-3</v>
      </c>
      <c r="D29" s="318">
        <v>1.8442460851273625E-3</v>
      </c>
      <c r="E29" s="318">
        <v>1.2298570725196571E-2</v>
      </c>
      <c r="F29" s="318">
        <v>1.3244614627134768E-2</v>
      </c>
      <c r="G29" s="318">
        <v>1.5125484188266213E-4</v>
      </c>
      <c r="H29" s="318">
        <v>1.5881758397679526E-4</v>
      </c>
      <c r="I29" s="318">
        <v>4.8281389397940321E-2</v>
      </c>
      <c r="J29" s="318">
        <v>-8.9719915239228377E-3</v>
      </c>
      <c r="K29" s="318">
        <v>-8.9719915239228377E-3</v>
      </c>
      <c r="L29" s="318" t="s">
        <v>144</v>
      </c>
      <c r="O29" s="318">
        <v>1</v>
      </c>
      <c r="P29" s="318">
        <v>0</v>
      </c>
      <c r="Q29" s="318">
        <v>1</v>
      </c>
      <c r="R29" s="318">
        <v>13</v>
      </c>
      <c r="S29" s="318">
        <v>0.56521739130434778</v>
      </c>
      <c r="T29" s="318">
        <v>1</v>
      </c>
      <c r="U29" s="318">
        <v>1</v>
      </c>
    </row>
    <row r="30" spans="1:21" x14ac:dyDescent="0.2">
      <c r="A30" s="318">
        <v>37063</v>
      </c>
      <c r="B30" s="318">
        <v>196.67100500000001</v>
      </c>
      <c r="C30" s="318">
        <v>-7.8300576299459735E-3</v>
      </c>
      <c r="D30" s="318">
        <v>-3.0942765755866079E-3</v>
      </c>
      <c r="E30" s="318">
        <v>8.6738436832435248E-3</v>
      </c>
      <c r="F30" s="318">
        <v>9.3410624281084105E-3</v>
      </c>
      <c r="G30" s="318">
        <v>7.523556424134361E-5</v>
      </c>
      <c r="H30" s="318">
        <v>7.8997342453410792E-5</v>
      </c>
      <c r="I30" s="318">
        <v>1.4769337135101975E-3</v>
      </c>
      <c r="J30" s="318">
        <v>-7.8300576299459735E-3</v>
      </c>
      <c r="K30" s="318">
        <v>-7.8300576299459735E-3</v>
      </c>
      <c r="L30" s="318" t="s">
        <v>181</v>
      </c>
      <c r="O30" s="318">
        <v>1</v>
      </c>
      <c r="P30" s="318">
        <v>0</v>
      </c>
      <c r="Q30" s="318">
        <v>1</v>
      </c>
      <c r="R30" s="318">
        <v>3</v>
      </c>
      <c r="S30" s="318">
        <v>0.13043478260869565</v>
      </c>
      <c r="T30" s="318">
        <v>0</v>
      </c>
      <c r="U30" s="318">
        <v>0</v>
      </c>
    </row>
    <row r="31" spans="1:21" x14ac:dyDescent="0.2">
      <c r="A31" s="318">
        <v>42703</v>
      </c>
      <c r="B31" s="318">
        <v>649.79901099999995</v>
      </c>
      <c r="C31" s="318">
        <v>-7.7629155768833211E-3</v>
      </c>
      <c r="D31" s="318">
        <v>5.5756401223610848E-4</v>
      </c>
      <c r="E31" s="318">
        <v>8.0081681503645762E-3</v>
      </c>
      <c r="F31" s="318">
        <v>8.624181085008004E-3</v>
      </c>
      <c r="G31" s="318">
        <v>6.4130757124513594E-5</v>
      </c>
      <c r="H31" s="318">
        <v>6.733729498073928E-5</v>
      </c>
      <c r="I31" s="318">
        <v>2.5207594710999731E-2</v>
      </c>
      <c r="J31" s="318">
        <v>-7.7629155768833211E-3</v>
      </c>
      <c r="K31" s="318">
        <v>-7.7629155768833211E-3</v>
      </c>
      <c r="L31" s="318" t="s">
        <v>10</v>
      </c>
      <c r="O31" s="318">
        <v>1</v>
      </c>
      <c r="P31" s="318">
        <v>0</v>
      </c>
      <c r="Q31" s="318">
        <v>1</v>
      </c>
      <c r="R31" s="318">
        <v>2</v>
      </c>
      <c r="S31" s="318">
        <v>8.6956521739130432E-2</v>
      </c>
      <c r="T31" s="318">
        <v>0</v>
      </c>
      <c r="U31" s="318">
        <v>0</v>
      </c>
    </row>
    <row r="32" spans="1:21" x14ac:dyDescent="0.2">
      <c r="A32" s="318">
        <v>41599</v>
      </c>
      <c r="B32" s="318">
        <v>536.80798300000004</v>
      </c>
      <c r="C32" s="318">
        <v>-6.9374014007317717E-3</v>
      </c>
      <c r="D32" s="318">
        <v>8.2165013832081232E-4</v>
      </c>
      <c r="E32" s="318">
        <v>7.2289060938515856E-3</v>
      </c>
      <c r="F32" s="318">
        <v>7.7849757933786306E-3</v>
      </c>
      <c r="G32" s="318">
        <v>5.2257083313724583E-5</v>
      </c>
      <c r="H32" s="318">
        <v>5.4869937479410812E-5</v>
      </c>
      <c r="I32" s="318">
        <v>2.6303313588327975E-2</v>
      </c>
      <c r="J32" s="318">
        <v>-6.9374014007317717E-3</v>
      </c>
      <c r="K32" s="318">
        <v>-6.9374014007317717E-3</v>
      </c>
      <c r="L32" s="318" t="s">
        <v>104</v>
      </c>
      <c r="O32" s="318">
        <v>1</v>
      </c>
      <c r="P32" s="318">
        <v>0</v>
      </c>
      <c r="Q32" s="318">
        <v>1</v>
      </c>
      <c r="R32" s="318">
        <v>4</v>
      </c>
      <c r="S32" s="318">
        <v>0.17391304347826086</v>
      </c>
      <c r="T32" s="318">
        <v>0</v>
      </c>
      <c r="U32" s="318">
        <v>0</v>
      </c>
    </row>
    <row r="33" spans="1:21" x14ac:dyDescent="0.2">
      <c r="A33" s="318">
        <v>39099</v>
      </c>
      <c r="B33" s="318">
        <v>440.290009</v>
      </c>
      <c r="C33" s="318">
        <v>-6.6326418674707089E-3</v>
      </c>
      <c r="D33" s="318">
        <v>1.7200568485088216E-3</v>
      </c>
      <c r="E33" s="318">
        <v>1.3626548416816125E-2</v>
      </c>
      <c r="F33" s="318">
        <v>1.4674744448878905E-2</v>
      </c>
      <c r="G33" s="318">
        <v>1.8568282175583404E-4</v>
      </c>
      <c r="H33" s="318">
        <v>1.9496696284362574E-4</v>
      </c>
      <c r="I33" s="318">
        <v>4.0287160243792912E-2</v>
      </c>
      <c r="J33" s="318">
        <v>-6.6326418674707089E-3</v>
      </c>
      <c r="K33" s="318">
        <v>-6.6326418674707089E-3</v>
      </c>
      <c r="L33" s="318" t="s">
        <v>43</v>
      </c>
      <c r="O33" s="318">
        <v>1</v>
      </c>
      <c r="P33" s="318">
        <v>0</v>
      </c>
      <c r="Q33" s="318">
        <v>1</v>
      </c>
      <c r="R33" s="318">
        <v>11</v>
      </c>
      <c r="S33" s="318">
        <v>0.47826086956521741</v>
      </c>
      <c r="T33" s="318">
        <v>1</v>
      </c>
      <c r="U33" s="318">
        <v>1</v>
      </c>
    </row>
    <row r="34" spans="1:21" x14ac:dyDescent="0.2">
      <c r="A34" s="318">
        <v>42072</v>
      </c>
      <c r="B34" s="318">
        <v>614.26397699999995</v>
      </c>
      <c r="C34" s="318">
        <v>-6.5732738516164155E-3</v>
      </c>
      <c r="D34" s="318">
        <v>-1.1220006027704668E-4</v>
      </c>
      <c r="E34" s="318">
        <v>7.2808005356943426E-3</v>
      </c>
      <c r="F34" s="318">
        <v>7.840862115363138E-3</v>
      </c>
      <c r="G34" s="318">
        <v>5.3010056440567025E-5</v>
      </c>
      <c r="H34" s="318">
        <v>5.566055926259538E-5</v>
      </c>
      <c r="I34" s="318">
        <v>2.7687997603464017E-2</v>
      </c>
      <c r="J34" s="318">
        <v>-6.5732738516164155E-3</v>
      </c>
      <c r="K34" s="318">
        <v>-6.5732738516164155E-3</v>
      </c>
      <c r="L34" s="318" t="s">
        <v>20</v>
      </c>
      <c r="O34" s="318">
        <v>1</v>
      </c>
      <c r="P34" s="318">
        <v>0</v>
      </c>
      <c r="Q34" s="318">
        <v>1</v>
      </c>
      <c r="R34" s="318">
        <v>6</v>
      </c>
      <c r="S34" s="318">
        <v>0.2608695652173913</v>
      </c>
      <c r="T34" s="318">
        <v>0</v>
      </c>
      <c r="U34" s="318">
        <v>0</v>
      </c>
    </row>
    <row r="35" spans="1:21" x14ac:dyDescent="0.2">
      <c r="A35" s="318">
        <v>41814</v>
      </c>
      <c r="B35" s="318">
        <v>627.421021</v>
      </c>
      <c r="C35" s="318">
        <v>-5.920956043755264E-3</v>
      </c>
      <c r="D35" s="318">
        <v>2.2026687348050598E-3</v>
      </c>
      <c r="E35" s="318">
        <v>6.3714688777756689E-3</v>
      </c>
      <c r="F35" s="318">
        <v>6.8615818683737968E-3</v>
      </c>
      <c r="G35" s="318">
        <v>4.0595615660463941E-5</v>
      </c>
      <c r="H35" s="318">
        <v>4.2625396443487141E-5</v>
      </c>
      <c r="I35" s="318">
        <v>5.641688684002253E-2</v>
      </c>
      <c r="J35" s="318">
        <v>-5.920956043755264E-3</v>
      </c>
      <c r="K35" s="318">
        <v>-5.920956043755264E-3</v>
      </c>
      <c r="L35" s="318" t="s">
        <v>28</v>
      </c>
      <c r="O35" s="318">
        <v>1</v>
      </c>
      <c r="P35" s="318">
        <v>0</v>
      </c>
      <c r="Q35" s="318">
        <v>1</v>
      </c>
      <c r="R35" s="318">
        <v>5</v>
      </c>
      <c r="S35" s="318">
        <v>0.21739130434782608</v>
      </c>
      <c r="T35" s="318">
        <v>0</v>
      </c>
      <c r="U35" s="318">
        <v>0</v>
      </c>
    </row>
    <row r="36" spans="1:21" x14ac:dyDescent="0.2">
      <c r="A36" s="318">
        <v>40718</v>
      </c>
      <c r="B36" s="318">
        <v>401.54501299999998</v>
      </c>
      <c r="C36" s="318">
        <v>-5.8674653155637493E-3</v>
      </c>
      <c r="D36" s="318">
        <v>-3.2073014412448597E-3</v>
      </c>
      <c r="E36" s="318">
        <v>1.270433545793208E-2</v>
      </c>
      <c r="F36" s="318">
        <v>1.3681592031619163E-2</v>
      </c>
      <c r="G36" s="318">
        <v>1.6140013942767033E-4</v>
      </c>
      <c r="H36" s="318">
        <v>1.6947014639905387E-4</v>
      </c>
      <c r="I36" s="318">
        <v>-3.1445897274327762E-2</v>
      </c>
      <c r="J36" s="318">
        <v>-5.8674653155637493E-3</v>
      </c>
      <c r="K36" s="318">
        <v>-5.8674653155637493E-3</v>
      </c>
      <c r="L36" s="318" t="s">
        <v>111</v>
      </c>
      <c r="O36" s="318">
        <v>1</v>
      </c>
      <c r="P36" s="318">
        <v>0</v>
      </c>
      <c r="Q36" s="318">
        <v>1</v>
      </c>
      <c r="R36" s="318">
        <v>3</v>
      </c>
      <c r="S36" s="318">
        <v>0.13043478260869565</v>
      </c>
      <c r="T36" s="318">
        <v>0</v>
      </c>
      <c r="U36" s="318">
        <v>0</v>
      </c>
    </row>
    <row r="37" spans="1:21" x14ac:dyDescent="0.2">
      <c r="A37" s="318">
        <v>39167</v>
      </c>
      <c r="B37" s="318">
        <v>459.79998799999998</v>
      </c>
      <c r="C37" s="318">
        <v>-5.4873074661747961E-3</v>
      </c>
      <c r="D37" s="318">
        <v>-1.3754397700487889E-4</v>
      </c>
      <c r="E37" s="318">
        <v>1.4639172400145097E-2</v>
      </c>
      <c r="F37" s="318">
        <v>1.5765262584771643E-2</v>
      </c>
      <c r="G37" s="318">
        <v>2.1430536856116995E-4</v>
      </c>
      <c r="H37" s="318">
        <v>2.2502063698922846E-4</v>
      </c>
      <c r="I37" s="318">
        <v>1.2450490341689014E-2</v>
      </c>
      <c r="J37" s="318">
        <v>-5.4873074661747961E-3</v>
      </c>
      <c r="K37" s="318">
        <v>-5.4873074661747961E-3</v>
      </c>
      <c r="L37" s="318" t="s">
        <v>123</v>
      </c>
      <c r="O37" s="318">
        <v>1</v>
      </c>
      <c r="P37" s="318">
        <v>0</v>
      </c>
      <c r="Q37" s="318">
        <v>1</v>
      </c>
      <c r="R37" s="318">
        <v>13</v>
      </c>
      <c r="S37" s="318">
        <v>0.56521739130434778</v>
      </c>
      <c r="T37" s="318">
        <v>1</v>
      </c>
      <c r="U37" s="318">
        <v>1</v>
      </c>
    </row>
    <row r="38" spans="1:21" x14ac:dyDescent="0.2">
      <c r="A38" s="318">
        <v>41071</v>
      </c>
      <c r="B38" s="318">
        <v>385.53799400000003</v>
      </c>
      <c r="C38" s="318">
        <v>-4.9057400312285896E-3</v>
      </c>
      <c r="D38" s="318">
        <v>-2.0142771872861016E-3</v>
      </c>
      <c r="E38" s="318">
        <v>1.6418846399452854E-2</v>
      </c>
      <c r="F38" s="318">
        <v>1.7681834584026151E-2</v>
      </c>
      <c r="G38" s="318">
        <v>2.6957851708882589E-4</v>
      </c>
      <c r="H38" s="318">
        <v>2.8305744294326721E-4</v>
      </c>
      <c r="I38" s="318">
        <v>-3.6991769354424504E-2</v>
      </c>
      <c r="J38" s="318">
        <v>-4.9057400312285896E-3</v>
      </c>
      <c r="K38" s="318">
        <v>-4.9057400312285896E-3</v>
      </c>
      <c r="L38" s="318" t="s">
        <v>110</v>
      </c>
      <c r="O38" s="318">
        <v>1</v>
      </c>
      <c r="P38" s="318">
        <v>0</v>
      </c>
      <c r="Q38" s="318">
        <v>1</v>
      </c>
      <c r="R38" s="318">
        <v>1</v>
      </c>
      <c r="S38" s="318">
        <v>4.3478260869565216E-2</v>
      </c>
      <c r="T38" s="318">
        <v>0</v>
      </c>
      <c r="U38" s="318">
        <v>0</v>
      </c>
    </row>
    <row r="39" spans="1:21" x14ac:dyDescent="0.2">
      <c r="A39" s="318">
        <v>40473</v>
      </c>
      <c r="B39" s="318">
        <v>397.86498999999998</v>
      </c>
      <c r="C39" s="318">
        <v>-4.3788272731654721E-3</v>
      </c>
      <c r="D39" s="318">
        <v>2.5824277084536282E-3</v>
      </c>
      <c r="E39" s="318">
        <v>7.3514587925377099E-3</v>
      </c>
      <c r="F39" s="318">
        <v>7.9169556227329171E-3</v>
      </c>
      <c r="G39" s="318">
        <v>5.4043946378379997E-5</v>
      </c>
      <c r="H39" s="318">
        <v>5.6746143697299003E-5</v>
      </c>
      <c r="I39" s="318">
        <v>4.8141724833758032E-2</v>
      </c>
      <c r="J39" s="318">
        <v>-4.3788272731654721E-3</v>
      </c>
      <c r="K39" s="318">
        <v>-4.3788272731654721E-3</v>
      </c>
      <c r="L39" s="318" t="s">
        <v>113</v>
      </c>
      <c r="O39" s="318">
        <v>1</v>
      </c>
      <c r="P39" s="318">
        <v>0</v>
      </c>
      <c r="Q39" s="318">
        <v>1</v>
      </c>
      <c r="R39" s="318">
        <v>5</v>
      </c>
      <c r="S39" s="318">
        <v>0.21739130434782608</v>
      </c>
      <c r="T39" s="318">
        <v>0</v>
      </c>
      <c r="U39" s="318">
        <v>0</v>
      </c>
    </row>
    <row r="40" spans="1:21" x14ac:dyDescent="0.2">
      <c r="A40" s="318">
        <v>39255</v>
      </c>
      <c r="B40" s="318">
        <v>504.45001200000002</v>
      </c>
      <c r="C40" s="318">
        <v>-3.6803753236812563E-3</v>
      </c>
      <c r="D40" s="318">
        <v>5.8985152703276082E-4</v>
      </c>
      <c r="E40" s="318">
        <v>1.0404834737368002E-2</v>
      </c>
      <c r="F40" s="318">
        <v>1.1205206640242462E-2</v>
      </c>
      <c r="G40" s="318">
        <v>1.0826058591193984E-4</v>
      </c>
      <c r="H40" s="318">
        <v>1.1367361520753683E-4</v>
      </c>
      <c r="I40" s="318">
        <v>4.1787207271231003E-2</v>
      </c>
      <c r="J40" s="318">
        <v>-3.6803753236812563E-3</v>
      </c>
      <c r="K40" s="318">
        <v>-3.6803753236812563E-3</v>
      </c>
      <c r="L40" s="318" t="s">
        <v>36</v>
      </c>
      <c r="O40" s="318">
        <v>1</v>
      </c>
      <c r="P40" s="318">
        <v>0</v>
      </c>
      <c r="Q40" s="318">
        <v>1</v>
      </c>
      <c r="R40" s="318">
        <v>11</v>
      </c>
      <c r="S40" s="318">
        <v>0.47826086956521741</v>
      </c>
      <c r="T40" s="318">
        <v>1</v>
      </c>
      <c r="U40" s="318">
        <v>1</v>
      </c>
    </row>
    <row r="41" spans="1:21" x14ac:dyDescent="0.2">
      <c r="A41" s="318">
        <v>38637</v>
      </c>
      <c r="B41" s="318">
        <v>309.540009</v>
      </c>
      <c r="C41" s="318">
        <v>-3.5473801508020754E-3</v>
      </c>
      <c r="D41" s="318">
        <v>-1.4693231487331901E-3</v>
      </c>
      <c r="E41" s="318">
        <v>1.2350880875176289E-2</v>
      </c>
      <c r="F41" s="318">
        <v>1.3300948634805234E-2</v>
      </c>
      <c r="G41" s="318">
        <v>1.525442583927954E-4</v>
      </c>
      <c r="H41" s="318">
        <v>1.6017147131243517E-4</v>
      </c>
      <c r="I41" s="318">
        <v>1.3561277557628563E-2</v>
      </c>
      <c r="J41" s="318">
        <v>-3.5473801508020754E-3</v>
      </c>
      <c r="K41" s="318">
        <v>-3.5473801508020754E-3</v>
      </c>
      <c r="L41" s="318" t="s">
        <v>153</v>
      </c>
      <c r="O41" s="318">
        <v>1</v>
      </c>
      <c r="P41" s="318">
        <v>0</v>
      </c>
      <c r="Q41" s="318">
        <v>1</v>
      </c>
      <c r="R41" s="318">
        <v>21</v>
      </c>
      <c r="S41" s="318">
        <v>0.91304347826086951</v>
      </c>
      <c r="T41" s="318">
        <v>1</v>
      </c>
      <c r="U41" s="318">
        <v>1</v>
      </c>
    </row>
    <row r="42" spans="1:21" x14ac:dyDescent="0.2">
      <c r="A42" s="318">
        <v>37315</v>
      </c>
      <c r="B42" s="318">
        <v>165.46000699999999</v>
      </c>
      <c r="C42" s="318">
        <v>-3.4991649579876969E-3</v>
      </c>
      <c r="D42" s="318">
        <v>9.2997904362651911E-4</v>
      </c>
      <c r="E42" s="318">
        <v>6.5423298995226156E-3</v>
      </c>
      <c r="F42" s="318">
        <v>7.0455860456397398E-3</v>
      </c>
      <c r="G42" s="318">
        <v>4.2802080514187597E-5</v>
      </c>
      <c r="H42" s="318">
        <v>4.4942184539896979E-5</v>
      </c>
      <c r="I42" s="318">
        <v>1.0834911921014967E-2</v>
      </c>
      <c r="J42" s="318">
        <v>-3.4991649579876969E-3</v>
      </c>
      <c r="K42" s="318">
        <v>-3.4991649579876969E-3</v>
      </c>
      <c r="L42" s="318" t="s">
        <v>573</v>
      </c>
      <c r="O42" s="318">
        <v>1</v>
      </c>
      <c r="P42" s="318">
        <v>0</v>
      </c>
      <c r="Q42" s="318">
        <v>1</v>
      </c>
      <c r="R42" s="318">
        <v>1</v>
      </c>
      <c r="S42" s="318">
        <v>4.3478260869565216E-2</v>
      </c>
      <c r="T42" s="318">
        <v>0</v>
      </c>
      <c r="U42" s="318">
        <v>0</v>
      </c>
    </row>
    <row r="43" spans="1:21" x14ac:dyDescent="0.2">
      <c r="A43" s="318">
        <v>38698</v>
      </c>
      <c r="B43" s="318">
        <v>328.61999500000002</v>
      </c>
      <c r="C43" s="318">
        <v>-3.4327387888811937E-3</v>
      </c>
      <c r="D43" s="318">
        <v>2.9684640161559478E-3</v>
      </c>
      <c r="E43" s="318">
        <v>9.0710093316883292E-3</v>
      </c>
      <c r="F43" s="318">
        <v>9.7687792802797387E-3</v>
      </c>
      <c r="G43" s="318">
        <v>8.228321029557674E-5</v>
      </c>
      <c r="H43" s="318">
        <v>8.6397370810355586E-5</v>
      </c>
      <c r="I43" s="318">
        <v>3.0917039120856665E-2</v>
      </c>
      <c r="J43" s="318">
        <v>-3.4327387888811937E-3</v>
      </c>
      <c r="K43" s="318">
        <v>-3.4327387888811937E-3</v>
      </c>
      <c r="L43" s="318" t="s">
        <v>147</v>
      </c>
      <c r="O43" s="318">
        <v>1</v>
      </c>
      <c r="P43" s="318">
        <v>0</v>
      </c>
      <c r="Q43" s="318">
        <v>1</v>
      </c>
      <c r="R43" s="318">
        <v>18</v>
      </c>
      <c r="S43" s="318">
        <v>0.78260869565217395</v>
      </c>
      <c r="T43" s="318">
        <v>1</v>
      </c>
      <c r="U43" s="318">
        <v>1</v>
      </c>
    </row>
    <row r="44" spans="1:21" x14ac:dyDescent="0.2">
      <c r="A44" s="318">
        <v>40521</v>
      </c>
      <c r="B44" s="318">
        <v>420.68499800000001</v>
      </c>
      <c r="C44" s="318">
        <v>-3.3650226307377394E-3</v>
      </c>
      <c r="D44" s="318">
        <v>9.23158848112273E-4</v>
      </c>
      <c r="E44" s="318">
        <v>1.3645638472743504E-2</v>
      </c>
      <c r="F44" s="318">
        <v>1.469530297064685E-2</v>
      </c>
      <c r="G44" s="318">
        <v>1.8620344932881769E-4</v>
      </c>
      <c r="H44" s="318">
        <v>1.9551362179525859E-4</v>
      </c>
      <c r="I44" s="318">
        <v>3.6976038322053741E-2</v>
      </c>
      <c r="J44" s="318">
        <v>-3.3650226307377394E-3</v>
      </c>
      <c r="K44" s="318">
        <v>-3.3650226307377394E-3</v>
      </c>
      <c r="L44" s="318" t="s">
        <v>31</v>
      </c>
      <c r="O44" s="318">
        <v>1</v>
      </c>
      <c r="P44" s="318">
        <v>0</v>
      </c>
      <c r="Q44" s="318">
        <v>1</v>
      </c>
      <c r="R44" s="318">
        <v>5</v>
      </c>
      <c r="S44" s="318">
        <v>0.21739130434782608</v>
      </c>
      <c r="T44" s="318">
        <v>0</v>
      </c>
      <c r="U44" s="318">
        <v>0</v>
      </c>
    </row>
    <row r="45" spans="1:21" x14ac:dyDescent="0.2">
      <c r="A45" s="318">
        <v>41353</v>
      </c>
      <c r="B45" s="318">
        <v>475.88400300000001</v>
      </c>
      <c r="C45" s="318">
        <v>-3.3628010618544702E-3</v>
      </c>
      <c r="D45" s="318">
        <v>9.6158045835866213E-5</v>
      </c>
      <c r="E45" s="318">
        <v>6.142312055280136E-3</v>
      </c>
      <c r="F45" s="318">
        <v>6.6147975979939924E-3</v>
      </c>
      <c r="G45" s="318">
        <v>3.7727997384439686E-5</v>
      </c>
      <c r="H45" s="318">
        <v>3.9614397253661671E-5</v>
      </c>
      <c r="I45" s="318">
        <v>1.732773404356128E-2</v>
      </c>
      <c r="J45" s="318">
        <v>-3.3628010618544702E-3</v>
      </c>
      <c r="K45" s="318">
        <v>-3.3628010618544702E-3</v>
      </c>
      <c r="L45" s="318" t="s">
        <v>108</v>
      </c>
      <c r="O45" s="318">
        <v>1</v>
      </c>
      <c r="P45" s="318">
        <v>0</v>
      </c>
      <c r="Q45" s="318">
        <v>1</v>
      </c>
      <c r="R45" s="318">
        <v>2</v>
      </c>
      <c r="S45" s="318">
        <v>8.6956521739130432E-2</v>
      </c>
      <c r="T45" s="318">
        <v>0</v>
      </c>
      <c r="U45" s="318">
        <v>0</v>
      </c>
    </row>
    <row r="46" spans="1:21" x14ac:dyDescent="0.2">
      <c r="A46" s="318">
        <v>41725</v>
      </c>
      <c r="B46" s="318">
        <v>560.18902600000001</v>
      </c>
      <c r="C46" s="318">
        <v>-3.2204094064326476E-3</v>
      </c>
      <c r="D46" s="318">
        <v>6.7244601959231122E-4</v>
      </c>
      <c r="E46" s="318">
        <v>6.7963807236720245E-3</v>
      </c>
      <c r="F46" s="318">
        <v>7.3191792408775647E-3</v>
      </c>
      <c r="G46" s="318">
        <v>4.6190790941100677E-5</v>
      </c>
      <c r="H46" s="318">
        <v>4.8500330488155715E-5</v>
      </c>
      <c r="I46" s="318">
        <v>1.5966086078878703E-2</v>
      </c>
      <c r="J46" s="318">
        <v>-3.2204094064326476E-3</v>
      </c>
      <c r="K46" s="318">
        <v>-3.2204094064326476E-3</v>
      </c>
      <c r="L46" s="318" t="s">
        <v>100</v>
      </c>
      <c r="O46" s="318">
        <v>1</v>
      </c>
      <c r="P46" s="318">
        <v>0</v>
      </c>
      <c r="Q46" s="318">
        <v>1</v>
      </c>
      <c r="R46" s="318">
        <v>7</v>
      </c>
      <c r="S46" s="318">
        <v>0.30434782608695654</v>
      </c>
      <c r="T46" s="318">
        <v>0</v>
      </c>
      <c r="U46" s="318">
        <v>0</v>
      </c>
    </row>
    <row r="47" spans="1:21" x14ac:dyDescent="0.2">
      <c r="A47" s="318">
        <v>39064</v>
      </c>
      <c r="B47" s="318">
        <v>417.41000400000001</v>
      </c>
      <c r="C47" s="318">
        <v>-3.1812166027157221E-3</v>
      </c>
      <c r="D47" s="318">
        <v>1.0278413531864874E-4</v>
      </c>
      <c r="E47" s="318">
        <v>1.0263304231955307E-2</v>
      </c>
      <c r="F47" s="318">
        <v>1.1052789172874946E-2</v>
      </c>
      <c r="G47" s="318">
        <v>1.053354137576717E-4</v>
      </c>
      <c r="H47" s="318">
        <v>1.1060218444555529E-4</v>
      </c>
      <c r="I47" s="318">
        <v>3.4350065896470751E-2</v>
      </c>
      <c r="J47" s="318">
        <v>-3.1812166027157221E-3</v>
      </c>
      <c r="K47" s="318">
        <v>-3.1812166027157221E-3</v>
      </c>
      <c r="L47" s="318" t="s">
        <v>127</v>
      </c>
      <c r="O47" s="318">
        <v>1</v>
      </c>
      <c r="P47" s="318">
        <v>0</v>
      </c>
      <c r="Q47" s="318">
        <v>1</v>
      </c>
      <c r="R47" s="318">
        <v>14</v>
      </c>
      <c r="S47" s="318">
        <v>0.60869565217391308</v>
      </c>
      <c r="T47" s="318">
        <v>1</v>
      </c>
      <c r="U47" s="318">
        <v>1</v>
      </c>
    </row>
    <row r="48" spans="1:21" x14ac:dyDescent="0.2">
      <c r="A48" s="318">
        <v>38818</v>
      </c>
      <c r="B48" s="318">
        <v>403.82998700000002</v>
      </c>
      <c r="C48" s="318">
        <v>-2.6461430872945918E-3</v>
      </c>
      <c r="D48" s="318">
        <v>4.1032161097640536E-3</v>
      </c>
      <c r="E48" s="318">
        <v>8.710596734717968E-3</v>
      </c>
      <c r="F48" s="318">
        <v>9.380642637388581E-3</v>
      </c>
      <c r="G48" s="318">
        <v>7.5874495474879318E-5</v>
      </c>
      <c r="H48" s="318">
        <v>7.9668220248623291E-5</v>
      </c>
      <c r="I48" s="318">
        <v>6.8265505108120614E-2</v>
      </c>
      <c r="J48" s="318">
        <v>-2.6461430872945918E-3</v>
      </c>
      <c r="K48" s="318">
        <v>-2.6461430872945918E-3</v>
      </c>
      <c r="L48" s="318" t="s">
        <v>142</v>
      </c>
      <c r="O48" s="318">
        <v>1</v>
      </c>
      <c r="P48" s="318">
        <v>0</v>
      </c>
      <c r="Q48" s="318">
        <v>1</v>
      </c>
      <c r="R48" s="318">
        <v>11</v>
      </c>
      <c r="S48" s="318">
        <v>0.47826086956521741</v>
      </c>
      <c r="T48" s="318">
        <v>1</v>
      </c>
      <c r="U48" s="318">
        <v>1</v>
      </c>
    </row>
    <row r="49" spans="1:21" x14ac:dyDescent="0.2">
      <c r="A49" s="318">
        <v>38523</v>
      </c>
      <c r="B49" s="318">
        <v>274.82998700000002</v>
      </c>
      <c r="C49" s="318">
        <v>-2.5075039216014183E-3</v>
      </c>
      <c r="D49" s="318">
        <v>4.7267706679737431E-3</v>
      </c>
      <c r="E49" s="318">
        <v>6.5345986486278285E-3</v>
      </c>
      <c r="F49" s="318">
        <v>7.0372600831376609E-3</v>
      </c>
      <c r="G49" s="318">
        <v>4.2700979498648648E-5</v>
      </c>
      <c r="H49" s="318">
        <v>4.483602847358108E-5</v>
      </c>
      <c r="I49" s="318">
        <v>3.0857053703589866E-2</v>
      </c>
      <c r="J49" s="318">
        <v>-2.5075039216014183E-3</v>
      </c>
      <c r="K49" s="318">
        <v>-2.5075039216014183E-3</v>
      </c>
      <c r="L49" s="318" t="s">
        <v>162</v>
      </c>
      <c r="O49" s="318">
        <v>1</v>
      </c>
      <c r="P49" s="318">
        <v>0</v>
      </c>
      <c r="Q49" s="318">
        <v>1</v>
      </c>
      <c r="R49" s="318">
        <v>15</v>
      </c>
      <c r="S49" s="318">
        <v>0.65217391304347827</v>
      </c>
      <c r="T49" s="318">
        <v>1</v>
      </c>
      <c r="U49" s="318">
        <v>1</v>
      </c>
    </row>
    <row r="50" spans="1:21" x14ac:dyDescent="0.2">
      <c r="A50" s="318">
        <v>41614</v>
      </c>
      <c r="B50" s="318">
        <v>532.23101799999995</v>
      </c>
      <c r="C50" s="318">
        <v>-2.2727412283068435E-3</v>
      </c>
      <c r="D50" s="318">
        <v>-6.4834045537652584E-4</v>
      </c>
      <c r="E50" s="318">
        <v>5.5163888432103224E-3</v>
      </c>
      <c r="F50" s="318">
        <v>5.9407264465341928E-3</v>
      </c>
      <c r="G50" s="318">
        <v>3.0430545869495322E-5</v>
      </c>
      <c r="H50" s="318">
        <v>3.1952073162970089E-5</v>
      </c>
      <c r="I50" s="318">
        <v>1.8107160751170942E-2</v>
      </c>
      <c r="J50" s="318">
        <v>-2.2727412283068435E-3</v>
      </c>
      <c r="K50" s="318">
        <v>-2.2727412283068435E-3</v>
      </c>
      <c r="L50" s="318" t="s">
        <v>103</v>
      </c>
      <c r="O50" s="318">
        <v>1</v>
      </c>
      <c r="P50" s="318">
        <v>0</v>
      </c>
      <c r="Q50" s="318">
        <v>1</v>
      </c>
      <c r="R50" s="318">
        <v>5</v>
      </c>
      <c r="S50" s="318">
        <v>0.21739130434782608</v>
      </c>
      <c r="T50" s="318">
        <v>0</v>
      </c>
      <c r="U50" s="318">
        <v>0</v>
      </c>
    </row>
    <row r="51" spans="1:21" x14ac:dyDescent="0.2">
      <c r="A51" s="318">
        <v>41200</v>
      </c>
      <c r="B51" s="318">
        <v>450.80898999999999</v>
      </c>
      <c r="C51" s="318">
        <v>-2.2689359493102174E-3</v>
      </c>
      <c r="D51" s="318">
        <v>-2.6996552866735435E-4</v>
      </c>
      <c r="E51" s="318">
        <v>8.9131412177698034E-3</v>
      </c>
      <c r="F51" s="318">
        <v>9.5987674652905572E-3</v>
      </c>
      <c r="G51" s="318">
        <v>7.9444086367906988E-5</v>
      </c>
      <c r="H51" s="318">
        <v>8.3416290686302342E-5</v>
      </c>
      <c r="I51" s="318">
        <v>1.5206595369920526E-2</v>
      </c>
      <c r="J51" s="318">
        <v>-2.2689359493102174E-3</v>
      </c>
      <c r="K51" s="318">
        <v>-2.2689359493102174E-3</v>
      </c>
      <c r="L51" s="318" t="s">
        <v>109</v>
      </c>
      <c r="O51" s="318">
        <v>1</v>
      </c>
      <c r="P51" s="318">
        <v>0</v>
      </c>
      <c r="Q51" s="318">
        <v>1</v>
      </c>
      <c r="R51" s="318">
        <v>2</v>
      </c>
      <c r="S51" s="318">
        <v>8.6956521739130432E-2</v>
      </c>
      <c r="T51" s="318">
        <v>0</v>
      </c>
      <c r="U51" s="318">
        <v>0</v>
      </c>
    </row>
    <row r="52" spans="1:21" x14ac:dyDescent="0.2">
      <c r="A52" s="318">
        <v>41915</v>
      </c>
      <c r="B52" s="318">
        <v>584.61499000000003</v>
      </c>
      <c r="C52" s="318">
        <v>-2.0420076937810346E-3</v>
      </c>
      <c r="D52" s="318">
        <v>-2.8767332158653801E-3</v>
      </c>
      <c r="E52" s="318">
        <v>7.6727443394190289E-3</v>
      </c>
      <c r="F52" s="318">
        <v>8.262955442451262E-3</v>
      </c>
      <c r="G52" s="318">
        <v>5.887100569808675E-5</v>
      </c>
      <c r="H52" s="318">
        <v>6.1814555982991093E-5</v>
      </c>
      <c r="I52" s="318">
        <v>-2.6822523915831061E-2</v>
      </c>
      <c r="J52" s="318">
        <v>-2.0420076937810346E-3</v>
      </c>
      <c r="K52" s="318">
        <v>-2.0420076937810346E-3</v>
      </c>
      <c r="L52" s="318" t="s">
        <v>24</v>
      </c>
      <c r="O52" s="318">
        <v>1</v>
      </c>
      <c r="P52" s="318">
        <v>0</v>
      </c>
      <c r="Q52" s="318">
        <v>1</v>
      </c>
      <c r="R52" s="318">
        <v>5</v>
      </c>
      <c r="S52" s="318">
        <v>0.21739130434782608</v>
      </c>
      <c r="T52" s="318">
        <v>0</v>
      </c>
      <c r="U52" s="318">
        <v>0</v>
      </c>
    </row>
    <row r="53" spans="1:21" x14ac:dyDescent="0.2">
      <c r="A53" s="318">
        <v>38078</v>
      </c>
      <c r="B53" s="318">
        <v>193.449997</v>
      </c>
      <c r="C53" s="318">
        <v>-1.6528437168825583E-3</v>
      </c>
      <c r="D53" s="318">
        <v>-2.6940624766002394E-3</v>
      </c>
      <c r="E53" s="318">
        <v>1.2267654336508144E-2</v>
      </c>
      <c r="F53" s="318">
        <v>1.3211320054701077E-2</v>
      </c>
      <c r="G53" s="318">
        <v>1.5049534292004704E-4</v>
      </c>
      <c r="H53" s="318">
        <v>1.5802011006604941E-4</v>
      </c>
      <c r="I53" s="318">
        <v>1.7357056103658203E-2</v>
      </c>
      <c r="J53" s="318">
        <v>-1.6528437168825583E-3</v>
      </c>
      <c r="K53" s="318">
        <v>-1.6528437168825583E-3</v>
      </c>
      <c r="L53" s="318" t="s">
        <v>175</v>
      </c>
      <c r="O53" s="318">
        <v>1</v>
      </c>
      <c r="P53" s="318">
        <v>0</v>
      </c>
      <c r="Q53" s="318">
        <v>1</v>
      </c>
      <c r="R53" s="318">
        <v>5</v>
      </c>
      <c r="S53" s="318">
        <v>0.21739130434782608</v>
      </c>
      <c r="T53" s="318">
        <v>0</v>
      </c>
      <c r="U53" s="318">
        <v>0</v>
      </c>
    </row>
    <row r="54" spans="1:21" x14ac:dyDescent="0.2">
      <c r="A54" s="318">
        <v>37972</v>
      </c>
      <c r="B54" s="318">
        <v>166.39999399999999</v>
      </c>
      <c r="C54" s="318">
        <v>-1.5012764207323946E-3</v>
      </c>
      <c r="D54" s="318">
        <v>1.7606284913876241E-3</v>
      </c>
      <c r="E54" s="318">
        <v>7.0666158456771195E-3</v>
      </c>
      <c r="F54" s="318">
        <v>7.6102016799599742E-3</v>
      </c>
      <c r="G54" s="318">
        <v>4.9937059510374947E-5</v>
      </c>
      <c r="H54" s="318">
        <v>5.2433912485893693E-5</v>
      </c>
      <c r="I54" s="318">
        <v>2.9555041755327277E-2</v>
      </c>
      <c r="J54" s="318">
        <v>-1.5012764207323946E-3</v>
      </c>
      <c r="K54" s="318">
        <v>-1.5012764207323946E-3</v>
      </c>
      <c r="L54" s="318" t="s">
        <v>179</v>
      </c>
      <c r="O54" s="318">
        <v>1</v>
      </c>
      <c r="P54" s="318">
        <v>0</v>
      </c>
      <c r="Q54" s="318">
        <v>1</v>
      </c>
      <c r="R54" s="318">
        <v>1</v>
      </c>
      <c r="S54" s="318">
        <v>4.3478260869565216E-2</v>
      </c>
      <c r="T54" s="318">
        <v>0</v>
      </c>
      <c r="U54" s="318">
        <v>0</v>
      </c>
    </row>
    <row r="55" spans="1:21" x14ac:dyDescent="0.2">
      <c r="A55" s="318">
        <v>38660</v>
      </c>
      <c r="B55" s="318">
        <v>310.42999300000002</v>
      </c>
      <c r="C55" s="318">
        <v>-1.4807895388391768E-3</v>
      </c>
      <c r="D55" s="318">
        <v>9.827299761174088E-5</v>
      </c>
      <c r="E55" s="318">
        <v>2.0774415597348855E-2</v>
      </c>
      <c r="F55" s="318">
        <v>2.237244756637569E-2</v>
      </c>
      <c r="G55" s="318">
        <v>4.3157634341137142E-4</v>
      </c>
      <c r="H55" s="318">
        <v>4.5315516058194001E-4</v>
      </c>
      <c r="I55" s="318">
        <v>1.9933968895409584E-3</v>
      </c>
      <c r="J55" s="318">
        <v>-1.4807895388391768E-3</v>
      </c>
      <c r="K55" s="318">
        <v>-1.4807895388391768E-3</v>
      </c>
      <c r="L55" s="318" t="s">
        <v>52</v>
      </c>
      <c r="N55" s="318">
        <v>38661</v>
      </c>
      <c r="O55" s="318">
        <v>1</v>
      </c>
      <c r="P55" s="318">
        <v>0</v>
      </c>
      <c r="Q55" s="318">
        <v>1</v>
      </c>
      <c r="R55" s="318">
        <v>22</v>
      </c>
      <c r="S55" s="318">
        <v>0.95652173913043481</v>
      </c>
      <c r="T55" s="318">
        <v>1</v>
      </c>
      <c r="U55" s="318">
        <v>1</v>
      </c>
    </row>
    <row r="56" spans="1:21" x14ac:dyDescent="0.2">
      <c r="A56" s="318">
        <v>38070</v>
      </c>
      <c r="B56" s="318">
        <v>191.91000399999999</v>
      </c>
      <c r="C56" s="318">
        <v>-1.1457192943967619E-3</v>
      </c>
      <c r="D56" s="318">
        <v>-1.5909440403322382E-3</v>
      </c>
      <c r="E56" s="318">
        <v>1.2147557971001628E-2</v>
      </c>
      <c r="F56" s="318">
        <v>1.3081985507232522E-2</v>
      </c>
      <c r="G56" s="318">
        <v>1.4756316465884518E-4</v>
      </c>
      <c r="H56" s="318">
        <v>1.5494132289178744E-4</v>
      </c>
      <c r="I56" s="318">
        <v>2.0065747085496872E-2</v>
      </c>
      <c r="J56" s="318">
        <v>-1.1457192943967619E-3</v>
      </c>
      <c r="K56" s="318">
        <v>-1.1457192943967619E-3</v>
      </c>
      <c r="L56" s="318" t="s">
        <v>177</v>
      </c>
      <c r="O56" s="318">
        <v>1</v>
      </c>
      <c r="P56" s="318">
        <v>0</v>
      </c>
      <c r="Q56" s="318">
        <v>1</v>
      </c>
      <c r="R56" s="318">
        <v>3</v>
      </c>
      <c r="S56" s="318">
        <v>0.13043478260869565</v>
      </c>
      <c r="T56" s="318">
        <v>0</v>
      </c>
      <c r="U56" s="318">
        <v>0</v>
      </c>
    </row>
    <row r="57" spans="1:21" x14ac:dyDescent="0.2">
      <c r="A57" s="318">
        <v>41543</v>
      </c>
      <c r="B57" s="318">
        <v>509.97198500000002</v>
      </c>
      <c r="C57" s="318">
        <v>-9.2119678207939592E-4</v>
      </c>
      <c r="D57" s="318">
        <v>8.9838396028159209E-4</v>
      </c>
      <c r="E57" s="318">
        <v>4.5878122346553968E-3</v>
      </c>
      <c r="F57" s="318">
        <v>4.9407208680904268E-3</v>
      </c>
      <c r="G57" s="318">
        <v>2.1048021100453743E-5</v>
      </c>
      <c r="H57" s="318">
        <v>2.2100422155476431E-5</v>
      </c>
      <c r="I57" s="318">
        <v>2.4077146536588701E-2</v>
      </c>
      <c r="J57" s="318">
        <v>-9.2119678207939592E-4</v>
      </c>
      <c r="K57" s="318">
        <v>-9.2119678207939592E-4</v>
      </c>
      <c r="L57" s="318" t="s">
        <v>106</v>
      </c>
      <c r="O57" s="318">
        <v>1</v>
      </c>
      <c r="P57" s="318">
        <v>0</v>
      </c>
      <c r="Q57" s="318">
        <v>1</v>
      </c>
      <c r="R57" s="318">
        <v>2</v>
      </c>
      <c r="S57" s="318">
        <v>8.6956521739130432E-2</v>
      </c>
      <c r="T57" s="318">
        <v>0</v>
      </c>
      <c r="U57" s="318">
        <v>0</v>
      </c>
    </row>
    <row r="58" spans="1:21" x14ac:dyDescent="0.2">
      <c r="A58" s="318">
        <v>42884</v>
      </c>
      <c r="B58" s="318">
        <v>718.20300299999997</v>
      </c>
      <c r="C58" s="318">
        <v>-7.4884618125039995E-4</v>
      </c>
      <c r="D58" s="318">
        <v>1.3231917203485703E-3</v>
      </c>
      <c r="E58" s="318">
        <v>8.0057044484846129E-3</v>
      </c>
      <c r="F58" s="318">
        <v>8.6215278675988143E-3</v>
      </c>
      <c r="G58" s="318">
        <v>6.4091303716486334E-5</v>
      </c>
      <c r="H58" s="318">
        <v>6.7295868902310656E-5</v>
      </c>
      <c r="I58" s="318">
        <v>1.43051120256664E-2</v>
      </c>
      <c r="J58" s="318">
        <v>-7.4884618125039995E-4</v>
      </c>
      <c r="K58" s="318">
        <v>-7.4884618125039995E-4</v>
      </c>
      <c r="L58" s="318" t="s">
        <v>93</v>
      </c>
      <c r="O58" s="318">
        <v>1</v>
      </c>
      <c r="P58" s="318">
        <v>0</v>
      </c>
      <c r="Q58" s="318">
        <v>1</v>
      </c>
      <c r="R58" s="318">
        <v>3</v>
      </c>
      <c r="S58" s="318">
        <v>0.13043478260869565</v>
      </c>
      <c r="T58" s="318">
        <v>0</v>
      </c>
      <c r="U58" s="318">
        <v>0</v>
      </c>
    </row>
    <row r="59" spans="1:21" x14ac:dyDescent="0.2">
      <c r="A59" s="318">
        <v>38406</v>
      </c>
      <c r="B59" s="318">
        <v>253.08999600000001</v>
      </c>
      <c r="C59" s="318">
        <v>-6.3200223798169999E-4</v>
      </c>
      <c r="D59" s="318">
        <v>1.9020599908476886E-3</v>
      </c>
      <c r="E59" s="318">
        <v>6.3396003463505549E-3</v>
      </c>
      <c r="F59" s="318">
        <v>6.8272619114544434E-3</v>
      </c>
      <c r="G59" s="318">
        <v>4.0190532551448076E-5</v>
      </c>
      <c r="H59" s="318">
        <v>4.2200059179020485E-5</v>
      </c>
      <c r="I59" s="318">
        <v>3.6749190530743665E-2</v>
      </c>
      <c r="J59" s="318">
        <v>-6.3200223798169999E-4</v>
      </c>
      <c r="K59" s="318">
        <v>-6.3200223798169999E-4</v>
      </c>
      <c r="L59" s="318" t="s">
        <v>172</v>
      </c>
      <c r="O59" s="318">
        <v>1</v>
      </c>
      <c r="P59" s="318">
        <v>0</v>
      </c>
      <c r="Q59" s="318">
        <v>1</v>
      </c>
      <c r="R59" s="318">
        <v>2</v>
      </c>
      <c r="S59" s="318">
        <v>8.6956521739130432E-2</v>
      </c>
      <c r="T59" s="318">
        <v>0</v>
      </c>
      <c r="U59" s="318">
        <v>0</v>
      </c>
    </row>
    <row r="60" spans="1:21" x14ac:dyDescent="0.2">
      <c r="A60" s="318">
        <v>37060</v>
      </c>
      <c r="B60" s="318">
        <v>197.61000100000001</v>
      </c>
      <c r="C60" s="318">
        <v>-5.3118322021384722E-4</v>
      </c>
      <c r="D60" s="318">
        <v>-1.2847421526657713E-3</v>
      </c>
      <c r="E60" s="318">
        <v>1.1377206398614474E-2</v>
      </c>
      <c r="F60" s="318">
        <v>1.2252376121584817E-2</v>
      </c>
      <c r="G60" s="318">
        <v>1.2944082543667413E-4</v>
      </c>
      <c r="H60" s="318">
        <v>1.3591286670850783E-4</v>
      </c>
      <c r="I60" s="318">
        <v>-5.3606598721184472E-3</v>
      </c>
      <c r="J60" s="318">
        <v>-5.3118322021384722E-4</v>
      </c>
      <c r="K60" s="318">
        <v>-5.3118322021384722E-4</v>
      </c>
      <c r="L60" s="318" t="s">
        <v>182</v>
      </c>
      <c r="O60" s="318">
        <v>1</v>
      </c>
      <c r="P60" s="318">
        <v>0</v>
      </c>
      <c r="Q60" s="318">
        <v>1</v>
      </c>
      <c r="R60" s="318">
        <v>2</v>
      </c>
      <c r="S60" s="318">
        <v>8.6956521739130432E-2</v>
      </c>
      <c r="T60" s="318">
        <v>0</v>
      </c>
      <c r="U60" s="318">
        <v>0</v>
      </c>
    </row>
    <row r="61" spans="1:21" x14ac:dyDescent="0.2">
      <c r="A61" s="318">
        <v>42307</v>
      </c>
      <c r="B61" s="318">
        <v>615.24102800000003</v>
      </c>
      <c r="C61" s="318">
        <v>-3.9971788677736612E-4</v>
      </c>
      <c r="D61" s="318">
        <v>2.3098403236040776E-3</v>
      </c>
      <c r="E61" s="318">
        <v>1.1792446932758676E-2</v>
      </c>
      <c r="F61" s="318">
        <v>1.2699558235278572E-2</v>
      </c>
      <c r="G61" s="318">
        <v>1.3906180466192951E-4</v>
      </c>
      <c r="H61" s="318">
        <v>1.46014894895026E-4</v>
      </c>
      <c r="I61" s="318">
        <v>1.2099572064533102E-2</v>
      </c>
      <c r="J61" s="318">
        <v>-3.9971788677736612E-4</v>
      </c>
      <c r="K61" s="318">
        <v>-3.9971788677736612E-4</v>
      </c>
      <c r="L61" s="318" t="s">
        <v>12</v>
      </c>
      <c r="O61" s="318">
        <v>1</v>
      </c>
      <c r="P61" s="318">
        <v>0</v>
      </c>
      <c r="Q61" s="318">
        <v>1</v>
      </c>
      <c r="R61" s="318">
        <v>4</v>
      </c>
      <c r="S61" s="318">
        <v>0.17391304347826086</v>
      </c>
      <c r="T61" s="318">
        <v>0</v>
      </c>
      <c r="U61" s="318">
        <v>0</v>
      </c>
    </row>
    <row r="62" spans="1:21" x14ac:dyDescent="0.2">
      <c r="A62" s="318">
        <v>41452</v>
      </c>
      <c r="B62" s="318">
        <v>470.62799100000001</v>
      </c>
      <c r="C62" s="318">
        <v>-3.1016718592533126E-4</v>
      </c>
      <c r="D62" s="318">
        <v>-2.0904978841005985E-3</v>
      </c>
      <c r="E62" s="318">
        <v>1.0123864915263615E-2</v>
      </c>
      <c r="F62" s="318">
        <v>1.0902623754899277E-2</v>
      </c>
      <c r="G62" s="318">
        <v>1.0249264082250555E-4</v>
      </c>
      <c r="H62" s="318">
        <v>1.0761727286363084E-4</v>
      </c>
      <c r="I62" s="318">
        <v>-1.0789510138265063E-2</v>
      </c>
      <c r="J62" s="318">
        <v>-3.1016718592533126E-4</v>
      </c>
      <c r="K62" s="318">
        <v>-3.1016718592533126E-4</v>
      </c>
      <c r="L62" s="318" t="s">
        <v>107</v>
      </c>
      <c r="O62" s="318">
        <v>1</v>
      </c>
      <c r="P62" s="318">
        <v>0</v>
      </c>
      <c r="Q62" s="318">
        <v>1</v>
      </c>
      <c r="R62" s="318">
        <v>2</v>
      </c>
      <c r="S62" s="318">
        <v>8.6956521739130432E-2</v>
      </c>
      <c r="T62" s="318">
        <v>0</v>
      </c>
      <c r="U62" s="318">
        <v>0</v>
      </c>
    </row>
    <row r="63" spans="1:21" x14ac:dyDescent="0.2">
      <c r="A63" s="318">
        <v>38484</v>
      </c>
      <c r="B63" s="318">
        <v>252.529999</v>
      </c>
      <c r="C63" s="318">
        <v>-7.9211213792865841E-5</v>
      </c>
      <c r="D63" s="318">
        <v>-1.9851452979877428E-3</v>
      </c>
      <c r="E63" s="318">
        <v>1.2932423660464277E-2</v>
      </c>
      <c r="F63" s="318">
        <v>1.392722548049999E-2</v>
      </c>
      <c r="G63" s="318">
        <v>1.6724758173373625E-4</v>
      </c>
      <c r="H63" s="318">
        <v>1.7560996082042308E-4</v>
      </c>
      <c r="I63" s="318">
        <v>-1.2987986566310632E-2</v>
      </c>
      <c r="J63" s="318">
        <v>-7.9211213792865841E-5</v>
      </c>
      <c r="K63" s="318">
        <v>-7.9211213792865841E-5</v>
      </c>
      <c r="L63" s="318" t="s">
        <v>167</v>
      </c>
      <c r="M63" s="318" t="s">
        <v>612</v>
      </c>
      <c r="O63" s="318">
        <v>1</v>
      </c>
      <c r="P63" s="318">
        <v>1</v>
      </c>
      <c r="Q63" s="318">
        <v>2</v>
      </c>
      <c r="R63" s="318">
        <v>9</v>
      </c>
      <c r="S63" s="318">
        <v>0.39130434782608697</v>
      </c>
      <c r="T63" s="318">
        <v>0</v>
      </c>
      <c r="U63" s="318">
        <v>0</v>
      </c>
    </row>
    <row r="64" spans="1:21" x14ac:dyDescent="0.2">
      <c r="A64" s="318">
        <v>38509</v>
      </c>
      <c r="B64" s="318">
        <v>262.57998700000002</v>
      </c>
      <c r="C64" s="318">
        <v>1.5226234149074425E-4</v>
      </c>
      <c r="D64" s="318">
        <v>3.7509919525728895E-3</v>
      </c>
      <c r="E64" s="318">
        <v>8.3705158596156827E-3</v>
      </c>
      <c r="F64" s="318">
        <v>9.0144016949707355E-3</v>
      </c>
      <c r="G64" s="318">
        <v>7.0065535756077673E-5</v>
      </c>
      <c r="H64" s="318">
        <v>7.3568812543881555E-5</v>
      </c>
      <c r="I64" s="318">
        <v>2.1280852287255344E-2</v>
      </c>
      <c r="J64" s="318">
        <v>1.5226234149074425E-4</v>
      </c>
      <c r="K64" s="318">
        <v>1.5226234149074425E-4</v>
      </c>
      <c r="L64" s="318" t="s">
        <v>163</v>
      </c>
      <c r="O64" s="318">
        <v>1</v>
      </c>
      <c r="P64" s="318">
        <v>0</v>
      </c>
      <c r="Q64" s="318">
        <v>1</v>
      </c>
      <c r="R64" s="318">
        <v>14</v>
      </c>
      <c r="S64" s="318">
        <v>0.60869565217391308</v>
      </c>
      <c r="T64" s="318">
        <v>1</v>
      </c>
      <c r="U64" s="318">
        <v>1</v>
      </c>
    </row>
    <row r="65" spans="1:21" x14ac:dyDescent="0.2">
      <c r="A65" s="318">
        <v>42832</v>
      </c>
      <c r="B65" s="318">
        <v>692.44702099999995</v>
      </c>
      <c r="C65" s="318">
        <v>6.6888419463230963E-4</v>
      </c>
      <c r="D65" s="318">
        <v>2.0213156785121709E-4</v>
      </c>
      <c r="E65" s="318">
        <v>7.8687537298771353E-3</v>
      </c>
      <c r="F65" s="318">
        <v>8.4740424783292228E-3</v>
      </c>
      <c r="G65" s="318">
        <v>6.1917285261455323E-5</v>
      </c>
      <c r="H65" s="318">
        <v>6.501314952452809E-5</v>
      </c>
      <c r="I65" s="318">
        <v>-2.6812080351624966E-3</v>
      </c>
      <c r="J65" s="318">
        <v>6.6888419463230963E-4</v>
      </c>
      <c r="K65" s="318">
        <v>6.6888419463230963E-4</v>
      </c>
      <c r="L65" s="318" t="s">
        <v>8</v>
      </c>
      <c r="O65" s="318">
        <v>1</v>
      </c>
      <c r="P65" s="318">
        <v>0</v>
      </c>
      <c r="Q65" s="318">
        <v>1</v>
      </c>
      <c r="R65" s="318">
        <v>2</v>
      </c>
      <c r="S65" s="318">
        <v>8.6956521739130432E-2</v>
      </c>
      <c r="T65" s="318">
        <v>0</v>
      </c>
      <c r="U65" s="318">
        <v>0</v>
      </c>
    </row>
    <row r="66" spans="1:21" x14ac:dyDescent="0.2">
      <c r="A66" s="318">
        <v>41744</v>
      </c>
      <c r="B66" s="318">
        <v>545.82397500000002</v>
      </c>
      <c r="C66" s="318">
        <v>9.7142389898181706E-4</v>
      </c>
      <c r="D66" s="318">
        <v>1.044551134015842E-4</v>
      </c>
      <c r="E66" s="318">
        <v>8.2366814608593551E-3</v>
      </c>
      <c r="F66" s="318">
        <v>8.8702723424639203E-3</v>
      </c>
      <c r="G66" s="318">
        <v>6.7842921487664201E-5</v>
      </c>
      <c r="H66" s="318">
        <v>7.1235067562047419E-5</v>
      </c>
      <c r="I66" s="318">
        <v>-3.4043206106039114E-3</v>
      </c>
      <c r="J66" s="318">
        <v>9.7142389898181706E-4</v>
      </c>
      <c r="K66" s="318">
        <v>9.7142389898181706E-4</v>
      </c>
      <c r="L66" s="318" t="s">
        <v>29</v>
      </c>
      <c r="O66" s="318">
        <v>1</v>
      </c>
      <c r="P66" s="318">
        <v>0</v>
      </c>
      <c r="Q66" s="318">
        <v>1</v>
      </c>
      <c r="R66" s="318">
        <v>7</v>
      </c>
      <c r="S66" s="318">
        <v>0.30434782608695654</v>
      </c>
      <c r="T66" s="318">
        <v>0</v>
      </c>
      <c r="U66" s="318">
        <v>0</v>
      </c>
    </row>
    <row r="67" spans="1:21" x14ac:dyDescent="0.2">
      <c r="A67" s="318">
        <v>38989</v>
      </c>
      <c r="B67" s="318">
        <v>370.39001500000001</v>
      </c>
      <c r="C67" s="318">
        <v>1.1346210923935663E-3</v>
      </c>
      <c r="D67" s="318">
        <v>-1.3386485406647428E-3</v>
      </c>
      <c r="E67" s="318">
        <v>1.621707489661009E-2</v>
      </c>
      <c r="F67" s="318">
        <v>1.7464542196349325E-2</v>
      </c>
      <c r="G67" s="318">
        <v>2.6299351820226115E-4</v>
      </c>
      <c r="H67" s="318">
        <v>2.7614319411237425E-4</v>
      </c>
      <c r="I67" s="318">
        <v>-1.5143196997060029E-2</v>
      </c>
      <c r="J67" s="318">
        <v>1.1346210923935663E-3</v>
      </c>
      <c r="K67" s="318">
        <v>1.1346210923935663E-3</v>
      </c>
      <c r="L67" s="318" t="s">
        <v>134</v>
      </c>
      <c r="O67" s="318">
        <v>1</v>
      </c>
      <c r="P67" s="318">
        <v>0</v>
      </c>
      <c r="Q67" s="318">
        <v>1</v>
      </c>
      <c r="R67" s="318">
        <v>11</v>
      </c>
      <c r="S67" s="318">
        <v>0.47826086956521741</v>
      </c>
      <c r="T67" s="318">
        <v>1</v>
      </c>
      <c r="U67" s="318">
        <v>1</v>
      </c>
    </row>
    <row r="68" spans="1:21" x14ac:dyDescent="0.2">
      <c r="A68" s="318">
        <v>38700</v>
      </c>
      <c r="B68" s="318">
        <v>331.540009</v>
      </c>
      <c r="C68" s="318">
        <v>1.3582634827560794E-3</v>
      </c>
      <c r="D68" s="318">
        <v>4.0262894907057102E-3</v>
      </c>
      <c r="E68" s="318">
        <v>8.5406139843626026E-3</v>
      </c>
      <c r="F68" s="318">
        <v>9.1975842908520334E-3</v>
      </c>
      <c r="G68" s="318">
        <v>7.2942087229890053E-5</v>
      </c>
      <c r="H68" s="318">
        <v>7.6589191591384557E-5</v>
      </c>
      <c r="I68" s="318">
        <v>3.003415219649366E-2</v>
      </c>
      <c r="J68" s="318">
        <v>1.3582634827560794E-3</v>
      </c>
      <c r="K68" s="318">
        <v>1.3582634827560794E-3</v>
      </c>
      <c r="L68" s="318" t="s">
        <v>145</v>
      </c>
      <c r="O68" s="318">
        <v>1</v>
      </c>
      <c r="P68" s="318">
        <v>0</v>
      </c>
      <c r="Q68" s="318">
        <v>1</v>
      </c>
      <c r="R68" s="318">
        <v>18</v>
      </c>
      <c r="S68" s="318">
        <v>0.78260869565217395</v>
      </c>
      <c r="T68" s="318">
        <v>1</v>
      </c>
      <c r="U68" s="318">
        <v>1</v>
      </c>
    </row>
    <row r="69" spans="1:21" x14ac:dyDescent="0.2">
      <c r="A69" s="318">
        <v>39051</v>
      </c>
      <c r="B69" s="318">
        <v>412.98998999999998</v>
      </c>
      <c r="C69" s="318">
        <v>1.5993872899863412E-3</v>
      </c>
      <c r="D69" s="318">
        <v>1.0409513592158498E-3</v>
      </c>
      <c r="E69" s="318">
        <v>1.2098076944676994E-2</v>
      </c>
      <c r="F69" s="318">
        <v>1.3028698248113686E-2</v>
      </c>
      <c r="G69" s="318">
        <v>1.4636346575932504E-4</v>
      </c>
      <c r="H69" s="318">
        <v>1.5368163904729129E-4</v>
      </c>
      <c r="I69" s="318">
        <v>3.3911644849798549E-2</v>
      </c>
      <c r="J69" s="318">
        <v>1.5993872899863412E-3</v>
      </c>
      <c r="K69" s="318">
        <v>1.5993872899863412E-3</v>
      </c>
      <c r="L69" s="318" t="s">
        <v>128</v>
      </c>
      <c r="O69" s="318">
        <v>1</v>
      </c>
      <c r="P69" s="318">
        <v>0</v>
      </c>
      <c r="Q69" s="318">
        <v>1</v>
      </c>
      <c r="R69" s="318">
        <v>13</v>
      </c>
      <c r="S69" s="318">
        <v>0.56521739130434778</v>
      </c>
      <c r="T69" s="318">
        <v>1</v>
      </c>
      <c r="U69" s="318">
        <v>1</v>
      </c>
    </row>
    <row r="70" spans="1:21" x14ac:dyDescent="0.2">
      <c r="A70" s="318">
        <v>38898</v>
      </c>
      <c r="B70" s="318">
        <v>375.23998999999998</v>
      </c>
      <c r="C70" s="318">
        <v>1.8938907201782853E-3</v>
      </c>
      <c r="D70" s="318">
        <v>-7.7912069953285667E-4</v>
      </c>
      <c r="E70" s="318">
        <v>2.4592966018608053E-2</v>
      </c>
      <c r="F70" s="318">
        <v>2.6484732635424058E-2</v>
      </c>
      <c r="G70" s="318">
        <v>6.048139775924105E-4</v>
      </c>
      <c r="H70" s="318">
        <v>6.3505467647203108E-4</v>
      </c>
      <c r="I70" s="318">
        <v>-2.6817068034802393E-2</v>
      </c>
      <c r="J70" s="318">
        <v>1.8938907201782853E-3</v>
      </c>
      <c r="K70" s="318">
        <v>1.8938907201782853E-3</v>
      </c>
      <c r="L70" s="318" t="s">
        <v>138</v>
      </c>
      <c r="M70" s="318" t="s">
        <v>137</v>
      </c>
      <c r="O70" s="318">
        <v>1</v>
      </c>
      <c r="P70" s="318">
        <v>1</v>
      </c>
      <c r="Q70" s="318">
        <v>2</v>
      </c>
      <c r="R70" s="318">
        <v>8</v>
      </c>
      <c r="S70" s="318">
        <v>0.34782608695652173</v>
      </c>
      <c r="T70" s="318">
        <v>0</v>
      </c>
      <c r="U70" s="318">
        <v>0</v>
      </c>
    </row>
    <row r="71" spans="1:21" x14ac:dyDescent="0.2">
      <c r="A71" s="318">
        <v>37043</v>
      </c>
      <c r="B71" s="318">
        <v>207.45399499999999</v>
      </c>
      <c r="C71" s="318">
        <v>2.1183546683519361E-3</v>
      </c>
      <c r="D71" s="318">
        <v>1.1650499057404573E-3</v>
      </c>
      <c r="E71" s="318">
        <v>1.0974898069471351E-2</v>
      </c>
      <c r="F71" s="318">
        <v>1.1819120997892223E-2</v>
      </c>
      <c r="G71" s="318">
        <v>1.2044838763528599E-4</v>
      </c>
      <c r="H71" s="318">
        <v>1.264708070170503E-4</v>
      </c>
      <c r="I71" s="318">
        <v>2.1039458967546897E-2</v>
      </c>
      <c r="J71" s="318">
        <v>2.1183546683519361E-3</v>
      </c>
      <c r="K71" s="318">
        <v>2.1183546683519361E-3</v>
      </c>
      <c r="L71" s="318" t="s">
        <v>183</v>
      </c>
      <c r="O71" s="318">
        <v>1</v>
      </c>
      <c r="P71" s="318">
        <v>0</v>
      </c>
      <c r="Q71" s="318">
        <v>1</v>
      </c>
      <c r="R71" s="318">
        <v>1</v>
      </c>
      <c r="S71" s="318">
        <v>4.3478260869565216E-2</v>
      </c>
      <c r="T71" s="318">
        <v>0</v>
      </c>
      <c r="U71" s="318">
        <v>0</v>
      </c>
    </row>
    <row r="72" spans="1:21" x14ac:dyDescent="0.2">
      <c r="A72" s="318">
        <v>36780</v>
      </c>
      <c r="B72" s="318">
        <v>235.544006</v>
      </c>
      <c r="C72" s="318">
        <v>2.2314088209058913E-3</v>
      </c>
      <c r="D72" s="318">
        <v>2.9744925625415993E-3</v>
      </c>
      <c r="E72" s="318">
        <v>8.0130461713960668E-3</v>
      </c>
      <c r="F72" s="318">
        <v>8.6294343384265334E-3</v>
      </c>
      <c r="G72" s="318">
        <v>6.4208908944925165E-5</v>
      </c>
      <c r="H72" s="318">
        <v>6.7419354392171424E-5</v>
      </c>
      <c r="I72" s="318">
        <v>5.554431531265E-2</v>
      </c>
      <c r="J72" s="318">
        <v>2.2314088209058913E-3</v>
      </c>
      <c r="K72" s="318">
        <v>2.2314088209058913E-3</v>
      </c>
      <c r="L72" s="318" t="s">
        <v>184</v>
      </c>
      <c r="O72" s="318">
        <v>1</v>
      </c>
      <c r="P72" s="318">
        <v>0</v>
      </c>
      <c r="Q72" s="318">
        <v>1</v>
      </c>
      <c r="R72" s="318">
        <v>3</v>
      </c>
      <c r="S72" s="318">
        <v>0.13043478260869565</v>
      </c>
      <c r="T72" s="318">
        <v>0</v>
      </c>
      <c r="U72" s="318">
        <v>0</v>
      </c>
    </row>
    <row r="73" spans="1:21" x14ac:dyDescent="0.2">
      <c r="A73" s="318">
        <v>42145</v>
      </c>
      <c r="B73" s="318">
        <v>652.93298300000004</v>
      </c>
      <c r="C73" s="318">
        <v>2.8926629917769317E-3</v>
      </c>
      <c r="D73" s="318">
        <v>1.1098126524543938E-4</v>
      </c>
      <c r="E73" s="318">
        <v>8.9314155978096922E-3</v>
      </c>
      <c r="F73" s="318">
        <v>9.6184475668719752E-3</v>
      </c>
      <c r="G73" s="318">
        <v>7.9770184580798268E-5</v>
      </c>
      <c r="H73" s="318">
        <v>8.3758693809838188E-5</v>
      </c>
      <c r="I73" s="318">
        <v>1.9660446524152188E-2</v>
      </c>
      <c r="J73" s="318">
        <v>2.8926629917769317E-3</v>
      </c>
      <c r="K73" s="318">
        <v>2.8926629917769317E-3</v>
      </c>
      <c r="L73" s="318" t="s">
        <v>18</v>
      </c>
      <c r="O73" s="318">
        <v>1</v>
      </c>
      <c r="P73" s="318">
        <v>0</v>
      </c>
      <c r="Q73" s="318">
        <v>1</v>
      </c>
      <c r="R73" s="318">
        <v>4</v>
      </c>
      <c r="S73" s="318">
        <v>0.17391304347826086</v>
      </c>
      <c r="T73" s="318">
        <v>0</v>
      </c>
      <c r="U73" s="318">
        <v>0</v>
      </c>
    </row>
    <row r="74" spans="1:21" x14ac:dyDescent="0.2">
      <c r="A74" s="318">
        <v>38072</v>
      </c>
      <c r="B74" s="318">
        <v>193.03999300000001</v>
      </c>
      <c r="C74" s="318">
        <v>4.1527676174926663E-3</v>
      </c>
      <c r="D74" s="318">
        <v>-1.579402927319418E-3</v>
      </c>
      <c r="E74" s="318">
        <v>1.2153550800740603E-2</v>
      </c>
      <c r="F74" s="318">
        <v>1.3088439323874495E-2</v>
      </c>
      <c r="G74" s="318">
        <v>1.4770879706618256E-4</v>
      </c>
      <c r="H74" s="318">
        <v>1.5509423691949169E-4</v>
      </c>
      <c r="I74" s="318">
        <v>2.0815457913595417E-2</v>
      </c>
      <c r="J74" s="318">
        <v>4.1527676174926663E-3</v>
      </c>
      <c r="K74" s="318">
        <v>4.1527676174926663E-3</v>
      </c>
      <c r="L74" s="318" t="s">
        <v>176</v>
      </c>
      <c r="O74" s="318">
        <v>1</v>
      </c>
      <c r="P74" s="318">
        <v>0</v>
      </c>
      <c r="Q74" s="318">
        <v>1</v>
      </c>
      <c r="R74" s="318">
        <v>4</v>
      </c>
      <c r="S74" s="318">
        <v>0.17391304347826086</v>
      </c>
      <c r="T74" s="318">
        <v>0</v>
      </c>
      <c r="U74" s="318">
        <v>0</v>
      </c>
    </row>
    <row r="75" spans="1:21" x14ac:dyDescent="0.2">
      <c r="A75" s="318">
        <v>38475</v>
      </c>
      <c r="B75" s="318">
        <v>246.36000100000001</v>
      </c>
      <c r="C75" s="318">
        <v>4.8420455615269904E-3</v>
      </c>
      <c r="D75" s="318">
        <v>-2.7215079805801923E-3</v>
      </c>
      <c r="E75" s="318">
        <v>1.1739582321785215E-2</v>
      </c>
      <c r="F75" s="318">
        <v>1.2642627115768692E-2</v>
      </c>
      <c r="G75" s="318">
        <v>1.3781779308997194E-4</v>
      </c>
      <c r="H75" s="318">
        <v>1.4470868274447054E-4</v>
      </c>
      <c r="I75" s="318">
        <v>-1.6425846644829777E-2</v>
      </c>
      <c r="J75" s="318">
        <v>4.8420455615269904E-3</v>
      </c>
      <c r="K75" s="318">
        <v>4.8420455615269904E-3</v>
      </c>
      <c r="L75" s="318" t="s">
        <v>168</v>
      </c>
      <c r="O75" s="318">
        <v>1</v>
      </c>
      <c r="P75" s="318">
        <v>0</v>
      </c>
      <c r="Q75" s="318">
        <v>1</v>
      </c>
      <c r="R75" s="318">
        <v>7</v>
      </c>
      <c r="S75" s="318">
        <v>0.30434782608695654</v>
      </c>
      <c r="T75" s="318">
        <v>0</v>
      </c>
      <c r="U75" s="318">
        <v>0</v>
      </c>
    </row>
    <row r="76" spans="1:21" x14ac:dyDescent="0.2">
      <c r="A76" s="318">
        <v>39029</v>
      </c>
      <c r="B76" s="318">
        <v>412.10998499999999</v>
      </c>
      <c r="C76" s="318">
        <v>4.9623737042463808E-3</v>
      </c>
      <c r="D76" s="318">
        <v>4.1846974594739808E-3</v>
      </c>
      <c r="E76" s="318">
        <v>9.7313415584902203E-3</v>
      </c>
      <c r="F76" s="318">
        <v>1.0479906293758699E-2</v>
      </c>
      <c r="G76" s="318">
        <v>9.4699008527998873E-5</v>
      </c>
      <c r="H76" s="318">
        <v>9.9433958954398821E-5</v>
      </c>
      <c r="I76" s="318">
        <v>4.3282867169929275E-2</v>
      </c>
      <c r="J76" s="318">
        <v>4.9623737042463808E-3</v>
      </c>
      <c r="K76" s="318">
        <v>4.9623737042463808E-3</v>
      </c>
      <c r="L76" s="318" t="s">
        <v>131</v>
      </c>
      <c r="O76" s="318">
        <v>1</v>
      </c>
      <c r="P76" s="318">
        <v>0</v>
      </c>
      <c r="Q76" s="318">
        <v>1</v>
      </c>
      <c r="R76" s="318">
        <v>10</v>
      </c>
      <c r="S76" s="318">
        <v>0.43478260869565216</v>
      </c>
      <c r="T76" s="318">
        <v>1</v>
      </c>
      <c r="U76" s="318">
        <v>1</v>
      </c>
    </row>
    <row r="77" spans="1:21" x14ac:dyDescent="0.2">
      <c r="A77" s="318">
        <v>36585</v>
      </c>
      <c r="B77" s="318">
        <v>206.253006</v>
      </c>
      <c r="C77" s="318">
        <v>5.0990177360214209E-3</v>
      </c>
      <c r="D77" s="318">
        <v>1.568500599939598E-3</v>
      </c>
      <c r="E77" s="318">
        <v>9.6944913872420071E-3</v>
      </c>
      <c r="F77" s="318">
        <v>1.044022149395293E-2</v>
      </c>
      <c r="G77" s="318">
        <v>9.3983163257309443E-5</v>
      </c>
      <c r="H77" s="318">
        <v>9.8682321420174915E-5</v>
      </c>
      <c r="I77" s="318">
        <v>1.0540223618790963E-2</v>
      </c>
      <c r="J77" s="318">
        <v>5.0990177360214209E-3</v>
      </c>
      <c r="K77" s="318">
        <v>5.0990177360214209E-3</v>
      </c>
      <c r="L77" s="318" t="s">
        <v>186</v>
      </c>
      <c r="O77" s="318">
        <v>1</v>
      </c>
      <c r="P77" s="318">
        <v>0</v>
      </c>
      <c r="Q77" s="318">
        <v>1</v>
      </c>
      <c r="S77" s="318">
        <v>0</v>
      </c>
      <c r="T77" s="318">
        <v>0</v>
      </c>
      <c r="U77" s="318">
        <v>0</v>
      </c>
    </row>
    <row r="78" spans="1:21" x14ac:dyDescent="0.2">
      <c r="A78" s="318">
        <v>41950</v>
      </c>
      <c r="B78" s="318">
        <v>587.67602499999998</v>
      </c>
      <c r="C78" s="318">
        <v>5.1470520013612454E-3</v>
      </c>
      <c r="D78" s="318">
        <v>2.0273664959628672E-3</v>
      </c>
      <c r="E78" s="318">
        <v>1.5878569436555873E-2</v>
      </c>
      <c r="F78" s="318">
        <v>1.7099997854752479E-2</v>
      </c>
      <c r="G78" s="318">
        <v>2.5212896735152631E-4</v>
      </c>
      <c r="H78" s="318">
        <v>2.6473541571910263E-4</v>
      </c>
      <c r="I78" s="318">
        <v>-8.7484050313273356E-3</v>
      </c>
      <c r="J78" s="318">
        <v>5.1470520013612454E-3</v>
      </c>
      <c r="K78" s="318">
        <v>5.1470520013612454E-3</v>
      </c>
      <c r="L78" s="318" t="s">
        <v>22</v>
      </c>
      <c r="O78" s="318">
        <v>1</v>
      </c>
      <c r="P78" s="318">
        <v>0</v>
      </c>
      <c r="Q78" s="318">
        <v>1</v>
      </c>
      <c r="R78" s="318">
        <v>6</v>
      </c>
      <c r="S78" s="318">
        <v>0.2608695652173913</v>
      </c>
      <c r="T78" s="318">
        <v>0</v>
      </c>
      <c r="U78" s="318">
        <v>0</v>
      </c>
    </row>
    <row r="79" spans="1:21" x14ac:dyDescent="0.2">
      <c r="A79" s="318">
        <v>37074</v>
      </c>
      <c r="B79" s="318">
        <v>195.27900700000001</v>
      </c>
      <c r="C79" s="318">
        <v>5.561387892318909E-3</v>
      </c>
      <c r="D79" s="318">
        <v>-2.7791385005673372E-3</v>
      </c>
      <c r="E79" s="318">
        <v>8.9515137855819549E-3</v>
      </c>
      <c r="F79" s="318">
        <v>9.6400917690882583E-3</v>
      </c>
      <c r="G79" s="318">
        <v>8.0129599053463795E-5</v>
      </c>
      <c r="H79" s="318">
        <v>8.4136079006136982E-5</v>
      </c>
      <c r="I79" s="318">
        <v>-5.8106940912778099E-3</v>
      </c>
      <c r="J79" s="318">
        <v>5.561387892318909E-3</v>
      </c>
      <c r="K79" s="318">
        <v>5.561387892318909E-3</v>
      </c>
      <c r="L79" s="318" t="s">
        <v>180</v>
      </c>
      <c r="O79" s="318">
        <v>1</v>
      </c>
      <c r="P79" s="318">
        <v>0</v>
      </c>
      <c r="Q79" s="318">
        <v>1</v>
      </c>
      <c r="R79" s="318">
        <v>4</v>
      </c>
      <c r="S79" s="318">
        <v>0.17391304347826086</v>
      </c>
      <c r="T79" s="318">
        <v>0</v>
      </c>
      <c r="U79" s="318">
        <v>0</v>
      </c>
    </row>
    <row r="80" spans="1:21" x14ac:dyDescent="0.2">
      <c r="A80" s="318">
        <v>42174</v>
      </c>
      <c r="B80" s="318">
        <v>632.23400900000001</v>
      </c>
      <c r="C80" s="318">
        <v>5.7326603808637048E-3</v>
      </c>
      <c r="D80" s="318">
        <v>-1.3962970759656581E-3</v>
      </c>
      <c r="E80" s="318">
        <v>7.3953335379742385E-3</v>
      </c>
      <c r="F80" s="318">
        <v>7.9642053485876416E-3</v>
      </c>
      <c r="G80" s="318">
        <v>5.4690958137886569E-5</v>
      </c>
      <c r="H80" s="318">
        <v>5.7425506044780901E-5</v>
      </c>
      <c r="I80" s="318">
        <v>-9.3408264870454005E-3</v>
      </c>
      <c r="J80" s="318">
        <v>5.7326603808637048E-3</v>
      </c>
      <c r="K80" s="318">
        <v>5.7326603808637048E-3</v>
      </c>
      <c r="L80" s="318" t="s">
        <v>16</v>
      </c>
      <c r="O80" s="318">
        <v>1</v>
      </c>
      <c r="P80" s="318">
        <v>0</v>
      </c>
      <c r="Q80" s="318">
        <v>1</v>
      </c>
      <c r="R80" s="318">
        <v>5</v>
      </c>
      <c r="S80" s="318">
        <v>0.21739130434782608</v>
      </c>
      <c r="T80" s="318">
        <v>0</v>
      </c>
      <c r="U80" s="318">
        <v>0</v>
      </c>
    </row>
    <row r="81" spans="1:21" x14ac:dyDescent="0.2">
      <c r="A81" s="318">
        <v>38828</v>
      </c>
      <c r="B81" s="318">
        <v>417.58999599999999</v>
      </c>
      <c r="C81" s="318">
        <v>5.7397195893708237E-3</v>
      </c>
      <c r="D81" s="318">
        <v>4.4617844922004253E-3</v>
      </c>
      <c r="E81" s="318">
        <v>1.0242442230664693E-2</v>
      </c>
      <c r="F81" s="318">
        <v>1.1030322402254284E-2</v>
      </c>
      <c r="G81" s="318">
        <v>1.0490762284850353E-4</v>
      </c>
      <c r="H81" s="318">
        <v>1.1015300399092871E-4</v>
      </c>
      <c r="I81" s="318">
        <v>7.7153353268507113E-2</v>
      </c>
      <c r="J81" s="318">
        <v>5.7397195893708237E-3</v>
      </c>
      <c r="K81" s="318">
        <v>5.7397195893708237E-3</v>
      </c>
      <c r="L81" s="318" t="s">
        <v>140</v>
      </c>
      <c r="O81" s="318">
        <v>1</v>
      </c>
      <c r="P81" s="318">
        <v>0</v>
      </c>
      <c r="Q81" s="318">
        <v>1</v>
      </c>
      <c r="R81" s="318">
        <v>12</v>
      </c>
      <c r="S81" s="318">
        <v>0.52173913043478259</v>
      </c>
      <c r="T81" s="318">
        <v>1</v>
      </c>
      <c r="U81" s="318">
        <v>1</v>
      </c>
    </row>
    <row r="82" spans="1:21" x14ac:dyDescent="0.2">
      <c r="A82" s="318">
        <v>38520</v>
      </c>
      <c r="B82" s="318">
        <v>275.51998900000001</v>
      </c>
      <c r="C82" s="318">
        <v>6.2623122881226342E-3</v>
      </c>
      <c r="D82" s="318">
        <v>4.1490538921787707E-3</v>
      </c>
      <c r="E82" s="318">
        <v>7.6476486186083728E-3</v>
      </c>
      <c r="F82" s="318">
        <v>8.235929281578248E-3</v>
      </c>
      <c r="G82" s="318">
        <v>5.848652939370255E-5</v>
      </c>
      <c r="H82" s="318">
        <v>6.1410855863387685E-5</v>
      </c>
      <c r="I82" s="318">
        <v>2.7571219775091072E-2</v>
      </c>
      <c r="J82" s="318">
        <v>6.2623122881226342E-3</v>
      </c>
      <c r="K82" s="318">
        <v>6.2623122881226342E-3</v>
      </c>
      <c r="L82" s="318" t="s">
        <v>55</v>
      </c>
      <c r="O82" s="318">
        <v>1</v>
      </c>
      <c r="P82" s="318">
        <v>0</v>
      </c>
      <c r="Q82" s="318">
        <v>1</v>
      </c>
      <c r="R82" s="318">
        <v>14</v>
      </c>
      <c r="S82" s="318">
        <v>0.60869565217391308</v>
      </c>
      <c r="T82" s="318">
        <v>1</v>
      </c>
      <c r="U82" s="318">
        <v>1</v>
      </c>
    </row>
    <row r="83" spans="1:21" x14ac:dyDescent="0.2">
      <c r="A83" s="318">
        <v>39170</v>
      </c>
      <c r="B83" s="318">
        <v>462.07000699999998</v>
      </c>
      <c r="C83" s="318">
        <v>6.5572994564469609E-3</v>
      </c>
      <c r="D83" s="318">
        <v>2.266746723641242E-3</v>
      </c>
      <c r="E83" s="318">
        <v>1.1176073114516899E-2</v>
      </c>
      <c r="F83" s="318">
        <v>1.2035771046402815E-2</v>
      </c>
      <c r="G83" s="318">
        <v>1.2490461026102748E-4</v>
      </c>
      <c r="H83" s="318">
        <v>1.3114984077407886E-4</v>
      </c>
      <c r="I83" s="318">
        <v>9.6109487562592005E-3</v>
      </c>
      <c r="J83" s="318">
        <v>6.5572994564469609E-3</v>
      </c>
      <c r="K83" s="318">
        <v>6.5572994564469609E-3</v>
      </c>
      <c r="L83" s="318" t="s">
        <v>122</v>
      </c>
      <c r="O83" s="318">
        <v>1</v>
      </c>
      <c r="P83" s="318">
        <v>0</v>
      </c>
      <c r="Q83" s="318">
        <v>1</v>
      </c>
      <c r="R83" s="318">
        <v>13</v>
      </c>
      <c r="S83" s="318">
        <v>0.56521739130434778</v>
      </c>
      <c r="T83" s="318">
        <v>1</v>
      </c>
      <c r="U83" s="318">
        <v>1</v>
      </c>
    </row>
    <row r="84" spans="1:21" x14ac:dyDescent="0.2">
      <c r="A84" s="318">
        <v>40627</v>
      </c>
      <c r="B84" s="318">
        <v>445.57299799999998</v>
      </c>
      <c r="C84" s="318">
        <v>6.6901660631679787E-3</v>
      </c>
      <c r="D84" s="318">
        <v>8.6633043189338944E-4</v>
      </c>
      <c r="E84" s="318">
        <v>1.0564914921713233E-2</v>
      </c>
      <c r="F84" s="318">
        <v>1.1377600684921944E-2</v>
      </c>
      <c r="G84" s="318">
        <v>1.1161742730303893E-4</v>
      </c>
      <c r="H84" s="318">
        <v>1.1719829866819087E-4</v>
      </c>
      <c r="I84" s="318">
        <v>1.2092550881668435E-2</v>
      </c>
      <c r="J84" s="318">
        <v>6.6901660631679787E-3</v>
      </c>
      <c r="K84" s="318">
        <v>6.6901660631679787E-3</v>
      </c>
      <c r="L84" s="318" t="s">
        <v>30</v>
      </c>
      <c r="O84" s="318">
        <v>1</v>
      </c>
      <c r="P84" s="318">
        <v>0</v>
      </c>
      <c r="Q84" s="318">
        <v>1</v>
      </c>
      <c r="R84" s="318">
        <v>5</v>
      </c>
      <c r="S84" s="318">
        <v>0.21739130434782608</v>
      </c>
      <c r="T84" s="318">
        <v>0</v>
      </c>
      <c r="U84" s="318">
        <v>0</v>
      </c>
    </row>
    <row r="85" spans="1:21" x14ac:dyDescent="0.2">
      <c r="A85" s="318">
        <v>42898</v>
      </c>
      <c r="B85" s="318">
        <v>711.908997</v>
      </c>
      <c r="C85" s="318">
        <v>7.3679221585837033E-3</v>
      </c>
      <c r="D85" s="318">
        <v>-5.0500373324539481E-4</v>
      </c>
      <c r="E85" s="318">
        <v>7.6739953211924748E-3</v>
      </c>
      <c r="F85" s="318">
        <v>8.2643026535918953E-3</v>
      </c>
      <c r="G85" s="318">
        <v>5.8890204189683994E-5</v>
      </c>
      <c r="H85" s="318">
        <v>6.1834714399168191E-5</v>
      </c>
      <c r="I85" s="318">
        <v>5.5375637930864183E-3</v>
      </c>
      <c r="J85" s="318">
        <v>7.3679221585837033E-3</v>
      </c>
      <c r="K85" s="318">
        <v>7.3679221585837033E-3</v>
      </c>
      <c r="L85" s="318" t="s">
        <v>92</v>
      </c>
      <c r="O85" s="318">
        <v>1</v>
      </c>
      <c r="P85" s="318">
        <v>0</v>
      </c>
      <c r="Q85" s="318">
        <v>1</v>
      </c>
      <c r="R85" s="318">
        <v>4</v>
      </c>
      <c r="S85" s="318">
        <v>0.17391304347826086</v>
      </c>
      <c r="T85" s="318">
        <v>0</v>
      </c>
      <c r="U85" s="318">
        <v>0</v>
      </c>
    </row>
    <row r="86" spans="1:21" x14ac:dyDescent="0.2">
      <c r="A86" s="318">
        <v>38320</v>
      </c>
      <c r="B86" s="318">
        <v>232.429993</v>
      </c>
      <c r="C86" s="318">
        <v>7.6009652679370678E-3</v>
      </c>
      <c r="D86" s="318">
        <v>4.0498067419578818E-3</v>
      </c>
      <c r="E86" s="318">
        <v>5.7500095629916363E-3</v>
      </c>
      <c r="F86" s="318">
        <v>6.1923179909140697E-3</v>
      </c>
      <c r="G86" s="318">
        <v>3.3062609974495267E-5</v>
      </c>
      <c r="H86" s="318">
        <v>3.4715740473220035E-5</v>
      </c>
      <c r="I86" s="318">
        <v>4.2126881894156677E-2</v>
      </c>
      <c r="J86" s="318">
        <v>7.6009652679370678E-3</v>
      </c>
      <c r="K86" s="318">
        <v>7.6009652679370678E-3</v>
      </c>
      <c r="L86" s="318" t="s">
        <v>66</v>
      </c>
      <c r="O86" s="318">
        <v>1</v>
      </c>
      <c r="P86" s="318">
        <v>0</v>
      </c>
      <c r="Q86" s="318">
        <v>1</v>
      </c>
      <c r="R86" s="318">
        <v>1</v>
      </c>
      <c r="S86" s="318">
        <v>4.3478260869565216E-2</v>
      </c>
      <c r="T86" s="318">
        <v>0</v>
      </c>
      <c r="U86" s="318">
        <v>0</v>
      </c>
    </row>
    <row r="87" spans="1:21" x14ac:dyDescent="0.2">
      <c r="A87" s="318">
        <v>38670</v>
      </c>
      <c r="B87" s="318">
        <v>307.14001500000001</v>
      </c>
      <c r="C87" s="318">
        <v>8.1073046972641553E-3</v>
      </c>
      <c r="D87" s="318">
        <v>2.1826192587071146E-3</v>
      </c>
      <c r="E87" s="318">
        <v>1.8727919331377092E-2</v>
      </c>
      <c r="F87" s="318">
        <v>2.0168528510713789E-2</v>
      </c>
      <c r="G87" s="318">
        <v>3.5073496248256783E-4</v>
      </c>
      <c r="H87" s="318">
        <v>3.6827171060669625E-4</v>
      </c>
      <c r="I87" s="318">
        <v>-1.3771225415926587E-3</v>
      </c>
      <c r="J87" s="318">
        <v>8.1073046972641553E-3</v>
      </c>
      <c r="K87" s="318">
        <v>8.1073046972641553E-3</v>
      </c>
      <c r="L87" s="318" t="s">
        <v>150</v>
      </c>
      <c r="O87" s="318">
        <v>1</v>
      </c>
      <c r="P87" s="318">
        <v>0</v>
      </c>
      <c r="Q87" s="318">
        <v>1</v>
      </c>
      <c r="R87" s="318">
        <v>23</v>
      </c>
      <c r="S87" s="318">
        <v>1</v>
      </c>
      <c r="T87" s="318">
        <v>1</v>
      </c>
      <c r="U87" s="318">
        <v>1</v>
      </c>
    </row>
    <row r="88" spans="1:21" x14ac:dyDescent="0.2">
      <c r="A88" s="318">
        <v>41723</v>
      </c>
      <c r="B88" s="318">
        <v>556.98498500000005</v>
      </c>
      <c r="C88" s="318">
        <v>8.1392018683013462E-3</v>
      </c>
      <c r="D88" s="318">
        <v>3.9768463839208486E-5</v>
      </c>
      <c r="E88" s="318">
        <v>6.810637693434634E-3</v>
      </c>
      <c r="F88" s="318">
        <v>7.3345329006219134E-3</v>
      </c>
      <c r="G88" s="318">
        <v>4.6384785791232628E-5</v>
      </c>
      <c r="H88" s="318">
        <v>4.870402508079426E-5</v>
      </c>
      <c r="I88" s="318">
        <v>5.8469197309372646E-3</v>
      </c>
      <c r="J88" s="318">
        <v>8.1392018683013462E-3</v>
      </c>
      <c r="K88" s="318">
        <v>8.1392018683013462E-3</v>
      </c>
      <c r="L88" s="318" t="s">
        <v>101</v>
      </c>
      <c r="O88" s="318">
        <v>1</v>
      </c>
      <c r="P88" s="318">
        <v>0</v>
      </c>
      <c r="Q88" s="318">
        <v>1</v>
      </c>
      <c r="R88" s="318">
        <v>6</v>
      </c>
      <c r="S88" s="318">
        <v>0.2608695652173913</v>
      </c>
      <c r="T88" s="318">
        <v>0</v>
      </c>
      <c r="U88" s="318">
        <v>0</v>
      </c>
    </row>
    <row r="89" spans="1:21" x14ac:dyDescent="0.2">
      <c r="A89" s="318">
        <v>38792</v>
      </c>
      <c r="B89" s="318">
        <v>376.459991</v>
      </c>
      <c r="C89" s="318">
        <v>8.241904296613492E-3</v>
      </c>
      <c r="D89" s="318">
        <v>3.0653369713518038E-3</v>
      </c>
      <c r="E89" s="318">
        <v>8.2538601361639603E-3</v>
      </c>
      <c r="F89" s="318">
        <v>8.8887724543304184E-3</v>
      </c>
      <c r="G89" s="318">
        <v>6.8126207147356537E-5</v>
      </c>
      <c r="H89" s="318">
        <v>7.1532517504724368E-5</v>
      </c>
      <c r="I89" s="318">
        <v>4.8123306659528513E-2</v>
      </c>
      <c r="J89" s="318">
        <v>8.241904296613492E-3</v>
      </c>
      <c r="K89" s="318">
        <v>8.241904296613492E-3</v>
      </c>
      <c r="L89" s="318" t="s">
        <v>143</v>
      </c>
      <c r="O89" s="318">
        <v>1</v>
      </c>
      <c r="P89" s="318">
        <v>0</v>
      </c>
      <c r="Q89" s="318">
        <v>1</v>
      </c>
      <c r="R89" s="318">
        <v>13</v>
      </c>
      <c r="S89" s="318">
        <v>0.56521739130434778</v>
      </c>
      <c r="T89" s="318">
        <v>1</v>
      </c>
      <c r="U89" s="318">
        <v>1</v>
      </c>
    </row>
    <row r="90" spans="1:21" x14ac:dyDescent="0.2">
      <c r="A90" s="318">
        <v>38464</v>
      </c>
      <c r="B90" s="318">
        <v>255.070007</v>
      </c>
      <c r="C90" s="318">
        <v>8.6625418303775212E-3</v>
      </c>
      <c r="D90" s="318">
        <v>-1.0651967835742357E-3</v>
      </c>
      <c r="E90" s="318">
        <v>1.0490896447227368E-2</v>
      </c>
      <c r="F90" s="318">
        <v>1.1297888481629471E-2</v>
      </c>
      <c r="G90" s="318">
        <v>1.1005890826644782E-4</v>
      </c>
      <c r="H90" s="318">
        <v>1.1556185367977021E-4</v>
      </c>
      <c r="I90" s="318">
        <v>-2.3610664134975554E-4</v>
      </c>
      <c r="J90" s="318">
        <v>8.6625418303775212E-3</v>
      </c>
      <c r="K90" s="318">
        <v>8.6625418303775212E-3</v>
      </c>
      <c r="L90" s="318" t="s">
        <v>169</v>
      </c>
      <c r="O90" s="318">
        <v>1</v>
      </c>
      <c r="P90" s="318">
        <v>0</v>
      </c>
      <c r="Q90" s="318">
        <v>1</v>
      </c>
      <c r="R90" s="318">
        <v>6</v>
      </c>
      <c r="S90" s="318">
        <v>0.2608695652173913</v>
      </c>
      <c r="T90" s="318">
        <v>0</v>
      </c>
      <c r="U90" s="318">
        <v>0</v>
      </c>
    </row>
    <row r="91" spans="1:21" x14ac:dyDescent="0.2">
      <c r="A91" s="318">
        <v>38408</v>
      </c>
      <c r="B91" s="318">
        <v>258.92999300000002</v>
      </c>
      <c r="C91" s="318">
        <v>8.6885889352945785E-3</v>
      </c>
      <c r="D91" s="318">
        <v>3.0471530034180769E-3</v>
      </c>
      <c r="E91" s="318">
        <v>6.899804321858413E-3</v>
      </c>
      <c r="F91" s="318">
        <v>7.4305585004629058E-3</v>
      </c>
      <c r="G91" s="318">
        <v>4.7607299679936038E-5</v>
      </c>
      <c r="H91" s="318">
        <v>4.9987664663932841E-5</v>
      </c>
      <c r="I91" s="318">
        <v>4.0812421053088063E-2</v>
      </c>
      <c r="J91" s="318">
        <v>8.6885889352945785E-3</v>
      </c>
      <c r="K91" s="318">
        <v>8.6885889352945785E-3</v>
      </c>
      <c r="L91" s="318" t="s">
        <v>171</v>
      </c>
      <c r="O91" s="318">
        <v>1</v>
      </c>
      <c r="P91" s="318">
        <v>0</v>
      </c>
      <c r="Q91" s="318">
        <v>1</v>
      </c>
      <c r="R91" s="318">
        <v>3</v>
      </c>
      <c r="S91" s="318">
        <v>0.13043478260869565</v>
      </c>
      <c r="T91" s="318">
        <v>0</v>
      </c>
      <c r="U91" s="318">
        <v>0</v>
      </c>
    </row>
    <row r="92" spans="1:21" x14ac:dyDescent="0.2">
      <c r="A92" s="318">
        <v>39244</v>
      </c>
      <c r="B92" s="318">
        <v>487.52999899999998</v>
      </c>
      <c r="C92" s="318">
        <v>9.1695804583533987E-3</v>
      </c>
      <c r="D92" s="318">
        <v>8.9922434123103649E-4</v>
      </c>
      <c r="E92" s="318">
        <v>9.2704861641266009E-3</v>
      </c>
      <c r="F92" s="318">
        <v>9.9836004844440305E-3</v>
      </c>
      <c r="G92" s="318">
        <v>8.5941913719262737E-5</v>
      </c>
      <c r="H92" s="318">
        <v>9.023900940522588E-5</v>
      </c>
      <c r="I92" s="318">
        <v>2.6906447474701198E-2</v>
      </c>
      <c r="J92" s="318">
        <v>9.1695804583533987E-3</v>
      </c>
      <c r="K92" s="318">
        <v>9.1695804583533987E-3</v>
      </c>
      <c r="L92" s="318" t="s">
        <v>37</v>
      </c>
      <c r="O92" s="318">
        <v>1</v>
      </c>
      <c r="P92" s="318">
        <v>0</v>
      </c>
      <c r="Q92" s="318">
        <v>1</v>
      </c>
      <c r="R92" s="318">
        <v>11</v>
      </c>
      <c r="S92" s="318">
        <v>0.47826086956521741</v>
      </c>
      <c r="T92" s="318">
        <v>1</v>
      </c>
      <c r="U92" s="318">
        <v>1</v>
      </c>
    </row>
    <row r="93" spans="1:21" x14ac:dyDescent="0.2">
      <c r="A93" s="318">
        <v>39035</v>
      </c>
      <c r="B93" s="318">
        <v>416.51001000000002</v>
      </c>
      <c r="C93" s="318">
        <v>9.3834344894274252E-3</v>
      </c>
      <c r="D93" s="318">
        <v>2.734005905919947E-3</v>
      </c>
      <c r="E93" s="318">
        <v>9.3237026423392943E-3</v>
      </c>
      <c r="F93" s="318">
        <v>1.0040910537903855E-2</v>
      </c>
      <c r="G93" s="318">
        <v>8.6931430962764754E-5</v>
      </c>
      <c r="H93" s="318">
        <v>9.1278002510903001E-5</v>
      </c>
      <c r="I93" s="318">
        <v>4.2287668939304329E-2</v>
      </c>
      <c r="J93" s="318">
        <v>9.3834344894274252E-3</v>
      </c>
      <c r="K93" s="318">
        <v>9.3834344894274252E-3</v>
      </c>
      <c r="L93" s="318" t="s">
        <v>130</v>
      </c>
      <c r="O93" s="318">
        <v>1</v>
      </c>
      <c r="P93" s="318">
        <v>0</v>
      </c>
      <c r="Q93" s="318">
        <v>1</v>
      </c>
      <c r="R93" s="318">
        <v>11</v>
      </c>
      <c r="S93" s="318">
        <v>0.47826086956521741</v>
      </c>
      <c r="T93" s="318">
        <v>1</v>
      </c>
      <c r="U93" s="318">
        <v>1</v>
      </c>
    </row>
    <row r="94" spans="1:21" x14ac:dyDescent="0.2">
      <c r="A94" s="318">
        <v>38527</v>
      </c>
      <c r="B94" s="318">
        <v>280.89999399999999</v>
      </c>
      <c r="C94" s="318">
        <v>9.6583901265059058E-3</v>
      </c>
      <c r="D94" s="318">
        <v>3.9370302572539874E-3</v>
      </c>
      <c r="E94" s="318">
        <v>5.966622017059873E-3</v>
      </c>
      <c r="F94" s="318">
        <v>6.425592941449094E-3</v>
      </c>
      <c r="G94" s="318">
        <v>3.5600578294463624E-5</v>
      </c>
      <c r="H94" s="318">
        <v>3.7380607209186806E-5</v>
      </c>
      <c r="I94" s="318">
        <v>4.3881365425674751E-2</v>
      </c>
      <c r="J94" s="318">
        <v>9.6583901265059058E-3</v>
      </c>
      <c r="K94" s="318">
        <v>9.6583901265059058E-3</v>
      </c>
      <c r="L94" s="318" t="s">
        <v>160</v>
      </c>
      <c r="O94" s="318">
        <v>1</v>
      </c>
      <c r="P94" s="318">
        <v>0</v>
      </c>
      <c r="Q94" s="318">
        <v>1</v>
      </c>
      <c r="R94" s="318">
        <v>17</v>
      </c>
      <c r="S94" s="318">
        <v>0.73913043478260865</v>
      </c>
      <c r="T94" s="318">
        <v>1</v>
      </c>
      <c r="U94" s="318">
        <v>1</v>
      </c>
    </row>
    <row r="95" spans="1:21" x14ac:dyDescent="0.2">
      <c r="A95" s="318">
        <v>39000</v>
      </c>
      <c r="B95" s="318">
        <v>377.44000199999999</v>
      </c>
      <c r="C95" s="318">
        <v>1.0038531197302547E-2</v>
      </c>
      <c r="D95" s="318">
        <v>1.2592116766878042E-3</v>
      </c>
      <c r="E95" s="318">
        <v>1.4514803352705129E-2</v>
      </c>
      <c r="F95" s="318">
        <v>1.5631326687528601E-2</v>
      </c>
      <c r="G95" s="318">
        <v>2.1067951636770006E-4</v>
      </c>
      <c r="H95" s="318">
        <v>2.2121349218608507E-4</v>
      </c>
      <c r="I95" s="318">
        <v>-9.6211375872537769E-3</v>
      </c>
      <c r="J95" s="318">
        <v>1.0038531197302547E-2</v>
      </c>
      <c r="K95" s="318">
        <v>1.0038531197302547E-2</v>
      </c>
      <c r="L95" s="318" t="s">
        <v>133</v>
      </c>
      <c r="O95" s="318">
        <v>1</v>
      </c>
      <c r="P95" s="318">
        <v>0</v>
      </c>
      <c r="Q95" s="318">
        <v>1</v>
      </c>
      <c r="R95" s="318">
        <v>12</v>
      </c>
      <c r="S95" s="318">
        <v>0.52173913043478259</v>
      </c>
      <c r="T95" s="318">
        <v>1</v>
      </c>
      <c r="U95" s="318">
        <v>1</v>
      </c>
    </row>
    <row r="96" spans="1:21" x14ac:dyDescent="0.2">
      <c r="A96" s="318">
        <v>39156</v>
      </c>
      <c r="B96" s="318">
        <v>438.23001099999999</v>
      </c>
      <c r="C96" s="318">
        <v>1.0160341078223801E-2</v>
      </c>
      <c r="D96" s="318">
        <v>-3.6106093204803171E-3</v>
      </c>
      <c r="E96" s="318">
        <v>1.3978034631270555E-2</v>
      </c>
      <c r="F96" s="318">
        <v>1.5053268064445213E-2</v>
      </c>
      <c r="G96" s="318">
        <v>1.9538545215299895E-4</v>
      </c>
      <c r="H96" s="318">
        <v>2.0515472476064891E-4</v>
      </c>
      <c r="I96" s="318">
        <v>-1.119281649055715E-2</v>
      </c>
      <c r="J96" s="318">
        <v>1.0160341078223801E-2</v>
      </c>
      <c r="K96" s="318">
        <v>1.0160341078223801E-2</v>
      </c>
      <c r="L96" s="318" t="s">
        <v>125</v>
      </c>
      <c r="O96" s="318">
        <v>1</v>
      </c>
      <c r="P96" s="318">
        <v>0</v>
      </c>
      <c r="Q96" s="318">
        <v>1</v>
      </c>
      <c r="R96" s="318">
        <v>13</v>
      </c>
      <c r="S96" s="318">
        <v>0.56521739130434778</v>
      </c>
      <c r="T96" s="318">
        <v>1</v>
      </c>
      <c r="U96" s="318">
        <v>1</v>
      </c>
    </row>
    <row r="97" spans="1:25" x14ac:dyDescent="0.2">
      <c r="A97" s="318">
        <v>38415</v>
      </c>
      <c r="B97" s="318">
        <v>263.79998799999998</v>
      </c>
      <c r="C97" s="318">
        <v>1.0326034645061998E-2</v>
      </c>
      <c r="D97" s="318">
        <v>3.1585396553357259E-3</v>
      </c>
      <c r="E97" s="318">
        <v>7.3091205629902253E-3</v>
      </c>
      <c r="F97" s="318">
        <v>7.8713606062971661E-3</v>
      </c>
      <c r="G97" s="318">
        <v>5.3423243404326547E-5</v>
      </c>
      <c r="H97" s="318">
        <v>5.6094405574542878E-5</v>
      </c>
      <c r="I97" s="318">
        <v>4.8615821898156747E-2</v>
      </c>
      <c r="J97" s="318">
        <v>1.0326034645061998E-2</v>
      </c>
      <c r="K97" s="318">
        <v>1.0326034645061998E-2</v>
      </c>
      <c r="L97" s="318" t="s">
        <v>170</v>
      </c>
      <c r="O97" s="318">
        <v>1</v>
      </c>
      <c r="P97" s="318">
        <v>0</v>
      </c>
      <c r="Q97" s="318">
        <v>1</v>
      </c>
      <c r="R97" s="318">
        <v>4</v>
      </c>
      <c r="S97" s="318">
        <v>0.17391304347826086</v>
      </c>
      <c r="T97" s="318">
        <v>0</v>
      </c>
      <c r="U97" s="318">
        <v>0</v>
      </c>
    </row>
    <row r="98" spans="1:25" x14ac:dyDescent="0.2">
      <c r="A98" s="318">
        <v>39217</v>
      </c>
      <c r="B98" s="318">
        <v>479.05999800000001</v>
      </c>
      <c r="C98" s="318">
        <v>1.0513070301725607E-2</v>
      </c>
      <c r="D98" s="318">
        <v>1.2518658674765927E-3</v>
      </c>
      <c r="E98" s="318">
        <v>9.271608804845349E-3</v>
      </c>
      <c r="F98" s="318">
        <v>9.9848094821411437E-3</v>
      </c>
      <c r="G98" s="318">
        <v>8.5962729830085785E-5</v>
      </c>
      <c r="H98" s="318">
        <v>9.0260866321590074E-5</v>
      </c>
      <c r="I98" s="318">
        <v>1.7854574052757578E-2</v>
      </c>
      <c r="J98" s="318">
        <v>1.0513070301725607E-2</v>
      </c>
      <c r="K98" s="318">
        <v>1.0513070301725607E-2</v>
      </c>
      <c r="L98" s="318" t="s">
        <v>121</v>
      </c>
      <c r="O98" s="318">
        <v>1</v>
      </c>
      <c r="P98" s="318">
        <v>0</v>
      </c>
      <c r="Q98" s="318">
        <v>1</v>
      </c>
      <c r="R98" s="318">
        <v>12</v>
      </c>
      <c r="S98" s="318">
        <v>0.52173913043478259</v>
      </c>
      <c r="T98" s="318">
        <v>1</v>
      </c>
      <c r="U98" s="318">
        <v>1</v>
      </c>
    </row>
    <row r="99" spans="1:25" x14ac:dyDescent="0.2">
      <c r="A99" s="318">
        <v>39223</v>
      </c>
      <c r="B99" s="318">
        <v>492.55999800000001</v>
      </c>
      <c r="C99" s="318">
        <v>1.069527069205106E-2</v>
      </c>
      <c r="D99" s="318">
        <v>2.6140145516433864E-3</v>
      </c>
      <c r="E99" s="318">
        <v>9.352054944263808E-3</v>
      </c>
      <c r="F99" s="318">
        <v>1.0071443786130254E-2</v>
      </c>
      <c r="G99" s="318">
        <v>8.7460931680529146E-5</v>
      </c>
      <c r="H99" s="318">
        <v>9.1833978264555611E-5</v>
      </c>
      <c r="I99" s="318">
        <v>3.1592430549852037E-2</v>
      </c>
      <c r="J99" s="318">
        <v>1.069527069205106E-2</v>
      </c>
      <c r="K99" s="318">
        <v>1.069527069205106E-2</v>
      </c>
      <c r="L99" s="318" t="s">
        <v>120</v>
      </c>
      <c r="O99" s="318">
        <v>1</v>
      </c>
      <c r="P99" s="318">
        <v>0</v>
      </c>
      <c r="Q99" s="318">
        <v>1</v>
      </c>
      <c r="R99" s="318">
        <v>12</v>
      </c>
      <c r="S99" s="318">
        <v>0.52173913043478259</v>
      </c>
      <c r="T99" s="318">
        <v>1</v>
      </c>
      <c r="U99" s="318">
        <v>1</v>
      </c>
    </row>
    <row r="100" spans="1:25" x14ac:dyDescent="0.2">
      <c r="A100" s="318">
        <v>41568</v>
      </c>
      <c r="B100" s="318">
        <v>525.03497300000004</v>
      </c>
      <c r="C100" s="318">
        <v>1.0765499684860782E-2</v>
      </c>
      <c r="D100" s="318">
        <v>1.2621170487261374E-3</v>
      </c>
      <c r="E100" s="318">
        <v>7.1555314139323672E-3</v>
      </c>
      <c r="F100" s="318">
        <v>7.7059569073117794E-3</v>
      </c>
      <c r="G100" s="318">
        <v>5.1201629815772939E-5</v>
      </c>
      <c r="H100" s="318">
        <v>5.3761711306561587E-5</v>
      </c>
      <c r="I100" s="318">
        <v>1.7132337469972593E-2</v>
      </c>
      <c r="J100" s="318">
        <v>1.0765499684860782E-2</v>
      </c>
      <c r="K100" s="318">
        <v>1.0765499684860782E-2</v>
      </c>
      <c r="L100" s="318" t="s">
        <v>105</v>
      </c>
      <c r="O100" s="318">
        <v>1</v>
      </c>
      <c r="P100" s="318">
        <v>0</v>
      </c>
      <c r="Q100" s="318">
        <v>1</v>
      </c>
      <c r="R100" s="318">
        <v>3</v>
      </c>
      <c r="S100" s="318">
        <v>0.13043478260869565</v>
      </c>
      <c r="T100" s="318">
        <v>0</v>
      </c>
      <c r="U100" s="318">
        <v>0</v>
      </c>
    </row>
    <row r="101" spans="1:25" x14ac:dyDescent="0.2">
      <c r="A101" s="318">
        <v>39416</v>
      </c>
      <c r="B101" s="318">
        <v>492.82998700000002</v>
      </c>
      <c r="C101" s="318">
        <v>1.0791903797561233E-2</v>
      </c>
      <c r="D101" s="318">
        <v>-1.3629937410274799E-3</v>
      </c>
      <c r="E101" s="318">
        <v>1.694996162446975E-2</v>
      </c>
      <c r="F101" s="318">
        <v>1.8253804826352037E-2</v>
      </c>
      <c r="G101" s="318">
        <v>2.8730119907099716E-4</v>
      </c>
      <c r="H101" s="318">
        <v>3.01666259024547E-4</v>
      </c>
      <c r="I101" s="318">
        <v>-7.0334855719286172E-3</v>
      </c>
      <c r="J101" s="318">
        <v>1.0791903797561233E-2</v>
      </c>
      <c r="K101" s="318">
        <v>1.0791903797561233E-2</v>
      </c>
      <c r="L101" s="318" t="s">
        <v>118</v>
      </c>
      <c r="O101" s="318">
        <v>1</v>
      </c>
      <c r="P101" s="318">
        <v>0</v>
      </c>
      <c r="Q101" s="318">
        <v>1</v>
      </c>
      <c r="R101" s="318">
        <v>5</v>
      </c>
      <c r="S101" s="318">
        <v>0.21739130434782608</v>
      </c>
      <c r="T101" s="318">
        <v>0</v>
      </c>
      <c r="U101" s="318">
        <v>0</v>
      </c>
    </row>
    <row r="102" spans="1:25" x14ac:dyDescent="0.2">
      <c r="A102" s="318">
        <v>42528</v>
      </c>
      <c r="B102" s="318">
        <v>621.796021</v>
      </c>
      <c r="C102" s="318">
        <v>1.0802872501947194E-2</v>
      </c>
      <c r="D102" s="318">
        <v>2.0490197417671681E-3</v>
      </c>
      <c r="E102" s="318">
        <v>8.9113846711756876E-3</v>
      </c>
      <c r="F102" s="318">
        <v>9.5968757997276638E-3</v>
      </c>
      <c r="G102" s="318">
        <v>7.9412776757665029E-5</v>
      </c>
      <c r="H102" s="318">
        <v>8.3383415595548289E-5</v>
      </c>
      <c r="I102" s="318">
        <v>3.1096754524635135E-2</v>
      </c>
      <c r="J102" s="318">
        <v>1.0802872501947194E-2</v>
      </c>
      <c r="K102" s="318">
        <v>1.0802872501947194E-2</v>
      </c>
      <c r="L102" s="318" t="s">
        <v>94</v>
      </c>
      <c r="O102" s="318">
        <v>1</v>
      </c>
      <c r="P102" s="318">
        <v>0</v>
      </c>
      <c r="Q102" s="318">
        <v>1</v>
      </c>
      <c r="R102" s="318">
        <v>1</v>
      </c>
      <c r="S102" s="318">
        <v>4.3478260869565216E-2</v>
      </c>
      <c r="T102" s="318">
        <v>0</v>
      </c>
      <c r="U102" s="318">
        <v>0</v>
      </c>
    </row>
    <row r="103" spans="1:25" x14ac:dyDescent="0.2">
      <c r="A103" s="318">
        <v>38131</v>
      </c>
      <c r="B103" s="318">
        <v>189.08000200000001</v>
      </c>
      <c r="C103" s="318">
        <v>1.1275488830803326E-2</v>
      </c>
      <c r="D103" s="318">
        <v>-2.3223809842569838E-3</v>
      </c>
      <c r="E103" s="318">
        <v>1.1819797199705889E-2</v>
      </c>
      <c r="F103" s="318">
        <v>1.2729012368914034E-2</v>
      </c>
      <c r="G103" s="318">
        <v>1.3970760584217518E-4</v>
      </c>
      <c r="H103" s="318">
        <v>1.4669298613428396E-4</v>
      </c>
      <c r="I103" s="318">
        <v>-2.1671871726172316E-2</v>
      </c>
      <c r="J103" s="318">
        <v>1.1275488830803326E-2</v>
      </c>
      <c r="K103" s="318">
        <v>1.1275488830803326E-2</v>
      </c>
      <c r="L103" s="318" t="s">
        <v>173</v>
      </c>
      <c r="O103" s="318">
        <v>1</v>
      </c>
      <c r="P103" s="318">
        <v>0</v>
      </c>
      <c r="Q103" s="318">
        <v>1</v>
      </c>
      <c r="R103" s="318">
        <v>7</v>
      </c>
      <c r="S103" s="318">
        <v>0.30434782608695654</v>
      </c>
      <c r="T103" s="318">
        <v>0</v>
      </c>
      <c r="U103" s="318">
        <v>0</v>
      </c>
    </row>
    <row r="104" spans="1:25" x14ac:dyDescent="0.2">
      <c r="A104" s="318">
        <v>38586</v>
      </c>
      <c r="B104" s="318">
        <v>312.86999500000002</v>
      </c>
      <c r="C104" s="318">
        <v>1.1314411447648366E-2</v>
      </c>
      <c r="D104" s="318">
        <v>2.9801025768228387E-3</v>
      </c>
      <c r="E104" s="318">
        <v>7.5585503105864661E-3</v>
      </c>
      <c r="F104" s="318">
        <v>8.1399772575546561E-3</v>
      </c>
      <c r="G104" s="318">
        <v>5.7131682797666767E-5</v>
      </c>
      <c r="H104" s="318">
        <v>5.998826693755011E-5</v>
      </c>
      <c r="I104" s="318">
        <v>6.1751316337501777E-2</v>
      </c>
      <c r="J104" s="318">
        <v>1.1314411447648366E-2</v>
      </c>
      <c r="K104" s="318">
        <v>1.1314411447648366E-2</v>
      </c>
      <c r="L104" s="318" t="s">
        <v>157</v>
      </c>
      <c r="O104" s="318">
        <v>1</v>
      </c>
      <c r="P104" s="318">
        <v>0</v>
      </c>
      <c r="Q104" s="318">
        <v>1</v>
      </c>
      <c r="R104" s="318">
        <v>20</v>
      </c>
      <c r="S104" s="318">
        <v>0.86956521739130432</v>
      </c>
      <c r="T104" s="318">
        <v>1</v>
      </c>
      <c r="U104" s="318">
        <v>1</v>
      </c>
    </row>
    <row r="105" spans="1:25" x14ac:dyDescent="0.2">
      <c r="A105" s="318">
        <v>38526</v>
      </c>
      <c r="B105" s="318">
        <v>278.20001200000002</v>
      </c>
      <c r="C105" s="318">
        <v>1.1641914871781154E-2</v>
      </c>
      <c r="D105" s="318">
        <v>4.0606882670284252E-3</v>
      </c>
      <c r="E105" s="318">
        <v>6.1161612807549524E-3</v>
      </c>
      <c r="F105" s="318">
        <v>6.5866352254284099E-3</v>
      </c>
      <c r="G105" s="318">
        <v>3.7407428812206056E-5</v>
      </c>
      <c r="H105" s="318">
        <v>3.9277800252816362E-5</v>
      </c>
      <c r="I105" s="318">
        <v>3.3479523485726734E-2</v>
      </c>
      <c r="J105" s="318">
        <v>1.1641914871781154E-2</v>
      </c>
      <c r="K105" s="318">
        <v>1.1641914871781154E-2</v>
      </c>
      <c r="L105" s="318" t="s">
        <v>161</v>
      </c>
      <c r="O105" s="318">
        <v>1</v>
      </c>
      <c r="P105" s="318">
        <v>0</v>
      </c>
      <c r="Q105" s="318">
        <v>1</v>
      </c>
      <c r="R105" s="318">
        <v>16</v>
      </c>
      <c r="S105" s="318">
        <v>0.69565217391304346</v>
      </c>
      <c r="T105" s="318">
        <v>1</v>
      </c>
      <c r="U105" s="318">
        <v>1</v>
      </c>
    </row>
    <row r="106" spans="1:25" x14ac:dyDescent="0.2">
      <c r="A106" s="318">
        <v>39162</v>
      </c>
      <c r="B106" s="318">
        <v>456.35998499999999</v>
      </c>
      <c r="C106" s="318">
        <v>1.1836794724968609E-2</v>
      </c>
      <c r="D106" s="318">
        <v>-3.3792058536333063E-4</v>
      </c>
      <c r="E106" s="318">
        <v>1.4429330195795209E-2</v>
      </c>
      <c r="F106" s="318">
        <v>1.553927867239484E-2</v>
      </c>
      <c r="G106" s="318">
        <v>2.0820556989928742E-4</v>
      </c>
      <c r="H106" s="318">
        <v>2.1861584839425179E-4</v>
      </c>
      <c r="I106" s="318">
        <v>4.2726599099413703E-4</v>
      </c>
      <c r="J106" s="318">
        <v>1.1836794724968609E-2</v>
      </c>
      <c r="K106" s="318">
        <v>1.1836794724968609E-2</v>
      </c>
      <c r="L106" s="318" t="s">
        <v>124</v>
      </c>
      <c r="O106" s="318">
        <v>1</v>
      </c>
      <c r="P106" s="318">
        <v>0</v>
      </c>
      <c r="Q106" s="318">
        <v>1</v>
      </c>
      <c r="R106" s="318">
        <v>14</v>
      </c>
      <c r="S106" s="318">
        <v>0.60869565217391308</v>
      </c>
      <c r="T106" s="318">
        <v>1</v>
      </c>
      <c r="U106" s="318">
        <v>1</v>
      </c>
    </row>
    <row r="107" spans="1:25" x14ac:dyDescent="0.2">
      <c r="A107" s="318">
        <v>38611</v>
      </c>
      <c r="B107" s="318">
        <v>321.85000600000001</v>
      </c>
      <c r="C107" s="318">
        <v>1.2128575288625295E-2</v>
      </c>
      <c r="D107" s="318">
        <v>2.2370171197808484E-3</v>
      </c>
      <c r="E107" s="318">
        <v>7.4811818308356034E-3</v>
      </c>
      <c r="F107" s="318">
        <v>8.056657356284495E-3</v>
      </c>
      <c r="G107" s="318">
        <v>5.5968081586024751E-5</v>
      </c>
      <c r="H107" s="318">
        <v>5.8766485665325989E-5</v>
      </c>
      <c r="I107" s="318">
        <v>4.4773980071911738E-2</v>
      </c>
      <c r="J107" s="318">
        <v>1.2128575288625295E-2</v>
      </c>
      <c r="K107" s="318">
        <v>1.2128575288625295E-2</v>
      </c>
      <c r="L107" s="318" t="s">
        <v>156</v>
      </c>
      <c r="N107" s="318">
        <v>38610</v>
      </c>
      <c r="O107" s="318">
        <v>1</v>
      </c>
      <c r="P107" s="318">
        <v>0</v>
      </c>
      <c r="Q107" s="318">
        <v>1</v>
      </c>
      <c r="R107" s="318">
        <v>19</v>
      </c>
      <c r="S107" s="318">
        <v>0.82608695652173914</v>
      </c>
      <c r="T107" s="318">
        <v>1</v>
      </c>
      <c r="U107" s="318">
        <v>1</v>
      </c>
    </row>
    <row r="108" spans="1:25" x14ac:dyDescent="0.2">
      <c r="A108" s="318">
        <v>38490</v>
      </c>
      <c r="B108" s="318">
        <v>251.990005</v>
      </c>
      <c r="C108" s="318">
        <v>1.249893066061617E-2</v>
      </c>
      <c r="D108" s="318">
        <v>-1.9893089502141252E-3</v>
      </c>
      <c r="E108" s="318">
        <v>1.3598703460285747E-2</v>
      </c>
      <c r="F108" s="318">
        <v>1.464475757261542E-2</v>
      </c>
      <c r="G108" s="318">
        <v>1.8492473580078753E-4</v>
      </c>
      <c r="H108" s="318">
        <v>1.9417097259082693E-4</v>
      </c>
      <c r="I108" s="318">
        <v>-1.7381614439813554E-2</v>
      </c>
      <c r="J108" s="318">
        <v>1.249893066061617E-2</v>
      </c>
      <c r="K108" s="318">
        <v>1.249893066061617E-2</v>
      </c>
      <c r="L108" s="318" t="s">
        <v>166</v>
      </c>
      <c r="N108" s="318">
        <v>38492</v>
      </c>
      <c r="O108" s="318">
        <v>1</v>
      </c>
      <c r="P108" s="318">
        <v>0</v>
      </c>
      <c r="Q108" s="318">
        <v>1</v>
      </c>
      <c r="R108" s="318">
        <v>10</v>
      </c>
      <c r="S108" s="318">
        <v>0.43478260869565216</v>
      </c>
      <c r="T108" s="318">
        <v>1</v>
      </c>
      <c r="U108" s="318">
        <v>1</v>
      </c>
    </row>
    <row r="109" spans="1:25" x14ac:dyDescent="0.2">
      <c r="A109" s="318">
        <v>39002</v>
      </c>
      <c r="B109" s="318">
        <v>381.64999399999999</v>
      </c>
      <c r="C109" s="318">
        <v>1.2603655395342146E-2</v>
      </c>
      <c r="D109" s="318">
        <v>9.7438271266314365E-4</v>
      </c>
      <c r="E109" s="318">
        <v>1.4491395592956466E-2</v>
      </c>
      <c r="F109" s="318">
        <v>1.5606118330876193E-2</v>
      </c>
      <c r="G109" s="318">
        <v>2.1000054623155807E-4</v>
      </c>
      <c r="H109" s="318">
        <v>2.2050057354313599E-4</v>
      </c>
      <c r="I109" s="318">
        <v>5.4985399573179924E-3</v>
      </c>
      <c r="J109" s="318">
        <v>1.2603655395342146E-2</v>
      </c>
      <c r="K109" s="318">
        <v>1.2603655395342146E-2</v>
      </c>
      <c r="L109" s="318" t="s">
        <v>132</v>
      </c>
      <c r="O109" s="318">
        <v>1</v>
      </c>
      <c r="P109" s="318">
        <v>0</v>
      </c>
      <c r="Q109" s="318">
        <v>1</v>
      </c>
      <c r="R109" s="318">
        <v>13</v>
      </c>
      <c r="S109" s="318">
        <v>0.56521739130434778</v>
      </c>
      <c r="T109" s="318">
        <v>1</v>
      </c>
      <c r="U109" s="318">
        <v>1</v>
      </c>
    </row>
    <row r="110" spans="1:25" x14ac:dyDescent="0.2">
      <c r="A110" s="318">
        <v>38504</v>
      </c>
      <c r="B110" s="318">
        <v>261.790009</v>
      </c>
      <c r="C110" s="318">
        <v>1.3150043282822672E-2</v>
      </c>
      <c r="D110" s="318">
        <v>1.0055237542068579E-3</v>
      </c>
      <c r="E110" s="318">
        <v>1.1809621027012695E-2</v>
      </c>
      <c r="F110" s="318">
        <v>1.2718053413705979E-2</v>
      </c>
      <c r="G110" s="318">
        <v>1.3946714880166039E-4</v>
      </c>
      <c r="H110" s="318">
        <v>1.4644050624174342E-4</v>
      </c>
      <c r="I110" s="318">
        <v>3.8202186888739698E-3</v>
      </c>
      <c r="J110" s="318">
        <v>1.3150043282822672E-2</v>
      </c>
      <c r="K110" s="318">
        <v>1.3150043282822672E-2</v>
      </c>
      <c r="L110" s="318" t="s">
        <v>164</v>
      </c>
      <c r="M110" s="318" t="s">
        <v>58</v>
      </c>
      <c r="O110" s="318">
        <v>1</v>
      </c>
      <c r="P110" s="318">
        <v>1</v>
      </c>
      <c r="Q110" s="318">
        <v>2</v>
      </c>
      <c r="R110" s="318">
        <v>13</v>
      </c>
      <c r="S110" s="318">
        <v>0.56521739130434778</v>
      </c>
      <c r="T110" s="318">
        <v>1</v>
      </c>
      <c r="U110" s="318">
        <v>2</v>
      </c>
    </row>
    <row r="111" spans="1:25" x14ac:dyDescent="0.2">
      <c r="A111" s="318">
        <v>38496</v>
      </c>
      <c r="B111" s="318">
        <v>255.66999799999999</v>
      </c>
      <c r="C111" s="318">
        <v>1.44981185747941E-2</v>
      </c>
      <c r="D111" s="318">
        <v>-2.9151999005903764E-4</v>
      </c>
      <c r="E111" s="318">
        <v>1.3308750506763039E-2</v>
      </c>
      <c r="F111" s="318">
        <v>1.433250054574481E-2</v>
      </c>
      <c r="G111" s="318">
        <v>1.7712284005126546E-4</v>
      </c>
      <c r="H111" s="318">
        <v>1.8597898205382875E-4</v>
      </c>
      <c r="I111" s="318">
        <v>-1.1537275980215136E-2</v>
      </c>
      <c r="J111" s="318">
        <v>1.44981185747941E-2</v>
      </c>
      <c r="K111" s="318">
        <v>1.44981185747941E-2</v>
      </c>
      <c r="L111" s="318" t="s">
        <v>165</v>
      </c>
      <c r="O111" s="318">
        <v>1</v>
      </c>
      <c r="P111" s="318">
        <v>0</v>
      </c>
      <c r="Q111" s="318">
        <v>1</v>
      </c>
      <c r="R111" s="318">
        <v>11</v>
      </c>
      <c r="S111" s="318">
        <v>0.47826086956521741</v>
      </c>
      <c r="T111" s="318">
        <v>1</v>
      </c>
      <c r="U111" s="318">
        <v>1</v>
      </c>
    </row>
    <row r="112" spans="1:25" x14ac:dyDescent="0.2">
      <c r="A112" s="318">
        <v>41808</v>
      </c>
      <c r="B112" s="318">
        <v>623.75402799999995</v>
      </c>
      <c r="C112" s="318">
        <v>1.461042204714235E-2</v>
      </c>
      <c r="D112" s="318">
        <v>2.3598637141493545E-3</v>
      </c>
      <c r="E112" s="318">
        <v>5.9913529769425955E-3</v>
      </c>
      <c r="F112" s="318">
        <v>6.4522262828612563E-3</v>
      </c>
      <c r="G112" s="318">
        <v>3.5896310494318898E-5</v>
      </c>
      <c r="H112" s="318">
        <v>3.7691126019034843E-5</v>
      </c>
      <c r="I112" s="318">
        <v>4.2252346236896741E-2</v>
      </c>
      <c r="J112" s="318">
        <v>1.461042204714235E-2</v>
      </c>
      <c r="K112" s="318">
        <v>1.461042204714235E-2</v>
      </c>
      <c r="L112" s="318" t="s">
        <v>99</v>
      </c>
      <c r="O112" s="318">
        <v>1</v>
      </c>
      <c r="P112" s="318">
        <v>0</v>
      </c>
      <c r="Q112" s="318">
        <v>1</v>
      </c>
      <c r="R112" s="318">
        <v>5</v>
      </c>
      <c r="S112" s="318">
        <v>0.21739130434782608</v>
      </c>
      <c r="T112" s="318">
        <v>0</v>
      </c>
      <c r="U112" s="318">
        <v>0</v>
      </c>
      <c r="Y112" s="318">
        <v>252</v>
      </c>
    </row>
    <row r="113" spans="1:25" x14ac:dyDescent="0.2">
      <c r="A113" s="318">
        <v>42083</v>
      </c>
      <c r="B113" s="318">
        <v>623.158997</v>
      </c>
      <c r="C113" s="318">
        <v>1.4782315858918593E-2</v>
      </c>
      <c r="D113" s="318">
        <v>6.6492710873830975E-4</v>
      </c>
      <c r="E113" s="318">
        <v>6.8748553816572154E-3</v>
      </c>
      <c r="F113" s="318">
        <v>7.4036904110154622E-3</v>
      </c>
      <c r="G113" s="318">
        <v>4.7263636518701175E-5</v>
      </c>
      <c r="H113" s="318">
        <v>4.9626818344636239E-5</v>
      </c>
      <c r="I113" s="318">
        <v>2.5942571976759449E-2</v>
      </c>
      <c r="J113" s="318">
        <v>1.4782315858918593E-2</v>
      </c>
      <c r="K113" s="318">
        <v>1.4782315858918593E-2</v>
      </c>
      <c r="L113" s="318" t="s">
        <v>95</v>
      </c>
      <c r="O113" s="318">
        <v>1</v>
      </c>
      <c r="P113" s="318">
        <v>0</v>
      </c>
      <c r="Q113" s="318">
        <v>1</v>
      </c>
      <c r="R113" s="318">
        <v>7</v>
      </c>
      <c r="S113" s="318">
        <v>0.30434782608695654</v>
      </c>
      <c r="T113" s="318">
        <v>0</v>
      </c>
      <c r="U113" s="318">
        <v>0</v>
      </c>
      <c r="Y113" s="318">
        <v>126</v>
      </c>
    </row>
    <row r="114" spans="1:25" x14ac:dyDescent="0.2">
      <c r="A114" s="318">
        <v>38537</v>
      </c>
      <c r="B114" s="318">
        <v>289.79998799999998</v>
      </c>
      <c r="C114" s="318">
        <v>1.5229163259556248E-2</v>
      </c>
      <c r="D114" s="318">
        <v>4.7041668010934434E-3</v>
      </c>
      <c r="E114" s="318">
        <v>6.6761608856817532E-3</v>
      </c>
      <c r="F114" s="318">
        <v>7.1897117230418873E-3</v>
      </c>
      <c r="G114" s="318">
        <v>4.457112417150697E-5</v>
      </c>
      <c r="H114" s="318">
        <v>4.6799680380082322E-5</v>
      </c>
      <c r="I114" s="318">
        <v>5.1623827644281507E-2</v>
      </c>
      <c r="J114" s="318">
        <v>1.5229163259556248E-2</v>
      </c>
      <c r="K114" s="318">
        <v>1.5229163259556248E-2</v>
      </c>
      <c r="L114" s="318" t="s">
        <v>158</v>
      </c>
      <c r="O114" s="318">
        <v>1</v>
      </c>
      <c r="P114" s="318">
        <v>0</v>
      </c>
      <c r="Q114" s="318">
        <v>1</v>
      </c>
      <c r="R114" s="318">
        <v>19</v>
      </c>
      <c r="S114" s="318">
        <v>0.82608695652173914</v>
      </c>
      <c r="T114" s="318">
        <v>1</v>
      </c>
      <c r="U114" s="318">
        <v>1</v>
      </c>
    </row>
    <row r="115" spans="1:25" x14ac:dyDescent="0.2">
      <c r="A115" s="318">
        <v>37490</v>
      </c>
      <c r="B115" s="318">
        <v>136.63999899999999</v>
      </c>
      <c r="C115" s="318">
        <v>1.6082913620777069E-2</v>
      </c>
      <c r="D115" s="318">
        <v>3.8301467023450233E-3</v>
      </c>
      <c r="E115" s="318">
        <v>1.4777582459354862E-2</v>
      </c>
      <c r="F115" s="318">
        <v>1.5914319571612927E-2</v>
      </c>
      <c r="G115" s="318">
        <v>2.1837694334303248E-4</v>
      </c>
      <c r="H115" s="318">
        <v>2.2929579051018411E-4</v>
      </c>
      <c r="I115" s="318">
        <v>-6.6766221796752817E-2</v>
      </c>
      <c r="J115" s="318">
        <v>1.6082913620777069E-2</v>
      </c>
      <c r="K115" s="318">
        <v>1.6082913620777069E-2</v>
      </c>
      <c r="L115" s="318" t="s">
        <v>73</v>
      </c>
      <c r="O115" s="318">
        <v>1</v>
      </c>
      <c r="P115" s="318">
        <v>0</v>
      </c>
      <c r="Q115" s="318">
        <v>1</v>
      </c>
      <c r="R115" s="318">
        <v>2</v>
      </c>
      <c r="S115" s="318">
        <v>8.6956521739130432E-2</v>
      </c>
      <c r="T115" s="318">
        <v>0</v>
      </c>
      <c r="U115" s="318">
        <v>0</v>
      </c>
    </row>
    <row r="116" spans="1:25" x14ac:dyDescent="0.2">
      <c r="A116" s="318">
        <v>38901</v>
      </c>
      <c r="B116" s="318">
        <v>381.57998700000002</v>
      </c>
      <c r="C116" s="318">
        <v>1.6754698622153702E-2</v>
      </c>
      <c r="D116" s="318">
        <v>-2.8120454476585348E-4</v>
      </c>
      <c r="E116" s="318">
        <v>2.4847953539218679E-2</v>
      </c>
      <c r="F116" s="318">
        <v>2.6759334580697038E-2</v>
      </c>
      <c r="G116" s="318">
        <v>6.1742079508717007E-4</v>
      </c>
      <c r="H116" s="318">
        <v>6.4829183484152865E-4</v>
      </c>
      <c r="I116" s="318">
        <v>-2.3390719591672354E-2</v>
      </c>
      <c r="J116" s="318">
        <v>1.6754698622153702E-2</v>
      </c>
      <c r="K116" s="318">
        <v>1.6754698622153702E-2</v>
      </c>
      <c r="L116" s="318" t="s">
        <v>49</v>
      </c>
      <c r="O116" s="318">
        <v>1</v>
      </c>
      <c r="P116" s="318">
        <v>0</v>
      </c>
      <c r="Q116" s="318">
        <v>1</v>
      </c>
      <c r="R116" s="318">
        <v>9</v>
      </c>
      <c r="S116" s="318">
        <v>0.39130434782608697</v>
      </c>
      <c r="T116" s="318">
        <v>0</v>
      </c>
      <c r="U116" s="318">
        <v>0</v>
      </c>
    </row>
    <row r="117" spans="1:25" x14ac:dyDescent="0.2">
      <c r="A117" s="318">
        <v>38673</v>
      </c>
      <c r="B117" s="318">
        <v>307.459991</v>
      </c>
      <c r="C117" s="318">
        <v>1.9210225862642552E-2</v>
      </c>
      <c r="D117" s="318">
        <v>4.6629538808414285E-3</v>
      </c>
      <c r="E117" s="318">
        <v>1.5805388591511021E-2</v>
      </c>
      <c r="F117" s="318">
        <v>1.7021187713934946E-2</v>
      </c>
      <c r="G117" s="318">
        <v>2.4981030852866675E-4</v>
      </c>
      <c r="H117" s="318">
        <v>2.6230082395510009E-4</v>
      </c>
      <c r="I117" s="318">
        <v>-4.4387820155640479E-3</v>
      </c>
      <c r="J117" s="318">
        <v>1.9210225862642552E-2</v>
      </c>
      <c r="K117" s="318">
        <v>1.9210225862642552E-2</v>
      </c>
      <c r="L117" s="318" t="s">
        <v>149</v>
      </c>
      <c r="O117" s="318">
        <v>1</v>
      </c>
      <c r="P117" s="318">
        <v>0</v>
      </c>
      <c r="Q117" s="318">
        <v>1</v>
      </c>
      <c r="R117" s="318">
        <v>23</v>
      </c>
      <c r="S117" s="318">
        <v>1</v>
      </c>
      <c r="T117" s="318">
        <v>1</v>
      </c>
      <c r="U117" s="318">
        <v>1</v>
      </c>
    </row>
    <row r="118" spans="1:25" x14ac:dyDescent="0.2">
      <c r="A118" s="318">
        <v>38628</v>
      </c>
      <c r="B118" s="318">
        <v>329.89001500000001</v>
      </c>
      <c r="C118" s="318">
        <v>1.9374749060471187E-2</v>
      </c>
      <c r="D118" s="318">
        <v>2.4221078544740277E-3</v>
      </c>
      <c r="E118" s="318">
        <v>7.6157926802792736E-3</v>
      </c>
      <c r="F118" s="318">
        <v>8.2016228864546011E-3</v>
      </c>
      <c r="G118" s="318">
        <v>5.8000298148995368E-5</v>
      </c>
      <c r="H118" s="318">
        <v>6.0900313056445136E-5</v>
      </c>
      <c r="I118" s="318">
        <v>4.6803335292458427E-2</v>
      </c>
      <c r="J118" s="318">
        <v>1.9374749060471187E-2</v>
      </c>
      <c r="K118" s="318">
        <v>1.9374749060471187E-2</v>
      </c>
      <c r="L118" s="318" t="s">
        <v>154</v>
      </c>
      <c r="O118" s="318">
        <v>1</v>
      </c>
      <c r="P118" s="318">
        <v>0</v>
      </c>
      <c r="Q118" s="318">
        <v>1</v>
      </c>
      <c r="R118" s="318">
        <v>20</v>
      </c>
      <c r="S118" s="318">
        <v>0.86956521739130432</v>
      </c>
      <c r="T118" s="318">
        <v>1</v>
      </c>
      <c r="U118" s="318">
        <v>1</v>
      </c>
    </row>
    <row r="119" spans="1:25" x14ac:dyDescent="0.2">
      <c r="A119" s="318">
        <v>38827</v>
      </c>
      <c r="B119" s="318">
        <v>415.20001200000002</v>
      </c>
      <c r="C119" s="318">
        <v>1.9406778354015438E-2</v>
      </c>
      <c r="D119" s="318">
        <v>4.2561362815122985E-3</v>
      </c>
      <c r="E119" s="318">
        <v>1.0258842387297854E-2</v>
      </c>
      <c r="F119" s="318">
        <v>1.1047984109397689E-2</v>
      </c>
      <c r="G119" s="318">
        <v>1.0524384712741912E-4</v>
      </c>
      <c r="H119" s="318">
        <v>1.1050603948379009E-4</v>
      </c>
      <c r="I119" s="318">
        <v>6.6977275668025513E-2</v>
      </c>
      <c r="J119" s="318">
        <v>1.9406778354015438E-2</v>
      </c>
      <c r="K119" s="318">
        <v>1.9406778354015438E-2</v>
      </c>
      <c r="L119" s="318" t="s">
        <v>141</v>
      </c>
      <c r="O119" s="318">
        <v>1</v>
      </c>
      <c r="P119" s="318">
        <v>0</v>
      </c>
      <c r="Q119" s="318">
        <v>1</v>
      </c>
      <c r="R119" s="318">
        <v>11</v>
      </c>
      <c r="S119" s="318">
        <v>0.47826086956521741</v>
      </c>
      <c r="T119" s="318">
        <v>1</v>
      </c>
      <c r="U119" s="318">
        <v>1</v>
      </c>
    </row>
    <row r="120" spans="1:25" x14ac:dyDescent="0.2">
      <c r="A120" s="318">
        <v>39366</v>
      </c>
      <c r="B120" s="318">
        <v>503.45001200000002</v>
      </c>
      <c r="C120" s="318">
        <v>2.3696997369606794E-2</v>
      </c>
      <c r="D120" s="318">
        <v>2.6438324573536905E-3</v>
      </c>
      <c r="E120" s="318">
        <v>1.103383164735823E-2</v>
      </c>
      <c r="F120" s="318">
        <v>1.1882587927924248E-2</v>
      </c>
      <c r="G120" s="318">
        <v>1.2174544082224404E-4</v>
      </c>
      <c r="H120" s="318">
        <v>1.2783271286335624E-4</v>
      </c>
      <c r="I120" s="318">
        <v>4.2218433701470964E-3</v>
      </c>
      <c r="J120" s="318">
        <v>2.3696997369606794E-2</v>
      </c>
      <c r="K120" s="318">
        <v>2.3696997369606794E-2</v>
      </c>
      <c r="L120" s="318" t="s">
        <v>611</v>
      </c>
      <c r="O120" s="318">
        <v>1</v>
      </c>
      <c r="P120" s="318">
        <v>0</v>
      </c>
      <c r="Q120" s="318">
        <v>1</v>
      </c>
      <c r="R120" s="318">
        <v>6</v>
      </c>
      <c r="S120" s="318">
        <v>0.2608695652173913</v>
      </c>
      <c r="T120" s="318">
        <v>0</v>
      </c>
      <c r="U120" s="318">
        <v>0</v>
      </c>
    </row>
    <row r="121" spans="1:25" x14ac:dyDescent="0.2">
      <c r="A121" s="318">
        <v>38986</v>
      </c>
      <c r="B121" s="318">
        <v>361.97000100000002</v>
      </c>
      <c r="C121" s="318">
        <v>2.7958600532359705E-2</v>
      </c>
      <c r="D121" s="318">
        <v>-2.3923881298246095E-3</v>
      </c>
      <c r="E121" s="318">
        <v>1.6000437229475285E-2</v>
      </c>
      <c r="F121" s="318">
        <v>1.7231240093281076E-2</v>
      </c>
      <c r="G121" s="318">
        <v>2.5601399153437872E-4</v>
      </c>
      <c r="H121" s="318">
        <v>2.6881469111109769E-4</v>
      </c>
      <c r="I121" s="318">
        <v>-3.6413971021398685E-2</v>
      </c>
      <c r="J121" s="318">
        <v>2.7958600532359705E-2</v>
      </c>
      <c r="K121" s="318">
        <v>2.7958600532359705E-2</v>
      </c>
      <c r="L121" s="318" t="s">
        <v>46</v>
      </c>
      <c r="O121" s="318">
        <v>1</v>
      </c>
      <c r="P121" s="318">
        <v>0</v>
      </c>
      <c r="Q121" s="318">
        <v>1</v>
      </c>
      <c r="R121" s="318">
        <v>10</v>
      </c>
      <c r="S121" s="318">
        <v>0.43478260869565216</v>
      </c>
      <c r="T121" s="318">
        <v>1</v>
      </c>
      <c r="U121" s="318">
        <v>1</v>
      </c>
    </row>
    <row r="122" spans="1:25" x14ac:dyDescent="0.2">
      <c r="A122" s="318">
        <v>40513</v>
      </c>
      <c r="B122" s="318">
        <v>407.86200000000002</v>
      </c>
      <c r="C122" s="318">
        <v>2.9345528380806854E-2</v>
      </c>
      <c r="D122" s="318">
        <v>-5.1858450009069823E-4</v>
      </c>
      <c r="E122" s="318">
        <v>1.4397623593021188E-2</v>
      </c>
      <c r="F122" s="318">
        <v>1.5505133100176663E-2</v>
      </c>
      <c r="G122" s="318">
        <v>2.0729156512632032E-4</v>
      </c>
      <c r="H122" s="318">
        <v>2.1765614338263635E-4</v>
      </c>
      <c r="I122" s="318">
        <v>1.4896511649561994E-2</v>
      </c>
      <c r="J122" s="318">
        <v>2.9345528380806854E-2</v>
      </c>
      <c r="K122" s="318">
        <v>2.9345528380806854E-2</v>
      </c>
      <c r="L122" s="318" t="s">
        <v>32</v>
      </c>
      <c r="O122" s="318">
        <v>1</v>
      </c>
      <c r="P122" s="318">
        <v>0</v>
      </c>
      <c r="Q122" s="318">
        <v>1</v>
      </c>
      <c r="R122" s="318">
        <v>5</v>
      </c>
      <c r="S122" s="318">
        <v>0.21739130434782608</v>
      </c>
      <c r="T122" s="318">
        <v>0</v>
      </c>
      <c r="U122" s="318">
        <v>0</v>
      </c>
    </row>
    <row r="123" spans="1:25" x14ac:dyDescent="0.2">
      <c r="A123" s="318">
        <v>38659</v>
      </c>
      <c r="B123" s="318">
        <v>310.89001500000001</v>
      </c>
      <c r="C123" s="318">
        <v>3.3858313569134248E-2</v>
      </c>
      <c r="D123" s="318">
        <v>-1.8403101026371787E-3</v>
      </c>
      <c r="E123" s="318">
        <v>2.2735983349503407E-2</v>
      </c>
      <c r="F123" s="318">
        <v>2.4484905145619053E-2</v>
      </c>
      <c r="G123" s="318">
        <v>5.1692493886889613E-4</v>
      </c>
      <c r="H123" s="318">
        <v>5.4277118581234093E-4</v>
      </c>
      <c r="I123" s="318">
        <v>-1.7827106566591377E-2</v>
      </c>
      <c r="J123" s="318">
        <v>3.3858313569134248E-2</v>
      </c>
      <c r="K123" s="318">
        <v>3.3858313569134248E-2</v>
      </c>
      <c r="L123" s="318" t="s">
        <v>151</v>
      </c>
      <c r="O123" s="318">
        <v>1</v>
      </c>
      <c r="P123" s="318">
        <v>0</v>
      </c>
      <c r="Q123" s="318">
        <v>1</v>
      </c>
      <c r="R123" s="318">
        <v>22</v>
      </c>
      <c r="S123" s="318">
        <v>0.95652173913043481</v>
      </c>
      <c r="T123" s="318">
        <v>1</v>
      </c>
      <c r="U123" s="318">
        <v>1</v>
      </c>
    </row>
    <row r="124" spans="1:25" x14ac:dyDescent="0.2">
      <c r="A124" s="318">
        <v>36528</v>
      </c>
      <c r="B124" s="318">
        <v>206.52499399999999</v>
      </c>
      <c r="J124" s="318">
        <v>0</v>
      </c>
      <c r="K124" s="318" t="s">
        <v>634</v>
      </c>
      <c r="O124" s="318">
        <v>0</v>
      </c>
      <c r="P124" s="318">
        <v>0</v>
      </c>
      <c r="Q124" s="318">
        <v>0</v>
      </c>
      <c r="S124" s="318">
        <v>0</v>
      </c>
      <c r="T124" s="318">
        <v>0</v>
      </c>
      <c r="U124" s="318">
        <v>0</v>
      </c>
    </row>
    <row r="125" spans="1:25" x14ac:dyDescent="0.2">
      <c r="A125" s="318">
        <v>36529</v>
      </c>
      <c r="B125" s="318">
        <v>198.675003</v>
      </c>
      <c r="C125" s="318">
        <v>-3.8751102470114866E-2</v>
      </c>
      <c r="J125" s="318">
        <v>0</v>
      </c>
      <c r="K125" s="318" t="s">
        <v>634</v>
      </c>
      <c r="O125" s="318">
        <v>0</v>
      </c>
      <c r="P125" s="318">
        <v>0</v>
      </c>
      <c r="Q125" s="318">
        <v>0</v>
      </c>
      <c r="S125" s="318">
        <v>0</v>
      </c>
      <c r="T125" s="318">
        <v>0</v>
      </c>
      <c r="U125" s="318">
        <v>0</v>
      </c>
    </row>
    <row r="126" spans="1:25" x14ac:dyDescent="0.2">
      <c r="A126" s="318">
        <v>36530</v>
      </c>
      <c r="B126" s="318">
        <v>192.949005</v>
      </c>
      <c r="C126" s="318">
        <v>-2.9244407732316159E-2</v>
      </c>
      <c r="J126" s="318">
        <v>0</v>
      </c>
      <c r="K126" s="318" t="s">
        <v>634</v>
      </c>
      <c r="O126" s="318">
        <v>0</v>
      </c>
      <c r="P126" s="318">
        <v>0</v>
      </c>
      <c r="Q126" s="318">
        <v>0</v>
      </c>
      <c r="S126" s="318">
        <v>0</v>
      </c>
      <c r="T126" s="318">
        <v>0</v>
      </c>
      <c r="U126" s="318">
        <v>0</v>
      </c>
    </row>
    <row r="127" spans="1:25" x14ac:dyDescent="0.2">
      <c r="A127" s="318">
        <v>36531</v>
      </c>
      <c r="B127" s="318">
        <v>194.337006</v>
      </c>
      <c r="C127" s="318">
        <v>7.1678651091518523E-3</v>
      </c>
      <c r="J127" s="318">
        <v>0</v>
      </c>
      <c r="K127" s="318" t="s">
        <v>634</v>
      </c>
      <c r="O127" s="318">
        <v>0</v>
      </c>
      <c r="P127" s="318">
        <v>0</v>
      </c>
      <c r="Q127" s="318">
        <v>0</v>
      </c>
      <c r="S127" s="318">
        <v>0</v>
      </c>
      <c r="T127" s="318">
        <v>0</v>
      </c>
      <c r="U127" s="318">
        <v>0</v>
      </c>
    </row>
    <row r="128" spans="1:25" x14ac:dyDescent="0.2">
      <c r="A128" s="318">
        <v>36532</v>
      </c>
      <c r="B128" s="318">
        <v>198.57699600000001</v>
      </c>
      <c r="C128" s="318">
        <v>2.1583117783338771E-2</v>
      </c>
      <c r="J128" s="318">
        <v>0</v>
      </c>
      <c r="K128" s="318" t="s">
        <v>634</v>
      </c>
      <c r="O128" s="318">
        <v>0</v>
      </c>
      <c r="P128" s="318">
        <v>0</v>
      </c>
      <c r="Q128" s="318">
        <v>0</v>
      </c>
      <c r="S128" s="318">
        <v>0</v>
      </c>
      <c r="T128" s="318">
        <v>0</v>
      </c>
      <c r="U128" s="318">
        <v>0</v>
      </c>
    </row>
    <row r="129" spans="1:21" x14ac:dyDescent="0.2">
      <c r="A129" s="318">
        <v>36535</v>
      </c>
      <c r="B129" s="318">
        <v>203.78900100000001</v>
      </c>
      <c r="C129" s="318">
        <v>2.5908235667741475E-2</v>
      </c>
      <c r="J129" s="318">
        <v>0</v>
      </c>
      <c r="K129" s="318" t="s">
        <v>634</v>
      </c>
      <c r="O129" s="318">
        <v>0</v>
      </c>
      <c r="P129" s="318">
        <v>0</v>
      </c>
      <c r="Q129" s="318">
        <v>0</v>
      </c>
      <c r="S129" s="318">
        <v>0</v>
      </c>
      <c r="T129" s="318">
        <v>0</v>
      </c>
      <c r="U129" s="318">
        <v>0</v>
      </c>
    </row>
    <row r="130" spans="1:21" x14ac:dyDescent="0.2">
      <c r="A130" s="318">
        <v>36536</v>
      </c>
      <c r="B130" s="318">
        <v>202.82200599999999</v>
      </c>
      <c r="C130" s="318">
        <v>-4.7563730759187101E-3</v>
      </c>
      <c r="J130" s="318">
        <v>0</v>
      </c>
      <c r="K130" s="318" t="s">
        <v>634</v>
      </c>
      <c r="O130" s="318">
        <v>0</v>
      </c>
      <c r="P130" s="318">
        <v>0</v>
      </c>
      <c r="Q130" s="318">
        <v>0</v>
      </c>
      <c r="S130" s="318">
        <v>0</v>
      </c>
      <c r="T130" s="318">
        <v>0</v>
      </c>
      <c r="U130" s="318">
        <v>0</v>
      </c>
    </row>
    <row r="131" spans="1:21" x14ac:dyDescent="0.2">
      <c r="A131" s="318">
        <v>36537</v>
      </c>
      <c r="B131" s="318">
        <v>198.93100000000001</v>
      </c>
      <c r="C131" s="318">
        <v>-1.9370745748144541E-2</v>
      </c>
      <c r="J131" s="318">
        <v>0</v>
      </c>
      <c r="K131" s="318" t="s">
        <v>634</v>
      </c>
      <c r="O131" s="318">
        <v>0</v>
      </c>
      <c r="P131" s="318">
        <v>0</v>
      </c>
      <c r="Q131" s="318">
        <v>0</v>
      </c>
      <c r="S131" s="318">
        <v>0</v>
      </c>
      <c r="T131" s="318">
        <v>0</v>
      </c>
      <c r="U131" s="318">
        <v>0</v>
      </c>
    </row>
    <row r="132" spans="1:21" x14ac:dyDescent="0.2">
      <c r="A132" s="318">
        <v>36538</v>
      </c>
      <c r="B132" s="318">
        <v>202.15699799999999</v>
      </c>
      <c r="C132" s="318">
        <v>1.608658241548825E-2</v>
      </c>
      <c r="J132" s="318">
        <v>0</v>
      </c>
      <c r="K132" s="318" t="s">
        <v>634</v>
      </c>
      <c r="O132" s="318">
        <v>0</v>
      </c>
      <c r="P132" s="318">
        <v>0</v>
      </c>
      <c r="Q132" s="318">
        <v>0</v>
      </c>
      <c r="S132" s="318">
        <v>0</v>
      </c>
      <c r="T132" s="318">
        <v>0</v>
      </c>
      <c r="U132" s="318">
        <v>0</v>
      </c>
    </row>
    <row r="133" spans="1:21" x14ac:dyDescent="0.2">
      <c r="A133" s="318">
        <v>36539</v>
      </c>
      <c r="B133" s="318">
        <v>203.695007</v>
      </c>
      <c r="C133" s="318">
        <v>7.5791980501523637E-3</v>
      </c>
      <c r="J133" s="318">
        <v>0</v>
      </c>
      <c r="K133" s="318" t="s">
        <v>634</v>
      </c>
      <c r="O133" s="318">
        <v>0</v>
      </c>
      <c r="P133" s="318">
        <v>0</v>
      </c>
      <c r="Q133" s="318">
        <v>0</v>
      </c>
      <c r="S133" s="318">
        <v>0</v>
      </c>
      <c r="T133" s="318">
        <v>0</v>
      </c>
      <c r="U133" s="318">
        <v>0</v>
      </c>
    </row>
    <row r="134" spans="1:21" x14ac:dyDescent="0.2">
      <c r="A134" s="318">
        <v>36542</v>
      </c>
      <c r="B134" s="318">
        <v>203.72200000000001</v>
      </c>
      <c r="C134" s="318">
        <v>1.3250796886581822E-4</v>
      </c>
      <c r="J134" s="318">
        <v>0</v>
      </c>
      <c r="K134" s="318" t="s">
        <v>634</v>
      </c>
      <c r="O134" s="318">
        <v>0</v>
      </c>
      <c r="P134" s="318">
        <v>0</v>
      </c>
      <c r="Q134" s="318">
        <v>0</v>
      </c>
      <c r="S134" s="318">
        <v>0</v>
      </c>
      <c r="T134" s="318">
        <v>0</v>
      </c>
      <c r="U134" s="318">
        <v>0</v>
      </c>
    </row>
    <row r="135" spans="1:21" x14ac:dyDescent="0.2">
      <c r="A135" s="318">
        <v>36543</v>
      </c>
      <c r="B135" s="318">
        <v>203.416</v>
      </c>
      <c r="C135" s="318">
        <v>-1.5031761104010951E-3</v>
      </c>
      <c r="J135" s="318">
        <v>0</v>
      </c>
      <c r="K135" s="318" t="s">
        <v>634</v>
      </c>
      <c r="O135" s="318">
        <v>0</v>
      </c>
      <c r="P135" s="318">
        <v>0</v>
      </c>
      <c r="Q135" s="318">
        <v>0</v>
      </c>
      <c r="S135" s="318">
        <v>0</v>
      </c>
      <c r="T135" s="318">
        <v>0</v>
      </c>
      <c r="U135" s="318">
        <v>0</v>
      </c>
    </row>
    <row r="136" spans="1:21" x14ac:dyDescent="0.2">
      <c r="A136" s="318">
        <v>36544</v>
      </c>
      <c r="B136" s="318">
        <v>203.31100499999999</v>
      </c>
      <c r="C136" s="318">
        <v>-5.1629226012303998E-4</v>
      </c>
      <c r="J136" s="318">
        <v>0</v>
      </c>
      <c r="K136" s="318" t="s">
        <v>634</v>
      </c>
      <c r="O136" s="318">
        <v>0</v>
      </c>
      <c r="P136" s="318">
        <v>0</v>
      </c>
      <c r="Q136" s="318">
        <v>0</v>
      </c>
      <c r="S136" s="318">
        <v>0</v>
      </c>
      <c r="T136" s="318">
        <v>0</v>
      </c>
      <c r="U136" s="318">
        <v>0</v>
      </c>
    </row>
    <row r="137" spans="1:21" x14ac:dyDescent="0.2">
      <c r="A137" s="318">
        <v>36545</v>
      </c>
      <c r="B137" s="318">
        <v>204.779999</v>
      </c>
      <c r="C137" s="318">
        <v>7.1993762692654974E-3</v>
      </c>
      <c r="J137" s="318">
        <v>0</v>
      </c>
      <c r="K137" s="318" t="s">
        <v>634</v>
      </c>
      <c r="O137" s="318">
        <v>0</v>
      </c>
      <c r="P137" s="318">
        <v>0</v>
      </c>
      <c r="Q137" s="318">
        <v>0</v>
      </c>
      <c r="S137" s="318">
        <v>0</v>
      </c>
      <c r="T137" s="318">
        <v>0</v>
      </c>
      <c r="U137" s="318">
        <v>0</v>
      </c>
    </row>
    <row r="138" spans="1:21" x14ac:dyDescent="0.2">
      <c r="A138" s="318">
        <v>36546</v>
      </c>
      <c r="B138" s="318">
        <v>205.401993</v>
      </c>
      <c r="C138" s="318">
        <v>3.0327732025031422E-3</v>
      </c>
      <c r="J138" s="318">
        <v>0</v>
      </c>
      <c r="K138" s="318" t="s">
        <v>634</v>
      </c>
      <c r="O138" s="318">
        <v>0</v>
      </c>
      <c r="P138" s="318">
        <v>0</v>
      </c>
      <c r="Q138" s="318">
        <v>0</v>
      </c>
      <c r="S138" s="318">
        <v>0</v>
      </c>
      <c r="T138" s="318">
        <v>0</v>
      </c>
      <c r="U138" s="318">
        <v>0</v>
      </c>
    </row>
    <row r="139" spans="1:21" x14ac:dyDescent="0.2">
      <c r="A139" s="318">
        <v>36549</v>
      </c>
      <c r="B139" s="318">
        <v>208.10299699999999</v>
      </c>
      <c r="C139" s="318">
        <v>1.306413455993786E-2</v>
      </c>
      <c r="J139" s="318">
        <v>0</v>
      </c>
      <c r="K139" s="318" t="s">
        <v>634</v>
      </c>
      <c r="O139" s="318">
        <v>0</v>
      </c>
      <c r="P139" s="318">
        <v>0</v>
      </c>
      <c r="Q139" s="318">
        <v>0</v>
      </c>
      <c r="S139" s="318">
        <v>0</v>
      </c>
      <c r="T139" s="318">
        <v>0</v>
      </c>
      <c r="U139" s="318">
        <v>0</v>
      </c>
    </row>
    <row r="140" spans="1:21" x14ac:dyDescent="0.2">
      <c r="A140" s="318">
        <v>36550</v>
      </c>
      <c r="B140" s="318">
        <v>203.740005</v>
      </c>
      <c r="C140" s="318">
        <v>-2.118843932282059E-2</v>
      </c>
      <c r="J140" s="318">
        <v>0</v>
      </c>
      <c r="K140" s="318" t="s">
        <v>634</v>
      </c>
      <c r="O140" s="318">
        <v>0</v>
      </c>
      <c r="P140" s="318">
        <v>0</v>
      </c>
      <c r="Q140" s="318">
        <v>0</v>
      </c>
      <c r="S140" s="318">
        <v>0</v>
      </c>
      <c r="T140" s="318">
        <v>0</v>
      </c>
      <c r="U140" s="318">
        <v>0</v>
      </c>
    </row>
    <row r="141" spans="1:21" x14ac:dyDescent="0.2">
      <c r="A141" s="318">
        <v>36551</v>
      </c>
      <c r="B141" s="318">
        <v>206.128998</v>
      </c>
      <c r="C141" s="318">
        <v>1.1657480986235593E-2</v>
      </c>
      <c r="J141" s="318">
        <v>0</v>
      </c>
      <c r="K141" s="318" t="s">
        <v>634</v>
      </c>
      <c r="O141" s="318">
        <v>0</v>
      </c>
      <c r="P141" s="318">
        <v>0</v>
      </c>
      <c r="Q141" s="318">
        <v>0</v>
      </c>
      <c r="S141" s="318">
        <v>0</v>
      </c>
      <c r="T141" s="318">
        <v>0</v>
      </c>
      <c r="U141" s="318">
        <v>0</v>
      </c>
    </row>
    <row r="142" spans="1:21" x14ac:dyDescent="0.2">
      <c r="A142" s="318">
        <v>36552</v>
      </c>
      <c r="B142" s="318">
        <v>206.04800399999999</v>
      </c>
      <c r="C142" s="318">
        <v>-3.9300592051227121E-4</v>
      </c>
      <c r="J142" s="318">
        <v>0</v>
      </c>
      <c r="K142" s="318" t="s">
        <v>634</v>
      </c>
      <c r="O142" s="318">
        <v>0</v>
      </c>
      <c r="P142" s="318">
        <v>0</v>
      </c>
      <c r="Q142" s="318">
        <v>0</v>
      </c>
      <c r="S142" s="318">
        <v>0</v>
      </c>
      <c r="T142" s="318">
        <v>0</v>
      </c>
      <c r="U142" s="318">
        <v>0</v>
      </c>
    </row>
    <row r="143" spans="1:21" x14ac:dyDescent="0.2">
      <c r="A143" s="318">
        <v>36553</v>
      </c>
      <c r="B143" s="318">
        <v>205.32600400000001</v>
      </c>
      <c r="C143" s="318">
        <v>-3.5101913455844809E-3</v>
      </c>
      <c r="J143" s="318">
        <v>0</v>
      </c>
      <c r="K143" s="318" t="s">
        <v>634</v>
      </c>
      <c r="O143" s="318">
        <v>0</v>
      </c>
      <c r="P143" s="318">
        <v>0</v>
      </c>
      <c r="Q143" s="318">
        <v>0</v>
      </c>
      <c r="S143" s="318">
        <v>0</v>
      </c>
      <c r="T143" s="318">
        <v>0</v>
      </c>
      <c r="U143" s="318">
        <v>0</v>
      </c>
    </row>
    <row r="144" spans="1:21" x14ac:dyDescent="0.2">
      <c r="A144" s="318">
        <v>36556</v>
      </c>
      <c r="B144" s="318">
        <v>199.570007</v>
      </c>
      <c r="C144" s="318">
        <v>-2.8433892367835095E-2</v>
      </c>
      <c r="D144" s="318">
        <v>-1.7128177170545118E-3</v>
      </c>
      <c r="E144" s="318">
        <v>1.7533094393671188E-2</v>
      </c>
      <c r="F144" s="318">
        <v>1.8881793962415124E-2</v>
      </c>
      <c r="G144" s="318">
        <v>3.0740939901738405E-4</v>
      </c>
      <c r="H144" s="318">
        <v>3.2277986896825324E-4</v>
      </c>
      <c r="J144" s="318">
        <v>0</v>
      </c>
      <c r="K144" s="318" t="s">
        <v>634</v>
      </c>
      <c r="O144" s="318">
        <v>0</v>
      </c>
      <c r="P144" s="318">
        <v>0</v>
      </c>
      <c r="Q144" s="318">
        <v>0</v>
      </c>
      <c r="S144" s="318">
        <v>0</v>
      </c>
      <c r="T144" s="318">
        <v>0</v>
      </c>
      <c r="U144" s="318">
        <v>0</v>
      </c>
    </row>
    <row r="145" spans="1:21" x14ac:dyDescent="0.2">
      <c r="A145" s="318">
        <v>36557</v>
      </c>
      <c r="B145" s="318">
        <v>199.078003</v>
      </c>
      <c r="C145" s="318">
        <v>-2.4683642585232621E-3</v>
      </c>
      <c r="D145" s="318">
        <v>-1.7487961237911188E-3</v>
      </c>
      <c r="E145" s="318">
        <v>1.7089941849734079E-2</v>
      </c>
      <c r="F145" s="318">
        <v>1.8404552761252083E-2</v>
      </c>
      <c r="G145" s="318">
        <v>2.9206611242729225E-4</v>
      </c>
      <c r="H145" s="318">
        <v>3.0666941804865686E-4</v>
      </c>
      <c r="J145" s="318">
        <v>0</v>
      </c>
      <c r="K145" s="318" t="s">
        <v>634</v>
      </c>
      <c r="O145" s="318">
        <v>0</v>
      </c>
      <c r="P145" s="318">
        <v>0</v>
      </c>
      <c r="Q145" s="318">
        <v>0</v>
      </c>
      <c r="S145" s="318">
        <v>0</v>
      </c>
      <c r="T145" s="318">
        <v>0</v>
      </c>
      <c r="U145" s="318">
        <v>0</v>
      </c>
    </row>
    <row r="146" spans="1:21" x14ac:dyDescent="0.2">
      <c r="A146" s="318">
        <v>36558</v>
      </c>
      <c r="B146" s="318">
        <v>201.524002</v>
      </c>
      <c r="C146" s="318">
        <v>1.2211768121443811E-2</v>
      </c>
      <c r="D146" s="318">
        <v>6.7800723771167576E-4</v>
      </c>
      <c r="E146" s="318">
        <v>1.5072113425098288E-2</v>
      </c>
      <c r="F146" s="318">
        <v>1.6231506765490462E-2</v>
      </c>
      <c r="G146" s="318">
        <v>2.2716860309902805E-4</v>
      </c>
      <c r="H146" s="318">
        <v>2.3852703325397947E-4</v>
      </c>
      <c r="J146" s="318">
        <v>0</v>
      </c>
      <c r="K146" s="318" t="s">
        <v>634</v>
      </c>
      <c r="O146" s="318">
        <v>0</v>
      </c>
      <c r="P146" s="318">
        <v>0</v>
      </c>
      <c r="Q146" s="318">
        <v>0</v>
      </c>
      <c r="S146" s="318">
        <v>0</v>
      </c>
      <c r="T146" s="318">
        <v>0</v>
      </c>
      <c r="U146" s="318">
        <v>0</v>
      </c>
    </row>
    <row r="147" spans="1:21" x14ac:dyDescent="0.2">
      <c r="A147" s="318">
        <v>36559</v>
      </c>
      <c r="B147" s="318">
        <v>206.57699600000001</v>
      </c>
      <c r="C147" s="318">
        <v>2.4764713972578001E-2</v>
      </c>
      <c r="D147" s="318">
        <v>3.2498701760399697E-3</v>
      </c>
      <c r="E147" s="318">
        <v>1.4299102292152801E-2</v>
      </c>
      <c r="F147" s="318">
        <v>1.5399033237703016E-2</v>
      </c>
      <c r="G147" s="318">
        <v>2.0446432636144949E-4</v>
      </c>
      <c r="H147" s="318">
        <v>2.1468754267952198E-4</v>
      </c>
      <c r="J147" s="318">
        <v>0</v>
      </c>
      <c r="K147" s="318" t="s">
        <v>634</v>
      </c>
      <c r="O147" s="318">
        <v>0</v>
      </c>
      <c r="P147" s="318">
        <v>0</v>
      </c>
      <c r="Q147" s="318">
        <v>0</v>
      </c>
      <c r="S147" s="318">
        <v>0</v>
      </c>
      <c r="T147" s="318">
        <v>0</v>
      </c>
      <c r="U147" s="318">
        <v>0</v>
      </c>
    </row>
    <row r="148" spans="1:21" x14ac:dyDescent="0.2">
      <c r="A148" s="318">
        <v>36560</v>
      </c>
      <c r="B148" s="318">
        <v>207.51100199999999</v>
      </c>
      <c r="C148" s="318">
        <v>4.5111550610961743E-3</v>
      </c>
      <c r="D148" s="318">
        <v>3.1233601737516029E-3</v>
      </c>
      <c r="E148" s="318">
        <v>1.4274436209707394E-2</v>
      </c>
      <c r="F148" s="318">
        <v>1.5372469764300269E-2</v>
      </c>
      <c r="G148" s="318">
        <v>2.037595291050056E-4</v>
      </c>
      <c r="H148" s="318">
        <v>2.1394750556025588E-4</v>
      </c>
      <c r="J148" s="318">
        <v>0</v>
      </c>
      <c r="K148" s="318" t="s">
        <v>634</v>
      </c>
      <c r="O148" s="318">
        <v>0</v>
      </c>
      <c r="P148" s="318">
        <v>0</v>
      </c>
      <c r="Q148" s="318">
        <v>0</v>
      </c>
      <c r="S148" s="318">
        <v>0</v>
      </c>
      <c r="T148" s="318">
        <v>0</v>
      </c>
      <c r="U148" s="318">
        <v>0</v>
      </c>
    </row>
    <row r="149" spans="1:21" x14ac:dyDescent="0.2">
      <c r="A149" s="318">
        <v>36563</v>
      </c>
      <c r="B149" s="318">
        <v>206.807999</v>
      </c>
      <c r="C149" s="318">
        <v>-3.3935381817275065E-3</v>
      </c>
      <c r="D149" s="318">
        <v>1.9339956039865426E-3</v>
      </c>
      <c r="E149" s="318">
        <v>1.3687935464479269E-2</v>
      </c>
      <c r="F149" s="318">
        <v>1.474085357713152E-2</v>
      </c>
      <c r="G149" s="318">
        <v>1.8735957727974932E-4</v>
      </c>
      <c r="H149" s="318">
        <v>1.9672755614373681E-4</v>
      </c>
      <c r="J149" s="318">
        <v>0</v>
      </c>
      <c r="K149" s="318" t="s">
        <v>634</v>
      </c>
      <c r="O149" s="318">
        <v>0</v>
      </c>
      <c r="P149" s="318">
        <v>0</v>
      </c>
      <c r="Q149" s="318">
        <v>0</v>
      </c>
      <c r="S149" s="318">
        <v>0</v>
      </c>
      <c r="T149" s="318">
        <v>0</v>
      </c>
      <c r="U149" s="318">
        <v>0</v>
      </c>
    </row>
    <row r="150" spans="1:21" x14ac:dyDescent="0.2">
      <c r="A150" s="318">
        <v>36564</v>
      </c>
      <c r="B150" s="318">
        <v>208.69399999999999</v>
      </c>
      <c r="C150" s="318">
        <v>9.0782424986564289E-3</v>
      </c>
      <c r="D150" s="318">
        <v>1.1325673578396356E-3</v>
      </c>
      <c r="E150" s="318">
        <v>1.2668819184802248E-2</v>
      </c>
      <c r="F150" s="318">
        <v>1.3643343737479344E-2</v>
      </c>
      <c r="G150" s="318">
        <v>1.6049897953721349E-4</v>
      </c>
      <c r="H150" s="318">
        <v>1.6852392851407418E-4</v>
      </c>
      <c r="J150" s="318">
        <v>0</v>
      </c>
      <c r="K150" s="318" t="s">
        <v>634</v>
      </c>
      <c r="O150" s="318">
        <v>0</v>
      </c>
      <c r="P150" s="318">
        <v>0</v>
      </c>
      <c r="Q150" s="318">
        <v>0</v>
      </c>
      <c r="S150" s="318">
        <v>0</v>
      </c>
      <c r="T150" s="318">
        <v>0</v>
      </c>
      <c r="U150" s="318">
        <v>0</v>
      </c>
    </row>
    <row r="151" spans="1:21" x14ac:dyDescent="0.2">
      <c r="A151" s="318">
        <v>36565</v>
      </c>
      <c r="B151" s="318">
        <v>206.59399400000001</v>
      </c>
      <c r="C151" s="318">
        <v>-1.0113578673808203E-2</v>
      </c>
      <c r="D151" s="318">
        <v>8.7746232936870741E-4</v>
      </c>
      <c r="E151" s="318">
        <v>1.2846028806192383E-2</v>
      </c>
      <c r="F151" s="318">
        <v>1.3834184868207181E-2</v>
      </c>
      <c r="G151" s="318">
        <v>1.6502045608952448E-4</v>
      </c>
      <c r="H151" s="318">
        <v>1.7327147889400072E-4</v>
      </c>
      <c r="J151" s="318">
        <v>0</v>
      </c>
      <c r="K151" s="318" t="s">
        <v>634</v>
      </c>
      <c r="O151" s="318">
        <v>0</v>
      </c>
      <c r="P151" s="318">
        <v>0</v>
      </c>
      <c r="Q151" s="318">
        <v>0</v>
      </c>
      <c r="S151" s="318">
        <v>0</v>
      </c>
      <c r="T151" s="318">
        <v>0</v>
      </c>
      <c r="U151" s="318">
        <v>0</v>
      </c>
    </row>
    <row r="152" spans="1:21" x14ac:dyDescent="0.2">
      <c r="A152" s="318">
        <v>36566</v>
      </c>
      <c r="B152" s="318">
        <v>207.89799500000001</v>
      </c>
      <c r="C152" s="318">
        <v>6.2920651627981754E-3</v>
      </c>
      <c r="D152" s="318">
        <v>2.0995009441755036E-3</v>
      </c>
      <c r="E152" s="318">
        <v>1.2017437683188423E-2</v>
      </c>
      <c r="F152" s="318">
        <v>1.2941855966510608E-2</v>
      </c>
      <c r="G152" s="318">
        <v>1.4441880846931713E-4</v>
      </c>
      <c r="H152" s="318">
        <v>1.5163974889278298E-4</v>
      </c>
      <c r="J152" s="318">
        <v>0</v>
      </c>
      <c r="K152" s="318" t="s">
        <v>634</v>
      </c>
      <c r="O152" s="318">
        <v>0</v>
      </c>
      <c r="P152" s="318">
        <v>0</v>
      </c>
      <c r="Q152" s="318">
        <v>0</v>
      </c>
      <c r="S152" s="318">
        <v>0</v>
      </c>
      <c r="T152" s="318">
        <v>0</v>
      </c>
      <c r="U152" s="318">
        <v>0</v>
      </c>
    </row>
    <row r="153" spans="1:21" x14ac:dyDescent="0.2">
      <c r="A153" s="318">
        <v>36567</v>
      </c>
      <c r="B153" s="318">
        <v>208.99800099999999</v>
      </c>
      <c r="C153" s="318">
        <v>5.2771365679494401E-3</v>
      </c>
      <c r="D153" s="318">
        <v>1.5847654276260363E-3</v>
      </c>
      <c r="E153" s="318">
        <v>1.1613076861380736E-2</v>
      </c>
      <c r="F153" s="318">
        <v>1.250639046610233E-2</v>
      </c>
      <c r="G153" s="318">
        <v>1.3486355418833665E-4</v>
      </c>
      <c r="H153" s="318">
        <v>1.4160673189775349E-4</v>
      </c>
      <c r="J153" s="318">
        <v>0</v>
      </c>
      <c r="K153" s="318" t="s">
        <v>634</v>
      </c>
      <c r="O153" s="318">
        <v>0</v>
      </c>
      <c r="P153" s="318">
        <v>0</v>
      </c>
      <c r="Q153" s="318">
        <v>0</v>
      </c>
      <c r="S153" s="318">
        <v>0</v>
      </c>
      <c r="T153" s="318">
        <v>0</v>
      </c>
      <c r="U153" s="318">
        <v>0</v>
      </c>
    </row>
    <row r="154" spans="1:21" x14ac:dyDescent="0.2">
      <c r="A154" s="318">
        <v>36570</v>
      </c>
      <c r="B154" s="318">
        <v>208.703003</v>
      </c>
      <c r="C154" s="318">
        <v>-1.4124842709075834E-3</v>
      </c>
      <c r="D154" s="318">
        <v>1.1565900790041341E-3</v>
      </c>
      <c r="E154" s="318">
        <v>1.1546582503805114E-2</v>
      </c>
      <c r="F154" s="318">
        <v>1.2434781157943968E-2</v>
      </c>
      <c r="G154" s="318">
        <v>1.3332356751717835E-4</v>
      </c>
      <c r="H154" s="318">
        <v>1.3998974589303728E-4</v>
      </c>
      <c r="J154" s="318">
        <v>0</v>
      </c>
      <c r="K154" s="318" t="s">
        <v>634</v>
      </c>
      <c r="O154" s="318">
        <v>0</v>
      </c>
      <c r="P154" s="318">
        <v>0</v>
      </c>
      <c r="Q154" s="318">
        <v>0</v>
      </c>
      <c r="S154" s="318">
        <v>0</v>
      </c>
      <c r="T154" s="318">
        <v>0</v>
      </c>
      <c r="U154" s="318">
        <v>0</v>
      </c>
    </row>
    <row r="155" spans="1:21" x14ac:dyDescent="0.2">
      <c r="A155" s="318">
        <v>36571</v>
      </c>
      <c r="B155" s="318">
        <v>205.979004</v>
      </c>
      <c r="C155" s="318">
        <v>-1.3137961789810542E-2</v>
      </c>
      <c r="D155" s="318">
        <v>5.2466294763859321E-4</v>
      </c>
      <c r="E155" s="318">
        <v>1.1961126304447716E-2</v>
      </c>
      <c r="F155" s="318">
        <v>1.2881212943251386E-2</v>
      </c>
      <c r="G155" s="318">
        <v>1.4306854247095107E-4</v>
      </c>
      <c r="H155" s="318">
        <v>1.5022196959449863E-4</v>
      </c>
      <c r="J155" s="318">
        <v>0</v>
      </c>
      <c r="K155" s="318" t="s">
        <v>634</v>
      </c>
      <c r="O155" s="318">
        <v>0</v>
      </c>
      <c r="P155" s="318">
        <v>0</v>
      </c>
      <c r="Q155" s="318">
        <v>0</v>
      </c>
      <c r="S155" s="318">
        <v>0</v>
      </c>
      <c r="T155" s="318">
        <v>0</v>
      </c>
      <c r="U155" s="318">
        <v>0</v>
      </c>
    </row>
    <row r="156" spans="1:21" x14ac:dyDescent="0.2">
      <c r="A156" s="318">
        <v>36572</v>
      </c>
      <c r="B156" s="318">
        <v>204.134995</v>
      </c>
      <c r="C156" s="318">
        <v>-8.9927260782549645E-3</v>
      </c>
      <c r="D156" s="318">
        <v>1.6801771107412307E-4</v>
      </c>
      <c r="E156" s="318">
        <v>1.2135007828023563E-2</v>
      </c>
      <c r="F156" s="318">
        <v>1.3068469968640759E-2</v>
      </c>
      <c r="G156" s="318">
        <v>1.4725841498619316E-4</v>
      </c>
      <c r="H156" s="318">
        <v>1.5462133573550282E-4</v>
      </c>
      <c r="J156" s="318">
        <v>0</v>
      </c>
      <c r="K156" s="318" t="s">
        <v>634</v>
      </c>
      <c r="O156" s="318">
        <v>0</v>
      </c>
      <c r="P156" s="318">
        <v>0</v>
      </c>
      <c r="Q156" s="318">
        <v>0</v>
      </c>
      <c r="S156" s="318">
        <v>0</v>
      </c>
      <c r="T156" s="318">
        <v>0</v>
      </c>
      <c r="U156" s="318">
        <v>0</v>
      </c>
    </row>
    <row r="157" spans="1:21" x14ac:dyDescent="0.2">
      <c r="A157" s="318">
        <v>36573</v>
      </c>
      <c r="B157" s="318">
        <v>202.78199799999999</v>
      </c>
      <c r="C157" s="318">
        <v>-6.6500146681963005E-3</v>
      </c>
      <c r="D157" s="318">
        <v>-1.2406430835793682E-4</v>
      </c>
      <c r="E157" s="318">
        <v>1.2225780210449511E-2</v>
      </c>
      <c r="F157" s="318">
        <v>1.316622484202255E-2</v>
      </c>
      <c r="G157" s="318">
        <v>1.4946970175421886E-4</v>
      </c>
      <c r="H157" s="318">
        <v>1.569431868419298E-4</v>
      </c>
      <c r="J157" s="318">
        <v>0</v>
      </c>
      <c r="K157" s="318" t="s">
        <v>634</v>
      </c>
      <c r="O157" s="318">
        <v>0</v>
      </c>
      <c r="P157" s="318">
        <v>0</v>
      </c>
      <c r="Q157" s="318">
        <v>0</v>
      </c>
      <c r="S157" s="318">
        <v>0</v>
      </c>
      <c r="T157" s="318">
        <v>0</v>
      </c>
      <c r="U157" s="318">
        <v>0</v>
      </c>
    </row>
    <row r="158" spans="1:21" x14ac:dyDescent="0.2">
      <c r="A158" s="318">
        <v>36574</v>
      </c>
      <c r="B158" s="318">
        <v>203.520996</v>
      </c>
      <c r="C158" s="318">
        <v>3.6376734891077414E-3</v>
      </c>
      <c r="D158" s="318">
        <v>-2.9366920265116325E-4</v>
      </c>
      <c r="E158" s="318">
        <v>1.2143532933672443E-2</v>
      </c>
      <c r="F158" s="318">
        <v>1.3077650851647245E-2</v>
      </c>
      <c r="G158" s="318">
        <v>1.4746539211118727E-4</v>
      </c>
      <c r="H158" s="318">
        <v>1.5483866171674663E-4</v>
      </c>
      <c r="J158" s="318">
        <v>0</v>
      </c>
      <c r="K158" s="318" t="s">
        <v>634</v>
      </c>
      <c r="O158" s="318">
        <v>0</v>
      </c>
      <c r="P158" s="318">
        <v>0</v>
      </c>
      <c r="Q158" s="318">
        <v>0</v>
      </c>
      <c r="S158" s="318">
        <v>0</v>
      </c>
      <c r="T158" s="318">
        <v>0</v>
      </c>
      <c r="U158" s="318">
        <v>0</v>
      </c>
    </row>
    <row r="159" spans="1:21" x14ac:dyDescent="0.2">
      <c r="A159" s="318">
        <v>36577</v>
      </c>
      <c r="B159" s="318">
        <v>201.334</v>
      </c>
      <c r="C159" s="318">
        <v>-1.0803953488205734E-2</v>
      </c>
      <c r="D159" s="318">
        <v>-9.5256094982777673E-4</v>
      </c>
      <c r="E159" s="318">
        <v>1.2328000230953245E-2</v>
      </c>
      <c r="F159" s="318">
        <v>1.327630794102657E-2</v>
      </c>
      <c r="G159" s="318">
        <v>1.5197958969438325E-4</v>
      </c>
      <c r="H159" s="318">
        <v>1.5957856917910243E-4</v>
      </c>
      <c r="J159" s="318">
        <v>0</v>
      </c>
      <c r="K159" s="318" t="s">
        <v>634</v>
      </c>
      <c r="O159" s="318">
        <v>0</v>
      </c>
      <c r="P159" s="318">
        <v>0</v>
      </c>
      <c r="Q159" s="318">
        <v>0</v>
      </c>
      <c r="S159" s="318">
        <v>0</v>
      </c>
      <c r="T159" s="318">
        <v>0</v>
      </c>
      <c r="U159" s="318">
        <v>0</v>
      </c>
    </row>
    <row r="160" spans="1:21" x14ac:dyDescent="0.2">
      <c r="A160" s="318">
        <v>36578</v>
      </c>
      <c r="B160" s="318">
        <v>203.783005</v>
      </c>
      <c r="C160" s="318">
        <v>1.2090506212936586E-2</v>
      </c>
      <c r="D160" s="318">
        <v>-9.9892420444688433E-4</v>
      </c>
      <c r="E160" s="318">
        <v>1.227436454833326E-2</v>
      </c>
      <c r="F160" s="318">
        <v>1.3218546436666588E-2</v>
      </c>
      <c r="G160" s="318">
        <v>1.5066002506538035E-4</v>
      </c>
      <c r="H160" s="318">
        <v>1.5819302631864938E-4</v>
      </c>
      <c r="J160" s="318">
        <v>0</v>
      </c>
      <c r="K160" s="318" t="s">
        <v>634</v>
      </c>
      <c r="O160" s="318">
        <v>0</v>
      </c>
      <c r="P160" s="318">
        <v>0</v>
      </c>
      <c r="Q160" s="318">
        <v>0</v>
      </c>
      <c r="S160" s="318">
        <v>0</v>
      </c>
      <c r="T160" s="318">
        <v>0</v>
      </c>
      <c r="U160" s="318">
        <v>0</v>
      </c>
    </row>
    <row r="161" spans="1:21" x14ac:dyDescent="0.2">
      <c r="A161" s="318">
        <v>36579</v>
      </c>
      <c r="B161" s="318">
        <v>206.47500600000001</v>
      </c>
      <c r="C161" s="318">
        <v>1.312364202355071E-2</v>
      </c>
      <c r="D161" s="318">
        <v>6.3498443109460555E-4</v>
      </c>
      <c r="E161" s="318">
        <v>1.1723839071399577E-2</v>
      </c>
      <c r="F161" s="318">
        <v>1.2625672846122621E-2</v>
      </c>
      <c r="G161" s="318">
        <v>1.3744840257207531E-4</v>
      </c>
      <c r="H161" s="318">
        <v>1.4432082270067909E-4</v>
      </c>
      <c r="J161" s="318">
        <v>0</v>
      </c>
      <c r="K161" s="318" t="s">
        <v>634</v>
      </c>
      <c r="O161" s="318">
        <v>0</v>
      </c>
      <c r="P161" s="318">
        <v>0</v>
      </c>
      <c r="Q161" s="318">
        <v>0</v>
      </c>
      <c r="S161" s="318">
        <v>0</v>
      </c>
      <c r="T161" s="318">
        <v>0</v>
      </c>
      <c r="U161" s="318">
        <v>0</v>
      </c>
    </row>
    <row r="162" spans="1:21" x14ac:dyDescent="0.2">
      <c r="A162" s="318">
        <v>36580</v>
      </c>
      <c r="B162" s="318">
        <v>207.57299800000001</v>
      </c>
      <c r="C162" s="318">
        <v>5.3037066388628472E-3</v>
      </c>
      <c r="D162" s="318">
        <v>3.3242374788637993E-4</v>
      </c>
      <c r="E162" s="318">
        <v>1.1505101446487179E-2</v>
      </c>
      <c r="F162" s="318">
        <v>1.2390109250063116E-2</v>
      </c>
      <c r="G162" s="318">
        <v>1.3236735929396138E-4</v>
      </c>
      <c r="H162" s="318">
        <v>1.3898572725865946E-4</v>
      </c>
      <c r="J162" s="318">
        <v>0</v>
      </c>
      <c r="K162" s="318" t="s">
        <v>634</v>
      </c>
      <c r="O162" s="318">
        <v>0</v>
      </c>
      <c r="P162" s="318">
        <v>0</v>
      </c>
      <c r="Q162" s="318">
        <v>0</v>
      </c>
      <c r="S162" s="318">
        <v>0</v>
      </c>
      <c r="T162" s="318">
        <v>0</v>
      </c>
      <c r="U162" s="318">
        <v>0</v>
      </c>
    </row>
    <row r="163" spans="1:21" x14ac:dyDescent="0.2">
      <c r="A163" s="318">
        <v>36581</v>
      </c>
      <c r="B163" s="318">
        <v>206.86399800000001</v>
      </c>
      <c r="C163" s="318">
        <v>-3.4215125508417431E-3</v>
      </c>
      <c r="D163" s="318">
        <v>1.8820914644211912E-4</v>
      </c>
      <c r="E163" s="318">
        <v>1.1533594887401062E-2</v>
      </c>
      <c r="F163" s="318">
        <v>1.242079449412422E-2</v>
      </c>
      <c r="G163" s="318">
        <v>1.3302381102668393E-4</v>
      </c>
      <c r="H163" s="318">
        <v>1.3967500157801812E-4</v>
      </c>
      <c r="J163" s="318">
        <v>0</v>
      </c>
      <c r="K163" s="318" t="s">
        <v>634</v>
      </c>
      <c r="O163" s="318">
        <v>0</v>
      </c>
      <c r="P163" s="318">
        <v>0</v>
      </c>
      <c r="Q163" s="318">
        <v>0</v>
      </c>
      <c r="S163" s="318">
        <v>0</v>
      </c>
      <c r="T163" s="318">
        <v>0</v>
      </c>
      <c r="U163" s="318">
        <v>0</v>
      </c>
    </row>
    <row r="164" spans="1:21" x14ac:dyDescent="0.2">
      <c r="A164" s="318">
        <v>36584</v>
      </c>
      <c r="B164" s="318">
        <v>205.20399499999999</v>
      </c>
      <c r="C164" s="318">
        <v>-8.0569809259939396E-3</v>
      </c>
      <c r="D164" s="318">
        <v>-2.8304643101188617E-5</v>
      </c>
      <c r="E164" s="318">
        <v>1.1648598136734188E-2</v>
      </c>
      <c r="F164" s="318">
        <v>1.2544644147252202E-2</v>
      </c>
      <c r="G164" s="318">
        <v>1.356898385511272E-4</v>
      </c>
      <c r="H164" s="318">
        <v>1.4247433047868355E-4</v>
      </c>
      <c r="J164" s="318">
        <v>0</v>
      </c>
      <c r="K164" s="318" t="s">
        <v>634</v>
      </c>
      <c r="O164" s="318">
        <v>0</v>
      </c>
      <c r="P164" s="318">
        <v>0</v>
      </c>
      <c r="Q164" s="318">
        <v>0</v>
      </c>
      <c r="S164" s="318">
        <v>0</v>
      </c>
      <c r="T164" s="318">
        <v>0</v>
      </c>
      <c r="U164" s="318">
        <v>0</v>
      </c>
    </row>
    <row r="165" spans="1:21" x14ac:dyDescent="0.2">
      <c r="A165" s="318">
        <v>36586</v>
      </c>
      <c r="B165" s="318">
        <v>211.016006</v>
      </c>
      <c r="C165" s="318">
        <v>2.283038876487558E-2</v>
      </c>
      <c r="D165" s="318">
        <v>2.7732031248633524E-3</v>
      </c>
      <c r="E165" s="318">
        <v>1.0688679534802768E-2</v>
      </c>
      <c r="F165" s="318">
        <v>1.1510885652864518E-2</v>
      </c>
      <c r="G165" s="318">
        <v>1.142478701977115E-4</v>
      </c>
      <c r="H165" s="318">
        <v>1.1996026370759708E-4</v>
      </c>
      <c r="J165" s="318">
        <v>0</v>
      </c>
      <c r="K165" s="318" t="s">
        <v>634</v>
      </c>
      <c r="O165" s="318">
        <v>0</v>
      </c>
      <c r="P165" s="318">
        <v>0</v>
      </c>
      <c r="Q165" s="318">
        <v>0</v>
      </c>
      <c r="S165" s="318">
        <v>0</v>
      </c>
      <c r="T165" s="318">
        <v>0</v>
      </c>
      <c r="U165" s="318">
        <v>0</v>
      </c>
    </row>
    <row r="166" spans="1:21" x14ac:dyDescent="0.2">
      <c r="A166" s="318">
        <v>36588</v>
      </c>
      <c r="B166" s="318">
        <v>210.46000699999999</v>
      </c>
      <c r="C166" s="318">
        <v>7.0044700911769502E-3</v>
      </c>
      <c r="D166" s="318">
        <v>8.8678284201611159E-4</v>
      </c>
      <c r="E166" s="318">
        <v>9.5120324696131731E-3</v>
      </c>
      <c r="F166" s="318">
        <v>1.0243727274968032E-2</v>
      </c>
      <c r="G166" s="318">
        <v>9.0478761702975281E-5</v>
      </c>
      <c r="H166" s="318">
        <v>9.500269978812405E-5</v>
      </c>
      <c r="J166" s="318">
        <v>0</v>
      </c>
      <c r="K166" s="318" t="s">
        <v>634</v>
      </c>
      <c r="O166" s="318">
        <v>0</v>
      </c>
      <c r="P166" s="318">
        <v>0</v>
      </c>
      <c r="Q166" s="318">
        <v>0</v>
      </c>
      <c r="S166" s="318">
        <v>0</v>
      </c>
      <c r="T166" s="318">
        <v>0</v>
      </c>
      <c r="U166" s="318">
        <v>0</v>
      </c>
    </row>
    <row r="167" spans="1:21" x14ac:dyDescent="0.2">
      <c r="A167" s="318">
        <v>36591</v>
      </c>
      <c r="B167" s="318">
        <v>211.56300400000001</v>
      </c>
      <c r="C167" s="318">
        <v>5.2272008053555639E-3</v>
      </c>
      <c r="D167" s="318">
        <v>9.2088025840941594E-4</v>
      </c>
      <c r="E167" s="318">
        <v>9.5269459242289384E-3</v>
      </c>
      <c r="F167" s="318">
        <v>1.0259787918400395E-2</v>
      </c>
      <c r="G167" s="318">
        <v>9.0762698643182378E-5</v>
      </c>
      <c r="H167" s="318">
        <v>9.5300833575341496E-5</v>
      </c>
      <c r="J167" s="318">
        <v>0</v>
      </c>
      <c r="K167" s="318" t="s">
        <v>634</v>
      </c>
      <c r="O167" s="318">
        <v>0</v>
      </c>
      <c r="P167" s="318">
        <v>0</v>
      </c>
      <c r="Q167" s="318">
        <v>0</v>
      </c>
      <c r="S167" s="318">
        <v>0</v>
      </c>
      <c r="T167" s="318">
        <v>0</v>
      </c>
      <c r="U167" s="318">
        <v>0</v>
      </c>
    </row>
    <row r="168" spans="1:21" x14ac:dyDescent="0.2">
      <c r="A168" s="318">
        <v>36592</v>
      </c>
      <c r="B168" s="318">
        <v>217.13200399999999</v>
      </c>
      <c r="C168" s="318">
        <v>2.5982636578442551E-2</v>
      </c>
      <c r="D168" s="318">
        <v>2.3197457231794185E-3</v>
      </c>
      <c r="E168" s="318">
        <v>1.0917046486739728E-2</v>
      </c>
      <c r="F168" s="318">
        <v>1.1756819293412015E-2</v>
      </c>
      <c r="G168" s="318">
        <v>1.1918190399363624E-4</v>
      </c>
      <c r="H168" s="318">
        <v>1.2514099919331805E-4</v>
      </c>
      <c r="J168" s="318">
        <v>0</v>
      </c>
      <c r="K168" s="318" t="s">
        <v>634</v>
      </c>
      <c r="O168" s="318">
        <v>0</v>
      </c>
      <c r="P168" s="318">
        <v>0</v>
      </c>
      <c r="Q168" s="318">
        <v>0</v>
      </c>
      <c r="S168" s="318">
        <v>0</v>
      </c>
      <c r="T168" s="318">
        <v>0</v>
      </c>
      <c r="U168" s="318">
        <v>0</v>
      </c>
    </row>
    <row r="169" spans="1:21" x14ac:dyDescent="0.2">
      <c r="A169" s="318">
        <v>36593</v>
      </c>
      <c r="B169" s="318">
        <v>216.34599299999999</v>
      </c>
      <c r="C169" s="318">
        <v>-3.6265363727448563E-3</v>
      </c>
      <c r="D169" s="318">
        <v>1.714756253112691E-3</v>
      </c>
      <c r="E169" s="318">
        <v>1.0875736330327655E-2</v>
      </c>
      <c r="F169" s="318">
        <v>1.1712331432660551E-2</v>
      </c>
      <c r="G169" s="318">
        <v>1.1828164072680885E-4</v>
      </c>
      <c r="H169" s="318">
        <v>1.2419572276314931E-4</v>
      </c>
      <c r="J169" s="318">
        <v>0</v>
      </c>
      <c r="K169" s="318" t="s">
        <v>634</v>
      </c>
      <c r="O169" s="318">
        <v>0</v>
      </c>
      <c r="P169" s="318">
        <v>0</v>
      </c>
      <c r="Q169" s="318">
        <v>0</v>
      </c>
      <c r="S169" s="318">
        <v>0</v>
      </c>
      <c r="T169" s="318">
        <v>0</v>
      </c>
      <c r="U169" s="318">
        <v>0</v>
      </c>
    </row>
    <row r="170" spans="1:21" x14ac:dyDescent="0.2">
      <c r="A170" s="318">
        <v>36594</v>
      </c>
      <c r="B170" s="318">
        <v>215.858002</v>
      </c>
      <c r="C170" s="318">
        <v>-2.25815222909129E-3</v>
      </c>
      <c r="D170" s="318">
        <v>2.0888241790515917E-3</v>
      </c>
      <c r="E170" s="318">
        <v>1.0579623920828158E-2</v>
      </c>
      <c r="F170" s="318">
        <v>1.1393441145507248E-2</v>
      </c>
      <c r="G170" s="318">
        <v>1.1192844230615937E-4</v>
      </c>
      <c r="H170" s="318">
        <v>1.1752486442146734E-4</v>
      </c>
      <c r="J170" s="318">
        <v>0</v>
      </c>
      <c r="K170" s="318" t="s">
        <v>634</v>
      </c>
      <c r="O170" s="318">
        <v>0</v>
      </c>
      <c r="P170" s="318">
        <v>0</v>
      </c>
      <c r="Q170" s="318">
        <v>0</v>
      </c>
      <c r="S170" s="318">
        <v>0</v>
      </c>
      <c r="T170" s="318">
        <v>0</v>
      </c>
      <c r="U170" s="318">
        <v>0</v>
      </c>
    </row>
    <row r="171" spans="1:21" x14ac:dyDescent="0.2">
      <c r="A171" s="318">
        <v>36595</v>
      </c>
      <c r="B171" s="318">
        <v>215.449997</v>
      </c>
      <c r="C171" s="318">
        <v>-1.8919432176019038E-3</v>
      </c>
      <c r="D171" s="318">
        <v>1.6991094942706356E-3</v>
      </c>
      <c r="E171" s="318">
        <v>1.0567778130183723E-2</v>
      </c>
      <c r="F171" s="318">
        <v>1.1380684140197855E-2</v>
      </c>
      <c r="G171" s="318">
        <v>1.116779346087894E-4</v>
      </c>
      <c r="H171" s="318">
        <v>1.1726183133922888E-4</v>
      </c>
      <c r="J171" s="318">
        <v>0</v>
      </c>
      <c r="K171" s="318" t="s">
        <v>634</v>
      </c>
      <c r="O171" s="318">
        <v>0</v>
      </c>
      <c r="P171" s="318">
        <v>0</v>
      </c>
      <c r="Q171" s="318">
        <v>0</v>
      </c>
      <c r="S171" s="318">
        <v>0</v>
      </c>
      <c r="T171" s="318">
        <v>0</v>
      </c>
      <c r="U171" s="318">
        <v>0</v>
      </c>
    </row>
    <row r="172" spans="1:21" x14ac:dyDescent="0.2">
      <c r="A172" s="318">
        <v>36598</v>
      </c>
      <c r="B172" s="318">
        <v>209.64399700000001</v>
      </c>
      <c r="C172" s="318">
        <v>-2.7318010367355677E-2</v>
      </c>
      <c r="D172" s="318">
        <v>1.46959640208487E-4</v>
      </c>
      <c r="E172" s="318">
        <v>1.2272239214872381E-2</v>
      </c>
      <c r="F172" s="318">
        <v>1.321625761601641E-2</v>
      </c>
      <c r="G172" s="318">
        <v>1.5060785534705146E-4</v>
      </c>
      <c r="H172" s="318">
        <v>1.5813824811440405E-4</v>
      </c>
      <c r="J172" s="318">
        <v>0</v>
      </c>
      <c r="K172" s="318" t="s">
        <v>634</v>
      </c>
      <c r="O172" s="318">
        <v>0</v>
      </c>
      <c r="P172" s="318">
        <v>0</v>
      </c>
      <c r="Q172" s="318">
        <v>0</v>
      </c>
      <c r="S172" s="318">
        <v>0</v>
      </c>
      <c r="T172" s="318">
        <v>0</v>
      </c>
      <c r="U172" s="318">
        <v>0</v>
      </c>
    </row>
    <row r="173" spans="1:21" x14ac:dyDescent="0.2">
      <c r="A173" s="318">
        <v>36599</v>
      </c>
      <c r="B173" s="318">
        <v>211.537994</v>
      </c>
      <c r="C173" s="318">
        <v>8.9937832446726294E-3</v>
      </c>
      <c r="D173" s="318">
        <v>6.4249618856944955E-4</v>
      </c>
      <c r="E173" s="318">
        <v>1.2415383287743526E-2</v>
      </c>
      <c r="F173" s="318">
        <v>1.3370412771416105E-2</v>
      </c>
      <c r="G173" s="318">
        <v>1.5414174218158125E-4</v>
      </c>
      <c r="H173" s="318">
        <v>1.6184882929066031E-4</v>
      </c>
      <c r="J173" s="318">
        <v>0</v>
      </c>
      <c r="K173" s="318" t="s">
        <v>634</v>
      </c>
      <c r="O173" s="318">
        <v>0</v>
      </c>
      <c r="P173" s="318">
        <v>0</v>
      </c>
      <c r="Q173" s="318">
        <v>0</v>
      </c>
      <c r="S173" s="318">
        <v>0</v>
      </c>
      <c r="T173" s="318">
        <v>0</v>
      </c>
      <c r="U173" s="318">
        <v>0</v>
      </c>
    </row>
    <row r="174" spans="1:21" x14ac:dyDescent="0.2">
      <c r="A174" s="318">
        <v>36600</v>
      </c>
      <c r="B174" s="318">
        <v>206.026993</v>
      </c>
      <c r="C174" s="318">
        <v>-2.6397428828858132E-2</v>
      </c>
      <c r="D174" s="318">
        <v>1.1092996233849794E-5</v>
      </c>
      <c r="E174" s="318">
        <v>1.3445667139767947E-2</v>
      </c>
      <c r="F174" s="318">
        <v>1.4479949227442404E-2</v>
      </c>
      <c r="G174" s="318">
        <v>1.8078596483343554E-4</v>
      </c>
      <c r="H174" s="318">
        <v>1.8982526307510732E-4</v>
      </c>
      <c r="J174" s="318">
        <v>0</v>
      </c>
      <c r="K174" s="318" t="s">
        <v>634</v>
      </c>
      <c r="O174" s="318">
        <v>0</v>
      </c>
      <c r="P174" s="318">
        <v>0</v>
      </c>
      <c r="Q174" s="318">
        <v>0</v>
      </c>
      <c r="S174" s="318">
        <v>0</v>
      </c>
      <c r="T174" s="318">
        <v>0</v>
      </c>
      <c r="U174" s="318">
        <v>0</v>
      </c>
    </row>
    <row r="175" spans="1:21" x14ac:dyDescent="0.2">
      <c r="A175" s="318">
        <v>36601</v>
      </c>
      <c r="B175" s="318">
        <v>205.44000199999999</v>
      </c>
      <c r="C175" s="318">
        <v>-2.8531639491626765E-3</v>
      </c>
      <c r="D175" s="318">
        <v>3.0345309761919687E-4</v>
      </c>
      <c r="E175" s="318">
        <v>1.3306125551010916E-2</v>
      </c>
      <c r="F175" s="318">
        <v>1.4329673670319447E-2</v>
      </c>
      <c r="G175" s="318">
        <v>1.7705297717926556E-4</v>
      </c>
      <c r="H175" s="318">
        <v>1.8590562603822884E-4</v>
      </c>
      <c r="J175" s="318">
        <v>0</v>
      </c>
      <c r="K175" s="318" t="s">
        <v>634</v>
      </c>
      <c r="O175" s="318">
        <v>0</v>
      </c>
      <c r="P175" s="318">
        <v>0</v>
      </c>
      <c r="Q175" s="318">
        <v>0</v>
      </c>
      <c r="S175" s="318">
        <v>0</v>
      </c>
      <c r="T175" s="318">
        <v>0</v>
      </c>
      <c r="U175" s="318">
        <v>0</v>
      </c>
    </row>
    <row r="176" spans="1:21" x14ac:dyDescent="0.2">
      <c r="A176" s="318">
        <v>36602</v>
      </c>
      <c r="B176" s="318">
        <v>203.85699500000001</v>
      </c>
      <c r="C176" s="318">
        <v>-7.7352871133662387E-3</v>
      </c>
      <c r="D176" s="318">
        <v>2.5177345737300894E-4</v>
      </c>
      <c r="E176" s="318">
        <v>1.333655519110024E-2</v>
      </c>
      <c r="F176" s="318">
        <v>1.4362444051954104E-2</v>
      </c>
      <c r="G176" s="318">
        <v>1.7786370436526276E-4</v>
      </c>
      <c r="H176" s="318">
        <v>1.867568895835259E-4</v>
      </c>
      <c r="J176" s="318">
        <v>0</v>
      </c>
      <c r="K176" s="318" t="s">
        <v>634</v>
      </c>
      <c r="O176" s="318">
        <v>0</v>
      </c>
      <c r="P176" s="318">
        <v>0</v>
      </c>
      <c r="Q176" s="318">
        <v>0</v>
      </c>
      <c r="S176" s="318">
        <v>0</v>
      </c>
      <c r="T176" s="318">
        <v>0</v>
      </c>
      <c r="U176" s="318">
        <v>0</v>
      </c>
    </row>
    <row r="177" spans="1:21" x14ac:dyDescent="0.2">
      <c r="A177" s="318">
        <v>36605</v>
      </c>
      <c r="B177" s="318">
        <v>204.52499399999999</v>
      </c>
      <c r="C177" s="318">
        <v>3.2714449400620604E-3</v>
      </c>
      <c r="D177" s="318">
        <v>2.3433400265654797E-4</v>
      </c>
      <c r="E177" s="318">
        <v>1.3332144983680464E-2</v>
      </c>
      <c r="F177" s="318">
        <v>1.435769459780973E-2</v>
      </c>
      <c r="G177" s="318">
        <v>1.7774608986587616E-4</v>
      </c>
      <c r="H177" s="318">
        <v>1.8663339435916998E-4</v>
      </c>
      <c r="J177" s="318">
        <v>0</v>
      </c>
      <c r="K177" s="318" t="s">
        <v>634</v>
      </c>
      <c r="O177" s="318">
        <v>0</v>
      </c>
      <c r="P177" s="318">
        <v>0</v>
      </c>
      <c r="Q177" s="318">
        <v>0</v>
      </c>
      <c r="S177" s="318">
        <v>0</v>
      </c>
      <c r="T177" s="318">
        <v>0</v>
      </c>
      <c r="U177" s="318">
        <v>0</v>
      </c>
    </row>
    <row r="178" spans="1:21" x14ac:dyDescent="0.2">
      <c r="A178" s="318">
        <v>36606</v>
      </c>
      <c r="B178" s="318">
        <v>202.42100500000001</v>
      </c>
      <c r="C178" s="318">
        <v>-1.0340476390649922E-2</v>
      </c>
      <c r="D178" s="318">
        <v>2.5640434063539555E-4</v>
      </c>
      <c r="E178" s="318">
        <v>1.3313328645280243E-2</v>
      </c>
      <c r="F178" s="318">
        <v>1.4337430848763339E-2</v>
      </c>
      <c r="G178" s="318">
        <v>1.7724471961723948E-4</v>
      </c>
      <c r="H178" s="318">
        <v>1.8610695559810147E-4</v>
      </c>
      <c r="J178" s="318">
        <v>0</v>
      </c>
      <c r="K178" s="318" t="s">
        <v>634</v>
      </c>
      <c r="O178" s="318">
        <v>0</v>
      </c>
      <c r="P178" s="318">
        <v>0</v>
      </c>
      <c r="Q178" s="318">
        <v>0</v>
      </c>
      <c r="S178" s="318">
        <v>0</v>
      </c>
      <c r="T178" s="318">
        <v>0</v>
      </c>
      <c r="U178" s="318">
        <v>0</v>
      </c>
    </row>
    <row r="179" spans="1:21" x14ac:dyDescent="0.2">
      <c r="A179" s="318">
        <v>36607</v>
      </c>
      <c r="B179" s="318">
        <v>204.567001</v>
      </c>
      <c r="C179" s="318">
        <v>1.0545843401792033E-2</v>
      </c>
      <c r="D179" s="318">
        <v>1.8284896867613157E-4</v>
      </c>
      <c r="E179" s="318">
        <v>1.3248787422187772E-2</v>
      </c>
      <c r="F179" s="318">
        <v>1.4267924916202216E-2</v>
      </c>
      <c r="G179" s="318">
        <v>1.7553036815832094E-4</v>
      </c>
      <c r="H179" s="318">
        <v>1.84306886566237E-4</v>
      </c>
      <c r="J179" s="318">
        <v>0</v>
      </c>
      <c r="K179" s="318" t="s">
        <v>634</v>
      </c>
      <c r="O179" s="318">
        <v>0</v>
      </c>
      <c r="P179" s="318">
        <v>0</v>
      </c>
      <c r="Q179" s="318">
        <v>0</v>
      </c>
      <c r="S179" s="318">
        <v>0</v>
      </c>
      <c r="T179" s="318">
        <v>0</v>
      </c>
      <c r="U179" s="318">
        <v>0</v>
      </c>
    </row>
    <row r="180" spans="1:21" x14ac:dyDescent="0.2">
      <c r="A180" s="318">
        <v>36608</v>
      </c>
      <c r="B180" s="318">
        <v>205.21499600000001</v>
      </c>
      <c r="C180" s="318">
        <v>3.1626354737979037E-3</v>
      </c>
      <c r="D180" s="318">
        <v>-2.9148467655019179E-4</v>
      </c>
      <c r="E180" s="318">
        <v>1.2936957767084515E-2</v>
      </c>
      <c r="F180" s="318">
        <v>1.3932108364552553E-2</v>
      </c>
      <c r="G180" s="318">
        <v>1.6736487626732834E-4</v>
      </c>
      <c r="H180" s="318">
        <v>1.7573312008069476E-4</v>
      </c>
      <c r="J180" s="318">
        <v>0</v>
      </c>
      <c r="K180" s="318" t="s">
        <v>634</v>
      </c>
      <c r="O180" s="318">
        <v>0</v>
      </c>
      <c r="P180" s="318">
        <v>0</v>
      </c>
      <c r="Q180" s="318">
        <v>0</v>
      </c>
      <c r="S180" s="318">
        <v>0</v>
      </c>
      <c r="T180" s="318">
        <v>0</v>
      </c>
      <c r="U180" s="318">
        <v>0</v>
      </c>
    </row>
    <row r="181" spans="1:21" x14ac:dyDescent="0.2">
      <c r="A181" s="318">
        <v>36609</v>
      </c>
      <c r="B181" s="318">
        <v>206.16099500000001</v>
      </c>
      <c r="C181" s="318">
        <v>4.5992021324956153E-3</v>
      </c>
      <c r="D181" s="318">
        <v>-3.2503251018672674E-4</v>
      </c>
      <c r="E181" s="318">
        <v>1.2922628491051446E-2</v>
      </c>
      <c r="F181" s="318">
        <v>1.3916676836516942E-2</v>
      </c>
      <c r="G181" s="318">
        <v>1.669943271177346E-4</v>
      </c>
      <c r="H181" s="318">
        <v>1.7534404347362134E-4</v>
      </c>
      <c r="J181" s="318">
        <v>0</v>
      </c>
      <c r="K181" s="318" t="s">
        <v>634</v>
      </c>
      <c r="O181" s="318">
        <v>0</v>
      </c>
      <c r="P181" s="318">
        <v>0</v>
      </c>
      <c r="Q181" s="318">
        <v>0</v>
      </c>
      <c r="S181" s="318">
        <v>0</v>
      </c>
      <c r="T181" s="318">
        <v>0</v>
      </c>
      <c r="U181" s="318">
        <v>0</v>
      </c>
    </row>
    <row r="182" spans="1:21" x14ac:dyDescent="0.2">
      <c r="A182" s="318">
        <v>36612</v>
      </c>
      <c r="B182" s="318">
        <v>204.27299500000001</v>
      </c>
      <c r="C182" s="318">
        <v>-9.2000826584262025E-3</v>
      </c>
      <c r="D182" s="318">
        <v>-6.0020251530979634E-4</v>
      </c>
      <c r="E182" s="318">
        <v>1.3052729177609131E-2</v>
      </c>
      <c r="F182" s="318">
        <v>1.4056785268194448E-2</v>
      </c>
      <c r="G182" s="318">
        <v>1.7037373898400873E-4</v>
      </c>
      <c r="H182" s="318">
        <v>1.7889242593320916E-4</v>
      </c>
      <c r="J182" s="318">
        <v>0</v>
      </c>
      <c r="K182" s="318" t="s">
        <v>634</v>
      </c>
      <c r="O182" s="318">
        <v>0</v>
      </c>
      <c r="P182" s="318">
        <v>0</v>
      </c>
      <c r="Q182" s="318">
        <v>0</v>
      </c>
      <c r="S182" s="318">
        <v>0</v>
      </c>
      <c r="T182" s="318">
        <v>0</v>
      </c>
      <c r="U182" s="318">
        <v>0</v>
      </c>
    </row>
    <row r="183" spans="1:21" x14ac:dyDescent="0.2">
      <c r="A183" s="318">
        <v>36613</v>
      </c>
      <c r="B183" s="318">
        <v>204.419006</v>
      </c>
      <c r="C183" s="318">
        <v>7.1452832869193725E-4</v>
      </c>
      <c r="D183" s="318">
        <v>-1.8251159841999265E-4</v>
      </c>
      <c r="E183" s="318">
        <v>1.2942055425749038E-2</v>
      </c>
      <c r="F183" s="318">
        <v>1.3937598150806656E-2</v>
      </c>
      <c r="G183" s="318">
        <v>1.6749679864316009E-4</v>
      </c>
      <c r="H183" s="318">
        <v>1.7587163857531811E-4</v>
      </c>
      <c r="J183" s="318">
        <v>0</v>
      </c>
      <c r="K183" s="318" t="s">
        <v>634</v>
      </c>
      <c r="O183" s="318">
        <v>0</v>
      </c>
      <c r="P183" s="318">
        <v>0</v>
      </c>
      <c r="Q183" s="318">
        <v>0</v>
      </c>
      <c r="S183" s="318">
        <v>0</v>
      </c>
      <c r="T183" s="318">
        <v>0</v>
      </c>
      <c r="U183" s="318">
        <v>0</v>
      </c>
    </row>
    <row r="184" spans="1:21" x14ac:dyDescent="0.2">
      <c r="A184" s="318">
        <v>36614</v>
      </c>
      <c r="B184" s="318">
        <v>202.46400499999999</v>
      </c>
      <c r="C184" s="318">
        <v>-9.6097206909741221E-3</v>
      </c>
      <c r="D184" s="318">
        <v>-8.8292771399120908E-4</v>
      </c>
      <c r="E184" s="318">
        <v>1.3039577168362061E-2</v>
      </c>
      <c r="F184" s="318">
        <v>1.4042621565928372E-2</v>
      </c>
      <c r="G184" s="318">
        <v>1.7003057272966913E-4</v>
      </c>
      <c r="H184" s="318">
        <v>1.785321013661526E-4</v>
      </c>
      <c r="J184" s="318">
        <v>0</v>
      </c>
      <c r="K184" s="318" t="s">
        <v>634</v>
      </c>
      <c r="O184" s="318">
        <v>0</v>
      </c>
      <c r="P184" s="318">
        <v>0</v>
      </c>
      <c r="Q184" s="318">
        <v>0</v>
      </c>
      <c r="S184" s="318">
        <v>0</v>
      </c>
      <c r="T184" s="318">
        <v>0</v>
      </c>
      <c r="U184" s="318">
        <v>0</v>
      </c>
    </row>
    <row r="185" spans="1:21" x14ac:dyDescent="0.2">
      <c r="A185" s="318">
        <v>36615</v>
      </c>
      <c r="B185" s="318">
        <v>198.455994</v>
      </c>
      <c r="C185" s="318">
        <v>-1.9994734805648791E-2</v>
      </c>
      <c r="D185" s="318">
        <v>-2.9222193125876075E-3</v>
      </c>
      <c r="E185" s="318">
        <v>1.2482424307339094E-2</v>
      </c>
      <c r="F185" s="318">
        <v>1.3442610792519023E-2</v>
      </c>
      <c r="G185" s="318">
        <v>1.5581091658844988E-4</v>
      </c>
      <c r="H185" s="318">
        <v>1.6360146241787237E-4</v>
      </c>
      <c r="I185" s="318">
        <v>-4.0006291875122136E-3</v>
      </c>
      <c r="J185" s="318">
        <v>0</v>
      </c>
      <c r="K185" s="318" t="s">
        <v>634</v>
      </c>
      <c r="O185" s="318">
        <v>0</v>
      </c>
      <c r="P185" s="318">
        <v>0</v>
      </c>
      <c r="Q185" s="318">
        <v>0</v>
      </c>
      <c r="S185" s="318">
        <v>0</v>
      </c>
      <c r="T185" s="318">
        <v>0</v>
      </c>
      <c r="U185" s="318">
        <v>0</v>
      </c>
    </row>
    <row r="186" spans="1:21" x14ac:dyDescent="0.2">
      <c r="A186" s="318">
        <v>36616</v>
      </c>
      <c r="B186" s="318">
        <v>201.654999</v>
      </c>
      <c r="C186" s="318">
        <v>1.5990928636077335E-2</v>
      </c>
      <c r="D186" s="318">
        <v>-1.7015649043483443E-3</v>
      </c>
      <c r="E186" s="318">
        <v>1.3033551250754113E-2</v>
      </c>
      <c r="F186" s="318">
        <v>1.4036132116196736E-2</v>
      </c>
      <c r="G186" s="318">
        <v>1.6987345820603411E-4</v>
      </c>
      <c r="H186" s="318">
        <v>1.7836713111633583E-4</v>
      </c>
      <c r="I186" s="318">
        <v>-1.7391667341395328E-2</v>
      </c>
      <c r="J186" s="318">
        <v>0</v>
      </c>
      <c r="K186" s="318" t="s">
        <v>634</v>
      </c>
      <c r="O186" s="318">
        <v>0</v>
      </c>
      <c r="P186" s="318">
        <v>0</v>
      </c>
      <c r="Q186" s="318">
        <v>0</v>
      </c>
      <c r="S186" s="318">
        <v>0</v>
      </c>
      <c r="T186" s="318">
        <v>0</v>
      </c>
      <c r="U186" s="318">
        <v>0</v>
      </c>
    </row>
    <row r="187" spans="1:21" x14ac:dyDescent="0.2">
      <c r="A187" s="318">
        <v>36619</v>
      </c>
      <c r="B187" s="318">
        <v>198.98800700000001</v>
      </c>
      <c r="C187" s="318">
        <v>-1.3313754913904427E-2</v>
      </c>
      <c r="D187" s="318">
        <v>-2.6690994283998385E-3</v>
      </c>
      <c r="E187" s="318">
        <v>1.3108887236214107E-2</v>
      </c>
      <c r="F187" s="318">
        <v>1.4117263177461346E-2</v>
      </c>
      <c r="G187" s="318">
        <v>1.7184292457177712E-4</v>
      </c>
      <c r="H187" s="318">
        <v>1.8043507080036598E-4</v>
      </c>
      <c r="I187" s="318">
        <v>-3.3658449757536187E-3</v>
      </c>
      <c r="J187" s="318">
        <v>0</v>
      </c>
      <c r="K187" s="318" t="s">
        <v>634</v>
      </c>
      <c r="O187" s="318">
        <v>0</v>
      </c>
      <c r="P187" s="318">
        <v>0</v>
      </c>
      <c r="Q187" s="318">
        <v>0</v>
      </c>
      <c r="S187" s="318">
        <v>0</v>
      </c>
      <c r="T187" s="318">
        <v>0</v>
      </c>
      <c r="U187" s="318">
        <v>0</v>
      </c>
    </row>
    <row r="188" spans="1:21" x14ac:dyDescent="0.2">
      <c r="A188" s="318">
        <v>36620</v>
      </c>
      <c r="B188" s="318">
        <v>197.429001</v>
      </c>
      <c r="C188" s="318">
        <v>-7.8655254746837037E-3</v>
      </c>
      <c r="D188" s="318">
        <v>-3.2925625845921852E-3</v>
      </c>
      <c r="E188" s="318">
        <v>1.3025641913661528E-2</v>
      </c>
      <c r="F188" s="318">
        <v>1.4027614368558568E-2</v>
      </c>
      <c r="G188" s="318">
        <v>1.6966734726293594E-4</v>
      </c>
      <c r="H188" s="318">
        <v>1.7815071462608275E-4</v>
      </c>
      <c r="I188" s="318">
        <v>-1.0443518487945632E-2</v>
      </c>
      <c r="J188" s="318">
        <v>0</v>
      </c>
      <c r="K188" s="318" t="s">
        <v>634</v>
      </c>
      <c r="O188" s="318">
        <v>0</v>
      </c>
      <c r="P188" s="318">
        <v>0</v>
      </c>
      <c r="Q188" s="318">
        <v>0</v>
      </c>
      <c r="S188" s="318">
        <v>0</v>
      </c>
      <c r="T188" s="318">
        <v>0</v>
      </c>
      <c r="U188" s="318">
        <v>0</v>
      </c>
    </row>
    <row r="189" spans="1:21" x14ac:dyDescent="0.2">
      <c r="A189" s="318">
        <v>36621</v>
      </c>
      <c r="B189" s="318">
        <v>186.871994</v>
      </c>
      <c r="C189" s="318">
        <v>-5.4955172705215286E-2</v>
      </c>
      <c r="D189" s="318">
        <v>-7.1467439790520821E-3</v>
      </c>
      <c r="E189" s="318">
        <v>1.5641908363510926E-2</v>
      </c>
      <c r="F189" s="318">
        <v>1.6845132083780995E-2</v>
      </c>
      <c r="G189" s="318">
        <v>2.44669297252473E-4</v>
      </c>
      <c r="H189" s="318">
        <v>2.5690276211509666E-4</v>
      </c>
      <c r="I189" s="318">
        <v>-1.7193984721221422E-2</v>
      </c>
      <c r="J189" s="318">
        <v>0</v>
      </c>
      <c r="K189" s="318" t="s">
        <v>634</v>
      </c>
      <c r="O189" s="318">
        <v>0</v>
      </c>
      <c r="P189" s="318">
        <v>0</v>
      </c>
      <c r="Q189" s="318">
        <v>0</v>
      </c>
      <c r="S189" s="318">
        <v>0</v>
      </c>
      <c r="T189" s="318">
        <v>0</v>
      </c>
      <c r="U189" s="318">
        <v>0</v>
      </c>
    </row>
    <row r="190" spans="1:21" x14ac:dyDescent="0.2">
      <c r="A190" s="318">
        <v>36622</v>
      </c>
      <c r="B190" s="318">
        <v>193.371002</v>
      </c>
      <c r="C190" s="318">
        <v>3.4186775428098504E-2</v>
      </c>
      <c r="D190" s="318">
        <v>-5.3461100837738267E-3</v>
      </c>
      <c r="E190" s="318">
        <v>1.8057361350870074E-2</v>
      </c>
      <c r="F190" s="318">
        <v>1.9446389147090848E-2</v>
      </c>
      <c r="G190" s="318">
        <v>3.2606829895589633E-4</v>
      </c>
      <c r="H190" s="318">
        <v>3.4237171390369116E-4</v>
      </c>
      <c r="I190" s="318">
        <v>-5.2033607103838031E-2</v>
      </c>
      <c r="J190" s="318">
        <v>0</v>
      </c>
      <c r="K190" s="318" t="s">
        <v>634</v>
      </c>
      <c r="O190" s="318">
        <v>0</v>
      </c>
      <c r="P190" s="318">
        <v>0</v>
      </c>
      <c r="Q190" s="318">
        <v>0</v>
      </c>
      <c r="S190" s="318">
        <v>0</v>
      </c>
      <c r="T190" s="318">
        <v>0</v>
      </c>
      <c r="U190" s="318">
        <v>0</v>
      </c>
    </row>
    <row r="191" spans="1:21" x14ac:dyDescent="0.2">
      <c r="A191" s="318">
        <v>36623</v>
      </c>
      <c r="B191" s="318">
        <v>196.054001</v>
      </c>
      <c r="C191" s="318">
        <v>1.3779502764322438E-2</v>
      </c>
      <c r="D191" s="318">
        <v>-4.5824122269446021E-3</v>
      </c>
      <c r="E191" s="318">
        <v>1.8527508790274341E-2</v>
      </c>
      <c r="F191" s="318">
        <v>1.9952701774141598E-2</v>
      </c>
      <c r="G191" s="318">
        <v>3.4326858197369296E-4</v>
      </c>
      <c r="H191" s="318">
        <v>3.604320110723776E-4</v>
      </c>
      <c r="I191" s="318">
        <v>-4.0166876355397625E-2</v>
      </c>
      <c r="J191" s="318">
        <v>0</v>
      </c>
      <c r="K191" s="318" t="s">
        <v>634</v>
      </c>
      <c r="O191" s="318">
        <v>0</v>
      </c>
      <c r="P191" s="318">
        <v>0</v>
      </c>
      <c r="Q191" s="318">
        <v>0</v>
      </c>
      <c r="S191" s="318">
        <v>0</v>
      </c>
      <c r="T191" s="318">
        <v>0</v>
      </c>
      <c r="U191" s="318">
        <v>0</v>
      </c>
    </row>
    <row r="192" spans="1:21" x14ac:dyDescent="0.2">
      <c r="A192" s="318">
        <v>36626</v>
      </c>
      <c r="B192" s="318">
        <v>197.22500600000001</v>
      </c>
      <c r="C192" s="318">
        <v>5.9551028139920373E-3</v>
      </c>
      <c r="D192" s="318">
        <v>-4.2087433682972712E-3</v>
      </c>
      <c r="E192" s="318">
        <v>1.8663118767353989E-2</v>
      </c>
      <c r="F192" s="318">
        <v>2.009874328791968E-2</v>
      </c>
      <c r="G192" s="318">
        <v>3.4831200212436062E-4</v>
      </c>
      <c r="H192" s="318">
        <v>3.6572760223057866E-4</v>
      </c>
      <c r="I192" s="318">
        <v>-3.0422440976766704E-2</v>
      </c>
      <c r="J192" s="318">
        <v>0</v>
      </c>
      <c r="K192" s="318" t="s">
        <v>634</v>
      </c>
      <c r="O192" s="318">
        <v>0</v>
      </c>
      <c r="P192" s="318">
        <v>0</v>
      </c>
      <c r="Q192" s="318">
        <v>0</v>
      </c>
      <c r="S192" s="318">
        <v>0</v>
      </c>
      <c r="T192" s="318">
        <v>0</v>
      </c>
      <c r="U192" s="318">
        <v>0</v>
      </c>
    </row>
    <row r="193" spans="1:21" x14ac:dyDescent="0.2">
      <c r="A193" s="318">
        <v>36627</v>
      </c>
      <c r="B193" s="318">
        <v>193.18499800000001</v>
      </c>
      <c r="C193" s="318">
        <v>-2.0696970743287E-2</v>
      </c>
      <c r="D193" s="318">
        <v>-3.8934557671511435E-3</v>
      </c>
      <c r="E193" s="318">
        <v>1.8305703935553308E-2</v>
      </c>
      <c r="F193" s="318">
        <v>1.9713835007518946E-2</v>
      </c>
      <c r="G193" s="318">
        <v>3.3509879657613186E-4</v>
      </c>
      <c r="H193" s="318">
        <v>3.5185373640493845E-4</v>
      </c>
      <c r="I193" s="318">
        <v>-2.4949785602612632E-2</v>
      </c>
      <c r="J193" s="318">
        <v>0</v>
      </c>
      <c r="K193" s="318" t="s">
        <v>634</v>
      </c>
      <c r="O193" s="318">
        <v>0</v>
      </c>
      <c r="P193" s="318">
        <v>0</v>
      </c>
      <c r="Q193" s="318">
        <v>0</v>
      </c>
      <c r="S193" s="318">
        <v>0</v>
      </c>
      <c r="T193" s="318">
        <v>0</v>
      </c>
      <c r="U193" s="318">
        <v>0</v>
      </c>
    </row>
    <row r="194" spans="1:21" x14ac:dyDescent="0.2">
      <c r="A194" s="318">
        <v>36628</v>
      </c>
      <c r="B194" s="318">
        <v>193.84300200000001</v>
      </c>
      <c r="C194" s="318">
        <v>3.4002947279626679E-3</v>
      </c>
      <c r="D194" s="318">
        <v>-4.1598123631849506E-3</v>
      </c>
      <c r="E194" s="318">
        <v>1.8148834585033927E-2</v>
      </c>
      <c r="F194" s="318">
        <v>1.9544898783882689E-2</v>
      </c>
      <c r="G194" s="318">
        <v>3.2938019679492361E-4</v>
      </c>
      <c r="H194" s="318">
        <v>3.4584920663466979E-4</v>
      </c>
      <c r="I194" s="318">
        <v>-3.430588907693647E-2</v>
      </c>
      <c r="J194" s="318">
        <v>0</v>
      </c>
      <c r="K194" s="318" t="s">
        <v>634</v>
      </c>
      <c r="O194" s="318">
        <v>0</v>
      </c>
      <c r="P194" s="318">
        <v>0</v>
      </c>
      <c r="Q194" s="318">
        <v>0</v>
      </c>
      <c r="S194" s="318">
        <v>0</v>
      </c>
      <c r="T194" s="318">
        <v>0</v>
      </c>
      <c r="U194" s="318">
        <v>0</v>
      </c>
    </row>
    <row r="195" spans="1:21" x14ac:dyDescent="0.2">
      <c r="A195" s="318">
        <v>36629</v>
      </c>
      <c r="B195" s="318">
        <v>191.36399800000001</v>
      </c>
      <c r="C195" s="318">
        <v>-1.2871200285386351E-2</v>
      </c>
      <c r="D195" s="318">
        <v>-3.5157062420672473E-3</v>
      </c>
      <c r="E195" s="318">
        <v>1.7550310969829969E-2</v>
      </c>
      <c r="F195" s="318">
        <v>1.890033489058612E-2</v>
      </c>
      <c r="G195" s="318">
        <v>3.0801341513773413E-4</v>
      </c>
      <c r="H195" s="318">
        <v>3.2341408589462085E-4</v>
      </c>
      <c r="I195" s="318">
        <v>-3.5132491216941363E-2</v>
      </c>
      <c r="J195" s="318">
        <v>0</v>
      </c>
      <c r="K195" s="318" t="s">
        <v>634</v>
      </c>
      <c r="O195" s="318">
        <v>0</v>
      </c>
      <c r="P195" s="318">
        <v>0</v>
      </c>
      <c r="Q195" s="318">
        <v>0</v>
      </c>
      <c r="S195" s="318">
        <v>0</v>
      </c>
      <c r="T195" s="318">
        <v>0</v>
      </c>
      <c r="U195" s="318">
        <v>0</v>
      </c>
    </row>
    <row r="196" spans="1:21" x14ac:dyDescent="0.2">
      <c r="A196" s="318">
        <v>36630</v>
      </c>
      <c r="B196" s="318">
        <v>186.442993</v>
      </c>
      <c r="C196" s="318">
        <v>-2.6051838304851076E-2</v>
      </c>
      <c r="D196" s="318">
        <v>-4.6204050209095512E-3</v>
      </c>
      <c r="E196" s="318">
        <v>1.8223719490796247E-2</v>
      </c>
      <c r="F196" s="318">
        <v>1.9625544067011343E-2</v>
      </c>
      <c r="G196" s="318">
        <v>3.3210395207922697E-4</v>
      </c>
      <c r="H196" s="318">
        <v>3.4870914968318831E-4</v>
      </c>
      <c r="I196" s="318">
        <v>-3.5000944251334078E-2</v>
      </c>
      <c r="J196" s="318">
        <v>0</v>
      </c>
      <c r="K196" s="318" t="s">
        <v>634</v>
      </c>
      <c r="O196" s="318">
        <v>0</v>
      </c>
      <c r="P196" s="318">
        <v>0</v>
      </c>
      <c r="Q196" s="318">
        <v>0</v>
      </c>
      <c r="S196" s="318">
        <v>0</v>
      </c>
      <c r="T196" s="318">
        <v>0</v>
      </c>
      <c r="U196" s="318">
        <v>0</v>
      </c>
    </row>
    <row r="197" spans="1:21" x14ac:dyDescent="0.2">
      <c r="A197" s="318">
        <v>36633</v>
      </c>
      <c r="B197" s="318">
        <v>181.925003</v>
      </c>
      <c r="C197" s="318">
        <v>-2.4530994074235875E-2</v>
      </c>
      <c r="D197" s="318">
        <v>-5.4202005904747715E-3</v>
      </c>
      <c r="E197" s="318">
        <v>1.8728821339809468E-2</v>
      </c>
      <c r="F197" s="318">
        <v>2.0169499904410196E-2</v>
      </c>
      <c r="G197" s="318">
        <v>3.5076874877850258E-4</v>
      </c>
      <c r="H197" s="318">
        <v>3.6830718621742772E-4</v>
      </c>
      <c r="I197" s="318">
        <v>-4.5802019047456483E-2</v>
      </c>
      <c r="J197" s="318">
        <v>0</v>
      </c>
      <c r="K197" s="318" t="s">
        <v>634</v>
      </c>
      <c r="O197" s="318">
        <v>0</v>
      </c>
      <c r="P197" s="318">
        <v>0</v>
      </c>
      <c r="Q197" s="318">
        <v>0</v>
      </c>
      <c r="S197" s="318">
        <v>0</v>
      </c>
      <c r="T197" s="318">
        <v>0</v>
      </c>
      <c r="U197" s="318">
        <v>0</v>
      </c>
    </row>
    <row r="198" spans="1:21" x14ac:dyDescent="0.2">
      <c r="A198" s="318">
        <v>36634</v>
      </c>
      <c r="B198" s="318">
        <v>184.54499799999999</v>
      </c>
      <c r="C198" s="318">
        <v>1.4298794619314707E-2</v>
      </c>
      <c r="D198" s="318">
        <v>-4.8950887009865506E-3</v>
      </c>
      <c r="E198" s="318">
        <v>1.913488757897356E-2</v>
      </c>
      <c r="F198" s="318">
        <v>2.0606802008125372E-2</v>
      </c>
      <c r="G198" s="318">
        <v>3.6614392265995656E-4</v>
      </c>
      <c r="H198" s="318">
        <v>3.8445111879295438E-4</v>
      </c>
      <c r="I198" s="318">
        <v>-5.5583917077626811E-2</v>
      </c>
      <c r="J198" s="318">
        <v>0</v>
      </c>
      <c r="K198" s="318" t="s">
        <v>634</v>
      </c>
      <c r="O198" s="318">
        <v>0</v>
      </c>
      <c r="P198" s="318">
        <v>0</v>
      </c>
      <c r="Q198" s="318">
        <v>0</v>
      </c>
      <c r="S198" s="318">
        <v>0</v>
      </c>
      <c r="T198" s="318">
        <v>0</v>
      </c>
      <c r="U198" s="318">
        <v>0</v>
      </c>
    </row>
    <row r="199" spans="1:21" x14ac:dyDescent="0.2">
      <c r="A199" s="318">
        <v>36635</v>
      </c>
      <c r="B199" s="318">
        <v>188.97500600000001</v>
      </c>
      <c r="C199" s="318">
        <v>2.3721437585694654E-2</v>
      </c>
      <c r="D199" s="318">
        <v>-3.2730927973510945E-3</v>
      </c>
      <c r="E199" s="318">
        <v>2.0070978423939748E-2</v>
      </c>
      <c r="F199" s="318">
        <v>2.161489984116588E-2</v>
      </c>
      <c r="G199" s="318">
        <v>4.0284417489425486E-4</v>
      </c>
      <c r="H199" s="318">
        <v>4.2298638363896763E-4</v>
      </c>
      <c r="I199" s="318">
        <v>-5.0785935551042022E-2</v>
      </c>
      <c r="J199" s="318">
        <v>0</v>
      </c>
      <c r="K199" s="318" t="s">
        <v>634</v>
      </c>
      <c r="O199" s="318">
        <v>0</v>
      </c>
      <c r="P199" s="318">
        <v>0</v>
      </c>
      <c r="Q199" s="318">
        <v>0</v>
      </c>
      <c r="S199" s="318">
        <v>0</v>
      </c>
      <c r="T199" s="318">
        <v>0</v>
      </c>
      <c r="U199" s="318">
        <v>0</v>
      </c>
    </row>
    <row r="200" spans="1:21" x14ac:dyDescent="0.2">
      <c r="A200" s="318">
        <v>36641</v>
      </c>
      <c r="B200" s="318">
        <v>189.93100000000001</v>
      </c>
      <c r="C200" s="318">
        <v>5.0460853794803365E-3</v>
      </c>
      <c r="D200" s="318">
        <v>-3.5349860365087946E-3</v>
      </c>
      <c r="E200" s="318">
        <v>1.9916938615540204E-2</v>
      </c>
      <c r="F200" s="318">
        <v>2.1449010816735604E-2</v>
      </c>
      <c r="G200" s="318">
        <v>3.9668444381519652E-4</v>
      </c>
      <c r="H200" s="318">
        <v>4.1651866600595638E-4</v>
      </c>
      <c r="I200" s="318">
        <v>-3.5906607312135942E-2</v>
      </c>
      <c r="J200" s="318">
        <v>0</v>
      </c>
      <c r="K200" s="318" t="s">
        <v>634</v>
      </c>
      <c r="O200" s="318">
        <v>0</v>
      </c>
      <c r="P200" s="318">
        <v>0</v>
      </c>
      <c r="Q200" s="318">
        <v>0</v>
      </c>
      <c r="S200" s="318">
        <v>0</v>
      </c>
      <c r="T200" s="318">
        <v>0</v>
      </c>
      <c r="U200" s="318">
        <v>0</v>
      </c>
    </row>
    <row r="201" spans="1:21" x14ac:dyDescent="0.2">
      <c r="A201" s="318">
        <v>36642</v>
      </c>
      <c r="B201" s="318">
        <v>191.76899700000001</v>
      </c>
      <c r="C201" s="318">
        <v>9.6306587400892835E-3</v>
      </c>
      <c r="D201" s="318">
        <v>-3.2269849285901566E-3</v>
      </c>
      <c r="E201" s="318">
        <v>2.0075075076397733E-2</v>
      </c>
      <c r="F201" s="318">
        <v>2.161931162073602E-2</v>
      </c>
      <c r="G201" s="318">
        <v>4.030086393230054E-4</v>
      </c>
      <c r="H201" s="318">
        <v>4.2315907128915567E-4</v>
      </c>
      <c r="I201" s="318">
        <v>-3.9333645318173516E-2</v>
      </c>
      <c r="J201" s="318">
        <v>0</v>
      </c>
      <c r="K201" s="318" t="s">
        <v>634</v>
      </c>
      <c r="O201" s="318">
        <v>0</v>
      </c>
      <c r="P201" s="318">
        <v>0</v>
      </c>
      <c r="Q201" s="318">
        <v>0</v>
      </c>
      <c r="S201" s="318">
        <v>0</v>
      </c>
      <c r="T201" s="318">
        <v>0</v>
      </c>
      <c r="U201" s="318">
        <v>0</v>
      </c>
    </row>
    <row r="202" spans="1:21" x14ac:dyDescent="0.2">
      <c r="A202" s="318">
        <v>36643</v>
      </c>
      <c r="B202" s="318">
        <v>188.709</v>
      </c>
      <c r="C202" s="318">
        <v>-1.6085361057318042E-2</v>
      </c>
      <c r="D202" s="318">
        <v>-4.2119641281050928E-3</v>
      </c>
      <c r="E202" s="318">
        <v>2.0179057900109983E-2</v>
      </c>
      <c r="F202" s="318">
        <v>2.1731293123195366E-2</v>
      </c>
      <c r="G202" s="318">
        <v>4.0719437773599108E-4</v>
      </c>
      <c r="H202" s="318">
        <v>4.2755409662279063E-4</v>
      </c>
      <c r="I202" s="318">
        <v>-3.3701288977216873E-2</v>
      </c>
      <c r="J202" s="318">
        <v>0</v>
      </c>
      <c r="K202" s="318" t="s">
        <v>634</v>
      </c>
      <c r="O202" s="318">
        <v>0</v>
      </c>
      <c r="P202" s="318">
        <v>0</v>
      </c>
      <c r="Q202" s="318">
        <v>0</v>
      </c>
      <c r="S202" s="318">
        <v>0</v>
      </c>
      <c r="T202" s="318">
        <v>0</v>
      </c>
      <c r="U202" s="318">
        <v>0</v>
      </c>
    </row>
    <row r="203" spans="1:21" x14ac:dyDescent="0.2">
      <c r="A203" s="318">
        <v>36644</v>
      </c>
      <c r="B203" s="318">
        <v>193.16700700000001</v>
      </c>
      <c r="C203" s="318">
        <v>2.334898998309724E-2</v>
      </c>
      <c r="D203" s="318">
        <v>-2.6620082880325483E-3</v>
      </c>
      <c r="E203" s="318">
        <v>2.1009715365203564E-2</v>
      </c>
      <c r="F203" s="318">
        <v>2.2625847316373068E-2</v>
      </c>
      <c r="G203" s="318">
        <v>4.4140813972687071E-4</v>
      </c>
      <c r="H203" s="318">
        <v>4.6347854671321427E-4</v>
      </c>
      <c r="I203" s="318">
        <v>-4.5337367798808231E-2</v>
      </c>
      <c r="J203" s="318">
        <v>0</v>
      </c>
      <c r="K203" s="318" t="s">
        <v>634</v>
      </c>
      <c r="O203" s="318">
        <v>0</v>
      </c>
      <c r="P203" s="318">
        <v>0</v>
      </c>
      <c r="Q203" s="318">
        <v>0</v>
      </c>
      <c r="S203" s="318">
        <v>0</v>
      </c>
      <c r="T203" s="318">
        <v>0</v>
      </c>
      <c r="U203" s="318">
        <v>0</v>
      </c>
    </row>
    <row r="204" spans="1:21" x14ac:dyDescent="0.2">
      <c r="A204" s="318">
        <v>36648</v>
      </c>
      <c r="B204" s="318">
        <v>196.587997</v>
      </c>
      <c r="C204" s="318">
        <v>1.7555016976154008E-2</v>
      </c>
      <c r="D204" s="318">
        <v>-1.8600802572010205E-3</v>
      </c>
      <c r="E204" s="318">
        <v>2.1461576183550442E-2</v>
      </c>
      <c r="F204" s="318">
        <v>2.3112466659208165E-2</v>
      </c>
      <c r="G204" s="318">
        <v>4.6059925228233956E-4</v>
      </c>
      <c r="H204" s="318">
        <v>4.8362921489645655E-4</v>
      </c>
      <c r="I204" s="318">
        <v>-3.1493772618962912E-2</v>
      </c>
      <c r="J204" s="318">
        <v>0</v>
      </c>
      <c r="K204" s="318" t="s">
        <v>634</v>
      </c>
      <c r="O204" s="318">
        <v>0</v>
      </c>
      <c r="P204" s="318">
        <v>0</v>
      </c>
      <c r="Q204" s="318">
        <v>0</v>
      </c>
      <c r="S204" s="318">
        <v>0</v>
      </c>
      <c r="T204" s="318">
        <v>0</v>
      </c>
      <c r="U204" s="318">
        <v>0</v>
      </c>
    </row>
    <row r="205" spans="1:21" x14ac:dyDescent="0.2">
      <c r="A205" s="318">
        <v>36649</v>
      </c>
      <c r="B205" s="318">
        <v>198.970001</v>
      </c>
      <c r="C205" s="318">
        <v>1.2043911667065759E-2</v>
      </c>
      <c r="D205" s="318">
        <v>-8.2895490681817027E-4</v>
      </c>
      <c r="E205" s="318">
        <v>2.1590416277797713E-2</v>
      </c>
      <c r="F205" s="318">
        <v>2.3251217529935999E-2</v>
      </c>
      <c r="G205" s="318">
        <v>4.6614607504859252E-4</v>
      </c>
      <c r="H205" s="318">
        <v>4.8945337880102217E-4</v>
      </c>
      <c r="I205" s="318">
        <v>-2.0907490140404824E-2</v>
      </c>
      <c r="J205" s="318">
        <v>0</v>
      </c>
      <c r="K205" s="318" t="s">
        <v>634</v>
      </c>
      <c r="O205" s="318">
        <v>0</v>
      </c>
      <c r="P205" s="318">
        <v>0</v>
      </c>
      <c r="Q205" s="318">
        <v>0</v>
      </c>
      <c r="S205" s="318">
        <v>0</v>
      </c>
      <c r="T205" s="318">
        <v>0</v>
      </c>
      <c r="U205" s="318">
        <v>0</v>
      </c>
    </row>
    <row r="206" spans="1:21" x14ac:dyDescent="0.2">
      <c r="A206" s="318">
        <v>36650</v>
      </c>
      <c r="B206" s="318">
        <v>201.05299400000001</v>
      </c>
      <c r="C206" s="318">
        <v>1.0414460433317053E-2</v>
      </c>
      <c r="D206" s="318">
        <v>6.1910200932305997E-4</v>
      </c>
      <c r="E206" s="318">
        <v>2.1257909733640494E-2</v>
      </c>
      <c r="F206" s="318">
        <v>2.2893133559305147E-2</v>
      </c>
      <c r="G206" s="318">
        <v>4.518987262436073E-4</v>
      </c>
      <c r="H206" s="318">
        <v>4.7449366255578767E-4</v>
      </c>
      <c r="I206" s="318">
        <v>-9.3947684197406584E-3</v>
      </c>
      <c r="J206" s="318">
        <v>0</v>
      </c>
      <c r="K206" s="318" t="s">
        <v>634</v>
      </c>
      <c r="O206" s="318">
        <v>0</v>
      </c>
      <c r="P206" s="318">
        <v>0</v>
      </c>
      <c r="Q206" s="318">
        <v>0</v>
      </c>
      <c r="S206" s="318">
        <v>0</v>
      </c>
      <c r="T206" s="318">
        <v>0</v>
      </c>
      <c r="U206" s="318">
        <v>0</v>
      </c>
    </row>
    <row r="207" spans="1:21" x14ac:dyDescent="0.2">
      <c r="A207" s="318">
        <v>36651</v>
      </c>
      <c r="B207" s="318">
        <v>200.54800399999999</v>
      </c>
      <c r="C207" s="318">
        <v>-2.5148855140894868E-3</v>
      </c>
      <c r="D207" s="318">
        <v>-2.6212723592297817E-4</v>
      </c>
      <c r="E207" s="318">
        <v>2.0970450024009792E-2</v>
      </c>
      <c r="F207" s="318">
        <v>2.2583561564318236E-2</v>
      </c>
      <c r="G207" s="318">
        <v>4.3975977420949227E-4</v>
      </c>
      <c r="H207" s="318">
        <v>4.6174776291996688E-4</v>
      </c>
      <c r="I207" s="318">
        <v>-4.2487531531993908E-3</v>
      </c>
      <c r="J207" s="318">
        <v>0</v>
      </c>
      <c r="K207" s="318" t="s">
        <v>634</v>
      </c>
      <c r="O207" s="318">
        <v>0</v>
      </c>
      <c r="P207" s="318">
        <v>0</v>
      </c>
      <c r="Q207" s="318">
        <v>0</v>
      </c>
      <c r="S207" s="318">
        <v>0</v>
      </c>
      <c r="T207" s="318">
        <v>0</v>
      </c>
      <c r="U207" s="318">
        <v>0</v>
      </c>
    </row>
    <row r="208" spans="1:21" x14ac:dyDescent="0.2">
      <c r="A208" s="318">
        <v>36654</v>
      </c>
      <c r="B208" s="318">
        <v>200.46400499999999</v>
      </c>
      <c r="C208" s="318">
        <v>-4.1893509093657858E-4</v>
      </c>
      <c r="D208" s="318">
        <v>3.5191180326596725E-4</v>
      </c>
      <c r="E208" s="318">
        <v>2.0756874963580117E-2</v>
      </c>
      <c r="F208" s="318">
        <v>2.2353557653086279E-2</v>
      </c>
      <c r="G208" s="318">
        <v>4.30847858253699E-4</v>
      </c>
      <c r="H208" s="318">
        <v>4.5239025116638397E-4</v>
      </c>
      <c r="I208" s="318">
        <v>-8.5995097136731136E-3</v>
      </c>
      <c r="J208" s="318">
        <v>0</v>
      </c>
      <c r="K208" s="318" t="s">
        <v>634</v>
      </c>
      <c r="O208" s="318">
        <v>0</v>
      </c>
      <c r="P208" s="318">
        <v>0</v>
      </c>
      <c r="Q208" s="318">
        <v>0</v>
      </c>
      <c r="S208" s="318">
        <v>0</v>
      </c>
      <c r="T208" s="318">
        <v>0</v>
      </c>
      <c r="U208" s="318">
        <v>0</v>
      </c>
    </row>
    <row r="209" spans="1:21" x14ac:dyDescent="0.2">
      <c r="A209" s="318">
        <v>36655</v>
      </c>
      <c r="B209" s="318">
        <v>201.19700599999999</v>
      </c>
      <c r="C209" s="318">
        <v>3.6498529538285186E-3</v>
      </c>
      <c r="D209" s="318">
        <v>9.0026315700464398E-4</v>
      </c>
      <c r="E209" s="318">
        <v>2.068090040609865E-2</v>
      </c>
      <c r="F209" s="318">
        <v>2.2271738898875466E-2</v>
      </c>
      <c r="G209" s="318">
        <v>4.2769964160697135E-4</v>
      </c>
      <c r="H209" s="318">
        <v>4.4908462368731993E-4</v>
      </c>
      <c r="I209" s="318">
        <v>-1.1884882117449822E-2</v>
      </c>
      <c r="J209" s="318">
        <v>0</v>
      </c>
      <c r="K209" s="318" t="s">
        <v>634</v>
      </c>
      <c r="O209" s="318">
        <v>0</v>
      </c>
      <c r="P209" s="318">
        <v>0</v>
      </c>
      <c r="Q209" s="318">
        <v>0</v>
      </c>
      <c r="S209" s="318">
        <v>0</v>
      </c>
      <c r="T209" s="318">
        <v>0</v>
      </c>
      <c r="U209" s="318">
        <v>0</v>
      </c>
    </row>
    <row r="210" spans="1:21" x14ac:dyDescent="0.2">
      <c r="A210" s="318">
        <v>36656</v>
      </c>
      <c r="B210" s="318">
        <v>199.08500699999999</v>
      </c>
      <c r="C210" s="318">
        <v>-1.0552653031890692E-2</v>
      </c>
      <c r="D210" s="318">
        <v>3.0146688557343856E-3</v>
      </c>
      <c r="E210" s="318">
        <v>1.6540023375702175E-2</v>
      </c>
      <c r="F210" s="318">
        <v>1.7812332866140802E-2</v>
      </c>
      <c r="G210" s="318">
        <v>2.7357237326877437E-4</v>
      </c>
      <c r="H210" s="318">
        <v>2.8725099193221309E-4</v>
      </c>
      <c r="I210" s="318">
        <v>-1.0372094039163579E-2</v>
      </c>
      <c r="J210" s="318">
        <v>0</v>
      </c>
      <c r="K210" s="318" t="s">
        <v>634</v>
      </c>
      <c r="O210" s="318">
        <v>0</v>
      </c>
      <c r="P210" s="318">
        <v>0</v>
      </c>
      <c r="Q210" s="318">
        <v>0</v>
      </c>
      <c r="S210" s="318">
        <v>0</v>
      </c>
      <c r="T210" s="318">
        <v>0</v>
      </c>
      <c r="U210" s="318">
        <v>0</v>
      </c>
    </row>
    <row r="211" spans="1:21" x14ac:dyDescent="0.2">
      <c r="A211" s="318">
        <v>36657</v>
      </c>
      <c r="B211" s="318">
        <v>200.24099699999999</v>
      </c>
      <c r="C211" s="318">
        <v>5.7897217690246082E-3</v>
      </c>
      <c r="D211" s="318">
        <v>1.6624282053022959E-3</v>
      </c>
      <c r="E211" s="318">
        <v>1.4948325166348773E-2</v>
      </c>
      <c r="F211" s="318">
        <v>1.6098196332990988E-2</v>
      </c>
      <c r="G211" s="318">
        <v>2.234524252788961E-4</v>
      </c>
      <c r="H211" s="318">
        <v>2.3462504654284092E-4</v>
      </c>
      <c r="I211" s="318">
        <v>-1.0254074837025562E-2</v>
      </c>
      <c r="J211" s="318">
        <v>0</v>
      </c>
      <c r="K211" s="318" t="s">
        <v>634</v>
      </c>
      <c r="O211" s="318">
        <v>0</v>
      </c>
      <c r="P211" s="318">
        <v>0</v>
      </c>
      <c r="Q211" s="318">
        <v>0</v>
      </c>
      <c r="S211" s="318">
        <v>0</v>
      </c>
      <c r="T211" s="318">
        <v>0</v>
      </c>
      <c r="U211" s="318">
        <v>0</v>
      </c>
    </row>
    <row r="212" spans="1:21" x14ac:dyDescent="0.2">
      <c r="A212" s="318">
        <v>36658</v>
      </c>
      <c r="B212" s="318">
        <v>204.020004</v>
      </c>
      <c r="C212" s="318">
        <v>1.8696421724000385E-2</v>
      </c>
      <c r="D212" s="318">
        <v>1.8965672033821978E-3</v>
      </c>
      <c r="E212" s="318">
        <v>1.5184252866745301E-2</v>
      </c>
      <c r="F212" s="318">
        <v>1.6352272318033399E-2</v>
      </c>
      <c r="G212" s="318">
        <v>2.305615351212629E-4</v>
      </c>
      <c r="H212" s="318">
        <v>2.4208961187732606E-4</v>
      </c>
      <c r="I212" s="318">
        <v>-1.3965627544848265E-2</v>
      </c>
      <c r="J212" s="318">
        <v>0</v>
      </c>
      <c r="K212" s="318" t="s">
        <v>634</v>
      </c>
      <c r="O212" s="318">
        <v>0</v>
      </c>
      <c r="P212" s="318">
        <v>0</v>
      </c>
      <c r="Q212" s="318">
        <v>0</v>
      </c>
      <c r="S212" s="318">
        <v>0</v>
      </c>
      <c r="T212" s="318">
        <v>0</v>
      </c>
      <c r="U212" s="318">
        <v>0</v>
      </c>
    </row>
    <row r="213" spans="1:21" x14ac:dyDescent="0.2">
      <c r="A213" s="318">
        <v>36661</v>
      </c>
      <c r="B213" s="318">
        <v>203.70799299999999</v>
      </c>
      <c r="C213" s="318">
        <v>-1.5304863202918436E-3</v>
      </c>
      <c r="D213" s="318">
        <v>1.5401105779401084E-3</v>
      </c>
      <c r="E213" s="318">
        <v>1.5172072039004007E-2</v>
      </c>
      <c r="F213" s="318">
        <v>1.6339154503542775E-2</v>
      </c>
      <c r="G213" s="318">
        <v>2.3019176995672718E-4</v>
      </c>
      <c r="H213" s="318">
        <v>2.4170135845456354E-4</v>
      </c>
      <c r="I213" s="318">
        <v>-4.8520453264185651E-3</v>
      </c>
      <c r="J213" s="318">
        <v>0</v>
      </c>
      <c r="K213" s="318" t="s">
        <v>634</v>
      </c>
      <c r="O213" s="318">
        <v>0</v>
      </c>
      <c r="P213" s="318">
        <v>0</v>
      </c>
      <c r="Q213" s="318">
        <v>0</v>
      </c>
      <c r="S213" s="318">
        <v>0</v>
      </c>
      <c r="T213" s="318">
        <v>0</v>
      </c>
      <c r="U213" s="318">
        <v>0</v>
      </c>
    </row>
    <row r="214" spans="1:21" x14ac:dyDescent="0.2">
      <c r="A214" s="318">
        <v>36662</v>
      </c>
      <c r="B214" s="318">
        <v>206.60299699999999</v>
      </c>
      <c r="C214" s="318">
        <v>1.4111501332673457E-2</v>
      </c>
      <c r="D214" s="318">
        <v>3.1976568672715585E-3</v>
      </c>
      <c r="E214" s="318">
        <v>1.4508085375453689E-2</v>
      </c>
      <c r="F214" s="318">
        <v>1.562409194279628E-2</v>
      </c>
      <c r="G214" s="318">
        <v>2.1048454126145321E-4</v>
      </c>
      <c r="H214" s="318">
        <v>2.2100876832452588E-4</v>
      </c>
      <c r="I214" s="318">
        <v>-7.3431592797625371E-3</v>
      </c>
      <c r="J214" s="318">
        <v>0</v>
      </c>
      <c r="K214" s="318" t="s">
        <v>634</v>
      </c>
      <c r="O214" s="318">
        <v>0</v>
      </c>
      <c r="P214" s="318">
        <v>0</v>
      </c>
      <c r="Q214" s="318">
        <v>0</v>
      </c>
      <c r="S214" s="318">
        <v>0</v>
      </c>
      <c r="T214" s="318">
        <v>0</v>
      </c>
      <c r="U214" s="318">
        <v>0</v>
      </c>
    </row>
    <row r="215" spans="1:21" x14ac:dyDescent="0.2">
      <c r="A215" s="318">
        <v>36664</v>
      </c>
      <c r="B215" s="318">
        <v>209.06599399999999</v>
      </c>
      <c r="C215" s="318">
        <v>1.1850900015747137E-2</v>
      </c>
      <c r="D215" s="318">
        <v>3.600066642880343E-3</v>
      </c>
      <c r="E215" s="318">
        <v>1.4630666037360539E-2</v>
      </c>
      <c r="F215" s="318">
        <v>1.5756101886388273E-2</v>
      </c>
      <c r="G215" s="318">
        <v>2.1405638869677514E-4</v>
      </c>
      <c r="H215" s="318">
        <v>2.2475920813161391E-4</v>
      </c>
      <c r="I215" s="318">
        <v>6.8355654770230661E-3</v>
      </c>
      <c r="J215" s="318">
        <v>0</v>
      </c>
      <c r="K215" s="318" t="s">
        <v>634</v>
      </c>
      <c r="O215" s="318">
        <v>0</v>
      </c>
      <c r="P215" s="318">
        <v>0</v>
      </c>
      <c r="Q215" s="318">
        <v>0</v>
      </c>
      <c r="S215" s="318">
        <v>0</v>
      </c>
      <c r="T215" s="318">
        <v>0</v>
      </c>
      <c r="U215" s="318">
        <v>0</v>
      </c>
    </row>
    <row r="216" spans="1:21" x14ac:dyDescent="0.2">
      <c r="A216" s="318">
        <v>36668</v>
      </c>
      <c r="B216" s="318">
        <v>204.47700499999999</v>
      </c>
      <c r="C216" s="318">
        <v>-5.5839783951254539E-3</v>
      </c>
      <c r="D216" s="318">
        <v>4.3966666369034254E-3</v>
      </c>
      <c r="E216" s="318">
        <v>1.3435169804521916E-2</v>
      </c>
      <c r="F216" s="318">
        <v>1.4468644404869755E-2</v>
      </c>
      <c r="G216" s="318">
        <v>1.8050378767633745E-4</v>
      </c>
      <c r="H216" s="318">
        <v>1.8952897706015433E-4</v>
      </c>
      <c r="I216" s="318">
        <v>1.1359951524970898E-2</v>
      </c>
      <c r="J216" s="318">
        <v>0</v>
      </c>
      <c r="K216" s="318" t="s">
        <v>634</v>
      </c>
      <c r="O216" s="318">
        <v>0</v>
      </c>
      <c r="P216" s="318">
        <v>0</v>
      </c>
      <c r="Q216" s="318">
        <v>0</v>
      </c>
      <c r="S216" s="318">
        <v>0</v>
      </c>
      <c r="T216" s="318">
        <v>0</v>
      </c>
      <c r="U216" s="318">
        <v>0</v>
      </c>
    </row>
    <row r="217" spans="1:21" x14ac:dyDescent="0.2">
      <c r="A217" s="318">
        <v>36669</v>
      </c>
      <c r="B217" s="318">
        <v>203.908005</v>
      </c>
      <c r="C217" s="318">
        <v>-2.7865879219894718E-3</v>
      </c>
      <c r="D217" s="318">
        <v>5.4321145489151573E-3</v>
      </c>
      <c r="E217" s="318">
        <v>1.1837124113182081E-2</v>
      </c>
      <c r="F217" s="318">
        <v>1.2747672121888395E-2</v>
      </c>
      <c r="G217" s="318">
        <v>1.4011750727087669E-4</v>
      </c>
      <c r="H217" s="318">
        <v>1.4712338263442052E-4</v>
      </c>
      <c r="I217" s="318">
        <v>1.4884250382786299E-2</v>
      </c>
      <c r="J217" s="318">
        <v>0</v>
      </c>
      <c r="K217" s="318" t="s">
        <v>634</v>
      </c>
      <c r="O217" s="318">
        <v>0</v>
      </c>
      <c r="P217" s="318">
        <v>0</v>
      </c>
      <c r="Q217" s="318">
        <v>0</v>
      </c>
      <c r="S217" s="318">
        <v>0</v>
      </c>
      <c r="T217" s="318">
        <v>0</v>
      </c>
      <c r="U217" s="318">
        <v>0</v>
      </c>
    </row>
    <row r="218" spans="1:21" x14ac:dyDescent="0.2">
      <c r="A218" s="318">
        <v>36671</v>
      </c>
      <c r="B218" s="318">
        <v>202.39399700000001</v>
      </c>
      <c r="C218" s="318">
        <v>9.5516632778996201E-3</v>
      </c>
      <c r="D218" s="318">
        <v>3.2667388073376511E-3</v>
      </c>
      <c r="E218" s="318">
        <v>1.1855655295082517E-2</v>
      </c>
      <c r="F218" s="318">
        <v>1.2767628779319633E-2</v>
      </c>
      <c r="G218" s="318">
        <v>1.4055656247581811E-4</v>
      </c>
      <c r="H218" s="318">
        <v>1.4758439059960903E-4</v>
      </c>
      <c r="I218" s="318">
        <v>7.9401927333349106E-3</v>
      </c>
      <c r="J218" s="318">
        <v>0</v>
      </c>
      <c r="K218" s="318" t="s">
        <v>634</v>
      </c>
      <c r="O218" s="318">
        <v>0</v>
      </c>
      <c r="P218" s="318">
        <v>0</v>
      </c>
      <c r="Q218" s="318">
        <v>0</v>
      </c>
      <c r="S218" s="318">
        <v>0</v>
      </c>
      <c r="T218" s="318">
        <v>0</v>
      </c>
      <c r="U218" s="318">
        <v>0</v>
      </c>
    </row>
    <row r="219" spans="1:21" x14ac:dyDescent="0.2">
      <c r="A219" s="318">
        <v>36672</v>
      </c>
      <c r="B219" s="318">
        <v>199.82299800000001</v>
      </c>
      <c r="C219" s="318">
        <v>-1.2784313187087943E-2</v>
      </c>
      <c r="D219" s="318">
        <v>2.4176722089296375E-3</v>
      </c>
      <c r="E219" s="318">
        <v>1.2350024796657585E-2</v>
      </c>
      <c r="F219" s="318">
        <v>1.3300026704092784E-2</v>
      </c>
      <c r="G219" s="318">
        <v>1.5252311247805723E-4</v>
      </c>
      <c r="H219" s="318">
        <v>1.6014926810196009E-4</v>
      </c>
      <c r="I219" s="318">
        <v>1.2286523087811557E-2</v>
      </c>
      <c r="J219" s="318">
        <v>0</v>
      </c>
      <c r="K219" s="318" t="s">
        <v>634</v>
      </c>
      <c r="O219" s="318">
        <v>0</v>
      </c>
      <c r="P219" s="318">
        <v>0</v>
      </c>
      <c r="Q219" s="318">
        <v>0</v>
      </c>
      <c r="S219" s="318">
        <v>0</v>
      </c>
      <c r="T219" s="318">
        <v>0</v>
      </c>
      <c r="U219" s="318">
        <v>0</v>
      </c>
    </row>
    <row r="220" spans="1:21" x14ac:dyDescent="0.2">
      <c r="A220" s="318">
        <v>36675</v>
      </c>
      <c r="B220" s="318">
        <v>198.662994</v>
      </c>
      <c r="C220" s="318">
        <v>-5.8220730462940577E-3</v>
      </c>
      <c r="D220" s="318">
        <v>1.6818278381494779E-3</v>
      </c>
      <c r="E220" s="318">
        <v>1.2359121471680844E-2</v>
      </c>
      <c r="F220" s="318">
        <v>1.3309823123348601E-2</v>
      </c>
      <c r="G220" s="318">
        <v>1.5274788355176247E-4</v>
      </c>
      <c r="H220" s="318">
        <v>1.6038527772935059E-4</v>
      </c>
      <c r="I220" s="318">
        <v>1.2806273285660928E-3</v>
      </c>
      <c r="J220" s="318">
        <v>0</v>
      </c>
      <c r="K220" s="318" t="s">
        <v>634</v>
      </c>
      <c r="O220" s="318">
        <v>0</v>
      </c>
      <c r="P220" s="318">
        <v>0</v>
      </c>
      <c r="Q220" s="318">
        <v>0</v>
      </c>
      <c r="S220" s="318">
        <v>0</v>
      </c>
      <c r="T220" s="318">
        <v>0</v>
      </c>
      <c r="U220" s="318">
        <v>0</v>
      </c>
    </row>
    <row r="221" spans="1:21" x14ac:dyDescent="0.2">
      <c r="A221" s="318">
        <v>36676</v>
      </c>
      <c r="B221" s="318">
        <v>201.31899999999999</v>
      </c>
      <c r="C221" s="318">
        <v>1.3280823030270613E-2</v>
      </c>
      <c r="D221" s="318">
        <v>3.0802175566060808E-3</v>
      </c>
      <c r="E221" s="318">
        <v>1.1901167987547452E-2</v>
      </c>
      <c r="F221" s="318">
        <v>1.2816642448128026E-2</v>
      </c>
      <c r="G221" s="318">
        <v>1.4163779946782428E-4</v>
      </c>
      <c r="H221" s="318">
        <v>1.487196894412155E-4</v>
      </c>
      <c r="I221" s="318">
        <v>-5.9498985674872511E-3</v>
      </c>
      <c r="J221" s="318">
        <v>0</v>
      </c>
      <c r="K221" s="318" t="s">
        <v>634</v>
      </c>
      <c r="O221" s="318">
        <v>0</v>
      </c>
      <c r="P221" s="318">
        <v>0</v>
      </c>
      <c r="Q221" s="318">
        <v>0</v>
      </c>
      <c r="S221" s="318">
        <v>0</v>
      </c>
      <c r="T221" s="318">
        <v>0</v>
      </c>
      <c r="U221" s="318">
        <v>0</v>
      </c>
    </row>
    <row r="222" spans="1:21" x14ac:dyDescent="0.2">
      <c r="A222" s="318">
        <v>36677</v>
      </c>
      <c r="B222" s="318">
        <v>200.49400299999999</v>
      </c>
      <c r="C222" s="318">
        <v>-4.1063786045853218E-3</v>
      </c>
      <c r="D222" s="318">
        <v>1.7728190524307207E-3</v>
      </c>
      <c r="E222" s="318">
        <v>1.1040119814206115E-2</v>
      </c>
      <c r="F222" s="318">
        <v>1.1889359799914278E-2</v>
      </c>
      <c r="G222" s="318">
        <v>1.2188424551202648E-4</v>
      </c>
      <c r="H222" s="318">
        <v>1.2797845778762782E-4</v>
      </c>
      <c r="I222" s="318">
        <v>1.7209216619746559E-3</v>
      </c>
      <c r="J222" s="318">
        <v>0</v>
      </c>
      <c r="K222" s="318" t="s">
        <v>634</v>
      </c>
      <c r="O222" s="318">
        <v>0</v>
      </c>
      <c r="P222" s="318">
        <v>0</v>
      </c>
      <c r="Q222" s="318">
        <v>0</v>
      </c>
      <c r="S222" s="318">
        <v>0</v>
      </c>
      <c r="T222" s="318">
        <v>0</v>
      </c>
      <c r="U222" s="318">
        <v>0</v>
      </c>
    </row>
    <row r="223" spans="1:21" x14ac:dyDescent="0.2">
      <c r="A223" s="318">
        <v>36679</v>
      </c>
      <c r="B223" s="318">
        <v>204.770004</v>
      </c>
      <c r="C223" s="318">
        <v>2.1103081519714847E-2</v>
      </c>
      <c r="D223" s="318">
        <v>1.9417745068859987E-3</v>
      </c>
      <c r="E223" s="318">
        <v>1.1317390867893653E-2</v>
      </c>
      <c r="F223" s="318">
        <v>1.2187959396193163E-2</v>
      </c>
      <c r="G223" s="318">
        <v>1.2808333605668264E-4</v>
      </c>
      <c r="H223" s="318">
        <v>1.3448750285951678E-4</v>
      </c>
      <c r="I223" s="318">
        <v>-2.1201667692895576E-3</v>
      </c>
      <c r="J223" s="318">
        <v>0</v>
      </c>
      <c r="K223" s="318" t="s">
        <v>634</v>
      </c>
      <c r="O223" s="318">
        <v>0</v>
      </c>
      <c r="P223" s="318">
        <v>0</v>
      </c>
      <c r="Q223" s="318">
        <v>0</v>
      </c>
      <c r="S223" s="318">
        <v>0</v>
      </c>
      <c r="T223" s="318">
        <v>0</v>
      </c>
      <c r="U223" s="318">
        <v>0</v>
      </c>
    </row>
    <row r="224" spans="1:21" x14ac:dyDescent="0.2">
      <c r="A224" s="318">
        <v>36682</v>
      </c>
      <c r="B224" s="318">
        <v>202.88800000000001</v>
      </c>
      <c r="C224" s="318">
        <v>-9.2333149464906093E-3</v>
      </c>
      <c r="D224" s="318">
        <v>9.2857323957379171E-4</v>
      </c>
      <c r="E224" s="318">
        <v>1.1320198887943164E-2</v>
      </c>
      <c r="F224" s="318">
        <v>1.2190983417784945E-2</v>
      </c>
      <c r="G224" s="318">
        <v>1.2814690286258964E-4</v>
      </c>
      <c r="H224" s="318">
        <v>1.3455424800571912E-4</v>
      </c>
      <c r="I224" s="318">
        <v>6.7292799274258699E-3</v>
      </c>
      <c r="J224" s="318">
        <v>0</v>
      </c>
      <c r="K224" s="318" t="s">
        <v>634</v>
      </c>
      <c r="O224" s="318">
        <v>0</v>
      </c>
      <c r="P224" s="318">
        <v>0</v>
      </c>
      <c r="Q224" s="318">
        <v>0</v>
      </c>
      <c r="S224" s="318">
        <v>0</v>
      </c>
      <c r="T224" s="318">
        <v>0</v>
      </c>
      <c r="U224" s="318">
        <v>0</v>
      </c>
    </row>
    <row r="225" spans="1:21" x14ac:dyDescent="0.2">
      <c r="A225" s="318">
        <v>36683</v>
      </c>
      <c r="B225" s="318">
        <v>201.22700499999999</v>
      </c>
      <c r="C225" s="318">
        <v>-8.2204537472524448E-3</v>
      </c>
      <c r="D225" s="318">
        <v>4.1196373832386633E-5</v>
      </c>
      <c r="E225" s="318">
        <v>1.1269703865821256E-2</v>
      </c>
      <c r="F225" s="318">
        <v>1.2136604163192122E-2</v>
      </c>
      <c r="G225" s="318">
        <v>1.2700622522330657E-4</v>
      </c>
      <c r="H225" s="318">
        <v>1.3335653648447189E-4</v>
      </c>
      <c r="I225" s="318">
        <v>8.5708766882838913E-4</v>
      </c>
      <c r="J225" s="318">
        <v>0</v>
      </c>
      <c r="K225" s="318" t="s">
        <v>634</v>
      </c>
      <c r="O225" s="318">
        <v>0</v>
      </c>
      <c r="P225" s="318">
        <v>0</v>
      </c>
      <c r="Q225" s="318">
        <v>0</v>
      </c>
      <c r="S225" s="318">
        <v>0</v>
      </c>
      <c r="T225" s="318">
        <v>0</v>
      </c>
      <c r="U225" s="318">
        <v>0</v>
      </c>
    </row>
    <row r="226" spans="1:21" x14ac:dyDescent="0.2">
      <c r="A226" s="318">
        <v>36684</v>
      </c>
      <c r="B226" s="318">
        <v>200.77499399999999</v>
      </c>
      <c r="C226" s="318">
        <v>-2.248800710510358E-3</v>
      </c>
      <c r="D226" s="318">
        <v>5.3867078764726137E-5</v>
      </c>
      <c r="E226" s="318">
        <v>1.1266835547332344E-2</v>
      </c>
      <c r="F226" s="318">
        <v>1.2133515204819447E-2</v>
      </c>
      <c r="G226" s="318">
        <v>1.2694158325063173E-4</v>
      </c>
      <c r="H226" s="318">
        <v>1.3328866241316332E-4</v>
      </c>
      <c r="I226" s="318">
        <v>-5.4614916035551483E-3</v>
      </c>
      <c r="J226" s="318">
        <v>0</v>
      </c>
      <c r="K226" s="318" t="s">
        <v>634</v>
      </c>
      <c r="O226" s="318">
        <v>0</v>
      </c>
      <c r="P226" s="318">
        <v>0</v>
      </c>
      <c r="Q226" s="318">
        <v>0</v>
      </c>
      <c r="S226" s="318">
        <v>0</v>
      </c>
      <c r="T226" s="318">
        <v>0</v>
      </c>
      <c r="U226" s="318">
        <v>0</v>
      </c>
    </row>
    <row r="227" spans="1:21" x14ac:dyDescent="0.2">
      <c r="A227" s="318">
        <v>36685</v>
      </c>
      <c r="B227" s="318">
        <v>202.34899899999999</v>
      </c>
      <c r="C227" s="318">
        <v>7.8090762450843103E-3</v>
      </c>
      <c r="D227" s="318">
        <v>4.4567714238476854E-4</v>
      </c>
      <c r="E227" s="318">
        <v>1.1391943588978342E-2</v>
      </c>
      <c r="F227" s="318">
        <v>1.2268246941976675E-2</v>
      </c>
      <c r="G227" s="318">
        <v>1.2977637873446473E-4</v>
      </c>
      <c r="H227" s="318">
        <v>1.3626519767118798E-4</v>
      </c>
      <c r="I227" s="318">
        <v>-7.2247634896504273E-3</v>
      </c>
      <c r="J227" s="318">
        <v>0</v>
      </c>
      <c r="K227" s="318" t="s">
        <v>634</v>
      </c>
      <c r="O227" s="318">
        <v>0</v>
      </c>
      <c r="P227" s="318">
        <v>0</v>
      </c>
      <c r="Q227" s="318">
        <v>0</v>
      </c>
      <c r="S227" s="318">
        <v>0</v>
      </c>
      <c r="T227" s="318">
        <v>0</v>
      </c>
      <c r="U227" s="318">
        <v>0</v>
      </c>
    </row>
    <row r="228" spans="1:21" x14ac:dyDescent="0.2">
      <c r="A228" s="318">
        <v>36686</v>
      </c>
      <c r="B228" s="318">
        <v>203.175995</v>
      </c>
      <c r="C228" s="318">
        <v>4.0786494479261122E-3</v>
      </c>
      <c r="D228" s="318">
        <v>4.6609602305608253E-4</v>
      </c>
      <c r="E228" s="318">
        <v>1.139835638214352E-2</v>
      </c>
      <c r="F228" s="318">
        <v>1.227515302692379E-2</v>
      </c>
      <c r="G228" s="318">
        <v>1.2992252821435193E-4</v>
      </c>
      <c r="H228" s="318">
        <v>1.3641865462506953E-4</v>
      </c>
      <c r="I228" s="318">
        <v>-2.1988553814975948E-3</v>
      </c>
      <c r="J228" s="318">
        <v>0</v>
      </c>
      <c r="K228" s="318" t="s">
        <v>634</v>
      </c>
      <c r="O228" s="318">
        <v>0</v>
      </c>
      <c r="P228" s="318">
        <v>0</v>
      </c>
      <c r="Q228" s="318">
        <v>0</v>
      </c>
      <c r="S228" s="318">
        <v>0</v>
      </c>
      <c r="T228" s="318">
        <v>0</v>
      </c>
      <c r="U228" s="318">
        <v>0</v>
      </c>
    </row>
    <row r="229" spans="1:21" x14ac:dyDescent="0.2">
      <c r="A229" s="318">
        <v>36690</v>
      </c>
      <c r="B229" s="318">
        <v>202.959</v>
      </c>
      <c r="C229" s="318">
        <v>-1.0685856836761358E-3</v>
      </c>
      <c r="D229" s="318">
        <v>9.1771827773296617E-4</v>
      </c>
      <c r="E229" s="318">
        <v>1.1124544407778726E-2</v>
      </c>
      <c r="F229" s="318">
        <v>1.1980278592992473E-2</v>
      </c>
      <c r="G229" s="318">
        <v>1.2375548828064093E-4</v>
      </c>
      <c r="H229" s="318">
        <v>1.2994326269467299E-4</v>
      </c>
      <c r="I229" s="318">
        <v>-3.2811870495127381E-4</v>
      </c>
      <c r="J229" s="318">
        <v>0</v>
      </c>
      <c r="K229" s="318" t="s">
        <v>634</v>
      </c>
      <c r="O229" s="318">
        <v>0</v>
      </c>
      <c r="P229" s="318">
        <v>0</v>
      </c>
      <c r="Q229" s="318">
        <v>0</v>
      </c>
      <c r="S229" s="318">
        <v>0</v>
      </c>
      <c r="T229" s="318">
        <v>0</v>
      </c>
      <c r="U229" s="318">
        <v>0</v>
      </c>
    </row>
    <row r="230" spans="1:21" x14ac:dyDescent="0.2">
      <c r="A230" s="318">
        <v>36691</v>
      </c>
      <c r="B230" s="318">
        <v>204.00100699999999</v>
      </c>
      <c r="C230" s="318">
        <v>5.1209419068818781E-3</v>
      </c>
      <c r="D230" s="318">
        <v>8.8587161763093152E-4</v>
      </c>
      <c r="E230" s="318">
        <v>1.1110848613101845E-2</v>
      </c>
      <c r="F230" s="318">
        <v>1.1965529275648141E-2</v>
      </c>
      <c r="G230" s="318">
        <v>1.2345095690326717E-4</v>
      </c>
      <c r="H230" s="318">
        <v>1.2962350474843054E-4</v>
      </c>
      <c r="I230" s="318">
        <v>5.725119979654557E-3</v>
      </c>
      <c r="J230" s="318">
        <v>0</v>
      </c>
      <c r="K230" s="318" t="s">
        <v>634</v>
      </c>
      <c r="O230" s="318">
        <v>0</v>
      </c>
      <c r="P230" s="318">
        <v>0</v>
      </c>
      <c r="Q230" s="318">
        <v>0</v>
      </c>
      <c r="S230" s="318">
        <v>0</v>
      </c>
      <c r="T230" s="318">
        <v>0</v>
      </c>
      <c r="U230" s="318">
        <v>0</v>
      </c>
    </row>
    <row r="231" spans="1:21" x14ac:dyDescent="0.2">
      <c r="A231" s="318">
        <v>36692</v>
      </c>
      <c r="B231" s="318">
        <v>203.223007</v>
      </c>
      <c r="C231" s="318">
        <v>-3.8209973863073468E-3</v>
      </c>
      <c r="D231" s="318">
        <v>-1.8638643524086548E-4</v>
      </c>
      <c r="E231" s="318">
        <v>1.0367771155902228E-2</v>
      </c>
      <c r="F231" s="318">
        <v>1.1165292014048553E-2</v>
      </c>
      <c r="G231" s="318">
        <v>1.0749067874115824E-4</v>
      </c>
      <c r="H231" s="318">
        <v>1.1286521267821615E-4</v>
      </c>
      <c r="I231" s="318">
        <v>2.227264129032458E-3</v>
      </c>
      <c r="J231" s="318">
        <v>0</v>
      </c>
      <c r="K231" s="318" t="s">
        <v>634</v>
      </c>
      <c r="O231" s="318">
        <v>0</v>
      </c>
      <c r="P231" s="318">
        <v>0</v>
      </c>
      <c r="Q231" s="318">
        <v>0</v>
      </c>
      <c r="S231" s="318">
        <v>0</v>
      </c>
      <c r="T231" s="318">
        <v>0</v>
      </c>
      <c r="U231" s="318">
        <v>0</v>
      </c>
    </row>
    <row r="232" spans="1:21" x14ac:dyDescent="0.2">
      <c r="A232" s="318">
        <v>36693</v>
      </c>
      <c r="B232" s="318">
        <v>204.503998</v>
      </c>
      <c r="C232" s="318">
        <v>6.283592693769241E-3</v>
      </c>
      <c r="D232" s="318">
        <v>1.8571256542870975E-4</v>
      </c>
      <c r="E232" s="318">
        <v>1.0456959379426967E-2</v>
      </c>
      <c r="F232" s="318">
        <v>1.1261340870152119E-2</v>
      </c>
      <c r="G232" s="318">
        <v>1.0934799946298562E-4</v>
      </c>
      <c r="H232" s="318">
        <v>1.148153994361349E-4</v>
      </c>
      <c r="I232" s="318">
        <v>-4.7195299406598097E-3</v>
      </c>
      <c r="J232" s="318">
        <v>0</v>
      </c>
      <c r="K232" s="318" t="s">
        <v>634</v>
      </c>
      <c r="O232" s="318">
        <v>0</v>
      </c>
      <c r="P232" s="318">
        <v>0</v>
      </c>
      <c r="Q232" s="318">
        <v>0</v>
      </c>
      <c r="S232" s="318">
        <v>0</v>
      </c>
      <c r="T232" s="318">
        <v>0</v>
      </c>
      <c r="U232" s="318">
        <v>0</v>
      </c>
    </row>
    <row r="233" spans="1:21" x14ac:dyDescent="0.2">
      <c r="A233" s="318">
        <v>36696</v>
      </c>
      <c r="B233" s="318">
        <v>204.36199999999999</v>
      </c>
      <c r="C233" s="318">
        <v>-6.9459434828843182E-4</v>
      </c>
      <c r="D233" s="318">
        <v>-5.1933960985518942E-4</v>
      </c>
      <c r="E233" s="318">
        <v>9.9583338635657499E-3</v>
      </c>
      <c r="F233" s="318">
        <v>1.0724359545378499E-2</v>
      </c>
      <c r="G233" s="318">
        <v>9.9168413338240354E-5</v>
      </c>
      <c r="H233" s="318">
        <v>1.0412683400515237E-4</v>
      </c>
      <c r="I233" s="318">
        <v>-1.9998458064582375E-3</v>
      </c>
      <c r="J233" s="318">
        <v>0</v>
      </c>
      <c r="K233" s="318" t="s">
        <v>634</v>
      </c>
      <c r="O233" s="318">
        <v>0</v>
      </c>
      <c r="P233" s="318">
        <v>0</v>
      </c>
      <c r="Q233" s="318">
        <v>0</v>
      </c>
      <c r="S233" s="318">
        <v>0</v>
      </c>
      <c r="T233" s="318">
        <v>0</v>
      </c>
      <c r="U233" s="318">
        <v>0</v>
      </c>
    </row>
    <row r="234" spans="1:21" x14ac:dyDescent="0.2">
      <c r="A234" s="318">
        <v>36697</v>
      </c>
      <c r="B234" s="318">
        <v>203.19399999999999</v>
      </c>
      <c r="C234" s="318">
        <v>-5.731743356391537E-3</v>
      </c>
      <c r="D234" s="318">
        <v>-1.3566083418617928E-3</v>
      </c>
      <c r="E234" s="318">
        <v>9.5989405500434694E-3</v>
      </c>
      <c r="F234" s="318">
        <v>1.0337320592354505E-2</v>
      </c>
      <c r="G234" s="318">
        <v>9.2139659683268806E-5</v>
      </c>
      <c r="H234" s="318">
        <v>9.674664266743225E-5</v>
      </c>
      <c r="I234" s="318">
        <v>3.3034369823924186E-3</v>
      </c>
      <c r="J234" s="318">
        <v>0</v>
      </c>
      <c r="K234" s="318" t="s">
        <v>634</v>
      </c>
      <c r="O234" s="318">
        <v>0</v>
      </c>
      <c r="P234" s="318">
        <v>0</v>
      </c>
      <c r="Q234" s="318">
        <v>0</v>
      </c>
      <c r="S234" s="318">
        <v>0</v>
      </c>
      <c r="T234" s="318">
        <v>0</v>
      </c>
      <c r="U234" s="318">
        <v>0</v>
      </c>
    </row>
    <row r="235" spans="1:21" x14ac:dyDescent="0.2">
      <c r="A235" s="318">
        <v>36698</v>
      </c>
      <c r="B235" s="318">
        <v>201.304993</v>
      </c>
      <c r="C235" s="318">
        <v>-9.3400515957279464E-3</v>
      </c>
      <c r="D235" s="318">
        <v>-1.010398402580874E-3</v>
      </c>
      <c r="E235" s="318">
        <v>9.141475460503614E-3</v>
      </c>
      <c r="F235" s="318">
        <v>9.8446658805423533E-3</v>
      </c>
      <c r="G235" s="318">
        <v>8.3566573594989776E-5</v>
      </c>
      <c r="H235" s="318">
        <v>8.7744902274739263E-5</v>
      </c>
      <c r="I235" s="318">
        <v>-3.6032643605337484E-3</v>
      </c>
      <c r="J235" s="318">
        <v>0</v>
      </c>
      <c r="K235" s="318" t="s">
        <v>634</v>
      </c>
      <c r="O235" s="318">
        <v>0</v>
      </c>
      <c r="P235" s="318">
        <v>0</v>
      </c>
      <c r="Q235" s="318">
        <v>0</v>
      </c>
      <c r="S235" s="318">
        <v>0</v>
      </c>
      <c r="T235" s="318">
        <v>0</v>
      </c>
      <c r="U235" s="318">
        <v>0</v>
      </c>
    </row>
    <row r="236" spans="1:21" x14ac:dyDescent="0.2">
      <c r="A236" s="318">
        <v>36699</v>
      </c>
      <c r="B236" s="318">
        <v>202.48100299999999</v>
      </c>
      <c r="C236" s="318">
        <v>5.8249336866646757E-3</v>
      </c>
      <c r="D236" s="318">
        <v>-4.6711687487658237E-4</v>
      </c>
      <c r="E236" s="318">
        <v>9.1949370621462728E-3</v>
      </c>
      <c r="F236" s="318">
        <v>9.9022399130806009E-3</v>
      </c>
      <c r="G236" s="318">
        <v>8.4546867576831136E-5</v>
      </c>
      <c r="H236" s="318">
        <v>8.877421095567269E-5</v>
      </c>
      <c r="I236" s="318">
        <v>1.0398914140808933E-3</v>
      </c>
      <c r="J236" s="318">
        <v>0</v>
      </c>
      <c r="K236" s="318" t="s">
        <v>634</v>
      </c>
      <c r="O236" s="318">
        <v>0</v>
      </c>
      <c r="P236" s="318">
        <v>0</v>
      </c>
      <c r="Q236" s="318">
        <v>0</v>
      </c>
      <c r="S236" s="318">
        <v>0</v>
      </c>
      <c r="T236" s="318">
        <v>0</v>
      </c>
      <c r="U236" s="318">
        <v>0</v>
      </c>
    </row>
    <row r="237" spans="1:21" x14ac:dyDescent="0.2">
      <c r="A237" s="318">
        <v>36700</v>
      </c>
      <c r="B237" s="318">
        <v>203.86599699999999</v>
      </c>
      <c r="C237" s="318">
        <v>6.8168307544568835E-3</v>
      </c>
      <c r="D237" s="318">
        <v>-9.8112236172322342E-6</v>
      </c>
      <c r="E237" s="318">
        <v>9.3118784384058403E-3</v>
      </c>
      <c r="F237" s="318">
        <v>1.0028176779821674E-2</v>
      </c>
      <c r="G237" s="318">
        <v>8.6711080051647593E-5</v>
      </c>
      <c r="H237" s="318">
        <v>9.1046634054229973E-5</v>
      </c>
      <c r="I237" s="318">
        <v>9.7005216989364349E-3</v>
      </c>
      <c r="J237" s="318">
        <v>0</v>
      </c>
      <c r="K237" s="318" t="s">
        <v>634</v>
      </c>
      <c r="O237" s="318">
        <v>0</v>
      </c>
      <c r="P237" s="318">
        <v>0</v>
      </c>
      <c r="Q237" s="318">
        <v>0</v>
      </c>
      <c r="S237" s="318">
        <v>0</v>
      </c>
      <c r="T237" s="318">
        <v>0</v>
      </c>
      <c r="U237" s="318">
        <v>0</v>
      </c>
    </row>
    <row r="238" spans="1:21" x14ac:dyDescent="0.2">
      <c r="A238" s="318">
        <v>36703</v>
      </c>
      <c r="B238" s="318">
        <v>204.24200400000001</v>
      </c>
      <c r="C238" s="318">
        <v>1.842684316271694E-3</v>
      </c>
      <c r="D238" s="318">
        <v>8.8766525077751143E-4</v>
      </c>
      <c r="E238" s="318">
        <v>8.4614573561451051E-3</v>
      </c>
      <c r="F238" s="318">
        <v>9.1123386912331898E-3</v>
      </c>
      <c r="G238" s="318">
        <v>7.1596260589862104E-5</v>
      </c>
      <c r="H238" s="318">
        <v>7.5176073619355214E-5</v>
      </c>
      <c r="I238" s="318">
        <v>1.8951081927763461E-2</v>
      </c>
      <c r="J238" s="318">
        <v>0</v>
      </c>
      <c r="K238" s="318" t="s">
        <v>634</v>
      </c>
      <c r="O238" s="318">
        <v>0</v>
      </c>
      <c r="P238" s="318">
        <v>0</v>
      </c>
      <c r="Q238" s="318">
        <v>0</v>
      </c>
      <c r="S238" s="318">
        <v>0</v>
      </c>
      <c r="T238" s="318">
        <v>0</v>
      </c>
      <c r="U238" s="318">
        <v>0</v>
      </c>
    </row>
    <row r="239" spans="1:21" x14ac:dyDescent="0.2">
      <c r="A239" s="318">
        <v>36704</v>
      </c>
      <c r="B239" s="318">
        <v>204.60600299999999</v>
      </c>
      <c r="C239" s="318">
        <v>1.7806083920745019E-3</v>
      </c>
      <c r="D239" s="318">
        <v>5.1761501811917264E-4</v>
      </c>
      <c r="E239" s="318">
        <v>8.2303767130318985E-3</v>
      </c>
      <c r="F239" s="318">
        <v>8.8634826140343518E-3</v>
      </c>
      <c r="G239" s="318">
        <v>6.7739100838417758E-5</v>
      </c>
      <c r="H239" s="318">
        <v>7.1126055880338656E-5</v>
      </c>
      <c r="I239" s="318">
        <v>1.9778104433672842E-2</v>
      </c>
      <c r="J239" s="318">
        <v>0</v>
      </c>
      <c r="K239" s="318" t="s">
        <v>634</v>
      </c>
      <c r="O239" s="318">
        <v>0</v>
      </c>
      <c r="P239" s="318">
        <v>0</v>
      </c>
      <c r="Q239" s="318">
        <v>0</v>
      </c>
      <c r="S239" s="318">
        <v>0</v>
      </c>
      <c r="T239" s="318">
        <v>0</v>
      </c>
      <c r="U239" s="318">
        <v>0</v>
      </c>
    </row>
    <row r="240" spans="1:21" x14ac:dyDescent="0.2">
      <c r="A240" s="318">
        <v>36705</v>
      </c>
      <c r="B240" s="318">
        <v>205.21000699999999</v>
      </c>
      <c r="C240" s="318">
        <v>2.9476859010058314E-3</v>
      </c>
      <c r="D240" s="318">
        <v>1.2667578318379235E-3</v>
      </c>
      <c r="E240" s="318">
        <v>7.6549345301754499E-3</v>
      </c>
      <c r="F240" s="318">
        <v>8.2437756478812539E-3</v>
      </c>
      <c r="G240" s="318">
        <v>5.8598022661272432E-5</v>
      </c>
      <c r="H240" s="318">
        <v>6.1527923794336053E-5</v>
      </c>
      <c r="I240" s="318">
        <v>1.6846304550886038E-2</v>
      </c>
      <c r="J240" s="318">
        <v>0</v>
      </c>
      <c r="K240" s="318" t="s">
        <v>634</v>
      </c>
      <c r="O240" s="318">
        <v>0</v>
      </c>
      <c r="P240" s="318">
        <v>0</v>
      </c>
      <c r="Q240" s="318">
        <v>0</v>
      </c>
      <c r="S240" s="318">
        <v>0</v>
      </c>
      <c r="T240" s="318">
        <v>0</v>
      </c>
      <c r="U240" s="318">
        <v>0</v>
      </c>
    </row>
    <row r="241" spans="1:21" x14ac:dyDescent="0.2">
      <c r="A241" s="318">
        <v>36706</v>
      </c>
      <c r="B241" s="318">
        <v>204.158005</v>
      </c>
      <c r="C241" s="318">
        <v>-5.1396508030380483E-3</v>
      </c>
      <c r="D241" s="318">
        <v>1.2992541291358291E-3</v>
      </c>
      <c r="E241" s="318">
        <v>7.6247256521385903E-3</v>
      </c>
      <c r="F241" s="318">
        <v>8.2112430099954038E-3</v>
      </c>
      <c r="G241" s="318">
        <v>5.8136441270380249E-5</v>
      </c>
      <c r="H241" s="318">
        <v>6.1043263333899261E-5</v>
      </c>
      <c r="I241" s="318">
        <v>1.7852211569024879E-2</v>
      </c>
      <c r="J241" s="318">
        <v>0</v>
      </c>
      <c r="K241" s="318" t="s">
        <v>634</v>
      </c>
      <c r="O241" s="318">
        <v>0</v>
      </c>
      <c r="P241" s="318">
        <v>0</v>
      </c>
      <c r="Q241" s="318">
        <v>0</v>
      </c>
      <c r="S241" s="318">
        <v>0</v>
      </c>
      <c r="T241" s="318">
        <v>0</v>
      </c>
      <c r="U241" s="318">
        <v>0</v>
      </c>
    </row>
    <row r="242" spans="1:21" x14ac:dyDescent="0.2">
      <c r="A242" s="318">
        <v>36707</v>
      </c>
      <c r="B242" s="318">
        <v>205.89799500000001</v>
      </c>
      <c r="C242" s="318">
        <v>8.4866478885340241E-3</v>
      </c>
      <c r="D242" s="318">
        <v>1.0709600747674196E-3</v>
      </c>
      <c r="E242" s="318">
        <v>7.3134635414663206E-3</v>
      </c>
      <c r="F242" s="318">
        <v>7.876037660040653E-3</v>
      </c>
      <c r="G242" s="318">
        <v>5.3486748972357091E-5</v>
      </c>
      <c r="H242" s="318">
        <v>5.616108642097495E-5</v>
      </c>
      <c r="I242" s="318">
        <v>1.4120515972907003E-2</v>
      </c>
      <c r="J242" s="318">
        <v>0</v>
      </c>
      <c r="K242" s="318" t="s">
        <v>634</v>
      </c>
      <c r="O242" s="318">
        <v>0</v>
      </c>
      <c r="P242" s="318">
        <v>0</v>
      </c>
      <c r="Q242" s="318">
        <v>0</v>
      </c>
      <c r="S242" s="318">
        <v>0</v>
      </c>
      <c r="T242" s="318">
        <v>0</v>
      </c>
      <c r="U242" s="318">
        <v>0</v>
      </c>
    </row>
    <row r="243" spans="1:21" x14ac:dyDescent="0.2">
      <c r="A243" s="318">
        <v>36710</v>
      </c>
      <c r="B243" s="318">
        <v>207.00500500000001</v>
      </c>
      <c r="C243" s="318">
        <v>5.3620954674629467E-3</v>
      </c>
      <c r="D243" s="318">
        <v>1.5218397924840041E-3</v>
      </c>
      <c r="E243" s="318">
        <v>7.2700579216676544E-3</v>
      </c>
      <c r="F243" s="318">
        <v>7.8292931464113199E-3</v>
      </c>
      <c r="G243" s="318">
        <v>5.285374218440261E-5</v>
      </c>
      <c r="H243" s="318">
        <v>5.5496429293622743E-5</v>
      </c>
      <c r="I243" s="318">
        <v>1.8064729232932647E-2</v>
      </c>
      <c r="J243" s="318">
        <v>0</v>
      </c>
      <c r="K243" s="318" t="s">
        <v>634</v>
      </c>
      <c r="O243" s="318">
        <v>0</v>
      </c>
      <c r="P243" s="318">
        <v>0</v>
      </c>
      <c r="Q243" s="318">
        <v>0</v>
      </c>
      <c r="S243" s="318">
        <v>0</v>
      </c>
      <c r="T243" s="318">
        <v>0</v>
      </c>
      <c r="U243" s="318">
        <v>0</v>
      </c>
    </row>
    <row r="244" spans="1:21" x14ac:dyDescent="0.2">
      <c r="A244" s="318">
        <v>36711</v>
      </c>
      <c r="B244" s="318">
        <v>206.50700399999999</v>
      </c>
      <c r="C244" s="318">
        <v>-2.4086422155885408E-3</v>
      </c>
      <c r="D244" s="318">
        <v>4.0223390032669985E-4</v>
      </c>
      <c r="E244" s="318">
        <v>5.756625055076835E-3</v>
      </c>
      <c r="F244" s="318">
        <v>6.1994423670058219E-3</v>
      </c>
      <c r="G244" s="318">
        <v>3.3138732024738372E-5</v>
      </c>
      <c r="H244" s="318">
        <v>3.4795668625975294E-5</v>
      </c>
      <c r="I244" s="318">
        <v>1.9072022179983168E-2</v>
      </c>
      <c r="J244" s="318">
        <v>0</v>
      </c>
      <c r="K244" s="318" t="s">
        <v>634</v>
      </c>
      <c r="O244" s="318">
        <v>0</v>
      </c>
      <c r="P244" s="318">
        <v>0</v>
      </c>
      <c r="Q244" s="318">
        <v>0</v>
      </c>
      <c r="S244" s="318">
        <v>0</v>
      </c>
      <c r="T244" s="318">
        <v>0</v>
      </c>
      <c r="U244" s="318">
        <v>0</v>
      </c>
    </row>
    <row r="245" spans="1:21" x14ac:dyDescent="0.2">
      <c r="A245" s="318">
        <v>36712</v>
      </c>
      <c r="B245" s="318">
        <v>206.52799999999999</v>
      </c>
      <c r="C245" s="318">
        <v>1.0166692805567911E-4</v>
      </c>
      <c r="D245" s="318">
        <v>8.4675684673366587E-4</v>
      </c>
      <c r="E245" s="318">
        <v>5.3191708271715455E-3</v>
      </c>
      <c r="F245" s="318">
        <v>5.7283378138770491E-3</v>
      </c>
      <c r="G245" s="318">
        <v>2.8293578288632819E-5</v>
      </c>
      <c r="H245" s="318">
        <v>2.9708257203064461E-5</v>
      </c>
      <c r="I245" s="318">
        <v>1.1305596601428769E-2</v>
      </c>
      <c r="J245" s="318">
        <v>0</v>
      </c>
      <c r="K245" s="318" t="s">
        <v>634</v>
      </c>
      <c r="O245" s="318">
        <v>0</v>
      </c>
      <c r="P245" s="318">
        <v>0</v>
      </c>
      <c r="Q245" s="318">
        <v>0</v>
      </c>
      <c r="R245" s="318">
        <v>4</v>
      </c>
      <c r="S245" s="318">
        <v>0.17391304347826086</v>
      </c>
      <c r="T245" s="318">
        <v>0</v>
      </c>
      <c r="U245" s="318">
        <v>0</v>
      </c>
    </row>
    <row r="246" spans="1:21" x14ac:dyDescent="0.2">
      <c r="A246" s="318">
        <v>36713</v>
      </c>
      <c r="B246" s="318">
        <v>206.86099200000001</v>
      </c>
      <c r="C246" s="318">
        <v>1.6110350225366516E-3</v>
      </c>
      <c r="D246" s="318">
        <v>1.3149229786283848E-3</v>
      </c>
      <c r="E246" s="318">
        <v>4.8971349219663765E-3</v>
      </c>
      <c r="F246" s="318">
        <v>5.2738376082714818E-3</v>
      </c>
      <c r="G246" s="318">
        <v>2.3981930443942626E-5</v>
      </c>
      <c r="H246" s="318">
        <v>2.5181026966139758E-5</v>
      </c>
      <c r="I246" s="318">
        <v>1.2489617393856437E-2</v>
      </c>
      <c r="J246" s="318">
        <v>0</v>
      </c>
      <c r="K246" s="318" t="s">
        <v>634</v>
      </c>
      <c r="O246" s="318">
        <v>0</v>
      </c>
      <c r="P246" s="318">
        <v>0</v>
      </c>
      <c r="Q246" s="318">
        <v>0</v>
      </c>
      <c r="R246" s="318">
        <v>4</v>
      </c>
      <c r="S246" s="318">
        <v>0.17391304347826086</v>
      </c>
      <c r="T246" s="318">
        <v>0</v>
      </c>
      <c r="U246" s="318">
        <v>0</v>
      </c>
    </row>
    <row r="247" spans="1:21" x14ac:dyDescent="0.2">
      <c r="A247" s="318">
        <v>36714</v>
      </c>
      <c r="B247" s="318">
        <v>208.15699799999999</v>
      </c>
      <c r="C247" s="318">
        <v>6.2455616093993185E-3</v>
      </c>
      <c r="D247" s="318">
        <v>1.7194164224336077E-3</v>
      </c>
      <c r="E247" s="318">
        <v>4.9386929737829672E-3</v>
      </c>
      <c r="F247" s="318">
        <v>5.3185924333047337E-3</v>
      </c>
      <c r="G247" s="318">
        <v>2.4390688289293245E-5</v>
      </c>
      <c r="H247" s="318">
        <v>2.5610222703757908E-5</v>
      </c>
      <c r="I247" s="318">
        <v>1.6261922925055457E-2</v>
      </c>
      <c r="J247" s="318">
        <v>0</v>
      </c>
      <c r="K247" s="318" t="s">
        <v>634</v>
      </c>
      <c r="O247" s="318">
        <v>0</v>
      </c>
      <c r="P247" s="318">
        <v>0</v>
      </c>
      <c r="Q247" s="318">
        <v>0</v>
      </c>
      <c r="R247" s="318">
        <v>4</v>
      </c>
      <c r="S247" s="318">
        <v>0.17391304347826086</v>
      </c>
      <c r="T247" s="318">
        <v>0</v>
      </c>
      <c r="U247" s="318">
        <v>0</v>
      </c>
    </row>
    <row r="248" spans="1:21" x14ac:dyDescent="0.2">
      <c r="A248" s="318">
        <v>36717</v>
      </c>
      <c r="B248" s="318">
        <v>207.216003</v>
      </c>
      <c r="C248" s="318">
        <v>-4.5308511025548169E-3</v>
      </c>
      <c r="D248" s="318">
        <v>1.131800834450792E-3</v>
      </c>
      <c r="E248" s="318">
        <v>4.9119472691598366E-3</v>
      </c>
      <c r="F248" s="318">
        <v>5.2897893667875158E-3</v>
      </c>
      <c r="G248" s="318">
        <v>2.4127225975006774E-5</v>
      </c>
      <c r="H248" s="318">
        <v>2.5333587273757114E-5</v>
      </c>
      <c r="I248" s="318">
        <v>1.7513496661175538E-2</v>
      </c>
      <c r="J248" s="318">
        <v>0</v>
      </c>
      <c r="K248" s="318" t="s">
        <v>634</v>
      </c>
      <c r="O248" s="318">
        <v>0</v>
      </c>
      <c r="P248" s="318">
        <v>0</v>
      </c>
      <c r="Q248" s="318">
        <v>0</v>
      </c>
      <c r="R248" s="318">
        <v>4</v>
      </c>
      <c r="S248" s="318">
        <v>0.17391304347826086</v>
      </c>
      <c r="T248" s="318">
        <v>0</v>
      </c>
      <c r="U248" s="318">
        <v>0</v>
      </c>
    </row>
    <row r="249" spans="1:21" x14ac:dyDescent="0.2">
      <c r="A249" s="318">
        <v>36718</v>
      </c>
      <c r="B249" s="318">
        <v>206.73800700000001</v>
      </c>
      <c r="C249" s="318">
        <v>-2.3094169927020511E-3</v>
      </c>
      <c r="D249" s="318">
        <v>8.2760719442087952E-4</v>
      </c>
      <c r="E249" s="318">
        <v>4.9181265421905374E-3</v>
      </c>
      <c r="F249" s="318">
        <v>5.2964439685128858E-3</v>
      </c>
      <c r="G249" s="318">
        <v>2.4187968684999053E-5</v>
      </c>
      <c r="H249" s="318">
        <v>2.5397367119249006E-5</v>
      </c>
      <c r="I249" s="318">
        <v>1.6235340069857582E-2</v>
      </c>
      <c r="J249" s="318">
        <v>0</v>
      </c>
      <c r="K249" s="318" t="s">
        <v>634</v>
      </c>
      <c r="O249" s="318">
        <v>0</v>
      </c>
      <c r="P249" s="318">
        <v>0</v>
      </c>
      <c r="Q249" s="318">
        <v>0</v>
      </c>
      <c r="R249" s="318">
        <v>4</v>
      </c>
      <c r="S249" s="318">
        <v>0.17391304347826086</v>
      </c>
      <c r="T249" s="318">
        <v>0</v>
      </c>
      <c r="U249" s="318">
        <v>0</v>
      </c>
    </row>
    <row r="250" spans="1:21" x14ac:dyDescent="0.2">
      <c r="A250" s="318">
        <v>36719</v>
      </c>
      <c r="B250" s="318">
        <v>209.942993</v>
      </c>
      <c r="C250" s="318">
        <v>1.5383706994078592E-2</v>
      </c>
      <c r="D250" s="318">
        <v>1.6110497028853903E-3</v>
      </c>
      <c r="E250" s="318">
        <v>5.8273254680049321E-3</v>
      </c>
      <c r="F250" s="318">
        <v>6.2755812732360802E-3</v>
      </c>
      <c r="G250" s="318">
        <v>3.3957722110058903E-5</v>
      </c>
      <c r="H250" s="318">
        <v>3.5655608215561848E-5</v>
      </c>
      <c r="I250" s="318">
        <v>1.5103468752328068E-2</v>
      </c>
      <c r="J250" s="318">
        <v>0</v>
      </c>
      <c r="K250" s="318" t="s">
        <v>634</v>
      </c>
      <c r="O250" s="318">
        <v>0</v>
      </c>
      <c r="P250" s="318">
        <v>0</v>
      </c>
      <c r="Q250" s="318">
        <v>0</v>
      </c>
      <c r="R250" s="318">
        <v>4</v>
      </c>
      <c r="S250" s="318">
        <v>0.17391304347826086</v>
      </c>
      <c r="T250" s="318">
        <v>0</v>
      </c>
      <c r="U250" s="318">
        <v>0</v>
      </c>
    </row>
    <row r="251" spans="1:21" x14ac:dyDescent="0.2">
      <c r="A251" s="318">
        <v>36720</v>
      </c>
      <c r="B251" s="318">
        <v>212.104004</v>
      </c>
      <c r="C251" s="318">
        <v>1.024070731998598E-2</v>
      </c>
      <c r="D251" s="318">
        <v>1.8548480558903476E-3</v>
      </c>
      <c r="E251" s="318">
        <v>6.0830004896037879E-3</v>
      </c>
      <c r="F251" s="318">
        <v>6.550923604188694E-3</v>
      </c>
      <c r="G251" s="318">
        <v>3.7002894956519919E-5</v>
      </c>
      <c r="H251" s="318">
        <v>3.885303970434592E-5</v>
      </c>
      <c r="I251" s="318">
        <v>3.3891390819497713E-2</v>
      </c>
      <c r="J251" s="318">
        <v>0</v>
      </c>
      <c r="K251" s="318" t="s">
        <v>634</v>
      </c>
      <c r="O251" s="318">
        <v>0</v>
      </c>
      <c r="P251" s="318">
        <v>0</v>
      </c>
      <c r="Q251" s="318">
        <v>0</v>
      </c>
      <c r="R251" s="318">
        <v>4</v>
      </c>
      <c r="S251" s="318">
        <v>0.17391304347826086</v>
      </c>
      <c r="T251" s="318">
        <v>0</v>
      </c>
      <c r="U251" s="318">
        <v>0</v>
      </c>
    </row>
    <row r="252" spans="1:21" x14ac:dyDescent="0.2">
      <c r="A252" s="318">
        <v>36721</v>
      </c>
      <c r="B252" s="318">
        <v>212.54299900000001</v>
      </c>
      <c r="C252" s="318">
        <v>2.0675768498823765E-3</v>
      </c>
      <c r="D252" s="318">
        <v>2.1352563528517629E-3</v>
      </c>
      <c r="E252" s="318">
        <v>5.9423763180792176E-3</v>
      </c>
      <c r="F252" s="318">
        <v>6.3994821887006954E-3</v>
      </c>
      <c r="G252" s="318">
        <v>3.531183630566872E-5</v>
      </c>
      <c r="H252" s="318">
        <v>3.707742812095216E-5</v>
      </c>
      <c r="I252" s="318">
        <v>3.1495504628823202E-2</v>
      </c>
      <c r="J252" s="318">
        <v>0</v>
      </c>
      <c r="K252" s="318" t="s">
        <v>634</v>
      </c>
      <c r="O252" s="318">
        <v>0</v>
      </c>
      <c r="P252" s="318">
        <v>0</v>
      </c>
      <c r="Q252" s="318">
        <v>0</v>
      </c>
      <c r="R252" s="318">
        <v>4</v>
      </c>
      <c r="S252" s="318">
        <v>0.17391304347826086</v>
      </c>
      <c r="T252" s="318">
        <v>0</v>
      </c>
      <c r="U252" s="318">
        <v>0</v>
      </c>
    </row>
    <row r="253" spans="1:21" x14ac:dyDescent="0.2">
      <c r="A253" s="318">
        <v>36724</v>
      </c>
      <c r="B253" s="318">
        <v>212.91799900000001</v>
      </c>
      <c r="C253" s="318">
        <v>1.7627942343500121E-3</v>
      </c>
      <c r="D253" s="318">
        <v>1.9199802357365615E-3</v>
      </c>
      <c r="E253" s="318">
        <v>5.8659762180182434E-3</v>
      </c>
      <c r="F253" s="318">
        <v>6.3172051578658005E-3</v>
      </c>
      <c r="G253" s="318">
        <v>3.4409676990355616E-5</v>
      </c>
      <c r="H253" s="318">
        <v>3.6130160839873397E-5</v>
      </c>
      <c r="I253" s="318">
        <v>2.7753471870095147E-2</v>
      </c>
      <c r="J253" s="318">
        <v>0</v>
      </c>
      <c r="K253" s="318" t="s">
        <v>634</v>
      </c>
      <c r="O253" s="318">
        <v>0</v>
      </c>
      <c r="P253" s="318">
        <v>0</v>
      </c>
      <c r="Q253" s="318">
        <v>0</v>
      </c>
      <c r="R253" s="318">
        <v>4</v>
      </c>
      <c r="S253" s="318">
        <v>0.17391304347826086</v>
      </c>
      <c r="T253" s="318">
        <v>0</v>
      </c>
      <c r="U253" s="318">
        <v>0</v>
      </c>
    </row>
    <row r="254" spans="1:21" x14ac:dyDescent="0.2">
      <c r="A254" s="318">
        <v>36725</v>
      </c>
      <c r="B254" s="318">
        <v>213.317001</v>
      </c>
      <c r="C254" s="318">
        <v>1.8722165779360461E-3</v>
      </c>
      <c r="D254" s="318">
        <v>2.0422093274615367E-3</v>
      </c>
      <c r="E254" s="318">
        <v>5.8354352106357379E-3</v>
      </c>
      <c r="F254" s="318">
        <v>6.2843148422231021E-3</v>
      </c>
      <c r="G254" s="318">
        <v>3.4052304097527357E-5</v>
      </c>
      <c r="H254" s="318">
        <v>3.5754919302403729E-5</v>
      </c>
      <c r="I254" s="318">
        <v>2.6850167456025243E-2</v>
      </c>
      <c r="J254" s="318">
        <v>0</v>
      </c>
      <c r="K254" s="318" t="s">
        <v>634</v>
      </c>
      <c r="O254" s="318">
        <v>0</v>
      </c>
      <c r="P254" s="318">
        <v>0</v>
      </c>
      <c r="Q254" s="318">
        <v>0</v>
      </c>
      <c r="R254" s="318">
        <v>4</v>
      </c>
      <c r="S254" s="318">
        <v>0.17391304347826086</v>
      </c>
      <c r="T254" s="318">
        <v>0</v>
      </c>
      <c r="U254" s="318">
        <v>0</v>
      </c>
    </row>
    <row r="255" spans="1:21" x14ac:dyDescent="0.2">
      <c r="A255" s="318">
        <v>36726</v>
      </c>
      <c r="B255" s="318">
        <v>214.09300200000001</v>
      </c>
      <c r="C255" s="318">
        <v>3.631182458134233E-3</v>
      </c>
      <c r="D255" s="318">
        <v>2.4880629376770498E-3</v>
      </c>
      <c r="E255" s="318">
        <v>5.5631020256380987E-3</v>
      </c>
      <c r="F255" s="318">
        <v>5.9910329506871829E-3</v>
      </c>
      <c r="G255" s="318">
        <v>3.0948104147658714E-5</v>
      </c>
      <c r="H255" s="318">
        <v>3.2495509355041651E-5</v>
      </c>
      <c r="I255" s="318">
        <v>2.899961970481027E-2</v>
      </c>
      <c r="J255" s="318">
        <v>0</v>
      </c>
      <c r="K255" s="318" t="s">
        <v>634</v>
      </c>
      <c r="O255" s="318">
        <v>0</v>
      </c>
      <c r="P255" s="318">
        <v>0</v>
      </c>
      <c r="Q255" s="318">
        <v>0</v>
      </c>
      <c r="R255" s="318">
        <v>4</v>
      </c>
      <c r="S255" s="318">
        <v>0.17391304347826086</v>
      </c>
      <c r="T255" s="318">
        <v>0</v>
      </c>
      <c r="U255" s="318">
        <v>0</v>
      </c>
    </row>
    <row r="256" spans="1:21" x14ac:dyDescent="0.2">
      <c r="A256" s="318">
        <v>36727</v>
      </c>
      <c r="B256" s="318">
        <v>214.86700400000001</v>
      </c>
      <c r="C256" s="318">
        <v>3.6087412773225911E-3</v>
      </c>
      <c r="D256" s="318">
        <v>3.1046721221080274E-3</v>
      </c>
      <c r="E256" s="318">
        <v>4.8596777921275864E-3</v>
      </c>
      <c r="F256" s="318">
        <v>5.2334991607527852E-3</v>
      </c>
      <c r="G256" s="318">
        <v>2.3616468243298057E-5</v>
      </c>
      <c r="H256" s="318">
        <v>2.4797291655462961E-5</v>
      </c>
      <c r="I256" s="318">
        <v>2.9228635702657674E-2</v>
      </c>
      <c r="J256" s="318">
        <v>0</v>
      </c>
      <c r="K256" s="318" t="s">
        <v>634</v>
      </c>
      <c r="O256" s="318">
        <v>0</v>
      </c>
      <c r="P256" s="318">
        <v>0</v>
      </c>
      <c r="Q256" s="318">
        <v>0</v>
      </c>
      <c r="R256" s="318">
        <v>4</v>
      </c>
      <c r="S256" s="318">
        <v>0.17391304347826086</v>
      </c>
      <c r="T256" s="318">
        <v>0</v>
      </c>
      <c r="U256" s="318">
        <v>0</v>
      </c>
    </row>
    <row r="257" spans="1:21" x14ac:dyDescent="0.2">
      <c r="A257" s="318">
        <v>36728</v>
      </c>
      <c r="B257" s="318">
        <v>215.442001</v>
      </c>
      <c r="C257" s="318">
        <v>2.6724857511529437E-3</v>
      </c>
      <c r="D257" s="318">
        <v>2.9545555537503262E-3</v>
      </c>
      <c r="E257" s="318">
        <v>4.819974544951409E-3</v>
      </c>
      <c r="F257" s="318">
        <v>5.1907418176399787E-3</v>
      </c>
      <c r="G257" s="318">
        <v>2.3232154613979545E-5</v>
      </c>
      <c r="H257" s="318">
        <v>2.4393762344678522E-5</v>
      </c>
      <c r="I257" s="318">
        <v>3.7503291708275883E-2</v>
      </c>
      <c r="J257" s="318">
        <v>0</v>
      </c>
      <c r="K257" s="318" t="s">
        <v>634</v>
      </c>
      <c r="O257" s="318">
        <v>0</v>
      </c>
      <c r="P257" s="318">
        <v>0</v>
      </c>
      <c r="Q257" s="318">
        <v>0</v>
      </c>
      <c r="R257" s="318">
        <v>4</v>
      </c>
      <c r="S257" s="318">
        <v>0.17391304347826086</v>
      </c>
      <c r="T257" s="318">
        <v>0</v>
      </c>
      <c r="U257" s="318">
        <v>0</v>
      </c>
    </row>
    <row r="258" spans="1:21" x14ac:dyDescent="0.2">
      <c r="A258" s="318">
        <v>36731</v>
      </c>
      <c r="B258" s="318">
        <v>216.00100699999999</v>
      </c>
      <c r="C258" s="318">
        <v>2.5913332813160325E-3</v>
      </c>
      <c r="D258" s="318">
        <v>2.753341388362667E-3</v>
      </c>
      <c r="E258" s="318">
        <v>4.7381833176091057E-3</v>
      </c>
      <c r="F258" s="318">
        <v>5.1026589574251907E-3</v>
      </c>
      <c r="G258" s="318">
        <v>2.2450381151269231E-5</v>
      </c>
      <c r="H258" s="318">
        <v>2.3572900208832693E-5</v>
      </c>
      <c r="I258" s="318">
        <v>4.3141348419404341E-2</v>
      </c>
      <c r="J258" s="318">
        <v>0</v>
      </c>
      <c r="K258" s="318" t="s">
        <v>634</v>
      </c>
      <c r="O258" s="318">
        <v>0</v>
      </c>
      <c r="P258" s="318">
        <v>0</v>
      </c>
      <c r="Q258" s="318">
        <v>0</v>
      </c>
      <c r="R258" s="318">
        <v>4</v>
      </c>
      <c r="S258" s="318">
        <v>0.17391304347826086</v>
      </c>
      <c r="T258" s="318">
        <v>0</v>
      </c>
      <c r="U258" s="318">
        <v>0</v>
      </c>
    </row>
    <row r="259" spans="1:21" x14ac:dyDescent="0.2">
      <c r="A259" s="318">
        <v>36732</v>
      </c>
      <c r="B259" s="318">
        <v>215.49200400000001</v>
      </c>
      <c r="C259" s="318">
        <v>-2.3592652632704264E-3</v>
      </c>
      <c r="D259" s="318">
        <v>2.5532485512416133E-3</v>
      </c>
      <c r="E259" s="318">
        <v>4.8655744444204528E-3</v>
      </c>
      <c r="F259" s="318">
        <v>5.2398494016835644E-3</v>
      </c>
      <c r="G259" s="318">
        <v>2.3673814674197401E-5</v>
      </c>
      <c r="H259" s="318">
        <v>2.4857505407907273E-5</v>
      </c>
      <c r="I259" s="318">
        <v>4.7853806933690429E-2</v>
      </c>
      <c r="J259" s="318">
        <v>0</v>
      </c>
      <c r="K259" s="318" t="s">
        <v>634</v>
      </c>
      <c r="O259" s="318">
        <v>0</v>
      </c>
      <c r="P259" s="318">
        <v>0</v>
      </c>
      <c r="Q259" s="318">
        <v>0</v>
      </c>
      <c r="R259" s="318">
        <v>4</v>
      </c>
      <c r="S259" s="318">
        <v>0.17391304347826086</v>
      </c>
      <c r="T259" s="318">
        <v>0</v>
      </c>
      <c r="U259" s="318">
        <v>0</v>
      </c>
    </row>
    <row r="260" spans="1:21" x14ac:dyDescent="0.2">
      <c r="A260" s="318">
        <v>36733</v>
      </c>
      <c r="B260" s="318">
        <v>215.58200099999999</v>
      </c>
      <c r="C260" s="318">
        <v>4.175478004410967E-4</v>
      </c>
      <c r="D260" s="318">
        <v>2.4883409040209752E-3</v>
      </c>
      <c r="E260" s="318">
        <v>4.885448113066692E-3</v>
      </c>
      <c r="F260" s="318">
        <v>5.2612518140718219E-3</v>
      </c>
      <c r="G260" s="318">
        <v>2.3867603265466902E-5</v>
      </c>
      <c r="H260" s="318">
        <v>2.5060983428740247E-5</v>
      </c>
      <c r="I260" s="318">
        <v>4.6817981420460474E-2</v>
      </c>
      <c r="J260" s="318">
        <v>0</v>
      </c>
      <c r="K260" s="318" t="s">
        <v>634</v>
      </c>
      <c r="O260" s="318">
        <v>0</v>
      </c>
      <c r="P260" s="318">
        <v>0</v>
      </c>
      <c r="Q260" s="318">
        <v>0</v>
      </c>
      <c r="R260" s="318">
        <v>4</v>
      </c>
      <c r="S260" s="318">
        <v>0.17391304347826086</v>
      </c>
      <c r="T260" s="318">
        <v>0</v>
      </c>
      <c r="U260" s="318">
        <v>0</v>
      </c>
    </row>
    <row r="261" spans="1:21" x14ac:dyDescent="0.2">
      <c r="A261" s="318">
        <v>36734</v>
      </c>
      <c r="B261" s="318">
        <v>214.453003</v>
      </c>
      <c r="C261" s="318">
        <v>-5.2507381184965299E-3</v>
      </c>
      <c r="D261" s="318">
        <v>2.0979397602351483E-3</v>
      </c>
      <c r="E261" s="318">
        <v>5.1663997981447321E-3</v>
      </c>
      <c r="F261" s="318">
        <v>5.5638151672327881E-3</v>
      </c>
      <c r="G261" s="318">
        <v>2.6691686874269931E-5</v>
      </c>
      <c r="H261" s="318">
        <v>2.8026271217983428E-5</v>
      </c>
      <c r="I261" s="318">
        <v>4.1184470444736228E-2</v>
      </c>
      <c r="J261" s="318">
        <v>0</v>
      </c>
      <c r="K261" s="318" t="s">
        <v>634</v>
      </c>
      <c r="O261" s="318">
        <v>0</v>
      </c>
      <c r="P261" s="318">
        <v>0</v>
      </c>
      <c r="Q261" s="318">
        <v>0</v>
      </c>
      <c r="R261" s="318">
        <v>4</v>
      </c>
      <c r="S261" s="318">
        <v>0.17391304347826086</v>
      </c>
      <c r="T261" s="318">
        <v>0</v>
      </c>
      <c r="U261" s="318">
        <v>0</v>
      </c>
    </row>
    <row r="262" spans="1:21" x14ac:dyDescent="0.2">
      <c r="A262" s="318">
        <v>36735</v>
      </c>
      <c r="B262" s="318">
        <v>215.169006</v>
      </c>
      <c r="C262" s="318">
        <v>3.333179622575907E-3</v>
      </c>
      <c r="D262" s="318">
        <v>2.5014078757405749E-3</v>
      </c>
      <c r="E262" s="318">
        <v>4.89672503269539E-3</v>
      </c>
      <c r="F262" s="318">
        <v>5.2733961890565739E-3</v>
      </c>
      <c r="G262" s="318">
        <v>2.3977916045825672E-5</v>
      </c>
      <c r="H262" s="318">
        <v>2.5176811848116956E-5</v>
      </c>
      <c r="I262" s="318">
        <v>3.9357525036588258E-2</v>
      </c>
      <c r="J262" s="318">
        <v>0</v>
      </c>
      <c r="K262" s="318" t="s">
        <v>634</v>
      </c>
      <c r="O262" s="318">
        <v>0</v>
      </c>
      <c r="P262" s="318">
        <v>0</v>
      </c>
      <c r="Q262" s="318">
        <v>0</v>
      </c>
      <c r="R262" s="318">
        <v>4</v>
      </c>
      <c r="S262" s="318">
        <v>0.17391304347826086</v>
      </c>
      <c r="T262" s="318">
        <v>0</v>
      </c>
      <c r="U262" s="318">
        <v>0</v>
      </c>
    </row>
    <row r="263" spans="1:21" x14ac:dyDescent="0.2">
      <c r="A263" s="318">
        <v>36738</v>
      </c>
      <c r="B263" s="318">
        <v>214.92399599999999</v>
      </c>
      <c r="C263" s="318">
        <v>-1.1393350989870375E-3</v>
      </c>
      <c r="D263" s="318">
        <v>2.0430277334776673E-3</v>
      </c>
      <c r="E263" s="318">
        <v>4.7569836706812347E-3</v>
      </c>
      <c r="F263" s="318">
        <v>5.1229054915028676E-3</v>
      </c>
      <c r="G263" s="318">
        <v>2.2628893643127916E-5</v>
      </c>
      <c r="H263" s="318">
        <v>2.3760338325284312E-5</v>
      </c>
      <c r="I263" s="318">
        <v>4.1245959032750017E-2</v>
      </c>
      <c r="J263" s="318">
        <v>0</v>
      </c>
      <c r="K263" s="318" t="s">
        <v>634</v>
      </c>
      <c r="O263" s="318">
        <v>0</v>
      </c>
      <c r="P263" s="318">
        <v>0</v>
      </c>
      <c r="Q263" s="318">
        <v>0</v>
      </c>
      <c r="R263" s="318">
        <v>4</v>
      </c>
      <c r="S263" s="318">
        <v>0.17391304347826086</v>
      </c>
      <c r="T263" s="318">
        <v>0</v>
      </c>
      <c r="U263" s="318">
        <v>0</v>
      </c>
    </row>
    <row r="264" spans="1:21" x14ac:dyDescent="0.2">
      <c r="A264" s="318">
        <v>36739</v>
      </c>
      <c r="B264" s="318">
        <v>215.63299599999999</v>
      </c>
      <c r="C264" s="318">
        <v>3.2934113440235072E-3</v>
      </c>
      <c r="D264" s="318">
        <v>1.9445189656948365E-3</v>
      </c>
      <c r="E264" s="318">
        <v>4.7059607833542655E-3</v>
      </c>
      <c r="F264" s="318">
        <v>5.0679577666892083E-3</v>
      </c>
      <c r="G264" s="318">
        <v>2.2146066894468295E-5</v>
      </c>
      <c r="H264" s="318">
        <v>2.3253370239191711E-5</v>
      </c>
      <c r="I264" s="318">
        <v>3.9729273173008728E-2</v>
      </c>
      <c r="J264" s="318">
        <v>0</v>
      </c>
      <c r="K264" s="318" t="s">
        <v>634</v>
      </c>
      <c r="O264" s="318">
        <v>0</v>
      </c>
      <c r="P264" s="318">
        <v>0</v>
      </c>
      <c r="Q264" s="318">
        <v>0</v>
      </c>
      <c r="R264" s="318">
        <v>4</v>
      </c>
      <c r="S264" s="318">
        <v>0.17391304347826086</v>
      </c>
      <c r="T264" s="318">
        <v>0</v>
      </c>
      <c r="U264" s="318">
        <v>0</v>
      </c>
    </row>
    <row r="265" spans="1:21" x14ac:dyDescent="0.2">
      <c r="A265" s="318">
        <v>36740</v>
      </c>
      <c r="B265" s="318">
        <v>214.99299600000001</v>
      </c>
      <c r="C265" s="318">
        <v>-2.9724191437780745E-3</v>
      </c>
      <c r="D265" s="318">
        <v>1.917672445304859E-3</v>
      </c>
      <c r="E265" s="318">
        <v>4.7335635125279685E-3</v>
      </c>
      <c r="F265" s="318">
        <v>5.0976837827224272E-3</v>
      </c>
      <c r="G265" s="318">
        <v>2.2406623527136121E-5</v>
      </c>
      <c r="H265" s="318">
        <v>2.3526954703492929E-5</v>
      </c>
      <c r="I265" s="318">
        <v>3.7275194370691329E-2</v>
      </c>
      <c r="J265" s="318">
        <v>0</v>
      </c>
      <c r="K265" s="318" t="s">
        <v>634</v>
      </c>
      <c r="O265" s="318">
        <v>0</v>
      </c>
      <c r="P265" s="318">
        <v>0</v>
      </c>
      <c r="Q265" s="318">
        <v>0</v>
      </c>
      <c r="R265" s="318">
        <v>4</v>
      </c>
      <c r="S265" s="318">
        <v>0.17391304347826086</v>
      </c>
      <c r="T265" s="318">
        <v>0</v>
      </c>
      <c r="U265" s="318">
        <v>0</v>
      </c>
    </row>
    <row r="266" spans="1:21" x14ac:dyDescent="0.2">
      <c r="A266" s="318">
        <v>36741</v>
      </c>
      <c r="B266" s="318">
        <v>213.28500399999999</v>
      </c>
      <c r="C266" s="318">
        <v>-7.9761325821469109E-3</v>
      </c>
      <c r="D266" s="318">
        <v>1.5330153257714022E-3</v>
      </c>
      <c r="E266" s="318">
        <v>5.1942987463829485E-3</v>
      </c>
      <c r="F266" s="318">
        <v>5.5938601884124054E-3</v>
      </c>
      <c r="G266" s="318">
        <v>2.6980739466675473E-5</v>
      </c>
      <c r="H266" s="318">
        <v>2.8329776440009247E-5</v>
      </c>
      <c r="I266" s="318">
        <v>2.9747408752088911E-2</v>
      </c>
      <c r="J266" s="318">
        <v>0</v>
      </c>
      <c r="K266" s="318" t="s">
        <v>634</v>
      </c>
      <c r="O266" s="318">
        <v>0</v>
      </c>
      <c r="P266" s="318">
        <v>0</v>
      </c>
      <c r="Q266" s="318">
        <v>0</v>
      </c>
      <c r="R266" s="318">
        <v>4</v>
      </c>
      <c r="S266" s="318">
        <v>0.17391304347826086</v>
      </c>
      <c r="T266" s="318">
        <v>0</v>
      </c>
      <c r="U266" s="318">
        <v>0</v>
      </c>
    </row>
    <row r="267" spans="1:21" x14ac:dyDescent="0.2">
      <c r="A267" s="318">
        <v>36742</v>
      </c>
      <c r="B267" s="318">
        <v>216.02200300000001</v>
      </c>
      <c r="C267" s="318">
        <v>1.2750949966247262E-2</v>
      </c>
      <c r="D267" s="318">
        <v>2.0634874659480975E-3</v>
      </c>
      <c r="E267" s="318">
        <v>5.7425662614237118E-3</v>
      </c>
      <c r="F267" s="318">
        <v>6.1843021276870736E-3</v>
      </c>
      <c r="G267" s="318">
        <v>3.2977067266841904E-5</v>
      </c>
      <c r="H267" s="318">
        <v>3.4625920630184E-5</v>
      </c>
      <c r="I267" s="318">
        <v>2.5273965186243658E-2</v>
      </c>
      <c r="J267" s="318">
        <v>0</v>
      </c>
      <c r="K267" s="318" t="s">
        <v>634</v>
      </c>
      <c r="O267" s="318">
        <v>0</v>
      </c>
      <c r="P267" s="318">
        <v>0</v>
      </c>
      <c r="Q267" s="318">
        <v>0</v>
      </c>
      <c r="R267" s="318">
        <v>4</v>
      </c>
      <c r="S267" s="318">
        <v>0.17391304347826086</v>
      </c>
      <c r="T267" s="318">
        <v>0</v>
      </c>
      <c r="U267" s="318">
        <v>0</v>
      </c>
    </row>
    <row r="268" spans="1:21" x14ac:dyDescent="0.2">
      <c r="A268" s="318">
        <v>36745</v>
      </c>
      <c r="B268" s="318">
        <v>216.24899300000001</v>
      </c>
      <c r="C268" s="318">
        <v>1.0502209168040651E-3</v>
      </c>
      <c r="D268" s="318">
        <v>1.8160902901102286E-3</v>
      </c>
      <c r="E268" s="318">
        <v>5.6647727124760489E-3</v>
      </c>
      <c r="F268" s="318">
        <v>6.1005244595895907E-3</v>
      </c>
      <c r="G268" s="318">
        <v>3.2089649884013253E-5</v>
      </c>
      <c r="H268" s="318">
        <v>3.369413237821392E-5</v>
      </c>
      <c r="I268" s="318">
        <v>3.1015266551267073E-2</v>
      </c>
      <c r="J268" s="318">
        <v>0</v>
      </c>
      <c r="K268" s="318" t="s">
        <v>634</v>
      </c>
      <c r="O268" s="318">
        <v>0</v>
      </c>
      <c r="P268" s="318">
        <v>0</v>
      </c>
      <c r="Q268" s="318">
        <v>0</v>
      </c>
      <c r="R268" s="318">
        <v>4</v>
      </c>
      <c r="S268" s="318">
        <v>0.17391304347826086</v>
      </c>
      <c r="T268" s="318">
        <v>0</v>
      </c>
      <c r="U268" s="318">
        <v>0</v>
      </c>
    </row>
    <row r="269" spans="1:21" x14ac:dyDescent="0.2">
      <c r="A269" s="318">
        <v>36746</v>
      </c>
      <c r="B269" s="318">
        <v>216.753998</v>
      </c>
      <c r="C269" s="318">
        <v>2.3325715501721998E-3</v>
      </c>
      <c r="D269" s="318">
        <v>2.1429199402400864E-3</v>
      </c>
      <c r="E269" s="318">
        <v>5.475093220695202E-3</v>
      </c>
      <c r="F269" s="318">
        <v>5.8962542376717556E-3</v>
      </c>
      <c r="G269" s="318">
        <v>2.9976645775302562E-5</v>
      </c>
      <c r="H269" s="318">
        <v>3.1475478064067689E-5</v>
      </c>
      <c r="I269" s="318">
        <v>3.1293397778869192E-2</v>
      </c>
      <c r="J269" s="318">
        <v>0</v>
      </c>
      <c r="K269" s="318" t="s">
        <v>634</v>
      </c>
      <c r="O269" s="318">
        <v>0</v>
      </c>
      <c r="P269" s="318">
        <v>0</v>
      </c>
      <c r="Q269" s="318">
        <v>0</v>
      </c>
      <c r="R269" s="318">
        <v>4</v>
      </c>
      <c r="S269" s="318">
        <v>0.17391304347826086</v>
      </c>
      <c r="T269" s="318">
        <v>0</v>
      </c>
      <c r="U269" s="318">
        <v>0</v>
      </c>
    </row>
    <row r="270" spans="1:21" x14ac:dyDescent="0.2">
      <c r="A270" s="318">
        <v>36747</v>
      </c>
      <c r="B270" s="318">
        <v>219.24499499999999</v>
      </c>
      <c r="C270" s="318">
        <v>1.1426742465692887E-2</v>
      </c>
      <c r="D270" s="318">
        <v>2.7970227715922269E-3</v>
      </c>
      <c r="E270" s="318">
        <v>5.7311173048196929E-3</v>
      </c>
      <c r="F270" s="318">
        <v>6.1719724821135153E-3</v>
      </c>
      <c r="G270" s="318">
        <v>3.2845705561603745E-5</v>
      </c>
      <c r="H270" s="318">
        <v>3.4487990839683932E-5</v>
      </c>
      <c r="I270" s="318">
        <v>3.1983135212023145E-2</v>
      </c>
      <c r="J270" s="318">
        <v>0</v>
      </c>
      <c r="K270" s="318" t="s">
        <v>634</v>
      </c>
      <c r="O270" s="318">
        <v>0</v>
      </c>
      <c r="P270" s="318">
        <v>0</v>
      </c>
      <c r="Q270" s="318">
        <v>0</v>
      </c>
      <c r="R270" s="318">
        <v>4</v>
      </c>
      <c r="S270" s="318">
        <v>0.17391304347826086</v>
      </c>
      <c r="T270" s="318">
        <v>0</v>
      </c>
      <c r="U270" s="318">
        <v>0</v>
      </c>
    </row>
    <row r="271" spans="1:21" x14ac:dyDescent="0.2">
      <c r="A271" s="318">
        <v>36748</v>
      </c>
      <c r="B271" s="318">
        <v>218.304993</v>
      </c>
      <c r="C271" s="318">
        <v>-4.2966676810511639E-3</v>
      </c>
      <c r="D271" s="318">
        <v>1.8598620727765234E-3</v>
      </c>
      <c r="E271" s="318">
        <v>5.149593489149955E-3</v>
      </c>
      <c r="F271" s="318">
        <v>5.5457160652384128E-3</v>
      </c>
      <c r="G271" s="318">
        <v>2.651831310349561E-5</v>
      </c>
      <c r="H271" s="318">
        <v>2.7844228758670392E-5</v>
      </c>
      <c r="I271" s="318">
        <v>3.6793325543360823E-2</v>
      </c>
      <c r="J271" s="318">
        <v>0</v>
      </c>
      <c r="K271" s="318" t="s">
        <v>634</v>
      </c>
      <c r="O271" s="318">
        <v>0</v>
      </c>
      <c r="P271" s="318">
        <v>0</v>
      </c>
      <c r="Q271" s="318">
        <v>0</v>
      </c>
      <c r="R271" s="318">
        <v>4</v>
      </c>
      <c r="S271" s="318">
        <v>0.17391304347826086</v>
      </c>
      <c r="T271" s="318">
        <v>0</v>
      </c>
      <c r="U271" s="318">
        <v>0</v>
      </c>
    </row>
    <row r="272" spans="1:21" x14ac:dyDescent="0.2">
      <c r="A272" s="318">
        <v>36749</v>
      </c>
      <c r="B272" s="318">
        <v>221.28100599999999</v>
      </c>
      <c r="C272" s="318">
        <v>1.3540278693763246E-2</v>
      </c>
      <c r="D272" s="318">
        <v>2.0169845191468699E-3</v>
      </c>
      <c r="E272" s="318">
        <v>5.4591271771494768E-3</v>
      </c>
      <c r="F272" s="318">
        <v>5.8790600369302056E-3</v>
      </c>
      <c r="G272" s="318">
        <v>2.9802069536292015E-5</v>
      </c>
      <c r="H272" s="318">
        <v>3.129217301310662E-5</v>
      </c>
      <c r="I272" s="318">
        <v>3.4017913656416605E-2</v>
      </c>
      <c r="J272" s="318">
        <v>0</v>
      </c>
      <c r="K272" s="318" t="s">
        <v>634</v>
      </c>
      <c r="O272" s="318">
        <v>0</v>
      </c>
      <c r="P272" s="318">
        <v>0</v>
      </c>
      <c r="Q272" s="318">
        <v>0</v>
      </c>
      <c r="R272" s="318">
        <v>4</v>
      </c>
      <c r="S272" s="318">
        <v>0.17391304347826086</v>
      </c>
      <c r="T272" s="318">
        <v>0</v>
      </c>
      <c r="U272" s="318">
        <v>0</v>
      </c>
    </row>
    <row r="273" spans="1:21" x14ac:dyDescent="0.2">
      <c r="A273" s="318">
        <v>36752</v>
      </c>
      <c r="B273" s="318">
        <v>225.921997</v>
      </c>
      <c r="C273" s="318">
        <v>2.0756379495666371E-2</v>
      </c>
      <c r="D273" s="318">
        <v>2.9069275022794404E-3</v>
      </c>
      <c r="E273" s="318">
        <v>6.8211867972155348E-3</v>
      </c>
      <c r="F273" s="318">
        <v>7.3458934739244214E-3</v>
      </c>
      <c r="G273" s="318">
        <v>4.6528589322507527E-5</v>
      </c>
      <c r="H273" s="318">
        <v>4.8855018788632907E-5</v>
      </c>
      <c r="I273" s="318">
        <v>3.7262824503982821E-2</v>
      </c>
      <c r="J273" s="318">
        <v>0</v>
      </c>
      <c r="K273" s="318" t="s">
        <v>634</v>
      </c>
      <c r="O273" s="318">
        <v>0</v>
      </c>
      <c r="P273" s="318">
        <v>0</v>
      </c>
      <c r="Q273" s="318">
        <v>0</v>
      </c>
      <c r="R273" s="318">
        <v>4</v>
      </c>
      <c r="S273" s="318">
        <v>0.17391304347826086</v>
      </c>
      <c r="T273" s="318">
        <v>0</v>
      </c>
      <c r="U273" s="318">
        <v>0</v>
      </c>
    </row>
    <row r="274" spans="1:21" x14ac:dyDescent="0.2">
      <c r="A274" s="318">
        <v>36753</v>
      </c>
      <c r="B274" s="318">
        <v>226.634995</v>
      </c>
      <c r="C274" s="318">
        <v>3.1509781200168073E-3</v>
      </c>
      <c r="D274" s="318">
        <v>2.9730314968350025E-3</v>
      </c>
      <c r="E274" s="318">
        <v>6.8162692938269591E-3</v>
      </c>
      <c r="F274" s="318">
        <v>7.3405977010444169E-3</v>
      </c>
      <c r="G274" s="318">
        <v>4.646152708596827E-5</v>
      </c>
      <c r="H274" s="318">
        <v>4.8784603440266688E-5</v>
      </c>
      <c r="I274" s="318">
        <v>4.4817180720553434E-2</v>
      </c>
      <c r="J274" s="318">
        <v>0</v>
      </c>
      <c r="K274" s="318" t="s">
        <v>634</v>
      </c>
      <c r="O274" s="318">
        <v>0</v>
      </c>
      <c r="P274" s="318">
        <v>0</v>
      </c>
      <c r="Q274" s="318">
        <v>0</v>
      </c>
      <c r="R274" s="318">
        <v>4</v>
      </c>
      <c r="S274" s="318">
        <v>0.17391304347826086</v>
      </c>
      <c r="T274" s="318">
        <v>0</v>
      </c>
      <c r="U274" s="318">
        <v>0</v>
      </c>
    </row>
    <row r="275" spans="1:21" x14ac:dyDescent="0.2">
      <c r="A275" s="318">
        <v>36754</v>
      </c>
      <c r="B275" s="318">
        <v>229.098007</v>
      </c>
      <c r="C275" s="318">
        <v>1.0809118365637152E-2</v>
      </c>
      <c r="D275" s="318">
        <v>3.3985982486302935E-3</v>
      </c>
      <c r="E275" s="318">
        <v>7.0200418709014927E-3</v>
      </c>
      <c r="F275" s="318">
        <v>7.5600450917400691E-3</v>
      </c>
      <c r="G275" s="318">
        <v>4.9280987869210136E-5</v>
      </c>
      <c r="H275" s="318">
        <v>5.1745037262670644E-5</v>
      </c>
      <c r="I275" s="318">
        <v>4.5306686345923941E-2</v>
      </c>
      <c r="J275" s="318">
        <v>0</v>
      </c>
      <c r="K275" s="318" t="s">
        <v>634</v>
      </c>
      <c r="O275" s="318">
        <v>0</v>
      </c>
      <c r="P275" s="318">
        <v>0</v>
      </c>
      <c r="Q275" s="318">
        <v>0</v>
      </c>
      <c r="R275" s="318">
        <v>4</v>
      </c>
      <c r="S275" s="318">
        <v>0.17391304347826086</v>
      </c>
      <c r="T275" s="318">
        <v>0</v>
      </c>
      <c r="U275" s="318">
        <v>0</v>
      </c>
    </row>
    <row r="276" spans="1:21" x14ac:dyDescent="0.2">
      <c r="A276" s="318">
        <v>36755</v>
      </c>
      <c r="B276" s="318">
        <v>229.46099899999999</v>
      </c>
      <c r="C276" s="318">
        <v>1.5831858978657023E-3</v>
      </c>
      <c r="D276" s="318">
        <v>3.3010746029032206E-3</v>
      </c>
      <c r="E276" s="318">
        <v>7.0308664326738813E-3</v>
      </c>
      <c r="F276" s="318">
        <v>7.5717023121103337E-3</v>
      </c>
      <c r="G276" s="318">
        <v>4.9433082794100351E-5</v>
      </c>
      <c r="H276" s="318">
        <v>5.190473693380537E-5</v>
      </c>
      <c r="I276" s="318">
        <v>4.816305826835568E-2</v>
      </c>
      <c r="J276" s="318">
        <v>0</v>
      </c>
      <c r="K276" s="318" t="s">
        <v>634</v>
      </c>
      <c r="O276" s="318">
        <v>0</v>
      </c>
      <c r="P276" s="318">
        <v>0</v>
      </c>
      <c r="Q276" s="318">
        <v>0</v>
      </c>
      <c r="R276" s="318">
        <v>4</v>
      </c>
      <c r="S276" s="318">
        <v>0.17391304347826086</v>
      </c>
      <c r="T276" s="318">
        <v>0</v>
      </c>
      <c r="U276" s="318">
        <v>0</v>
      </c>
    </row>
    <row r="277" spans="1:21" x14ac:dyDescent="0.2">
      <c r="A277" s="318">
        <v>36756</v>
      </c>
      <c r="B277" s="318">
        <v>230.13099700000001</v>
      </c>
      <c r="C277" s="318">
        <v>2.9156229023175983E-3</v>
      </c>
      <c r="D277" s="318">
        <v>3.2680689659982201E-3</v>
      </c>
      <c r="E277" s="318">
        <v>7.0309767930904358E-3</v>
      </c>
      <c r="F277" s="318">
        <v>7.5718211617897E-3</v>
      </c>
      <c r="G277" s="318">
        <v>4.9434634664976269E-5</v>
      </c>
      <c r="H277" s="318">
        <v>5.1906366398225081E-5</v>
      </c>
      <c r="I277" s="318">
        <v>4.7329594697706888E-2</v>
      </c>
      <c r="J277" s="318">
        <v>0</v>
      </c>
      <c r="K277" s="318" t="s">
        <v>634</v>
      </c>
      <c r="O277" s="318">
        <v>0</v>
      </c>
      <c r="P277" s="318">
        <v>0</v>
      </c>
      <c r="Q277" s="318">
        <v>0</v>
      </c>
      <c r="R277" s="318">
        <v>4</v>
      </c>
      <c r="S277" s="318">
        <v>0.17391304347826086</v>
      </c>
      <c r="T277" s="318">
        <v>0</v>
      </c>
      <c r="U277" s="318">
        <v>0</v>
      </c>
    </row>
    <row r="278" spans="1:21" x14ac:dyDescent="0.2">
      <c r="A278" s="318">
        <v>36759</v>
      </c>
      <c r="B278" s="318">
        <v>234.375</v>
      </c>
      <c r="C278" s="318">
        <v>1.827369776084687E-2</v>
      </c>
      <c r="D278" s="318">
        <v>4.0109838236026939E-3</v>
      </c>
      <c r="E278" s="318">
        <v>7.7521496930331264E-3</v>
      </c>
      <c r="F278" s="318">
        <v>8.3484689001895197E-3</v>
      </c>
      <c r="G278" s="318">
        <v>6.0095824863193598E-5</v>
      </c>
      <c r="H278" s="318">
        <v>6.3100616106353275E-5</v>
      </c>
      <c r="I278" s="318">
        <v>5.2511034588704451E-2</v>
      </c>
      <c r="J278" s="318">
        <v>0</v>
      </c>
      <c r="K278" s="318" t="s">
        <v>634</v>
      </c>
      <c r="O278" s="318">
        <v>0</v>
      </c>
      <c r="P278" s="318">
        <v>0</v>
      </c>
      <c r="Q278" s="318">
        <v>0</v>
      </c>
      <c r="R278" s="318">
        <v>4</v>
      </c>
      <c r="S278" s="318">
        <v>0.17391304347826086</v>
      </c>
      <c r="T278" s="318">
        <v>0</v>
      </c>
      <c r="U278" s="318">
        <v>0</v>
      </c>
    </row>
    <row r="279" spans="1:21" x14ac:dyDescent="0.2">
      <c r="A279" s="318">
        <v>36760</v>
      </c>
      <c r="B279" s="318">
        <v>232.75599700000001</v>
      </c>
      <c r="C279" s="318">
        <v>-6.9317150562530723E-3</v>
      </c>
      <c r="D279" s="318">
        <v>3.5575053313374968E-3</v>
      </c>
      <c r="E279" s="318">
        <v>8.1096400992120617E-3</v>
      </c>
      <c r="F279" s="318">
        <v>8.7334585683822193E-3</v>
      </c>
      <c r="G279" s="318">
        <v>6.5766262538748222E-5</v>
      </c>
      <c r="H279" s="318">
        <v>6.9054575665685632E-5</v>
      </c>
      <c r="I279" s="318">
        <v>6.116230996201253E-2</v>
      </c>
      <c r="J279" s="318">
        <v>0</v>
      </c>
      <c r="K279" s="318" t="s">
        <v>634</v>
      </c>
      <c r="O279" s="318">
        <v>0</v>
      </c>
      <c r="P279" s="318">
        <v>0</v>
      </c>
      <c r="Q279" s="318">
        <v>0</v>
      </c>
      <c r="R279" s="318">
        <v>4</v>
      </c>
      <c r="S279" s="318">
        <v>0.17391304347826086</v>
      </c>
      <c r="T279" s="318">
        <v>0</v>
      </c>
      <c r="U279" s="318">
        <v>0</v>
      </c>
    </row>
    <row r="280" spans="1:21" x14ac:dyDescent="0.2">
      <c r="A280" s="318">
        <v>36761</v>
      </c>
      <c r="B280" s="318">
        <v>234.91000399999999</v>
      </c>
      <c r="C280" s="318">
        <v>9.2117974250493142E-3</v>
      </c>
      <c r="D280" s="318">
        <v>4.1085083164955809E-3</v>
      </c>
      <c r="E280" s="318">
        <v>8.0805705414408822E-3</v>
      </c>
      <c r="F280" s="318">
        <v>8.7021528907824889E-3</v>
      </c>
      <c r="G280" s="318">
        <v>6.5295620275202191E-5</v>
      </c>
      <c r="H280" s="318">
        <v>6.8560401288962299E-5</v>
      </c>
      <c r="I280" s="318">
        <v>5.6592856414922066E-2</v>
      </c>
      <c r="J280" s="318">
        <v>0</v>
      </c>
      <c r="K280" s="318" t="s">
        <v>634</v>
      </c>
      <c r="O280" s="318">
        <v>0</v>
      </c>
      <c r="P280" s="318">
        <v>0</v>
      </c>
      <c r="Q280" s="318">
        <v>0</v>
      </c>
      <c r="R280" s="318">
        <v>4</v>
      </c>
      <c r="S280" s="318">
        <v>0.17391304347826086</v>
      </c>
      <c r="T280" s="318">
        <v>0</v>
      </c>
      <c r="U280" s="318">
        <v>0</v>
      </c>
    </row>
    <row r="281" spans="1:21" x14ac:dyDescent="0.2">
      <c r="A281" s="318">
        <v>36762</v>
      </c>
      <c r="B281" s="318">
        <v>237.205994</v>
      </c>
      <c r="C281" s="318">
        <v>9.7264575253250309E-3</v>
      </c>
      <c r="D281" s="318">
        <v>4.5517897319662434E-3</v>
      </c>
      <c r="E281" s="318">
        <v>8.1231893447297632E-3</v>
      </c>
      <c r="F281" s="318">
        <v>8.7480500635551284E-3</v>
      </c>
      <c r="G281" s="318">
        <v>6.5986205130331153E-5</v>
      </c>
      <c r="H281" s="318">
        <v>6.9285515386847713E-5</v>
      </c>
      <c r="I281" s="318">
        <v>6.4118905559616191E-2</v>
      </c>
      <c r="J281" s="318">
        <v>0</v>
      </c>
      <c r="K281" s="318" t="s">
        <v>634</v>
      </c>
      <c r="O281" s="318">
        <v>0</v>
      </c>
      <c r="P281" s="318">
        <v>0</v>
      </c>
      <c r="Q281" s="318">
        <v>0</v>
      </c>
      <c r="R281" s="318">
        <v>4</v>
      </c>
      <c r="S281" s="318">
        <v>0.17391304347826086</v>
      </c>
      <c r="T281" s="318">
        <v>0</v>
      </c>
      <c r="U281" s="318">
        <v>0</v>
      </c>
    </row>
    <row r="282" spans="1:21" x14ac:dyDescent="0.2">
      <c r="A282" s="318">
        <v>36763</v>
      </c>
      <c r="B282" s="318">
        <v>237.195999</v>
      </c>
      <c r="C282" s="318">
        <v>-4.2137259745774179E-5</v>
      </c>
      <c r="D282" s="318">
        <v>4.7998183442877077E-3</v>
      </c>
      <c r="E282" s="318">
        <v>7.8849439868320329E-3</v>
      </c>
      <c r="F282" s="318">
        <v>8.4914781396652657E-3</v>
      </c>
      <c r="G282" s="318">
        <v>6.2172341675478628E-5</v>
      </c>
      <c r="H282" s="318">
        <v>6.5280958759252557E-5</v>
      </c>
      <c r="I282" s="318">
        <v>6.7023831077209481E-2</v>
      </c>
      <c r="J282" s="318">
        <v>0</v>
      </c>
      <c r="K282" s="318" t="s">
        <v>634</v>
      </c>
      <c r="O282" s="318">
        <v>0</v>
      </c>
      <c r="P282" s="318">
        <v>0</v>
      </c>
      <c r="Q282" s="318">
        <v>0</v>
      </c>
      <c r="R282" s="318">
        <v>4</v>
      </c>
      <c r="S282" s="318">
        <v>0.17391304347826086</v>
      </c>
      <c r="T282" s="318">
        <v>0</v>
      </c>
      <c r="U282" s="318">
        <v>0</v>
      </c>
    </row>
    <row r="283" spans="1:21" x14ac:dyDescent="0.2">
      <c r="A283" s="318">
        <v>36766</v>
      </c>
      <c r="B283" s="318">
        <v>234.99800099999999</v>
      </c>
      <c r="C283" s="318">
        <v>-9.3097916340500655E-3</v>
      </c>
      <c r="D283" s="318">
        <v>4.1977720939721857E-3</v>
      </c>
      <c r="E283" s="318">
        <v>8.4639389313500447E-3</v>
      </c>
      <c r="F283" s="318">
        <v>9.1150111568385084E-3</v>
      </c>
      <c r="G283" s="318">
        <v>7.1638262233622926E-5</v>
      </c>
      <c r="H283" s="318">
        <v>7.5220175345304074E-5</v>
      </c>
      <c r="I283" s="318">
        <v>6.9517323348099694E-2</v>
      </c>
      <c r="J283" s="318">
        <v>0</v>
      </c>
      <c r="K283" s="318" t="s">
        <v>634</v>
      </c>
      <c r="O283" s="318">
        <v>0</v>
      </c>
      <c r="P283" s="318">
        <v>0</v>
      </c>
      <c r="Q283" s="318">
        <v>0</v>
      </c>
      <c r="R283" s="318">
        <v>4</v>
      </c>
      <c r="S283" s="318">
        <v>0.17391304347826086</v>
      </c>
      <c r="T283" s="318">
        <v>0</v>
      </c>
      <c r="U283" s="318">
        <v>0</v>
      </c>
    </row>
    <row r="284" spans="1:21" x14ac:dyDescent="0.2">
      <c r="A284" s="318">
        <v>36767</v>
      </c>
      <c r="B284" s="318">
        <v>235.03100599999999</v>
      </c>
      <c r="C284" s="318">
        <v>1.4043814131779593E-4</v>
      </c>
      <c r="D284" s="318">
        <v>4.2587136768438439E-3</v>
      </c>
      <c r="E284" s="318">
        <v>8.4281210802874158E-3</v>
      </c>
      <c r="F284" s="318">
        <v>9.0764380864633704E-3</v>
      </c>
      <c r="G284" s="318">
        <v>7.103322494398512E-5</v>
      </c>
      <c r="H284" s="318">
        <v>7.4584886191184375E-5</v>
      </c>
      <c r="I284" s="318">
        <v>6.6133851568867377E-2</v>
      </c>
      <c r="J284" s="318">
        <v>0</v>
      </c>
      <c r="K284" s="318" t="s">
        <v>634</v>
      </c>
      <c r="O284" s="318">
        <v>0</v>
      </c>
      <c r="P284" s="318">
        <v>0</v>
      </c>
      <c r="Q284" s="318">
        <v>0</v>
      </c>
      <c r="R284" s="318">
        <v>4</v>
      </c>
      <c r="S284" s="318">
        <v>0.17391304347826086</v>
      </c>
      <c r="T284" s="318">
        <v>0</v>
      </c>
      <c r="U284" s="318">
        <v>0</v>
      </c>
    </row>
    <row r="285" spans="1:21" x14ac:dyDescent="0.2">
      <c r="A285" s="318">
        <v>36768</v>
      </c>
      <c r="B285" s="318">
        <v>234.41499300000001</v>
      </c>
      <c r="C285" s="318">
        <v>-2.6244268984459123E-3</v>
      </c>
      <c r="D285" s="318">
        <v>3.9769118557738724E-3</v>
      </c>
      <c r="E285" s="318">
        <v>8.5599143011820776E-3</v>
      </c>
      <c r="F285" s="318">
        <v>9.2183692474268521E-3</v>
      </c>
      <c r="G285" s="318">
        <v>7.3272132843581444E-5</v>
      </c>
      <c r="H285" s="318">
        <v>7.6935739485760516E-5</v>
      </c>
      <c r="I285" s="318">
        <v>6.2766048002889999E-2</v>
      </c>
      <c r="J285" s="318">
        <v>0</v>
      </c>
      <c r="K285" s="318" t="s">
        <v>634</v>
      </c>
      <c r="O285" s="318">
        <v>0</v>
      </c>
      <c r="P285" s="318">
        <v>0</v>
      </c>
      <c r="Q285" s="318">
        <v>0</v>
      </c>
      <c r="R285" s="318">
        <v>4</v>
      </c>
      <c r="S285" s="318">
        <v>0.17391304347826086</v>
      </c>
      <c r="T285" s="318">
        <v>0</v>
      </c>
      <c r="U285" s="318">
        <v>0</v>
      </c>
    </row>
    <row r="286" spans="1:21" x14ac:dyDescent="0.2">
      <c r="A286" s="318">
        <v>36769</v>
      </c>
      <c r="B286" s="318">
        <v>236.68400600000001</v>
      </c>
      <c r="C286" s="318">
        <v>9.6329245043778756E-3</v>
      </c>
      <c r="D286" s="318">
        <v>4.5771663152098701E-3</v>
      </c>
      <c r="E286" s="318">
        <v>8.4899161387905799E-3</v>
      </c>
      <c r="F286" s="318">
        <v>9.14298661100524E-3</v>
      </c>
      <c r="G286" s="318">
        <v>7.2078676043696742E-5</v>
      </c>
      <c r="H286" s="318">
        <v>7.5682609845881583E-5</v>
      </c>
      <c r="I286" s="318">
        <v>6.0695646519183521E-2</v>
      </c>
      <c r="J286" s="318">
        <v>0</v>
      </c>
      <c r="K286" s="318" t="s">
        <v>634</v>
      </c>
      <c r="O286" s="318">
        <v>0</v>
      </c>
      <c r="P286" s="318">
        <v>0</v>
      </c>
      <c r="Q286" s="318">
        <v>0</v>
      </c>
      <c r="R286" s="318">
        <v>4</v>
      </c>
      <c r="S286" s="318">
        <v>0.17391304347826086</v>
      </c>
      <c r="T286" s="318">
        <v>0</v>
      </c>
      <c r="U286" s="318">
        <v>0</v>
      </c>
    </row>
    <row r="287" spans="1:21" x14ac:dyDescent="0.2">
      <c r="A287" s="318">
        <v>36770</v>
      </c>
      <c r="B287" s="318">
        <v>237.29200700000001</v>
      </c>
      <c r="C287" s="318">
        <v>2.5655363006199419E-3</v>
      </c>
      <c r="D287" s="318">
        <v>5.0791505477225767E-3</v>
      </c>
      <c r="E287" s="318">
        <v>8.0085676354128277E-3</v>
      </c>
      <c r="F287" s="318">
        <v>8.624611299675353E-3</v>
      </c>
      <c r="G287" s="318">
        <v>6.413715557098181E-5</v>
      </c>
      <c r="H287" s="318">
        <v>6.7344013349530897E-5</v>
      </c>
      <c r="I287" s="318">
        <v>6.2891772077981092E-2</v>
      </c>
      <c r="J287" s="318">
        <v>0</v>
      </c>
      <c r="K287" s="318" t="s">
        <v>634</v>
      </c>
      <c r="O287" s="318">
        <v>0</v>
      </c>
      <c r="P287" s="318">
        <v>0</v>
      </c>
      <c r="Q287" s="318">
        <v>0</v>
      </c>
      <c r="R287" s="318">
        <v>3</v>
      </c>
      <c r="S287" s="318">
        <v>0.13043478260869565</v>
      </c>
      <c r="T287" s="318">
        <v>0</v>
      </c>
      <c r="U287" s="318">
        <v>0</v>
      </c>
    </row>
    <row r="288" spans="1:21" x14ac:dyDescent="0.2">
      <c r="A288" s="318">
        <v>36773</v>
      </c>
      <c r="B288" s="318">
        <v>236.32299800000001</v>
      </c>
      <c r="C288" s="318">
        <v>-4.0919748820502002E-3</v>
      </c>
      <c r="D288" s="318">
        <v>4.2771065073274597E-3</v>
      </c>
      <c r="E288" s="318">
        <v>8.0451456769060001E-3</v>
      </c>
      <c r="F288" s="318">
        <v>8.6640030366680002E-3</v>
      </c>
      <c r="G288" s="318">
        <v>6.4724368962639289E-5</v>
      </c>
      <c r="H288" s="318">
        <v>6.7960587410771263E-5</v>
      </c>
      <c r="I288" s="318">
        <v>6.7025836995054697E-2</v>
      </c>
      <c r="J288" s="318">
        <v>0</v>
      </c>
      <c r="K288" s="318" t="s">
        <v>634</v>
      </c>
      <c r="O288" s="318">
        <v>0</v>
      </c>
      <c r="P288" s="318">
        <v>0</v>
      </c>
      <c r="Q288" s="318">
        <v>0</v>
      </c>
      <c r="R288" s="318">
        <v>3</v>
      </c>
      <c r="S288" s="318">
        <v>0.13043478260869565</v>
      </c>
      <c r="T288" s="318">
        <v>0</v>
      </c>
      <c r="U288" s="318">
        <v>0</v>
      </c>
    </row>
    <row r="289" spans="1:21" x14ac:dyDescent="0.2">
      <c r="A289" s="318">
        <v>36774</v>
      </c>
      <c r="B289" s="318">
        <v>234.134995</v>
      </c>
      <c r="C289" s="318">
        <v>-9.3016541675351189E-3</v>
      </c>
      <c r="D289" s="318">
        <v>3.7841600747398796E-3</v>
      </c>
      <c r="E289" s="318">
        <v>8.5538132146143891E-3</v>
      </c>
      <c r="F289" s="318">
        <v>9.2117988465078033E-3</v>
      </c>
      <c r="G289" s="318">
        <v>7.3167720510511754E-5</v>
      </c>
      <c r="H289" s="318">
        <v>7.6826106536037343E-5</v>
      </c>
      <c r="I289" s="318">
        <v>6.3956261013774371E-2</v>
      </c>
      <c r="J289" s="318">
        <v>0</v>
      </c>
      <c r="K289" s="318" t="s">
        <v>634</v>
      </c>
      <c r="O289" s="318">
        <v>0</v>
      </c>
      <c r="P289" s="318">
        <v>0</v>
      </c>
      <c r="Q289" s="318">
        <v>0</v>
      </c>
      <c r="R289" s="318">
        <v>2</v>
      </c>
      <c r="S289" s="318">
        <v>8.6956521739130432E-2</v>
      </c>
      <c r="T289" s="318">
        <v>0</v>
      </c>
      <c r="U289" s="318">
        <v>0</v>
      </c>
    </row>
    <row r="290" spans="1:21" x14ac:dyDescent="0.2">
      <c r="A290" s="318">
        <v>36775</v>
      </c>
      <c r="B290" s="318">
        <v>233.328003</v>
      </c>
      <c r="C290" s="318">
        <v>-3.452648894638925E-3</v>
      </c>
      <c r="D290" s="318">
        <v>3.5086733868917317E-3</v>
      </c>
      <c r="E290" s="318">
        <v>8.6948977964264994E-3</v>
      </c>
      <c r="F290" s="318">
        <v>9.3637360884593068E-3</v>
      </c>
      <c r="G290" s="318">
        <v>7.5601247690302388E-5</v>
      </c>
      <c r="H290" s="318">
        <v>7.9381310074817511E-5</v>
      </c>
      <c r="I290" s="318">
        <v>5.8464270294057964E-2</v>
      </c>
      <c r="J290" s="318">
        <v>0</v>
      </c>
      <c r="K290" s="318" t="s">
        <v>634</v>
      </c>
      <c r="O290" s="318">
        <v>0</v>
      </c>
      <c r="P290" s="318">
        <v>0</v>
      </c>
      <c r="Q290" s="318">
        <v>0</v>
      </c>
      <c r="R290" s="318">
        <v>2</v>
      </c>
      <c r="S290" s="318">
        <v>8.6956521739130432E-2</v>
      </c>
      <c r="T290" s="318">
        <v>0</v>
      </c>
      <c r="U290" s="318">
        <v>0</v>
      </c>
    </row>
    <row r="291" spans="1:21" x14ac:dyDescent="0.2">
      <c r="A291" s="318">
        <v>36776</v>
      </c>
      <c r="B291" s="318">
        <v>234.31500199999999</v>
      </c>
      <c r="C291" s="318">
        <v>4.2211706579541094E-3</v>
      </c>
      <c r="D291" s="318">
        <v>3.1655509198565517E-3</v>
      </c>
      <c r="E291" s="318">
        <v>8.506951259574673E-3</v>
      </c>
      <c r="F291" s="318">
        <v>9.1613321256958005E-3</v>
      </c>
      <c r="G291" s="318">
        <v>7.23682197327791E-5</v>
      </c>
      <c r="H291" s="318">
        <v>7.5986630719418059E-5</v>
      </c>
      <c r="I291" s="318">
        <v>5.5802813064621558E-2</v>
      </c>
      <c r="J291" s="318">
        <v>0</v>
      </c>
      <c r="K291" s="318" t="s">
        <v>634</v>
      </c>
      <c r="O291" s="318">
        <v>0</v>
      </c>
      <c r="P291" s="318">
        <v>0</v>
      </c>
      <c r="Q291" s="318">
        <v>0</v>
      </c>
      <c r="R291" s="318">
        <v>2</v>
      </c>
      <c r="S291" s="318">
        <v>8.6956521739130432E-2</v>
      </c>
      <c r="T291" s="318">
        <v>0</v>
      </c>
      <c r="U291" s="318">
        <v>0</v>
      </c>
    </row>
    <row r="292" spans="1:21" x14ac:dyDescent="0.2">
      <c r="A292" s="318">
        <v>36777</v>
      </c>
      <c r="B292" s="318">
        <v>235.01899700000001</v>
      </c>
      <c r="C292" s="318">
        <v>2.9999766881922008E-3</v>
      </c>
      <c r="D292" s="318">
        <v>3.5130101755348067E-3</v>
      </c>
      <c r="E292" s="318">
        <v>8.3341820726828188E-3</v>
      </c>
      <c r="F292" s="318">
        <v>8.9752730013507274E-3</v>
      </c>
      <c r="G292" s="318">
        <v>6.9458590820627676E-5</v>
      </c>
      <c r="H292" s="318">
        <v>7.2931520361659059E-5</v>
      </c>
      <c r="I292" s="318">
        <v>5.5714069240112463E-2</v>
      </c>
      <c r="J292" s="318">
        <v>0</v>
      </c>
      <c r="K292" s="318" t="s">
        <v>634</v>
      </c>
      <c r="O292" s="318">
        <v>0</v>
      </c>
      <c r="P292" s="318">
        <v>0</v>
      </c>
      <c r="Q292" s="318">
        <v>0</v>
      </c>
      <c r="R292" s="318">
        <v>2</v>
      </c>
      <c r="S292" s="318">
        <v>8.6956521739130432E-2</v>
      </c>
      <c r="T292" s="318">
        <v>0</v>
      </c>
      <c r="U292" s="318">
        <v>0</v>
      </c>
    </row>
    <row r="293" spans="1:21" x14ac:dyDescent="0.2">
      <c r="A293" s="318">
        <v>36781</v>
      </c>
      <c r="B293" s="318">
        <v>238.57899499999999</v>
      </c>
      <c r="C293" s="318">
        <v>1.2802713425723707E-2</v>
      </c>
      <c r="D293" s="318">
        <v>2.5957465592109964E-3</v>
      </c>
      <c r="E293" s="318">
        <v>7.2854793325344792E-3</v>
      </c>
      <c r="F293" s="318">
        <v>7.8459008196525154E-3</v>
      </c>
      <c r="G293" s="318">
        <v>5.3078209104787043E-5</v>
      </c>
      <c r="H293" s="318">
        <v>5.5732119560026397E-5</v>
      </c>
      <c r="I293" s="318">
        <v>5.1843031736331098E-2</v>
      </c>
      <c r="J293" s="318">
        <v>0</v>
      </c>
      <c r="K293" s="318" t="s">
        <v>634</v>
      </c>
      <c r="O293" s="318">
        <v>0</v>
      </c>
      <c r="P293" s="318">
        <v>0</v>
      </c>
      <c r="Q293" s="318">
        <v>0</v>
      </c>
      <c r="R293" s="318">
        <v>3</v>
      </c>
      <c r="S293" s="318">
        <v>0.13043478260869565</v>
      </c>
      <c r="T293" s="318">
        <v>0</v>
      </c>
      <c r="U293" s="318">
        <v>0</v>
      </c>
    </row>
    <row r="294" spans="1:21" x14ac:dyDescent="0.2">
      <c r="A294" s="318">
        <v>36782</v>
      </c>
      <c r="B294" s="318">
        <v>237.391006</v>
      </c>
      <c r="C294" s="318">
        <v>-4.9918753889672263E-3</v>
      </c>
      <c r="D294" s="318">
        <v>2.2079916302117563E-3</v>
      </c>
      <c r="E294" s="318">
        <v>7.468836841349108E-3</v>
      </c>
      <c r="F294" s="318">
        <v>8.0433627522221163E-3</v>
      </c>
      <c r="G294" s="318">
        <v>5.5783523762693723E-5</v>
      </c>
      <c r="H294" s="318">
        <v>5.8572699950828412E-5</v>
      </c>
      <c r="I294" s="318">
        <v>5.5077228622652713E-2</v>
      </c>
      <c r="J294" s="318">
        <v>0</v>
      </c>
      <c r="K294" s="318" t="s">
        <v>634</v>
      </c>
      <c r="O294" s="318">
        <v>0</v>
      </c>
      <c r="P294" s="318">
        <v>0</v>
      </c>
      <c r="Q294" s="318">
        <v>0</v>
      </c>
      <c r="R294" s="318">
        <v>3</v>
      </c>
      <c r="S294" s="318">
        <v>0.13043478260869565</v>
      </c>
      <c r="T294" s="318">
        <v>0</v>
      </c>
      <c r="U294" s="318">
        <v>0</v>
      </c>
    </row>
    <row r="295" spans="1:21" x14ac:dyDescent="0.2">
      <c r="A295" s="318">
        <v>36783</v>
      </c>
      <c r="B295" s="318">
        <v>241.13800000000001</v>
      </c>
      <c r="C295" s="318">
        <v>1.5660787685183447E-2</v>
      </c>
      <c r="D295" s="318">
        <v>2.4390235025711035E-3</v>
      </c>
      <c r="E295" s="318">
        <v>7.8152028943103049E-3</v>
      </c>
      <c r="F295" s="318">
        <v>8.4163723477187896E-3</v>
      </c>
      <c r="G295" s="318">
        <v>6.1077396279236176E-5</v>
      </c>
      <c r="H295" s="318">
        <v>6.4131266093197986E-5</v>
      </c>
      <c r="I295" s="318">
        <v>5.0715063420146422E-2</v>
      </c>
      <c r="J295" s="318">
        <v>0</v>
      </c>
      <c r="K295" s="318" t="s">
        <v>634</v>
      </c>
      <c r="O295" s="318">
        <v>0</v>
      </c>
      <c r="P295" s="318">
        <v>0</v>
      </c>
      <c r="Q295" s="318">
        <v>0</v>
      </c>
      <c r="R295" s="318">
        <v>3</v>
      </c>
      <c r="S295" s="318">
        <v>0.13043478260869565</v>
      </c>
      <c r="T295" s="318">
        <v>0</v>
      </c>
      <c r="U295" s="318">
        <v>0</v>
      </c>
    </row>
    <row r="296" spans="1:21" x14ac:dyDescent="0.2">
      <c r="A296" s="318">
        <v>36784</v>
      </c>
      <c r="B296" s="318">
        <v>240.175995</v>
      </c>
      <c r="C296" s="318">
        <v>-3.9974166178846412E-3</v>
      </c>
      <c r="D296" s="318">
        <v>2.1732805256306112E-3</v>
      </c>
      <c r="E296" s="318">
        <v>7.9396480497489659E-3</v>
      </c>
      <c r="F296" s="318">
        <v>8.550390207421963E-3</v>
      </c>
      <c r="G296" s="318">
        <v>6.3038011153882548E-5</v>
      </c>
      <c r="H296" s="318">
        <v>6.6189911711576676E-5</v>
      </c>
      <c r="I296" s="318">
        <v>5.6547667163524017E-2</v>
      </c>
      <c r="J296" s="318">
        <v>0</v>
      </c>
      <c r="K296" s="318" t="s">
        <v>634</v>
      </c>
      <c r="O296" s="318">
        <v>0</v>
      </c>
      <c r="P296" s="318">
        <v>0</v>
      </c>
      <c r="Q296" s="318">
        <v>0</v>
      </c>
      <c r="R296" s="318">
        <v>3</v>
      </c>
      <c r="S296" s="318">
        <v>0.13043478260869565</v>
      </c>
      <c r="T296" s="318">
        <v>0</v>
      </c>
      <c r="U296" s="318">
        <v>0</v>
      </c>
    </row>
    <row r="297" spans="1:21" x14ac:dyDescent="0.2">
      <c r="A297" s="318">
        <v>36787</v>
      </c>
      <c r="B297" s="318">
        <v>239.046997</v>
      </c>
      <c r="C297" s="318">
        <v>-4.7117943320222188E-3</v>
      </c>
      <c r="D297" s="318">
        <v>1.8100701811382392E-3</v>
      </c>
      <c r="E297" s="318">
        <v>8.0772614475069365E-3</v>
      </c>
      <c r="F297" s="318">
        <v>8.6985892511613153E-3</v>
      </c>
      <c r="G297" s="318">
        <v>6.5242152491381864E-5</v>
      </c>
      <c r="H297" s="318">
        <v>6.8504260115950961E-5</v>
      </c>
      <c r="I297" s="318">
        <v>5.463518802131364E-2</v>
      </c>
      <c r="J297" s="318">
        <v>0</v>
      </c>
      <c r="K297" s="318" t="s">
        <v>634</v>
      </c>
      <c r="O297" s="318">
        <v>0</v>
      </c>
      <c r="P297" s="318">
        <v>0</v>
      </c>
      <c r="Q297" s="318">
        <v>0</v>
      </c>
      <c r="R297" s="318">
        <v>3</v>
      </c>
      <c r="S297" s="318">
        <v>0.13043478260869565</v>
      </c>
      <c r="T297" s="318">
        <v>0</v>
      </c>
      <c r="U297" s="318">
        <v>0</v>
      </c>
    </row>
    <row r="298" spans="1:21" x14ac:dyDescent="0.2">
      <c r="A298" s="318">
        <v>36788</v>
      </c>
      <c r="B298" s="318">
        <v>237.19700599999999</v>
      </c>
      <c r="C298" s="318">
        <v>-7.7691279835186951E-3</v>
      </c>
      <c r="D298" s="318">
        <v>5.6993562188273621E-4</v>
      </c>
      <c r="E298" s="318">
        <v>7.3934310235363827E-3</v>
      </c>
      <c r="F298" s="318">
        <v>7.9621564868853356E-3</v>
      </c>
      <c r="G298" s="318">
        <v>5.4662822299790244E-5</v>
      </c>
      <c r="H298" s="318">
        <v>5.7395963414779759E-5</v>
      </c>
      <c r="I298" s="318">
        <v>5.2748572091317149E-2</v>
      </c>
      <c r="J298" s="318">
        <v>0</v>
      </c>
      <c r="K298" s="318" t="s">
        <v>634</v>
      </c>
      <c r="O298" s="318">
        <v>0</v>
      </c>
      <c r="P298" s="318">
        <v>0</v>
      </c>
      <c r="Q298" s="318">
        <v>0</v>
      </c>
      <c r="R298" s="318">
        <v>3</v>
      </c>
      <c r="S298" s="318">
        <v>0.13043478260869565</v>
      </c>
      <c r="T298" s="318">
        <v>0</v>
      </c>
      <c r="U298" s="318">
        <v>0</v>
      </c>
    </row>
    <row r="299" spans="1:21" x14ac:dyDescent="0.2">
      <c r="A299" s="318">
        <v>36789</v>
      </c>
      <c r="B299" s="318">
        <v>233.824005</v>
      </c>
      <c r="C299" s="318">
        <v>-1.4322327791800659E-2</v>
      </c>
      <c r="D299" s="318">
        <v>2.1800168209475576E-4</v>
      </c>
      <c r="E299" s="318">
        <v>7.9251504251468124E-3</v>
      </c>
      <c r="F299" s="318">
        <v>8.5347773809273369E-3</v>
      </c>
      <c r="G299" s="318">
        <v>6.2808009261204704E-5</v>
      </c>
      <c r="H299" s="318">
        <v>6.5948409724264946E-5</v>
      </c>
      <c r="I299" s="318">
        <v>4.4402155233113728E-2</v>
      </c>
      <c r="J299" s="318">
        <v>0</v>
      </c>
      <c r="K299" s="318" t="s">
        <v>634</v>
      </c>
      <c r="O299" s="318">
        <v>0</v>
      </c>
      <c r="P299" s="318">
        <v>0</v>
      </c>
      <c r="Q299" s="318">
        <v>0</v>
      </c>
      <c r="R299" s="318">
        <v>3</v>
      </c>
      <c r="S299" s="318">
        <v>0.13043478260869565</v>
      </c>
      <c r="T299" s="318">
        <v>0</v>
      </c>
      <c r="U299" s="318">
        <v>0</v>
      </c>
    </row>
    <row r="300" spans="1:21" x14ac:dyDescent="0.2">
      <c r="A300" s="318">
        <v>36790</v>
      </c>
      <c r="B300" s="318">
        <v>231.36000100000001</v>
      </c>
      <c r="C300" s="318">
        <v>-1.059377369974359E-2</v>
      </c>
      <c r="D300" s="318">
        <v>-7.2512075241919184E-4</v>
      </c>
      <c r="E300" s="318">
        <v>7.9796216445683632E-3</v>
      </c>
      <c r="F300" s="318">
        <v>8.5934386941505445E-3</v>
      </c>
      <c r="G300" s="318">
        <v>6.3674361590463897E-5</v>
      </c>
      <c r="H300" s="318">
        <v>6.6858079669987095E-5</v>
      </c>
      <c r="I300" s="318">
        <v>3.6828249840626749E-2</v>
      </c>
      <c r="J300" s="318">
        <v>0</v>
      </c>
      <c r="K300" s="318" t="s">
        <v>634</v>
      </c>
      <c r="O300" s="318">
        <v>0</v>
      </c>
      <c r="P300" s="318">
        <v>0</v>
      </c>
      <c r="Q300" s="318">
        <v>0</v>
      </c>
      <c r="R300" s="318">
        <v>3</v>
      </c>
      <c r="S300" s="318">
        <v>0.13043478260869565</v>
      </c>
      <c r="T300" s="318">
        <v>0</v>
      </c>
      <c r="U300" s="318">
        <v>0</v>
      </c>
    </row>
    <row r="301" spans="1:21" x14ac:dyDescent="0.2">
      <c r="A301" s="318">
        <v>36791</v>
      </c>
      <c r="B301" s="318">
        <v>226.212997</v>
      </c>
      <c r="C301" s="318">
        <v>-2.2497923259527507E-2</v>
      </c>
      <c r="D301" s="318">
        <v>-2.2596150755074076E-3</v>
      </c>
      <c r="E301" s="318">
        <v>8.9130761888015306E-3</v>
      </c>
      <c r="F301" s="318">
        <v>9.598697434093955E-3</v>
      </c>
      <c r="G301" s="318">
        <v>7.9442927147380804E-5</v>
      </c>
      <c r="H301" s="318">
        <v>8.3415073504749854E-5</v>
      </c>
      <c r="I301" s="318">
        <v>3.0082160244413198E-2</v>
      </c>
      <c r="J301" s="318">
        <v>0</v>
      </c>
      <c r="K301" s="318" t="s">
        <v>634</v>
      </c>
      <c r="O301" s="318">
        <v>0</v>
      </c>
      <c r="P301" s="318">
        <v>0</v>
      </c>
      <c r="Q301" s="318">
        <v>0</v>
      </c>
      <c r="R301" s="318">
        <v>3</v>
      </c>
      <c r="S301" s="318">
        <v>0.13043478260869565</v>
      </c>
      <c r="T301" s="318">
        <v>0</v>
      </c>
      <c r="U301" s="318">
        <v>0</v>
      </c>
    </row>
    <row r="302" spans="1:21" x14ac:dyDescent="0.2">
      <c r="A302" s="318">
        <v>36794</v>
      </c>
      <c r="B302" s="318">
        <v>227.526993</v>
      </c>
      <c r="C302" s="318">
        <v>5.7918618688952142E-3</v>
      </c>
      <c r="D302" s="318">
        <v>-1.9818055931911699E-3</v>
      </c>
      <c r="E302" s="318">
        <v>9.075094698659367E-3</v>
      </c>
      <c r="F302" s="318">
        <v>9.7731789062485488E-3</v>
      </c>
      <c r="G302" s="318">
        <v>8.2357343789635348E-5</v>
      </c>
      <c r="H302" s="318">
        <v>8.6475210979117113E-5</v>
      </c>
      <c r="I302" s="318">
        <v>1.6845762995009336E-2</v>
      </c>
      <c r="J302" s="318">
        <v>0</v>
      </c>
      <c r="K302" s="318" t="s">
        <v>634</v>
      </c>
      <c r="O302" s="318">
        <v>0</v>
      </c>
      <c r="P302" s="318">
        <v>0</v>
      </c>
      <c r="Q302" s="318">
        <v>0</v>
      </c>
      <c r="R302" s="318">
        <v>3</v>
      </c>
      <c r="S302" s="318">
        <v>0.13043478260869565</v>
      </c>
      <c r="T302" s="318">
        <v>0</v>
      </c>
      <c r="U302" s="318">
        <v>0</v>
      </c>
    </row>
    <row r="303" spans="1:21" x14ac:dyDescent="0.2">
      <c r="A303" s="318">
        <v>36795</v>
      </c>
      <c r="B303" s="318">
        <v>226.274002</v>
      </c>
      <c r="C303" s="318">
        <v>-5.5222187608968713E-3</v>
      </c>
      <c r="D303" s="318">
        <v>-1.8014449801838752E-3</v>
      </c>
      <c r="E303" s="318">
        <v>8.9590705232477572E-3</v>
      </c>
      <c r="F303" s="318">
        <v>9.648229794266815E-3</v>
      </c>
      <c r="G303" s="318">
        <v>8.0264944640526828E-5</v>
      </c>
      <c r="H303" s="318">
        <v>8.4278191872553173E-5</v>
      </c>
      <c r="I303" s="318">
        <v>2.0132558842329687E-2</v>
      </c>
      <c r="J303" s="318">
        <v>0</v>
      </c>
      <c r="K303" s="318" t="s">
        <v>634</v>
      </c>
      <c r="O303" s="318">
        <v>0</v>
      </c>
      <c r="P303" s="318">
        <v>0</v>
      </c>
      <c r="Q303" s="318">
        <v>0</v>
      </c>
      <c r="R303" s="318">
        <v>3</v>
      </c>
      <c r="S303" s="318">
        <v>0.13043478260869565</v>
      </c>
      <c r="T303" s="318">
        <v>0</v>
      </c>
      <c r="U303" s="318">
        <v>0</v>
      </c>
    </row>
    <row r="304" spans="1:21" x14ac:dyDescent="0.2">
      <c r="A304" s="318">
        <v>36796</v>
      </c>
      <c r="B304" s="318">
        <v>227.716003</v>
      </c>
      <c r="C304" s="318">
        <v>6.3525885305414295E-3</v>
      </c>
      <c r="D304" s="318">
        <v>-1.5056282949827498E-3</v>
      </c>
      <c r="E304" s="318">
        <v>9.1273725340617149E-3</v>
      </c>
      <c r="F304" s="318">
        <v>9.8294781136049232E-3</v>
      </c>
      <c r="G304" s="318">
        <v>8.3308929375544184E-5</v>
      </c>
      <c r="H304" s="318">
        <v>8.74743758443214E-5</v>
      </c>
      <c r="I304" s="318">
        <v>1.9224159930966621E-2</v>
      </c>
      <c r="J304" s="318">
        <v>0</v>
      </c>
      <c r="K304" s="318" t="s">
        <v>634</v>
      </c>
      <c r="O304" s="318">
        <v>0</v>
      </c>
      <c r="P304" s="318">
        <v>0</v>
      </c>
      <c r="Q304" s="318">
        <v>0</v>
      </c>
      <c r="R304" s="318">
        <v>3</v>
      </c>
      <c r="S304" s="318">
        <v>0.13043478260869565</v>
      </c>
      <c r="T304" s="318">
        <v>0</v>
      </c>
      <c r="U304" s="318">
        <v>0</v>
      </c>
    </row>
    <row r="305" spans="1:21" x14ac:dyDescent="0.2">
      <c r="A305" s="318">
        <v>36797</v>
      </c>
      <c r="B305" s="318">
        <v>226.69700599999999</v>
      </c>
      <c r="C305" s="318">
        <v>-4.4849011267499538E-3</v>
      </c>
      <c r="D305" s="318">
        <v>-1.5942223058543706E-3</v>
      </c>
      <c r="E305" s="318">
        <v>9.1477814712854575E-3</v>
      </c>
      <c r="F305" s="318">
        <v>9.8514569690766468E-3</v>
      </c>
      <c r="G305" s="318">
        <v>8.3681905846393515E-5</v>
      </c>
      <c r="H305" s="318">
        <v>8.786600113871319E-5</v>
      </c>
      <c r="I305" s="318">
        <v>2.1152495707759872E-2</v>
      </c>
      <c r="J305" s="318">
        <v>0</v>
      </c>
      <c r="K305" s="318" t="s">
        <v>634</v>
      </c>
      <c r="O305" s="318">
        <v>0</v>
      </c>
      <c r="P305" s="318">
        <v>0</v>
      </c>
      <c r="Q305" s="318">
        <v>0</v>
      </c>
      <c r="R305" s="318">
        <v>3</v>
      </c>
      <c r="S305" s="318">
        <v>0.13043478260869565</v>
      </c>
      <c r="T305" s="318">
        <v>0</v>
      </c>
      <c r="U305" s="318">
        <v>0</v>
      </c>
    </row>
    <row r="306" spans="1:21" x14ac:dyDescent="0.2">
      <c r="A306" s="318">
        <v>36798</v>
      </c>
      <c r="B306" s="318">
        <v>227.91700700000001</v>
      </c>
      <c r="C306" s="318">
        <v>5.3672077578675063E-3</v>
      </c>
      <c r="D306" s="318">
        <v>-1.7973516747358167E-3</v>
      </c>
      <c r="E306" s="318">
        <v>8.9308014970967391E-3</v>
      </c>
      <c r="F306" s="318">
        <v>9.6177862276426423E-3</v>
      </c>
      <c r="G306" s="318">
        <v>7.9759215380545355E-5</v>
      </c>
      <c r="H306" s="318">
        <v>8.3747176149572626E-5</v>
      </c>
      <c r="I306" s="318">
        <v>1.7904865158878142E-2</v>
      </c>
      <c r="J306" s="318">
        <v>0</v>
      </c>
      <c r="K306" s="318" t="s">
        <v>634</v>
      </c>
      <c r="O306" s="318">
        <v>0</v>
      </c>
      <c r="P306" s="318">
        <v>0</v>
      </c>
      <c r="Q306" s="318">
        <v>0</v>
      </c>
      <c r="R306" s="318">
        <v>3</v>
      </c>
      <c r="S306" s="318">
        <v>0.13043478260869565</v>
      </c>
      <c r="T306" s="318">
        <v>0</v>
      </c>
      <c r="U306" s="318">
        <v>0</v>
      </c>
    </row>
    <row r="307" spans="1:21" x14ac:dyDescent="0.2">
      <c r="A307" s="318">
        <v>36801</v>
      </c>
      <c r="B307" s="318">
        <v>229.83999600000001</v>
      </c>
      <c r="C307" s="318">
        <v>8.4018389648247774E-3</v>
      </c>
      <c r="D307" s="318">
        <v>-1.5194325002498722E-3</v>
      </c>
      <c r="E307" s="318">
        <v>9.1611980259380318E-3</v>
      </c>
      <c r="F307" s="318">
        <v>9.8659055663948038E-3</v>
      </c>
      <c r="G307" s="318">
        <v>8.3927549270450898E-5</v>
      </c>
      <c r="H307" s="318">
        <v>8.8123926733973452E-5</v>
      </c>
      <c r="I307" s="318">
        <v>1.9879825180310017E-2</v>
      </c>
      <c r="J307" s="318">
        <v>0</v>
      </c>
      <c r="K307" s="318" t="s">
        <v>634</v>
      </c>
      <c r="O307" s="318">
        <v>0</v>
      </c>
      <c r="P307" s="318">
        <v>0</v>
      </c>
      <c r="Q307" s="318">
        <v>0</v>
      </c>
      <c r="R307" s="318">
        <v>3</v>
      </c>
      <c r="S307" s="318">
        <v>0.13043478260869565</v>
      </c>
      <c r="T307" s="318">
        <v>0</v>
      </c>
      <c r="U307" s="318">
        <v>0</v>
      </c>
    </row>
    <row r="308" spans="1:21" x14ac:dyDescent="0.2">
      <c r="A308" s="318">
        <v>36802</v>
      </c>
      <c r="B308" s="318">
        <v>232.58000200000001</v>
      </c>
      <c r="C308" s="318">
        <v>1.1850863196465772E-2</v>
      </c>
      <c r="D308" s="318">
        <v>-7.6024973460625468E-4</v>
      </c>
      <c r="E308" s="318">
        <v>9.5879984621812884E-3</v>
      </c>
      <c r="F308" s="318">
        <v>1.0325536805426002E-2</v>
      </c>
      <c r="G308" s="318">
        <v>9.1929714510790764E-5</v>
      </c>
      <c r="H308" s="318">
        <v>9.6526200236330301E-5</v>
      </c>
      <c r="I308" s="318">
        <v>2.4965566221634289E-2</v>
      </c>
      <c r="J308" s="318">
        <v>0</v>
      </c>
      <c r="K308" s="318" t="s">
        <v>634</v>
      </c>
      <c r="O308" s="318">
        <v>0</v>
      </c>
      <c r="P308" s="318">
        <v>0</v>
      </c>
      <c r="Q308" s="318">
        <v>0</v>
      </c>
      <c r="R308" s="318">
        <v>3</v>
      </c>
      <c r="S308" s="318">
        <v>0.13043478260869565</v>
      </c>
      <c r="T308" s="318">
        <v>0</v>
      </c>
      <c r="U308" s="318">
        <v>0</v>
      </c>
    </row>
    <row r="309" spans="1:21" x14ac:dyDescent="0.2">
      <c r="A309" s="318">
        <v>36803</v>
      </c>
      <c r="B309" s="318">
        <v>229.53100599999999</v>
      </c>
      <c r="C309" s="318">
        <v>-1.319613769248173E-2</v>
      </c>
      <c r="D309" s="318">
        <v>-9.4570133103228358E-4</v>
      </c>
      <c r="E309" s="318">
        <v>9.7968560560080572E-3</v>
      </c>
      <c r="F309" s="318">
        <v>1.0550460368008677E-2</v>
      </c>
      <c r="G309" s="318">
        <v>9.5978388582141746E-5</v>
      </c>
      <c r="H309" s="318">
        <v>1.0077730801124883E-4</v>
      </c>
      <c r="I309" s="318">
        <v>2.9179329468744891E-2</v>
      </c>
      <c r="J309" s="318">
        <v>0</v>
      </c>
      <c r="K309" s="318" t="s">
        <v>634</v>
      </c>
      <c r="O309" s="318">
        <v>0</v>
      </c>
      <c r="P309" s="318">
        <v>0</v>
      </c>
      <c r="Q309" s="318">
        <v>0</v>
      </c>
      <c r="R309" s="318">
        <v>3</v>
      </c>
      <c r="S309" s="318">
        <v>0.13043478260869565</v>
      </c>
      <c r="T309" s="318">
        <v>0</v>
      </c>
      <c r="U309" s="318">
        <v>0</v>
      </c>
    </row>
    <row r="310" spans="1:21" x14ac:dyDescent="0.2">
      <c r="A310" s="318">
        <v>36804</v>
      </c>
      <c r="B310" s="318">
        <v>228.800003</v>
      </c>
      <c r="C310" s="318">
        <v>-3.1898501540762675E-3</v>
      </c>
      <c r="D310" s="318">
        <v>-9.3318710529120515E-4</v>
      </c>
      <c r="E310" s="318">
        <v>9.7936609620033494E-3</v>
      </c>
      <c r="F310" s="318">
        <v>1.0547019497542068E-2</v>
      </c>
      <c r="G310" s="318">
        <v>9.5915795038668355E-5</v>
      </c>
      <c r="H310" s="318">
        <v>1.0071158479060177E-4</v>
      </c>
      <c r="I310" s="318">
        <v>2.2915572562725983E-2</v>
      </c>
      <c r="J310" s="318">
        <v>0</v>
      </c>
      <c r="K310" s="318" t="s">
        <v>634</v>
      </c>
      <c r="O310" s="318">
        <v>0</v>
      </c>
      <c r="P310" s="318">
        <v>0</v>
      </c>
      <c r="Q310" s="318">
        <v>0</v>
      </c>
      <c r="R310" s="318">
        <v>3</v>
      </c>
      <c r="S310" s="318">
        <v>0.13043478260869565</v>
      </c>
      <c r="T310" s="318">
        <v>0</v>
      </c>
      <c r="U310" s="318">
        <v>0</v>
      </c>
    </row>
    <row r="311" spans="1:21" x14ac:dyDescent="0.2">
      <c r="A311" s="318">
        <v>36805</v>
      </c>
      <c r="B311" s="318">
        <v>229.02499399999999</v>
      </c>
      <c r="C311" s="318">
        <v>9.8286908572786571E-4</v>
      </c>
      <c r="D311" s="318">
        <v>-1.0873919420638829E-3</v>
      </c>
      <c r="E311" s="318">
        <v>9.7337567423467514E-3</v>
      </c>
      <c r="F311" s="318">
        <v>1.0482507260988809E-2</v>
      </c>
      <c r="G311" s="318">
        <v>9.4746020319180844E-5</v>
      </c>
      <c r="H311" s="318">
        <v>9.9483321335139889E-5</v>
      </c>
      <c r="I311" s="318">
        <v>2.2262468893524772E-2</v>
      </c>
      <c r="J311" s="318">
        <v>0</v>
      </c>
      <c r="K311" s="318" t="s">
        <v>634</v>
      </c>
      <c r="O311" s="318">
        <v>0</v>
      </c>
      <c r="P311" s="318">
        <v>0</v>
      </c>
      <c r="Q311" s="318">
        <v>0</v>
      </c>
      <c r="R311" s="318">
        <v>3</v>
      </c>
      <c r="S311" s="318">
        <v>0.13043478260869565</v>
      </c>
      <c r="T311" s="318">
        <v>0</v>
      </c>
      <c r="U311" s="318">
        <v>0</v>
      </c>
    </row>
    <row r="312" spans="1:21" x14ac:dyDescent="0.2">
      <c r="A312" s="318">
        <v>36808</v>
      </c>
      <c r="B312" s="318">
        <v>225.68800400000001</v>
      </c>
      <c r="C312" s="318">
        <v>-1.4677609491670249E-2</v>
      </c>
      <c r="D312" s="318">
        <v>-1.9291817601525716E-3</v>
      </c>
      <c r="E312" s="318">
        <v>1.0119355278512191E-2</v>
      </c>
      <c r="F312" s="318">
        <v>1.0897767223013128E-2</v>
      </c>
      <c r="G312" s="318">
        <v>1.0240135125275252E-4</v>
      </c>
      <c r="H312" s="318">
        <v>1.0752141881539015E-4</v>
      </c>
      <c r="I312" s="318">
        <v>2.0530820747897891E-2</v>
      </c>
      <c r="J312" s="318">
        <v>0</v>
      </c>
      <c r="K312" s="318" t="s">
        <v>634</v>
      </c>
      <c r="O312" s="318">
        <v>0</v>
      </c>
      <c r="P312" s="318">
        <v>0</v>
      </c>
      <c r="Q312" s="318">
        <v>0</v>
      </c>
      <c r="R312" s="318">
        <v>3</v>
      </c>
      <c r="S312" s="318">
        <v>0.13043478260869565</v>
      </c>
      <c r="T312" s="318">
        <v>0</v>
      </c>
      <c r="U312" s="318">
        <v>0</v>
      </c>
    </row>
    <row r="313" spans="1:21" x14ac:dyDescent="0.2">
      <c r="A313" s="318">
        <v>36809</v>
      </c>
      <c r="B313" s="318">
        <v>226.16000399999999</v>
      </c>
      <c r="C313" s="318">
        <v>2.0891988603397782E-3</v>
      </c>
      <c r="D313" s="318">
        <v>-1.935953663036672E-3</v>
      </c>
      <c r="E313" s="318">
        <v>1.0116478959724486E-2</v>
      </c>
      <c r="F313" s="318">
        <v>1.089466964893406E-2</v>
      </c>
      <c r="G313" s="318">
        <v>1.0234314654254822E-4</v>
      </c>
      <c r="H313" s="318">
        <v>1.0746030386967563E-4</v>
      </c>
      <c r="I313" s="318">
        <v>1.0844180001859475E-2</v>
      </c>
      <c r="J313" s="318">
        <v>0</v>
      </c>
      <c r="K313" s="318" t="s">
        <v>634</v>
      </c>
      <c r="O313" s="318">
        <v>0</v>
      </c>
      <c r="P313" s="318">
        <v>0</v>
      </c>
      <c r="Q313" s="318">
        <v>0</v>
      </c>
      <c r="R313" s="318">
        <v>3</v>
      </c>
      <c r="S313" s="318">
        <v>0.13043478260869565</v>
      </c>
      <c r="T313" s="318">
        <v>0</v>
      </c>
      <c r="U313" s="318">
        <v>0</v>
      </c>
    </row>
    <row r="314" spans="1:21" x14ac:dyDescent="0.2">
      <c r="A314" s="318">
        <v>36810</v>
      </c>
      <c r="B314" s="318">
        <v>220.807007</v>
      </c>
      <c r="C314" s="318">
        <v>-2.3953682571070552E-2</v>
      </c>
      <c r="D314" s="318">
        <v>-3.6862582343125888E-3</v>
      </c>
      <c r="E314" s="318">
        <v>1.0606790564606502E-2</v>
      </c>
      <c r="F314" s="318">
        <v>1.1422697531114693E-2</v>
      </c>
      <c r="G314" s="318">
        <v>1.125040060814255E-4</v>
      </c>
      <c r="H314" s="318">
        <v>1.1812920638549678E-4</v>
      </c>
      <c r="I314" s="318">
        <v>7.5533802929201796E-3</v>
      </c>
      <c r="J314" s="318">
        <v>0</v>
      </c>
      <c r="K314" s="318" t="s">
        <v>634</v>
      </c>
      <c r="O314" s="318">
        <v>0</v>
      </c>
      <c r="P314" s="318">
        <v>0</v>
      </c>
      <c r="Q314" s="318">
        <v>0</v>
      </c>
      <c r="R314" s="318">
        <v>3</v>
      </c>
      <c r="S314" s="318">
        <v>0.13043478260869565</v>
      </c>
      <c r="T314" s="318">
        <v>0</v>
      </c>
      <c r="U314" s="318">
        <v>0</v>
      </c>
    </row>
    <row r="315" spans="1:21" x14ac:dyDescent="0.2">
      <c r="A315" s="318">
        <v>36811</v>
      </c>
      <c r="B315" s="318">
        <v>220.24099699999999</v>
      </c>
      <c r="C315" s="318">
        <v>-2.566660796984616E-3</v>
      </c>
      <c r="D315" s="318">
        <v>-3.5707718251705598E-3</v>
      </c>
      <c r="E315" s="318">
        <v>1.0605066960116344E-2</v>
      </c>
      <c r="F315" s="318">
        <v>1.1420841341663754E-2</v>
      </c>
      <c r="G315" s="318">
        <v>1.1246744522855131E-4</v>
      </c>
      <c r="H315" s="318">
        <v>1.1809081748997888E-4</v>
      </c>
      <c r="I315" s="318">
        <v>-1.0361239287827173E-2</v>
      </c>
      <c r="J315" s="318">
        <v>0</v>
      </c>
      <c r="K315" s="318" t="s">
        <v>634</v>
      </c>
      <c r="O315" s="318">
        <v>0</v>
      </c>
      <c r="P315" s="318">
        <v>0</v>
      </c>
      <c r="Q315" s="318">
        <v>0</v>
      </c>
      <c r="R315" s="318">
        <v>3</v>
      </c>
      <c r="S315" s="318">
        <v>0.13043478260869565</v>
      </c>
      <c r="T315" s="318">
        <v>0</v>
      </c>
      <c r="U315" s="318">
        <v>0</v>
      </c>
    </row>
    <row r="316" spans="1:21" x14ac:dyDescent="0.2">
      <c r="A316" s="318">
        <v>36812</v>
      </c>
      <c r="B316" s="318">
        <v>218.31599399999999</v>
      </c>
      <c r="C316" s="318">
        <v>-8.7788606843046055E-3</v>
      </c>
      <c r="D316" s="318">
        <v>-4.7345646046699904E-3</v>
      </c>
      <c r="E316" s="318">
        <v>9.6906592310055453E-3</v>
      </c>
      <c r="F316" s="318">
        <v>1.0436094556467509E-2</v>
      </c>
      <c r="G316" s="318">
        <v>9.3908876331472987E-5</v>
      </c>
      <c r="H316" s="318">
        <v>9.8604320148046643E-5</v>
      </c>
      <c r="I316" s="318">
        <v>-1.1631552513886076E-2</v>
      </c>
      <c r="J316" s="318">
        <v>0</v>
      </c>
      <c r="K316" s="318" t="s">
        <v>634</v>
      </c>
      <c r="O316" s="318">
        <v>0</v>
      </c>
      <c r="P316" s="318">
        <v>0</v>
      </c>
      <c r="Q316" s="318">
        <v>0</v>
      </c>
      <c r="R316" s="318">
        <v>3</v>
      </c>
      <c r="S316" s="318">
        <v>0.13043478260869565</v>
      </c>
      <c r="T316" s="318">
        <v>0</v>
      </c>
      <c r="U316" s="318">
        <v>0</v>
      </c>
    </row>
    <row r="317" spans="1:21" x14ac:dyDescent="0.2">
      <c r="A317" s="318">
        <v>36815</v>
      </c>
      <c r="B317" s="318">
        <v>218.83900499999999</v>
      </c>
      <c r="C317" s="318">
        <v>2.3927954649344513E-3</v>
      </c>
      <c r="D317" s="318">
        <v>-4.4302687912024146E-3</v>
      </c>
      <c r="E317" s="318">
        <v>9.8145017353222213E-3</v>
      </c>
      <c r="F317" s="318">
        <v>1.0569463407270083E-2</v>
      </c>
      <c r="G317" s="318">
        <v>9.6324444312642879E-5</v>
      </c>
      <c r="H317" s="318">
        <v>1.0114066652827502E-4</v>
      </c>
      <c r="I317" s="318">
        <v>-2.0744669960831148E-2</v>
      </c>
      <c r="J317" s="318">
        <v>0</v>
      </c>
      <c r="K317" s="318" t="s">
        <v>634</v>
      </c>
      <c r="O317" s="318">
        <v>0</v>
      </c>
      <c r="P317" s="318">
        <v>0</v>
      </c>
      <c r="Q317" s="318">
        <v>0</v>
      </c>
      <c r="R317" s="318">
        <v>3</v>
      </c>
      <c r="S317" s="318">
        <v>0.13043478260869565</v>
      </c>
      <c r="T317" s="318">
        <v>0</v>
      </c>
      <c r="U317" s="318">
        <v>0</v>
      </c>
    </row>
    <row r="318" spans="1:21" x14ac:dyDescent="0.2">
      <c r="A318" s="318">
        <v>36816</v>
      </c>
      <c r="B318" s="318">
        <v>216.682007</v>
      </c>
      <c r="C318" s="318">
        <v>-9.9054492307788424E-3</v>
      </c>
      <c r="D318" s="318">
        <v>-4.6775856911432066E-3</v>
      </c>
      <c r="E318" s="318">
        <v>9.8871197824232943E-3</v>
      </c>
      <c r="F318" s="318">
        <v>1.0647667457994316E-2</v>
      </c>
      <c r="G318" s="318">
        <v>9.7755137591986065E-5</v>
      </c>
      <c r="H318" s="318">
        <v>1.0264289447158537E-4</v>
      </c>
      <c r="I318" s="318">
        <v>-1.9751097518049807E-2</v>
      </c>
      <c r="J318" s="318">
        <v>0</v>
      </c>
      <c r="K318" s="318" t="s">
        <v>634</v>
      </c>
      <c r="O318" s="318">
        <v>0</v>
      </c>
      <c r="P318" s="318">
        <v>0</v>
      </c>
      <c r="Q318" s="318">
        <v>0</v>
      </c>
      <c r="R318" s="318">
        <v>3</v>
      </c>
      <c r="S318" s="318">
        <v>0.13043478260869565</v>
      </c>
      <c r="T318" s="318">
        <v>0</v>
      </c>
      <c r="U318" s="318">
        <v>0</v>
      </c>
    </row>
    <row r="319" spans="1:21" x14ac:dyDescent="0.2">
      <c r="A319" s="318">
        <v>36817</v>
      </c>
      <c r="B319" s="318">
        <v>210.18400600000001</v>
      </c>
      <c r="C319" s="318">
        <v>-3.0447507144451311E-2</v>
      </c>
      <c r="D319" s="318">
        <v>-5.7575085083304738E-3</v>
      </c>
      <c r="E319" s="318">
        <v>1.136913160863909E-2</v>
      </c>
      <c r="F319" s="318">
        <v>1.224368019391902E-2</v>
      </c>
      <c r="G319" s="318">
        <v>1.2925715353455646E-4</v>
      </c>
      <c r="H319" s="318">
        <v>1.357200112112843E-4</v>
      </c>
      <c r="I319" s="318">
        <v>-2.500591710804223E-2</v>
      </c>
      <c r="J319" s="318">
        <v>0</v>
      </c>
      <c r="K319" s="318" t="s">
        <v>634</v>
      </c>
      <c r="O319" s="318">
        <v>0</v>
      </c>
      <c r="P319" s="318">
        <v>0</v>
      </c>
      <c r="Q319" s="318">
        <v>0</v>
      </c>
      <c r="R319" s="318">
        <v>3</v>
      </c>
      <c r="S319" s="318">
        <v>0.13043478260869565</v>
      </c>
      <c r="T319" s="318">
        <v>0</v>
      </c>
      <c r="U319" s="318">
        <v>0</v>
      </c>
    </row>
    <row r="320" spans="1:21" x14ac:dyDescent="0.2">
      <c r="A320" s="318">
        <v>36818</v>
      </c>
      <c r="B320" s="318">
        <v>218.341003</v>
      </c>
      <c r="C320" s="318">
        <v>3.8074708485161902E-2</v>
      </c>
      <c r="D320" s="318">
        <v>-3.2624115427608278E-3</v>
      </c>
      <c r="E320" s="318">
        <v>1.4666823960349658E-2</v>
      </c>
      <c r="F320" s="318">
        <v>1.5795041188068862E-2</v>
      </c>
      <c r="G320" s="318">
        <v>2.1511572508388683E-4</v>
      </c>
      <c r="H320" s="318">
        <v>2.2587151133808119E-4</v>
      </c>
      <c r="I320" s="318">
        <v>-4.2425846601681395E-2</v>
      </c>
      <c r="J320" s="318">
        <v>0</v>
      </c>
      <c r="K320" s="318" t="s">
        <v>634</v>
      </c>
      <c r="O320" s="318">
        <v>0</v>
      </c>
      <c r="P320" s="318">
        <v>0</v>
      </c>
      <c r="Q320" s="318">
        <v>0</v>
      </c>
      <c r="R320" s="318">
        <v>3</v>
      </c>
      <c r="S320" s="318">
        <v>0.13043478260869565</v>
      </c>
      <c r="T320" s="318">
        <v>0</v>
      </c>
      <c r="U320" s="318">
        <v>0</v>
      </c>
    </row>
    <row r="321" spans="1:21" x14ac:dyDescent="0.2">
      <c r="A321" s="318">
        <v>36819</v>
      </c>
      <c r="B321" s="318">
        <v>219.166</v>
      </c>
      <c r="C321" s="318">
        <v>3.7713589596538779E-3</v>
      </c>
      <c r="D321" s="318">
        <v>-2.5783576065990443E-3</v>
      </c>
      <c r="E321" s="318">
        <v>1.4642767895009449E-2</v>
      </c>
      <c r="F321" s="318">
        <v>1.5769134656164023E-2</v>
      </c>
      <c r="G321" s="318">
        <v>2.1441065162711945E-4</v>
      </c>
      <c r="H321" s="318">
        <v>2.2513118420847543E-4</v>
      </c>
      <c r="I321" s="318">
        <v>-2.0278040764644161E-2</v>
      </c>
      <c r="J321" s="318">
        <v>0</v>
      </c>
      <c r="K321" s="318" t="s">
        <v>634</v>
      </c>
      <c r="O321" s="318">
        <v>0</v>
      </c>
      <c r="P321" s="318">
        <v>0</v>
      </c>
      <c r="Q321" s="318">
        <v>0</v>
      </c>
      <c r="R321" s="318">
        <v>3</v>
      </c>
      <c r="S321" s="318">
        <v>0.13043478260869565</v>
      </c>
      <c r="T321" s="318">
        <v>0</v>
      </c>
      <c r="U321" s="318">
        <v>0</v>
      </c>
    </row>
    <row r="322" spans="1:21" x14ac:dyDescent="0.2">
      <c r="A322" s="318">
        <v>36822</v>
      </c>
      <c r="B322" s="318">
        <v>221.496994</v>
      </c>
      <c r="C322" s="318">
        <v>1.057958473291863E-2</v>
      </c>
      <c r="D322" s="318">
        <v>-1.0032381783873236E-3</v>
      </c>
      <c r="E322" s="318">
        <v>1.416413491512172E-2</v>
      </c>
      <c r="F322" s="318">
        <v>1.5253683754746467E-2</v>
      </c>
      <c r="G322" s="318">
        <v>2.0062271789377016E-4</v>
      </c>
      <c r="H322" s="318">
        <v>2.1065385378845868E-4</v>
      </c>
      <c r="I322" s="318">
        <v>-1.7768821028489774E-2</v>
      </c>
      <c r="J322" s="318">
        <v>0</v>
      </c>
      <c r="K322" s="318" t="s">
        <v>634</v>
      </c>
      <c r="O322" s="318">
        <v>0</v>
      </c>
      <c r="P322" s="318">
        <v>0</v>
      </c>
      <c r="Q322" s="318">
        <v>0</v>
      </c>
      <c r="R322" s="318">
        <v>3</v>
      </c>
      <c r="S322" s="318">
        <v>0.13043478260869565</v>
      </c>
      <c r="T322" s="318">
        <v>0</v>
      </c>
      <c r="U322" s="318">
        <v>0</v>
      </c>
    </row>
    <row r="323" spans="1:21" x14ac:dyDescent="0.2">
      <c r="A323" s="318">
        <v>36823</v>
      </c>
      <c r="B323" s="318">
        <v>225.679001</v>
      </c>
      <c r="C323" s="318">
        <v>1.8704621775170852E-2</v>
      </c>
      <c r="D323" s="318">
        <v>-3.8834484951705522E-4</v>
      </c>
      <c r="E323" s="318">
        <v>1.4742355217617392E-2</v>
      </c>
      <c r="F323" s="318">
        <v>1.5876382542049497E-2</v>
      </c>
      <c r="G323" s="318">
        <v>2.1733703736241073E-4</v>
      </c>
      <c r="H323" s="318">
        <v>2.2820388923053129E-4</v>
      </c>
      <c r="I323" s="318">
        <v>-1.0420042339736901E-2</v>
      </c>
      <c r="J323" s="318">
        <v>0</v>
      </c>
      <c r="K323" s="318" t="s">
        <v>634</v>
      </c>
      <c r="O323" s="318">
        <v>0</v>
      </c>
      <c r="P323" s="318">
        <v>0</v>
      </c>
      <c r="Q323" s="318">
        <v>0</v>
      </c>
      <c r="R323" s="318">
        <v>3</v>
      </c>
      <c r="S323" s="318">
        <v>0.13043478260869565</v>
      </c>
      <c r="T323" s="318">
        <v>0</v>
      </c>
      <c r="U323" s="318">
        <v>0</v>
      </c>
    </row>
    <row r="324" spans="1:21" x14ac:dyDescent="0.2">
      <c r="A324" s="318">
        <v>36824</v>
      </c>
      <c r="B324" s="318">
        <v>222.51499899999999</v>
      </c>
      <c r="C324" s="318">
        <v>-1.4119129491963291E-2</v>
      </c>
      <c r="D324" s="318">
        <v>-7.9772155099640859E-4</v>
      </c>
      <c r="E324" s="318">
        <v>1.5008995898875962E-2</v>
      </c>
      <c r="F324" s="318">
        <v>1.6163534044943344E-2</v>
      </c>
      <c r="G324" s="318">
        <v>2.2526995789247544E-4</v>
      </c>
      <c r="H324" s="318">
        <v>2.3653345578709923E-4</v>
      </c>
      <c r="I324" s="318">
        <v>-1.1508958672602932E-3</v>
      </c>
      <c r="J324" s="318">
        <v>0</v>
      </c>
      <c r="K324" s="318" t="s">
        <v>634</v>
      </c>
      <c r="O324" s="318">
        <v>0</v>
      </c>
      <c r="P324" s="318">
        <v>0</v>
      </c>
      <c r="Q324" s="318">
        <v>0</v>
      </c>
      <c r="R324" s="318">
        <v>3</v>
      </c>
      <c r="S324" s="318">
        <v>0.13043478260869565</v>
      </c>
      <c r="T324" s="318">
        <v>0</v>
      </c>
      <c r="U324" s="318">
        <v>0</v>
      </c>
    </row>
    <row r="325" spans="1:21" x14ac:dyDescent="0.2">
      <c r="A325" s="318">
        <v>36825</v>
      </c>
      <c r="B325" s="318">
        <v>223.776993</v>
      </c>
      <c r="C325" s="318">
        <v>5.6554784145836793E-3</v>
      </c>
      <c r="D325" s="318">
        <v>-8.3091727080392022E-4</v>
      </c>
      <c r="E325" s="318">
        <v>1.4993153224573952E-2</v>
      </c>
      <c r="F325" s="318">
        <v>1.6146472703387333E-2</v>
      </c>
      <c r="G325" s="318">
        <v>2.247946436155523E-4</v>
      </c>
      <c r="H325" s="318">
        <v>2.3603437579632991E-4</v>
      </c>
      <c r="I325" s="318">
        <v>-6.2939888178467672E-3</v>
      </c>
      <c r="J325" s="318">
        <v>0</v>
      </c>
      <c r="K325" s="318" t="s">
        <v>634</v>
      </c>
      <c r="O325" s="318">
        <v>0</v>
      </c>
      <c r="P325" s="318">
        <v>0</v>
      </c>
      <c r="Q325" s="318">
        <v>0</v>
      </c>
      <c r="R325" s="318">
        <v>3</v>
      </c>
      <c r="S325" s="318">
        <v>0.13043478260869565</v>
      </c>
      <c r="T325" s="318">
        <v>0</v>
      </c>
      <c r="U325" s="318">
        <v>0</v>
      </c>
    </row>
    <row r="326" spans="1:21" x14ac:dyDescent="0.2">
      <c r="A326" s="318">
        <v>36826</v>
      </c>
      <c r="B326" s="318">
        <v>225.30299400000001</v>
      </c>
      <c r="C326" s="318">
        <v>6.7961473131725224E-3</v>
      </c>
      <c r="D326" s="318">
        <v>-2.9372448795046886E-4</v>
      </c>
      <c r="E326" s="318">
        <v>1.5057644720630668E-2</v>
      </c>
      <c r="F326" s="318">
        <v>1.6215925083756102E-2</v>
      </c>
      <c r="G326" s="318">
        <v>2.2673266453273662E-4</v>
      </c>
      <c r="H326" s="318">
        <v>2.3806929775937346E-4</v>
      </c>
      <c r="I326" s="318">
        <v>-4.358531539366957E-3</v>
      </c>
      <c r="J326" s="318">
        <v>0</v>
      </c>
      <c r="K326" s="318" t="s">
        <v>634</v>
      </c>
      <c r="O326" s="318">
        <v>0</v>
      </c>
      <c r="P326" s="318">
        <v>0</v>
      </c>
      <c r="Q326" s="318">
        <v>0</v>
      </c>
      <c r="R326" s="318">
        <v>3</v>
      </c>
      <c r="S326" s="318">
        <v>0.13043478260869565</v>
      </c>
      <c r="T326" s="318">
        <v>0</v>
      </c>
      <c r="U326" s="318">
        <v>0</v>
      </c>
    </row>
    <row r="327" spans="1:21" x14ac:dyDescent="0.2">
      <c r="A327" s="318">
        <v>36829</v>
      </c>
      <c r="B327" s="318">
        <v>222.76800499999999</v>
      </c>
      <c r="C327" s="318">
        <v>-1.1315242686165954E-2</v>
      </c>
      <c r="D327" s="318">
        <v>-1.0881268900473002E-3</v>
      </c>
      <c r="E327" s="318">
        <v>1.5183590519786461E-2</v>
      </c>
      <c r="F327" s="318">
        <v>1.6351559021308495E-2</v>
      </c>
      <c r="G327" s="318">
        <v>2.3054142107254927E-4</v>
      </c>
      <c r="H327" s="318">
        <v>2.4206849212617674E-4</v>
      </c>
      <c r="I327" s="318">
        <v>-3.2447176925196459E-4</v>
      </c>
      <c r="J327" s="318">
        <v>0</v>
      </c>
      <c r="K327" s="318" t="s">
        <v>634</v>
      </c>
      <c r="O327" s="318">
        <v>0</v>
      </c>
      <c r="P327" s="318">
        <v>0</v>
      </c>
      <c r="Q327" s="318">
        <v>0</v>
      </c>
      <c r="R327" s="318">
        <v>3</v>
      </c>
      <c r="S327" s="318">
        <v>0.13043478260869565</v>
      </c>
      <c r="T327" s="318">
        <v>0</v>
      </c>
      <c r="U327" s="318">
        <v>0</v>
      </c>
    </row>
    <row r="328" spans="1:21" x14ac:dyDescent="0.2">
      <c r="A328" s="318">
        <v>36830</v>
      </c>
      <c r="B328" s="318">
        <v>226.06599399999999</v>
      </c>
      <c r="C328" s="318">
        <v>1.4696071883752547E-2</v>
      </c>
      <c r="D328" s="318">
        <v>-7.8840151295550152E-4</v>
      </c>
      <c r="E328" s="318">
        <v>1.5440245074350411E-2</v>
      </c>
      <c r="F328" s="318">
        <v>1.6627956233915827E-2</v>
      </c>
      <c r="G328" s="318">
        <v>2.3840116795600212E-4</v>
      </c>
      <c r="H328" s="318">
        <v>2.5032122635380226E-4</v>
      </c>
      <c r="I328" s="318">
        <v>-7.9867119654128248E-3</v>
      </c>
      <c r="J328" s="318">
        <v>0</v>
      </c>
      <c r="K328" s="318" t="s">
        <v>634</v>
      </c>
      <c r="O328" s="318">
        <v>0</v>
      </c>
      <c r="P328" s="318">
        <v>0</v>
      </c>
      <c r="Q328" s="318">
        <v>0</v>
      </c>
      <c r="R328" s="318">
        <v>3</v>
      </c>
      <c r="S328" s="318">
        <v>0.13043478260869565</v>
      </c>
      <c r="T328" s="318">
        <v>0</v>
      </c>
      <c r="U328" s="318">
        <v>0</v>
      </c>
    </row>
    <row r="329" spans="1:21" x14ac:dyDescent="0.2">
      <c r="A329" s="318">
        <v>36831</v>
      </c>
      <c r="B329" s="318">
        <v>227.04800399999999</v>
      </c>
      <c r="C329" s="318">
        <v>4.3345009945668245E-3</v>
      </c>
      <c r="D329" s="318">
        <v>-1.1463235225697376E-3</v>
      </c>
      <c r="E329" s="318">
        <v>1.5218124400468191E-2</v>
      </c>
      <c r="F329" s="318">
        <v>1.6388749354350359E-2</v>
      </c>
      <c r="G329" s="318">
        <v>2.3159131026812533E-4</v>
      </c>
      <c r="H329" s="318">
        <v>2.431708757815316E-4</v>
      </c>
      <c r="I329" s="318">
        <v>-1.1372164707528522E-3</v>
      </c>
      <c r="J329" s="318">
        <v>0</v>
      </c>
      <c r="K329" s="318" t="s">
        <v>634</v>
      </c>
      <c r="O329" s="318">
        <v>0</v>
      </c>
      <c r="P329" s="318">
        <v>0</v>
      </c>
      <c r="Q329" s="318">
        <v>0</v>
      </c>
      <c r="R329" s="318">
        <v>3</v>
      </c>
      <c r="S329" s="318">
        <v>0.13043478260869565</v>
      </c>
      <c r="T329" s="318">
        <v>0</v>
      </c>
      <c r="U329" s="318">
        <v>0</v>
      </c>
    </row>
    <row r="330" spans="1:21" x14ac:dyDescent="0.2">
      <c r="A330" s="318">
        <v>36832</v>
      </c>
      <c r="B330" s="318">
        <v>229.36999499999999</v>
      </c>
      <c r="C330" s="318">
        <v>1.0174931917159598E-2</v>
      </c>
      <c r="D330" s="318">
        <v>-3.341544592015052E-5</v>
      </c>
      <c r="E330" s="318">
        <v>1.5147259086112223E-2</v>
      </c>
      <c r="F330" s="318">
        <v>1.631243286196701E-2</v>
      </c>
      <c r="G330" s="318">
        <v>2.2943945782180928E-4</v>
      </c>
      <c r="H330" s="318">
        <v>2.4091143071289977E-4</v>
      </c>
      <c r="I330" s="318">
        <v>-2.388272353579917E-3</v>
      </c>
      <c r="J330" s="318">
        <v>0</v>
      </c>
      <c r="K330" s="318" t="s">
        <v>634</v>
      </c>
      <c r="O330" s="318">
        <v>0</v>
      </c>
      <c r="P330" s="318">
        <v>0</v>
      </c>
      <c r="Q330" s="318">
        <v>0</v>
      </c>
      <c r="R330" s="318">
        <v>3</v>
      </c>
      <c r="S330" s="318">
        <v>0.13043478260869565</v>
      </c>
      <c r="T330" s="318">
        <v>0</v>
      </c>
      <c r="U330" s="318">
        <v>0</v>
      </c>
    </row>
    <row r="331" spans="1:21" x14ac:dyDescent="0.2">
      <c r="A331" s="318">
        <v>36833</v>
      </c>
      <c r="B331" s="318">
        <v>231.22700499999999</v>
      </c>
      <c r="C331" s="318">
        <v>8.0635352031435351E-3</v>
      </c>
      <c r="D331" s="318">
        <v>5.0246004728079206E-4</v>
      </c>
      <c r="E331" s="318">
        <v>1.5228848073236245E-2</v>
      </c>
      <c r="F331" s="318">
        <v>1.6400297925023649E-2</v>
      </c>
      <c r="G331" s="318">
        <v>2.3191781363771129E-4</v>
      </c>
      <c r="H331" s="318">
        <v>2.4351370431959686E-4</v>
      </c>
      <c r="I331" s="318">
        <v>6.2737887622020131E-3</v>
      </c>
      <c r="J331" s="318">
        <v>0</v>
      </c>
      <c r="K331" s="318" t="s">
        <v>634</v>
      </c>
      <c r="O331" s="318">
        <v>0</v>
      </c>
      <c r="P331" s="318">
        <v>0</v>
      </c>
      <c r="Q331" s="318">
        <v>0</v>
      </c>
      <c r="R331" s="318">
        <v>3</v>
      </c>
      <c r="S331" s="318">
        <v>0.13043478260869565</v>
      </c>
      <c r="T331" s="318">
        <v>0</v>
      </c>
      <c r="U331" s="318">
        <v>0</v>
      </c>
    </row>
    <row r="332" spans="1:21" x14ac:dyDescent="0.2">
      <c r="A332" s="318">
        <v>36836</v>
      </c>
      <c r="B332" s="318">
        <v>233.225998</v>
      </c>
      <c r="C332" s="318">
        <v>8.6079983570380419E-3</v>
      </c>
      <c r="D332" s="318">
        <v>8.6556144115270512E-4</v>
      </c>
      <c r="E332" s="318">
        <v>1.5331432640386352E-2</v>
      </c>
      <c r="F332" s="318">
        <v>1.6510773612723764E-2</v>
      </c>
      <c r="G332" s="318">
        <v>2.3505282680670402E-4</v>
      </c>
      <c r="H332" s="318">
        <v>2.4680546814703921E-4</v>
      </c>
      <c r="I332" s="318">
        <v>1.1023877613530941E-2</v>
      </c>
      <c r="J332" s="318">
        <v>0</v>
      </c>
      <c r="K332" s="318" t="s">
        <v>634</v>
      </c>
      <c r="O332" s="318">
        <v>0</v>
      </c>
      <c r="P332" s="318">
        <v>0</v>
      </c>
      <c r="Q332" s="318">
        <v>0</v>
      </c>
      <c r="R332" s="318">
        <v>3</v>
      </c>
      <c r="S332" s="318">
        <v>0.13043478260869565</v>
      </c>
      <c r="T332" s="318">
        <v>0</v>
      </c>
      <c r="U332" s="318">
        <v>0</v>
      </c>
    </row>
    <row r="333" spans="1:21" x14ac:dyDescent="0.2">
      <c r="A333" s="318">
        <v>36837</v>
      </c>
      <c r="B333" s="318">
        <v>230.88299599999999</v>
      </c>
      <c r="C333" s="318">
        <v>-1.0096860588121233E-2</v>
      </c>
      <c r="D333" s="318">
        <v>1.0836923413217068E-3</v>
      </c>
      <c r="E333" s="318">
        <v>1.5130502085775705E-2</v>
      </c>
      <c r="F333" s="318">
        <v>1.6294386861604605E-2</v>
      </c>
      <c r="G333" s="318">
        <v>2.2893209336766296E-4</v>
      </c>
      <c r="H333" s="318">
        <v>2.4037869803604611E-4</v>
      </c>
      <c r="I333" s="318">
        <v>1.2556079757154157E-2</v>
      </c>
      <c r="J333" s="318">
        <v>0</v>
      </c>
      <c r="K333" s="318" t="s">
        <v>634</v>
      </c>
      <c r="O333" s="318">
        <v>0</v>
      </c>
      <c r="P333" s="318">
        <v>0</v>
      </c>
      <c r="Q333" s="318">
        <v>0</v>
      </c>
      <c r="R333" s="318">
        <v>3</v>
      </c>
      <c r="S333" s="318">
        <v>0.13043478260869565</v>
      </c>
      <c r="T333" s="318">
        <v>0</v>
      </c>
      <c r="U333" s="318">
        <v>0</v>
      </c>
    </row>
    <row r="334" spans="1:21" x14ac:dyDescent="0.2">
      <c r="A334" s="318">
        <v>36838</v>
      </c>
      <c r="B334" s="318">
        <v>230.03999300000001</v>
      </c>
      <c r="C334" s="318">
        <v>-3.6578949632813697E-3</v>
      </c>
      <c r="D334" s="318">
        <v>8.1002120686355663E-4</v>
      </c>
      <c r="E334" s="318">
        <v>1.5163345047307496E-2</v>
      </c>
      <c r="F334" s="318">
        <v>1.6329756204792687E-2</v>
      </c>
      <c r="G334" s="318">
        <v>2.2992703302370478E-4</v>
      </c>
      <c r="H334" s="318">
        <v>2.4142338467489003E-4</v>
      </c>
      <c r="I334" s="318">
        <v>1.0170032877181745E-2</v>
      </c>
      <c r="J334" s="318">
        <v>0</v>
      </c>
      <c r="K334" s="318" t="s">
        <v>634</v>
      </c>
      <c r="O334" s="318">
        <v>0</v>
      </c>
      <c r="P334" s="318">
        <v>0</v>
      </c>
      <c r="Q334" s="318">
        <v>0</v>
      </c>
      <c r="R334" s="318">
        <v>3</v>
      </c>
      <c r="S334" s="318">
        <v>0.13043478260869565</v>
      </c>
      <c r="T334" s="318">
        <v>0</v>
      </c>
      <c r="U334" s="318">
        <v>0</v>
      </c>
    </row>
    <row r="335" spans="1:21" x14ac:dyDescent="0.2">
      <c r="A335" s="318">
        <v>36839</v>
      </c>
      <c r="B335" s="318">
        <v>228.442001</v>
      </c>
      <c r="C335" s="318">
        <v>-6.9708232461019844E-3</v>
      </c>
      <c r="D335" s="318">
        <v>1.6187287937668212E-3</v>
      </c>
      <c r="E335" s="318">
        <v>1.4198779892812373E-2</v>
      </c>
      <c r="F335" s="318">
        <v>1.5290993730721016E-2</v>
      </c>
      <c r="G335" s="318">
        <v>2.0160535044453295E-4</v>
      </c>
      <c r="H335" s="318">
        <v>2.1168561796675961E-4</v>
      </c>
      <c r="I335" s="318">
        <v>5.3642709997062362E-3</v>
      </c>
      <c r="J335" s="318">
        <v>0</v>
      </c>
      <c r="K335" s="318" t="s">
        <v>634</v>
      </c>
      <c r="O335" s="318">
        <v>0</v>
      </c>
      <c r="P335" s="318">
        <v>0</v>
      </c>
      <c r="Q335" s="318">
        <v>0</v>
      </c>
      <c r="R335" s="318">
        <v>3</v>
      </c>
      <c r="S335" s="318">
        <v>0.13043478260869565</v>
      </c>
      <c r="T335" s="318">
        <v>0</v>
      </c>
      <c r="U335" s="318">
        <v>0</v>
      </c>
    </row>
    <row r="336" spans="1:21" x14ac:dyDescent="0.2">
      <c r="A336" s="318">
        <v>36840</v>
      </c>
      <c r="B336" s="318">
        <v>225.00700399999999</v>
      </c>
      <c r="C336" s="318">
        <v>-1.5150822561145243E-2</v>
      </c>
      <c r="D336" s="318">
        <v>1.0194829954734582E-3</v>
      </c>
      <c r="E336" s="318">
        <v>1.4642858958289371E-2</v>
      </c>
      <c r="F336" s="318">
        <v>1.5769232724311629E-2</v>
      </c>
      <c r="G336" s="318">
        <v>2.1441331847235528E-4</v>
      </c>
      <c r="H336" s="318">
        <v>2.2513398439597305E-4</v>
      </c>
      <c r="I336" s="318">
        <v>2.779576516019876E-4</v>
      </c>
      <c r="J336" s="318">
        <v>0</v>
      </c>
      <c r="K336" s="318" t="s">
        <v>634</v>
      </c>
      <c r="O336" s="318">
        <v>0</v>
      </c>
      <c r="P336" s="318">
        <v>0</v>
      </c>
      <c r="Q336" s="318">
        <v>0</v>
      </c>
      <c r="R336" s="318">
        <v>3</v>
      </c>
      <c r="S336" s="318">
        <v>0.13043478260869565</v>
      </c>
      <c r="T336" s="318">
        <v>0</v>
      </c>
      <c r="U336" s="318">
        <v>0</v>
      </c>
    </row>
    <row r="337" spans="1:21" x14ac:dyDescent="0.2">
      <c r="A337" s="318">
        <v>36843</v>
      </c>
      <c r="B337" s="318">
        <v>219.77600100000001</v>
      </c>
      <c r="C337" s="318">
        <v>-2.3522680223772196E-2</v>
      </c>
      <c r="D337" s="318">
        <v>3.1739635073690649E-4</v>
      </c>
      <c r="E337" s="318">
        <v>1.5466455908302146E-2</v>
      </c>
      <c r="F337" s="318">
        <v>1.6656183285863848E-2</v>
      </c>
      <c r="G337" s="318">
        <v>2.3921125836345435E-4</v>
      </c>
      <c r="H337" s="318">
        <v>2.5117182128162708E-4</v>
      </c>
      <c r="I337" s="318">
        <v>-6.5628606179814614E-3</v>
      </c>
      <c r="J337" s="318">
        <v>0</v>
      </c>
      <c r="K337" s="318" t="s">
        <v>634</v>
      </c>
      <c r="O337" s="318">
        <v>0</v>
      </c>
      <c r="P337" s="318">
        <v>0</v>
      </c>
      <c r="Q337" s="318">
        <v>0</v>
      </c>
      <c r="R337" s="318">
        <v>3</v>
      </c>
      <c r="S337" s="318">
        <v>0.13043478260869565</v>
      </c>
      <c r="T337" s="318">
        <v>0</v>
      </c>
      <c r="U337" s="318">
        <v>0</v>
      </c>
    </row>
    <row r="338" spans="1:21" x14ac:dyDescent="0.2">
      <c r="A338" s="318">
        <v>36844</v>
      </c>
      <c r="B338" s="318">
        <v>223.108002</v>
      </c>
      <c r="C338" s="318">
        <v>1.5047117734296735E-2</v>
      </c>
      <c r="D338" s="318">
        <v>9.1998312546844366E-4</v>
      </c>
      <c r="E338" s="318">
        <v>1.5794393389080293E-2</v>
      </c>
      <c r="F338" s="318">
        <v>1.7009346726701853E-2</v>
      </c>
      <c r="G338" s="318">
        <v>2.4946286252902329E-4</v>
      </c>
      <c r="H338" s="318">
        <v>2.6193600565547446E-4</v>
      </c>
      <c r="I338" s="318">
        <v>-2.1272708290953551E-2</v>
      </c>
      <c r="J338" s="318">
        <v>0</v>
      </c>
      <c r="K338" s="318" t="s">
        <v>634</v>
      </c>
      <c r="O338" s="318">
        <v>0</v>
      </c>
      <c r="P338" s="318">
        <v>0</v>
      </c>
      <c r="Q338" s="318">
        <v>0</v>
      </c>
      <c r="R338" s="318">
        <v>3</v>
      </c>
      <c r="S338" s="318">
        <v>0.13043478260869565</v>
      </c>
      <c r="T338" s="318">
        <v>0</v>
      </c>
      <c r="U338" s="318">
        <v>0</v>
      </c>
    </row>
    <row r="339" spans="1:21" x14ac:dyDescent="0.2">
      <c r="A339" s="318">
        <v>36845</v>
      </c>
      <c r="B339" s="318">
        <v>220.526993</v>
      </c>
      <c r="C339" s="318">
        <v>-1.1635863491256908E-2</v>
      </c>
      <c r="D339" s="318">
        <v>8.3758244639806014E-4</v>
      </c>
      <c r="E339" s="318">
        <v>1.5858079899271186E-2</v>
      </c>
      <c r="F339" s="318">
        <v>1.7077932199215124E-2</v>
      </c>
      <c r="G339" s="318">
        <v>2.5147869809166886E-4</v>
      </c>
      <c r="H339" s="318">
        <v>2.6405263299625234E-4</v>
      </c>
      <c r="I339" s="318">
        <v>-1.3745576881291105E-2</v>
      </c>
      <c r="J339" s="318">
        <v>0</v>
      </c>
      <c r="K339" s="318" t="s">
        <v>634</v>
      </c>
      <c r="O339" s="318">
        <v>0</v>
      </c>
      <c r="P339" s="318">
        <v>0</v>
      </c>
      <c r="Q339" s="318">
        <v>0</v>
      </c>
      <c r="R339" s="318">
        <v>2</v>
      </c>
      <c r="S339" s="318">
        <v>8.6956521739130432E-2</v>
      </c>
      <c r="T339" s="318">
        <v>0</v>
      </c>
      <c r="U339" s="318">
        <v>0</v>
      </c>
    </row>
    <row r="340" spans="1:21" x14ac:dyDescent="0.2">
      <c r="A340" s="318">
        <v>36846</v>
      </c>
      <c r="B340" s="318">
        <v>218.878006</v>
      </c>
      <c r="C340" s="318">
        <v>-7.5055802500133438E-3</v>
      </c>
      <c r="D340" s="318">
        <v>1.9300551556570111E-3</v>
      </c>
      <c r="E340" s="318">
        <v>1.4309720587549408E-2</v>
      </c>
      <c r="F340" s="318">
        <v>1.5410468325053208E-2</v>
      </c>
      <c r="G340" s="318">
        <v>2.0476810329373538E-4</v>
      </c>
      <c r="H340" s="318">
        <v>2.1500650845842216E-4</v>
      </c>
      <c r="I340" s="318">
        <v>-1.7613238516838981E-2</v>
      </c>
      <c r="J340" s="318">
        <v>0</v>
      </c>
      <c r="K340" s="318" t="s">
        <v>634</v>
      </c>
      <c r="O340" s="318">
        <v>0</v>
      </c>
      <c r="P340" s="318">
        <v>0</v>
      </c>
      <c r="Q340" s="318">
        <v>0</v>
      </c>
      <c r="R340" s="318">
        <v>2</v>
      </c>
      <c r="S340" s="318">
        <v>8.6956521739130432E-2</v>
      </c>
      <c r="T340" s="318">
        <v>0</v>
      </c>
      <c r="U340" s="318">
        <v>0</v>
      </c>
    </row>
    <row r="341" spans="1:21" x14ac:dyDescent="0.2">
      <c r="A341" s="318">
        <v>36847</v>
      </c>
      <c r="B341" s="318">
        <v>219.26800499999999</v>
      </c>
      <c r="C341" s="318">
        <v>1.7802243690799061E-3</v>
      </c>
      <c r="D341" s="318">
        <v>2.0174638822453449E-4</v>
      </c>
      <c r="E341" s="318">
        <v>1.1675231209106662E-2</v>
      </c>
      <c r="F341" s="318">
        <v>1.2573325917499482E-2</v>
      </c>
      <c r="G341" s="318">
        <v>1.3631102378609819E-4</v>
      </c>
      <c r="H341" s="318">
        <v>1.431265749754031E-4</v>
      </c>
      <c r="I341" s="318">
        <v>-1.8042205747325128E-2</v>
      </c>
      <c r="J341" s="318">
        <v>0</v>
      </c>
      <c r="K341" s="318" t="s">
        <v>634</v>
      </c>
      <c r="O341" s="318">
        <v>0</v>
      </c>
      <c r="P341" s="318">
        <v>0</v>
      </c>
      <c r="Q341" s="318">
        <v>0</v>
      </c>
      <c r="R341" s="318">
        <v>2</v>
      </c>
      <c r="S341" s="318">
        <v>8.6956521739130432E-2</v>
      </c>
      <c r="T341" s="318">
        <v>0</v>
      </c>
      <c r="U341" s="318">
        <v>0</v>
      </c>
    </row>
    <row r="342" spans="1:21" x14ac:dyDescent="0.2">
      <c r="A342" s="318">
        <v>36850</v>
      </c>
      <c r="B342" s="318">
        <v>216.10299699999999</v>
      </c>
      <c r="C342" s="318">
        <v>-1.4539616751115508E-2</v>
      </c>
      <c r="D342" s="318">
        <v>-6.7020483609781759E-4</v>
      </c>
      <c r="E342" s="318">
        <v>1.2072323412103007E-2</v>
      </c>
      <c r="F342" s="318">
        <v>1.3000963674572468E-2</v>
      </c>
      <c r="G342" s="318">
        <v>1.4574099256641041E-4</v>
      </c>
      <c r="H342" s="318">
        <v>1.5302804219473093E-4</v>
      </c>
      <c r="I342" s="318">
        <v>-1.9955537835636538E-2</v>
      </c>
      <c r="J342" s="318">
        <v>0</v>
      </c>
      <c r="K342" s="318" t="s">
        <v>634</v>
      </c>
      <c r="O342" s="318">
        <v>0</v>
      </c>
      <c r="P342" s="318">
        <v>0</v>
      </c>
      <c r="Q342" s="318">
        <v>0</v>
      </c>
      <c r="R342" s="318">
        <v>1</v>
      </c>
      <c r="S342" s="318">
        <v>4.3478260869565216E-2</v>
      </c>
      <c r="T342" s="318">
        <v>0</v>
      </c>
      <c r="U342" s="318">
        <v>0</v>
      </c>
    </row>
    <row r="343" spans="1:21" x14ac:dyDescent="0.2">
      <c r="A343" s="318">
        <v>36851</v>
      </c>
      <c r="B343" s="318">
        <v>213.679993</v>
      </c>
      <c r="C343" s="318">
        <v>-1.1275595953595136E-2</v>
      </c>
      <c r="D343" s="318">
        <v>-1.7109277259318057E-3</v>
      </c>
      <c r="E343" s="318">
        <v>1.1995814311530158E-2</v>
      </c>
      <c r="F343" s="318">
        <v>1.2918569258570939E-2</v>
      </c>
      <c r="G343" s="318">
        <v>1.4389956099671177E-4</v>
      </c>
      <c r="H343" s="318">
        <v>1.5109453904654736E-4</v>
      </c>
      <c r="I343" s="318">
        <v>-2.7623576658687563E-2</v>
      </c>
      <c r="J343" s="318">
        <v>0</v>
      </c>
      <c r="K343" s="318" t="s">
        <v>634</v>
      </c>
      <c r="O343" s="318">
        <v>0</v>
      </c>
      <c r="P343" s="318">
        <v>0</v>
      </c>
      <c r="Q343" s="318">
        <v>0</v>
      </c>
      <c r="R343" s="318">
        <v>1</v>
      </c>
      <c r="S343" s="318">
        <v>4.3478260869565216E-2</v>
      </c>
      <c r="T343" s="318">
        <v>0</v>
      </c>
      <c r="U343" s="318">
        <v>0</v>
      </c>
    </row>
    <row r="344" spans="1:21" x14ac:dyDescent="0.2">
      <c r="A344" s="318">
        <v>36852</v>
      </c>
      <c r="B344" s="318">
        <v>207.78599500000001</v>
      </c>
      <c r="C344" s="318">
        <v>-2.7970856183690104E-2</v>
      </c>
      <c r="D344" s="318">
        <v>-3.9335695334966128E-3</v>
      </c>
      <c r="E344" s="318">
        <v>1.2343090237880893E-2</v>
      </c>
      <c r="F344" s="318">
        <v>1.3292558717717885E-2</v>
      </c>
      <c r="G344" s="318">
        <v>1.5235187662047061E-4</v>
      </c>
      <c r="H344" s="318">
        <v>1.5996947045149415E-4</v>
      </c>
      <c r="I344" s="318">
        <v>-3.2896061135271153E-2</v>
      </c>
      <c r="J344" s="318">
        <v>0</v>
      </c>
      <c r="K344" s="318" t="s">
        <v>634</v>
      </c>
      <c r="O344" s="318">
        <v>0</v>
      </c>
      <c r="P344" s="318">
        <v>0</v>
      </c>
      <c r="Q344" s="318">
        <v>0</v>
      </c>
      <c r="R344" s="318">
        <v>1</v>
      </c>
      <c r="S344" s="318">
        <v>4.3478260869565216E-2</v>
      </c>
      <c r="T344" s="318">
        <v>0</v>
      </c>
      <c r="U344" s="318">
        <v>0</v>
      </c>
    </row>
    <row r="345" spans="1:21" x14ac:dyDescent="0.2">
      <c r="A345" s="318">
        <v>36853</v>
      </c>
      <c r="B345" s="318">
        <v>209.15100100000001</v>
      </c>
      <c r="C345" s="318">
        <v>6.5478040567338875E-3</v>
      </c>
      <c r="D345" s="318">
        <v>-2.9494298407015096E-3</v>
      </c>
      <c r="E345" s="318">
        <v>1.2314243670332016E-2</v>
      </c>
      <c r="F345" s="318">
        <v>1.3261493183434479E-2</v>
      </c>
      <c r="G345" s="318">
        <v>1.5164059717231212E-4</v>
      </c>
      <c r="H345" s="318">
        <v>1.5922262703092774E-4</v>
      </c>
      <c r="I345" s="318">
        <v>-5.0957213624502916E-2</v>
      </c>
      <c r="J345" s="318">
        <v>0</v>
      </c>
      <c r="K345" s="318" t="s">
        <v>634</v>
      </c>
      <c r="O345" s="318">
        <v>0</v>
      </c>
      <c r="P345" s="318">
        <v>0</v>
      </c>
      <c r="Q345" s="318">
        <v>0</v>
      </c>
      <c r="R345" s="318">
        <v>1</v>
      </c>
      <c r="S345" s="318">
        <v>4.3478260869565216E-2</v>
      </c>
      <c r="T345" s="318">
        <v>0</v>
      </c>
      <c r="U345" s="318">
        <v>0</v>
      </c>
    </row>
    <row r="346" spans="1:21" x14ac:dyDescent="0.2">
      <c r="A346" s="318">
        <v>36854</v>
      </c>
      <c r="B346" s="318">
        <v>212.87300099999999</v>
      </c>
      <c r="C346" s="318">
        <v>1.7639264535903573E-2</v>
      </c>
      <c r="D346" s="318">
        <v>-2.3787733587338957E-3</v>
      </c>
      <c r="E346" s="318">
        <v>1.2991965225224727E-2</v>
      </c>
      <c r="F346" s="318">
        <v>1.3991347165626628E-2</v>
      </c>
      <c r="G346" s="318">
        <v>1.6879116041344861E-4</v>
      </c>
      <c r="H346" s="318">
        <v>1.7723071843412104E-4</v>
      </c>
      <c r="I346" s="318">
        <v>-4.2858121614984278E-2</v>
      </c>
      <c r="J346" s="318">
        <v>0</v>
      </c>
      <c r="K346" s="318" t="s">
        <v>634</v>
      </c>
      <c r="O346" s="318">
        <v>0</v>
      </c>
      <c r="P346" s="318">
        <v>0</v>
      </c>
      <c r="Q346" s="318">
        <v>0</v>
      </c>
      <c r="R346" s="318">
        <v>1</v>
      </c>
      <c r="S346" s="318">
        <v>4.3478260869565216E-2</v>
      </c>
      <c r="T346" s="318">
        <v>0</v>
      </c>
      <c r="U346" s="318">
        <v>0</v>
      </c>
    </row>
    <row r="347" spans="1:21" x14ac:dyDescent="0.2">
      <c r="A347" s="318">
        <v>36857</v>
      </c>
      <c r="B347" s="318">
        <v>215.604004</v>
      </c>
      <c r="C347" s="318">
        <v>1.274766183958057E-2</v>
      </c>
      <c r="D347" s="318">
        <v>-2.0953679050954169E-3</v>
      </c>
      <c r="E347" s="318">
        <v>1.3264174284643222E-2</v>
      </c>
      <c r="F347" s="318">
        <v>1.4284495383461932E-2</v>
      </c>
      <c r="G347" s="318">
        <v>1.7593831945339055E-4</v>
      </c>
      <c r="H347" s="318">
        <v>1.8473523542606007E-4</v>
      </c>
      <c r="I347" s="318">
        <v>-3.6063240194772972E-2</v>
      </c>
      <c r="J347" s="318">
        <v>0</v>
      </c>
      <c r="K347" s="318" t="s">
        <v>634</v>
      </c>
      <c r="O347" s="318">
        <v>0</v>
      </c>
      <c r="P347" s="318">
        <v>0</v>
      </c>
      <c r="Q347" s="318">
        <v>0</v>
      </c>
      <c r="R347" s="318">
        <v>1</v>
      </c>
      <c r="S347" s="318">
        <v>4.3478260869565216E-2</v>
      </c>
      <c r="T347" s="318">
        <v>0</v>
      </c>
      <c r="U347" s="318">
        <v>0</v>
      </c>
    </row>
    <row r="348" spans="1:21" x14ac:dyDescent="0.2">
      <c r="A348" s="318">
        <v>36858</v>
      </c>
      <c r="B348" s="318">
        <v>211.36799600000001</v>
      </c>
      <c r="C348" s="318">
        <v>-1.9842739044039305E-2</v>
      </c>
      <c r="D348" s="318">
        <v>-2.5014391602322435E-3</v>
      </c>
      <c r="E348" s="318">
        <v>1.3684419441984728E-2</v>
      </c>
      <c r="F348" s="318">
        <v>1.4737067091368168E-2</v>
      </c>
      <c r="G348" s="318">
        <v>1.8726333546416961E-4</v>
      </c>
      <c r="H348" s="318">
        <v>1.9662650223737811E-4</v>
      </c>
      <c r="I348" s="318">
        <v>-2.9637212489645459E-2</v>
      </c>
      <c r="J348" s="318">
        <v>0</v>
      </c>
      <c r="K348" s="318" t="s">
        <v>634</v>
      </c>
      <c r="O348" s="318">
        <v>0</v>
      </c>
      <c r="P348" s="318">
        <v>0</v>
      </c>
      <c r="Q348" s="318">
        <v>0</v>
      </c>
      <c r="R348" s="318">
        <v>1</v>
      </c>
      <c r="S348" s="318">
        <v>4.3478260869565216E-2</v>
      </c>
      <c r="T348" s="318">
        <v>0</v>
      </c>
      <c r="U348" s="318">
        <v>0</v>
      </c>
    </row>
    <row r="349" spans="1:21" x14ac:dyDescent="0.2">
      <c r="A349" s="318">
        <v>36859</v>
      </c>
      <c r="B349" s="318">
        <v>210.259995</v>
      </c>
      <c r="C349" s="318">
        <v>-5.2558348793246834E-3</v>
      </c>
      <c r="D349" s="318">
        <v>-3.4515299584740159E-3</v>
      </c>
      <c r="E349" s="318">
        <v>1.3111336499247112E-2</v>
      </c>
      <c r="F349" s="318">
        <v>1.4119900845343043E-2</v>
      </c>
      <c r="G349" s="318">
        <v>1.7190714479648953E-4</v>
      </c>
      <c r="H349" s="318">
        <v>1.8050250203631402E-4</v>
      </c>
      <c r="I349" s="318">
        <v>-4.0172730274345016E-2</v>
      </c>
      <c r="J349" s="318">
        <v>0</v>
      </c>
      <c r="K349" s="318" t="s">
        <v>634</v>
      </c>
      <c r="O349" s="318">
        <v>0</v>
      </c>
      <c r="P349" s="318">
        <v>0</v>
      </c>
      <c r="Q349" s="318">
        <v>0</v>
      </c>
      <c r="R349" s="318">
        <v>1</v>
      </c>
      <c r="S349" s="318">
        <v>4.3478260869565216E-2</v>
      </c>
      <c r="T349" s="318">
        <v>0</v>
      </c>
      <c r="U349" s="318">
        <v>0</v>
      </c>
    </row>
    <row r="350" spans="1:21" x14ac:dyDescent="0.2">
      <c r="A350" s="318">
        <v>36860</v>
      </c>
      <c r="B350" s="318">
        <v>203.51899700000001</v>
      </c>
      <c r="C350" s="318">
        <v>-3.2585484490567924E-2</v>
      </c>
      <c r="D350" s="318">
        <v>-5.209624505385195E-3</v>
      </c>
      <c r="E350" s="318">
        <v>1.4424630150289367E-2</v>
      </c>
      <c r="F350" s="318">
        <v>1.5534217084927009E-2</v>
      </c>
      <c r="G350" s="318">
        <v>2.0806995497263704E-4</v>
      </c>
      <c r="H350" s="318">
        <v>2.184734527212689E-4</v>
      </c>
      <c r="I350" s="318">
        <v>-4.7077888905540231E-2</v>
      </c>
      <c r="J350" s="318">
        <v>0</v>
      </c>
      <c r="K350" s="318" t="s">
        <v>634</v>
      </c>
      <c r="O350" s="318">
        <v>0</v>
      </c>
      <c r="P350" s="318">
        <v>0</v>
      </c>
      <c r="Q350" s="318">
        <v>0</v>
      </c>
      <c r="R350" s="318">
        <v>1</v>
      </c>
      <c r="S350" s="318">
        <v>4.3478260869565216E-2</v>
      </c>
      <c r="T350" s="318">
        <v>0</v>
      </c>
      <c r="U350" s="318">
        <v>0</v>
      </c>
    </row>
    <row r="351" spans="1:21" x14ac:dyDescent="0.2">
      <c r="A351" s="318">
        <v>36861</v>
      </c>
      <c r="B351" s="318">
        <v>204.13999899999999</v>
      </c>
      <c r="C351" s="318">
        <v>3.0466761997183702E-3</v>
      </c>
      <c r="D351" s="318">
        <v>-5.5490652538347776E-3</v>
      </c>
      <c r="E351" s="318">
        <v>1.4125263544464403E-2</v>
      </c>
      <c r="F351" s="318">
        <v>1.5211822278653971E-2</v>
      </c>
      <c r="G351" s="318">
        <v>1.995230702005751E-4</v>
      </c>
      <c r="H351" s="318">
        <v>2.0949922371060387E-4</v>
      </c>
      <c r="I351" s="318">
        <v>-6.5386196035654598E-2</v>
      </c>
      <c r="J351" s="318">
        <v>0</v>
      </c>
      <c r="K351" s="318" t="s">
        <v>634</v>
      </c>
      <c r="O351" s="318">
        <v>0</v>
      </c>
      <c r="P351" s="318">
        <v>0</v>
      </c>
      <c r="Q351" s="318">
        <v>0</v>
      </c>
      <c r="R351" s="318">
        <v>1</v>
      </c>
      <c r="S351" s="318">
        <v>4.3478260869565216E-2</v>
      </c>
      <c r="T351" s="318">
        <v>0</v>
      </c>
      <c r="U351" s="318">
        <v>0</v>
      </c>
    </row>
    <row r="352" spans="1:21" x14ac:dyDescent="0.2">
      <c r="A352" s="318">
        <v>36864</v>
      </c>
      <c r="B352" s="318">
        <v>196.40100100000001</v>
      </c>
      <c r="C352" s="318">
        <v>-3.8647535428031884E-2</v>
      </c>
      <c r="D352" s="318">
        <v>-7.7734019505574159E-3</v>
      </c>
      <c r="E352" s="318">
        <v>1.5486713809156326E-2</v>
      </c>
      <c r="F352" s="318">
        <v>1.6677999486783734E-2</v>
      </c>
      <c r="G352" s="318">
        <v>2.3983830460671323E-4</v>
      </c>
      <c r="H352" s="318">
        <v>2.5183021983704888E-4</v>
      </c>
      <c r="I352" s="318">
        <v>-6.1809047945319218E-2</v>
      </c>
      <c r="J352" s="318">
        <v>0</v>
      </c>
      <c r="K352" s="318" t="s">
        <v>634</v>
      </c>
      <c r="O352" s="318">
        <v>0</v>
      </c>
      <c r="P352" s="318">
        <v>0</v>
      </c>
      <c r="Q352" s="318">
        <v>0</v>
      </c>
      <c r="R352" s="318">
        <v>1</v>
      </c>
      <c r="S352" s="318">
        <v>4.3478260869565216E-2</v>
      </c>
      <c r="T352" s="318">
        <v>0</v>
      </c>
      <c r="U352" s="318">
        <v>0</v>
      </c>
    </row>
    <row r="353" spans="1:21" x14ac:dyDescent="0.2">
      <c r="A353" s="318">
        <v>36865</v>
      </c>
      <c r="B353" s="318">
        <v>198.466003</v>
      </c>
      <c r="C353" s="318">
        <v>1.0459323288813887E-2</v>
      </c>
      <c r="D353" s="318">
        <v>-7.6852436204728506E-3</v>
      </c>
      <c r="E353" s="318">
        <v>1.5589555599882498E-2</v>
      </c>
      <c r="F353" s="318">
        <v>1.6788752184488841E-2</v>
      </c>
      <c r="G353" s="318">
        <v>2.4303424380182773E-4</v>
      </c>
      <c r="H353" s="318">
        <v>2.5518595599191915E-4</v>
      </c>
      <c r="I353" s="318">
        <v>-8.1369655018406539E-2</v>
      </c>
      <c r="J353" s="318">
        <v>0</v>
      </c>
      <c r="K353" s="318" t="s">
        <v>634</v>
      </c>
      <c r="O353" s="318">
        <v>0</v>
      </c>
      <c r="P353" s="318">
        <v>0</v>
      </c>
      <c r="Q353" s="318">
        <v>0</v>
      </c>
      <c r="R353" s="318">
        <v>1</v>
      </c>
      <c r="S353" s="318">
        <v>4.3478260869565216E-2</v>
      </c>
      <c r="T353" s="318">
        <v>0</v>
      </c>
      <c r="U353" s="318">
        <v>0</v>
      </c>
    </row>
    <row r="354" spans="1:21" x14ac:dyDescent="0.2">
      <c r="A354" s="318">
        <v>36866</v>
      </c>
      <c r="B354" s="318">
        <v>200.55900600000001</v>
      </c>
      <c r="C354" s="318">
        <v>1.0490681777365271E-2</v>
      </c>
      <c r="D354" s="318">
        <v>-6.7048844602115897E-3</v>
      </c>
      <c r="E354" s="318">
        <v>1.6070236553891188E-2</v>
      </c>
      <c r="F354" s="318">
        <v>1.73064085964982E-2</v>
      </c>
      <c r="G354" s="318">
        <v>2.5825250289802047E-4</v>
      </c>
      <c r="H354" s="318">
        <v>2.711651280429215E-4</v>
      </c>
      <c r="I354" s="318">
        <v>-7.8441999724119582E-2</v>
      </c>
      <c r="J354" s="318">
        <v>0</v>
      </c>
      <c r="K354" s="318" t="s">
        <v>634</v>
      </c>
      <c r="O354" s="318">
        <v>0</v>
      </c>
      <c r="P354" s="318">
        <v>0</v>
      </c>
      <c r="Q354" s="318">
        <v>0</v>
      </c>
      <c r="R354" s="318">
        <v>1</v>
      </c>
      <c r="S354" s="318">
        <v>4.3478260869565216E-2</v>
      </c>
      <c r="T354" s="318">
        <v>0</v>
      </c>
      <c r="U354" s="318">
        <v>0</v>
      </c>
    </row>
    <row r="355" spans="1:21" x14ac:dyDescent="0.2">
      <c r="A355" s="318">
        <v>36867</v>
      </c>
      <c r="B355" s="318">
        <v>197.55900600000001</v>
      </c>
      <c r="C355" s="318">
        <v>-1.5071193438004742E-2</v>
      </c>
      <c r="D355" s="318">
        <v>-7.2483748637698475E-3</v>
      </c>
      <c r="E355" s="318">
        <v>1.615481046110407E-2</v>
      </c>
      <c r="F355" s="318">
        <v>1.7397488188881306E-2</v>
      </c>
      <c r="G355" s="318">
        <v>2.6097790103419752E-4</v>
      </c>
      <c r="H355" s="318">
        <v>2.740267960859074E-4</v>
      </c>
      <c r="I355" s="318">
        <v>-6.9567576603503739E-2</v>
      </c>
      <c r="J355" s="318">
        <v>0</v>
      </c>
      <c r="K355" s="318" t="s">
        <v>634</v>
      </c>
      <c r="O355" s="318">
        <v>0</v>
      </c>
      <c r="P355" s="318">
        <v>0</v>
      </c>
      <c r="Q355" s="318">
        <v>0</v>
      </c>
      <c r="R355" s="318">
        <v>1</v>
      </c>
      <c r="S355" s="318">
        <v>4.3478260869565216E-2</v>
      </c>
      <c r="T355" s="318">
        <v>0</v>
      </c>
      <c r="U355" s="318">
        <v>0</v>
      </c>
    </row>
    <row r="356" spans="1:21" x14ac:dyDescent="0.2">
      <c r="A356" s="318">
        <v>36868</v>
      </c>
      <c r="B356" s="318">
        <v>198.88699299999999</v>
      </c>
      <c r="C356" s="318">
        <v>6.6994847740172378E-3</v>
      </c>
      <c r="D356" s="318">
        <v>-6.597407815192741E-3</v>
      </c>
      <c r="E356" s="318">
        <v>1.6439472093400527E-2</v>
      </c>
      <c r="F356" s="318">
        <v>1.7704046869815953E-2</v>
      </c>
      <c r="G356" s="318">
        <v>2.7025624270969465E-4</v>
      </c>
      <c r="H356" s="318">
        <v>2.8376905484517941E-4</v>
      </c>
      <c r="I356" s="318">
        <v>-7.7213625442166853E-2</v>
      </c>
      <c r="J356" s="318">
        <v>0</v>
      </c>
      <c r="K356" s="318" t="s">
        <v>634</v>
      </c>
      <c r="O356" s="318">
        <v>0</v>
      </c>
      <c r="P356" s="318">
        <v>0</v>
      </c>
      <c r="Q356" s="318">
        <v>0</v>
      </c>
      <c r="R356" s="318">
        <v>1</v>
      </c>
      <c r="S356" s="318">
        <v>4.3478260869565216E-2</v>
      </c>
      <c r="T356" s="318">
        <v>0</v>
      </c>
      <c r="U356" s="318">
        <v>0</v>
      </c>
    </row>
    <row r="357" spans="1:21" x14ac:dyDescent="0.2">
      <c r="A357" s="318">
        <v>36871</v>
      </c>
      <c r="B357" s="318">
        <v>200.74899300000001</v>
      </c>
      <c r="C357" s="318">
        <v>9.3185475740868943E-3</v>
      </c>
      <c r="D357" s="318">
        <v>-5.4321997135150192E-3</v>
      </c>
      <c r="E357" s="318">
        <v>1.6668487750852855E-2</v>
      </c>
      <c r="F357" s="318">
        <v>1.7950679116303072E-2</v>
      </c>
      <c r="G357" s="318">
        <v>2.7783848390033162E-4</v>
      </c>
      <c r="H357" s="318">
        <v>2.9173040809534823E-4</v>
      </c>
      <c r="I357" s="318">
        <v>-7.0843584323250094E-2</v>
      </c>
      <c r="J357" s="318">
        <v>0</v>
      </c>
      <c r="K357" s="318" t="s">
        <v>634</v>
      </c>
      <c r="O357" s="318">
        <v>0</v>
      </c>
      <c r="P357" s="318">
        <v>0</v>
      </c>
      <c r="Q357" s="318">
        <v>0</v>
      </c>
      <c r="R357" s="318">
        <v>1</v>
      </c>
      <c r="S357" s="318">
        <v>4.3478260869565216E-2</v>
      </c>
      <c r="T357" s="318">
        <v>0</v>
      </c>
      <c r="U357" s="318">
        <v>0</v>
      </c>
    </row>
    <row r="358" spans="1:21" x14ac:dyDescent="0.2">
      <c r="A358" s="318">
        <v>36872</v>
      </c>
      <c r="B358" s="318">
        <v>201.878006</v>
      </c>
      <c r="C358" s="318">
        <v>5.6082476435369332E-3</v>
      </c>
      <c r="D358" s="318">
        <v>-4.0450126722145841E-3</v>
      </c>
      <c r="E358" s="318">
        <v>1.6295682902412963E-2</v>
      </c>
      <c r="F358" s="318">
        <v>1.7549196971829342E-2</v>
      </c>
      <c r="G358" s="318">
        <v>2.655492812559942E-4</v>
      </c>
      <c r="H358" s="318">
        <v>2.7882674531879391E-4</v>
      </c>
      <c r="I358" s="318">
        <v>-6.2399417411690451E-2</v>
      </c>
      <c r="J358" s="318">
        <v>0</v>
      </c>
      <c r="K358" s="318" t="s">
        <v>634</v>
      </c>
      <c r="O358" s="318">
        <v>0</v>
      </c>
      <c r="P358" s="318">
        <v>0</v>
      </c>
      <c r="Q358" s="318">
        <v>0</v>
      </c>
      <c r="R358" s="318">
        <v>1</v>
      </c>
      <c r="S358" s="318">
        <v>4.3478260869565216E-2</v>
      </c>
      <c r="T358" s="318">
        <v>0</v>
      </c>
      <c r="U358" s="318">
        <v>0</v>
      </c>
    </row>
    <row r="359" spans="1:21" x14ac:dyDescent="0.2">
      <c r="A359" s="318">
        <v>36873</v>
      </c>
      <c r="B359" s="318">
        <v>205.044006</v>
      </c>
      <c r="C359" s="318">
        <v>1.5561035247611524E-2</v>
      </c>
      <c r="D359" s="318">
        <v>-4.0205404096757841E-3</v>
      </c>
      <c r="E359" s="318">
        <v>1.6326145779042366E-2</v>
      </c>
      <c r="F359" s="318">
        <v>1.7582003146661009E-2</v>
      </c>
      <c r="G359" s="318">
        <v>2.665430359985429E-4</v>
      </c>
      <c r="H359" s="318">
        <v>2.7987018779847007E-4</v>
      </c>
      <c r="I359" s="318">
        <v>-5.6821834719439752E-2</v>
      </c>
      <c r="J359" s="318">
        <v>0</v>
      </c>
      <c r="K359" s="318" t="s">
        <v>634</v>
      </c>
      <c r="O359" s="318">
        <v>0</v>
      </c>
      <c r="P359" s="318">
        <v>0</v>
      </c>
      <c r="Q359" s="318">
        <v>0</v>
      </c>
      <c r="R359" s="318">
        <v>1</v>
      </c>
      <c r="S359" s="318">
        <v>4.3478260869565216E-2</v>
      </c>
      <c r="T359" s="318">
        <v>0</v>
      </c>
      <c r="U359" s="318">
        <v>0</v>
      </c>
    </row>
    <row r="360" spans="1:21" x14ac:dyDescent="0.2">
      <c r="A360" s="318">
        <v>36874</v>
      </c>
      <c r="B360" s="318">
        <v>201.45799299999999</v>
      </c>
      <c r="C360" s="318">
        <v>-1.7643731326626687E-2</v>
      </c>
      <c r="D360" s="318">
        <v>-4.3066293542172026E-3</v>
      </c>
      <c r="E360" s="318">
        <v>1.6517778483388319E-2</v>
      </c>
      <c r="F360" s="318">
        <v>1.7788376828264344E-2</v>
      </c>
      <c r="G360" s="318">
        <v>2.7283700602628614E-4</v>
      </c>
      <c r="H360" s="318">
        <v>2.8647885632760047E-4</v>
      </c>
      <c r="I360" s="318">
        <v>-5.1281733192525082E-2</v>
      </c>
      <c r="J360" s="318">
        <v>0</v>
      </c>
      <c r="K360" s="318" t="s">
        <v>634</v>
      </c>
      <c r="O360" s="318">
        <v>0</v>
      </c>
      <c r="P360" s="318">
        <v>0</v>
      </c>
      <c r="Q360" s="318">
        <v>0</v>
      </c>
      <c r="R360" s="318">
        <v>1</v>
      </c>
      <c r="S360" s="318">
        <v>4.3478260869565216E-2</v>
      </c>
      <c r="T360" s="318">
        <v>0</v>
      </c>
      <c r="U360" s="318">
        <v>0</v>
      </c>
    </row>
    <row r="361" spans="1:21" x14ac:dyDescent="0.2">
      <c r="A361" s="318">
        <v>36875</v>
      </c>
      <c r="B361" s="318">
        <v>195.645004</v>
      </c>
      <c r="C361" s="318">
        <v>-2.9279075253971595E-2</v>
      </c>
      <c r="D361" s="318">
        <v>-5.343462449643786E-3</v>
      </c>
      <c r="E361" s="318">
        <v>1.7389011483814942E-2</v>
      </c>
      <c r="F361" s="318">
        <v>1.8726627751800708E-2</v>
      </c>
      <c r="G361" s="318">
        <v>3.0237772038424796E-4</v>
      </c>
      <c r="H361" s="318">
        <v>3.1749660640346039E-4</v>
      </c>
      <c r="I361" s="318">
        <v>-5.572808101349544E-2</v>
      </c>
      <c r="J361" s="318">
        <v>0</v>
      </c>
      <c r="K361" s="318" t="s">
        <v>634</v>
      </c>
      <c r="O361" s="318">
        <v>0</v>
      </c>
      <c r="P361" s="318">
        <v>0</v>
      </c>
      <c r="Q361" s="318">
        <v>0</v>
      </c>
      <c r="R361" s="318">
        <v>1</v>
      </c>
      <c r="S361" s="318">
        <v>4.3478260869565216E-2</v>
      </c>
      <c r="T361" s="318">
        <v>0</v>
      </c>
      <c r="U361" s="318">
        <v>0</v>
      </c>
    </row>
    <row r="362" spans="1:21" x14ac:dyDescent="0.2">
      <c r="A362" s="318">
        <v>36878</v>
      </c>
      <c r="B362" s="318">
        <v>195.591003</v>
      </c>
      <c r="C362" s="318">
        <v>-2.7605332523968507E-4</v>
      </c>
      <c r="D362" s="318">
        <v>-5.4413804350875753E-3</v>
      </c>
      <c r="E362" s="318">
        <v>1.7352643577360854E-2</v>
      </c>
      <c r="F362" s="318">
        <v>1.8687462314080919E-2</v>
      </c>
      <c r="G362" s="318">
        <v>3.0111423912292286E-4</v>
      </c>
      <c r="H362" s="318">
        <v>3.16169951079069E-4</v>
      </c>
      <c r="I362" s="318">
        <v>-6.274724941081733E-2</v>
      </c>
      <c r="J362" s="318">
        <v>0</v>
      </c>
      <c r="K362" s="318" t="s">
        <v>634</v>
      </c>
      <c r="O362" s="318">
        <v>0</v>
      </c>
      <c r="P362" s="318">
        <v>0</v>
      </c>
      <c r="Q362" s="318">
        <v>0</v>
      </c>
      <c r="R362" s="318">
        <v>1</v>
      </c>
      <c r="S362" s="318">
        <v>4.3478260869565216E-2</v>
      </c>
      <c r="T362" s="318">
        <v>0</v>
      </c>
      <c r="U362" s="318">
        <v>0</v>
      </c>
    </row>
    <row r="363" spans="1:21" x14ac:dyDescent="0.2">
      <c r="A363" s="318">
        <v>36879</v>
      </c>
      <c r="B363" s="318">
        <v>196.06300400000001</v>
      </c>
      <c r="C363" s="318">
        <v>2.4102969461445196E-3</v>
      </c>
      <c r="D363" s="318">
        <v>-4.6342416875990037E-3</v>
      </c>
      <c r="E363" s="318">
        <v>1.7302420038803057E-2</v>
      </c>
      <c r="F363" s="318">
        <v>1.8633375426403292E-2</v>
      </c>
      <c r="G363" s="318">
        <v>2.9937373919917363E-4</v>
      </c>
      <c r="H363" s="318">
        <v>3.143424261591323E-4</v>
      </c>
      <c r="I363" s="318">
        <v>-6.7140710250510702E-2</v>
      </c>
      <c r="J363" s="318">
        <v>0</v>
      </c>
      <c r="K363" s="318" t="s">
        <v>634</v>
      </c>
      <c r="O363" s="318">
        <v>0</v>
      </c>
      <c r="P363" s="318">
        <v>0</v>
      </c>
      <c r="Q363" s="318">
        <v>0</v>
      </c>
      <c r="R363" s="318">
        <v>1</v>
      </c>
      <c r="S363" s="318">
        <v>4.3478260869565216E-2</v>
      </c>
      <c r="T363" s="318">
        <v>0</v>
      </c>
      <c r="U363" s="318">
        <v>0</v>
      </c>
    </row>
    <row r="364" spans="1:21" x14ac:dyDescent="0.2">
      <c r="A364" s="318">
        <v>36880</v>
      </c>
      <c r="B364" s="318">
        <v>189.723007</v>
      </c>
      <c r="C364" s="318">
        <v>-3.2870905999476077E-2</v>
      </c>
      <c r="D364" s="318">
        <v>-5.6625897850219051E-3</v>
      </c>
      <c r="E364" s="318">
        <v>1.8328214469718131E-2</v>
      </c>
      <c r="F364" s="318">
        <v>1.9738077121234911E-2</v>
      </c>
      <c r="G364" s="318">
        <v>3.3592344564798506E-4</v>
      </c>
      <c r="H364" s="318">
        <v>3.5271961793038431E-4</v>
      </c>
      <c r="I364" s="318">
        <v>-6.2375223195570907E-2</v>
      </c>
      <c r="J364" s="318">
        <v>0</v>
      </c>
      <c r="K364" s="318" t="s">
        <v>634</v>
      </c>
      <c r="O364" s="318">
        <v>0</v>
      </c>
      <c r="P364" s="318">
        <v>0</v>
      </c>
      <c r="Q364" s="318">
        <v>0</v>
      </c>
      <c r="R364" s="318">
        <v>1</v>
      </c>
      <c r="S364" s="318">
        <v>4.3478260869565216E-2</v>
      </c>
      <c r="T364" s="318">
        <v>0</v>
      </c>
      <c r="U364" s="318">
        <v>0</v>
      </c>
    </row>
    <row r="365" spans="1:21" x14ac:dyDescent="0.2">
      <c r="A365" s="318">
        <v>36881</v>
      </c>
      <c r="B365" s="318">
        <v>187.33500699999999</v>
      </c>
      <c r="C365" s="318">
        <v>-1.2666655207605798E-2</v>
      </c>
      <c r="D365" s="318">
        <v>-4.9338183099702712E-3</v>
      </c>
      <c r="E365" s="318">
        <v>1.7689988454730205E-2</v>
      </c>
      <c r="F365" s="318">
        <v>1.9050756797401758E-2</v>
      </c>
      <c r="G365" s="318">
        <v>3.1293569152848793E-4</v>
      </c>
      <c r="H365" s="318">
        <v>3.2858247610491234E-4</v>
      </c>
      <c r="I365" s="318">
        <v>-7.4945020448608277E-2</v>
      </c>
      <c r="J365" s="318">
        <v>0</v>
      </c>
      <c r="K365" s="318" t="s">
        <v>634</v>
      </c>
      <c r="O365" s="318">
        <v>0</v>
      </c>
      <c r="P365" s="318">
        <v>0</v>
      </c>
      <c r="Q365" s="318">
        <v>0</v>
      </c>
      <c r="R365" s="318">
        <v>1</v>
      </c>
      <c r="S365" s="318">
        <v>4.3478260869565216E-2</v>
      </c>
      <c r="T365" s="318">
        <v>0</v>
      </c>
      <c r="U365" s="318">
        <v>0</v>
      </c>
    </row>
    <row r="366" spans="1:21" x14ac:dyDescent="0.2">
      <c r="A366" s="318">
        <v>36882</v>
      </c>
      <c r="B366" s="318">
        <v>192.43600499999999</v>
      </c>
      <c r="C366" s="318">
        <v>2.6865161549079603E-2</v>
      </c>
      <c r="D366" s="318">
        <v>-3.9663250960490469E-3</v>
      </c>
      <c r="E366" s="318">
        <v>1.8865847970573391E-2</v>
      </c>
      <c r="F366" s="318">
        <v>2.0317067045232881E-2</v>
      </c>
      <c r="G366" s="318">
        <v>3.5592021964878806E-4</v>
      </c>
      <c r="H366" s="318">
        <v>3.7371623063122745E-4</v>
      </c>
      <c r="I366" s="318">
        <v>-8.0699285962473832E-2</v>
      </c>
      <c r="J366" s="318">
        <v>0</v>
      </c>
      <c r="K366" s="318" t="s">
        <v>634</v>
      </c>
      <c r="O366" s="318">
        <v>0</v>
      </c>
      <c r="P366" s="318">
        <v>0</v>
      </c>
      <c r="Q366" s="318">
        <v>0</v>
      </c>
      <c r="R366" s="318">
        <v>1</v>
      </c>
      <c r="S366" s="318">
        <v>4.3478260869565216E-2</v>
      </c>
      <c r="T366" s="318">
        <v>0</v>
      </c>
      <c r="U366" s="318">
        <v>0</v>
      </c>
    </row>
    <row r="367" spans="1:21" x14ac:dyDescent="0.2">
      <c r="A367" s="318">
        <v>36887</v>
      </c>
      <c r="B367" s="318">
        <v>197.66400100000001</v>
      </c>
      <c r="C367" s="318">
        <v>2.6804967674126299E-2</v>
      </c>
      <c r="D367" s="318">
        <v>-3.5298630418479659E-3</v>
      </c>
      <c r="E367" s="318">
        <v>1.9486501567443245E-2</v>
      </c>
      <c r="F367" s="318">
        <v>2.098546322647734E-2</v>
      </c>
      <c r="G367" s="318">
        <v>3.7972374333796811E-4</v>
      </c>
      <c r="H367" s="318">
        <v>3.9870993050486654E-4</v>
      </c>
      <c r="I367" s="318">
        <v>-6.5084447821912986E-2</v>
      </c>
      <c r="J367" s="318">
        <v>0</v>
      </c>
      <c r="K367" s="318" t="s">
        <v>634</v>
      </c>
      <c r="O367" s="318">
        <v>0</v>
      </c>
      <c r="P367" s="318">
        <v>0</v>
      </c>
      <c r="Q367" s="318">
        <v>0</v>
      </c>
      <c r="R367" s="318">
        <v>1</v>
      </c>
      <c r="S367" s="318">
        <v>4.3478260869565216E-2</v>
      </c>
      <c r="T367" s="318">
        <v>0</v>
      </c>
      <c r="U367" s="318">
        <v>0</v>
      </c>
    </row>
    <row r="368" spans="1:21" x14ac:dyDescent="0.2">
      <c r="A368" s="318">
        <v>36888</v>
      </c>
      <c r="B368" s="318">
        <v>199.63900799999999</v>
      </c>
      <c r="C368" s="318">
        <v>9.9421510723850179E-3</v>
      </c>
      <c r="D368" s="318">
        <v>-3.6634587926668003E-3</v>
      </c>
      <c r="E368" s="318">
        <v>1.9378644702959177E-2</v>
      </c>
      <c r="F368" s="318">
        <v>2.0869309680109881E-2</v>
      </c>
      <c r="G368" s="318">
        <v>3.7553187052352785E-4</v>
      </c>
      <c r="H368" s="318">
        <v>3.9430846404970427E-4</v>
      </c>
      <c r="I368" s="318">
        <v>-5.6623185898354633E-2</v>
      </c>
      <c r="J368" s="318">
        <v>0</v>
      </c>
      <c r="K368" s="318" t="s">
        <v>634</v>
      </c>
      <c r="O368" s="318">
        <v>0</v>
      </c>
      <c r="P368" s="318">
        <v>0</v>
      </c>
      <c r="Q368" s="318">
        <v>0</v>
      </c>
      <c r="R368" s="318">
        <v>1</v>
      </c>
      <c r="S368" s="318">
        <v>4.3478260869565216E-2</v>
      </c>
      <c r="T368" s="318">
        <v>0</v>
      </c>
      <c r="U368" s="318">
        <v>0</v>
      </c>
    </row>
    <row r="369" spans="1:21" x14ac:dyDescent="0.2">
      <c r="A369" s="318">
        <v>36889</v>
      </c>
      <c r="B369" s="318">
        <v>200.38800000000001</v>
      </c>
      <c r="C369" s="318">
        <v>3.7447115333318287E-3</v>
      </c>
      <c r="D369" s="318">
        <v>-2.5402468604110327E-3</v>
      </c>
      <c r="E369" s="318">
        <v>1.9075187525496459E-2</v>
      </c>
      <c r="F369" s="318">
        <v>2.0542509642842339E-2</v>
      </c>
      <c r="G369" s="318">
        <v>3.6386277913285573E-4</v>
      </c>
      <c r="H369" s="318">
        <v>3.8205591808949854E-4</v>
      </c>
      <c r="I369" s="318">
        <v>-5.4161928366495964E-2</v>
      </c>
      <c r="J369" s="318">
        <v>0</v>
      </c>
      <c r="K369" s="318" t="s">
        <v>634</v>
      </c>
      <c r="O369" s="318">
        <v>0</v>
      </c>
      <c r="P369" s="318">
        <v>0</v>
      </c>
      <c r="Q369" s="318">
        <v>0</v>
      </c>
      <c r="R369" s="318">
        <v>1</v>
      </c>
      <c r="S369" s="318">
        <v>4.3478260869565216E-2</v>
      </c>
      <c r="T369" s="318">
        <v>0</v>
      </c>
      <c r="U369" s="318">
        <v>0</v>
      </c>
    </row>
    <row r="370" spans="1:21" x14ac:dyDescent="0.2">
      <c r="A370" s="318">
        <v>36893</v>
      </c>
      <c r="B370" s="318">
        <v>203.983002</v>
      </c>
      <c r="C370" s="318">
        <v>1.7781179664910822E-2</v>
      </c>
      <c r="D370" s="318">
        <v>-1.4432461678283897E-3</v>
      </c>
      <c r="E370" s="318">
        <v>1.9567281261691209E-2</v>
      </c>
      <c r="F370" s="318">
        <v>2.1072456743359762E-2</v>
      </c>
      <c r="G370" s="318">
        <v>3.8287849597413195E-4</v>
      </c>
      <c r="H370" s="318">
        <v>4.0202242077283859E-4</v>
      </c>
      <c r="I370" s="318">
        <v>-4.7991110271107106E-2</v>
      </c>
      <c r="J370" s="318">
        <v>0</v>
      </c>
      <c r="K370" s="318" t="s">
        <v>634</v>
      </c>
      <c r="O370" s="318">
        <v>0</v>
      </c>
      <c r="P370" s="318">
        <v>0</v>
      </c>
      <c r="Q370" s="318">
        <v>0</v>
      </c>
      <c r="R370" s="318">
        <v>1</v>
      </c>
      <c r="S370" s="318">
        <v>4.3478260869565216E-2</v>
      </c>
      <c r="T370" s="318">
        <v>0</v>
      </c>
      <c r="U370" s="318">
        <v>0</v>
      </c>
    </row>
    <row r="371" spans="1:21" x14ac:dyDescent="0.2">
      <c r="A371" s="318">
        <v>36894</v>
      </c>
      <c r="B371" s="318">
        <v>196.60200499999999</v>
      </c>
      <c r="C371" s="318">
        <v>-3.6855260809813835E-2</v>
      </c>
      <c r="D371" s="318">
        <v>-1.6465688496972429E-3</v>
      </c>
      <c r="E371" s="318">
        <v>1.9925954870926906E-2</v>
      </c>
      <c r="F371" s="318">
        <v>2.1458720630228974E-2</v>
      </c>
      <c r="G371" s="318">
        <v>3.9704367751821571E-4</v>
      </c>
      <c r="H371" s="318">
        <v>4.1689586139412652E-4</v>
      </c>
      <c r="I371" s="318">
        <v>-4.2074199766860464E-2</v>
      </c>
      <c r="J371" s="318">
        <v>0</v>
      </c>
      <c r="K371" s="318" t="s">
        <v>634</v>
      </c>
      <c r="O371" s="318">
        <v>0</v>
      </c>
      <c r="P371" s="318">
        <v>0</v>
      </c>
      <c r="Q371" s="318">
        <v>0</v>
      </c>
      <c r="R371" s="318">
        <v>1</v>
      </c>
      <c r="S371" s="318">
        <v>4.3478260869565216E-2</v>
      </c>
      <c r="T371" s="318">
        <v>0</v>
      </c>
      <c r="U371" s="318">
        <v>0</v>
      </c>
    </row>
    <row r="372" spans="1:21" x14ac:dyDescent="0.2">
      <c r="A372" s="318">
        <v>36895</v>
      </c>
      <c r="B372" s="318">
        <v>200.61000100000001</v>
      </c>
      <c r="C372" s="318">
        <v>2.0181323685400498E-2</v>
      </c>
      <c r="D372" s="318">
        <v>-8.3063325514095079E-4</v>
      </c>
      <c r="E372" s="318">
        <v>2.0471105398842636E-2</v>
      </c>
      <c r="F372" s="318">
        <v>2.2045805814138224E-2</v>
      </c>
      <c r="G372" s="318">
        <v>4.1906615625052413E-4</v>
      </c>
      <c r="H372" s="318">
        <v>4.4001946406305035E-4</v>
      </c>
      <c r="I372" s="318">
        <v>-5.7768476788511498E-2</v>
      </c>
      <c r="J372" s="318">
        <v>0</v>
      </c>
      <c r="K372" s="318" t="s">
        <v>634</v>
      </c>
      <c r="O372" s="318">
        <v>0</v>
      </c>
      <c r="P372" s="318">
        <v>0</v>
      </c>
      <c r="Q372" s="318">
        <v>0</v>
      </c>
      <c r="R372" s="318">
        <v>1</v>
      </c>
      <c r="S372" s="318">
        <v>4.3478260869565216E-2</v>
      </c>
      <c r="T372" s="318">
        <v>0</v>
      </c>
      <c r="U372" s="318">
        <v>0</v>
      </c>
    </row>
    <row r="373" spans="1:21" x14ac:dyDescent="0.2">
      <c r="A373" s="318">
        <v>36896</v>
      </c>
      <c r="B373" s="318">
        <v>201.46899400000001</v>
      </c>
      <c r="C373" s="318">
        <v>4.2727638973078059E-3</v>
      </c>
      <c r="D373" s="318">
        <v>1.2131905222561774E-3</v>
      </c>
      <c r="E373" s="318">
        <v>1.8560075658867841E-2</v>
      </c>
      <c r="F373" s="318">
        <v>1.9987773786473057E-2</v>
      </c>
      <c r="G373" s="318">
        <v>3.4447640846289857E-4</v>
      </c>
      <c r="H373" s="318">
        <v>3.6170022888604354E-4</v>
      </c>
      <c r="I373" s="318">
        <v>-4.7682060016543959E-2</v>
      </c>
      <c r="J373" s="318">
        <v>0</v>
      </c>
      <c r="K373" s="318" t="s">
        <v>634</v>
      </c>
      <c r="O373" s="318">
        <v>0</v>
      </c>
      <c r="P373" s="318">
        <v>0</v>
      </c>
      <c r="Q373" s="318">
        <v>0</v>
      </c>
      <c r="R373" s="318">
        <v>1</v>
      </c>
      <c r="S373" s="318">
        <v>4.3478260869565216E-2</v>
      </c>
      <c r="T373" s="318">
        <v>0</v>
      </c>
      <c r="U373" s="318">
        <v>0</v>
      </c>
    </row>
    <row r="374" spans="1:21" x14ac:dyDescent="0.2">
      <c r="A374" s="318">
        <v>36899</v>
      </c>
      <c r="B374" s="318">
        <v>201.71899400000001</v>
      </c>
      <c r="C374" s="318">
        <v>1.2401164691411694E-3</v>
      </c>
      <c r="D374" s="318">
        <v>7.7418067370033355E-4</v>
      </c>
      <c r="E374" s="318">
        <v>1.8439076170646489E-2</v>
      </c>
      <c r="F374" s="318">
        <v>1.9857466645311603E-2</v>
      </c>
      <c r="G374" s="318">
        <v>3.3999953002690324E-4</v>
      </c>
      <c r="H374" s="318">
        <v>3.5699950652824842E-4</v>
      </c>
      <c r="I374" s="318">
        <v>-3.9916703004729277E-2</v>
      </c>
      <c r="J374" s="318">
        <v>0</v>
      </c>
      <c r="K374" s="318" t="s">
        <v>634</v>
      </c>
      <c r="O374" s="318">
        <v>0</v>
      </c>
      <c r="P374" s="318">
        <v>0</v>
      </c>
      <c r="Q374" s="318">
        <v>0</v>
      </c>
      <c r="R374" s="318">
        <v>1</v>
      </c>
      <c r="S374" s="318">
        <v>4.3478260869565216E-2</v>
      </c>
      <c r="T374" s="318">
        <v>0</v>
      </c>
      <c r="U374" s="318">
        <v>0</v>
      </c>
    </row>
    <row r="375" spans="1:21" x14ac:dyDescent="0.2">
      <c r="A375" s="318">
        <v>36900</v>
      </c>
      <c r="B375" s="318">
        <v>200.33900499999999</v>
      </c>
      <c r="C375" s="318">
        <v>-6.8646534708108956E-3</v>
      </c>
      <c r="D375" s="318">
        <v>-5.2263861927103168E-5</v>
      </c>
      <c r="E375" s="318">
        <v>1.8370613451853011E-2</v>
      </c>
      <c r="F375" s="318">
        <v>1.978373756353401E-2</v>
      </c>
      <c r="G375" s="318">
        <v>3.3747943859740277E-4</v>
      </c>
      <c r="H375" s="318">
        <v>3.5435341052727294E-4</v>
      </c>
      <c r="I375" s="318">
        <v>-4.2638343225421982E-2</v>
      </c>
      <c r="J375" s="318">
        <v>0</v>
      </c>
      <c r="K375" s="318" t="s">
        <v>634</v>
      </c>
      <c r="O375" s="318">
        <v>0</v>
      </c>
      <c r="P375" s="318">
        <v>0</v>
      </c>
      <c r="Q375" s="318">
        <v>0</v>
      </c>
      <c r="R375" s="318">
        <v>1</v>
      </c>
      <c r="S375" s="318">
        <v>4.3478260869565216E-2</v>
      </c>
      <c r="T375" s="318">
        <v>0</v>
      </c>
      <c r="U375" s="318">
        <v>0</v>
      </c>
    </row>
    <row r="376" spans="1:21" x14ac:dyDescent="0.2">
      <c r="A376" s="318">
        <v>36901</v>
      </c>
      <c r="B376" s="318">
        <v>199.304001</v>
      </c>
      <c r="C376" s="318">
        <v>-5.1796543337657031E-3</v>
      </c>
      <c r="D376" s="318">
        <v>4.1876180970332742E-4</v>
      </c>
      <c r="E376" s="318">
        <v>1.8090952836345497E-2</v>
      </c>
      <c r="F376" s="318">
        <v>1.9482564592987459E-2</v>
      </c>
      <c r="G376" s="318">
        <v>3.2728257452687722E-4</v>
      </c>
      <c r="H376" s="318">
        <v>3.4364670325322109E-4</v>
      </c>
      <c r="I376" s="318">
        <v>-4.3690038577089731E-2</v>
      </c>
      <c r="J376" s="318">
        <v>0</v>
      </c>
      <c r="K376" s="318" t="s">
        <v>634</v>
      </c>
      <c r="O376" s="318">
        <v>0</v>
      </c>
      <c r="P376" s="318">
        <v>0</v>
      </c>
      <c r="Q376" s="318">
        <v>0</v>
      </c>
      <c r="R376" s="318">
        <v>1</v>
      </c>
      <c r="S376" s="318">
        <v>4.3478260869565216E-2</v>
      </c>
      <c r="T376" s="318">
        <v>0</v>
      </c>
      <c r="U376" s="318">
        <v>0</v>
      </c>
    </row>
    <row r="377" spans="1:21" x14ac:dyDescent="0.2">
      <c r="A377" s="318">
        <v>36902</v>
      </c>
      <c r="B377" s="318">
        <v>199.38699299999999</v>
      </c>
      <c r="C377" s="318">
        <v>4.1632242738197156E-4</v>
      </c>
      <c r="D377" s="318">
        <v>1.1956360272069586E-4</v>
      </c>
      <c r="E377" s="318">
        <v>1.8033751834581422E-2</v>
      </c>
      <c r="F377" s="318">
        <v>1.9420963514164606E-2</v>
      </c>
      <c r="G377" s="318">
        <v>3.2521620523126885E-4</v>
      </c>
      <c r="H377" s="318">
        <v>3.414770154928323E-4</v>
      </c>
      <c r="I377" s="318">
        <v>-4.3506550820481542E-2</v>
      </c>
      <c r="J377" s="318">
        <v>0</v>
      </c>
      <c r="K377" s="318" t="s">
        <v>634</v>
      </c>
      <c r="O377" s="318">
        <v>0</v>
      </c>
      <c r="P377" s="318">
        <v>0</v>
      </c>
      <c r="Q377" s="318">
        <v>0</v>
      </c>
      <c r="R377" s="318">
        <v>1</v>
      </c>
      <c r="S377" s="318">
        <v>4.3478260869565216E-2</v>
      </c>
      <c r="T377" s="318">
        <v>0</v>
      </c>
      <c r="U377" s="318">
        <v>0</v>
      </c>
    </row>
    <row r="378" spans="1:21" x14ac:dyDescent="0.2">
      <c r="A378" s="318">
        <v>36903</v>
      </c>
      <c r="B378" s="318">
        <v>201.29899599999999</v>
      </c>
      <c r="C378" s="318">
        <v>9.5437203445349374E-3</v>
      </c>
      <c r="D378" s="318">
        <v>1.3028611559917375E-4</v>
      </c>
      <c r="E378" s="318">
        <v>1.8039560851634214E-2</v>
      </c>
      <c r="F378" s="318">
        <v>1.9427219378683001E-2</v>
      </c>
      <c r="G378" s="318">
        <v>3.2542575571981378E-4</v>
      </c>
      <c r="H378" s="318">
        <v>3.416970435058045E-4</v>
      </c>
      <c r="I378" s="318">
        <v>-3.9260886099598005E-2</v>
      </c>
      <c r="J378" s="318">
        <v>0</v>
      </c>
      <c r="K378" s="318" t="s">
        <v>634</v>
      </c>
      <c r="O378" s="318">
        <v>0</v>
      </c>
      <c r="P378" s="318">
        <v>0</v>
      </c>
      <c r="Q378" s="318">
        <v>0</v>
      </c>
      <c r="R378" s="318">
        <v>1</v>
      </c>
      <c r="S378" s="318">
        <v>4.3478260869565216E-2</v>
      </c>
      <c r="T378" s="318">
        <v>0</v>
      </c>
      <c r="U378" s="318">
        <v>0</v>
      </c>
    </row>
    <row r="379" spans="1:21" x14ac:dyDescent="0.2">
      <c r="A379" s="318">
        <v>36906</v>
      </c>
      <c r="B379" s="318">
        <v>201.63400300000001</v>
      </c>
      <c r="C379" s="318">
        <v>1.6628425967787084E-3</v>
      </c>
      <c r="D379" s="318">
        <v>-5.7590315198836706E-5</v>
      </c>
      <c r="E379" s="318">
        <v>1.8000159072414437E-2</v>
      </c>
      <c r="F379" s="318">
        <v>1.9384786693369394E-2</v>
      </c>
      <c r="G379" s="318">
        <v>3.2400572663222383E-4</v>
      </c>
      <c r="H379" s="318">
        <v>3.4020601296383504E-4</v>
      </c>
      <c r="I379" s="318">
        <v>-3.3089203296656711E-2</v>
      </c>
      <c r="J379" s="318">
        <v>0</v>
      </c>
      <c r="K379" s="318" t="s">
        <v>634</v>
      </c>
      <c r="O379" s="318">
        <v>0</v>
      </c>
      <c r="P379" s="318">
        <v>0</v>
      </c>
      <c r="Q379" s="318">
        <v>0</v>
      </c>
      <c r="R379" s="318">
        <v>1</v>
      </c>
      <c r="S379" s="318">
        <v>4.3478260869565216E-2</v>
      </c>
      <c r="T379" s="318">
        <v>0</v>
      </c>
      <c r="U379" s="318">
        <v>0</v>
      </c>
    </row>
    <row r="380" spans="1:21" x14ac:dyDescent="0.2">
      <c r="A380" s="318">
        <v>36907</v>
      </c>
      <c r="B380" s="318">
        <v>199.50500500000001</v>
      </c>
      <c r="C380" s="318">
        <v>-1.0614863914836219E-2</v>
      </c>
      <c r="D380" s="318">
        <v>-1.3040617038868249E-3</v>
      </c>
      <c r="E380" s="318">
        <v>1.7769357873389281E-2</v>
      </c>
      <c r="F380" s="318">
        <v>1.9136231555957686E-2</v>
      </c>
      <c r="G380" s="318">
        <v>3.157500792325816E-4</v>
      </c>
      <c r="H380" s="318">
        <v>3.3153758319421072E-4</v>
      </c>
      <c r="I380" s="318">
        <v>-2.7808899787510704E-2</v>
      </c>
      <c r="J380" s="318">
        <v>0</v>
      </c>
      <c r="K380" s="318" t="s">
        <v>634</v>
      </c>
      <c r="O380" s="318">
        <v>0</v>
      </c>
      <c r="P380" s="318">
        <v>0</v>
      </c>
      <c r="Q380" s="318">
        <v>0</v>
      </c>
      <c r="R380" s="318">
        <v>1</v>
      </c>
      <c r="S380" s="318">
        <v>4.3478260869565216E-2</v>
      </c>
      <c r="T380" s="318">
        <v>0</v>
      </c>
      <c r="U380" s="318">
        <v>0</v>
      </c>
    </row>
    <row r="381" spans="1:21" x14ac:dyDescent="0.2">
      <c r="A381" s="318">
        <v>36908</v>
      </c>
      <c r="B381" s="318">
        <v>203.59599299999999</v>
      </c>
      <c r="C381" s="318">
        <v>2.0298280001612511E-2</v>
      </c>
      <c r="D381" s="318">
        <v>5.0270074031504215E-4</v>
      </c>
      <c r="E381" s="318">
        <v>1.7952890780187959E-2</v>
      </c>
      <c r="F381" s="318">
        <v>1.9333882378663955E-2</v>
      </c>
      <c r="G381" s="318">
        <v>3.2230628736535781E-4</v>
      </c>
      <c r="H381" s="318">
        <v>3.384216017336257E-4</v>
      </c>
      <c r="I381" s="318">
        <v>-3.8616489819402598E-2</v>
      </c>
      <c r="J381" s="318">
        <v>0</v>
      </c>
      <c r="K381" s="318" t="s">
        <v>634</v>
      </c>
      <c r="O381" s="318">
        <v>0</v>
      </c>
      <c r="P381" s="318">
        <v>0</v>
      </c>
      <c r="Q381" s="318">
        <v>0</v>
      </c>
      <c r="R381" s="318">
        <v>1</v>
      </c>
      <c r="S381" s="318">
        <v>4.3478260869565216E-2</v>
      </c>
      <c r="T381" s="318">
        <v>0</v>
      </c>
      <c r="U381" s="318">
        <v>0</v>
      </c>
    </row>
    <row r="382" spans="1:21" x14ac:dyDescent="0.2">
      <c r="A382" s="318">
        <v>36909</v>
      </c>
      <c r="B382" s="318">
        <v>203.84899899999999</v>
      </c>
      <c r="C382" s="318">
        <v>1.2419150436814171E-3</v>
      </c>
      <c r="D382" s="318">
        <v>1.9560812306794713E-3</v>
      </c>
      <c r="E382" s="318">
        <v>1.6606262962922117E-2</v>
      </c>
      <c r="F382" s="318">
        <v>1.7883667806223819E-2</v>
      </c>
      <c r="G382" s="318">
        <v>2.757679695937189E-4</v>
      </c>
      <c r="H382" s="318">
        <v>2.8955636807340488E-4</v>
      </c>
      <c r="I382" s="318">
        <v>-2.1936509143819269E-2</v>
      </c>
      <c r="J382" s="318">
        <v>0</v>
      </c>
      <c r="K382" s="318" t="s">
        <v>634</v>
      </c>
      <c r="O382" s="318">
        <v>0</v>
      </c>
      <c r="P382" s="318">
        <v>0</v>
      </c>
      <c r="Q382" s="318">
        <v>0</v>
      </c>
      <c r="R382" s="318">
        <v>1</v>
      </c>
      <c r="S382" s="318">
        <v>4.3478260869565216E-2</v>
      </c>
      <c r="T382" s="318">
        <v>0</v>
      </c>
      <c r="U382" s="318">
        <v>0</v>
      </c>
    </row>
    <row r="383" spans="1:21" x14ac:dyDescent="0.2">
      <c r="A383" s="318">
        <v>36910</v>
      </c>
      <c r="B383" s="318">
        <v>204.02499399999999</v>
      </c>
      <c r="C383" s="318">
        <v>8.6298716732665173E-4</v>
      </c>
      <c r="D383" s="318">
        <v>2.010321254135011E-3</v>
      </c>
      <c r="E383" s="318">
        <v>1.6600466921516024E-2</v>
      </c>
      <c r="F383" s="318">
        <v>1.7877425915478796E-2</v>
      </c>
      <c r="G383" s="318">
        <v>2.7557550201234767E-4</v>
      </c>
      <c r="H383" s="318">
        <v>2.8935427711296508E-4</v>
      </c>
      <c r="I383" s="318">
        <v>-1.0110191180572511E-2</v>
      </c>
      <c r="J383" s="318">
        <v>0</v>
      </c>
      <c r="K383" s="318" t="s">
        <v>634</v>
      </c>
      <c r="O383" s="318">
        <v>0</v>
      </c>
      <c r="P383" s="318">
        <v>0</v>
      </c>
      <c r="Q383" s="318">
        <v>0</v>
      </c>
      <c r="R383" s="318">
        <v>1</v>
      </c>
      <c r="S383" s="318">
        <v>4.3478260869565216E-2</v>
      </c>
      <c r="T383" s="318">
        <v>0</v>
      </c>
      <c r="U383" s="318">
        <v>0</v>
      </c>
    </row>
    <row r="384" spans="1:21" x14ac:dyDescent="0.2">
      <c r="A384" s="318">
        <v>36913</v>
      </c>
      <c r="B384" s="318">
        <v>202.32600400000001</v>
      </c>
      <c r="C384" s="318">
        <v>-8.362228264581828E-3</v>
      </c>
      <c r="D384" s="318">
        <v>1.4973438631480423E-3</v>
      </c>
      <c r="E384" s="318">
        <v>1.6753229213101052E-2</v>
      </c>
      <c r="F384" s="318">
        <v>1.8041939152570362E-2</v>
      </c>
      <c r="G384" s="318">
        <v>2.8067068906670247E-4</v>
      </c>
      <c r="H384" s="318">
        <v>2.9470422352003762E-4</v>
      </c>
      <c r="I384" s="318">
        <v>-1.6275177518409539E-2</v>
      </c>
      <c r="J384" s="318">
        <v>0</v>
      </c>
      <c r="K384" s="318" t="s">
        <v>634</v>
      </c>
      <c r="O384" s="318">
        <v>0</v>
      </c>
      <c r="P384" s="318">
        <v>0</v>
      </c>
      <c r="Q384" s="318">
        <v>0</v>
      </c>
      <c r="R384" s="318">
        <v>1</v>
      </c>
      <c r="S384" s="318">
        <v>4.3478260869565216E-2</v>
      </c>
      <c r="T384" s="318">
        <v>0</v>
      </c>
      <c r="U384" s="318">
        <v>0</v>
      </c>
    </row>
    <row r="385" spans="1:21" x14ac:dyDescent="0.2">
      <c r="A385" s="318">
        <v>36914</v>
      </c>
      <c r="B385" s="318">
        <v>203.220001</v>
      </c>
      <c r="C385" s="318">
        <v>4.4088632959474296E-3</v>
      </c>
      <c r="D385" s="318">
        <v>3.2725709724539232E-3</v>
      </c>
      <c r="E385" s="318">
        <v>1.4789411873093451E-2</v>
      </c>
      <c r="F385" s="318">
        <v>1.5927058940254483E-2</v>
      </c>
      <c r="G385" s="318">
        <v>2.1872670355199751E-4</v>
      </c>
      <c r="H385" s="318">
        <v>2.296630387295974E-4</v>
      </c>
      <c r="I385" s="318">
        <v>-1.9063298176480944E-2</v>
      </c>
      <c r="J385" s="318">
        <v>0</v>
      </c>
      <c r="K385" s="318" t="s">
        <v>634</v>
      </c>
      <c r="O385" s="318">
        <v>0</v>
      </c>
      <c r="P385" s="318">
        <v>0</v>
      </c>
      <c r="Q385" s="318">
        <v>0</v>
      </c>
      <c r="R385" s="318">
        <v>1</v>
      </c>
      <c r="S385" s="318">
        <v>4.3478260869565216E-2</v>
      </c>
      <c r="T385" s="318">
        <v>0</v>
      </c>
      <c r="U385" s="318">
        <v>0</v>
      </c>
    </row>
    <row r="386" spans="1:21" x14ac:dyDescent="0.2">
      <c r="A386" s="318">
        <v>36915</v>
      </c>
      <c r="B386" s="318">
        <v>204.98199500000001</v>
      </c>
      <c r="C386" s="318">
        <v>8.6330050343887098E-3</v>
      </c>
      <c r="D386" s="318">
        <v>4.2868405077869948E-3</v>
      </c>
      <c r="E386" s="318">
        <v>1.4365942009935861E-2</v>
      </c>
      <c r="F386" s="318">
        <v>1.5471014472238618E-2</v>
      </c>
      <c r="G386" s="318">
        <v>2.0638028983284001E-4</v>
      </c>
      <c r="H386" s="318">
        <v>2.16699304324482E-4</v>
      </c>
      <c r="I386" s="318">
        <v>-1.1264380325148454E-2</v>
      </c>
      <c r="J386" s="318">
        <v>0</v>
      </c>
      <c r="K386" s="318" t="s">
        <v>634</v>
      </c>
      <c r="O386" s="318">
        <v>0</v>
      </c>
      <c r="P386" s="318">
        <v>0</v>
      </c>
      <c r="Q386" s="318">
        <v>0</v>
      </c>
      <c r="R386" s="318">
        <v>1</v>
      </c>
      <c r="S386" s="318">
        <v>4.3478260869565216E-2</v>
      </c>
      <c r="T386" s="318">
        <v>0</v>
      </c>
      <c r="U386" s="318">
        <v>0</v>
      </c>
    </row>
    <row r="387" spans="1:21" x14ac:dyDescent="0.2">
      <c r="A387" s="318">
        <v>36916</v>
      </c>
      <c r="B387" s="318">
        <v>203.63600199999999</v>
      </c>
      <c r="C387" s="318">
        <v>-6.5880498566186548E-3</v>
      </c>
      <c r="D387" s="318">
        <v>2.6938304408489827E-3</v>
      </c>
      <c r="E387" s="318">
        <v>1.3569814209321886E-2</v>
      </c>
      <c r="F387" s="318">
        <v>1.4613646071577415E-2</v>
      </c>
      <c r="G387" s="318">
        <v>1.8413985767551415E-4</v>
      </c>
      <c r="H387" s="318">
        <v>1.9334685055928986E-4</v>
      </c>
      <c r="I387" s="318">
        <v>-3.2923962052666031E-3</v>
      </c>
      <c r="J387" s="318">
        <v>0</v>
      </c>
      <c r="K387" s="318" t="s">
        <v>634</v>
      </c>
      <c r="O387" s="318">
        <v>0</v>
      </c>
      <c r="P387" s="318">
        <v>0</v>
      </c>
      <c r="Q387" s="318">
        <v>0</v>
      </c>
      <c r="R387" s="318">
        <v>1</v>
      </c>
      <c r="S387" s="318">
        <v>4.3478260869565216E-2</v>
      </c>
      <c r="T387" s="318">
        <v>0</v>
      </c>
      <c r="U387" s="318">
        <v>0</v>
      </c>
    </row>
    <row r="388" spans="1:21" x14ac:dyDescent="0.2">
      <c r="A388" s="318">
        <v>36917</v>
      </c>
      <c r="B388" s="318">
        <v>204.38000500000001</v>
      </c>
      <c r="C388" s="318">
        <v>3.6469344920151466E-3</v>
      </c>
      <c r="D388" s="318">
        <v>1.591066955986547E-3</v>
      </c>
      <c r="E388" s="318">
        <v>1.2403267288876418E-2</v>
      </c>
      <c r="F388" s="318">
        <v>1.3357364772636143E-2</v>
      </c>
      <c r="G388" s="318">
        <v>1.5384103943931178E-4</v>
      </c>
      <c r="H388" s="318">
        <v>1.6153309141127736E-4</v>
      </c>
      <c r="I388" s="318">
        <v>-9.8020604858842977E-3</v>
      </c>
      <c r="J388" s="318">
        <v>0</v>
      </c>
      <c r="K388" s="318" t="s">
        <v>634</v>
      </c>
      <c r="O388" s="318">
        <v>0</v>
      </c>
      <c r="P388" s="318">
        <v>0</v>
      </c>
      <c r="Q388" s="318">
        <v>0</v>
      </c>
      <c r="R388" s="318">
        <v>1</v>
      </c>
      <c r="S388" s="318">
        <v>4.3478260869565216E-2</v>
      </c>
      <c r="T388" s="318">
        <v>0</v>
      </c>
      <c r="U388" s="318">
        <v>0</v>
      </c>
    </row>
    <row r="389" spans="1:21" x14ac:dyDescent="0.2">
      <c r="A389" s="318">
        <v>36920</v>
      </c>
      <c r="B389" s="318">
        <v>203.10600299999999</v>
      </c>
      <c r="C389" s="318">
        <v>-6.2530056302150649E-3</v>
      </c>
      <c r="D389" s="318">
        <v>8.1986901776749535E-4</v>
      </c>
      <c r="E389" s="318">
        <v>1.2361472376190655E-2</v>
      </c>
      <c r="F389" s="318">
        <v>1.3312354866666858E-2</v>
      </c>
      <c r="G389" s="318">
        <v>1.5280599930732466E-4</v>
      </c>
      <c r="H389" s="318">
        <v>1.604462992726909E-4</v>
      </c>
      <c r="I389" s="318">
        <v>-1.6328545010645654E-2</v>
      </c>
      <c r="J389" s="318">
        <v>0</v>
      </c>
      <c r="K389" s="318" t="s">
        <v>634</v>
      </c>
      <c r="O389" s="318">
        <v>0</v>
      </c>
      <c r="P389" s="318">
        <v>0</v>
      </c>
      <c r="Q389" s="318">
        <v>0</v>
      </c>
      <c r="R389" s="318">
        <v>1</v>
      </c>
      <c r="S389" s="318">
        <v>4.3478260869565216E-2</v>
      </c>
      <c r="T389" s="318">
        <v>0</v>
      </c>
      <c r="U389" s="318">
        <v>0</v>
      </c>
    </row>
    <row r="390" spans="1:21" x14ac:dyDescent="0.2">
      <c r="A390" s="318">
        <v>36921</v>
      </c>
      <c r="B390" s="318">
        <v>204.445999</v>
      </c>
      <c r="C390" s="318">
        <v>6.5758520241700541E-3</v>
      </c>
      <c r="D390" s="318">
        <v>9.5468523161693476E-4</v>
      </c>
      <c r="E390" s="318">
        <v>1.241030809273844E-2</v>
      </c>
      <c r="F390" s="318">
        <v>1.3364947176795242E-2</v>
      </c>
      <c r="G390" s="318">
        <v>1.5401574695668923E-4</v>
      </c>
      <c r="H390" s="318">
        <v>1.617165343045237E-4</v>
      </c>
      <c r="I390" s="318">
        <v>-2.4369374529942856E-2</v>
      </c>
      <c r="J390" s="318">
        <v>0</v>
      </c>
      <c r="K390" s="318" t="s">
        <v>634</v>
      </c>
      <c r="O390" s="318">
        <v>0</v>
      </c>
      <c r="P390" s="318">
        <v>0</v>
      </c>
      <c r="Q390" s="318">
        <v>0</v>
      </c>
      <c r="R390" s="318">
        <v>1</v>
      </c>
      <c r="S390" s="318">
        <v>4.3478260869565216E-2</v>
      </c>
      <c r="T390" s="318">
        <v>0</v>
      </c>
      <c r="U390" s="318">
        <v>0</v>
      </c>
    </row>
    <row r="391" spans="1:21" x14ac:dyDescent="0.2">
      <c r="A391" s="318">
        <v>36922</v>
      </c>
      <c r="B391" s="318">
        <v>206.93600499999999</v>
      </c>
      <c r="C391" s="318">
        <v>1.2105713835614504E-2</v>
      </c>
      <c r="D391" s="318">
        <v>6.8442495403139587E-4</v>
      </c>
      <c r="E391" s="318">
        <v>1.2083036890982401E-2</v>
      </c>
      <c r="F391" s="318">
        <v>1.3012501267211816E-2</v>
      </c>
      <c r="G391" s="318">
        <v>1.4599978050884165E-4</v>
      </c>
      <c r="H391" s="318">
        <v>1.5329976953428373E-4</v>
      </c>
      <c r="I391" s="318">
        <v>-1.6512570151712268E-2</v>
      </c>
      <c r="J391" s="318">
        <v>0</v>
      </c>
      <c r="K391" s="318" t="s">
        <v>634</v>
      </c>
      <c r="O391" s="318">
        <v>0</v>
      </c>
      <c r="P391" s="318">
        <v>0</v>
      </c>
      <c r="Q391" s="318">
        <v>0</v>
      </c>
      <c r="R391" s="318">
        <v>1</v>
      </c>
      <c r="S391" s="318">
        <v>4.3478260869565216E-2</v>
      </c>
      <c r="T391" s="318">
        <v>0</v>
      </c>
      <c r="U391" s="318">
        <v>0</v>
      </c>
    </row>
    <row r="392" spans="1:21" x14ac:dyDescent="0.2">
      <c r="A392" s="318">
        <v>36923</v>
      </c>
      <c r="B392" s="318">
        <v>207.800995</v>
      </c>
      <c r="C392" s="318">
        <v>4.1712760337383782E-3</v>
      </c>
      <c r="D392" s="318">
        <v>2.6380695656291206E-3</v>
      </c>
      <c r="E392" s="318">
        <v>8.4934517739954259E-3</v>
      </c>
      <c r="F392" s="318">
        <v>9.1467942181489206E-3</v>
      </c>
      <c r="G392" s="318">
        <v>7.2138723037186051E-5</v>
      </c>
      <c r="H392" s="318">
        <v>7.5745659189045363E-5</v>
      </c>
      <c r="I392" s="318">
        <v>-1.4996616012128127E-2</v>
      </c>
      <c r="J392" s="318">
        <v>0</v>
      </c>
      <c r="K392" s="318" t="s">
        <v>634</v>
      </c>
      <c r="O392" s="318">
        <v>0</v>
      </c>
      <c r="P392" s="318">
        <v>0</v>
      </c>
      <c r="Q392" s="318">
        <v>0</v>
      </c>
      <c r="R392" s="318">
        <v>1</v>
      </c>
      <c r="S392" s="318">
        <v>4.3478260869565216E-2</v>
      </c>
      <c r="T392" s="318">
        <v>0</v>
      </c>
      <c r="U392" s="318">
        <v>0</v>
      </c>
    </row>
    <row r="393" spans="1:21" x14ac:dyDescent="0.2">
      <c r="A393" s="318">
        <v>36924</v>
      </c>
      <c r="B393" s="318">
        <v>208.695007</v>
      </c>
      <c r="C393" s="318">
        <v>4.2930225921171015E-3</v>
      </c>
      <c r="D393" s="318">
        <v>1.8814837992822918E-3</v>
      </c>
      <c r="E393" s="318">
        <v>7.502421951257195E-3</v>
      </c>
      <c r="F393" s="318">
        <v>8.079531332123132E-3</v>
      </c>
      <c r="G393" s="318">
        <v>5.6286335134705817E-5</v>
      </c>
      <c r="H393" s="318">
        <v>5.910065189144111E-5</v>
      </c>
      <c r="I393" s="318">
        <v>-2.0599372776231167E-3</v>
      </c>
      <c r="J393" s="318">
        <v>0</v>
      </c>
      <c r="K393" s="318" t="s">
        <v>634</v>
      </c>
      <c r="O393" s="318">
        <v>0</v>
      </c>
      <c r="P393" s="318">
        <v>0</v>
      </c>
      <c r="Q393" s="318">
        <v>0</v>
      </c>
      <c r="R393" s="318">
        <v>1</v>
      </c>
      <c r="S393" s="318">
        <v>4.3478260869565216E-2</v>
      </c>
      <c r="T393" s="318">
        <v>0</v>
      </c>
      <c r="U393" s="318">
        <v>0</v>
      </c>
    </row>
    <row r="394" spans="1:21" x14ac:dyDescent="0.2">
      <c r="A394" s="318">
        <v>36927</v>
      </c>
      <c r="B394" s="318">
        <v>207.54899599999999</v>
      </c>
      <c r="C394" s="318">
        <v>-5.5064524049543116E-3</v>
      </c>
      <c r="D394" s="318">
        <v>1.4158068325079054E-3</v>
      </c>
      <c r="E394" s="318">
        <v>7.648647356754348E-3</v>
      </c>
      <c r="F394" s="318">
        <v>8.2370048457354513E-3</v>
      </c>
      <c r="G394" s="318">
        <v>5.8501806387985277E-5</v>
      </c>
      <c r="H394" s="318">
        <v>6.1426896707384538E-5</v>
      </c>
      <c r="I394" s="318">
        <v>-5.480581281944316E-3</v>
      </c>
      <c r="J394" s="318">
        <v>0</v>
      </c>
      <c r="K394" s="318" t="s">
        <v>634</v>
      </c>
      <c r="O394" s="318">
        <v>0</v>
      </c>
      <c r="P394" s="318">
        <v>0</v>
      </c>
      <c r="Q394" s="318">
        <v>0</v>
      </c>
      <c r="R394" s="318">
        <v>1</v>
      </c>
      <c r="S394" s="318">
        <v>4.3478260869565216E-2</v>
      </c>
      <c r="T394" s="318">
        <v>0</v>
      </c>
      <c r="U394" s="318">
        <v>0</v>
      </c>
    </row>
    <row r="395" spans="1:21" x14ac:dyDescent="0.2">
      <c r="A395" s="318">
        <v>36928</v>
      </c>
      <c r="B395" s="318">
        <v>209.541</v>
      </c>
      <c r="C395" s="318">
        <v>9.5519871731642482E-3</v>
      </c>
      <c r="D395" s="318">
        <v>1.8116101993661472E-3</v>
      </c>
      <c r="E395" s="318">
        <v>7.851473825919773E-3</v>
      </c>
      <c r="F395" s="318">
        <v>8.4554333509905249E-3</v>
      </c>
      <c r="G395" s="318">
        <v>6.1645641239103276E-5</v>
      </c>
      <c r="H395" s="318">
        <v>6.4727923301058444E-5</v>
      </c>
      <c r="I395" s="318">
        <v>-3.8486014298247085E-3</v>
      </c>
      <c r="J395" s="318">
        <v>0</v>
      </c>
      <c r="K395" s="318" t="s">
        <v>634</v>
      </c>
      <c r="O395" s="318">
        <v>0</v>
      </c>
      <c r="P395" s="318">
        <v>0</v>
      </c>
      <c r="Q395" s="318">
        <v>0</v>
      </c>
      <c r="R395" s="318">
        <v>1</v>
      </c>
      <c r="S395" s="318">
        <v>4.3478260869565216E-2</v>
      </c>
      <c r="T395" s="318">
        <v>0</v>
      </c>
      <c r="U395" s="318">
        <v>0</v>
      </c>
    </row>
    <row r="396" spans="1:21" x14ac:dyDescent="0.2">
      <c r="A396" s="318">
        <v>36929</v>
      </c>
      <c r="B396" s="318">
        <v>209.13600199999999</v>
      </c>
      <c r="C396" s="318">
        <v>-1.9346566655797637E-3</v>
      </c>
      <c r="D396" s="318">
        <v>2.0463719519962006E-3</v>
      </c>
      <c r="E396" s="318">
        <v>7.6502039653873494E-3</v>
      </c>
      <c r="F396" s="318">
        <v>8.2386811934940674E-3</v>
      </c>
      <c r="G396" s="318">
        <v>5.8525620712028332E-5</v>
      </c>
      <c r="H396" s="318">
        <v>6.1451901747629751E-5</v>
      </c>
      <c r="I396" s="318">
        <v>-2.4571808624080974E-3</v>
      </c>
      <c r="J396" s="318">
        <v>0</v>
      </c>
      <c r="K396" s="318" t="s">
        <v>634</v>
      </c>
      <c r="O396" s="318">
        <v>0</v>
      </c>
      <c r="P396" s="318">
        <v>0</v>
      </c>
      <c r="Q396" s="318">
        <v>0</v>
      </c>
      <c r="R396" s="318">
        <v>1</v>
      </c>
      <c r="S396" s="318">
        <v>4.3478260869565216E-2</v>
      </c>
      <c r="T396" s="318">
        <v>0</v>
      </c>
      <c r="U396" s="318">
        <v>0</v>
      </c>
    </row>
    <row r="397" spans="1:21" x14ac:dyDescent="0.2">
      <c r="A397" s="318">
        <v>36930</v>
      </c>
      <c r="B397" s="318">
        <v>210.34700000000001</v>
      </c>
      <c r="C397" s="318">
        <v>5.7737803840979419E-3</v>
      </c>
      <c r="D397" s="318">
        <v>2.5679640814182786E-3</v>
      </c>
      <c r="E397" s="318">
        <v>7.5049227399046955E-3</v>
      </c>
      <c r="F397" s="318">
        <v>8.0822244891281328E-3</v>
      </c>
      <c r="G397" s="318">
        <v>5.6323865331938601E-5</v>
      </c>
      <c r="H397" s="318">
        <v>5.9140058598535535E-5</v>
      </c>
      <c r="I397" s="318">
        <v>-2.3460371482701783E-3</v>
      </c>
      <c r="J397" s="318">
        <v>0</v>
      </c>
      <c r="K397" s="318" t="s">
        <v>634</v>
      </c>
      <c r="O397" s="318">
        <v>0</v>
      </c>
      <c r="P397" s="318">
        <v>0</v>
      </c>
      <c r="Q397" s="318">
        <v>0</v>
      </c>
      <c r="R397" s="318">
        <v>1</v>
      </c>
      <c r="S397" s="318">
        <v>4.3478260869565216E-2</v>
      </c>
      <c r="T397" s="318">
        <v>0</v>
      </c>
      <c r="U397" s="318">
        <v>0</v>
      </c>
    </row>
    <row r="398" spans="1:21" x14ac:dyDescent="0.2">
      <c r="A398" s="318">
        <v>36931</v>
      </c>
      <c r="B398" s="318">
        <v>209.233994</v>
      </c>
      <c r="C398" s="318">
        <v>-5.3053337807140851E-3</v>
      </c>
      <c r="D398" s="318">
        <v>2.2955042619851331E-3</v>
      </c>
      <c r="E398" s="318">
        <v>7.6885552694896109E-3</v>
      </c>
      <c r="F398" s="318">
        <v>8.2799825979118884E-3</v>
      </c>
      <c r="G398" s="318">
        <v>5.9113882131996465E-5</v>
      </c>
      <c r="H398" s="318">
        <v>6.2069576238596287E-5</v>
      </c>
      <c r="I398" s="318">
        <v>4.525643499620753E-3</v>
      </c>
      <c r="J398" s="318">
        <v>0</v>
      </c>
      <c r="K398" s="318" t="s">
        <v>634</v>
      </c>
      <c r="O398" s="318">
        <v>0</v>
      </c>
      <c r="P398" s="318">
        <v>0</v>
      </c>
      <c r="Q398" s="318">
        <v>0</v>
      </c>
      <c r="R398" s="318">
        <v>1</v>
      </c>
      <c r="S398" s="318">
        <v>4.3478260869565216E-2</v>
      </c>
      <c r="T398" s="318">
        <v>0</v>
      </c>
      <c r="U398" s="318">
        <v>0</v>
      </c>
    </row>
    <row r="399" spans="1:21" x14ac:dyDescent="0.2">
      <c r="A399" s="318">
        <v>36934</v>
      </c>
      <c r="B399" s="318">
        <v>206.26800499999999</v>
      </c>
      <c r="C399" s="318">
        <v>-1.4276895835406278E-2</v>
      </c>
      <c r="D399" s="318">
        <v>1.1611892057974567E-3</v>
      </c>
      <c r="E399" s="318">
        <v>8.2986907632109034E-3</v>
      </c>
      <c r="F399" s="318">
        <v>8.9370515911502031E-3</v>
      </c>
      <c r="G399" s="318">
        <v>6.8868268383401974E-5</v>
      </c>
      <c r="H399" s="318">
        <v>7.2311681802572075E-5</v>
      </c>
      <c r="I399" s="318">
        <v>1.8488126167141756E-3</v>
      </c>
      <c r="J399" s="318">
        <v>0</v>
      </c>
      <c r="K399" s="318" t="s">
        <v>634</v>
      </c>
      <c r="O399" s="318">
        <v>0</v>
      </c>
      <c r="P399" s="318">
        <v>0</v>
      </c>
      <c r="Q399" s="318">
        <v>0</v>
      </c>
      <c r="R399" s="318">
        <v>1</v>
      </c>
      <c r="S399" s="318">
        <v>4.3478260869565216E-2</v>
      </c>
      <c r="T399" s="318">
        <v>0</v>
      </c>
      <c r="U399" s="318">
        <v>0</v>
      </c>
    </row>
    <row r="400" spans="1:21" x14ac:dyDescent="0.2">
      <c r="A400" s="318">
        <v>36935</v>
      </c>
      <c r="B400" s="318">
        <v>208.649002</v>
      </c>
      <c r="C400" s="318">
        <v>1.1477105522150841E-2</v>
      </c>
      <c r="D400" s="318">
        <v>1.6285350593866058E-3</v>
      </c>
      <c r="E400" s="318">
        <v>8.5992592294486508E-3</v>
      </c>
      <c r="F400" s="318">
        <v>9.2607407086370084E-3</v>
      </c>
      <c r="G400" s="318">
        <v>7.3947259295257807E-5</v>
      </c>
      <c r="H400" s="318">
        <v>7.7644622260020696E-5</v>
      </c>
      <c r="I400" s="318">
        <v>-5.9082095272350562E-3</v>
      </c>
      <c r="J400" s="318">
        <v>0</v>
      </c>
      <c r="K400" s="318" t="s">
        <v>634</v>
      </c>
      <c r="O400" s="318">
        <v>0</v>
      </c>
      <c r="P400" s="318">
        <v>0</v>
      </c>
      <c r="Q400" s="318">
        <v>0</v>
      </c>
      <c r="R400" s="318">
        <v>1</v>
      </c>
      <c r="S400" s="318">
        <v>4.3478260869565216E-2</v>
      </c>
      <c r="T400" s="318">
        <v>0</v>
      </c>
      <c r="U400" s="318">
        <v>0</v>
      </c>
    </row>
    <row r="401" spans="1:21" x14ac:dyDescent="0.2">
      <c r="A401" s="318">
        <v>36936</v>
      </c>
      <c r="B401" s="318">
        <v>206.70500200000001</v>
      </c>
      <c r="C401" s="318">
        <v>-9.3607581788657732E-3</v>
      </c>
      <c r="D401" s="318">
        <v>1.6882543801471034E-3</v>
      </c>
      <c r="E401" s="318">
        <v>8.5139122587584281E-3</v>
      </c>
      <c r="F401" s="318">
        <v>9.1688285863552304E-3</v>
      </c>
      <c r="G401" s="318">
        <v>7.2486701949837039E-5</v>
      </c>
      <c r="H401" s="318">
        <v>7.6111037047328899E-5</v>
      </c>
      <c r="I401" s="318">
        <v>2.5389415644164587E-3</v>
      </c>
      <c r="J401" s="318">
        <v>0</v>
      </c>
      <c r="K401" s="318" t="s">
        <v>634</v>
      </c>
      <c r="O401" s="318">
        <v>0</v>
      </c>
      <c r="P401" s="318">
        <v>0</v>
      </c>
      <c r="Q401" s="318">
        <v>0</v>
      </c>
      <c r="R401" s="318">
        <v>1</v>
      </c>
      <c r="S401" s="318">
        <v>4.3478260869565216E-2</v>
      </c>
      <c r="T401" s="318">
        <v>0</v>
      </c>
      <c r="U401" s="318">
        <v>0</v>
      </c>
    </row>
    <row r="402" spans="1:21" x14ac:dyDescent="0.2">
      <c r="A402" s="318">
        <v>36937</v>
      </c>
      <c r="B402" s="318">
        <v>205.919006</v>
      </c>
      <c r="C402" s="318">
        <v>-3.809748998774815E-3</v>
      </c>
      <c r="D402" s="318">
        <v>5.4025299917627846E-4</v>
      </c>
      <c r="E402" s="318">
        <v>7.4362388878210792E-3</v>
      </c>
      <c r="F402" s="318">
        <v>8.0082572638073158E-3</v>
      </c>
      <c r="G402" s="318">
        <v>5.5297648796742475E-5</v>
      </c>
      <c r="H402" s="318">
        <v>5.8062531236579602E-5</v>
      </c>
      <c r="I402" s="318">
        <v>-5.4736523695284311E-3</v>
      </c>
      <c r="J402" s="318">
        <v>0</v>
      </c>
      <c r="K402" s="318" t="s">
        <v>634</v>
      </c>
      <c r="O402" s="318">
        <v>0</v>
      </c>
      <c r="P402" s="318">
        <v>0</v>
      </c>
      <c r="Q402" s="318">
        <v>0</v>
      </c>
      <c r="R402" s="318">
        <v>1</v>
      </c>
      <c r="S402" s="318">
        <v>4.3478260869565216E-2</v>
      </c>
      <c r="T402" s="318">
        <v>0</v>
      </c>
      <c r="U402" s="318">
        <v>0</v>
      </c>
    </row>
    <row r="403" spans="1:21" x14ac:dyDescent="0.2">
      <c r="A403" s="318">
        <v>36938</v>
      </c>
      <c r="B403" s="318">
        <v>205.44099399999999</v>
      </c>
      <c r="C403" s="318">
        <v>-2.3240578333089267E-3</v>
      </c>
      <c r="D403" s="318">
        <v>3.7044476693864307E-4</v>
      </c>
      <c r="E403" s="318">
        <v>7.4600917933521213E-3</v>
      </c>
      <c r="F403" s="318">
        <v>8.0339450082253603E-3</v>
      </c>
      <c r="G403" s="318">
        <v>5.5652969565239674E-5</v>
      </c>
      <c r="H403" s="318">
        <v>5.8435618043501663E-5</v>
      </c>
      <c r="I403" s="318">
        <v>-5.881641066203991E-3</v>
      </c>
      <c r="J403" s="318">
        <v>0</v>
      </c>
      <c r="K403" s="318" t="s">
        <v>634</v>
      </c>
      <c r="O403" s="318">
        <v>0</v>
      </c>
      <c r="P403" s="318">
        <v>0</v>
      </c>
      <c r="Q403" s="318">
        <v>0</v>
      </c>
      <c r="R403" s="318">
        <v>1</v>
      </c>
      <c r="S403" s="318">
        <v>4.3478260869565216E-2</v>
      </c>
      <c r="T403" s="318">
        <v>0</v>
      </c>
      <c r="U403" s="318">
        <v>0</v>
      </c>
    </row>
    <row r="404" spans="1:21" x14ac:dyDescent="0.2">
      <c r="A404" s="318">
        <v>36941</v>
      </c>
      <c r="B404" s="318">
        <v>208.192001</v>
      </c>
      <c r="C404" s="318">
        <v>1.3301876768614954E-2</v>
      </c>
      <c r="D404" s="318">
        <v>9.6277284319046686E-4</v>
      </c>
      <c r="E404" s="318">
        <v>7.9770634426283449E-3</v>
      </c>
      <c r="F404" s="318">
        <v>8.5906837074459091E-3</v>
      </c>
      <c r="G404" s="318">
        <v>6.3633541167717591E-5</v>
      </c>
      <c r="H404" s="318">
        <v>6.6815218226103478E-5</v>
      </c>
      <c r="I404" s="318">
        <v>-1.1198799061411986E-3</v>
      </c>
      <c r="J404" s="318">
        <v>0</v>
      </c>
      <c r="K404" s="318" t="s">
        <v>634</v>
      </c>
      <c r="O404" s="318">
        <v>0</v>
      </c>
      <c r="P404" s="318">
        <v>0</v>
      </c>
      <c r="Q404" s="318">
        <v>0</v>
      </c>
      <c r="R404" s="318">
        <v>1</v>
      </c>
      <c r="S404" s="318">
        <v>4.3478260869565216E-2</v>
      </c>
      <c r="T404" s="318">
        <v>0</v>
      </c>
      <c r="U404" s="318">
        <v>0</v>
      </c>
    </row>
    <row r="405" spans="1:21" x14ac:dyDescent="0.2">
      <c r="A405" s="318">
        <v>36942</v>
      </c>
      <c r="B405" s="318">
        <v>208.51100199999999</v>
      </c>
      <c r="C405" s="318">
        <v>1.5310715786528014E-3</v>
      </c>
      <c r="D405" s="318">
        <v>1.4338823595349732E-3</v>
      </c>
      <c r="E405" s="318">
        <v>7.6856272139719595E-3</v>
      </c>
      <c r="F405" s="318">
        <v>8.2768293073544174E-3</v>
      </c>
      <c r="G405" s="318">
        <v>5.9068865672146391E-5</v>
      </c>
      <c r="H405" s="318">
        <v>6.2022308955753718E-5</v>
      </c>
      <c r="I405" s="318">
        <v>5.1365321096384651E-3</v>
      </c>
      <c r="J405" s="318">
        <v>0</v>
      </c>
      <c r="K405" s="318" t="s">
        <v>634</v>
      </c>
      <c r="O405" s="318">
        <v>0</v>
      </c>
      <c r="P405" s="318">
        <v>0</v>
      </c>
      <c r="Q405" s="318">
        <v>0</v>
      </c>
      <c r="R405" s="318">
        <v>1</v>
      </c>
      <c r="S405" s="318">
        <v>4.3478260869565216E-2</v>
      </c>
      <c r="T405" s="318">
        <v>0</v>
      </c>
      <c r="U405" s="318">
        <v>0</v>
      </c>
    </row>
    <row r="406" spans="1:21" x14ac:dyDescent="0.2">
      <c r="A406" s="318">
        <v>36943</v>
      </c>
      <c r="B406" s="318">
        <v>207.03999300000001</v>
      </c>
      <c r="C406" s="318">
        <v>-7.0798297301542679E-3</v>
      </c>
      <c r="D406" s="318">
        <v>8.8680173924441622E-4</v>
      </c>
      <c r="E406" s="318">
        <v>7.869958240391061E-3</v>
      </c>
      <c r="F406" s="318">
        <v>8.4753396434980657E-3</v>
      </c>
      <c r="G406" s="318">
        <v>6.1936242705499169E-5</v>
      </c>
      <c r="H406" s="318">
        <v>6.5033054840774133E-5</v>
      </c>
      <c r="I406" s="318">
        <v>9.3173259105570009E-3</v>
      </c>
      <c r="J406" s="318">
        <v>0</v>
      </c>
      <c r="K406" s="318" t="s">
        <v>634</v>
      </c>
      <c r="O406" s="318">
        <v>0</v>
      </c>
      <c r="P406" s="318">
        <v>0</v>
      </c>
      <c r="Q406" s="318">
        <v>0</v>
      </c>
      <c r="R406" s="318">
        <v>1</v>
      </c>
      <c r="S406" s="318">
        <v>4.3478260869565216E-2</v>
      </c>
      <c r="T406" s="318">
        <v>0</v>
      </c>
      <c r="U406" s="318">
        <v>0</v>
      </c>
    </row>
    <row r="407" spans="1:21" x14ac:dyDescent="0.2">
      <c r="A407" s="318">
        <v>36944</v>
      </c>
      <c r="B407" s="318">
        <v>208.037003</v>
      </c>
      <c r="C407" s="318">
        <v>4.8039854149785682E-3</v>
      </c>
      <c r="D407" s="318">
        <v>7.0446747165345681E-4</v>
      </c>
      <c r="E407" s="318">
        <v>7.7245302610638418E-3</v>
      </c>
      <c r="F407" s="318">
        <v>8.3187248965302905E-3</v>
      </c>
      <c r="G407" s="318">
        <v>5.9668367754091026E-5</v>
      </c>
      <c r="H407" s="318">
        <v>6.2651786141795576E-5</v>
      </c>
      <c r="I407" s="318">
        <v>1.2400350821667168E-2</v>
      </c>
      <c r="J407" s="318">
        <v>0</v>
      </c>
      <c r="K407" s="318" t="s">
        <v>634</v>
      </c>
      <c r="O407" s="318">
        <v>0</v>
      </c>
      <c r="P407" s="318">
        <v>0</v>
      </c>
      <c r="Q407" s="318">
        <v>0</v>
      </c>
      <c r="R407" s="318">
        <v>1</v>
      </c>
      <c r="S407" s="318">
        <v>4.3478260869565216E-2</v>
      </c>
      <c r="T407" s="318">
        <v>0</v>
      </c>
      <c r="U407" s="318">
        <v>0</v>
      </c>
    </row>
    <row r="408" spans="1:21" x14ac:dyDescent="0.2">
      <c r="A408" s="318">
        <v>36945</v>
      </c>
      <c r="B408" s="318">
        <v>207.14999399999999</v>
      </c>
      <c r="C408" s="318">
        <v>-4.2728233587301162E-3</v>
      </c>
      <c r="D408" s="318">
        <v>8.1471635250529215E-4</v>
      </c>
      <c r="E408" s="318">
        <v>7.6312014747960269E-3</v>
      </c>
      <c r="F408" s="318">
        <v>8.2182169728572587E-3</v>
      </c>
      <c r="G408" s="318">
        <v>5.8235235948929063E-5</v>
      </c>
      <c r="H408" s="318">
        <v>6.1146997746375524E-5</v>
      </c>
      <c r="I408" s="318">
        <v>2.0136427921974311E-2</v>
      </c>
      <c r="J408" s="318">
        <v>0</v>
      </c>
      <c r="K408" s="318" t="s">
        <v>634</v>
      </c>
      <c r="O408" s="318">
        <v>0</v>
      </c>
      <c r="P408" s="318">
        <v>0</v>
      </c>
      <c r="Q408" s="318">
        <v>0</v>
      </c>
      <c r="R408" s="318">
        <v>1</v>
      </c>
      <c r="S408" s="318">
        <v>4.3478260869565216E-2</v>
      </c>
      <c r="T408" s="318">
        <v>0</v>
      </c>
      <c r="U408" s="318">
        <v>0</v>
      </c>
    </row>
    <row r="409" spans="1:21" x14ac:dyDescent="0.2">
      <c r="A409" s="318">
        <v>36948</v>
      </c>
      <c r="B409" s="318">
        <v>208.199005</v>
      </c>
      <c r="C409" s="318">
        <v>5.0512375519594782E-3</v>
      </c>
      <c r="D409" s="318">
        <v>8.8158792678835534E-4</v>
      </c>
      <c r="E409" s="318">
        <v>7.6633460815294261E-3</v>
      </c>
      <c r="F409" s="318">
        <v>8.2528342416470744E-3</v>
      </c>
      <c r="G409" s="318">
        <v>5.8726873165292409E-5</v>
      </c>
      <c r="H409" s="318">
        <v>6.1663216823557029E-5</v>
      </c>
      <c r="I409" s="318">
        <v>1.3529196951076785E-2</v>
      </c>
      <c r="J409" s="318">
        <v>0</v>
      </c>
      <c r="K409" s="318" t="s">
        <v>634</v>
      </c>
      <c r="O409" s="318">
        <v>0</v>
      </c>
      <c r="P409" s="318">
        <v>0</v>
      </c>
      <c r="Q409" s="318">
        <v>0</v>
      </c>
      <c r="R409" s="318">
        <v>1</v>
      </c>
      <c r="S409" s="318">
        <v>4.3478260869565216E-2</v>
      </c>
      <c r="T409" s="318">
        <v>0</v>
      </c>
      <c r="U409" s="318">
        <v>0</v>
      </c>
    </row>
    <row r="410" spans="1:21" x14ac:dyDescent="0.2">
      <c r="A410" s="318">
        <v>36949</v>
      </c>
      <c r="B410" s="318">
        <v>207.908005</v>
      </c>
      <c r="C410" s="318">
        <v>-1.3986788996432776E-3</v>
      </c>
      <c r="D410" s="318">
        <v>1.1127463425298692E-3</v>
      </c>
      <c r="E410" s="318">
        <v>7.5090363443167836E-3</v>
      </c>
      <c r="F410" s="318">
        <v>8.0866545246488439E-3</v>
      </c>
      <c r="G410" s="318">
        <v>5.6385626820270367E-5</v>
      </c>
      <c r="H410" s="318">
        <v>5.9204908161283891E-5</v>
      </c>
      <c r="I410" s="318">
        <v>8.0396212767156802E-3</v>
      </c>
      <c r="J410" s="318">
        <v>0</v>
      </c>
      <c r="K410" s="318" t="s">
        <v>634</v>
      </c>
      <c r="O410" s="318">
        <v>0</v>
      </c>
      <c r="P410" s="318">
        <v>0</v>
      </c>
      <c r="Q410" s="318">
        <v>0</v>
      </c>
      <c r="R410" s="318">
        <v>1</v>
      </c>
      <c r="S410" s="318">
        <v>4.3478260869565216E-2</v>
      </c>
      <c r="T410" s="318">
        <v>0</v>
      </c>
      <c r="U410" s="318">
        <v>0</v>
      </c>
    </row>
    <row r="411" spans="1:21" x14ac:dyDescent="0.2">
      <c r="A411" s="318">
        <v>36950</v>
      </c>
      <c r="B411" s="318">
        <v>207.68699599999999</v>
      </c>
      <c r="C411" s="318">
        <v>-1.0635788221801952E-3</v>
      </c>
      <c r="D411" s="318">
        <v>7.4896392127509533E-4</v>
      </c>
      <c r="E411" s="318">
        <v>7.4156062236640325E-3</v>
      </c>
      <c r="F411" s="318">
        <v>7.9860374716381882E-3</v>
      </c>
      <c r="G411" s="318">
        <v>5.4991215664444733E-5</v>
      </c>
      <c r="H411" s="318">
        <v>5.7740776447666971E-5</v>
      </c>
      <c r="I411" s="318">
        <v>4.6008139466022944E-3</v>
      </c>
      <c r="J411" s="318">
        <v>0</v>
      </c>
      <c r="K411" s="318" t="s">
        <v>634</v>
      </c>
      <c r="O411" s="318">
        <v>0</v>
      </c>
      <c r="P411" s="318">
        <v>0</v>
      </c>
      <c r="Q411" s="318">
        <v>0</v>
      </c>
      <c r="R411" s="318">
        <v>1</v>
      </c>
      <c r="S411" s="318">
        <v>4.3478260869565216E-2</v>
      </c>
      <c r="T411" s="318">
        <v>0</v>
      </c>
      <c r="U411" s="318">
        <v>0</v>
      </c>
    </row>
    <row r="412" spans="1:21" x14ac:dyDescent="0.2">
      <c r="A412" s="318">
        <v>36951</v>
      </c>
      <c r="B412" s="318">
        <v>202.38900799999999</v>
      </c>
      <c r="C412" s="318">
        <v>-2.5840491750861731E-2</v>
      </c>
      <c r="D412" s="318">
        <v>-1.057998249509487E-3</v>
      </c>
      <c r="E412" s="318">
        <v>8.9701737430024145E-3</v>
      </c>
      <c r="F412" s="318">
        <v>9.6601871078487531E-3</v>
      </c>
      <c r="G412" s="318">
        <v>8.0464016979649939E-5</v>
      </c>
      <c r="H412" s="318">
        <v>8.4487217828632444E-5</v>
      </c>
      <c r="I412" s="318">
        <v>5.6560537832684304E-3</v>
      </c>
      <c r="J412" s="318">
        <v>0</v>
      </c>
      <c r="K412" s="318" t="s">
        <v>634</v>
      </c>
      <c r="O412" s="318">
        <v>0</v>
      </c>
      <c r="P412" s="318">
        <v>0</v>
      </c>
      <c r="Q412" s="318">
        <v>0</v>
      </c>
      <c r="R412" s="318">
        <v>1</v>
      </c>
      <c r="S412" s="318">
        <v>4.3478260869565216E-2</v>
      </c>
      <c r="T412" s="318">
        <v>0</v>
      </c>
      <c r="U412" s="318">
        <v>0</v>
      </c>
    </row>
    <row r="413" spans="1:21" x14ac:dyDescent="0.2">
      <c r="A413" s="318">
        <v>36952</v>
      </c>
      <c r="B413" s="318">
        <v>202.716003</v>
      </c>
      <c r="C413" s="318">
        <v>1.6143718894544305E-3</v>
      </c>
      <c r="D413" s="318">
        <v>-1.1797555897134844E-3</v>
      </c>
      <c r="E413" s="318">
        <v>8.9128145677317399E-3</v>
      </c>
      <c r="F413" s="318">
        <v>9.5984156883264886E-3</v>
      </c>
      <c r="G413" s="318">
        <v>7.9438263518771129E-5</v>
      </c>
      <c r="H413" s="318">
        <v>8.3410176694709688E-5</v>
      </c>
      <c r="I413" s="318">
        <v>-1.1369368529029205E-2</v>
      </c>
      <c r="J413" s="318">
        <v>0</v>
      </c>
      <c r="K413" s="318" t="s">
        <v>634</v>
      </c>
      <c r="O413" s="318">
        <v>0</v>
      </c>
      <c r="P413" s="318">
        <v>0</v>
      </c>
      <c r="Q413" s="318">
        <v>0</v>
      </c>
      <c r="R413" s="318">
        <v>1</v>
      </c>
      <c r="S413" s="318">
        <v>4.3478260869565216E-2</v>
      </c>
      <c r="T413" s="318">
        <v>0</v>
      </c>
      <c r="U413" s="318">
        <v>0</v>
      </c>
    </row>
    <row r="414" spans="1:21" x14ac:dyDescent="0.2">
      <c r="A414" s="318">
        <v>36955</v>
      </c>
      <c r="B414" s="318">
        <v>205.932999</v>
      </c>
      <c r="C414" s="318">
        <v>1.5744868784681464E-2</v>
      </c>
      <c r="D414" s="318">
        <v>-6.3442958054375298E-4</v>
      </c>
      <c r="E414" s="318">
        <v>9.58908726099739E-3</v>
      </c>
      <c r="F414" s="318">
        <v>1.0326709357997189E-2</v>
      </c>
      <c r="G414" s="318">
        <v>9.1950594499022424E-5</v>
      </c>
      <c r="H414" s="318">
        <v>9.6548124223973553E-5</v>
      </c>
      <c r="I414" s="318">
        <v>3.160622934719054E-4</v>
      </c>
      <c r="J414" s="318">
        <v>0</v>
      </c>
      <c r="K414" s="318" t="s">
        <v>634</v>
      </c>
      <c r="O414" s="318">
        <v>0</v>
      </c>
      <c r="P414" s="318">
        <v>0</v>
      </c>
      <c r="Q414" s="318">
        <v>0</v>
      </c>
      <c r="R414" s="318">
        <v>1</v>
      </c>
      <c r="S414" s="318">
        <v>4.3478260869565216E-2</v>
      </c>
      <c r="T414" s="318">
        <v>0</v>
      </c>
      <c r="U414" s="318">
        <v>0</v>
      </c>
    </row>
    <row r="415" spans="1:21" x14ac:dyDescent="0.2">
      <c r="A415" s="318">
        <v>36956</v>
      </c>
      <c r="B415" s="318">
        <v>210.13000500000001</v>
      </c>
      <c r="C415" s="318">
        <v>2.0175542288070857E-2</v>
      </c>
      <c r="D415" s="318">
        <v>5.8852254769554079E-4</v>
      </c>
      <c r="E415" s="318">
        <v>1.0528348309882555E-2</v>
      </c>
      <c r="F415" s="318">
        <v>1.1338221256796597E-2</v>
      </c>
      <c r="G415" s="318">
        <v>1.1084611813420686E-4</v>
      </c>
      <c r="H415" s="318">
        <v>1.163884240409172E-4</v>
      </c>
      <c r="I415" s="318">
        <v>3.6016596062733094E-3</v>
      </c>
      <c r="J415" s="318">
        <v>0</v>
      </c>
      <c r="K415" s="318" t="s">
        <v>634</v>
      </c>
      <c r="O415" s="318">
        <v>0</v>
      </c>
      <c r="P415" s="318">
        <v>0</v>
      </c>
      <c r="Q415" s="318">
        <v>0</v>
      </c>
      <c r="R415" s="318">
        <v>1</v>
      </c>
      <c r="S415" s="318">
        <v>4.3478260869565216E-2</v>
      </c>
      <c r="T415" s="318">
        <v>0</v>
      </c>
      <c r="U415" s="318">
        <v>0</v>
      </c>
    </row>
    <row r="416" spans="1:21" x14ac:dyDescent="0.2">
      <c r="A416" s="318">
        <v>36957</v>
      </c>
      <c r="B416" s="318">
        <v>208.80299400000001</v>
      </c>
      <c r="C416" s="318">
        <v>-6.3352156142330663E-3</v>
      </c>
      <c r="D416" s="318">
        <v>-1.6801091837099802E-4</v>
      </c>
      <c r="E416" s="318">
        <v>1.0422326069875676E-2</v>
      </c>
      <c r="F416" s="318">
        <v>1.1224043459866112E-2</v>
      </c>
      <c r="G416" s="318">
        <v>1.0862488070681016E-4</v>
      </c>
      <c r="H416" s="318">
        <v>1.1405612474215067E-4</v>
      </c>
      <c r="I416" s="318">
        <v>2.0336301406255138E-2</v>
      </c>
      <c r="J416" s="318">
        <v>0</v>
      </c>
      <c r="K416" s="318" t="s">
        <v>634</v>
      </c>
      <c r="O416" s="318">
        <v>0</v>
      </c>
      <c r="P416" s="318">
        <v>0</v>
      </c>
      <c r="Q416" s="318">
        <v>0</v>
      </c>
      <c r="R416" s="318">
        <v>1</v>
      </c>
      <c r="S416" s="318">
        <v>4.3478260869565216E-2</v>
      </c>
      <c r="T416" s="318">
        <v>0</v>
      </c>
      <c r="U416" s="318">
        <v>0</v>
      </c>
    </row>
    <row r="417" spans="1:21" x14ac:dyDescent="0.2">
      <c r="A417" s="318">
        <v>36958</v>
      </c>
      <c r="B417" s="318">
        <v>209.141998</v>
      </c>
      <c r="C417" s="318">
        <v>1.6222425478688725E-3</v>
      </c>
      <c r="D417" s="318">
        <v>1.3652346503656571E-6</v>
      </c>
      <c r="E417" s="318">
        <v>1.042108231065276E-2</v>
      </c>
      <c r="F417" s="318">
        <v>1.1222704026856819E-2</v>
      </c>
      <c r="G417" s="318">
        <v>1.0859895652539987E-4</v>
      </c>
      <c r="H417" s="318">
        <v>1.1402890435166987E-4</v>
      </c>
      <c r="I417" s="318">
        <v>1.3626789110618718E-2</v>
      </c>
      <c r="J417" s="318">
        <v>0</v>
      </c>
      <c r="K417" s="318" t="s">
        <v>634</v>
      </c>
      <c r="O417" s="318">
        <v>0</v>
      </c>
      <c r="P417" s="318">
        <v>0</v>
      </c>
      <c r="Q417" s="318">
        <v>0</v>
      </c>
      <c r="R417" s="318">
        <v>1</v>
      </c>
      <c r="S417" s="318">
        <v>4.3478260869565216E-2</v>
      </c>
      <c r="T417" s="318">
        <v>0</v>
      </c>
      <c r="U417" s="318">
        <v>0</v>
      </c>
    </row>
    <row r="418" spans="1:21" x14ac:dyDescent="0.2">
      <c r="A418" s="318">
        <v>36959</v>
      </c>
      <c r="B418" s="318">
        <v>207.72700499999999</v>
      </c>
      <c r="C418" s="318">
        <v>-6.7886958451674213E-3</v>
      </c>
      <c r="D418" s="318">
        <v>-5.9684791912417538E-4</v>
      </c>
      <c r="E418" s="318">
        <v>1.0433715169568687E-2</v>
      </c>
      <c r="F418" s="318">
        <v>1.1236308644150893E-2</v>
      </c>
      <c r="G418" s="318">
        <v>1.0886241223968774E-4</v>
      </c>
      <c r="H418" s="318">
        <v>1.1430553285167214E-4</v>
      </c>
      <c r="I418" s="318">
        <v>1.4156015111057381E-2</v>
      </c>
      <c r="J418" s="318">
        <v>0</v>
      </c>
      <c r="K418" s="318" t="s">
        <v>634</v>
      </c>
      <c r="O418" s="318">
        <v>0</v>
      </c>
      <c r="P418" s="318">
        <v>0</v>
      </c>
      <c r="Q418" s="318">
        <v>0</v>
      </c>
      <c r="R418" s="318">
        <v>0</v>
      </c>
      <c r="S418" s="318">
        <v>0</v>
      </c>
      <c r="T418" s="318">
        <v>0</v>
      </c>
      <c r="U418" s="318">
        <v>0</v>
      </c>
    </row>
    <row r="419" spans="1:21" x14ac:dyDescent="0.2">
      <c r="A419" s="318">
        <v>36962</v>
      </c>
      <c r="B419" s="318">
        <v>203.34700000000001</v>
      </c>
      <c r="C419" s="318">
        <v>-2.1310862333540178E-2</v>
      </c>
      <c r="D419" s="318">
        <v>-1.3590159454492277E-3</v>
      </c>
      <c r="E419" s="318">
        <v>1.1340083546293211E-2</v>
      </c>
      <c r="F419" s="318">
        <v>1.2212397665238843E-2</v>
      </c>
      <c r="G419" s="318">
        <v>1.2859749483691002E-4</v>
      </c>
      <c r="H419" s="318">
        <v>1.3502736957875553E-4</v>
      </c>
      <c r="I419" s="318">
        <v>1.3174511753085755E-2</v>
      </c>
      <c r="J419" s="318">
        <v>0</v>
      </c>
      <c r="K419" s="318" t="s">
        <v>634</v>
      </c>
      <c r="O419" s="318">
        <v>0</v>
      </c>
      <c r="P419" s="318">
        <v>0</v>
      </c>
      <c r="Q419" s="318">
        <v>0</v>
      </c>
      <c r="R419" s="318">
        <v>0</v>
      </c>
      <c r="S419" s="318">
        <v>0</v>
      </c>
      <c r="T419" s="318">
        <v>0</v>
      </c>
      <c r="U419" s="318">
        <v>0</v>
      </c>
    </row>
    <row r="420" spans="1:21" x14ac:dyDescent="0.2">
      <c r="A420" s="318">
        <v>36963</v>
      </c>
      <c r="B420" s="318">
        <v>199.50199900000001</v>
      </c>
      <c r="C420" s="318">
        <v>-1.9089623025458018E-2</v>
      </c>
      <c r="D420" s="318">
        <v>-1.5881934306897865E-3</v>
      </c>
      <c r="E420" s="318">
        <v>1.1658365525659969E-2</v>
      </c>
      <c r="F420" s="318">
        <v>1.2555162873787658E-2</v>
      </c>
      <c r="G420" s="318">
        <v>1.3591748672989683E-4</v>
      </c>
      <c r="H420" s="318">
        <v>1.4271336106639167E-4</v>
      </c>
      <c r="I420" s="318">
        <v>2.2173350162014763E-3</v>
      </c>
      <c r="J420" s="318">
        <v>0</v>
      </c>
      <c r="K420" s="318" t="s">
        <v>634</v>
      </c>
      <c r="O420" s="318">
        <v>0</v>
      </c>
      <c r="P420" s="318">
        <v>0</v>
      </c>
      <c r="Q420" s="318">
        <v>0</v>
      </c>
      <c r="R420" s="318">
        <v>0</v>
      </c>
      <c r="S420" s="318">
        <v>0</v>
      </c>
      <c r="T420" s="318">
        <v>0</v>
      </c>
      <c r="U420" s="318">
        <v>0</v>
      </c>
    </row>
    <row r="421" spans="1:21" x14ac:dyDescent="0.2">
      <c r="A421" s="318">
        <v>36964</v>
      </c>
      <c r="B421" s="318">
        <v>193.07600400000001</v>
      </c>
      <c r="C421" s="318">
        <v>-3.2740341836242394E-2</v>
      </c>
      <c r="D421" s="318">
        <v>-3.6937861620418453E-3</v>
      </c>
      <c r="E421" s="318">
        <v>1.3086252543023225E-2</v>
      </c>
      <c r="F421" s="318">
        <v>1.4092887354025011E-2</v>
      </c>
      <c r="G421" s="318">
        <v>1.7125000561978184E-4</v>
      </c>
      <c r="H421" s="318">
        <v>1.7981250590077093E-4</v>
      </c>
      <c r="I421" s="318">
        <v>-8.0917051770634518E-3</v>
      </c>
      <c r="J421" s="318">
        <v>0</v>
      </c>
      <c r="K421" s="318" t="s">
        <v>634</v>
      </c>
      <c r="O421" s="318">
        <v>0</v>
      </c>
      <c r="P421" s="318">
        <v>0</v>
      </c>
      <c r="Q421" s="318">
        <v>0</v>
      </c>
      <c r="R421" s="318">
        <v>0</v>
      </c>
      <c r="S421" s="318">
        <v>0</v>
      </c>
      <c r="T421" s="318">
        <v>0</v>
      </c>
      <c r="U421" s="318">
        <v>0</v>
      </c>
    </row>
    <row r="422" spans="1:21" x14ac:dyDescent="0.2">
      <c r="A422" s="318">
        <v>36965</v>
      </c>
      <c r="B422" s="318">
        <v>196.537003</v>
      </c>
      <c r="C422" s="318">
        <v>1.7766809520101106E-2</v>
      </c>
      <c r="D422" s="318">
        <v>-2.4019972239958036E-3</v>
      </c>
      <c r="E422" s="318">
        <v>1.381737966424706E-2</v>
      </c>
      <c r="F422" s="318">
        <v>1.4880255023035294E-2</v>
      </c>
      <c r="G422" s="318">
        <v>1.9091998078594818E-4</v>
      </c>
      <c r="H422" s="318">
        <v>2.0046597982524558E-4</v>
      </c>
      <c r="I422" s="318">
        <v>-2.7586575388929061E-2</v>
      </c>
      <c r="J422" s="318">
        <v>0</v>
      </c>
      <c r="K422" s="318" t="s">
        <v>634</v>
      </c>
      <c r="O422" s="318">
        <v>0</v>
      </c>
      <c r="P422" s="318">
        <v>0</v>
      </c>
      <c r="Q422" s="318">
        <v>0</v>
      </c>
      <c r="R422" s="318">
        <v>0</v>
      </c>
      <c r="S422" s="318">
        <v>0</v>
      </c>
      <c r="T422" s="318">
        <v>0</v>
      </c>
      <c r="U422" s="318">
        <v>0</v>
      </c>
    </row>
    <row r="423" spans="1:21" x14ac:dyDescent="0.2">
      <c r="A423" s="318">
        <v>36966</v>
      </c>
      <c r="B423" s="318">
        <v>194.804001</v>
      </c>
      <c r="C423" s="318">
        <v>-8.8567940018162341E-3</v>
      </c>
      <c r="D423" s="318">
        <v>-2.6423327003311094E-3</v>
      </c>
      <c r="E423" s="318">
        <v>1.3886808971354147E-2</v>
      </c>
      <c r="F423" s="318">
        <v>1.4955025046073695E-2</v>
      </c>
      <c r="G423" s="318">
        <v>1.9284346340688201E-4</v>
      </c>
      <c r="H423" s="318">
        <v>2.0248563657722612E-4</v>
      </c>
      <c r="I423" s="318">
        <v>-1.7967406154530106E-2</v>
      </c>
      <c r="J423" s="318">
        <v>0</v>
      </c>
      <c r="K423" s="318" t="s">
        <v>634</v>
      </c>
      <c r="O423" s="318">
        <v>0</v>
      </c>
      <c r="P423" s="318">
        <v>0</v>
      </c>
      <c r="Q423" s="318">
        <v>0</v>
      </c>
      <c r="R423" s="318">
        <v>0</v>
      </c>
      <c r="S423" s="318">
        <v>0</v>
      </c>
      <c r="T423" s="318">
        <v>0</v>
      </c>
      <c r="U423" s="318">
        <v>0</v>
      </c>
    </row>
    <row r="424" spans="1:21" x14ac:dyDescent="0.2">
      <c r="A424" s="318">
        <v>36969</v>
      </c>
      <c r="B424" s="318">
        <v>192.09399400000001</v>
      </c>
      <c r="C424" s="318">
        <v>-1.4009125692297496E-2</v>
      </c>
      <c r="D424" s="318">
        <v>-3.1987645031400893E-3</v>
      </c>
      <c r="E424" s="318">
        <v>1.4105796696383647E-2</v>
      </c>
      <c r="F424" s="318">
        <v>1.519085798072085E-2</v>
      </c>
      <c r="G424" s="318">
        <v>1.9897350043970782E-4</v>
      </c>
      <c r="H424" s="318">
        <v>2.0892217546169322E-4</v>
      </c>
      <c r="I424" s="318">
        <v>-2.2203269768140053E-2</v>
      </c>
      <c r="J424" s="318">
        <v>0</v>
      </c>
      <c r="K424" s="318" t="s">
        <v>634</v>
      </c>
      <c r="O424" s="318">
        <v>0</v>
      </c>
      <c r="P424" s="318">
        <v>0</v>
      </c>
      <c r="Q424" s="318">
        <v>0</v>
      </c>
      <c r="R424" s="318">
        <v>0</v>
      </c>
      <c r="S424" s="318">
        <v>0</v>
      </c>
      <c r="T424" s="318">
        <v>0</v>
      </c>
      <c r="U424" s="318">
        <v>0</v>
      </c>
    </row>
    <row r="425" spans="1:21" x14ac:dyDescent="0.2">
      <c r="A425" s="318">
        <v>36970</v>
      </c>
      <c r="B425" s="318">
        <v>194.75500500000001</v>
      </c>
      <c r="C425" s="318">
        <v>1.3757579715930833E-2</v>
      </c>
      <c r="D425" s="318">
        <v>-3.1770643627917132E-3</v>
      </c>
      <c r="E425" s="318">
        <v>1.413277496968079E-2</v>
      </c>
      <c r="F425" s="318">
        <v>1.521991150581008E-2</v>
      </c>
      <c r="G425" s="318">
        <v>1.9973532834363585E-4</v>
      </c>
      <c r="H425" s="318">
        <v>2.0972209476081765E-4</v>
      </c>
      <c r="I425" s="318">
        <v>-2.4147629607022283E-2</v>
      </c>
      <c r="J425" s="318">
        <v>0</v>
      </c>
      <c r="K425" s="318" t="s">
        <v>634</v>
      </c>
      <c r="O425" s="318">
        <v>0</v>
      </c>
      <c r="P425" s="318">
        <v>0</v>
      </c>
      <c r="Q425" s="318">
        <v>0</v>
      </c>
      <c r="R425" s="318">
        <v>0</v>
      </c>
      <c r="S425" s="318">
        <v>0</v>
      </c>
      <c r="T425" s="318">
        <v>0</v>
      </c>
      <c r="U425" s="318">
        <v>0</v>
      </c>
    </row>
    <row r="426" spans="1:21" x14ac:dyDescent="0.2">
      <c r="A426" s="318">
        <v>36971</v>
      </c>
      <c r="B426" s="318">
        <v>191.662003</v>
      </c>
      <c r="C426" s="318">
        <v>-1.6008964376223601E-2</v>
      </c>
      <c r="D426" s="318">
        <v>-4.0123041701667795E-3</v>
      </c>
      <c r="E426" s="318">
        <v>1.4357136804620908E-2</v>
      </c>
      <c r="F426" s="318">
        <v>1.54615319434379E-2</v>
      </c>
      <c r="G426" s="318">
        <v>2.0612737722660026E-4</v>
      </c>
      <c r="H426" s="318">
        <v>2.1643374608793027E-4</v>
      </c>
      <c r="I426" s="318">
        <v>-1.9583641517507178E-2</v>
      </c>
      <c r="J426" s="318">
        <v>0</v>
      </c>
      <c r="K426" s="318" t="s">
        <v>634</v>
      </c>
      <c r="O426" s="318">
        <v>0</v>
      </c>
      <c r="P426" s="318">
        <v>0</v>
      </c>
      <c r="Q426" s="318">
        <v>0</v>
      </c>
      <c r="R426" s="318">
        <v>0</v>
      </c>
      <c r="S426" s="318">
        <v>0</v>
      </c>
      <c r="T426" s="318">
        <v>0</v>
      </c>
      <c r="U426" s="318">
        <v>0</v>
      </c>
    </row>
    <row r="427" spans="1:21" x14ac:dyDescent="0.2">
      <c r="A427" s="318">
        <v>36972</v>
      </c>
      <c r="B427" s="318">
        <v>185.80999800000001</v>
      </c>
      <c r="C427" s="318">
        <v>-3.1008784178315603E-2</v>
      </c>
      <c r="D427" s="318">
        <v>-5.1517781915077958E-3</v>
      </c>
      <c r="E427" s="318">
        <v>1.5515607210724425E-2</v>
      </c>
      <c r="F427" s="318">
        <v>1.6709115457703226E-2</v>
      </c>
      <c r="G427" s="318">
        <v>2.4073406711748379E-4</v>
      </c>
      <c r="H427" s="318">
        <v>2.52770770473358E-4</v>
      </c>
      <c r="I427" s="318">
        <v>-2.6851313748988231E-2</v>
      </c>
      <c r="J427" s="318">
        <v>0</v>
      </c>
      <c r="K427" s="318" t="s">
        <v>634</v>
      </c>
      <c r="O427" s="318">
        <v>0</v>
      </c>
      <c r="P427" s="318">
        <v>0</v>
      </c>
      <c r="Q427" s="318">
        <v>0</v>
      </c>
      <c r="R427" s="318">
        <v>0</v>
      </c>
      <c r="S427" s="318">
        <v>0</v>
      </c>
      <c r="T427" s="318">
        <v>0</v>
      </c>
      <c r="U427" s="318">
        <v>0</v>
      </c>
    </row>
    <row r="428" spans="1:21" x14ac:dyDescent="0.2">
      <c r="A428" s="318">
        <v>36973</v>
      </c>
      <c r="B428" s="318">
        <v>185.162994</v>
      </c>
      <c r="C428" s="318">
        <v>-3.4881496495472964E-3</v>
      </c>
      <c r="D428" s="318">
        <v>-5.5466417660090276E-3</v>
      </c>
      <c r="E428" s="318">
        <v>1.5354246173608194E-2</v>
      </c>
      <c r="F428" s="318">
        <v>1.6535342033116514E-2</v>
      </c>
      <c r="G428" s="318">
        <v>2.3575287555976189E-4</v>
      </c>
      <c r="H428" s="318">
        <v>2.4754051933774997E-4</v>
      </c>
      <c r="I428" s="318">
        <v>-3.6432060432532221E-2</v>
      </c>
      <c r="J428" s="318">
        <v>0</v>
      </c>
      <c r="K428" s="318" t="s">
        <v>634</v>
      </c>
      <c r="O428" s="318">
        <v>0</v>
      </c>
      <c r="P428" s="318">
        <v>0</v>
      </c>
      <c r="Q428" s="318">
        <v>0</v>
      </c>
      <c r="R428" s="318">
        <v>0</v>
      </c>
      <c r="S428" s="318">
        <v>0</v>
      </c>
      <c r="T428" s="318">
        <v>0</v>
      </c>
      <c r="U428" s="318">
        <v>0</v>
      </c>
    </row>
    <row r="429" spans="1:21" x14ac:dyDescent="0.2">
      <c r="A429" s="318">
        <v>36976</v>
      </c>
      <c r="B429" s="318">
        <v>187.84700000000001</v>
      </c>
      <c r="C429" s="318">
        <v>1.439131587203989E-2</v>
      </c>
      <c r="D429" s="318">
        <v>-4.657873231210456E-3</v>
      </c>
      <c r="E429" s="318">
        <v>1.5959901241799308E-2</v>
      </c>
      <c r="F429" s="318">
        <v>1.7187585952706946E-2</v>
      </c>
      <c r="G429" s="318">
        <v>2.5471844764798706E-4</v>
      </c>
      <c r="H429" s="318">
        <v>2.6745437003038641E-4</v>
      </c>
      <c r="I429" s="318">
        <v>-3.8304524464266111E-2</v>
      </c>
      <c r="J429" s="318">
        <v>0</v>
      </c>
      <c r="K429" s="318" t="s">
        <v>634</v>
      </c>
      <c r="O429" s="318">
        <v>0</v>
      </c>
      <c r="P429" s="318">
        <v>0</v>
      </c>
      <c r="Q429" s="318">
        <v>0</v>
      </c>
      <c r="R429" s="318">
        <v>0</v>
      </c>
      <c r="S429" s="318">
        <v>0</v>
      </c>
      <c r="T429" s="318">
        <v>0</v>
      </c>
      <c r="U429" s="318">
        <v>0</v>
      </c>
    </row>
    <row r="430" spans="1:21" x14ac:dyDescent="0.2">
      <c r="A430" s="318">
        <v>36977</v>
      </c>
      <c r="B430" s="318">
        <v>190.175003</v>
      </c>
      <c r="C430" s="318">
        <v>1.2316914954836281E-2</v>
      </c>
      <c r="D430" s="318">
        <v>-4.3118885929782271E-3</v>
      </c>
      <c r="E430" s="318">
        <v>1.6256893525445258E-2</v>
      </c>
      <c r="F430" s="318">
        <v>1.7507423796633354E-2</v>
      </c>
      <c r="G430" s="318">
        <v>2.6428658709766391E-4</v>
      </c>
      <c r="H430" s="318">
        <v>2.7750091645254712E-4</v>
      </c>
      <c r="I430" s="318">
        <v>-3.377624791720131E-2</v>
      </c>
      <c r="J430" s="318">
        <v>0</v>
      </c>
      <c r="K430" s="318" t="s">
        <v>634</v>
      </c>
      <c r="O430" s="318">
        <v>0</v>
      </c>
      <c r="P430" s="318">
        <v>0</v>
      </c>
      <c r="Q430" s="318">
        <v>0</v>
      </c>
      <c r="R430" s="318">
        <v>0</v>
      </c>
      <c r="S430" s="318">
        <v>0</v>
      </c>
      <c r="T430" s="318">
        <v>0</v>
      </c>
      <c r="U430" s="318">
        <v>0</v>
      </c>
    </row>
    <row r="431" spans="1:21" x14ac:dyDescent="0.2">
      <c r="A431" s="318">
        <v>36978</v>
      </c>
      <c r="B431" s="318">
        <v>188.695999</v>
      </c>
      <c r="C431" s="318">
        <v>-7.8074674762640284E-3</v>
      </c>
      <c r="D431" s="318">
        <v>-4.6170690013887395E-3</v>
      </c>
      <c r="E431" s="318">
        <v>1.6259625128289368E-2</v>
      </c>
      <c r="F431" s="318">
        <v>1.7510365522773165E-2</v>
      </c>
      <c r="G431" s="318">
        <v>2.6437540931249911E-4</v>
      </c>
      <c r="H431" s="318">
        <v>2.7759417977812407E-4</v>
      </c>
      <c r="I431" s="318">
        <v>-3.3534980392799986E-2</v>
      </c>
      <c r="J431" s="318">
        <v>0</v>
      </c>
      <c r="K431" s="318" t="s">
        <v>634</v>
      </c>
      <c r="O431" s="318">
        <v>0</v>
      </c>
      <c r="P431" s="318">
        <v>0</v>
      </c>
      <c r="Q431" s="318">
        <v>0</v>
      </c>
      <c r="R431" s="318">
        <v>0</v>
      </c>
      <c r="S431" s="318">
        <v>0</v>
      </c>
      <c r="T431" s="318">
        <v>0</v>
      </c>
      <c r="U431" s="318">
        <v>0</v>
      </c>
    </row>
    <row r="432" spans="1:21" x14ac:dyDescent="0.2">
      <c r="A432" s="318">
        <v>36979</v>
      </c>
      <c r="B432" s="318">
        <v>188.71800200000001</v>
      </c>
      <c r="C432" s="318">
        <v>1.1659874814729298E-4</v>
      </c>
      <c r="D432" s="318">
        <v>-4.5608700694683832E-3</v>
      </c>
      <c r="E432" s="318">
        <v>1.6274554032968645E-2</v>
      </c>
      <c r="F432" s="318">
        <v>1.7526442804735462E-2</v>
      </c>
      <c r="G432" s="318">
        <v>2.6486110897201595E-4</v>
      </c>
      <c r="H432" s="318">
        <v>2.7810416442061676E-4</v>
      </c>
      <c r="I432" s="318">
        <v>-3.7820458554686458E-2</v>
      </c>
      <c r="J432" s="318">
        <v>0</v>
      </c>
      <c r="K432" s="318" t="s">
        <v>634</v>
      </c>
      <c r="O432" s="318">
        <v>0</v>
      </c>
      <c r="P432" s="318">
        <v>0</v>
      </c>
      <c r="Q432" s="318">
        <v>0</v>
      </c>
      <c r="R432" s="318">
        <v>0</v>
      </c>
      <c r="S432" s="318">
        <v>0</v>
      </c>
      <c r="T432" s="318">
        <v>0</v>
      </c>
      <c r="U432" s="318">
        <v>0</v>
      </c>
    </row>
    <row r="433" spans="1:21" x14ac:dyDescent="0.2">
      <c r="A433" s="318">
        <v>36980</v>
      </c>
      <c r="B433" s="318">
        <v>191.41799900000001</v>
      </c>
      <c r="C433" s="318">
        <v>1.4205665329790878E-2</v>
      </c>
      <c r="D433" s="318">
        <v>-2.6539102084849257E-3</v>
      </c>
      <c r="E433" s="318">
        <v>1.6000337992194569E-2</v>
      </c>
      <c r="F433" s="318">
        <v>1.723113322236338E-2</v>
      </c>
      <c r="G433" s="318">
        <v>2.56010815864465E-4</v>
      </c>
      <c r="H433" s="318">
        <v>2.6881135665768829E-4</v>
      </c>
      <c r="I433" s="318">
        <v>-3.9304989969833087E-2</v>
      </c>
      <c r="J433" s="318">
        <v>0</v>
      </c>
      <c r="K433" s="318" t="s">
        <v>634</v>
      </c>
      <c r="O433" s="318">
        <v>0</v>
      </c>
      <c r="P433" s="318">
        <v>0</v>
      </c>
      <c r="Q433" s="318">
        <v>0</v>
      </c>
      <c r="R433" s="318">
        <v>0</v>
      </c>
      <c r="S433" s="318">
        <v>0</v>
      </c>
      <c r="T433" s="318">
        <v>0</v>
      </c>
      <c r="U433" s="318">
        <v>0</v>
      </c>
    </row>
    <row r="434" spans="1:21" x14ac:dyDescent="0.2">
      <c r="A434" s="318">
        <v>36983</v>
      </c>
      <c r="B434" s="318">
        <v>191.06300400000001</v>
      </c>
      <c r="C434" s="318">
        <v>-1.8562757321342062E-3</v>
      </c>
      <c r="D434" s="318">
        <v>-2.8191791428462893E-3</v>
      </c>
      <c r="E434" s="318">
        <v>1.5971945272485768E-2</v>
      </c>
      <c r="F434" s="318">
        <v>1.7200556447292365E-2</v>
      </c>
      <c r="G434" s="318">
        <v>2.5510303578728049E-4</v>
      </c>
      <c r="H434" s="318">
        <v>2.6785818757664453E-4</v>
      </c>
      <c r="I434" s="318">
        <v>-3.2876557596548249E-2</v>
      </c>
      <c r="J434" s="318">
        <v>0</v>
      </c>
      <c r="K434" s="318" t="s">
        <v>634</v>
      </c>
      <c r="O434" s="318">
        <v>0</v>
      </c>
      <c r="P434" s="318">
        <v>0</v>
      </c>
      <c r="Q434" s="318">
        <v>0</v>
      </c>
      <c r="R434" s="318">
        <v>0</v>
      </c>
      <c r="S434" s="318">
        <v>0</v>
      </c>
      <c r="T434" s="318">
        <v>0</v>
      </c>
      <c r="U434" s="318">
        <v>0</v>
      </c>
    </row>
    <row r="435" spans="1:21" x14ac:dyDescent="0.2">
      <c r="A435" s="318">
        <v>36984</v>
      </c>
      <c r="B435" s="318">
        <v>187.48899800000001</v>
      </c>
      <c r="C435" s="318">
        <v>-1.8883071172298711E-2</v>
      </c>
      <c r="D435" s="318">
        <v>-4.4681286646072503E-3</v>
      </c>
      <c r="E435" s="318">
        <v>1.5745452902969064E-2</v>
      </c>
      <c r="F435" s="318">
        <v>1.6956641587812838E-2</v>
      </c>
      <c r="G435" s="318">
        <v>2.4791928711961691E-4</v>
      </c>
      <c r="H435" s="318">
        <v>2.6031525147559778E-4</v>
      </c>
      <c r="I435" s="318">
        <v>-2.8626426648178507E-2</v>
      </c>
      <c r="J435" s="318">
        <v>0</v>
      </c>
      <c r="K435" s="318" t="s">
        <v>634</v>
      </c>
      <c r="O435" s="318">
        <v>0</v>
      </c>
      <c r="P435" s="318">
        <v>0</v>
      </c>
      <c r="Q435" s="318">
        <v>0</v>
      </c>
      <c r="R435" s="318">
        <v>0</v>
      </c>
      <c r="S435" s="318">
        <v>0</v>
      </c>
      <c r="T435" s="318">
        <v>0</v>
      </c>
      <c r="U435" s="318">
        <v>0</v>
      </c>
    </row>
    <row r="436" spans="1:21" x14ac:dyDescent="0.2">
      <c r="A436" s="318">
        <v>36985</v>
      </c>
      <c r="B436" s="318">
        <v>186.63000500000001</v>
      </c>
      <c r="C436" s="318">
        <v>-4.592092369535567E-3</v>
      </c>
      <c r="D436" s="318">
        <v>-5.6475398387789847E-3</v>
      </c>
      <c r="E436" s="318">
        <v>1.4700134976073557E-2</v>
      </c>
      <c r="F436" s="318">
        <v>1.5830914589617676E-2</v>
      </c>
      <c r="G436" s="318">
        <v>2.1609396831478111E-4</v>
      </c>
      <c r="H436" s="318">
        <v>2.2689866673052017E-4</v>
      </c>
      <c r="I436" s="318">
        <v>-4.4771164744694371E-2</v>
      </c>
      <c r="J436" s="318">
        <v>0</v>
      </c>
      <c r="K436" s="318" t="s">
        <v>634</v>
      </c>
      <c r="O436" s="318">
        <v>0</v>
      </c>
      <c r="P436" s="318">
        <v>0</v>
      </c>
      <c r="Q436" s="318">
        <v>0</v>
      </c>
      <c r="R436" s="318">
        <v>0</v>
      </c>
      <c r="S436" s="318">
        <v>0</v>
      </c>
      <c r="T436" s="318">
        <v>0</v>
      </c>
      <c r="U436" s="318">
        <v>0</v>
      </c>
    </row>
    <row r="437" spans="1:21" x14ac:dyDescent="0.2">
      <c r="A437" s="318">
        <v>36986</v>
      </c>
      <c r="B437" s="318">
        <v>191.070007</v>
      </c>
      <c r="C437" s="318">
        <v>2.3511815701156794E-2</v>
      </c>
      <c r="D437" s="318">
        <v>-4.2262526332842287E-3</v>
      </c>
      <c r="E437" s="318">
        <v>1.6014451723517256E-2</v>
      </c>
      <c r="F437" s="318">
        <v>1.7246332625326273E-2</v>
      </c>
      <c r="G437" s="318">
        <v>2.5646266400486476E-4</v>
      </c>
      <c r="H437" s="318">
        <v>2.6928579720510799E-4</v>
      </c>
      <c r="I437" s="318">
        <v>-5.0224186559532875E-2</v>
      </c>
      <c r="J437" s="318">
        <v>0</v>
      </c>
      <c r="K437" s="318" t="s">
        <v>634</v>
      </c>
      <c r="O437" s="318">
        <v>0</v>
      </c>
      <c r="P437" s="318">
        <v>0</v>
      </c>
      <c r="Q437" s="318">
        <v>0</v>
      </c>
      <c r="R437" s="318">
        <v>0</v>
      </c>
      <c r="S437" s="318">
        <v>0</v>
      </c>
      <c r="T437" s="318">
        <v>0</v>
      </c>
      <c r="U437" s="318">
        <v>0</v>
      </c>
    </row>
    <row r="438" spans="1:21" x14ac:dyDescent="0.2">
      <c r="A438" s="318">
        <v>36987</v>
      </c>
      <c r="B438" s="318">
        <v>190.49499499999999</v>
      </c>
      <c r="C438" s="318">
        <v>-3.0139684314354235E-3</v>
      </c>
      <c r="D438" s="318">
        <v>-4.4470245846796718E-3</v>
      </c>
      <c r="E438" s="318">
        <v>1.5961664186190602E-2</v>
      </c>
      <c r="F438" s="318">
        <v>1.7189484508205264E-2</v>
      </c>
      <c r="G438" s="318">
        <v>2.5477472359271963E-4</v>
      </c>
      <c r="H438" s="318">
        <v>2.6751345977235564E-4</v>
      </c>
      <c r="I438" s="318">
        <v>-3.921109338029987E-2</v>
      </c>
      <c r="J438" s="318">
        <v>0</v>
      </c>
      <c r="K438" s="318" t="s">
        <v>634</v>
      </c>
      <c r="O438" s="318">
        <v>0</v>
      </c>
      <c r="P438" s="318">
        <v>0</v>
      </c>
      <c r="Q438" s="318">
        <v>0</v>
      </c>
      <c r="R438" s="318">
        <v>0</v>
      </c>
      <c r="S438" s="318">
        <v>0</v>
      </c>
      <c r="T438" s="318">
        <v>0</v>
      </c>
      <c r="U438" s="318">
        <v>0</v>
      </c>
    </row>
    <row r="439" spans="1:21" x14ac:dyDescent="0.2">
      <c r="A439" s="318">
        <v>36990</v>
      </c>
      <c r="B439" s="318">
        <v>190.65600599999999</v>
      </c>
      <c r="C439" s="318">
        <v>8.4486730537263084E-4</v>
      </c>
      <c r="D439" s="318">
        <v>-4.0835215775110976E-3</v>
      </c>
      <c r="E439" s="318">
        <v>1.5992561308585888E-2</v>
      </c>
      <c r="F439" s="318">
        <v>1.7222758332323264E-2</v>
      </c>
      <c r="G439" s="318">
        <v>2.557620172088784E-4</v>
      </c>
      <c r="H439" s="318">
        <v>2.6855011806932233E-4</v>
      </c>
      <c r="I439" s="318">
        <v>-3.9521899664597286E-2</v>
      </c>
      <c r="J439" s="318">
        <v>0</v>
      </c>
      <c r="K439" s="318" t="s">
        <v>634</v>
      </c>
      <c r="O439" s="318">
        <v>0</v>
      </c>
      <c r="P439" s="318">
        <v>0</v>
      </c>
      <c r="Q439" s="318">
        <v>0</v>
      </c>
      <c r="R439" s="318">
        <v>0</v>
      </c>
      <c r="S439" s="318">
        <v>0</v>
      </c>
      <c r="T439" s="318">
        <v>0</v>
      </c>
      <c r="U439" s="318">
        <v>0</v>
      </c>
    </row>
    <row r="440" spans="1:21" x14ac:dyDescent="0.2">
      <c r="A440" s="318">
        <v>36991</v>
      </c>
      <c r="B440" s="318">
        <v>194.270996</v>
      </c>
      <c r="C440" s="318">
        <v>1.8783282361701067E-2</v>
      </c>
      <c r="D440" s="318">
        <v>-2.1742765920234192E-3</v>
      </c>
      <c r="E440" s="318">
        <v>1.6224672958708272E-2</v>
      </c>
      <c r="F440" s="318">
        <v>1.7472724724762752E-2</v>
      </c>
      <c r="G440" s="318">
        <v>2.6324001261703945E-4</v>
      </c>
      <c r="H440" s="318">
        <v>2.7640201324789142E-4</v>
      </c>
      <c r="I440" s="318">
        <v>-3.8067037712771777E-2</v>
      </c>
      <c r="J440" s="318">
        <v>0</v>
      </c>
      <c r="K440" s="318" t="s">
        <v>634</v>
      </c>
      <c r="O440" s="318">
        <v>0</v>
      </c>
      <c r="P440" s="318">
        <v>0</v>
      </c>
      <c r="Q440" s="318">
        <v>0</v>
      </c>
      <c r="R440" s="318">
        <v>0</v>
      </c>
      <c r="S440" s="318">
        <v>0</v>
      </c>
      <c r="T440" s="318">
        <v>0</v>
      </c>
      <c r="U440" s="318">
        <v>0</v>
      </c>
    </row>
    <row r="441" spans="1:21" x14ac:dyDescent="0.2">
      <c r="A441" s="318">
        <v>36992</v>
      </c>
      <c r="B441" s="318">
        <v>196.195007</v>
      </c>
      <c r="C441" s="318">
        <v>9.8550273627175597E-3</v>
      </c>
      <c r="D441" s="318">
        <v>-7.9595990687220174E-4</v>
      </c>
      <c r="E441" s="318">
        <v>1.5942836269681338E-2</v>
      </c>
      <c r="F441" s="318">
        <v>1.7169208290426057E-2</v>
      </c>
      <c r="G441" s="318">
        <v>2.5417402832186679E-4</v>
      </c>
      <c r="H441" s="318">
        <v>2.6688272973796013E-4</v>
      </c>
      <c r="I441" s="318">
        <v>-2.4308750917442529E-2</v>
      </c>
      <c r="J441" s="318">
        <v>0</v>
      </c>
      <c r="K441" s="318" t="s">
        <v>634</v>
      </c>
      <c r="O441" s="318">
        <v>0</v>
      </c>
      <c r="P441" s="318">
        <v>0</v>
      </c>
      <c r="Q441" s="318">
        <v>0</v>
      </c>
      <c r="R441" s="318">
        <v>0</v>
      </c>
      <c r="S441" s="318">
        <v>0</v>
      </c>
      <c r="T441" s="318">
        <v>0</v>
      </c>
      <c r="U441" s="318">
        <v>0</v>
      </c>
    </row>
    <row r="442" spans="1:21" x14ac:dyDescent="0.2">
      <c r="A442" s="318">
        <v>36998</v>
      </c>
      <c r="B442" s="318">
        <v>194.645004</v>
      </c>
      <c r="C442" s="318">
        <v>-7.9316911394976698E-3</v>
      </c>
      <c r="D442" s="318">
        <v>3.8540441202040472E-4</v>
      </c>
      <c r="E442" s="318">
        <v>1.4290989530258438E-2</v>
      </c>
      <c r="F442" s="318">
        <v>1.5390296417201394E-2</v>
      </c>
      <c r="G442" s="318">
        <v>2.0423238175395629E-4</v>
      </c>
      <c r="H442" s="318">
        <v>2.1444400084165411E-4</v>
      </c>
      <c r="I442" s="318">
        <v>-1.5410770816695523E-2</v>
      </c>
      <c r="J442" s="318">
        <v>0</v>
      </c>
      <c r="K442" s="318" t="s">
        <v>634</v>
      </c>
      <c r="O442" s="318">
        <v>0</v>
      </c>
      <c r="P442" s="318">
        <v>0</v>
      </c>
      <c r="Q442" s="318">
        <v>0</v>
      </c>
      <c r="R442" s="318">
        <v>0</v>
      </c>
      <c r="S442" s="318">
        <v>0</v>
      </c>
      <c r="T442" s="318">
        <v>0</v>
      </c>
      <c r="U442" s="318">
        <v>0</v>
      </c>
    </row>
    <row r="443" spans="1:21" x14ac:dyDescent="0.2">
      <c r="A443" s="318">
        <v>36999</v>
      </c>
      <c r="B443" s="318">
        <v>196.49099699999999</v>
      </c>
      <c r="C443" s="318">
        <v>9.4392063197717979E-3</v>
      </c>
      <c r="D443" s="318">
        <v>-1.1148121328610611E-5</v>
      </c>
      <c r="E443" s="318">
        <v>1.3894609365482175E-2</v>
      </c>
      <c r="F443" s="318">
        <v>1.4963425470519265E-2</v>
      </c>
      <c r="G443" s="318">
        <v>1.9306016941934495E-4</v>
      </c>
      <c r="H443" s="318">
        <v>2.0271317789031222E-4</v>
      </c>
      <c r="I443" s="318">
        <v>-1.6109884100225548E-2</v>
      </c>
      <c r="J443" s="318">
        <v>0</v>
      </c>
      <c r="K443" s="318" t="s">
        <v>634</v>
      </c>
      <c r="O443" s="318">
        <v>0</v>
      </c>
      <c r="P443" s="318">
        <v>0</v>
      </c>
      <c r="Q443" s="318">
        <v>0</v>
      </c>
      <c r="R443" s="318">
        <v>0</v>
      </c>
      <c r="S443" s="318">
        <v>0</v>
      </c>
      <c r="T443" s="318">
        <v>0</v>
      </c>
      <c r="U443" s="318">
        <v>0</v>
      </c>
    </row>
    <row r="444" spans="1:21" x14ac:dyDescent="0.2">
      <c r="A444" s="318">
        <v>37000</v>
      </c>
      <c r="B444" s="318">
        <v>195.99899300000001</v>
      </c>
      <c r="C444" s="318">
        <v>-2.507092003584419E-3</v>
      </c>
      <c r="D444" s="318">
        <v>2.9121864049195243E-4</v>
      </c>
      <c r="E444" s="318">
        <v>1.3760936985495483E-2</v>
      </c>
      <c r="F444" s="318">
        <v>1.4819470599764366E-2</v>
      </c>
      <c r="G444" s="318">
        <v>1.8936338671877753E-4</v>
      </c>
      <c r="H444" s="318">
        <v>1.9883155605471641E-4</v>
      </c>
      <c r="I444" s="318">
        <v>-1.1022145511406177E-2</v>
      </c>
      <c r="J444" s="318">
        <v>0</v>
      </c>
      <c r="K444" s="318" t="s">
        <v>634</v>
      </c>
      <c r="O444" s="318">
        <v>0</v>
      </c>
      <c r="P444" s="318">
        <v>0</v>
      </c>
      <c r="Q444" s="318">
        <v>0</v>
      </c>
      <c r="R444" s="318">
        <v>0</v>
      </c>
      <c r="S444" s="318">
        <v>0</v>
      </c>
      <c r="T444" s="318">
        <v>0</v>
      </c>
      <c r="U444" s="318">
        <v>0</v>
      </c>
    </row>
    <row r="445" spans="1:21" x14ac:dyDescent="0.2">
      <c r="A445" s="318">
        <v>37001</v>
      </c>
      <c r="B445" s="318">
        <v>195.31500199999999</v>
      </c>
      <c r="C445" s="318">
        <v>-3.4958713735468005E-3</v>
      </c>
      <c r="D445" s="318">
        <v>7.9184979852770019E-4</v>
      </c>
      <c r="E445" s="318">
        <v>1.3401206427835741E-2</v>
      </c>
      <c r="F445" s="318">
        <v>1.4432068460746182E-2</v>
      </c>
      <c r="G445" s="318">
        <v>1.7959233372146597E-4</v>
      </c>
      <c r="H445" s="318">
        <v>1.8857195040753927E-4</v>
      </c>
      <c r="I445" s="318">
        <v>-1.3547647680035293E-2</v>
      </c>
      <c r="J445" s="318">
        <v>0</v>
      </c>
      <c r="K445" s="318" t="s">
        <v>634</v>
      </c>
      <c r="O445" s="318">
        <v>0</v>
      </c>
      <c r="P445" s="318">
        <v>0</v>
      </c>
      <c r="Q445" s="318">
        <v>0</v>
      </c>
      <c r="R445" s="318">
        <v>0</v>
      </c>
      <c r="S445" s="318">
        <v>0</v>
      </c>
      <c r="T445" s="318">
        <v>0</v>
      </c>
      <c r="U445" s="318">
        <v>0</v>
      </c>
    </row>
    <row r="446" spans="1:21" x14ac:dyDescent="0.2">
      <c r="A446" s="318">
        <v>37004</v>
      </c>
      <c r="B446" s="318">
        <v>195.79499799999999</v>
      </c>
      <c r="C446" s="318">
        <v>2.4545332054271354E-3</v>
      </c>
      <c r="D446" s="318">
        <v>2.5360948850371406E-4</v>
      </c>
      <c r="E446" s="318">
        <v>1.3077494566987641E-2</v>
      </c>
      <c r="F446" s="318">
        <v>1.4083455687525151E-2</v>
      </c>
      <c r="G446" s="318">
        <v>1.7102086414959129E-4</v>
      </c>
      <c r="H446" s="318">
        <v>1.7957190735707086E-4</v>
      </c>
      <c r="I446" s="318">
        <v>-1.2780371953154524E-2</v>
      </c>
      <c r="J446" s="318">
        <v>0</v>
      </c>
      <c r="K446" s="318" t="s">
        <v>634</v>
      </c>
      <c r="O446" s="318">
        <v>0</v>
      </c>
      <c r="P446" s="318">
        <v>0</v>
      </c>
      <c r="Q446" s="318">
        <v>0</v>
      </c>
      <c r="R446" s="318">
        <v>0</v>
      </c>
      <c r="S446" s="318">
        <v>0</v>
      </c>
      <c r="T446" s="318">
        <v>0</v>
      </c>
      <c r="U446" s="318">
        <v>0</v>
      </c>
    </row>
    <row r="447" spans="1:21" x14ac:dyDescent="0.2">
      <c r="A447" s="318">
        <v>37005</v>
      </c>
      <c r="B447" s="318">
        <v>197.95399499999999</v>
      </c>
      <c r="C447" s="318">
        <v>1.0966471918498274E-2</v>
      </c>
      <c r="D447" s="318">
        <v>1.5381540739666608E-3</v>
      </c>
      <c r="E447" s="318">
        <v>1.2720181298034273E-2</v>
      </c>
      <c r="F447" s="318">
        <v>1.3698656782498448E-2</v>
      </c>
      <c r="G447" s="318">
        <v>1.6180301225486089E-4</v>
      </c>
      <c r="H447" s="318">
        <v>1.6989316286760393E-4</v>
      </c>
      <c r="I447" s="318">
        <v>-1.6206845959086363E-2</v>
      </c>
      <c r="J447" s="318">
        <v>0</v>
      </c>
      <c r="K447" s="318" t="s">
        <v>634</v>
      </c>
      <c r="O447" s="318">
        <v>0</v>
      </c>
      <c r="P447" s="318">
        <v>0</v>
      </c>
      <c r="Q447" s="318">
        <v>0</v>
      </c>
      <c r="R447" s="318">
        <v>0</v>
      </c>
      <c r="S447" s="318">
        <v>0</v>
      </c>
      <c r="T447" s="318">
        <v>0</v>
      </c>
      <c r="U447" s="318">
        <v>0</v>
      </c>
    </row>
    <row r="448" spans="1:21" x14ac:dyDescent="0.2">
      <c r="A448" s="318">
        <v>37006</v>
      </c>
      <c r="B448" s="318">
        <v>197.554993</v>
      </c>
      <c r="C448" s="318">
        <v>-2.0176640605717847E-3</v>
      </c>
      <c r="D448" s="318">
        <v>2.9186836033830328E-3</v>
      </c>
      <c r="E448" s="318">
        <v>1.036672031235495E-2</v>
      </c>
      <c r="F448" s="318">
        <v>1.1164160336382253E-2</v>
      </c>
      <c r="G448" s="318">
        <v>1.0746889003459271E-4</v>
      </c>
      <c r="H448" s="318">
        <v>1.1284233453632235E-4</v>
      </c>
      <c r="I448" s="318">
        <v>-6.9169231561451135E-3</v>
      </c>
      <c r="J448" s="318">
        <v>0</v>
      </c>
      <c r="K448" s="318" t="s">
        <v>634</v>
      </c>
      <c r="O448" s="318">
        <v>0</v>
      </c>
      <c r="P448" s="318">
        <v>0</v>
      </c>
      <c r="Q448" s="318">
        <v>0</v>
      </c>
      <c r="R448" s="318">
        <v>0</v>
      </c>
      <c r="S448" s="318">
        <v>0</v>
      </c>
      <c r="T448" s="318">
        <v>0</v>
      </c>
      <c r="U448" s="318">
        <v>0</v>
      </c>
    </row>
    <row r="449" spans="1:21" x14ac:dyDescent="0.2">
      <c r="A449" s="318">
        <v>37007</v>
      </c>
      <c r="B449" s="318">
        <v>197.779999</v>
      </c>
      <c r="C449" s="318">
        <v>1.1383056336979264E-3</v>
      </c>
      <c r="D449" s="318">
        <v>3.1389909978232818E-3</v>
      </c>
      <c r="E449" s="318">
        <v>1.027248945428272E-2</v>
      </c>
      <c r="F449" s="318">
        <v>1.1062680950766006E-2</v>
      </c>
      <c r="G449" s="318">
        <v>1.055240395883497E-4</v>
      </c>
      <c r="H449" s="318">
        <v>1.108002415677672E-4</v>
      </c>
      <c r="I449" s="318">
        <v>-2.3124634176772733E-3</v>
      </c>
      <c r="J449" s="318">
        <v>0</v>
      </c>
      <c r="K449" s="318" t="s">
        <v>634</v>
      </c>
      <c r="O449" s="318">
        <v>0</v>
      </c>
      <c r="P449" s="318">
        <v>0</v>
      </c>
      <c r="Q449" s="318">
        <v>0</v>
      </c>
      <c r="R449" s="318">
        <v>0</v>
      </c>
      <c r="S449" s="318">
        <v>0</v>
      </c>
      <c r="T449" s="318">
        <v>0</v>
      </c>
      <c r="U449" s="318">
        <v>0</v>
      </c>
    </row>
    <row r="450" spans="1:21" x14ac:dyDescent="0.2">
      <c r="A450" s="318">
        <v>37008</v>
      </c>
      <c r="B450" s="318">
        <v>200.95199600000001</v>
      </c>
      <c r="C450" s="318">
        <v>1.5910756879267383E-2</v>
      </c>
      <c r="D450" s="318">
        <v>3.2113453315007817E-3</v>
      </c>
      <c r="E450" s="318">
        <v>1.036068058160481E-2</v>
      </c>
      <c r="F450" s="318">
        <v>1.1157656010959026E-2</v>
      </c>
      <c r="G450" s="318">
        <v>1.0734370211404299E-4</v>
      </c>
      <c r="H450" s="318">
        <v>1.1271088721974515E-4</v>
      </c>
      <c r="I450" s="318">
        <v>-3.4014507341316356E-3</v>
      </c>
      <c r="J450" s="318">
        <v>0</v>
      </c>
      <c r="K450" s="318" t="s">
        <v>634</v>
      </c>
      <c r="O450" s="318">
        <v>0</v>
      </c>
      <c r="P450" s="318">
        <v>0</v>
      </c>
      <c r="Q450" s="318">
        <v>0</v>
      </c>
      <c r="R450" s="318">
        <v>0</v>
      </c>
      <c r="S450" s="318">
        <v>0</v>
      </c>
      <c r="T450" s="318">
        <v>0</v>
      </c>
      <c r="U450" s="318">
        <v>0</v>
      </c>
    </row>
    <row r="451" spans="1:21" x14ac:dyDescent="0.2">
      <c r="A451" s="318">
        <v>37011</v>
      </c>
      <c r="B451" s="318">
        <v>202.44000199999999</v>
      </c>
      <c r="C451" s="318">
        <v>7.3775025603583814E-3</v>
      </c>
      <c r="D451" s="318">
        <v>2.9761352174780238E-3</v>
      </c>
      <c r="E451" s="318">
        <v>1.0198425639329095E-2</v>
      </c>
      <c r="F451" s="318">
        <v>1.0982919919277486E-2</v>
      </c>
      <c r="G451" s="318">
        <v>1.0400788552092507E-4</v>
      </c>
      <c r="H451" s="318">
        <v>1.0920827979697133E-4</v>
      </c>
      <c r="I451" s="318">
        <v>3.9655205960535305E-3</v>
      </c>
      <c r="J451" s="318">
        <v>0</v>
      </c>
      <c r="K451" s="318" t="s">
        <v>634</v>
      </c>
      <c r="O451" s="318">
        <v>0</v>
      </c>
      <c r="P451" s="318">
        <v>0</v>
      </c>
      <c r="Q451" s="318">
        <v>0</v>
      </c>
      <c r="R451" s="318">
        <v>0</v>
      </c>
      <c r="S451" s="318">
        <v>0</v>
      </c>
      <c r="T451" s="318">
        <v>0</v>
      </c>
      <c r="U451" s="318">
        <v>0</v>
      </c>
    </row>
    <row r="452" spans="1:21" x14ac:dyDescent="0.2">
      <c r="A452" s="318">
        <v>37013</v>
      </c>
      <c r="B452" s="318">
        <v>202.578003</v>
      </c>
      <c r="C452" s="318">
        <v>6.8145615077248314E-4</v>
      </c>
      <c r="D452" s="318">
        <v>3.3803696759083348E-3</v>
      </c>
      <c r="E452" s="318">
        <v>9.9138934327946196E-3</v>
      </c>
      <c r="F452" s="318">
        <v>1.0676500619932666E-2</v>
      </c>
      <c r="G452" s="318">
        <v>9.8285282996808277E-5</v>
      </c>
      <c r="H452" s="318">
        <v>1.0319954714664869E-4</v>
      </c>
      <c r="I452" s="318">
        <v>4.1517573764309019E-3</v>
      </c>
      <c r="J452" s="318">
        <v>0</v>
      </c>
      <c r="K452" s="318" t="s">
        <v>634</v>
      </c>
      <c r="O452" s="318">
        <v>0</v>
      </c>
      <c r="P452" s="318">
        <v>0</v>
      </c>
      <c r="Q452" s="318">
        <v>0</v>
      </c>
      <c r="R452" s="318">
        <v>0</v>
      </c>
      <c r="S452" s="318">
        <v>0</v>
      </c>
      <c r="T452" s="318">
        <v>0</v>
      </c>
      <c r="U452" s="318">
        <v>0</v>
      </c>
    </row>
    <row r="453" spans="1:21" x14ac:dyDescent="0.2">
      <c r="A453" s="318">
        <v>37014</v>
      </c>
      <c r="B453" s="318">
        <v>200.225998</v>
      </c>
      <c r="C453" s="318">
        <v>-1.1678293786237828E-2</v>
      </c>
      <c r="D453" s="318">
        <v>2.8187081266518995E-3</v>
      </c>
      <c r="E453" s="318">
        <v>1.0428787242338554E-2</v>
      </c>
      <c r="F453" s="318">
        <v>1.1231001645595364E-2</v>
      </c>
      <c r="G453" s="318">
        <v>1.0875960334596337E-4</v>
      </c>
      <c r="H453" s="318">
        <v>1.1419758351326154E-4</v>
      </c>
      <c r="I453" s="318">
        <v>7.0690107861708833E-3</v>
      </c>
      <c r="J453" s="318">
        <v>0</v>
      </c>
      <c r="K453" s="318" t="s">
        <v>634</v>
      </c>
      <c r="O453" s="318">
        <v>0</v>
      </c>
      <c r="P453" s="318">
        <v>0</v>
      </c>
      <c r="Q453" s="318">
        <v>0</v>
      </c>
      <c r="R453" s="318">
        <v>0</v>
      </c>
      <c r="S453" s="318">
        <v>0</v>
      </c>
      <c r="T453" s="318">
        <v>0</v>
      </c>
      <c r="U453" s="318">
        <v>0</v>
      </c>
    </row>
    <row r="454" spans="1:21" x14ac:dyDescent="0.2">
      <c r="A454" s="318">
        <v>37015</v>
      </c>
      <c r="B454" s="318">
        <v>200.578003</v>
      </c>
      <c r="C454" s="318">
        <v>1.7564948933863533E-3</v>
      </c>
      <c r="D454" s="318">
        <v>2.2258904868231134E-3</v>
      </c>
      <c r="E454" s="318">
        <v>1.0097716280650138E-2</v>
      </c>
      <c r="F454" s="318">
        <v>1.0874463686853995E-2</v>
      </c>
      <c r="G454" s="318">
        <v>1.0196387408450687E-4</v>
      </c>
      <c r="H454" s="318">
        <v>1.0706206778873221E-4</v>
      </c>
      <c r="I454" s="318">
        <v>2.9171856802909696E-4</v>
      </c>
      <c r="J454" s="318">
        <v>0</v>
      </c>
      <c r="K454" s="318" t="s">
        <v>634</v>
      </c>
      <c r="O454" s="318">
        <v>0</v>
      </c>
      <c r="P454" s="318">
        <v>0</v>
      </c>
      <c r="Q454" s="318">
        <v>0</v>
      </c>
      <c r="R454" s="318">
        <v>0</v>
      </c>
      <c r="S454" s="318">
        <v>0</v>
      </c>
      <c r="T454" s="318">
        <v>0</v>
      </c>
      <c r="U454" s="318">
        <v>0</v>
      </c>
    </row>
    <row r="455" spans="1:21" x14ac:dyDescent="0.2">
      <c r="A455" s="318">
        <v>37018</v>
      </c>
      <c r="B455" s="318">
        <v>202.71400499999999</v>
      </c>
      <c r="C455" s="318">
        <v>1.0592929842489072E-2</v>
      </c>
      <c r="D455" s="318">
        <v>2.8187097999004124E-3</v>
      </c>
      <c r="E455" s="318">
        <v>1.0210878068836925E-2</v>
      </c>
      <c r="F455" s="318">
        <v>1.0996330227978227E-2</v>
      </c>
      <c r="G455" s="318">
        <v>1.042620309366549E-4</v>
      </c>
      <c r="H455" s="318">
        <v>1.0947513248348765E-4</v>
      </c>
      <c r="I455" s="318">
        <v>1.0914847789650027E-3</v>
      </c>
      <c r="J455" s="318">
        <v>0</v>
      </c>
      <c r="K455" s="318" t="s">
        <v>634</v>
      </c>
      <c r="O455" s="318">
        <v>0</v>
      </c>
      <c r="P455" s="318">
        <v>0</v>
      </c>
      <c r="Q455" s="318">
        <v>0</v>
      </c>
      <c r="R455" s="318">
        <v>0</v>
      </c>
      <c r="S455" s="318">
        <v>0</v>
      </c>
      <c r="T455" s="318">
        <v>0</v>
      </c>
      <c r="U455" s="318">
        <v>0</v>
      </c>
    </row>
    <row r="456" spans="1:21" x14ac:dyDescent="0.2">
      <c r="A456" s="318">
        <v>37019</v>
      </c>
      <c r="B456" s="318">
        <v>203.391006</v>
      </c>
      <c r="C456" s="318">
        <v>3.3341210219588451E-3</v>
      </c>
      <c r="D456" s="318">
        <v>3.8766713329602951E-3</v>
      </c>
      <c r="E456" s="318">
        <v>8.9191760700792731E-3</v>
      </c>
      <c r="F456" s="318">
        <v>9.6052665370084476E-3</v>
      </c>
      <c r="G456" s="318">
        <v>7.9551701769074747E-5</v>
      </c>
      <c r="H456" s="318">
        <v>8.3529286857528487E-5</v>
      </c>
      <c r="I456" s="318">
        <v>5.7330543350331093E-3</v>
      </c>
      <c r="J456" s="318">
        <v>0</v>
      </c>
      <c r="K456" s="318" t="s">
        <v>634</v>
      </c>
      <c r="O456" s="318">
        <v>0</v>
      </c>
      <c r="P456" s="318">
        <v>0</v>
      </c>
      <c r="Q456" s="318">
        <v>0</v>
      </c>
      <c r="R456" s="318">
        <v>0</v>
      </c>
      <c r="S456" s="318">
        <v>0</v>
      </c>
      <c r="T456" s="318">
        <v>0</v>
      </c>
      <c r="U456" s="318">
        <v>0</v>
      </c>
    </row>
    <row r="457" spans="1:21" x14ac:dyDescent="0.2">
      <c r="A457" s="318">
        <v>37020</v>
      </c>
      <c r="B457" s="318">
        <v>202.58500699999999</v>
      </c>
      <c r="C457" s="318">
        <v>-3.9706782329884689E-3</v>
      </c>
      <c r="D457" s="318">
        <v>3.9062624823196822E-3</v>
      </c>
      <c r="E457" s="318">
        <v>8.890659659396628E-3</v>
      </c>
      <c r="F457" s="318">
        <v>9.574556556273291E-3</v>
      </c>
      <c r="G457" s="318">
        <v>7.9043829179222552E-5</v>
      </c>
      <c r="H457" s="318">
        <v>8.2996020638183683E-5</v>
      </c>
      <c r="I457" s="318">
        <v>7.2076448119292131E-3</v>
      </c>
      <c r="J457" s="318">
        <v>0</v>
      </c>
      <c r="K457" s="318" t="s">
        <v>634</v>
      </c>
      <c r="O457" s="318">
        <v>0</v>
      </c>
      <c r="P457" s="318">
        <v>0</v>
      </c>
      <c r="Q457" s="318">
        <v>0</v>
      </c>
      <c r="R457" s="318">
        <v>0</v>
      </c>
      <c r="S457" s="318">
        <v>0</v>
      </c>
      <c r="T457" s="318">
        <v>0</v>
      </c>
      <c r="U457" s="318">
        <v>0</v>
      </c>
    </row>
    <row r="458" spans="1:21" x14ac:dyDescent="0.2">
      <c r="A458" s="318">
        <v>37021</v>
      </c>
      <c r="B458" s="318">
        <v>205.86700400000001</v>
      </c>
      <c r="C458" s="318">
        <v>1.6070762527422316E-2</v>
      </c>
      <c r="D458" s="318">
        <v>3.5519266169037537E-3</v>
      </c>
      <c r="E458" s="318">
        <v>8.19096238515102E-3</v>
      </c>
      <c r="F458" s="318">
        <v>8.8210364147780218E-3</v>
      </c>
      <c r="G458" s="318">
        <v>6.7091864794958882E-5</v>
      </c>
      <c r="H458" s="318">
        <v>7.0446458034706825E-5</v>
      </c>
      <c r="I458" s="318">
        <v>3.5428061098381619E-3</v>
      </c>
      <c r="J458" s="318">
        <v>0</v>
      </c>
      <c r="K458" s="318" t="s">
        <v>634</v>
      </c>
      <c r="O458" s="318">
        <v>0</v>
      </c>
      <c r="P458" s="318">
        <v>0</v>
      </c>
      <c r="Q458" s="318">
        <v>0</v>
      </c>
      <c r="R458" s="318">
        <v>0</v>
      </c>
      <c r="S458" s="318">
        <v>0</v>
      </c>
      <c r="T458" s="318">
        <v>0</v>
      </c>
      <c r="U458" s="318">
        <v>0</v>
      </c>
    </row>
    <row r="459" spans="1:21" x14ac:dyDescent="0.2">
      <c r="A459" s="318">
        <v>37022</v>
      </c>
      <c r="B459" s="318">
        <v>206.07200599999999</v>
      </c>
      <c r="C459" s="318">
        <v>9.9530276058771368E-4</v>
      </c>
      <c r="D459" s="318">
        <v>3.7428442927143796E-3</v>
      </c>
      <c r="E459" s="318">
        <v>8.0761909428838461E-3</v>
      </c>
      <c r="F459" s="318">
        <v>8.6974364000287577E-3</v>
      </c>
      <c r="G459" s="318">
        <v>6.5224860145919074E-5</v>
      </c>
      <c r="H459" s="318">
        <v>6.8486103153215036E-5</v>
      </c>
      <c r="I459" s="318">
        <v>7.1234228302013191E-3</v>
      </c>
      <c r="J459" s="318">
        <v>0</v>
      </c>
      <c r="K459" s="318" t="s">
        <v>634</v>
      </c>
      <c r="O459" s="318">
        <v>0</v>
      </c>
      <c r="P459" s="318">
        <v>0</v>
      </c>
      <c r="Q459" s="318">
        <v>0</v>
      </c>
      <c r="R459" s="318">
        <v>0</v>
      </c>
      <c r="S459" s="318">
        <v>0</v>
      </c>
      <c r="T459" s="318">
        <v>0</v>
      </c>
      <c r="U459" s="318">
        <v>0</v>
      </c>
    </row>
    <row r="460" spans="1:21" x14ac:dyDescent="0.2">
      <c r="A460" s="318">
        <v>37025</v>
      </c>
      <c r="B460" s="318">
        <v>201.53199799999999</v>
      </c>
      <c r="C460" s="318">
        <v>-2.2277483615784036E-2</v>
      </c>
      <c r="D460" s="318">
        <v>2.6417799631354901E-3</v>
      </c>
      <c r="E460" s="318">
        <v>9.8683767686223601E-3</v>
      </c>
      <c r="F460" s="318">
        <v>1.0627482673901003E-2</v>
      </c>
      <c r="G460" s="318">
        <v>9.7384860047485488E-5</v>
      </c>
      <c r="H460" s="318">
        <v>1.0225410304985977E-4</v>
      </c>
      <c r="I460" s="318">
        <v>8.1754713020195657E-3</v>
      </c>
      <c r="J460" s="318">
        <v>0</v>
      </c>
      <c r="K460" s="318" t="s">
        <v>634</v>
      </c>
      <c r="O460" s="318">
        <v>0</v>
      </c>
      <c r="P460" s="318">
        <v>0</v>
      </c>
      <c r="Q460" s="318">
        <v>0</v>
      </c>
      <c r="R460" s="318">
        <v>0</v>
      </c>
      <c r="S460" s="318">
        <v>0</v>
      </c>
      <c r="T460" s="318">
        <v>0</v>
      </c>
      <c r="U460" s="318">
        <v>0</v>
      </c>
    </row>
    <row r="461" spans="1:21" x14ac:dyDescent="0.2">
      <c r="A461" s="318">
        <v>37026</v>
      </c>
      <c r="B461" s="318">
        <v>203.01400799999999</v>
      </c>
      <c r="C461" s="318">
        <v>7.3268138002112789E-3</v>
      </c>
      <c r="D461" s="318">
        <v>2.0962338411597867E-3</v>
      </c>
      <c r="E461" s="318">
        <v>9.2272656061427507E-3</v>
      </c>
      <c r="F461" s="318">
        <v>9.9370552681537303E-3</v>
      </c>
      <c r="G461" s="318">
        <v>8.5142430566304946E-5</v>
      </c>
      <c r="H461" s="318">
        <v>8.93995520946202E-5</v>
      </c>
      <c r="I461" s="318">
        <v>-2.9349291465896508E-3</v>
      </c>
      <c r="J461" s="318">
        <v>0</v>
      </c>
      <c r="K461" s="318" t="s">
        <v>634</v>
      </c>
      <c r="O461" s="318">
        <v>0</v>
      </c>
      <c r="P461" s="318">
        <v>0</v>
      </c>
      <c r="Q461" s="318">
        <v>0</v>
      </c>
      <c r="R461" s="318">
        <v>0</v>
      </c>
      <c r="S461" s="318">
        <v>0</v>
      </c>
      <c r="T461" s="318">
        <v>0</v>
      </c>
      <c r="U461" s="318">
        <v>0</v>
      </c>
    </row>
    <row r="462" spans="1:21" x14ac:dyDescent="0.2">
      <c r="A462" s="318">
        <v>37027</v>
      </c>
      <c r="B462" s="318">
        <v>200.983002</v>
      </c>
      <c r="C462" s="318">
        <v>-1.0054644268272827E-2</v>
      </c>
      <c r="D462" s="318">
        <v>1.1481542396840538E-3</v>
      </c>
      <c r="E462" s="318">
        <v>9.4112103889478493E-3</v>
      </c>
      <c r="F462" s="318">
        <v>1.0135149649636145E-2</v>
      </c>
      <c r="G462" s="318">
        <v>8.8570880985039939E-5</v>
      </c>
      <c r="H462" s="318">
        <v>9.2999425034291937E-5</v>
      </c>
      <c r="I462" s="318">
        <v>2.0339633789415307E-3</v>
      </c>
      <c r="J462" s="318">
        <v>0</v>
      </c>
      <c r="K462" s="318" t="s">
        <v>634</v>
      </c>
      <c r="O462" s="318">
        <v>0</v>
      </c>
      <c r="P462" s="318">
        <v>0</v>
      </c>
      <c r="Q462" s="318">
        <v>0</v>
      </c>
      <c r="R462" s="318">
        <v>0</v>
      </c>
      <c r="S462" s="318">
        <v>0</v>
      </c>
      <c r="T462" s="318">
        <v>0</v>
      </c>
      <c r="U462" s="318">
        <v>0</v>
      </c>
    </row>
    <row r="463" spans="1:21" x14ac:dyDescent="0.2">
      <c r="A463" s="318">
        <v>37029</v>
      </c>
      <c r="B463" s="318">
        <v>205.40100100000001</v>
      </c>
      <c r="C463" s="318">
        <v>2.1743833581412034E-2</v>
      </c>
      <c r="D463" s="318">
        <v>2.5612744644892774E-3</v>
      </c>
      <c r="E463" s="318">
        <v>1.0176494855728585E-2</v>
      </c>
      <c r="F463" s="318">
        <v>1.0959302152323091E-2</v>
      </c>
      <c r="G463" s="318">
        <v>1.0356104754867033E-4</v>
      </c>
      <c r="H463" s="318">
        <v>1.0873909992610385E-4</v>
      </c>
      <c r="I463" s="318">
        <v>9.252231611629006E-4</v>
      </c>
      <c r="J463" s="318">
        <v>0</v>
      </c>
      <c r="K463" s="318" t="s">
        <v>634</v>
      </c>
      <c r="O463" s="318">
        <v>0</v>
      </c>
      <c r="P463" s="318">
        <v>0</v>
      </c>
      <c r="Q463" s="318">
        <v>0</v>
      </c>
      <c r="R463" s="318">
        <v>0</v>
      </c>
      <c r="S463" s="318">
        <v>0</v>
      </c>
      <c r="T463" s="318">
        <v>0</v>
      </c>
      <c r="U463" s="318">
        <v>0</v>
      </c>
    </row>
    <row r="464" spans="1:21" x14ac:dyDescent="0.2">
      <c r="A464" s="318">
        <v>37032</v>
      </c>
      <c r="B464" s="318">
        <v>209.875</v>
      </c>
      <c r="C464" s="318">
        <v>2.1547944497400471E-2</v>
      </c>
      <c r="D464" s="318">
        <v>3.1378810443763575E-3</v>
      </c>
      <c r="E464" s="318">
        <v>1.0902813089287538E-2</v>
      </c>
      <c r="F464" s="318">
        <v>1.1741491019232733E-2</v>
      </c>
      <c r="G464" s="318">
        <v>1.1887133325993969E-4</v>
      </c>
      <c r="H464" s="318">
        <v>1.2481489992293668E-4</v>
      </c>
      <c r="I464" s="318">
        <v>1.6662961194133786E-2</v>
      </c>
      <c r="J464" s="318">
        <v>0</v>
      </c>
      <c r="K464" s="318" t="s">
        <v>634</v>
      </c>
      <c r="O464" s="318">
        <v>0</v>
      </c>
      <c r="P464" s="318">
        <v>0</v>
      </c>
      <c r="Q464" s="318">
        <v>0</v>
      </c>
      <c r="R464" s="318">
        <v>0</v>
      </c>
      <c r="S464" s="318">
        <v>0</v>
      </c>
      <c r="T464" s="318">
        <v>0</v>
      </c>
      <c r="U464" s="318">
        <v>0</v>
      </c>
    </row>
    <row r="465" spans="1:21" x14ac:dyDescent="0.2">
      <c r="A465" s="318">
        <v>37033</v>
      </c>
      <c r="B465" s="318">
        <v>209.64999399999999</v>
      </c>
      <c r="C465" s="318">
        <v>-1.0726704000607447E-3</v>
      </c>
      <c r="D465" s="318">
        <v>3.2061868350203417E-3</v>
      </c>
      <c r="E465" s="318">
        <v>1.0870123524254673E-2</v>
      </c>
      <c r="F465" s="318">
        <v>1.1706286872274263E-2</v>
      </c>
      <c r="G465" s="318">
        <v>1.1815958543255484E-4</v>
      </c>
      <c r="H465" s="318">
        <v>1.2406756470418259E-4</v>
      </c>
      <c r="I465" s="318">
        <v>2.4462723832666164E-2</v>
      </c>
      <c r="J465" s="318">
        <v>0</v>
      </c>
      <c r="K465" s="318" t="s">
        <v>634</v>
      </c>
      <c r="O465" s="318">
        <v>0</v>
      </c>
      <c r="P465" s="318">
        <v>0</v>
      </c>
      <c r="Q465" s="318">
        <v>0</v>
      </c>
      <c r="R465" s="318">
        <v>0</v>
      </c>
      <c r="S465" s="318">
        <v>0</v>
      </c>
      <c r="T465" s="318">
        <v>0</v>
      </c>
      <c r="U465" s="318">
        <v>0</v>
      </c>
    </row>
    <row r="466" spans="1:21" x14ac:dyDescent="0.2">
      <c r="A466" s="318">
        <v>37034</v>
      </c>
      <c r="B466" s="318">
        <v>209.334</v>
      </c>
      <c r="C466" s="318">
        <v>-1.5083824892504415E-3</v>
      </c>
      <c r="D466" s="318">
        <v>3.3008291628439774E-3</v>
      </c>
      <c r="E466" s="318">
        <v>1.0817377657637029E-2</v>
      </c>
      <c r="F466" s="318">
        <v>1.1649483631301416E-2</v>
      </c>
      <c r="G466" s="318">
        <v>1.1701565938794479E-4</v>
      </c>
      <c r="H466" s="318">
        <v>1.2286644235734204E-4</v>
      </c>
      <c r="I466" s="318">
        <v>2.6455327799998374E-2</v>
      </c>
      <c r="J466" s="318">
        <v>0</v>
      </c>
      <c r="K466" s="318" t="s">
        <v>634</v>
      </c>
      <c r="O466" s="318">
        <v>0</v>
      </c>
      <c r="P466" s="318">
        <v>0</v>
      </c>
      <c r="Q466" s="318">
        <v>0</v>
      </c>
      <c r="R466" s="318">
        <v>0</v>
      </c>
      <c r="S466" s="318">
        <v>0</v>
      </c>
      <c r="T466" s="318">
        <v>0</v>
      </c>
      <c r="U466" s="318">
        <v>0</v>
      </c>
    </row>
    <row r="467" spans="1:21" x14ac:dyDescent="0.2">
      <c r="A467" s="318">
        <v>37036</v>
      </c>
      <c r="B467" s="318">
        <v>211.395004</v>
      </c>
      <c r="C467" s="318">
        <v>9.797377725113722E-3</v>
      </c>
      <c r="D467" s="318">
        <v>3.6504884256861958E-3</v>
      </c>
      <c r="E467" s="318">
        <v>1.0906957918070845E-2</v>
      </c>
      <c r="F467" s="318">
        <v>1.1745954680999371E-2</v>
      </c>
      <c r="G467" s="318">
        <v>1.1896173102656831E-4</v>
      </c>
      <c r="H467" s="318">
        <v>1.2490981757789675E-4</v>
      </c>
      <c r="I467" s="318">
        <v>2.900597903856535E-2</v>
      </c>
      <c r="J467" s="318">
        <v>0</v>
      </c>
      <c r="K467" s="318" t="s">
        <v>634</v>
      </c>
      <c r="O467" s="318">
        <v>0</v>
      </c>
      <c r="P467" s="318">
        <v>0</v>
      </c>
      <c r="Q467" s="318">
        <v>0</v>
      </c>
      <c r="R467" s="318">
        <v>0</v>
      </c>
      <c r="S467" s="318">
        <v>0</v>
      </c>
      <c r="T467" s="318">
        <v>0</v>
      </c>
      <c r="U467" s="318">
        <v>0</v>
      </c>
    </row>
    <row r="468" spans="1:21" x14ac:dyDescent="0.2">
      <c r="A468" s="318">
        <v>37039</v>
      </c>
      <c r="B468" s="318">
        <v>211.03500399999999</v>
      </c>
      <c r="C468" s="318">
        <v>-1.7044247820194001E-3</v>
      </c>
      <c r="D468" s="318">
        <v>3.0471123923282114E-3</v>
      </c>
      <c r="E468" s="318">
        <v>1.0832222270005541E-2</v>
      </c>
      <c r="F468" s="318">
        <v>1.1665470136929043E-2</v>
      </c>
      <c r="G468" s="318">
        <v>1.1733703930680399E-4</v>
      </c>
      <c r="H468" s="318">
        <v>1.232038912721442E-4</v>
      </c>
      <c r="I468" s="318">
        <v>2.8985669619460058E-2</v>
      </c>
      <c r="J468" s="318">
        <v>0</v>
      </c>
      <c r="K468" s="318" t="s">
        <v>634</v>
      </c>
      <c r="O468" s="318">
        <v>0</v>
      </c>
      <c r="P468" s="318">
        <v>0</v>
      </c>
      <c r="Q468" s="318">
        <v>0</v>
      </c>
      <c r="R468" s="318">
        <v>0</v>
      </c>
      <c r="S468" s="318">
        <v>0</v>
      </c>
      <c r="T468" s="318">
        <v>0</v>
      </c>
      <c r="U468" s="318">
        <v>0</v>
      </c>
    </row>
    <row r="469" spans="1:21" x14ac:dyDescent="0.2">
      <c r="A469" s="318">
        <v>37040</v>
      </c>
      <c r="B469" s="318">
        <v>208.31300400000001</v>
      </c>
      <c r="C469" s="318">
        <v>-1.2982239944512119E-2</v>
      </c>
      <c r="D469" s="318">
        <v>2.5249897311881955E-3</v>
      </c>
      <c r="E469" s="318">
        <v>1.1340864403602584E-2</v>
      </c>
      <c r="F469" s="318">
        <v>1.2213238588495091E-2</v>
      </c>
      <c r="G469" s="318">
        <v>1.2861520542090021E-4</v>
      </c>
      <c r="H469" s="318">
        <v>1.3504596569194522E-4</v>
      </c>
      <c r="I469" s="318">
        <v>2.8718694041629116E-2</v>
      </c>
      <c r="J469" s="318">
        <v>0</v>
      </c>
      <c r="K469" s="318" t="s">
        <v>634</v>
      </c>
      <c r="O469" s="318">
        <v>0</v>
      </c>
      <c r="P469" s="318">
        <v>0</v>
      </c>
      <c r="Q469" s="318">
        <v>0</v>
      </c>
      <c r="R469" s="318">
        <v>0</v>
      </c>
      <c r="S469" s="318">
        <v>0</v>
      </c>
      <c r="T469" s="318">
        <v>0</v>
      </c>
      <c r="U469" s="318">
        <v>0</v>
      </c>
    </row>
    <row r="470" spans="1:21" x14ac:dyDescent="0.2">
      <c r="A470" s="318">
        <v>37041</v>
      </c>
      <c r="B470" s="318">
        <v>207.074005</v>
      </c>
      <c r="C470" s="318">
        <v>-5.9655340565270614E-3</v>
      </c>
      <c r="D470" s="318">
        <v>2.1867116507012915E-3</v>
      </c>
      <c r="E470" s="318">
        <v>1.1489271379350029E-2</v>
      </c>
      <c r="F470" s="318">
        <v>1.2373061485453878E-2</v>
      </c>
      <c r="G470" s="318">
        <v>1.3200335682835173E-4</v>
      </c>
      <c r="H470" s="318">
        <v>1.3860352466976933E-4</v>
      </c>
      <c r="I470" s="318">
        <v>2.8911953730879996E-2</v>
      </c>
      <c r="J470" s="318">
        <v>0</v>
      </c>
      <c r="K470" s="318" t="s">
        <v>634</v>
      </c>
      <c r="O470" s="318">
        <v>0</v>
      </c>
      <c r="P470" s="318">
        <v>0</v>
      </c>
      <c r="Q470" s="318">
        <v>0</v>
      </c>
      <c r="R470" s="318">
        <v>0</v>
      </c>
      <c r="S470" s="318">
        <v>0</v>
      </c>
      <c r="T470" s="318">
        <v>0</v>
      </c>
      <c r="U470" s="318">
        <v>0</v>
      </c>
    </row>
    <row r="471" spans="1:21" x14ac:dyDescent="0.2">
      <c r="A471" s="318">
        <v>37042</v>
      </c>
      <c r="B471" s="318">
        <v>207.01499899999999</v>
      </c>
      <c r="C471" s="318">
        <v>-2.8499187290368803E-4</v>
      </c>
      <c r="D471" s="318">
        <v>1.415485519645526E-3</v>
      </c>
      <c r="E471" s="318">
        <v>1.1057432913633751E-2</v>
      </c>
      <c r="F471" s="318">
        <v>1.1908004676220963E-2</v>
      </c>
      <c r="G471" s="318">
        <v>1.2226682263951098E-4</v>
      </c>
      <c r="H471" s="318">
        <v>1.2838016377148654E-4</v>
      </c>
      <c r="I471" s="318">
        <v>2.5520163136094939E-2</v>
      </c>
      <c r="J471" s="318">
        <v>0</v>
      </c>
      <c r="K471" s="318" t="s">
        <v>634</v>
      </c>
      <c r="O471" s="318">
        <v>0</v>
      </c>
      <c r="P471" s="318">
        <v>0</v>
      </c>
      <c r="Q471" s="318">
        <v>0</v>
      </c>
      <c r="R471" s="318">
        <v>0</v>
      </c>
      <c r="S471" s="318">
        <v>0</v>
      </c>
      <c r="T471" s="318">
        <v>0</v>
      </c>
      <c r="U471" s="318">
        <v>0</v>
      </c>
    </row>
    <row r="472" spans="1:21" x14ac:dyDescent="0.2">
      <c r="A472" s="318">
        <v>37047</v>
      </c>
      <c r="B472" s="318">
        <v>208.79899599999999</v>
      </c>
      <c r="C472" s="318">
        <v>6.462443321907204E-3</v>
      </c>
      <c r="D472" s="318">
        <v>1.4403350091278253E-3</v>
      </c>
      <c r="E472" s="318">
        <v>1.1034502361095483E-2</v>
      </c>
      <c r="F472" s="318">
        <v>1.1883310235025904E-2</v>
      </c>
      <c r="G472" s="318">
        <v>1.2176024235702179E-4</v>
      </c>
      <c r="H472" s="318">
        <v>1.2784825447487288E-4</v>
      </c>
      <c r="I472" s="318">
        <v>1.7974360457197171E-2</v>
      </c>
      <c r="J472" s="318">
        <v>0</v>
      </c>
      <c r="K472" s="318" t="s">
        <v>634</v>
      </c>
      <c r="O472" s="318">
        <v>0</v>
      </c>
      <c r="P472" s="318">
        <v>0</v>
      </c>
      <c r="Q472" s="318">
        <v>0</v>
      </c>
      <c r="R472" s="318">
        <v>1</v>
      </c>
      <c r="S472" s="318">
        <v>4.3478260869565216E-2</v>
      </c>
      <c r="T472" s="318">
        <v>0</v>
      </c>
      <c r="U472" s="318">
        <v>0</v>
      </c>
    </row>
    <row r="473" spans="1:21" x14ac:dyDescent="0.2">
      <c r="A473" s="318">
        <v>37048</v>
      </c>
      <c r="B473" s="318">
        <v>208.25</v>
      </c>
      <c r="C473" s="318">
        <v>-2.6327665208521925E-3</v>
      </c>
      <c r="D473" s="318">
        <v>1.8710744027176176E-3</v>
      </c>
      <c r="E473" s="318">
        <v>1.0667240310441995E-2</v>
      </c>
      <c r="F473" s="318">
        <v>1.148779725739907E-2</v>
      </c>
      <c r="G473" s="318">
        <v>1.1379001584071864E-4</v>
      </c>
      <c r="H473" s="318">
        <v>1.1947951663275457E-4</v>
      </c>
      <c r="I473" s="318">
        <v>2.2626363822339918E-2</v>
      </c>
      <c r="J473" s="318">
        <v>0</v>
      </c>
      <c r="K473" s="318" t="s">
        <v>634</v>
      </c>
      <c r="O473" s="318">
        <v>0</v>
      </c>
      <c r="P473" s="318">
        <v>0</v>
      </c>
      <c r="Q473" s="318">
        <v>0</v>
      </c>
      <c r="R473" s="318">
        <v>1</v>
      </c>
      <c r="S473" s="318">
        <v>4.3478260869565216E-2</v>
      </c>
      <c r="T473" s="318">
        <v>0</v>
      </c>
      <c r="U473" s="318">
        <v>0</v>
      </c>
    </row>
    <row r="474" spans="1:21" x14ac:dyDescent="0.2">
      <c r="A474" s="318">
        <v>37049</v>
      </c>
      <c r="B474" s="318">
        <v>207.42100500000001</v>
      </c>
      <c r="C474" s="318">
        <v>-3.988712655563071E-3</v>
      </c>
      <c r="D474" s="318">
        <v>1.5974930908628834E-3</v>
      </c>
      <c r="E474" s="318">
        <v>1.0743724939006697E-2</v>
      </c>
      <c r="F474" s="318">
        <v>1.1570165318930289E-2</v>
      </c>
      <c r="G474" s="318">
        <v>1.1542762556503446E-4</v>
      </c>
      <c r="H474" s="318">
        <v>1.2119900684328618E-4</v>
      </c>
      <c r="I474" s="318">
        <v>2.3414192871958939E-2</v>
      </c>
      <c r="J474" s="318">
        <v>0</v>
      </c>
      <c r="K474" s="318" t="s">
        <v>634</v>
      </c>
      <c r="O474" s="318">
        <v>0</v>
      </c>
      <c r="P474" s="318">
        <v>0</v>
      </c>
      <c r="Q474" s="318">
        <v>0</v>
      </c>
      <c r="R474" s="318">
        <v>1</v>
      </c>
      <c r="S474" s="318">
        <v>4.3478260869565216E-2</v>
      </c>
      <c r="T474" s="318">
        <v>0</v>
      </c>
      <c r="U474" s="318">
        <v>0</v>
      </c>
    </row>
    <row r="475" spans="1:21" x14ac:dyDescent="0.2">
      <c r="A475" s="318">
        <v>37050</v>
      </c>
      <c r="B475" s="318">
        <v>207.75100699999999</v>
      </c>
      <c r="C475" s="318">
        <v>1.5897125045028699E-3</v>
      </c>
      <c r="D475" s="318">
        <v>1.1687684557206829E-3</v>
      </c>
      <c r="E475" s="318">
        <v>1.0544607125012699E-2</v>
      </c>
      <c r="F475" s="318">
        <v>1.1355730750013676E-2</v>
      </c>
      <c r="G475" s="318">
        <v>1.1118873942086859E-4</v>
      </c>
      <c r="H475" s="318">
        <v>1.1674817639191202E-4</v>
      </c>
      <c r="I475" s="318">
        <v>2.3066225132124831E-2</v>
      </c>
      <c r="J475" s="318">
        <v>0</v>
      </c>
      <c r="K475" s="318" t="s">
        <v>634</v>
      </c>
      <c r="O475" s="318">
        <v>0</v>
      </c>
      <c r="P475" s="318">
        <v>0</v>
      </c>
      <c r="Q475" s="318">
        <v>0</v>
      </c>
      <c r="R475" s="318">
        <v>1</v>
      </c>
      <c r="S475" s="318">
        <v>4.3478260869565216E-2</v>
      </c>
      <c r="T475" s="318">
        <v>0</v>
      </c>
      <c r="U475" s="318">
        <v>0</v>
      </c>
    </row>
    <row r="476" spans="1:21" x14ac:dyDescent="0.2">
      <c r="A476" s="318">
        <v>37053</v>
      </c>
      <c r="B476" s="318">
        <v>205.240005</v>
      </c>
      <c r="C476" s="318">
        <v>-1.2160230460405277E-2</v>
      </c>
      <c r="D476" s="318">
        <v>4.3094219465572456E-4</v>
      </c>
      <c r="E476" s="318">
        <v>1.0920888492621572E-2</v>
      </c>
      <c r="F476" s="318">
        <v>1.1760956838207846E-2</v>
      </c>
      <c r="G476" s="318">
        <v>1.1926580546827428E-4</v>
      </c>
      <c r="H476" s="318">
        <v>1.2522909574168799E-4</v>
      </c>
      <c r="I476" s="318">
        <v>2.2135910384408042E-2</v>
      </c>
      <c r="J476" s="318">
        <v>0</v>
      </c>
      <c r="K476" s="318" t="s">
        <v>634</v>
      </c>
      <c r="O476" s="318">
        <v>0</v>
      </c>
      <c r="P476" s="318">
        <v>0</v>
      </c>
      <c r="Q476" s="318">
        <v>0</v>
      </c>
      <c r="R476" s="318">
        <v>1</v>
      </c>
      <c r="S476" s="318">
        <v>4.3478260869565216E-2</v>
      </c>
      <c r="T476" s="318">
        <v>0</v>
      </c>
      <c r="U476" s="318">
        <v>0</v>
      </c>
    </row>
    <row r="477" spans="1:21" x14ac:dyDescent="0.2">
      <c r="A477" s="318">
        <v>37054</v>
      </c>
      <c r="B477" s="318">
        <v>200.79600500000001</v>
      </c>
      <c r="C477" s="318">
        <v>-2.1890558234155536E-2</v>
      </c>
      <c r="D477" s="318">
        <v>-4.223854244474692E-4</v>
      </c>
      <c r="E477" s="318">
        <v>1.1935031838738095E-2</v>
      </c>
      <c r="F477" s="318">
        <v>1.2853111210948717E-2</v>
      </c>
      <c r="G477" s="318">
        <v>1.4244498499169203E-4</v>
      </c>
      <c r="H477" s="318">
        <v>1.4956723424127663E-4</v>
      </c>
      <c r="I477" s="318">
        <v>1.6023142048481799E-2</v>
      </c>
      <c r="J477" s="318">
        <v>0</v>
      </c>
      <c r="K477" s="318" t="s">
        <v>634</v>
      </c>
      <c r="O477" s="318">
        <v>0</v>
      </c>
      <c r="P477" s="318">
        <v>0</v>
      </c>
      <c r="Q477" s="318">
        <v>0</v>
      </c>
      <c r="R477" s="318">
        <v>1</v>
      </c>
      <c r="S477" s="318">
        <v>4.3478260869565216E-2</v>
      </c>
      <c r="T477" s="318">
        <v>0</v>
      </c>
      <c r="U477" s="318">
        <v>0</v>
      </c>
    </row>
    <row r="478" spans="1:21" x14ac:dyDescent="0.2">
      <c r="A478" s="318">
        <v>37055</v>
      </c>
      <c r="B478" s="318">
        <v>203.365005</v>
      </c>
      <c r="C478" s="318">
        <v>1.2712926463311441E-2</v>
      </c>
      <c r="D478" s="318">
        <v>-5.8228237988132024E-4</v>
      </c>
      <c r="E478" s="318">
        <v>1.1723641245570375E-2</v>
      </c>
      <c r="F478" s="318">
        <v>1.2625459802921941E-2</v>
      </c>
      <c r="G478" s="318">
        <v>1.3744376405483891E-4</v>
      </c>
      <c r="H478" s="318">
        <v>1.4431595225758087E-4</v>
      </c>
      <c r="I478" s="318">
        <v>3.1424009838129006E-3</v>
      </c>
      <c r="J478" s="318">
        <v>0</v>
      </c>
      <c r="K478" s="318" t="s">
        <v>634</v>
      </c>
      <c r="O478" s="318">
        <v>0</v>
      </c>
      <c r="P478" s="318">
        <v>0</v>
      </c>
      <c r="Q478" s="318">
        <v>0</v>
      </c>
      <c r="R478" s="318">
        <v>1</v>
      </c>
      <c r="S478" s="318">
        <v>4.3478260869565216E-2</v>
      </c>
      <c r="T478" s="318">
        <v>0</v>
      </c>
      <c r="U478" s="318">
        <v>0</v>
      </c>
    </row>
    <row r="479" spans="1:21" x14ac:dyDescent="0.2">
      <c r="A479" s="318">
        <v>37056</v>
      </c>
      <c r="B479" s="318">
        <v>199.86799600000001</v>
      </c>
      <c r="C479" s="318">
        <v>-1.7345290025694092E-2</v>
      </c>
      <c r="D479" s="318">
        <v>-1.4556439411328348E-3</v>
      </c>
      <c r="E479" s="318">
        <v>1.2270629492419737E-2</v>
      </c>
      <c r="F479" s="318">
        <v>1.3214524068759717E-2</v>
      </c>
      <c r="G479" s="318">
        <v>1.5056834814024107E-4</v>
      </c>
      <c r="H479" s="318">
        <v>1.5809676554725312E-4</v>
      </c>
      <c r="I479" s="318">
        <v>3.9576371130776141E-3</v>
      </c>
      <c r="J479" s="318">
        <v>0</v>
      </c>
      <c r="K479" s="318" t="s">
        <v>634</v>
      </c>
      <c r="O479" s="318">
        <v>0</v>
      </c>
      <c r="P479" s="318">
        <v>0</v>
      </c>
      <c r="Q479" s="318">
        <v>0</v>
      </c>
      <c r="R479" s="318">
        <v>1</v>
      </c>
      <c r="S479" s="318">
        <v>4.3478260869565216E-2</v>
      </c>
      <c r="T479" s="318">
        <v>0</v>
      </c>
      <c r="U479" s="318">
        <v>0</v>
      </c>
    </row>
    <row r="480" spans="1:21" x14ac:dyDescent="0.2">
      <c r="A480" s="318">
        <v>37057</v>
      </c>
      <c r="B480" s="318">
        <v>197.71499600000001</v>
      </c>
      <c r="C480" s="318">
        <v>-1.0830549037550565E-2</v>
      </c>
      <c r="D480" s="318">
        <v>-9.1055181835981297E-4</v>
      </c>
      <c r="E480" s="318">
        <v>1.1531407474949205E-2</v>
      </c>
      <c r="F480" s="318">
        <v>1.2418438819176068E-2</v>
      </c>
      <c r="G480" s="318">
        <v>1.329733583533144E-4</v>
      </c>
      <c r="H480" s="318">
        <v>1.3962202627098013E-4</v>
      </c>
      <c r="I480" s="318">
        <v>-4.6489373792729591E-3</v>
      </c>
      <c r="J480" s="318">
        <v>0</v>
      </c>
      <c r="K480" s="318" t="s">
        <v>634</v>
      </c>
      <c r="O480" s="318">
        <v>0</v>
      </c>
      <c r="P480" s="318">
        <v>0</v>
      </c>
      <c r="Q480" s="318">
        <v>0</v>
      </c>
      <c r="R480" s="318">
        <v>1</v>
      </c>
      <c r="S480" s="318">
        <v>4.3478260869565216E-2</v>
      </c>
      <c r="T480" s="318">
        <v>0</v>
      </c>
      <c r="U480" s="318">
        <v>0</v>
      </c>
    </row>
    <row r="481" spans="1:21" x14ac:dyDescent="0.2">
      <c r="A481" s="318">
        <v>37061</v>
      </c>
      <c r="B481" s="318">
        <v>198.949005</v>
      </c>
      <c r="C481" s="318">
        <v>6.7531392226502498E-3</v>
      </c>
      <c r="D481" s="318">
        <v>-4.8437151024086279E-4</v>
      </c>
      <c r="E481" s="318">
        <v>1.1320469085133875E-2</v>
      </c>
      <c r="F481" s="318">
        <v>1.2191274399374941E-2</v>
      </c>
      <c r="G481" s="318">
        <v>1.2815302030747181E-4</v>
      </c>
      <c r="H481" s="318">
        <v>1.3456067132284542E-4</v>
      </c>
      <c r="I481" s="318">
        <v>-6.4261237869540589E-3</v>
      </c>
      <c r="J481" s="318">
        <v>0</v>
      </c>
      <c r="K481" s="318" t="s">
        <v>634</v>
      </c>
      <c r="O481" s="318">
        <v>0</v>
      </c>
      <c r="P481" s="318">
        <v>0</v>
      </c>
      <c r="Q481" s="318">
        <v>0</v>
      </c>
      <c r="R481" s="318">
        <v>2</v>
      </c>
      <c r="S481" s="318">
        <v>8.6956521739130432E-2</v>
      </c>
      <c r="T481" s="318">
        <v>0</v>
      </c>
      <c r="U481" s="318">
        <v>0</v>
      </c>
    </row>
    <row r="482" spans="1:21" x14ac:dyDescent="0.2">
      <c r="A482" s="318">
        <v>37062</v>
      </c>
      <c r="B482" s="318">
        <v>198.216995</v>
      </c>
      <c r="C482" s="318">
        <v>-3.6861706635021741E-3</v>
      </c>
      <c r="D482" s="318">
        <v>-1.6953240933320151E-3</v>
      </c>
      <c r="E482" s="318">
        <v>1.0120336686697432E-2</v>
      </c>
      <c r="F482" s="318">
        <v>1.0898824124135696E-2</v>
      </c>
      <c r="G482" s="318">
        <v>1.0242121465211397E-4</v>
      </c>
      <c r="H482" s="318">
        <v>1.0754227538471967E-4</v>
      </c>
      <c r="I482" s="318">
        <v>1.6531914620661106E-4</v>
      </c>
      <c r="J482" s="318">
        <v>0</v>
      </c>
      <c r="K482" s="318" t="s">
        <v>634</v>
      </c>
      <c r="O482" s="318">
        <v>0</v>
      </c>
      <c r="P482" s="318">
        <v>0</v>
      </c>
      <c r="Q482" s="318">
        <v>0</v>
      </c>
      <c r="R482" s="318">
        <v>2</v>
      </c>
      <c r="S482" s="318">
        <v>8.6956521739130432E-2</v>
      </c>
      <c r="T482" s="318">
        <v>0</v>
      </c>
      <c r="U482" s="318">
        <v>0</v>
      </c>
    </row>
    <row r="483" spans="1:21" x14ac:dyDescent="0.2">
      <c r="A483" s="318">
        <v>37064</v>
      </c>
      <c r="B483" s="318">
        <v>197.24800099999999</v>
      </c>
      <c r="C483" s="318">
        <v>2.9295180169696422E-3</v>
      </c>
      <c r="D483" s="318">
        <v>-2.903696174775637E-3</v>
      </c>
      <c r="E483" s="318">
        <v>8.7639824164549157E-3</v>
      </c>
      <c r="F483" s="318">
        <v>9.4381349100283712E-3</v>
      </c>
      <c r="G483" s="318">
        <v>7.6807387795930959E-5</v>
      </c>
      <c r="H483" s="318">
        <v>8.0647757185727504E-5</v>
      </c>
      <c r="I483" s="318">
        <v>-1.0563755157675015E-2</v>
      </c>
      <c r="J483" s="318">
        <v>0</v>
      </c>
      <c r="K483" s="318" t="s">
        <v>634</v>
      </c>
      <c r="O483" s="318">
        <v>0</v>
      </c>
      <c r="P483" s="318">
        <v>0</v>
      </c>
      <c r="Q483" s="318">
        <v>0</v>
      </c>
      <c r="R483" s="318">
        <v>3</v>
      </c>
      <c r="S483" s="318">
        <v>0.13043478260869565</v>
      </c>
      <c r="T483" s="318">
        <v>0</v>
      </c>
      <c r="U483" s="318">
        <v>0</v>
      </c>
    </row>
    <row r="484" spans="1:21" x14ac:dyDescent="0.2">
      <c r="A484" s="318">
        <v>37067</v>
      </c>
      <c r="B484" s="318">
        <v>196.89399700000001</v>
      </c>
      <c r="C484" s="318">
        <v>-1.7963277041663638E-3</v>
      </c>
      <c r="D484" s="318">
        <v>-2.9174078516763951E-3</v>
      </c>
      <c r="E484" s="318">
        <v>8.7619152368519082E-3</v>
      </c>
      <c r="F484" s="318">
        <v>9.435908716609747E-3</v>
      </c>
      <c r="G484" s="318">
        <v>7.6771158617777645E-5</v>
      </c>
      <c r="H484" s="318">
        <v>8.0609716548666526E-5</v>
      </c>
      <c r="I484" s="318">
        <v>-7.0262367482799666E-3</v>
      </c>
      <c r="J484" s="318">
        <v>0</v>
      </c>
      <c r="K484" s="318" t="s">
        <v>634</v>
      </c>
      <c r="O484" s="318">
        <v>0</v>
      </c>
      <c r="P484" s="318">
        <v>0</v>
      </c>
      <c r="Q484" s="318">
        <v>0</v>
      </c>
      <c r="R484" s="318">
        <v>3</v>
      </c>
      <c r="S484" s="318">
        <v>0.13043478260869565</v>
      </c>
      <c r="T484" s="318">
        <v>0</v>
      </c>
      <c r="U484" s="318">
        <v>0</v>
      </c>
    </row>
    <row r="485" spans="1:21" x14ac:dyDescent="0.2">
      <c r="A485" s="318">
        <v>37068</v>
      </c>
      <c r="B485" s="318">
        <v>193.608994</v>
      </c>
      <c r="C485" s="318">
        <v>-1.6824867248217364E-2</v>
      </c>
      <c r="D485" s="318">
        <v>-4.1851338027873997E-3</v>
      </c>
      <c r="E485" s="318">
        <v>8.7562124121354883E-3</v>
      </c>
      <c r="F485" s="318">
        <v>9.4297672130689864E-3</v>
      </c>
      <c r="G485" s="318">
        <v>7.6671255806435589E-5</v>
      </c>
      <c r="H485" s="318">
        <v>8.0504818596757369E-5</v>
      </c>
      <c r="I485" s="318">
        <v>-4.7555040078473597E-3</v>
      </c>
      <c r="J485" s="318">
        <v>0</v>
      </c>
      <c r="K485" s="318" t="s">
        <v>634</v>
      </c>
      <c r="O485" s="318">
        <v>0</v>
      </c>
      <c r="P485" s="318">
        <v>0</v>
      </c>
      <c r="Q485" s="318">
        <v>0</v>
      </c>
      <c r="R485" s="318">
        <v>3</v>
      </c>
      <c r="S485" s="318">
        <v>0.13043478260869565</v>
      </c>
      <c r="T485" s="318">
        <v>0</v>
      </c>
      <c r="U485" s="318">
        <v>0</v>
      </c>
    </row>
    <row r="486" spans="1:21" x14ac:dyDescent="0.2">
      <c r="A486" s="318">
        <v>37069</v>
      </c>
      <c r="B486" s="318">
        <v>193.81199599999999</v>
      </c>
      <c r="C486" s="318">
        <v>1.0479660308472581E-3</v>
      </c>
      <c r="D486" s="318">
        <v>-4.0540675736032731E-3</v>
      </c>
      <c r="E486" s="318">
        <v>8.8155992061421905E-3</v>
      </c>
      <c r="F486" s="318">
        <v>9.4937222219992814E-3</v>
      </c>
      <c r="G486" s="318">
        <v>7.771478936333481E-5</v>
      </c>
      <c r="H486" s="318">
        <v>8.1600528831501557E-5</v>
      </c>
      <c r="I486" s="318">
        <v>-1.7502852739701327E-2</v>
      </c>
      <c r="J486" s="318">
        <v>0</v>
      </c>
      <c r="K486" s="318" t="s">
        <v>634</v>
      </c>
      <c r="O486" s="318">
        <v>0</v>
      </c>
      <c r="P486" s="318">
        <v>0</v>
      </c>
      <c r="Q486" s="318">
        <v>0</v>
      </c>
      <c r="R486" s="318">
        <v>3</v>
      </c>
      <c r="S486" s="318">
        <v>0.13043478260869565</v>
      </c>
      <c r="T486" s="318">
        <v>0</v>
      </c>
      <c r="U486" s="318">
        <v>0</v>
      </c>
    </row>
    <row r="487" spans="1:21" x14ac:dyDescent="0.2">
      <c r="A487" s="318">
        <v>37070</v>
      </c>
      <c r="B487" s="318">
        <v>193.175003</v>
      </c>
      <c r="C487" s="318">
        <v>-3.2920670562118365E-3</v>
      </c>
      <c r="D487" s="318">
        <v>-3.5926307693984975E-3</v>
      </c>
      <c r="E487" s="318">
        <v>8.5752340136021118E-3</v>
      </c>
      <c r="F487" s="318">
        <v>9.234867399263812E-3</v>
      </c>
      <c r="G487" s="318">
        <v>7.353463838803859E-5</v>
      </c>
      <c r="H487" s="318">
        <v>7.7211370307440517E-5</v>
      </c>
      <c r="I487" s="318">
        <v>-1.5854383517653576E-2</v>
      </c>
      <c r="J487" s="318">
        <v>0</v>
      </c>
      <c r="K487" s="318" t="s">
        <v>634</v>
      </c>
      <c r="O487" s="318">
        <v>0</v>
      </c>
      <c r="P487" s="318">
        <v>0</v>
      </c>
      <c r="Q487" s="318">
        <v>0</v>
      </c>
      <c r="R487" s="318">
        <v>3</v>
      </c>
      <c r="S487" s="318">
        <v>0.13043478260869565</v>
      </c>
      <c r="T487" s="318">
        <v>0</v>
      </c>
      <c r="U487" s="318">
        <v>0</v>
      </c>
    </row>
    <row r="488" spans="1:21" x14ac:dyDescent="0.2">
      <c r="A488" s="318">
        <v>37071</v>
      </c>
      <c r="B488" s="318">
        <v>194.195999</v>
      </c>
      <c r="C488" s="318">
        <v>5.271423823704712E-3</v>
      </c>
      <c r="D488" s="318">
        <v>-3.0575375370065086E-3</v>
      </c>
      <c r="E488" s="318">
        <v>8.7681832253490074E-3</v>
      </c>
      <c r="F488" s="318">
        <v>9.4426588580681613E-3</v>
      </c>
      <c r="G488" s="318">
        <v>7.6881037073291727E-5</v>
      </c>
      <c r="H488" s="318">
        <v>8.0725088926956318E-5</v>
      </c>
      <c r="I488" s="318">
        <v>-9.8323023485262367E-3</v>
      </c>
      <c r="J488" s="318">
        <v>0</v>
      </c>
      <c r="K488" s="318" t="s">
        <v>634</v>
      </c>
      <c r="O488" s="318">
        <v>0</v>
      </c>
      <c r="P488" s="318">
        <v>0</v>
      </c>
      <c r="Q488" s="318">
        <v>0</v>
      </c>
      <c r="R488" s="318">
        <v>3</v>
      </c>
      <c r="S488" s="318">
        <v>0.13043478260869565</v>
      </c>
      <c r="T488" s="318">
        <v>0</v>
      </c>
      <c r="U488" s="318">
        <v>0</v>
      </c>
    </row>
    <row r="489" spans="1:21" x14ac:dyDescent="0.2">
      <c r="A489" s="318">
        <v>37075</v>
      </c>
      <c r="B489" s="318">
        <v>195.36900299999999</v>
      </c>
      <c r="C489" s="318">
        <v>4.6075238725580916E-4</v>
      </c>
      <c r="D489" s="318">
        <v>-2.8580719425242949E-3</v>
      </c>
      <c r="E489" s="318">
        <v>8.9133960824178075E-3</v>
      </c>
      <c r="F489" s="318">
        <v>9.5990419349114842E-3</v>
      </c>
      <c r="G489" s="318">
        <v>7.9448629722061106E-5</v>
      </c>
      <c r="H489" s="318">
        <v>8.3421061208164161E-5</v>
      </c>
      <c r="I489" s="318">
        <v>-8.0328469581856191E-3</v>
      </c>
      <c r="J489" s="318">
        <v>0</v>
      </c>
      <c r="K489" s="318" t="s">
        <v>634</v>
      </c>
      <c r="O489" s="318">
        <v>0</v>
      </c>
      <c r="P489" s="318">
        <v>0</v>
      </c>
      <c r="Q489" s="318">
        <v>0</v>
      </c>
      <c r="R489" s="318">
        <v>4</v>
      </c>
      <c r="S489" s="318">
        <v>0.17391304347826086</v>
      </c>
      <c r="T489" s="318">
        <v>0</v>
      </c>
      <c r="U489" s="318">
        <v>0</v>
      </c>
    </row>
    <row r="490" spans="1:21" x14ac:dyDescent="0.2">
      <c r="A490" s="318">
        <v>37076</v>
      </c>
      <c r="B490" s="318">
        <v>195.51499899999999</v>
      </c>
      <c r="C490" s="318">
        <v>7.4700425723221698E-4</v>
      </c>
      <c r="D490" s="318">
        <v>-3.1302357075088183E-3</v>
      </c>
      <c r="E490" s="318">
        <v>8.6992575218761935E-3</v>
      </c>
      <c r="F490" s="318">
        <v>9.3684311774051305E-3</v>
      </c>
      <c r="G490" s="318">
        <v>7.5677081431919531E-5</v>
      </c>
      <c r="H490" s="318">
        <v>7.9460935503515516E-5</v>
      </c>
      <c r="I490" s="318">
        <v>-1.1437932795148813E-2</v>
      </c>
      <c r="J490" s="318">
        <v>0</v>
      </c>
      <c r="K490" s="318" t="s">
        <v>634</v>
      </c>
      <c r="O490" s="318">
        <v>0</v>
      </c>
      <c r="P490" s="318">
        <v>0</v>
      </c>
      <c r="Q490" s="318">
        <v>0</v>
      </c>
      <c r="R490" s="318">
        <v>4</v>
      </c>
      <c r="S490" s="318">
        <v>0.17391304347826086</v>
      </c>
      <c r="T490" s="318">
        <v>0</v>
      </c>
      <c r="U490" s="318">
        <v>0</v>
      </c>
    </row>
    <row r="491" spans="1:21" x14ac:dyDescent="0.2">
      <c r="A491" s="318">
        <v>37077</v>
      </c>
      <c r="B491" s="318">
        <v>194.36099200000001</v>
      </c>
      <c r="C491" s="318">
        <v>-5.9198842545917906E-3</v>
      </c>
      <c r="D491" s="318">
        <v>-3.2867651234011804E-3</v>
      </c>
      <c r="E491" s="318">
        <v>8.7194086996886678E-3</v>
      </c>
      <c r="F491" s="318">
        <v>9.390132445818565E-3</v>
      </c>
      <c r="G491" s="318">
        <v>7.6028088072206413E-5</v>
      </c>
      <c r="H491" s="318">
        <v>7.9829492475816743E-5</v>
      </c>
      <c r="I491" s="318">
        <v>-1.0953835999268644E-2</v>
      </c>
      <c r="J491" s="318">
        <v>0</v>
      </c>
      <c r="K491" s="318" t="s">
        <v>634</v>
      </c>
      <c r="O491" s="318">
        <v>0</v>
      </c>
      <c r="P491" s="318">
        <v>0</v>
      </c>
      <c r="Q491" s="318">
        <v>0</v>
      </c>
      <c r="R491" s="318">
        <v>4</v>
      </c>
      <c r="S491" s="318">
        <v>0.17391304347826086</v>
      </c>
      <c r="T491" s="318">
        <v>0</v>
      </c>
      <c r="U491" s="318">
        <v>0</v>
      </c>
    </row>
    <row r="492" spans="1:21" x14ac:dyDescent="0.2">
      <c r="A492" s="318">
        <v>37078</v>
      </c>
      <c r="B492" s="318">
        <v>194.320007</v>
      </c>
      <c r="C492" s="318">
        <v>-2.108927385560652E-4</v>
      </c>
      <c r="D492" s="318">
        <v>-3.1068689368770378E-3</v>
      </c>
      <c r="E492" s="318">
        <v>8.7431413308879675E-3</v>
      </c>
      <c r="F492" s="318">
        <v>9.4156906640331956E-3</v>
      </c>
      <c r="G492" s="318">
        <v>7.644252033188142E-5</v>
      </c>
      <c r="H492" s="318">
        <v>8.026464634847549E-5</v>
      </c>
      <c r="I492" s="318">
        <v>-1.1548034533407423E-2</v>
      </c>
      <c r="J492" s="318">
        <v>0</v>
      </c>
      <c r="K492" s="318" t="s">
        <v>634</v>
      </c>
      <c r="O492" s="318">
        <v>0</v>
      </c>
      <c r="P492" s="318">
        <v>0</v>
      </c>
      <c r="Q492" s="318">
        <v>0</v>
      </c>
      <c r="R492" s="318">
        <v>4</v>
      </c>
      <c r="S492" s="318">
        <v>0.17391304347826086</v>
      </c>
      <c r="T492" s="318">
        <v>0</v>
      </c>
      <c r="U492" s="318">
        <v>0</v>
      </c>
    </row>
    <row r="493" spans="1:21" x14ac:dyDescent="0.2">
      <c r="A493" s="318">
        <v>37081</v>
      </c>
      <c r="B493" s="318">
        <v>193.899002</v>
      </c>
      <c r="C493" s="318">
        <v>-2.1689054645917219E-3</v>
      </c>
      <c r="D493" s="318">
        <v>-3.2858507449291608E-3</v>
      </c>
      <c r="E493" s="318">
        <v>8.6804365691984919E-3</v>
      </c>
      <c r="F493" s="318">
        <v>9.3481624591368363E-3</v>
      </c>
      <c r="G493" s="318">
        <v>7.5349979031878489E-5</v>
      </c>
      <c r="H493" s="318">
        <v>7.9117477983472418E-5</v>
      </c>
      <c r="I493" s="318">
        <v>-1.3649055497287815E-2</v>
      </c>
      <c r="J493" s="318">
        <v>0</v>
      </c>
      <c r="K493" s="318" t="s">
        <v>634</v>
      </c>
      <c r="O493" s="318">
        <v>0</v>
      </c>
      <c r="P493" s="318">
        <v>0</v>
      </c>
      <c r="Q493" s="318">
        <v>0</v>
      </c>
      <c r="R493" s="318">
        <v>4</v>
      </c>
      <c r="S493" s="318">
        <v>0.17391304347826086</v>
      </c>
      <c r="T493" s="318">
        <v>0</v>
      </c>
      <c r="U493" s="318">
        <v>0</v>
      </c>
    </row>
    <row r="494" spans="1:21" x14ac:dyDescent="0.2">
      <c r="A494" s="318">
        <v>37082</v>
      </c>
      <c r="B494" s="318">
        <v>192.54200700000001</v>
      </c>
      <c r="C494" s="318">
        <v>-7.0230671488464205E-3</v>
      </c>
      <c r="D494" s="318">
        <v>-3.0412239205692151E-3</v>
      </c>
      <c r="E494" s="318">
        <v>8.4880947915468609E-3</v>
      </c>
      <c r="F494" s="318">
        <v>9.1410251601273876E-3</v>
      </c>
      <c r="G494" s="318">
        <v>7.2047753190284959E-5</v>
      </c>
      <c r="H494" s="318">
        <v>7.5650140849799213E-5</v>
      </c>
      <c r="I494" s="318">
        <v>-1.6454569332059965E-2</v>
      </c>
      <c r="J494" s="318">
        <v>0</v>
      </c>
      <c r="K494" s="318" t="s">
        <v>634</v>
      </c>
      <c r="O494" s="318">
        <v>0</v>
      </c>
      <c r="P494" s="318">
        <v>0</v>
      </c>
      <c r="Q494" s="318">
        <v>0</v>
      </c>
      <c r="R494" s="318">
        <v>4</v>
      </c>
      <c r="S494" s="318">
        <v>0.17391304347826086</v>
      </c>
      <c r="T494" s="318">
        <v>0</v>
      </c>
      <c r="U494" s="318">
        <v>0</v>
      </c>
    </row>
    <row r="495" spans="1:21" x14ac:dyDescent="0.2">
      <c r="A495" s="318">
        <v>37083</v>
      </c>
      <c r="B495" s="318">
        <v>191.64999399999999</v>
      </c>
      <c r="C495" s="318">
        <v>-4.6435875840395227E-3</v>
      </c>
      <c r="D495" s="318">
        <v>-2.2199396038970242E-3</v>
      </c>
      <c r="E495" s="318">
        <v>7.328234993998625E-3</v>
      </c>
      <c r="F495" s="318">
        <v>7.8919453781523645E-3</v>
      </c>
      <c r="G495" s="318">
        <v>5.370302812726603E-5</v>
      </c>
      <c r="H495" s="318">
        <v>5.6388179533629333E-5</v>
      </c>
      <c r="I495" s="318">
        <v>-1.5347906138025655E-2</v>
      </c>
      <c r="J495" s="318">
        <v>0</v>
      </c>
      <c r="K495" s="318" t="s">
        <v>634</v>
      </c>
      <c r="O495" s="318">
        <v>0</v>
      </c>
      <c r="P495" s="318">
        <v>0</v>
      </c>
      <c r="Q495" s="318">
        <v>0</v>
      </c>
      <c r="R495" s="318">
        <v>4</v>
      </c>
      <c r="S495" s="318">
        <v>0.17391304347826086</v>
      </c>
      <c r="T495" s="318">
        <v>0</v>
      </c>
      <c r="U495" s="318">
        <v>0</v>
      </c>
    </row>
    <row r="496" spans="1:21" x14ac:dyDescent="0.2">
      <c r="A496" s="318">
        <v>37084</v>
      </c>
      <c r="B496" s="318">
        <v>191.83500699999999</v>
      </c>
      <c r="C496" s="318">
        <v>9.6490352359054313E-4</v>
      </c>
      <c r="D496" s="318">
        <v>-2.7793692676932567E-3</v>
      </c>
      <c r="E496" s="318">
        <v>6.5369760087803635E-3</v>
      </c>
      <c r="F496" s="318">
        <v>7.0398203171480834E-3</v>
      </c>
      <c r="G496" s="318">
        <v>4.2732055339370053E-5</v>
      </c>
      <c r="H496" s="318">
        <v>4.4868658106338561E-5</v>
      </c>
      <c r="I496" s="318">
        <v>-1.2594145123932152E-2</v>
      </c>
      <c r="J496" s="318">
        <v>0</v>
      </c>
      <c r="K496" s="318" t="s">
        <v>634</v>
      </c>
      <c r="O496" s="318">
        <v>0</v>
      </c>
      <c r="P496" s="318">
        <v>0</v>
      </c>
      <c r="Q496" s="318">
        <v>0</v>
      </c>
      <c r="R496" s="318">
        <v>4</v>
      </c>
      <c r="S496" s="318">
        <v>0.17391304347826086</v>
      </c>
      <c r="T496" s="318">
        <v>0</v>
      </c>
      <c r="U496" s="318">
        <v>0</v>
      </c>
    </row>
    <row r="497" spans="1:21" x14ac:dyDescent="0.2">
      <c r="A497" s="318">
        <v>37085</v>
      </c>
      <c r="B497" s="318">
        <v>188.651993</v>
      </c>
      <c r="C497" s="318">
        <v>-1.6731653151065496E-2</v>
      </c>
      <c r="D497" s="318">
        <v>-2.7501484641395146E-3</v>
      </c>
      <c r="E497" s="318">
        <v>6.4696342781438701E-3</v>
      </c>
      <c r="F497" s="318">
        <v>6.967298453385706E-3</v>
      </c>
      <c r="G497" s="318">
        <v>4.1856167692934158E-5</v>
      </c>
      <c r="H497" s="318">
        <v>4.3948976077580869E-5</v>
      </c>
      <c r="I497" s="318">
        <v>-2.0827610810785303E-2</v>
      </c>
      <c r="J497" s="318">
        <v>0</v>
      </c>
      <c r="K497" s="318" t="s">
        <v>634</v>
      </c>
      <c r="O497" s="318">
        <v>0</v>
      </c>
      <c r="P497" s="318">
        <v>0</v>
      </c>
      <c r="Q497" s="318">
        <v>0</v>
      </c>
      <c r="R497" s="318">
        <v>4</v>
      </c>
      <c r="S497" s="318">
        <v>0.17391304347826086</v>
      </c>
      <c r="T497" s="318">
        <v>0</v>
      </c>
      <c r="U497" s="318">
        <v>0</v>
      </c>
    </row>
    <row r="498" spans="1:21" x14ac:dyDescent="0.2">
      <c r="A498" s="318">
        <v>37088</v>
      </c>
      <c r="B498" s="318">
        <v>187.20700099999999</v>
      </c>
      <c r="C498" s="318">
        <v>-7.6890490435600044E-3</v>
      </c>
      <c r="D498" s="318">
        <v>-2.6005532263304399E-3</v>
      </c>
      <c r="E498" s="318">
        <v>6.3077462929584582E-3</v>
      </c>
      <c r="F498" s="318">
        <v>6.7929575462629547E-3</v>
      </c>
      <c r="G498" s="318">
        <v>3.9787663296331167E-5</v>
      </c>
      <c r="H498" s="318">
        <v>4.1777046461147724E-5</v>
      </c>
      <c r="I498" s="318">
        <v>-2.5966111436894413E-2</v>
      </c>
      <c r="J498" s="318">
        <v>0</v>
      </c>
      <c r="K498" s="318" t="s">
        <v>634</v>
      </c>
      <c r="O498" s="318">
        <v>0</v>
      </c>
      <c r="P498" s="318">
        <v>0</v>
      </c>
      <c r="Q498" s="318">
        <v>0</v>
      </c>
      <c r="R498" s="318">
        <v>4</v>
      </c>
      <c r="S498" s="318">
        <v>0.17391304347826086</v>
      </c>
      <c r="T498" s="318">
        <v>0</v>
      </c>
      <c r="U498" s="318">
        <v>0</v>
      </c>
    </row>
    <row r="499" spans="1:21" x14ac:dyDescent="0.2">
      <c r="A499" s="318">
        <v>37089</v>
      </c>
      <c r="B499" s="318">
        <v>185.503006</v>
      </c>
      <c r="C499" s="318">
        <v>-9.1438750805138934E-3</v>
      </c>
      <c r="D499" s="318">
        <v>-3.0106814101542516E-3</v>
      </c>
      <c r="E499" s="318">
        <v>6.4449737273372353E-3</v>
      </c>
      <c r="F499" s="318">
        <v>6.9407409371324072E-3</v>
      </c>
      <c r="G499" s="318">
        <v>4.1537686346067212E-5</v>
      </c>
      <c r="H499" s="318">
        <v>4.3614570663370575E-5</v>
      </c>
      <c r="I499" s="318">
        <v>-2.4433441734014096E-2</v>
      </c>
      <c r="J499" s="318">
        <v>0</v>
      </c>
      <c r="K499" s="318" t="s">
        <v>634</v>
      </c>
      <c r="O499" s="318">
        <v>0</v>
      </c>
      <c r="P499" s="318">
        <v>0</v>
      </c>
      <c r="Q499" s="318">
        <v>0</v>
      </c>
      <c r="R499" s="318">
        <v>4</v>
      </c>
      <c r="S499" s="318">
        <v>0.17391304347826086</v>
      </c>
      <c r="T499" s="318">
        <v>0</v>
      </c>
      <c r="U499" s="318">
        <v>0</v>
      </c>
    </row>
    <row r="500" spans="1:21" x14ac:dyDescent="0.2">
      <c r="A500" s="318">
        <v>37090</v>
      </c>
      <c r="B500" s="318">
        <v>184.48800700000001</v>
      </c>
      <c r="C500" s="318">
        <v>-5.4866281101575501E-3</v>
      </c>
      <c r="D500" s="318">
        <v>-3.5935274736212902E-3</v>
      </c>
      <c r="E500" s="318">
        <v>6.0597769984766896E-3</v>
      </c>
      <c r="F500" s="318">
        <v>6.5259136906672035E-3</v>
      </c>
      <c r="G500" s="318">
        <v>3.6720897271267154E-5</v>
      </c>
      <c r="H500" s="318">
        <v>3.8556942134830513E-5</v>
      </c>
      <c r="I500" s="318">
        <v>-3.3268531431220792E-2</v>
      </c>
      <c r="J500" s="318">
        <v>0</v>
      </c>
      <c r="K500" s="318" t="s">
        <v>634</v>
      </c>
      <c r="O500" s="318">
        <v>0</v>
      </c>
      <c r="P500" s="318">
        <v>0</v>
      </c>
      <c r="Q500" s="318">
        <v>0</v>
      </c>
      <c r="R500" s="318">
        <v>4</v>
      </c>
      <c r="S500" s="318">
        <v>0.17391304347826086</v>
      </c>
      <c r="T500" s="318">
        <v>0</v>
      </c>
      <c r="U500" s="318">
        <v>0</v>
      </c>
    </row>
    <row r="501" spans="1:21" x14ac:dyDescent="0.2">
      <c r="A501" s="318">
        <v>37091</v>
      </c>
      <c r="B501" s="318">
        <v>187.19700599999999</v>
      </c>
      <c r="C501" s="318">
        <v>1.4577111668062179E-2</v>
      </c>
      <c r="D501" s="318">
        <v>-2.7238473625944156E-3</v>
      </c>
      <c r="E501" s="318">
        <v>7.2411956059623226E-3</v>
      </c>
      <c r="F501" s="318">
        <v>7.7982106525748083E-3</v>
      </c>
      <c r="G501" s="318">
        <v>5.2434913803808047E-5</v>
      </c>
      <c r="H501" s="318">
        <v>5.505665949399845E-5</v>
      </c>
      <c r="I501" s="318">
        <v>-3.7104099205815401E-2</v>
      </c>
      <c r="J501" s="318">
        <v>0</v>
      </c>
      <c r="K501" s="318" t="s">
        <v>634</v>
      </c>
      <c r="O501" s="318">
        <v>0</v>
      </c>
      <c r="P501" s="318">
        <v>0</v>
      </c>
      <c r="Q501" s="318">
        <v>0</v>
      </c>
      <c r="R501" s="318">
        <v>4</v>
      </c>
      <c r="S501" s="318">
        <v>0.17391304347826086</v>
      </c>
      <c r="T501" s="318">
        <v>0</v>
      </c>
      <c r="U501" s="318">
        <v>0</v>
      </c>
    </row>
    <row r="502" spans="1:21" x14ac:dyDescent="0.2">
      <c r="A502" s="318">
        <v>37092</v>
      </c>
      <c r="B502" s="318">
        <v>186.70500200000001</v>
      </c>
      <c r="C502" s="318">
        <v>-2.6317284927127207E-3</v>
      </c>
      <c r="D502" s="318">
        <v>-2.4763078798690232E-3</v>
      </c>
      <c r="E502" s="318">
        <v>7.1461408709956025E-3</v>
      </c>
      <c r="F502" s="318">
        <v>7.6958440149183412E-3</v>
      </c>
      <c r="G502" s="318">
        <v>5.1067329348113795E-5</v>
      </c>
      <c r="H502" s="318">
        <v>5.3620695815519486E-5</v>
      </c>
      <c r="I502" s="318">
        <v>-3.1503205334852992E-2</v>
      </c>
      <c r="J502" s="318">
        <v>0</v>
      </c>
      <c r="K502" s="318" t="s">
        <v>634</v>
      </c>
      <c r="O502" s="318">
        <v>0</v>
      </c>
      <c r="P502" s="318">
        <v>0</v>
      </c>
      <c r="Q502" s="318">
        <v>0</v>
      </c>
      <c r="R502" s="318">
        <v>4</v>
      </c>
      <c r="S502" s="318">
        <v>0.17391304347826086</v>
      </c>
      <c r="T502" s="318">
        <v>0</v>
      </c>
      <c r="U502" s="318">
        <v>0</v>
      </c>
    </row>
    <row r="503" spans="1:21" x14ac:dyDescent="0.2">
      <c r="A503" s="318">
        <v>37095</v>
      </c>
      <c r="B503" s="318">
        <v>188.35699500000001</v>
      </c>
      <c r="C503" s="318">
        <v>8.8092299216484017E-3</v>
      </c>
      <c r="D503" s="318">
        <v>-2.1963215986938443E-3</v>
      </c>
      <c r="E503" s="318">
        <v>7.4760977726827877E-3</v>
      </c>
      <c r="F503" s="318">
        <v>8.051182216735309E-3</v>
      </c>
      <c r="G503" s="318">
        <v>5.5892037906712545E-5</v>
      </c>
      <c r="H503" s="318">
        <v>5.8686639802048174E-5</v>
      </c>
      <c r="I503" s="318">
        <v>-3.6678585112413752E-2</v>
      </c>
      <c r="J503" s="318">
        <v>0</v>
      </c>
      <c r="K503" s="318" t="s">
        <v>634</v>
      </c>
      <c r="O503" s="318">
        <v>0</v>
      </c>
      <c r="P503" s="318">
        <v>0</v>
      </c>
      <c r="Q503" s="318">
        <v>0</v>
      </c>
      <c r="R503" s="318">
        <v>4</v>
      </c>
      <c r="S503" s="318">
        <v>0.17391304347826086</v>
      </c>
      <c r="T503" s="318">
        <v>0</v>
      </c>
      <c r="U503" s="318">
        <v>0</v>
      </c>
    </row>
    <row r="504" spans="1:21" x14ac:dyDescent="0.2">
      <c r="A504" s="318">
        <v>37096</v>
      </c>
      <c r="B504" s="318">
        <v>186.100998</v>
      </c>
      <c r="C504" s="318">
        <v>-1.2049545412737707E-2</v>
      </c>
      <c r="D504" s="318">
        <v>-2.6845700610067646E-3</v>
      </c>
      <c r="E504" s="318">
        <v>7.7774053024394427E-3</v>
      </c>
      <c r="F504" s="318">
        <v>8.3756672487809384E-3</v>
      </c>
      <c r="G504" s="318">
        <v>6.0488033238413155E-5</v>
      </c>
      <c r="H504" s="318">
        <v>6.3512434900333815E-5</v>
      </c>
      <c r="I504" s="318">
        <v>-3.2165596087143623E-2</v>
      </c>
      <c r="J504" s="318">
        <v>0</v>
      </c>
      <c r="K504" s="318" t="s">
        <v>634</v>
      </c>
      <c r="O504" s="318">
        <v>0</v>
      </c>
      <c r="P504" s="318">
        <v>0</v>
      </c>
      <c r="Q504" s="318">
        <v>0</v>
      </c>
      <c r="R504" s="318">
        <v>4</v>
      </c>
      <c r="S504" s="318">
        <v>0.17391304347826086</v>
      </c>
      <c r="T504" s="318">
        <v>0</v>
      </c>
      <c r="U504" s="318">
        <v>0</v>
      </c>
    </row>
    <row r="505" spans="1:21" x14ac:dyDescent="0.2">
      <c r="A505" s="318">
        <v>37097</v>
      </c>
      <c r="B505" s="318">
        <v>184.50799599999999</v>
      </c>
      <c r="C505" s="318">
        <v>-8.5967250471744704E-3</v>
      </c>
      <c r="D505" s="318">
        <v>-2.292753765719008E-3</v>
      </c>
      <c r="E505" s="318">
        <v>7.2164475907879402E-3</v>
      </c>
      <c r="F505" s="318">
        <v>7.7715589439254738E-3</v>
      </c>
      <c r="G505" s="318">
        <v>5.2077115830589067E-5</v>
      </c>
      <c r="H505" s="318">
        <v>5.4680971622118521E-5</v>
      </c>
      <c r="I505" s="318">
        <v>-3.7056938532351875E-2</v>
      </c>
      <c r="J505" s="318">
        <v>0</v>
      </c>
      <c r="K505" s="318" t="s">
        <v>634</v>
      </c>
      <c r="O505" s="318">
        <v>0</v>
      </c>
      <c r="P505" s="318">
        <v>0</v>
      </c>
      <c r="Q505" s="318">
        <v>0</v>
      </c>
      <c r="R505" s="318">
        <v>4</v>
      </c>
      <c r="S505" s="318">
        <v>0.17391304347826086</v>
      </c>
      <c r="T505" s="318">
        <v>0</v>
      </c>
      <c r="U505" s="318">
        <v>0</v>
      </c>
    </row>
    <row r="506" spans="1:21" x14ac:dyDescent="0.2">
      <c r="A506" s="318">
        <v>37098</v>
      </c>
      <c r="B506" s="318">
        <v>186.09700000000001</v>
      </c>
      <c r="C506" s="318">
        <v>8.5752418580029039E-3</v>
      </c>
      <c r="D506" s="318">
        <v>-1.9343120596639776E-3</v>
      </c>
      <c r="E506" s="318">
        <v>7.5690063652384971E-3</v>
      </c>
      <c r="F506" s="318">
        <v>8.1512376241029971E-3</v>
      </c>
      <c r="G506" s="318">
        <v>5.7289857357020888E-5</v>
      </c>
      <c r="H506" s="318">
        <v>6.0154350224871938E-5</v>
      </c>
      <c r="I506" s="318">
        <v>-4.0593141669659695E-2</v>
      </c>
      <c r="J506" s="318">
        <v>0</v>
      </c>
      <c r="K506" s="318" t="s">
        <v>634</v>
      </c>
      <c r="O506" s="318">
        <v>0</v>
      </c>
      <c r="P506" s="318">
        <v>0</v>
      </c>
      <c r="Q506" s="318">
        <v>0</v>
      </c>
      <c r="R506" s="318">
        <v>4</v>
      </c>
      <c r="S506" s="318">
        <v>0.17391304347826086</v>
      </c>
      <c r="T506" s="318">
        <v>0</v>
      </c>
      <c r="U506" s="318">
        <v>0</v>
      </c>
    </row>
    <row r="507" spans="1:21" x14ac:dyDescent="0.2">
      <c r="A507" s="318">
        <v>37099</v>
      </c>
      <c r="B507" s="318">
        <v>187.80999800000001</v>
      </c>
      <c r="C507" s="318">
        <v>9.1627596909102625E-3</v>
      </c>
      <c r="D507" s="318">
        <v>-1.3412250717057825E-3</v>
      </c>
      <c r="E507" s="318">
        <v>7.936346307546591E-3</v>
      </c>
      <c r="F507" s="318">
        <v>8.5468344850501751E-3</v>
      </c>
      <c r="G507" s="318">
        <v>6.2985592713308414E-5</v>
      </c>
      <c r="H507" s="318">
        <v>6.6134872348973833E-5</v>
      </c>
      <c r="I507" s="318">
        <v>-3.8023856268545937E-2</v>
      </c>
      <c r="J507" s="318">
        <v>0</v>
      </c>
      <c r="K507" s="318" t="s">
        <v>634</v>
      </c>
      <c r="O507" s="318">
        <v>0</v>
      </c>
      <c r="P507" s="318">
        <v>0</v>
      </c>
      <c r="Q507" s="318">
        <v>0</v>
      </c>
      <c r="R507" s="318">
        <v>4</v>
      </c>
      <c r="S507" s="318">
        <v>0.17391304347826086</v>
      </c>
      <c r="T507" s="318">
        <v>0</v>
      </c>
      <c r="U507" s="318">
        <v>0</v>
      </c>
    </row>
    <row r="508" spans="1:21" x14ac:dyDescent="0.2">
      <c r="A508" s="318">
        <v>37102</v>
      </c>
      <c r="B508" s="318">
        <v>188.68699599999999</v>
      </c>
      <c r="C508" s="318">
        <v>4.6587335365642643E-3</v>
      </c>
      <c r="D508" s="318">
        <v>-1.3704007996648514E-3</v>
      </c>
      <c r="E508" s="318">
        <v>7.9119098720473527E-3</v>
      </c>
      <c r="F508" s="318">
        <v>8.5205183237433025E-3</v>
      </c>
      <c r="G508" s="318">
        <v>6.2598317823400369E-5</v>
      </c>
      <c r="H508" s="318">
        <v>6.5728233714570393E-5</v>
      </c>
      <c r="I508" s="318">
        <v>-3.0393814579541514E-2</v>
      </c>
      <c r="J508" s="318">
        <v>0</v>
      </c>
      <c r="K508" s="318" t="s">
        <v>634</v>
      </c>
      <c r="O508" s="318">
        <v>0</v>
      </c>
      <c r="P508" s="318">
        <v>0</v>
      </c>
      <c r="Q508" s="318">
        <v>0</v>
      </c>
      <c r="R508" s="318">
        <v>4</v>
      </c>
      <c r="S508" s="318">
        <v>0.17391304347826086</v>
      </c>
      <c r="T508" s="318">
        <v>0</v>
      </c>
      <c r="U508" s="318">
        <v>0</v>
      </c>
    </row>
    <row r="509" spans="1:21" x14ac:dyDescent="0.2">
      <c r="A509" s="318">
        <v>37103</v>
      </c>
      <c r="B509" s="318">
        <v>189.044006</v>
      </c>
      <c r="C509" s="318">
        <v>1.8902875560386381E-3</v>
      </c>
      <c r="D509" s="318">
        <v>-1.5452151013924836E-3</v>
      </c>
      <c r="E509" s="318">
        <v>7.7907220131026855E-3</v>
      </c>
      <c r="F509" s="318">
        <v>8.3900083218028925E-3</v>
      </c>
      <c r="G509" s="318">
        <v>6.0695349485442763E-5</v>
      </c>
      <c r="H509" s="318">
        <v>6.3730116959714904E-5</v>
      </c>
      <c r="I509" s="318">
        <v>-2.8138480378071973E-2</v>
      </c>
      <c r="J509" s="318">
        <v>0</v>
      </c>
      <c r="K509" s="318" t="s">
        <v>634</v>
      </c>
      <c r="O509" s="318">
        <v>0</v>
      </c>
      <c r="P509" s="318">
        <v>0</v>
      </c>
      <c r="Q509" s="318">
        <v>0</v>
      </c>
      <c r="R509" s="318">
        <v>4</v>
      </c>
      <c r="S509" s="318">
        <v>0.17391304347826086</v>
      </c>
      <c r="T509" s="318">
        <v>0</v>
      </c>
      <c r="U509" s="318">
        <v>0</v>
      </c>
    </row>
    <row r="510" spans="1:21" x14ac:dyDescent="0.2">
      <c r="A510" s="318">
        <v>37104</v>
      </c>
      <c r="B510" s="318">
        <v>189.195007</v>
      </c>
      <c r="C510" s="318">
        <v>7.9844226974047183E-4</v>
      </c>
      <c r="D510" s="318">
        <v>-1.5291346307979758E-3</v>
      </c>
      <c r="E510" s="318">
        <v>7.7954165501414414E-3</v>
      </c>
      <c r="F510" s="318">
        <v>8.3950639770753975E-3</v>
      </c>
      <c r="G510" s="318">
        <v>6.0768519190219095E-5</v>
      </c>
      <c r="H510" s="318">
        <v>6.3806945149730052E-5</v>
      </c>
      <c r="I510" s="318">
        <v>-3.0724528749833096E-2</v>
      </c>
      <c r="J510" s="318">
        <v>0</v>
      </c>
      <c r="K510" s="318" t="s">
        <v>634</v>
      </c>
      <c r="O510" s="318">
        <v>0</v>
      </c>
      <c r="P510" s="318">
        <v>0</v>
      </c>
      <c r="Q510" s="318">
        <v>0</v>
      </c>
      <c r="R510" s="318">
        <v>4</v>
      </c>
      <c r="S510" s="318">
        <v>0.17391304347826086</v>
      </c>
      <c r="T510" s="318">
        <v>0</v>
      </c>
      <c r="U510" s="318">
        <v>0</v>
      </c>
    </row>
    <row r="511" spans="1:21" x14ac:dyDescent="0.2">
      <c r="A511" s="318">
        <v>37105</v>
      </c>
      <c r="B511" s="318">
        <v>189.75599700000001</v>
      </c>
      <c r="C511" s="318">
        <v>2.9607543132739206E-3</v>
      </c>
      <c r="D511" s="318">
        <v>-1.4237179614626566E-3</v>
      </c>
      <c r="E511" s="318">
        <v>7.8425611637373566E-3</v>
      </c>
      <c r="F511" s="318">
        <v>8.4458350994094603E-3</v>
      </c>
      <c r="G511" s="318">
        <v>6.1505765606961429E-5</v>
      </c>
      <c r="H511" s="318">
        <v>6.4581053887309502E-5</v>
      </c>
      <c r="I511" s="318">
        <v>-3.1984742550957214E-2</v>
      </c>
      <c r="J511" s="318">
        <v>0</v>
      </c>
      <c r="K511" s="318" t="s">
        <v>634</v>
      </c>
      <c r="O511" s="318">
        <v>0</v>
      </c>
      <c r="P511" s="318">
        <v>0</v>
      </c>
      <c r="Q511" s="318">
        <v>0</v>
      </c>
      <c r="R511" s="318">
        <v>4</v>
      </c>
      <c r="S511" s="318">
        <v>0.17391304347826086</v>
      </c>
      <c r="T511" s="318">
        <v>0</v>
      </c>
      <c r="U511" s="318">
        <v>0</v>
      </c>
    </row>
    <row r="512" spans="1:21" x14ac:dyDescent="0.2">
      <c r="A512" s="318">
        <v>37106</v>
      </c>
      <c r="B512" s="318">
        <v>189.044006</v>
      </c>
      <c r="C512" s="318">
        <v>-3.7591965830143957E-3</v>
      </c>
      <c r="D512" s="318">
        <v>-1.3208280723399231E-3</v>
      </c>
      <c r="E512" s="318">
        <v>7.7946518468772086E-3</v>
      </c>
      <c r="F512" s="318">
        <v>8.394240450483148E-3</v>
      </c>
      <c r="G512" s="318">
        <v>6.0756597414026281E-5</v>
      </c>
      <c r="H512" s="318">
        <v>6.3794427284727598E-5</v>
      </c>
      <c r="I512" s="318">
        <v>-3.1819516015972237E-2</v>
      </c>
      <c r="J512" s="318">
        <v>0</v>
      </c>
      <c r="K512" s="318" t="s">
        <v>634</v>
      </c>
      <c r="O512" s="318">
        <v>0</v>
      </c>
      <c r="P512" s="318">
        <v>0</v>
      </c>
      <c r="Q512" s="318">
        <v>0</v>
      </c>
      <c r="R512" s="318">
        <v>4</v>
      </c>
      <c r="S512" s="318">
        <v>0.17391304347826086</v>
      </c>
      <c r="T512" s="318">
        <v>0</v>
      </c>
      <c r="U512" s="318">
        <v>0</v>
      </c>
    </row>
    <row r="513" spans="1:21" x14ac:dyDescent="0.2">
      <c r="A513" s="318">
        <v>37109</v>
      </c>
      <c r="B513" s="318">
        <v>187.63299599999999</v>
      </c>
      <c r="C513" s="318">
        <v>-7.4919179687859194E-3</v>
      </c>
      <c r="D513" s="318">
        <v>-1.6675435594937257E-3</v>
      </c>
      <c r="E513" s="318">
        <v>7.9039796879030611E-3</v>
      </c>
      <c r="F513" s="318">
        <v>8.5119781254340658E-3</v>
      </c>
      <c r="G513" s="318">
        <v>6.2472894906784169E-5</v>
      </c>
      <c r="H513" s="318">
        <v>6.5596539652123376E-5</v>
      </c>
      <c r="I513" s="318">
        <v>-3.0327290213865793E-2</v>
      </c>
      <c r="J513" s="318">
        <v>0</v>
      </c>
      <c r="K513" s="318" t="s">
        <v>634</v>
      </c>
      <c r="O513" s="318">
        <v>0</v>
      </c>
      <c r="P513" s="318">
        <v>0</v>
      </c>
      <c r="Q513" s="318">
        <v>0</v>
      </c>
      <c r="R513" s="318">
        <v>4</v>
      </c>
      <c r="S513" s="318">
        <v>0.17391304347826086</v>
      </c>
      <c r="T513" s="318">
        <v>0</v>
      </c>
      <c r="U513" s="318">
        <v>0</v>
      </c>
    </row>
    <row r="514" spans="1:21" x14ac:dyDescent="0.2">
      <c r="A514" s="318">
        <v>37110</v>
      </c>
      <c r="B514" s="318">
        <v>187.307999</v>
      </c>
      <c r="C514" s="318">
        <v>-1.7335905421266111E-3</v>
      </c>
      <c r="D514" s="318">
        <v>-1.6468142774715773E-3</v>
      </c>
      <c r="E514" s="318">
        <v>7.9031698476431551E-3</v>
      </c>
      <c r="F514" s="318">
        <v>8.5111059897695508E-3</v>
      </c>
      <c r="G514" s="318">
        <v>6.2460093640695941E-5</v>
      </c>
      <c r="H514" s="318">
        <v>6.5583098322730747E-5</v>
      </c>
      <c r="I514" s="318">
        <v>-3.3666064114803294E-2</v>
      </c>
      <c r="J514" s="318">
        <v>0</v>
      </c>
      <c r="K514" s="318" t="s">
        <v>634</v>
      </c>
      <c r="O514" s="318">
        <v>0</v>
      </c>
      <c r="P514" s="318">
        <v>0</v>
      </c>
      <c r="Q514" s="318">
        <v>0</v>
      </c>
      <c r="R514" s="318">
        <v>4</v>
      </c>
      <c r="S514" s="318">
        <v>0.17391304347826086</v>
      </c>
      <c r="T514" s="318">
        <v>0</v>
      </c>
      <c r="U514" s="318">
        <v>0</v>
      </c>
    </row>
    <row r="515" spans="1:21" x14ac:dyDescent="0.2">
      <c r="A515" s="318">
        <v>37111</v>
      </c>
      <c r="B515" s="318">
        <v>186.16999799999999</v>
      </c>
      <c r="C515" s="318">
        <v>-6.0940913845401031E-3</v>
      </c>
      <c r="D515" s="318">
        <v>-1.6025773363141341E-3</v>
      </c>
      <c r="E515" s="318">
        <v>7.8741188602210778E-3</v>
      </c>
      <c r="F515" s="318">
        <v>8.4798203110073144E-3</v>
      </c>
      <c r="G515" s="318">
        <v>6.2001747824889299E-5</v>
      </c>
      <c r="H515" s="318">
        <v>6.5101835216133761E-5</v>
      </c>
      <c r="I515" s="318">
        <v>-3.62018155329333E-2</v>
      </c>
      <c r="J515" s="318">
        <v>0</v>
      </c>
      <c r="K515" s="318" t="s">
        <v>634</v>
      </c>
      <c r="O515" s="318">
        <v>0</v>
      </c>
      <c r="P515" s="318">
        <v>0</v>
      </c>
      <c r="Q515" s="318">
        <v>0</v>
      </c>
      <c r="R515" s="318">
        <v>4</v>
      </c>
      <c r="S515" s="318">
        <v>0.17391304347826086</v>
      </c>
      <c r="T515" s="318">
        <v>0</v>
      </c>
      <c r="U515" s="318">
        <v>0</v>
      </c>
    </row>
    <row r="516" spans="1:21" x14ac:dyDescent="0.2">
      <c r="A516" s="318">
        <v>37112</v>
      </c>
      <c r="B516" s="318">
        <v>184.899002</v>
      </c>
      <c r="C516" s="318">
        <v>-6.8504831745923138E-3</v>
      </c>
      <c r="D516" s="318">
        <v>-1.7076676025309335E-3</v>
      </c>
      <c r="E516" s="318">
        <v>7.9312540169046587E-3</v>
      </c>
      <c r="F516" s="318">
        <v>8.541350479743479E-3</v>
      </c>
      <c r="G516" s="318">
        <v>6.2904790280666272E-5</v>
      </c>
      <c r="H516" s="318">
        <v>6.6050029794699591E-5</v>
      </c>
      <c r="I516" s="318">
        <v>-3.6607331793987875E-2</v>
      </c>
      <c r="J516" s="318">
        <v>0</v>
      </c>
      <c r="K516" s="318" t="s">
        <v>634</v>
      </c>
      <c r="O516" s="318">
        <v>0</v>
      </c>
      <c r="P516" s="318">
        <v>0</v>
      </c>
      <c r="Q516" s="318">
        <v>0</v>
      </c>
      <c r="R516" s="318">
        <v>4</v>
      </c>
      <c r="S516" s="318">
        <v>0.17391304347826086</v>
      </c>
      <c r="T516" s="318">
        <v>0</v>
      </c>
      <c r="U516" s="318">
        <v>0</v>
      </c>
    </row>
    <row r="517" spans="1:21" x14ac:dyDescent="0.2">
      <c r="A517" s="318">
        <v>37113</v>
      </c>
      <c r="B517" s="318">
        <v>185.087997</v>
      </c>
      <c r="C517" s="318">
        <v>1.0216305813400225E-3</v>
      </c>
      <c r="D517" s="318">
        <v>-1.7049663140666731E-3</v>
      </c>
      <c r="E517" s="318">
        <v>7.932219375841423E-3</v>
      </c>
      <c r="F517" s="318">
        <v>8.5423900970599941E-3</v>
      </c>
      <c r="G517" s="318">
        <v>6.2920104226474105E-5</v>
      </c>
      <c r="H517" s="318">
        <v>6.6066109437797814E-5</v>
      </c>
      <c r="I517" s="318">
        <v>-3.4948436039420112E-2</v>
      </c>
      <c r="J517" s="318">
        <v>0</v>
      </c>
      <c r="K517" s="318" t="s">
        <v>634</v>
      </c>
      <c r="O517" s="318">
        <v>0</v>
      </c>
      <c r="P517" s="318">
        <v>0</v>
      </c>
      <c r="Q517" s="318">
        <v>0</v>
      </c>
      <c r="R517" s="318">
        <v>4</v>
      </c>
      <c r="S517" s="318">
        <v>0.17391304347826086</v>
      </c>
      <c r="T517" s="318">
        <v>0</v>
      </c>
      <c r="U517" s="318">
        <v>0</v>
      </c>
    </row>
    <row r="518" spans="1:21" x14ac:dyDescent="0.2">
      <c r="A518" s="318">
        <v>37116</v>
      </c>
      <c r="B518" s="318">
        <v>185.33500699999999</v>
      </c>
      <c r="C518" s="318">
        <v>1.333664669552991E-3</v>
      </c>
      <c r="D518" s="318">
        <v>-8.4471308451341111E-4</v>
      </c>
      <c r="E518" s="318">
        <v>7.1634254986311123E-3</v>
      </c>
      <c r="F518" s="318">
        <v>7.7144582292950434E-3</v>
      </c>
      <c r="G518" s="318">
        <v>5.13146648744384E-5</v>
      </c>
      <c r="H518" s="318">
        <v>5.3880398118160325E-5</v>
      </c>
      <c r="I518" s="318">
        <v>-3.9395719501137488E-2</v>
      </c>
      <c r="J518" s="318">
        <v>0</v>
      </c>
      <c r="K518" s="318" t="s">
        <v>634</v>
      </c>
      <c r="O518" s="318">
        <v>0</v>
      </c>
      <c r="P518" s="318">
        <v>0</v>
      </c>
      <c r="Q518" s="318">
        <v>0</v>
      </c>
      <c r="R518" s="318">
        <v>4</v>
      </c>
      <c r="S518" s="318">
        <v>0.17391304347826086</v>
      </c>
      <c r="T518" s="318">
        <v>0</v>
      </c>
      <c r="U518" s="318">
        <v>0</v>
      </c>
    </row>
    <row r="519" spans="1:21" x14ac:dyDescent="0.2">
      <c r="A519" s="318">
        <v>37117</v>
      </c>
      <c r="B519" s="318">
        <v>185.16400100000001</v>
      </c>
      <c r="C519" s="318">
        <v>-9.231118488896373E-4</v>
      </c>
      <c r="D519" s="318">
        <v>-5.2252559905291754E-4</v>
      </c>
      <c r="E519" s="318">
        <v>6.9902596834566563E-3</v>
      </c>
      <c r="F519" s="318">
        <v>7.527971966799476E-3</v>
      </c>
      <c r="G519" s="318">
        <v>4.8863730442159547E-5</v>
      </c>
      <c r="H519" s="318">
        <v>5.1306916964267524E-5</v>
      </c>
      <c r="I519" s="318">
        <v>-3.3215280430332339E-2</v>
      </c>
      <c r="J519" s="318">
        <v>0</v>
      </c>
      <c r="K519" s="318" t="s">
        <v>634</v>
      </c>
      <c r="O519" s="318">
        <v>0</v>
      </c>
      <c r="P519" s="318">
        <v>0</v>
      </c>
      <c r="Q519" s="318">
        <v>0</v>
      </c>
      <c r="R519" s="318">
        <v>4</v>
      </c>
      <c r="S519" s="318">
        <v>0.17391304347826086</v>
      </c>
      <c r="T519" s="318">
        <v>0</v>
      </c>
      <c r="U519" s="318">
        <v>0</v>
      </c>
    </row>
    <row r="520" spans="1:21" x14ac:dyDescent="0.2">
      <c r="A520" s="318">
        <v>37118</v>
      </c>
      <c r="B520" s="318">
        <v>183.871994</v>
      </c>
      <c r="C520" s="318">
        <v>-7.0020935429190648E-3</v>
      </c>
      <c r="D520" s="318">
        <v>-4.2053600202459235E-4</v>
      </c>
      <c r="E520" s="318">
        <v>6.8728207573926269E-3</v>
      </c>
      <c r="F520" s="318">
        <v>7.401499277192059E-3</v>
      </c>
      <c r="G520" s="318">
        <v>4.7235665163246962E-5</v>
      </c>
      <c r="H520" s="318">
        <v>4.9597448421409312E-5</v>
      </c>
      <c r="I520" s="318">
        <v>-2.6877322738628057E-2</v>
      </c>
      <c r="J520" s="318">
        <v>0</v>
      </c>
      <c r="K520" s="318" t="s">
        <v>634</v>
      </c>
      <c r="O520" s="318">
        <v>0</v>
      </c>
      <c r="P520" s="318">
        <v>0</v>
      </c>
      <c r="Q520" s="318">
        <v>0</v>
      </c>
      <c r="R520" s="318">
        <v>4</v>
      </c>
      <c r="S520" s="318">
        <v>0.17391304347826086</v>
      </c>
      <c r="T520" s="318">
        <v>0</v>
      </c>
      <c r="U520" s="318">
        <v>0</v>
      </c>
    </row>
    <row r="521" spans="1:21" x14ac:dyDescent="0.2">
      <c r="A521" s="318">
        <v>37119</v>
      </c>
      <c r="B521" s="318">
        <v>183.48800700000001</v>
      </c>
      <c r="C521" s="318">
        <v>-2.090522314890356E-3</v>
      </c>
      <c r="D521" s="318">
        <v>-2.5881667844044026E-4</v>
      </c>
      <c r="E521" s="318">
        <v>6.787074673119415E-3</v>
      </c>
      <c r="F521" s="318">
        <v>7.3091573402824465E-3</v>
      </c>
      <c r="G521" s="318">
        <v>4.6064382618499016E-5</v>
      </c>
      <c r="H521" s="318">
        <v>4.8367601749423971E-5</v>
      </c>
      <c r="I521" s="318">
        <v>-2.9986995426668179E-2</v>
      </c>
      <c r="J521" s="318">
        <v>0</v>
      </c>
      <c r="K521" s="318" t="s">
        <v>634</v>
      </c>
      <c r="O521" s="318">
        <v>0</v>
      </c>
      <c r="P521" s="318">
        <v>0</v>
      </c>
      <c r="Q521" s="318">
        <v>0</v>
      </c>
      <c r="R521" s="318">
        <v>4</v>
      </c>
      <c r="S521" s="318">
        <v>0.17391304347826086</v>
      </c>
      <c r="T521" s="318">
        <v>0</v>
      </c>
      <c r="U521" s="318">
        <v>0</v>
      </c>
    </row>
    <row r="522" spans="1:21" x14ac:dyDescent="0.2">
      <c r="A522" s="318">
        <v>37120</v>
      </c>
      <c r="B522" s="318">
        <v>182.31199599999999</v>
      </c>
      <c r="C522" s="318">
        <v>-6.4298252704777237E-3</v>
      </c>
      <c r="D522" s="318">
        <v>-1.2591470088471025E-3</v>
      </c>
      <c r="E522" s="318">
        <v>5.992705371290403E-3</v>
      </c>
      <c r="F522" s="318">
        <v>6.4536827075435104E-3</v>
      </c>
      <c r="G522" s="318">
        <v>3.5912517667092851E-5</v>
      </c>
      <c r="H522" s="318">
        <v>3.7708143550447495E-5</v>
      </c>
      <c r="I522" s="318">
        <v>-2.9567567724816671E-2</v>
      </c>
      <c r="J522" s="318">
        <v>0</v>
      </c>
      <c r="K522" s="318" t="s">
        <v>634</v>
      </c>
      <c r="O522" s="318">
        <v>0</v>
      </c>
      <c r="P522" s="318">
        <v>0</v>
      </c>
      <c r="Q522" s="318">
        <v>0</v>
      </c>
      <c r="R522" s="318">
        <v>4</v>
      </c>
      <c r="S522" s="318">
        <v>0.17391304347826086</v>
      </c>
      <c r="T522" s="318">
        <v>0</v>
      </c>
      <c r="U522" s="318">
        <v>0</v>
      </c>
    </row>
    <row r="523" spans="1:21" x14ac:dyDescent="0.2">
      <c r="A523" s="318">
        <v>37123</v>
      </c>
      <c r="B523" s="318">
        <v>180.429993</v>
      </c>
      <c r="C523" s="318">
        <v>-1.0376631016062765E-2</v>
      </c>
      <c r="D523" s="318">
        <v>-1.6279518909113901E-3</v>
      </c>
      <c r="E523" s="318">
        <v>6.3112539569094989E-3</v>
      </c>
      <c r="F523" s="318">
        <v>6.7967350305179215E-3</v>
      </c>
      <c r="G523" s="318">
        <v>3.9831926508605804E-5</v>
      </c>
      <c r="H523" s="318">
        <v>4.1823522834036098E-5</v>
      </c>
      <c r="I523" s="318">
        <v>-3.8221609457717541E-2</v>
      </c>
      <c r="J523" s="318">
        <v>0</v>
      </c>
      <c r="K523" s="318" t="s">
        <v>634</v>
      </c>
      <c r="O523" s="318">
        <v>0</v>
      </c>
      <c r="P523" s="318">
        <v>0</v>
      </c>
      <c r="Q523" s="318">
        <v>0</v>
      </c>
      <c r="R523" s="318">
        <v>4</v>
      </c>
      <c r="S523" s="318">
        <v>0.17391304347826086</v>
      </c>
      <c r="T523" s="318">
        <v>0</v>
      </c>
      <c r="U523" s="318">
        <v>0</v>
      </c>
    </row>
    <row r="524" spans="1:21" x14ac:dyDescent="0.2">
      <c r="A524" s="318">
        <v>37124</v>
      </c>
      <c r="B524" s="318">
        <v>181.35699500000001</v>
      </c>
      <c r="C524" s="318">
        <v>5.1245846834833651E-3</v>
      </c>
      <c r="D524" s="318">
        <v>-1.8034111879668678E-3</v>
      </c>
      <c r="E524" s="318">
        <v>6.0524953982173287E-3</v>
      </c>
      <c r="F524" s="318">
        <v>6.5180719673109686E-3</v>
      </c>
      <c r="G524" s="318">
        <v>3.6632700545441939E-5</v>
      </c>
      <c r="H524" s="318">
        <v>3.8464335572714035E-5</v>
      </c>
      <c r="I524" s="318">
        <v>-4.5257618028205882E-2</v>
      </c>
      <c r="J524" s="318">
        <v>0</v>
      </c>
      <c r="K524" s="318" t="s">
        <v>634</v>
      </c>
      <c r="O524" s="318">
        <v>0</v>
      </c>
      <c r="P524" s="318">
        <v>0</v>
      </c>
      <c r="Q524" s="318">
        <v>0</v>
      </c>
      <c r="R524" s="318">
        <v>4</v>
      </c>
      <c r="S524" s="318">
        <v>0.17391304347826086</v>
      </c>
      <c r="T524" s="318">
        <v>0</v>
      </c>
      <c r="U524" s="318">
        <v>0</v>
      </c>
    </row>
    <row r="525" spans="1:21" x14ac:dyDescent="0.2">
      <c r="A525" s="318">
        <v>37125</v>
      </c>
      <c r="B525" s="318">
        <v>181.86999499999999</v>
      </c>
      <c r="C525" s="318">
        <v>2.8246818392806575E-3</v>
      </c>
      <c r="D525" s="318">
        <v>-1.0951146521564696E-3</v>
      </c>
      <c r="E525" s="318">
        <v>5.6504629270096732E-3</v>
      </c>
      <c r="F525" s="318">
        <v>6.0851139213950328E-3</v>
      </c>
      <c r="G525" s="318">
        <v>3.1927731289510719E-5</v>
      </c>
      <c r="H525" s="318">
        <v>3.3524117853986254E-5</v>
      </c>
      <c r="I525" s="318">
        <v>-4.4473005276223748E-2</v>
      </c>
      <c r="J525" s="318">
        <v>0</v>
      </c>
      <c r="K525" s="318" t="s">
        <v>634</v>
      </c>
      <c r="O525" s="318">
        <v>0</v>
      </c>
      <c r="P525" s="318">
        <v>0</v>
      </c>
      <c r="Q525" s="318">
        <v>0</v>
      </c>
      <c r="R525" s="318">
        <v>4</v>
      </c>
      <c r="S525" s="318">
        <v>0.17391304347826086</v>
      </c>
      <c r="T525" s="318">
        <v>0</v>
      </c>
      <c r="U525" s="318">
        <v>0</v>
      </c>
    </row>
    <row r="526" spans="1:21" x14ac:dyDescent="0.2">
      <c r="A526" s="318">
        <v>37126</v>
      </c>
      <c r="B526" s="318">
        <v>181.11300700000001</v>
      </c>
      <c r="C526" s="318">
        <v>-4.1709341388033588E-3</v>
      </c>
      <c r="D526" s="318">
        <v>-8.8436270413879748E-4</v>
      </c>
      <c r="E526" s="318">
        <v>5.4351098826544023E-3</v>
      </c>
      <c r="F526" s="318">
        <v>5.8531952582432023E-3</v>
      </c>
      <c r="G526" s="318">
        <v>2.9540419436527548E-5</v>
      </c>
      <c r="H526" s="318">
        <v>3.1017440408353928E-5</v>
      </c>
      <c r="I526" s="318">
        <v>-4.0501621755557667E-2</v>
      </c>
      <c r="J526" s="318">
        <v>0</v>
      </c>
      <c r="K526" s="318" t="s">
        <v>634</v>
      </c>
      <c r="O526" s="318">
        <v>0</v>
      </c>
      <c r="P526" s="318">
        <v>0</v>
      </c>
      <c r="Q526" s="318">
        <v>0</v>
      </c>
      <c r="R526" s="318">
        <v>4</v>
      </c>
      <c r="S526" s="318">
        <v>0.17391304347826086</v>
      </c>
      <c r="T526" s="318">
        <v>0</v>
      </c>
      <c r="U526" s="318">
        <v>0</v>
      </c>
    </row>
    <row r="527" spans="1:21" x14ac:dyDescent="0.2">
      <c r="A527" s="318">
        <v>37127</v>
      </c>
      <c r="B527" s="318">
        <v>182.404999</v>
      </c>
      <c r="C527" s="318">
        <v>7.1082995549591023E-3</v>
      </c>
      <c r="D527" s="318">
        <v>-9.5421709952183602E-4</v>
      </c>
      <c r="E527" s="318">
        <v>5.3155641651607679E-3</v>
      </c>
      <c r="F527" s="318">
        <v>5.7244537163269804E-3</v>
      </c>
      <c r="G527" s="318">
        <v>2.8255222393941289E-5</v>
      </c>
      <c r="H527" s="318">
        <v>2.9667983513638355E-5</v>
      </c>
      <c r="I527" s="318">
        <v>-3.9983053063246329E-2</v>
      </c>
      <c r="J527" s="318">
        <v>0</v>
      </c>
      <c r="K527" s="318" t="s">
        <v>634</v>
      </c>
      <c r="O527" s="318">
        <v>0</v>
      </c>
      <c r="P527" s="318">
        <v>0</v>
      </c>
      <c r="Q527" s="318">
        <v>0</v>
      </c>
      <c r="R527" s="318">
        <v>4</v>
      </c>
      <c r="S527" s="318">
        <v>0.17391304347826086</v>
      </c>
      <c r="T527" s="318">
        <v>0</v>
      </c>
      <c r="U527" s="318">
        <v>0</v>
      </c>
    </row>
    <row r="528" spans="1:21" x14ac:dyDescent="0.2">
      <c r="A528" s="318">
        <v>37130</v>
      </c>
      <c r="B528" s="318">
        <v>182.09300200000001</v>
      </c>
      <c r="C528" s="318">
        <v>-1.7119275021612063E-3</v>
      </c>
      <c r="D528" s="318">
        <v>-1.4720593468109538E-3</v>
      </c>
      <c r="E528" s="318">
        <v>4.7837954654245283E-3</v>
      </c>
      <c r="F528" s="318">
        <v>5.1517797319956459E-3</v>
      </c>
      <c r="G528" s="318">
        <v>2.2884699055016279E-5</v>
      </c>
      <c r="H528" s="318">
        <v>2.4028934007767095E-5</v>
      </c>
      <c r="I528" s="318">
        <v>-3.7748700470238573E-2</v>
      </c>
      <c r="J528" s="318">
        <v>0</v>
      </c>
      <c r="K528" s="318" t="s">
        <v>634</v>
      </c>
      <c r="O528" s="318">
        <v>0</v>
      </c>
      <c r="P528" s="318">
        <v>0</v>
      </c>
      <c r="Q528" s="318">
        <v>0</v>
      </c>
      <c r="R528" s="318">
        <v>4</v>
      </c>
      <c r="S528" s="318">
        <v>0.17391304347826086</v>
      </c>
      <c r="T528" s="318">
        <v>0</v>
      </c>
      <c r="U528" s="318">
        <v>0</v>
      </c>
    </row>
    <row r="529" spans="1:21" x14ac:dyDescent="0.2">
      <c r="A529" s="318">
        <v>37131</v>
      </c>
      <c r="B529" s="318">
        <v>181.31199599999999</v>
      </c>
      <c r="C529" s="318">
        <v>-4.2982744141238866E-3</v>
      </c>
      <c r="D529" s="318">
        <v>-1.8985835349389604E-3</v>
      </c>
      <c r="E529" s="318">
        <v>4.6058358133131746E-3</v>
      </c>
      <c r="F529" s="318">
        <v>4.9601308758757262E-3</v>
      </c>
      <c r="G529" s="318">
        <v>2.1213723539198236E-5</v>
      </c>
      <c r="H529" s="318">
        <v>2.227440971615815E-5</v>
      </c>
      <c r="I529" s="318">
        <v>-3.7419406336350235E-2</v>
      </c>
      <c r="J529" s="318">
        <v>0</v>
      </c>
      <c r="K529" s="318" t="s">
        <v>634</v>
      </c>
      <c r="O529" s="318">
        <v>0</v>
      </c>
      <c r="P529" s="318">
        <v>0</v>
      </c>
      <c r="Q529" s="318">
        <v>0</v>
      </c>
      <c r="R529" s="318">
        <v>4</v>
      </c>
      <c r="S529" s="318">
        <v>0.17391304347826086</v>
      </c>
      <c r="T529" s="318">
        <v>0</v>
      </c>
      <c r="U529" s="318">
        <v>0</v>
      </c>
    </row>
    <row r="530" spans="1:21" x14ac:dyDescent="0.2">
      <c r="A530" s="318">
        <v>37132</v>
      </c>
      <c r="B530" s="318">
        <v>179.03900100000001</v>
      </c>
      <c r="C530" s="318">
        <v>-1.2615617357296945E-2</v>
      </c>
      <c r="D530" s="318">
        <v>-2.5893409117644641E-3</v>
      </c>
      <c r="E530" s="318">
        <v>5.0732321046994683E-3</v>
      </c>
      <c r="F530" s="318">
        <v>5.4634807281378883E-3</v>
      </c>
      <c r="G530" s="318">
        <v>2.5737683988153396E-5</v>
      </c>
      <c r="H530" s="318">
        <v>2.7024568187561068E-5</v>
      </c>
      <c r="I530" s="318">
        <v>-4.0229314094035823E-2</v>
      </c>
      <c r="J530" s="318">
        <v>0</v>
      </c>
      <c r="K530" s="318" t="s">
        <v>634</v>
      </c>
      <c r="O530" s="318">
        <v>0</v>
      </c>
      <c r="P530" s="318">
        <v>0</v>
      </c>
      <c r="Q530" s="318">
        <v>0</v>
      </c>
      <c r="R530" s="318">
        <v>4</v>
      </c>
      <c r="S530" s="318">
        <v>0.17391304347826086</v>
      </c>
      <c r="T530" s="318">
        <v>0</v>
      </c>
      <c r="U530" s="318">
        <v>0</v>
      </c>
    </row>
    <row r="531" spans="1:21" x14ac:dyDescent="0.2">
      <c r="A531" s="318">
        <v>37133</v>
      </c>
      <c r="B531" s="318">
        <v>177.97399899999999</v>
      </c>
      <c r="C531" s="318">
        <v>-5.9661982006625827E-3</v>
      </c>
      <c r="D531" s="318">
        <v>-2.9114666484503244E-3</v>
      </c>
      <c r="E531" s="318">
        <v>5.0621176657245984E-3</v>
      </c>
      <c r="F531" s="318">
        <v>5.4515113323187984E-3</v>
      </c>
      <c r="G531" s="318">
        <v>2.5625035261641053E-5</v>
      </c>
      <c r="H531" s="318">
        <v>2.6906287024723108E-5</v>
      </c>
      <c r="I531" s="318">
        <v>-4.7731570035259942E-2</v>
      </c>
      <c r="J531" s="318">
        <v>0</v>
      </c>
      <c r="K531" s="318" t="s">
        <v>634</v>
      </c>
      <c r="O531" s="318">
        <v>0</v>
      </c>
      <c r="P531" s="318">
        <v>0</v>
      </c>
      <c r="Q531" s="318">
        <v>0</v>
      </c>
      <c r="R531" s="318">
        <v>4</v>
      </c>
      <c r="S531" s="318">
        <v>0.17391304347826086</v>
      </c>
      <c r="T531" s="318">
        <v>0</v>
      </c>
      <c r="U531" s="318">
        <v>0</v>
      </c>
    </row>
    <row r="532" spans="1:21" x14ac:dyDescent="0.2">
      <c r="A532" s="318">
        <v>37134</v>
      </c>
      <c r="B532" s="318">
        <v>176.61999499999999</v>
      </c>
      <c r="C532" s="318">
        <v>-7.6369628573816272E-3</v>
      </c>
      <c r="D532" s="318">
        <v>-3.4161198470529686E-3</v>
      </c>
      <c r="E532" s="318">
        <v>4.9749365260376641E-3</v>
      </c>
      <c r="F532" s="318">
        <v>5.357623951117484E-3</v>
      </c>
      <c r="G532" s="318">
        <v>2.4749993438103705E-5</v>
      </c>
      <c r="H532" s="318">
        <v>2.5987493110008891E-5</v>
      </c>
      <c r="I532" s="318">
        <v>-5.127759402314927E-2</v>
      </c>
      <c r="J532" s="318">
        <v>0</v>
      </c>
      <c r="K532" s="318" t="s">
        <v>634</v>
      </c>
      <c r="O532" s="318">
        <v>0</v>
      </c>
      <c r="P532" s="318">
        <v>0</v>
      </c>
      <c r="Q532" s="318">
        <v>0</v>
      </c>
      <c r="R532" s="318">
        <v>4</v>
      </c>
      <c r="S532" s="318">
        <v>0.17391304347826086</v>
      </c>
      <c r="T532" s="318">
        <v>0</v>
      </c>
      <c r="U532" s="318">
        <v>0</v>
      </c>
    </row>
    <row r="533" spans="1:21" x14ac:dyDescent="0.2">
      <c r="A533" s="318">
        <v>37137</v>
      </c>
      <c r="B533" s="318">
        <v>175.64999399999999</v>
      </c>
      <c r="C533" s="318">
        <v>-5.5071591782941279E-3</v>
      </c>
      <c r="D533" s="318">
        <v>-3.499356161113909E-3</v>
      </c>
      <c r="E533" s="318">
        <v>4.9955436072391867E-3</v>
      </c>
      <c r="F533" s="318">
        <v>5.3798161924114313E-3</v>
      </c>
      <c r="G533" s="318">
        <v>2.4955455931828303E-5</v>
      </c>
      <c r="H533" s="318">
        <v>2.6203228728419719E-5</v>
      </c>
      <c r="I533" s="318">
        <v>-5.679110910057563E-2</v>
      </c>
      <c r="J533" s="318">
        <v>0</v>
      </c>
      <c r="K533" s="318" t="s">
        <v>634</v>
      </c>
      <c r="O533" s="318">
        <v>0</v>
      </c>
      <c r="P533" s="318">
        <v>0</v>
      </c>
      <c r="Q533" s="318">
        <v>0</v>
      </c>
      <c r="R533" s="318">
        <v>4</v>
      </c>
      <c r="S533" s="318">
        <v>0.17391304347826086</v>
      </c>
      <c r="T533" s="318">
        <v>0</v>
      </c>
      <c r="U533" s="318">
        <v>0</v>
      </c>
    </row>
    <row r="534" spans="1:21" x14ac:dyDescent="0.2">
      <c r="A534" s="318">
        <v>37138</v>
      </c>
      <c r="B534" s="318">
        <v>177.050003</v>
      </c>
      <c r="C534" s="318">
        <v>7.9388509492818067E-3</v>
      </c>
      <c r="D534" s="318">
        <v>-2.7645576412059234E-3</v>
      </c>
      <c r="E534" s="318">
        <v>5.4893653758278536E-3</v>
      </c>
      <c r="F534" s="318">
        <v>5.911624250891534E-3</v>
      </c>
      <c r="G534" s="318">
        <v>3.0133132229337673E-5</v>
      </c>
      <c r="H534" s="318">
        <v>3.163978884080456E-5</v>
      </c>
      <c r="I534" s="318">
        <v>-5.7492714129979638E-2</v>
      </c>
      <c r="J534" s="318">
        <v>0</v>
      </c>
      <c r="K534" s="318" t="s">
        <v>634</v>
      </c>
      <c r="O534" s="318">
        <v>0</v>
      </c>
      <c r="P534" s="318">
        <v>0</v>
      </c>
      <c r="Q534" s="318">
        <v>0</v>
      </c>
      <c r="R534" s="318">
        <v>4</v>
      </c>
      <c r="S534" s="318">
        <v>0.17391304347826086</v>
      </c>
      <c r="T534" s="318">
        <v>0</v>
      </c>
      <c r="U534" s="318">
        <v>0</v>
      </c>
    </row>
    <row r="535" spans="1:21" x14ac:dyDescent="0.2">
      <c r="A535" s="318">
        <v>37139</v>
      </c>
      <c r="B535" s="318">
        <v>178.320007</v>
      </c>
      <c r="C535" s="318">
        <v>7.1475328306054575E-3</v>
      </c>
      <c r="D535" s="318">
        <v>-2.341647004409158E-3</v>
      </c>
      <c r="E535" s="318">
        <v>5.8995481496793923E-3</v>
      </c>
      <c r="F535" s="318">
        <v>6.3533595458085757E-3</v>
      </c>
      <c r="G535" s="318">
        <v>3.4804668370385541E-5</v>
      </c>
      <c r="H535" s="318">
        <v>3.6544901788904822E-5</v>
      </c>
      <c r="I535" s="318">
        <v>-5.1574701428187909E-2</v>
      </c>
      <c r="J535" s="318">
        <v>0</v>
      </c>
      <c r="K535" s="318" t="s">
        <v>634</v>
      </c>
      <c r="O535" s="318">
        <v>0</v>
      </c>
      <c r="P535" s="318">
        <v>0</v>
      </c>
      <c r="Q535" s="318">
        <v>0</v>
      </c>
      <c r="R535" s="318">
        <v>4</v>
      </c>
      <c r="S535" s="318">
        <v>0.17391304347826086</v>
      </c>
      <c r="T535" s="318">
        <v>0</v>
      </c>
      <c r="U535" s="318">
        <v>0</v>
      </c>
    </row>
    <row r="536" spans="1:21" x14ac:dyDescent="0.2">
      <c r="A536" s="318">
        <v>37140</v>
      </c>
      <c r="B536" s="318">
        <v>177.279999</v>
      </c>
      <c r="C536" s="318">
        <v>-5.8493304147593161E-3</v>
      </c>
      <c r="D536" s="318">
        <v>-2.3299917201338818E-3</v>
      </c>
      <c r="E536" s="318">
        <v>5.8920010129424535E-3</v>
      </c>
      <c r="F536" s="318">
        <v>6.3452318600918725E-3</v>
      </c>
      <c r="G536" s="318">
        <v>3.4715675936514899E-5</v>
      </c>
      <c r="H536" s="318">
        <v>3.6451459733340644E-5</v>
      </c>
      <c r="I536" s="318">
        <v>-4.7615471095849259E-2</v>
      </c>
      <c r="J536" s="318">
        <v>0</v>
      </c>
      <c r="K536" s="318" t="s">
        <v>634</v>
      </c>
      <c r="O536" s="318">
        <v>0</v>
      </c>
      <c r="P536" s="318">
        <v>0</v>
      </c>
      <c r="Q536" s="318">
        <v>0</v>
      </c>
      <c r="R536" s="318">
        <v>4</v>
      </c>
      <c r="S536" s="318">
        <v>0.17391304347826086</v>
      </c>
      <c r="T536" s="318">
        <v>0</v>
      </c>
      <c r="U536" s="318">
        <v>0</v>
      </c>
    </row>
    <row r="537" spans="1:21" x14ac:dyDescent="0.2">
      <c r="A537" s="318">
        <v>37141</v>
      </c>
      <c r="B537" s="318">
        <v>174.509995</v>
      </c>
      <c r="C537" s="318">
        <v>-1.5748379978998486E-2</v>
      </c>
      <c r="D537" s="318">
        <v>-2.7537010917722707E-3</v>
      </c>
      <c r="E537" s="318">
        <v>6.5198224551831305E-3</v>
      </c>
      <c r="F537" s="318">
        <v>7.0213472594279867E-3</v>
      </c>
      <c r="G537" s="318">
        <v>4.2508084847110187E-5</v>
      </c>
      <c r="H537" s="318">
        <v>4.4633489089465696E-5</v>
      </c>
      <c r="I537" s="318">
        <v>-4.6327238137596947E-2</v>
      </c>
      <c r="J537" s="318">
        <v>0</v>
      </c>
      <c r="K537" s="318" t="s">
        <v>634</v>
      </c>
      <c r="O537" s="318">
        <v>0</v>
      </c>
      <c r="P537" s="318">
        <v>0</v>
      </c>
      <c r="Q537" s="318">
        <v>0</v>
      </c>
      <c r="R537" s="318">
        <v>4</v>
      </c>
      <c r="S537" s="318">
        <v>0.17391304347826086</v>
      </c>
      <c r="T537" s="318">
        <v>0</v>
      </c>
      <c r="U537" s="318">
        <v>0</v>
      </c>
    </row>
    <row r="538" spans="1:21" x14ac:dyDescent="0.2">
      <c r="A538" s="318">
        <v>37144</v>
      </c>
      <c r="B538" s="318">
        <v>170.13999899999999</v>
      </c>
      <c r="C538" s="318">
        <v>-2.5360396268900628E-2</v>
      </c>
      <c r="D538" s="318">
        <v>-4.0099880846408732E-3</v>
      </c>
      <c r="E538" s="318">
        <v>8.105022632153255E-3</v>
      </c>
      <c r="F538" s="318">
        <v>8.728485911549658E-3</v>
      </c>
      <c r="G538" s="318">
        <v>6.5691391867716477E-5</v>
      </c>
      <c r="H538" s="318">
        <v>6.8975961461102299E-5</v>
      </c>
      <c r="I538" s="318">
        <v>-4.8637323294964958E-2</v>
      </c>
      <c r="J538" s="318">
        <v>0</v>
      </c>
      <c r="K538" s="318" t="s">
        <v>634</v>
      </c>
      <c r="O538" s="318">
        <v>0</v>
      </c>
      <c r="P538" s="318">
        <v>0</v>
      </c>
      <c r="Q538" s="318">
        <v>0</v>
      </c>
      <c r="R538" s="318">
        <v>4</v>
      </c>
      <c r="S538" s="318">
        <v>0.17391304347826086</v>
      </c>
      <c r="T538" s="318">
        <v>0</v>
      </c>
      <c r="U538" s="318">
        <v>0</v>
      </c>
    </row>
    <row r="539" spans="1:21" x14ac:dyDescent="0.2">
      <c r="A539" s="318">
        <v>37145</v>
      </c>
      <c r="B539" s="318">
        <v>170.41999799999999</v>
      </c>
      <c r="C539" s="318">
        <v>1.6443449938725293E-3</v>
      </c>
      <c r="D539" s="318">
        <v>-3.9951937834827988E-3</v>
      </c>
      <c r="E539" s="318">
        <v>8.1155409519680661E-3</v>
      </c>
      <c r="F539" s="318">
        <v>8.7398133328886862E-3</v>
      </c>
      <c r="G539" s="318">
        <v>6.5862004943070747E-5</v>
      </c>
      <c r="H539" s="318">
        <v>6.9155105190224286E-5</v>
      </c>
      <c r="I539" s="318">
        <v>-6.3767431524122273E-2</v>
      </c>
      <c r="J539" s="318">
        <v>0</v>
      </c>
      <c r="K539" s="318" t="s">
        <v>634</v>
      </c>
      <c r="O539" s="318">
        <v>0</v>
      </c>
      <c r="P539" s="318">
        <v>0</v>
      </c>
      <c r="Q539" s="318">
        <v>0</v>
      </c>
      <c r="R539" s="318">
        <v>4</v>
      </c>
      <c r="S539" s="318">
        <v>0.17391304347826086</v>
      </c>
      <c r="T539" s="318">
        <v>0</v>
      </c>
      <c r="U539" s="318">
        <v>0</v>
      </c>
    </row>
    <row r="540" spans="1:21" x14ac:dyDescent="0.2">
      <c r="A540" s="318">
        <v>37146</v>
      </c>
      <c r="B540" s="318">
        <v>164.300003</v>
      </c>
      <c r="C540" s="318">
        <v>-3.6571923361593914E-2</v>
      </c>
      <c r="D540" s="318">
        <v>-5.6927562364687172E-3</v>
      </c>
      <c r="E540" s="318">
        <v>1.0743671713004829E-2</v>
      </c>
      <c r="F540" s="318">
        <v>1.1570107998620583E-2</v>
      </c>
      <c r="G540" s="318">
        <v>1.1542648187682009E-4</v>
      </c>
      <c r="H540" s="318">
        <v>1.211978059706611E-4</v>
      </c>
      <c r="I540" s="318">
        <v>-5.7488045942651562E-2</v>
      </c>
      <c r="J540" s="318">
        <v>0</v>
      </c>
      <c r="K540" s="318" t="s">
        <v>634</v>
      </c>
      <c r="O540" s="318">
        <v>0</v>
      </c>
      <c r="P540" s="318">
        <v>0</v>
      </c>
      <c r="Q540" s="318">
        <v>0</v>
      </c>
      <c r="R540" s="318">
        <v>4</v>
      </c>
      <c r="S540" s="318">
        <v>0.17391304347826086</v>
      </c>
      <c r="T540" s="318">
        <v>0</v>
      </c>
      <c r="U540" s="318">
        <v>0</v>
      </c>
    </row>
    <row r="541" spans="1:21" x14ac:dyDescent="0.2">
      <c r="A541" s="318">
        <v>37147</v>
      </c>
      <c r="B541" s="318">
        <v>163.550003</v>
      </c>
      <c r="C541" s="318">
        <v>-4.5752709750969452E-3</v>
      </c>
      <c r="D541" s="318">
        <v>-5.5771932570486162E-3</v>
      </c>
      <c r="E541" s="318">
        <v>1.0741935570038719E-2</v>
      </c>
      <c r="F541" s="318">
        <v>1.1568238306195543E-2</v>
      </c>
      <c r="G541" s="318">
        <v>1.1538917979086307E-4</v>
      </c>
      <c r="H541" s="318">
        <v>1.2115863878040622E-4</v>
      </c>
      <c r="I541" s="318">
        <v>-7.2533555968448502E-2</v>
      </c>
      <c r="J541" s="318">
        <v>0</v>
      </c>
      <c r="K541" s="318" t="s">
        <v>634</v>
      </c>
      <c r="O541" s="318">
        <v>0</v>
      </c>
      <c r="P541" s="318">
        <v>0</v>
      </c>
      <c r="Q541" s="318">
        <v>0</v>
      </c>
      <c r="R541" s="318">
        <v>4</v>
      </c>
      <c r="S541" s="318">
        <v>0.17391304347826086</v>
      </c>
      <c r="T541" s="318">
        <v>0</v>
      </c>
      <c r="U541" s="318">
        <v>0</v>
      </c>
    </row>
    <row r="542" spans="1:21" x14ac:dyDescent="0.2">
      <c r="A542" s="318">
        <v>37148</v>
      </c>
      <c r="B542" s="318">
        <v>160.83000200000001</v>
      </c>
      <c r="C542" s="318">
        <v>-1.6770853384360254E-2</v>
      </c>
      <c r="D542" s="318">
        <v>-6.2762566413090875E-3</v>
      </c>
      <c r="E542" s="318">
        <v>1.097875736749075E-2</v>
      </c>
      <c r="F542" s="318">
        <v>1.1823277164990037E-2</v>
      </c>
      <c r="G542" s="318">
        <v>1.2053311333423241E-4</v>
      </c>
      <c r="H542" s="318">
        <v>1.2655976900094405E-4</v>
      </c>
      <c r="I542" s="318">
        <v>-7.2041666148722497E-2</v>
      </c>
      <c r="J542" s="318">
        <v>0</v>
      </c>
      <c r="K542" s="318" t="s">
        <v>634</v>
      </c>
      <c r="O542" s="318">
        <v>0</v>
      </c>
      <c r="P542" s="318">
        <v>0</v>
      </c>
      <c r="Q542" s="318">
        <v>0</v>
      </c>
      <c r="R542" s="318">
        <v>4</v>
      </c>
      <c r="S542" s="318">
        <v>0.17391304347826086</v>
      </c>
      <c r="T542" s="318">
        <v>0</v>
      </c>
      <c r="U542" s="318">
        <v>0</v>
      </c>
    </row>
    <row r="543" spans="1:21" x14ac:dyDescent="0.2">
      <c r="A543" s="318">
        <v>37151</v>
      </c>
      <c r="B543" s="318">
        <v>158.949997</v>
      </c>
      <c r="C543" s="318">
        <v>-1.1758250460095114E-2</v>
      </c>
      <c r="D543" s="318">
        <v>-6.5299911741480117E-3</v>
      </c>
      <c r="E543" s="318">
        <v>1.1043864663499227E-2</v>
      </c>
      <c r="F543" s="318">
        <v>1.1893392714537628E-2</v>
      </c>
      <c r="G543" s="318">
        <v>1.2196694670568687E-4</v>
      </c>
      <c r="H543" s="318">
        <v>1.2806529404097122E-4</v>
      </c>
      <c r="I543" s="318">
        <v>-8.0289757640503015E-2</v>
      </c>
      <c r="J543" s="318">
        <v>0</v>
      </c>
      <c r="K543" s="318" t="s">
        <v>634</v>
      </c>
      <c r="O543" s="318">
        <v>0</v>
      </c>
      <c r="P543" s="318">
        <v>0</v>
      </c>
      <c r="Q543" s="318">
        <v>0</v>
      </c>
      <c r="R543" s="318">
        <v>4</v>
      </c>
      <c r="S543" s="318">
        <v>0.17391304347826086</v>
      </c>
      <c r="T543" s="318">
        <v>0</v>
      </c>
      <c r="U543" s="318">
        <v>0</v>
      </c>
    </row>
    <row r="544" spans="1:21" x14ac:dyDescent="0.2">
      <c r="A544" s="318">
        <v>37152</v>
      </c>
      <c r="B544" s="318">
        <v>155.86000100000001</v>
      </c>
      <c r="C544" s="318">
        <v>-1.9631493651522492E-2</v>
      </c>
      <c r="D544" s="318">
        <v>-6.970698918693714E-3</v>
      </c>
      <c r="E544" s="318">
        <v>1.1384447666810248E-2</v>
      </c>
      <c r="F544" s="318">
        <v>1.2260174410411035E-2</v>
      </c>
      <c r="G544" s="318">
        <v>1.2960564867834132E-4</v>
      </c>
      <c r="H544" s="318">
        <v>1.360859311122584E-4</v>
      </c>
      <c r="I544" s="318">
        <v>-8.6912402159564292E-2</v>
      </c>
      <c r="J544" s="318">
        <v>0</v>
      </c>
      <c r="K544" s="318" t="s">
        <v>634</v>
      </c>
      <c r="O544" s="318">
        <v>0</v>
      </c>
      <c r="P544" s="318">
        <v>0</v>
      </c>
      <c r="Q544" s="318">
        <v>0</v>
      </c>
      <c r="R544" s="318">
        <v>4</v>
      </c>
      <c r="S544" s="318">
        <v>0.17391304347826086</v>
      </c>
      <c r="T544" s="318">
        <v>0</v>
      </c>
      <c r="U544" s="318">
        <v>0</v>
      </c>
    </row>
    <row r="545" spans="1:21" x14ac:dyDescent="0.2">
      <c r="A545" s="318">
        <v>37153</v>
      </c>
      <c r="B545" s="318">
        <v>150.550003</v>
      </c>
      <c r="C545" s="318">
        <v>-3.4662899976752037E-2</v>
      </c>
      <c r="D545" s="318">
        <v>-8.8653410453715907E-3</v>
      </c>
      <c r="E545" s="318">
        <v>1.2524559958413365E-2</v>
      </c>
      <c r="F545" s="318">
        <v>1.3487987647522084E-2</v>
      </c>
      <c r="G545" s="318">
        <v>1.5686460215189141E-4</v>
      </c>
      <c r="H545" s="318">
        <v>1.6470783225948598E-4</v>
      </c>
      <c r="I545" s="318">
        <v>-9.3255079462205306E-2</v>
      </c>
      <c r="J545" s="318">
        <v>0</v>
      </c>
      <c r="K545" s="318" t="s">
        <v>634</v>
      </c>
      <c r="O545" s="318">
        <v>0</v>
      </c>
      <c r="P545" s="318">
        <v>0</v>
      </c>
      <c r="Q545" s="318">
        <v>0</v>
      </c>
      <c r="R545" s="318">
        <v>4</v>
      </c>
      <c r="S545" s="318">
        <v>0.17391304347826086</v>
      </c>
      <c r="T545" s="318">
        <v>0</v>
      </c>
      <c r="U545" s="318">
        <v>0</v>
      </c>
    </row>
    <row r="546" spans="1:21" x14ac:dyDescent="0.2">
      <c r="A546" s="318">
        <v>37154</v>
      </c>
      <c r="B546" s="318">
        <v>143.14999399999999</v>
      </c>
      <c r="C546" s="318">
        <v>-5.040228522463025E-2</v>
      </c>
      <c r="D546" s="318">
        <v>-1.1399958524605442E-2</v>
      </c>
      <c r="E546" s="318">
        <v>1.515097874504844E-2</v>
      </c>
      <c r="F546" s="318">
        <v>1.6316438648513704E-2</v>
      </c>
      <c r="G546" s="318">
        <v>2.2955215693290959E-4</v>
      </c>
      <c r="H546" s="318">
        <v>2.4102976477955509E-4</v>
      </c>
      <c r="I546" s="318">
        <v>-0.11339708488759821</v>
      </c>
      <c r="J546" s="318">
        <v>0</v>
      </c>
      <c r="K546" s="318" t="s">
        <v>634</v>
      </c>
      <c r="O546" s="318">
        <v>0</v>
      </c>
      <c r="P546" s="318">
        <v>0</v>
      </c>
      <c r="Q546" s="318">
        <v>0</v>
      </c>
      <c r="R546" s="318">
        <v>4</v>
      </c>
      <c r="S546" s="318">
        <v>0.17391304347826086</v>
      </c>
      <c r="T546" s="318">
        <v>0</v>
      </c>
      <c r="U546" s="318">
        <v>0</v>
      </c>
    </row>
    <row r="547" spans="1:21" x14ac:dyDescent="0.2">
      <c r="A547" s="318">
        <v>37155</v>
      </c>
      <c r="B547" s="318">
        <v>134.05999800000001</v>
      </c>
      <c r="C547" s="318">
        <v>-6.5605543618928522E-2</v>
      </c>
      <c r="D547" s="318">
        <v>-1.4325416118897118E-2</v>
      </c>
      <c r="E547" s="318">
        <v>1.9101446876676118E-2</v>
      </c>
      <c r="F547" s="318">
        <v>2.0570788944112742E-2</v>
      </c>
      <c r="G547" s="318">
        <v>3.6486527278247979E-4</v>
      </c>
      <c r="H547" s="318">
        <v>3.8310853642160381E-4</v>
      </c>
      <c r="I547" s="318">
        <v>-0.13676136228697611</v>
      </c>
      <c r="J547" s="318">
        <v>0</v>
      </c>
      <c r="K547" s="318" t="s">
        <v>634</v>
      </c>
      <c r="O547" s="318">
        <v>0</v>
      </c>
      <c r="P547" s="318">
        <v>0</v>
      </c>
      <c r="Q547" s="318">
        <v>0</v>
      </c>
      <c r="R547" s="318">
        <v>4</v>
      </c>
      <c r="S547" s="318">
        <v>0.17391304347826086</v>
      </c>
      <c r="T547" s="318">
        <v>0</v>
      </c>
      <c r="U547" s="318">
        <v>0</v>
      </c>
    </row>
    <row r="548" spans="1:21" x14ac:dyDescent="0.2">
      <c r="A548" s="318">
        <v>37158</v>
      </c>
      <c r="B548" s="318">
        <v>140.520004</v>
      </c>
      <c r="C548" s="318">
        <v>4.7062409852206263E-2</v>
      </c>
      <c r="D548" s="318">
        <v>-1.2422839438075822E-2</v>
      </c>
      <c r="E548" s="318">
        <v>2.2945969915178849E-2</v>
      </c>
      <c r="F548" s="318">
        <v>2.4711044524038758E-2</v>
      </c>
      <c r="G548" s="318">
        <v>5.2651753534829282E-4</v>
      </c>
      <c r="H548" s="318">
        <v>5.5284341211570746E-4</v>
      </c>
      <c r="I548" s="318">
        <v>-0.16463204635740783</v>
      </c>
      <c r="J548" s="318">
        <v>0</v>
      </c>
      <c r="K548" s="318" t="s">
        <v>634</v>
      </c>
      <c r="O548" s="318">
        <v>0</v>
      </c>
      <c r="P548" s="318">
        <v>0</v>
      </c>
      <c r="Q548" s="318">
        <v>0</v>
      </c>
      <c r="R548" s="318">
        <v>4</v>
      </c>
      <c r="S548" s="318">
        <v>0.17391304347826086</v>
      </c>
      <c r="T548" s="318">
        <v>0</v>
      </c>
      <c r="U548" s="318">
        <v>0</v>
      </c>
    </row>
    <row r="549" spans="1:21" x14ac:dyDescent="0.2">
      <c r="A549" s="318">
        <v>37159</v>
      </c>
      <c r="B549" s="318">
        <v>143.11999499999999</v>
      </c>
      <c r="C549" s="318">
        <v>1.833354840142009E-2</v>
      </c>
      <c r="D549" s="318">
        <v>-1.1468292966476713E-2</v>
      </c>
      <c r="E549" s="318">
        <v>2.3814331952739239E-2</v>
      </c>
      <c r="F549" s="318">
        <v>2.5646203641411486E-2</v>
      </c>
      <c r="G549" s="318">
        <v>5.6712240635525715E-4</v>
      </c>
      <c r="H549" s="318">
        <v>5.9547852667302006E-4</v>
      </c>
      <c r="I549" s="318">
        <v>-0.14388942600527291</v>
      </c>
      <c r="J549" s="318">
        <v>0</v>
      </c>
      <c r="K549" s="318" t="s">
        <v>634</v>
      </c>
      <c r="O549" s="318">
        <v>0</v>
      </c>
      <c r="P549" s="318">
        <v>0</v>
      </c>
      <c r="Q549" s="318">
        <v>0</v>
      </c>
      <c r="R549" s="318">
        <v>4</v>
      </c>
      <c r="S549" s="318">
        <v>0.17391304347826086</v>
      </c>
      <c r="T549" s="318">
        <v>0</v>
      </c>
      <c r="U549" s="318">
        <v>0</v>
      </c>
    </row>
    <row r="550" spans="1:21" x14ac:dyDescent="0.2">
      <c r="A550" s="318">
        <v>37160</v>
      </c>
      <c r="B550" s="318">
        <v>143.71000699999999</v>
      </c>
      <c r="C550" s="318">
        <v>4.114024530615568E-3</v>
      </c>
      <c r="D550" s="318">
        <v>-1.10677073024415E-2</v>
      </c>
      <c r="E550" s="318">
        <v>2.4010911824923899E-2</v>
      </c>
      <c r="F550" s="318">
        <v>2.5857905042225737E-2</v>
      </c>
      <c r="G550" s="318">
        <v>5.7652388666427034E-4</v>
      </c>
      <c r="H550" s="318">
        <v>6.0535008099748384E-4</v>
      </c>
      <c r="I550" s="318">
        <v>-0.13541577932665241</v>
      </c>
      <c r="J550" s="318">
        <v>0</v>
      </c>
      <c r="K550" s="318" t="s">
        <v>634</v>
      </c>
      <c r="O550" s="318">
        <v>0</v>
      </c>
      <c r="P550" s="318">
        <v>0</v>
      </c>
      <c r="Q550" s="318">
        <v>0</v>
      </c>
      <c r="R550" s="318">
        <v>4</v>
      </c>
      <c r="S550" s="318">
        <v>0.17391304347826086</v>
      </c>
      <c r="T550" s="318">
        <v>0</v>
      </c>
      <c r="U550" s="318">
        <v>0</v>
      </c>
    </row>
    <row r="551" spans="1:21" x14ac:dyDescent="0.2">
      <c r="A551" s="318">
        <v>37161</v>
      </c>
      <c r="B551" s="318">
        <v>144.679993</v>
      </c>
      <c r="C551" s="318">
        <v>6.7269299058981841E-3</v>
      </c>
      <c r="D551" s="318">
        <v>-1.0146633623241733E-2</v>
      </c>
      <c r="E551" s="318">
        <v>2.431760155725797E-2</v>
      </c>
      <c r="F551" s="318">
        <v>2.6188186292431657E-2</v>
      </c>
      <c r="G551" s="318">
        <v>5.9134574549755525E-4</v>
      </c>
      <c r="H551" s="318">
        <v>6.2091303277243305E-4</v>
      </c>
      <c r="I551" s="318">
        <v>-0.13429741421903543</v>
      </c>
      <c r="J551" s="318">
        <v>0</v>
      </c>
      <c r="K551" s="318" t="s">
        <v>634</v>
      </c>
      <c r="O551" s="318">
        <v>0</v>
      </c>
      <c r="P551" s="318">
        <v>0</v>
      </c>
      <c r="Q551" s="318">
        <v>0</v>
      </c>
      <c r="R551" s="318">
        <v>4</v>
      </c>
      <c r="S551" s="318">
        <v>0.17391304347826086</v>
      </c>
      <c r="T551" s="318">
        <v>0</v>
      </c>
      <c r="U551" s="318">
        <v>0</v>
      </c>
    </row>
    <row r="552" spans="1:21" x14ac:dyDescent="0.2">
      <c r="A552" s="318">
        <v>37162</v>
      </c>
      <c r="B552" s="318">
        <v>147.08000200000001</v>
      </c>
      <c r="C552" s="318">
        <v>1.6452311329854689E-2</v>
      </c>
      <c r="D552" s="318">
        <v>-9.0790855503599579E-3</v>
      </c>
      <c r="E552" s="318">
        <v>2.4993008928098692E-2</v>
      </c>
      <c r="F552" s="318">
        <v>2.6915548076413973E-2</v>
      </c>
      <c r="G552" s="318">
        <v>6.2465049528002091E-4</v>
      </c>
      <c r="H552" s="318">
        <v>6.5588302004402201E-4</v>
      </c>
      <c r="I552" s="318">
        <v>-0.13007329228126313</v>
      </c>
      <c r="J552" s="318">
        <v>0</v>
      </c>
      <c r="K552" s="318" t="s">
        <v>634</v>
      </c>
      <c r="O552" s="318">
        <v>0</v>
      </c>
      <c r="P552" s="318">
        <v>0</v>
      </c>
      <c r="Q552" s="318">
        <v>0</v>
      </c>
      <c r="R552" s="318">
        <v>4</v>
      </c>
      <c r="S552" s="318">
        <v>0.17391304347826086</v>
      </c>
      <c r="T552" s="318">
        <v>0</v>
      </c>
      <c r="U552" s="318">
        <v>0</v>
      </c>
    </row>
    <row r="553" spans="1:21" x14ac:dyDescent="0.2">
      <c r="A553" s="318">
        <v>37165</v>
      </c>
      <c r="B553" s="318">
        <v>144.759995</v>
      </c>
      <c r="C553" s="318">
        <v>-1.5899505875500194E-2</v>
      </c>
      <c r="D553" s="318">
        <v>-9.4725399797941732E-3</v>
      </c>
      <c r="E553" s="318">
        <v>2.5034174029715393E-2</v>
      </c>
      <c r="F553" s="318">
        <v>2.6959879724308883E-2</v>
      </c>
      <c r="G553" s="318">
        <v>6.2670986935007666E-4</v>
      </c>
      <c r="H553" s="318">
        <v>6.5804536281758056E-4</v>
      </c>
      <c r="I553" s="318">
        <v>-0.12106263602572474</v>
      </c>
      <c r="J553" s="318">
        <v>0</v>
      </c>
      <c r="K553" s="318" t="s">
        <v>634</v>
      </c>
      <c r="O553" s="318">
        <v>0</v>
      </c>
      <c r="P553" s="318">
        <v>0</v>
      </c>
      <c r="Q553" s="318">
        <v>0</v>
      </c>
      <c r="R553" s="318">
        <v>4</v>
      </c>
      <c r="S553" s="318">
        <v>0.17391304347826086</v>
      </c>
      <c r="T553" s="318">
        <v>0</v>
      </c>
      <c r="U553" s="318">
        <v>0</v>
      </c>
    </row>
    <row r="554" spans="1:21" x14ac:dyDescent="0.2">
      <c r="A554" s="318">
        <v>37166</v>
      </c>
      <c r="B554" s="318">
        <v>144.970001</v>
      </c>
      <c r="C554" s="318">
        <v>1.4496672051720557E-3</v>
      </c>
      <c r="D554" s="318">
        <v>-9.1412625329624492E-3</v>
      </c>
      <c r="E554" s="318">
        <v>2.5135098082372374E-2</v>
      </c>
      <c r="F554" s="318">
        <v>2.7068567165631788E-2</v>
      </c>
      <c r="G554" s="318">
        <v>6.3177315561047944E-4</v>
      </c>
      <c r="H554" s="318">
        <v>6.6336181339100343E-4</v>
      </c>
      <c r="I554" s="318">
        <v>-0.12835752158232891</v>
      </c>
      <c r="J554" s="318">
        <v>0</v>
      </c>
      <c r="K554" s="318" t="s">
        <v>634</v>
      </c>
      <c r="O554" s="318">
        <v>0</v>
      </c>
      <c r="P554" s="318">
        <v>0</v>
      </c>
      <c r="Q554" s="318">
        <v>0</v>
      </c>
      <c r="R554" s="318">
        <v>4</v>
      </c>
      <c r="S554" s="318">
        <v>0.17391304347826086</v>
      </c>
      <c r="T554" s="318">
        <v>0</v>
      </c>
      <c r="U554" s="318">
        <v>0</v>
      </c>
    </row>
    <row r="555" spans="1:21" x14ac:dyDescent="0.2">
      <c r="A555" s="318">
        <v>37167</v>
      </c>
      <c r="B555" s="318">
        <v>143.570007</v>
      </c>
      <c r="C555" s="318">
        <v>-9.7040614644795433E-3</v>
      </c>
      <c r="D555" s="318">
        <v>-9.9814012193320395E-3</v>
      </c>
      <c r="E555" s="318">
        <v>2.4828639798649393E-2</v>
      </c>
      <c r="F555" s="318">
        <v>2.6738535167776269E-2</v>
      </c>
      <c r="G555" s="318">
        <v>6.1646135425107661E-4</v>
      </c>
      <c r="H555" s="318">
        <v>6.4728442196363052E-4</v>
      </c>
      <c r="I555" s="318">
        <v>-0.12510164797709281</v>
      </c>
      <c r="J555" s="318">
        <v>0</v>
      </c>
      <c r="K555" s="318" t="s">
        <v>634</v>
      </c>
      <c r="O555" s="318">
        <v>0</v>
      </c>
      <c r="P555" s="318">
        <v>0</v>
      </c>
      <c r="Q555" s="318">
        <v>0</v>
      </c>
      <c r="R555" s="318">
        <v>4</v>
      </c>
      <c r="S555" s="318">
        <v>0.17391304347826086</v>
      </c>
      <c r="T555" s="318">
        <v>0</v>
      </c>
      <c r="U555" s="318">
        <v>0</v>
      </c>
    </row>
    <row r="556" spans="1:21" x14ac:dyDescent="0.2">
      <c r="A556" s="318">
        <v>37168</v>
      </c>
      <c r="B556" s="318">
        <v>145.229996</v>
      </c>
      <c r="C556" s="318">
        <v>1.1495895180888029E-2</v>
      </c>
      <c r="D556" s="318">
        <v>-9.7743363455090569E-3</v>
      </c>
      <c r="E556" s="318">
        <v>2.4996200282138815E-2</v>
      </c>
      <c r="F556" s="318">
        <v>2.6918984919226414E-2</v>
      </c>
      <c r="G556" s="318">
        <v>6.2481002854479668E-4</v>
      </c>
      <c r="H556" s="318">
        <v>6.5605052997203656E-4</v>
      </c>
      <c r="I556" s="318">
        <v>-0.12999301874965591</v>
      </c>
      <c r="J556" s="318">
        <v>0</v>
      </c>
      <c r="K556" s="318" t="s">
        <v>634</v>
      </c>
      <c r="O556" s="318">
        <v>0</v>
      </c>
      <c r="P556" s="318">
        <v>0</v>
      </c>
      <c r="Q556" s="318">
        <v>0</v>
      </c>
      <c r="R556" s="318">
        <v>4</v>
      </c>
      <c r="S556" s="318">
        <v>0.17391304347826086</v>
      </c>
      <c r="T556" s="318">
        <v>0</v>
      </c>
      <c r="U556" s="318">
        <v>0</v>
      </c>
    </row>
    <row r="557" spans="1:21" x14ac:dyDescent="0.2">
      <c r="A557" s="318">
        <v>37169</v>
      </c>
      <c r="B557" s="318">
        <v>143.66000399999999</v>
      </c>
      <c r="C557" s="318">
        <v>-1.0869240587019005E-2</v>
      </c>
      <c r="D557" s="318">
        <v>-1.0013379687045234E-2</v>
      </c>
      <c r="E557" s="318">
        <v>2.4980786355252908E-2</v>
      </c>
      <c r="F557" s="318">
        <v>2.6902385305656976E-2</v>
      </c>
      <c r="G557" s="318">
        <v>6.2403968692678992E-4</v>
      </c>
      <c r="H557" s="318">
        <v>6.552416712731294E-4</v>
      </c>
      <c r="I557" s="318">
        <v>-0.12478591062985973</v>
      </c>
      <c r="J557" s="318">
        <v>0</v>
      </c>
      <c r="K557" s="318" t="s">
        <v>634</v>
      </c>
      <c r="O557" s="318">
        <v>0</v>
      </c>
      <c r="P557" s="318">
        <v>0</v>
      </c>
      <c r="Q557" s="318">
        <v>0</v>
      </c>
      <c r="R557" s="318">
        <v>4</v>
      </c>
      <c r="S557" s="318">
        <v>0.17391304347826086</v>
      </c>
      <c r="T557" s="318">
        <v>0</v>
      </c>
      <c r="U557" s="318">
        <v>0</v>
      </c>
    </row>
    <row r="558" spans="1:21" x14ac:dyDescent="0.2">
      <c r="A558" s="318">
        <v>37172</v>
      </c>
      <c r="B558" s="318">
        <v>142.08000200000001</v>
      </c>
      <c r="C558" s="318">
        <v>-1.1059131169738036E-2</v>
      </c>
      <c r="D558" s="318">
        <v>-9.7900821246994976E-3</v>
      </c>
      <c r="E558" s="318">
        <v>2.494789571138447E-2</v>
      </c>
      <c r="F558" s="318">
        <v>2.6866964612260198E-2</v>
      </c>
      <c r="G558" s="318">
        <v>6.223975004261156E-4</v>
      </c>
      <c r="H558" s="318">
        <v>6.5351737544742136E-4</v>
      </c>
      <c r="I558" s="318">
        <v>-0.12705944943201161</v>
      </c>
      <c r="J558" s="318">
        <v>0</v>
      </c>
      <c r="K558" s="318" t="s">
        <v>634</v>
      </c>
      <c r="O558" s="318">
        <v>0</v>
      </c>
      <c r="P558" s="318">
        <v>0</v>
      </c>
      <c r="Q558" s="318">
        <v>0</v>
      </c>
      <c r="R558" s="318">
        <v>4</v>
      </c>
      <c r="S558" s="318">
        <v>0.17391304347826086</v>
      </c>
      <c r="T558" s="318">
        <v>0</v>
      </c>
      <c r="U558" s="318">
        <v>0</v>
      </c>
    </row>
    <row r="559" spans="1:21" x14ac:dyDescent="0.2">
      <c r="A559" s="318">
        <v>37173</v>
      </c>
      <c r="B559" s="318">
        <v>142.929993</v>
      </c>
      <c r="C559" s="318">
        <v>5.9646576255633918E-3</v>
      </c>
      <c r="D559" s="318">
        <v>-8.298412891629782E-3</v>
      </c>
      <c r="E559" s="318">
        <v>2.4906826906947711E-2</v>
      </c>
      <c r="F559" s="318">
        <v>2.682273666902061E-2</v>
      </c>
      <c r="G559" s="318">
        <v>6.2035002657265454E-4</v>
      </c>
      <c r="H559" s="318">
        <v>6.5136752790128727E-4</v>
      </c>
      <c r="I559" s="318">
        <v>-0.12804860656060887</v>
      </c>
      <c r="J559" s="318">
        <v>0</v>
      </c>
      <c r="K559" s="318" t="s">
        <v>634</v>
      </c>
      <c r="O559" s="318">
        <v>0</v>
      </c>
      <c r="P559" s="318">
        <v>0</v>
      </c>
      <c r="Q559" s="318">
        <v>0</v>
      </c>
      <c r="R559" s="318">
        <v>4</v>
      </c>
      <c r="S559" s="318">
        <v>0.17391304347826086</v>
      </c>
      <c r="T559" s="318">
        <v>0</v>
      </c>
      <c r="U559" s="318">
        <v>0</v>
      </c>
    </row>
    <row r="560" spans="1:21" x14ac:dyDescent="0.2">
      <c r="A560" s="318">
        <v>37174</v>
      </c>
      <c r="B560" s="318">
        <v>143.720001</v>
      </c>
      <c r="C560" s="318">
        <v>5.512018257291953E-3</v>
      </c>
      <c r="D560" s="318">
        <v>-8.1142379743240969E-3</v>
      </c>
      <c r="E560" s="318">
        <v>2.4998157709318326E-2</v>
      </c>
      <c r="F560" s="318">
        <v>2.6921092917727426E-2</v>
      </c>
      <c r="G560" s="318">
        <v>6.2490788885995131E-4</v>
      </c>
      <c r="H560" s="318">
        <v>6.5615328330294895E-4</v>
      </c>
      <c r="I560" s="318">
        <v>-0.12117063405383217</v>
      </c>
      <c r="J560" s="318">
        <v>0</v>
      </c>
      <c r="K560" s="318" t="s">
        <v>634</v>
      </c>
      <c r="O560" s="318">
        <v>0</v>
      </c>
      <c r="P560" s="318">
        <v>0</v>
      </c>
      <c r="Q560" s="318">
        <v>0</v>
      </c>
      <c r="R560" s="318">
        <v>4</v>
      </c>
      <c r="S560" s="318">
        <v>0.17391304347826086</v>
      </c>
      <c r="T560" s="318">
        <v>0</v>
      </c>
      <c r="U560" s="318">
        <v>0</v>
      </c>
    </row>
    <row r="561" spans="1:21" x14ac:dyDescent="0.2">
      <c r="A561" s="318">
        <v>37175</v>
      </c>
      <c r="B561" s="318">
        <v>146.990005</v>
      </c>
      <c r="C561" s="318">
        <v>2.2497622066523473E-2</v>
      </c>
      <c r="D561" s="318">
        <v>-5.3014024777470773E-3</v>
      </c>
      <c r="E561" s="318">
        <v>2.4959217716719165E-2</v>
      </c>
      <c r="F561" s="318">
        <v>2.6879157541082176E-2</v>
      </c>
      <c r="G561" s="318">
        <v>6.2296254903058794E-4</v>
      </c>
      <c r="H561" s="318">
        <v>6.5411067648211735E-4</v>
      </c>
      <c r="I561" s="318">
        <v>-0.11612235101057955</v>
      </c>
      <c r="J561" s="318">
        <v>0</v>
      </c>
      <c r="K561" s="318" t="s">
        <v>634</v>
      </c>
      <c r="O561" s="318">
        <v>0</v>
      </c>
      <c r="P561" s="318">
        <v>0</v>
      </c>
      <c r="Q561" s="318">
        <v>0</v>
      </c>
      <c r="R561" s="318">
        <v>4</v>
      </c>
      <c r="S561" s="318">
        <v>0.17391304347826086</v>
      </c>
      <c r="T561" s="318">
        <v>0</v>
      </c>
      <c r="U561" s="318">
        <v>0</v>
      </c>
    </row>
    <row r="562" spans="1:21" x14ac:dyDescent="0.2">
      <c r="A562" s="318">
        <v>37176</v>
      </c>
      <c r="B562" s="318">
        <v>145.990005</v>
      </c>
      <c r="C562" s="318">
        <v>-6.8264308090060085E-3</v>
      </c>
      <c r="D562" s="318">
        <v>-5.4086005650760792E-3</v>
      </c>
      <c r="E562" s="318">
        <v>2.4960777336688951E-2</v>
      </c>
      <c r="F562" s="318">
        <v>2.6880837131818869E-2</v>
      </c>
      <c r="G562" s="318">
        <v>6.2304040525176471E-4</v>
      </c>
      <c r="H562" s="318">
        <v>6.5419242551435297E-4</v>
      </c>
      <c r="I562" s="318">
        <v>-9.7342859268310544E-2</v>
      </c>
      <c r="J562" s="318">
        <v>0</v>
      </c>
      <c r="K562" s="318" t="s">
        <v>634</v>
      </c>
      <c r="O562" s="318">
        <v>0</v>
      </c>
      <c r="P562" s="318">
        <v>0</v>
      </c>
      <c r="Q562" s="318">
        <v>0</v>
      </c>
      <c r="R562" s="318">
        <v>4</v>
      </c>
      <c r="S562" s="318">
        <v>0.17391304347826086</v>
      </c>
      <c r="T562" s="318">
        <v>0</v>
      </c>
      <c r="U562" s="318">
        <v>0</v>
      </c>
    </row>
    <row r="563" spans="1:21" x14ac:dyDescent="0.2">
      <c r="A563" s="318">
        <v>37179</v>
      </c>
      <c r="B563" s="318">
        <v>143.69000199999999</v>
      </c>
      <c r="C563" s="318">
        <v>-1.5879945300840859E-2</v>
      </c>
      <c r="D563" s="318">
        <v>-5.3661763706227758E-3</v>
      </c>
      <c r="E563" s="318">
        <v>2.4941249548111472E-2</v>
      </c>
      <c r="F563" s="318">
        <v>2.6859807205658507E-2</v>
      </c>
      <c r="G563" s="318">
        <v>6.2206592902117074E-4</v>
      </c>
      <c r="H563" s="318">
        <v>6.5316922547222931E-4</v>
      </c>
      <c r="I563" s="318">
        <v>-9.7302534739725222E-2</v>
      </c>
      <c r="J563" s="318">
        <v>0</v>
      </c>
      <c r="K563" s="318" t="s">
        <v>634</v>
      </c>
      <c r="O563" s="318">
        <v>0</v>
      </c>
      <c r="P563" s="318">
        <v>0</v>
      </c>
      <c r="Q563" s="318">
        <v>0</v>
      </c>
      <c r="R563" s="318">
        <v>4</v>
      </c>
      <c r="S563" s="318">
        <v>0.17391304347826086</v>
      </c>
      <c r="T563" s="318">
        <v>0</v>
      </c>
      <c r="U563" s="318">
        <v>0</v>
      </c>
    </row>
    <row r="564" spans="1:21" x14ac:dyDescent="0.2">
      <c r="A564" s="318">
        <v>37180</v>
      </c>
      <c r="B564" s="318">
        <v>145.08999600000001</v>
      </c>
      <c r="C564" s="318">
        <v>9.6959967985302611E-3</v>
      </c>
      <c r="D564" s="318">
        <v>-4.3445455487834753E-3</v>
      </c>
      <c r="E564" s="318">
        <v>2.5105189413323386E-2</v>
      </c>
      <c r="F564" s="318">
        <v>2.7036357829732877E-2</v>
      </c>
      <c r="G564" s="318">
        <v>6.3027053547884458E-4</v>
      </c>
      <c r="H564" s="318">
        <v>6.6178406225278681E-4</v>
      </c>
      <c r="I564" s="318">
        <v>-0.10118450675524431</v>
      </c>
      <c r="J564" s="318">
        <v>0</v>
      </c>
      <c r="K564" s="318" t="s">
        <v>634</v>
      </c>
      <c r="O564" s="318">
        <v>0</v>
      </c>
      <c r="P564" s="318">
        <v>0</v>
      </c>
      <c r="Q564" s="318">
        <v>0</v>
      </c>
      <c r="R564" s="318">
        <v>4</v>
      </c>
      <c r="S564" s="318">
        <v>0.17391304347826086</v>
      </c>
      <c r="T564" s="318">
        <v>0</v>
      </c>
      <c r="U564" s="318">
        <v>0</v>
      </c>
    </row>
    <row r="565" spans="1:21" x14ac:dyDescent="0.2">
      <c r="A565" s="318">
        <v>37181</v>
      </c>
      <c r="B565" s="318">
        <v>148.36000100000001</v>
      </c>
      <c r="C565" s="318">
        <v>2.2287547403252922E-2</v>
      </c>
      <c r="D565" s="318">
        <v>-2.3484007366513121E-3</v>
      </c>
      <c r="E565" s="318">
        <v>2.5492461460161039E-2</v>
      </c>
      <c r="F565" s="318">
        <v>2.7453420034019578E-2</v>
      </c>
      <c r="G565" s="318">
        <v>6.498655912977959E-4</v>
      </c>
      <c r="H565" s="318">
        <v>6.8235887086268577E-4</v>
      </c>
      <c r="I565" s="318">
        <v>-9.5734681012227429E-2</v>
      </c>
      <c r="J565" s="318">
        <v>0</v>
      </c>
      <c r="K565" s="318" t="s">
        <v>634</v>
      </c>
      <c r="O565" s="318">
        <v>0</v>
      </c>
      <c r="P565" s="318">
        <v>0</v>
      </c>
      <c r="Q565" s="318">
        <v>0</v>
      </c>
      <c r="R565" s="318">
        <v>4</v>
      </c>
      <c r="S565" s="318">
        <v>0.17391304347826086</v>
      </c>
      <c r="T565" s="318">
        <v>0</v>
      </c>
      <c r="U565" s="318">
        <v>0</v>
      </c>
    </row>
    <row r="566" spans="1:21" x14ac:dyDescent="0.2">
      <c r="A566" s="318">
        <v>37182</v>
      </c>
      <c r="B566" s="318">
        <v>145.979996</v>
      </c>
      <c r="C566" s="318">
        <v>-1.6172160739279334E-2</v>
      </c>
      <c r="D566" s="318">
        <v>-1.4678893443907087E-3</v>
      </c>
      <c r="E566" s="318">
        <v>2.4625088831187785E-2</v>
      </c>
      <c r="F566" s="318">
        <v>2.6519326433586843E-2</v>
      </c>
      <c r="G566" s="318">
        <v>6.0639499994388942E-4</v>
      </c>
      <c r="H566" s="318">
        <v>6.3671474994108387E-4</v>
      </c>
      <c r="I566" s="318">
        <v>-7.9150931783884645E-2</v>
      </c>
      <c r="J566" s="318">
        <v>0</v>
      </c>
      <c r="K566" s="318" t="s">
        <v>634</v>
      </c>
      <c r="O566" s="318">
        <v>0</v>
      </c>
      <c r="P566" s="318">
        <v>0</v>
      </c>
      <c r="Q566" s="318">
        <v>0</v>
      </c>
      <c r="R566" s="318">
        <v>4</v>
      </c>
      <c r="S566" s="318">
        <v>0.17391304347826086</v>
      </c>
      <c r="T566" s="318">
        <v>0</v>
      </c>
      <c r="U566" s="318">
        <v>0</v>
      </c>
    </row>
    <row r="567" spans="1:21" x14ac:dyDescent="0.2">
      <c r="A567" s="318">
        <v>37183</v>
      </c>
      <c r="B567" s="318">
        <v>144.449997</v>
      </c>
      <c r="C567" s="318">
        <v>-1.0536192478659966E-2</v>
      </c>
      <c r="D567" s="318">
        <v>4.3049602446501958E-4</v>
      </c>
      <c r="E567" s="318">
        <v>2.20679380700445E-2</v>
      </c>
      <c r="F567" s="318">
        <v>2.3765471767740229E-2</v>
      </c>
      <c r="G567" s="318">
        <v>4.8699389066331937E-4</v>
      </c>
      <c r="H567" s="318">
        <v>5.1134358519648539E-4</v>
      </c>
      <c r="I567" s="318">
        <v>-8.3782164591587605E-2</v>
      </c>
      <c r="J567" s="318">
        <v>0</v>
      </c>
      <c r="K567" s="318" t="s">
        <v>634</v>
      </c>
      <c r="O567" s="318">
        <v>0</v>
      </c>
      <c r="P567" s="318">
        <v>0</v>
      </c>
      <c r="Q567" s="318">
        <v>0</v>
      </c>
      <c r="R567" s="318">
        <v>4</v>
      </c>
      <c r="S567" s="318">
        <v>0.17391304347826086</v>
      </c>
      <c r="T567" s="318">
        <v>0</v>
      </c>
      <c r="U567" s="318">
        <v>0</v>
      </c>
    </row>
    <row r="568" spans="1:21" x14ac:dyDescent="0.2">
      <c r="A568" s="318">
        <v>37186</v>
      </c>
      <c r="B568" s="318">
        <v>146.279999</v>
      </c>
      <c r="C568" s="318">
        <v>1.2589180301163939E-2</v>
      </c>
      <c r="D568" s="318">
        <v>4.1540543063741863E-3</v>
      </c>
      <c r="E568" s="318">
        <v>1.6179910804712008E-2</v>
      </c>
      <c r="F568" s="318">
        <v>1.7424519328151391E-2</v>
      </c>
      <c r="G568" s="318">
        <v>2.617895136484364E-4</v>
      </c>
      <c r="H568" s="318">
        <v>2.7487898933085822E-4</v>
      </c>
      <c r="I568" s="318">
        <v>-7.9112402697903039E-2</v>
      </c>
      <c r="J568" s="318">
        <v>0</v>
      </c>
      <c r="K568" s="318" t="s">
        <v>634</v>
      </c>
      <c r="O568" s="318">
        <v>0</v>
      </c>
      <c r="P568" s="318">
        <v>0</v>
      </c>
      <c r="Q568" s="318">
        <v>0</v>
      </c>
      <c r="R568" s="318">
        <v>4</v>
      </c>
      <c r="S568" s="318">
        <v>0.17391304347826086</v>
      </c>
      <c r="T568" s="318">
        <v>0</v>
      </c>
      <c r="U568" s="318">
        <v>0</v>
      </c>
    </row>
    <row r="569" spans="1:21" x14ac:dyDescent="0.2">
      <c r="A569" s="318">
        <v>37187</v>
      </c>
      <c r="B569" s="318">
        <v>148.11999499999999</v>
      </c>
      <c r="C569" s="318">
        <v>1.2500135844021565E-2</v>
      </c>
      <c r="D569" s="318">
        <v>2.508231734555865E-3</v>
      </c>
      <c r="E569" s="318">
        <v>1.3052656824681723E-2</v>
      </c>
      <c r="F569" s="318">
        <v>1.4056707349657241E-2</v>
      </c>
      <c r="G569" s="318">
        <v>1.7037185018291037E-4</v>
      </c>
      <c r="H569" s="318">
        <v>1.7889044269205591E-4</v>
      </c>
      <c r="I569" s="318">
        <v>-5.9755612079836672E-2</v>
      </c>
      <c r="J569" s="318">
        <v>0</v>
      </c>
      <c r="K569" s="318" t="s">
        <v>634</v>
      </c>
      <c r="O569" s="318">
        <v>0</v>
      </c>
      <c r="P569" s="318">
        <v>0</v>
      </c>
      <c r="Q569" s="318">
        <v>0</v>
      </c>
      <c r="R569" s="318">
        <v>4</v>
      </c>
      <c r="S569" s="318">
        <v>0.17391304347826086</v>
      </c>
      <c r="T569" s="318">
        <v>0</v>
      </c>
      <c r="U569" s="318">
        <v>0</v>
      </c>
    </row>
    <row r="570" spans="1:21" x14ac:dyDescent="0.2">
      <c r="A570" s="318">
        <v>37188</v>
      </c>
      <c r="B570" s="318">
        <v>149.38000500000001</v>
      </c>
      <c r="C570" s="318">
        <v>8.470706111605485E-3</v>
      </c>
      <c r="D570" s="318">
        <v>2.038572577898027E-3</v>
      </c>
      <c r="E570" s="318">
        <v>1.262520352817444E-2</v>
      </c>
      <c r="F570" s="318">
        <v>1.3596373030341703E-2</v>
      </c>
      <c r="G570" s="318">
        <v>1.5939576412782834E-4</v>
      </c>
      <c r="H570" s="318">
        <v>1.6736555233421978E-4</v>
      </c>
      <c r="I570" s="318">
        <v>-6.3963202702020591E-2</v>
      </c>
      <c r="J570" s="318">
        <v>0</v>
      </c>
      <c r="K570" s="318" t="s">
        <v>634</v>
      </c>
      <c r="O570" s="318">
        <v>0</v>
      </c>
      <c r="P570" s="318">
        <v>0</v>
      </c>
      <c r="Q570" s="318">
        <v>0</v>
      </c>
      <c r="R570" s="318">
        <v>4</v>
      </c>
      <c r="S570" s="318">
        <v>0.17391304347826086</v>
      </c>
      <c r="T570" s="318">
        <v>0</v>
      </c>
      <c r="U570" s="318">
        <v>0</v>
      </c>
    </row>
    <row r="571" spans="1:21" x14ac:dyDescent="0.2">
      <c r="A571" s="318">
        <v>37189</v>
      </c>
      <c r="B571" s="318">
        <v>147.63999899999999</v>
      </c>
      <c r="C571" s="318">
        <v>-1.1716557012037535E-2</v>
      </c>
      <c r="D571" s="318">
        <v>1.2847353615812128E-3</v>
      </c>
      <c r="E571" s="318">
        <v>1.2963174168122671E-2</v>
      </c>
      <c r="F571" s="318">
        <v>1.3960341411824414E-2</v>
      </c>
      <c r="G571" s="318">
        <v>1.6804388451308291E-4</v>
      </c>
      <c r="H571" s="318">
        <v>1.7644607873873707E-4</v>
      </c>
      <c r="I571" s="318">
        <v>-6.4025246411246045E-2</v>
      </c>
      <c r="J571" s="318">
        <v>0</v>
      </c>
      <c r="K571" s="318" t="s">
        <v>634</v>
      </c>
      <c r="O571" s="318">
        <v>0</v>
      </c>
      <c r="P571" s="318">
        <v>0</v>
      </c>
      <c r="Q571" s="318">
        <v>0</v>
      </c>
      <c r="R571" s="318">
        <v>4</v>
      </c>
      <c r="S571" s="318">
        <v>0.17391304347826086</v>
      </c>
      <c r="T571" s="318">
        <v>0</v>
      </c>
      <c r="U571" s="318">
        <v>0</v>
      </c>
    </row>
    <row r="572" spans="1:21" x14ac:dyDescent="0.2">
      <c r="A572" s="318">
        <v>37190</v>
      </c>
      <c r="B572" s="318">
        <v>150.61999499999999</v>
      </c>
      <c r="C572" s="318">
        <v>1.998320408851673E-2</v>
      </c>
      <c r="D572" s="318">
        <v>1.9159865131344765E-3</v>
      </c>
      <c r="E572" s="318">
        <v>1.3550876176824447E-2</v>
      </c>
      <c r="F572" s="318">
        <v>1.4593251267349405E-2</v>
      </c>
      <c r="G572" s="318">
        <v>1.8362624515962835E-4</v>
      </c>
      <c r="H572" s="318">
        <v>1.9280755741760976E-4</v>
      </c>
      <c r="I572" s="318">
        <v>-7.0629272192774137E-2</v>
      </c>
      <c r="J572" s="318">
        <v>0</v>
      </c>
      <c r="K572" s="318" t="s">
        <v>634</v>
      </c>
      <c r="O572" s="318">
        <v>0</v>
      </c>
      <c r="P572" s="318">
        <v>0</v>
      </c>
      <c r="Q572" s="318">
        <v>0</v>
      </c>
      <c r="R572" s="318">
        <v>4</v>
      </c>
      <c r="S572" s="318">
        <v>0.17391304347826086</v>
      </c>
      <c r="T572" s="318">
        <v>0</v>
      </c>
      <c r="U572" s="318">
        <v>0</v>
      </c>
    </row>
    <row r="573" spans="1:21" x14ac:dyDescent="0.2">
      <c r="A573" s="318">
        <v>37193</v>
      </c>
      <c r="B573" s="318">
        <v>151.25</v>
      </c>
      <c r="C573" s="318">
        <v>4.1740214338685444E-3</v>
      </c>
      <c r="D573" s="318">
        <v>1.3313060418970414E-3</v>
      </c>
      <c r="E573" s="318">
        <v>1.3151311739511482E-2</v>
      </c>
      <c r="F573" s="318">
        <v>1.4162951104089288E-2</v>
      </c>
      <c r="G573" s="318">
        <v>1.7295700046981251E-4</v>
      </c>
      <c r="H573" s="318">
        <v>1.8160485049330315E-4</v>
      </c>
      <c r="I573" s="318">
        <v>-5.9971270165955742E-2</v>
      </c>
      <c r="J573" s="318">
        <v>0</v>
      </c>
      <c r="K573" s="318" t="s">
        <v>634</v>
      </c>
      <c r="O573" s="318">
        <v>0</v>
      </c>
      <c r="P573" s="318">
        <v>0</v>
      </c>
      <c r="Q573" s="318">
        <v>0</v>
      </c>
      <c r="R573" s="318">
        <v>4</v>
      </c>
      <c r="S573" s="318">
        <v>0.17391304347826086</v>
      </c>
      <c r="T573" s="318">
        <v>0</v>
      </c>
      <c r="U573" s="318">
        <v>0</v>
      </c>
    </row>
    <row r="574" spans="1:21" x14ac:dyDescent="0.2">
      <c r="A574" s="318">
        <v>37194</v>
      </c>
      <c r="B574" s="318">
        <v>150.13000500000001</v>
      </c>
      <c r="C574" s="318">
        <v>-7.4324781822682909E-3</v>
      </c>
      <c r="D574" s="318">
        <v>1.7344978368128464E-3</v>
      </c>
      <c r="E574" s="318">
        <v>1.2719334117590481E-2</v>
      </c>
      <c r="F574" s="318">
        <v>1.369774443432821E-2</v>
      </c>
      <c r="G574" s="318">
        <v>1.6178146039490121E-4</v>
      </c>
      <c r="H574" s="318">
        <v>1.6987053341464627E-4</v>
      </c>
      <c r="I574" s="318">
        <v>-5.9765018682176908E-2</v>
      </c>
      <c r="J574" s="318">
        <v>0</v>
      </c>
      <c r="K574" s="318" t="s">
        <v>634</v>
      </c>
      <c r="O574" s="318">
        <v>0</v>
      </c>
      <c r="P574" s="318">
        <v>0</v>
      </c>
      <c r="Q574" s="318">
        <v>0</v>
      </c>
      <c r="R574" s="318">
        <v>4</v>
      </c>
      <c r="S574" s="318">
        <v>0.17391304347826086</v>
      </c>
      <c r="T574" s="318">
        <v>0</v>
      </c>
      <c r="U574" s="318">
        <v>0</v>
      </c>
    </row>
    <row r="575" spans="1:21" x14ac:dyDescent="0.2">
      <c r="A575" s="318">
        <v>37195</v>
      </c>
      <c r="B575" s="318">
        <v>150.36000100000001</v>
      </c>
      <c r="C575" s="318">
        <v>1.5308066179996174E-3</v>
      </c>
      <c r="D575" s="318">
        <v>1.7383616183760634E-3</v>
      </c>
      <c r="E575" s="318">
        <v>1.2719255591458482E-2</v>
      </c>
      <c r="F575" s="318">
        <v>1.3697659867724518E-2</v>
      </c>
      <c r="G575" s="318">
        <v>1.6177946280084785E-4</v>
      </c>
      <c r="H575" s="318">
        <v>1.6986843594089026E-4</v>
      </c>
      <c r="I575" s="318">
        <v>-6.0051972036709721E-2</v>
      </c>
      <c r="J575" s="318">
        <v>0</v>
      </c>
      <c r="K575" s="318" t="s">
        <v>634</v>
      </c>
      <c r="O575" s="318">
        <v>0</v>
      </c>
      <c r="P575" s="318">
        <v>0</v>
      </c>
      <c r="Q575" s="318">
        <v>0</v>
      </c>
      <c r="R575" s="318">
        <v>4</v>
      </c>
      <c r="S575" s="318">
        <v>0.17391304347826086</v>
      </c>
      <c r="T575" s="318">
        <v>0</v>
      </c>
      <c r="U575" s="318">
        <v>0</v>
      </c>
    </row>
    <row r="576" spans="1:21" x14ac:dyDescent="0.2">
      <c r="A576" s="318">
        <v>37196</v>
      </c>
      <c r="B576" s="318">
        <v>148.69000199999999</v>
      </c>
      <c r="C576" s="318">
        <v>-1.1168810186746815E-2</v>
      </c>
      <c r="D576" s="318">
        <v>1.6686116792204795E-3</v>
      </c>
      <c r="E576" s="318">
        <v>1.2788966197239311E-2</v>
      </c>
      <c r="F576" s="318">
        <v>1.377273282779618E-2</v>
      </c>
      <c r="G576" s="318">
        <v>1.6355765639412969E-4</v>
      </c>
      <c r="H576" s="318">
        <v>1.7173553921383619E-4</v>
      </c>
      <c r="I576" s="318">
        <v>-5.7983787301687163E-2</v>
      </c>
      <c r="J576" s="318">
        <v>0</v>
      </c>
      <c r="K576" s="318" t="s">
        <v>634</v>
      </c>
      <c r="O576" s="318">
        <v>0</v>
      </c>
      <c r="P576" s="318">
        <v>0</v>
      </c>
      <c r="Q576" s="318">
        <v>0</v>
      </c>
      <c r="R576" s="318">
        <v>4</v>
      </c>
      <c r="S576" s="318">
        <v>0.17391304347826086</v>
      </c>
      <c r="T576" s="318">
        <v>0</v>
      </c>
      <c r="U576" s="318">
        <v>0</v>
      </c>
    </row>
    <row r="577" spans="1:21" x14ac:dyDescent="0.2">
      <c r="A577" s="318">
        <v>37197</v>
      </c>
      <c r="B577" s="318">
        <v>148.11999499999999</v>
      </c>
      <c r="C577" s="318">
        <v>-3.8408928709378143E-3</v>
      </c>
      <c r="D577" s="318">
        <v>9.3828843865734397E-4</v>
      </c>
      <c r="E577" s="318">
        <v>1.2636715266434593E-2</v>
      </c>
      <c r="F577" s="318">
        <v>1.3608770286929561E-2</v>
      </c>
      <c r="G577" s="318">
        <v>1.5968657272494112E-4</v>
      </c>
      <c r="H577" s="318">
        <v>1.6767090136118819E-4</v>
      </c>
      <c r="I577" s="318">
        <v>-6.2025337647729967E-2</v>
      </c>
      <c r="J577" s="318">
        <v>0</v>
      </c>
      <c r="K577" s="318" t="s">
        <v>634</v>
      </c>
      <c r="O577" s="318">
        <v>0</v>
      </c>
      <c r="P577" s="318">
        <v>0</v>
      </c>
      <c r="Q577" s="318">
        <v>0</v>
      </c>
      <c r="R577" s="318">
        <v>4</v>
      </c>
      <c r="S577" s="318">
        <v>0.17391304347826086</v>
      </c>
      <c r="T577" s="318">
        <v>0</v>
      </c>
      <c r="U577" s="318">
        <v>0</v>
      </c>
    </row>
    <row r="578" spans="1:21" x14ac:dyDescent="0.2">
      <c r="A578" s="318">
        <v>37200</v>
      </c>
      <c r="B578" s="318">
        <v>150.970001</v>
      </c>
      <c r="C578" s="318">
        <v>1.9058425914479586E-2</v>
      </c>
      <c r="D578" s="318">
        <v>2.3634154149191817E-3</v>
      </c>
      <c r="E578" s="318">
        <v>1.2922852568379547E-2</v>
      </c>
      <c r="F578" s="318">
        <v>1.3916918150562589E-2</v>
      </c>
      <c r="G578" s="318">
        <v>1.6700011850407387E-4</v>
      </c>
      <c r="H578" s="318">
        <v>1.7535012442927757E-4</v>
      </c>
      <c r="I578" s="318">
        <v>-6.6764090328093342E-2</v>
      </c>
      <c r="J578" s="318">
        <v>0</v>
      </c>
      <c r="K578" s="318" t="s">
        <v>634</v>
      </c>
      <c r="O578" s="318">
        <v>0</v>
      </c>
      <c r="P578" s="318">
        <v>0</v>
      </c>
      <c r="Q578" s="318">
        <v>0</v>
      </c>
      <c r="R578" s="318">
        <v>4</v>
      </c>
      <c r="S578" s="318">
        <v>0.17391304347826086</v>
      </c>
      <c r="T578" s="318">
        <v>0</v>
      </c>
      <c r="U578" s="318">
        <v>0</v>
      </c>
    </row>
    <row r="579" spans="1:21" x14ac:dyDescent="0.2">
      <c r="A579" s="318">
        <v>37201</v>
      </c>
      <c r="B579" s="318">
        <v>151.66999799999999</v>
      </c>
      <c r="C579" s="318">
        <v>4.6259466733048439E-3</v>
      </c>
      <c r="D579" s="318">
        <v>3.1103238836355093E-3</v>
      </c>
      <c r="E579" s="318">
        <v>1.255635564860663E-2</v>
      </c>
      <c r="F579" s="318">
        <v>1.3522229160037908E-2</v>
      </c>
      <c r="G579" s="318">
        <v>1.5766206717429562E-4</v>
      </c>
      <c r="H579" s="318">
        <v>1.6554517053301042E-4</v>
      </c>
      <c r="I579" s="318">
        <v>-5.3432766973133816E-2</v>
      </c>
      <c r="J579" s="318">
        <v>0</v>
      </c>
      <c r="K579" s="318" t="s">
        <v>634</v>
      </c>
      <c r="O579" s="318">
        <v>0</v>
      </c>
      <c r="P579" s="318">
        <v>0</v>
      </c>
      <c r="Q579" s="318">
        <v>0</v>
      </c>
      <c r="R579" s="318">
        <v>4</v>
      </c>
      <c r="S579" s="318">
        <v>0.17391304347826086</v>
      </c>
      <c r="T579" s="318">
        <v>0</v>
      </c>
      <c r="U579" s="318">
        <v>0</v>
      </c>
    </row>
    <row r="580" spans="1:21" x14ac:dyDescent="0.2">
      <c r="A580" s="318">
        <v>37202</v>
      </c>
      <c r="B580" s="318">
        <v>152.86000100000001</v>
      </c>
      <c r="C580" s="318">
        <v>7.8153814798899365E-3</v>
      </c>
      <c r="D580" s="318">
        <v>3.1984535909843929E-3</v>
      </c>
      <c r="E580" s="318">
        <v>1.2583855898745841E-2</v>
      </c>
      <c r="F580" s="318">
        <v>1.3551844814033983E-2</v>
      </c>
      <c r="G580" s="318">
        <v>1.5835342928040053E-4</v>
      </c>
      <c r="H580" s="318">
        <v>1.6627110074442057E-4</v>
      </c>
      <c r="I580" s="318">
        <v>-4.5510127915926568E-2</v>
      </c>
      <c r="J580" s="318">
        <v>0</v>
      </c>
      <c r="K580" s="318" t="s">
        <v>634</v>
      </c>
      <c r="O580" s="318">
        <v>0</v>
      </c>
      <c r="P580" s="318">
        <v>0</v>
      </c>
      <c r="Q580" s="318">
        <v>0</v>
      </c>
      <c r="R580" s="318">
        <v>4</v>
      </c>
      <c r="S580" s="318">
        <v>0.17391304347826086</v>
      </c>
      <c r="T580" s="318">
        <v>0</v>
      </c>
      <c r="U580" s="318">
        <v>0</v>
      </c>
    </row>
    <row r="581" spans="1:21" x14ac:dyDescent="0.2">
      <c r="A581" s="318">
        <v>37203</v>
      </c>
      <c r="B581" s="318">
        <v>154.19000199999999</v>
      </c>
      <c r="C581" s="318">
        <v>8.6631447975990643E-3</v>
      </c>
      <c r="D581" s="318">
        <v>3.3485072357609213E-3</v>
      </c>
      <c r="E581" s="318">
        <v>1.2631520130419675E-2</v>
      </c>
      <c r="F581" s="318">
        <v>1.3603175525067342E-2</v>
      </c>
      <c r="G581" s="318">
        <v>1.5955530080519748E-4</v>
      </c>
      <c r="H581" s="318">
        <v>1.6753306584545735E-4</v>
      </c>
      <c r="I581" s="318">
        <v>-3.8540085832315399E-2</v>
      </c>
      <c r="J581" s="318">
        <v>0</v>
      </c>
      <c r="K581" s="318" t="s">
        <v>634</v>
      </c>
      <c r="O581" s="318">
        <v>0</v>
      </c>
      <c r="P581" s="318">
        <v>0</v>
      </c>
      <c r="Q581" s="318">
        <v>0</v>
      </c>
      <c r="R581" s="318">
        <v>4</v>
      </c>
      <c r="S581" s="318">
        <v>0.17391304347826086</v>
      </c>
      <c r="T581" s="318">
        <v>0</v>
      </c>
      <c r="U581" s="318">
        <v>0</v>
      </c>
    </row>
    <row r="582" spans="1:21" x14ac:dyDescent="0.2">
      <c r="A582" s="318">
        <v>37204</v>
      </c>
      <c r="B582" s="318">
        <v>155.61000100000001</v>
      </c>
      <c r="C582" s="318">
        <v>9.1672623034698385E-3</v>
      </c>
      <c r="D582" s="318">
        <v>2.7137281994250341E-3</v>
      </c>
      <c r="E582" s="318">
        <v>1.1936945788005837E-2</v>
      </c>
      <c r="F582" s="318">
        <v>1.2855172387083209E-2</v>
      </c>
      <c r="G582" s="318">
        <v>1.424906747457903E-4</v>
      </c>
      <c r="H582" s="318">
        <v>1.4961520848307981E-4</v>
      </c>
      <c r="I582" s="318">
        <v>-3.5623518086968807E-2</v>
      </c>
      <c r="J582" s="318">
        <v>0</v>
      </c>
      <c r="K582" s="318" t="s">
        <v>634</v>
      </c>
      <c r="O582" s="318">
        <v>0</v>
      </c>
      <c r="P582" s="318">
        <v>0</v>
      </c>
      <c r="Q582" s="318">
        <v>0</v>
      </c>
      <c r="R582" s="318">
        <v>4</v>
      </c>
      <c r="S582" s="318">
        <v>0.17391304347826086</v>
      </c>
      <c r="T582" s="318">
        <v>0</v>
      </c>
      <c r="U582" s="318">
        <v>0</v>
      </c>
    </row>
    <row r="583" spans="1:21" x14ac:dyDescent="0.2">
      <c r="A583" s="318">
        <v>37207</v>
      </c>
      <c r="B583" s="318">
        <v>151.61000100000001</v>
      </c>
      <c r="C583" s="318">
        <v>-2.6041442768379497E-2</v>
      </c>
      <c r="D583" s="318">
        <v>1.7987276299310582E-3</v>
      </c>
      <c r="E583" s="318">
        <v>1.3356790354556863E-2</v>
      </c>
      <c r="F583" s="318">
        <v>1.4384235766445852E-2</v>
      </c>
      <c r="G583" s="318">
        <v>1.7840384857558327E-4</v>
      </c>
      <c r="H583" s="318">
        <v>1.8732404100436245E-4</v>
      </c>
      <c r="I583" s="318">
        <v>-2.85403180779072E-2</v>
      </c>
      <c r="J583" s="318">
        <v>0</v>
      </c>
      <c r="K583" s="318" t="s">
        <v>634</v>
      </c>
      <c r="O583" s="318">
        <v>0</v>
      </c>
      <c r="P583" s="318">
        <v>0</v>
      </c>
      <c r="Q583" s="318">
        <v>0</v>
      </c>
      <c r="R583" s="318">
        <v>4</v>
      </c>
      <c r="S583" s="318">
        <v>0.17391304347826086</v>
      </c>
      <c r="T583" s="318">
        <v>0</v>
      </c>
      <c r="U583" s="318">
        <v>0</v>
      </c>
    </row>
    <row r="584" spans="1:21" x14ac:dyDescent="0.2">
      <c r="A584" s="318">
        <v>37208</v>
      </c>
      <c r="B584" s="318">
        <v>155.89999399999999</v>
      </c>
      <c r="C584" s="318">
        <v>2.7903296888159658E-2</v>
      </c>
      <c r="D584" s="318">
        <v>3.8836439246453685E-3</v>
      </c>
      <c r="E584" s="318">
        <v>1.3866696859744287E-2</v>
      </c>
      <c r="F584" s="318">
        <v>1.4933365848955386E-2</v>
      </c>
      <c r="G584" s="318">
        <v>1.9228528180004206E-4</v>
      </c>
      <c r="H584" s="318">
        <v>2.0189954589004417E-4</v>
      </c>
      <c r="I584" s="318">
        <v>-3.8493740240926597E-2</v>
      </c>
      <c r="J584" s="318">
        <v>0</v>
      </c>
      <c r="K584" s="318" t="s">
        <v>634</v>
      </c>
      <c r="O584" s="318">
        <v>0</v>
      </c>
      <c r="P584" s="318">
        <v>0</v>
      </c>
      <c r="Q584" s="318">
        <v>0</v>
      </c>
      <c r="R584" s="318">
        <v>4</v>
      </c>
      <c r="S584" s="318">
        <v>0.17391304347826086</v>
      </c>
      <c r="T584" s="318">
        <v>0</v>
      </c>
      <c r="U584" s="318">
        <v>0</v>
      </c>
    </row>
    <row r="585" spans="1:21" x14ac:dyDescent="0.2">
      <c r="A585" s="318">
        <v>37209</v>
      </c>
      <c r="B585" s="318">
        <v>157.55999800000001</v>
      </c>
      <c r="C585" s="318">
        <v>1.059158783160708E-2</v>
      </c>
      <c r="D585" s="318">
        <v>3.9262911166966456E-3</v>
      </c>
      <c r="E585" s="318">
        <v>1.3886829204477246E-2</v>
      </c>
      <c r="F585" s="318">
        <v>1.4955046835590879E-2</v>
      </c>
      <c r="G585" s="318">
        <v>1.9284402535432212E-4</v>
      </c>
      <c r="H585" s="318">
        <v>2.0248622662203823E-4</v>
      </c>
      <c r="I585" s="318">
        <v>-1.8751871630164878E-2</v>
      </c>
      <c r="J585" s="318">
        <v>0</v>
      </c>
      <c r="K585" s="318" t="s">
        <v>634</v>
      </c>
      <c r="O585" s="318">
        <v>0</v>
      </c>
      <c r="P585" s="318">
        <v>0</v>
      </c>
      <c r="Q585" s="318">
        <v>0</v>
      </c>
      <c r="R585" s="318">
        <v>4</v>
      </c>
      <c r="S585" s="318">
        <v>0.17391304347826086</v>
      </c>
      <c r="T585" s="318">
        <v>0</v>
      </c>
      <c r="U585" s="318">
        <v>0</v>
      </c>
    </row>
    <row r="586" spans="1:21" x14ac:dyDescent="0.2">
      <c r="A586" s="318">
        <v>37210</v>
      </c>
      <c r="B586" s="318">
        <v>155.89999399999999</v>
      </c>
      <c r="C586" s="318">
        <v>-1.0591587831607054E-2</v>
      </c>
      <c r="D586" s="318">
        <v>2.3606180102747425E-3</v>
      </c>
      <c r="E586" s="318">
        <v>1.3562882448107794E-2</v>
      </c>
      <c r="F586" s="318">
        <v>1.4606181097962238E-2</v>
      </c>
      <c r="G586" s="318">
        <v>1.8395178030119048E-4</v>
      </c>
      <c r="H586" s="318">
        <v>1.9314936931625002E-4</v>
      </c>
      <c r="I586" s="318">
        <v>-1.2040731225687593E-2</v>
      </c>
      <c r="J586" s="318">
        <v>0</v>
      </c>
      <c r="K586" s="318" t="s">
        <v>634</v>
      </c>
      <c r="O586" s="318">
        <v>0</v>
      </c>
      <c r="P586" s="318">
        <v>0</v>
      </c>
      <c r="Q586" s="318">
        <v>0</v>
      </c>
      <c r="R586" s="318">
        <v>4</v>
      </c>
      <c r="S586" s="318">
        <v>0.17391304347826086</v>
      </c>
      <c r="T586" s="318">
        <v>0</v>
      </c>
      <c r="U586" s="318">
        <v>0</v>
      </c>
    </row>
    <row r="587" spans="1:21" x14ac:dyDescent="0.2">
      <c r="A587" s="318">
        <v>37211</v>
      </c>
      <c r="B587" s="318">
        <v>156.199997</v>
      </c>
      <c r="C587" s="318">
        <v>1.9224806219184317E-3</v>
      </c>
      <c r="D587" s="318">
        <v>3.222267598903207E-3</v>
      </c>
      <c r="E587" s="318">
        <v>1.288443332461639E-2</v>
      </c>
      <c r="F587" s="318">
        <v>1.3875543580356111E-2</v>
      </c>
      <c r="G587" s="318">
        <v>1.6600862209648537E-4</v>
      </c>
      <c r="H587" s="318">
        <v>1.7430905320130964E-4</v>
      </c>
      <c r="I587" s="318">
        <v>-1.6049762264102384E-2</v>
      </c>
      <c r="J587" s="318">
        <v>0</v>
      </c>
      <c r="K587" s="318" t="s">
        <v>634</v>
      </c>
      <c r="O587" s="318">
        <v>0</v>
      </c>
      <c r="P587" s="318">
        <v>0</v>
      </c>
      <c r="Q587" s="318">
        <v>0</v>
      </c>
      <c r="R587" s="318">
        <v>4</v>
      </c>
      <c r="S587" s="318">
        <v>0.17391304347826086</v>
      </c>
      <c r="T587" s="318">
        <v>0</v>
      </c>
      <c r="U587" s="318">
        <v>0</v>
      </c>
    </row>
    <row r="588" spans="1:21" x14ac:dyDescent="0.2">
      <c r="A588" s="318">
        <v>37214</v>
      </c>
      <c r="B588" s="318">
        <v>155.929993</v>
      </c>
      <c r="C588" s="318">
        <v>-1.7300744945850804E-3</v>
      </c>
      <c r="D588" s="318">
        <v>3.641606550525821E-3</v>
      </c>
      <c r="E588" s="318">
        <v>1.2553306660301572E-2</v>
      </c>
      <c r="F588" s="318">
        <v>1.3518945634170923E-2</v>
      </c>
      <c r="G588" s="318">
        <v>1.5758550810757182E-4</v>
      </c>
      <c r="H588" s="318">
        <v>1.6546478351295042E-4</v>
      </c>
      <c r="I588" s="318">
        <v>-7.470109281051851E-3</v>
      </c>
      <c r="J588" s="318">
        <v>0</v>
      </c>
      <c r="K588" s="318" t="s">
        <v>634</v>
      </c>
      <c r="O588" s="318">
        <v>0</v>
      </c>
      <c r="P588" s="318">
        <v>0</v>
      </c>
      <c r="Q588" s="318">
        <v>0</v>
      </c>
      <c r="R588" s="318">
        <v>4</v>
      </c>
      <c r="S588" s="318">
        <v>0.17391304347826086</v>
      </c>
      <c r="T588" s="318">
        <v>0</v>
      </c>
      <c r="U588" s="318">
        <v>0</v>
      </c>
    </row>
    <row r="589" spans="1:21" x14ac:dyDescent="0.2">
      <c r="A589" s="318">
        <v>37215</v>
      </c>
      <c r="B589" s="318">
        <v>156.85000600000001</v>
      </c>
      <c r="C589" s="318">
        <v>5.8828291849401405E-3</v>
      </c>
      <c r="D589" s="318">
        <v>3.322256497372307E-3</v>
      </c>
      <c r="E589" s="318">
        <v>1.2398654143575235E-2</v>
      </c>
      <c r="F589" s="318">
        <v>1.3352396770004099E-2</v>
      </c>
      <c r="G589" s="318">
        <v>1.5372662457199536E-4</v>
      </c>
      <c r="H589" s="318">
        <v>1.6141295580059513E-4</v>
      </c>
      <c r="I589" s="318">
        <v>1.3504861156572086E-3</v>
      </c>
      <c r="J589" s="318">
        <v>0</v>
      </c>
      <c r="K589" s="318" t="s">
        <v>634</v>
      </c>
      <c r="O589" s="318">
        <v>0</v>
      </c>
      <c r="P589" s="318">
        <v>0</v>
      </c>
      <c r="Q589" s="318">
        <v>0</v>
      </c>
      <c r="R589" s="318">
        <v>4</v>
      </c>
      <c r="S589" s="318">
        <v>0.17391304347826086</v>
      </c>
      <c r="T589" s="318">
        <v>0</v>
      </c>
      <c r="U589" s="318">
        <v>0</v>
      </c>
    </row>
    <row r="590" spans="1:21" x14ac:dyDescent="0.2">
      <c r="A590" s="318">
        <v>37216</v>
      </c>
      <c r="B590" s="318">
        <v>155.39999399999999</v>
      </c>
      <c r="C590" s="318">
        <v>-9.2875735662868927E-3</v>
      </c>
      <c r="D590" s="318">
        <v>2.2847465254528564E-3</v>
      </c>
      <c r="E590" s="318">
        <v>1.2503403277896265E-2</v>
      </c>
      <c r="F590" s="318">
        <v>1.346520353004213E-2</v>
      </c>
      <c r="G590" s="318">
        <v>1.5633509352970705E-4</v>
      </c>
      <c r="H590" s="318">
        <v>1.641518482061924E-4</v>
      </c>
      <c r="I590" s="318">
        <v>1.3823116950888614E-2</v>
      </c>
      <c r="J590" s="318">
        <v>0</v>
      </c>
      <c r="K590" s="318" t="s">
        <v>634</v>
      </c>
      <c r="O590" s="318">
        <v>0</v>
      </c>
      <c r="P590" s="318">
        <v>0</v>
      </c>
      <c r="Q590" s="318">
        <v>0</v>
      </c>
      <c r="R590" s="318">
        <v>4</v>
      </c>
      <c r="S590" s="318">
        <v>0.17391304347826086</v>
      </c>
      <c r="T590" s="318">
        <v>0</v>
      </c>
      <c r="U590" s="318">
        <v>0</v>
      </c>
    </row>
    <row r="591" spans="1:21" x14ac:dyDescent="0.2">
      <c r="A591" s="318">
        <v>37217</v>
      </c>
      <c r="B591" s="318">
        <v>157.240005</v>
      </c>
      <c r="C591" s="318">
        <v>1.1770933028675953E-2</v>
      </c>
      <c r="D591" s="318">
        <v>2.4419001881704973E-3</v>
      </c>
      <c r="E591" s="318">
        <v>1.2605365655582432E-2</v>
      </c>
      <c r="F591" s="318">
        <v>1.3575009167550311E-2</v>
      </c>
      <c r="G591" s="318">
        <v>1.5889524331093714E-4</v>
      </c>
      <c r="H591" s="318">
        <v>1.6684000547648401E-4</v>
      </c>
      <c r="I591" s="318">
        <v>-1.9324773741193253E-3</v>
      </c>
      <c r="J591" s="318">
        <v>0</v>
      </c>
      <c r="K591" s="318" t="s">
        <v>634</v>
      </c>
      <c r="O591" s="318">
        <v>0</v>
      </c>
      <c r="P591" s="318">
        <v>0</v>
      </c>
      <c r="Q591" s="318">
        <v>0</v>
      </c>
      <c r="R591" s="318">
        <v>4</v>
      </c>
      <c r="S591" s="318">
        <v>0.17391304347826086</v>
      </c>
      <c r="T591" s="318">
        <v>0</v>
      </c>
      <c r="U591" s="318">
        <v>0</v>
      </c>
    </row>
    <row r="592" spans="1:21" x14ac:dyDescent="0.2">
      <c r="A592" s="318">
        <v>37218</v>
      </c>
      <c r="B592" s="318">
        <v>156.770004</v>
      </c>
      <c r="C592" s="318">
        <v>-2.9935437566584572E-3</v>
      </c>
      <c r="D592" s="318">
        <v>2.8572817717599772E-3</v>
      </c>
      <c r="E592" s="318">
        <v>1.225431276683092E-2</v>
      </c>
      <c r="F592" s="318">
        <v>1.3196952210433297E-2</v>
      </c>
      <c r="G592" s="318">
        <v>1.5016818138731527E-4</v>
      </c>
      <c r="H592" s="318">
        <v>1.5767659045668104E-4</v>
      </c>
      <c r="I592" s="318">
        <v>-2.2906536159208088E-4</v>
      </c>
      <c r="J592" s="318">
        <v>0</v>
      </c>
      <c r="K592" s="318" t="s">
        <v>634</v>
      </c>
      <c r="O592" s="318">
        <v>0</v>
      </c>
      <c r="P592" s="318">
        <v>0</v>
      </c>
      <c r="Q592" s="318">
        <v>0</v>
      </c>
      <c r="R592" s="318">
        <v>4</v>
      </c>
      <c r="S592" s="318">
        <v>0.17391304347826086</v>
      </c>
      <c r="T592" s="318">
        <v>0</v>
      </c>
      <c r="U592" s="318">
        <v>0</v>
      </c>
    </row>
    <row r="593" spans="1:21" x14ac:dyDescent="0.2">
      <c r="A593" s="318">
        <v>37221</v>
      </c>
      <c r="B593" s="318">
        <v>157.58000200000001</v>
      </c>
      <c r="C593" s="318">
        <v>5.1534899139829317E-3</v>
      </c>
      <c r="D593" s="318">
        <v>2.1511049063059869E-3</v>
      </c>
      <c r="E593" s="318">
        <v>1.1629416544495641E-2</v>
      </c>
      <c r="F593" s="318">
        <v>1.2523987047918383E-2</v>
      </c>
      <c r="G593" s="318">
        <v>1.3524332916538896E-4</v>
      </c>
      <c r="H593" s="318">
        <v>1.4200549562365841E-4</v>
      </c>
      <c r="I593" s="318">
        <v>2.5763057600299938E-4</v>
      </c>
      <c r="J593" s="318">
        <v>0</v>
      </c>
      <c r="K593" s="318" t="s">
        <v>634</v>
      </c>
      <c r="O593" s="318">
        <v>0</v>
      </c>
      <c r="P593" s="318">
        <v>0</v>
      </c>
      <c r="Q593" s="318">
        <v>0</v>
      </c>
      <c r="R593" s="318">
        <v>4</v>
      </c>
      <c r="S593" s="318">
        <v>0.17391304347826086</v>
      </c>
      <c r="T593" s="318">
        <v>0</v>
      </c>
      <c r="U593" s="318">
        <v>0</v>
      </c>
    </row>
    <row r="594" spans="1:21" x14ac:dyDescent="0.2">
      <c r="A594" s="318">
        <v>37222</v>
      </c>
      <c r="B594" s="318">
        <v>158.13999899999999</v>
      </c>
      <c r="C594" s="318">
        <v>3.5474318097620215E-3</v>
      </c>
      <c r="D594" s="318">
        <v>2.1212673051580577E-3</v>
      </c>
      <c r="E594" s="318">
        <v>1.1624769728730805E-2</v>
      </c>
      <c r="F594" s="318">
        <v>1.251898278478702E-2</v>
      </c>
      <c r="G594" s="318">
        <v>1.3513527124601606E-4</v>
      </c>
      <c r="H594" s="318">
        <v>1.4189203480831686E-4</v>
      </c>
      <c r="I594" s="318">
        <v>4.8528942680813497E-4</v>
      </c>
      <c r="J594" s="318">
        <v>0</v>
      </c>
      <c r="K594" s="318" t="s">
        <v>634</v>
      </c>
      <c r="O594" s="318">
        <v>0</v>
      </c>
      <c r="P594" s="318">
        <v>0</v>
      </c>
      <c r="Q594" s="318">
        <v>0</v>
      </c>
      <c r="R594" s="318">
        <v>3</v>
      </c>
      <c r="S594" s="318">
        <v>0.13043478260869565</v>
      </c>
      <c r="T594" s="318">
        <v>0</v>
      </c>
      <c r="U594" s="318">
        <v>0</v>
      </c>
    </row>
    <row r="595" spans="1:21" x14ac:dyDescent="0.2">
      <c r="A595" s="318">
        <v>37223</v>
      </c>
      <c r="B595" s="318">
        <v>157.520004</v>
      </c>
      <c r="C595" s="318">
        <v>-3.9282505947994392E-3</v>
      </c>
      <c r="D595" s="318">
        <v>2.288135285513717E-3</v>
      </c>
      <c r="E595" s="318">
        <v>1.1505310285958133E-2</v>
      </c>
      <c r="F595" s="318">
        <v>1.2390334154108758E-2</v>
      </c>
      <c r="G595" s="318">
        <v>1.3237216477617403E-4</v>
      </c>
      <c r="H595" s="318">
        <v>1.3899077301498272E-4</v>
      </c>
      <c r="I595" s="318">
        <v>-1.8435042882096001E-4</v>
      </c>
      <c r="J595" s="318">
        <v>0</v>
      </c>
      <c r="K595" s="318" t="s">
        <v>634</v>
      </c>
      <c r="O595" s="318">
        <v>0</v>
      </c>
      <c r="P595" s="318">
        <v>0</v>
      </c>
      <c r="Q595" s="318">
        <v>0</v>
      </c>
      <c r="R595" s="318">
        <v>3</v>
      </c>
      <c r="S595" s="318">
        <v>0.13043478260869565</v>
      </c>
      <c r="T595" s="318">
        <v>0</v>
      </c>
      <c r="U595" s="318">
        <v>0</v>
      </c>
    </row>
    <row r="596" spans="1:21" x14ac:dyDescent="0.2">
      <c r="A596" s="318">
        <v>37224</v>
      </c>
      <c r="B596" s="318">
        <v>157.800003</v>
      </c>
      <c r="C596" s="318">
        <v>1.7759676987098574E-3</v>
      </c>
      <c r="D596" s="318">
        <v>2.2998096226903952E-3</v>
      </c>
      <c r="E596" s="318">
        <v>1.1504627769634042E-2</v>
      </c>
      <c r="F596" s="318">
        <v>1.2389599136528968E-2</v>
      </c>
      <c r="G596" s="318">
        <v>1.3235646011783476E-4</v>
      </c>
      <c r="H596" s="318">
        <v>1.3897428312372652E-4</v>
      </c>
      <c r="I596" s="318">
        <v>3.0130154263043516E-3</v>
      </c>
      <c r="J596" s="318">
        <v>0</v>
      </c>
      <c r="K596" s="318" t="s">
        <v>634</v>
      </c>
      <c r="O596" s="318">
        <v>0</v>
      </c>
      <c r="P596" s="318">
        <v>0</v>
      </c>
      <c r="Q596" s="318">
        <v>0</v>
      </c>
      <c r="R596" s="318">
        <v>3</v>
      </c>
      <c r="S596" s="318">
        <v>0.13043478260869565</v>
      </c>
      <c r="T596" s="318">
        <v>0</v>
      </c>
      <c r="U596" s="318">
        <v>0</v>
      </c>
    </row>
    <row r="597" spans="1:21" x14ac:dyDescent="0.2">
      <c r="A597" s="318">
        <v>37225</v>
      </c>
      <c r="B597" s="318">
        <v>158.88999899999999</v>
      </c>
      <c r="C597" s="318">
        <v>6.8837051834327277E-3</v>
      </c>
      <c r="D597" s="318">
        <v>3.1594532117465639E-3</v>
      </c>
      <c r="E597" s="318">
        <v>1.1115796984906239E-2</v>
      </c>
      <c r="F597" s="318">
        <v>1.1970858291437488E-2</v>
      </c>
      <c r="G597" s="318">
        <v>1.2356094260965061E-4</v>
      </c>
      <c r="H597" s="318">
        <v>1.2973898974013315E-4</v>
      </c>
      <c r="I597" s="318">
        <v>4.3221135015130167E-3</v>
      </c>
      <c r="J597" s="318">
        <v>0</v>
      </c>
      <c r="K597" s="318" t="s">
        <v>634</v>
      </c>
      <c r="O597" s="318">
        <v>0</v>
      </c>
      <c r="P597" s="318">
        <v>0</v>
      </c>
      <c r="Q597" s="318">
        <v>0</v>
      </c>
      <c r="R597" s="318">
        <v>3</v>
      </c>
      <c r="S597" s="318">
        <v>0.13043478260869565</v>
      </c>
      <c r="T597" s="318">
        <v>0</v>
      </c>
      <c r="U597" s="318">
        <v>0</v>
      </c>
    </row>
    <row r="598" spans="1:21" x14ac:dyDescent="0.2">
      <c r="A598" s="318">
        <v>37228</v>
      </c>
      <c r="B598" s="318">
        <v>157.929993</v>
      </c>
      <c r="C598" s="318">
        <v>-6.0602800480854266E-3</v>
      </c>
      <c r="D598" s="318">
        <v>3.0537681080728685E-3</v>
      </c>
      <c r="E598" s="318">
        <v>1.1195943310266895E-2</v>
      </c>
      <c r="F598" s="318">
        <v>1.2057169718748964E-2</v>
      </c>
      <c r="G598" s="318">
        <v>1.2534914660671003E-4</v>
      </c>
      <c r="H598" s="318">
        <v>1.3161660393704554E-4</v>
      </c>
      <c r="I598" s="318">
        <v>9.9196362102201372E-3</v>
      </c>
      <c r="J598" s="318">
        <v>0</v>
      </c>
      <c r="K598" s="318" t="s">
        <v>634</v>
      </c>
      <c r="O598" s="318">
        <v>0</v>
      </c>
      <c r="P598" s="318">
        <v>0</v>
      </c>
      <c r="Q598" s="318">
        <v>0</v>
      </c>
      <c r="R598" s="318">
        <v>3</v>
      </c>
      <c r="S598" s="318">
        <v>0.13043478260869565</v>
      </c>
      <c r="T598" s="318">
        <v>0</v>
      </c>
      <c r="U598" s="318">
        <v>0</v>
      </c>
    </row>
    <row r="599" spans="1:21" x14ac:dyDescent="0.2">
      <c r="A599" s="318">
        <v>37229</v>
      </c>
      <c r="B599" s="318">
        <v>159.86999499999999</v>
      </c>
      <c r="C599" s="318">
        <v>1.2209101142861006E-2</v>
      </c>
      <c r="D599" s="318">
        <v>2.7276097856148407E-3</v>
      </c>
      <c r="E599" s="318">
        <v>1.0799120379305038E-2</v>
      </c>
      <c r="F599" s="318">
        <v>1.1629821946943886E-2</v>
      </c>
      <c r="G599" s="318">
        <v>1.1662100096672137E-4</v>
      </c>
      <c r="H599" s="318">
        <v>1.2245205101505744E-4</v>
      </c>
      <c r="I599" s="318">
        <v>4.4224069960848251E-3</v>
      </c>
      <c r="J599" s="318">
        <v>0</v>
      </c>
      <c r="K599" s="318" t="s">
        <v>634</v>
      </c>
      <c r="O599" s="318">
        <v>0</v>
      </c>
      <c r="P599" s="318">
        <v>0</v>
      </c>
      <c r="Q599" s="318">
        <v>0</v>
      </c>
      <c r="R599" s="318">
        <v>3</v>
      </c>
      <c r="S599" s="318">
        <v>0.13043478260869565</v>
      </c>
      <c r="T599" s="318">
        <v>0</v>
      </c>
      <c r="U599" s="318">
        <v>0</v>
      </c>
    </row>
    <row r="600" spans="1:21" x14ac:dyDescent="0.2">
      <c r="A600" s="318">
        <v>37230</v>
      </c>
      <c r="B600" s="318">
        <v>162.320007</v>
      </c>
      <c r="C600" s="318">
        <v>1.5208784940861636E-2</v>
      </c>
      <c r="D600" s="318">
        <v>3.2315544650223064E-3</v>
      </c>
      <c r="E600" s="318">
        <v>1.1133873774686975E-2</v>
      </c>
      <c r="F600" s="318">
        <v>1.199032560350905E-2</v>
      </c>
      <c r="G600" s="318">
        <v>1.2396314523066239E-4</v>
      </c>
      <c r="H600" s="318">
        <v>1.3016130249219552E-4</v>
      </c>
      <c r="I600" s="318">
        <v>1.0136981748731776E-2</v>
      </c>
      <c r="J600" s="318">
        <v>0</v>
      </c>
      <c r="K600" s="318" t="s">
        <v>634</v>
      </c>
      <c r="O600" s="318">
        <v>0</v>
      </c>
      <c r="P600" s="318">
        <v>0</v>
      </c>
      <c r="Q600" s="318">
        <v>0</v>
      </c>
      <c r="R600" s="318">
        <v>3</v>
      </c>
      <c r="S600" s="318">
        <v>0.13043478260869565</v>
      </c>
      <c r="T600" s="318">
        <v>0</v>
      </c>
      <c r="U600" s="318">
        <v>0</v>
      </c>
    </row>
    <row r="601" spans="1:21" x14ac:dyDescent="0.2">
      <c r="A601" s="318">
        <v>37231</v>
      </c>
      <c r="B601" s="318">
        <v>162.41999799999999</v>
      </c>
      <c r="C601" s="318">
        <v>6.1582189825985019E-4</v>
      </c>
      <c r="D601" s="318">
        <v>2.8887182944684932E-3</v>
      </c>
      <c r="E601" s="318">
        <v>1.1096452635719217E-2</v>
      </c>
      <c r="F601" s="318">
        <v>1.1950025915389925E-2</v>
      </c>
      <c r="G601" s="318">
        <v>1.2313126109675995E-4</v>
      </c>
      <c r="H601" s="318">
        <v>1.2928782415159794E-4</v>
      </c>
      <c r="I601" s="318">
        <v>2.1438301631734547E-2</v>
      </c>
      <c r="J601" s="318">
        <v>0</v>
      </c>
      <c r="K601" s="318" t="s">
        <v>634</v>
      </c>
      <c r="O601" s="318">
        <v>0</v>
      </c>
      <c r="P601" s="318">
        <v>0</v>
      </c>
      <c r="Q601" s="318">
        <v>0</v>
      </c>
      <c r="R601" s="318">
        <v>3</v>
      </c>
      <c r="S601" s="318">
        <v>0.13043478260869565</v>
      </c>
      <c r="T601" s="318">
        <v>0</v>
      </c>
      <c r="U601" s="318">
        <v>0</v>
      </c>
    </row>
    <row r="602" spans="1:21" x14ac:dyDescent="0.2">
      <c r="A602" s="318">
        <v>37232</v>
      </c>
      <c r="B602" s="318">
        <v>161.770004</v>
      </c>
      <c r="C602" s="318">
        <v>-4.0099624724443447E-3</v>
      </c>
      <c r="D602" s="318">
        <v>2.2852369958949971E-3</v>
      </c>
      <c r="E602" s="318">
        <v>1.1111311879311615E-2</v>
      </c>
      <c r="F602" s="318">
        <v>1.19660281777202E-2</v>
      </c>
      <c r="G602" s="318">
        <v>1.234612516793314E-4</v>
      </c>
      <c r="H602" s="318">
        <v>1.2963431426329797E-4</v>
      </c>
      <c r="I602" s="318">
        <v>2.3676272108105693E-2</v>
      </c>
      <c r="J602" s="318">
        <v>0</v>
      </c>
      <c r="K602" s="318" t="s">
        <v>634</v>
      </c>
      <c r="O602" s="318">
        <v>0</v>
      </c>
      <c r="P602" s="318">
        <v>0</v>
      </c>
      <c r="Q602" s="318">
        <v>0</v>
      </c>
      <c r="R602" s="318">
        <v>3</v>
      </c>
      <c r="S602" s="318">
        <v>0.13043478260869565</v>
      </c>
      <c r="T602" s="318">
        <v>0</v>
      </c>
      <c r="U602" s="318">
        <v>0</v>
      </c>
    </row>
    <row r="603" spans="1:21" x14ac:dyDescent="0.2">
      <c r="A603" s="318">
        <v>37235</v>
      </c>
      <c r="B603" s="318">
        <v>161.259995</v>
      </c>
      <c r="C603" s="318">
        <v>-3.1576598170193824E-3</v>
      </c>
      <c r="D603" s="318">
        <v>1.6983359425383673E-3</v>
      </c>
      <c r="E603" s="318">
        <v>1.105498615375322E-2</v>
      </c>
      <c r="F603" s="318">
        <v>1.1905369704041928E-2</v>
      </c>
      <c r="G603" s="318">
        <v>1.2221271885967541E-4</v>
      </c>
      <c r="H603" s="318">
        <v>1.2832335480265919E-4</v>
      </c>
      <c r="I603" s="318">
        <v>1.9034706197089579E-2</v>
      </c>
      <c r="J603" s="318">
        <v>0</v>
      </c>
      <c r="K603" s="318" t="s">
        <v>634</v>
      </c>
      <c r="O603" s="318">
        <v>0</v>
      </c>
      <c r="P603" s="318">
        <v>0</v>
      </c>
      <c r="Q603" s="318">
        <v>0</v>
      </c>
      <c r="R603" s="318">
        <v>3</v>
      </c>
      <c r="S603" s="318">
        <v>0.13043478260869565</v>
      </c>
      <c r="T603" s="318">
        <v>0</v>
      </c>
      <c r="U603" s="318">
        <v>0</v>
      </c>
    </row>
    <row r="604" spans="1:21" x14ac:dyDescent="0.2">
      <c r="A604" s="318">
        <v>37236</v>
      </c>
      <c r="B604" s="318">
        <v>161.33000200000001</v>
      </c>
      <c r="C604" s="318">
        <v>4.3403082395657871E-4</v>
      </c>
      <c r="D604" s="318">
        <v>2.9590727802686571E-3</v>
      </c>
      <c r="E604" s="318">
        <v>9.0636055652303007E-3</v>
      </c>
      <c r="F604" s="318">
        <v>9.7608059933249388E-3</v>
      </c>
      <c r="G604" s="318">
        <v>8.2148945842073676E-5</v>
      </c>
      <c r="H604" s="318">
        <v>8.6256393134177361E-5</v>
      </c>
      <c r="I604" s="318">
        <v>1.8273716120513324E-2</v>
      </c>
      <c r="J604" s="318">
        <v>0</v>
      </c>
      <c r="K604" s="318" t="s">
        <v>634</v>
      </c>
      <c r="O604" s="318">
        <v>0</v>
      </c>
      <c r="P604" s="318">
        <v>0</v>
      </c>
      <c r="Q604" s="318">
        <v>0</v>
      </c>
      <c r="R604" s="318">
        <v>2</v>
      </c>
      <c r="S604" s="318">
        <v>8.6956521739130432E-2</v>
      </c>
      <c r="T604" s="318">
        <v>0</v>
      </c>
      <c r="U604" s="318">
        <v>0</v>
      </c>
    </row>
    <row r="605" spans="1:21" x14ac:dyDescent="0.2">
      <c r="A605" s="318">
        <v>37237</v>
      </c>
      <c r="B605" s="318">
        <v>162.13000500000001</v>
      </c>
      <c r="C605" s="318">
        <v>4.9465443264243387E-3</v>
      </c>
      <c r="D605" s="318">
        <v>1.865894086852689E-3</v>
      </c>
      <c r="E605" s="318">
        <v>7.0697199763252649E-3</v>
      </c>
      <c r="F605" s="318">
        <v>7.6135445898887462E-3</v>
      </c>
      <c r="G605" s="318">
        <v>4.9980940543652502E-5</v>
      </c>
      <c r="H605" s="318">
        <v>5.2479987570835131E-5</v>
      </c>
      <c r="I605" s="318">
        <v>2.473125562457203E-2</v>
      </c>
      <c r="J605" s="318">
        <v>0</v>
      </c>
      <c r="K605" s="318" t="s">
        <v>634</v>
      </c>
      <c r="O605" s="318">
        <v>0</v>
      </c>
      <c r="P605" s="318">
        <v>0</v>
      </c>
      <c r="Q605" s="318">
        <v>0</v>
      </c>
      <c r="R605" s="318">
        <v>2</v>
      </c>
      <c r="S605" s="318">
        <v>8.6956521739130432E-2</v>
      </c>
      <c r="T605" s="318">
        <v>0</v>
      </c>
      <c r="U605" s="318">
        <v>0</v>
      </c>
    </row>
    <row r="606" spans="1:21" x14ac:dyDescent="0.2">
      <c r="A606" s="318">
        <v>37238</v>
      </c>
      <c r="B606" s="318">
        <v>159.61999499999999</v>
      </c>
      <c r="C606" s="318">
        <v>-1.5602554277960352E-2</v>
      </c>
      <c r="D606" s="318">
        <v>6.1855398639709734E-4</v>
      </c>
      <c r="E606" s="318">
        <v>7.7328997276883389E-3</v>
      </c>
      <c r="F606" s="318">
        <v>8.327738168279749E-3</v>
      </c>
      <c r="G606" s="318">
        <v>5.9797738198482387E-5</v>
      </c>
      <c r="H606" s="318">
        <v>6.2787625108406506E-5</v>
      </c>
      <c r="I606" s="318">
        <v>2.7995778087291093E-2</v>
      </c>
      <c r="J606" s="318">
        <v>0</v>
      </c>
      <c r="K606" s="318" t="s">
        <v>634</v>
      </c>
      <c r="O606" s="318">
        <v>0</v>
      </c>
      <c r="P606" s="318">
        <v>0</v>
      </c>
      <c r="Q606" s="318">
        <v>0</v>
      </c>
      <c r="R606" s="318">
        <v>2</v>
      </c>
      <c r="S606" s="318">
        <v>8.6956521739130432E-2</v>
      </c>
      <c r="T606" s="318">
        <v>0</v>
      </c>
      <c r="U606" s="318">
        <v>0</v>
      </c>
    </row>
    <row r="607" spans="1:21" x14ac:dyDescent="0.2">
      <c r="A607" s="318">
        <v>37239</v>
      </c>
      <c r="B607" s="318">
        <v>159.929993</v>
      </c>
      <c r="C607" s="318">
        <v>1.9402166101624473E-3</v>
      </c>
      <c r="D607" s="318">
        <v>1.2153065788623114E-3</v>
      </c>
      <c r="E607" s="318">
        <v>7.2957381041675535E-3</v>
      </c>
      <c r="F607" s="318">
        <v>7.8569487275650576E-3</v>
      </c>
      <c r="G607" s="318">
        <v>5.3227794484602371E-5</v>
      </c>
      <c r="H607" s="318">
        <v>5.5889184208832493E-5</v>
      </c>
      <c r="I607" s="318">
        <v>1.8772945253303877E-2</v>
      </c>
      <c r="J607" s="318">
        <v>0</v>
      </c>
      <c r="K607" s="318" t="s">
        <v>634</v>
      </c>
      <c r="O607" s="318">
        <v>0</v>
      </c>
      <c r="P607" s="318">
        <v>0</v>
      </c>
      <c r="Q607" s="318">
        <v>0</v>
      </c>
      <c r="R607" s="318">
        <v>1</v>
      </c>
      <c r="S607" s="318">
        <v>4.3478260869565216E-2</v>
      </c>
      <c r="T607" s="318">
        <v>0</v>
      </c>
      <c r="U607" s="318">
        <v>0</v>
      </c>
    </row>
    <row r="608" spans="1:21" x14ac:dyDescent="0.2">
      <c r="A608" s="318">
        <v>37242</v>
      </c>
      <c r="B608" s="318">
        <v>158.03999300000001</v>
      </c>
      <c r="C608" s="318">
        <v>-1.1888054483024445E-2</v>
      </c>
      <c r="D608" s="318">
        <v>5.5766205005550781E-4</v>
      </c>
      <c r="E608" s="318">
        <v>7.8315753294959291E-3</v>
      </c>
      <c r="F608" s="318">
        <v>8.4340042009956161E-3</v>
      </c>
      <c r="G608" s="318">
        <v>6.133357214156926E-5</v>
      </c>
      <c r="H608" s="318">
        <v>6.4400250748647723E-5</v>
      </c>
      <c r="I608" s="318">
        <v>2.1065642571697879E-2</v>
      </c>
      <c r="J608" s="318">
        <v>0</v>
      </c>
      <c r="K608" s="318" t="s">
        <v>634</v>
      </c>
      <c r="O608" s="318">
        <v>0</v>
      </c>
      <c r="P608" s="318">
        <v>0</v>
      </c>
      <c r="Q608" s="318">
        <v>0</v>
      </c>
      <c r="R608" s="318">
        <v>1</v>
      </c>
      <c r="S608" s="318">
        <v>4.3478260869565216E-2</v>
      </c>
      <c r="T608" s="318">
        <v>0</v>
      </c>
      <c r="U608" s="318">
        <v>0</v>
      </c>
    </row>
    <row r="609" spans="1:21" x14ac:dyDescent="0.2">
      <c r="A609" s="318">
        <v>37243</v>
      </c>
      <c r="B609" s="318">
        <v>158.38999899999999</v>
      </c>
      <c r="C609" s="318">
        <v>2.2122185101940855E-3</v>
      </c>
      <c r="D609" s="318">
        <v>7.453902883783252E-4</v>
      </c>
      <c r="E609" s="318">
        <v>7.8212376951884918E-3</v>
      </c>
      <c r="F609" s="318">
        <v>8.4228713640491452E-3</v>
      </c>
      <c r="G609" s="318">
        <v>6.1171759084637379E-5</v>
      </c>
      <c r="H609" s="318">
        <v>6.4230347038869254E-5</v>
      </c>
      <c r="I609" s="318">
        <v>2.3273712012537803E-2</v>
      </c>
      <c r="J609" s="318">
        <v>0</v>
      </c>
      <c r="K609" s="318" t="s">
        <v>634</v>
      </c>
      <c r="O609" s="318">
        <v>0</v>
      </c>
      <c r="P609" s="318">
        <v>0</v>
      </c>
      <c r="Q609" s="318">
        <v>0</v>
      </c>
      <c r="R609" s="318">
        <v>1</v>
      </c>
      <c r="S609" s="318">
        <v>4.3478260869565216E-2</v>
      </c>
      <c r="T609" s="318">
        <v>0</v>
      </c>
      <c r="U609" s="318">
        <v>0</v>
      </c>
    </row>
    <row r="610" spans="1:21" x14ac:dyDescent="0.2">
      <c r="A610" s="318">
        <v>37244</v>
      </c>
      <c r="B610" s="318">
        <v>157.570007</v>
      </c>
      <c r="C610" s="318">
        <v>-5.1904913621456019E-3</v>
      </c>
      <c r="D610" s="318">
        <v>2.1808930994567051E-4</v>
      </c>
      <c r="E610" s="318">
        <v>7.8308288880772105E-3</v>
      </c>
      <c r="F610" s="318">
        <v>8.4332003410062268E-3</v>
      </c>
      <c r="G610" s="318">
        <v>6.1321881074344564E-5</v>
      </c>
      <c r="H610" s="318">
        <v>6.4387975128061799E-5</v>
      </c>
      <c r="I610" s="318">
        <v>3.4824579967280729E-2</v>
      </c>
      <c r="J610" s="318">
        <v>0</v>
      </c>
      <c r="K610" s="318" t="s">
        <v>634</v>
      </c>
      <c r="O610" s="318">
        <v>0</v>
      </c>
      <c r="P610" s="318">
        <v>0</v>
      </c>
      <c r="Q610" s="318">
        <v>0</v>
      </c>
      <c r="R610" s="318">
        <v>1</v>
      </c>
      <c r="S610" s="318">
        <v>4.3478260869565216E-2</v>
      </c>
      <c r="T610" s="318">
        <v>0</v>
      </c>
      <c r="U610" s="318">
        <v>0</v>
      </c>
    </row>
    <row r="611" spans="1:21" x14ac:dyDescent="0.2">
      <c r="A611" s="318">
        <v>37245</v>
      </c>
      <c r="B611" s="318">
        <v>159.66000399999999</v>
      </c>
      <c r="C611" s="318">
        <v>1.3176730872237282E-2</v>
      </c>
      <c r="D611" s="318">
        <v>1.2878180927325361E-3</v>
      </c>
      <c r="E611" s="318">
        <v>7.9999239773484131E-3</v>
      </c>
      <c r="F611" s="318">
        <v>8.6153027448367513E-3</v>
      </c>
      <c r="G611" s="318">
        <v>6.3998783643354044E-5</v>
      </c>
      <c r="H611" s="318">
        <v>6.7198722825521744E-5</v>
      </c>
      <c r="I611" s="318">
        <v>4.0084923308345337E-2</v>
      </c>
      <c r="J611" s="318">
        <v>0</v>
      </c>
      <c r="K611" s="318" t="s">
        <v>634</v>
      </c>
      <c r="O611" s="318">
        <v>0</v>
      </c>
      <c r="P611" s="318">
        <v>0</v>
      </c>
      <c r="Q611" s="318">
        <v>0</v>
      </c>
      <c r="R611" s="318">
        <v>1</v>
      </c>
      <c r="S611" s="318">
        <v>4.3478260869565216E-2</v>
      </c>
      <c r="T611" s="318">
        <v>0</v>
      </c>
      <c r="U611" s="318">
        <v>0</v>
      </c>
    </row>
    <row r="612" spans="1:21" x14ac:dyDescent="0.2">
      <c r="A612" s="318">
        <v>37251</v>
      </c>
      <c r="B612" s="318">
        <v>161.449997</v>
      </c>
      <c r="C612" s="318">
        <v>1.1148899351789168E-2</v>
      </c>
      <c r="D612" s="318">
        <v>1.2581974414522133E-3</v>
      </c>
      <c r="E612" s="318">
        <v>7.9602213306602578E-3</v>
      </c>
      <c r="F612" s="318">
        <v>8.5725460484033546E-3</v>
      </c>
      <c r="G612" s="318">
        <v>6.3365123633098578E-5</v>
      </c>
      <c r="H612" s="318">
        <v>6.6533379814753509E-5</v>
      </c>
      <c r="I612" s="318">
        <v>3.8294126722807152E-2</v>
      </c>
      <c r="J612" s="318">
        <v>0</v>
      </c>
      <c r="K612" s="318" t="s">
        <v>634</v>
      </c>
      <c r="O612" s="318">
        <v>0</v>
      </c>
      <c r="P612" s="318">
        <v>0</v>
      </c>
      <c r="Q612" s="318">
        <v>0</v>
      </c>
      <c r="R612" s="318">
        <v>1</v>
      </c>
      <c r="S612" s="318">
        <v>4.3478260869565216E-2</v>
      </c>
      <c r="T612" s="318">
        <v>0</v>
      </c>
      <c r="U612" s="318">
        <v>0</v>
      </c>
    </row>
    <row r="613" spans="1:21" x14ac:dyDescent="0.2">
      <c r="A613" s="318">
        <v>37252</v>
      </c>
      <c r="B613" s="318">
        <v>166.11999499999999</v>
      </c>
      <c r="C613" s="318">
        <v>2.8514910041148551E-2</v>
      </c>
      <c r="D613" s="318">
        <v>2.7586000032525466E-3</v>
      </c>
      <c r="E613" s="318">
        <v>9.8612326470682854E-3</v>
      </c>
      <c r="F613" s="318">
        <v>1.0619789004535076E-2</v>
      </c>
      <c r="G613" s="318">
        <v>9.7243909319605376E-5</v>
      </c>
      <c r="H613" s="318">
        <v>1.0210610478558565E-4</v>
      </c>
      <c r="I613" s="318">
        <v>3.7439378475084821E-2</v>
      </c>
      <c r="J613" s="318">
        <v>0</v>
      </c>
      <c r="K613" s="318" t="s">
        <v>634</v>
      </c>
      <c r="O613" s="318">
        <v>0</v>
      </c>
      <c r="P613" s="318">
        <v>0</v>
      </c>
      <c r="Q613" s="318">
        <v>0</v>
      </c>
      <c r="R613" s="318">
        <v>1</v>
      </c>
      <c r="S613" s="318">
        <v>4.3478260869565216E-2</v>
      </c>
      <c r="T613" s="318">
        <v>0</v>
      </c>
      <c r="U613" s="318">
        <v>0</v>
      </c>
    </row>
    <row r="614" spans="1:21" x14ac:dyDescent="0.2">
      <c r="A614" s="318">
        <v>37253</v>
      </c>
      <c r="B614" s="318">
        <v>167.179993</v>
      </c>
      <c r="C614" s="318">
        <v>6.3606457361434603E-3</v>
      </c>
      <c r="D614" s="318">
        <v>2.8160836138316201E-3</v>
      </c>
      <c r="E614" s="318">
        <v>9.8793927710518672E-3</v>
      </c>
      <c r="F614" s="318">
        <v>1.063934606113278E-2</v>
      </c>
      <c r="G614" s="318">
        <v>9.7602401524711895E-5</v>
      </c>
      <c r="H614" s="318">
        <v>1.0248252160094749E-4</v>
      </c>
      <c r="I614" s="318">
        <v>5.346284620200583E-2</v>
      </c>
      <c r="J614" s="318">
        <v>0</v>
      </c>
      <c r="K614" s="318" t="s">
        <v>634</v>
      </c>
      <c r="O614" s="318">
        <v>0</v>
      </c>
      <c r="P614" s="318">
        <v>0</v>
      </c>
      <c r="Q614" s="318">
        <v>0</v>
      </c>
      <c r="R614" s="318">
        <v>0</v>
      </c>
      <c r="S614" s="318">
        <v>0</v>
      </c>
      <c r="T614" s="318">
        <v>0</v>
      </c>
      <c r="U614" s="318">
        <v>0</v>
      </c>
    </row>
    <row r="615" spans="1:21" x14ac:dyDescent="0.2">
      <c r="A615" s="318">
        <v>37257</v>
      </c>
      <c r="B615" s="318">
        <v>167.179993</v>
      </c>
      <c r="C615" s="318">
        <v>0</v>
      </c>
      <c r="D615" s="318">
        <v>2.6471582895572381E-3</v>
      </c>
      <c r="E615" s="318">
        <v>9.8965757617517219E-3</v>
      </c>
      <c r="F615" s="318">
        <v>1.0657850820348008E-2</v>
      </c>
      <c r="G615" s="318">
        <v>9.794221180809166E-5</v>
      </c>
      <c r="H615" s="318">
        <v>1.0283932239849624E-4</v>
      </c>
      <c r="I615" s="318">
        <v>5.1332565085344582E-2</v>
      </c>
      <c r="J615" s="318">
        <v>0</v>
      </c>
      <c r="K615" s="318" t="s">
        <v>634</v>
      </c>
      <c r="O615" s="318">
        <v>0</v>
      </c>
      <c r="P615" s="318">
        <v>0</v>
      </c>
      <c r="Q615" s="318">
        <v>0</v>
      </c>
      <c r="R615" s="318">
        <v>0</v>
      </c>
      <c r="S615" s="318">
        <v>0</v>
      </c>
      <c r="T615" s="318">
        <v>0</v>
      </c>
      <c r="U615" s="318">
        <v>0</v>
      </c>
    </row>
    <row r="616" spans="1:21" x14ac:dyDescent="0.2">
      <c r="A616" s="318">
        <v>37258</v>
      </c>
      <c r="B616" s="318">
        <v>167.85000600000001</v>
      </c>
      <c r="C616" s="318">
        <v>3.9997247722734402E-3</v>
      </c>
      <c r="D616" s="318">
        <v>3.0246809260845177E-3</v>
      </c>
      <c r="E616" s="318">
        <v>9.7837740164330826E-3</v>
      </c>
      <c r="F616" s="318">
        <v>1.0536372017697165E-2</v>
      </c>
      <c r="G616" s="318">
        <v>9.5722234004631132E-5</v>
      </c>
      <c r="H616" s="318">
        <v>1.0050834570486269E-4</v>
      </c>
      <c r="I616" s="318">
        <v>4.7303604323097048E-2</v>
      </c>
      <c r="J616" s="318">
        <v>0</v>
      </c>
      <c r="K616" s="318" t="s">
        <v>634</v>
      </c>
      <c r="O616" s="318">
        <v>0</v>
      </c>
      <c r="P616" s="318">
        <v>0</v>
      </c>
      <c r="Q616" s="318">
        <v>0</v>
      </c>
      <c r="R616" s="318">
        <v>0</v>
      </c>
      <c r="S616" s="318">
        <v>0</v>
      </c>
      <c r="T616" s="318">
        <v>0</v>
      </c>
      <c r="U616" s="318">
        <v>0</v>
      </c>
    </row>
    <row r="617" spans="1:21" x14ac:dyDescent="0.2">
      <c r="A617" s="318">
        <v>37259</v>
      </c>
      <c r="B617" s="318">
        <v>169.78999300000001</v>
      </c>
      <c r="C617" s="318">
        <v>1.1491578928275762E-2</v>
      </c>
      <c r="D617" s="318">
        <v>3.4873290798733705E-3</v>
      </c>
      <c r="E617" s="318">
        <v>9.950072481016467E-3</v>
      </c>
      <c r="F617" s="318">
        <v>1.0715462671863888E-2</v>
      </c>
      <c r="G617" s="318">
        <v>9.9003942377481199E-5</v>
      </c>
      <c r="H617" s="318">
        <v>1.0395413949635526E-4</v>
      </c>
      <c r="I617" s="318">
        <v>5.3846839151328423E-2</v>
      </c>
      <c r="J617" s="318">
        <v>0</v>
      </c>
      <c r="K617" s="318" t="s">
        <v>634</v>
      </c>
      <c r="O617" s="318">
        <v>0</v>
      </c>
      <c r="P617" s="318">
        <v>0</v>
      </c>
      <c r="Q617" s="318">
        <v>0</v>
      </c>
      <c r="R617" s="318">
        <v>0</v>
      </c>
      <c r="S617" s="318">
        <v>0</v>
      </c>
      <c r="T617" s="318">
        <v>0</v>
      </c>
      <c r="U617" s="318">
        <v>0</v>
      </c>
    </row>
    <row r="618" spans="1:21" x14ac:dyDescent="0.2">
      <c r="A618" s="318">
        <v>37260</v>
      </c>
      <c r="B618" s="318">
        <v>171.33000200000001</v>
      </c>
      <c r="C618" s="318">
        <v>9.0291949177390175E-3</v>
      </c>
      <c r="D618" s="318">
        <v>3.5894952576974791E-3</v>
      </c>
      <c r="E618" s="318">
        <v>9.9975911033407996E-3</v>
      </c>
      <c r="F618" s="318">
        <v>1.0766636572828553E-2</v>
      </c>
      <c r="G618" s="318">
        <v>9.9951827869599119E-5</v>
      </c>
      <c r="H618" s="318">
        <v>1.0494941926307908E-4</v>
      </c>
      <c r="I618" s="318">
        <v>5.8799888361819375E-2</v>
      </c>
      <c r="J618" s="318">
        <v>0</v>
      </c>
      <c r="K618" s="318" t="s">
        <v>634</v>
      </c>
      <c r="O618" s="318">
        <v>0</v>
      </c>
      <c r="P618" s="318">
        <v>0</v>
      </c>
      <c r="Q618" s="318">
        <v>0</v>
      </c>
      <c r="R618" s="318">
        <v>0</v>
      </c>
      <c r="S618" s="318">
        <v>0</v>
      </c>
      <c r="T618" s="318">
        <v>0</v>
      </c>
      <c r="U618" s="318">
        <v>0</v>
      </c>
    </row>
    <row r="619" spans="1:21" x14ac:dyDescent="0.2">
      <c r="A619" s="318">
        <v>37263</v>
      </c>
      <c r="B619" s="318">
        <v>170.64999399999999</v>
      </c>
      <c r="C619" s="318">
        <v>-3.97689282522826E-3</v>
      </c>
      <c r="D619" s="318">
        <v>3.6887041730716301E-3</v>
      </c>
      <c r="E619" s="318">
        <v>9.9069721206195022E-3</v>
      </c>
      <c r="F619" s="318">
        <v>1.0669046899128695E-2</v>
      </c>
      <c r="G619" s="318">
        <v>9.8148096598732061E-5</v>
      </c>
      <c r="H619" s="318">
        <v>1.0305550142866867E-4</v>
      </c>
      <c r="I619" s="318">
        <v>6.5646013565321168E-2</v>
      </c>
      <c r="J619" s="318">
        <v>0</v>
      </c>
      <c r="K619" s="318" t="s">
        <v>634</v>
      </c>
      <c r="O619" s="318">
        <v>0</v>
      </c>
      <c r="P619" s="318">
        <v>0</v>
      </c>
      <c r="Q619" s="318">
        <v>0</v>
      </c>
      <c r="R619" s="318">
        <v>0</v>
      </c>
      <c r="S619" s="318">
        <v>0</v>
      </c>
      <c r="T619" s="318">
        <v>0</v>
      </c>
      <c r="U619" s="318">
        <v>0</v>
      </c>
    </row>
    <row r="620" spans="1:21" x14ac:dyDescent="0.2">
      <c r="A620" s="318">
        <v>37264</v>
      </c>
      <c r="B620" s="318">
        <v>168.529999</v>
      </c>
      <c r="C620" s="318">
        <v>-1.2500870638764849E-2</v>
      </c>
      <c r="D620" s="318">
        <v>2.5120388501370665E-3</v>
      </c>
      <c r="E620" s="318">
        <v>1.0303862705591929E-2</v>
      </c>
      <c r="F620" s="318">
        <v>1.1096467529098999E-2</v>
      </c>
      <c r="G620" s="318">
        <v>1.0616958665568821E-4</v>
      </c>
      <c r="H620" s="318">
        <v>1.1147806598847263E-4</v>
      </c>
      <c r="I620" s="318">
        <v>6.3391780109062892E-2</v>
      </c>
      <c r="J620" s="318">
        <v>0</v>
      </c>
      <c r="K620" s="318" t="s">
        <v>634</v>
      </c>
      <c r="O620" s="318">
        <v>0</v>
      </c>
      <c r="P620" s="318">
        <v>0</v>
      </c>
      <c r="Q620" s="318">
        <v>0</v>
      </c>
      <c r="R620" s="318">
        <v>0</v>
      </c>
      <c r="S620" s="318">
        <v>0</v>
      </c>
      <c r="T620" s="318">
        <v>0</v>
      </c>
      <c r="U620" s="318">
        <v>0</v>
      </c>
    </row>
    <row r="621" spans="1:21" x14ac:dyDescent="0.2">
      <c r="A621" s="318">
        <v>37265</v>
      </c>
      <c r="B621" s="318">
        <v>168.88999899999999</v>
      </c>
      <c r="C621" s="318">
        <v>2.133839954549189E-3</v>
      </c>
      <c r="D621" s="318">
        <v>1.8894224222174257E-3</v>
      </c>
      <c r="E621" s="318">
        <v>9.8848033128723263E-3</v>
      </c>
      <c r="F621" s="318">
        <v>1.0645172798477889E-2</v>
      </c>
      <c r="G621" s="318">
        <v>9.7709336534171728E-5</v>
      </c>
      <c r="H621" s="318">
        <v>1.0259480336088032E-4</v>
      </c>
      <c r="I621" s="318">
        <v>5.3741630377960224E-2</v>
      </c>
      <c r="J621" s="318">
        <v>0</v>
      </c>
      <c r="K621" s="318" t="s">
        <v>634</v>
      </c>
      <c r="O621" s="318">
        <v>0</v>
      </c>
      <c r="P621" s="318">
        <v>0</v>
      </c>
      <c r="Q621" s="318">
        <v>0</v>
      </c>
      <c r="R621" s="318">
        <v>0</v>
      </c>
      <c r="S621" s="318">
        <v>0</v>
      </c>
      <c r="T621" s="318">
        <v>0</v>
      </c>
      <c r="U621" s="318">
        <v>0</v>
      </c>
    </row>
    <row r="622" spans="1:21" x14ac:dyDescent="0.2">
      <c r="A622" s="318">
        <v>37266</v>
      </c>
      <c r="B622" s="318">
        <v>168.11999499999999</v>
      </c>
      <c r="C622" s="318">
        <v>-4.5696291125621145E-3</v>
      </c>
      <c r="D622" s="318">
        <v>1.6424961836068559E-3</v>
      </c>
      <c r="E622" s="318">
        <v>9.9824936644210948E-3</v>
      </c>
      <c r="F622" s="318">
        <v>1.0750377792453487E-2</v>
      </c>
      <c r="G622" s="318">
        <v>9.9650179760207299E-5</v>
      </c>
      <c r="H622" s="318">
        <v>1.0463268874821766E-4</v>
      </c>
      <c r="I622" s="318">
        <v>5.3345950281163401E-2</v>
      </c>
      <c r="J622" s="318">
        <v>0</v>
      </c>
      <c r="K622" s="318" t="s">
        <v>634</v>
      </c>
      <c r="O622" s="318">
        <v>0</v>
      </c>
      <c r="P622" s="318">
        <v>0</v>
      </c>
      <c r="Q622" s="318">
        <v>0</v>
      </c>
      <c r="R622" s="318">
        <v>0</v>
      </c>
      <c r="S622" s="318">
        <v>0</v>
      </c>
      <c r="T622" s="318">
        <v>0</v>
      </c>
      <c r="U622" s="318">
        <v>0</v>
      </c>
    </row>
    <row r="623" spans="1:21" x14ac:dyDescent="0.2">
      <c r="A623" s="318">
        <v>37267</v>
      </c>
      <c r="B623" s="318">
        <v>168.10000600000001</v>
      </c>
      <c r="C623" s="318">
        <v>-1.1890428864482043E-4</v>
      </c>
      <c r="D623" s="318">
        <v>1.8277846685496907E-3</v>
      </c>
      <c r="E623" s="318">
        <v>9.9081654954227671E-3</v>
      </c>
      <c r="F623" s="318">
        <v>1.0670332071993749E-2</v>
      </c>
      <c r="G623" s="318">
        <v>9.8171743484686298E-5</v>
      </c>
      <c r="H623" s="318">
        <v>1.0308033065892062E-4</v>
      </c>
      <c r="I623" s="318">
        <v>4.8661825557596815E-2</v>
      </c>
      <c r="J623" s="318">
        <v>0</v>
      </c>
      <c r="K623" s="318" t="s">
        <v>634</v>
      </c>
      <c r="O623" s="318">
        <v>0</v>
      </c>
      <c r="P623" s="318">
        <v>0</v>
      </c>
      <c r="Q623" s="318">
        <v>0</v>
      </c>
      <c r="R623" s="318">
        <v>0</v>
      </c>
      <c r="S623" s="318">
        <v>0</v>
      </c>
      <c r="T623" s="318">
        <v>0</v>
      </c>
      <c r="U623" s="318">
        <v>0</v>
      </c>
    </row>
    <row r="624" spans="1:21" x14ac:dyDescent="0.2">
      <c r="A624" s="318">
        <v>37270</v>
      </c>
      <c r="B624" s="318">
        <v>167.41000399999999</v>
      </c>
      <c r="C624" s="318">
        <v>-4.11315878648086E-3</v>
      </c>
      <c r="D624" s="318">
        <v>1.7822847176229535E-3</v>
      </c>
      <c r="E624" s="318">
        <v>9.9343634596150247E-3</v>
      </c>
      <c r="F624" s="318">
        <v>1.0698545264200795E-2</v>
      </c>
      <c r="G624" s="318">
        <v>9.8691577347734217E-5</v>
      </c>
      <c r="H624" s="318">
        <v>1.0362615621512093E-4</v>
      </c>
      <c r="I624" s="318">
        <v>4.6908173316199953E-2</v>
      </c>
      <c r="J624" s="318">
        <v>0</v>
      </c>
      <c r="K624" s="318" t="s">
        <v>634</v>
      </c>
      <c r="O624" s="318">
        <v>0</v>
      </c>
      <c r="P624" s="318">
        <v>0</v>
      </c>
      <c r="Q624" s="318">
        <v>0</v>
      </c>
      <c r="R624" s="318">
        <v>0</v>
      </c>
      <c r="S624" s="318">
        <v>0</v>
      </c>
      <c r="T624" s="318">
        <v>0</v>
      </c>
      <c r="U624" s="318">
        <v>0</v>
      </c>
    </row>
    <row r="625" spans="1:21" x14ac:dyDescent="0.2">
      <c r="A625" s="318">
        <v>37271</v>
      </c>
      <c r="B625" s="318">
        <v>163.61999499999999</v>
      </c>
      <c r="C625" s="318">
        <v>-2.2899281794188171E-2</v>
      </c>
      <c r="D625" s="318">
        <v>6.711745929493943E-4</v>
      </c>
      <c r="E625" s="318">
        <v>1.1303246445109608E-2</v>
      </c>
      <c r="F625" s="318">
        <v>1.2172726940887269E-2</v>
      </c>
      <c r="G625" s="318">
        <v>1.2776338019888301E-4</v>
      </c>
      <c r="H625" s="318">
        <v>1.3415154920882718E-4</v>
      </c>
      <c r="I625" s="318">
        <v>4.0100389830797202E-2</v>
      </c>
      <c r="J625" s="318">
        <v>0</v>
      </c>
      <c r="K625" s="318" t="s">
        <v>634</v>
      </c>
      <c r="O625" s="318">
        <v>0</v>
      </c>
      <c r="P625" s="318">
        <v>0</v>
      </c>
      <c r="Q625" s="318">
        <v>0</v>
      </c>
      <c r="R625" s="318">
        <v>0</v>
      </c>
      <c r="S625" s="318">
        <v>0</v>
      </c>
      <c r="T625" s="318">
        <v>0</v>
      </c>
      <c r="U625" s="318">
        <v>0</v>
      </c>
    </row>
    <row r="626" spans="1:21" x14ac:dyDescent="0.2">
      <c r="A626" s="318">
        <v>37272</v>
      </c>
      <c r="B626" s="318">
        <v>161.28999300000001</v>
      </c>
      <c r="C626" s="318">
        <v>-1.4342691997936747E-2</v>
      </c>
      <c r="D626" s="318">
        <v>-2.4736047011541943E-4</v>
      </c>
      <c r="E626" s="318">
        <v>1.1714706927031944E-2</v>
      </c>
      <c r="F626" s="318">
        <v>1.2615838229111324E-2</v>
      </c>
      <c r="G626" s="318">
        <v>1.3723435838625022E-4</v>
      </c>
      <c r="H626" s="318">
        <v>1.4409607630556275E-4</v>
      </c>
      <c r="I626" s="318">
        <v>3.4056389392607946E-2</v>
      </c>
      <c r="J626" s="318">
        <v>0</v>
      </c>
      <c r="K626" s="318" t="s">
        <v>634</v>
      </c>
      <c r="O626" s="318">
        <v>0</v>
      </c>
      <c r="P626" s="318">
        <v>0</v>
      </c>
      <c r="Q626" s="318">
        <v>0</v>
      </c>
      <c r="R626" s="318">
        <v>0</v>
      </c>
      <c r="S626" s="318">
        <v>0</v>
      </c>
      <c r="T626" s="318">
        <v>0</v>
      </c>
      <c r="U626" s="318">
        <v>0</v>
      </c>
    </row>
    <row r="627" spans="1:21" x14ac:dyDescent="0.2">
      <c r="A627" s="318">
        <v>37273</v>
      </c>
      <c r="B627" s="318">
        <v>163.03999300000001</v>
      </c>
      <c r="C627" s="318">
        <v>1.0791583011161093E-2</v>
      </c>
      <c r="D627" s="318">
        <v>1.0095032103189351E-3</v>
      </c>
      <c r="E627" s="318">
        <v>1.1396467942955501E-2</v>
      </c>
      <c r="F627" s="318">
        <v>1.2273119323182846E-2</v>
      </c>
      <c r="G627" s="318">
        <v>1.2987948157481237E-4</v>
      </c>
      <c r="H627" s="318">
        <v>1.3637345565355299E-4</v>
      </c>
      <c r="I627" s="318">
        <v>2.4056727408015708E-2</v>
      </c>
      <c r="J627" s="318">
        <v>0</v>
      </c>
      <c r="K627" s="318" t="s">
        <v>634</v>
      </c>
      <c r="O627" s="318">
        <v>0</v>
      </c>
      <c r="P627" s="318">
        <v>0</v>
      </c>
      <c r="Q627" s="318">
        <v>0</v>
      </c>
      <c r="R627" s="318">
        <v>0</v>
      </c>
      <c r="S627" s="318">
        <v>0</v>
      </c>
      <c r="T627" s="318">
        <v>0</v>
      </c>
      <c r="U627" s="318">
        <v>0</v>
      </c>
    </row>
    <row r="628" spans="1:21" x14ac:dyDescent="0.2">
      <c r="A628" s="318">
        <v>37274</v>
      </c>
      <c r="B628" s="318">
        <v>161.86000100000001</v>
      </c>
      <c r="C628" s="318">
        <v>-7.2637562944300061E-3</v>
      </c>
      <c r="D628" s="318">
        <v>5.7121878629072325E-4</v>
      </c>
      <c r="E628" s="318">
        <v>1.1535025506979291E-2</v>
      </c>
      <c r="F628" s="318">
        <v>1.2422335161362312E-2</v>
      </c>
      <c r="G628" s="318">
        <v>1.3305681344666286E-4</v>
      </c>
      <c r="H628" s="318">
        <v>1.3970965411899602E-4</v>
      </c>
      <c r="I628" s="318">
        <v>2.8671680521566757E-2</v>
      </c>
      <c r="J628" s="318">
        <v>0</v>
      </c>
      <c r="K628" s="318" t="s">
        <v>634</v>
      </c>
      <c r="O628" s="318">
        <v>0</v>
      </c>
      <c r="P628" s="318">
        <v>0</v>
      </c>
      <c r="Q628" s="318">
        <v>0</v>
      </c>
      <c r="R628" s="318">
        <v>0</v>
      </c>
      <c r="S628" s="318">
        <v>0</v>
      </c>
      <c r="T628" s="318">
        <v>0</v>
      </c>
      <c r="U628" s="318">
        <v>0</v>
      </c>
    </row>
    <row r="629" spans="1:21" x14ac:dyDescent="0.2">
      <c r="A629" s="318">
        <v>37277</v>
      </c>
      <c r="B629" s="318">
        <v>161.699997</v>
      </c>
      <c r="C629" s="318">
        <v>-9.8902221554931385E-4</v>
      </c>
      <c r="D629" s="318">
        <v>1.0902203228371581E-3</v>
      </c>
      <c r="E629" s="318">
        <v>1.118633209775197E-2</v>
      </c>
      <c r="F629" s="318">
        <v>1.2046819182194428E-2</v>
      </c>
      <c r="G629" s="318">
        <v>1.25134025801196E-4</v>
      </c>
      <c r="H629" s="318">
        <v>1.313907270912558E-4</v>
      </c>
      <c r="I629" s="318">
        <v>2.276710634405037E-2</v>
      </c>
      <c r="J629" s="318">
        <v>0</v>
      </c>
      <c r="K629" s="318" t="s">
        <v>634</v>
      </c>
      <c r="O629" s="318">
        <v>0</v>
      </c>
      <c r="P629" s="318">
        <v>0</v>
      </c>
      <c r="Q629" s="318">
        <v>0</v>
      </c>
      <c r="R629" s="318">
        <v>0</v>
      </c>
      <c r="S629" s="318">
        <v>0</v>
      </c>
      <c r="T629" s="318">
        <v>0</v>
      </c>
      <c r="U629" s="318">
        <v>0</v>
      </c>
    </row>
    <row r="630" spans="1:21" x14ac:dyDescent="0.2">
      <c r="A630" s="318">
        <v>37279</v>
      </c>
      <c r="B630" s="318">
        <v>161.39999399999999</v>
      </c>
      <c r="C630" s="318">
        <v>-1.8570293690587474E-3</v>
      </c>
      <c r="D630" s="318">
        <v>8.9644661430130889E-4</v>
      </c>
      <c r="E630" s="318">
        <v>1.120115932300169E-2</v>
      </c>
      <c r="F630" s="318">
        <v>1.2062786963232588E-2</v>
      </c>
      <c r="G630" s="318">
        <v>1.2546597017926769E-4</v>
      </c>
      <c r="H630" s="318">
        <v>1.3173926868823108E-4</v>
      </c>
      <c r="I630" s="318">
        <v>2.6628884336339937E-2</v>
      </c>
      <c r="J630" s="318">
        <v>0</v>
      </c>
      <c r="K630" s="318" t="s">
        <v>634</v>
      </c>
      <c r="O630" s="318">
        <v>0</v>
      </c>
      <c r="P630" s="318">
        <v>0</v>
      </c>
      <c r="Q630" s="318">
        <v>0</v>
      </c>
      <c r="R630" s="318">
        <v>0</v>
      </c>
      <c r="S630" s="318">
        <v>0</v>
      </c>
      <c r="T630" s="318">
        <v>0</v>
      </c>
      <c r="U630" s="318">
        <v>0</v>
      </c>
    </row>
    <row r="631" spans="1:21" x14ac:dyDescent="0.2">
      <c r="A631" s="318">
        <v>37280</v>
      </c>
      <c r="B631" s="318">
        <v>163.66000399999999</v>
      </c>
      <c r="C631" s="318">
        <v>1.3905410879022952E-2</v>
      </c>
      <c r="D631" s="318">
        <v>1.8057752924521924E-3</v>
      </c>
      <c r="E631" s="318">
        <v>1.1454556493714602E-2</v>
      </c>
      <c r="F631" s="318">
        <v>1.2335676224000339E-2</v>
      </c>
      <c r="G631" s="318">
        <v>1.3120686446769933E-4</v>
      </c>
      <c r="H631" s="318">
        <v>1.3776720769108431E-4</v>
      </c>
      <c r="I631" s="318">
        <v>2.7376044395652398E-2</v>
      </c>
      <c r="J631" s="318">
        <v>0</v>
      </c>
      <c r="K631" s="318" t="s">
        <v>634</v>
      </c>
      <c r="O631" s="318">
        <v>0</v>
      </c>
      <c r="P631" s="318">
        <v>0</v>
      </c>
      <c r="Q631" s="318">
        <v>0</v>
      </c>
      <c r="R631" s="318">
        <v>0</v>
      </c>
      <c r="S631" s="318">
        <v>0</v>
      </c>
      <c r="T631" s="318">
        <v>0</v>
      </c>
      <c r="U631" s="318">
        <v>0</v>
      </c>
    </row>
    <row r="632" spans="1:21" x14ac:dyDescent="0.2">
      <c r="A632" s="318">
        <v>37281</v>
      </c>
      <c r="B632" s="318">
        <v>163.270004</v>
      </c>
      <c r="C632" s="318">
        <v>-2.3858329027809429E-3</v>
      </c>
      <c r="D632" s="318">
        <v>1.0647008269751342E-3</v>
      </c>
      <c r="E632" s="318">
        <v>1.1182296765843461E-2</v>
      </c>
      <c r="F632" s="318">
        <v>1.2042473440139111E-2</v>
      </c>
      <c r="G632" s="318">
        <v>1.2504376095939313E-4</v>
      </c>
      <c r="H632" s="318">
        <v>1.3129594900736279E-4</v>
      </c>
      <c r="I632" s="318">
        <v>3.2115163481170786E-2</v>
      </c>
      <c r="J632" s="318">
        <v>0</v>
      </c>
      <c r="K632" s="318" t="s">
        <v>634</v>
      </c>
      <c r="O632" s="318">
        <v>0</v>
      </c>
      <c r="P632" s="318">
        <v>0</v>
      </c>
      <c r="Q632" s="318">
        <v>0</v>
      </c>
      <c r="R632" s="318">
        <v>0</v>
      </c>
      <c r="S632" s="318">
        <v>0</v>
      </c>
      <c r="T632" s="318">
        <v>0</v>
      </c>
      <c r="U632" s="318">
        <v>0</v>
      </c>
    </row>
    <row r="633" spans="1:21" x14ac:dyDescent="0.2">
      <c r="A633" s="318">
        <v>37284</v>
      </c>
      <c r="B633" s="318">
        <v>164.83999600000001</v>
      </c>
      <c r="C633" s="318">
        <v>9.5699855672931027E-3</v>
      </c>
      <c r="D633" s="318">
        <v>9.8951445628484534E-4</v>
      </c>
      <c r="E633" s="318">
        <v>1.1116216341491375E-2</v>
      </c>
      <c r="F633" s="318">
        <v>1.1971309906221481E-2</v>
      </c>
      <c r="G633" s="318">
        <v>1.2357026575083988E-4</v>
      </c>
      <c r="H633" s="318">
        <v>1.2974877903838188E-4</v>
      </c>
      <c r="I633" s="318">
        <v>2.8190698171451659E-2</v>
      </c>
      <c r="J633" s="318">
        <v>0</v>
      </c>
      <c r="K633" s="318" t="s">
        <v>634</v>
      </c>
      <c r="O633" s="318">
        <v>0</v>
      </c>
      <c r="P633" s="318">
        <v>0</v>
      </c>
      <c r="Q633" s="318">
        <v>0</v>
      </c>
      <c r="R633" s="318">
        <v>0</v>
      </c>
      <c r="S633" s="318">
        <v>0</v>
      </c>
      <c r="T633" s="318">
        <v>0</v>
      </c>
      <c r="U633" s="318">
        <v>0</v>
      </c>
    </row>
    <row r="634" spans="1:21" x14ac:dyDescent="0.2">
      <c r="A634" s="318">
        <v>37285</v>
      </c>
      <c r="B634" s="318">
        <v>164.71000699999999</v>
      </c>
      <c r="C634" s="318">
        <v>-7.8888791114052669E-4</v>
      </c>
      <c r="D634" s="318">
        <v>-4.0590449382415882E-4</v>
      </c>
      <c r="E634" s="318">
        <v>9.1543147010610167E-3</v>
      </c>
      <c r="F634" s="318">
        <v>9.8584927549887867E-3</v>
      </c>
      <c r="G634" s="318">
        <v>8.3801477646061856E-5</v>
      </c>
      <c r="H634" s="318">
        <v>8.7991551528364948E-5</v>
      </c>
      <c r="I634" s="318">
        <v>2.7743934539753112E-2</v>
      </c>
      <c r="J634" s="318">
        <v>0</v>
      </c>
      <c r="K634" s="318" t="s">
        <v>634</v>
      </c>
      <c r="O634" s="318">
        <v>0</v>
      </c>
      <c r="P634" s="318">
        <v>0</v>
      </c>
      <c r="Q634" s="318">
        <v>0</v>
      </c>
      <c r="R634" s="318">
        <v>0</v>
      </c>
      <c r="S634" s="318">
        <v>0</v>
      </c>
      <c r="T634" s="318">
        <v>0</v>
      </c>
      <c r="U634" s="318">
        <v>0</v>
      </c>
    </row>
    <row r="635" spans="1:21" x14ac:dyDescent="0.2">
      <c r="A635" s="318">
        <v>37286</v>
      </c>
      <c r="B635" s="318">
        <v>162.259995</v>
      </c>
      <c r="C635" s="318">
        <v>-1.498643814134426E-2</v>
      </c>
      <c r="D635" s="318">
        <v>-1.4224322975140505E-3</v>
      </c>
      <c r="E635" s="318">
        <v>9.5423671278772899E-3</v>
      </c>
      <c r="F635" s="318">
        <v>1.0276395368483234E-2</v>
      </c>
      <c r="G635" s="318">
        <v>9.1056770403193094E-5</v>
      </c>
      <c r="H635" s="318">
        <v>9.5609608923352752E-5</v>
      </c>
      <c r="I635" s="318">
        <v>2.504868903877408E-2</v>
      </c>
      <c r="J635" s="318">
        <v>0</v>
      </c>
      <c r="K635" s="318" t="s">
        <v>634</v>
      </c>
      <c r="O635" s="318">
        <v>0</v>
      </c>
      <c r="P635" s="318">
        <v>0</v>
      </c>
      <c r="Q635" s="318">
        <v>0</v>
      </c>
      <c r="R635" s="318">
        <v>0</v>
      </c>
      <c r="S635" s="318">
        <v>0</v>
      </c>
      <c r="T635" s="318">
        <v>0</v>
      </c>
      <c r="U635" s="318">
        <v>0</v>
      </c>
    </row>
    <row r="636" spans="1:21" x14ac:dyDescent="0.2">
      <c r="A636" s="318">
        <v>37287</v>
      </c>
      <c r="B636" s="318">
        <v>163.550003</v>
      </c>
      <c r="C636" s="318">
        <v>7.9188161752303688E-3</v>
      </c>
      <c r="D636" s="318">
        <v>-1.045345812979271E-3</v>
      </c>
      <c r="E636" s="318">
        <v>9.755472666404242E-3</v>
      </c>
      <c r="F636" s="318">
        <v>1.0505893640743029E-2</v>
      </c>
      <c r="G636" s="318">
        <v>9.5169246944960286E-5</v>
      </c>
      <c r="H636" s="318">
        <v>9.9927709292208308E-5</v>
      </c>
      <c r="I636" s="318">
        <v>1.2305913344994765E-2</v>
      </c>
      <c r="J636" s="318">
        <v>0</v>
      </c>
      <c r="K636" s="318" t="s">
        <v>634</v>
      </c>
      <c r="O636" s="318">
        <v>0</v>
      </c>
      <c r="P636" s="318">
        <v>0</v>
      </c>
      <c r="Q636" s="318">
        <v>0</v>
      </c>
      <c r="R636" s="318">
        <v>0</v>
      </c>
      <c r="S636" s="318">
        <v>0</v>
      </c>
      <c r="T636" s="318">
        <v>0</v>
      </c>
      <c r="U636" s="318">
        <v>0</v>
      </c>
    </row>
    <row r="637" spans="1:21" x14ac:dyDescent="0.2">
      <c r="A637" s="318">
        <v>37288</v>
      </c>
      <c r="B637" s="318">
        <v>163.949997</v>
      </c>
      <c r="C637" s="318">
        <v>2.4427126649882859E-3</v>
      </c>
      <c r="D637" s="318">
        <v>-1.1194892466595166E-3</v>
      </c>
      <c r="E637" s="318">
        <v>9.7210681290967951E-3</v>
      </c>
      <c r="F637" s="318">
        <v>1.0468842600565778E-2</v>
      </c>
      <c r="G637" s="318">
        <v>9.4499165570541467E-5</v>
      </c>
      <c r="H637" s="318">
        <v>9.9224123849068544E-5</v>
      </c>
      <c r="I637" s="318">
        <v>1.4978412558671524E-2</v>
      </c>
      <c r="J637" s="318">
        <v>0</v>
      </c>
      <c r="K637" s="318" t="s">
        <v>634</v>
      </c>
      <c r="O637" s="318">
        <v>0</v>
      </c>
      <c r="P637" s="318">
        <v>0</v>
      </c>
      <c r="Q637" s="318">
        <v>0</v>
      </c>
      <c r="R637" s="318">
        <v>0</v>
      </c>
      <c r="S637" s="318">
        <v>0</v>
      </c>
      <c r="T637" s="318">
        <v>0</v>
      </c>
      <c r="U637" s="318">
        <v>0</v>
      </c>
    </row>
    <row r="638" spans="1:21" x14ac:dyDescent="0.2">
      <c r="A638" s="318">
        <v>37291</v>
      </c>
      <c r="B638" s="318">
        <v>163.80999800000001</v>
      </c>
      <c r="C638" s="318">
        <v>-8.5427758512229065E-4</v>
      </c>
      <c r="D638" s="318">
        <v>-1.7073871758689473E-3</v>
      </c>
      <c r="E638" s="318">
        <v>9.2837398300599627E-3</v>
      </c>
      <c r="F638" s="318">
        <v>9.9978736631414974E-3</v>
      </c>
      <c r="G638" s="318">
        <v>8.6187825232241774E-5</v>
      </c>
      <c r="H638" s="318">
        <v>9.0497216493853861E-5</v>
      </c>
      <c r="I638" s="318">
        <v>1.742660289196471E-2</v>
      </c>
      <c r="J638" s="318">
        <v>0</v>
      </c>
      <c r="K638" s="318" t="s">
        <v>634</v>
      </c>
      <c r="O638" s="318">
        <v>0</v>
      </c>
      <c r="P638" s="318">
        <v>0</v>
      </c>
      <c r="Q638" s="318">
        <v>0</v>
      </c>
      <c r="R638" s="318">
        <v>0</v>
      </c>
      <c r="S638" s="318">
        <v>0</v>
      </c>
      <c r="T638" s="318">
        <v>0</v>
      </c>
      <c r="U638" s="318">
        <v>0</v>
      </c>
    </row>
    <row r="639" spans="1:21" x14ac:dyDescent="0.2">
      <c r="A639" s="318">
        <v>37292</v>
      </c>
      <c r="B639" s="318">
        <v>161.63000500000001</v>
      </c>
      <c r="C639" s="318">
        <v>-1.3397404050705003E-2</v>
      </c>
      <c r="D639" s="318">
        <v>-2.7753204600805678E-3</v>
      </c>
      <c r="E639" s="318">
        <v>9.2768224426145428E-3</v>
      </c>
      <c r="F639" s="318">
        <v>9.9904241689695063E-3</v>
      </c>
      <c r="G639" s="318">
        <v>8.6059434631796845E-5</v>
      </c>
      <c r="H639" s="318">
        <v>9.0362406363386693E-5</v>
      </c>
      <c r="I639" s="318">
        <v>1.453307189190603E-2</v>
      </c>
      <c r="J639" s="318">
        <v>0</v>
      </c>
      <c r="K639" s="318" t="s">
        <v>634</v>
      </c>
      <c r="O639" s="318">
        <v>0</v>
      </c>
      <c r="P639" s="318">
        <v>0</v>
      </c>
      <c r="Q639" s="318">
        <v>0</v>
      </c>
      <c r="R639" s="318">
        <v>0</v>
      </c>
      <c r="S639" s="318">
        <v>0</v>
      </c>
      <c r="T639" s="318">
        <v>0</v>
      </c>
      <c r="U639" s="318">
        <v>0</v>
      </c>
    </row>
    <row r="640" spans="1:21" x14ac:dyDescent="0.2">
      <c r="A640" s="318">
        <v>37293</v>
      </c>
      <c r="B640" s="318">
        <v>161.75</v>
      </c>
      <c r="C640" s="318">
        <v>7.4213002444196779E-4</v>
      </c>
      <c r="D640" s="318">
        <v>-2.5506050862867469E-3</v>
      </c>
      <c r="E640" s="318">
        <v>9.3033782504386882E-3</v>
      </c>
      <c r="F640" s="318">
        <v>1.0019022731241663E-2</v>
      </c>
      <c r="G640" s="318">
        <v>8.6552846870735614E-5</v>
      </c>
      <c r="H640" s="318">
        <v>9.0880489214272402E-5</v>
      </c>
      <c r="I640" s="318">
        <v>7.0436882141493712E-3</v>
      </c>
      <c r="J640" s="318">
        <v>0</v>
      </c>
      <c r="K640" s="318" t="s">
        <v>634</v>
      </c>
      <c r="O640" s="318">
        <v>0</v>
      </c>
      <c r="P640" s="318">
        <v>0</v>
      </c>
      <c r="Q640" s="318">
        <v>0</v>
      </c>
      <c r="R640" s="318">
        <v>0</v>
      </c>
      <c r="S640" s="318">
        <v>0</v>
      </c>
      <c r="T640" s="318">
        <v>0</v>
      </c>
      <c r="U640" s="318">
        <v>0</v>
      </c>
    </row>
    <row r="641" spans="1:21" x14ac:dyDescent="0.2">
      <c r="A641" s="318">
        <v>37294</v>
      </c>
      <c r="B641" s="318">
        <v>161.279999</v>
      </c>
      <c r="C641" s="318">
        <v>-2.9099546984029871E-3</v>
      </c>
      <c r="D641" s="318">
        <v>-2.0938948034123724E-3</v>
      </c>
      <c r="E641" s="318">
        <v>9.0216351485234124E-3</v>
      </c>
      <c r="F641" s="318">
        <v>9.7156070830252128E-3</v>
      </c>
      <c r="G641" s="318">
        <v>8.1389900753073058E-5</v>
      </c>
      <c r="H641" s="318">
        <v>8.5459395790726713E-5</v>
      </c>
      <c r="I641" s="318">
        <v>9.7277641837456071E-3</v>
      </c>
      <c r="J641" s="318">
        <v>0</v>
      </c>
      <c r="K641" s="318" t="s">
        <v>634</v>
      </c>
      <c r="O641" s="318">
        <v>0</v>
      </c>
      <c r="P641" s="318">
        <v>0</v>
      </c>
      <c r="Q641" s="318">
        <v>0</v>
      </c>
      <c r="R641" s="318">
        <v>0</v>
      </c>
      <c r="S641" s="318">
        <v>0</v>
      </c>
      <c r="T641" s="318">
        <v>0</v>
      </c>
      <c r="U641" s="318">
        <v>0</v>
      </c>
    </row>
    <row r="642" spans="1:21" x14ac:dyDescent="0.2">
      <c r="A642" s="318">
        <v>37295</v>
      </c>
      <c r="B642" s="318">
        <v>160.10000600000001</v>
      </c>
      <c r="C642" s="318">
        <v>-7.3433212033614482E-3</v>
      </c>
      <c r="D642" s="318">
        <v>-2.5451881918843074E-3</v>
      </c>
      <c r="E642" s="318">
        <v>9.036602711290951E-3</v>
      </c>
      <c r="F642" s="318">
        <v>9.7317259967748693E-3</v>
      </c>
      <c r="G642" s="318">
        <v>8.1660188561710951E-5</v>
      </c>
      <c r="H642" s="318">
        <v>8.5743197989796496E-5</v>
      </c>
      <c r="I642" s="318">
        <v>5.1450107647814936E-3</v>
      </c>
      <c r="J642" s="318">
        <v>0</v>
      </c>
      <c r="K642" s="318" t="s">
        <v>634</v>
      </c>
      <c r="O642" s="318">
        <v>0</v>
      </c>
      <c r="P642" s="318">
        <v>0</v>
      </c>
      <c r="Q642" s="318">
        <v>0</v>
      </c>
      <c r="R642" s="318">
        <v>0</v>
      </c>
      <c r="S642" s="318">
        <v>0</v>
      </c>
      <c r="T642" s="318">
        <v>0</v>
      </c>
      <c r="U642" s="318">
        <v>0</v>
      </c>
    </row>
    <row r="643" spans="1:21" x14ac:dyDescent="0.2">
      <c r="A643" s="318">
        <v>37298</v>
      </c>
      <c r="B643" s="318">
        <v>161.11999499999999</v>
      </c>
      <c r="C643" s="318">
        <v>6.3507404582355516E-3</v>
      </c>
      <c r="D643" s="318">
        <v>-2.0251705932748951E-3</v>
      </c>
      <c r="E643" s="318">
        <v>9.2264949259748541E-3</v>
      </c>
      <c r="F643" s="318">
        <v>9.9362253048959955E-3</v>
      </c>
      <c r="G643" s="318">
        <v>8.5128208619039716E-5</v>
      </c>
      <c r="H643" s="318">
        <v>8.9384619049991712E-5</v>
      </c>
      <c r="I643" s="318">
        <v>-2.1880784316851746E-3</v>
      </c>
      <c r="J643" s="318">
        <v>0</v>
      </c>
      <c r="K643" s="318" t="s">
        <v>634</v>
      </c>
      <c r="O643" s="318">
        <v>0</v>
      </c>
      <c r="P643" s="318">
        <v>0</v>
      </c>
      <c r="Q643" s="318">
        <v>0</v>
      </c>
      <c r="R643" s="318">
        <v>0</v>
      </c>
      <c r="S643" s="318">
        <v>0</v>
      </c>
      <c r="T643" s="318">
        <v>0</v>
      </c>
      <c r="U643" s="318">
        <v>0</v>
      </c>
    </row>
    <row r="644" spans="1:21" x14ac:dyDescent="0.2">
      <c r="A644" s="318">
        <v>37299</v>
      </c>
      <c r="B644" s="318">
        <v>161.11000100000001</v>
      </c>
      <c r="C644" s="318">
        <v>-6.2030227646315333E-5</v>
      </c>
      <c r="D644" s="318">
        <v>-2.0224623046559186E-3</v>
      </c>
      <c r="E644" s="318">
        <v>9.2270907853461981E-3</v>
      </c>
      <c r="F644" s="318">
        <v>9.9368669996035969E-3</v>
      </c>
      <c r="G644" s="318">
        <v>8.5139204361020727E-5</v>
      </c>
      <c r="H644" s="318">
        <v>8.9396164579071762E-5</v>
      </c>
      <c r="I644" s="318">
        <v>3.4369608650131983E-4</v>
      </c>
      <c r="J644" s="318">
        <v>0</v>
      </c>
      <c r="K644" s="318" t="s">
        <v>634</v>
      </c>
      <c r="O644" s="318">
        <v>0</v>
      </c>
      <c r="P644" s="318">
        <v>0</v>
      </c>
      <c r="Q644" s="318">
        <v>0</v>
      </c>
      <c r="R644" s="318">
        <v>0</v>
      </c>
      <c r="S644" s="318">
        <v>0</v>
      </c>
      <c r="T644" s="318">
        <v>0</v>
      </c>
      <c r="U644" s="318">
        <v>0</v>
      </c>
    </row>
    <row r="645" spans="1:21" x14ac:dyDescent="0.2">
      <c r="A645" s="318">
        <v>37300</v>
      </c>
      <c r="B645" s="318">
        <v>162.30999800000001</v>
      </c>
      <c r="C645" s="318">
        <v>7.4207068850448039E-3</v>
      </c>
      <c r="D645" s="318">
        <v>-1.4732306060118393E-3</v>
      </c>
      <c r="E645" s="318">
        <v>9.4372976935982785E-3</v>
      </c>
      <c r="F645" s="318">
        <v>1.0163243670028915E-2</v>
      </c>
      <c r="G645" s="318">
        <v>8.9062587757595383E-5</v>
      </c>
      <c r="H645" s="318">
        <v>9.3515717145475154E-5</v>
      </c>
      <c r="I645" s="318">
        <v>-4.4303203340681957E-4</v>
      </c>
      <c r="J645" s="318">
        <v>0</v>
      </c>
      <c r="K645" s="318" t="s">
        <v>634</v>
      </c>
      <c r="O645" s="318">
        <v>0</v>
      </c>
      <c r="P645" s="318">
        <v>0</v>
      </c>
      <c r="Q645" s="318">
        <v>0</v>
      </c>
      <c r="R645" s="318">
        <v>0</v>
      </c>
      <c r="S645" s="318">
        <v>0</v>
      </c>
      <c r="T645" s="318">
        <v>0</v>
      </c>
      <c r="U645" s="318">
        <v>0</v>
      </c>
    </row>
    <row r="646" spans="1:21" x14ac:dyDescent="0.2">
      <c r="A646" s="318">
        <v>37301</v>
      </c>
      <c r="B646" s="318">
        <v>162.91999799999999</v>
      </c>
      <c r="C646" s="318">
        <v>3.7511959093685194E-3</v>
      </c>
      <c r="D646" s="318">
        <v>-2.0416023917580687E-4</v>
      </c>
      <c r="E646" s="318">
        <v>8.1106392674454349E-3</v>
      </c>
      <c r="F646" s="318">
        <v>8.7345345957104675E-3</v>
      </c>
      <c r="G646" s="318">
        <v>6.5782469326627815E-5</v>
      </c>
      <c r="H646" s="318">
        <v>6.9071592792959214E-5</v>
      </c>
      <c r="I646" s="318">
        <v>2.9512474591206462E-3</v>
      </c>
      <c r="J646" s="318">
        <v>0</v>
      </c>
      <c r="K646" s="318" t="s">
        <v>634</v>
      </c>
      <c r="O646" s="318">
        <v>0</v>
      </c>
      <c r="P646" s="318">
        <v>0</v>
      </c>
      <c r="Q646" s="318">
        <v>0</v>
      </c>
      <c r="R646" s="318">
        <v>0</v>
      </c>
      <c r="S646" s="318">
        <v>0</v>
      </c>
      <c r="T646" s="318">
        <v>0</v>
      </c>
      <c r="U646" s="318">
        <v>0</v>
      </c>
    </row>
    <row r="647" spans="1:21" x14ac:dyDescent="0.2">
      <c r="A647" s="318">
        <v>37302</v>
      </c>
      <c r="B647" s="318">
        <v>162.36000100000001</v>
      </c>
      <c r="C647" s="318">
        <v>-3.4431723743984892E-3</v>
      </c>
      <c r="D647" s="318">
        <v>3.1486450480220545E-4</v>
      </c>
      <c r="E647" s="318">
        <v>7.4852701536721258E-3</v>
      </c>
      <c r="F647" s="318">
        <v>8.0610601654930586E-3</v>
      </c>
      <c r="G647" s="318">
        <v>5.6029269273454725E-5</v>
      </c>
      <c r="H647" s="318">
        <v>5.8830732737127461E-5</v>
      </c>
      <c r="I647" s="318">
        <v>1.2911294370240087E-2</v>
      </c>
      <c r="J647" s="318">
        <v>0</v>
      </c>
      <c r="K647" s="318" t="s">
        <v>634</v>
      </c>
      <c r="O647" s="318">
        <v>0</v>
      </c>
      <c r="P647" s="318">
        <v>0</v>
      </c>
      <c r="Q647" s="318">
        <v>0</v>
      </c>
      <c r="R647" s="318">
        <v>0</v>
      </c>
      <c r="S647" s="318">
        <v>0</v>
      </c>
      <c r="T647" s="318">
        <v>0</v>
      </c>
      <c r="U647" s="318">
        <v>0</v>
      </c>
    </row>
    <row r="648" spans="1:21" x14ac:dyDescent="0.2">
      <c r="A648" s="318">
        <v>37305</v>
      </c>
      <c r="B648" s="318">
        <v>161.61999499999999</v>
      </c>
      <c r="C648" s="318">
        <v>-4.5682282613137741E-3</v>
      </c>
      <c r="D648" s="318">
        <v>-4.1655507960135967E-4</v>
      </c>
      <c r="E648" s="318">
        <v>7.1534393231251891E-3</v>
      </c>
      <c r="F648" s="318">
        <v>7.7037038864425107E-3</v>
      </c>
      <c r="G648" s="318">
        <v>5.1171694149633758E-5</v>
      </c>
      <c r="H648" s="318">
        <v>5.3730278857115447E-5</v>
      </c>
      <c r="I648" s="318">
        <v>8.1051833135996326E-3</v>
      </c>
      <c r="J648" s="318">
        <v>0</v>
      </c>
      <c r="K648" s="318" t="s">
        <v>634</v>
      </c>
      <c r="O648" s="318">
        <v>0</v>
      </c>
      <c r="P648" s="318">
        <v>0</v>
      </c>
      <c r="Q648" s="318">
        <v>0</v>
      </c>
      <c r="R648" s="318">
        <v>0</v>
      </c>
      <c r="S648" s="318">
        <v>0</v>
      </c>
      <c r="T648" s="318">
        <v>0</v>
      </c>
      <c r="U648" s="318">
        <v>0</v>
      </c>
    </row>
    <row r="649" spans="1:21" x14ac:dyDescent="0.2">
      <c r="A649" s="318">
        <v>37306</v>
      </c>
      <c r="B649" s="318">
        <v>160.39999399999999</v>
      </c>
      <c r="C649" s="318">
        <v>-7.577211842606171E-3</v>
      </c>
      <c r="D649" s="318">
        <v>-4.314815342764151E-4</v>
      </c>
      <c r="E649" s="318">
        <v>7.1687517916784443E-3</v>
      </c>
      <c r="F649" s="318">
        <v>7.7201942371921701E-3</v>
      </c>
      <c r="G649" s="318">
        <v>5.1391002250692908E-5</v>
      </c>
      <c r="H649" s="318">
        <v>5.3960552363227557E-5</v>
      </c>
      <c r="I649" s="318">
        <v>4.8576330888081103E-3</v>
      </c>
      <c r="J649" s="318">
        <v>0</v>
      </c>
      <c r="K649" s="318" t="s">
        <v>634</v>
      </c>
      <c r="O649" s="318">
        <v>0</v>
      </c>
      <c r="P649" s="318">
        <v>0</v>
      </c>
      <c r="Q649" s="318">
        <v>0</v>
      </c>
      <c r="R649" s="318">
        <v>0</v>
      </c>
      <c r="S649" s="318">
        <v>0</v>
      </c>
      <c r="T649" s="318">
        <v>0</v>
      </c>
      <c r="U649" s="318">
        <v>0</v>
      </c>
    </row>
    <row r="650" spans="1:21" x14ac:dyDescent="0.2">
      <c r="A650" s="318">
        <v>37307</v>
      </c>
      <c r="B650" s="318">
        <v>160.029999</v>
      </c>
      <c r="C650" s="318">
        <v>-2.309366616859051E-3</v>
      </c>
      <c r="D650" s="318">
        <v>-4.9435507719592633E-4</v>
      </c>
      <c r="E650" s="318">
        <v>7.1796679277512055E-3</v>
      </c>
      <c r="F650" s="318">
        <v>7.7319500760397591E-3</v>
      </c>
      <c r="G650" s="318">
        <v>5.1547631552779284E-5</v>
      </c>
      <c r="H650" s="318">
        <v>5.4125013130418249E-5</v>
      </c>
      <c r="I650" s="318">
        <v>3.7215484201507942E-3</v>
      </c>
      <c r="J650" s="318">
        <v>0</v>
      </c>
      <c r="K650" s="318" t="s">
        <v>634</v>
      </c>
      <c r="O650" s="318">
        <v>0</v>
      </c>
      <c r="P650" s="318">
        <v>0</v>
      </c>
      <c r="Q650" s="318">
        <v>0</v>
      </c>
      <c r="R650" s="318">
        <v>0</v>
      </c>
      <c r="S650" s="318">
        <v>0</v>
      </c>
      <c r="T650" s="318">
        <v>0</v>
      </c>
      <c r="U650" s="318">
        <v>0</v>
      </c>
    </row>
    <row r="651" spans="1:21" x14ac:dyDescent="0.2">
      <c r="A651" s="318">
        <v>37308</v>
      </c>
      <c r="B651" s="318">
        <v>160.61999499999999</v>
      </c>
      <c r="C651" s="318">
        <v>3.6800042218713917E-3</v>
      </c>
      <c r="D651" s="318">
        <v>-2.3068681096115806E-4</v>
      </c>
      <c r="E651" s="318">
        <v>7.2286274123812312E-3</v>
      </c>
      <c r="F651" s="318">
        <v>7.7846756748720944E-3</v>
      </c>
      <c r="G651" s="318">
        <v>5.225305426702937E-5</v>
      </c>
      <c r="H651" s="318">
        <v>5.4865706980380838E-5</v>
      </c>
      <c r="I651" s="318">
        <v>4.3926311244971575E-3</v>
      </c>
      <c r="J651" s="318">
        <v>0</v>
      </c>
      <c r="K651" s="318" t="s">
        <v>634</v>
      </c>
      <c r="O651" s="318">
        <v>0</v>
      </c>
      <c r="P651" s="318">
        <v>0</v>
      </c>
      <c r="Q651" s="318">
        <v>0</v>
      </c>
      <c r="R651" s="318">
        <v>0</v>
      </c>
      <c r="S651" s="318">
        <v>0</v>
      </c>
      <c r="T651" s="318">
        <v>0</v>
      </c>
      <c r="U651" s="318">
        <v>0</v>
      </c>
    </row>
    <row r="652" spans="1:21" x14ac:dyDescent="0.2">
      <c r="A652" s="318">
        <v>37309</v>
      </c>
      <c r="B652" s="318">
        <v>161.94000199999999</v>
      </c>
      <c r="C652" s="318">
        <v>8.1846129772794821E-3</v>
      </c>
      <c r="D652" s="318">
        <v>-5.0310575866322773E-4</v>
      </c>
      <c r="E652" s="318">
        <v>6.7619917340283973E-3</v>
      </c>
      <c r="F652" s="318">
        <v>7.2821449443382733E-3</v>
      </c>
      <c r="G652" s="318">
        <v>4.5724532211068372E-5</v>
      </c>
      <c r="H652" s="318">
        <v>4.8010758821621792E-5</v>
      </c>
      <c r="I652" s="318">
        <v>6.4617807943411418E-3</v>
      </c>
      <c r="J652" s="318">
        <v>0</v>
      </c>
      <c r="K652" s="318" t="s">
        <v>634</v>
      </c>
      <c r="O652" s="318">
        <v>0</v>
      </c>
      <c r="P652" s="318">
        <v>0</v>
      </c>
      <c r="Q652" s="318">
        <v>0</v>
      </c>
      <c r="R652" s="318">
        <v>0</v>
      </c>
      <c r="S652" s="318">
        <v>0</v>
      </c>
      <c r="T652" s="318">
        <v>0</v>
      </c>
      <c r="U652" s="318">
        <v>0</v>
      </c>
    </row>
    <row r="653" spans="1:21" x14ac:dyDescent="0.2">
      <c r="A653" s="318">
        <v>37312</v>
      </c>
      <c r="B653" s="318">
        <v>162.33999600000001</v>
      </c>
      <c r="C653" s="318">
        <v>2.4669680851628246E-3</v>
      </c>
      <c r="D653" s="318">
        <v>-2.7201999733257208E-4</v>
      </c>
      <c r="E653" s="318">
        <v>6.7773368964109499E-3</v>
      </c>
      <c r="F653" s="318">
        <v>7.2986705038271763E-3</v>
      </c>
      <c r="G653" s="318">
        <v>4.5932295407453212E-5</v>
      </c>
      <c r="H653" s="318">
        <v>4.8228910177825876E-5</v>
      </c>
      <c r="I653" s="318">
        <v>8.1211291660113014E-3</v>
      </c>
      <c r="J653" s="318">
        <v>0</v>
      </c>
      <c r="K653" s="318" t="s">
        <v>634</v>
      </c>
      <c r="O653" s="318">
        <v>0</v>
      </c>
      <c r="P653" s="318">
        <v>0</v>
      </c>
      <c r="Q653" s="318">
        <v>0</v>
      </c>
      <c r="R653" s="318">
        <v>0</v>
      </c>
      <c r="S653" s="318">
        <v>0</v>
      </c>
      <c r="T653" s="318">
        <v>0</v>
      </c>
      <c r="U653" s="318">
        <v>0</v>
      </c>
    </row>
    <row r="654" spans="1:21" x14ac:dyDescent="0.2">
      <c r="A654" s="318">
        <v>37313</v>
      </c>
      <c r="B654" s="318">
        <v>163.929993</v>
      </c>
      <c r="C654" s="318">
        <v>9.7465880438267691E-3</v>
      </c>
      <c r="D654" s="318">
        <v>-2.6361035559287422E-4</v>
      </c>
      <c r="E654" s="318">
        <v>6.7902571988613441E-3</v>
      </c>
      <c r="F654" s="318">
        <v>7.3125846756968314E-3</v>
      </c>
      <c r="G654" s="318">
        <v>4.6107592826688311E-5</v>
      </c>
      <c r="H654" s="318">
        <v>4.8412972468022731E-5</v>
      </c>
      <c r="I654" s="318">
        <v>9.1040591413978095E-3</v>
      </c>
      <c r="J654" s="318">
        <v>0</v>
      </c>
      <c r="K654" s="318" t="s">
        <v>634</v>
      </c>
      <c r="O654" s="318">
        <v>0</v>
      </c>
      <c r="P654" s="318">
        <v>0</v>
      </c>
      <c r="Q654" s="318">
        <v>0</v>
      </c>
      <c r="R654" s="318">
        <v>0</v>
      </c>
      <c r="S654" s="318">
        <v>0</v>
      </c>
      <c r="T654" s="318">
        <v>0</v>
      </c>
      <c r="U654" s="318">
        <v>0</v>
      </c>
    </row>
    <row r="655" spans="1:21" x14ac:dyDescent="0.2">
      <c r="A655" s="318">
        <v>37314</v>
      </c>
      <c r="B655" s="318">
        <v>166.03999300000001</v>
      </c>
      <c r="C655" s="318">
        <v>1.2789216289110162E-2</v>
      </c>
      <c r="D655" s="318">
        <v>3.8296603489525383E-4</v>
      </c>
      <c r="E655" s="318">
        <v>7.3602749331686101E-3</v>
      </c>
      <c r="F655" s="318">
        <v>7.9264499280277331E-3</v>
      </c>
      <c r="G655" s="318">
        <v>5.417364709183019E-5</v>
      </c>
      <c r="H655" s="318">
        <v>5.6882329446421703E-5</v>
      </c>
      <c r="I655" s="318">
        <v>8.5623835053514827E-3</v>
      </c>
      <c r="J655" s="318">
        <v>0</v>
      </c>
      <c r="K655" s="318" t="s">
        <v>634</v>
      </c>
      <c r="O655" s="318">
        <v>0</v>
      </c>
      <c r="P655" s="318">
        <v>0</v>
      </c>
      <c r="Q655" s="318">
        <v>0</v>
      </c>
      <c r="R655" s="318">
        <v>0</v>
      </c>
      <c r="S655" s="318">
        <v>0</v>
      </c>
      <c r="T655" s="318">
        <v>0</v>
      </c>
      <c r="U655" s="318">
        <v>0</v>
      </c>
    </row>
    <row r="656" spans="1:21" x14ac:dyDescent="0.2">
      <c r="A656" s="318">
        <v>37316</v>
      </c>
      <c r="B656" s="318">
        <v>165.509995</v>
      </c>
      <c r="C656" s="318">
        <v>3.0206967446009755E-4</v>
      </c>
      <c r="D656" s="318">
        <v>5.6727682930412507E-4</v>
      </c>
      <c r="E656" s="318">
        <v>6.3436165756837488E-3</v>
      </c>
      <c r="F656" s="318">
        <v>6.8315870815055749E-3</v>
      </c>
      <c r="G656" s="318">
        <v>4.0241471259289611E-5</v>
      </c>
      <c r="H656" s="318">
        <v>4.2253544822254094E-5</v>
      </c>
      <c r="I656" s="318">
        <v>9.6640465238907684E-3</v>
      </c>
      <c r="J656" s="318">
        <v>0</v>
      </c>
      <c r="K656" s="318" t="s">
        <v>634</v>
      </c>
      <c r="O656" s="318">
        <v>0</v>
      </c>
      <c r="P656" s="318">
        <v>0</v>
      </c>
      <c r="Q656" s="318">
        <v>0</v>
      </c>
      <c r="R656" s="318">
        <v>1</v>
      </c>
      <c r="S656" s="318">
        <v>4.3478260869565216E-2</v>
      </c>
      <c r="T656" s="318">
        <v>0</v>
      </c>
      <c r="U656" s="318">
        <v>0</v>
      </c>
    </row>
    <row r="657" spans="1:21" x14ac:dyDescent="0.2">
      <c r="A657" s="318">
        <v>37319</v>
      </c>
      <c r="B657" s="318">
        <v>166.89999399999999</v>
      </c>
      <c r="C657" s="318">
        <v>8.3632089753244657E-3</v>
      </c>
      <c r="D657" s="318">
        <v>8.4920522503441939E-4</v>
      </c>
      <c r="E657" s="318">
        <v>6.559037915771935E-3</v>
      </c>
      <c r="F657" s="318">
        <v>7.0635792939082375E-3</v>
      </c>
      <c r="G657" s="318">
        <v>4.3020978380533855E-5</v>
      </c>
      <c r="H657" s="318">
        <v>4.5172027299560548E-5</v>
      </c>
      <c r="I657" s="318">
        <v>7.90404003028875E-3</v>
      </c>
      <c r="J657" s="318">
        <v>0</v>
      </c>
      <c r="K657" s="318" t="s">
        <v>634</v>
      </c>
      <c r="O657" s="318">
        <v>0</v>
      </c>
      <c r="P657" s="318">
        <v>0</v>
      </c>
      <c r="Q657" s="318">
        <v>0</v>
      </c>
      <c r="R657" s="318">
        <v>1</v>
      </c>
      <c r="S657" s="318">
        <v>4.3478260869565216E-2</v>
      </c>
      <c r="T657" s="318">
        <v>0</v>
      </c>
      <c r="U657" s="318">
        <v>0</v>
      </c>
    </row>
    <row r="658" spans="1:21" x14ac:dyDescent="0.2">
      <c r="A658" s="318">
        <v>37320</v>
      </c>
      <c r="B658" s="318">
        <v>168.720001</v>
      </c>
      <c r="C658" s="318">
        <v>1.0845747379380525E-2</v>
      </c>
      <c r="D658" s="318">
        <v>1.4063492709631249E-3</v>
      </c>
      <c r="E658" s="318">
        <v>6.8953969056306198E-3</v>
      </c>
      <c r="F658" s="318">
        <v>7.42581205221759E-3</v>
      </c>
      <c r="G658" s="318">
        <v>4.7546498486180321E-5</v>
      </c>
      <c r="H658" s="318">
        <v>4.9923823410489338E-5</v>
      </c>
      <c r="I658" s="318">
        <v>1.1666613377540601E-2</v>
      </c>
      <c r="J658" s="318">
        <v>0</v>
      </c>
      <c r="K658" s="318" t="s">
        <v>634</v>
      </c>
      <c r="O658" s="318">
        <v>0</v>
      </c>
      <c r="P658" s="318">
        <v>0</v>
      </c>
      <c r="Q658" s="318">
        <v>0</v>
      </c>
      <c r="R658" s="318">
        <v>1</v>
      </c>
      <c r="S658" s="318">
        <v>4.3478260869565216E-2</v>
      </c>
      <c r="T658" s="318">
        <v>0</v>
      </c>
      <c r="U658" s="318">
        <v>0</v>
      </c>
    </row>
    <row r="659" spans="1:21" x14ac:dyDescent="0.2">
      <c r="A659" s="318">
        <v>37321</v>
      </c>
      <c r="B659" s="318">
        <v>168.78999300000001</v>
      </c>
      <c r="C659" s="318">
        <v>4.1475513168573675E-4</v>
      </c>
      <c r="D659" s="318">
        <v>2.0640711367912552E-3</v>
      </c>
      <c r="E659" s="318">
        <v>6.0153036379857749E-3</v>
      </c>
      <c r="F659" s="318">
        <v>6.4780193024462189E-3</v>
      </c>
      <c r="G659" s="318">
        <v>3.6183877857164899E-5</v>
      </c>
      <c r="H659" s="318">
        <v>3.7993071750023146E-5</v>
      </c>
      <c r="I659" s="318">
        <v>1.5020608893586975E-2</v>
      </c>
      <c r="J659" s="318">
        <v>0</v>
      </c>
      <c r="K659" s="318" t="s">
        <v>634</v>
      </c>
      <c r="O659" s="318">
        <v>0</v>
      </c>
      <c r="P659" s="318">
        <v>0</v>
      </c>
      <c r="Q659" s="318">
        <v>0</v>
      </c>
      <c r="R659" s="318">
        <v>1</v>
      </c>
      <c r="S659" s="318">
        <v>4.3478260869565216E-2</v>
      </c>
      <c r="T659" s="318">
        <v>0</v>
      </c>
      <c r="U659" s="318">
        <v>0</v>
      </c>
    </row>
    <row r="660" spans="1:21" x14ac:dyDescent="0.2">
      <c r="A660" s="318">
        <v>37322</v>
      </c>
      <c r="B660" s="318">
        <v>171.89999399999999</v>
      </c>
      <c r="C660" s="318">
        <v>1.8257580255604422E-2</v>
      </c>
      <c r="D660" s="318">
        <v>2.898140195418039E-3</v>
      </c>
      <c r="E660" s="318">
        <v>6.9625809558458065E-3</v>
      </c>
      <c r="F660" s="318">
        <v>7.4981641062954836E-3</v>
      </c>
      <c r="G660" s="318">
        <v>4.8477533566706704E-5</v>
      </c>
      <c r="H660" s="318">
        <v>5.0901410245042038E-5</v>
      </c>
      <c r="I660" s="318">
        <v>1.4808737117685385E-2</v>
      </c>
      <c r="J660" s="318">
        <v>0</v>
      </c>
      <c r="K660" s="318" t="s">
        <v>634</v>
      </c>
      <c r="O660" s="318">
        <v>0</v>
      </c>
      <c r="P660" s="318">
        <v>0</v>
      </c>
      <c r="Q660" s="318">
        <v>0</v>
      </c>
      <c r="R660" s="318">
        <v>1</v>
      </c>
      <c r="S660" s="318">
        <v>4.3478260869565216E-2</v>
      </c>
      <c r="T660" s="318">
        <v>0</v>
      </c>
      <c r="U660" s="318">
        <v>0</v>
      </c>
    </row>
    <row r="661" spans="1:21" x14ac:dyDescent="0.2">
      <c r="A661" s="318">
        <v>37323</v>
      </c>
      <c r="B661" s="318">
        <v>175.28999300000001</v>
      </c>
      <c r="C661" s="318">
        <v>1.9528827815841785E-2</v>
      </c>
      <c r="D661" s="318">
        <v>3.9666536484773132E-3</v>
      </c>
      <c r="E661" s="318">
        <v>7.7085028857096435E-3</v>
      </c>
      <c r="F661" s="318">
        <v>8.301464646148846E-3</v>
      </c>
      <c r="G661" s="318">
        <v>5.9421016738993898E-5</v>
      </c>
      <c r="H661" s="318">
        <v>6.2392067575943601E-5</v>
      </c>
      <c r="I661" s="318">
        <v>2.5486701053632887E-2</v>
      </c>
      <c r="J661" s="318">
        <v>0</v>
      </c>
      <c r="K661" s="318" t="s">
        <v>634</v>
      </c>
      <c r="O661" s="318">
        <v>0</v>
      </c>
      <c r="P661" s="318">
        <v>0</v>
      </c>
      <c r="Q661" s="318">
        <v>0</v>
      </c>
      <c r="R661" s="318">
        <v>1</v>
      </c>
      <c r="S661" s="318">
        <v>4.3478260869565216E-2</v>
      </c>
      <c r="T661" s="318">
        <v>0</v>
      </c>
      <c r="U661" s="318">
        <v>0</v>
      </c>
    </row>
    <row r="662" spans="1:21" x14ac:dyDescent="0.2">
      <c r="A662" s="318">
        <v>37326</v>
      </c>
      <c r="B662" s="318">
        <v>174.66999799999999</v>
      </c>
      <c r="C662" s="318">
        <v>-3.5432373104924116E-3</v>
      </c>
      <c r="D662" s="318">
        <v>4.1476100243282204E-3</v>
      </c>
      <c r="E662" s="318">
        <v>7.4706613376497163E-3</v>
      </c>
      <c r="F662" s="318">
        <v>8.0453275943920023E-3</v>
      </c>
      <c r="G662" s="318">
        <v>5.5810780821854252E-5</v>
      </c>
      <c r="H662" s="318">
        <v>5.8601319862946964E-5</v>
      </c>
      <c r="I662" s="318">
        <v>3.5784735660604909E-2</v>
      </c>
      <c r="J662" s="318">
        <v>0</v>
      </c>
      <c r="K662" s="318" t="s">
        <v>634</v>
      </c>
      <c r="O662" s="318">
        <v>0</v>
      </c>
      <c r="P662" s="318">
        <v>0</v>
      </c>
      <c r="Q662" s="318">
        <v>0</v>
      </c>
      <c r="R662" s="318">
        <v>1</v>
      </c>
      <c r="S662" s="318">
        <v>4.3478260869565216E-2</v>
      </c>
      <c r="T662" s="318">
        <v>0</v>
      </c>
      <c r="U662" s="318">
        <v>0</v>
      </c>
    </row>
    <row r="663" spans="1:21" x14ac:dyDescent="0.2">
      <c r="A663" s="318">
        <v>37328</v>
      </c>
      <c r="B663" s="318">
        <v>174.35000600000001</v>
      </c>
      <c r="C663" s="318">
        <v>-1.8336604549426046E-3</v>
      </c>
      <c r="D663" s="318">
        <v>3.7578766475102128E-3</v>
      </c>
      <c r="E663" s="318">
        <v>7.5628952626270972E-3</v>
      </c>
      <c r="F663" s="318">
        <v>8.1446564366753349E-3</v>
      </c>
      <c r="G663" s="318">
        <v>5.7197384753467389E-5</v>
      </c>
      <c r="H663" s="318">
        <v>6.005725399114076E-5</v>
      </c>
      <c r="I663" s="318">
        <v>3.2346566390017151E-2</v>
      </c>
      <c r="J663" s="318">
        <v>0</v>
      </c>
      <c r="K663" s="318" t="s">
        <v>634</v>
      </c>
      <c r="O663" s="318">
        <v>0</v>
      </c>
      <c r="P663" s="318">
        <v>0</v>
      </c>
      <c r="Q663" s="318">
        <v>0</v>
      </c>
      <c r="R663" s="318">
        <v>1</v>
      </c>
      <c r="S663" s="318">
        <v>4.3478260869565216E-2</v>
      </c>
      <c r="T663" s="318">
        <v>0</v>
      </c>
      <c r="U663" s="318">
        <v>0</v>
      </c>
    </row>
    <row r="664" spans="1:21" x14ac:dyDescent="0.2">
      <c r="A664" s="318">
        <v>37329</v>
      </c>
      <c r="B664" s="318">
        <v>174.479996</v>
      </c>
      <c r="C664" s="318">
        <v>7.4529143291406346E-4</v>
      </c>
      <c r="D664" s="318">
        <v>3.7963205361083263E-3</v>
      </c>
      <c r="E664" s="318">
        <v>7.544536565043944E-3</v>
      </c>
      <c r="F664" s="318">
        <v>8.1248855315857859E-3</v>
      </c>
      <c r="G664" s="318">
        <v>5.6920031981285076E-5</v>
      </c>
      <c r="H664" s="318">
        <v>5.9766033580349334E-5</v>
      </c>
      <c r="I664" s="318">
        <v>3.1030247288556963E-2</v>
      </c>
      <c r="J664" s="318">
        <v>0</v>
      </c>
      <c r="K664" s="318" t="s">
        <v>634</v>
      </c>
      <c r="O664" s="318">
        <v>0</v>
      </c>
      <c r="P664" s="318">
        <v>0</v>
      </c>
      <c r="Q664" s="318">
        <v>0</v>
      </c>
      <c r="R664" s="318">
        <v>1</v>
      </c>
      <c r="S664" s="318">
        <v>4.3478260869565216E-2</v>
      </c>
      <c r="T664" s="318">
        <v>0</v>
      </c>
      <c r="U664" s="318">
        <v>0</v>
      </c>
    </row>
    <row r="665" spans="1:21" x14ac:dyDescent="0.2">
      <c r="A665" s="318">
        <v>37330</v>
      </c>
      <c r="B665" s="318">
        <v>175.470001</v>
      </c>
      <c r="C665" s="318">
        <v>5.6579948539141542E-3</v>
      </c>
      <c r="D665" s="318">
        <v>3.7123818679592482E-3</v>
      </c>
      <c r="E665" s="318">
        <v>7.5119316250372601E-3</v>
      </c>
      <c r="F665" s="318">
        <v>8.0897725192708957E-3</v>
      </c>
      <c r="G665" s="318">
        <v>5.6429116739234929E-5</v>
      </c>
      <c r="H665" s="318">
        <v>5.9250572576196678E-5</v>
      </c>
      <c r="I665" s="318">
        <v>3.2101375836469916E-2</v>
      </c>
      <c r="J665" s="318">
        <v>0</v>
      </c>
      <c r="K665" s="318" t="s">
        <v>634</v>
      </c>
      <c r="O665" s="318">
        <v>0</v>
      </c>
      <c r="P665" s="318">
        <v>0</v>
      </c>
      <c r="Q665" s="318">
        <v>0</v>
      </c>
      <c r="R665" s="318">
        <v>1</v>
      </c>
      <c r="S665" s="318">
        <v>4.3478260869565216E-2</v>
      </c>
      <c r="T665" s="318">
        <v>0</v>
      </c>
      <c r="U665" s="318">
        <v>0</v>
      </c>
    </row>
    <row r="666" spans="1:21" x14ac:dyDescent="0.2">
      <c r="A666" s="318">
        <v>37333</v>
      </c>
      <c r="B666" s="318">
        <v>176.679993</v>
      </c>
      <c r="C666" s="318">
        <v>6.8720532866496141E-3</v>
      </c>
      <c r="D666" s="318">
        <v>3.8609941240202515E-3</v>
      </c>
      <c r="E666" s="318">
        <v>7.5435421191682051E-3</v>
      </c>
      <c r="F666" s="318">
        <v>8.1238145898734505E-3</v>
      </c>
      <c r="G666" s="318">
        <v>5.6905027703664739E-5</v>
      </c>
      <c r="H666" s="318">
        <v>5.9750279088847981E-5</v>
      </c>
      <c r="I666" s="318">
        <v>3.4905391883169566E-2</v>
      </c>
      <c r="J666" s="318">
        <v>0</v>
      </c>
      <c r="K666" s="318" t="s">
        <v>634</v>
      </c>
      <c r="O666" s="318">
        <v>0</v>
      </c>
      <c r="P666" s="318">
        <v>0</v>
      </c>
      <c r="Q666" s="318">
        <v>0</v>
      </c>
      <c r="R666" s="318">
        <v>1</v>
      </c>
      <c r="S666" s="318">
        <v>4.3478260869565216E-2</v>
      </c>
      <c r="T666" s="318">
        <v>0</v>
      </c>
      <c r="U666" s="318">
        <v>0</v>
      </c>
    </row>
    <row r="667" spans="1:21" x14ac:dyDescent="0.2">
      <c r="A667" s="318">
        <v>37334</v>
      </c>
      <c r="B667" s="318">
        <v>178.35000600000001</v>
      </c>
      <c r="C667" s="318">
        <v>9.4077983379421068E-3</v>
      </c>
      <c r="D667" s="318">
        <v>4.4729451103221862E-3</v>
      </c>
      <c r="E667" s="318">
        <v>7.4419506133200693E-3</v>
      </c>
      <c r="F667" s="318">
        <v>8.0144083528062276E-3</v>
      </c>
      <c r="G667" s="318">
        <v>5.5382628931094954E-5</v>
      </c>
      <c r="H667" s="318">
        <v>5.8151760377649706E-5</v>
      </c>
      <c r="I667" s="318">
        <v>4.1460427703304874E-2</v>
      </c>
      <c r="J667" s="318">
        <v>0</v>
      </c>
      <c r="K667" s="318" t="s">
        <v>634</v>
      </c>
      <c r="O667" s="318">
        <v>0</v>
      </c>
      <c r="P667" s="318">
        <v>0</v>
      </c>
      <c r="Q667" s="318">
        <v>0</v>
      </c>
      <c r="R667" s="318">
        <v>1</v>
      </c>
      <c r="S667" s="318">
        <v>4.3478260869565216E-2</v>
      </c>
      <c r="T667" s="318">
        <v>0</v>
      </c>
      <c r="U667" s="318">
        <v>0</v>
      </c>
    </row>
    <row r="668" spans="1:21" x14ac:dyDescent="0.2">
      <c r="A668" s="318">
        <v>37335</v>
      </c>
      <c r="B668" s="318">
        <v>176.220001</v>
      </c>
      <c r="C668" s="318">
        <v>-1.201472533330724E-2</v>
      </c>
      <c r="D668" s="318">
        <v>4.1183500116558289E-3</v>
      </c>
      <c r="E668" s="318">
        <v>8.0470881316774736E-3</v>
      </c>
      <c r="F668" s="318">
        <v>8.6660949110372795E-3</v>
      </c>
      <c r="G668" s="318">
        <v>6.4755627398984463E-5</v>
      </c>
      <c r="H668" s="318">
        <v>6.7993408768933684E-5</v>
      </c>
      <c r="I668" s="318">
        <v>4.8304213546594421E-2</v>
      </c>
      <c r="J668" s="318">
        <v>0</v>
      </c>
      <c r="K668" s="318" t="s">
        <v>634</v>
      </c>
      <c r="O668" s="318">
        <v>0</v>
      </c>
      <c r="P668" s="318">
        <v>0</v>
      </c>
      <c r="Q668" s="318">
        <v>0</v>
      </c>
      <c r="R668" s="318">
        <v>1</v>
      </c>
      <c r="S668" s="318">
        <v>4.3478260869565216E-2</v>
      </c>
      <c r="T668" s="318">
        <v>0</v>
      </c>
      <c r="U668" s="318">
        <v>0</v>
      </c>
    </row>
    <row r="669" spans="1:21" x14ac:dyDescent="0.2">
      <c r="A669" s="318">
        <v>37336</v>
      </c>
      <c r="B669" s="318">
        <v>177.979996</v>
      </c>
      <c r="C669" s="318">
        <v>9.937941840972157E-3</v>
      </c>
      <c r="D669" s="318">
        <v>4.9524049489690835E-3</v>
      </c>
      <c r="E669" s="318">
        <v>7.6732829660617792E-3</v>
      </c>
      <c r="F669" s="318">
        <v>8.2635355019126857E-3</v>
      </c>
      <c r="G669" s="318">
        <v>5.8879271477253854E-5</v>
      </c>
      <c r="H669" s="318">
        <v>6.1823235051116545E-5</v>
      </c>
      <c r="I669" s="318">
        <v>4.386005080129296E-2</v>
      </c>
      <c r="J669" s="318">
        <v>0</v>
      </c>
      <c r="K669" s="318" t="s">
        <v>634</v>
      </c>
      <c r="O669" s="318">
        <v>0</v>
      </c>
      <c r="P669" s="318">
        <v>0</v>
      </c>
      <c r="Q669" s="318">
        <v>0</v>
      </c>
      <c r="R669" s="318">
        <v>1</v>
      </c>
      <c r="S669" s="318">
        <v>4.3478260869565216E-2</v>
      </c>
      <c r="T669" s="318">
        <v>0</v>
      </c>
      <c r="U669" s="318">
        <v>0</v>
      </c>
    </row>
    <row r="670" spans="1:21" x14ac:dyDescent="0.2">
      <c r="A670" s="318">
        <v>37337</v>
      </c>
      <c r="B670" s="318">
        <v>177.929993</v>
      </c>
      <c r="C670" s="318">
        <v>-2.8098677685042546E-4</v>
      </c>
      <c r="D670" s="318">
        <v>5.0489944651599698E-3</v>
      </c>
      <c r="E670" s="318">
        <v>7.5896132048981447E-3</v>
      </c>
      <c r="F670" s="318">
        <v>8.1734296052749251E-3</v>
      </c>
      <c r="G670" s="318">
        <v>5.7602228599964284E-5</v>
      </c>
      <c r="H670" s="318">
        <v>6.0482340029962501E-5</v>
      </c>
      <c r="I670" s="318">
        <v>5.0979146976258001E-2</v>
      </c>
      <c r="J670" s="318">
        <v>0</v>
      </c>
      <c r="K670" s="318" t="s">
        <v>634</v>
      </c>
      <c r="O670" s="318">
        <v>0</v>
      </c>
      <c r="P670" s="318">
        <v>0</v>
      </c>
      <c r="Q670" s="318">
        <v>0</v>
      </c>
      <c r="R670" s="318">
        <v>1</v>
      </c>
      <c r="S670" s="318">
        <v>4.3478260869565216E-2</v>
      </c>
      <c r="T670" s="318">
        <v>0</v>
      </c>
      <c r="U670" s="318">
        <v>0</v>
      </c>
    </row>
    <row r="671" spans="1:21" x14ac:dyDescent="0.2">
      <c r="A671" s="318">
        <v>37340</v>
      </c>
      <c r="B671" s="318">
        <v>177.69000199999999</v>
      </c>
      <c r="C671" s="318">
        <v>-1.3497049648893331E-3</v>
      </c>
      <c r="D671" s="318">
        <v>4.8094845038856495E-3</v>
      </c>
      <c r="E671" s="318">
        <v>7.7133297824501105E-3</v>
      </c>
      <c r="F671" s="318">
        <v>8.3066628426385798E-3</v>
      </c>
      <c r="G671" s="318">
        <v>5.9495456332831865E-5</v>
      </c>
      <c r="H671" s="318">
        <v>6.2470229149473461E-5</v>
      </c>
      <c r="I671" s="318">
        <v>5.3369727473738249E-2</v>
      </c>
      <c r="J671" s="318">
        <v>0</v>
      </c>
      <c r="K671" s="318" t="s">
        <v>634</v>
      </c>
      <c r="O671" s="318">
        <v>0</v>
      </c>
      <c r="P671" s="318">
        <v>0</v>
      </c>
      <c r="Q671" s="318">
        <v>0</v>
      </c>
      <c r="R671" s="318">
        <v>1</v>
      </c>
      <c r="S671" s="318">
        <v>4.3478260869565216E-2</v>
      </c>
      <c r="T671" s="318">
        <v>0</v>
      </c>
      <c r="U671" s="318">
        <v>0</v>
      </c>
    </row>
    <row r="672" spans="1:21" x14ac:dyDescent="0.2">
      <c r="A672" s="318">
        <v>37342</v>
      </c>
      <c r="B672" s="318">
        <v>179.05999800000001</v>
      </c>
      <c r="C672" s="318">
        <v>7.6804638240286424E-3</v>
      </c>
      <c r="D672" s="318">
        <v>4.7854774013498958E-3</v>
      </c>
      <c r="E672" s="318">
        <v>7.7030774809195473E-3</v>
      </c>
      <c r="F672" s="318">
        <v>8.2956219025287423E-3</v>
      </c>
      <c r="G672" s="318">
        <v>5.9337402677049838E-5</v>
      </c>
      <c r="H672" s="318">
        <v>6.2304272810902333E-5</v>
      </c>
      <c r="I672" s="318">
        <v>5.2022342764125797E-2</v>
      </c>
      <c r="J672" s="318">
        <v>0</v>
      </c>
      <c r="K672" s="318" t="s">
        <v>634</v>
      </c>
      <c r="O672" s="318">
        <v>0</v>
      </c>
      <c r="P672" s="318">
        <v>0</v>
      </c>
      <c r="Q672" s="318">
        <v>0</v>
      </c>
      <c r="R672" s="318">
        <v>1</v>
      </c>
      <c r="S672" s="318">
        <v>4.3478260869565216E-2</v>
      </c>
      <c r="T672" s="318">
        <v>0</v>
      </c>
      <c r="U672" s="318">
        <v>0</v>
      </c>
    </row>
    <row r="673" spans="1:21" x14ac:dyDescent="0.2">
      <c r="A673" s="318">
        <v>37343</v>
      </c>
      <c r="B673" s="318">
        <v>179.05999800000001</v>
      </c>
      <c r="C673" s="318">
        <v>0</v>
      </c>
      <c r="D673" s="318">
        <v>4.668002730627856E-3</v>
      </c>
      <c r="E673" s="318">
        <v>7.7588129110937286E-3</v>
      </c>
      <c r="F673" s="318">
        <v>8.3556446734855527E-3</v>
      </c>
      <c r="G673" s="318">
        <v>6.0199177789354742E-5</v>
      </c>
      <c r="H673" s="318">
        <v>6.3209136678822486E-5</v>
      </c>
      <c r="I673" s="318">
        <v>5.3045985927113987E-2</v>
      </c>
      <c r="J673" s="318">
        <v>0</v>
      </c>
      <c r="K673" s="318" t="s">
        <v>634</v>
      </c>
      <c r="O673" s="318">
        <v>0</v>
      </c>
      <c r="P673" s="318">
        <v>0</v>
      </c>
      <c r="Q673" s="318">
        <v>0</v>
      </c>
      <c r="R673" s="318">
        <v>1</v>
      </c>
      <c r="S673" s="318">
        <v>4.3478260869565216E-2</v>
      </c>
      <c r="T673" s="318">
        <v>0</v>
      </c>
      <c r="U673" s="318">
        <v>0</v>
      </c>
    </row>
    <row r="674" spans="1:21" x14ac:dyDescent="0.2">
      <c r="A674" s="318">
        <v>37348</v>
      </c>
      <c r="B674" s="318">
        <v>180.05999800000001</v>
      </c>
      <c r="C674" s="318">
        <v>5.5691835363524816E-3</v>
      </c>
      <c r="D674" s="318">
        <v>4.4690787064624133E-3</v>
      </c>
      <c r="E674" s="318">
        <v>7.6751959835989463E-3</v>
      </c>
      <c r="F674" s="318">
        <v>8.2655956746450193E-3</v>
      </c>
      <c r="G674" s="318">
        <v>5.8908633386653401E-5</v>
      </c>
      <c r="H674" s="318">
        <v>6.1854065055986078E-5</v>
      </c>
      <c r="I674" s="318">
        <v>5.0836341584677452E-2</v>
      </c>
      <c r="J674" s="318">
        <v>0</v>
      </c>
      <c r="K674" s="318" t="s">
        <v>634</v>
      </c>
      <c r="O674" s="318">
        <v>0</v>
      </c>
      <c r="P674" s="318">
        <v>0</v>
      </c>
      <c r="Q674" s="318">
        <v>0</v>
      </c>
      <c r="R674" s="318">
        <v>1</v>
      </c>
      <c r="S674" s="318">
        <v>4.3478260869565216E-2</v>
      </c>
      <c r="T674" s="318">
        <v>0</v>
      </c>
      <c r="U674" s="318">
        <v>0</v>
      </c>
    </row>
    <row r="675" spans="1:21" x14ac:dyDescent="0.2">
      <c r="A675" s="318">
        <v>37349</v>
      </c>
      <c r="B675" s="318">
        <v>180.550003</v>
      </c>
      <c r="C675" s="318">
        <v>2.7176467664404591E-3</v>
      </c>
      <c r="D675" s="318">
        <v>3.9894801577638568E-3</v>
      </c>
      <c r="E675" s="318">
        <v>7.4403803063190941E-3</v>
      </c>
      <c r="F675" s="318">
        <v>8.0127172529590243E-3</v>
      </c>
      <c r="G675" s="318">
        <v>5.5359259102661015E-5</v>
      </c>
      <c r="H675" s="318">
        <v>5.8127222057794069E-5</v>
      </c>
      <c r="I675" s="318">
        <v>4.854335452570218E-2</v>
      </c>
      <c r="J675" s="318">
        <v>0</v>
      </c>
      <c r="K675" s="318" t="s">
        <v>634</v>
      </c>
      <c r="O675" s="318">
        <v>0</v>
      </c>
      <c r="P675" s="318">
        <v>0</v>
      </c>
      <c r="Q675" s="318">
        <v>0</v>
      </c>
      <c r="R675" s="318">
        <v>1</v>
      </c>
      <c r="S675" s="318">
        <v>4.3478260869565216E-2</v>
      </c>
      <c r="T675" s="318">
        <v>0</v>
      </c>
      <c r="U675" s="318">
        <v>0</v>
      </c>
    </row>
    <row r="676" spans="1:21" x14ac:dyDescent="0.2">
      <c r="A676" s="318">
        <v>37350</v>
      </c>
      <c r="B676" s="318">
        <v>176.929993</v>
      </c>
      <c r="C676" s="318">
        <v>-2.0253629778121097E-2</v>
      </c>
      <c r="D676" s="318">
        <v>3.1916484996622647E-3</v>
      </c>
      <c r="E676" s="318">
        <v>9.0151719709024494E-3</v>
      </c>
      <c r="F676" s="318">
        <v>9.7086467378949444E-3</v>
      </c>
      <c r="G676" s="318">
        <v>8.1273325664945158E-5</v>
      </c>
      <c r="H676" s="318">
        <v>8.533699194819242E-5</v>
      </c>
      <c r="I676" s="318">
        <v>4.3149638172402721E-2</v>
      </c>
      <c r="J676" s="318">
        <v>0</v>
      </c>
      <c r="K676" s="318" t="s">
        <v>634</v>
      </c>
      <c r="O676" s="318">
        <v>0</v>
      </c>
      <c r="P676" s="318">
        <v>0</v>
      </c>
      <c r="Q676" s="318">
        <v>0</v>
      </c>
      <c r="R676" s="318">
        <v>1</v>
      </c>
      <c r="S676" s="318">
        <v>4.3478260869565216E-2</v>
      </c>
      <c r="T676" s="318">
        <v>0</v>
      </c>
      <c r="U676" s="318">
        <v>0</v>
      </c>
    </row>
    <row r="677" spans="1:21" x14ac:dyDescent="0.2">
      <c r="A677" s="318">
        <v>37351</v>
      </c>
      <c r="B677" s="318">
        <v>177.5</v>
      </c>
      <c r="C677" s="318">
        <v>3.2164743542289946E-3</v>
      </c>
      <c r="D677" s="318">
        <v>3.3304296748893551E-3</v>
      </c>
      <c r="E677" s="318">
        <v>8.9908648063697291E-3</v>
      </c>
      <c r="F677" s="318">
        <v>9.6824697914750929E-3</v>
      </c>
      <c r="G677" s="318">
        <v>8.0835649966417786E-5</v>
      </c>
      <c r="H677" s="318">
        <v>8.4877432464738683E-5</v>
      </c>
      <c r="I677" s="318">
        <v>3.5043649510540238E-2</v>
      </c>
      <c r="J677" s="318">
        <v>0</v>
      </c>
      <c r="K677" s="318" t="s">
        <v>634</v>
      </c>
      <c r="O677" s="318">
        <v>0</v>
      </c>
      <c r="P677" s="318">
        <v>0</v>
      </c>
      <c r="Q677" s="318">
        <v>0</v>
      </c>
      <c r="R677" s="318">
        <v>1</v>
      </c>
      <c r="S677" s="318">
        <v>4.3478260869565216E-2</v>
      </c>
      <c r="T677" s="318">
        <v>0</v>
      </c>
      <c r="U677" s="318">
        <v>0</v>
      </c>
    </row>
    <row r="678" spans="1:21" x14ac:dyDescent="0.2">
      <c r="A678" s="318">
        <v>37354</v>
      </c>
      <c r="B678" s="318">
        <v>176.36999499999999</v>
      </c>
      <c r="C678" s="318">
        <v>-6.3865761826902264E-3</v>
      </c>
      <c r="D678" s="318">
        <v>2.6280589530791334E-3</v>
      </c>
      <c r="E678" s="318">
        <v>9.1527168573864517E-3</v>
      </c>
      <c r="F678" s="318">
        <v>9.8567720002623316E-3</v>
      </c>
      <c r="G678" s="318">
        <v>8.377222587148613E-5</v>
      </c>
      <c r="H678" s="318">
        <v>8.7960837165060437E-5</v>
      </c>
      <c r="I678" s="318">
        <v>3.5281739046039658E-2</v>
      </c>
      <c r="J678" s="318">
        <v>0</v>
      </c>
      <c r="K678" s="318" t="s">
        <v>634</v>
      </c>
      <c r="O678" s="318">
        <v>0</v>
      </c>
      <c r="P678" s="318">
        <v>0</v>
      </c>
      <c r="Q678" s="318">
        <v>0</v>
      </c>
      <c r="R678" s="318">
        <v>1</v>
      </c>
      <c r="S678" s="318">
        <v>4.3478260869565216E-2</v>
      </c>
      <c r="T678" s="318">
        <v>0</v>
      </c>
      <c r="U678" s="318">
        <v>0</v>
      </c>
    </row>
    <row r="679" spans="1:21" x14ac:dyDescent="0.2">
      <c r="A679" s="318">
        <v>37355</v>
      </c>
      <c r="B679" s="318">
        <v>176.320007</v>
      </c>
      <c r="C679" s="318">
        <v>-2.8346706768686298E-4</v>
      </c>
      <c r="D679" s="318">
        <v>2.0980963603616383E-3</v>
      </c>
      <c r="E679" s="318">
        <v>8.9735528938773047E-3</v>
      </c>
      <c r="F679" s="318">
        <v>9.6638261934063278E-3</v>
      </c>
      <c r="G679" s="318">
        <v>8.0524651539213765E-5</v>
      </c>
      <c r="H679" s="318">
        <v>8.4550884116174458E-5</v>
      </c>
      <c r="I679" s="318">
        <v>2.9620843219263528E-2</v>
      </c>
      <c r="J679" s="318">
        <v>0</v>
      </c>
      <c r="K679" s="318" t="s">
        <v>634</v>
      </c>
      <c r="O679" s="318">
        <v>0</v>
      </c>
      <c r="P679" s="318">
        <v>0</v>
      </c>
      <c r="Q679" s="318">
        <v>0</v>
      </c>
      <c r="R679" s="318">
        <v>1</v>
      </c>
      <c r="S679" s="318">
        <v>4.3478260869565216E-2</v>
      </c>
      <c r="T679" s="318">
        <v>0</v>
      </c>
      <c r="U679" s="318">
        <v>0</v>
      </c>
    </row>
    <row r="680" spans="1:21" x14ac:dyDescent="0.2">
      <c r="A680" s="318">
        <v>37356</v>
      </c>
      <c r="B680" s="318">
        <v>175.050003</v>
      </c>
      <c r="C680" s="318">
        <v>-7.2289011264582304E-3</v>
      </c>
      <c r="D680" s="318">
        <v>1.7341127290214497E-3</v>
      </c>
      <c r="E680" s="318">
        <v>9.1974727763927192E-3</v>
      </c>
      <c r="F680" s="318">
        <v>9.9049706822690823E-3</v>
      </c>
      <c r="G680" s="318">
        <v>8.4593505472485206E-5</v>
      </c>
      <c r="H680" s="318">
        <v>8.8823180746109472E-5</v>
      </c>
      <c r="I680" s="318">
        <v>2.5898601564997761E-2</v>
      </c>
      <c r="J680" s="318">
        <v>0</v>
      </c>
      <c r="K680" s="318" t="s">
        <v>634</v>
      </c>
      <c r="O680" s="318">
        <v>0</v>
      </c>
      <c r="P680" s="318">
        <v>0</v>
      </c>
      <c r="Q680" s="318">
        <v>0</v>
      </c>
      <c r="R680" s="318">
        <v>1</v>
      </c>
      <c r="S680" s="318">
        <v>4.3478260869565216E-2</v>
      </c>
      <c r="T680" s="318">
        <v>0</v>
      </c>
      <c r="U680" s="318">
        <v>0</v>
      </c>
    </row>
    <row r="681" spans="1:21" x14ac:dyDescent="0.2">
      <c r="A681" s="318">
        <v>37357</v>
      </c>
      <c r="B681" s="318">
        <v>175.35000600000001</v>
      </c>
      <c r="C681" s="318">
        <v>1.712346264831116E-3</v>
      </c>
      <c r="D681" s="318">
        <v>9.4624444374653057E-4</v>
      </c>
      <c r="E681" s="318">
        <v>8.3839434009087953E-3</v>
      </c>
      <c r="F681" s="318">
        <v>9.0288621240556255E-3</v>
      </c>
      <c r="G681" s="318">
        <v>7.0290506949642143E-5</v>
      </c>
      <c r="H681" s="318">
        <v>7.3805032297124247E-5</v>
      </c>
      <c r="I681" s="318">
        <v>2.2943060001982023E-2</v>
      </c>
      <c r="J681" s="318">
        <v>0</v>
      </c>
      <c r="K681" s="318" t="s">
        <v>634</v>
      </c>
      <c r="O681" s="318">
        <v>0</v>
      </c>
      <c r="P681" s="318">
        <v>0</v>
      </c>
      <c r="Q681" s="318">
        <v>0</v>
      </c>
      <c r="R681" s="318">
        <v>1</v>
      </c>
      <c r="S681" s="318">
        <v>4.3478260869565216E-2</v>
      </c>
      <c r="T681" s="318">
        <v>0</v>
      </c>
      <c r="U681" s="318">
        <v>0</v>
      </c>
    </row>
    <row r="682" spans="1:21" x14ac:dyDescent="0.2">
      <c r="A682" s="318">
        <v>37358</v>
      </c>
      <c r="B682" s="318">
        <v>175.13000500000001</v>
      </c>
      <c r="C682" s="318">
        <v>-1.2554269686737643E-3</v>
      </c>
      <c r="D682" s="318">
        <v>-4.3481974563733613E-5</v>
      </c>
      <c r="E682" s="318">
        <v>7.2276357309119903E-3</v>
      </c>
      <c r="F682" s="318">
        <v>7.7836077102129125E-3</v>
      </c>
      <c r="G682" s="318">
        <v>5.2238718258755698E-5</v>
      </c>
      <c r="H682" s="318">
        <v>5.4850654171693484E-5</v>
      </c>
      <c r="I682" s="318">
        <v>2.129543022526123E-2</v>
      </c>
      <c r="J682" s="318">
        <v>0</v>
      </c>
      <c r="K682" s="318" t="s">
        <v>634</v>
      </c>
      <c r="O682" s="318">
        <v>0</v>
      </c>
      <c r="P682" s="318">
        <v>0</v>
      </c>
      <c r="Q682" s="318">
        <v>0</v>
      </c>
      <c r="R682" s="318">
        <v>1</v>
      </c>
      <c r="S682" s="318">
        <v>4.3478260869565216E-2</v>
      </c>
      <c r="T682" s="318">
        <v>0</v>
      </c>
      <c r="U682" s="318">
        <v>0</v>
      </c>
    </row>
    <row r="683" spans="1:21" x14ac:dyDescent="0.2">
      <c r="A683" s="318">
        <v>37361</v>
      </c>
      <c r="B683" s="318">
        <v>174.88000500000001</v>
      </c>
      <c r="C683" s="318">
        <v>-1.4285308155305688E-3</v>
      </c>
      <c r="D683" s="318">
        <v>5.7218334720163729E-5</v>
      </c>
      <c r="E683" s="318">
        <v>7.1910760198232102E-3</v>
      </c>
      <c r="F683" s="318">
        <v>7.7442357136557642E-3</v>
      </c>
      <c r="G683" s="318">
        <v>5.1711574322876427E-5</v>
      </c>
      <c r="H683" s="318">
        <v>5.429715303902025E-5</v>
      </c>
      <c r="I683" s="318">
        <v>1.9981382994478686E-2</v>
      </c>
      <c r="J683" s="318">
        <v>0</v>
      </c>
      <c r="K683" s="318" t="s">
        <v>634</v>
      </c>
      <c r="O683" s="318">
        <v>0</v>
      </c>
      <c r="P683" s="318">
        <v>0</v>
      </c>
      <c r="Q683" s="318">
        <v>0</v>
      </c>
      <c r="R683" s="318">
        <v>1</v>
      </c>
      <c r="S683" s="318">
        <v>4.3478260869565216E-2</v>
      </c>
      <c r="T683" s="318">
        <v>0</v>
      </c>
      <c r="U683" s="318">
        <v>0</v>
      </c>
    </row>
    <row r="684" spans="1:21" x14ac:dyDescent="0.2">
      <c r="A684" s="318">
        <v>37362</v>
      </c>
      <c r="B684" s="318">
        <v>176.55999800000001</v>
      </c>
      <c r="C684" s="318">
        <v>9.5606976016250223E-3</v>
      </c>
      <c r="D684" s="318">
        <v>5.998068136043365E-4</v>
      </c>
      <c r="E684" s="318">
        <v>7.4658882078124109E-3</v>
      </c>
      <c r="F684" s="318">
        <v>8.0401873007210582E-3</v>
      </c>
      <c r="G684" s="318">
        <v>5.5739486731552418E-5</v>
      </c>
      <c r="H684" s="318">
        <v>5.8526461068130041E-5</v>
      </c>
      <c r="I684" s="318">
        <v>2.0725904013264185E-2</v>
      </c>
      <c r="J684" s="318">
        <v>0</v>
      </c>
      <c r="K684" s="318" t="s">
        <v>634</v>
      </c>
      <c r="O684" s="318">
        <v>0</v>
      </c>
      <c r="P684" s="318">
        <v>0</v>
      </c>
      <c r="Q684" s="318">
        <v>0</v>
      </c>
      <c r="R684" s="318">
        <v>1</v>
      </c>
      <c r="S684" s="318">
        <v>4.3478260869565216E-2</v>
      </c>
      <c r="T684" s="318">
        <v>0</v>
      </c>
      <c r="U684" s="318">
        <v>0</v>
      </c>
    </row>
    <row r="685" spans="1:21" x14ac:dyDescent="0.2">
      <c r="A685" s="318">
        <v>37363</v>
      </c>
      <c r="B685" s="318">
        <v>177.009995</v>
      </c>
      <c r="C685" s="318">
        <v>2.5454492851861941E-3</v>
      </c>
      <c r="D685" s="318">
        <v>6.8552861609348528E-4</v>
      </c>
      <c r="E685" s="318">
        <v>7.4779669052087742E-3</v>
      </c>
      <c r="F685" s="318">
        <v>8.0531951286863714E-3</v>
      </c>
      <c r="G685" s="318">
        <v>5.5919989035397686E-5</v>
      </c>
      <c r="H685" s="318">
        <v>5.8715988487167576E-5</v>
      </c>
      <c r="I685" s="318">
        <v>2.5515010998954892E-2</v>
      </c>
      <c r="J685" s="318">
        <v>0</v>
      </c>
      <c r="K685" s="318" t="s">
        <v>634</v>
      </c>
      <c r="O685" s="318">
        <v>0</v>
      </c>
      <c r="P685" s="318">
        <v>0</v>
      </c>
      <c r="Q685" s="318">
        <v>0</v>
      </c>
      <c r="R685" s="318">
        <v>1</v>
      </c>
      <c r="S685" s="318">
        <v>4.3478260869565216E-2</v>
      </c>
      <c r="T685" s="318">
        <v>0</v>
      </c>
      <c r="U685" s="318">
        <v>0</v>
      </c>
    </row>
    <row r="686" spans="1:21" x14ac:dyDescent="0.2">
      <c r="A686" s="318">
        <v>37364</v>
      </c>
      <c r="B686" s="318">
        <v>177.85000600000001</v>
      </c>
      <c r="C686" s="318">
        <v>4.7343322246853311E-3</v>
      </c>
      <c r="D686" s="318">
        <v>6.4154468136830344E-4</v>
      </c>
      <c r="E686" s="318">
        <v>7.4499212900736127E-3</v>
      </c>
      <c r="F686" s="318">
        <v>8.0229921585408138E-3</v>
      </c>
      <c r="G686" s="318">
        <v>5.5501327228292087E-5</v>
      </c>
      <c r="H686" s="318">
        <v>5.8276393589706693E-5</v>
      </c>
      <c r="I686" s="318">
        <v>2.6693676155444167E-2</v>
      </c>
      <c r="J686" s="318">
        <v>0</v>
      </c>
      <c r="K686" s="318" t="s">
        <v>634</v>
      </c>
      <c r="O686" s="318">
        <v>0</v>
      </c>
      <c r="P686" s="318">
        <v>0</v>
      </c>
      <c r="Q686" s="318">
        <v>0</v>
      </c>
      <c r="R686" s="318">
        <v>1</v>
      </c>
      <c r="S686" s="318">
        <v>4.3478260869565216E-2</v>
      </c>
      <c r="T686" s="318">
        <v>0</v>
      </c>
      <c r="U686" s="318">
        <v>0</v>
      </c>
    </row>
    <row r="687" spans="1:21" x14ac:dyDescent="0.2">
      <c r="A687" s="318">
        <v>37365</v>
      </c>
      <c r="B687" s="318">
        <v>176.63999899999999</v>
      </c>
      <c r="C687" s="318">
        <v>-6.8267747032597593E-3</v>
      </c>
      <c r="D687" s="318">
        <v>-1.0780461008333442E-5</v>
      </c>
      <c r="E687" s="318">
        <v>7.4767874504938873E-3</v>
      </c>
      <c r="F687" s="318">
        <v>8.0519249466857248E-3</v>
      </c>
      <c r="G687" s="318">
        <v>5.5902350579862884E-5</v>
      </c>
      <c r="H687" s="318">
        <v>5.869746810885603E-5</v>
      </c>
      <c r="I687" s="318">
        <v>2.7566585109040486E-2</v>
      </c>
      <c r="J687" s="318">
        <v>0</v>
      </c>
      <c r="K687" s="318" t="s">
        <v>634</v>
      </c>
      <c r="O687" s="318">
        <v>0</v>
      </c>
      <c r="P687" s="318">
        <v>0</v>
      </c>
      <c r="Q687" s="318">
        <v>0</v>
      </c>
      <c r="R687" s="318">
        <v>1</v>
      </c>
      <c r="S687" s="318">
        <v>4.3478260869565216E-2</v>
      </c>
      <c r="T687" s="318">
        <v>0</v>
      </c>
      <c r="U687" s="318">
        <v>0</v>
      </c>
    </row>
    <row r="688" spans="1:21" x14ac:dyDescent="0.2">
      <c r="A688" s="318">
        <v>37368</v>
      </c>
      <c r="B688" s="318">
        <v>175.470001</v>
      </c>
      <c r="C688" s="318">
        <v>-6.6456636054745841E-3</v>
      </c>
      <c r="D688" s="318">
        <v>-7.7523102974246156E-4</v>
      </c>
      <c r="E688" s="318">
        <v>7.2838416417202014E-3</v>
      </c>
      <c r="F688" s="318">
        <v>7.8441371526217548E-3</v>
      </c>
      <c r="G688" s="318">
        <v>5.3054349061657241E-5</v>
      </c>
      <c r="H688" s="318">
        <v>5.5707066514740107E-5</v>
      </c>
      <c r="I688" s="318">
        <v>2.6199203190438936E-2</v>
      </c>
      <c r="J688" s="318">
        <v>0</v>
      </c>
      <c r="K688" s="318" t="s">
        <v>634</v>
      </c>
      <c r="O688" s="318">
        <v>0</v>
      </c>
      <c r="P688" s="318">
        <v>0</v>
      </c>
      <c r="Q688" s="318">
        <v>0</v>
      </c>
      <c r="R688" s="318">
        <v>1</v>
      </c>
      <c r="S688" s="318">
        <v>4.3478260869565216E-2</v>
      </c>
      <c r="T688" s="318">
        <v>0</v>
      </c>
      <c r="U688" s="318">
        <v>0</v>
      </c>
    </row>
    <row r="689" spans="1:21" x14ac:dyDescent="0.2">
      <c r="A689" s="318">
        <v>37369</v>
      </c>
      <c r="B689" s="318">
        <v>174.41999799999999</v>
      </c>
      <c r="C689" s="318">
        <v>-6.0019214897593948E-3</v>
      </c>
      <c r="D689" s="318">
        <v>-4.8890703719256415E-4</v>
      </c>
      <c r="E689" s="318">
        <v>6.9294928825824184E-3</v>
      </c>
      <c r="F689" s="318">
        <v>7.4625307966272193E-3</v>
      </c>
      <c r="G689" s="318">
        <v>4.8017871609760398E-5</v>
      </c>
      <c r="H689" s="318">
        <v>5.0418765190248421E-5</v>
      </c>
      <c r="I689" s="318">
        <v>2.4272715726767174E-2</v>
      </c>
      <c r="J689" s="318">
        <v>0</v>
      </c>
      <c r="K689" s="318" t="s">
        <v>634</v>
      </c>
      <c r="O689" s="318">
        <v>0</v>
      </c>
      <c r="P689" s="318">
        <v>0</v>
      </c>
      <c r="Q689" s="318">
        <v>0</v>
      </c>
      <c r="R689" s="318">
        <v>1</v>
      </c>
      <c r="S689" s="318">
        <v>4.3478260869565216E-2</v>
      </c>
      <c r="T689" s="318">
        <v>0</v>
      </c>
      <c r="U689" s="318">
        <v>0</v>
      </c>
    </row>
    <row r="690" spans="1:21" x14ac:dyDescent="0.2">
      <c r="A690" s="318">
        <v>37370</v>
      </c>
      <c r="B690" s="318">
        <v>174.78999300000001</v>
      </c>
      <c r="C690" s="318">
        <v>2.1190409666722197E-3</v>
      </c>
      <c r="D690" s="318">
        <v>-8.6123565025446607E-4</v>
      </c>
      <c r="E690" s="318">
        <v>6.5403686705712118E-3</v>
      </c>
      <c r="F690" s="318">
        <v>7.0434739529228428E-3</v>
      </c>
      <c r="G690" s="318">
        <v>4.2776422346989438E-5</v>
      </c>
      <c r="H690" s="318">
        <v>4.4915243464338912E-5</v>
      </c>
      <c r="I690" s="318">
        <v>2.2236983412464124E-2</v>
      </c>
      <c r="J690" s="318">
        <v>0</v>
      </c>
      <c r="K690" s="318" t="s">
        <v>634</v>
      </c>
      <c r="O690" s="318">
        <v>0</v>
      </c>
      <c r="P690" s="318">
        <v>0</v>
      </c>
      <c r="Q690" s="318">
        <v>0</v>
      </c>
      <c r="R690" s="318">
        <v>1</v>
      </c>
      <c r="S690" s="318">
        <v>4.3478260869565216E-2</v>
      </c>
      <c r="T690" s="318">
        <v>0</v>
      </c>
      <c r="U690" s="318">
        <v>0</v>
      </c>
    </row>
    <row r="691" spans="1:21" x14ac:dyDescent="0.2">
      <c r="A691" s="318">
        <v>37371</v>
      </c>
      <c r="B691" s="318">
        <v>171.80999800000001</v>
      </c>
      <c r="C691" s="318">
        <v>-1.7196009865827151E-2</v>
      </c>
      <c r="D691" s="318">
        <v>-1.6667129402057387E-3</v>
      </c>
      <c r="E691" s="318">
        <v>7.4444339606892481E-3</v>
      </c>
      <c r="F691" s="318">
        <v>8.0170827268961128E-3</v>
      </c>
      <c r="G691" s="318">
        <v>5.541959699506341E-5</v>
      </c>
      <c r="H691" s="318">
        <v>5.819057684481658E-5</v>
      </c>
      <c r="I691" s="318">
        <v>2.4113674945144239E-2</v>
      </c>
      <c r="J691" s="318">
        <v>0</v>
      </c>
      <c r="K691" s="318" t="s">
        <v>634</v>
      </c>
      <c r="O691" s="318">
        <v>0</v>
      </c>
      <c r="P691" s="318">
        <v>0</v>
      </c>
      <c r="Q691" s="318">
        <v>0</v>
      </c>
      <c r="R691" s="318">
        <v>1</v>
      </c>
      <c r="S691" s="318">
        <v>4.3478260869565216E-2</v>
      </c>
      <c r="T691" s="318">
        <v>0</v>
      </c>
      <c r="U691" s="318">
        <v>0</v>
      </c>
    </row>
    <row r="692" spans="1:21" x14ac:dyDescent="0.2">
      <c r="A692" s="318">
        <v>37372</v>
      </c>
      <c r="B692" s="318">
        <v>171.33999600000001</v>
      </c>
      <c r="C692" s="318">
        <v>-2.7393402426070254E-3</v>
      </c>
      <c r="D692" s="318">
        <v>-1.7328860486684862E-3</v>
      </c>
      <c r="E692" s="318">
        <v>7.4476506990082273E-3</v>
      </c>
      <c r="F692" s="318">
        <v>8.0205469066242444E-3</v>
      </c>
      <c r="G692" s="318">
        <v>5.5467500934437732E-5</v>
      </c>
      <c r="H692" s="318">
        <v>5.8240875981159623E-5</v>
      </c>
      <c r="I692" s="318">
        <v>1.6112232613773789E-2</v>
      </c>
      <c r="J692" s="318">
        <v>0</v>
      </c>
      <c r="K692" s="318" t="s">
        <v>634</v>
      </c>
      <c r="O692" s="318">
        <v>0</v>
      </c>
      <c r="P692" s="318">
        <v>0</v>
      </c>
      <c r="Q692" s="318">
        <v>0</v>
      </c>
      <c r="R692" s="318">
        <v>1</v>
      </c>
      <c r="S692" s="318">
        <v>4.3478260869565216E-2</v>
      </c>
      <c r="T692" s="318">
        <v>0</v>
      </c>
      <c r="U692" s="318">
        <v>0</v>
      </c>
    </row>
    <row r="693" spans="1:21" x14ac:dyDescent="0.2">
      <c r="A693" s="318">
        <v>37375</v>
      </c>
      <c r="B693" s="318">
        <v>169.63999899999999</v>
      </c>
      <c r="C693" s="318">
        <v>-9.971324478948794E-3</v>
      </c>
      <c r="D693" s="318">
        <v>-2.573447396429316E-3</v>
      </c>
      <c r="E693" s="318">
        <v>7.3272550101184794E-3</v>
      </c>
      <c r="F693" s="318">
        <v>7.8908900108968227E-3</v>
      </c>
      <c r="G693" s="318">
        <v>5.3688665983306363E-5</v>
      </c>
      <c r="H693" s="318">
        <v>5.6373099282471686E-5</v>
      </c>
      <c r="I693" s="318">
        <v>1.466368417781639E-2</v>
      </c>
      <c r="J693" s="318">
        <v>0</v>
      </c>
      <c r="K693" s="318" t="s">
        <v>634</v>
      </c>
      <c r="O693" s="318">
        <v>0</v>
      </c>
      <c r="P693" s="318">
        <v>0</v>
      </c>
      <c r="Q693" s="318">
        <v>0</v>
      </c>
      <c r="R693" s="318">
        <v>1</v>
      </c>
      <c r="S693" s="318">
        <v>4.3478260869565216E-2</v>
      </c>
      <c r="T693" s="318">
        <v>0</v>
      </c>
      <c r="U693" s="318">
        <v>0</v>
      </c>
    </row>
    <row r="694" spans="1:21" x14ac:dyDescent="0.2">
      <c r="A694" s="318">
        <v>37376</v>
      </c>
      <c r="B694" s="318">
        <v>170.509995</v>
      </c>
      <c r="C694" s="318">
        <v>5.1153779947127886E-3</v>
      </c>
      <c r="D694" s="318">
        <v>-2.3298579681096596E-3</v>
      </c>
      <c r="E694" s="318">
        <v>7.5000755731460429E-3</v>
      </c>
      <c r="F694" s="318">
        <v>8.0770044633880454E-3</v>
      </c>
      <c r="G694" s="318">
        <v>5.6251133602901949E-5</v>
      </c>
      <c r="H694" s="318">
        <v>5.9063690283047051E-5</v>
      </c>
      <c r="I694" s="318">
        <v>4.7162739916201584E-3</v>
      </c>
      <c r="J694" s="318">
        <v>0</v>
      </c>
      <c r="K694" s="318" t="s">
        <v>634</v>
      </c>
      <c r="O694" s="318">
        <v>0</v>
      </c>
      <c r="P694" s="318">
        <v>0</v>
      </c>
      <c r="Q694" s="318">
        <v>0</v>
      </c>
      <c r="R694" s="318">
        <v>1</v>
      </c>
      <c r="S694" s="318">
        <v>4.3478260869565216E-2</v>
      </c>
      <c r="T694" s="318">
        <v>0</v>
      </c>
      <c r="U694" s="318">
        <v>0</v>
      </c>
    </row>
    <row r="695" spans="1:21" x14ac:dyDescent="0.2">
      <c r="A695" s="318">
        <v>37378</v>
      </c>
      <c r="B695" s="318">
        <v>175.03999300000001</v>
      </c>
      <c r="C695" s="318">
        <v>2.6220562536489963E-2</v>
      </c>
      <c r="D695" s="318">
        <v>-1.3464589681031129E-3</v>
      </c>
      <c r="E695" s="318">
        <v>9.637026981649463E-3</v>
      </c>
      <c r="F695" s="318">
        <v>1.0378336749468652E-2</v>
      </c>
      <c r="G695" s="318">
        <v>9.2872289045039749E-5</v>
      </c>
      <c r="H695" s="318">
        <v>9.7515903497291743E-5</v>
      </c>
      <c r="I695" s="318">
        <v>7.2604404585795658E-3</v>
      </c>
      <c r="J695" s="318">
        <v>0</v>
      </c>
      <c r="K695" s="318" t="s">
        <v>634</v>
      </c>
      <c r="O695" s="318">
        <v>0</v>
      </c>
      <c r="P695" s="318">
        <v>0</v>
      </c>
      <c r="Q695" s="318">
        <v>0</v>
      </c>
      <c r="R695" s="318">
        <v>1</v>
      </c>
      <c r="S695" s="318">
        <v>4.3478260869565216E-2</v>
      </c>
      <c r="T695" s="318">
        <v>0</v>
      </c>
      <c r="U695" s="318">
        <v>0</v>
      </c>
    </row>
    <row r="696" spans="1:21" x14ac:dyDescent="0.2">
      <c r="A696" s="318">
        <v>37379</v>
      </c>
      <c r="B696" s="318">
        <v>174.44000199999999</v>
      </c>
      <c r="C696" s="318">
        <v>-3.4336248029305998E-3</v>
      </c>
      <c r="D696" s="318">
        <v>-1.6393766618826872E-3</v>
      </c>
      <c r="E696" s="318">
        <v>9.6007376550435019E-3</v>
      </c>
      <c r="F696" s="318">
        <v>1.0339255936200694E-2</v>
      </c>
      <c r="G696" s="318">
        <v>9.2174163520970191E-5</v>
      </c>
      <c r="H696" s="318">
        <v>9.6782871697018708E-5</v>
      </c>
      <c r="I696" s="318">
        <v>1.6223095535579154E-2</v>
      </c>
      <c r="J696" s="318">
        <v>0</v>
      </c>
      <c r="K696" s="318" t="s">
        <v>634</v>
      </c>
      <c r="O696" s="318">
        <v>0</v>
      </c>
      <c r="P696" s="318">
        <v>0</v>
      </c>
      <c r="Q696" s="318">
        <v>0</v>
      </c>
      <c r="R696" s="318">
        <v>1</v>
      </c>
      <c r="S696" s="318">
        <v>4.3478260869565216E-2</v>
      </c>
      <c r="T696" s="318">
        <v>0</v>
      </c>
      <c r="U696" s="318">
        <v>0</v>
      </c>
    </row>
    <row r="697" spans="1:21" x14ac:dyDescent="0.2">
      <c r="A697" s="318">
        <v>37382</v>
      </c>
      <c r="B697" s="318">
        <v>173.11000100000001</v>
      </c>
      <c r="C697" s="318">
        <v>-7.6536180745138309E-3</v>
      </c>
      <c r="D697" s="318">
        <v>-1.0393761045680554E-3</v>
      </c>
      <c r="E697" s="318">
        <v>8.7338534939311995E-3</v>
      </c>
      <c r="F697" s="318">
        <v>9.4056883780797521E-3</v>
      </c>
      <c r="G697" s="318">
        <v>7.6280196853454227E-5</v>
      </c>
      <c r="H697" s="318">
        <v>8.0094206696126939E-5</v>
      </c>
      <c r="I697" s="318">
        <v>1.2053287276712172E-2</v>
      </c>
      <c r="J697" s="318">
        <v>0</v>
      </c>
      <c r="K697" s="318" t="s">
        <v>634</v>
      </c>
      <c r="O697" s="318">
        <v>0</v>
      </c>
      <c r="P697" s="318">
        <v>0</v>
      </c>
      <c r="Q697" s="318">
        <v>0</v>
      </c>
      <c r="R697" s="318">
        <v>1</v>
      </c>
      <c r="S697" s="318">
        <v>4.3478260869565216E-2</v>
      </c>
      <c r="T697" s="318">
        <v>0</v>
      </c>
      <c r="U697" s="318">
        <v>0</v>
      </c>
    </row>
    <row r="698" spans="1:21" x14ac:dyDescent="0.2">
      <c r="A698" s="318">
        <v>37383</v>
      </c>
      <c r="B698" s="318">
        <v>171.759995</v>
      </c>
      <c r="C698" s="318">
        <v>-7.8291119051733318E-3</v>
      </c>
      <c r="D698" s="318">
        <v>-1.5653564026348328E-3</v>
      </c>
      <c r="E698" s="318">
        <v>8.7971086881725516E-3</v>
      </c>
      <c r="F698" s="318">
        <v>9.4738093564935167E-3</v>
      </c>
      <c r="G698" s="318">
        <v>7.7389121271520983E-5</v>
      </c>
      <c r="H698" s="318">
        <v>8.1258577335097034E-5</v>
      </c>
      <c r="I698" s="318">
        <v>1.4683017052364087E-2</v>
      </c>
      <c r="J698" s="318">
        <v>0</v>
      </c>
      <c r="K698" s="318" t="s">
        <v>634</v>
      </c>
      <c r="O698" s="318">
        <v>0</v>
      </c>
      <c r="P698" s="318">
        <v>0</v>
      </c>
      <c r="Q698" s="318">
        <v>0</v>
      </c>
      <c r="R698" s="318">
        <v>1</v>
      </c>
      <c r="S698" s="318">
        <v>4.3478260869565216E-2</v>
      </c>
      <c r="T698" s="318">
        <v>0</v>
      </c>
      <c r="U698" s="318">
        <v>0</v>
      </c>
    </row>
    <row r="699" spans="1:21" x14ac:dyDescent="0.2">
      <c r="A699" s="318">
        <v>37384</v>
      </c>
      <c r="B699" s="318">
        <v>174.83999600000001</v>
      </c>
      <c r="C699" s="318">
        <v>1.7773122656915115E-2</v>
      </c>
      <c r="D699" s="318">
        <v>-4.148945531298167E-4</v>
      </c>
      <c r="E699" s="318">
        <v>9.6714017230931353E-3</v>
      </c>
      <c r="F699" s="318">
        <v>1.0415355701792606E-2</v>
      </c>
      <c r="G699" s="318">
        <v>9.3536011289448875E-5</v>
      </c>
      <c r="H699" s="318">
        <v>9.8212811853921317E-5</v>
      </c>
      <c r="I699" s="318">
        <v>8.8622343991241817E-3</v>
      </c>
      <c r="J699" s="318">
        <v>0</v>
      </c>
      <c r="K699" s="318" t="s">
        <v>634</v>
      </c>
      <c r="O699" s="318">
        <v>0</v>
      </c>
      <c r="P699" s="318">
        <v>0</v>
      </c>
      <c r="Q699" s="318">
        <v>0</v>
      </c>
      <c r="R699" s="318">
        <v>1</v>
      </c>
      <c r="S699" s="318">
        <v>4.3478260869565216E-2</v>
      </c>
      <c r="T699" s="318">
        <v>0</v>
      </c>
      <c r="U699" s="318">
        <v>0</v>
      </c>
    </row>
    <row r="700" spans="1:21" x14ac:dyDescent="0.2">
      <c r="A700" s="318">
        <v>37386</v>
      </c>
      <c r="B700" s="318">
        <v>175.929993</v>
      </c>
      <c r="C700" s="318">
        <v>6.2149017453480447E-3</v>
      </c>
      <c r="D700" s="318">
        <v>-1.0544841917577338E-4</v>
      </c>
      <c r="E700" s="318">
        <v>9.7791775125982798E-3</v>
      </c>
      <c r="F700" s="318">
        <v>1.0531421936644301E-2</v>
      </c>
      <c r="G700" s="318">
        <v>9.5632312822907872E-5</v>
      </c>
      <c r="H700" s="318">
        <v>1.0041392846405327E-4</v>
      </c>
      <c r="I700" s="318">
        <v>1.7012238151311327E-2</v>
      </c>
      <c r="J700" s="318">
        <v>0</v>
      </c>
      <c r="K700" s="318" t="s">
        <v>634</v>
      </c>
      <c r="O700" s="318">
        <v>0</v>
      </c>
      <c r="P700" s="318">
        <v>0</v>
      </c>
      <c r="Q700" s="318">
        <v>0</v>
      </c>
      <c r="R700" s="318">
        <v>1</v>
      </c>
      <c r="S700" s="318">
        <v>4.3478260869565216E-2</v>
      </c>
      <c r="T700" s="318">
        <v>0</v>
      </c>
      <c r="U700" s="318">
        <v>0</v>
      </c>
    </row>
    <row r="701" spans="1:21" x14ac:dyDescent="0.2">
      <c r="A701" s="318">
        <v>37389</v>
      </c>
      <c r="B701" s="318">
        <v>175.28999300000001</v>
      </c>
      <c r="C701" s="318">
        <v>-3.6444435617709846E-3</v>
      </c>
      <c r="D701" s="318">
        <v>6.5240036285523962E-5</v>
      </c>
      <c r="E701" s="318">
        <v>9.6793991008719063E-3</v>
      </c>
      <c r="F701" s="318">
        <v>1.0423968262477438E-2</v>
      </c>
      <c r="G701" s="318">
        <v>9.369076695395986E-5</v>
      </c>
      <c r="H701" s="318">
        <v>9.8375305301657862E-5</v>
      </c>
      <c r="I701" s="318">
        <v>1.8501688569556786E-2</v>
      </c>
      <c r="J701" s="318">
        <v>0</v>
      </c>
      <c r="K701" s="318" t="s">
        <v>634</v>
      </c>
      <c r="O701" s="318">
        <v>0</v>
      </c>
      <c r="P701" s="318">
        <v>0</v>
      </c>
      <c r="Q701" s="318">
        <v>0</v>
      </c>
      <c r="R701" s="318">
        <v>1</v>
      </c>
      <c r="S701" s="318">
        <v>4.3478260869565216E-2</v>
      </c>
      <c r="T701" s="318">
        <v>0</v>
      </c>
      <c r="U701" s="318">
        <v>0</v>
      </c>
    </row>
    <row r="702" spans="1:21" x14ac:dyDescent="0.2">
      <c r="A702" s="318">
        <v>37390</v>
      </c>
      <c r="B702" s="318">
        <v>177.86000100000001</v>
      </c>
      <c r="C702" s="318">
        <v>1.4555024293263098E-2</v>
      </c>
      <c r="D702" s="318">
        <v>6.7679613287752302E-4</v>
      </c>
      <c r="E702" s="318">
        <v>1.0181360935356291E-2</v>
      </c>
      <c r="F702" s="318">
        <v>1.0964542545768313E-2</v>
      </c>
      <c r="G702" s="318">
        <v>1.0366011049599914E-4</v>
      </c>
      <c r="H702" s="318">
        <v>1.088431160207991E-4</v>
      </c>
      <c r="I702" s="318">
        <v>2.0048058462917542E-2</v>
      </c>
      <c r="J702" s="318">
        <v>0</v>
      </c>
      <c r="K702" s="318" t="s">
        <v>634</v>
      </c>
      <c r="O702" s="318">
        <v>0</v>
      </c>
      <c r="P702" s="318">
        <v>0</v>
      </c>
      <c r="Q702" s="318">
        <v>0</v>
      </c>
      <c r="R702" s="318">
        <v>1</v>
      </c>
      <c r="S702" s="318">
        <v>4.3478260869565216E-2</v>
      </c>
      <c r="T702" s="318">
        <v>0</v>
      </c>
      <c r="U702" s="318">
        <v>0</v>
      </c>
    </row>
    <row r="703" spans="1:21" x14ac:dyDescent="0.2">
      <c r="A703" s="318">
        <v>37391</v>
      </c>
      <c r="B703" s="318">
        <v>176.970001</v>
      </c>
      <c r="C703" s="318">
        <v>-5.0164972601248557E-3</v>
      </c>
      <c r="D703" s="318">
        <v>4.9769754757032845E-4</v>
      </c>
      <c r="E703" s="318">
        <v>1.0249899294861826E-2</v>
      </c>
      <c r="F703" s="318">
        <v>1.1038353086774273E-2</v>
      </c>
      <c r="G703" s="318">
        <v>1.0506043555480896E-4</v>
      </c>
      <c r="H703" s="318">
        <v>1.1031345733254942E-4</v>
      </c>
      <c r="I703" s="318">
        <v>2.3873561185402837E-2</v>
      </c>
      <c r="J703" s="318">
        <v>0</v>
      </c>
      <c r="K703" s="318" t="s">
        <v>634</v>
      </c>
      <c r="O703" s="318">
        <v>0</v>
      </c>
      <c r="P703" s="318">
        <v>0</v>
      </c>
      <c r="Q703" s="318">
        <v>0</v>
      </c>
      <c r="R703" s="318">
        <v>1</v>
      </c>
      <c r="S703" s="318">
        <v>4.3478260869565216E-2</v>
      </c>
      <c r="T703" s="318">
        <v>0</v>
      </c>
      <c r="U703" s="318">
        <v>0</v>
      </c>
    </row>
    <row r="704" spans="1:21" x14ac:dyDescent="0.2">
      <c r="A704" s="318">
        <v>37392</v>
      </c>
      <c r="B704" s="318">
        <v>178.179993</v>
      </c>
      <c r="C704" s="318">
        <v>6.8140036726129201E-3</v>
      </c>
      <c r="D704" s="318">
        <v>8.9019918986287547E-4</v>
      </c>
      <c r="E704" s="318">
        <v>1.0329953703021534E-2</v>
      </c>
      <c r="F704" s="318">
        <v>1.1124565526330883E-2</v>
      </c>
      <c r="G704" s="318">
        <v>1.0670794350656832E-4</v>
      </c>
      <c r="H704" s="318">
        <v>1.1204334068189674E-4</v>
      </c>
      <c r="I704" s="318">
        <v>1.8804738197212911E-2</v>
      </c>
      <c r="J704" s="318">
        <v>0</v>
      </c>
      <c r="K704" s="318" t="s">
        <v>634</v>
      </c>
      <c r="O704" s="318">
        <v>0</v>
      </c>
      <c r="P704" s="318">
        <v>0</v>
      </c>
      <c r="Q704" s="318">
        <v>0</v>
      </c>
      <c r="R704" s="318">
        <v>1</v>
      </c>
      <c r="S704" s="318">
        <v>4.3478260869565216E-2</v>
      </c>
      <c r="T704" s="318">
        <v>0</v>
      </c>
      <c r="U704" s="318">
        <v>0</v>
      </c>
    </row>
    <row r="705" spans="1:21" x14ac:dyDescent="0.2">
      <c r="A705" s="318">
        <v>37397</v>
      </c>
      <c r="B705" s="318">
        <v>177.05999800000001</v>
      </c>
      <c r="C705" s="318">
        <v>-6.3055891190847528E-3</v>
      </c>
      <c r="D705" s="318">
        <v>1.3466172697193399E-4</v>
      </c>
      <c r="E705" s="318">
        <v>1.0243957054760916E-2</v>
      </c>
      <c r="F705" s="318">
        <v>1.1031953751280986E-2</v>
      </c>
      <c r="G705" s="318">
        <v>1.0493865613978593E-4</v>
      </c>
      <c r="H705" s="318">
        <v>1.1018558894677522E-4</v>
      </c>
      <c r="I705" s="318">
        <v>2.4264254921750106E-2</v>
      </c>
      <c r="J705" s="318">
        <v>0</v>
      </c>
      <c r="K705" s="318" t="s">
        <v>634</v>
      </c>
      <c r="O705" s="318">
        <v>0</v>
      </c>
      <c r="P705" s="318">
        <v>0</v>
      </c>
      <c r="Q705" s="318">
        <v>0</v>
      </c>
      <c r="R705" s="318">
        <v>1</v>
      </c>
      <c r="S705" s="318">
        <v>4.3478260869565216E-2</v>
      </c>
      <c r="T705" s="318">
        <v>0</v>
      </c>
      <c r="U705" s="318">
        <v>0</v>
      </c>
    </row>
    <row r="706" spans="1:21" x14ac:dyDescent="0.2">
      <c r="A706" s="318">
        <v>37398</v>
      </c>
      <c r="B706" s="318">
        <v>174.10000600000001</v>
      </c>
      <c r="C706" s="318">
        <v>-1.6858765650201907E-2</v>
      </c>
      <c r="D706" s="318">
        <v>-7.8934850804654715E-4</v>
      </c>
      <c r="E706" s="318">
        <v>1.0871541075131351E-2</v>
      </c>
      <c r="F706" s="318">
        <v>1.170781346552607E-2</v>
      </c>
      <c r="G706" s="318">
        <v>1.1819040534826811E-4</v>
      </c>
      <c r="H706" s="318">
        <v>1.2409992561568153E-4</v>
      </c>
      <c r="I706" s="318">
        <v>1.8765164094721405E-2</v>
      </c>
      <c r="J706" s="318">
        <v>0</v>
      </c>
      <c r="K706" s="318" t="s">
        <v>634</v>
      </c>
      <c r="O706" s="318">
        <v>0</v>
      </c>
      <c r="P706" s="318">
        <v>0</v>
      </c>
      <c r="Q706" s="318">
        <v>0</v>
      </c>
      <c r="R706" s="318">
        <v>1</v>
      </c>
      <c r="S706" s="318">
        <v>4.3478260869565216E-2</v>
      </c>
      <c r="T706" s="318">
        <v>0</v>
      </c>
      <c r="U706" s="318">
        <v>0</v>
      </c>
    </row>
    <row r="707" spans="1:21" x14ac:dyDescent="0.2">
      <c r="A707" s="318">
        <v>37399</v>
      </c>
      <c r="B707" s="318">
        <v>173.75</v>
      </c>
      <c r="C707" s="318">
        <v>-2.012396792193592E-3</v>
      </c>
      <c r="D707" s="318">
        <v>-1.1106213183741148E-3</v>
      </c>
      <c r="E707" s="318">
        <v>1.0799595743919753E-2</v>
      </c>
      <c r="F707" s="318">
        <v>1.1630333878067426E-2</v>
      </c>
      <c r="G707" s="318">
        <v>1.1663126823208963E-4</v>
      </c>
      <c r="H707" s="318">
        <v>1.2246283164369412E-4</v>
      </c>
      <c r="I707" s="318">
        <v>9.7976628545447947E-3</v>
      </c>
      <c r="J707" s="318">
        <v>0</v>
      </c>
      <c r="K707" s="318" t="s">
        <v>634</v>
      </c>
      <c r="O707" s="318">
        <v>0</v>
      </c>
      <c r="P707" s="318">
        <v>0</v>
      </c>
      <c r="Q707" s="318">
        <v>0</v>
      </c>
      <c r="R707" s="318">
        <v>1</v>
      </c>
      <c r="S707" s="318">
        <v>4.3478260869565216E-2</v>
      </c>
      <c r="T707" s="318">
        <v>0</v>
      </c>
      <c r="U707" s="318">
        <v>0</v>
      </c>
    </row>
    <row r="708" spans="1:21" x14ac:dyDescent="0.2">
      <c r="A708" s="318">
        <v>37400</v>
      </c>
      <c r="B708" s="318">
        <v>172.71000699999999</v>
      </c>
      <c r="C708" s="318">
        <v>-6.00355655870568E-3</v>
      </c>
      <c r="D708" s="318">
        <v>-1.0714204543477302E-3</v>
      </c>
      <c r="E708" s="318">
        <v>1.0779284529888297E-2</v>
      </c>
      <c r="F708" s="318">
        <v>1.1608460262956626E-2</v>
      </c>
      <c r="G708" s="318">
        <v>1.1619297497628917E-4</v>
      </c>
      <c r="H708" s="318">
        <v>1.2200262372510363E-4</v>
      </c>
      <c r="I708" s="318">
        <v>5.8226254645072891E-3</v>
      </c>
      <c r="J708" s="318">
        <v>0</v>
      </c>
      <c r="K708" s="318" t="s">
        <v>634</v>
      </c>
      <c r="O708" s="318">
        <v>0</v>
      </c>
      <c r="P708" s="318">
        <v>0</v>
      </c>
      <c r="Q708" s="318">
        <v>0</v>
      </c>
      <c r="R708" s="318">
        <v>1</v>
      </c>
      <c r="S708" s="318">
        <v>4.3478260869565216E-2</v>
      </c>
      <c r="T708" s="318">
        <v>0</v>
      </c>
      <c r="U708" s="318">
        <v>0</v>
      </c>
    </row>
    <row r="709" spans="1:21" x14ac:dyDescent="0.2">
      <c r="A709" s="318">
        <v>37403</v>
      </c>
      <c r="B709" s="318">
        <v>172.13999899999999</v>
      </c>
      <c r="C709" s="318">
        <v>-3.3058344740926203E-3</v>
      </c>
      <c r="D709" s="318">
        <v>-9.1238097190096993E-4</v>
      </c>
      <c r="E709" s="318">
        <v>1.0717389500557062E-2</v>
      </c>
      <c r="F709" s="318">
        <v>1.1541804077522989E-2</v>
      </c>
      <c r="G709" s="318">
        <v>1.1486243770665076E-4</v>
      </c>
      <c r="H709" s="318">
        <v>1.2060555959198331E-4</v>
      </c>
      <c r="I709" s="318">
        <v>2.1881014363613802E-3</v>
      </c>
      <c r="J709" s="318">
        <v>0</v>
      </c>
      <c r="K709" s="318" t="s">
        <v>634</v>
      </c>
      <c r="O709" s="318">
        <v>0</v>
      </c>
      <c r="P709" s="318">
        <v>0</v>
      </c>
      <c r="Q709" s="318">
        <v>0</v>
      </c>
      <c r="R709" s="318">
        <v>1</v>
      </c>
      <c r="S709" s="318">
        <v>4.3478260869565216E-2</v>
      </c>
      <c r="T709" s="318">
        <v>0</v>
      </c>
      <c r="U709" s="318">
        <v>0</v>
      </c>
    </row>
    <row r="710" spans="1:21" x14ac:dyDescent="0.2">
      <c r="A710" s="318">
        <v>37404</v>
      </c>
      <c r="B710" s="318">
        <v>170.759995</v>
      </c>
      <c r="C710" s="318">
        <v>-8.0490608032044563E-3</v>
      </c>
      <c r="D710" s="318">
        <v>-1.0098637963507347E-3</v>
      </c>
      <c r="E710" s="318">
        <v>1.0775151900419572E-2</v>
      </c>
      <c r="F710" s="318">
        <v>1.1604009738913386E-2</v>
      </c>
      <c r="G710" s="318">
        <v>1.1610389847711551E-4</v>
      </c>
      <c r="H710" s="318">
        <v>1.219090934009713E-4</v>
      </c>
      <c r="I710" s="318">
        <v>6.4869047297023627E-4</v>
      </c>
      <c r="J710" s="318">
        <v>0</v>
      </c>
      <c r="K710" s="318" t="s">
        <v>634</v>
      </c>
      <c r="O710" s="318">
        <v>0</v>
      </c>
      <c r="P710" s="318">
        <v>0</v>
      </c>
      <c r="Q710" s="318">
        <v>0</v>
      </c>
      <c r="R710" s="318">
        <v>1</v>
      </c>
      <c r="S710" s="318">
        <v>4.3478260869565216E-2</v>
      </c>
      <c r="T710" s="318">
        <v>0</v>
      </c>
      <c r="U710" s="318">
        <v>0</v>
      </c>
    </row>
    <row r="711" spans="1:21" x14ac:dyDescent="0.2">
      <c r="A711" s="318">
        <v>37405</v>
      </c>
      <c r="B711" s="318">
        <v>166.779999</v>
      </c>
      <c r="C711" s="318">
        <v>-2.3583459945982328E-2</v>
      </c>
      <c r="D711" s="318">
        <v>-2.2337924112390464E-3</v>
      </c>
      <c r="E711" s="318">
        <v>1.1811852397722625E-2</v>
      </c>
      <c r="F711" s="318">
        <v>1.2720456428316672E-2</v>
      </c>
      <c r="G711" s="318">
        <v>1.3951985706558571E-4</v>
      </c>
      <c r="H711" s="318">
        <v>1.4649584991886501E-4</v>
      </c>
      <c r="I711" s="318">
        <v>3.8830591876473874E-4</v>
      </c>
      <c r="J711" s="318">
        <v>0</v>
      </c>
      <c r="K711" s="318" t="s">
        <v>634</v>
      </c>
      <c r="O711" s="318">
        <v>0</v>
      </c>
      <c r="P711" s="318">
        <v>0</v>
      </c>
      <c r="Q711" s="318">
        <v>0</v>
      </c>
      <c r="R711" s="318">
        <v>1</v>
      </c>
      <c r="S711" s="318">
        <v>4.3478260869565216E-2</v>
      </c>
      <c r="T711" s="318">
        <v>0</v>
      </c>
      <c r="U711" s="318">
        <v>0</v>
      </c>
    </row>
    <row r="712" spans="1:21" x14ac:dyDescent="0.2">
      <c r="A712" s="318">
        <v>37406</v>
      </c>
      <c r="B712" s="318">
        <v>165.759995</v>
      </c>
      <c r="C712" s="318">
        <v>-6.1346437558913568E-3</v>
      </c>
      <c r="D712" s="318">
        <v>-1.7070606917182944E-3</v>
      </c>
      <c r="E712" s="318">
        <v>1.1348831347268919E-2</v>
      </c>
      <c r="F712" s="318">
        <v>1.2221818373981912E-2</v>
      </c>
      <c r="G712" s="318">
        <v>1.2879597294875367E-4</v>
      </c>
      <c r="H712" s="318">
        <v>1.3523577159619136E-4</v>
      </c>
      <c r="I712" s="318">
        <v>-1.2150052548399454E-2</v>
      </c>
      <c r="J712" s="318">
        <v>0</v>
      </c>
      <c r="K712" s="318" t="s">
        <v>634</v>
      </c>
      <c r="O712" s="318">
        <v>0</v>
      </c>
      <c r="P712" s="318">
        <v>0</v>
      </c>
      <c r="Q712" s="318">
        <v>0</v>
      </c>
      <c r="R712" s="318">
        <v>1</v>
      </c>
      <c r="S712" s="318">
        <v>4.3478260869565216E-2</v>
      </c>
      <c r="T712" s="318">
        <v>0</v>
      </c>
      <c r="U712" s="318">
        <v>0</v>
      </c>
    </row>
    <row r="713" spans="1:21" x14ac:dyDescent="0.2">
      <c r="A713" s="318">
        <v>37407</v>
      </c>
      <c r="B713" s="318">
        <v>165.91999799999999</v>
      </c>
      <c r="C713" s="318">
        <v>9.6480352019006623E-4</v>
      </c>
      <c r="D713" s="318">
        <v>-1.5306728934898616E-3</v>
      </c>
      <c r="E713" s="318">
        <v>1.1360764390013829E-2</v>
      </c>
      <c r="F713" s="318">
        <v>1.2234669343091815E-2</v>
      </c>
      <c r="G713" s="318">
        <v>1.2906696752540628E-4</v>
      </c>
      <c r="H713" s="318">
        <v>1.3552031590167659E-4</v>
      </c>
      <c r="I713" s="318">
        <v>-1.1919647216422366E-2</v>
      </c>
      <c r="J713" s="318">
        <v>0</v>
      </c>
      <c r="K713" s="318" t="s">
        <v>634</v>
      </c>
      <c r="O713" s="318">
        <v>0</v>
      </c>
      <c r="P713" s="318">
        <v>0</v>
      </c>
      <c r="Q713" s="318">
        <v>0</v>
      </c>
      <c r="R713" s="318">
        <v>1</v>
      </c>
      <c r="S713" s="318">
        <v>4.3478260869565216E-2</v>
      </c>
      <c r="T713" s="318">
        <v>0</v>
      </c>
      <c r="U713" s="318">
        <v>0</v>
      </c>
    </row>
    <row r="714" spans="1:21" x14ac:dyDescent="0.2">
      <c r="A714" s="318">
        <v>37410</v>
      </c>
      <c r="B714" s="318">
        <v>164.990005</v>
      </c>
      <c r="C714" s="318">
        <v>-5.6208361189956186E-3</v>
      </c>
      <c r="D714" s="318">
        <v>-1.3235067811111386E-3</v>
      </c>
      <c r="E714" s="318">
        <v>1.1238155793482786E-2</v>
      </c>
      <c r="F714" s="318">
        <v>1.2102629316058384E-2</v>
      </c>
      <c r="G714" s="318">
        <v>1.262961456385907E-4</v>
      </c>
      <c r="H714" s="318">
        <v>1.3261095292052023E-4</v>
      </c>
      <c r="I714" s="318">
        <v>-1.1369071958723177E-2</v>
      </c>
      <c r="J714" s="318">
        <v>0</v>
      </c>
      <c r="K714" s="318" t="s">
        <v>634</v>
      </c>
      <c r="O714" s="318">
        <v>0</v>
      </c>
      <c r="P714" s="318">
        <v>0</v>
      </c>
      <c r="Q714" s="318">
        <v>0</v>
      </c>
      <c r="R714" s="318">
        <v>1</v>
      </c>
      <c r="S714" s="318">
        <v>4.3478260869565216E-2</v>
      </c>
      <c r="T714" s="318">
        <v>0</v>
      </c>
      <c r="U714" s="318">
        <v>0</v>
      </c>
    </row>
    <row r="715" spans="1:21" x14ac:dyDescent="0.2">
      <c r="A715" s="318">
        <v>37411</v>
      </c>
      <c r="B715" s="318">
        <v>160.41000399999999</v>
      </c>
      <c r="C715" s="318">
        <v>-2.815183374336875E-2</v>
      </c>
      <c r="D715" s="318">
        <v>-2.9076597210197837E-3</v>
      </c>
      <c r="E715" s="318">
        <v>1.2552932828490383E-2</v>
      </c>
      <c r="F715" s="318">
        <v>1.3518543046066566E-2</v>
      </c>
      <c r="G715" s="318">
        <v>1.5757612259659155E-4</v>
      </c>
      <c r="H715" s="318">
        <v>1.6545492872642114E-4</v>
      </c>
      <c r="I715" s="318">
        <v>-1.5161782071947532E-2</v>
      </c>
      <c r="J715" s="318">
        <v>0</v>
      </c>
      <c r="K715" s="318" t="s">
        <v>634</v>
      </c>
      <c r="O715" s="318">
        <v>0</v>
      </c>
      <c r="P715" s="318">
        <v>0</v>
      </c>
      <c r="Q715" s="318">
        <v>0</v>
      </c>
      <c r="R715" s="318">
        <v>1</v>
      </c>
      <c r="S715" s="318">
        <v>4.3478260869565216E-2</v>
      </c>
      <c r="T715" s="318">
        <v>0</v>
      </c>
      <c r="U715" s="318">
        <v>0</v>
      </c>
    </row>
    <row r="716" spans="1:21" x14ac:dyDescent="0.2">
      <c r="A716" s="318">
        <v>37412</v>
      </c>
      <c r="B716" s="318">
        <v>159.529999</v>
      </c>
      <c r="C716" s="318">
        <v>-5.5010765203580472E-3</v>
      </c>
      <c r="D716" s="318">
        <v>-4.4182139618220697E-3</v>
      </c>
      <c r="E716" s="318">
        <v>1.0634560814489503E-2</v>
      </c>
      <c r="F716" s="318">
        <v>1.1452603954065619E-2</v>
      </c>
      <c r="G716" s="318">
        <v>1.1309388371707563E-4</v>
      </c>
      <c r="H716" s="318">
        <v>1.1874857790292942E-4</v>
      </c>
      <c r="I716" s="318">
        <v>-3.0501423290277847E-2</v>
      </c>
      <c r="J716" s="318">
        <v>0</v>
      </c>
      <c r="K716" s="318" t="s">
        <v>634</v>
      </c>
      <c r="O716" s="318">
        <v>0</v>
      </c>
      <c r="P716" s="318">
        <v>0</v>
      </c>
      <c r="Q716" s="318">
        <v>0</v>
      </c>
      <c r="R716" s="318">
        <v>1</v>
      </c>
      <c r="S716" s="318">
        <v>4.3478260869565216E-2</v>
      </c>
      <c r="T716" s="318">
        <v>0</v>
      </c>
      <c r="U716" s="318">
        <v>0</v>
      </c>
    </row>
    <row r="717" spans="1:21" x14ac:dyDescent="0.2">
      <c r="A717" s="318">
        <v>37413</v>
      </c>
      <c r="B717" s="318">
        <v>160.75</v>
      </c>
      <c r="C717" s="318">
        <v>7.6183770732359537E-3</v>
      </c>
      <c r="D717" s="318">
        <v>-3.8919281581950909E-3</v>
      </c>
      <c r="E717" s="318">
        <v>1.0954385584289655E-2</v>
      </c>
      <c r="F717" s="318">
        <v>1.1797030629235013E-2</v>
      </c>
      <c r="G717" s="318">
        <v>1.19998563529293E-4</v>
      </c>
      <c r="H717" s="318">
        <v>1.2599849170575765E-4</v>
      </c>
      <c r="I717" s="318">
        <v>-4.0174683903235073E-2</v>
      </c>
      <c r="J717" s="318">
        <v>0</v>
      </c>
      <c r="K717" s="318" t="s">
        <v>634</v>
      </c>
      <c r="O717" s="318">
        <v>0</v>
      </c>
      <c r="P717" s="318">
        <v>0</v>
      </c>
      <c r="Q717" s="318">
        <v>0</v>
      </c>
      <c r="R717" s="318">
        <v>1</v>
      </c>
      <c r="S717" s="318">
        <v>4.3478260869565216E-2</v>
      </c>
      <c r="T717" s="318">
        <v>0</v>
      </c>
      <c r="U717" s="318">
        <v>0</v>
      </c>
    </row>
    <row r="718" spans="1:21" x14ac:dyDescent="0.2">
      <c r="A718" s="318">
        <v>37414</v>
      </c>
      <c r="B718" s="318">
        <v>156.91999799999999</v>
      </c>
      <c r="C718" s="318">
        <v>-2.4114254521725064E-2</v>
      </c>
      <c r="D718" s="318">
        <v>-4.6757679890146739E-3</v>
      </c>
      <c r="E718" s="318">
        <v>1.1793771535485331E-2</v>
      </c>
      <c r="F718" s="318">
        <v>1.2700984730522663E-2</v>
      </c>
      <c r="G718" s="318">
        <v>1.3909304703122401E-4</v>
      </c>
      <c r="H718" s="318">
        <v>1.4604769938278523E-4</v>
      </c>
      <c r="I718" s="318">
        <v>-3.8377701742053759E-2</v>
      </c>
      <c r="J718" s="318">
        <v>0</v>
      </c>
      <c r="K718" s="318" t="s">
        <v>634</v>
      </c>
      <c r="O718" s="318">
        <v>0</v>
      </c>
      <c r="P718" s="318">
        <v>0</v>
      </c>
      <c r="Q718" s="318">
        <v>0</v>
      </c>
      <c r="R718" s="318">
        <v>1</v>
      </c>
      <c r="S718" s="318">
        <v>4.3478260869565216E-2</v>
      </c>
      <c r="T718" s="318">
        <v>0</v>
      </c>
      <c r="U718" s="318">
        <v>0</v>
      </c>
    </row>
    <row r="719" spans="1:21" x14ac:dyDescent="0.2">
      <c r="A719" s="318">
        <v>37417</v>
      </c>
      <c r="B719" s="318">
        <v>157.979996</v>
      </c>
      <c r="C719" s="318">
        <v>6.73230882060825E-3</v>
      </c>
      <c r="D719" s="318">
        <v>-3.9823670020726933E-3</v>
      </c>
      <c r="E719" s="318">
        <v>1.2024900572900028E-2</v>
      </c>
      <c r="F719" s="318">
        <v>1.2949892924661567E-2</v>
      </c>
      <c r="G719" s="318">
        <v>1.4459823378813139E-4</v>
      </c>
      <c r="H719" s="318">
        <v>1.5182814547753796E-4</v>
      </c>
      <c r="I719" s="318">
        <v>-4.5200426867812532E-2</v>
      </c>
      <c r="J719" s="318">
        <v>0</v>
      </c>
      <c r="K719" s="318" t="s">
        <v>634</v>
      </c>
      <c r="O719" s="318">
        <v>0</v>
      </c>
      <c r="P719" s="318">
        <v>0</v>
      </c>
      <c r="Q719" s="318">
        <v>0</v>
      </c>
      <c r="R719" s="318">
        <v>1</v>
      </c>
      <c r="S719" s="318">
        <v>4.3478260869565216E-2</v>
      </c>
      <c r="T719" s="318">
        <v>0</v>
      </c>
      <c r="U719" s="318">
        <v>0</v>
      </c>
    </row>
    <row r="720" spans="1:21" x14ac:dyDescent="0.2">
      <c r="A720" s="318">
        <v>37418</v>
      </c>
      <c r="B720" s="318">
        <v>160.759995</v>
      </c>
      <c r="C720" s="318">
        <v>1.7444121062123716E-2</v>
      </c>
      <c r="D720" s="318">
        <v>-3.9980337446818073E-3</v>
      </c>
      <c r="E720" s="318">
        <v>1.1995316965053801E-2</v>
      </c>
      <c r="F720" s="318">
        <v>1.2918033654673323E-2</v>
      </c>
      <c r="G720" s="318">
        <v>1.4388762909210752E-4</v>
      </c>
      <c r="H720" s="318">
        <v>1.5108201054671289E-4</v>
      </c>
      <c r="I720" s="318">
        <v>-4.1115844478094361E-2</v>
      </c>
      <c r="J720" s="318">
        <v>0</v>
      </c>
      <c r="K720" s="318" t="s">
        <v>634</v>
      </c>
      <c r="O720" s="318">
        <v>0</v>
      </c>
      <c r="P720" s="318">
        <v>0</v>
      </c>
      <c r="Q720" s="318">
        <v>0</v>
      </c>
      <c r="R720" s="318">
        <v>1</v>
      </c>
      <c r="S720" s="318">
        <v>4.3478260869565216E-2</v>
      </c>
      <c r="T720" s="318">
        <v>0</v>
      </c>
      <c r="U720" s="318">
        <v>0</v>
      </c>
    </row>
    <row r="721" spans="1:21" x14ac:dyDescent="0.2">
      <c r="A721" s="318">
        <v>37419</v>
      </c>
      <c r="B721" s="318">
        <v>160.41000399999999</v>
      </c>
      <c r="C721" s="318">
        <v>-2.1794759138849011E-3</v>
      </c>
      <c r="D721" s="318">
        <v>-4.3977660141690904E-3</v>
      </c>
      <c r="E721" s="318">
        <v>1.1775823069896076E-2</v>
      </c>
      <c r="F721" s="318">
        <v>1.2681655613734235E-2</v>
      </c>
      <c r="G721" s="318">
        <v>1.3867000897349664E-4</v>
      </c>
      <c r="H721" s="318">
        <v>1.4560350942217147E-4</v>
      </c>
      <c r="I721" s="318">
        <v>-3.5685409855290721E-2</v>
      </c>
      <c r="J721" s="318">
        <v>0</v>
      </c>
      <c r="K721" s="318" t="s">
        <v>634</v>
      </c>
      <c r="O721" s="318">
        <v>0</v>
      </c>
      <c r="P721" s="318">
        <v>0</v>
      </c>
      <c r="Q721" s="318">
        <v>0</v>
      </c>
      <c r="R721" s="318">
        <v>1</v>
      </c>
      <c r="S721" s="318">
        <v>4.3478260869565216E-2</v>
      </c>
      <c r="T721" s="318">
        <v>0</v>
      </c>
      <c r="U721" s="318">
        <v>0</v>
      </c>
    </row>
    <row r="722" spans="1:21" x14ac:dyDescent="0.2">
      <c r="A722" s="318">
        <v>37420</v>
      </c>
      <c r="B722" s="318">
        <v>160.550003</v>
      </c>
      <c r="C722" s="318">
        <v>8.7237665643980563E-4</v>
      </c>
      <c r="D722" s="318">
        <v>-4.1826793371114342E-3</v>
      </c>
      <c r="E722" s="318">
        <v>1.1831389564775596E-2</v>
      </c>
      <c r="F722" s="318">
        <v>1.2741496454373717E-2</v>
      </c>
      <c r="G722" s="318">
        <v>1.3998177903348086E-4</v>
      </c>
      <c r="H722" s="318">
        <v>1.4698086798515492E-4</v>
      </c>
      <c r="I722" s="318">
        <v>-3.9571344821740129E-2</v>
      </c>
      <c r="J722" s="318">
        <v>0</v>
      </c>
      <c r="K722" s="318" t="s">
        <v>634</v>
      </c>
      <c r="O722" s="318">
        <v>0</v>
      </c>
      <c r="P722" s="318">
        <v>0</v>
      </c>
      <c r="Q722" s="318">
        <v>0</v>
      </c>
      <c r="R722" s="318">
        <v>1</v>
      </c>
      <c r="S722" s="318">
        <v>4.3478260869565216E-2</v>
      </c>
      <c r="T722" s="318">
        <v>0</v>
      </c>
      <c r="U722" s="318">
        <v>0</v>
      </c>
    </row>
    <row r="723" spans="1:21" x14ac:dyDescent="0.2">
      <c r="A723" s="318">
        <v>37424</v>
      </c>
      <c r="B723" s="318">
        <v>159.58999600000001</v>
      </c>
      <c r="C723" s="318">
        <v>-5.9974378744227638E-3</v>
      </c>
      <c r="D723" s="318">
        <v>-5.1613680117631421E-3</v>
      </c>
      <c r="E723" s="318">
        <v>1.1026588162071912E-2</v>
      </c>
      <c r="F723" s="318">
        <v>1.1874787251462059E-2</v>
      </c>
      <c r="G723" s="318">
        <v>1.2158564649594442E-4</v>
      </c>
      <c r="H723" s="318">
        <v>1.2766492882074164E-4</v>
      </c>
      <c r="I723" s="318">
        <v>-3.7392058234096311E-2</v>
      </c>
      <c r="J723" s="318">
        <v>0</v>
      </c>
      <c r="K723" s="318" t="s">
        <v>634</v>
      </c>
      <c r="O723" s="318">
        <v>0</v>
      </c>
      <c r="P723" s="318">
        <v>0</v>
      </c>
      <c r="Q723" s="318">
        <v>0</v>
      </c>
      <c r="R723" s="318">
        <v>1</v>
      </c>
      <c r="S723" s="318">
        <v>4.3478260869565216E-2</v>
      </c>
      <c r="T723" s="318">
        <v>0</v>
      </c>
      <c r="U723" s="318">
        <v>0</v>
      </c>
    </row>
    <row r="724" spans="1:21" x14ac:dyDescent="0.2">
      <c r="A724" s="318">
        <v>37425</v>
      </c>
      <c r="B724" s="318">
        <v>159.699997</v>
      </c>
      <c r="C724" s="318">
        <v>6.8903508887655895E-4</v>
      </c>
      <c r="D724" s="318">
        <v>-4.8896759951440258E-3</v>
      </c>
      <c r="E724" s="318">
        <v>1.1100380649406572E-2</v>
      </c>
      <c r="F724" s="318">
        <v>1.1954256083976308E-2</v>
      </c>
      <c r="G724" s="318">
        <v>1.2321845056171988E-4</v>
      </c>
      <c r="H724" s="318">
        <v>1.2937937308980587E-4</v>
      </c>
      <c r="I724" s="318">
        <v>-4.6144935640257477E-2</v>
      </c>
      <c r="J724" s="318">
        <v>0</v>
      </c>
      <c r="K724" s="318" t="s">
        <v>634</v>
      </c>
      <c r="O724" s="318">
        <v>0</v>
      </c>
      <c r="P724" s="318">
        <v>0</v>
      </c>
      <c r="Q724" s="318">
        <v>0</v>
      </c>
      <c r="R724" s="318">
        <v>1</v>
      </c>
      <c r="S724" s="318">
        <v>4.3478260869565216E-2</v>
      </c>
      <c r="T724" s="318">
        <v>0</v>
      </c>
      <c r="U724" s="318">
        <v>0</v>
      </c>
    </row>
    <row r="725" spans="1:21" x14ac:dyDescent="0.2">
      <c r="A725" s="318">
        <v>37426</v>
      </c>
      <c r="B725" s="318">
        <v>158.05999800000001</v>
      </c>
      <c r="C725" s="318">
        <v>-1.0322341312337757E-2</v>
      </c>
      <c r="D725" s="318">
        <v>-5.7056924229988201E-3</v>
      </c>
      <c r="E725" s="318">
        <v>1.0823407982000084E-2</v>
      </c>
      <c r="F725" s="318">
        <v>1.1655977826769321E-2</v>
      </c>
      <c r="G725" s="318">
        <v>1.1714616034482315E-4</v>
      </c>
      <c r="H725" s="318">
        <v>1.230034683620643E-4</v>
      </c>
      <c r="I725" s="318">
        <v>-4.800990202699304E-2</v>
      </c>
      <c r="J725" s="318">
        <v>0</v>
      </c>
      <c r="K725" s="318" t="s">
        <v>634</v>
      </c>
      <c r="O725" s="318">
        <v>0</v>
      </c>
      <c r="P725" s="318">
        <v>0</v>
      </c>
      <c r="Q725" s="318">
        <v>0</v>
      </c>
      <c r="R725" s="318">
        <v>1</v>
      </c>
      <c r="S725" s="318">
        <v>4.3478260869565216E-2</v>
      </c>
      <c r="T725" s="318">
        <v>0</v>
      </c>
      <c r="U725" s="318">
        <v>0</v>
      </c>
    </row>
    <row r="726" spans="1:21" x14ac:dyDescent="0.2">
      <c r="A726" s="318">
        <v>37427</v>
      </c>
      <c r="B726" s="318">
        <v>153.61999499999999</v>
      </c>
      <c r="C726" s="318">
        <v>-2.8492707100716514E-2</v>
      </c>
      <c r="D726" s="318">
        <v>-6.7622218506955718E-3</v>
      </c>
      <c r="E726" s="318">
        <v>1.1912955186916544E-2</v>
      </c>
      <c r="F726" s="318">
        <v>1.2829336355140893E-2</v>
      </c>
      <c r="G726" s="318">
        <v>1.4191850128548181E-4</v>
      </c>
      <c r="H726" s="318">
        <v>1.4901442634975592E-4</v>
      </c>
      <c r="I726" s="318">
        <v>-5.3478111940926915E-2</v>
      </c>
      <c r="J726" s="318">
        <v>0</v>
      </c>
      <c r="K726" s="318" t="s">
        <v>634</v>
      </c>
      <c r="O726" s="318">
        <v>0</v>
      </c>
      <c r="P726" s="318">
        <v>0</v>
      </c>
      <c r="Q726" s="318">
        <v>0</v>
      </c>
      <c r="R726" s="318">
        <v>1</v>
      </c>
      <c r="S726" s="318">
        <v>4.3478260869565216E-2</v>
      </c>
      <c r="T726" s="318">
        <v>0</v>
      </c>
      <c r="U726" s="318">
        <v>0</v>
      </c>
    </row>
    <row r="727" spans="1:21" x14ac:dyDescent="0.2">
      <c r="A727" s="318">
        <v>37428</v>
      </c>
      <c r="B727" s="318">
        <v>152.699997</v>
      </c>
      <c r="C727" s="318">
        <v>-6.0067954444688642E-3</v>
      </c>
      <c r="D727" s="318">
        <v>-6.2454613647082834E-3</v>
      </c>
      <c r="E727" s="318">
        <v>1.1686301015873406E-2</v>
      </c>
      <c r="F727" s="318">
        <v>1.2585247247863668E-2</v>
      </c>
      <c r="G727" s="318">
        <v>1.3656963143360382E-4</v>
      </c>
      <c r="H727" s="318">
        <v>1.4339811300528402E-4</v>
      </c>
      <c r="I727" s="318">
        <v>-6.7961373495884783E-2</v>
      </c>
      <c r="J727" s="318">
        <v>0</v>
      </c>
      <c r="K727" s="318" t="s">
        <v>634</v>
      </c>
      <c r="O727" s="318">
        <v>0</v>
      </c>
      <c r="P727" s="318">
        <v>0</v>
      </c>
      <c r="Q727" s="318">
        <v>0</v>
      </c>
      <c r="R727" s="318">
        <v>1</v>
      </c>
      <c r="S727" s="318">
        <v>4.3478260869565216E-2</v>
      </c>
      <c r="T727" s="318">
        <v>0</v>
      </c>
      <c r="U727" s="318">
        <v>0</v>
      </c>
    </row>
    <row r="728" spans="1:21" x14ac:dyDescent="0.2">
      <c r="A728" s="318">
        <v>37431</v>
      </c>
      <c r="B728" s="318">
        <v>149.05999800000001</v>
      </c>
      <c r="C728" s="318">
        <v>-2.412629654208916E-2</v>
      </c>
      <c r="D728" s="318">
        <v>-7.2985042099414062E-3</v>
      </c>
      <c r="E728" s="318">
        <v>1.2267663134692419E-2</v>
      </c>
      <c r="F728" s="318">
        <v>1.3211329529668758E-2</v>
      </c>
      <c r="G728" s="318">
        <v>1.5049555878629144E-4</v>
      </c>
      <c r="H728" s="318">
        <v>1.5802033672560601E-4</v>
      </c>
      <c r="I728" s="318">
        <v>-6.8703433729435617E-2</v>
      </c>
      <c r="J728" s="318">
        <v>0</v>
      </c>
      <c r="K728" s="318" t="s">
        <v>634</v>
      </c>
      <c r="O728" s="318">
        <v>0</v>
      </c>
      <c r="P728" s="318">
        <v>0</v>
      </c>
      <c r="Q728" s="318">
        <v>0</v>
      </c>
      <c r="R728" s="318">
        <v>1</v>
      </c>
      <c r="S728" s="318">
        <v>4.3478260869565216E-2</v>
      </c>
      <c r="T728" s="318">
        <v>0</v>
      </c>
      <c r="U728" s="318">
        <v>0</v>
      </c>
    </row>
    <row r="729" spans="1:21" x14ac:dyDescent="0.2">
      <c r="A729" s="318">
        <v>37432</v>
      </c>
      <c r="B729" s="318">
        <v>149.80999800000001</v>
      </c>
      <c r="C729" s="318">
        <v>5.018915142914959E-3</v>
      </c>
      <c r="D729" s="318">
        <v>-6.7736246051023274E-3</v>
      </c>
      <c r="E729" s="318">
        <v>1.2558199781874415E-2</v>
      </c>
      <c r="F729" s="318">
        <v>1.3524215149710908E-2</v>
      </c>
      <c r="G729" s="318">
        <v>1.5770838176147061E-4</v>
      </c>
      <c r="H729" s="318">
        <v>1.6559380084954414E-4</v>
      </c>
      <c r="I729" s="318">
        <v>-8.2163237048214502E-2</v>
      </c>
      <c r="J729" s="318">
        <v>0</v>
      </c>
      <c r="K729" s="318" t="s">
        <v>634</v>
      </c>
      <c r="O729" s="318">
        <v>0</v>
      </c>
      <c r="P729" s="318">
        <v>0</v>
      </c>
      <c r="Q729" s="318">
        <v>0</v>
      </c>
      <c r="R729" s="318">
        <v>1</v>
      </c>
      <c r="S729" s="318">
        <v>4.3478260869565216E-2</v>
      </c>
      <c r="T729" s="318">
        <v>0</v>
      </c>
      <c r="U729" s="318">
        <v>0</v>
      </c>
    </row>
    <row r="730" spans="1:21" x14ac:dyDescent="0.2">
      <c r="A730" s="318">
        <v>37433</v>
      </c>
      <c r="B730" s="318">
        <v>142.58999600000001</v>
      </c>
      <c r="C730" s="318">
        <v>-4.9394459937477514E-2</v>
      </c>
      <c r="D730" s="318">
        <v>-8.9683210557397024E-3</v>
      </c>
      <c r="E730" s="318">
        <v>1.5584490894069783E-2</v>
      </c>
      <c r="F730" s="318">
        <v>1.6783297885921304E-2</v>
      </c>
      <c r="G730" s="318">
        <v>2.4287635642734396E-4</v>
      </c>
      <c r="H730" s="318">
        <v>2.5502017424871117E-4</v>
      </c>
      <c r="I730" s="318">
        <v>-7.8660733147537715E-2</v>
      </c>
      <c r="J730" s="318">
        <v>0</v>
      </c>
      <c r="K730" s="318" t="s">
        <v>634</v>
      </c>
      <c r="O730" s="318">
        <v>0</v>
      </c>
      <c r="P730" s="318">
        <v>0</v>
      </c>
      <c r="Q730" s="318">
        <v>0</v>
      </c>
      <c r="R730" s="318">
        <v>1</v>
      </c>
      <c r="S730" s="318">
        <v>4.3478260869565216E-2</v>
      </c>
      <c r="T730" s="318">
        <v>0</v>
      </c>
      <c r="U730" s="318">
        <v>0</v>
      </c>
    </row>
    <row r="731" spans="1:21" x14ac:dyDescent="0.2">
      <c r="A731" s="318">
        <v>37434</v>
      </c>
      <c r="B731" s="318">
        <v>147.679993</v>
      </c>
      <c r="C731" s="318">
        <v>3.5074372113188111E-2</v>
      </c>
      <c r="D731" s="318">
        <v>-6.914824250197198E-3</v>
      </c>
      <c r="E731" s="318">
        <v>1.831377497809978E-2</v>
      </c>
      <c r="F731" s="318">
        <v>1.9722526899492068E-2</v>
      </c>
      <c r="G731" s="318">
        <v>3.3539435394847354E-4</v>
      </c>
      <c r="H731" s="318">
        <v>3.5216407164589725E-4</v>
      </c>
      <c r="I731" s="318">
        <v>-0.10326734649267229</v>
      </c>
      <c r="J731" s="318">
        <v>0</v>
      </c>
      <c r="K731" s="318" t="s">
        <v>634</v>
      </c>
      <c r="O731" s="318">
        <v>0</v>
      </c>
      <c r="P731" s="318">
        <v>0</v>
      </c>
      <c r="Q731" s="318">
        <v>0</v>
      </c>
      <c r="R731" s="318">
        <v>1</v>
      </c>
      <c r="S731" s="318">
        <v>4.3478260869565216E-2</v>
      </c>
      <c r="T731" s="318">
        <v>0</v>
      </c>
      <c r="U731" s="318">
        <v>0</v>
      </c>
    </row>
    <row r="732" spans="1:21" x14ac:dyDescent="0.2">
      <c r="A732" s="318">
        <v>37435</v>
      </c>
      <c r="B732" s="318">
        <v>148.449997</v>
      </c>
      <c r="C732" s="318">
        <v>5.2004576461865265E-3</v>
      </c>
      <c r="D732" s="318">
        <v>-5.5441615077129686E-3</v>
      </c>
      <c r="E732" s="318">
        <v>1.8079505904494718E-2</v>
      </c>
      <c r="F732" s="318">
        <v>1.9470237127917386E-2</v>
      </c>
      <c r="G732" s="318">
        <v>3.2686853375065941E-4</v>
      </c>
      <c r="H732" s="318">
        <v>3.4321196043819241E-4</v>
      </c>
      <c r="I732" s="318">
        <v>-8.1385875831699692E-2</v>
      </c>
      <c r="J732" s="318">
        <v>0</v>
      </c>
      <c r="K732" s="318" t="s">
        <v>634</v>
      </c>
      <c r="O732" s="318">
        <v>0</v>
      </c>
      <c r="P732" s="318">
        <v>0</v>
      </c>
      <c r="Q732" s="318">
        <v>0</v>
      </c>
      <c r="R732" s="318">
        <v>1</v>
      </c>
      <c r="S732" s="318">
        <v>4.3478260869565216E-2</v>
      </c>
      <c r="T732" s="318">
        <v>0</v>
      </c>
      <c r="U732" s="318">
        <v>0</v>
      </c>
    </row>
    <row r="733" spans="1:21" x14ac:dyDescent="0.2">
      <c r="A733" s="318">
        <v>37438</v>
      </c>
      <c r="B733" s="318">
        <v>149.770004</v>
      </c>
      <c r="C733" s="318">
        <v>8.8526297109780619E-3</v>
      </c>
      <c r="D733" s="318">
        <v>-4.8304818188144253E-3</v>
      </c>
      <c r="E733" s="318">
        <v>1.8348833056160658E-2</v>
      </c>
      <c r="F733" s="318">
        <v>1.9760281752788399E-2</v>
      </c>
      <c r="G733" s="318">
        <v>3.3667967452285407E-4</v>
      </c>
      <c r="H733" s="318">
        <v>3.5351365824899677E-4</v>
      </c>
      <c r="I733" s="318">
        <v>-7.6864567485550123E-2</v>
      </c>
      <c r="J733" s="318">
        <v>0</v>
      </c>
      <c r="K733" s="318" t="s">
        <v>634</v>
      </c>
      <c r="O733" s="318">
        <v>0</v>
      </c>
      <c r="P733" s="318">
        <v>0</v>
      </c>
      <c r="Q733" s="318">
        <v>0</v>
      </c>
      <c r="R733" s="318">
        <v>1</v>
      </c>
      <c r="S733" s="318">
        <v>4.3478260869565216E-2</v>
      </c>
      <c r="T733" s="318">
        <v>0</v>
      </c>
      <c r="U733" s="318">
        <v>0</v>
      </c>
    </row>
    <row r="734" spans="1:21" x14ac:dyDescent="0.2">
      <c r="A734" s="318">
        <v>37439</v>
      </c>
      <c r="B734" s="318">
        <v>148.64999399999999</v>
      </c>
      <c r="C734" s="318">
        <v>-7.5063016310858597E-3</v>
      </c>
      <c r="D734" s="318">
        <v>-5.2338677783989934E-3</v>
      </c>
      <c r="E734" s="318">
        <v>1.8308128037956471E-2</v>
      </c>
      <c r="F734" s="318">
        <v>1.9716445579337737E-2</v>
      </c>
      <c r="G734" s="318">
        <v>3.3518755225420783E-4</v>
      </c>
      <c r="H734" s="318">
        <v>3.5194692986691823E-4</v>
      </c>
      <c r="I734" s="318">
        <v>-6.8502979230299618E-2</v>
      </c>
      <c r="J734" s="318">
        <v>0</v>
      </c>
      <c r="K734" s="318" t="s">
        <v>634</v>
      </c>
      <c r="O734" s="318">
        <v>0</v>
      </c>
      <c r="P734" s="318">
        <v>0</v>
      </c>
      <c r="Q734" s="318">
        <v>0</v>
      </c>
      <c r="R734" s="318">
        <v>1</v>
      </c>
      <c r="S734" s="318">
        <v>4.3478260869565216E-2</v>
      </c>
      <c r="T734" s="318">
        <v>0</v>
      </c>
      <c r="U734" s="318">
        <v>0</v>
      </c>
    </row>
    <row r="735" spans="1:21" x14ac:dyDescent="0.2">
      <c r="A735" s="318">
        <v>37440</v>
      </c>
      <c r="B735" s="318">
        <v>146.05999800000001</v>
      </c>
      <c r="C735" s="318">
        <v>-1.7577026581875658E-2</v>
      </c>
      <c r="D735" s="318">
        <v>-5.8032101813932811E-3</v>
      </c>
      <c r="E735" s="318">
        <v>1.8505604156074697E-2</v>
      </c>
      <c r="F735" s="318">
        <v>1.9929112168080441E-2</v>
      </c>
      <c r="G735" s="318">
        <v>3.4245738518132911E-4</v>
      </c>
      <c r="H735" s="318">
        <v>3.5958025444039559E-4</v>
      </c>
      <c r="I735" s="318">
        <v>-7.1735423097958162E-2</v>
      </c>
      <c r="J735" s="318">
        <v>0</v>
      </c>
      <c r="K735" s="318" t="s">
        <v>634</v>
      </c>
      <c r="O735" s="318">
        <v>0</v>
      </c>
      <c r="P735" s="318">
        <v>0</v>
      </c>
      <c r="Q735" s="318">
        <v>0</v>
      </c>
      <c r="R735" s="318">
        <v>1</v>
      </c>
      <c r="S735" s="318">
        <v>4.3478260869565216E-2</v>
      </c>
      <c r="T735" s="318">
        <v>0</v>
      </c>
      <c r="U735" s="318">
        <v>0</v>
      </c>
    </row>
    <row r="736" spans="1:21" x14ac:dyDescent="0.2">
      <c r="A736" s="318">
        <v>37441</v>
      </c>
      <c r="B736" s="318">
        <v>145.929993</v>
      </c>
      <c r="C736" s="318">
        <v>-8.9047578751146972E-4</v>
      </c>
      <c r="D736" s="318">
        <v>-4.5050502787334114E-3</v>
      </c>
      <c r="E736" s="318">
        <v>1.7802292107964884E-2</v>
      </c>
      <c r="F736" s="318">
        <v>1.9171699193192952E-2</v>
      </c>
      <c r="G736" s="318">
        <v>3.1692160429730876E-4</v>
      </c>
      <c r="H736" s="318">
        <v>3.3276768451217419E-4</v>
      </c>
      <c r="I736" s="318">
        <v>-7.920532025991002E-2</v>
      </c>
      <c r="J736" s="318">
        <v>0</v>
      </c>
      <c r="K736" s="318" t="s">
        <v>634</v>
      </c>
      <c r="O736" s="318">
        <v>0</v>
      </c>
      <c r="P736" s="318">
        <v>0</v>
      </c>
      <c r="Q736" s="318">
        <v>0</v>
      </c>
      <c r="R736" s="318">
        <v>1</v>
      </c>
      <c r="S736" s="318">
        <v>4.3478260869565216E-2</v>
      </c>
      <c r="T736" s="318">
        <v>0</v>
      </c>
      <c r="U736" s="318">
        <v>0</v>
      </c>
    </row>
    <row r="737" spans="1:21" x14ac:dyDescent="0.2">
      <c r="A737" s="318">
        <v>37442</v>
      </c>
      <c r="B737" s="318">
        <v>148.800003</v>
      </c>
      <c r="C737" s="318">
        <v>1.9476135848832371E-2</v>
      </c>
      <c r="D737" s="318">
        <v>-3.3156592135338671E-3</v>
      </c>
      <c r="E737" s="318">
        <v>1.8551050687941665E-2</v>
      </c>
      <c r="F737" s="318">
        <v>1.9978054587014099E-2</v>
      </c>
      <c r="G737" s="318">
        <v>3.4414148162658086E-4</v>
      </c>
      <c r="H737" s="318">
        <v>3.6134855570790992E-4</v>
      </c>
      <c r="I737" s="318">
        <v>-7.5811148862223107E-2</v>
      </c>
      <c r="J737" s="318">
        <v>0</v>
      </c>
      <c r="K737" s="318" t="s">
        <v>634</v>
      </c>
      <c r="O737" s="318">
        <v>0</v>
      </c>
      <c r="P737" s="318">
        <v>0</v>
      </c>
      <c r="Q737" s="318">
        <v>0</v>
      </c>
      <c r="R737" s="318">
        <v>1</v>
      </c>
      <c r="S737" s="318">
        <v>4.3478260869565216E-2</v>
      </c>
      <c r="T737" s="318">
        <v>0</v>
      </c>
      <c r="U737" s="318">
        <v>0</v>
      </c>
    </row>
    <row r="738" spans="1:21" x14ac:dyDescent="0.2">
      <c r="A738" s="318">
        <v>37445</v>
      </c>
      <c r="B738" s="318">
        <v>149.520004</v>
      </c>
      <c r="C738" s="318">
        <v>4.8270473392994255E-3</v>
      </c>
      <c r="D738" s="318">
        <v>-3.4485796770546543E-3</v>
      </c>
      <c r="E738" s="318">
        <v>1.8478648662949758E-2</v>
      </c>
      <c r="F738" s="318">
        <v>1.9900083175484355E-2</v>
      </c>
      <c r="G738" s="318">
        <v>3.4146045640873489E-4</v>
      </c>
      <c r="H738" s="318">
        <v>3.5853347922917166E-4</v>
      </c>
      <c r="I738" s="318">
        <v>-7.0454525863220985E-2</v>
      </c>
      <c r="J738" s="318">
        <v>0</v>
      </c>
      <c r="K738" s="318" t="s">
        <v>634</v>
      </c>
      <c r="O738" s="318">
        <v>0</v>
      </c>
      <c r="P738" s="318">
        <v>0</v>
      </c>
      <c r="Q738" s="318">
        <v>0</v>
      </c>
      <c r="R738" s="318">
        <v>1</v>
      </c>
      <c r="S738" s="318">
        <v>4.3478260869565216E-2</v>
      </c>
      <c r="T738" s="318">
        <v>0</v>
      </c>
      <c r="U738" s="318">
        <v>0</v>
      </c>
    </row>
    <row r="739" spans="1:21" x14ac:dyDescent="0.2">
      <c r="A739" s="318">
        <v>37446</v>
      </c>
      <c r="B739" s="318">
        <v>148.96000699999999</v>
      </c>
      <c r="C739" s="318">
        <v>-3.7523293783440583E-3</v>
      </c>
      <c r="D739" s="318">
        <v>-2.478964194036511E-3</v>
      </c>
      <c r="E739" s="318">
        <v>1.7864053343778125E-2</v>
      </c>
      <c r="F739" s="318">
        <v>1.9238211293299518E-2</v>
      </c>
      <c r="G739" s="318">
        <v>3.1912440186935046E-4</v>
      </c>
      <c r="H739" s="318">
        <v>3.3508062196281802E-4</v>
      </c>
      <c r="I739" s="318">
        <v>-6.9191402033028912E-2</v>
      </c>
      <c r="J739" s="318">
        <v>0</v>
      </c>
      <c r="K739" s="318" t="s">
        <v>634</v>
      </c>
      <c r="O739" s="318">
        <v>0</v>
      </c>
      <c r="P739" s="318">
        <v>0</v>
      </c>
      <c r="Q739" s="318">
        <v>0</v>
      </c>
      <c r="R739" s="318">
        <v>1</v>
      </c>
      <c r="S739" s="318">
        <v>4.3478260869565216E-2</v>
      </c>
      <c r="T739" s="318">
        <v>0</v>
      </c>
      <c r="U739" s="318">
        <v>0</v>
      </c>
    </row>
    <row r="740" spans="1:21" x14ac:dyDescent="0.2">
      <c r="A740" s="318">
        <v>37447</v>
      </c>
      <c r="B740" s="318">
        <v>147.25</v>
      </c>
      <c r="C740" s="318">
        <v>-1.1546037989540917E-2</v>
      </c>
      <c r="D740" s="318">
        <v>-3.3493616611864722E-3</v>
      </c>
      <c r="E740" s="318">
        <v>1.783808129716109E-2</v>
      </c>
      <c r="F740" s="318">
        <v>1.9210241396942711E-2</v>
      </c>
      <c r="G740" s="318">
        <v>3.1819714436412828E-4</v>
      </c>
      <c r="H740" s="318">
        <v>3.3410700158233473E-4</v>
      </c>
      <c r="I740" s="318">
        <v>-6.2397316326474273E-2</v>
      </c>
      <c r="J740" s="318">
        <v>0</v>
      </c>
      <c r="K740" s="318" t="s">
        <v>634</v>
      </c>
      <c r="O740" s="318">
        <v>0</v>
      </c>
      <c r="P740" s="318">
        <v>0</v>
      </c>
      <c r="Q740" s="318">
        <v>0</v>
      </c>
      <c r="R740" s="318">
        <v>1</v>
      </c>
      <c r="S740" s="318">
        <v>4.3478260869565216E-2</v>
      </c>
      <c r="T740" s="318">
        <v>0</v>
      </c>
      <c r="U740" s="318">
        <v>0</v>
      </c>
    </row>
    <row r="741" spans="1:21" x14ac:dyDescent="0.2">
      <c r="A741" s="318">
        <v>37448</v>
      </c>
      <c r="B741" s="318">
        <v>145.279999</v>
      </c>
      <c r="C741" s="318">
        <v>-1.3468914561972817E-2</v>
      </c>
      <c r="D741" s="318">
        <v>-4.8214109766196401E-3</v>
      </c>
      <c r="E741" s="318">
        <v>1.7303863443609013E-2</v>
      </c>
      <c r="F741" s="318">
        <v>1.8634929862348167E-2</v>
      </c>
      <c r="G741" s="318">
        <v>2.9942369007506843E-4</v>
      </c>
      <c r="H741" s="318">
        <v>3.1439487457882186E-4</v>
      </c>
      <c r="I741" s="318">
        <v>-6.8523613866188729E-2</v>
      </c>
      <c r="J741" s="318">
        <v>0</v>
      </c>
      <c r="K741" s="318" t="s">
        <v>634</v>
      </c>
      <c r="O741" s="318">
        <v>0</v>
      </c>
      <c r="P741" s="318">
        <v>0</v>
      </c>
      <c r="Q741" s="318">
        <v>0</v>
      </c>
      <c r="R741" s="318">
        <v>1</v>
      </c>
      <c r="S741" s="318">
        <v>4.3478260869565216E-2</v>
      </c>
      <c r="T741" s="318">
        <v>0</v>
      </c>
      <c r="U741" s="318">
        <v>0</v>
      </c>
    </row>
    <row r="742" spans="1:21" x14ac:dyDescent="0.2">
      <c r="A742" s="318">
        <v>37452</v>
      </c>
      <c r="B742" s="318">
        <v>143.71000699999999</v>
      </c>
      <c r="C742" s="318">
        <v>-1.0865479174362988E-2</v>
      </c>
      <c r="D742" s="318">
        <v>-5.2350301794995488E-3</v>
      </c>
      <c r="E742" s="318">
        <v>1.7341326424555624E-2</v>
      </c>
      <c r="F742" s="318">
        <v>1.8675274611059903E-2</v>
      </c>
      <c r="G742" s="318">
        <v>3.0072160216299112E-4</v>
      </c>
      <c r="H742" s="318">
        <v>3.1575768227114069E-4</v>
      </c>
      <c r="I742" s="318">
        <v>-8.0063182403233221E-2</v>
      </c>
      <c r="J742" s="318">
        <v>0</v>
      </c>
      <c r="K742" s="318" t="s">
        <v>634</v>
      </c>
      <c r="O742" s="318">
        <v>0</v>
      </c>
      <c r="P742" s="318">
        <v>0</v>
      </c>
      <c r="Q742" s="318">
        <v>0</v>
      </c>
      <c r="R742" s="318">
        <v>1</v>
      </c>
      <c r="S742" s="318">
        <v>4.3478260869565216E-2</v>
      </c>
      <c r="T742" s="318">
        <v>0</v>
      </c>
      <c r="U742" s="318">
        <v>0</v>
      </c>
    </row>
    <row r="743" spans="1:21" x14ac:dyDescent="0.2">
      <c r="A743" s="318">
        <v>37453</v>
      </c>
      <c r="B743" s="318">
        <v>142.46000699999999</v>
      </c>
      <c r="C743" s="318">
        <v>-8.7361211085540229E-3</v>
      </c>
      <c r="D743" s="318">
        <v>-5.6925776921183035E-3</v>
      </c>
      <c r="E743" s="318">
        <v>1.7298833657852879E-2</v>
      </c>
      <c r="F743" s="318">
        <v>1.8629513169995407E-2</v>
      </c>
      <c r="G743" s="318">
        <v>2.9924964592206369E-4</v>
      </c>
      <c r="H743" s="318">
        <v>3.142121282181669E-4</v>
      </c>
      <c r="I743" s="318">
        <v>-8.6121248451044116E-2</v>
      </c>
      <c r="J743" s="318">
        <v>0</v>
      </c>
      <c r="K743" s="318" t="s">
        <v>634</v>
      </c>
      <c r="O743" s="318">
        <v>0</v>
      </c>
      <c r="P743" s="318">
        <v>0</v>
      </c>
      <c r="Q743" s="318">
        <v>0</v>
      </c>
      <c r="R743" s="318">
        <v>1</v>
      </c>
      <c r="S743" s="318">
        <v>4.3478260869565216E-2</v>
      </c>
      <c r="T743" s="318">
        <v>0</v>
      </c>
      <c r="U743" s="318">
        <v>0</v>
      </c>
    </row>
    <row r="744" spans="1:21" x14ac:dyDescent="0.2">
      <c r="A744" s="318">
        <v>37455</v>
      </c>
      <c r="B744" s="318">
        <v>145.479996</v>
      </c>
      <c r="C744" s="318">
        <v>2.0977284936793291E-2</v>
      </c>
      <c r="D744" s="318">
        <v>-4.4080670820603948E-3</v>
      </c>
      <c r="E744" s="318">
        <v>1.8250386617413281E-2</v>
      </c>
      <c r="F744" s="318">
        <v>1.9654262511060457E-2</v>
      </c>
      <c r="G744" s="318">
        <v>3.3307661168505782E-4</v>
      </c>
      <c r="H744" s="318">
        <v>3.4973044226931072E-4</v>
      </c>
      <c r="I744" s="318">
        <v>-8.8822481000022879E-2</v>
      </c>
      <c r="J744" s="318">
        <v>0</v>
      </c>
      <c r="K744" s="318" t="s">
        <v>634</v>
      </c>
      <c r="O744" s="318">
        <v>0</v>
      </c>
      <c r="P744" s="318">
        <v>0</v>
      </c>
      <c r="Q744" s="318">
        <v>0</v>
      </c>
      <c r="R744" s="318">
        <v>1</v>
      </c>
      <c r="S744" s="318">
        <v>4.3478260869565216E-2</v>
      </c>
      <c r="T744" s="318">
        <v>0</v>
      </c>
      <c r="U744" s="318">
        <v>0</v>
      </c>
    </row>
    <row r="745" spans="1:21" x14ac:dyDescent="0.2">
      <c r="A745" s="318">
        <v>37456</v>
      </c>
      <c r="B745" s="318">
        <v>142.33000200000001</v>
      </c>
      <c r="C745" s="318">
        <v>-2.1890273489214285E-2</v>
      </c>
      <c r="D745" s="318">
        <v>-5.4832722524456728E-3</v>
      </c>
      <c r="E745" s="318">
        <v>1.8596910946035675E-2</v>
      </c>
      <c r="F745" s="318">
        <v>2.0027442557269189E-2</v>
      </c>
      <c r="G745" s="318">
        <v>3.4584509673478154E-4</v>
      </c>
      <c r="H745" s="318">
        <v>3.6313735157152062E-4</v>
      </c>
      <c r="I745" s="318">
        <v>-8.0045493978904814E-2</v>
      </c>
      <c r="J745" s="318">
        <v>0</v>
      </c>
      <c r="K745" s="318" t="s">
        <v>634</v>
      </c>
      <c r="O745" s="318">
        <v>0</v>
      </c>
      <c r="P745" s="318">
        <v>0</v>
      </c>
      <c r="Q745" s="318">
        <v>0</v>
      </c>
      <c r="R745" s="318">
        <v>1</v>
      </c>
      <c r="S745" s="318">
        <v>4.3478260869565216E-2</v>
      </c>
      <c r="T745" s="318">
        <v>0</v>
      </c>
      <c r="U745" s="318">
        <v>0</v>
      </c>
    </row>
    <row r="746" spans="1:21" x14ac:dyDescent="0.2">
      <c r="A746" s="318">
        <v>37459</v>
      </c>
      <c r="B746" s="318">
        <v>137.509995</v>
      </c>
      <c r="C746" s="318">
        <v>-3.4451713760524375E-2</v>
      </c>
      <c r="D746" s="318">
        <v>-6.6322899880736069E-3</v>
      </c>
      <c r="E746" s="318">
        <v>1.9627698377348863E-2</v>
      </c>
      <c r="F746" s="318">
        <v>2.1137521329452621E-2</v>
      </c>
      <c r="G746" s="318">
        <v>3.8524654359218321E-4</v>
      </c>
      <c r="H746" s="318">
        <v>4.0450887077179238E-4</v>
      </c>
      <c r="I746" s="318">
        <v>-9.0060149200191605E-2</v>
      </c>
      <c r="J746" s="318">
        <v>0</v>
      </c>
      <c r="K746" s="318" t="s">
        <v>634</v>
      </c>
      <c r="O746" s="318">
        <v>0</v>
      </c>
      <c r="P746" s="318">
        <v>0</v>
      </c>
      <c r="Q746" s="318">
        <v>0</v>
      </c>
      <c r="R746" s="318">
        <v>1</v>
      </c>
      <c r="S746" s="318">
        <v>4.3478260869565216E-2</v>
      </c>
      <c r="T746" s="318">
        <v>0</v>
      </c>
      <c r="U746" s="318">
        <v>0</v>
      </c>
    </row>
    <row r="747" spans="1:21" x14ac:dyDescent="0.2">
      <c r="A747" s="318">
        <v>37460</v>
      </c>
      <c r="B747" s="318">
        <v>133.41000399999999</v>
      </c>
      <c r="C747" s="318">
        <v>-3.0269482200386642E-2</v>
      </c>
      <c r="D747" s="318">
        <v>-6.7168983261531364E-3</v>
      </c>
      <c r="E747" s="318">
        <v>1.973020471409058E-2</v>
      </c>
      <c r="F747" s="318">
        <v>2.1247912769020622E-2</v>
      </c>
      <c r="G747" s="318">
        <v>3.892809780599221E-4</v>
      </c>
      <c r="H747" s="318">
        <v>4.0874502696291824E-4</v>
      </c>
      <c r="I747" s="318">
        <v>-0.10646319467124454</v>
      </c>
      <c r="J747" s="318">
        <v>0</v>
      </c>
      <c r="K747" s="318" t="s">
        <v>634</v>
      </c>
      <c r="O747" s="318">
        <v>0</v>
      </c>
      <c r="P747" s="318">
        <v>0</v>
      </c>
      <c r="Q747" s="318">
        <v>0</v>
      </c>
      <c r="R747" s="318">
        <v>1</v>
      </c>
      <c r="S747" s="318">
        <v>4.3478260869565216E-2</v>
      </c>
      <c r="T747" s="318">
        <v>0</v>
      </c>
      <c r="U747" s="318">
        <v>0</v>
      </c>
    </row>
    <row r="748" spans="1:21" x14ac:dyDescent="0.2">
      <c r="A748" s="318">
        <v>37461</v>
      </c>
      <c r="B748" s="318">
        <v>126.08000199999999</v>
      </c>
      <c r="C748" s="318">
        <v>-5.6510481200961145E-2</v>
      </c>
      <c r="D748" s="318">
        <v>-9.1218357431289594E-3</v>
      </c>
      <c r="E748" s="318">
        <v>2.2520055513958286E-2</v>
      </c>
      <c r="F748" s="318">
        <v>2.4252367476570461E-2</v>
      </c>
      <c r="G748" s="318">
        <v>5.0715290035176306E-4</v>
      </c>
      <c r="H748" s="318">
        <v>5.3251054536935128E-4</v>
      </c>
      <c r="I748" s="318">
        <v>-0.11739166933507517</v>
      </c>
      <c r="J748" s="318">
        <v>0</v>
      </c>
      <c r="K748" s="318" t="s">
        <v>634</v>
      </c>
      <c r="O748" s="318">
        <v>0</v>
      </c>
      <c r="P748" s="318">
        <v>0</v>
      </c>
      <c r="Q748" s="318">
        <v>0</v>
      </c>
      <c r="R748" s="318">
        <v>1</v>
      </c>
      <c r="S748" s="318">
        <v>4.3478260869565216E-2</v>
      </c>
      <c r="T748" s="318">
        <v>0</v>
      </c>
      <c r="U748" s="318">
        <v>0</v>
      </c>
    </row>
    <row r="749" spans="1:21" x14ac:dyDescent="0.2">
      <c r="A749" s="318">
        <v>37462</v>
      </c>
      <c r="B749" s="318">
        <v>131.08000200000001</v>
      </c>
      <c r="C749" s="318">
        <v>3.8891197115958509E-2</v>
      </c>
      <c r="D749" s="318">
        <v>-6.1210027117933564E-3</v>
      </c>
      <c r="E749" s="318">
        <v>2.4529645850454598E-2</v>
      </c>
      <c r="F749" s="318">
        <v>2.641654168510495E-2</v>
      </c>
      <c r="G749" s="318">
        <v>6.0170352554872442E-4</v>
      </c>
      <c r="H749" s="318">
        <v>6.3178870182616065E-4</v>
      </c>
      <c r="I749" s="318">
        <v>-0.14226022463397497</v>
      </c>
      <c r="J749" s="318">
        <v>0</v>
      </c>
      <c r="K749" s="318" t="s">
        <v>634</v>
      </c>
      <c r="O749" s="318">
        <v>0</v>
      </c>
      <c r="P749" s="318">
        <v>0</v>
      </c>
      <c r="Q749" s="318">
        <v>0</v>
      </c>
      <c r="R749" s="318">
        <v>1</v>
      </c>
      <c r="S749" s="318">
        <v>4.3478260869565216E-2</v>
      </c>
      <c r="T749" s="318">
        <v>0</v>
      </c>
      <c r="U749" s="318">
        <v>0</v>
      </c>
    </row>
    <row r="750" spans="1:21" x14ac:dyDescent="0.2">
      <c r="A750" s="318">
        <v>37463</v>
      </c>
      <c r="B750" s="318">
        <v>131.83000200000001</v>
      </c>
      <c r="C750" s="318">
        <v>5.7053898524605223E-3</v>
      </c>
      <c r="D750" s="318">
        <v>-6.0883134399102338E-3</v>
      </c>
      <c r="E750" s="318">
        <v>2.4545685834673939E-2</v>
      </c>
      <c r="F750" s="318">
        <v>2.6433815514264242E-2</v>
      </c>
      <c r="G750" s="318">
        <v>6.0249069309451289E-4</v>
      </c>
      <c r="H750" s="318">
        <v>6.3261522774923852E-4</v>
      </c>
      <c r="I750" s="318">
        <v>-0.1192472325577295</v>
      </c>
      <c r="J750" s="318">
        <v>0</v>
      </c>
      <c r="K750" s="318" t="s">
        <v>634</v>
      </c>
      <c r="O750" s="318">
        <v>0</v>
      </c>
      <c r="P750" s="318">
        <v>0</v>
      </c>
      <c r="Q750" s="318">
        <v>0</v>
      </c>
      <c r="R750" s="318">
        <v>1</v>
      </c>
      <c r="S750" s="318">
        <v>4.3478260869565216E-2</v>
      </c>
      <c r="T750" s="318">
        <v>0</v>
      </c>
      <c r="U750" s="318">
        <v>0</v>
      </c>
    </row>
    <row r="751" spans="1:21" x14ac:dyDescent="0.2">
      <c r="A751" s="318">
        <v>37466</v>
      </c>
      <c r="B751" s="318">
        <v>134.36000100000001</v>
      </c>
      <c r="C751" s="318">
        <v>1.9009543245851246E-2</v>
      </c>
      <c r="D751" s="318">
        <v>-2.8309799549898181E-3</v>
      </c>
      <c r="E751" s="318">
        <v>2.3001607875938655E-2</v>
      </c>
      <c r="F751" s="318">
        <v>2.4770962327933934E-2</v>
      </c>
      <c r="G751" s="318">
        <v>5.2907396487844312E-4</v>
      </c>
      <c r="H751" s="318">
        <v>5.5552766312236528E-4</v>
      </c>
      <c r="I751" s="318">
        <v>-0.11509263494499082</v>
      </c>
      <c r="J751" s="318">
        <v>0</v>
      </c>
      <c r="K751" s="318" t="s">
        <v>634</v>
      </c>
      <c r="O751" s="318">
        <v>0</v>
      </c>
      <c r="P751" s="318">
        <v>0</v>
      </c>
      <c r="Q751" s="318">
        <v>0</v>
      </c>
      <c r="R751" s="318">
        <v>1</v>
      </c>
      <c r="S751" s="318">
        <v>4.3478260869565216E-2</v>
      </c>
      <c r="T751" s="318">
        <v>0</v>
      </c>
      <c r="U751" s="318">
        <v>0</v>
      </c>
    </row>
    <row r="752" spans="1:21" x14ac:dyDescent="0.2">
      <c r="A752" s="318">
        <v>37467</v>
      </c>
      <c r="B752" s="318">
        <v>134.60000600000001</v>
      </c>
      <c r="C752" s="318">
        <v>1.7846896003662889E-3</v>
      </c>
      <c r="D752" s="318">
        <v>-4.4162029317908564E-3</v>
      </c>
      <c r="E752" s="318">
        <v>2.1346189845017832E-2</v>
      </c>
      <c r="F752" s="318">
        <v>2.298820444848074E-2</v>
      </c>
      <c r="G752" s="318">
        <v>4.5565982089954238E-4</v>
      </c>
      <c r="H752" s="318">
        <v>4.7844281194451952E-4</v>
      </c>
      <c r="I752" s="318">
        <v>-9.56968703192244E-2</v>
      </c>
      <c r="J752" s="318">
        <v>0</v>
      </c>
      <c r="K752" s="318" t="s">
        <v>634</v>
      </c>
      <c r="O752" s="318">
        <v>0</v>
      </c>
      <c r="P752" s="318">
        <v>0</v>
      </c>
      <c r="Q752" s="318">
        <v>0</v>
      </c>
      <c r="R752" s="318">
        <v>1</v>
      </c>
      <c r="S752" s="318">
        <v>4.3478260869565216E-2</v>
      </c>
      <c r="T752" s="318">
        <v>0</v>
      </c>
      <c r="U752" s="318">
        <v>0</v>
      </c>
    </row>
    <row r="753" spans="1:21" x14ac:dyDescent="0.2">
      <c r="A753" s="318">
        <v>37468</v>
      </c>
      <c r="B753" s="318">
        <v>136.58000200000001</v>
      </c>
      <c r="C753" s="318">
        <v>1.460307638922612E-2</v>
      </c>
      <c r="D753" s="318">
        <v>-3.9684591821223048E-3</v>
      </c>
      <c r="E753" s="318">
        <v>2.1654375169278119E-2</v>
      </c>
      <c r="F753" s="318">
        <v>2.3320096336145665E-2</v>
      </c>
      <c r="G753" s="318">
        <v>4.6891196397184877E-4</v>
      </c>
      <c r="H753" s="318">
        <v>4.9235756217044118E-4</v>
      </c>
      <c r="I753" s="318">
        <v>-9.830842382241195E-2</v>
      </c>
      <c r="J753" s="318">
        <v>0</v>
      </c>
      <c r="K753" s="318" t="s">
        <v>634</v>
      </c>
      <c r="O753" s="318">
        <v>0</v>
      </c>
      <c r="P753" s="318">
        <v>0</v>
      </c>
      <c r="Q753" s="318">
        <v>0</v>
      </c>
      <c r="R753" s="318">
        <v>1</v>
      </c>
      <c r="S753" s="318">
        <v>4.3478260869565216E-2</v>
      </c>
      <c r="T753" s="318">
        <v>0</v>
      </c>
      <c r="U753" s="318">
        <v>0</v>
      </c>
    </row>
    <row r="754" spans="1:21" x14ac:dyDescent="0.2">
      <c r="A754" s="318">
        <v>37469</v>
      </c>
      <c r="B754" s="318">
        <v>136.71000699999999</v>
      </c>
      <c r="C754" s="318">
        <v>9.5140697080100351E-4</v>
      </c>
      <c r="D754" s="318">
        <v>-4.3447078840354982E-3</v>
      </c>
      <c r="E754" s="318">
        <v>2.1488475070599304E-2</v>
      </c>
      <c r="F754" s="318">
        <v>2.3141434691414633E-2</v>
      </c>
      <c r="G754" s="318">
        <v>4.6175456085976779E-4</v>
      </c>
      <c r="H754" s="318">
        <v>4.8484228890275619E-4</v>
      </c>
      <c r="I754" s="318">
        <v>-8.8296225405611647E-2</v>
      </c>
      <c r="J754" s="318">
        <v>0</v>
      </c>
      <c r="K754" s="318" t="s">
        <v>634</v>
      </c>
      <c r="O754" s="318">
        <v>0</v>
      </c>
      <c r="P754" s="318">
        <v>0</v>
      </c>
      <c r="Q754" s="318">
        <v>0</v>
      </c>
      <c r="R754" s="318">
        <v>1</v>
      </c>
      <c r="S754" s="318">
        <v>4.3478260869565216E-2</v>
      </c>
      <c r="T754" s="318">
        <v>0</v>
      </c>
      <c r="U754" s="318">
        <v>0</v>
      </c>
    </row>
    <row r="755" spans="1:21" x14ac:dyDescent="0.2">
      <c r="A755" s="318">
        <v>37470</v>
      </c>
      <c r="B755" s="318">
        <v>134.86000100000001</v>
      </c>
      <c r="C755" s="318">
        <v>-1.3624734425643435E-2</v>
      </c>
      <c r="D755" s="318">
        <v>-4.6360618266334773E-3</v>
      </c>
      <c r="E755" s="318">
        <v>2.1574790619226993E-2</v>
      </c>
      <c r="F755" s="318">
        <v>2.3234389897629069E-2</v>
      </c>
      <c r="G755" s="318">
        <v>4.6547159026348508E-4</v>
      </c>
      <c r="H755" s="318">
        <v>4.8874516977665938E-4</v>
      </c>
      <c r="I755" s="318">
        <v>-8.5407517935087732E-2</v>
      </c>
      <c r="J755" s="318">
        <v>0</v>
      </c>
      <c r="K755" s="318" t="s">
        <v>634</v>
      </c>
      <c r="O755" s="318">
        <v>0</v>
      </c>
      <c r="P755" s="318">
        <v>0</v>
      </c>
      <c r="Q755" s="318">
        <v>0</v>
      </c>
      <c r="R755" s="318">
        <v>1</v>
      </c>
      <c r="S755" s="318">
        <v>4.3478260869565216E-2</v>
      </c>
      <c r="T755" s="318">
        <v>0</v>
      </c>
      <c r="U755" s="318">
        <v>0</v>
      </c>
    </row>
    <row r="756" spans="1:21" x14ac:dyDescent="0.2">
      <c r="A756" s="318">
        <v>37473</v>
      </c>
      <c r="B756" s="318">
        <v>130.55999800000001</v>
      </c>
      <c r="C756" s="318">
        <v>-3.2404334824363681E-2</v>
      </c>
      <c r="D756" s="318">
        <v>-5.3421241238948121E-3</v>
      </c>
      <c r="E756" s="318">
        <v>2.2251484465569772E-2</v>
      </c>
      <c r="F756" s="318">
        <v>2.3963137116767445E-2</v>
      </c>
      <c r="G756" s="318">
        <v>4.9512856092149291E-4</v>
      </c>
      <c r="H756" s="318">
        <v>5.1988498896756753E-4</v>
      </c>
      <c r="I756" s="318">
        <v>-9.0673078755658984E-2</v>
      </c>
      <c r="J756" s="318">
        <v>0</v>
      </c>
      <c r="K756" s="318" t="s">
        <v>634</v>
      </c>
      <c r="O756" s="318">
        <v>0</v>
      </c>
      <c r="P756" s="318">
        <v>0</v>
      </c>
      <c r="Q756" s="318">
        <v>0</v>
      </c>
      <c r="R756" s="318">
        <v>1</v>
      </c>
      <c r="S756" s="318">
        <v>4.3478260869565216E-2</v>
      </c>
      <c r="T756" s="318">
        <v>0</v>
      </c>
      <c r="U756" s="318">
        <v>0</v>
      </c>
    </row>
    <row r="757" spans="1:21" x14ac:dyDescent="0.2">
      <c r="A757" s="318">
        <v>37474</v>
      </c>
      <c r="B757" s="318">
        <v>131.66999799999999</v>
      </c>
      <c r="C757" s="318">
        <v>8.4659012815938364E-3</v>
      </c>
      <c r="D757" s="318">
        <v>-4.8965823586993229E-3</v>
      </c>
      <c r="E757" s="318">
        <v>2.243796665738949E-2</v>
      </c>
      <c r="F757" s="318">
        <v>2.4163964092573296E-2</v>
      </c>
      <c r="G757" s="318">
        <v>5.0346234771812251E-4</v>
      </c>
      <c r="H757" s="318">
        <v>5.2863546510402871E-4</v>
      </c>
      <c r="I757" s="318">
        <v>-0.10134704830453749</v>
      </c>
      <c r="J757" s="318">
        <v>0</v>
      </c>
      <c r="K757" s="318" t="s">
        <v>634</v>
      </c>
      <c r="O757" s="318">
        <v>0</v>
      </c>
      <c r="P757" s="318">
        <v>0</v>
      </c>
      <c r="Q757" s="318">
        <v>0</v>
      </c>
      <c r="R757" s="318">
        <v>1</v>
      </c>
      <c r="S757" s="318">
        <v>4.3478260869565216E-2</v>
      </c>
      <c r="T757" s="318">
        <v>0</v>
      </c>
      <c r="U757" s="318">
        <v>0</v>
      </c>
    </row>
    <row r="758" spans="1:21" x14ac:dyDescent="0.2">
      <c r="A758" s="318">
        <v>37475</v>
      </c>
      <c r="B758" s="318">
        <v>132.91000399999999</v>
      </c>
      <c r="C758" s="318">
        <v>9.3734603500309609E-3</v>
      </c>
      <c r="D758" s="318">
        <v>-5.3776621443565311E-3</v>
      </c>
      <c r="E758" s="318">
        <v>2.1993171085002913E-2</v>
      </c>
      <c r="F758" s="318">
        <v>2.3684953476156984E-2</v>
      </c>
      <c r="G758" s="318">
        <v>4.8369957437420822E-4</v>
      </c>
      <c r="H758" s="318">
        <v>5.0788455309291869E-4</v>
      </c>
      <c r="I758" s="318">
        <v>-9.3126275741045997E-2</v>
      </c>
      <c r="J758" s="318">
        <v>0</v>
      </c>
      <c r="K758" s="318" t="s">
        <v>634</v>
      </c>
      <c r="O758" s="318">
        <v>0</v>
      </c>
      <c r="P758" s="318">
        <v>0</v>
      </c>
      <c r="Q758" s="318">
        <v>0</v>
      </c>
      <c r="R758" s="318">
        <v>1</v>
      </c>
      <c r="S758" s="318">
        <v>4.3478260869565216E-2</v>
      </c>
      <c r="T758" s="318">
        <v>0</v>
      </c>
      <c r="U758" s="318">
        <v>0</v>
      </c>
    </row>
    <row r="759" spans="1:21" x14ac:dyDescent="0.2">
      <c r="A759" s="318">
        <v>37476</v>
      </c>
      <c r="B759" s="318">
        <v>134.220001</v>
      </c>
      <c r="C759" s="318">
        <v>9.8080146517535091E-3</v>
      </c>
      <c r="D759" s="318">
        <v>-5.1404732247158609E-3</v>
      </c>
      <c r="E759" s="318">
        <v>2.2135129027564593E-2</v>
      </c>
      <c r="F759" s="318">
        <v>2.3837831260454176E-2</v>
      </c>
      <c r="G759" s="318">
        <v>4.8996393706693267E-4</v>
      </c>
      <c r="H759" s="318">
        <v>5.1446213392027931E-4</v>
      </c>
      <c r="I759" s="318">
        <v>-9.5138815876857893E-2</v>
      </c>
      <c r="J759" s="318">
        <v>0</v>
      </c>
      <c r="K759" s="318" t="s">
        <v>634</v>
      </c>
      <c r="O759" s="318">
        <v>0</v>
      </c>
      <c r="P759" s="318">
        <v>0</v>
      </c>
      <c r="Q759" s="318">
        <v>0</v>
      </c>
      <c r="R759" s="318">
        <v>1</v>
      </c>
      <c r="S759" s="318">
        <v>4.3478260869565216E-2</v>
      </c>
      <c r="T759" s="318">
        <v>0</v>
      </c>
      <c r="U759" s="318">
        <v>0</v>
      </c>
    </row>
    <row r="760" spans="1:21" x14ac:dyDescent="0.2">
      <c r="A760" s="318">
        <v>37477</v>
      </c>
      <c r="B760" s="318">
        <v>134.89999399999999</v>
      </c>
      <c r="C760" s="318">
        <v>5.0534665557707492E-3</v>
      </c>
      <c r="D760" s="318">
        <v>-4.7211496088056318E-3</v>
      </c>
      <c r="E760" s="318">
        <v>2.2245871221483506E-2</v>
      </c>
      <c r="F760" s="318">
        <v>2.3957092084674544E-2</v>
      </c>
      <c r="G760" s="318">
        <v>4.9487878640282798E-4</v>
      </c>
      <c r="H760" s="318">
        <v>5.1962272572296942E-4</v>
      </c>
      <c r="I760" s="318">
        <v>-9.173677515258194E-2</v>
      </c>
      <c r="J760" s="318">
        <v>0</v>
      </c>
      <c r="K760" s="318" t="s">
        <v>634</v>
      </c>
      <c r="O760" s="318">
        <v>0</v>
      </c>
      <c r="P760" s="318">
        <v>0</v>
      </c>
      <c r="Q760" s="318">
        <v>0</v>
      </c>
      <c r="R760" s="318">
        <v>1</v>
      </c>
      <c r="S760" s="318">
        <v>4.3478260869565216E-2</v>
      </c>
      <c r="T760" s="318">
        <v>0</v>
      </c>
      <c r="U760" s="318">
        <v>0</v>
      </c>
    </row>
    <row r="761" spans="1:21" x14ac:dyDescent="0.2">
      <c r="A761" s="318">
        <v>37480</v>
      </c>
      <c r="B761" s="318">
        <v>132.86999499999999</v>
      </c>
      <c r="C761" s="318">
        <v>-1.5162549763869637E-2</v>
      </c>
      <c r="D761" s="318">
        <v>-4.8933644552022386E-3</v>
      </c>
      <c r="E761" s="318">
        <v>2.2315237671628695E-2</v>
      </c>
      <c r="F761" s="318">
        <v>2.4031794415600133E-2</v>
      </c>
      <c r="G761" s="318">
        <v>4.9796983234127643E-4</v>
      </c>
      <c r="H761" s="318">
        <v>5.2286832395834031E-4</v>
      </c>
      <c r="I761" s="318">
        <v>-8.3290008212266078E-2</v>
      </c>
      <c r="J761" s="318">
        <v>0</v>
      </c>
      <c r="K761" s="318" t="s">
        <v>634</v>
      </c>
      <c r="O761" s="318">
        <v>0</v>
      </c>
      <c r="P761" s="318">
        <v>0</v>
      </c>
      <c r="Q761" s="318">
        <v>0</v>
      </c>
      <c r="R761" s="318">
        <v>1</v>
      </c>
      <c r="S761" s="318">
        <v>4.3478260869565216E-2</v>
      </c>
      <c r="T761" s="318">
        <v>0</v>
      </c>
      <c r="U761" s="318">
        <v>0</v>
      </c>
    </row>
    <row r="762" spans="1:21" x14ac:dyDescent="0.2">
      <c r="A762" s="318">
        <v>37481</v>
      </c>
      <c r="B762" s="318">
        <v>133.88999899999999</v>
      </c>
      <c r="C762" s="318">
        <v>7.6473908680215466E-3</v>
      </c>
      <c r="D762" s="318">
        <v>-3.8878261013929809E-3</v>
      </c>
      <c r="E762" s="318">
        <v>2.2385144489446739E-2</v>
      </c>
      <c r="F762" s="318">
        <v>2.410707868094264E-2</v>
      </c>
      <c r="G762" s="318">
        <v>5.0109469381340766E-4</v>
      </c>
      <c r="H762" s="318">
        <v>5.2614942850407809E-4</v>
      </c>
      <c r="I762" s="318">
        <v>-8.8764142915183239E-2</v>
      </c>
      <c r="J762" s="318">
        <v>0</v>
      </c>
      <c r="K762" s="318" t="s">
        <v>634</v>
      </c>
      <c r="O762" s="318">
        <v>0</v>
      </c>
      <c r="P762" s="318">
        <v>0</v>
      </c>
      <c r="Q762" s="318">
        <v>0</v>
      </c>
      <c r="R762" s="318">
        <v>1</v>
      </c>
      <c r="S762" s="318">
        <v>4.3478260869565216E-2</v>
      </c>
      <c r="T762" s="318">
        <v>0</v>
      </c>
      <c r="U762" s="318">
        <v>0</v>
      </c>
    </row>
    <row r="763" spans="1:21" x14ac:dyDescent="0.2">
      <c r="A763" s="318">
        <v>37482</v>
      </c>
      <c r="B763" s="318">
        <v>132.55999800000001</v>
      </c>
      <c r="C763" s="318">
        <v>-9.9832018096705395E-3</v>
      </c>
      <c r="D763" s="318">
        <v>-3.8458128935504837E-3</v>
      </c>
      <c r="E763" s="318">
        <v>2.2372218007591677E-2</v>
      </c>
      <c r="F763" s="318">
        <v>2.4093157854329496E-2</v>
      </c>
      <c r="G763" s="318">
        <v>5.0051613857920931E-4</v>
      </c>
      <c r="H763" s="318">
        <v>5.2554194550816983E-4</v>
      </c>
      <c r="I763" s="318">
        <v>-8.856516900735012E-2</v>
      </c>
      <c r="J763" s="318">
        <v>0</v>
      </c>
      <c r="K763" s="318" t="s">
        <v>634</v>
      </c>
      <c r="O763" s="318">
        <v>0</v>
      </c>
      <c r="P763" s="318">
        <v>0</v>
      </c>
      <c r="Q763" s="318">
        <v>0</v>
      </c>
      <c r="R763" s="318">
        <v>1</v>
      </c>
      <c r="S763" s="318">
        <v>4.3478260869565216E-2</v>
      </c>
      <c r="T763" s="318">
        <v>0</v>
      </c>
      <c r="U763" s="318">
        <v>0</v>
      </c>
    </row>
    <row r="764" spans="1:21" x14ac:dyDescent="0.2">
      <c r="A764" s="318">
        <v>37483</v>
      </c>
      <c r="B764" s="318">
        <v>134.61000100000001</v>
      </c>
      <c r="C764" s="318">
        <v>1.5346358054070378E-2</v>
      </c>
      <c r="D764" s="318">
        <v>-2.699028171520752E-3</v>
      </c>
      <c r="E764" s="318">
        <v>2.2723478676972921E-2</v>
      </c>
      <c r="F764" s="318">
        <v>2.4471438575201607E-2</v>
      </c>
      <c r="G764" s="318">
        <v>5.1635648318284295E-4</v>
      </c>
      <c r="H764" s="318">
        <v>5.4217430734198517E-4</v>
      </c>
      <c r="I764" s="318">
        <v>-9.2418427688368721E-2</v>
      </c>
      <c r="J764" s="318">
        <v>0</v>
      </c>
      <c r="K764" s="318" t="s">
        <v>634</v>
      </c>
      <c r="O764" s="318">
        <v>0</v>
      </c>
      <c r="P764" s="318">
        <v>0</v>
      </c>
      <c r="Q764" s="318">
        <v>0</v>
      </c>
      <c r="R764" s="318">
        <v>1</v>
      </c>
      <c r="S764" s="318">
        <v>4.3478260869565216E-2</v>
      </c>
      <c r="T764" s="318">
        <v>0</v>
      </c>
      <c r="U764" s="318">
        <v>0</v>
      </c>
    </row>
    <row r="765" spans="1:21" x14ac:dyDescent="0.2">
      <c r="A765" s="318">
        <v>37484</v>
      </c>
      <c r="B765" s="318">
        <v>133.479996</v>
      </c>
      <c r="C765" s="318">
        <v>-8.4300921687337632E-3</v>
      </c>
      <c r="D765" s="318">
        <v>-4.0993794622601332E-3</v>
      </c>
      <c r="E765" s="318">
        <v>2.2088714649461955E-2</v>
      </c>
      <c r="F765" s="318">
        <v>2.3787846545574413E-2</v>
      </c>
      <c r="G765" s="318">
        <v>4.879113148653552E-4</v>
      </c>
      <c r="H765" s="318">
        <v>5.1230688060862294E-4</v>
      </c>
      <c r="I765" s="318">
        <v>-8.2827217325686028E-2</v>
      </c>
      <c r="J765" s="318">
        <v>0</v>
      </c>
      <c r="K765" s="318" t="s">
        <v>634</v>
      </c>
      <c r="O765" s="318">
        <v>0</v>
      </c>
      <c r="P765" s="318">
        <v>0</v>
      </c>
      <c r="Q765" s="318">
        <v>0</v>
      </c>
      <c r="R765" s="318">
        <v>1</v>
      </c>
      <c r="S765" s="318">
        <v>4.3478260869565216E-2</v>
      </c>
      <c r="T765" s="318">
        <v>0</v>
      </c>
      <c r="U765" s="318">
        <v>0</v>
      </c>
    </row>
    <row r="766" spans="1:21" x14ac:dyDescent="0.2">
      <c r="A766" s="318">
        <v>37487</v>
      </c>
      <c r="B766" s="318">
        <v>133.05999800000001</v>
      </c>
      <c r="C766" s="318">
        <v>-3.1514846332083356E-3</v>
      </c>
      <c r="D766" s="318">
        <v>-3.2070561834027086E-3</v>
      </c>
      <c r="E766" s="318">
        <v>2.1709315781620022E-2</v>
      </c>
      <c r="F766" s="318">
        <v>2.3379263149436946E-2</v>
      </c>
      <c r="G766" s="318">
        <v>4.7129439170609619E-4</v>
      </c>
      <c r="H766" s="318">
        <v>4.9485911129140106E-4</v>
      </c>
      <c r="I766" s="318">
        <v>-9.1964741969325178E-2</v>
      </c>
      <c r="J766" s="318">
        <v>0</v>
      </c>
      <c r="K766" s="318" t="s">
        <v>634</v>
      </c>
      <c r="O766" s="318">
        <v>0</v>
      </c>
      <c r="P766" s="318">
        <v>0</v>
      </c>
      <c r="Q766" s="318">
        <v>0</v>
      </c>
      <c r="R766" s="318">
        <v>1</v>
      </c>
      <c r="S766" s="318">
        <v>4.3478260869565216E-2</v>
      </c>
      <c r="T766" s="318">
        <v>0</v>
      </c>
      <c r="U766" s="318">
        <v>0</v>
      </c>
    </row>
    <row r="767" spans="1:21" x14ac:dyDescent="0.2">
      <c r="A767" s="318">
        <v>37488</v>
      </c>
      <c r="B767" s="318">
        <v>133.36999499999999</v>
      </c>
      <c r="C767" s="318">
        <v>2.327043861683802E-3</v>
      </c>
      <c r="D767" s="318">
        <v>-1.4556867728213667E-3</v>
      </c>
      <c r="E767" s="318">
        <v>2.0513254592166307E-2</v>
      </c>
      <c r="F767" s="318">
        <v>2.2091197253102175E-2</v>
      </c>
      <c r="G767" s="318">
        <v>4.2079361396303209E-4</v>
      </c>
      <c r="H767" s="318">
        <v>4.4183329466118373E-4</v>
      </c>
      <c r="I767" s="318">
        <v>-8.9170861675852239E-2</v>
      </c>
      <c r="J767" s="318">
        <v>0</v>
      </c>
      <c r="K767" s="318" t="s">
        <v>634</v>
      </c>
      <c r="O767" s="318">
        <v>0</v>
      </c>
      <c r="P767" s="318">
        <v>0</v>
      </c>
      <c r="Q767" s="318">
        <v>0</v>
      </c>
      <c r="R767" s="318">
        <v>1</v>
      </c>
      <c r="S767" s="318">
        <v>4.3478260869565216E-2</v>
      </c>
      <c r="T767" s="318">
        <v>0</v>
      </c>
      <c r="U767" s="318">
        <v>0</v>
      </c>
    </row>
    <row r="768" spans="1:21" x14ac:dyDescent="0.2">
      <c r="A768" s="318">
        <v>37489</v>
      </c>
      <c r="B768" s="318">
        <v>134.46000699999999</v>
      </c>
      <c r="C768" s="318">
        <v>8.1396259563693459E-3</v>
      </c>
      <c r="D768" s="318">
        <v>3.7331837750034661E-4</v>
      </c>
      <c r="E768" s="318">
        <v>1.9503149799522206E-2</v>
      </c>
      <c r="F768" s="318">
        <v>2.1003392091793145E-2</v>
      </c>
      <c r="G768" s="318">
        <v>3.8037285210260302E-4</v>
      </c>
      <c r="H768" s="318">
        <v>3.9939149470773319E-4</v>
      </c>
      <c r="I768" s="318">
        <v>-8.168066451163547E-2</v>
      </c>
      <c r="J768" s="318">
        <v>0</v>
      </c>
      <c r="K768" s="318" t="s">
        <v>634</v>
      </c>
      <c r="O768" s="318">
        <v>0</v>
      </c>
      <c r="P768" s="318">
        <v>0</v>
      </c>
      <c r="Q768" s="318">
        <v>0</v>
      </c>
      <c r="R768" s="318">
        <v>1</v>
      </c>
      <c r="S768" s="318">
        <v>4.3478260869565216E-2</v>
      </c>
      <c r="T768" s="318">
        <v>0</v>
      </c>
      <c r="U768" s="318">
        <v>0</v>
      </c>
    </row>
    <row r="769" spans="1:21" x14ac:dyDescent="0.2">
      <c r="A769" s="318">
        <v>37491</v>
      </c>
      <c r="B769" s="318">
        <v>136.13000500000001</v>
      </c>
      <c r="C769" s="318">
        <v>-3.7393744677806321E-3</v>
      </c>
      <c r="D769" s="318">
        <v>1.800119484071731E-3</v>
      </c>
      <c r="E769" s="318">
        <v>1.246799510918685E-2</v>
      </c>
      <c r="F769" s="318">
        <v>1.3427071656047377E-2</v>
      </c>
      <c r="G769" s="318">
        <v>1.554509020427072E-4</v>
      </c>
      <c r="H769" s="318">
        <v>1.6322344714484257E-4</v>
      </c>
      <c r="I769" s="318">
        <v>-4.5495424603758959E-2</v>
      </c>
      <c r="J769" s="318">
        <v>0</v>
      </c>
      <c r="K769" s="318" t="s">
        <v>634</v>
      </c>
      <c r="O769" s="318">
        <v>0</v>
      </c>
      <c r="P769" s="318">
        <v>0</v>
      </c>
      <c r="Q769" s="318">
        <v>0</v>
      </c>
      <c r="R769" s="318">
        <v>2</v>
      </c>
      <c r="S769" s="318">
        <v>8.6956521739130432E-2</v>
      </c>
      <c r="T769" s="318">
        <v>0</v>
      </c>
      <c r="U769" s="318">
        <v>0</v>
      </c>
    </row>
    <row r="770" spans="1:21" x14ac:dyDescent="0.2">
      <c r="A770" s="318">
        <v>37494</v>
      </c>
      <c r="B770" s="318">
        <v>134.94000199999999</v>
      </c>
      <c r="C770" s="318">
        <v>-8.7800982332966356E-3</v>
      </c>
      <c r="D770" s="318">
        <v>1.1103343371309138E-3</v>
      </c>
      <c r="E770" s="318">
        <v>1.2640640878972674E-2</v>
      </c>
      <c r="F770" s="318">
        <v>1.361299786966288E-2</v>
      </c>
      <c r="G770" s="318">
        <v>1.5978580183115504E-4</v>
      </c>
      <c r="H770" s="318">
        <v>1.6777509192271279E-4</v>
      </c>
      <c r="I770" s="318">
        <v>-4.949052913459525E-2</v>
      </c>
      <c r="J770" s="318">
        <v>0</v>
      </c>
      <c r="K770" s="318" t="s">
        <v>634</v>
      </c>
      <c r="O770" s="318">
        <v>0</v>
      </c>
      <c r="P770" s="318">
        <v>0</v>
      </c>
      <c r="Q770" s="318">
        <v>0</v>
      </c>
      <c r="R770" s="318">
        <v>2</v>
      </c>
      <c r="S770" s="318">
        <v>8.6956521739130432E-2</v>
      </c>
      <c r="T770" s="318">
        <v>0</v>
      </c>
      <c r="U770" s="318">
        <v>0</v>
      </c>
    </row>
    <row r="771" spans="1:21" x14ac:dyDescent="0.2">
      <c r="A771" s="318">
        <v>37495</v>
      </c>
      <c r="B771" s="318">
        <v>135.21000699999999</v>
      </c>
      <c r="C771" s="318">
        <v>1.9989271213026231E-3</v>
      </c>
      <c r="D771" s="318">
        <v>3.003049978666941E-4</v>
      </c>
      <c r="E771" s="318">
        <v>1.196316190658081E-2</v>
      </c>
      <c r="F771" s="318">
        <v>1.288340513016395E-2</v>
      </c>
      <c r="G771" s="318">
        <v>1.4311724280306621E-4</v>
      </c>
      <c r="H771" s="318">
        <v>1.5027310494321951E-4</v>
      </c>
      <c r="I771" s="318">
        <v>-5.4667369657355191E-2</v>
      </c>
      <c r="J771" s="318">
        <v>0</v>
      </c>
      <c r="K771" s="318" t="s">
        <v>634</v>
      </c>
      <c r="O771" s="318">
        <v>0</v>
      </c>
      <c r="P771" s="318">
        <v>0</v>
      </c>
      <c r="Q771" s="318">
        <v>0</v>
      </c>
      <c r="R771" s="318">
        <v>2</v>
      </c>
      <c r="S771" s="318">
        <v>8.6956521739130432E-2</v>
      </c>
      <c r="T771" s="318">
        <v>0</v>
      </c>
      <c r="U771" s="318">
        <v>0</v>
      </c>
    </row>
    <row r="772" spans="1:21" x14ac:dyDescent="0.2">
      <c r="A772" s="318">
        <v>37496</v>
      </c>
      <c r="B772" s="318">
        <v>132.63000500000001</v>
      </c>
      <c r="C772" s="318">
        <v>-1.92658429368615E-2</v>
      </c>
      <c r="D772" s="318">
        <v>-7.0210131342986735E-4</v>
      </c>
      <c r="E772" s="318">
        <v>1.2692270121505814E-2</v>
      </c>
      <c r="F772" s="318">
        <v>1.3668598592390876E-2</v>
      </c>
      <c r="G772" s="318">
        <v>1.610937208372692E-4</v>
      </c>
      <c r="H772" s="318">
        <v>1.6914840687913267E-4</v>
      </c>
      <c r="I772" s="318">
        <v>-4.8052780902417401E-2</v>
      </c>
      <c r="J772" s="318">
        <v>0</v>
      </c>
      <c r="K772" s="318" t="s">
        <v>634</v>
      </c>
      <c r="O772" s="318">
        <v>0</v>
      </c>
      <c r="P772" s="318">
        <v>0</v>
      </c>
      <c r="Q772" s="318">
        <v>0</v>
      </c>
      <c r="R772" s="318">
        <v>2</v>
      </c>
      <c r="S772" s="318">
        <v>8.6956521739130432E-2</v>
      </c>
      <c r="T772" s="318">
        <v>0</v>
      </c>
      <c r="U772" s="318">
        <v>0</v>
      </c>
    </row>
    <row r="773" spans="1:21" x14ac:dyDescent="0.2">
      <c r="A773" s="318">
        <v>37497</v>
      </c>
      <c r="B773" s="318">
        <v>129.85000600000001</v>
      </c>
      <c r="C773" s="318">
        <v>-2.1183349889203836E-2</v>
      </c>
      <c r="D773" s="318">
        <v>-2.4062168504979603E-3</v>
      </c>
      <c r="E773" s="318">
        <v>1.2934688419944513E-2</v>
      </c>
      <c r="F773" s="318">
        <v>1.3929664452247937E-2</v>
      </c>
      <c r="G773" s="318">
        <v>1.6730616452104668E-4</v>
      </c>
      <c r="H773" s="318">
        <v>1.7567147274709903E-4</v>
      </c>
      <c r="I773" s="318">
        <v>-6.2487369189239798E-2</v>
      </c>
      <c r="J773" s="318">
        <v>0</v>
      </c>
      <c r="K773" s="318" t="s">
        <v>634</v>
      </c>
      <c r="O773" s="318">
        <v>0</v>
      </c>
      <c r="P773" s="318">
        <v>0</v>
      </c>
      <c r="Q773" s="318">
        <v>0</v>
      </c>
      <c r="R773" s="318">
        <v>2</v>
      </c>
      <c r="S773" s="318">
        <v>8.6956521739130432E-2</v>
      </c>
      <c r="T773" s="318">
        <v>0</v>
      </c>
      <c r="U773" s="318">
        <v>0</v>
      </c>
    </row>
    <row r="774" spans="1:21" x14ac:dyDescent="0.2">
      <c r="A774" s="318">
        <v>37498</v>
      </c>
      <c r="B774" s="318">
        <v>131.41999799999999</v>
      </c>
      <c r="C774" s="318">
        <v>1.2018301935419317E-2</v>
      </c>
      <c r="D774" s="318">
        <v>-1.8792218521828028E-3</v>
      </c>
      <c r="E774" s="318">
        <v>1.3298654436836133E-2</v>
      </c>
      <c r="F774" s="318">
        <v>1.4321627855054296E-2</v>
      </c>
      <c r="G774" s="318">
        <v>1.7685420983038137E-4</v>
      </c>
      <c r="H774" s="318">
        <v>1.8569692032190045E-4</v>
      </c>
      <c r="I774" s="318">
        <v>-7.244905648208011E-2</v>
      </c>
      <c r="J774" s="318">
        <v>0</v>
      </c>
      <c r="K774" s="318" t="s">
        <v>634</v>
      </c>
      <c r="O774" s="318">
        <v>0</v>
      </c>
      <c r="P774" s="318">
        <v>0</v>
      </c>
      <c r="Q774" s="318">
        <v>0</v>
      </c>
      <c r="R774" s="318">
        <v>2</v>
      </c>
      <c r="S774" s="318">
        <v>8.6956521739130432E-2</v>
      </c>
      <c r="T774" s="318">
        <v>0</v>
      </c>
      <c r="U774" s="318">
        <v>0</v>
      </c>
    </row>
    <row r="775" spans="1:21" x14ac:dyDescent="0.2">
      <c r="A775" s="318">
        <v>37501</v>
      </c>
      <c r="B775" s="318">
        <v>130.5</v>
      </c>
      <c r="C775" s="318">
        <v>-7.0250594885896741E-3</v>
      </c>
      <c r="D775" s="318">
        <v>-1.5649516170850048E-3</v>
      </c>
      <c r="E775" s="318">
        <v>1.3083448885100079E-2</v>
      </c>
      <c r="F775" s="318">
        <v>1.4089868030107778E-2</v>
      </c>
      <c r="G775" s="318">
        <v>1.7117663472902649E-4</v>
      </c>
      <c r="H775" s="318">
        <v>1.7973546646547783E-4</v>
      </c>
      <c r="I775" s="318">
        <v>-6.7051471002018401E-2</v>
      </c>
      <c r="J775" s="318">
        <v>0</v>
      </c>
      <c r="K775" s="318" t="s">
        <v>634</v>
      </c>
      <c r="O775" s="318">
        <v>0</v>
      </c>
      <c r="P775" s="318">
        <v>0</v>
      </c>
      <c r="Q775" s="318">
        <v>0</v>
      </c>
      <c r="R775" s="318">
        <v>2</v>
      </c>
      <c r="S775" s="318">
        <v>8.6956521739130432E-2</v>
      </c>
      <c r="T775" s="318">
        <v>0</v>
      </c>
      <c r="U775" s="318">
        <v>0</v>
      </c>
    </row>
    <row r="776" spans="1:21" x14ac:dyDescent="0.2">
      <c r="A776" s="318">
        <v>37502</v>
      </c>
      <c r="B776" s="318">
        <v>126.860001</v>
      </c>
      <c r="C776" s="318">
        <v>-2.8289102674291758E-2</v>
      </c>
      <c r="D776" s="318">
        <v>-1.3689881813672938E-3</v>
      </c>
      <c r="E776" s="318">
        <v>1.2621091380448542E-2</v>
      </c>
      <c r="F776" s="318">
        <v>1.3591944563559968E-2</v>
      </c>
      <c r="G776" s="318">
        <v>1.592919476336325E-4</v>
      </c>
      <c r="H776" s="318">
        <v>1.6725654501531414E-4</v>
      </c>
      <c r="I776" s="318">
        <v>-6.7202961990223367E-2</v>
      </c>
      <c r="J776" s="318">
        <v>0</v>
      </c>
      <c r="K776" s="318" t="s">
        <v>634</v>
      </c>
      <c r="O776" s="318">
        <v>0</v>
      </c>
      <c r="P776" s="318">
        <v>0</v>
      </c>
      <c r="Q776" s="318">
        <v>0</v>
      </c>
      <c r="R776" s="318">
        <v>2</v>
      </c>
      <c r="S776" s="318">
        <v>8.6956521739130432E-2</v>
      </c>
      <c r="T776" s="318">
        <v>0</v>
      </c>
      <c r="U776" s="318">
        <v>0</v>
      </c>
    </row>
    <row r="777" spans="1:21" x14ac:dyDescent="0.2">
      <c r="A777" s="318">
        <v>37503</v>
      </c>
      <c r="B777" s="318">
        <v>125.290001</v>
      </c>
      <c r="C777" s="318">
        <v>-1.2453065849512125E-2</v>
      </c>
      <c r="D777" s="318">
        <v>-2.3651294733247211E-3</v>
      </c>
      <c r="E777" s="318">
        <v>1.2631572413466697E-2</v>
      </c>
      <c r="F777" s="318">
        <v>1.3603231829887211E-2</v>
      </c>
      <c r="G777" s="318">
        <v>1.5955662163665287E-4</v>
      </c>
      <c r="H777" s="318">
        <v>1.6753445271848553E-4</v>
      </c>
      <c r="I777" s="318">
        <v>-7.2080480406496755E-2</v>
      </c>
      <c r="J777" s="318">
        <v>0</v>
      </c>
      <c r="K777" s="318" t="s">
        <v>634</v>
      </c>
      <c r="O777" s="318">
        <v>0</v>
      </c>
      <c r="P777" s="318">
        <v>0</v>
      </c>
      <c r="Q777" s="318">
        <v>0</v>
      </c>
      <c r="R777" s="318">
        <v>2</v>
      </c>
      <c r="S777" s="318">
        <v>8.6956521739130432E-2</v>
      </c>
      <c r="T777" s="318">
        <v>0</v>
      </c>
      <c r="U777" s="318">
        <v>0</v>
      </c>
    </row>
    <row r="778" spans="1:21" x14ac:dyDescent="0.2">
      <c r="A778" s="318">
        <v>37504</v>
      </c>
      <c r="B778" s="318">
        <v>122.33000199999999</v>
      </c>
      <c r="C778" s="318">
        <v>-2.390873083090015E-2</v>
      </c>
      <c r="D778" s="318">
        <v>-3.9499957200357268E-3</v>
      </c>
      <c r="E778" s="318">
        <v>1.3161908827611125E-2</v>
      </c>
      <c r="F778" s="318">
        <v>1.417436335281198E-2</v>
      </c>
      <c r="G778" s="318">
        <v>1.7323584398634768E-4</v>
      </c>
      <c r="H778" s="318">
        <v>1.8189763618566506E-4</v>
      </c>
      <c r="I778" s="318">
        <v>-7.487761195637177E-2</v>
      </c>
      <c r="J778" s="318">
        <v>0</v>
      </c>
      <c r="K778" s="318" t="s">
        <v>634</v>
      </c>
      <c r="O778" s="318">
        <v>0</v>
      </c>
      <c r="P778" s="318">
        <v>0</v>
      </c>
      <c r="Q778" s="318">
        <v>0</v>
      </c>
      <c r="R778" s="318">
        <v>2</v>
      </c>
      <c r="S778" s="318">
        <v>8.6956521739130432E-2</v>
      </c>
      <c r="T778" s="318">
        <v>0</v>
      </c>
      <c r="U778" s="318">
        <v>0</v>
      </c>
    </row>
    <row r="779" spans="1:21" x14ac:dyDescent="0.2">
      <c r="A779" s="318">
        <v>37505</v>
      </c>
      <c r="B779" s="318">
        <v>124.620003</v>
      </c>
      <c r="C779" s="318">
        <v>1.8546803781213955E-2</v>
      </c>
      <c r="D779" s="318">
        <v>-3.5338629043471328E-3</v>
      </c>
      <c r="E779" s="318">
        <v>1.3743914146286658E-2</v>
      </c>
      <c r="F779" s="318">
        <v>1.4801138311385631E-2</v>
      </c>
      <c r="G779" s="318">
        <v>1.8889517606049852E-4</v>
      </c>
      <c r="H779" s="318">
        <v>1.9833993486352347E-4</v>
      </c>
      <c r="I779" s="318">
        <v>-9.0723397318239377E-2</v>
      </c>
      <c r="J779" s="318">
        <v>0</v>
      </c>
      <c r="K779" s="318" t="s">
        <v>634</v>
      </c>
      <c r="O779" s="318">
        <v>0</v>
      </c>
      <c r="P779" s="318">
        <v>0</v>
      </c>
      <c r="Q779" s="318">
        <v>0</v>
      </c>
      <c r="R779" s="318">
        <v>2</v>
      </c>
      <c r="S779" s="318">
        <v>8.6956521739130432E-2</v>
      </c>
      <c r="T779" s="318">
        <v>0</v>
      </c>
      <c r="U779" s="318">
        <v>0</v>
      </c>
    </row>
    <row r="780" spans="1:21" x14ac:dyDescent="0.2">
      <c r="A780" s="318">
        <v>37508</v>
      </c>
      <c r="B780" s="318">
        <v>123.089996</v>
      </c>
      <c r="C780" s="318">
        <v>-1.2353368563601438E-2</v>
      </c>
      <c r="D780" s="318">
        <v>-4.3627598147934271E-3</v>
      </c>
      <c r="E780" s="318">
        <v>1.3725007289935923E-2</v>
      </c>
      <c r="F780" s="318">
        <v>1.4780777081469455E-2</v>
      </c>
      <c r="G780" s="318">
        <v>1.8837582510879423E-4</v>
      </c>
      <c r="H780" s="318">
        <v>1.9779461636423395E-4</v>
      </c>
      <c r="I780" s="318">
        <v>-8.5158901938347228E-2</v>
      </c>
      <c r="J780" s="318">
        <v>0</v>
      </c>
      <c r="K780" s="318" t="s">
        <v>634</v>
      </c>
      <c r="O780" s="318">
        <v>0</v>
      </c>
      <c r="P780" s="318">
        <v>0</v>
      </c>
      <c r="Q780" s="318">
        <v>0</v>
      </c>
      <c r="R780" s="318">
        <v>1</v>
      </c>
      <c r="S780" s="318">
        <v>4.3478260869565216E-2</v>
      </c>
      <c r="T780" s="318">
        <v>0</v>
      </c>
      <c r="U780" s="318">
        <v>0</v>
      </c>
    </row>
    <row r="781" spans="1:21" x14ac:dyDescent="0.2">
      <c r="A781" s="318">
        <v>37509</v>
      </c>
      <c r="B781" s="318">
        <v>124.339996</v>
      </c>
      <c r="C781" s="318">
        <v>1.0103954045677458E-2</v>
      </c>
      <c r="D781" s="318">
        <v>-3.1595929667197565E-3</v>
      </c>
      <c r="E781" s="318">
        <v>1.3837931618204515E-2</v>
      </c>
      <c r="F781" s="318">
        <v>1.4902387896527938E-2</v>
      </c>
      <c r="G781" s="318">
        <v>1.9148835147010421E-4</v>
      </c>
      <c r="H781" s="318">
        <v>2.0106276904360943E-4</v>
      </c>
      <c r="I781" s="318">
        <v>-8.7533399996098202E-2</v>
      </c>
      <c r="J781" s="318">
        <v>0</v>
      </c>
      <c r="K781" s="318" t="s">
        <v>634</v>
      </c>
      <c r="O781" s="318">
        <v>0</v>
      </c>
      <c r="P781" s="318">
        <v>0</v>
      </c>
      <c r="Q781" s="318">
        <v>0</v>
      </c>
      <c r="R781" s="318">
        <v>1</v>
      </c>
      <c r="S781" s="318">
        <v>4.3478260869565216E-2</v>
      </c>
      <c r="T781" s="318">
        <v>0</v>
      </c>
      <c r="U781" s="318">
        <v>0</v>
      </c>
    </row>
    <row r="782" spans="1:21" x14ac:dyDescent="0.2">
      <c r="A782" s="318">
        <v>37510</v>
      </c>
      <c r="B782" s="318">
        <v>125.760002</v>
      </c>
      <c r="C782" s="318">
        <v>1.1355627912870063E-2</v>
      </c>
      <c r="D782" s="318">
        <v>-2.9830102502983978E-3</v>
      </c>
      <c r="E782" s="318">
        <v>1.400537924586566E-2</v>
      </c>
      <c r="F782" s="318">
        <v>1.5082716110932247E-2</v>
      </c>
      <c r="G782" s="318">
        <v>1.9615064782052454E-4</v>
      </c>
      <c r="H782" s="318">
        <v>2.0595818021155077E-4</v>
      </c>
      <c r="I782" s="318">
        <v>-7.915204315112577E-2</v>
      </c>
      <c r="J782" s="318">
        <v>0</v>
      </c>
      <c r="K782" s="318" t="s">
        <v>634</v>
      </c>
      <c r="O782" s="318">
        <v>0</v>
      </c>
      <c r="P782" s="318">
        <v>0</v>
      </c>
      <c r="Q782" s="318">
        <v>0</v>
      </c>
      <c r="R782" s="318">
        <v>1</v>
      </c>
      <c r="S782" s="318">
        <v>4.3478260869565216E-2</v>
      </c>
      <c r="T782" s="318">
        <v>0</v>
      </c>
      <c r="U782" s="318">
        <v>0</v>
      </c>
    </row>
    <row r="783" spans="1:21" x14ac:dyDescent="0.2">
      <c r="A783" s="318">
        <v>37511</v>
      </c>
      <c r="B783" s="318">
        <v>123.910004</v>
      </c>
      <c r="C783" s="318">
        <v>-1.4819816674308511E-2</v>
      </c>
      <c r="D783" s="318">
        <v>-3.2133252438525878E-3</v>
      </c>
      <c r="E783" s="318">
        <v>1.4165109099369301E-2</v>
      </c>
      <c r="F783" s="318">
        <v>1.5254732876243862E-2</v>
      </c>
      <c r="G783" s="318">
        <v>2.0065031579703498E-4</v>
      </c>
      <c r="H783" s="318">
        <v>2.1068283158688674E-4</v>
      </c>
      <c r="I783" s="318">
        <v>-7.541132875605279E-2</v>
      </c>
      <c r="J783" s="318">
        <v>0</v>
      </c>
      <c r="K783" s="318" t="s">
        <v>634</v>
      </c>
      <c r="O783" s="318">
        <v>0</v>
      </c>
      <c r="P783" s="318">
        <v>0</v>
      </c>
      <c r="Q783" s="318">
        <v>0</v>
      </c>
      <c r="R783" s="318">
        <v>1</v>
      </c>
      <c r="S783" s="318">
        <v>4.3478260869565216E-2</v>
      </c>
      <c r="T783" s="318">
        <v>0</v>
      </c>
      <c r="U783" s="318">
        <v>0</v>
      </c>
    </row>
    <row r="784" spans="1:21" x14ac:dyDescent="0.2">
      <c r="A784" s="318">
        <v>37512</v>
      </c>
      <c r="B784" s="318">
        <v>121.33000199999999</v>
      </c>
      <c r="C784" s="318">
        <v>-2.1041405362144903E-2</v>
      </c>
      <c r="D784" s="318">
        <v>-4.9460758827199816E-3</v>
      </c>
      <c r="E784" s="318">
        <v>1.4005952292185181E-2</v>
      </c>
      <c r="F784" s="318">
        <v>1.5083333237737886E-2</v>
      </c>
      <c r="G784" s="318">
        <v>1.9616669961096734E-4</v>
      </c>
      <c r="H784" s="318">
        <v>2.0597503459151572E-4</v>
      </c>
      <c r="I784" s="318">
        <v>-7.8983210943553969E-2</v>
      </c>
      <c r="J784" s="318">
        <v>0</v>
      </c>
      <c r="K784" s="318" t="s">
        <v>634</v>
      </c>
      <c r="O784" s="318">
        <v>0</v>
      </c>
      <c r="P784" s="318">
        <v>0</v>
      </c>
      <c r="Q784" s="318">
        <v>0</v>
      </c>
      <c r="R784" s="318">
        <v>1</v>
      </c>
      <c r="S784" s="318">
        <v>4.3478260869565216E-2</v>
      </c>
      <c r="T784" s="318">
        <v>0</v>
      </c>
      <c r="U784" s="318">
        <v>0</v>
      </c>
    </row>
    <row r="785" spans="1:21" x14ac:dyDescent="0.2">
      <c r="A785" s="318">
        <v>37515</v>
      </c>
      <c r="B785" s="318">
        <v>120.629997</v>
      </c>
      <c r="C785" s="318">
        <v>-5.7861378398941848E-3</v>
      </c>
      <c r="D785" s="318">
        <v>-4.8201732956323828E-3</v>
      </c>
      <c r="E785" s="318">
        <v>1.3984935548903838E-2</v>
      </c>
      <c r="F785" s="318">
        <v>1.506069982189644E-2</v>
      </c>
      <c r="G785" s="318">
        <v>1.9557842230699427E-4</v>
      </c>
      <c r="H785" s="318">
        <v>2.0535734342234398E-4</v>
      </c>
      <c r="I785" s="318">
        <v>-9.0751015891619116E-2</v>
      </c>
      <c r="J785" s="318">
        <v>0</v>
      </c>
      <c r="K785" s="318" t="s">
        <v>634</v>
      </c>
      <c r="O785" s="318">
        <v>0</v>
      </c>
      <c r="P785" s="318">
        <v>0</v>
      </c>
      <c r="Q785" s="318">
        <v>0</v>
      </c>
      <c r="R785" s="318">
        <v>1</v>
      </c>
      <c r="S785" s="318">
        <v>4.3478260869565216E-2</v>
      </c>
      <c r="T785" s="318">
        <v>0</v>
      </c>
      <c r="U785" s="318">
        <v>0</v>
      </c>
    </row>
    <row r="786" spans="1:21" x14ac:dyDescent="0.2">
      <c r="A786" s="318">
        <v>37516</v>
      </c>
      <c r="B786" s="318">
        <v>120.80999799999999</v>
      </c>
      <c r="C786" s="318">
        <v>1.4910622686948258E-3</v>
      </c>
      <c r="D786" s="318">
        <v>-4.5990996336369942E-3</v>
      </c>
      <c r="E786" s="318">
        <v>1.4049180178557793E-2</v>
      </c>
      <c r="F786" s="318">
        <v>1.5129886346139161E-2</v>
      </c>
      <c r="G786" s="318">
        <v>1.9737946368958117E-4</v>
      </c>
      <c r="H786" s="318">
        <v>2.0724843687406022E-4</v>
      </c>
      <c r="I786" s="318">
        <v>-9.4735710627172343E-2</v>
      </c>
      <c r="J786" s="318">
        <v>0</v>
      </c>
      <c r="K786" s="318" t="s">
        <v>634</v>
      </c>
      <c r="O786" s="318">
        <v>0</v>
      </c>
      <c r="P786" s="318">
        <v>0</v>
      </c>
      <c r="Q786" s="318">
        <v>0</v>
      </c>
      <c r="R786" s="318">
        <v>1</v>
      </c>
      <c r="S786" s="318">
        <v>4.3478260869565216E-2</v>
      </c>
      <c r="T786" s="318">
        <v>0</v>
      </c>
      <c r="U786" s="318">
        <v>0</v>
      </c>
    </row>
    <row r="787" spans="1:21" x14ac:dyDescent="0.2">
      <c r="A787" s="318">
        <v>37517</v>
      </c>
      <c r="B787" s="318">
        <v>117.43</v>
      </c>
      <c r="C787" s="318">
        <v>-2.8376635599561488E-2</v>
      </c>
      <c r="D787" s="318">
        <v>-6.0611796079820075E-3</v>
      </c>
      <c r="E787" s="318">
        <v>1.4866233201126783E-2</v>
      </c>
      <c r="F787" s="318">
        <v>1.6009789601213457E-2</v>
      </c>
      <c r="G787" s="318">
        <v>2.2100488959028429E-4</v>
      </c>
      <c r="H787" s="318">
        <v>2.320551340697985E-4</v>
      </c>
      <c r="I787" s="318">
        <v>-8.9931392320567238E-2</v>
      </c>
      <c r="J787" s="318">
        <v>0</v>
      </c>
      <c r="K787" s="318" t="s">
        <v>634</v>
      </c>
      <c r="O787" s="318">
        <v>0</v>
      </c>
      <c r="P787" s="318">
        <v>0</v>
      </c>
      <c r="Q787" s="318">
        <v>0</v>
      </c>
      <c r="R787" s="318">
        <v>1</v>
      </c>
      <c r="S787" s="318">
        <v>4.3478260869565216E-2</v>
      </c>
      <c r="T787" s="318">
        <v>0</v>
      </c>
      <c r="U787" s="318">
        <v>0</v>
      </c>
    </row>
    <row r="788" spans="1:21" x14ac:dyDescent="0.2">
      <c r="A788" s="318">
        <v>37518</v>
      </c>
      <c r="B788" s="318">
        <v>113.41999800000001</v>
      </c>
      <c r="C788" s="318">
        <v>-3.4744686424682265E-2</v>
      </c>
      <c r="D788" s="318">
        <v>-8.1032897213654167E-3</v>
      </c>
      <c r="E788" s="318">
        <v>1.5737858794025991E-2</v>
      </c>
      <c r="F788" s="318">
        <v>1.6948463316643375E-2</v>
      </c>
      <c r="G788" s="318">
        <v>2.4768019942070121E-4</v>
      </c>
      <c r="H788" s="318">
        <v>2.6006420939173627E-4</v>
      </c>
      <c r="I788" s="318">
        <v>-9.7045208251818268E-2</v>
      </c>
      <c r="J788" s="318">
        <v>0</v>
      </c>
      <c r="K788" s="318" t="s">
        <v>634</v>
      </c>
      <c r="O788" s="318">
        <v>0</v>
      </c>
      <c r="P788" s="318">
        <v>0</v>
      </c>
      <c r="Q788" s="318">
        <v>0</v>
      </c>
      <c r="R788" s="318">
        <v>1</v>
      </c>
      <c r="S788" s="318">
        <v>4.3478260869565216E-2</v>
      </c>
      <c r="T788" s="318">
        <v>0</v>
      </c>
      <c r="U788" s="318">
        <v>0</v>
      </c>
    </row>
    <row r="789" spans="1:21" x14ac:dyDescent="0.2">
      <c r="A789" s="318">
        <v>37519</v>
      </c>
      <c r="B789" s="318">
        <v>114.05999799999999</v>
      </c>
      <c r="C789" s="318">
        <v>5.6268832414540738E-3</v>
      </c>
      <c r="D789" s="318">
        <v>-8.6011959299046072E-3</v>
      </c>
      <c r="E789" s="318">
        <v>1.5086323414690803E-2</v>
      </c>
      <c r="F789" s="318">
        <v>1.624680983120548E-2</v>
      </c>
      <c r="G789" s="318">
        <v>2.2759715417264799E-4</v>
      </c>
      <c r="H789" s="318">
        <v>2.3897701188128041E-4</v>
      </c>
      <c r="I789" s="318">
        <v>-0.10598045757337042</v>
      </c>
      <c r="J789" s="318">
        <v>0</v>
      </c>
      <c r="K789" s="318" t="s">
        <v>634</v>
      </c>
      <c r="O789" s="318">
        <v>0</v>
      </c>
      <c r="P789" s="318">
        <v>0</v>
      </c>
      <c r="Q789" s="318">
        <v>0</v>
      </c>
      <c r="R789" s="318">
        <v>1</v>
      </c>
      <c r="S789" s="318">
        <v>4.3478260869565216E-2</v>
      </c>
      <c r="T789" s="318">
        <v>0</v>
      </c>
      <c r="U789" s="318">
        <v>0</v>
      </c>
    </row>
    <row r="790" spans="1:21" x14ac:dyDescent="0.2">
      <c r="A790" s="318">
        <v>37522</v>
      </c>
      <c r="B790" s="318">
        <v>112.720001</v>
      </c>
      <c r="C790" s="318">
        <v>-1.1817731731796914E-2</v>
      </c>
      <c r="D790" s="318">
        <v>-8.9858796091434791E-3</v>
      </c>
      <c r="E790" s="318">
        <v>1.5059123921884897E-2</v>
      </c>
      <c r="F790" s="318">
        <v>1.6217518069722197E-2</v>
      </c>
      <c r="G790" s="318">
        <v>2.2677721329468595E-4</v>
      </c>
      <c r="H790" s="318">
        <v>2.3811607395942026E-4</v>
      </c>
      <c r="I790" s="318">
        <v>-9.5427955448534565E-2</v>
      </c>
      <c r="J790" s="318">
        <v>0</v>
      </c>
      <c r="K790" s="318" t="s">
        <v>634</v>
      </c>
      <c r="O790" s="318">
        <v>0</v>
      </c>
      <c r="P790" s="318">
        <v>0</v>
      </c>
      <c r="Q790" s="318">
        <v>0</v>
      </c>
      <c r="R790" s="318">
        <v>1</v>
      </c>
      <c r="S790" s="318">
        <v>4.3478260869565216E-2</v>
      </c>
      <c r="T790" s="318">
        <v>0</v>
      </c>
      <c r="U790" s="318">
        <v>0</v>
      </c>
    </row>
    <row r="791" spans="1:21" x14ac:dyDescent="0.2">
      <c r="A791" s="318">
        <v>37524</v>
      </c>
      <c r="B791" s="318">
        <v>110.33000199999999</v>
      </c>
      <c r="C791" s="318">
        <v>-2.1430983562314408E-2</v>
      </c>
      <c r="D791" s="318">
        <v>-9.5883027200490863E-3</v>
      </c>
      <c r="E791" s="318">
        <v>1.5301570747195672E-2</v>
      </c>
      <c r="F791" s="318">
        <v>1.6478614650826107E-2</v>
      </c>
      <c r="G791" s="318">
        <v>2.3413806733143432E-4</v>
      </c>
      <c r="H791" s="318">
        <v>2.4584497069800602E-4</v>
      </c>
      <c r="I791" s="318">
        <v>-0.10317440899878115</v>
      </c>
      <c r="J791" s="318">
        <v>0</v>
      </c>
      <c r="K791" s="318" t="s">
        <v>634</v>
      </c>
      <c r="O791" s="318">
        <v>0</v>
      </c>
      <c r="P791" s="318">
        <v>0</v>
      </c>
      <c r="Q791" s="318">
        <v>0</v>
      </c>
      <c r="R791" s="318">
        <v>1</v>
      </c>
      <c r="S791" s="318">
        <v>4.3478260869565216E-2</v>
      </c>
      <c r="T791" s="318">
        <v>0</v>
      </c>
      <c r="U791" s="318">
        <v>0</v>
      </c>
    </row>
    <row r="792" spans="1:21" x14ac:dyDescent="0.2">
      <c r="A792" s="318">
        <v>37525</v>
      </c>
      <c r="B792" s="318">
        <v>113.360001</v>
      </c>
      <c r="C792" s="318">
        <v>2.7092711304228394E-2</v>
      </c>
      <c r="D792" s="318">
        <v>-8.393360616100241E-3</v>
      </c>
      <c r="E792" s="318">
        <v>1.7123096422396903E-2</v>
      </c>
      <c r="F792" s="318">
        <v>1.8440257685658202E-2</v>
      </c>
      <c r="G792" s="318">
        <v>2.9320043109070163E-4</v>
      </c>
      <c r="H792" s="318">
        <v>3.0786045264523675E-4</v>
      </c>
      <c r="I792" s="318">
        <v>-0.11421393524028484</v>
      </c>
      <c r="J792" s="318">
        <v>0</v>
      </c>
      <c r="K792" s="318" t="s">
        <v>634</v>
      </c>
      <c r="O792" s="318">
        <v>0</v>
      </c>
      <c r="P792" s="318">
        <v>0</v>
      </c>
      <c r="Q792" s="318">
        <v>0</v>
      </c>
      <c r="R792" s="318">
        <v>1</v>
      </c>
      <c r="S792" s="318">
        <v>4.3478260869565216E-2</v>
      </c>
      <c r="T792" s="318">
        <v>0</v>
      </c>
      <c r="U792" s="318">
        <v>0</v>
      </c>
    </row>
    <row r="793" spans="1:21" x14ac:dyDescent="0.2">
      <c r="A793" s="318">
        <v>37526</v>
      </c>
      <c r="B793" s="318">
        <v>113.029999</v>
      </c>
      <c r="C793" s="318">
        <v>-2.9153428484476867E-3</v>
      </c>
      <c r="D793" s="318">
        <v>-7.6147653737948214E-3</v>
      </c>
      <c r="E793" s="318">
        <v>1.6975093530056513E-2</v>
      </c>
      <c r="F793" s="318">
        <v>1.8280869955445474E-2</v>
      </c>
      <c r="G793" s="318">
        <v>2.8815380035416649E-4</v>
      </c>
      <c r="H793" s="318">
        <v>3.0256149037187485E-4</v>
      </c>
      <c r="I793" s="318">
        <v>-9.5936581326450041E-2</v>
      </c>
      <c r="J793" s="318">
        <v>0</v>
      </c>
      <c r="K793" s="318" t="s">
        <v>634</v>
      </c>
      <c r="O793" s="318">
        <v>0</v>
      </c>
      <c r="P793" s="318">
        <v>0</v>
      </c>
      <c r="Q793" s="318">
        <v>0</v>
      </c>
      <c r="R793" s="318">
        <v>1</v>
      </c>
      <c r="S793" s="318">
        <v>4.3478260869565216E-2</v>
      </c>
      <c r="T793" s="318">
        <v>0</v>
      </c>
      <c r="U793" s="318">
        <v>0</v>
      </c>
    </row>
    <row r="794" spans="1:21" x14ac:dyDescent="0.2">
      <c r="A794" s="318">
        <v>37529</v>
      </c>
      <c r="B794" s="318">
        <v>111.010002</v>
      </c>
      <c r="C794" s="318">
        <v>-1.8032955994480442E-2</v>
      </c>
      <c r="D794" s="318">
        <v>-7.4647466169032303E-3</v>
      </c>
      <c r="E794" s="318">
        <v>1.6862733466085311E-2</v>
      </c>
      <c r="F794" s="318">
        <v>1.8159866809630335E-2</v>
      </c>
      <c r="G794" s="318">
        <v>2.8435177994823346E-4</v>
      </c>
      <c r="H794" s="318">
        <v>2.9856936894564513E-4</v>
      </c>
      <c r="I794" s="318">
        <v>-0.10032645588012268</v>
      </c>
      <c r="J794" s="318">
        <v>0</v>
      </c>
      <c r="K794" s="318" t="s">
        <v>634</v>
      </c>
      <c r="O794" s="318">
        <v>0</v>
      </c>
      <c r="P794" s="318">
        <v>0</v>
      </c>
      <c r="Q794" s="318">
        <v>0</v>
      </c>
      <c r="R794" s="318">
        <v>1</v>
      </c>
      <c r="S794" s="318">
        <v>4.3478260869565216E-2</v>
      </c>
      <c r="T794" s="318">
        <v>0</v>
      </c>
      <c r="U794" s="318">
        <v>0</v>
      </c>
    </row>
    <row r="795" spans="1:21" x14ac:dyDescent="0.2">
      <c r="A795" s="318">
        <v>37530</v>
      </c>
      <c r="B795" s="318">
        <v>111.19000200000001</v>
      </c>
      <c r="C795" s="318">
        <v>1.6201623414363315E-3</v>
      </c>
      <c r="D795" s="318">
        <v>-7.9598961213786113E-3</v>
      </c>
      <c r="E795" s="318">
        <v>1.6408585184570917E-2</v>
      </c>
      <c r="F795" s="318">
        <v>1.7670784044922526E-2</v>
      </c>
      <c r="G795" s="318">
        <v>2.692416677593202E-4</v>
      </c>
      <c r="H795" s="318">
        <v>2.8270375114728622E-4</v>
      </c>
      <c r="I795" s="318">
        <v>-0.10911296456839771</v>
      </c>
      <c r="J795" s="318">
        <v>0</v>
      </c>
      <c r="K795" s="318" t="s">
        <v>634</v>
      </c>
      <c r="O795" s="318">
        <v>0</v>
      </c>
      <c r="P795" s="318">
        <v>0</v>
      </c>
      <c r="Q795" s="318">
        <v>0</v>
      </c>
      <c r="R795" s="318">
        <v>1</v>
      </c>
      <c r="S795" s="318">
        <v>4.3478260869565216E-2</v>
      </c>
      <c r="T795" s="318">
        <v>0</v>
      </c>
      <c r="U795" s="318">
        <v>0</v>
      </c>
    </row>
    <row r="796" spans="1:21" x14ac:dyDescent="0.2">
      <c r="A796" s="318">
        <v>37531</v>
      </c>
      <c r="B796" s="318">
        <v>112.660004</v>
      </c>
      <c r="C796" s="318">
        <v>1.3134001269240043E-2</v>
      </c>
      <c r="D796" s="318">
        <v>-6.9999408471962425E-3</v>
      </c>
      <c r="E796" s="318">
        <v>1.7043415365010188E-2</v>
      </c>
      <c r="F796" s="318">
        <v>1.8354447316164816E-2</v>
      </c>
      <c r="G796" s="318">
        <v>2.9047800730426537E-4</v>
      </c>
      <c r="H796" s="318">
        <v>3.0500190766947864E-4</v>
      </c>
      <c r="I796" s="318">
        <v>-0.11193993983387929</v>
      </c>
      <c r="J796" s="318">
        <v>0</v>
      </c>
      <c r="K796" s="318" t="s">
        <v>634</v>
      </c>
      <c r="O796" s="318">
        <v>0</v>
      </c>
      <c r="P796" s="318">
        <v>0</v>
      </c>
      <c r="Q796" s="318">
        <v>0</v>
      </c>
      <c r="R796" s="318">
        <v>1</v>
      </c>
      <c r="S796" s="318">
        <v>4.3478260869565216E-2</v>
      </c>
      <c r="T796" s="318">
        <v>0</v>
      </c>
      <c r="U796" s="318">
        <v>0</v>
      </c>
    </row>
    <row r="797" spans="1:21" x14ac:dyDescent="0.2">
      <c r="A797" s="318">
        <v>37532</v>
      </c>
      <c r="B797" s="318">
        <v>113.800003</v>
      </c>
      <c r="C797" s="318">
        <v>1.0068079082642211E-2</v>
      </c>
      <c r="D797" s="318">
        <v>-5.1734083825803424E-3</v>
      </c>
      <c r="E797" s="318">
        <v>1.6699683232594856E-2</v>
      </c>
      <c r="F797" s="318">
        <v>1.7984274250486768E-2</v>
      </c>
      <c r="G797" s="318">
        <v>2.7887942006900974E-4</v>
      </c>
      <c r="H797" s="318">
        <v>2.9282339107246022E-4</v>
      </c>
      <c r="I797" s="318">
        <v>-0.10068025660837275</v>
      </c>
      <c r="J797" s="318">
        <v>0</v>
      </c>
      <c r="K797" s="318" t="s">
        <v>634</v>
      </c>
      <c r="O797" s="318">
        <v>0</v>
      </c>
      <c r="P797" s="318">
        <v>0</v>
      </c>
      <c r="Q797" s="318">
        <v>0</v>
      </c>
      <c r="R797" s="318">
        <v>1</v>
      </c>
      <c r="S797" s="318">
        <v>4.3478260869565216E-2</v>
      </c>
      <c r="T797" s="318">
        <v>0</v>
      </c>
      <c r="U797" s="318">
        <v>0</v>
      </c>
    </row>
    <row r="798" spans="1:21" x14ac:dyDescent="0.2">
      <c r="A798" s="318">
        <v>37533</v>
      </c>
      <c r="B798" s="318">
        <v>113.68</v>
      </c>
      <c r="C798" s="318">
        <v>-1.0550642654236712E-3</v>
      </c>
      <c r="D798" s="318">
        <v>-4.630646402385653E-3</v>
      </c>
      <c r="E798" s="318">
        <v>1.6636359795492547E-2</v>
      </c>
      <c r="F798" s="318">
        <v>1.7916079779761205E-2</v>
      </c>
      <c r="G798" s="318">
        <v>2.7676846724508078E-4</v>
      </c>
      <c r="H798" s="318">
        <v>2.9060689060733484E-4</v>
      </c>
      <c r="I798" s="318">
        <v>-8.2601139720296493E-2</v>
      </c>
      <c r="J798" s="318">
        <v>0</v>
      </c>
      <c r="K798" s="318" t="s">
        <v>634</v>
      </c>
      <c r="O798" s="318">
        <v>0</v>
      </c>
      <c r="P798" s="318">
        <v>0</v>
      </c>
      <c r="Q798" s="318">
        <v>0</v>
      </c>
      <c r="R798" s="318">
        <v>1</v>
      </c>
      <c r="S798" s="318">
        <v>4.3478260869565216E-2</v>
      </c>
      <c r="T798" s="318">
        <v>0</v>
      </c>
      <c r="U798" s="318">
        <v>0</v>
      </c>
    </row>
    <row r="799" spans="1:21" x14ac:dyDescent="0.2">
      <c r="A799" s="318">
        <v>37536</v>
      </c>
      <c r="B799" s="318">
        <v>112.220001</v>
      </c>
      <c r="C799" s="318">
        <v>-1.292624455495189E-2</v>
      </c>
      <c r="D799" s="318">
        <v>-4.107670865435736E-3</v>
      </c>
      <c r="E799" s="318">
        <v>1.6166010922179185E-2</v>
      </c>
      <c r="F799" s="318">
        <v>1.7409550223885274E-2</v>
      </c>
      <c r="G799" s="318">
        <v>2.6133990913601666E-4</v>
      </c>
      <c r="H799" s="318">
        <v>2.7440690459281752E-4</v>
      </c>
      <c r="I799" s="318">
        <v>-8.2315731793770039E-2</v>
      </c>
      <c r="J799" s="318">
        <v>0</v>
      </c>
      <c r="K799" s="318" t="s">
        <v>634</v>
      </c>
      <c r="O799" s="318">
        <v>0</v>
      </c>
      <c r="P799" s="318">
        <v>0</v>
      </c>
      <c r="Q799" s="318">
        <v>0</v>
      </c>
      <c r="R799" s="318">
        <v>1</v>
      </c>
      <c r="S799" s="318">
        <v>4.3478260869565216E-2</v>
      </c>
      <c r="T799" s="318">
        <v>0</v>
      </c>
      <c r="U799" s="318">
        <v>0</v>
      </c>
    </row>
    <row r="800" spans="1:21" x14ac:dyDescent="0.2">
      <c r="A800" s="318">
        <v>37537</v>
      </c>
      <c r="B800" s="318">
        <v>111.82</v>
      </c>
      <c r="C800" s="318">
        <v>-3.570803635394196E-3</v>
      </c>
      <c r="D800" s="318">
        <v>-5.1608902662266002E-3</v>
      </c>
      <c r="E800" s="318">
        <v>1.5314317638074974E-2</v>
      </c>
      <c r="F800" s="318">
        <v>1.6492342071773049E-2</v>
      </c>
      <c r="G800" s="318">
        <v>2.3452832471985426E-4</v>
      </c>
      <c r="H800" s="318">
        <v>2.4625474095584698E-4</v>
      </c>
      <c r="I800" s="318">
        <v>-8.9602331632573182E-2</v>
      </c>
      <c r="J800" s="318">
        <v>0</v>
      </c>
      <c r="K800" s="318" t="s">
        <v>634</v>
      </c>
      <c r="O800" s="318">
        <v>0</v>
      </c>
      <c r="P800" s="318">
        <v>0</v>
      </c>
      <c r="Q800" s="318">
        <v>0</v>
      </c>
      <c r="R800" s="318">
        <v>1</v>
      </c>
      <c r="S800" s="318">
        <v>4.3478260869565216E-2</v>
      </c>
      <c r="T800" s="318">
        <v>0</v>
      </c>
      <c r="U800" s="318">
        <v>0</v>
      </c>
    </row>
    <row r="801" spans="1:21" x14ac:dyDescent="0.2">
      <c r="A801" s="318">
        <v>37538</v>
      </c>
      <c r="B801" s="318">
        <v>111.160004</v>
      </c>
      <c r="C801" s="318">
        <v>-5.9197947400298498E-3</v>
      </c>
      <c r="D801" s="318">
        <v>-4.8545296079612861E-3</v>
      </c>
      <c r="E801" s="318">
        <v>1.522734332118976E-2</v>
      </c>
      <c r="F801" s="318">
        <v>1.6398677422819741E-2</v>
      </c>
      <c r="G801" s="318">
        <v>2.3187198462138237E-4</v>
      </c>
      <c r="H801" s="318">
        <v>2.4346558385245149E-4</v>
      </c>
      <c r="I801" s="318">
        <v>-9.6918044412314733E-2</v>
      </c>
      <c r="J801" s="318">
        <v>0</v>
      </c>
      <c r="K801" s="318" t="s">
        <v>634</v>
      </c>
      <c r="O801" s="318">
        <v>0</v>
      </c>
      <c r="P801" s="318">
        <v>0</v>
      </c>
      <c r="Q801" s="318">
        <v>0</v>
      </c>
      <c r="R801" s="318">
        <v>1</v>
      </c>
      <c r="S801" s="318">
        <v>4.3478260869565216E-2</v>
      </c>
      <c r="T801" s="318">
        <v>0</v>
      </c>
      <c r="U801" s="318">
        <v>0</v>
      </c>
    </row>
    <row r="802" spans="1:21" x14ac:dyDescent="0.2">
      <c r="A802" s="318">
        <v>37539</v>
      </c>
      <c r="B802" s="318">
        <v>111.349998</v>
      </c>
      <c r="C802" s="318">
        <v>1.7077348835240599E-3</v>
      </c>
      <c r="D802" s="318">
        <v>-5.2543495680638288E-3</v>
      </c>
      <c r="E802" s="318">
        <v>1.4922114123771563E-2</v>
      </c>
      <c r="F802" s="318">
        <v>1.6069969056369374E-2</v>
      </c>
      <c r="G802" s="318">
        <v>2.2266948992286277E-4</v>
      </c>
      <c r="H802" s="318">
        <v>2.3380296441900591E-4</v>
      </c>
      <c r="I802" s="318">
        <v>-9.8035903217967221E-2</v>
      </c>
      <c r="J802" s="318">
        <v>0</v>
      </c>
      <c r="K802" s="318" t="s">
        <v>634</v>
      </c>
      <c r="O802" s="318">
        <v>0</v>
      </c>
      <c r="P802" s="318">
        <v>0</v>
      </c>
      <c r="Q802" s="318">
        <v>0</v>
      </c>
      <c r="R802" s="318">
        <v>1</v>
      </c>
      <c r="S802" s="318">
        <v>4.3478260869565216E-2</v>
      </c>
      <c r="T802" s="318">
        <v>0</v>
      </c>
      <c r="U802" s="318">
        <v>0</v>
      </c>
    </row>
    <row r="803" spans="1:21" x14ac:dyDescent="0.2">
      <c r="A803" s="318">
        <v>37540</v>
      </c>
      <c r="B803" s="318">
        <v>116.80999799999999</v>
      </c>
      <c r="C803" s="318">
        <v>4.7870290303789267E-2</v>
      </c>
      <c r="D803" s="318">
        <v>-3.515556120877201E-3</v>
      </c>
      <c r="E803" s="318">
        <v>1.8622881560546218E-2</v>
      </c>
      <c r="F803" s="318">
        <v>2.0055410911357464E-2</v>
      </c>
      <c r="G803" s="318">
        <v>3.4681171761813227E-4</v>
      </c>
      <c r="H803" s="318">
        <v>3.6415230349903891E-4</v>
      </c>
      <c r="I803" s="318">
        <v>-9.4414596824916333E-2</v>
      </c>
      <c r="J803" s="318">
        <v>0</v>
      </c>
      <c r="K803" s="318" t="s">
        <v>634</v>
      </c>
      <c r="O803" s="318">
        <v>0</v>
      </c>
      <c r="P803" s="318">
        <v>0</v>
      </c>
      <c r="Q803" s="318">
        <v>0</v>
      </c>
      <c r="R803" s="318">
        <v>1</v>
      </c>
      <c r="S803" s="318">
        <v>4.3478260869565216E-2</v>
      </c>
      <c r="T803" s="318">
        <v>0</v>
      </c>
      <c r="U803" s="318">
        <v>0</v>
      </c>
    </row>
    <row r="804" spans="1:21" x14ac:dyDescent="0.2">
      <c r="A804" s="318">
        <v>37543</v>
      </c>
      <c r="B804" s="318">
        <v>117.110001</v>
      </c>
      <c r="C804" s="318">
        <v>2.5650065472434145E-3</v>
      </c>
      <c r="D804" s="318">
        <v>-2.6877073960413942E-3</v>
      </c>
      <c r="E804" s="318">
        <v>1.8481111011419561E-2</v>
      </c>
      <c r="F804" s="318">
        <v>1.9902734935374911E-2</v>
      </c>
      <c r="G804" s="318">
        <v>3.4155146421641335E-4</v>
      </c>
      <c r="H804" s="318">
        <v>3.5862903742723401E-4</v>
      </c>
      <c r="I804" s="318">
        <v>-7.1401802376174828E-2</v>
      </c>
      <c r="J804" s="318">
        <v>0</v>
      </c>
      <c r="K804" s="318" t="s">
        <v>634</v>
      </c>
      <c r="O804" s="318">
        <v>0</v>
      </c>
      <c r="P804" s="318">
        <v>0</v>
      </c>
      <c r="Q804" s="318">
        <v>0</v>
      </c>
      <c r="R804" s="318">
        <v>1</v>
      </c>
      <c r="S804" s="318">
        <v>4.3478260869565216E-2</v>
      </c>
      <c r="T804" s="318">
        <v>0</v>
      </c>
      <c r="U804" s="318">
        <v>0</v>
      </c>
    </row>
    <row r="805" spans="1:21" x14ac:dyDescent="0.2">
      <c r="A805" s="318">
        <v>37544</v>
      </c>
      <c r="B805" s="318">
        <v>120.480003</v>
      </c>
      <c r="C805" s="318">
        <v>2.8370116358955266E-2</v>
      </c>
      <c r="D805" s="318">
        <v>-3.3477779027472058E-4</v>
      </c>
      <c r="E805" s="318">
        <v>1.916050317628714E-2</v>
      </c>
      <c r="F805" s="318">
        <v>2.0634388036001535E-2</v>
      </c>
      <c r="G805" s="318">
        <v>3.6712488196850954E-4</v>
      </c>
      <c r="H805" s="318">
        <v>3.8548112606693501E-4</v>
      </c>
      <c r="I805" s="318">
        <v>-6.4174549492829455E-2</v>
      </c>
      <c r="J805" s="318">
        <v>0</v>
      </c>
      <c r="K805" s="318" t="s">
        <v>634</v>
      </c>
      <c r="O805" s="318">
        <v>0</v>
      </c>
      <c r="P805" s="318">
        <v>0</v>
      </c>
      <c r="Q805" s="318">
        <v>0</v>
      </c>
      <c r="R805" s="318">
        <v>1</v>
      </c>
      <c r="S805" s="318">
        <v>4.3478260869565216E-2</v>
      </c>
      <c r="T805" s="318">
        <v>0</v>
      </c>
      <c r="U805" s="318">
        <v>0</v>
      </c>
    </row>
    <row r="806" spans="1:21" x14ac:dyDescent="0.2">
      <c r="A806" s="318">
        <v>37545</v>
      </c>
      <c r="B806" s="318">
        <v>119.18</v>
      </c>
      <c r="C806" s="318">
        <v>-1.0848833633148605E-2</v>
      </c>
      <c r="D806" s="318">
        <v>-5.7585854233445366E-4</v>
      </c>
      <c r="E806" s="318">
        <v>1.9264092458168625E-2</v>
      </c>
      <c r="F806" s="318">
        <v>2.0745945724181595E-2</v>
      </c>
      <c r="G806" s="318">
        <v>3.7110525823686933E-4</v>
      </c>
      <c r="H806" s="318">
        <v>3.8966052114871279E-4</v>
      </c>
      <c r="I806" s="318">
        <v>-4.7584296577247075E-2</v>
      </c>
      <c r="J806" s="318">
        <v>0</v>
      </c>
      <c r="K806" s="318" t="s">
        <v>634</v>
      </c>
      <c r="O806" s="318">
        <v>0</v>
      </c>
      <c r="P806" s="318">
        <v>0</v>
      </c>
      <c r="Q806" s="318">
        <v>0</v>
      </c>
      <c r="R806" s="318">
        <v>1</v>
      </c>
      <c r="S806" s="318">
        <v>4.3478260869565216E-2</v>
      </c>
      <c r="T806" s="318">
        <v>0</v>
      </c>
      <c r="U806" s="318">
        <v>0</v>
      </c>
    </row>
    <row r="807" spans="1:21" x14ac:dyDescent="0.2">
      <c r="A807" s="318">
        <v>37546</v>
      </c>
      <c r="B807" s="318">
        <v>121.379997</v>
      </c>
      <c r="C807" s="318">
        <v>1.8291140373107292E-2</v>
      </c>
      <c r="D807" s="318">
        <v>2.2414517692328256E-4</v>
      </c>
      <c r="E807" s="318">
        <v>1.9698168095290295E-2</v>
      </c>
      <c r="F807" s="318">
        <v>2.121341179492801E-2</v>
      </c>
      <c r="G807" s="318">
        <v>3.8801782631031254E-4</v>
      </c>
      <c r="H807" s="318">
        <v>4.0741871762582817E-4</v>
      </c>
      <c r="I807" s="318">
        <v>-5.4135555881848908E-2</v>
      </c>
      <c r="J807" s="318">
        <v>0</v>
      </c>
      <c r="K807" s="318" t="s">
        <v>634</v>
      </c>
      <c r="O807" s="318">
        <v>0</v>
      </c>
      <c r="P807" s="318">
        <v>0</v>
      </c>
      <c r="Q807" s="318">
        <v>0</v>
      </c>
      <c r="R807" s="318">
        <v>1</v>
      </c>
      <c r="S807" s="318">
        <v>4.3478260869565216E-2</v>
      </c>
      <c r="T807" s="318">
        <v>0</v>
      </c>
      <c r="U807" s="318">
        <v>0</v>
      </c>
    </row>
    <row r="808" spans="1:21" x14ac:dyDescent="0.2">
      <c r="A808" s="318">
        <v>37547</v>
      </c>
      <c r="B808" s="318">
        <v>119.43</v>
      </c>
      <c r="C808" s="318">
        <v>-1.6195670011604612E-2</v>
      </c>
      <c r="D808" s="318">
        <v>8.041911573021818E-4</v>
      </c>
      <c r="E808" s="318">
        <v>1.8980116801380193E-2</v>
      </c>
      <c r="F808" s="318">
        <v>2.0440125786101746E-2</v>
      </c>
      <c r="G808" s="318">
        <v>3.6024483379403465E-4</v>
      </c>
      <c r="H808" s="318">
        <v>3.782570754837364E-4</v>
      </c>
      <c r="I808" s="318">
        <v>-4.106486971967397E-2</v>
      </c>
      <c r="J808" s="318">
        <v>0</v>
      </c>
      <c r="K808" s="318" t="s">
        <v>634</v>
      </c>
      <c r="O808" s="318">
        <v>0</v>
      </c>
      <c r="P808" s="318">
        <v>0</v>
      </c>
      <c r="Q808" s="318">
        <v>0</v>
      </c>
      <c r="R808" s="318">
        <v>1</v>
      </c>
      <c r="S808" s="318">
        <v>4.3478260869565216E-2</v>
      </c>
      <c r="T808" s="318">
        <v>0</v>
      </c>
      <c r="U808" s="318">
        <v>0</v>
      </c>
    </row>
    <row r="809" spans="1:21" x14ac:dyDescent="0.2">
      <c r="A809" s="318">
        <v>37550</v>
      </c>
      <c r="B809" s="318">
        <v>119.94000200000001</v>
      </c>
      <c r="C809" s="318">
        <v>4.2612087350321114E-3</v>
      </c>
      <c r="D809" s="318">
        <v>2.6616147363361991E-3</v>
      </c>
      <c r="E809" s="318">
        <v>1.7147411582631833E-2</v>
      </c>
      <c r="F809" s="318">
        <v>1.846644324283428E-2</v>
      </c>
      <c r="G809" s="318">
        <v>2.940337239841764E-4</v>
      </c>
      <c r="H809" s="318">
        <v>3.0873541018338523E-4</v>
      </c>
      <c r="I809" s="318">
        <v>-3.9079153809075923E-2</v>
      </c>
      <c r="J809" s="318">
        <v>0</v>
      </c>
      <c r="K809" s="318" t="s">
        <v>634</v>
      </c>
      <c r="O809" s="318">
        <v>0</v>
      </c>
      <c r="P809" s="318">
        <v>0</v>
      </c>
      <c r="Q809" s="318">
        <v>0</v>
      </c>
      <c r="R809" s="318">
        <v>1</v>
      </c>
      <c r="S809" s="318">
        <v>4.3478260869565216E-2</v>
      </c>
      <c r="T809" s="318">
        <v>0</v>
      </c>
      <c r="U809" s="318">
        <v>0</v>
      </c>
    </row>
    <row r="810" spans="1:21" x14ac:dyDescent="0.2">
      <c r="A810" s="318">
        <v>37551</v>
      </c>
      <c r="B810" s="318">
        <v>119.050003</v>
      </c>
      <c r="C810" s="318">
        <v>-7.4480362830003036E-3</v>
      </c>
      <c r="D810" s="318">
        <v>2.0389995208859907E-3</v>
      </c>
      <c r="E810" s="318">
        <v>1.7271285508427194E-2</v>
      </c>
      <c r="F810" s="318">
        <v>1.8599845932152363E-2</v>
      </c>
      <c r="G810" s="318">
        <v>2.9829730311360712E-4</v>
      </c>
      <c r="H810" s="318">
        <v>3.132121682692875E-4</v>
      </c>
      <c r="I810" s="318">
        <v>-2.7469458996776618E-2</v>
      </c>
      <c r="J810" s="318">
        <v>0</v>
      </c>
      <c r="K810" s="318" t="s">
        <v>634</v>
      </c>
      <c r="O810" s="318">
        <v>0</v>
      </c>
      <c r="P810" s="318">
        <v>0</v>
      </c>
      <c r="Q810" s="318">
        <v>0</v>
      </c>
      <c r="R810" s="318">
        <v>1</v>
      </c>
      <c r="S810" s="318">
        <v>4.3478260869565216E-2</v>
      </c>
      <c r="T810" s="318">
        <v>0</v>
      </c>
      <c r="U810" s="318">
        <v>0</v>
      </c>
    </row>
    <row r="811" spans="1:21" x14ac:dyDescent="0.2">
      <c r="A811" s="318">
        <v>37552</v>
      </c>
      <c r="B811" s="318">
        <v>117.75</v>
      </c>
      <c r="C811" s="318">
        <v>-1.0979865235840339E-2</v>
      </c>
      <c r="D811" s="318">
        <v>2.0788979254553522E-3</v>
      </c>
      <c r="E811" s="318">
        <v>1.7238611416353355E-2</v>
      </c>
      <c r="F811" s="318">
        <v>1.8564658448380535E-2</v>
      </c>
      <c r="G811" s="318">
        <v>2.9716972356402821E-4</v>
      </c>
      <c r="H811" s="318">
        <v>3.1202820974222961E-4</v>
      </c>
      <c r="I811" s="318">
        <v>-2.539336308182177E-2</v>
      </c>
      <c r="J811" s="318">
        <v>0</v>
      </c>
      <c r="K811" s="318" t="s">
        <v>634</v>
      </c>
      <c r="O811" s="318">
        <v>0</v>
      </c>
      <c r="P811" s="318">
        <v>0</v>
      </c>
      <c r="Q811" s="318">
        <v>0</v>
      </c>
      <c r="R811" s="318">
        <v>1</v>
      </c>
      <c r="S811" s="318">
        <v>4.3478260869565216E-2</v>
      </c>
      <c r="T811" s="318">
        <v>0</v>
      </c>
      <c r="U811" s="318">
        <v>0</v>
      </c>
    </row>
    <row r="812" spans="1:21" x14ac:dyDescent="0.2">
      <c r="A812" s="318">
        <v>37553</v>
      </c>
      <c r="B812" s="318">
        <v>118.5</v>
      </c>
      <c r="C812" s="318">
        <v>6.3492276786587445E-3</v>
      </c>
      <c r="D812" s="318">
        <v>3.4017651274064536E-3</v>
      </c>
      <c r="E812" s="318">
        <v>1.638927412913507E-2</v>
      </c>
      <c r="F812" s="318">
        <v>1.7649987523683922E-2</v>
      </c>
      <c r="G812" s="318">
        <v>2.6860830647993614E-4</v>
      </c>
      <c r="H812" s="318">
        <v>2.8203872180393295E-4</v>
      </c>
      <c r="I812" s="318">
        <v>-3.4772310852472094E-2</v>
      </c>
      <c r="J812" s="318">
        <v>0</v>
      </c>
      <c r="K812" s="318" t="s">
        <v>634</v>
      </c>
      <c r="O812" s="318">
        <v>0</v>
      </c>
      <c r="P812" s="318">
        <v>0</v>
      </c>
      <c r="Q812" s="318">
        <v>0</v>
      </c>
      <c r="R812" s="318">
        <v>1</v>
      </c>
      <c r="S812" s="318">
        <v>4.3478260869565216E-2</v>
      </c>
      <c r="T812" s="318">
        <v>0</v>
      </c>
      <c r="U812" s="318">
        <v>0</v>
      </c>
    </row>
    <row r="813" spans="1:21" x14ac:dyDescent="0.2">
      <c r="A813" s="318">
        <v>37554</v>
      </c>
      <c r="B813" s="318">
        <v>117.209999</v>
      </c>
      <c r="C813" s="318">
        <v>-1.0945771371792323E-2</v>
      </c>
      <c r="D813" s="318">
        <v>1.590408809500706E-3</v>
      </c>
      <c r="E813" s="318">
        <v>1.5728724926901624E-2</v>
      </c>
      <c r="F813" s="318">
        <v>1.6938626844355594E-2</v>
      </c>
      <c r="G813" s="318">
        <v>2.4739278782613655E-4</v>
      </c>
      <c r="H813" s="318">
        <v>2.5976242721744341E-4</v>
      </c>
      <c r="I813" s="318">
        <v>-2.7513415022617643E-2</v>
      </c>
      <c r="J813" s="318">
        <v>0</v>
      </c>
      <c r="K813" s="318" t="s">
        <v>634</v>
      </c>
      <c r="O813" s="318">
        <v>0</v>
      </c>
      <c r="P813" s="318">
        <v>0</v>
      </c>
      <c r="Q813" s="318">
        <v>0</v>
      </c>
      <c r="R813" s="318">
        <v>1</v>
      </c>
      <c r="S813" s="318">
        <v>4.3478260869565216E-2</v>
      </c>
      <c r="T813" s="318">
        <v>0</v>
      </c>
      <c r="U813" s="318">
        <v>0</v>
      </c>
    </row>
    <row r="814" spans="1:21" x14ac:dyDescent="0.2">
      <c r="A814" s="318">
        <v>37557</v>
      </c>
      <c r="B814" s="318">
        <v>117.389999</v>
      </c>
      <c r="C814" s="318">
        <v>1.5345271684240611E-3</v>
      </c>
      <c r="D814" s="318">
        <v>1.802307381732694E-3</v>
      </c>
      <c r="E814" s="318">
        <v>1.5694926186787632E-2</v>
      </c>
      <c r="F814" s="318">
        <v>1.690222820115591E-2</v>
      </c>
      <c r="G814" s="318">
        <v>2.4633070800871216E-4</v>
      </c>
      <c r="H814" s="318">
        <v>2.586472434091478E-4</v>
      </c>
      <c r="I814" s="318">
        <v>-4.1003164320410845E-2</v>
      </c>
      <c r="J814" s="318">
        <v>0</v>
      </c>
      <c r="K814" s="318" t="s">
        <v>634</v>
      </c>
      <c r="O814" s="318">
        <v>0</v>
      </c>
      <c r="P814" s="318">
        <v>0</v>
      </c>
      <c r="Q814" s="318">
        <v>0</v>
      </c>
      <c r="R814" s="318">
        <v>1</v>
      </c>
      <c r="S814" s="318">
        <v>4.3478260869565216E-2</v>
      </c>
      <c r="T814" s="318">
        <v>0</v>
      </c>
      <c r="U814" s="318">
        <v>0</v>
      </c>
    </row>
    <row r="815" spans="1:21" x14ac:dyDescent="0.2">
      <c r="A815" s="318">
        <v>37558</v>
      </c>
      <c r="B815" s="318">
        <v>115.279999</v>
      </c>
      <c r="C815" s="318">
        <v>-1.8137773355082595E-2</v>
      </c>
      <c r="D815" s="318">
        <v>1.7973160788468761E-3</v>
      </c>
      <c r="E815" s="318">
        <v>1.5701564864028707E-2</v>
      </c>
      <c r="F815" s="318">
        <v>1.6909377545877069E-2</v>
      </c>
      <c r="G815" s="318">
        <v>2.4653913917930089E-4</v>
      </c>
      <c r="H815" s="318">
        <v>2.5886609613826593E-4</v>
      </c>
      <c r="I815" s="318">
        <v>-3.683648470537499E-2</v>
      </c>
      <c r="J815" s="318">
        <v>0</v>
      </c>
      <c r="K815" s="318" t="s">
        <v>634</v>
      </c>
      <c r="O815" s="318">
        <v>0</v>
      </c>
      <c r="P815" s="318">
        <v>0</v>
      </c>
      <c r="Q815" s="318">
        <v>0</v>
      </c>
      <c r="R815" s="318">
        <v>1</v>
      </c>
      <c r="S815" s="318">
        <v>4.3478260869565216E-2</v>
      </c>
      <c r="T815" s="318">
        <v>0</v>
      </c>
      <c r="U815" s="318">
        <v>0</v>
      </c>
    </row>
    <row r="816" spans="1:21" x14ac:dyDescent="0.2">
      <c r="A816" s="318">
        <v>37559</v>
      </c>
      <c r="B816" s="318">
        <v>115.589996</v>
      </c>
      <c r="C816" s="318">
        <v>2.6854696843705492E-3</v>
      </c>
      <c r="D816" s="318">
        <v>1.8480449999389815E-3</v>
      </c>
      <c r="E816" s="318">
        <v>1.5702684762603825E-2</v>
      </c>
      <c r="F816" s="318">
        <v>1.6910583590496426E-2</v>
      </c>
      <c r="G816" s="318">
        <v>2.4657430875371032E-4</v>
      </c>
      <c r="H816" s="318">
        <v>2.5890302419139585E-4</v>
      </c>
      <c r="I816" s="318">
        <v>-4.1803166467173282E-2</v>
      </c>
      <c r="J816" s="318">
        <v>0</v>
      </c>
      <c r="K816" s="318" t="s">
        <v>634</v>
      </c>
      <c r="O816" s="318">
        <v>0</v>
      </c>
      <c r="P816" s="318">
        <v>0</v>
      </c>
      <c r="Q816" s="318">
        <v>0</v>
      </c>
      <c r="R816" s="318">
        <v>1</v>
      </c>
      <c r="S816" s="318">
        <v>4.3478260869565216E-2</v>
      </c>
      <c r="T816" s="318">
        <v>0</v>
      </c>
      <c r="U816" s="318">
        <v>0</v>
      </c>
    </row>
    <row r="817" spans="1:21" x14ac:dyDescent="0.2">
      <c r="A817" s="318">
        <v>37560</v>
      </c>
      <c r="B817" s="318">
        <v>117.480003</v>
      </c>
      <c r="C817" s="318">
        <v>1.6218719165574769E-2</v>
      </c>
      <c r="D817" s="318">
        <v>1.9949363283358738E-3</v>
      </c>
      <c r="E817" s="318">
        <v>1.5827470618874923E-2</v>
      </c>
      <c r="F817" s="318">
        <v>1.7044968358788378E-2</v>
      </c>
      <c r="G817" s="318">
        <v>2.5050882619134899E-4</v>
      </c>
      <c r="H817" s="318">
        <v>2.6303426750091643E-4</v>
      </c>
      <c r="I817" s="318">
        <v>-4.2892076832930781E-2</v>
      </c>
      <c r="J817" s="318">
        <v>0</v>
      </c>
      <c r="K817" s="318" t="s">
        <v>634</v>
      </c>
      <c r="O817" s="318">
        <v>0</v>
      </c>
      <c r="P817" s="318">
        <v>0</v>
      </c>
      <c r="Q817" s="318">
        <v>0</v>
      </c>
      <c r="R817" s="318">
        <v>1</v>
      </c>
      <c r="S817" s="318">
        <v>4.3478260869565216E-2</v>
      </c>
      <c r="T817" s="318">
        <v>0</v>
      </c>
      <c r="U817" s="318">
        <v>0</v>
      </c>
    </row>
    <row r="818" spans="1:21" x14ac:dyDescent="0.2">
      <c r="A818" s="318">
        <v>37561</v>
      </c>
      <c r="B818" s="318">
        <v>116.519997</v>
      </c>
      <c r="C818" s="318">
        <v>-8.2052255220998217E-3</v>
      </c>
      <c r="D818" s="318">
        <v>1.1247789662053014E-3</v>
      </c>
      <c r="E818" s="318">
        <v>1.5863706283744641E-2</v>
      </c>
      <c r="F818" s="318">
        <v>1.7083991382494227E-2</v>
      </c>
      <c r="G818" s="318">
        <v>2.5165717705691922E-4</v>
      </c>
      <c r="H818" s="318">
        <v>2.6424003590976518E-4</v>
      </c>
      <c r="I818" s="318">
        <v>-3.3530085142644543E-2</v>
      </c>
      <c r="J818" s="318">
        <v>0</v>
      </c>
      <c r="K818" s="318" t="s">
        <v>634</v>
      </c>
      <c r="O818" s="318">
        <v>0</v>
      </c>
      <c r="P818" s="318">
        <v>0</v>
      </c>
      <c r="Q818" s="318">
        <v>0</v>
      </c>
      <c r="R818" s="318">
        <v>1</v>
      </c>
      <c r="S818" s="318">
        <v>4.3478260869565216E-2</v>
      </c>
      <c r="T818" s="318">
        <v>0</v>
      </c>
      <c r="U818" s="318">
        <v>0</v>
      </c>
    </row>
    <row r="819" spans="1:21" x14ac:dyDescent="0.2">
      <c r="A819" s="318">
        <v>37564</v>
      </c>
      <c r="B819" s="318">
        <v>120.32</v>
      </c>
      <c r="C819" s="318">
        <v>3.2091953856948977E-2</v>
      </c>
      <c r="D819" s="318">
        <v>2.7032084006039995E-3</v>
      </c>
      <c r="E819" s="318">
        <v>1.722648762265673E-2</v>
      </c>
      <c r="F819" s="318">
        <v>1.8551602055168787E-2</v>
      </c>
      <c r="G819" s="318">
        <v>2.9675187581354554E-4</v>
      </c>
      <c r="H819" s="318">
        <v>3.1158946960422283E-4</v>
      </c>
      <c r="I819" s="318">
        <v>-2.9195138167692258E-2</v>
      </c>
      <c r="J819" s="318">
        <v>0</v>
      </c>
      <c r="K819" s="318" t="s">
        <v>634</v>
      </c>
      <c r="O819" s="318">
        <v>0</v>
      </c>
      <c r="P819" s="318">
        <v>0</v>
      </c>
      <c r="Q819" s="318">
        <v>0</v>
      </c>
      <c r="R819" s="318">
        <v>1</v>
      </c>
      <c r="S819" s="318">
        <v>4.3478260869565216E-2</v>
      </c>
      <c r="T819" s="318">
        <v>0</v>
      </c>
      <c r="U819" s="318">
        <v>0</v>
      </c>
    </row>
    <row r="820" spans="1:21" x14ac:dyDescent="0.2">
      <c r="A820" s="318">
        <v>37565</v>
      </c>
      <c r="B820" s="318">
        <v>119.699997</v>
      </c>
      <c r="C820" s="318">
        <v>-5.1662727002591748E-3</v>
      </c>
      <c r="D820" s="318">
        <v>3.0727308698750805E-3</v>
      </c>
      <c r="E820" s="318">
        <v>1.6955558034781101E-2</v>
      </c>
      <c r="F820" s="318">
        <v>1.825983172976426E-2</v>
      </c>
      <c r="G820" s="318">
        <v>2.8749094827082991E-4</v>
      </c>
      <c r="H820" s="318">
        <v>3.0186549568437144E-4</v>
      </c>
      <c r="I820" s="318">
        <v>-1.2308789766994099E-2</v>
      </c>
      <c r="J820" s="318">
        <v>0</v>
      </c>
      <c r="K820" s="318" t="s">
        <v>634</v>
      </c>
      <c r="O820" s="318">
        <v>0</v>
      </c>
      <c r="P820" s="318">
        <v>0</v>
      </c>
      <c r="Q820" s="318">
        <v>0</v>
      </c>
      <c r="R820" s="318">
        <v>1</v>
      </c>
      <c r="S820" s="318">
        <v>4.3478260869565216E-2</v>
      </c>
      <c r="T820" s="318">
        <v>0</v>
      </c>
      <c r="U820" s="318">
        <v>0</v>
      </c>
    </row>
    <row r="821" spans="1:21" x14ac:dyDescent="0.2">
      <c r="A821" s="318">
        <v>37566</v>
      </c>
      <c r="B821" s="318">
        <v>120.489998</v>
      </c>
      <c r="C821" s="318">
        <v>6.5781578350265421E-3</v>
      </c>
      <c r="D821" s="318">
        <v>3.5560147494189251E-3</v>
      </c>
      <c r="E821" s="318">
        <v>1.6901280429939533E-2</v>
      </c>
      <c r="F821" s="318">
        <v>1.8201378924550267E-2</v>
      </c>
      <c r="G821" s="318">
        <v>2.8565328017145702E-4</v>
      </c>
      <c r="H821" s="318">
        <v>2.9993594418002988E-4</v>
      </c>
      <c r="I821" s="318">
        <v>-1.0315006944486851E-2</v>
      </c>
      <c r="J821" s="318">
        <v>0</v>
      </c>
      <c r="K821" s="318" t="s">
        <v>634</v>
      </c>
      <c r="O821" s="318">
        <v>0</v>
      </c>
      <c r="P821" s="318">
        <v>0</v>
      </c>
      <c r="Q821" s="318">
        <v>0</v>
      </c>
      <c r="R821" s="318">
        <v>1</v>
      </c>
      <c r="S821" s="318">
        <v>4.3478260869565216E-2</v>
      </c>
      <c r="T821" s="318">
        <v>0</v>
      </c>
      <c r="U821" s="318">
        <v>0</v>
      </c>
    </row>
    <row r="822" spans="1:21" x14ac:dyDescent="0.2">
      <c r="A822" s="318">
        <v>37567</v>
      </c>
      <c r="B822" s="318">
        <v>119.769997</v>
      </c>
      <c r="C822" s="318">
        <v>-5.9935334248906492E-3</v>
      </c>
      <c r="D822" s="318">
        <v>3.5525033834731719E-3</v>
      </c>
      <c r="E822" s="318">
        <v>1.6903355065428231E-2</v>
      </c>
      <c r="F822" s="318">
        <v>1.8203613147384248E-2</v>
      </c>
      <c r="G822" s="318">
        <v>2.8572341246793826E-4</v>
      </c>
      <c r="H822" s="318">
        <v>3.0000958309133521E-4</v>
      </c>
      <c r="I822" s="318">
        <v>-1.1156597159902451E-2</v>
      </c>
      <c r="J822" s="318">
        <v>0</v>
      </c>
      <c r="K822" s="318" t="s">
        <v>634</v>
      </c>
      <c r="O822" s="318">
        <v>0</v>
      </c>
      <c r="P822" s="318">
        <v>0</v>
      </c>
      <c r="Q822" s="318">
        <v>0</v>
      </c>
      <c r="R822" s="318">
        <v>1</v>
      </c>
      <c r="S822" s="318">
        <v>4.3478260869565216E-2</v>
      </c>
      <c r="T822" s="318">
        <v>0</v>
      </c>
      <c r="U822" s="318">
        <v>0</v>
      </c>
    </row>
    <row r="823" spans="1:21" x14ac:dyDescent="0.2">
      <c r="A823" s="318">
        <v>37568</v>
      </c>
      <c r="B823" s="318">
        <v>117.910004</v>
      </c>
      <c r="C823" s="318">
        <v>-1.5651556398645562E-2</v>
      </c>
      <c r="D823" s="318">
        <v>2.7258704652746192E-3</v>
      </c>
      <c r="E823" s="318">
        <v>1.7414808682619964E-2</v>
      </c>
      <c r="F823" s="318">
        <v>1.8754409350513809E-2</v>
      </c>
      <c r="G823" s="318">
        <v>3.0327556145225566E-4</v>
      </c>
      <c r="H823" s="318">
        <v>3.1843933952486846E-4</v>
      </c>
      <c r="I823" s="318">
        <v>-1.1950081081037697E-2</v>
      </c>
      <c r="J823" s="318">
        <v>0</v>
      </c>
      <c r="K823" s="318" t="s">
        <v>634</v>
      </c>
      <c r="O823" s="318">
        <v>0</v>
      </c>
      <c r="P823" s="318">
        <v>0</v>
      </c>
      <c r="Q823" s="318">
        <v>0</v>
      </c>
      <c r="R823" s="318">
        <v>1</v>
      </c>
      <c r="S823" s="318">
        <v>4.3478260869565216E-2</v>
      </c>
      <c r="T823" s="318">
        <v>0</v>
      </c>
      <c r="U823" s="318">
        <v>0</v>
      </c>
    </row>
    <row r="824" spans="1:21" x14ac:dyDescent="0.2">
      <c r="A824" s="318">
        <v>37572</v>
      </c>
      <c r="B824" s="318">
        <v>116.790001</v>
      </c>
      <c r="C824" s="318">
        <v>-9.5441966599099093E-3</v>
      </c>
      <c r="D824" s="318">
        <v>-8.1527234729601384E-6</v>
      </c>
      <c r="E824" s="318">
        <v>1.417934165435189E-2</v>
      </c>
      <c r="F824" s="318">
        <v>1.5270060243148189E-2</v>
      </c>
      <c r="G824" s="318">
        <v>2.0105372975083862E-4</v>
      </c>
      <c r="H824" s="318">
        <v>2.1110641623838056E-4</v>
      </c>
      <c r="I824" s="318">
        <v>-1.9217382474582451E-2</v>
      </c>
      <c r="J824" s="318">
        <v>0</v>
      </c>
      <c r="K824" s="318" t="s">
        <v>634</v>
      </c>
      <c r="O824" s="318">
        <v>0</v>
      </c>
      <c r="P824" s="318">
        <v>0</v>
      </c>
      <c r="Q824" s="318">
        <v>0</v>
      </c>
      <c r="R824" s="318">
        <v>1</v>
      </c>
      <c r="S824" s="318">
        <v>4.3478260869565216E-2</v>
      </c>
      <c r="T824" s="318">
        <v>0</v>
      </c>
      <c r="U824" s="318">
        <v>0</v>
      </c>
    </row>
    <row r="825" spans="1:21" x14ac:dyDescent="0.2">
      <c r="A825" s="318">
        <v>37573</v>
      </c>
      <c r="B825" s="318">
        <v>117.25</v>
      </c>
      <c r="C825" s="318">
        <v>3.9309484735378132E-3</v>
      </c>
      <c r="D825" s="318">
        <v>5.6892130160106587E-5</v>
      </c>
      <c r="E825" s="318">
        <v>1.4194860191512849E-2</v>
      </c>
      <c r="F825" s="318">
        <v>1.5286772513936914E-2</v>
      </c>
      <c r="G825" s="318">
        <v>2.0149405585659618E-4</v>
      </c>
      <c r="H825" s="318">
        <v>2.11568758649426E-4</v>
      </c>
      <c r="I825" s="318">
        <v>-3.5135032318650873E-2</v>
      </c>
      <c r="J825" s="318">
        <v>0</v>
      </c>
      <c r="K825" s="318" t="s">
        <v>634</v>
      </c>
      <c r="O825" s="318">
        <v>0</v>
      </c>
      <c r="P825" s="318">
        <v>0</v>
      </c>
      <c r="Q825" s="318">
        <v>0</v>
      </c>
      <c r="R825" s="318">
        <v>1</v>
      </c>
      <c r="S825" s="318">
        <v>4.3478260869565216E-2</v>
      </c>
      <c r="T825" s="318">
        <v>0</v>
      </c>
      <c r="U825" s="318">
        <v>0</v>
      </c>
    </row>
    <row r="826" spans="1:21" x14ac:dyDescent="0.2">
      <c r="A826" s="318">
        <v>37574</v>
      </c>
      <c r="B826" s="318">
        <v>117.540001</v>
      </c>
      <c r="C826" s="318">
        <v>2.4703023658577232E-3</v>
      </c>
      <c r="D826" s="318">
        <v>-1.1764323457016817E-3</v>
      </c>
      <c r="E826" s="318">
        <v>1.2653308115567455E-2</v>
      </c>
      <c r="F826" s="318">
        <v>1.3626639509072643E-2</v>
      </c>
      <c r="G826" s="318">
        <v>1.6010620626748524E-4</v>
      </c>
      <c r="H826" s="318">
        <v>1.6811151658085953E-4</v>
      </c>
      <c r="I826" s="318">
        <v>-2.9463222759092699E-2</v>
      </c>
      <c r="J826" s="318">
        <v>0</v>
      </c>
      <c r="K826" s="318" t="s">
        <v>634</v>
      </c>
      <c r="O826" s="318">
        <v>0</v>
      </c>
      <c r="P826" s="318">
        <v>0</v>
      </c>
      <c r="Q826" s="318">
        <v>0</v>
      </c>
      <c r="R826" s="318">
        <v>1</v>
      </c>
      <c r="S826" s="318">
        <v>4.3478260869565216E-2</v>
      </c>
      <c r="T826" s="318">
        <v>0</v>
      </c>
      <c r="U826" s="318">
        <v>0</v>
      </c>
    </row>
    <row r="827" spans="1:21" x14ac:dyDescent="0.2">
      <c r="A827" s="318">
        <v>37575</v>
      </c>
      <c r="B827" s="318">
        <v>118.18</v>
      </c>
      <c r="C827" s="318">
        <v>5.4301762252821177E-3</v>
      </c>
      <c r="D827" s="318">
        <v>-4.0124140006212307E-4</v>
      </c>
      <c r="E827" s="318">
        <v>1.2529159418030135E-2</v>
      </c>
      <c r="F827" s="318">
        <v>1.349294091172476E-2</v>
      </c>
      <c r="G827" s="318">
        <v>1.5697983572241322E-4</v>
      </c>
      <c r="H827" s="318">
        <v>1.6482882750853389E-4</v>
      </c>
      <c r="I827" s="318">
        <v>-3.2007249751310633E-2</v>
      </c>
      <c r="J827" s="318">
        <v>0</v>
      </c>
      <c r="K827" s="318" t="s">
        <v>634</v>
      </c>
      <c r="O827" s="318">
        <v>0</v>
      </c>
      <c r="P827" s="318">
        <v>0</v>
      </c>
      <c r="Q827" s="318">
        <v>0</v>
      </c>
      <c r="R827" s="318">
        <v>1</v>
      </c>
      <c r="S827" s="318">
        <v>4.3478260869565216E-2</v>
      </c>
      <c r="T827" s="318">
        <v>0</v>
      </c>
      <c r="U827" s="318">
        <v>0</v>
      </c>
    </row>
    <row r="828" spans="1:21" x14ac:dyDescent="0.2">
      <c r="A828" s="318">
        <v>37578</v>
      </c>
      <c r="B828" s="318">
        <v>119.129997</v>
      </c>
      <c r="C828" s="318">
        <v>8.006422711167133E-3</v>
      </c>
      <c r="D828" s="318">
        <v>-8.9098986015451154E-4</v>
      </c>
      <c r="E828" s="318">
        <v>1.1949567919519476E-2</v>
      </c>
      <c r="F828" s="318">
        <v>1.2868765451790203E-2</v>
      </c>
      <c r="G828" s="318">
        <v>1.42792173463209E-4</v>
      </c>
      <c r="H828" s="318">
        <v>1.4993178213636946E-4</v>
      </c>
      <c r="I828" s="318">
        <v>-2.5114651031706806E-2</v>
      </c>
      <c r="J828" s="318">
        <v>0</v>
      </c>
      <c r="K828" s="318" t="s">
        <v>634</v>
      </c>
      <c r="O828" s="318">
        <v>0</v>
      </c>
      <c r="P828" s="318">
        <v>0</v>
      </c>
      <c r="Q828" s="318">
        <v>0</v>
      </c>
      <c r="R828" s="318">
        <v>1</v>
      </c>
      <c r="S828" s="318">
        <v>4.3478260869565216E-2</v>
      </c>
      <c r="T828" s="318">
        <v>0</v>
      </c>
      <c r="U828" s="318">
        <v>0</v>
      </c>
    </row>
    <row r="829" spans="1:21" x14ac:dyDescent="0.2">
      <c r="A829" s="318">
        <v>37579</v>
      </c>
      <c r="B829" s="318">
        <v>117.790001</v>
      </c>
      <c r="C829" s="318">
        <v>-1.1311922168317718E-2</v>
      </c>
      <c r="D829" s="318">
        <v>-6.5843043904561171E-4</v>
      </c>
      <c r="E829" s="318">
        <v>1.1681331908917821E-2</v>
      </c>
      <c r="F829" s="318">
        <v>1.2579895901911499E-2</v>
      </c>
      <c r="G829" s="318">
        <v>1.3645351516630166E-4</v>
      </c>
      <c r="H829" s="318">
        <v>1.4327619092461674E-4</v>
      </c>
      <c r="I829" s="318">
        <v>-2.388322601088887E-2</v>
      </c>
      <c r="J829" s="318">
        <v>0</v>
      </c>
      <c r="K829" s="318" t="s">
        <v>634</v>
      </c>
      <c r="O829" s="318">
        <v>0</v>
      </c>
      <c r="P829" s="318">
        <v>0</v>
      </c>
      <c r="Q829" s="318">
        <v>0</v>
      </c>
      <c r="R829" s="318">
        <v>1</v>
      </c>
      <c r="S829" s="318">
        <v>4.3478260869565216E-2</v>
      </c>
      <c r="T829" s="318">
        <v>0</v>
      </c>
      <c r="U829" s="318">
        <v>0</v>
      </c>
    </row>
    <row r="830" spans="1:21" x14ac:dyDescent="0.2">
      <c r="A830" s="318">
        <v>37580</v>
      </c>
      <c r="B830" s="318">
        <v>117.019997</v>
      </c>
      <c r="C830" s="318">
        <v>-6.558551736931725E-3</v>
      </c>
      <c r="D830" s="318">
        <v>-1.1736571281867471E-3</v>
      </c>
      <c r="E830" s="318">
        <v>1.1692100443648721E-2</v>
      </c>
      <c r="F830" s="318">
        <v>1.2591492785467853E-2</v>
      </c>
      <c r="G830" s="318">
        <v>1.3670521278437059E-4</v>
      </c>
      <c r="H830" s="318">
        <v>1.4354047342358912E-4</v>
      </c>
      <c r="I830" s="318">
        <v>-2.2498310136800675E-2</v>
      </c>
      <c r="J830" s="318">
        <v>0</v>
      </c>
      <c r="K830" s="318" t="s">
        <v>634</v>
      </c>
      <c r="O830" s="318">
        <v>0</v>
      </c>
      <c r="P830" s="318">
        <v>0</v>
      </c>
      <c r="Q830" s="318">
        <v>0</v>
      </c>
      <c r="R830" s="318">
        <v>1</v>
      </c>
      <c r="S830" s="318">
        <v>4.3478260869565216E-2</v>
      </c>
      <c r="T830" s="318">
        <v>0</v>
      </c>
      <c r="U830" s="318">
        <v>0</v>
      </c>
    </row>
    <row r="831" spans="1:21" x14ac:dyDescent="0.2">
      <c r="A831" s="318">
        <v>37581</v>
      </c>
      <c r="B831" s="318">
        <v>119.629997</v>
      </c>
      <c r="C831" s="318">
        <v>2.2058786382044358E-2</v>
      </c>
      <c r="D831" s="318">
        <v>2.3142966538680841E-4</v>
      </c>
      <c r="E831" s="318">
        <v>1.263531401770087E-2</v>
      </c>
      <c r="F831" s="318">
        <v>1.3607261249831706E-2</v>
      </c>
      <c r="G831" s="318">
        <v>1.5965116032590809E-4</v>
      </c>
      <c r="H831" s="318">
        <v>1.676337183422035E-4</v>
      </c>
      <c r="I831" s="318">
        <v>-2.2053610716386413E-2</v>
      </c>
      <c r="J831" s="318">
        <v>0</v>
      </c>
      <c r="K831" s="318" t="s">
        <v>634</v>
      </c>
      <c r="O831" s="318">
        <v>0</v>
      </c>
      <c r="P831" s="318">
        <v>0</v>
      </c>
      <c r="Q831" s="318">
        <v>0</v>
      </c>
      <c r="R831" s="318">
        <v>1</v>
      </c>
      <c r="S831" s="318">
        <v>4.3478260869565216E-2</v>
      </c>
      <c r="T831" s="318">
        <v>0</v>
      </c>
      <c r="U831" s="318">
        <v>0</v>
      </c>
    </row>
    <row r="832" spans="1:21" x14ac:dyDescent="0.2">
      <c r="A832" s="318">
        <v>37582</v>
      </c>
      <c r="B832" s="318">
        <v>120.07</v>
      </c>
      <c r="C832" s="318">
        <v>3.671284937135832E-3</v>
      </c>
      <c r="D832" s="318">
        <v>9.2910348314757839E-4</v>
      </c>
      <c r="E832" s="318">
        <v>1.2387374527256962E-2</v>
      </c>
      <c r="F832" s="318">
        <v>1.3340249490892112E-2</v>
      </c>
      <c r="G832" s="318">
        <v>1.5344704767853462E-4</v>
      </c>
      <c r="H832" s="318">
        <v>1.6111940006246136E-4</v>
      </c>
      <c r="I832" s="318">
        <v>-1.3401177621902703E-2</v>
      </c>
      <c r="J832" s="318">
        <v>0</v>
      </c>
      <c r="K832" s="318" t="s">
        <v>634</v>
      </c>
      <c r="O832" s="318">
        <v>0</v>
      </c>
      <c r="P832" s="318">
        <v>0</v>
      </c>
      <c r="Q832" s="318">
        <v>0</v>
      </c>
      <c r="R832" s="318">
        <v>1</v>
      </c>
      <c r="S832" s="318">
        <v>4.3478260869565216E-2</v>
      </c>
      <c r="T832" s="318">
        <v>0</v>
      </c>
      <c r="U832" s="318">
        <v>0</v>
      </c>
    </row>
    <row r="833" spans="1:21" x14ac:dyDescent="0.2">
      <c r="A833" s="318">
        <v>37586</v>
      </c>
      <c r="B833" s="318">
        <v>119.779999</v>
      </c>
      <c r="C833" s="318">
        <v>-2.4181875549493794E-3</v>
      </c>
      <c r="D833" s="318">
        <v>5.1160751964242953E-4</v>
      </c>
      <c r="E833" s="318">
        <v>1.2343231351836613E-2</v>
      </c>
      <c r="F833" s="318">
        <v>1.3292710686593275E-2</v>
      </c>
      <c r="G833" s="318">
        <v>1.5235536020496231E-4</v>
      </c>
      <c r="H833" s="318">
        <v>1.5997312821521042E-4</v>
      </c>
      <c r="I833" s="318">
        <v>-7.1427065807651369E-3</v>
      </c>
      <c r="J833" s="318">
        <v>0</v>
      </c>
      <c r="K833" s="318" t="s">
        <v>634</v>
      </c>
      <c r="O833" s="318">
        <v>0</v>
      </c>
      <c r="P833" s="318">
        <v>0</v>
      </c>
      <c r="Q833" s="318">
        <v>0</v>
      </c>
      <c r="R833" s="318">
        <v>1</v>
      </c>
      <c r="S833" s="318">
        <v>4.3478260869565216E-2</v>
      </c>
      <c r="T833" s="318">
        <v>0</v>
      </c>
      <c r="U833" s="318">
        <v>0</v>
      </c>
    </row>
    <row r="834" spans="1:21" x14ac:dyDescent="0.2">
      <c r="A834" s="318">
        <v>37587</v>
      </c>
      <c r="B834" s="318">
        <v>121.510002</v>
      </c>
      <c r="C834" s="318">
        <v>1.4339861892393753E-2</v>
      </c>
      <c r="D834" s="318">
        <v>1.7156852941274804E-3</v>
      </c>
      <c r="E834" s="318">
        <v>1.2402843268798652E-2</v>
      </c>
      <c r="F834" s="318">
        <v>1.3356908135629317E-2</v>
      </c>
      <c r="G834" s="318">
        <v>1.5383052115038403E-4</v>
      </c>
      <c r="H834" s="318">
        <v>1.6152204720790324E-4</v>
      </c>
      <c r="I834" s="318">
        <v>-4.3748246720811167E-3</v>
      </c>
      <c r="J834" s="318">
        <v>0</v>
      </c>
      <c r="K834" s="318" t="s">
        <v>634</v>
      </c>
      <c r="O834" s="318">
        <v>0</v>
      </c>
      <c r="P834" s="318">
        <v>0</v>
      </c>
      <c r="Q834" s="318">
        <v>0</v>
      </c>
      <c r="R834" s="318">
        <v>1</v>
      </c>
      <c r="S834" s="318">
        <v>4.3478260869565216E-2</v>
      </c>
      <c r="T834" s="318">
        <v>0</v>
      </c>
      <c r="U834" s="318">
        <v>0</v>
      </c>
    </row>
    <row r="835" spans="1:21" x14ac:dyDescent="0.2">
      <c r="A835" s="318">
        <v>37588</v>
      </c>
      <c r="B835" s="318">
        <v>123.949997</v>
      </c>
      <c r="C835" s="318">
        <v>1.9881653897820439E-2</v>
      </c>
      <c r="D835" s="318">
        <v>2.5893579955273078E-3</v>
      </c>
      <c r="E835" s="318">
        <v>1.302027387630332E-2</v>
      </c>
      <c r="F835" s="318">
        <v>1.4021833405249729E-2</v>
      </c>
      <c r="G835" s="318">
        <v>1.6952753181394671E-4</v>
      </c>
      <c r="H835" s="318">
        <v>1.7800390840464405E-4</v>
      </c>
      <c r="I835" s="318">
        <v>-2.2920490150735626E-4</v>
      </c>
      <c r="J835" s="318">
        <v>0</v>
      </c>
      <c r="K835" s="318" t="s">
        <v>634</v>
      </c>
      <c r="O835" s="318">
        <v>0</v>
      </c>
      <c r="P835" s="318">
        <v>0</v>
      </c>
      <c r="Q835" s="318">
        <v>0</v>
      </c>
      <c r="R835" s="318">
        <v>1</v>
      </c>
      <c r="S835" s="318">
        <v>4.3478260869565216E-2</v>
      </c>
      <c r="T835" s="318">
        <v>0</v>
      </c>
      <c r="U835" s="318">
        <v>0</v>
      </c>
    </row>
    <row r="836" spans="1:21" x14ac:dyDescent="0.2">
      <c r="A836" s="318">
        <v>37589</v>
      </c>
      <c r="B836" s="318">
        <v>123.949997</v>
      </c>
      <c r="C836" s="318">
        <v>0</v>
      </c>
      <c r="D836" s="318">
        <v>3.453061488626479E-3</v>
      </c>
      <c r="E836" s="318">
        <v>1.2149024197191051E-2</v>
      </c>
      <c r="F836" s="318">
        <v>1.3083564520051902E-2</v>
      </c>
      <c r="G836" s="318">
        <v>1.4759878894393365E-4</v>
      </c>
      <c r="H836" s="318">
        <v>1.5497872839113035E-4</v>
      </c>
      <c r="I836" s="318">
        <v>1.3152731816883719E-2</v>
      </c>
      <c r="J836" s="318">
        <v>0</v>
      </c>
      <c r="K836" s="318" t="s">
        <v>634</v>
      </c>
      <c r="O836" s="318">
        <v>0</v>
      </c>
      <c r="P836" s="318">
        <v>0</v>
      </c>
      <c r="Q836" s="318">
        <v>0</v>
      </c>
      <c r="R836" s="318">
        <v>1</v>
      </c>
      <c r="S836" s="318">
        <v>4.3478260869565216E-2</v>
      </c>
      <c r="T836" s="318">
        <v>0</v>
      </c>
      <c r="U836" s="318">
        <v>0</v>
      </c>
    </row>
    <row r="837" spans="1:21" x14ac:dyDescent="0.2">
      <c r="A837" s="318">
        <v>37592</v>
      </c>
      <c r="B837" s="318">
        <v>127.989998</v>
      </c>
      <c r="C837" s="318">
        <v>3.2073885963588171E-2</v>
      </c>
      <c r="D837" s="318">
        <v>4.8525098828749377E-3</v>
      </c>
      <c r="E837" s="318">
        <v>1.3655421273904043E-2</v>
      </c>
      <c r="F837" s="318">
        <v>1.4705838294973584E-2</v>
      </c>
      <c r="G837" s="318">
        <v>1.8647053016779109E-4</v>
      </c>
      <c r="H837" s="318">
        <v>1.9579405667618065E-4</v>
      </c>
      <c r="I837" s="318">
        <v>2.2711745023344859E-2</v>
      </c>
      <c r="J837" s="318">
        <v>0</v>
      </c>
      <c r="K837" s="318" t="s">
        <v>634</v>
      </c>
      <c r="O837" s="318">
        <v>0</v>
      </c>
      <c r="P837" s="318">
        <v>0</v>
      </c>
      <c r="Q837" s="318">
        <v>0</v>
      </c>
      <c r="R837" s="318">
        <v>1</v>
      </c>
      <c r="S837" s="318">
        <v>4.3478260869565216E-2</v>
      </c>
      <c r="T837" s="318">
        <v>0</v>
      </c>
      <c r="U837" s="318">
        <v>0</v>
      </c>
    </row>
    <row r="838" spans="1:21" x14ac:dyDescent="0.2">
      <c r="A838" s="318">
        <v>37593</v>
      </c>
      <c r="B838" s="318">
        <v>124.66999800000001</v>
      </c>
      <c r="C838" s="318">
        <v>-2.6281889926947802E-2</v>
      </c>
      <c r="D838" s="318">
        <v>2.8286713546595778E-3</v>
      </c>
      <c r="E838" s="318">
        <v>1.4972568869872518E-2</v>
      </c>
      <c r="F838" s="318">
        <v>1.6124304936785787E-2</v>
      </c>
      <c r="G838" s="318">
        <v>2.2417781856307563E-4</v>
      </c>
      <c r="H838" s="318">
        <v>2.3538670949122941E-4</v>
      </c>
      <c r="I838" s="318">
        <v>3.6028032344934589E-2</v>
      </c>
      <c r="J838" s="318">
        <v>0</v>
      </c>
      <c r="K838" s="318" t="s">
        <v>634</v>
      </c>
      <c r="O838" s="318">
        <v>0</v>
      </c>
      <c r="P838" s="318">
        <v>0</v>
      </c>
      <c r="Q838" s="318">
        <v>0</v>
      </c>
      <c r="R838" s="318">
        <v>1</v>
      </c>
      <c r="S838" s="318">
        <v>4.3478260869565216E-2</v>
      </c>
      <c r="T838" s="318">
        <v>0</v>
      </c>
      <c r="U838" s="318">
        <v>0</v>
      </c>
    </row>
    <row r="839" spans="1:21" x14ac:dyDescent="0.2">
      <c r="A839" s="318">
        <v>37594</v>
      </c>
      <c r="B839" s="318">
        <v>124.790001</v>
      </c>
      <c r="C839" s="318">
        <v>9.6210221869390462E-4</v>
      </c>
      <c r="D839" s="318">
        <v>3.2652107708878502E-3</v>
      </c>
      <c r="E839" s="318">
        <v>1.4767009973947929E-2</v>
      </c>
      <c r="F839" s="318">
        <v>1.5902933818097768E-2</v>
      </c>
      <c r="G839" s="318">
        <v>2.1806458357067761E-4</v>
      </c>
      <c r="H839" s="318">
        <v>2.289678127492115E-4</v>
      </c>
      <c r="I839" s="318">
        <v>1.9165810557089834E-2</v>
      </c>
      <c r="J839" s="318">
        <v>0</v>
      </c>
      <c r="K839" s="318" t="s">
        <v>634</v>
      </c>
      <c r="O839" s="318">
        <v>0</v>
      </c>
      <c r="P839" s="318">
        <v>0</v>
      </c>
      <c r="Q839" s="318">
        <v>0</v>
      </c>
      <c r="R839" s="318">
        <v>1</v>
      </c>
      <c r="S839" s="318">
        <v>4.3478260869565216E-2</v>
      </c>
      <c r="T839" s="318">
        <v>0</v>
      </c>
      <c r="U839" s="318">
        <v>0</v>
      </c>
    </row>
    <row r="840" spans="1:21" x14ac:dyDescent="0.2">
      <c r="A840" s="318">
        <v>37595</v>
      </c>
      <c r="B840" s="318">
        <v>122.879997</v>
      </c>
      <c r="C840" s="318">
        <v>-1.5424087547926284E-2</v>
      </c>
      <c r="D840" s="318">
        <v>1.002542132560456E-3</v>
      </c>
      <c r="E840" s="318">
        <v>1.3733330567289806E-2</v>
      </c>
      <c r="F840" s="318">
        <v>1.4789740610927483E-2</v>
      </c>
      <c r="G840" s="318">
        <v>1.8860436847045655E-4</v>
      </c>
      <c r="H840" s="318">
        <v>1.9803458689397939E-4</v>
      </c>
      <c r="I840" s="318">
        <v>2.4051236518728338E-2</v>
      </c>
      <c r="J840" s="318">
        <v>0</v>
      </c>
      <c r="K840" s="318" t="s">
        <v>634</v>
      </c>
      <c r="O840" s="318">
        <v>0</v>
      </c>
      <c r="P840" s="318">
        <v>0</v>
      </c>
      <c r="Q840" s="318">
        <v>0</v>
      </c>
      <c r="R840" s="318">
        <v>1</v>
      </c>
      <c r="S840" s="318">
        <v>4.3478260869565216E-2</v>
      </c>
      <c r="T840" s="318">
        <v>0</v>
      </c>
      <c r="U840" s="318">
        <v>0</v>
      </c>
    </row>
    <row r="841" spans="1:21" x14ac:dyDescent="0.2">
      <c r="A841" s="318">
        <v>37596</v>
      </c>
      <c r="B841" s="318">
        <v>117.029999</v>
      </c>
      <c r="C841" s="318">
        <v>-4.8777941343442002E-2</v>
      </c>
      <c r="D841" s="318">
        <v>-1.0742039933053925E-3</v>
      </c>
      <c r="E841" s="318">
        <v>1.7495083972611843E-2</v>
      </c>
      <c r="F841" s="318">
        <v>1.8840859662812754E-2</v>
      </c>
      <c r="G841" s="318">
        <v>3.0607796320873974E-4</v>
      </c>
      <c r="H841" s="318">
        <v>3.2138186136917676E-4</v>
      </c>
      <c r="I841" s="318">
        <v>1.3241888787762999E-2</v>
      </c>
      <c r="J841" s="318">
        <v>0</v>
      </c>
      <c r="K841" s="318" t="s">
        <v>634</v>
      </c>
      <c r="O841" s="318">
        <v>0</v>
      </c>
      <c r="P841" s="318">
        <v>0</v>
      </c>
      <c r="Q841" s="318">
        <v>0</v>
      </c>
      <c r="R841" s="318">
        <v>1</v>
      </c>
      <c r="S841" s="318">
        <v>4.3478260869565216E-2</v>
      </c>
      <c r="T841" s="318">
        <v>0</v>
      </c>
      <c r="U841" s="318">
        <v>0</v>
      </c>
    </row>
    <row r="842" spans="1:21" x14ac:dyDescent="0.2">
      <c r="A842" s="318">
        <v>37599</v>
      </c>
      <c r="B842" s="318">
        <v>117.349998</v>
      </c>
      <c r="C842" s="318">
        <v>2.7306016121413949E-3</v>
      </c>
      <c r="D842" s="318">
        <v>-1.2574209562999236E-3</v>
      </c>
      <c r="E842" s="318">
        <v>1.7430967028183225E-2</v>
      </c>
      <c r="F842" s="318">
        <v>1.8771810645735781E-2</v>
      </c>
      <c r="G842" s="318">
        <v>3.0383861153761071E-4</v>
      </c>
      <c r="H842" s="318">
        <v>3.1903054211449125E-4</v>
      </c>
      <c r="I842" s="318">
        <v>-4.1468738696061325E-3</v>
      </c>
      <c r="J842" s="318">
        <v>0</v>
      </c>
      <c r="K842" s="318" t="s">
        <v>634</v>
      </c>
      <c r="O842" s="318">
        <v>0</v>
      </c>
      <c r="P842" s="318">
        <v>0</v>
      </c>
      <c r="Q842" s="318">
        <v>0</v>
      </c>
      <c r="R842" s="318">
        <v>1</v>
      </c>
      <c r="S842" s="318">
        <v>4.3478260869565216E-2</v>
      </c>
      <c r="T842" s="318">
        <v>0</v>
      </c>
      <c r="U842" s="318">
        <v>0</v>
      </c>
    </row>
    <row r="843" spans="1:21" x14ac:dyDescent="0.2">
      <c r="A843" s="318">
        <v>37600</v>
      </c>
      <c r="B843" s="318">
        <v>118.050003</v>
      </c>
      <c r="C843" s="318">
        <v>5.9473836904835303E-3</v>
      </c>
      <c r="D843" s="318">
        <v>-6.8880585556781984E-4</v>
      </c>
      <c r="E843" s="318">
        <v>1.7463477451021881E-2</v>
      </c>
      <c r="F843" s="318">
        <v>1.8806821870331256E-2</v>
      </c>
      <c r="G843" s="318">
        <v>3.0497304468234967E-4</v>
      </c>
      <c r="H843" s="318">
        <v>3.2022169691646717E-4</v>
      </c>
      <c r="I843" s="318">
        <v>-6.3739327270098218E-3</v>
      </c>
      <c r="J843" s="318">
        <v>0</v>
      </c>
      <c r="K843" s="318" t="s">
        <v>634</v>
      </c>
      <c r="O843" s="318">
        <v>0</v>
      </c>
      <c r="P843" s="318">
        <v>0</v>
      </c>
      <c r="Q843" s="318">
        <v>0</v>
      </c>
      <c r="R843" s="318">
        <v>1</v>
      </c>
      <c r="S843" s="318">
        <v>4.3478260869565216E-2</v>
      </c>
      <c r="T843" s="318">
        <v>0</v>
      </c>
      <c r="U843" s="318">
        <v>0</v>
      </c>
    </row>
    <row r="844" spans="1:21" x14ac:dyDescent="0.2">
      <c r="A844" s="318">
        <v>37601</v>
      </c>
      <c r="B844" s="318">
        <v>118.730003</v>
      </c>
      <c r="C844" s="318">
        <v>5.7437440006317614E-3</v>
      </c>
      <c r="D844" s="318">
        <v>3.3001797296919593E-4</v>
      </c>
      <c r="E844" s="318">
        <v>1.7168512815062962E-2</v>
      </c>
      <c r="F844" s="318">
        <v>1.8489167646990882E-2</v>
      </c>
      <c r="G844" s="318">
        <v>2.947578322809811E-4</v>
      </c>
      <c r="H844" s="318">
        <v>3.0949572389503015E-4</v>
      </c>
      <c r="I844" s="318">
        <v>6.4420857298559209E-4</v>
      </c>
      <c r="J844" s="318">
        <v>0</v>
      </c>
      <c r="K844" s="318" t="s">
        <v>634</v>
      </c>
      <c r="O844" s="318">
        <v>0</v>
      </c>
      <c r="P844" s="318">
        <v>0</v>
      </c>
      <c r="Q844" s="318">
        <v>0</v>
      </c>
      <c r="R844" s="318">
        <v>1</v>
      </c>
      <c r="S844" s="318">
        <v>4.3478260869565216E-2</v>
      </c>
      <c r="T844" s="318">
        <v>0</v>
      </c>
      <c r="U844" s="318">
        <v>0</v>
      </c>
    </row>
    <row r="845" spans="1:21" x14ac:dyDescent="0.2">
      <c r="A845" s="318">
        <v>37602</v>
      </c>
      <c r="B845" s="318">
        <v>118.25</v>
      </c>
      <c r="C845" s="318">
        <v>-4.0510055730715797E-3</v>
      </c>
      <c r="D845" s="318">
        <v>5.9159850091387823E-4</v>
      </c>
      <c r="E845" s="318">
        <v>1.7051998396800633E-2</v>
      </c>
      <c r="F845" s="318">
        <v>1.8363690581169913E-2</v>
      </c>
      <c r="G845" s="318">
        <v>2.9077064932449129E-4</v>
      </c>
      <c r="H845" s="318">
        <v>3.0530918179071586E-4</v>
      </c>
      <c r="I845" s="318">
        <v>4.1560584848754903E-3</v>
      </c>
      <c r="J845" s="318">
        <v>0</v>
      </c>
      <c r="K845" s="318" t="s">
        <v>634</v>
      </c>
      <c r="O845" s="318">
        <v>0</v>
      </c>
      <c r="P845" s="318">
        <v>0</v>
      </c>
      <c r="Q845" s="318">
        <v>0</v>
      </c>
      <c r="R845" s="318">
        <v>1</v>
      </c>
      <c r="S845" s="318">
        <v>4.3478260869565216E-2</v>
      </c>
      <c r="T845" s="318">
        <v>0</v>
      </c>
      <c r="U845" s="318">
        <v>0</v>
      </c>
    </row>
    <row r="846" spans="1:21" x14ac:dyDescent="0.2">
      <c r="A846" s="318">
        <v>37603</v>
      </c>
      <c r="B846" s="318">
        <v>117.44000200000001</v>
      </c>
      <c r="C846" s="318">
        <v>-6.8734454758642262E-3</v>
      </c>
      <c r="D846" s="318">
        <v>7.7103550942352785E-5</v>
      </c>
      <c r="E846" s="318">
        <v>1.7109105475887575E-2</v>
      </c>
      <c r="F846" s="318">
        <v>1.8425190512494312E-2</v>
      </c>
      <c r="G846" s="318">
        <v>2.9272149018504622E-4</v>
      </c>
      <c r="H846" s="318">
        <v>3.0735756469429856E-4</v>
      </c>
      <c r="I846" s="318">
        <v>-6.1497312277852025E-3</v>
      </c>
      <c r="J846" s="318">
        <v>0</v>
      </c>
      <c r="K846" s="318" t="s">
        <v>634</v>
      </c>
      <c r="O846" s="318">
        <v>0</v>
      </c>
      <c r="P846" s="318">
        <v>0</v>
      </c>
      <c r="Q846" s="318">
        <v>0</v>
      </c>
      <c r="R846" s="318">
        <v>1</v>
      </c>
      <c r="S846" s="318">
        <v>4.3478260869565216E-2</v>
      </c>
      <c r="T846" s="318">
        <v>0</v>
      </c>
      <c r="U846" s="318">
        <v>0</v>
      </c>
    </row>
    <row r="847" spans="1:21" x14ac:dyDescent="0.2">
      <c r="A847" s="318">
        <v>37607</v>
      </c>
      <c r="B847" s="318">
        <v>116.529999</v>
      </c>
      <c r="C847" s="318">
        <v>-7.7788398924873723E-3</v>
      </c>
      <c r="D847" s="318">
        <v>-4.1095084231217638E-4</v>
      </c>
      <c r="E847" s="318">
        <v>1.7183445684165476E-2</v>
      </c>
      <c r="F847" s="318">
        <v>1.850524919833205E-2</v>
      </c>
      <c r="G847" s="318">
        <v>2.9527080558066515E-4</v>
      </c>
      <c r="H847" s="318">
        <v>3.100343458596984E-4</v>
      </c>
      <c r="I847" s="318">
        <v>-8.19914369012943E-3</v>
      </c>
      <c r="J847" s="318">
        <v>0</v>
      </c>
      <c r="K847" s="318" t="s">
        <v>634</v>
      </c>
      <c r="O847" s="318">
        <v>0</v>
      </c>
      <c r="P847" s="318">
        <v>0</v>
      </c>
      <c r="Q847" s="318">
        <v>0</v>
      </c>
      <c r="R847" s="318">
        <v>1</v>
      </c>
      <c r="S847" s="318">
        <v>4.3478260869565216E-2</v>
      </c>
      <c r="T847" s="318">
        <v>0</v>
      </c>
      <c r="U847" s="318">
        <v>0</v>
      </c>
    </row>
    <row r="848" spans="1:21" x14ac:dyDescent="0.2">
      <c r="A848" s="318">
        <v>37608</v>
      </c>
      <c r="B848" s="318">
        <v>117</v>
      </c>
      <c r="C848" s="318">
        <v>4.0251927940654084E-3</v>
      </c>
      <c r="D848" s="318">
        <v>-4.7785481522725733E-4</v>
      </c>
      <c r="E848" s="318">
        <v>1.7162288188908064E-2</v>
      </c>
      <c r="F848" s="318">
        <v>1.8482464203439453E-2</v>
      </c>
      <c r="G848" s="318">
        <v>2.9454413587913324E-4</v>
      </c>
      <c r="H848" s="318">
        <v>3.092713426730899E-4</v>
      </c>
      <c r="I848" s="318">
        <v>-1.3721732530151146E-2</v>
      </c>
      <c r="J848" s="318">
        <v>0</v>
      </c>
      <c r="K848" s="318" t="s">
        <v>634</v>
      </c>
      <c r="O848" s="318">
        <v>0</v>
      </c>
      <c r="P848" s="318">
        <v>0</v>
      </c>
      <c r="Q848" s="318">
        <v>0</v>
      </c>
      <c r="R848" s="318">
        <v>1</v>
      </c>
      <c r="S848" s="318">
        <v>4.3478260869565216E-2</v>
      </c>
      <c r="T848" s="318">
        <v>0</v>
      </c>
      <c r="U848" s="318">
        <v>0</v>
      </c>
    </row>
    <row r="849" spans="1:21" x14ac:dyDescent="0.2">
      <c r="A849" s="318">
        <v>37609</v>
      </c>
      <c r="B849" s="318">
        <v>117.610001</v>
      </c>
      <c r="C849" s="318">
        <v>5.2001395678673845E-3</v>
      </c>
      <c r="D849" s="318">
        <v>-6.1148734586057897E-4</v>
      </c>
      <c r="E849" s="318">
        <v>1.7103748656265568E-2</v>
      </c>
      <c r="F849" s="318">
        <v>1.8419421629824458E-2</v>
      </c>
      <c r="G849" s="318">
        <v>2.9253821809670623E-4</v>
      </c>
      <c r="H849" s="318">
        <v>3.0716512900154158E-4</v>
      </c>
      <c r="I849" s="318">
        <v>-9.8416702584916502E-3</v>
      </c>
      <c r="J849" s="318">
        <v>0</v>
      </c>
      <c r="K849" s="318" t="s">
        <v>634</v>
      </c>
      <c r="O849" s="318">
        <v>0</v>
      </c>
      <c r="P849" s="318">
        <v>0</v>
      </c>
      <c r="Q849" s="318">
        <v>0</v>
      </c>
      <c r="R849" s="318">
        <v>1</v>
      </c>
      <c r="S849" s="318">
        <v>4.3478260869565216E-2</v>
      </c>
      <c r="T849" s="318">
        <v>0</v>
      </c>
      <c r="U849" s="318">
        <v>0</v>
      </c>
    </row>
    <row r="850" spans="1:21" x14ac:dyDescent="0.2">
      <c r="A850" s="318">
        <v>37610</v>
      </c>
      <c r="B850" s="318">
        <v>117.650002</v>
      </c>
      <c r="C850" s="318">
        <v>3.4005780732291777E-4</v>
      </c>
      <c r="D850" s="318">
        <v>-5.6631156544357921E-5</v>
      </c>
      <c r="E850" s="318">
        <v>1.6927352600917465E-2</v>
      </c>
      <c r="F850" s="318">
        <v>1.8229456647141883E-2</v>
      </c>
      <c r="G850" s="318">
        <v>2.8653526607578731E-4</v>
      </c>
      <c r="H850" s="318">
        <v>3.0086202937957667E-4</v>
      </c>
      <c r="I850" s="318">
        <v>-1.1873038033386171E-2</v>
      </c>
      <c r="J850" s="318">
        <v>0</v>
      </c>
      <c r="K850" s="318" t="s">
        <v>634</v>
      </c>
      <c r="O850" s="318">
        <v>0</v>
      </c>
      <c r="P850" s="318">
        <v>0</v>
      </c>
      <c r="Q850" s="318">
        <v>0</v>
      </c>
      <c r="R850" s="318">
        <v>1</v>
      </c>
      <c r="S850" s="318">
        <v>4.3478260869565216E-2</v>
      </c>
      <c r="T850" s="318">
        <v>0</v>
      </c>
      <c r="U850" s="318">
        <v>0</v>
      </c>
    </row>
    <row r="851" spans="1:21" x14ac:dyDescent="0.2">
      <c r="A851" s="318">
        <v>37613</v>
      </c>
      <c r="B851" s="318">
        <v>116.389999</v>
      </c>
      <c r="C851" s="318">
        <v>-1.0767519810864795E-2</v>
      </c>
      <c r="D851" s="318">
        <v>-2.5705820768402759E-4</v>
      </c>
      <c r="E851" s="318">
        <v>1.7032777070971034E-2</v>
      </c>
      <c r="F851" s="318">
        <v>1.8342990691814959E-2</v>
      </c>
      <c r="G851" s="318">
        <v>2.9011549474939659E-4</v>
      </c>
      <c r="H851" s="318">
        <v>3.0462126948686645E-4</v>
      </c>
      <c r="I851" s="318">
        <v>-2.3889711664774041E-3</v>
      </c>
      <c r="J851" s="318">
        <v>0</v>
      </c>
      <c r="K851" s="318" t="s">
        <v>634</v>
      </c>
      <c r="O851" s="318">
        <v>0</v>
      </c>
      <c r="P851" s="318">
        <v>0</v>
      </c>
      <c r="Q851" s="318">
        <v>0</v>
      </c>
      <c r="R851" s="318">
        <v>1</v>
      </c>
      <c r="S851" s="318">
        <v>4.3478260869565216E-2</v>
      </c>
      <c r="T851" s="318">
        <v>0</v>
      </c>
      <c r="U851" s="318">
        <v>0</v>
      </c>
    </row>
    <row r="852" spans="1:21" x14ac:dyDescent="0.2">
      <c r="A852" s="318">
        <v>37617</v>
      </c>
      <c r="B852" s="318">
        <v>116.30999799999999</v>
      </c>
      <c r="C852" s="318">
        <v>-6.875892065602722E-4</v>
      </c>
      <c r="D852" s="318">
        <v>-1.3402189499985338E-3</v>
      </c>
      <c r="E852" s="318">
        <v>1.6247861937972789E-2</v>
      </c>
      <c r="F852" s="318">
        <v>1.7497697471663003E-2</v>
      </c>
      <c r="G852" s="318">
        <v>2.6399301755542485E-4</v>
      </c>
      <c r="H852" s="318">
        <v>2.7719266843319611E-4</v>
      </c>
      <c r="I852" s="318">
        <v>-1.5990595008128223E-3</v>
      </c>
      <c r="J852" s="318">
        <v>0</v>
      </c>
      <c r="K852" s="318" t="s">
        <v>634</v>
      </c>
      <c r="O852" s="318">
        <v>0</v>
      </c>
      <c r="P852" s="318">
        <v>0</v>
      </c>
      <c r="Q852" s="318">
        <v>0</v>
      </c>
      <c r="R852" s="318">
        <v>1</v>
      </c>
      <c r="S852" s="318">
        <v>4.3478260869565216E-2</v>
      </c>
      <c r="T852" s="318">
        <v>0</v>
      </c>
      <c r="U852" s="318">
        <v>0</v>
      </c>
    </row>
    <row r="853" spans="1:21" x14ac:dyDescent="0.2">
      <c r="A853" s="318">
        <v>37620</v>
      </c>
      <c r="B853" s="318">
        <v>115.209999</v>
      </c>
      <c r="C853" s="318">
        <v>-9.5024817853612189E-3</v>
      </c>
      <c r="D853" s="318">
        <v>-1.9675411748793464E-3</v>
      </c>
      <c r="E853" s="318">
        <v>1.6298931740824089E-2</v>
      </c>
      <c r="F853" s="318">
        <v>1.7552695720887478E-2</v>
      </c>
      <c r="G853" s="318">
        <v>2.6565517589204296E-4</v>
      </c>
      <c r="H853" s="318">
        <v>2.7893793468664513E-4</v>
      </c>
      <c r="I853" s="318">
        <v>-5.31579299417598E-3</v>
      </c>
      <c r="J853" s="318">
        <v>0</v>
      </c>
      <c r="K853" s="318" t="s">
        <v>634</v>
      </c>
      <c r="O853" s="318">
        <v>0</v>
      </c>
      <c r="P853" s="318">
        <v>0</v>
      </c>
      <c r="Q853" s="318">
        <v>0</v>
      </c>
      <c r="R853" s="318">
        <v>1</v>
      </c>
      <c r="S853" s="318">
        <v>4.3478260869565216E-2</v>
      </c>
      <c r="T853" s="318">
        <v>0</v>
      </c>
      <c r="U853" s="318">
        <v>0</v>
      </c>
    </row>
    <row r="854" spans="1:21" x14ac:dyDescent="0.2">
      <c r="A854" s="318">
        <v>37621</v>
      </c>
      <c r="B854" s="318">
        <v>115.209999</v>
      </c>
      <c r="C854" s="318">
        <v>0</v>
      </c>
      <c r="D854" s="318">
        <v>-1.8523893865484231E-3</v>
      </c>
      <c r="E854" s="318">
        <v>1.6304130144436352E-2</v>
      </c>
      <c r="F854" s="318">
        <v>1.7558294001700687E-2</v>
      </c>
      <c r="G854" s="318">
        <v>2.6582465976671815E-4</v>
      </c>
      <c r="H854" s="318">
        <v>2.791158927550541E-4</v>
      </c>
      <c r="I854" s="318">
        <v>-6.8793152151063559E-3</v>
      </c>
      <c r="J854" s="318">
        <v>0</v>
      </c>
      <c r="K854" s="318" t="s">
        <v>634</v>
      </c>
      <c r="O854" s="318">
        <v>0</v>
      </c>
      <c r="P854" s="318">
        <v>0</v>
      </c>
      <c r="Q854" s="318">
        <v>0</v>
      </c>
      <c r="R854" s="318">
        <v>1</v>
      </c>
      <c r="S854" s="318">
        <v>4.3478260869565216E-2</v>
      </c>
      <c r="T854" s="318">
        <v>0</v>
      </c>
      <c r="U854" s="318">
        <v>0</v>
      </c>
    </row>
    <row r="855" spans="1:21" x14ac:dyDescent="0.2">
      <c r="A855" s="318">
        <v>37623</v>
      </c>
      <c r="B855" s="318">
        <v>117.480003</v>
      </c>
      <c r="C855" s="318">
        <v>1.9511590496520473E-2</v>
      </c>
      <c r="D855" s="318">
        <v>-1.6061165958757228E-3</v>
      </c>
      <c r="E855" s="318">
        <v>1.6597364511063483E-2</v>
      </c>
      <c r="F855" s="318">
        <v>1.7874084858068365E-2</v>
      </c>
      <c r="G855" s="318">
        <v>2.7547250871310958E-4</v>
      </c>
      <c r="H855" s="318">
        <v>2.8924613414876507E-4</v>
      </c>
      <c r="I855" s="318">
        <v>-3.9626579753388484E-3</v>
      </c>
      <c r="J855" s="318">
        <v>0</v>
      </c>
      <c r="K855" s="318" t="s">
        <v>634</v>
      </c>
      <c r="O855" s="318">
        <v>0</v>
      </c>
      <c r="P855" s="318">
        <v>0</v>
      </c>
      <c r="Q855" s="318">
        <v>0</v>
      </c>
      <c r="R855" s="318">
        <v>1</v>
      </c>
      <c r="S855" s="318">
        <v>4.3478260869565216E-2</v>
      </c>
      <c r="T855" s="318">
        <v>0</v>
      </c>
      <c r="U855" s="318">
        <v>0</v>
      </c>
    </row>
    <row r="856" spans="1:21" x14ac:dyDescent="0.2">
      <c r="A856" s="318">
        <v>37624</v>
      </c>
      <c r="B856" s="318">
        <v>119</v>
      </c>
      <c r="C856" s="318">
        <v>1.2855361244848989E-2</v>
      </c>
      <c r="D856" s="318">
        <v>-1.9407019603029337E-3</v>
      </c>
      <c r="E856" s="318">
        <v>1.6208808315422724E-2</v>
      </c>
      <c r="F856" s="318">
        <v>1.7455639724301395E-2</v>
      </c>
      <c r="G856" s="318">
        <v>2.6272546700611689E-4</v>
      </c>
      <c r="H856" s="318">
        <v>2.7586174035642273E-4</v>
      </c>
      <c r="I856" s="318">
        <v>7.1200363544974643E-4</v>
      </c>
      <c r="J856" s="318">
        <v>0</v>
      </c>
      <c r="K856" s="318" t="s">
        <v>634</v>
      </c>
      <c r="O856" s="318">
        <v>0</v>
      </c>
      <c r="P856" s="318">
        <v>0</v>
      </c>
      <c r="Q856" s="318">
        <v>0</v>
      </c>
      <c r="R856" s="318">
        <v>1</v>
      </c>
      <c r="S856" s="318">
        <v>4.3478260869565216E-2</v>
      </c>
      <c r="T856" s="318">
        <v>0</v>
      </c>
      <c r="U856" s="318">
        <v>0</v>
      </c>
    </row>
    <row r="857" spans="1:21" x14ac:dyDescent="0.2">
      <c r="A857" s="318">
        <v>37627</v>
      </c>
      <c r="B857" s="318">
        <v>118.139999</v>
      </c>
      <c r="C857" s="318">
        <v>-7.2531396969737769E-3</v>
      </c>
      <c r="D857" s="318">
        <v>-2.2860895649207324E-3</v>
      </c>
      <c r="E857" s="318">
        <v>1.6242628891567586E-2</v>
      </c>
      <c r="F857" s="318">
        <v>1.749206188322663E-2</v>
      </c>
      <c r="G857" s="318">
        <v>2.6382299330918608E-4</v>
      </c>
      <c r="H857" s="318">
        <v>2.7701414297464538E-4</v>
      </c>
      <c r="I857" s="318">
        <v>4.0562112215747808E-3</v>
      </c>
      <c r="J857" s="318">
        <v>0</v>
      </c>
      <c r="K857" s="318" t="s">
        <v>634</v>
      </c>
      <c r="O857" s="318">
        <v>0</v>
      </c>
      <c r="P857" s="318">
        <v>0</v>
      </c>
      <c r="Q857" s="318">
        <v>0</v>
      </c>
      <c r="R857" s="318">
        <v>1</v>
      </c>
      <c r="S857" s="318">
        <v>4.3478260869565216E-2</v>
      </c>
      <c r="T857" s="318">
        <v>0</v>
      </c>
      <c r="U857" s="318">
        <v>0</v>
      </c>
    </row>
    <row r="858" spans="1:21" x14ac:dyDescent="0.2">
      <c r="A858" s="318">
        <v>37628</v>
      </c>
      <c r="B858" s="318">
        <v>118.389999</v>
      </c>
      <c r="C858" s="318">
        <v>2.1138975623299252E-3</v>
      </c>
      <c r="D858" s="318">
        <v>-3.7127556792663644E-3</v>
      </c>
      <c r="E858" s="318">
        <v>1.4269668766908536E-2</v>
      </c>
      <c r="F858" s="318">
        <v>1.5367335595132269E-2</v>
      </c>
      <c r="G858" s="318">
        <v>2.0362344671728496E-4</v>
      </c>
      <c r="H858" s="318">
        <v>2.1380461905314921E-4</v>
      </c>
      <c r="I858" s="318">
        <v>6.458096264681727E-3</v>
      </c>
      <c r="J858" s="318">
        <v>0</v>
      </c>
      <c r="K858" s="318" t="s">
        <v>634</v>
      </c>
      <c r="O858" s="318">
        <v>0</v>
      </c>
      <c r="P858" s="318">
        <v>0</v>
      </c>
      <c r="Q858" s="318">
        <v>0</v>
      </c>
      <c r="R858" s="318">
        <v>1</v>
      </c>
      <c r="S858" s="318">
        <v>4.3478260869565216E-2</v>
      </c>
      <c r="T858" s="318">
        <v>0</v>
      </c>
      <c r="U858" s="318">
        <v>0</v>
      </c>
    </row>
    <row r="859" spans="1:21" x14ac:dyDescent="0.2">
      <c r="A859" s="318">
        <v>37629</v>
      </c>
      <c r="B859" s="318">
        <v>116.30999799999999</v>
      </c>
      <c r="C859" s="318">
        <v>-1.772522782136431E-2</v>
      </c>
      <c r="D859" s="318">
        <v>-3.3052955790004836E-3</v>
      </c>
      <c r="E859" s="318">
        <v>1.3703951967935054E-2</v>
      </c>
      <c r="F859" s="318">
        <v>1.4758102119314673E-2</v>
      </c>
      <c r="G859" s="318">
        <v>1.8779829953947106E-4</v>
      </c>
      <c r="H859" s="318">
        <v>1.9718821451644462E-4</v>
      </c>
      <c r="I859" s="318">
        <v>1.4517920476141792E-3</v>
      </c>
      <c r="J859" s="318">
        <v>0</v>
      </c>
      <c r="K859" s="318" t="s">
        <v>634</v>
      </c>
      <c r="O859" s="318">
        <v>0</v>
      </c>
      <c r="P859" s="318">
        <v>0</v>
      </c>
      <c r="Q859" s="318">
        <v>0</v>
      </c>
      <c r="R859" s="318">
        <v>1</v>
      </c>
      <c r="S859" s="318">
        <v>4.3478260869565216E-2</v>
      </c>
      <c r="T859" s="318">
        <v>0</v>
      </c>
      <c r="U859" s="318">
        <v>0</v>
      </c>
    </row>
    <row r="860" spans="1:21" x14ac:dyDescent="0.2">
      <c r="A860" s="318">
        <v>37630</v>
      </c>
      <c r="B860" s="318">
        <v>116.360001</v>
      </c>
      <c r="C860" s="318">
        <v>4.2981906549810446E-4</v>
      </c>
      <c r="D860" s="318">
        <v>-3.3306423958193304E-3</v>
      </c>
      <c r="E860" s="318">
        <v>1.3696154380974285E-2</v>
      </c>
      <c r="F860" s="318">
        <v>1.4749704717972307E-2</v>
      </c>
      <c r="G860" s="318">
        <v>1.8758464482748112E-4</v>
      </c>
      <c r="H860" s="318">
        <v>1.9696387706885518E-4</v>
      </c>
      <c r="I860" s="318">
        <v>-7.9226269477124713E-3</v>
      </c>
      <c r="J860" s="318">
        <v>0</v>
      </c>
      <c r="K860" s="318" t="s">
        <v>634</v>
      </c>
      <c r="O860" s="318">
        <v>0</v>
      </c>
      <c r="P860" s="318">
        <v>0</v>
      </c>
      <c r="Q860" s="318">
        <v>0</v>
      </c>
      <c r="R860" s="318">
        <v>1</v>
      </c>
      <c r="S860" s="318">
        <v>4.3478260869565216E-2</v>
      </c>
      <c r="T860" s="318">
        <v>0</v>
      </c>
      <c r="U860" s="318">
        <v>0</v>
      </c>
    </row>
    <row r="861" spans="1:21" x14ac:dyDescent="0.2">
      <c r="A861" s="318">
        <v>37631</v>
      </c>
      <c r="B861" s="318">
        <v>117.029999</v>
      </c>
      <c r="C861" s="318">
        <v>5.7414614208379528E-3</v>
      </c>
      <c r="D861" s="318">
        <v>-2.3227591115924629E-3</v>
      </c>
      <c r="E861" s="318">
        <v>1.3539594058825597E-2</v>
      </c>
      <c r="F861" s="318">
        <v>1.4581101294119873E-2</v>
      </c>
      <c r="G861" s="318">
        <v>1.833206072777854E-4</v>
      </c>
      <c r="H861" s="318">
        <v>1.9248663764167469E-4</v>
      </c>
      <c r="I861" s="318">
        <v>-8.1785433781694644E-3</v>
      </c>
      <c r="J861" s="318">
        <v>0</v>
      </c>
      <c r="K861" s="318" t="s">
        <v>634</v>
      </c>
      <c r="O861" s="318">
        <v>0</v>
      </c>
      <c r="P861" s="318">
        <v>0</v>
      </c>
      <c r="Q861" s="318">
        <v>0</v>
      </c>
      <c r="R861" s="318">
        <v>1</v>
      </c>
      <c r="S861" s="318">
        <v>4.3478260869565216E-2</v>
      </c>
      <c r="T861" s="318">
        <v>0</v>
      </c>
      <c r="U861" s="318">
        <v>0</v>
      </c>
    </row>
    <row r="862" spans="1:21" x14ac:dyDescent="0.2">
      <c r="A862" s="318">
        <v>37634</v>
      </c>
      <c r="B862" s="318">
        <v>119.349998</v>
      </c>
      <c r="C862" s="318">
        <v>1.9630032385545643E-2</v>
      </c>
      <c r="D862" s="318">
        <v>9.3476344693075881E-4</v>
      </c>
      <c r="E862" s="318">
        <v>9.4005657443399036E-3</v>
      </c>
      <c r="F862" s="318">
        <v>1.0123686186212203E-2</v>
      </c>
      <c r="G862" s="318">
        <v>8.8370636313656845E-5</v>
      </c>
      <c r="H862" s="318">
        <v>9.2789168129339697E-5</v>
      </c>
      <c r="I862" s="318">
        <v>-7.9099463416836737E-3</v>
      </c>
      <c r="J862" s="318">
        <v>0</v>
      </c>
      <c r="K862" s="318" t="s">
        <v>634</v>
      </c>
      <c r="O862" s="318">
        <v>0</v>
      </c>
      <c r="P862" s="318">
        <v>0</v>
      </c>
      <c r="Q862" s="318">
        <v>0</v>
      </c>
      <c r="R862" s="318">
        <v>1</v>
      </c>
      <c r="S862" s="318">
        <v>4.3478260869565216E-2</v>
      </c>
      <c r="T862" s="318">
        <v>0</v>
      </c>
      <c r="U862" s="318">
        <v>0</v>
      </c>
    </row>
    <row r="863" spans="1:21" x14ac:dyDescent="0.2">
      <c r="A863" s="318">
        <v>37635</v>
      </c>
      <c r="B863" s="318">
        <v>118.900002</v>
      </c>
      <c r="C863" s="318">
        <v>-3.7775155098089888E-3</v>
      </c>
      <c r="D863" s="318">
        <v>6.2485310779026443E-4</v>
      </c>
      <c r="E863" s="318">
        <v>9.4455712684284269E-3</v>
      </c>
      <c r="F863" s="318">
        <v>1.0172153673692152E-2</v>
      </c>
      <c r="G863" s="318">
        <v>8.9218816586960606E-5</v>
      </c>
      <c r="H863" s="318">
        <v>9.3679757416308636E-5</v>
      </c>
      <c r="I863" s="318">
        <v>1.3050146284198002E-2</v>
      </c>
      <c r="J863" s="318">
        <v>0</v>
      </c>
      <c r="K863" s="318" t="s">
        <v>634</v>
      </c>
      <c r="O863" s="318">
        <v>0</v>
      </c>
      <c r="P863" s="318">
        <v>0</v>
      </c>
      <c r="Q863" s="318">
        <v>0</v>
      </c>
      <c r="R863" s="318">
        <v>1</v>
      </c>
      <c r="S863" s="318">
        <v>4.3478260869565216E-2</v>
      </c>
      <c r="T863" s="318">
        <v>0</v>
      </c>
      <c r="U863" s="318">
        <v>0</v>
      </c>
    </row>
    <row r="864" spans="1:21" x14ac:dyDescent="0.2">
      <c r="A864" s="318">
        <v>37636</v>
      </c>
      <c r="B864" s="318">
        <v>119.19000200000001</v>
      </c>
      <c r="C864" s="318">
        <v>2.4360547569544267E-3</v>
      </c>
      <c r="D864" s="318">
        <v>4.5764696809840215E-4</v>
      </c>
      <c r="E864" s="318">
        <v>9.3774739018385941E-3</v>
      </c>
      <c r="F864" s="318">
        <v>1.0098818048133871E-2</v>
      </c>
      <c r="G864" s="318">
        <v>8.7937016779663944E-5</v>
      </c>
      <c r="H864" s="318">
        <v>9.2333867618647145E-5</v>
      </c>
      <c r="I864" s="318">
        <v>1.020506256066455E-2</v>
      </c>
      <c r="J864" s="318">
        <v>0</v>
      </c>
      <c r="K864" s="318" t="s">
        <v>634</v>
      </c>
      <c r="O864" s="318">
        <v>0</v>
      </c>
      <c r="P864" s="318">
        <v>0</v>
      </c>
      <c r="Q864" s="318">
        <v>0</v>
      </c>
      <c r="R864" s="318">
        <v>1</v>
      </c>
      <c r="S864" s="318">
        <v>4.3478260869565216E-2</v>
      </c>
      <c r="T864" s="318">
        <v>0</v>
      </c>
      <c r="U864" s="318">
        <v>0</v>
      </c>
    </row>
    <row r="865" spans="1:21" x14ac:dyDescent="0.2">
      <c r="A865" s="318">
        <v>37637</v>
      </c>
      <c r="B865" s="318">
        <v>119.760002</v>
      </c>
      <c r="C865" s="318">
        <v>4.770881536891214E-3</v>
      </c>
      <c r="D865" s="318">
        <v>4.1132018411075714E-4</v>
      </c>
      <c r="E865" s="318">
        <v>9.3524233132705834E-3</v>
      </c>
      <c r="F865" s="318">
        <v>1.0071840491214474E-2</v>
      </c>
      <c r="G865" s="318">
        <v>8.7467821830607129E-5</v>
      </c>
      <c r="H865" s="318">
        <v>9.1841212922137485E-5</v>
      </c>
      <c r="I865" s="318">
        <v>1.2417414018214584E-2</v>
      </c>
      <c r="J865" s="318">
        <v>0</v>
      </c>
      <c r="K865" s="318" t="s">
        <v>634</v>
      </c>
      <c r="O865" s="318">
        <v>0</v>
      </c>
      <c r="P865" s="318">
        <v>0</v>
      </c>
      <c r="Q865" s="318">
        <v>0</v>
      </c>
      <c r="R865" s="318">
        <v>1</v>
      </c>
      <c r="S865" s="318">
        <v>4.3478260869565216E-2</v>
      </c>
      <c r="T865" s="318">
        <v>0</v>
      </c>
      <c r="U865" s="318">
        <v>0</v>
      </c>
    </row>
    <row r="866" spans="1:21" x14ac:dyDescent="0.2">
      <c r="A866" s="318">
        <v>37638</v>
      </c>
      <c r="B866" s="318">
        <v>118.480003</v>
      </c>
      <c r="C866" s="318">
        <v>-1.0745561531167321E-2</v>
      </c>
      <c r="D866" s="318">
        <v>9.2531805153817071E-5</v>
      </c>
      <c r="E866" s="318">
        <v>9.6223332628212321E-3</v>
      </c>
      <c r="F866" s="318">
        <v>1.036251274457671E-2</v>
      </c>
      <c r="G866" s="318">
        <v>9.2589297420795882E-5</v>
      </c>
      <c r="H866" s="318">
        <v>9.7218762291835682E-5</v>
      </c>
      <c r="I866" s="318">
        <v>1.6169534372408489E-2</v>
      </c>
      <c r="J866" s="318">
        <v>0</v>
      </c>
      <c r="K866" s="318" t="s">
        <v>634</v>
      </c>
      <c r="O866" s="318">
        <v>0</v>
      </c>
      <c r="P866" s="318">
        <v>0</v>
      </c>
      <c r="Q866" s="318">
        <v>0</v>
      </c>
      <c r="R866" s="318">
        <v>1</v>
      </c>
      <c r="S866" s="318">
        <v>4.3478260869565216E-2</v>
      </c>
      <c r="T866" s="318">
        <v>0</v>
      </c>
      <c r="U866" s="318">
        <v>0</v>
      </c>
    </row>
    <row r="867" spans="1:21" x14ac:dyDescent="0.2">
      <c r="A867" s="318">
        <v>37641</v>
      </c>
      <c r="B867" s="318">
        <v>119.010002</v>
      </c>
      <c r="C867" s="318">
        <v>4.4633447193865531E-3</v>
      </c>
      <c r="D867" s="318">
        <v>6.3237895730861591E-4</v>
      </c>
      <c r="E867" s="318">
        <v>9.5295461081994857E-3</v>
      </c>
      <c r="F867" s="318">
        <v>1.0262588116522522E-2</v>
      </c>
      <c r="G867" s="318">
        <v>9.0812249028299972E-5</v>
      </c>
      <c r="H867" s="318">
        <v>9.5352861479714975E-5</v>
      </c>
      <c r="I867" s="318">
        <v>5.0842389283568658E-3</v>
      </c>
      <c r="J867" s="318">
        <v>0</v>
      </c>
      <c r="K867" s="318" t="s">
        <v>634</v>
      </c>
      <c r="O867" s="318">
        <v>0</v>
      </c>
      <c r="P867" s="318">
        <v>0</v>
      </c>
      <c r="Q867" s="318">
        <v>0</v>
      </c>
      <c r="R867" s="318">
        <v>1</v>
      </c>
      <c r="S867" s="318">
        <v>4.3478260869565216E-2</v>
      </c>
      <c r="T867" s="318">
        <v>0</v>
      </c>
      <c r="U867" s="318">
        <v>0</v>
      </c>
    </row>
    <row r="868" spans="1:21" x14ac:dyDescent="0.2">
      <c r="A868" s="318">
        <v>37642</v>
      </c>
      <c r="B868" s="318">
        <v>118.519997</v>
      </c>
      <c r="C868" s="318">
        <v>-4.1258426064781735E-3</v>
      </c>
      <c r="D868" s="318">
        <v>8.0633120902333952E-4</v>
      </c>
      <c r="E868" s="318">
        <v>9.4008021024099657E-3</v>
      </c>
      <c r="F868" s="318">
        <v>1.012394072567227E-2</v>
      </c>
      <c r="G868" s="318">
        <v>8.8375080168675633E-5</v>
      </c>
      <c r="H868" s="318">
        <v>9.2793834177109418E-5</v>
      </c>
      <c r="I868" s="318">
        <v>7.3788263638973096E-3</v>
      </c>
      <c r="J868" s="318">
        <v>0</v>
      </c>
      <c r="K868" s="318" t="s">
        <v>634</v>
      </c>
      <c r="O868" s="318">
        <v>0</v>
      </c>
      <c r="P868" s="318">
        <v>0</v>
      </c>
      <c r="Q868" s="318">
        <v>0</v>
      </c>
      <c r="R868" s="318">
        <v>1</v>
      </c>
      <c r="S868" s="318">
        <v>4.3478260869565216E-2</v>
      </c>
      <c r="T868" s="318">
        <v>0</v>
      </c>
      <c r="U868" s="318">
        <v>0</v>
      </c>
    </row>
    <row r="869" spans="1:21" x14ac:dyDescent="0.2">
      <c r="A869" s="318">
        <v>37643</v>
      </c>
      <c r="B869" s="318">
        <v>116.470001</v>
      </c>
      <c r="C869" s="318">
        <v>-1.7447959692718278E-2</v>
      </c>
      <c r="D869" s="318">
        <v>-2.1619986177588355E-4</v>
      </c>
      <c r="E869" s="318">
        <v>1.0169569076882054E-2</v>
      </c>
      <c r="F869" s="318">
        <v>1.0951843621257597E-2</v>
      </c>
      <c r="G869" s="318">
        <v>1.0342013520947572E-4</v>
      </c>
      <c r="H869" s="318">
        <v>1.0859114196994951E-4</v>
      </c>
      <c r="I869" s="318">
        <v>1.4723085886039443E-3</v>
      </c>
      <c r="J869" s="318">
        <v>0</v>
      </c>
      <c r="K869" s="318" t="s">
        <v>634</v>
      </c>
      <c r="O869" s="318">
        <v>0</v>
      </c>
      <c r="P869" s="318">
        <v>0</v>
      </c>
      <c r="Q869" s="318">
        <v>0</v>
      </c>
      <c r="R869" s="318">
        <v>1</v>
      </c>
      <c r="S869" s="318">
        <v>4.3478260869565216E-2</v>
      </c>
      <c r="T869" s="318">
        <v>0</v>
      </c>
      <c r="U869" s="318">
        <v>0</v>
      </c>
    </row>
    <row r="870" spans="1:21" x14ac:dyDescent="0.2">
      <c r="A870" s="318">
        <v>37644</v>
      </c>
      <c r="B870" s="318">
        <v>116.449997</v>
      </c>
      <c r="C870" s="318">
        <v>-1.7176713224237143E-4</v>
      </c>
      <c r="D870" s="318">
        <v>-4.7200494273349082E-4</v>
      </c>
      <c r="E870" s="318">
        <v>1.0093794590270653E-2</v>
      </c>
      <c r="F870" s="318">
        <v>1.0870240327983781E-2</v>
      </c>
      <c r="G870" s="318">
        <v>1.0188468923057709E-4</v>
      </c>
      <c r="H870" s="318">
        <v>1.0697892369210595E-4</v>
      </c>
      <c r="I870" s="318">
        <v>-7.0194271554550091E-3</v>
      </c>
      <c r="J870" s="318">
        <v>0</v>
      </c>
      <c r="K870" s="318" t="s">
        <v>634</v>
      </c>
      <c r="O870" s="318">
        <v>0</v>
      </c>
      <c r="P870" s="318">
        <v>0</v>
      </c>
      <c r="Q870" s="318">
        <v>0</v>
      </c>
      <c r="R870" s="318">
        <v>1</v>
      </c>
      <c r="S870" s="318">
        <v>4.3478260869565216E-2</v>
      </c>
      <c r="T870" s="318">
        <v>0</v>
      </c>
      <c r="U870" s="318">
        <v>0</v>
      </c>
    </row>
    <row r="871" spans="1:21" x14ac:dyDescent="0.2">
      <c r="A871" s="318">
        <v>37645</v>
      </c>
      <c r="B871" s="318">
        <v>116.239998</v>
      </c>
      <c r="C871" s="318">
        <v>-1.8049685119738068E-3</v>
      </c>
      <c r="D871" s="318">
        <v>-5.7414905317619189E-4</v>
      </c>
      <c r="E871" s="318">
        <v>1.0096019088663545E-2</v>
      </c>
      <c r="F871" s="318">
        <v>1.0872635941637662E-2</v>
      </c>
      <c r="G871" s="318">
        <v>1.0192960143865868E-4</v>
      </c>
      <c r="H871" s="318">
        <v>1.0702608151059161E-4</v>
      </c>
      <c r="I871" s="318">
        <v>-1.2354927830266496E-2</v>
      </c>
      <c r="J871" s="318">
        <v>0</v>
      </c>
      <c r="K871" s="318" t="s">
        <v>634</v>
      </c>
      <c r="O871" s="318">
        <v>0</v>
      </c>
      <c r="P871" s="318">
        <v>0</v>
      </c>
      <c r="Q871" s="318">
        <v>0</v>
      </c>
      <c r="R871" s="318">
        <v>1</v>
      </c>
      <c r="S871" s="318">
        <v>4.3478260869565216E-2</v>
      </c>
      <c r="T871" s="318">
        <v>0</v>
      </c>
      <c r="U871" s="318">
        <v>0</v>
      </c>
    </row>
    <row r="872" spans="1:21" x14ac:dyDescent="0.2">
      <c r="A872" s="318">
        <v>37648</v>
      </c>
      <c r="B872" s="318">
        <v>111.620003</v>
      </c>
      <c r="C872" s="318">
        <v>-4.0556729819055282E-2</v>
      </c>
      <c r="D872" s="318">
        <v>-1.9926828630900248E-3</v>
      </c>
      <c r="E872" s="318">
        <v>1.3211807189976462E-2</v>
      </c>
      <c r="F872" s="318">
        <v>1.4228100050743882E-2</v>
      </c>
      <c r="G872" s="318">
        <v>1.7455184922511374E-4</v>
      </c>
      <c r="H872" s="318">
        <v>1.8327944168636942E-4</v>
      </c>
      <c r="I872" s="318">
        <v>-8.7294896908201632E-3</v>
      </c>
      <c r="J872" s="318">
        <v>0</v>
      </c>
      <c r="K872" s="318" t="s">
        <v>634</v>
      </c>
      <c r="O872" s="318">
        <v>0</v>
      </c>
      <c r="P872" s="318">
        <v>0</v>
      </c>
      <c r="Q872" s="318">
        <v>0</v>
      </c>
      <c r="R872" s="318">
        <v>1</v>
      </c>
      <c r="S872" s="318">
        <v>4.3478260869565216E-2</v>
      </c>
      <c r="T872" s="318">
        <v>0</v>
      </c>
      <c r="U872" s="318">
        <v>0</v>
      </c>
    </row>
    <row r="873" spans="1:21" x14ac:dyDescent="0.2">
      <c r="A873" s="318">
        <v>37649</v>
      </c>
      <c r="B873" s="318">
        <v>110.07</v>
      </c>
      <c r="C873" s="318">
        <v>-1.3983745201890633E-2</v>
      </c>
      <c r="D873" s="318">
        <v>-2.6258331485819468E-3</v>
      </c>
      <c r="E873" s="318">
        <v>1.3462356454385269E-2</v>
      </c>
      <c r="F873" s="318">
        <v>1.4497922335491827E-2</v>
      </c>
      <c r="G873" s="318">
        <v>1.8123504130492871E-4</v>
      </c>
      <c r="H873" s="318">
        <v>1.9029679337017515E-4</v>
      </c>
      <c r="I873" s="318">
        <v>-2.6830377464887065E-2</v>
      </c>
      <c r="J873" s="318">
        <v>0</v>
      </c>
      <c r="K873" s="318" t="s">
        <v>634</v>
      </c>
      <c r="O873" s="318">
        <v>0</v>
      </c>
      <c r="P873" s="318">
        <v>0</v>
      </c>
      <c r="Q873" s="318">
        <v>0</v>
      </c>
      <c r="R873" s="318">
        <v>1</v>
      </c>
      <c r="S873" s="318">
        <v>4.3478260869565216E-2</v>
      </c>
      <c r="T873" s="318">
        <v>0</v>
      </c>
      <c r="U873" s="318">
        <v>0</v>
      </c>
    </row>
    <row r="874" spans="1:21" x14ac:dyDescent="0.2">
      <c r="A874" s="318">
        <v>37650</v>
      </c>
      <c r="B874" s="318">
        <v>108.05999799999999</v>
      </c>
      <c r="C874" s="318">
        <v>-1.8429917127617008E-2</v>
      </c>
      <c r="D874" s="318">
        <v>-3.0509491172607934E-3</v>
      </c>
      <c r="E874" s="318">
        <v>1.3826399395211155E-2</v>
      </c>
      <c r="F874" s="318">
        <v>1.4889968579458167E-2</v>
      </c>
      <c r="G874" s="318">
        <v>1.911693202358954E-4</v>
      </c>
      <c r="H874" s="318">
        <v>2.0072778624769018E-4</v>
      </c>
      <c r="I874" s="318">
        <v>-3.6142776881246348E-2</v>
      </c>
      <c r="J874" s="318">
        <v>0</v>
      </c>
      <c r="K874" s="318" t="s">
        <v>634</v>
      </c>
      <c r="O874" s="318">
        <v>0</v>
      </c>
      <c r="P874" s="318">
        <v>0</v>
      </c>
      <c r="Q874" s="318">
        <v>0</v>
      </c>
      <c r="R874" s="318">
        <v>1</v>
      </c>
      <c r="S874" s="318">
        <v>4.3478260869565216E-2</v>
      </c>
      <c r="T874" s="318">
        <v>0</v>
      </c>
      <c r="U874" s="318">
        <v>0</v>
      </c>
    </row>
    <row r="875" spans="1:21" x14ac:dyDescent="0.2">
      <c r="A875" s="318">
        <v>37651</v>
      </c>
      <c r="B875" s="318">
        <v>109.32</v>
      </c>
      <c r="C875" s="318">
        <v>1.1592751152183929E-2</v>
      </c>
      <c r="D875" s="318">
        <v>-2.4989133481091779E-3</v>
      </c>
      <c r="E875" s="318">
        <v>1.4181178474450299E-2</v>
      </c>
      <c r="F875" s="318">
        <v>1.5272038357100321E-2</v>
      </c>
      <c r="G875" s="318">
        <v>2.0110582292421253E-4</v>
      </c>
      <c r="H875" s="318">
        <v>2.1116111407042316E-4</v>
      </c>
      <c r="I875" s="318">
        <v>-4.2555891764377234E-2</v>
      </c>
      <c r="J875" s="318">
        <v>0</v>
      </c>
      <c r="K875" s="318" t="s">
        <v>634</v>
      </c>
      <c r="O875" s="318">
        <v>0</v>
      </c>
      <c r="P875" s="318">
        <v>0</v>
      </c>
      <c r="Q875" s="318">
        <v>0</v>
      </c>
      <c r="R875" s="318">
        <v>1</v>
      </c>
      <c r="S875" s="318">
        <v>4.3478260869565216E-2</v>
      </c>
      <c r="T875" s="318">
        <v>0</v>
      </c>
      <c r="U875" s="318">
        <v>0</v>
      </c>
    </row>
    <row r="876" spans="1:21" x14ac:dyDescent="0.2">
      <c r="A876" s="318">
        <v>37652</v>
      </c>
      <c r="B876" s="318">
        <v>109.720001</v>
      </c>
      <c r="C876" s="318">
        <v>3.6523141236438727E-3</v>
      </c>
      <c r="D876" s="318">
        <v>-3.2541169849128254E-3</v>
      </c>
      <c r="E876" s="318">
        <v>1.3348248565270972E-2</v>
      </c>
      <c r="F876" s="318">
        <v>1.4375036916445661E-2</v>
      </c>
      <c r="G876" s="318">
        <v>1.7817573976025859E-4</v>
      </c>
      <c r="H876" s="318">
        <v>1.8708452674827153E-4</v>
      </c>
      <c r="I876" s="318">
        <v>-3.7414689542236819E-2</v>
      </c>
      <c r="J876" s="318">
        <v>0</v>
      </c>
      <c r="K876" s="318" t="s">
        <v>634</v>
      </c>
      <c r="O876" s="318">
        <v>0</v>
      </c>
      <c r="P876" s="318">
        <v>0</v>
      </c>
      <c r="Q876" s="318">
        <v>0</v>
      </c>
      <c r="R876" s="318">
        <v>1</v>
      </c>
      <c r="S876" s="318">
        <v>4.3478260869565216E-2</v>
      </c>
      <c r="T876" s="318">
        <v>0</v>
      </c>
      <c r="U876" s="318">
        <v>0</v>
      </c>
    </row>
    <row r="877" spans="1:21" x14ac:dyDescent="0.2">
      <c r="A877" s="318">
        <v>37655</v>
      </c>
      <c r="B877" s="318">
        <v>109.69000200000001</v>
      </c>
      <c r="C877" s="318">
        <v>-2.7345152706575917E-4</v>
      </c>
      <c r="D877" s="318">
        <v>-3.8792985454801942E-3</v>
      </c>
      <c r="E877" s="318">
        <v>1.2854329973367851E-2</v>
      </c>
      <c r="F877" s="318">
        <v>1.3843124586703838E-2</v>
      </c>
      <c r="G877" s="318">
        <v>1.6523379906422314E-4</v>
      </c>
      <c r="H877" s="318">
        <v>1.7349548901743431E-4</v>
      </c>
      <c r="I877" s="318">
        <v>-3.940614598326854E-2</v>
      </c>
      <c r="J877" s="318">
        <v>0</v>
      </c>
      <c r="K877" s="318" t="s">
        <v>634</v>
      </c>
      <c r="O877" s="318">
        <v>0</v>
      </c>
      <c r="P877" s="318">
        <v>0</v>
      </c>
      <c r="Q877" s="318">
        <v>0</v>
      </c>
      <c r="R877" s="318">
        <v>1</v>
      </c>
      <c r="S877" s="318">
        <v>4.3478260869565216E-2</v>
      </c>
      <c r="T877" s="318">
        <v>0</v>
      </c>
      <c r="U877" s="318">
        <v>0</v>
      </c>
    </row>
    <row r="878" spans="1:21" x14ac:dyDescent="0.2">
      <c r="A878" s="318">
        <v>37656</v>
      </c>
      <c r="B878" s="318">
        <v>108.510002</v>
      </c>
      <c r="C878" s="318">
        <v>-1.0815870592848227E-2</v>
      </c>
      <c r="D878" s="318">
        <v>-4.0489523976646917E-3</v>
      </c>
      <c r="E878" s="318">
        <v>1.2924404779169708E-2</v>
      </c>
      <c r="F878" s="318">
        <v>1.3918589762182762E-2</v>
      </c>
      <c r="G878" s="318">
        <v>1.6704023889582481E-4</v>
      </c>
      <c r="H878" s="318">
        <v>1.7539225084061606E-4</v>
      </c>
      <c r="I878" s="318">
        <v>-4.5254795465316994E-2</v>
      </c>
      <c r="J878" s="318">
        <v>0</v>
      </c>
      <c r="K878" s="318" t="s">
        <v>634</v>
      </c>
      <c r="O878" s="318">
        <v>0</v>
      </c>
      <c r="P878" s="318">
        <v>0</v>
      </c>
      <c r="Q878" s="318">
        <v>0</v>
      </c>
      <c r="R878" s="318">
        <v>1</v>
      </c>
      <c r="S878" s="318">
        <v>4.3478260869565216E-2</v>
      </c>
      <c r="T878" s="318">
        <v>0</v>
      </c>
      <c r="U878" s="318">
        <v>0</v>
      </c>
    </row>
    <row r="879" spans="1:21" x14ac:dyDescent="0.2">
      <c r="A879" s="318">
        <v>37657</v>
      </c>
      <c r="B879" s="318">
        <v>108.790001</v>
      </c>
      <c r="C879" s="318">
        <v>2.5770745614155008E-3</v>
      </c>
      <c r="D879" s="318">
        <v>-4.0268963500891888E-3</v>
      </c>
      <c r="E879" s="318">
        <v>1.29358379622188E-2</v>
      </c>
      <c r="F879" s="318">
        <v>1.3930902420851014E-2</v>
      </c>
      <c r="G879" s="318">
        <v>1.6733590378478102E-4</v>
      </c>
      <c r="H879" s="318">
        <v>1.7570269897402007E-4</v>
      </c>
      <c r="I879" s="318">
        <v>-4.643091191973172E-2</v>
      </c>
      <c r="J879" s="318">
        <v>0</v>
      </c>
      <c r="K879" s="318" t="s">
        <v>634</v>
      </c>
      <c r="O879" s="318">
        <v>0</v>
      </c>
      <c r="P879" s="318">
        <v>0</v>
      </c>
      <c r="Q879" s="318">
        <v>0</v>
      </c>
      <c r="R879" s="318">
        <v>1</v>
      </c>
      <c r="S879" s="318">
        <v>4.3478260869565216E-2</v>
      </c>
      <c r="T879" s="318">
        <v>0</v>
      </c>
      <c r="U879" s="318">
        <v>0</v>
      </c>
    </row>
    <row r="880" spans="1:21" x14ac:dyDescent="0.2">
      <c r="A880" s="318">
        <v>37658</v>
      </c>
      <c r="B880" s="318">
        <v>107.300003</v>
      </c>
      <c r="C880" s="318">
        <v>-1.3790750029366656E-2</v>
      </c>
      <c r="D880" s="318">
        <v>-3.8395402647559674E-3</v>
      </c>
      <c r="E880" s="318">
        <v>1.2754743197948157E-2</v>
      </c>
      <c r="F880" s="318">
        <v>1.3735877290098014E-2</v>
      </c>
      <c r="G880" s="318">
        <v>1.6268347404560477E-4</v>
      </c>
      <c r="H880" s="318">
        <v>1.7081764774788501E-4</v>
      </c>
      <c r="I880" s="318">
        <v>-5.1287916840738745E-2</v>
      </c>
      <c r="J880" s="318">
        <v>0</v>
      </c>
      <c r="K880" s="318" t="s">
        <v>634</v>
      </c>
      <c r="O880" s="318">
        <v>0</v>
      </c>
      <c r="P880" s="318">
        <v>0</v>
      </c>
      <c r="Q880" s="318">
        <v>0</v>
      </c>
      <c r="R880" s="318">
        <v>1</v>
      </c>
      <c r="S880" s="318">
        <v>4.3478260869565216E-2</v>
      </c>
      <c r="T880" s="318">
        <v>0</v>
      </c>
      <c r="U880" s="318">
        <v>0</v>
      </c>
    </row>
    <row r="881" spans="1:21" x14ac:dyDescent="0.2">
      <c r="A881" s="318">
        <v>37659</v>
      </c>
      <c r="B881" s="318">
        <v>107.43</v>
      </c>
      <c r="C881" s="318">
        <v>1.2107950828051761E-3</v>
      </c>
      <c r="D881" s="318">
        <v>-3.8023509305984879E-3</v>
      </c>
      <c r="E881" s="318">
        <v>1.2768944543238523E-2</v>
      </c>
      <c r="F881" s="318">
        <v>1.3751171046564563E-2</v>
      </c>
      <c r="G881" s="318">
        <v>1.6304594474830084E-4</v>
      </c>
      <c r="H881" s="318">
        <v>1.711982419857159E-4</v>
      </c>
      <c r="I881" s="318">
        <v>-5.3551892091632525E-2</v>
      </c>
      <c r="J881" s="318">
        <v>0</v>
      </c>
      <c r="K881" s="318" t="s">
        <v>634</v>
      </c>
      <c r="O881" s="318">
        <v>0</v>
      </c>
      <c r="P881" s="318">
        <v>0</v>
      </c>
      <c r="Q881" s="318">
        <v>0</v>
      </c>
      <c r="R881" s="318">
        <v>1</v>
      </c>
      <c r="S881" s="318">
        <v>4.3478260869565216E-2</v>
      </c>
      <c r="T881" s="318">
        <v>0</v>
      </c>
      <c r="U881" s="318">
        <v>0</v>
      </c>
    </row>
    <row r="882" spans="1:21" x14ac:dyDescent="0.2">
      <c r="A882" s="318">
        <v>37662</v>
      </c>
      <c r="B882" s="318">
        <v>105.80999799999999</v>
      </c>
      <c r="C882" s="318">
        <v>-1.5194458664186178E-2</v>
      </c>
      <c r="D882" s="318">
        <v>-4.7992995060758261E-3</v>
      </c>
      <c r="E882" s="318">
        <v>1.2803793624694172E-2</v>
      </c>
      <c r="F882" s="318">
        <v>1.3788700826593723E-2</v>
      </c>
      <c r="G882" s="318">
        <v>1.6393713118375913E-4</v>
      </c>
      <c r="H882" s="318">
        <v>1.721339877429471E-4</v>
      </c>
      <c r="I882" s="318">
        <v>-5.1810943843911959E-2</v>
      </c>
      <c r="J882" s="318">
        <v>0</v>
      </c>
      <c r="K882" s="318" t="s">
        <v>634</v>
      </c>
      <c r="O882" s="318">
        <v>0</v>
      </c>
      <c r="P882" s="318">
        <v>0</v>
      </c>
      <c r="Q882" s="318">
        <v>0</v>
      </c>
      <c r="R882" s="318">
        <v>1</v>
      </c>
      <c r="S882" s="318">
        <v>4.3478260869565216E-2</v>
      </c>
      <c r="T882" s="318">
        <v>0</v>
      </c>
      <c r="U882" s="318">
        <v>0</v>
      </c>
    </row>
    <row r="883" spans="1:21" x14ac:dyDescent="0.2">
      <c r="A883" s="318">
        <v>37663</v>
      </c>
      <c r="B883" s="318">
        <v>106.949997</v>
      </c>
      <c r="C883" s="318">
        <v>1.071639346365833E-2</v>
      </c>
      <c r="D883" s="318">
        <v>-5.2237585023561751E-3</v>
      </c>
      <c r="E883" s="318">
        <v>1.2080777336548458E-2</v>
      </c>
      <c r="F883" s="318">
        <v>1.3010067900898339E-2</v>
      </c>
      <c r="G883" s="318">
        <v>1.4594518105526285E-4</v>
      </c>
      <c r="H883" s="318">
        <v>1.53242440108026E-4</v>
      </c>
      <c r="I883" s="318">
        <v>-6.3143061130981823E-2</v>
      </c>
      <c r="J883" s="318">
        <v>0</v>
      </c>
      <c r="K883" s="318" t="s">
        <v>634</v>
      </c>
      <c r="O883" s="318">
        <v>0</v>
      </c>
      <c r="P883" s="318">
        <v>0</v>
      </c>
      <c r="Q883" s="318">
        <v>0</v>
      </c>
      <c r="R883" s="318">
        <v>1</v>
      </c>
      <c r="S883" s="318">
        <v>4.3478260869565216E-2</v>
      </c>
      <c r="T883" s="318">
        <v>0</v>
      </c>
      <c r="U883" s="318">
        <v>0</v>
      </c>
    </row>
    <row r="884" spans="1:21" x14ac:dyDescent="0.2">
      <c r="A884" s="318">
        <v>37664</v>
      </c>
      <c r="B884" s="318">
        <v>106.220001</v>
      </c>
      <c r="C884" s="318">
        <v>-6.8489830692473972E-3</v>
      </c>
      <c r="D884" s="318">
        <v>-5.3700188623294325E-3</v>
      </c>
      <c r="E884" s="318">
        <v>1.2080985314231827E-2</v>
      </c>
      <c r="F884" s="318">
        <v>1.3010291876865044E-2</v>
      </c>
      <c r="G884" s="318">
        <v>1.4595020616268509E-4</v>
      </c>
      <c r="H884" s="318">
        <v>1.5324771647081935E-4</v>
      </c>
      <c r="I884" s="318">
        <v>-5.2065834122793399E-2</v>
      </c>
      <c r="J884" s="318">
        <v>0</v>
      </c>
      <c r="K884" s="318" t="s">
        <v>634</v>
      </c>
      <c r="O884" s="318">
        <v>0</v>
      </c>
      <c r="P884" s="318">
        <v>0</v>
      </c>
      <c r="Q884" s="318">
        <v>0</v>
      </c>
      <c r="R884" s="318">
        <v>1</v>
      </c>
      <c r="S884" s="318">
        <v>4.3478260869565216E-2</v>
      </c>
      <c r="T884" s="318">
        <v>0</v>
      </c>
      <c r="U884" s="318">
        <v>0</v>
      </c>
    </row>
    <row r="885" spans="1:21" x14ac:dyDescent="0.2">
      <c r="A885" s="318">
        <v>37665</v>
      </c>
      <c r="B885" s="318">
        <v>104.05999799999999</v>
      </c>
      <c r="C885" s="318">
        <v>-2.0544787766199675E-2</v>
      </c>
      <c r="D885" s="318">
        <v>-6.4643446967653428E-3</v>
      </c>
      <c r="E885" s="318">
        <v>1.2375771530534365E-2</v>
      </c>
      <c r="F885" s="318">
        <v>1.3327753955960085E-2</v>
      </c>
      <c r="G885" s="318">
        <v>1.5315972097598493E-4</v>
      </c>
      <c r="H885" s="318">
        <v>1.6081770702478418E-4</v>
      </c>
      <c r="I885" s="318">
        <v>-5.6412199646976934E-2</v>
      </c>
      <c r="J885" s="318">
        <v>0</v>
      </c>
      <c r="K885" s="318" t="s">
        <v>634</v>
      </c>
      <c r="O885" s="318">
        <v>0</v>
      </c>
      <c r="P885" s="318">
        <v>0</v>
      </c>
      <c r="Q885" s="318">
        <v>0</v>
      </c>
      <c r="R885" s="318">
        <v>1</v>
      </c>
      <c r="S885" s="318">
        <v>4.3478260869565216E-2</v>
      </c>
      <c r="T885" s="318">
        <v>0</v>
      </c>
      <c r="U885" s="318">
        <v>0</v>
      </c>
    </row>
    <row r="886" spans="1:21" x14ac:dyDescent="0.2">
      <c r="A886" s="318">
        <v>37666</v>
      </c>
      <c r="B886" s="318">
        <v>103.80999799999999</v>
      </c>
      <c r="C886" s="318">
        <v>-2.4053507032891159E-3</v>
      </c>
      <c r="D886" s="318">
        <v>-6.8060700415358347E-3</v>
      </c>
      <c r="E886" s="318">
        <v>1.2146989838640893E-2</v>
      </c>
      <c r="F886" s="318">
        <v>1.3081373672382499E-2</v>
      </c>
      <c r="G886" s="318">
        <v>1.475493621400451E-4</v>
      </c>
      <c r="H886" s="318">
        <v>1.5492683024704735E-4</v>
      </c>
      <c r="I886" s="318">
        <v>-6.7082911033834666E-2</v>
      </c>
      <c r="J886" s="318">
        <v>0</v>
      </c>
      <c r="K886" s="318" t="s">
        <v>634</v>
      </c>
      <c r="O886" s="318">
        <v>0</v>
      </c>
      <c r="P886" s="318">
        <v>0</v>
      </c>
      <c r="Q886" s="318">
        <v>0</v>
      </c>
      <c r="R886" s="318">
        <v>1</v>
      </c>
      <c r="S886" s="318">
        <v>4.3478260869565216E-2</v>
      </c>
      <c r="T886" s="318">
        <v>0</v>
      </c>
      <c r="U886" s="318">
        <v>0</v>
      </c>
    </row>
    <row r="887" spans="1:21" x14ac:dyDescent="0.2">
      <c r="A887" s="318">
        <v>37669</v>
      </c>
      <c r="B887" s="318">
        <v>104.449997</v>
      </c>
      <c r="C887" s="318">
        <v>6.1461733415107021E-3</v>
      </c>
      <c r="D887" s="318">
        <v>-6.0017017142654523E-3</v>
      </c>
      <c r="E887" s="318">
        <v>1.2429080983189114E-2</v>
      </c>
      <c r="F887" s="318">
        <v>1.3385164135742122E-2</v>
      </c>
      <c r="G887" s="318">
        <v>1.5448205408667327E-4</v>
      </c>
      <c r="H887" s="318">
        <v>1.6220615679100693E-4</v>
      </c>
      <c r="I887" s="318">
        <v>-6.742943124195877E-2</v>
      </c>
      <c r="J887" s="318">
        <v>0</v>
      </c>
      <c r="K887" s="318" t="s">
        <v>634</v>
      </c>
      <c r="O887" s="318">
        <v>0</v>
      </c>
      <c r="P887" s="318">
        <v>0</v>
      </c>
      <c r="Q887" s="318">
        <v>0</v>
      </c>
      <c r="R887" s="318">
        <v>1</v>
      </c>
      <c r="S887" s="318">
        <v>4.3478260869565216E-2</v>
      </c>
      <c r="T887" s="318">
        <v>0</v>
      </c>
      <c r="U887" s="318">
        <v>0</v>
      </c>
    </row>
    <row r="888" spans="1:21" x14ac:dyDescent="0.2">
      <c r="A888" s="318">
        <v>37670</v>
      </c>
      <c r="B888" s="318">
        <v>105.07</v>
      </c>
      <c r="C888" s="318">
        <v>5.9183354199860002E-3</v>
      </c>
      <c r="D888" s="318">
        <v>-5.9324164428083354E-3</v>
      </c>
      <c r="E888" s="318">
        <v>1.2494219384842029E-2</v>
      </c>
      <c r="F888" s="318">
        <v>1.3455313183676031E-2</v>
      </c>
      <c r="G888" s="318">
        <v>1.5610551803656235E-4</v>
      </c>
      <c r="H888" s="318">
        <v>1.6391079393839048E-4</v>
      </c>
      <c r="I888" s="318">
        <v>-6.0299550610511947E-2</v>
      </c>
      <c r="J888" s="318">
        <v>0</v>
      </c>
      <c r="K888" s="318" t="s">
        <v>634</v>
      </c>
      <c r="O888" s="318">
        <v>0</v>
      </c>
      <c r="P888" s="318">
        <v>0</v>
      </c>
      <c r="Q888" s="318">
        <v>0</v>
      </c>
      <c r="R888" s="318">
        <v>1</v>
      </c>
      <c r="S888" s="318">
        <v>4.3478260869565216E-2</v>
      </c>
      <c r="T888" s="318">
        <v>0</v>
      </c>
      <c r="U888" s="318">
        <v>0</v>
      </c>
    </row>
    <row r="889" spans="1:21" x14ac:dyDescent="0.2">
      <c r="A889" s="318">
        <v>37671</v>
      </c>
      <c r="B889" s="318">
        <v>103.83000199999999</v>
      </c>
      <c r="C889" s="318">
        <v>-1.1871829123065862E-2</v>
      </c>
      <c r="D889" s="318">
        <v>-6.301272943598224E-3</v>
      </c>
      <c r="E889" s="318">
        <v>1.255242231047431E-2</v>
      </c>
      <c r="F889" s="318">
        <v>1.3517993257433872E-2</v>
      </c>
      <c r="G889" s="318">
        <v>1.5756330586049323E-4</v>
      </c>
      <c r="H889" s="318">
        <v>1.654414711535179E-4</v>
      </c>
      <c r="I889" s="318">
        <v>-5.759385752002897E-2</v>
      </c>
      <c r="J889" s="318">
        <v>0</v>
      </c>
      <c r="K889" s="318" t="s">
        <v>634</v>
      </c>
      <c r="O889" s="318">
        <v>0</v>
      </c>
      <c r="P889" s="318">
        <v>0</v>
      </c>
      <c r="Q889" s="318">
        <v>0</v>
      </c>
      <c r="R889" s="318">
        <v>1</v>
      </c>
      <c r="S889" s="318">
        <v>4.3478260869565216E-2</v>
      </c>
      <c r="T889" s="318">
        <v>0</v>
      </c>
      <c r="U889" s="318">
        <v>0</v>
      </c>
    </row>
    <row r="890" spans="1:21" x14ac:dyDescent="0.2">
      <c r="A890" s="318">
        <v>37672</v>
      </c>
      <c r="B890" s="318">
        <v>101.470001</v>
      </c>
      <c r="C890" s="318">
        <v>-2.2991767431496907E-2</v>
      </c>
      <c r="D890" s="318">
        <v>-6.5652637883019714E-3</v>
      </c>
      <c r="E890" s="318">
        <v>1.2853261421696823E-2</v>
      </c>
      <c r="F890" s="318">
        <v>1.3841973838750424E-2</v>
      </c>
      <c r="G890" s="318">
        <v>1.6520632917447982E-4</v>
      </c>
      <c r="H890" s="318">
        <v>1.7346664563320382E-4</v>
      </c>
      <c r="I890" s="318">
        <v>-6.1957375392710595E-2</v>
      </c>
      <c r="J890" s="318">
        <v>0</v>
      </c>
      <c r="K890" s="318" t="s">
        <v>634</v>
      </c>
      <c r="O890" s="318">
        <v>0</v>
      </c>
      <c r="P890" s="318">
        <v>0</v>
      </c>
      <c r="Q890" s="318">
        <v>0</v>
      </c>
      <c r="R890" s="318">
        <v>1</v>
      </c>
      <c r="S890" s="318">
        <v>4.3478260869565216E-2</v>
      </c>
      <c r="T890" s="318">
        <v>0</v>
      </c>
      <c r="U890" s="318">
        <v>0</v>
      </c>
    </row>
    <row r="891" spans="1:21" x14ac:dyDescent="0.2">
      <c r="A891" s="318">
        <v>37673</v>
      </c>
      <c r="B891" s="318">
        <v>101.82</v>
      </c>
      <c r="C891" s="318">
        <v>3.4433503280689465E-3</v>
      </c>
      <c r="D891" s="318">
        <v>-6.3931153378109559E-3</v>
      </c>
      <c r="E891" s="318">
        <v>1.2966880510862731E-2</v>
      </c>
      <c r="F891" s="318">
        <v>1.3964332857852171E-2</v>
      </c>
      <c r="G891" s="318">
        <v>1.6813999018299171E-4</v>
      </c>
      <c r="H891" s="318">
        <v>1.7654698969214131E-4</v>
      </c>
      <c r="I891" s="318">
        <v>-7.2121160662897282E-2</v>
      </c>
      <c r="J891" s="318">
        <v>0</v>
      </c>
      <c r="K891" s="318" t="s">
        <v>634</v>
      </c>
      <c r="O891" s="318">
        <v>0</v>
      </c>
      <c r="P891" s="318">
        <v>0</v>
      </c>
      <c r="Q891" s="318">
        <v>0</v>
      </c>
      <c r="R891" s="318">
        <v>1</v>
      </c>
      <c r="S891" s="318">
        <v>4.3478260869565216E-2</v>
      </c>
      <c r="T891" s="318">
        <v>0</v>
      </c>
      <c r="U891" s="318">
        <v>0</v>
      </c>
    </row>
    <row r="892" spans="1:21" x14ac:dyDescent="0.2">
      <c r="A892" s="318">
        <v>37676</v>
      </c>
      <c r="B892" s="318">
        <v>100.970001</v>
      </c>
      <c r="C892" s="318">
        <v>-8.3830955540284639E-3</v>
      </c>
      <c r="D892" s="318">
        <v>-6.7063594826707014E-3</v>
      </c>
      <c r="E892" s="318">
        <v>1.2929903661368217E-2</v>
      </c>
      <c r="F892" s="318">
        <v>1.3924511635319617E-2</v>
      </c>
      <c r="G892" s="318">
        <v>1.6718240869226323E-4</v>
      </c>
      <c r="H892" s="318">
        <v>1.7554152912687641E-4</v>
      </c>
      <c r="I892" s="318">
        <v>-7.2571951356661502E-2</v>
      </c>
      <c r="J892" s="318">
        <v>0</v>
      </c>
      <c r="K892" s="318" t="s">
        <v>634</v>
      </c>
      <c r="O892" s="318">
        <v>0</v>
      </c>
      <c r="P892" s="318">
        <v>0</v>
      </c>
      <c r="Q892" s="318">
        <v>0</v>
      </c>
      <c r="R892" s="318">
        <v>1</v>
      </c>
      <c r="S892" s="318">
        <v>4.3478260869565216E-2</v>
      </c>
      <c r="T892" s="318">
        <v>0</v>
      </c>
      <c r="U892" s="318">
        <v>0</v>
      </c>
    </row>
    <row r="893" spans="1:21" x14ac:dyDescent="0.2">
      <c r="A893" s="318">
        <v>37677</v>
      </c>
      <c r="B893" s="318">
        <v>98.57</v>
      </c>
      <c r="C893" s="318">
        <v>-2.4056497242813918E-2</v>
      </c>
      <c r="D893" s="318">
        <v>-5.9206341218973023E-3</v>
      </c>
      <c r="E893" s="318">
        <v>1.114868429689579E-2</v>
      </c>
      <c r="F893" s="318">
        <v>1.2006275396657004E-2</v>
      </c>
      <c r="G893" s="318">
        <v>1.2429316155185077E-4</v>
      </c>
      <c r="H893" s="318">
        <v>1.3050781962944331E-4</v>
      </c>
      <c r="I893" s="318">
        <v>-7.463402698818096E-2</v>
      </c>
      <c r="J893" s="318">
        <v>0</v>
      </c>
      <c r="K893" s="318" t="s">
        <v>634</v>
      </c>
      <c r="O893" s="318">
        <v>0</v>
      </c>
      <c r="P893" s="318">
        <v>0</v>
      </c>
      <c r="Q893" s="318">
        <v>0</v>
      </c>
      <c r="R893" s="318">
        <v>1</v>
      </c>
      <c r="S893" s="318">
        <v>4.3478260869565216E-2</v>
      </c>
      <c r="T893" s="318">
        <v>0</v>
      </c>
      <c r="U893" s="318">
        <v>0</v>
      </c>
    </row>
    <row r="894" spans="1:21" x14ac:dyDescent="0.2">
      <c r="A894" s="318">
        <v>37678</v>
      </c>
      <c r="B894" s="318">
        <v>98.650002000000001</v>
      </c>
      <c r="C894" s="318">
        <v>8.1129706497139263E-4</v>
      </c>
      <c r="D894" s="318">
        <v>-5.2161082996657771E-3</v>
      </c>
      <c r="E894" s="318">
        <v>1.1080940571394264E-2</v>
      </c>
      <c r="F894" s="318">
        <v>1.1933320615347669E-2</v>
      </c>
      <c r="G894" s="318">
        <v>1.2278724394677144E-4</v>
      </c>
      <c r="H894" s="318">
        <v>1.2892660614411002E-4</v>
      </c>
      <c r="I894" s="318">
        <v>-7.7015142048445936E-2</v>
      </c>
      <c r="J894" s="318">
        <v>0</v>
      </c>
      <c r="K894" s="318" t="s">
        <v>634</v>
      </c>
      <c r="O894" s="318">
        <v>0</v>
      </c>
      <c r="P894" s="318">
        <v>0</v>
      </c>
      <c r="Q894" s="318">
        <v>0</v>
      </c>
      <c r="R894" s="318">
        <v>0</v>
      </c>
      <c r="S894" s="318">
        <v>0</v>
      </c>
      <c r="T894" s="318">
        <v>0</v>
      </c>
      <c r="U894" s="318">
        <v>0</v>
      </c>
    </row>
    <row r="895" spans="1:21" x14ac:dyDescent="0.2">
      <c r="A895" s="318">
        <v>37679</v>
      </c>
      <c r="B895" s="318">
        <v>99.400002000000001</v>
      </c>
      <c r="C895" s="318">
        <v>7.5738810409335606E-3</v>
      </c>
      <c r="D895" s="318">
        <v>-3.9778321964014643E-3</v>
      </c>
      <c r="E895" s="318">
        <v>1.0982996131885433E-2</v>
      </c>
      <c r="F895" s="318">
        <v>1.1827841988184313E-2</v>
      </c>
      <c r="G895" s="318">
        <v>1.2062620403301038E-4</v>
      </c>
      <c r="H895" s="318">
        <v>1.2665751423466092E-4</v>
      </c>
      <c r="I895" s="318">
        <v>-7.7840735511559164E-2</v>
      </c>
      <c r="J895" s="318">
        <v>0</v>
      </c>
      <c r="K895" s="318" t="s">
        <v>634</v>
      </c>
      <c r="O895" s="318">
        <v>0</v>
      </c>
      <c r="P895" s="318">
        <v>0</v>
      </c>
      <c r="Q895" s="318">
        <v>0</v>
      </c>
      <c r="R895" s="318">
        <v>0</v>
      </c>
      <c r="S895" s="318">
        <v>0</v>
      </c>
      <c r="T895" s="318">
        <v>0</v>
      </c>
      <c r="U895" s="318">
        <v>0</v>
      </c>
    </row>
    <row r="896" spans="1:21" x14ac:dyDescent="0.2">
      <c r="A896" s="318">
        <v>37680</v>
      </c>
      <c r="B896" s="318">
        <v>101.629997</v>
      </c>
      <c r="C896" s="318">
        <v>2.2186603847579367E-2</v>
      </c>
      <c r="D896" s="318">
        <v>-3.4733630204302527E-3</v>
      </c>
      <c r="E896" s="318">
        <v>1.1935900586476327E-2</v>
      </c>
      <c r="F896" s="318">
        <v>1.2854046785436044E-2</v>
      </c>
      <c r="G896" s="318">
        <v>1.4246572281024594E-4</v>
      </c>
      <c r="H896" s="318">
        <v>1.4958900895075823E-4</v>
      </c>
      <c r="I896" s="318">
        <v>-7.0010275995118651E-2</v>
      </c>
      <c r="J896" s="318">
        <v>0</v>
      </c>
      <c r="K896" s="318" t="s">
        <v>634</v>
      </c>
      <c r="O896" s="318">
        <v>0</v>
      </c>
      <c r="P896" s="318">
        <v>0</v>
      </c>
      <c r="Q896" s="318">
        <v>0</v>
      </c>
      <c r="R896" s="318">
        <v>0</v>
      </c>
      <c r="S896" s="318">
        <v>0</v>
      </c>
      <c r="T896" s="318">
        <v>0</v>
      </c>
      <c r="U896" s="318">
        <v>0</v>
      </c>
    </row>
    <row r="897" spans="1:21" x14ac:dyDescent="0.2">
      <c r="A897" s="318">
        <v>37683</v>
      </c>
      <c r="B897" s="318">
        <v>103.83000199999999</v>
      </c>
      <c r="C897" s="318">
        <v>2.1416227946786225E-2</v>
      </c>
      <c r="D897" s="318">
        <v>-2.6274623621853786E-3</v>
      </c>
      <c r="E897" s="318">
        <v>1.3044164238391592E-2</v>
      </c>
      <c r="F897" s="318">
        <v>1.4047561487498637E-2</v>
      </c>
      <c r="G897" s="318">
        <v>1.7015022067813409E-4</v>
      </c>
      <c r="H897" s="318">
        <v>1.7865773171204082E-4</v>
      </c>
      <c r="I897" s="318">
        <v>-6.0446068004201381E-2</v>
      </c>
      <c r="J897" s="318">
        <v>0</v>
      </c>
      <c r="K897" s="318" t="s">
        <v>634</v>
      </c>
      <c r="O897" s="318">
        <v>0</v>
      </c>
      <c r="P897" s="318">
        <v>0</v>
      </c>
      <c r="Q897" s="318">
        <v>0</v>
      </c>
      <c r="R897" s="318">
        <v>0</v>
      </c>
      <c r="S897" s="318">
        <v>0</v>
      </c>
      <c r="T897" s="318">
        <v>0</v>
      </c>
      <c r="U897" s="318">
        <v>0</v>
      </c>
    </row>
    <row r="898" spans="1:21" x14ac:dyDescent="0.2">
      <c r="A898" s="318">
        <v>37684</v>
      </c>
      <c r="B898" s="318">
        <v>102.449997</v>
      </c>
      <c r="C898" s="318">
        <v>-1.3380120175286546E-2</v>
      </c>
      <c r="D898" s="318">
        <v>-3.2515894406720826E-3</v>
      </c>
      <c r="E898" s="318">
        <v>1.3238018110322177E-2</v>
      </c>
      <c r="F898" s="318">
        <v>1.4256327195731574E-2</v>
      </c>
      <c r="G898" s="318">
        <v>1.7524512348921796E-4</v>
      </c>
      <c r="H898" s="318">
        <v>1.8400737966367886E-4</v>
      </c>
      <c r="I898" s="318">
        <v>-5.5988581782901281E-2</v>
      </c>
      <c r="J898" s="318">
        <v>0</v>
      </c>
      <c r="K898" s="318" t="s">
        <v>634</v>
      </c>
      <c r="O898" s="318">
        <v>0</v>
      </c>
      <c r="P898" s="318">
        <v>0</v>
      </c>
      <c r="Q898" s="318">
        <v>0</v>
      </c>
      <c r="R898" s="318">
        <v>0</v>
      </c>
      <c r="S898" s="318">
        <v>0</v>
      </c>
      <c r="T898" s="318">
        <v>0</v>
      </c>
      <c r="U898" s="318">
        <v>0</v>
      </c>
    </row>
    <row r="899" spans="1:21" x14ac:dyDescent="0.2">
      <c r="A899" s="318">
        <v>37685</v>
      </c>
      <c r="B899" s="318">
        <v>101.83000199999999</v>
      </c>
      <c r="C899" s="318">
        <v>-6.0700695781802302E-3</v>
      </c>
      <c r="D899" s="318">
        <v>-3.0255989161640834E-3</v>
      </c>
      <c r="E899" s="318">
        <v>1.3142593816785567E-2</v>
      </c>
      <c r="F899" s="318">
        <v>1.4153562571922918E-2</v>
      </c>
      <c r="G899" s="318">
        <v>1.7272777223301025E-4</v>
      </c>
      <c r="H899" s="318">
        <v>1.8136416084466077E-4</v>
      </c>
      <c r="I899" s="318">
        <v>-6.8089235806478493E-2</v>
      </c>
      <c r="J899" s="318">
        <v>0</v>
      </c>
      <c r="K899" s="318" t="s">
        <v>634</v>
      </c>
      <c r="O899" s="318">
        <v>0</v>
      </c>
      <c r="P899" s="318">
        <v>0</v>
      </c>
      <c r="Q899" s="318">
        <v>0</v>
      </c>
      <c r="R899" s="318">
        <v>0</v>
      </c>
      <c r="S899" s="318">
        <v>0</v>
      </c>
      <c r="T899" s="318">
        <v>0</v>
      </c>
      <c r="U899" s="318">
        <v>0</v>
      </c>
    </row>
    <row r="900" spans="1:21" x14ac:dyDescent="0.2">
      <c r="A900" s="318">
        <v>37686</v>
      </c>
      <c r="B900" s="318">
        <v>101.540001</v>
      </c>
      <c r="C900" s="318">
        <v>-2.8519564565673951E-3</v>
      </c>
      <c r="D900" s="318">
        <v>-3.2841242027346969E-3</v>
      </c>
      <c r="E900" s="318">
        <v>1.3080122523256197E-2</v>
      </c>
      <c r="F900" s="318">
        <v>1.4086285794275904E-2</v>
      </c>
      <c r="G900" s="318">
        <v>1.7108960522339405E-4</v>
      </c>
      <c r="H900" s="318">
        <v>1.7964408548456375E-4</v>
      </c>
      <c r="I900" s="318">
        <v>-6.8112768880598293E-2</v>
      </c>
      <c r="J900" s="318">
        <v>0</v>
      </c>
      <c r="K900" s="318" t="s">
        <v>634</v>
      </c>
      <c r="O900" s="318">
        <v>0</v>
      </c>
      <c r="P900" s="318">
        <v>0</v>
      </c>
      <c r="Q900" s="318">
        <v>0</v>
      </c>
      <c r="R900" s="318">
        <v>0</v>
      </c>
      <c r="S900" s="318">
        <v>0</v>
      </c>
      <c r="T900" s="318">
        <v>0</v>
      </c>
      <c r="U900" s="318">
        <v>0</v>
      </c>
    </row>
    <row r="901" spans="1:21" x14ac:dyDescent="0.2">
      <c r="A901" s="318">
        <v>37687</v>
      </c>
      <c r="B901" s="318">
        <v>100.739998</v>
      </c>
      <c r="C901" s="318">
        <v>-7.9098989031668367E-3</v>
      </c>
      <c r="D901" s="318">
        <v>-3.0040836729156575E-3</v>
      </c>
      <c r="E901" s="318">
        <v>1.2905723213212466E-2</v>
      </c>
      <c r="F901" s="318">
        <v>1.3898471152690347E-2</v>
      </c>
      <c r="G901" s="318">
        <v>1.6655769165605107E-4</v>
      </c>
      <c r="H901" s="318">
        <v>1.7488557623885365E-4</v>
      </c>
      <c r="I901" s="318">
        <v>-7.5666223456770917E-2</v>
      </c>
      <c r="J901" s="318">
        <v>0</v>
      </c>
      <c r="K901" s="318" t="s">
        <v>634</v>
      </c>
      <c r="O901" s="318">
        <v>0</v>
      </c>
      <c r="P901" s="318">
        <v>0</v>
      </c>
      <c r="Q901" s="318">
        <v>0</v>
      </c>
      <c r="R901" s="318">
        <v>0</v>
      </c>
      <c r="S901" s="318">
        <v>0</v>
      </c>
      <c r="T901" s="318">
        <v>0</v>
      </c>
      <c r="U901" s="318">
        <v>0</v>
      </c>
    </row>
    <row r="902" spans="1:21" x14ac:dyDescent="0.2">
      <c r="A902" s="318">
        <v>37690</v>
      </c>
      <c r="B902" s="318">
        <v>100.129997</v>
      </c>
      <c r="C902" s="318">
        <v>-6.0736087057567407E-3</v>
      </c>
      <c r="D902" s="318">
        <v>-3.3509600437995578E-3</v>
      </c>
      <c r="E902" s="318">
        <v>1.2884649445313994E-2</v>
      </c>
      <c r="F902" s="318">
        <v>1.3875776325722762E-2</v>
      </c>
      <c r="G902" s="318">
        <v>1.6601419132863019E-4</v>
      </c>
      <c r="H902" s="318">
        <v>1.7431490089506171E-4</v>
      </c>
      <c r="I902" s="318">
        <v>-6.9988194945407867E-2</v>
      </c>
      <c r="J902" s="318">
        <v>0</v>
      </c>
      <c r="K902" s="318" t="s">
        <v>634</v>
      </c>
      <c r="O902" s="318">
        <v>0</v>
      </c>
      <c r="P902" s="318">
        <v>0</v>
      </c>
      <c r="Q902" s="318">
        <v>0</v>
      </c>
      <c r="R902" s="318">
        <v>0</v>
      </c>
      <c r="S902" s="318">
        <v>0</v>
      </c>
      <c r="T902" s="318">
        <v>0</v>
      </c>
      <c r="U902" s="318">
        <v>0</v>
      </c>
    </row>
    <row r="903" spans="1:21" x14ac:dyDescent="0.2">
      <c r="A903" s="318">
        <v>37691</v>
      </c>
      <c r="B903" s="318">
        <v>100.66999800000001</v>
      </c>
      <c r="C903" s="318">
        <v>5.3785091157795622E-3</v>
      </c>
      <c r="D903" s="318">
        <v>-2.3712949114202378E-3</v>
      </c>
      <c r="E903" s="318">
        <v>1.2720189423915729E-2</v>
      </c>
      <c r="F903" s="318">
        <v>1.3698665533447707E-2</v>
      </c>
      <c r="G903" s="318">
        <v>1.6180321898029757E-4</v>
      </c>
      <c r="H903" s="318">
        <v>1.6989337992931247E-4</v>
      </c>
      <c r="I903" s="318">
        <v>-7.3458785359452425E-2</v>
      </c>
      <c r="J903" s="318">
        <v>0</v>
      </c>
      <c r="K903" s="318" t="s">
        <v>634</v>
      </c>
      <c r="O903" s="318">
        <v>0</v>
      </c>
      <c r="P903" s="318">
        <v>0</v>
      </c>
      <c r="Q903" s="318">
        <v>0</v>
      </c>
      <c r="R903" s="318">
        <v>0</v>
      </c>
      <c r="S903" s="318">
        <v>0</v>
      </c>
      <c r="T903" s="318">
        <v>0</v>
      </c>
      <c r="U903" s="318">
        <v>0</v>
      </c>
    </row>
    <row r="904" spans="1:21" x14ac:dyDescent="0.2">
      <c r="A904" s="318">
        <v>37692</v>
      </c>
      <c r="B904" s="318">
        <v>101.089996</v>
      </c>
      <c r="C904" s="318">
        <v>4.1633487228243081E-3</v>
      </c>
      <c r="D904" s="318">
        <v>-2.6833446609837628E-3</v>
      </c>
      <c r="E904" s="318">
        <v>1.2460805519827162E-2</v>
      </c>
      <c r="F904" s="318">
        <v>1.3419329021352329E-2</v>
      </c>
      <c r="G904" s="318">
        <v>1.5527167420295509E-4</v>
      </c>
      <c r="H904" s="318">
        <v>1.6303525791310283E-4</v>
      </c>
      <c r="I904" s="318">
        <v>-6.6623350003016904E-2</v>
      </c>
      <c r="J904" s="318">
        <v>0</v>
      </c>
      <c r="K904" s="318" t="s">
        <v>634</v>
      </c>
      <c r="O904" s="318">
        <v>0</v>
      </c>
      <c r="P904" s="318">
        <v>0</v>
      </c>
      <c r="Q904" s="318">
        <v>0</v>
      </c>
      <c r="R904" s="318">
        <v>0</v>
      </c>
      <c r="S904" s="318">
        <v>0</v>
      </c>
      <c r="T904" s="318">
        <v>0</v>
      </c>
      <c r="U904" s="318">
        <v>0</v>
      </c>
    </row>
    <row r="905" spans="1:21" x14ac:dyDescent="0.2">
      <c r="A905" s="318">
        <v>37694</v>
      </c>
      <c r="B905" s="318">
        <v>104.18</v>
      </c>
      <c r="C905" s="318">
        <v>3.0109002719781369E-2</v>
      </c>
      <c r="D905" s="318">
        <v>-9.2344057579191641E-4</v>
      </c>
      <c r="E905" s="318">
        <v>1.4314985988957342E-2</v>
      </c>
      <c r="F905" s="318">
        <v>1.5416138757338676E-2</v>
      </c>
      <c r="G905" s="318">
        <v>2.0491882386404502E-4</v>
      </c>
      <c r="H905" s="318">
        <v>2.1516476505724729E-4</v>
      </c>
      <c r="I905" s="318">
        <v>-6.1469756392565078E-2</v>
      </c>
      <c r="J905" s="318">
        <v>0</v>
      </c>
      <c r="K905" s="318" t="s">
        <v>634</v>
      </c>
      <c r="O905" s="318">
        <v>0</v>
      </c>
      <c r="P905" s="318">
        <v>0</v>
      </c>
      <c r="Q905" s="318">
        <v>0</v>
      </c>
      <c r="R905" s="318">
        <v>0</v>
      </c>
      <c r="S905" s="318">
        <v>0</v>
      </c>
      <c r="T905" s="318">
        <v>0</v>
      </c>
      <c r="U905" s="318">
        <v>0</v>
      </c>
    </row>
    <row r="906" spans="1:21" x14ac:dyDescent="0.2">
      <c r="A906" s="318">
        <v>37697</v>
      </c>
      <c r="B906" s="318">
        <v>103.389999</v>
      </c>
      <c r="C906" s="318">
        <v>-7.611936390559129E-3</v>
      </c>
      <c r="D906" s="318">
        <v>-3.0759051028522418E-4</v>
      </c>
      <c r="E906" s="318">
        <v>1.3693338691881647E-2</v>
      </c>
      <c r="F906" s="318">
        <v>1.4746672437411004E-2</v>
      </c>
      <c r="G906" s="318">
        <v>1.8750752453058298E-4</v>
      </c>
      <c r="H906" s="318">
        <v>1.9688290075711213E-4</v>
      </c>
      <c r="I906" s="318">
        <v>-4.5099272204855233E-2</v>
      </c>
      <c r="J906" s="318">
        <v>0</v>
      </c>
      <c r="K906" s="318" t="s">
        <v>634</v>
      </c>
      <c r="O906" s="318">
        <v>0</v>
      </c>
      <c r="P906" s="318">
        <v>0</v>
      </c>
      <c r="Q906" s="318">
        <v>0</v>
      </c>
      <c r="R906" s="318">
        <v>0</v>
      </c>
      <c r="S906" s="318">
        <v>0</v>
      </c>
      <c r="T906" s="318">
        <v>0</v>
      </c>
      <c r="U906" s="318">
        <v>0</v>
      </c>
    </row>
    <row r="907" spans="1:21" x14ac:dyDescent="0.2">
      <c r="A907" s="318">
        <v>37698</v>
      </c>
      <c r="B907" s="318">
        <v>104.660004</v>
      </c>
      <c r="C907" s="318">
        <v>1.2208803236569419E-2</v>
      </c>
      <c r="D907" s="318">
        <v>3.8832158208899176E-4</v>
      </c>
      <c r="E907" s="318">
        <v>1.3950340208690333E-2</v>
      </c>
      <c r="F907" s="318">
        <v>1.5023443301666512E-2</v>
      </c>
      <c r="G907" s="318">
        <v>1.9461199193820223E-4</v>
      </c>
      <c r="H907" s="318">
        <v>2.0434259153511236E-4</v>
      </c>
      <c r="I907" s="318">
        <v>-4.6878348847007846E-2</v>
      </c>
      <c r="J907" s="318">
        <v>0</v>
      </c>
      <c r="K907" s="318" t="s">
        <v>634</v>
      </c>
      <c r="O907" s="318">
        <v>0</v>
      </c>
      <c r="P907" s="318">
        <v>0</v>
      </c>
      <c r="Q907" s="318">
        <v>0</v>
      </c>
      <c r="R907" s="318">
        <v>0</v>
      </c>
      <c r="S907" s="318">
        <v>0</v>
      </c>
      <c r="T907" s="318">
        <v>0</v>
      </c>
      <c r="U907" s="318">
        <v>0</v>
      </c>
    </row>
    <row r="908" spans="1:21" x14ac:dyDescent="0.2">
      <c r="A908" s="318">
        <v>37699</v>
      </c>
      <c r="B908" s="318">
        <v>106.849998</v>
      </c>
      <c r="C908" s="318">
        <v>2.0708923884271851E-2</v>
      </c>
      <c r="D908" s="318">
        <v>1.0817858936490465E-3</v>
      </c>
      <c r="E908" s="318">
        <v>1.4597799683555894E-2</v>
      </c>
      <c r="F908" s="318">
        <v>1.5720707351521732E-2</v>
      </c>
      <c r="G908" s="318">
        <v>2.1309575560122455E-4</v>
      </c>
      <c r="H908" s="318">
        <v>2.2375054338128579E-4</v>
      </c>
      <c r="I908" s="318">
        <v>-4.2125493034428779E-2</v>
      </c>
      <c r="J908" s="318">
        <v>0</v>
      </c>
      <c r="K908" s="318" t="s">
        <v>634</v>
      </c>
      <c r="O908" s="318">
        <v>0</v>
      </c>
      <c r="P908" s="318">
        <v>0</v>
      </c>
      <c r="Q908" s="318">
        <v>0</v>
      </c>
      <c r="R908" s="318">
        <v>0</v>
      </c>
      <c r="S908" s="318">
        <v>0</v>
      </c>
      <c r="T908" s="318">
        <v>0</v>
      </c>
      <c r="U908" s="318">
        <v>0</v>
      </c>
    </row>
    <row r="909" spans="1:21" x14ac:dyDescent="0.2">
      <c r="A909" s="318">
        <v>37700</v>
      </c>
      <c r="B909" s="318">
        <v>106.209999</v>
      </c>
      <c r="C909" s="318">
        <v>-6.0077061291888842E-3</v>
      </c>
      <c r="D909" s="318">
        <v>5.1387915321214714E-4</v>
      </c>
      <c r="E909" s="318">
        <v>1.4632175023664725E-2</v>
      </c>
      <c r="F909" s="318">
        <v>1.575772694856201E-2</v>
      </c>
      <c r="G909" s="318">
        <v>2.1410054592315781E-4</v>
      </c>
      <c r="H909" s="318">
        <v>2.248055732193157E-4</v>
      </c>
      <c r="I909" s="318">
        <v>-3.0329298798504812E-2</v>
      </c>
      <c r="J909" s="318">
        <v>0</v>
      </c>
      <c r="K909" s="318" t="s">
        <v>634</v>
      </c>
      <c r="O909" s="318">
        <v>0</v>
      </c>
      <c r="P909" s="318">
        <v>0</v>
      </c>
      <c r="Q909" s="318">
        <v>0</v>
      </c>
      <c r="R909" s="318">
        <v>0</v>
      </c>
      <c r="S909" s="318">
        <v>0</v>
      </c>
      <c r="T909" s="318">
        <v>0</v>
      </c>
      <c r="U909" s="318">
        <v>0</v>
      </c>
    </row>
    <row r="910" spans="1:21" x14ac:dyDescent="0.2">
      <c r="A910" s="318">
        <v>37701</v>
      </c>
      <c r="B910" s="318">
        <v>107.889999</v>
      </c>
      <c r="C910" s="318">
        <v>1.5693923376410276E-2</v>
      </c>
      <c r="D910" s="318">
        <v>1.8265340341395828E-3</v>
      </c>
      <c r="E910" s="318">
        <v>1.4701793380420415E-2</v>
      </c>
      <c r="F910" s="318">
        <v>1.5832700563529676E-2</v>
      </c>
      <c r="G910" s="318">
        <v>2.1614272860057352E-4</v>
      </c>
      <c r="H910" s="318">
        <v>2.2694986503060221E-4</v>
      </c>
      <c r="I910" s="318">
        <v>-3.391785764035065E-2</v>
      </c>
      <c r="J910" s="318">
        <v>0</v>
      </c>
      <c r="K910" s="318" t="s">
        <v>634</v>
      </c>
      <c r="O910" s="318">
        <v>0</v>
      </c>
      <c r="P910" s="318">
        <v>0</v>
      </c>
      <c r="Q910" s="318">
        <v>0</v>
      </c>
      <c r="R910" s="318">
        <v>0</v>
      </c>
      <c r="S910" s="318">
        <v>0</v>
      </c>
      <c r="T910" s="318">
        <v>0</v>
      </c>
      <c r="U910" s="318">
        <v>0</v>
      </c>
    </row>
    <row r="911" spans="1:21" x14ac:dyDescent="0.2">
      <c r="A911" s="318">
        <v>37704</v>
      </c>
      <c r="B911" s="318">
        <v>105.230003</v>
      </c>
      <c r="C911" s="318">
        <v>-2.496372103284842E-2</v>
      </c>
      <c r="D911" s="318">
        <v>1.7326314816942718E-3</v>
      </c>
      <c r="E911" s="318">
        <v>1.4873531993864238E-2</v>
      </c>
      <c r="F911" s="318">
        <v>1.6017649839546101E-2</v>
      </c>
      <c r="G911" s="318">
        <v>2.2122195397250311E-4</v>
      </c>
      <c r="H911" s="318">
        <v>2.3228305167112827E-4</v>
      </c>
      <c r="I911" s="318">
        <v>-2.210814401514026E-2</v>
      </c>
      <c r="J911" s="318">
        <v>0</v>
      </c>
      <c r="K911" s="318" t="s">
        <v>634</v>
      </c>
      <c r="O911" s="318">
        <v>0</v>
      </c>
      <c r="P911" s="318">
        <v>0</v>
      </c>
      <c r="Q911" s="318">
        <v>0</v>
      </c>
      <c r="R911" s="318">
        <v>0</v>
      </c>
      <c r="S911" s="318">
        <v>0</v>
      </c>
      <c r="T911" s="318">
        <v>0</v>
      </c>
      <c r="U911" s="318">
        <v>0</v>
      </c>
    </row>
    <row r="912" spans="1:21" x14ac:dyDescent="0.2">
      <c r="A912" s="318">
        <v>37705</v>
      </c>
      <c r="B912" s="318">
        <v>105.889999</v>
      </c>
      <c r="C912" s="318">
        <v>6.2523507368999493E-3</v>
      </c>
      <c r="D912" s="318">
        <v>1.8663934059243202E-3</v>
      </c>
      <c r="E912" s="318">
        <v>1.490228949746439E-2</v>
      </c>
      <c r="F912" s="318">
        <v>1.6048619458807804E-2</v>
      </c>
      <c r="G912" s="318">
        <v>2.2207823226623748E-4</v>
      </c>
      <c r="H912" s="318">
        <v>2.3318214387954935E-4</v>
      </c>
      <c r="I912" s="318">
        <v>-2.8520915476539534E-2</v>
      </c>
      <c r="J912" s="318">
        <v>0</v>
      </c>
      <c r="K912" s="318" t="s">
        <v>634</v>
      </c>
      <c r="O912" s="318">
        <v>0</v>
      </c>
      <c r="P912" s="318">
        <v>0</v>
      </c>
      <c r="Q912" s="318">
        <v>0</v>
      </c>
      <c r="R912" s="318">
        <v>0</v>
      </c>
      <c r="S912" s="318">
        <v>0</v>
      </c>
      <c r="T912" s="318">
        <v>0</v>
      </c>
      <c r="U912" s="318">
        <v>0</v>
      </c>
    </row>
    <row r="913" spans="1:21" x14ac:dyDescent="0.2">
      <c r="A913" s="318">
        <v>37706</v>
      </c>
      <c r="B913" s="318">
        <v>106.139999</v>
      </c>
      <c r="C913" s="318">
        <v>2.3581579796295416E-3</v>
      </c>
      <c r="D913" s="318">
        <v>2.3778816694318438E-3</v>
      </c>
      <c r="E913" s="318">
        <v>1.4716080369212927E-2</v>
      </c>
      <c r="F913" s="318">
        <v>1.5848086551460073E-2</v>
      </c>
      <c r="G913" s="318">
        <v>2.165630214331341E-4</v>
      </c>
      <c r="H913" s="318">
        <v>2.273911725047908E-4</v>
      </c>
      <c r="I913" s="318">
        <v>-2.6806693902038548E-2</v>
      </c>
      <c r="J913" s="318">
        <v>0</v>
      </c>
      <c r="K913" s="318" t="s">
        <v>634</v>
      </c>
      <c r="O913" s="318">
        <v>0</v>
      </c>
      <c r="P913" s="318">
        <v>0</v>
      </c>
      <c r="Q913" s="318">
        <v>0</v>
      </c>
      <c r="R913" s="318">
        <v>0</v>
      </c>
      <c r="S913" s="318">
        <v>0</v>
      </c>
      <c r="T913" s="318">
        <v>0</v>
      </c>
      <c r="U913" s="318">
        <v>0</v>
      </c>
    </row>
    <row r="914" spans="1:21" x14ac:dyDescent="0.2">
      <c r="A914" s="318">
        <v>37707</v>
      </c>
      <c r="B914" s="318">
        <v>105.349998</v>
      </c>
      <c r="C914" s="318">
        <v>-7.4708467123701956E-3</v>
      </c>
      <c r="D914" s="318">
        <v>3.1676745518339263E-3</v>
      </c>
      <c r="E914" s="318">
        <v>1.3631548448701743E-2</v>
      </c>
      <c r="F914" s="318">
        <v>1.4680129098601877E-2</v>
      </c>
      <c r="G914" s="318">
        <v>1.8581911310930289E-4</v>
      </c>
      <c r="H914" s="318">
        <v>1.9511006876476804E-4</v>
      </c>
      <c r="I914" s="318">
        <v>-2.3986280535777216E-2</v>
      </c>
      <c r="J914" s="318">
        <v>0</v>
      </c>
      <c r="K914" s="318" t="s">
        <v>634</v>
      </c>
      <c r="O914" s="318">
        <v>0</v>
      </c>
      <c r="P914" s="318">
        <v>0</v>
      </c>
      <c r="Q914" s="318">
        <v>0</v>
      </c>
      <c r="R914" s="318">
        <v>0</v>
      </c>
      <c r="S914" s="318">
        <v>0</v>
      </c>
      <c r="T914" s="318">
        <v>0</v>
      </c>
      <c r="U914" s="318">
        <v>0</v>
      </c>
    </row>
    <row r="915" spans="1:21" x14ac:dyDescent="0.2">
      <c r="A915" s="318">
        <v>37708</v>
      </c>
      <c r="B915" s="318">
        <v>105.339996</v>
      </c>
      <c r="C915" s="318">
        <v>-9.4945182897568083E-5</v>
      </c>
      <c r="D915" s="318">
        <v>3.124520159078261E-3</v>
      </c>
      <c r="E915" s="318">
        <v>1.3640812524415524E-2</v>
      </c>
      <c r="F915" s="318">
        <v>1.4690105795524409E-2</v>
      </c>
      <c r="G915" s="318">
        <v>1.8607176632625143E-4</v>
      </c>
      <c r="H915" s="318">
        <v>1.9537535464256401E-4</v>
      </c>
      <c r="I915" s="318">
        <v>-1.5158246079839973E-2</v>
      </c>
      <c r="J915" s="318">
        <v>0</v>
      </c>
      <c r="K915" s="318" t="s">
        <v>634</v>
      </c>
      <c r="O915" s="318">
        <v>0</v>
      </c>
      <c r="P915" s="318">
        <v>0</v>
      </c>
      <c r="Q915" s="318">
        <v>0</v>
      </c>
      <c r="R915" s="318">
        <v>0</v>
      </c>
      <c r="S915" s="318">
        <v>0</v>
      </c>
      <c r="T915" s="318">
        <v>0</v>
      </c>
      <c r="U915" s="318">
        <v>0</v>
      </c>
    </row>
    <row r="916" spans="1:21" x14ac:dyDescent="0.2">
      <c r="A916" s="318">
        <v>37711</v>
      </c>
      <c r="B916" s="318">
        <v>104.029999</v>
      </c>
      <c r="C916" s="318">
        <v>-1.2513866612770265E-2</v>
      </c>
      <c r="D916" s="318">
        <v>2.1679607469971274E-3</v>
      </c>
      <c r="E916" s="318">
        <v>1.4012463257772187E-2</v>
      </c>
      <c r="F916" s="318">
        <v>1.5090345046831585E-2</v>
      </c>
      <c r="G916" s="318">
        <v>1.9634912655041551E-4</v>
      </c>
      <c r="H916" s="318">
        <v>2.061665828779363E-4</v>
      </c>
      <c r="I916" s="318">
        <v>-1.2895712447375515E-2</v>
      </c>
      <c r="J916" s="318">
        <v>0</v>
      </c>
      <c r="K916" s="318" t="s">
        <v>634</v>
      </c>
      <c r="O916" s="318">
        <v>0</v>
      </c>
      <c r="P916" s="318">
        <v>0</v>
      </c>
      <c r="Q916" s="318">
        <v>0</v>
      </c>
      <c r="R916" s="318">
        <v>0</v>
      </c>
      <c r="S916" s="318">
        <v>0</v>
      </c>
      <c r="T916" s="318">
        <v>0</v>
      </c>
      <c r="U916" s="318">
        <v>0</v>
      </c>
    </row>
    <row r="917" spans="1:21" x14ac:dyDescent="0.2">
      <c r="A917" s="318">
        <v>37712</v>
      </c>
      <c r="B917" s="318">
        <v>103.589996</v>
      </c>
      <c r="C917" s="318">
        <v>-4.2385480139479764E-3</v>
      </c>
      <c r="D917" s="318">
        <v>9.0962018216249102E-4</v>
      </c>
      <c r="E917" s="318">
        <v>1.329290783351147E-2</v>
      </c>
      <c r="F917" s="318">
        <v>1.4315439205320043E-2</v>
      </c>
      <c r="G917" s="318">
        <v>1.7670139867023059E-4</v>
      </c>
      <c r="H917" s="318">
        <v>1.8553646860374213E-4</v>
      </c>
      <c r="I917" s="318">
        <v>-1.5759559441753192E-2</v>
      </c>
      <c r="J917" s="318">
        <v>0</v>
      </c>
      <c r="K917" s="318" t="s">
        <v>634</v>
      </c>
      <c r="O917" s="318">
        <v>0</v>
      </c>
      <c r="P917" s="318">
        <v>0</v>
      </c>
      <c r="Q917" s="318">
        <v>0</v>
      </c>
      <c r="R917" s="318">
        <v>0</v>
      </c>
      <c r="S917" s="318">
        <v>0</v>
      </c>
      <c r="T917" s="318">
        <v>0</v>
      </c>
      <c r="U917" s="318">
        <v>0</v>
      </c>
    </row>
    <row r="918" spans="1:21" x14ac:dyDescent="0.2">
      <c r="A918" s="318">
        <v>37713</v>
      </c>
      <c r="B918" s="318">
        <v>105.129997</v>
      </c>
      <c r="C918" s="318">
        <v>1.4756889595396932E-2</v>
      </c>
      <c r="D918" s="318">
        <v>5.9250883209633449E-4</v>
      </c>
      <c r="E918" s="318">
        <v>1.285134648552444E-2</v>
      </c>
      <c r="F918" s="318">
        <v>1.383991159979555E-2</v>
      </c>
      <c r="G918" s="318">
        <v>1.6515710649100138E-4</v>
      </c>
      <c r="H918" s="318">
        <v>1.7341496181555146E-4</v>
      </c>
      <c r="I918" s="318">
        <v>-2.3508725948687734E-2</v>
      </c>
      <c r="J918" s="318">
        <v>0</v>
      </c>
      <c r="K918" s="318" t="s">
        <v>634</v>
      </c>
      <c r="O918" s="318">
        <v>0</v>
      </c>
      <c r="P918" s="318">
        <v>0</v>
      </c>
      <c r="Q918" s="318">
        <v>0</v>
      </c>
      <c r="R918" s="318">
        <v>0</v>
      </c>
      <c r="S918" s="318">
        <v>0</v>
      </c>
      <c r="T918" s="318">
        <v>0</v>
      </c>
      <c r="U918" s="318">
        <v>0</v>
      </c>
    </row>
    <row r="919" spans="1:21" x14ac:dyDescent="0.2">
      <c r="A919" s="318">
        <v>37714</v>
      </c>
      <c r="B919" s="318">
        <v>106.410004</v>
      </c>
      <c r="C919" s="318">
        <v>1.2101943992450548E-2</v>
      </c>
      <c r="D919" s="318">
        <v>1.8059404591314345E-3</v>
      </c>
      <c r="E919" s="318">
        <v>1.2667782212307721E-2</v>
      </c>
      <c r="F919" s="318">
        <v>1.3642226997869853E-2</v>
      </c>
      <c r="G919" s="318">
        <v>1.6047270617845991E-4</v>
      </c>
      <c r="H919" s="318">
        <v>1.6849634148738291E-4</v>
      </c>
      <c r="I919" s="318">
        <v>-2.3560303245481026E-2</v>
      </c>
      <c r="J919" s="318">
        <v>0</v>
      </c>
      <c r="K919" s="318" t="s">
        <v>634</v>
      </c>
      <c r="O919" s="318">
        <v>0</v>
      </c>
      <c r="P919" s="318">
        <v>0</v>
      </c>
      <c r="Q919" s="318">
        <v>0</v>
      </c>
      <c r="R919" s="318">
        <v>0</v>
      </c>
      <c r="S919" s="318">
        <v>0</v>
      </c>
      <c r="T919" s="318">
        <v>0</v>
      </c>
      <c r="U919" s="318">
        <v>0</v>
      </c>
    </row>
    <row r="920" spans="1:21" x14ac:dyDescent="0.2">
      <c r="A920" s="318">
        <v>37715</v>
      </c>
      <c r="B920" s="318">
        <v>107.199997</v>
      </c>
      <c r="C920" s="318">
        <v>7.3966256075351173E-3</v>
      </c>
      <c r="D920" s="318">
        <v>2.4472116584512123E-3</v>
      </c>
      <c r="E920" s="318">
        <v>1.2589762797839616E-2</v>
      </c>
      <c r="F920" s="318">
        <v>1.3558206089981125E-2</v>
      </c>
      <c r="G920" s="318">
        <v>1.585021273058664E-4</v>
      </c>
      <c r="H920" s="318">
        <v>1.6642723367115973E-4</v>
      </c>
      <c r="I920" s="318">
        <v>-1.7376296173005196E-2</v>
      </c>
      <c r="J920" s="318">
        <v>0</v>
      </c>
      <c r="K920" s="318" t="s">
        <v>634</v>
      </c>
      <c r="O920" s="318">
        <v>0</v>
      </c>
      <c r="P920" s="318">
        <v>0</v>
      </c>
      <c r="Q920" s="318">
        <v>0</v>
      </c>
      <c r="R920" s="318">
        <v>0</v>
      </c>
      <c r="S920" s="318">
        <v>0</v>
      </c>
      <c r="T920" s="318">
        <v>0</v>
      </c>
      <c r="U920" s="318">
        <v>0</v>
      </c>
    </row>
    <row r="921" spans="1:21" x14ac:dyDescent="0.2">
      <c r="A921" s="318">
        <v>37718</v>
      </c>
      <c r="B921" s="318">
        <v>111.339996</v>
      </c>
      <c r="C921" s="318">
        <v>3.7892326177742054E-2</v>
      </c>
      <c r="D921" s="318">
        <v>4.3874155934183296E-3</v>
      </c>
      <c r="E921" s="318">
        <v>1.4695688635101864E-2</v>
      </c>
      <c r="F921" s="318">
        <v>1.5826126222417389E-2</v>
      </c>
      <c r="G921" s="318">
        <v>2.1596326445986206E-4</v>
      </c>
      <c r="H921" s="318">
        <v>2.2676142768285516E-4</v>
      </c>
      <c r="I921" s="318">
        <v>-9.6548033912372769E-3</v>
      </c>
      <c r="J921" s="318">
        <v>0</v>
      </c>
      <c r="K921" s="318" t="s">
        <v>634</v>
      </c>
      <c r="O921" s="318">
        <v>0</v>
      </c>
      <c r="P921" s="318">
        <v>0</v>
      </c>
      <c r="Q921" s="318">
        <v>0</v>
      </c>
      <c r="R921" s="318">
        <v>0</v>
      </c>
      <c r="S921" s="318">
        <v>0</v>
      </c>
      <c r="T921" s="318">
        <v>0</v>
      </c>
      <c r="U921" s="318">
        <v>0</v>
      </c>
    </row>
    <row r="922" spans="1:21" x14ac:dyDescent="0.2">
      <c r="A922" s="318">
        <v>37719</v>
      </c>
      <c r="B922" s="318">
        <v>110.400002</v>
      </c>
      <c r="C922" s="318">
        <v>-8.4783948704318431E-3</v>
      </c>
      <c r="D922" s="318">
        <v>4.3603443568818994E-3</v>
      </c>
      <c r="E922" s="318">
        <v>1.4719977979555939E-2</v>
      </c>
      <c r="F922" s="318">
        <v>1.5852283977983318E-2</v>
      </c>
      <c r="G922" s="318">
        <v>2.1667775171861173E-4</v>
      </c>
      <c r="H922" s="318">
        <v>2.2751163930454231E-4</v>
      </c>
      <c r="I922" s="318">
        <v>8.9848570864374255E-3</v>
      </c>
      <c r="J922" s="318">
        <v>0</v>
      </c>
      <c r="K922" s="318" t="s">
        <v>634</v>
      </c>
      <c r="O922" s="318">
        <v>0</v>
      </c>
      <c r="P922" s="318">
        <v>0</v>
      </c>
      <c r="Q922" s="318">
        <v>0</v>
      </c>
      <c r="R922" s="318">
        <v>0</v>
      </c>
      <c r="S922" s="318">
        <v>0</v>
      </c>
      <c r="T922" s="318">
        <v>0</v>
      </c>
      <c r="U922" s="318">
        <v>0</v>
      </c>
    </row>
    <row r="923" spans="1:21" x14ac:dyDescent="0.2">
      <c r="A923" s="318">
        <v>37720</v>
      </c>
      <c r="B923" s="318">
        <v>111.099998</v>
      </c>
      <c r="C923" s="318">
        <v>6.3205266848470601E-3</v>
      </c>
      <c r="D923" s="318">
        <v>4.950541280243987E-3</v>
      </c>
      <c r="E923" s="318">
        <v>1.452792998338457E-2</v>
      </c>
      <c r="F923" s="318">
        <v>1.5645463059029537E-2</v>
      </c>
      <c r="G923" s="318">
        <v>2.1106074960212441E-4</v>
      </c>
      <c r="H923" s="318">
        <v>2.2161378708223064E-4</v>
      </c>
      <c r="I923" s="318">
        <v>1.1316639110204455E-2</v>
      </c>
      <c r="J923" s="318">
        <v>0</v>
      </c>
      <c r="K923" s="318" t="s">
        <v>634</v>
      </c>
      <c r="O923" s="318">
        <v>0</v>
      </c>
      <c r="P923" s="318">
        <v>0</v>
      </c>
      <c r="Q923" s="318">
        <v>0</v>
      </c>
      <c r="R923" s="318">
        <v>0</v>
      </c>
      <c r="S923" s="318">
        <v>0</v>
      </c>
      <c r="T923" s="318">
        <v>0</v>
      </c>
      <c r="U923" s="318">
        <v>0</v>
      </c>
    </row>
    <row r="924" spans="1:21" x14ac:dyDescent="0.2">
      <c r="A924" s="318">
        <v>37721</v>
      </c>
      <c r="B924" s="318">
        <v>110.660004</v>
      </c>
      <c r="C924" s="318">
        <v>-3.9682050270650662E-3</v>
      </c>
      <c r="D924" s="318">
        <v>4.5054596543942418E-3</v>
      </c>
      <c r="E924" s="318">
        <v>1.4656766049407561E-2</v>
      </c>
      <c r="F924" s="318">
        <v>1.5784209591669679E-2</v>
      </c>
      <c r="G924" s="318">
        <v>2.1482079102706615E-4</v>
      </c>
      <c r="H924" s="318">
        <v>2.2556183057841945E-4</v>
      </c>
      <c r="I924" s="318">
        <v>1.5215734878870254E-2</v>
      </c>
      <c r="J924" s="318">
        <v>0</v>
      </c>
      <c r="K924" s="318" t="s">
        <v>634</v>
      </c>
      <c r="O924" s="318">
        <v>0</v>
      </c>
      <c r="P924" s="318">
        <v>0</v>
      </c>
      <c r="Q924" s="318">
        <v>0</v>
      </c>
      <c r="R924" s="318">
        <v>0</v>
      </c>
      <c r="S924" s="318">
        <v>0</v>
      </c>
      <c r="T924" s="318">
        <v>0</v>
      </c>
      <c r="U924" s="318">
        <v>0</v>
      </c>
    </row>
    <row r="925" spans="1:21" x14ac:dyDescent="0.2">
      <c r="A925" s="318">
        <v>37722</v>
      </c>
      <c r="B925" s="318">
        <v>110.730003</v>
      </c>
      <c r="C925" s="318">
        <v>6.3235918622634205E-4</v>
      </c>
      <c r="D925" s="318">
        <v>4.3373172955086239E-3</v>
      </c>
      <c r="E925" s="318">
        <v>1.4681120493644997E-2</v>
      </c>
      <c r="F925" s="318">
        <v>1.5810437454694612E-2</v>
      </c>
      <c r="G925" s="318">
        <v>2.1553529894892311E-4</v>
      </c>
      <c r="H925" s="318">
        <v>2.2631206389636929E-4</v>
      </c>
      <c r="I925" s="318">
        <v>1.391071371993248E-2</v>
      </c>
      <c r="J925" s="318">
        <v>0</v>
      </c>
      <c r="K925" s="318" t="s">
        <v>634</v>
      </c>
      <c r="O925" s="318">
        <v>0</v>
      </c>
      <c r="P925" s="318">
        <v>0</v>
      </c>
      <c r="Q925" s="318">
        <v>0</v>
      </c>
      <c r="R925" s="318">
        <v>0</v>
      </c>
      <c r="S925" s="318">
        <v>0</v>
      </c>
      <c r="T925" s="318">
        <v>0</v>
      </c>
      <c r="U925" s="318">
        <v>0</v>
      </c>
    </row>
    <row r="926" spans="1:21" x14ac:dyDescent="0.2">
      <c r="A926" s="318">
        <v>37725</v>
      </c>
      <c r="B926" s="318">
        <v>110.879997</v>
      </c>
      <c r="C926" s="318">
        <v>1.3536755823705695E-3</v>
      </c>
      <c r="D926" s="318">
        <v>2.9680160032509667E-3</v>
      </c>
      <c r="E926" s="318">
        <v>1.3446288745662536E-2</v>
      </c>
      <c r="F926" s="318">
        <v>1.4480618649175037E-2</v>
      </c>
      <c r="G926" s="318">
        <v>1.8080268103173096E-4</v>
      </c>
      <c r="H926" s="318">
        <v>1.8984281508331751E-4</v>
      </c>
      <c r="I926" s="318">
        <v>8.4752642177076034E-3</v>
      </c>
      <c r="J926" s="318">
        <v>0</v>
      </c>
      <c r="K926" s="318" t="s">
        <v>634</v>
      </c>
      <c r="O926" s="318">
        <v>0</v>
      </c>
      <c r="P926" s="318">
        <v>0</v>
      </c>
      <c r="Q926" s="318">
        <v>0</v>
      </c>
      <c r="R926" s="318">
        <v>0</v>
      </c>
      <c r="S926" s="318">
        <v>0</v>
      </c>
      <c r="T926" s="318">
        <v>0</v>
      </c>
      <c r="U926" s="318">
        <v>0</v>
      </c>
    </row>
    <row r="927" spans="1:21" x14ac:dyDescent="0.2">
      <c r="A927" s="318">
        <v>37726</v>
      </c>
      <c r="B927" s="318">
        <v>112.150002</v>
      </c>
      <c r="C927" s="318">
        <v>1.1388770414160535E-2</v>
      </c>
      <c r="D927" s="318">
        <v>3.872811565380475E-3</v>
      </c>
      <c r="E927" s="318">
        <v>1.3337607689600767E-2</v>
      </c>
      <c r="F927" s="318">
        <v>1.4363577511877747E-2</v>
      </c>
      <c r="G927" s="318">
        <v>1.7789177888169748E-4</v>
      </c>
      <c r="H927" s="318">
        <v>1.8678636782578238E-4</v>
      </c>
      <c r="I927" s="318">
        <v>5.9050179854387196E-3</v>
      </c>
      <c r="J927" s="318">
        <v>0</v>
      </c>
      <c r="K927" s="318" t="s">
        <v>634</v>
      </c>
      <c r="O927" s="318">
        <v>0</v>
      </c>
      <c r="P927" s="318">
        <v>0</v>
      </c>
      <c r="Q927" s="318">
        <v>0</v>
      </c>
      <c r="R927" s="318">
        <v>0</v>
      </c>
      <c r="S927" s="318">
        <v>0</v>
      </c>
      <c r="T927" s="318">
        <v>0</v>
      </c>
      <c r="U927" s="318">
        <v>0</v>
      </c>
    </row>
    <row r="928" spans="1:21" x14ac:dyDescent="0.2">
      <c r="A928" s="318">
        <v>37727</v>
      </c>
      <c r="B928" s="318">
        <v>113.44000200000001</v>
      </c>
      <c r="C928" s="318">
        <v>1.1436801614806565E-2</v>
      </c>
      <c r="D928" s="318">
        <v>3.8360495833917674E-3</v>
      </c>
      <c r="E928" s="318">
        <v>1.3314526626301669E-2</v>
      </c>
      <c r="F928" s="318">
        <v>1.4338720982171028E-2</v>
      </c>
      <c r="G928" s="318">
        <v>1.7727661928249608E-4</v>
      </c>
      <c r="H928" s="318">
        <v>1.8614045024662089E-4</v>
      </c>
      <c r="I928" s="318">
        <v>1.5886181425819722E-2</v>
      </c>
      <c r="J928" s="318">
        <v>0</v>
      </c>
      <c r="K928" s="318" t="s">
        <v>634</v>
      </c>
      <c r="O928" s="318">
        <v>0</v>
      </c>
      <c r="P928" s="318">
        <v>0</v>
      </c>
      <c r="Q928" s="318">
        <v>0</v>
      </c>
      <c r="R928" s="318">
        <v>0</v>
      </c>
      <c r="S928" s="318">
        <v>0</v>
      </c>
      <c r="T928" s="318">
        <v>0</v>
      </c>
      <c r="U928" s="318">
        <v>0</v>
      </c>
    </row>
    <row r="929" spans="1:21" x14ac:dyDescent="0.2">
      <c r="A929" s="318">
        <v>37733</v>
      </c>
      <c r="B929" s="318">
        <v>112.629997</v>
      </c>
      <c r="C929" s="318">
        <v>-7.1659969905652791E-3</v>
      </c>
      <c r="D929" s="318">
        <v>2.5086723988757137E-3</v>
      </c>
      <c r="E929" s="318">
        <v>1.2932290967386042E-2</v>
      </c>
      <c r="F929" s="318">
        <v>1.3927082580261891E-2</v>
      </c>
      <c r="G929" s="318">
        <v>1.672441496651346E-4</v>
      </c>
      <c r="H929" s="318">
        <v>1.7560635714839135E-4</v>
      </c>
      <c r="I929" s="318">
        <v>1.9175526554861082E-2</v>
      </c>
      <c r="J929" s="318">
        <v>0</v>
      </c>
      <c r="K929" s="318" t="s">
        <v>634</v>
      </c>
      <c r="O929" s="318">
        <v>0</v>
      </c>
      <c r="P929" s="318">
        <v>0</v>
      </c>
      <c r="Q929" s="318">
        <v>0</v>
      </c>
      <c r="R929" s="318">
        <v>0</v>
      </c>
      <c r="S929" s="318">
        <v>0</v>
      </c>
      <c r="T929" s="318">
        <v>0</v>
      </c>
      <c r="U929" s="318">
        <v>0</v>
      </c>
    </row>
    <row r="930" spans="1:21" x14ac:dyDescent="0.2">
      <c r="A930" s="318">
        <v>37734</v>
      </c>
      <c r="B930" s="318">
        <v>114.639999</v>
      </c>
      <c r="C930" s="318">
        <v>1.768869137324024E-2</v>
      </c>
      <c r="D930" s="318">
        <v>3.6370722799437668E-3</v>
      </c>
      <c r="E930" s="318">
        <v>1.3183414303601319E-2</v>
      </c>
      <c r="F930" s="318">
        <v>1.4197523096186035E-2</v>
      </c>
      <c r="G930" s="318">
        <v>1.7380241270039984E-4</v>
      </c>
      <c r="H930" s="318">
        <v>1.8249253333541985E-4</v>
      </c>
      <c r="I930" s="318">
        <v>1.290760544380924E-2</v>
      </c>
      <c r="J930" s="318">
        <v>0</v>
      </c>
      <c r="K930" s="318" t="s">
        <v>634</v>
      </c>
      <c r="O930" s="318">
        <v>0</v>
      </c>
      <c r="P930" s="318">
        <v>0</v>
      </c>
      <c r="Q930" s="318">
        <v>0</v>
      </c>
      <c r="R930" s="318">
        <v>0</v>
      </c>
      <c r="S930" s="318">
        <v>0</v>
      </c>
      <c r="T930" s="318">
        <v>0</v>
      </c>
      <c r="U930" s="318">
        <v>0</v>
      </c>
    </row>
    <row r="931" spans="1:21" x14ac:dyDescent="0.2">
      <c r="A931" s="318">
        <v>37735</v>
      </c>
      <c r="B931" s="318">
        <v>114.05999799999999</v>
      </c>
      <c r="C931" s="318">
        <v>-5.0721666031959094E-3</v>
      </c>
      <c r="D931" s="318">
        <v>2.6482108523434725E-3</v>
      </c>
      <c r="E931" s="318">
        <v>1.3011526913061192E-2</v>
      </c>
      <c r="F931" s="318">
        <v>1.4012413598681283E-2</v>
      </c>
      <c r="G931" s="318">
        <v>1.692998326093157E-4</v>
      </c>
      <c r="H931" s="318">
        <v>1.777648242397815E-4</v>
      </c>
      <c r="I931" s="318">
        <v>2.102295546206541E-2</v>
      </c>
      <c r="J931" s="318">
        <v>0</v>
      </c>
      <c r="K931" s="318" t="s">
        <v>634</v>
      </c>
      <c r="O931" s="318">
        <v>0</v>
      </c>
      <c r="P931" s="318">
        <v>0</v>
      </c>
      <c r="Q931" s="318">
        <v>0</v>
      </c>
      <c r="R931" s="318">
        <v>0</v>
      </c>
      <c r="S931" s="318">
        <v>0</v>
      </c>
      <c r="T931" s="318">
        <v>0</v>
      </c>
      <c r="U931" s="318">
        <v>0</v>
      </c>
    </row>
    <row r="932" spans="1:21" x14ac:dyDescent="0.2">
      <c r="A932" s="318">
        <v>37736</v>
      </c>
      <c r="B932" s="318">
        <v>114.05999799999999</v>
      </c>
      <c r="C932" s="318">
        <v>0</v>
      </c>
      <c r="D932" s="318">
        <v>3.8369594729553017E-3</v>
      </c>
      <c r="E932" s="318">
        <v>1.1403761005758517E-2</v>
      </c>
      <c r="F932" s="318">
        <v>1.2280973390816864E-2</v>
      </c>
      <c r="G932" s="318">
        <v>1.300457650764585E-4</v>
      </c>
      <c r="H932" s="318">
        <v>1.3654805333028144E-4</v>
      </c>
      <c r="I932" s="318">
        <v>1.8537496885989754E-2</v>
      </c>
      <c r="J932" s="318">
        <v>0</v>
      </c>
      <c r="K932" s="318" t="s">
        <v>634</v>
      </c>
      <c r="O932" s="318">
        <v>0</v>
      </c>
      <c r="P932" s="318">
        <v>0</v>
      </c>
      <c r="Q932" s="318">
        <v>0</v>
      </c>
      <c r="R932" s="318">
        <v>0</v>
      </c>
      <c r="S932" s="318">
        <v>0</v>
      </c>
      <c r="T932" s="318">
        <v>0</v>
      </c>
      <c r="U932" s="318">
        <v>0</v>
      </c>
    </row>
    <row r="933" spans="1:21" x14ac:dyDescent="0.2">
      <c r="A933" s="318">
        <v>37739</v>
      </c>
      <c r="B933" s="318">
        <v>113.739998</v>
      </c>
      <c r="C933" s="318">
        <v>-2.809483899071694E-3</v>
      </c>
      <c r="D933" s="318">
        <v>3.405443537909033E-3</v>
      </c>
      <c r="E933" s="318">
        <v>1.1478994010850027E-2</v>
      </c>
      <c r="F933" s="318">
        <v>1.2361993550146182E-2</v>
      </c>
      <c r="G933" s="318">
        <v>1.3176730350113078E-4</v>
      </c>
      <c r="H933" s="318">
        <v>1.3835566867618731E-4</v>
      </c>
      <c r="I933" s="318">
        <v>2.9438071578833668E-2</v>
      </c>
      <c r="J933" s="318">
        <v>0</v>
      </c>
      <c r="K933" s="318" t="s">
        <v>634</v>
      </c>
      <c r="O933" s="318">
        <v>0</v>
      </c>
      <c r="P933" s="318">
        <v>0</v>
      </c>
      <c r="Q933" s="318">
        <v>0</v>
      </c>
      <c r="R933" s="318">
        <v>0</v>
      </c>
      <c r="S933" s="318">
        <v>0</v>
      </c>
      <c r="T933" s="318">
        <v>0</v>
      </c>
      <c r="U933" s="318">
        <v>0</v>
      </c>
    </row>
    <row r="934" spans="1:21" x14ac:dyDescent="0.2">
      <c r="A934" s="318">
        <v>37740</v>
      </c>
      <c r="B934" s="318">
        <v>117.66999800000001</v>
      </c>
      <c r="C934" s="318">
        <v>3.396895518446167E-2</v>
      </c>
      <c r="D934" s="318">
        <v>4.9107195952819913E-3</v>
      </c>
      <c r="E934" s="318">
        <v>1.3267996327562214E-2</v>
      </c>
      <c r="F934" s="318">
        <v>1.4288611429682383E-2</v>
      </c>
      <c r="G934" s="318">
        <v>1.760397265482044E-4</v>
      </c>
      <c r="H934" s="318">
        <v>1.8484171287561462E-4</v>
      </c>
      <c r="I934" s="318">
        <v>2.6446007307176739E-2</v>
      </c>
      <c r="J934" s="318">
        <v>0</v>
      </c>
      <c r="K934" s="318" t="s">
        <v>634</v>
      </c>
      <c r="O934" s="318">
        <v>0</v>
      </c>
      <c r="P934" s="318">
        <v>0</v>
      </c>
      <c r="Q934" s="318">
        <v>0</v>
      </c>
      <c r="R934" s="318">
        <v>0</v>
      </c>
      <c r="S934" s="318">
        <v>0</v>
      </c>
      <c r="T934" s="318">
        <v>0</v>
      </c>
      <c r="U934" s="318">
        <v>0</v>
      </c>
    </row>
    <row r="935" spans="1:21" x14ac:dyDescent="0.2">
      <c r="A935" s="318">
        <v>37741</v>
      </c>
      <c r="B935" s="318">
        <v>117.57</v>
      </c>
      <c r="C935" s="318">
        <v>-8.5017859950208777E-4</v>
      </c>
      <c r="D935" s="318">
        <v>5.2259895054185676E-3</v>
      </c>
      <c r="E935" s="318">
        <v>1.3035704808914203E-2</v>
      </c>
      <c r="F935" s="318">
        <v>1.4038451332676834E-2</v>
      </c>
      <c r="G935" s="318">
        <v>1.6992959986514891E-4</v>
      </c>
      <c r="H935" s="318">
        <v>1.7842607985840635E-4</v>
      </c>
      <c r="I935" s="318">
        <v>4.473546924713636E-2</v>
      </c>
      <c r="J935" s="318">
        <v>0</v>
      </c>
      <c r="K935" s="318" t="s">
        <v>634</v>
      </c>
      <c r="O935" s="318">
        <v>0</v>
      </c>
      <c r="P935" s="318">
        <v>0</v>
      </c>
      <c r="Q935" s="318">
        <v>0</v>
      </c>
      <c r="R935" s="318">
        <v>0</v>
      </c>
      <c r="S935" s="318">
        <v>0</v>
      </c>
      <c r="T935" s="318">
        <v>0</v>
      </c>
      <c r="U935" s="318">
        <v>0</v>
      </c>
    </row>
    <row r="936" spans="1:21" x14ac:dyDescent="0.2">
      <c r="A936" s="318">
        <v>37743</v>
      </c>
      <c r="B936" s="318">
        <v>117.610001</v>
      </c>
      <c r="C936" s="318">
        <v>3.4017348597373249E-4</v>
      </c>
      <c r="D936" s="318">
        <v>5.2467094420314874E-3</v>
      </c>
      <c r="E936" s="318">
        <v>1.3027167447089712E-2</v>
      </c>
      <c r="F936" s="318">
        <v>1.4029257250711996E-2</v>
      </c>
      <c r="G936" s="318">
        <v>1.6970709169451386E-4</v>
      </c>
      <c r="H936" s="318">
        <v>1.7819244627923956E-4</v>
      </c>
      <c r="I936" s="318">
        <v>5.6324392243091881E-2</v>
      </c>
      <c r="J936" s="318">
        <v>0</v>
      </c>
      <c r="K936" s="318" t="s">
        <v>634</v>
      </c>
      <c r="O936" s="318">
        <v>0</v>
      </c>
      <c r="P936" s="318">
        <v>0</v>
      </c>
      <c r="Q936" s="318">
        <v>0</v>
      </c>
      <c r="R936" s="318">
        <v>0</v>
      </c>
      <c r="S936" s="318">
        <v>0</v>
      </c>
      <c r="T936" s="318">
        <v>0</v>
      </c>
      <c r="U936" s="318">
        <v>0</v>
      </c>
    </row>
    <row r="937" spans="1:21" x14ac:dyDescent="0.2">
      <c r="A937" s="318">
        <v>37746</v>
      </c>
      <c r="B937" s="318">
        <v>118.639999</v>
      </c>
      <c r="C937" s="318">
        <v>8.7196150351927983E-3</v>
      </c>
      <c r="D937" s="318">
        <v>6.2578276157440145E-3</v>
      </c>
      <c r="E937" s="318">
        <v>1.2388089614959694E-2</v>
      </c>
      <c r="F937" s="318">
        <v>1.3341019585341209E-2</v>
      </c>
      <c r="G937" s="318">
        <v>1.5346476430827221E-4</v>
      </c>
      <c r="H937" s="318">
        <v>1.6113800252368584E-4</v>
      </c>
      <c r="I937" s="318">
        <v>5.8705711206048228E-2</v>
      </c>
      <c r="J937" s="318">
        <v>0</v>
      </c>
      <c r="K937" s="318" t="s">
        <v>634</v>
      </c>
      <c r="O937" s="318">
        <v>0</v>
      </c>
      <c r="P937" s="318">
        <v>0</v>
      </c>
      <c r="Q937" s="318">
        <v>0</v>
      </c>
      <c r="R937" s="318">
        <v>0</v>
      </c>
      <c r="S937" s="318">
        <v>0</v>
      </c>
      <c r="T937" s="318">
        <v>0</v>
      </c>
      <c r="U937" s="318">
        <v>0</v>
      </c>
    </row>
    <row r="938" spans="1:21" x14ac:dyDescent="0.2">
      <c r="A938" s="318">
        <v>37747</v>
      </c>
      <c r="B938" s="318">
        <v>120.07</v>
      </c>
      <c r="C938" s="318">
        <v>1.1981216641810276E-2</v>
      </c>
      <c r="D938" s="318">
        <v>7.0301973612563132E-3</v>
      </c>
      <c r="E938" s="318">
        <v>1.2205226157777886E-2</v>
      </c>
      <c r="F938" s="318">
        <v>1.3144089708376184E-2</v>
      </c>
      <c r="G938" s="318">
        <v>1.4896754556250553E-4</v>
      </c>
      <c r="H938" s="318">
        <v>1.5641592284063082E-4</v>
      </c>
      <c r="I938" s="318">
        <v>6.6960502506886913E-2</v>
      </c>
      <c r="J938" s="318">
        <v>0</v>
      </c>
      <c r="K938" s="318" t="s">
        <v>634</v>
      </c>
      <c r="O938" s="318">
        <v>0</v>
      </c>
      <c r="P938" s="318">
        <v>0</v>
      </c>
      <c r="Q938" s="318">
        <v>0</v>
      </c>
      <c r="R938" s="318">
        <v>0</v>
      </c>
      <c r="S938" s="318">
        <v>0</v>
      </c>
      <c r="T938" s="318">
        <v>0</v>
      </c>
      <c r="U938" s="318">
        <v>0</v>
      </c>
    </row>
    <row r="939" spans="1:21" x14ac:dyDescent="0.2">
      <c r="A939" s="318">
        <v>37748</v>
      </c>
      <c r="B939" s="318">
        <v>120.57</v>
      </c>
      <c r="C939" s="318">
        <v>4.155591086592773E-3</v>
      </c>
      <c r="D939" s="318">
        <v>6.525373622741827E-3</v>
      </c>
      <c r="E939" s="318">
        <v>1.2088342964312757E-2</v>
      </c>
      <c r="F939" s="318">
        <v>1.3018215500029122E-2</v>
      </c>
      <c r="G939" s="318">
        <v>1.461280356228497E-4</v>
      </c>
      <c r="H939" s="318">
        <v>1.5343443740399219E-4</v>
      </c>
      <c r="I939" s="318">
        <v>6.8027642996822846E-2</v>
      </c>
      <c r="J939" s="318">
        <v>0</v>
      </c>
      <c r="K939" s="318" t="s">
        <v>634</v>
      </c>
      <c r="O939" s="318">
        <v>0</v>
      </c>
      <c r="P939" s="318">
        <v>0</v>
      </c>
      <c r="Q939" s="318">
        <v>0</v>
      </c>
      <c r="R939" s="318">
        <v>0</v>
      </c>
      <c r="S939" s="318">
        <v>0</v>
      </c>
      <c r="T939" s="318">
        <v>0</v>
      </c>
      <c r="U939" s="318">
        <v>0</v>
      </c>
    </row>
    <row r="940" spans="1:21" x14ac:dyDescent="0.2">
      <c r="A940" s="318">
        <v>37749</v>
      </c>
      <c r="B940" s="318">
        <v>119.220001</v>
      </c>
      <c r="C940" s="318">
        <v>-1.1259962949584612E-2</v>
      </c>
      <c r="D940" s="318">
        <v>5.4129018635972956E-3</v>
      </c>
      <c r="E940" s="318">
        <v>1.2613071217286527E-2</v>
      </c>
      <c r="F940" s="318">
        <v>1.3583307464770105E-2</v>
      </c>
      <c r="G940" s="318">
        <v>1.5908956553234186E-4</v>
      </c>
      <c r="H940" s="318">
        <v>1.6704404380895896E-4</v>
      </c>
      <c r="I940" s="318">
        <v>6.3467866595814701E-2</v>
      </c>
      <c r="J940" s="318">
        <v>0</v>
      </c>
      <c r="K940" s="318" t="s">
        <v>634</v>
      </c>
      <c r="O940" s="318">
        <v>0</v>
      </c>
      <c r="P940" s="318">
        <v>0</v>
      </c>
      <c r="Q940" s="318">
        <v>0</v>
      </c>
      <c r="R940" s="318">
        <v>0</v>
      </c>
      <c r="S940" s="318">
        <v>0</v>
      </c>
      <c r="T940" s="318">
        <v>0</v>
      </c>
      <c r="U940" s="318">
        <v>0</v>
      </c>
    </row>
    <row r="941" spans="1:21" x14ac:dyDescent="0.2">
      <c r="A941" s="318">
        <v>37750</v>
      </c>
      <c r="B941" s="318">
        <v>120.879997</v>
      </c>
      <c r="C941" s="318">
        <v>1.382775896684778E-2</v>
      </c>
      <c r="D941" s="318">
        <v>5.7191463092788513E-3</v>
      </c>
      <c r="E941" s="318">
        <v>1.2741068385249278E-2</v>
      </c>
      <c r="F941" s="318">
        <v>1.3721150568729992E-2</v>
      </c>
      <c r="G941" s="318">
        <v>1.6233482359759863E-4</v>
      </c>
      <c r="H941" s="318">
        <v>1.7045156477747857E-4</v>
      </c>
      <c r="I941" s="318">
        <v>5.8096489739339362E-2</v>
      </c>
      <c r="J941" s="318">
        <v>0</v>
      </c>
      <c r="K941" s="318" t="s">
        <v>634</v>
      </c>
      <c r="O941" s="318">
        <v>0</v>
      </c>
      <c r="P941" s="318">
        <v>0</v>
      </c>
      <c r="Q941" s="318">
        <v>0</v>
      </c>
      <c r="R941" s="318">
        <v>0</v>
      </c>
      <c r="S941" s="318">
        <v>0</v>
      </c>
      <c r="T941" s="318">
        <v>0</v>
      </c>
      <c r="U941" s="318">
        <v>0</v>
      </c>
    </row>
    <row r="942" spans="1:21" x14ac:dyDescent="0.2">
      <c r="A942" s="318">
        <v>37753</v>
      </c>
      <c r="B942" s="318">
        <v>120.910004</v>
      </c>
      <c r="C942" s="318">
        <v>2.4820712213039376E-4</v>
      </c>
      <c r="D942" s="318">
        <v>3.9265692113925827E-3</v>
      </c>
      <c r="E942" s="318">
        <v>1.0426011123636329E-2</v>
      </c>
      <c r="F942" s="318">
        <v>1.1228011979300661E-2</v>
      </c>
      <c r="G942" s="318">
        <v>1.0870170795018846E-4</v>
      </c>
      <c r="H942" s="318">
        <v>1.1413679334769789E-4</v>
      </c>
      <c r="I942" s="318">
        <v>6.6591921650012126E-2</v>
      </c>
      <c r="J942" s="318">
        <v>0</v>
      </c>
      <c r="K942" s="318" t="s">
        <v>634</v>
      </c>
      <c r="O942" s="318">
        <v>0</v>
      </c>
      <c r="P942" s="318">
        <v>0</v>
      </c>
      <c r="Q942" s="318">
        <v>0</v>
      </c>
      <c r="R942" s="318">
        <v>0</v>
      </c>
      <c r="S942" s="318">
        <v>0</v>
      </c>
      <c r="T942" s="318">
        <v>0</v>
      </c>
      <c r="U942" s="318">
        <v>0</v>
      </c>
    </row>
    <row r="943" spans="1:21" x14ac:dyDescent="0.2">
      <c r="A943" s="318">
        <v>37754</v>
      </c>
      <c r="B943" s="318">
        <v>121.160004</v>
      </c>
      <c r="C943" s="318">
        <v>2.0655189046191878E-3</v>
      </c>
      <c r="D943" s="318">
        <v>4.4286603435378701E-3</v>
      </c>
      <c r="E943" s="318">
        <v>1.0045696909055636E-2</v>
      </c>
      <c r="F943" s="318">
        <v>1.0818442825136838E-2</v>
      </c>
      <c r="G943" s="318">
        <v>1.0091602638860995E-4</v>
      </c>
      <c r="H943" s="318">
        <v>1.0596182770804045E-4</v>
      </c>
      <c r="I943" s="318">
        <v>6.0446451163978988E-2</v>
      </c>
      <c r="J943" s="318">
        <v>0</v>
      </c>
      <c r="K943" s="318" t="s">
        <v>634</v>
      </c>
      <c r="O943" s="318">
        <v>0</v>
      </c>
      <c r="P943" s="318">
        <v>0</v>
      </c>
      <c r="Q943" s="318">
        <v>0</v>
      </c>
      <c r="R943" s="318">
        <v>0</v>
      </c>
      <c r="S943" s="318">
        <v>0</v>
      </c>
      <c r="T943" s="318">
        <v>0</v>
      </c>
      <c r="U943" s="318">
        <v>0</v>
      </c>
    </row>
    <row r="944" spans="1:21" x14ac:dyDescent="0.2">
      <c r="A944" s="318">
        <v>37755</v>
      </c>
      <c r="B944" s="318">
        <v>122.339996</v>
      </c>
      <c r="C944" s="318">
        <v>9.6920019454203362E-3</v>
      </c>
      <c r="D944" s="318">
        <v>4.5892067845175492E-3</v>
      </c>
      <c r="E944" s="318">
        <v>1.0104214110911822E-2</v>
      </c>
      <c r="F944" s="318">
        <v>1.0881461350212731E-2</v>
      </c>
      <c r="G944" s="318">
        <v>1.0209514279914956E-4</v>
      </c>
      <c r="H944" s="318">
        <v>1.0719989993910704E-4</v>
      </c>
      <c r="I944" s="318">
        <v>6.6509051250116122E-2</v>
      </c>
      <c r="J944" s="318">
        <v>0</v>
      </c>
      <c r="K944" s="318" t="s">
        <v>634</v>
      </c>
      <c r="O944" s="318">
        <v>0</v>
      </c>
      <c r="P944" s="318">
        <v>0</v>
      </c>
      <c r="Q944" s="318">
        <v>0</v>
      </c>
      <c r="R944" s="318">
        <v>0</v>
      </c>
      <c r="S944" s="318">
        <v>0</v>
      </c>
      <c r="T944" s="318">
        <v>0</v>
      </c>
      <c r="U944" s="318">
        <v>0</v>
      </c>
    </row>
    <row r="945" spans="1:21" x14ac:dyDescent="0.2">
      <c r="A945" s="318">
        <v>37756</v>
      </c>
      <c r="B945" s="318">
        <v>123.410004</v>
      </c>
      <c r="C945" s="318">
        <v>8.7081567587236133E-3</v>
      </c>
      <c r="D945" s="318">
        <v>5.1928430600312958E-3</v>
      </c>
      <c r="E945" s="318">
        <v>9.9448162279263657E-3</v>
      </c>
      <c r="F945" s="318">
        <v>1.0709802091613008E-2</v>
      </c>
      <c r="G945" s="318">
        <v>9.8899369807227582E-5</v>
      </c>
      <c r="H945" s="318">
        <v>1.0384433829758896E-4</v>
      </c>
      <c r="I945" s="318">
        <v>7.1112100045843729E-2</v>
      </c>
      <c r="J945" s="318">
        <v>0</v>
      </c>
      <c r="K945" s="318" t="s">
        <v>634</v>
      </c>
      <c r="O945" s="318">
        <v>0</v>
      </c>
      <c r="P945" s="318">
        <v>0</v>
      </c>
      <c r="Q945" s="318">
        <v>0</v>
      </c>
      <c r="R945" s="318">
        <v>0</v>
      </c>
      <c r="S945" s="318">
        <v>0</v>
      </c>
      <c r="T945" s="318">
        <v>0</v>
      </c>
      <c r="U945" s="318">
        <v>0</v>
      </c>
    </row>
    <row r="946" spans="1:21" x14ac:dyDescent="0.2">
      <c r="A946" s="318">
        <v>37757</v>
      </c>
      <c r="B946" s="318">
        <v>125.07</v>
      </c>
      <c r="C946" s="318">
        <v>1.336140268343936E-2</v>
      </c>
      <c r="D946" s="318">
        <v>5.7989879884700109E-3</v>
      </c>
      <c r="E946" s="318">
        <v>1.0040416087351105E-2</v>
      </c>
      <c r="F946" s="318">
        <v>1.0812755786378112E-2</v>
      </c>
      <c r="G946" s="318">
        <v>1.0080995520713888E-4</v>
      </c>
      <c r="H946" s="318">
        <v>1.0585045296749583E-4</v>
      </c>
      <c r="I946" s="318">
        <v>7.7763537521117476E-2</v>
      </c>
      <c r="J946" s="318">
        <v>0</v>
      </c>
      <c r="K946" s="318" t="s">
        <v>634</v>
      </c>
      <c r="O946" s="318">
        <v>0</v>
      </c>
      <c r="P946" s="318">
        <v>0</v>
      </c>
      <c r="Q946" s="318">
        <v>0</v>
      </c>
      <c r="R946" s="318">
        <v>0</v>
      </c>
      <c r="S946" s="318">
        <v>0</v>
      </c>
      <c r="T946" s="318">
        <v>0</v>
      </c>
      <c r="U946" s="318">
        <v>0</v>
      </c>
    </row>
    <row r="947" spans="1:21" x14ac:dyDescent="0.2">
      <c r="A947" s="318">
        <v>37760</v>
      </c>
      <c r="B947" s="318">
        <v>123.300003</v>
      </c>
      <c r="C947" s="318">
        <v>-1.4253146059616551E-2</v>
      </c>
      <c r="D947" s="318">
        <v>5.0558060055182433E-3</v>
      </c>
      <c r="E947" s="318">
        <v>1.0924577046691376E-2</v>
      </c>
      <c r="F947" s="318">
        <v>1.1764929127206097E-2</v>
      </c>
      <c r="G947" s="318">
        <v>1.1934638364909606E-4</v>
      </c>
      <c r="H947" s="318">
        <v>1.2531370283155088E-4</v>
      </c>
      <c r="I947" s="318">
        <v>8.1858888634052315E-2</v>
      </c>
      <c r="J947" s="318">
        <v>0</v>
      </c>
      <c r="K947" s="318" t="s">
        <v>634</v>
      </c>
      <c r="O947" s="318">
        <v>0</v>
      </c>
      <c r="P947" s="318">
        <v>0</v>
      </c>
      <c r="Q947" s="318">
        <v>0</v>
      </c>
      <c r="R947" s="318">
        <v>0</v>
      </c>
      <c r="S947" s="318">
        <v>0</v>
      </c>
      <c r="T947" s="318">
        <v>0</v>
      </c>
      <c r="U947" s="318">
        <v>0</v>
      </c>
    </row>
    <row r="948" spans="1:21" x14ac:dyDescent="0.2">
      <c r="A948" s="318">
        <v>37761</v>
      </c>
      <c r="B948" s="318">
        <v>122.800003</v>
      </c>
      <c r="C948" s="318">
        <v>-4.0633943581893425E-3</v>
      </c>
      <c r="D948" s="318">
        <v>4.319988635406345E-3</v>
      </c>
      <c r="E948" s="318">
        <v>1.0996842907873401E-2</v>
      </c>
      <c r="F948" s="318">
        <v>1.184275390078674E-2</v>
      </c>
      <c r="G948" s="318">
        <v>1.2093055394044551E-4</v>
      </c>
      <c r="H948" s="318">
        <v>1.269770816374678E-4</v>
      </c>
      <c r="I948" s="318">
        <v>7.0630033065426603E-2</v>
      </c>
      <c r="J948" s="318">
        <v>0</v>
      </c>
      <c r="K948" s="318" t="s">
        <v>634</v>
      </c>
      <c r="O948" s="318">
        <v>0</v>
      </c>
      <c r="P948" s="318">
        <v>0</v>
      </c>
      <c r="Q948" s="318">
        <v>0</v>
      </c>
      <c r="R948" s="318">
        <v>0</v>
      </c>
      <c r="S948" s="318">
        <v>0</v>
      </c>
      <c r="T948" s="318">
        <v>0</v>
      </c>
      <c r="U948" s="318">
        <v>0</v>
      </c>
    </row>
    <row r="949" spans="1:21" x14ac:dyDescent="0.2">
      <c r="A949" s="318">
        <v>37762</v>
      </c>
      <c r="B949" s="318">
        <v>120.44000200000001</v>
      </c>
      <c r="C949" s="318">
        <v>-1.9405319923697407E-2</v>
      </c>
      <c r="D949" s="318">
        <v>2.8513161811918701E-3</v>
      </c>
      <c r="E949" s="318">
        <v>1.2011568056912255E-2</v>
      </c>
      <c r="F949" s="318">
        <v>1.2935534830520888E-2</v>
      </c>
      <c r="G949" s="318">
        <v>1.4427776718583483E-4</v>
      </c>
      <c r="H949" s="318">
        <v>1.5149165554512658E-4</v>
      </c>
      <c r="I949" s="318">
        <v>7.1392994843431659E-2</v>
      </c>
      <c r="J949" s="318">
        <v>0</v>
      </c>
      <c r="K949" s="318" t="s">
        <v>634</v>
      </c>
      <c r="O949" s="318">
        <v>0</v>
      </c>
      <c r="P949" s="318">
        <v>0</v>
      </c>
      <c r="Q949" s="318">
        <v>0</v>
      </c>
      <c r="R949" s="318">
        <v>0</v>
      </c>
      <c r="S949" s="318">
        <v>0</v>
      </c>
      <c r="T949" s="318">
        <v>0</v>
      </c>
      <c r="U949" s="318">
        <v>0</v>
      </c>
    </row>
    <row r="950" spans="1:21" x14ac:dyDescent="0.2">
      <c r="A950" s="318">
        <v>37763</v>
      </c>
      <c r="B950" s="318">
        <v>122.25</v>
      </c>
      <c r="C950" s="318">
        <v>1.491640813566966E-2</v>
      </c>
      <c r="D950" s="318">
        <v>3.9028592824411532E-3</v>
      </c>
      <c r="E950" s="318">
        <v>1.2057268811045388E-2</v>
      </c>
      <c r="F950" s="318">
        <v>1.2984751027279648E-2</v>
      </c>
      <c r="G950" s="318">
        <v>1.4537773118180789E-4</v>
      </c>
      <c r="H950" s="318">
        <v>1.526466177408983E-4</v>
      </c>
      <c r="I950" s="318">
        <v>5.8150292523568479E-2</v>
      </c>
      <c r="J950" s="318">
        <v>0</v>
      </c>
      <c r="K950" s="318" t="s">
        <v>634</v>
      </c>
      <c r="O950" s="318">
        <v>0</v>
      </c>
      <c r="P950" s="318">
        <v>0</v>
      </c>
      <c r="Q950" s="318">
        <v>0</v>
      </c>
      <c r="R950" s="318">
        <v>0</v>
      </c>
      <c r="S950" s="318">
        <v>0</v>
      </c>
      <c r="T950" s="318">
        <v>0</v>
      </c>
      <c r="U950" s="318">
        <v>0</v>
      </c>
    </row>
    <row r="951" spans="1:21" x14ac:dyDescent="0.2">
      <c r="A951" s="318">
        <v>37764</v>
      </c>
      <c r="B951" s="318">
        <v>122.58000199999999</v>
      </c>
      <c r="C951" s="318">
        <v>2.6957660184794576E-3</v>
      </c>
      <c r="D951" s="318">
        <v>3.188910456023973E-3</v>
      </c>
      <c r="E951" s="318">
        <v>1.1636705611741585E-2</v>
      </c>
      <c r="F951" s="318">
        <v>1.2531836812644784E-2</v>
      </c>
      <c r="G951" s="318">
        <v>1.3541291749433808E-4</v>
      </c>
      <c r="H951" s="318">
        <v>1.4218356336905498E-4</v>
      </c>
      <c r="I951" s="318">
        <v>6.2326979885533762E-2</v>
      </c>
      <c r="J951" s="318">
        <v>0</v>
      </c>
      <c r="K951" s="318" t="s">
        <v>634</v>
      </c>
      <c r="O951" s="318">
        <v>0</v>
      </c>
      <c r="P951" s="318">
        <v>0</v>
      </c>
      <c r="Q951" s="318">
        <v>0</v>
      </c>
      <c r="R951" s="318">
        <v>0</v>
      </c>
      <c r="S951" s="318">
        <v>0</v>
      </c>
      <c r="T951" s="318">
        <v>0</v>
      </c>
      <c r="U951" s="318">
        <v>0</v>
      </c>
    </row>
    <row r="952" spans="1:21" x14ac:dyDescent="0.2">
      <c r="A952" s="318">
        <v>37767</v>
      </c>
      <c r="B952" s="318">
        <v>121.66999800000001</v>
      </c>
      <c r="C952" s="318">
        <v>-7.451449012009022E-3</v>
      </c>
      <c r="D952" s="318">
        <v>3.0756112936995389E-3</v>
      </c>
      <c r="E952" s="318">
        <v>1.1732349795785798E-2</v>
      </c>
      <c r="F952" s="318">
        <v>1.2634838241615475E-2</v>
      </c>
      <c r="G952" s="318">
        <v>1.3764803173067503E-4</v>
      </c>
      <c r="H952" s="318">
        <v>1.445304333172088E-4</v>
      </c>
      <c r="I952" s="318">
        <v>6.0741642784100602E-2</v>
      </c>
      <c r="J952" s="318">
        <v>0</v>
      </c>
      <c r="K952" s="318" t="s">
        <v>634</v>
      </c>
      <c r="O952" s="318">
        <v>0</v>
      </c>
      <c r="P952" s="318">
        <v>0</v>
      </c>
      <c r="Q952" s="318">
        <v>0</v>
      </c>
      <c r="R952" s="318">
        <v>0</v>
      </c>
      <c r="S952" s="318">
        <v>0</v>
      </c>
      <c r="T952" s="318">
        <v>0</v>
      </c>
      <c r="U952" s="318">
        <v>0</v>
      </c>
    </row>
    <row r="953" spans="1:21" x14ac:dyDescent="0.2">
      <c r="A953" s="318">
        <v>37768</v>
      </c>
      <c r="B953" s="318">
        <v>120.300003</v>
      </c>
      <c r="C953" s="318">
        <v>-1.1323797443163057E-2</v>
      </c>
      <c r="D953" s="318">
        <v>2.5363828440251074E-3</v>
      </c>
      <c r="E953" s="318">
        <v>1.2134121533953539E-2</v>
      </c>
      <c r="F953" s="318">
        <v>1.306751549810381E-2</v>
      </c>
      <c r="G953" s="318">
        <v>1.4723690540075496E-4</v>
      </c>
      <c r="H953" s="318">
        <v>1.5459875067079271E-4</v>
      </c>
      <c r="I953" s="318">
        <v>5.7224263669738006E-2</v>
      </c>
      <c r="J953" s="318">
        <v>0</v>
      </c>
      <c r="K953" s="318" t="s">
        <v>634</v>
      </c>
      <c r="O953" s="318">
        <v>0</v>
      </c>
      <c r="P953" s="318">
        <v>0</v>
      </c>
      <c r="Q953" s="318">
        <v>0</v>
      </c>
      <c r="R953" s="318">
        <v>0</v>
      </c>
      <c r="S953" s="318">
        <v>0</v>
      </c>
      <c r="T953" s="318">
        <v>0</v>
      </c>
      <c r="U953" s="318">
        <v>0</v>
      </c>
    </row>
    <row r="954" spans="1:21" x14ac:dyDescent="0.2">
      <c r="A954" s="318">
        <v>37769</v>
      </c>
      <c r="B954" s="318">
        <v>123.83000199999999</v>
      </c>
      <c r="C954" s="318">
        <v>2.8921025459893179E-2</v>
      </c>
      <c r="D954" s="318">
        <v>4.0473594801662925E-3</v>
      </c>
      <c r="E954" s="318">
        <v>1.3349841056081861E-2</v>
      </c>
      <c r="F954" s="318">
        <v>1.4376751906549695E-2</v>
      </c>
      <c r="G954" s="318">
        <v>1.7821825622264884E-4</v>
      </c>
      <c r="H954" s="318">
        <v>1.8712916903378129E-4</v>
      </c>
      <c r="I954" s="318">
        <v>5.9554946358880693E-2</v>
      </c>
      <c r="J954" s="318">
        <v>0</v>
      </c>
      <c r="K954" s="318" t="s">
        <v>634</v>
      </c>
      <c r="O954" s="318">
        <v>0</v>
      </c>
      <c r="P954" s="318">
        <v>0</v>
      </c>
      <c r="Q954" s="318">
        <v>0</v>
      </c>
      <c r="R954" s="318">
        <v>0</v>
      </c>
      <c r="S954" s="318">
        <v>0</v>
      </c>
      <c r="T954" s="318">
        <v>0</v>
      </c>
      <c r="U954" s="318">
        <v>0</v>
      </c>
    </row>
    <row r="955" spans="1:21" x14ac:dyDescent="0.2">
      <c r="A955" s="318">
        <v>37771</v>
      </c>
      <c r="B955" s="318">
        <v>124.32</v>
      </c>
      <c r="C955" s="318">
        <v>3.9492132411552087E-3</v>
      </c>
      <c r="D955" s="318">
        <v>2.617847959056461E-3</v>
      </c>
      <c r="E955" s="318">
        <v>1.14589687596162E-2</v>
      </c>
      <c r="F955" s="318">
        <v>1.2340427894971291E-2</v>
      </c>
      <c r="G955" s="318">
        <v>1.3130796503386003E-4</v>
      </c>
      <c r="H955" s="318">
        <v>1.3787336328555303E-4</v>
      </c>
      <c r="I955" s="318">
        <v>7.286775622784443E-2</v>
      </c>
      <c r="J955" s="318">
        <v>0</v>
      </c>
      <c r="K955" s="318" t="s">
        <v>634</v>
      </c>
      <c r="O955" s="318">
        <v>0</v>
      </c>
      <c r="P955" s="318">
        <v>0</v>
      </c>
      <c r="Q955" s="318">
        <v>0</v>
      </c>
      <c r="R955" s="318">
        <v>0</v>
      </c>
      <c r="S955" s="318">
        <v>0</v>
      </c>
      <c r="T955" s="318">
        <v>0</v>
      </c>
      <c r="U955" s="318">
        <v>0</v>
      </c>
    </row>
    <row r="956" spans="1:21" x14ac:dyDescent="0.2">
      <c r="A956" s="318">
        <v>37774</v>
      </c>
      <c r="B956" s="318">
        <v>127.41999800000001</v>
      </c>
      <c r="C956" s="318">
        <v>2.4629814372881701E-2</v>
      </c>
      <c r="D956" s="318">
        <v>3.8311809577414027E-3</v>
      </c>
      <c r="E956" s="318">
        <v>1.2384956684603404E-2</v>
      </c>
      <c r="F956" s="318">
        <v>1.3337645660342127E-2</v>
      </c>
      <c r="G956" s="318">
        <v>1.5338715207950253E-4</v>
      </c>
      <c r="H956" s="318">
        <v>1.6105650968347766E-4</v>
      </c>
      <c r="I956" s="318">
        <v>7.0185026580078233E-2</v>
      </c>
      <c r="J956" s="318">
        <v>0</v>
      </c>
      <c r="K956" s="318" t="s">
        <v>634</v>
      </c>
      <c r="O956" s="318">
        <v>0</v>
      </c>
      <c r="P956" s="318">
        <v>0</v>
      </c>
      <c r="Q956" s="318">
        <v>0</v>
      </c>
      <c r="R956" s="318">
        <v>0</v>
      </c>
      <c r="S956" s="318">
        <v>0</v>
      </c>
      <c r="T956" s="318">
        <v>0</v>
      </c>
      <c r="U956" s="318">
        <v>0</v>
      </c>
    </row>
    <row r="957" spans="1:21" x14ac:dyDescent="0.2">
      <c r="A957" s="318">
        <v>37775</v>
      </c>
      <c r="B957" s="318">
        <v>128.320007</v>
      </c>
      <c r="C957" s="318">
        <v>7.0384976771060617E-3</v>
      </c>
      <c r="D957" s="318">
        <v>4.1501487763667515E-3</v>
      </c>
      <c r="E957" s="318">
        <v>1.237680540184893E-2</v>
      </c>
      <c r="F957" s="318">
        <v>1.3328867355837309E-2</v>
      </c>
      <c r="G957" s="318">
        <v>1.5318531195523686E-4</v>
      </c>
      <c r="H957" s="318">
        <v>1.6084457755299872E-4</v>
      </c>
      <c r="I957" s="318">
        <v>8.789618752563344E-2</v>
      </c>
      <c r="J957" s="318">
        <v>0</v>
      </c>
      <c r="K957" s="318" t="s">
        <v>634</v>
      </c>
      <c r="O957" s="318">
        <v>0</v>
      </c>
      <c r="P957" s="318">
        <v>0</v>
      </c>
      <c r="Q957" s="318">
        <v>0</v>
      </c>
      <c r="R957" s="318">
        <v>0</v>
      </c>
      <c r="S957" s="318">
        <v>0</v>
      </c>
      <c r="T957" s="318">
        <v>0</v>
      </c>
      <c r="U957" s="318">
        <v>0</v>
      </c>
    </row>
    <row r="958" spans="1:21" x14ac:dyDescent="0.2">
      <c r="A958" s="318">
        <v>37776</v>
      </c>
      <c r="B958" s="318">
        <v>130.89999399999999</v>
      </c>
      <c r="C958" s="318">
        <v>1.9906428410011522E-2</v>
      </c>
      <c r="D958" s="318">
        <v>4.6828541751676427E-3</v>
      </c>
      <c r="E958" s="318">
        <v>1.2816253916858179E-2</v>
      </c>
      <c r="F958" s="318">
        <v>1.3802119602770346E-2</v>
      </c>
      <c r="G958" s="318">
        <v>1.6425636446138264E-4</v>
      </c>
      <c r="H958" s="318">
        <v>1.7246918268445179E-4</v>
      </c>
      <c r="I958" s="318">
        <v>9.1239348802845219E-2</v>
      </c>
      <c r="J958" s="318">
        <v>0</v>
      </c>
      <c r="K958" s="318" t="s">
        <v>634</v>
      </c>
      <c r="O958" s="318">
        <v>0</v>
      </c>
      <c r="P958" s="318">
        <v>0</v>
      </c>
      <c r="Q958" s="318">
        <v>0</v>
      </c>
      <c r="R958" s="318">
        <v>0</v>
      </c>
      <c r="S958" s="318">
        <v>0</v>
      </c>
      <c r="T958" s="318">
        <v>0</v>
      </c>
      <c r="U958" s="318">
        <v>0</v>
      </c>
    </row>
    <row r="959" spans="1:21" x14ac:dyDescent="0.2">
      <c r="A959" s="318">
        <v>37778</v>
      </c>
      <c r="B959" s="318">
        <v>133.21000699999999</v>
      </c>
      <c r="C959" s="318">
        <v>1.7493255832640688E-2</v>
      </c>
      <c r="D959" s="318">
        <v>4.9453322318738545E-3</v>
      </c>
      <c r="E959" s="318">
        <v>1.3027894679923623E-2</v>
      </c>
      <c r="F959" s="318">
        <v>1.4030040424533131E-2</v>
      </c>
      <c r="G959" s="318">
        <v>1.6972603979118224E-4</v>
      </c>
      <c r="H959" s="318">
        <v>1.7821234178074137E-4</v>
      </c>
      <c r="I959" s="318">
        <v>0.10056262476395832</v>
      </c>
      <c r="J959" s="318">
        <v>0</v>
      </c>
      <c r="K959" s="318" t="s">
        <v>634</v>
      </c>
      <c r="O959" s="318">
        <v>0</v>
      </c>
      <c r="P959" s="318">
        <v>0</v>
      </c>
      <c r="Q959" s="318">
        <v>0</v>
      </c>
      <c r="R959" s="318">
        <v>0</v>
      </c>
      <c r="S959" s="318">
        <v>0</v>
      </c>
      <c r="T959" s="318">
        <v>0</v>
      </c>
      <c r="U959" s="318">
        <v>0</v>
      </c>
    </row>
    <row r="960" spans="1:21" x14ac:dyDescent="0.2">
      <c r="A960" s="318">
        <v>37782</v>
      </c>
      <c r="B960" s="318">
        <v>132.03999300000001</v>
      </c>
      <c r="C960" s="318">
        <v>-8.8220289412246286E-3</v>
      </c>
      <c r="D960" s="318">
        <v>4.327350325787311E-3</v>
      </c>
      <c r="E960" s="318">
        <v>1.3370522435672393E-2</v>
      </c>
      <c r="F960" s="318">
        <v>1.4399024161493346E-2</v>
      </c>
      <c r="G960" s="318">
        <v>1.7877087020281885E-4</v>
      </c>
      <c r="H960" s="318">
        <v>1.8770941371295979E-4</v>
      </c>
      <c r="I960" s="318">
        <v>0.10432104060103838</v>
      </c>
      <c r="J960" s="318">
        <v>0</v>
      </c>
      <c r="K960" s="318" t="s">
        <v>634</v>
      </c>
      <c r="O960" s="318">
        <v>0</v>
      </c>
      <c r="P960" s="318">
        <v>0</v>
      </c>
      <c r="Q960" s="318">
        <v>0</v>
      </c>
      <c r="R960" s="318">
        <v>0</v>
      </c>
      <c r="S960" s="318">
        <v>0</v>
      </c>
      <c r="T960" s="318">
        <v>0</v>
      </c>
      <c r="U960" s="318">
        <v>0</v>
      </c>
    </row>
    <row r="961" spans="1:21" x14ac:dyDescent="0.2">
      <c r="A961" s="318">
        <v>37783</v>
      </c>
      <c r="B961" s="318">
        <v>133.39999399999999</v>
      </c>
      <c r="C961" s="318">
        <v>1.0247234533258182E-2</v>
      </c>
      <c r="D961" s="318">
        <v>5.3515025868750635E-3</v>
      </c>
      <c r="E961" s="318">
        <v>1.2933428495588361E-2</v>
      </c>
      <c r="F961" s="318">
        <v>1.3928307610633619E-2</v>
      </c>
      <c r="G961" s="318">
        <v>1.6727357265049702E-4</v>
      </c>
      <c r="H961" s="318">
        <v>1.7563725128302187E-4</v>
      </c>
      <c r="I961" s="318">
        <v>9.318857469229673E-2</v>
      </c>
      <c r="J961" s="318">
        <v>0</v>
      </c>
      <c r="K961" s="318" t="s">
        <v>634</v>
      </c>
      <c r="O961" s="318">
        <v>0</v>
      </c>
      <c r="P961" s="318">
        <v>0</v>
      </c>
      <c r="Q961" s="318">
        <v>0</v>
      </c>
      <c r="R961" s="318">
        <v>0</v>
      </c>
      <c r="S961" s="318">
        <v>0</v>
      </c>
      <c r="T961" s="318">
        <v>0</v>
      </c>
      <c r="U961" s="318">
        <v>0</v>
      </c>
    </row>
    <row r="962" spans="1:21" x14ac:dyDescent="0.2">
      <c r="A962" s="318">
        <v>37784</v>
      </c>
      <c r="B962" s="318">
        <v>132</v>
      </c>
      <c r="C962" s="318">
        <v>-1.0550165917640214E-2</v>
      </c>
      <c r="D962" s="318">
        <v>4.1906490209470629E-3</v>
      </c>
      <c r="E962" s="318">
        <v>1.3225332492958963E-2</v>
      </c>
      <c r="F962" s="318">
        <v>1.4242665761648112E-2</v>
      </c>
      <c r="G962" s="318">
        <v>1.7490941954931613E-4</v>
      </c>
      <c r="H962" s="318">
        <v>1.8365489052678195E-4</v>
      </c>
      <c r="I962" s="318">
        <v>0.10040188181432926</v>
      </c>
      <c r="J962" s="318">
        <v>0</v>
      </c>
      <c r="K962" s="318" t="s">
        <v>634</v>
      </c>
      <c r="O962" s="318">
        <v>0</v>
      </c>
      <c r="P962" s="318">
        <v>0</v>
      </c>
      <c r="Q962" s="318">
        <v>0</v>
      </c>
      <c r="R962" s="318">
        <v>0</v>
      </c>
      <c r="S962" s="318">
        <v>0</v>
      </c>
      <c r="T962" s="318">
        <v>0</v>
      </c>
      <c r="U962" s="318">
        <v>0</v>
      </c>
    </row>
    <row r="963" spans="1:21" x14ac:dyDescent="0.2">
      <c r="A963" s="318">
        <v>37785</v>
      </c>
      <c r="B963" s="318">
        <v>130.470001</v>
      </c>
      <c r="C963" s="318">
        <v>-1.1658599644116939E-2</v>
      </c>
      <c r="D963" s="318">
        <v>3.623658222554334E-3</v>
      </c>
      <c r="E963" s="318">
        <v>1.3651177927624245E-2</v>
      </c>
      <c r="F963" s="318">
        <v>1.4701268537441494E-2</v>
      </c>
      <c r="G963" s="318">
        <v>1.8635465881165539E-4</v>
      </c>
      <c r="H963" s="318">
        <v>1.9567239175223816E-4</v>
      </c>
      <c r="I963" s="318">
        <v>9.2601079689475355E-2</v>
      </c>
      <c r="J963" s="318">
        <v>0</v>
      </c>
      <c r="K963" s="318" t="s">
        <v>634</v>
      </c>
      <c r="O963" s="318">
        <v>0</v>
      </c>
      <c r="P963" s="318">
        <v>0</v>
      </c>
      <c r="Q963" s="318">
        <v>0</v>
      </c>
      <c r="R963" s="318">
        <v>0</v>
      </c>
      <c r="S963" s="318">
        <v>0</v>
      </c>
      <c r="T963" s="318">
        <v>0</v>
      </c>
      <c r="U963" s="318">
        <v>0</v>
      </c>
    </row>
    <row r="964" spans="1:21" x14ac:dyDescent="0.2">
      <c r="A964" s="318">
        <v>37788</v>
      </c>
      <c r="B964" s="318">
        <v>131.14999399999999</v>
      </c>
      <c r="C964" s="318">
        <v>5.1983376214854151E-3</v>
      </c>
      <c r="D964" s="318">
        <v>3.7728400662146297E-3</v>
      </c>
      <c r="E964" s="318">
        <v>1.3650416905055307E-2</v>
      </c>
      <c r="F964" s="318">
        <v>1.4700448974674945E-2</v>
      </c>
      <c r="G964" s="318">
        <v>1.8633388168181971E-4</v>
      </c>
      <c r="H964" s="318">
        <v>1.9565057576591071E-4</v>
      </c>
      <c r="I964" s="318">
        <v>8.0890350393532748E-2</v>
      </c>
      <c r="J964" s="318">
        <v>0</v>
      </c>
      <c r="K964" s="318" t="s">
        <v>634</v>
      </c>
      <c r="O964" s="318">
        <v>0</v>
      </c>
      <c r="P964" s="318">
        <v>0</v>
      </c>
      <c r="Q964" s="318">
        <v>0</v>
      </c>
      <c r="R964" s="318">
        <v>0</v>
      </c>
      <c r="S964" s="318">
        <v>0</v>
      </c>
      <c r="T964" s="318">
        <v>0</v>
      </c>
      <c r="U964" s="318">
        <v>0</v>
      </c>
    </row>
    <row r="965" spans="1:21" x14ac:dyDescent="0.2">
      <c r="A965" s="318">
        <v>37789</v>
      </c>
      <c r="B965" s="318">
        <v>132.779999</v>
      </c>
      <c r="C965" s="318">
        <v>1.2351955196019306E-2</v>
      </c>
      <c r="D965" s="318">
        <v>3.899504506719343E-3</v>
      </c>
      <c r="E965" s="318">
        <v>1.3720250455447855E-2</v>
      </c>
      <c r="F965" s="318">
        <v>1.477565433663615E-2</v>
      </c>
      <c r="G965" s="318">
        <v>1.8824527256021704E-4</v>
      </c>
      <c r="H965" s="318">
        <v>1.9765753618822791E-4</v>
      </c>
      <c r="I965" s="318">
        <v>8.5876648349105356E-2</v>
      </c>
      <c r="J965" s="318">
        <v>0</v>
      </c>
      <c r="K965" s="318" t="s">
        <v>634</v>
      </c>
      <c r="O965" s="318">
        <v>0</v>
      </c>
      <c r="P965" s="318">
        <v>0</v>
      </c>
      <c r="Q965" s="318">
        <v>0</v>
      </c>
      <c r="R965" s="318">
        <v>0</v>
      </c>
      <c r="S965" s="318">
        <v>0</v>
      </c>
      <c r="T965" s="318">
        <v>0</v>
      </c>
      <c r="U965" s="318">
        <v>0</v>
      </c>
    </row>
    <row r="966" spans="1:21" x14ac:dyDescent="0.2">
      <c r="A966" s="318">
        <v>37790</v>
      </c>
      <c r="B966" s="318">
        <v>132.520004</v>
      </c>
      <c r="C966" s="318">
        <v>-1.9600081439408155E-3</v>
      </c>
      <c r="D966" s="318">
        <v>3.3914966542115121E-3</v>
      </c>
      <c r="E966" s="318">
        <v>1.3730798759876426E-2</v>
      </c>
      <c r="F966" s="318">
        <v>1.4787014049097689E-2</v>
      </c>
      <c r="G966" s="318">
        <v>1.8853483458422399E-4</v>
      </c>
      <c r="H966" s="318">
        <v>1.979615763134352E-4</v>
      </c>
      <c r="I966" s="318">
        <v>9.0396139293029906E-2</v>
      </c>
      <c r="J966" s="318">
        <v>0</v>
      </c>
      <c r="K966" s="318" t="s">
        <v>634</v>
      </c>
      <c r="O966" s="318">
        <v>0</v>
      </c>
      <c r="P966" s="318">
        <v>0</v>
      </c>
      <c r="Q966" s="318">
        <v>0</v>
      </c>
      <c r="R966" s="318">
        <v>0</v>
      </c>
      <c r="S966" s="318">
        <v>0</v>
      </c>
      <c r="T966" s="318">
        <v>0</v>
      </c>
      <c r="U966" s="318">
        <v>0</v>
      </c>
    </row>
    <row r="967" spans="1:21" x14ac:dyDescent="0.2">
      <c r="A967" s="318">
        <v>37791</v>
      </c>
      <c r="B967" s="318">
        <v>135.550003</v>
      </c>
      <c r="C967" s="318">
        <v>2.2606990460911146E-2</v>
      </c>
      <c r="D967" s="318">
        <v>3.8317627388530263E-3</v>
      </c>
      <c r="E967" s="318">
        <v>1.4206446334247632E-2</v>
      </c>
      <c r="F967" s="318">
        <v>1.5299249898420526E-2</v>
      </c>
      <c r="G967" s="318">
        <v>2.0182311744785801E-4</v>
      </c>
      <c r="H967" s="318">
        <v>2.119142733202509E-4</v>
      </c>
      <c r="I967" s="318">
        <v>8.7729725079819798E-2</v>
      </c>
      <c r="J967" s="318">
        <v>0</v>
      </c>
      <c r="K967" s="318" t="s">
        <v>634</v>
      </c>
      <c r="O967" s="318">
        <v>0</v>
      </c>
      <c r="P967" s="318">
        <v>0</v>
      </c>
      <c r="Q967" s="318">
        <v>0</v>
      </c>
      <c r="R967" s="318">
        <v>0</v>
      </c>
      <c r="S967" s="318">
        <v>0</v>
      </c>
      <c r="T967" s="318">
        <v>0</v>
      </c>
      <c r="U967" s="318">
        <v>0</v>
      </c>
    </row>
    <row r="968" spans="1:21" x14ac:dyDescent="0.2">
      <c r="A968" s="318">
        <v>37792</v>
      </c>
      <c r="B968" s="318">
        <v>134.529999</v>
      </c>
      <c r="C968" s="318">
        <v>-7.5533830125636709E-3</v>
      </c>
      <c r="D968" s="318">
        <v>4.1507990744269734E-3</v>
      </c>
      <c r="E968" s="318">
        <v>1.3850780661459944E-2</v>
      </c>
      <c r="F968" s="318">
        <v>1.4916225327726093E-2</v>
      </c>
      <c r="G968" s="318">
        <v>1.9184412493187278E-4</v>
      </c>
      <c r="H968" s="318">
        <v>2.0143633117846642E-4</v>
      </c>
      <c r="I968" s="318">
        <v>9.6007035211527036E-2</v>
      </c>
      <c r="J968" s="318">
        <v>0</v>
      </c>
      <c r="K968" s="318" t="s">
        <v>634</v>
      </c>
      <c r="O968" s="318">
        <v>0</v>
      </c>
      <c r="P968" s="318">
        <v>0</v>
      </c>
      <c r="Q968" s="318">
        <v>0</v>
      </c>
      <c r="R968" s="318">
        <v>0</v>
      </c>
      <c r="S968" s="318">
        <v>0</v>
      </c>
      <c r="T968" s="318">
        <v>0</v>
      </c>
      <c r="U968" s="318">
        <v>0</v>
      </c>
    </row>
    <row r="969" spans="1:21" x14ac:dyDescent="0.2">
      <c r="A969" s="318">
        <v>37795</v>
      </c>
      <c r="B969" s="318">
        <v>134.679993</v>
      </c>
      <c r="C969" s="318">
        <v>1.1143272536550523E-3</v>
      </c>
      <c r="D969" s="318">
        <v>4.3973572464195629E-3</v>
      </c>
      <c r="E969" s="318">
        <v>1.3742912857963658E-2</v>
      </c>
      <c r="F969" s="318">
        <v>1.4800060000883939E-2</v>
      </c>
      <c r="G969" s="318">
        <v>1.8886765382158285E-4</v>
      </c>
      <c r="H969" s="318">
        <v>1.9831103651266199E-4</v>
      </c>
      <c r="I969" s="318">
        <v>8.9362088331489301E-2</v>
      </c>
      <c r="J969" s="318">
        <v>0</v>
      </c>
      <c r="K969" s="318" t="s">
        <v>634</v>
      </c>
      <c r="O969" s="318">
        <v>0</v>
      </c>
      <c r="P969" s="318">
        <v>0</v>
      </c>
      <c r="Q969" s="318">
        <v>0</v>
      </c>
      <c r="R969" s="318">
        <v>0</v>
      </c>
      <c r="S969" s="318">
        <v>0</v>
      </c>
      <c r="T969" s="318">
        <v>0</v>
      </c>
      <c r="U969" s="318">
        <v>0</v>
      </c>
    </row>
    <row r="970" spans="1:21" x14ac:dyDescent="0.2">
      <c r="A970" s="318">
        <v>37796</v>
      </c>
      <c r="B970" s="318">
        <v>133.970001</v>
      </c>
      <c r="C970" s="318">
        <v>-5.2856405645682865E-3</v>
      </c>
      <c r="D970" s="318">
        <v>5.0697229301876158E-3</v>
      </c>
      <c r="E970" s="318">
        <v>1.2835599897760055E-2</v>
      </c>
      <c r="F970" s="318">
        <v>1.382295373604929E-2</v>
      </c>
      <c r="G970" s="318">
        <v>1.6475262473537793E-4</v>
      </c>
      <c r="H970" s="318">
        <v>1.7299025597214684E-4</v>
      </c>
      <c r="I970" s="318">
        <v>8.9967012014081485E-2</v>
      </c>
      <c r="J970" s="318">
        <v>0</v>
      </c>
      <c r="K970" s="318" t="s">
        <v>634</v>
      </c>
      <c r="O970" s="318">
        <v>0</v>
      </c>
      <c r="P970" s="318">
        <v>0</v>
      </c>
      <c r="Q970" s="318">
        <v>0</v>
      </c>
      <c r="R970" s="318">
        <v>0</v>
      </c>
      <c r="S970" s="318">
        <v>0</v>
      </c>
      <c r="T970" s="318">
        <v>0</v>
      </c>
      <c r="U970" s="318">
        <v>0</v>
      </c>
    </row>
    <row r="971" spans="1:21" x14ac:dyDescent="0.2">
      <c r="A971" s="318">
        <v>37797</v>
      </c>
      <c r="B971" s="318">
        <v>133.490005</v>
      </c>
      <c r="C971" s="318">
        <v>-3.5892956296226458E-3</v>
      </c>
      <c r="D971" s="318">
        <v>4.1884989413641738E-3</v>
      </c>
      <c r="E971" s="318">
        <v>1.2760811528862111E-2</v>
      </c>
      <c r="F971" s="318">
        <v>1.3742412415697658E-2</v>
      </c>
      <c r="G971" s="318">
        <v>1.6283831087514014E-4</v>
      </c>
      <c r="H971" s="318">
        <v>1.7098022641889716E-4</v>
      </c>
      <c r="I971" s="318">
        <v>8.6617477577184243E-2</v>
      </c>
      <c r="J971" s="318">
        <v>0</v>
      </c>
      <c r="K971" s="318" t="s">
        <v>634</v>
      </c>
      <c r="O971" s="318">
        <v>0</v>
      </c>
      <c r="P971" s="318">
        <v>0</v>
      </c>
      <c r="Q971" s="318">
        <v>0</v>
      </c>
      <c r="R971" s="318">
        <v>0</v>
      </c>
      <c r="S971" s="318">
        <v>0</v>
      </c>
      <c r="T971" s="318">
        <v>0</v>
      </c>
      <c r="U971" s="318">
        <v>0</v>
      </c>
    </row>
    <row r="972" spans="1:21" x14ac:dyDescent="0.2">
      <c r="A972" s="318">
        <v>37799</v>
      </c>
      <c r="B972" s="318">
        <v>135.529999</v>
      </c>
      <c r="C972" s="318">
        <v>1.5166404525854873E-2</v>
      </c>
      <c r="D972" s="318">
        <v>4.7823388702868111E-3</v>
      </c>
      <c r="E972" s="318">
        <v>1.2976222127146426E-2</v>
      </c>
      <c r="F972" s="318">
        <v>1.3974393060003842E-2</v>
      </c>
      <c r="G972" s="318">
        <v>1.6838234069304451E-4</v>
      </c>
      <c r="H972" s="318">
        <v>1.7680145772769673E-4</v>
      </c>
      <c r="I972" s="318">
        <v>8.0079607257476898E-2</v>
      </c>
      <c r="J972" s="318">
        <v>0</v>
      </c>
      <c r="K972" s="318" t="s">
        <v>634</v>
      </c>
      <c r="O972" s="318">
        <v>0</v>
      </c>
      <c r="P972" s="318">
        <v>0</v>
      </c>
      <c r="Q972" s="318">
        <v>0</v>
      </c>
      <c r="R972" s="318">
        <v>0</v>
      </c>
      <c r="S972" s="318">
        <v>0</v>
      </c>
      <c r="T972" s="318">
        <v>0</v>
      </c>
      <c r="U972" s="318">
        <v>0</v>
      </c>
    </row>
    <row r="973" spans="1:21" x14ac:dyDescent="0.2">
      <c r="A973" s="318">
        <v>37802</v>
      </c>
      <c r="B973" s="318">
        <v>135.529999</v>
      </c>
      <c r="C973" s="318">
        <v>0</v>
      </c>
      <c r="D973" s="318">
        <v>5.1371697756205743E-3</v>
      </c>
      <c r="E973" s="318">
        <v>1.2724401770973674E-2</v>
      </c>
      <c r="F973" s="318">
        <v>1.3703201907202417E-2</v>
      </c>
      <c r="G973" s="318">
        <v>1.6191040042915796E-4</v>
      </c>
      <c r="H973" s="318">
        <v>1.7000592045061586E-4</v>
      </c>
      <c r="I973" s="318">
        <v>8.5266684309982521E-2</v>
      </c>
      <c r="J973" s="318">
        <v>0</v>
      </c>
      <c r="K973" s="318" t="s">
        <v>634</v>
      </c>
      <c r="O973" s="318">
        <v>0</v>
      </c>
      <c r="P973" s="318">
        <v>0</v>
      </c>
      <c r="Q973" s="318">
        <v>0</v>
      </c>
      <c r="R973" s="318">
        <v>0</v>
      </c>
      <c r="S973" s="318">
        <v>0</v>
      </c>
      <c r="T973" s="318">
        <v>0</v>
      </c>
      <c r="U973" s="318">
        <v>0</v>
      </c>
    </row>
    <row r="974" spans="1:21" x14ac:dyDescent="0.2">
      <c r="A974" s="318">
        <v>37803</v>
      </c>
      <c r="B974" s="318">
        <v>133.029999</v>
      </c>
      <c r="C974" s="318">
        <v>-1.8618351470771417E-2</v>
      </c>
      <c r="D974" s="318">
        <v>4.7898100600201766E-3</v>
      </c>
      <c r="E974" s="318">
        <v>1.3283515201708862E-2</v>
      </c>
      <c r="F974" s="318">
        <v>1.4305324063378774E-2</v>
      </c>
      <c r="G974" s="318">
        <v>1.7645177611403046E-4</v>
      </c>
      <c r="H974" s="318">
        <v>1.8527436491973199E-4</v>
      </c>
      <c r="I974" s="318">
        <v>8.4738299683114957E-2</v>
      </c>
      <c r="J974" s="318">
        <v>0</v>
      </c>
      <c r="K974" s="318" t="s">
        <v>634</v>
      </c>
      <c r="O974" s="318">
        <v>0</v>
      </c>
      <c r="P974" s="318">
        <v>0</v>
      </c>
      <c r="Q974" s="318">
        <v>0</v>
      </c>
      <c r="R974" s="318">
        <v>0</v>
      </c>
      <c r="S974" s="318">
        <v>0</v>
      </c>
      <c r="T974" s="318">
        <v>0</v>
      </c>
      <c r="U974" s="318">
        <v>0</v>
      </c>
    </row>
    <row r="975" spans="1:21" x14ac:dyDescent="0.2">
      <c r="A975" s="318">
        <v>37804</v>
      </c>
      <c r="B975" s="318">
        <v>135.03999300000001</v>
      </c>
      <c r="C975" s="318">
        <v>1.49963198324398E-2</v>
      </c>
      <c r="D975" s="318">
        <v>4.1267288396652545E-3</v>
      </c>
      <c r="E975" s="318">
        <v>1.2332192823134705E-2</v>
      </c>
      <c r="F975" s="318">
        <v>1.3280823040298912E-2</v>
      </c>
      <c r="G975" s="318">
        <v>1.5208297982697514E-4</v>
      </c>
      <c r="H975" s="318">
        <v>1.5968712881832392E-4</v>
      </c>
      <c r="I975" s="318">
        <v>8.1477043693731169E-2</v>
      </c>
      <c r="J975" s="318">
        <v>0</v>
      </c>
      <c r="K975" s="318" t="s">
        <v>634</v>
      </c>
      <c r="O975" s="318">
        <v>0</v>
      </c>
      <c r="P975" s="318">
        <v>0</v>
      </c>
      <c r="Q975" s="318">
        <v>0</v>
      </c>
      <c r="R975" s="318">
        <v>0</v>
      </c>
      <c r="S975" s="318">
        <v>0</v>
      </c>
      <c r="T975" s="318">
        <v>0</v>
      </c>
      <c r="U975" s="318">
        <v>0</v>
      </c>
    </row>
    <row r="976" spans="1:21" x14ac:dyDescent="0.2">
      <c r="A976" s="318">
        <v>37805</v>
      </c>
      <c r="B976" s="318">
        <v>135.570007</v>
      </c>
      <c r="C976" s="318">
        <v>3.9171847139861035E-3</v>
      </c>
      <c r="D976" s="318">
        <v>4.1252036717048203E-3</v>
      </c>
      <c r="E976" s="318">
        <v>1.2332217855364687E-2</v>
      </c>
      <c r="F976" s="318">
        <v>1.3280849998085046E-2</v>
      </c>
      <c r="G976" s="318">
        <v>1.5208359723217559E-4</v>
      </c>
      <c r="H976" s="318">
        <v>1.5968777709378439E-4</v>
      </c>
      <c r="I976" s="318">
        <v>8.3581221560330834E-2</v>
      </c>
      <c r="J976" s="318">
        <v>0</v>
      </c>
      <c r="K976" s="318" t="s">
        <v>634</v>
      </c>
      <c r="O976" s="318">
        <v>0</v>
      </c>
      <c r="P976" s="318">
        <v>0</v>
      </c>
      <c r="Q976" s="318">
        <v>0</v>
      </c>
      <c r="R976" s="318">
        <v>0</v>
      </c>
      <c r="S976" s="318">
        <v>0</v>
      </c>
      <c r="T976" s="318">
        <v>0</v>
      </c>
      <c r="U976" s="318">
        <v>0</v>
      </c>
    </row>
    <row r="977" spans="1:21" x14ac:dyDescent="0.2">
      <c r="A977" s="318">
        <v>37806</v>
      </c>
      <c r="B977" s="318">
        <v>135.64999399999999</v>
      </c>
      <c r="C977" s="318">
        <v>5.898311483226947E-4</v>
      </c>
      <c r="D977" s="318">
        <v>2.9804425657734405E-3</v>
      </c>
      <c r="E977" s="318">
        <v>1.1415366191526801E-2</v>
      </c>
      <c r="F977" s="318">
        <v>1.2293471283182708E-2</v>
      </c>
      <c r="G977" s="318">
        <v>1.3031058528665309E-4</v>
      </c>
      <c r="H977" s="318">
        <v>1.3682611455098574E-4</v>
      </c>
      <c r="I977" s="318">
        <v>7.8827092849782801E-2</v>
      </c>
      <c r="J977" s="318">
        <v>0</v>
      </c>
      <c r="K977" s="318" t="s">
        <v>634</v>
      </c>
      <c r="O977" s="318">
        <v>0</v>
      </c>
      <c r="P977" s="318">
        <v>0</v>
      </c>
      <c r="Q977" s="318">
        <v>0</v>
      </c>
      <c r="R977" s="318">
        <v>0</v>
      </c>
      <c r="S977" s="318">
        <v>0</v>
      </c>
      <c r="T977" s="318">
        <v>0</v>
      </c>
      <c r="U977" s="318">
        <v>0</v>
      </c>
    </row>
    <row r="978" spans="1:21" x14ac:dyDescent="0.2">
      <c r="A978" s="318">
        <v>37809</v>
      </c>
      <c r="B978" s="318">
        <v>138.199997</v>
      </c>
      <c r="C978" s="318">
        <v>1.8623894752437507E-2</v>
      </c>
      <c r="D978" s="318">
        <v>3.532128140789223E-3</v>
      </c>
      <c r="E978" s="318">
        <v>1.1891320352079503E-2</v>
      </c>
      <c r="F978" s="318">
        <v>1.2806037302239464E-2</v>
      </c>
      <c r="G978" s="318">
        <v>1.4140349971578019E-4</v>
      </c>
      <c r="H978" s="318">
        <v>1.484736747015692E-4</v>
      </c>
      <c r="I978" s="318">
        <v>7.6403876913775939E-2</v>
      </c>
      <c r="J978" s="318">
        <v>0</v>
      </c>
      <c r="K978" s="318" t="s">
        <v>634</v>
      </c>
      <c r="O978" s="318">
        <v>0</v>
      </c>
      <c r="P978" s="318">
        <v>0</v>
      </c>
      <c r="Q978" s="318">
        <v>0</v>
      </c>
      <c r="R978" s="318">
        <v>0</v>
      </c>
      <c r="S978" s="318">
        <v>0</v>
      </c>
      <c r="T978" s="318">
        <v>0</v>
      </c>
      <c r="U978" s="318">
        <v>0</v>
      </c>
    </row>
    <row r="979" spans="1:21" x14ac:dyDescent="0.2">
      <c r="A979" s="318">
        <v>37810</v>
      </c>
      <c r="B979" s="318">
        <v>136.820007</v>
      </c>
      <c r="C979" s="318">
        <v>-1.0035645130937762E-2</v>
      </c>
      <c r="D979" s="318">
        <v>2.1063151150297328E-3</v>
      </c>
      <c r="E979" s="318">
        <v>1.1621843567371327E-2</v>
      </c>
      <c r="F979" s="318">
        <v>1.2515831534092197E-2</v>
      </c>
      <c r="G979" s="318">
        <v>1.3506724790445028E-4</v>
      </c>
      <c r="H979" s="318">
        <v>1.418206102996728E-4</v>
      </c>
      <c r="I979" s="318">
        <v>8.4501869959964296E-2</v>
      </c>
      <c r="J979" s="318">
        <v>0</v>
      </c>
      <c r="K979" s="318" t="s">
        <v>634</v>
      </c>
      <c r="O979" s="318">
        <v>0</v>
      </c>
      <c r="P979" s="318">
        <v>0</v>
      </c>
      <c r="Q979" s="318">
        <v>0</v>
      </c>
      <c r="R979" s="318">
        <v>0</v>
      </c>
      <c r="S979" s="318">
        <v>0</v>
      </c>
      <c r="T979" s="318">
        <v>0</v>
      </c>
      <c r="U979" s="318">
        <v>0</v>
      </c>
    </row>
    <row r="980" spans="1:21" x14ac:dyDescent="0.2">
      <c r="A980" s="318">
        <v>37811</v>
      </c>
      <c r="B980" s="318">
        <v>135.929993</v>
      </c>
      <c r="C980" s="318">
        <v>-6.5262486449004075E-3</v>
      </c>
      <c r="D980" s="318">
        <v>9.625291875277757E-4</v>
      </c>
      <c r="E980" s="318">
        <v>1.1206326336726075E-2</v>
      </c>
      <c r="F980" s="318">
        <v>1.2068351439551157E-2</v>
      </c>
      <c r="G980" s="318">
        <v>1.2558174996520045E-4</v>
      </c>
      <c r="H980" s="318">
        <v>1.3186083746346048E-4</v>
      </c>
      <c r="I980" s="318">
        <v>7.6798684589089741E-2</v>
      </c>
      <c r="J980" s="318">
        <v>0</v>
      </c>
      <c r="K980" s="318" t="s">
        <v>634</v>
      </c>
      <c r="O980" s="318">
        <v>0</v>
      </c>
      <c r="P980" s="318">
        <v>0</v>
      </c>
      <c r="Q980" s="318">
        <v>0</v>
      </c>
      <c r="R980" s="318">
        <v>0</v>
      </c>
      <c r="S980" s="318">
        <v>0</v>
      </c>
      <c r="T980" s="318">
        <v>0</v>
      </c>
      <c r="U980" s="318">
        <v>0</v>
      </c>
    </row>
    <row r="981" spans="1:21" x14ac:dyDescent="0.2">
      <c r="A981" s="318">
        <v>37812</v>
      </c>
      <c r="B981" s="318">
        <v>134.46000699999999</v>
      </c>
      <c r="C981" s="318">
        <v>-1.0873186749079701E-2</v>
      </c>
      <c r="D981" s="318">
        <v>8.64855006201344E-4</v>
      </c>
      <c r="E981" s="318">
        <v>1.1304382442445682E-2</v>
      </c>
      <c r="F981" s="318">
        <v>1.2173950322633811E-2</v>
      </c>
      <c r="G981" s="318">
        <v>1.2778906240507422E-4</v>
      </c>
      <c r="H981" s="318">
        <v>1.3417851552532795E-4</v>
      </c>
      <c r="I981" s="318">
        <v>6.9329572856555721E-2</v>
      </c>
      <c r="J981" s="318">
        <v>0</v>
      </c>
      <c r="K981" s="318" t="s">
        <v>634</v>
      </c>
      <c r="O981" s="318">
        <v>0</v>
      </c>
      <c r="P981" s="318">
        <v>0</v>
      </c>
      <c r="Q981" s="318">
        <v>0</v>
      </c>
      <c r="R981" s="318">
        <v>0</v>
      </c>
      <c r="S981" s="318">
        <v>0</v>
      </c>
      <c r="T981" s="318">
        <v>0</v>
      </c>
      <c r="U981" s="318">
        <v>0</v>
      </c>
    </row>
    <row r="982" spans="1:21" x14ac:dyDescent="0.2">
      <c r="A982" s="318">
        <v>37813</v>
      </c>
      <c r="B982" s="318">
        <v>136.88000500000001</v>
      </c>
      <c r="C982" s="318">
        <v>1.78378570113021E-2</v>
      </c>
      <c r="D982" s="318">
        <v>1.22631321944153E-3</v>
      </c>
      <c r="E982" s="318">
        <v>1.1732628236543184E-2</v>
      </c>
      <c r="F982" s="318">
        <v>1.2635138100892659E-2</v>
      </c>
      <c r="G982" s="318">
        <v>1.3765456533693045E-4</v>
      </c>
      <c r="H982" s="318">
        <v>1.4453729360377698E-4</v>
      </c>
      <c r="I982" s="318">
        <v>6.2211237525221681E-2</v>
      </c>
      <c r="J982" s="318">
        <v>0</v>
      </c>
      <c r="K982" s="318" t="s">
        <v>634</v>
      </c>
      <c r="O982" s="318">
        <v>0</v>
      </c>
      <c r="P982" s="318">
        <v>0</v>
      </c>
      <c r="Q982" s="318">
        <v>0</v>
      </c>
      <c r="R982" s="318">
        <v>0</v>
      </c>
      <c r="S982" s="318">
        <v>0</v>
      </c>
      <c r="T982" s="318">
        <v>0</v>
      </c>
      <c r="U982" s="318">
        <v>0</v>
      </c>
    </row>
    <row r="983" spans="1:21" x14ac:dyDescent="0.2">
      <c r="A983" s="318">
        <v>37816</v>
      </c>
      <c r="B983" s="318">
        <v>139.16000399999999</v>
      </c>
      <c r="C983" s="318">
        <v>1.6519712915349354E-2</v>
      </c>
      <c r="D983" s="318">
        <v>2.5153550686315101E-3</v>
      </c>
      <c r="E983" s="318">
        <v>1.186043783648617E-2</v>
      </c>
      <c r="F983" s="318">
        <v>1.2772779208523566E-2</v>
      </c>
      <c r="G983" s="318">
        <v>1.4066998567315275E-4</v>
      </c>
      <c r="H983" s="318">
        <v>1.4770348495681039E-4</v>
      </c>
      <c r="I983" s="318">
        <v>6.9281963434852045E-2</v>
      </c>
      <c r="J983" s="318">
        <v>0</v>
      </c>
      <c r="K983" s="318" t="s">
        <v>634</v>
      </c>
      <c r="O983" s="318">
        <v>0</v>
      </c>
      <c r="P983" s="318">
        <v>0</v>
      </c>
      <c r="Q983" s="318">
        <v>0</v>
      </c>
      <c r="R983" s="318">
        <v>0</v>
      </c>
      <c r="S983" s="318">
        <v>0</v>
      </c>
      <c r="T983" s="318">
        <v>0</v>
      </c>
      <c r="U983" s="318">
        <v>0</v>
      </c>
    </row>
    <row r="984" spans="1:21" x14ac:dyDescent="0.2">
      <c r="A984" s="318">
        <v>37817</v>
      </c>
      <c r="B984" s="318">
        <v>140.199997</v>
      </c>
      <c r="C984" s="318">
        <v>7.4455741748538085E-3</v>
      </c>
      <c r="D984" s="318">
        <v>3.4250776314396405E-3</v>
      </c>
      <c r="E984" s="318">
        <v>1.1444269928074147E-2</v>
      </c>
      <c r="F984" s="318">
        <v>1.232459838407985E-2</v>
      </c>
      <c r="G984" s="318">
        <v>1.3097131418662224E-4</v>
      </c>
      <c r="H984" s="318">
        <v>1.3751987989595336E-4</v>
      </c>
      <c r="I984" s="318">
        <v>7.5762783449736276E-2</v>
      </c>
      <c r="J984" s="318">
        <v>0</v>
      </c>
      <c r="K984" s="318" t="s">
        <v>634</v>
      </c>
      <c r="O984" s="318">
        <v>0</v>
      </c>
      <c r="P984" s="318">
        <v>0</v>
      </c>
      <c r="Q984" s="318">
        <v>0</v>
      </c>
      <c r="R984" s="318">
        <v>0</v>
      </c>
      <c r="S984" s="318">
        <v>0</v>
      </c>
      <c r="T984" s="318">
        <v>0</v>
      </c>
      <c r="U984" s="318">
        <v>0</v>
      </c>
    </row>
    <row r="985" spans="1:21" x14ac:dyDescent="0.2">
      <c r="A985" s="318">
        <v>37818</v>
      </c>
      <c r="B985" s="318">
        <v>141.60000600000001</v>
      </c>
      <c r="C985" s="318">
        <v>9.9362704300133241E-3</v>
      </c>
      <c r="D985" s="318">
        <v>3.6506934794647791E-3</v>
      </c>
      <c r="E985" s="318">
        <v>1.1527377220495266E-2</v>
      </c>
      <c r="F985" s="318">
        <v>1.2414098545148747E-2</v>
      </c>
      <c r="G985" s="318">
        <v>1.3288042558359318E-4</v>
      </c>
      <c r="H985" s="318">
        <v>1.3952444686277283E-4</v>
      </c>
      <c r="I985" s="318">
        <v>7.5071914927870603E-2</v>
      </c>
      <c r="J985" s="318">
        <v>0</v>
      </c>
      <c r="K985" s="318" t="s">
        <v>634</v>
      </c>
      <c r="O985" s="318">
        <v>0</v>
      </c>
      <c r="P985" s="318">
        <v>0</v>
      </c>
      <c r="Q985" s="318">
        <v>0</v>
      </c>
      <c r="R985" s="318">
        <v>0</v>
      </c>
      <c r="S985" s="318">
        <v>0</v>
      </c>
      <c r="T985" s="318">
        <v>0</v>
      </c>
      <c r="U985" s="318">
        <v>0</v>
      </c>
    </row>
    <row r="986" spans="1:21" x14ac:dyDescent="0.2">
      <c r="A986" s="318">
        <v>37819</v>
      </c>
      <c r="B986" s="318">
        <v>140.479996</v>
      </c>
      <c r="C986" s="318">
        <v>-7.9411222194978818E-3</v>
      </c>
      <c r="D986" s="318">
        <v>2.6843564596782466E-3</v>
      </c>
      <c r="E986" s="318">
        <v>1.1611754379633153E-2</v>
      </c>
      <c r="F986" s="318">
        <v>1.250496625498955E-2</v>
      </c>
      <c r="G986" s="318">
        <v>1.3483283977292973E-4</v>
      </c>
      <c r="H986" s="318">
        <v>1.4157448176157621E-4</v>
      </c>
      <c r="I986" s="318">
        <v>8.0242473200265133E-2</v>
      </c>
      <c r="J986" s="318">
        <v>0</v>
      </c>
      <c r="K986" s="318" t="s">
        <v>634</v>
      </c>
      <c r="O986" s="318">
        <v>0</v>
      </c>
      <c r="P986" s="318">
        <v>0</v>
      </c>
      <c r="Q986" s="318">
        <v>0</v>
      </c>
      <c r="R986" s="318">
        <v>0</v>
      </c>
      <c r="S986" s="318">
        <v>0</v>
      </c>
      <c r="T986" s="318">
        <v>0</v>
      </c>
      <c r="U986" s="318">
        <v>0</v>
      </c>
    </row>
    <row r="987" spans="1:21" x14ac:dyDescent="0.2">
      <c r="A987" s="318">
        <v>37820</v>
      </c>
      <c r="B987" s="318">
        <v>139.449997</v>
      </c>
      <c r="C987" s="318">
        <v>-7.3590088525915028E-3</v>
      </c>
      <c r="D987" s="318">
        <v>2.4272611878377376E-3</v>
      </c>
      <c r="E987" s="318">
        <v>1.177830166477343E-2</v>
      </c>
      <c r="F987" s="318">
        <v>1.2684324869756002E-2</v>
      </c>
      <c r="G987" s="318">
        <v>1.3872839010640455E-4</v>
      </c>
      <c r="H987" s="318">
        <v>1.456648096117248E-4</v>
      </c>
      <c r="I987" s="318">
        <v>7.1544498119468405E-2</v>
      </c>
      <c r="J987" s="318">
        <v>0</v>
      </c>
      <c r="K987" s="318" t="s">
        <v>634</v>
      </c>
      <c r="O987" s="318">
        <v>0</v>
      </c>
      <c r="P987" s="318">
        <v>0</v>
      </c>
      <c r="Q987" s="318">
        <v>0</v>
      </c>
      <c r="R987" s="318">
        <v>0</v>
      </c>
      <c r="S987" s="318">
        <v>0</v>
      </c>
      <c r="T987" s="318">
        <v>0</v>
      </c>
      <c r="U987" s="318">
        <v>0</v>
      </c>
    </row>
    <row r="988" spans="1:21" x14ac:dyDescent="0.2">
      <c r="A988" s="318">
        <v>37823</v>
      </c>
      <c r="B988" s="318">
        <v>139.33999600000001</v>
      </c>
      <c r="C988" s="318">
        <v>-7.8913166519851009E-4</v>
      </c>
      <c r="D988" s="318">
        <v>1.3131601342134685E-3</v>
      </c>
      <c r="E988" s="318">
        <v>1.0843490829219151E-2</v>
      </c>
      <c r="F988" s="318">
        <v>1.1677605508389853E-2</v>
      </c>
      <c r="G988" s="318">
        <v>1.1758129336335982E-4</v>
      </c>
      <c r="H988" s="318">
        <v>1.2346035803152781E-4</v>
      </c>
      <c r="I988" s="318">
        <v>6.7401669761886357E-2</v>
      </c>
      <c r="J988" s="318">
        <v>0</v>
      </c>
      <c r="K988" s="318" t="s">
        <v>634</v>
      </c>
      <c r="O988" s="318">
        <v>0</v>
      </c>
      <c r="P988" s="318">
        <v>0</v>
      </c>
      <c r="Q988" s="318">
        <v>0</v>
      </c>
      <c r="R988" s="318">
        <v>0</v>
      </c>
      <c r="S988" s="318">
        <v>0</v>
      </c>
      <c r="T988" s="318">
        <v>0</v>
      </c>
      <c r="U988" s="318">
        <v>0</v>
      </c>
    </row>
    <row r="989" spans="1:21" x14ac:dyDescent="0.2">
      <c r="A989" s="318">
        <v>37824</v>
      </c>
      <c r="B989" s="318">
        <v>139.020004</v>
      </c>
      <c r="C989" s="318">
        <v>-2.2991244500342439E-3</v>
      </c>
      <c r="D989" s="318">
        <v>1.5633629229053457E-3</v>
      </c>
      <c r="E989" s="318">
        <v>1.068818097167679E-2</v>
      </c>
      <c r="F989" s="318">
        <v>1.1510348738728849E-2</v>
      </c>
      <c r="G989" s="318">
        <v>1.1423721248331382E-4</v>
      </c>
      <c r="H989" s="318">
        <v>1.1994907310747952E-4</v>
      </c>
      <c r="I989" s="318">
        <v>6.0906978540857644E-2</v>
      </c>
      <c r="J989" s="318">
        <v>0</v>
      </c>
      <c r="K989" s="318" t="s">
        <v>634</v>
      </c>
      <c r="O989" s="318">
        <v>0</v>
      </c>
      <c r="P989" s="318">
        <v>0</v>
      </c>
      <c r="Q989" s="318">
        <v>0</v>
      </c>
      <c r="R989" s="318">
        <v>0</v>
      </c>
      <c r="S989" s="318">
        <v>0</v>
      </c>
      <c r="T989" s="318">
        <v>0</v>
      </c>
      <c r="U989" s="318">
        <v>0</v>
      </c>
    </row>
    <row r="990" spans="1:21" x14ac:dyDescent="0.2">
      <c r="A990" s="318">
        <v>37825</v>
      </c>
      <c r="B990" s="318">
        <v>140.029999</v>
      </c>
      <c r="C990" s="318">
        <v>7.2388417811810627E-3</v>
      </c>
      <c r="D990" s="318">
        <v>1.8550064718351556E-3</v>
      </c>
      <c r="E990" s="318">
        <v>1.0758641879327688E-2</v>
      </c>
      <c r="F990" s="318">
        <v>1.1586229716199048E-2</v>
      </c>
      <c r="G990" s="318">
        <v>1.1574837508762362E-4</v>
      </c>
      <c r="H990" s="318">
        <v>1.2153579384200481E-4</v>
      </c>
      <c r="I990" s="318">
        <v>6.3166225230808795E-2</v>
      </c>
      <c r="J990" s="318">
        <v>0</v>
      </c>
      <c r="K990" s="318" t="s">
        <v>634</v>
      </c>
      <c r="O990" s="318">
        <v>0</v>
      </c>
      <c r="P990" s="318">
        <v>0</v>
      </c>
      <c r="Q990" s="318">
        <v>0</v>
      </c>
      <c r="R990" s="318">
        <v>0</v>
      </c>
      <c r="S990" s="318">
        <v>0</v>
      </c>
      <c r="T990" s="318">
        <v>0</v>
      </c>
      <c r="U990" s="318">
        <v>0</v>
      </c>
    </row>
    <row r="991" spans="1:21" x14ac:dyDescent="0.2">
      <c r="A991" s="318">
        <v>37826</v>
      </c>
      <c r="B991" s="318">
        <v>141.96000699999999</v>
      </c>
      <c r="C991" s="318">
        <v>1.368869886160019E-2</v>
      </c>
      <c r="D991" s="318">
        <v>2.7585464445098449E-3</v>
      </c>
      <c r="E991" s="318">
        <v>1.0924447041161666E-2</v>
      </c>
      <c r="F991" s="318">
        <v>1.1764789121251024E-2</v>
      </c>
      <c r="G991" s="318">
        <v>1.1934354315514589E-4</v>
      </c>
      <c r="H991" s="318">
        <v>1.2531072031290319E-4</v>
      </c>
      <c r="I991" s="318">
        <v>6.5379028903128286E-2</v>
      </c>
      <c r="J991" s="318">
        <v>0</v>
      </c>
      <c r="K991" s="318" t="s">
        <v>634</v>
      </c>
      <c r="O991" s="318">
        <v>0</v>
      </c>
      <c r="P991" s="318">
        <v>0</v>
      </c>
      <c r="Q991" s="318">
        <v>0</v>
      </c>
      <c r="R991" s="318">
        <v>0</v>
      </c>
      <c r="S991" s="318">
        <v>0</v>
      </c>
      <c r="T991" s="318">
        <v>0</v>
      </c>
      <c r="U991" s="318">
        <v>0</v>
      </c>
    </row>
    <row r="992" spans="1:21" x14ac:dyDescent="0.2">
      <c r="A992" s="318">
        <v>37827</v>
      </c>
      <c r="B992" s="318">
        <v>142.11000100000001</v>
      </c>
      <c r="C992" s="318">
        <v>1.0560355526134796E-3</v>
      </c>
      <c r="D992" s="318">
        <v>2.9797526912829935E-3</v>
      </c>
      <c r="E992" s="318">
        <v>1.0836158754757092E-2</v>
      </c>
      <c r="F992" s="318">
        <v>1.1669709428199945E-2</v>
      </c>
      <c r="G992" s="318">
        <v>1.1742233655829878E-4</v>
      </c>
      <c r="H992" s="318">
        <v>1.2329345338621373E-4</v>
      </c>
      <c r="I992" s="318">
        <v>7.4432404812838235E-2</v>
      </c>
      <c r="J992" s="318">
        <v>0</v>
      </c>
      <c r="K992" s="318" t="s">
        <v>634</v>
      </c>
      <c r="O992" s="318">
        <v>0</v>
      </c>
      <c r="P992" s="318">
        <v>0</v>
      </c>
      <c r="Q992" s="318">
        <v>0</v>
      </c>
      <c r="R992" s="318">
        <v>0</v>
      </c>
      <c r="S992" s="318">
        <v>0</v>
      </c>
      <c r="T992" s="318">
        <v>0</v>
      </c>
      <c r="U992" s="318">
        <v>0</v>
      </c>
    </row>
    <row r="993" spans="1:21" x14ac:dyDescent="0.2">
      <c r="A993" s="318">
        <v>37830</v>
      </c>
      <c r="B993" s="318">
        <v>143.320007</v>
      </c>
      <c r="C993" s="318">
        <v>8.4785286379319251E-3</v>
      </c>
      <c r="D993" s="318">
        <v>2.661282410905711E-3</v>
      </c>
      <c r="E993" s="318">
        <v>1.0554711970089925E-2</v>
      </c>
      <c r="F993" s="318">
        <v>1.1366612890866072E-2</v>
      </c>
      <c r="G993" s="318">
        <v>1.1140194477155954E-4</v>
      </c>
      <c r="H993" s="318">
        <v>1.1697204201013752E-4</v>
      </c>
      <c r="I993" s="318">
        <v>7.4266903336564688E-2</v>
      </c>
      <c r="J993" s="318">
        <v>0</v>
      </c>
      <c r="K993" s="318" t="s">
        <v>634</v>
      </c>
      <c r="O993" s="318">
        <v>0</v>
      </c>
      <c r="P993" s="318">
        <v>0</v>
      </c>
      <c r="Q993" s="318">
        <v>0</v>
      </c>
      <c r="R993" s="318">
        <v>0</v>
      </c>
      <c r="S993" s="318">
        <v>0</v>
      </c>
      <c r="T993" s="318">
        <v>0</v>
      </c>
      <c r="U993" s="318">
        <v>0</v>
      </c>
    </row>
    <row r="994" spans="1:21" x14ac:dyDescent="0.2">
      <c r="A994" s="318">
        <v>37831</v>
      </c>
      <c r="B994" s="318">
        <v>144.490005</v>
      </c>
      <c r="C994" s="318">
        <v>8.1303943314855864E-3</v>
      </c>
      <c r="D994" s="318">
        <v>3.0484440457383584E-3</v>
      </c>
      <c r="E994" s="318">
        <v>1.0601226060695083E-2</v>
      </c>
      <c r="F994" s="318">
        <v>1.1416704988440858E-2</v>
      </c>
      <c r="G994" s="318">
        <v>1.1238599398996057E-4</v>
      </c>
      <c r="H994" s="318">
        <v>1.1800529368945861E-4</v>
      </c>
      <c r="I994" s="318">
        <v>7.2581024002601552E-2</v>
      </c>
      <c r="J994" s="318">
        <v>0</v>
      </c>
      <c r="K994" s="318" t="s">
        <v>634</v>
      </c>
      <c r="O994" s="318">
        <v>0</v>
      </c>
      <c r="P994" s="318">
        <v>0</v>
      </c>
      <c r="Q994" s="318">
        <v>0</v>
      </c>
      <c r="R994" s="318">
        <v>0</v>
      </c>
      <c r="S994" s="318">
        <v>0</v>
      </c>
      <c r="T994" s="318">
        <v>0</v>
      </c>
      <c r="U994" s="318">
        <v>0</v>
      </c>
    </row>
    <row r="995" spans="1:21" x14ac:dyDescent="0.2">
      <c r="A995" s="318">
        <v>37832</v>
      </c>
      <c r="B995" s="318">
        <v>143.86999499999999</v>
      </c>
      <c r="C995" s="318">
        <v>-4.300256314646124E-3</v>
      </c>
      <c r="D995" s="318">
        <v>3.7302581007919431E-3</v>
      </c>
      <c r="E995" s="318">
        <v>9.5459702762805566E-3</v>
      </c>
      <c r="F995" s="318">
        <v>1.0280275682148291E-2</v>
      </c>
      <c r="G995" s="318">
        <v>9.1125548515631874E-5</v>
      </c>
      <c r="H995" s="318">
        <v>9.5681825941413469E-5</v>
      </c>
      <c r="I995" s="318">
        <v>7.873349043754517E-2</v>
      </c>
      <c r="J995" s="318">
        <v>0</v>
      </c>
      <c r="K995" s="318" t="s">
        <v>634</v>
      </c>
      <c r="O995" s="318">
        <v>0</v>
      </c>
      <c r="P995" s="318">
        <v>0</v>
      </c>
      <c r="Q995" s="318">
        <v>0</v>
      </c>
      <c r="R995" s="318">
        <v>0</v>
      </c>
      <c r="S995" s="318">
        <v>0</v>
      </c>
      <c r="T995" s="318">
        <v>0</v>
      </c>
      <c r="U995" s="318">
        <v>0</v>
      </c>
    </row>
    <row r="996" spans="1:21" x14ac:dyDescent="0.2">
      <c r="A996" s="318">
        <v>37833</v>
      </c>
      <c r="B996" s="318">
        <v>145.33000200000001</v>
      </c>
      <c r="C996" s="318">
        <v>1.0096953104518544E-2</v>
      </c>
      <c r="D996" s="318">
        <v>3.4969549232718835E-3</v>
      </c>
      <c r="E996" s="318">
        <v>9.3139105396615064E-3</v>
      </c>
      <c r="F996" s="318">
        <v>1.0030365196558545E-2</v>
      </c>
      <c r="G996" s="318">
        <v>8.6748929540817707E-5</v>
      </c>
      <c r="H996" s="318">
        <v>9.1086376017858602E-5</v>
      </c>
      <c r="I996" s="318">
        <v>8.1573720432544516E-2</v>
      </c>
      <c r="J996" s="318">
        <v>0</v>
      </c>
      <c r="K996" s="318" t="s">
        <v>634</v>
      </c>
      <c r="O996" s="318">
        <v>0</v>
      </c>
      <c r="P996" s="318">
        <v>0</v>
      </c>
      <c r="Q996" s="318">
        <v>0</v>
      </c>
      <c r="R996" s="318">
        <v>0</v>
      </c>
      <c r="S996" s="318">
        <v>0</v>
      </c>
      <c r="T996" s="318">
        <v>0</v>
      </c>
      <c r="U996" s="318">
        <v>0</v>
      </c>
    </row>
    <row r="997" spans="1:21" x14ac:dyDescent="0.2">
      <c r="A997" s="318">
        <v>37834</v>
      </c>
      <c r="B997" s="318">
        <v>146.46000699999999</v>
      </c>
      <c r="C997" s="318">
        <v>7.7453690276796522E-3</v>
      </c>
      <c r="D997" s="318">
        <v>3.6792494144001478E-3</v>
      </c>
      <c r="E997" s="318">
        <v>9.3598962687373617E-3</v>
      </c>
      <c r="F997" s="318">
        <v>1.0079888289409466E-2</v>
      </c>
      <c r="G997" s="318">
        <v>8.7607658161523576E-5</v>
      </c>
      <c r="H997" s="318">
        <v>9.1988041069599762E-5</v>
      </c>
      <c r="I997" s="318">
        <v>7.9770886752593584E-2</v>
      </c>
      <c r="J997" s="318">
        <v>0</v>
      </c>
      <c r="K997" s="318" t="s">
        <v>634</v>
      </c>
      <c r="O997" s="318">
        <v>0</v>
      </c>
      <c r="P997" s="318">
        <v>0</v>
      </c>
      <c r="Q997" s="318">
        <v>0</v>
      </c>
      <c r="R997" s="318">
        <v>0</v>
      </c>
      <c r="S997" s="318">
        <v>0</v>
      </c>
      <c r="T997" s="318">
        <v>0</v>
      </c>
      <c r="U997" s="318">
        <v>0</v>
      </c>
    </row>
    <row r="998" spans="1:21" x14ac:dyDescent="0.2">
      <c r="A998" s="318">
        <v>37837</v>
      </c>
      <c r="B998" s="318">
        <v>145.770004</v>
      </c>
      <c r="C998" s="318">
        <v>-4.7223369011328391E-3</v>
      </c>
      <c r="D998" s="318">
        <v>3.4262890310927411E-3</v>
      </c>
      <c r="E998" s="318">
        <v>9.5180132973196295E-3</v>
      </c>
      <c r="F998" s="318">
        <v>1.0250168166344217E-2</v>
      </c>
      <c r="G998" s="318">
        <v>9.05925771279533E-5</v>
      </c>
      <c r="H998" s="318">
        <v>9.512220598435097E-5</v>
      </c>
      <c r="I998" s="318">
        <v>7.6671012409832914E-2</v>
      </c>
      <c r="J998" s="318">
        <v>0</v>
      </c>
      <c r="K998" s="318" t="s">
        <v>634</v>
      </c>
      <c r="O998" s="318">
        <v>0</v>
      </c>
      <c r="P998" s="318">
        <v>0</v>
      </c>
      <c r="Q998" s="318">
        <v>0</v>
      </c>
      <c r="R998" s="318">
        <v>0</v>
      </c>
      <c r="S998" s="318">
        <v>0</v>
      </c>
      <c r="T998" s="318">
        <v>0</v>
      </c>
      <c r="U998" s="318">
        <v>0</v>
      </c>
    </row>
    <row r="999" spans="1:21" x14ac:dyDescent="0.2">
      <c r="A999" s="318">
        <v>37838</v>
      </c>
      <c r="B999" s="318">
        <v>146.740005</v>
      </c>
      <c r="C999" s="318">
        <v>6.6322828333103233E-3</v>
      </c>
      <c r="D999" s="318">
        <v>2.8552598920866851E-3</v>
      </c>
      <c r="E999" s="318">
        <v>8.9003234753799766E-3</v>
      </c>
      <c r="F999" s="318">
        <v>9.5849637427168968E-3</v>
      </c>
      <c r="G999" s="318">
        <v>7.921575796639991E-5</v>
      </c>
      <c r="H999" s="318">
        <v>8.3176545864719912E-5</v>
      </c>
      <c r="I999" s="318">
        <v>7.0248266138982773E-2</v>
      </c>
      <c r="J999" s="318">
        <v>0</v>
      </c>
      <c r="K999" s="318" t="s">
        <v>634</v>
      </c>
      <c r="O999" s="318">
        <v>0</v>
      </c>
      <c r="P999" s="318">
        <v>0</v>
      </c>
      <c r="Q999" s="318">
        <v>0</v>
      </c>
      <c r="R999" s="318">
        <v>0</v>
      </c>
      <c r="S999" s="318">
        <v>0</v>
      </c>
      <c r="T999" s="318">
        <v>0</v>
      </c>
      <c r="U999" s="318">
        <v>0</v>
      </c>
    </row>
    <row r="1000" spans="1:21" x14ac:dyDescent="0.2">
      <c r="A1000" s="318">
        <v>37839</v>
      </c>
      <c r="B1000" s="318">
        <v>145.320007</v>
      </c>
      <c r="C1000" s="318">
        <v>-9.7240918371628744E-3</v>
      </c>
      <c r="D1000" s="318">
        <v>2.8700957632188224E-3</v>
      </c>
      <c r="E1000" s="318">
        <v>8.8779930017403655E-3</v>
      </c>
      <c r="F1000" s="318">
        <v>9.5609155403357775E-3</v>
      </c>
      <c r="G1000" s="318">
        <v>7.8818759738950899E-5</v>
      </c>
      <c r="H1000" s="318">
        <v>8.2759697725898445E-5</v>
      </c>
      <c r="I1000" s="318">
        <v>6.923064656971839E-2</v>
      </c>
      <c r="J1000" s="318">
        <v>0</v>
      </c>
      <c r="K1000" s="318" t="s">
        <v>634</v>
      </c>
      <c r="O1000" s="318">
        <v>0</v>
      </c>
      <c r="P1000" s="318">
        <v>0</v>
      </c>
      <c r="Q1000" s="318">
        <v>0</v>
      </c>
      <c r="R1000" s="318">
        <v>0</v>
      </c>
      <c r="S1000" s="318">
        <v>0</v>
      </c>
      <c r="T1000" s="318">
        <v>0</v>
      </c>
      <c r="U1000" s="318">
        <v>0</v>
      </c>
    </row>
    <row r="1001" spans="1:21" x14ac:dyDescent="0.2">
      <c r="A1001" s="318">
        <v>37840</v>
      </c>
      <c r="B1001" s="318">
        <v>144.720001</v>
      </c>
      <c r="C1001" s="318">
        <v>-4.1374075256223226E-3</v>
      </c>
      <c r="D1001" s="318">
        <v>2.983850102232065E-3</v>
      </c>
      <c r="E1001" s="318">
        <v>8.7661772393775282E-3</v>
      </c>
      <c r="F1001" s="318">
        <v>9.4404985654834919E-3</v>
      </c>
      <c r="G1001" s="318">
        <v>7.6845863392180626E-5</v>
      </c>
      <c r="H1001" s="318">
        <v>8.0688156561789666E-5</v>
      </c>
      <c r="I1001" s="318">
        <v>6.1270200932092518E-2</v>
      </c>
      <c r="J1001" s="318">
        <v>0</v>
      </c>
      <c r="K1001" s="318" t="s">
        <v>634</v>
      </c>
      <c r="O1001" s="318">
        <v>0</v>
      </c>
      <c r="P1001" s="318">
        <v>0</v>
      </c>
      <c r="Q1001" s="318">
        <v>0</v>
      </c>
      <c r="R1001" s="318">
        <v>0</v>
      </c>
      <c r="S1001" s="318">
        <v>0</v>
      </c>
      <c r="T1001" s="318">
        <v>0</v>
      </c>
      <c r="U1001" s="318">
        <v>0</v>
      </c>
    </row>
    <row r="1002" spans="1:21" x14ac:dyDescent="0.2">
      <c r="A1002" s="318">
        <v>37841</v>
      </c>
      <c r="B1002" s="318">
        <v>147.199997</v>
      </c>
      <c r="C1002" s="318">
        <v>1.6991337917406181E-2</v>
      </c>
      <c r="D1002" s="318">
        <v>4.3107322292075829E-3</v>
      </c>
      <c r="E1002" s="318">
        <v>8.6721870732838317E-3</v>
      </c>
      <c r="F1002" s="318">
        <v>9.3392783866133571E-3</v>
      </c>
      <c r="G1002" s="318">
        <v>7.5206828634031181E-5</v>
      </c>
      <c r="H1002" s="318">
        <v>7.8967170065732741E-5</v>
      </c>
      <c r="I1002" s="318">
        <v>5.5376793197689601E-2</v>
      </c>
      <c r="J1002" s="318">
        <v>0</v>
      </c>
      <c r="K1002" s="318" t="s">
        <v>634</v>
      </c>
      <c r="O1002" s="318">
        <v>0</v>
      </c>
      <c r="P1002" s="318">
        <v>0</v>
      </c>
      <c r="Q1002" s="318">
        <v>0</v>
      </c>
      <c r="R1002" s="318">
        <v>0</v>
      </c>
      <c r="S1002" s="318">
        <v>0</v>
      </c>
      <c r="T1002" s="318">
        <v>0</v>
      </c>
      <c r="U1002" s="318">
        <v>0</v>
      </c>
    </row>
    <row r="1003" spans="1:21" x14ac:dyDescent="0.2">
      <c r="A1003" s="318">
        <v>37844</v>
      </c>
      <c r="B1003" s="318">
        <v>146.740005</v>
      </c>
      <c r="C1003" s="318">
        <v>-3.1298385546210676E-3</v>
      </c>
      <c r="D1003" s="318">
        <v>3.3122705355921943E-3</v>
      </c>
      <c r="E1003" s="318">
        <v>8.2328006187854103E-3</v>
      </c>
      <c r="F1003" s="318">
        <v>8.8660929740765945E-3</v>
      </c>
      <c r="G1003" s="318">
        <v>6.7779006028673426E-5</v>
      </c>
      <c r="H1003" s="318">
        <v>7.1167956330107096E-5</v>
      </c>
      <c r="I1003" s="318">
        <v>6.6462399590344612E-2</v>
      </c>
      <c r="J1003" s="318">
        <v>0</v>
      </c>
      <c r="K1003" s="318" t="s">
        <v>634</v>
      </c>
      <c r="O1003" s="318">
        <v>0</v>
      </c>
      <c r="P1003" s="318">
        <v>0</v>
      </c>
      <c r="Q1003" s="318">
        <v>0</v>
      </c>
      <c r="R1003" s="318">
        <v>0</v>
      </c>
      <c r="S1003" s="318">
        <v>0</v>
      </c>
      <c r="T1003" s="318">
        <v>0</v>
      </c>
      <c r="U1003" s="318">
        <v>0</v>
      </c>
    </row>
    <row r="1004" spans="1:21" x14ac:dyDescent="0.2">
      <c r="A1004" s="318">
        <v>37845</v>
      </c>
      <c r="B1004" s="318">
        <v>147.86999499999999</v>
      </c>
      <c r="C1004" s="318">
        <v>7.6711282121907868E-3</v>
      </c>
      <c r="D1004" s="318">
        <v>2.8909093592513098E-3</v>
      </c>
      <c r="E1004" s="318">
        <v>7.7343867777097597E-3</v>
      </c>
      <c r="F1004" s="318">
        <v>8.3293396067643556E-3</v>
      </c>
      <c r="G1004" s="318">
        <v>5.9820738827211555E-5</v>
      </c>
      <c r="H1004" s="318">
        <v>6.2811775768572135E-5</v>
      </c>
      <c r="I1004" s="318">
        <v>6.209329221387147E-2</v>
      </c>
      <c r="J1004" s="318">
        <v>0</v>
      </c>
      <c r="K1004" s="318" t="s">
        <v>634</v>
      </c>
      <c r="O1004" s="318">
        <v>0</v>
      </c>
      <c r="P1004" s="318">
        <v>0</v>
      </c>
      <c r="Q1004" s="318">
        <v>0</v>
      </c>
      <c r="R1004" s="318">
        <v>0</v>
      </c>
      <c r="S1004" s="318">
        <v>0</v>
      </c>
      <c r="T1004" s="318">
        <v>0</v>
      </c>
      <c r="U1004" s="318">
        <v>0</v>
      </c>
    </row>
    <row r="1005" spans="1:21" x14ac:dyDescent="0.2">
      <c r="A1005" s="318">
        <v>37846</v>
      </c>
      <c r="B1005" s="318">
        <v>148.779999</v>
      </c>
      <c r="C1005" s="318">
        <v>6.1352224699512455E-3</v>
      </c>
      <c r="D1005" s="318">
        <v>2.8285116590178543E-3</v>
      </c>
      <c r="E1005" s="318">
        <v>7.7010181456386665E-3</v>
      </c>
      <c r="F1005" s="318">
        <v>8.2934041568416411E-3</v>
      </c>
      <c r="G1005" s="318">
        <v>5.9305680479456009E-5</v>
      </c>
      <c r="H1005" s="318">
        <v>6.227096450342881E-5</v>
      </c>
      <c r="I1005" s="318">
        <v>6.2629305325874032E-2</v>
      </c>
      <c r="J1005" s="318">
        <v>0</v>
      </c>
      <c r="K1005" s="318" t="s">
        <v>634</v>
      </c>
      <c r="O1005" s="318">
        <v>0</v>
      </c>
      <c r="P1005" s="318">
        <v>0</v>
      </c>
      <c r="Q1005" s="318">
        <v>0</v>
      </c>
      <c r="R1005" s="318">
        <v>0</v>
      </c>
      <c r="S1005" s="318">
        <v>0</v>
      </c>
      <c r="T1005" s="318">
        <v>0</v>
      </c>
      <c r="U1005" s="318">
        <v>0</v>
      </c>
    </row>
    <row r="1006" spans="1:21" x14ac:dyDescent="0.2">
      <c r="A1006" s="318">
        <v>37847</v>
      </c>
      <c r="B1006" s="318">
        <v>149.08000200000001</v>
      </c>
      <c r="C1006" s="318">
        <v>2.0143899848115371E-3</v>
      </c>
      <c r="D1006" s="318">
        <v>2.4512792568653881E-3</v>
      </c>
      <c r="E1006" s="318">
        <v>7.5275088141860099E-3</v>
      </c>
      <c r="F1006" s="318">
        <v>8.1065479537387793E-3</v>
      </c>
      <c r="G1006" s="318">
        <v>5.6663388947648072E-5</v>
      </c>
      <c r="H1006" s="318">
        <v>5.9496558395030478E-5</v>
      </c>
      <c r="I1006" s="318">
        <v>6.6357719618705124E-2</v>
      </c>
      <c r="J1006" s="318">
        <v>0</v>
      </c>
      <c r="K1006" s="318" t="s">
        <v>634</v>
      </c>
      <c r="O1006" s="318">
        <v>0</v>
      </c>
      <c r="P1006" s="318">
        <v>0</v>
      </c>
      <c r="Q1006" s="318">
        <v>0</v>
      </c>
      <c r="R1006" s="318">
        <v>0</v>
      </c>
      <c r="S1006" s="318">
        <v>0</v>
      </c>
      <c r="T1006" s="318">
        <v>0</v>
      </c>
      <c r="U1006" s="318">
        <v>0</v>
      </c>
    </row>
    <row r="1007" spans="1:21" x14ac:dyDescent="0.2">
      <c r="A1007" s="318">
        <v>37848</v>
      </c>
      <c r="B1007" s="318">
        <v>150.33000200000001</v>
      </c>
      <c r="C1007" s="318">
        <v>8.3498029171339538E-3</v>
      </c>
      <c r="D1007" s="318">
        <v>3.2270375967049991E-3</v>
      </c>
      <c r="E1007" s="318">
        <v>7.2367828861979386E-3</v>
      </c>
      <c r="F1007" s="318">
        <v>7.7934584928285484E-3</v>
      </c>
      <c r="G1007" s="318">
        <v>5.2371026541967372E-5</v>
      </c>
      <c r="H1007" s="318">
        <v>5.4989577869065741E-5</v>
      </c>
      <c r="I1007" s="318">
        <v>6.4498226785091234E-2</v>
      </c>
      <c r="J1007" s="318">
        <v>0</v>
      </c>
      <c r="K1007" s="318" t="s">
        <v>634</v>
      </c>
      <c r="O1007" s="318">
        <v>0</v>
      </c>
      <c r="P1007" s="318">
        <v>0</v>
      </c>
      <c r="Q1007" s="318">
        <v>0</v>
      </c>
      <c r="R1007" s="318">
        <v>0</v>
      </c>
      <c r="S1007" s="318">
        <v>0</v>
      </c>
      <c r="T1007" s="318">
        <v>0</v>
      </c>
      <c r="U1007" s="318">
        <v>0</v>
      </c>
    </row>
    <row r="1008" spans="1:21" x14ac:dyDescent="0.2">
      <c r="A1008" s="318">
        <v>37851</v>
      </c>
      <c r="B1008" s="318">
        <v>151.13999899999999</v>
      </c>
      <c r="C1008" s="318">
        <v>5.3736620323842849E-3</v>
      </c>
      <c r="D1008" s="318">
        <v>3.8333552578943236E-3</v>
      </c>
      <c r="E1008" s="318">
        <v>6.8273131781428752E-3</v>
      </c>
      <c r="F1008" s="318">
        <v>7.3524911149230963E-3</v>
      </c>
      <c r="G1008" s="318">
        <v>4.6612205232443372E-5</v>
      </c>
      <c r="H1008" s="318">
        <v>4.8942815494065546E-5</v>
      </c>
      <c r="I1008" s="318">
        <v>6.6322655756667917E-2</v>
      </c>
      <c r="J1008" s="318">
        <v>0</v>
      </c>
      <c r="K1008" s="318" t="s">
        <v>634</v>
      </c>
      <c r="O1008" s="318">
        <v>0</v>
      </c>
      <c r="P1008" s="318">
        <v>0</v>
      </c>
      <c r="Q1008" s="318">
        <v>0</v>
      </c>
      <c r="R1008" s="318">
        <v>0</v>
      </c>
      <c r="S1008" s="318">
        <v>0</v>
      </c>
      <c r="T1008" s="318">
        <v>0</v>
      </c>
      <c r="U1008" s="318">
        <v>0</v>
      </c>
    </row>
    <row r="1009" spans="1:21" x14ac:dyDescent="0.2">
      <c r="A1009" s="318">
        <v>37852</v>
      </c>
      <c r="B1009" s="318">
        <v>151</v>
      </c>
      <c r="C1009" s="318">
        <v>-9.2671616126719476E-4</v>
      </c>
      <c r="D1009" s="318">
        <v>3.8268036152243863E-3</v>
      </c>
      <c r="E1009" s="318">
        <v>6.8320351938707339E-3</v>
      </c>
      <c r="F1009" s="318">
        <v>7.3575763626300208E-3</v>
      </c>
      <c r="G1009" s="318">
        <v>4.6676704890288322E-5</v>
      </c>
      <c r="H1009" s="318">
        <v>4.9010540134802743E-5</v>
      </c>
      <c r="I1009" s="318">
        <v>6.9111296812494852E-2</v>
      </c>
      <c r="J1009" s="318">
        <v>0</v>
      </c>
      <c r="K1009" s="318" t="s">
        <v>634</v>
      </c>
      <c r="O1009" s="318">
        <v>0</v>
      </c>
      <c r="P1009" s="318">
        <v>0</v>
      </c>
      <c r="Q1009" s="318">
        <v>0</v>
      </c>
      <c r="R1009" s="318">
        <v>0</v>
      </c>
      <c r="S1009" s="318">
        <v>0</v>
      </c>
      <c r="T1009" s="318">
        <v>0</v>
      </c>
      <c r="U1009" s="318">
        <v>0</v>
      </c>
    </row>
    <row r="1010" spans="1:21" x14ac:dyDescent="0.2">
      <c r="A1010" s="318">
        <v>37853</v>
      </c>
      <c r="B1010" s="318">
        <v>149.86999499999999</v>
      </c>
      <c r="C1010" s="318">
        <v>-7.511618520267483E-3</v>
      </c>
      <c r="D1010" s="318">
        <v>3.5785896118799465E-3</v>
      </c>
      <c r="E1010" s="318">
        <v>7.1528774127866662E-3</v>
      </c>
      <c r="F1010" s="318">
        <v>7.7030987522317936E-3</v>
      </c>
      <c r="G1010" s="318">
        <v>5.1163655282353672E-5</v>
      </c>
      <c r="H1010" s="318">
        <v>5.372183804647136E-5</v>
      </c>
      <c r="I1010" s="318">
        <v>6.2784728485335936E-2</v>
      </c>
      <c r="J1010" s="318">
        <v>0</v>
      </c>
      <c r="K1010" s="318" t="s">
        <v>634</v>
      </c>
      <c r="O1010" s="318">
        <v>0</v>
      </c>
      <c r="P1010" s="318">
        <v>0</v>
      </c>
      <c r="Q1010" s="318">
        <v>0</v>
      </c>
      <c r="R1010" s="318">
        <v>0</v>
      </c>
      <c r="S1010" s="318">
        <v>0</v>
      </c>
      <c r="T1010" s="318">
        <v>0</v>
      </c>
      <c r="U1010" s="318">
        <v>0</v>
      </c>
    </row>
    <row r="1011" spans="1:21" x14ac:dyDescent="0.2">
      <c r="A1011" s="318">
        <v>37854</v>
      </c>
      <c r="B1011" s="318">
        <v>151.979996</v>
      </c>
      <c r="C1011" s="318">
        <v>1.3980688627729217E-2</v>
      </c>
      <c r="D1011" s="318">
        <v>3.8996299379060496E-3</v>
      </c>
      <c r="E1011" s="318">
        <v>7.4696550085331858E-3</v>
      </c>
      <c r="F1011" s="318">
        <v>8.044243855343431E-3</v>
      </c>
      <c r="G1011" s="318">
        <v>5.5795745946504914E-5</v>
      </c>
      <c r="H1011" s="318">
        <v>5.8585533243830164E-5</v>
      </c>
      <c r="I1011" s="318">
        <v>6.3046528145571268E-2</v>
      </c>
      <c r="J1011" s="318">
        <v>0</v>
      </c>
      <c r="K1011" s="318" t="s">
        <v>634</v>
      </c>
      <c r="O1011" s="318">
        <v>0</v>
      </c>
      <c r="P1011" s="318">
        <v>0</v>
      </c>
      <c r="Q1011" s="318">
        <v>0</v>
      </c>
      <c r="R1011" s="318">
        <v>0</v>
      </c>
      <c r="S1011" s="318">
        <v>0</v>
      </c>
      <c r="T1011" s="318">
        <v>0</v>
      </c>
      <c r="U1011" s="318">
        <v>0</v>
      </c>
    </row>
    <row r="1012" spans="1:21" x14ac:dyDescent="0.2">
      <c r="A1012" s="318">
        <v>37855</v>
      </c>
      <c r="B1012" s="318">
        <v>152.91999799999999</v>
      </c>
      <c r="C1012" s="318">
        <v>6.1659888270919599E-3</v>
      </c>
      <c r="D1012" s="318">
        <v>3.5414056505485131E-3</v>
      </c>
      <c r="E1012" s="318">
        <v>7.1502818605658726E-3</v>
      </c>
      <c r="F1012" s="318">
        <v>7.7003035421478625E-3</v>
      </c>
      <c r="G1012" s="318">
        <v>5.1126530685537355E-5</v>
      </c>
      <c r="H1012" s="318">
        <v>5.3682857219814228E-5</v>
      </c>
      <c r="I1012" s="318">
        <v>6.9321910013328089E-2</v>
      </c>
      <c r="J1012" s="318">
        <v>0</v>
      </c>
      <c r="K1012" s="318" t="s">
        <v>634</v>
      </c>
      <c r="O1012" s="318">
        <v>0</v>
      </c>
      <c r="P1012" s="318">
        <v>0</v>
      </c>
      <c r="Q1012" s="318">
        <v>0</v>
      </c>
      <c r="R1012" s="318">
        <v>0</v>
      </c>
      <c r="S1012" s="318">
        <v>0</v>
      </c>
      <c r="T1012" s="318">
        <v>0</v>
      </c>
      <c r="U1012" s="318">
        <v>0</v>
      </c>
    </row>
    <row r="1013" spans="1:21" x14ac:dyDescent="0.2">
      <c r="A1013" s="318">
        <v>37858</v>
      </c>
      <c r="B1013" s="318">
        <v>151.470001</v>
      </c>
      <c r="C1013" s="318">
        <v>-9.5273036085765771E-3</v>
      </c>
      <c r="D1013" s="318">
        <v>3.0374371190632723E-3</v>
      </c>
      <c r="E1013" s="318">
        <v>7.6870379242960163E-3</v>
      </c>
      <c r="F1013" s="318">
        <v>8.2783485338572479E-3</v>
      </c>
      <c r="G1013" s="318">
        <v>5.9090552049565205E-5</v>
      </c>
      <c r="H1013" s="318">
        <v>6.2045079652043472E-5</v>
      </c>
      <c r="I1013" s="318">
        <v>7.423861469798497E-2</v>
      </c>
      <c r="J1013" s="318">
        <v>0</v>
      </c>
      <c r="K1013" s="318" t="s">
        <v>634</v>
      </c>
      <c r="O1013" s="318">
        <v>0</v>
      </c>
      <c r="P1013" s="318">
        <v>0</v>
      </c>
      <c r="Q1013" s="318">
        <v>0</v>
      </c>
      <c r="R1013" s="318">
        <v>0</v>
      </c>
      <c r="S1013" s="318">
        <v>0</v>
      </c>
      <c r="T1013" s="318">
        <v>0</v>
      </c>
      <c r="U1013" s="318">
        <v>0</v>
      </c>
    </row>
    <row r="1014" spans="1:21" x14ac:dyDescent="0.2">
      <c r="A1014" s="318">
        <v>37859</v>
      </c>
      <c r="B1014" s="318">
        <v>150.5</v>
      </c>
      <c r="C1014" s="318">
        <v>-6.4245079519709772E-3</v>
      </c>
      <c r="D1014" s="318">
        <v>2.327768710020277E-3</v>
      </c>
      <c r="E1014" s="318">
        <v>7.8458834886047189E-3</v>
      </c>
      <c r="F1014" s="318">
        <v>8.4494129877281578E-3</v>
      </c>
      <c r="G1014" s="318">
        <v>6.1557887716760161E-5</v>
      </c>
      <c r="H1014" s="318">
        <v>6.4635782102598173E-5</v>
      </c>
      <c r="I1014" s="318">
        <v>6.7411104883919923E-2</v>
      </c>
      <c r="J1014" s="318">
        <v>0</v>
      </c>
      <c r="K1014" s="318" t="s">
        <v>634</v>
      </c>
      <c r="O1014" s="318">
        <v>0</v>
      </c>
      <c r="P1014" s="318">
        <v>0</v>
      </c>
      <c r="Q1014" s="318">
        <v>0</v>
      </c>
      <c r="R1014" s="318">
        <v>0</v>
      </c>
      <c r="S1014" s="318">
        <v>0</v>
      </c>
      <c r="T1014" s="318">
        <v>0</v>
      </c>
      <c r="U1014" s="318">
        <v>0</v>
      </c>
    </row>
    <row r="1015" spans="1:21" x14ac:dyDescent="0.2">
      <c r="A1015" s="318">
        <v>37860</v>
      </c>
      <c r="B1015" s="318">
        <v>150.979996</v>
      </c>
      <c r="C1015" s="318">
        <v>3.1842670289726374E-3</v>
      </c>
      <c r="D1015" s="318">
        <v>2.0922388384720411E-3</v>
      </c>
      <c r="E1015" s="318">
        <v>7.7364588762380932E-3</v>
      </c>
      <c r="F1015" s="318">
        <v>8.3315710974871775E-3</v>
      </c>
      <c r="G1015" s="318">
        <v>5.9852795943723178E-5</v>
      </c>
      <c r="H1015" s="318">
        <v>6.2845435740909337E-5</v>
      </c>
      <c r="I1015" s="318">
        <v>5.9808734377556731E-2</v>
      </c>
      <c r="J1015" s="318">
        <v>0</v>
      </c>
      <c r="K1015" s="318" t="s">
        <v>634</v>
      </c>
      <c r="O1015" s="318">
        <v>0</v>
      </c>
      <c r="P1015" s="318">
        <v>0</v>
      </c>
      <c r="Q1015" s="318">
        <v>0</v>
      </c>
      <c r="R1015" s="318">
        <v>0</v>
      </c>
      <c r="S1015" s="318">
        <v>0</v>
      </c>
      <c r="T1015" s="318">
        <v>0</v>
      </c>
      <c r="U1015" s="318">
        <v>0</v>
      </c>
    </row>
    <row r="1016" spans="1:21" x14ac:dyDescent="0.2">
      <c r="A1016" s="318">
        <v>37861</v>
      </c>
      <c r="B1016" s="318">
        <v>152.020004</v>
      </c>
      <c r="C1016" s="318">
        <v>6.8647662323181521E-3</v>
      </c>
      <c r="D1016" s="318">
        <v>2.6239065788036735E-3</v>
      </c>
      <c r="E1016" s="318">
        <v>7.6584360675288647E-3</v>
      </c>
      <c r="F1016" s="318">
        <v>8.2475465342618532E-3</v>
      </c>
      <c r="G1016" s="318">
        <v>5.8651643000426983E-5</v>
      </c>
      <c r="H1016" s="318">
        <v>6.1584225150448333E-5</v>
      </c>
      <c r="I1016" s="318">
        <v>6.1287710338796951E-2</v>
      </c>
      <c r="J1016" s="318">
        <v>0</v>
      </c>
      <c r="K1016" s="318" t="s">
        <v>634</v>
      </c>
      <c r="O1016" s="318">
        <v>0</v>
      </c>
      <c r="P1016" s="318">
        <v>0</v>
      </c>
      <c r="Q1016" s="318">
        <v>0</v>
      </c>
      <c r="R1016" s="318">
        <v>0</v>
      </c>
      <c r="S1016" s="318">
        <v>0</v>
      </c>
      <c r="T1016" s="318">
        <v>0</v>
      </c>
      <c r="U1016" s="318">
        <v>0</v>
      </c>
    </row>
    <row r="1017" spans="1:21" x14ac:dyDescent="0.2">
      <c r="A1017" s="318">
        <v>37862</v>
      </c>
      <c r="B1017" s="318">
        <v>152.91000399999999</v>
      </c>
      <c r="C1017" s="318">
        <v>5.8374217290169403E-3</v>
      </c>
      <c r="D1017" s="318">
        <v>2.421071751398835E-3</v>
      </c>
      <c r="E1017" s="318">
        <v>7.5054951000660692E-3</v>
      </c>
      <c r="F1017" s="318">
        <v>8.0828408769942281E-3</v>
      </c>
      <c r="G1017" s="318">
        <v>5.6332456697115776E-5</v>
      </c>
      <c r="H1017" s="318">
        <v>5.914907953197157E-5</v>
      </c>
      <c r="I1017" s="318">
        <v>7.0427160993052795E-2</v>
      </c>
      <c r="J1017" s="318">
        <v>0</v>
      </c>
      <c r="K1017" s="318" t="s">
        <v>634</v>
      </c>
      <c r="O1017" s="318">
        <v>0</v>
      </c>
      <c r="P1017" s="318">
        <v>0</v>
      </c>
      <c r="Q1017" s="318">
        <v>0</v>
      </c>
      <c r="R1017" s="318">
        <v>0</v>
      </c>
      <c r="S1017" s="318">
        <v>0</v>
      </c>
      <c r="T1017" s="318">
        <v>0</v>
      </c>
      <c r="U1017" s="318">
        <v>0</v>
      </c>
    </row>
    <row r="1018" spans="1:21" x14ac:dyDescent="0.2">
      <c r="A1018" s="318">
        <v>37865</v>
      </c>
      <c r="B1018" s="318">
        <v>154.94000199999999</v>
      </c>
      <c r="C1018" s="318">
        <v>1.3188418932740593E-2</v>
      </c>
      <c r="D1018" s="318">
        <v>2.6802646040207843E-3</v>
      </c>
      <c r="E1018" s="318">
        <v>7.7872522694073425E-3</v>
      </c>
      <c r="F1018" s="318">
        <v>8.3862716747463689E-3</v>
      </c>
      <c r="G1018" s="318">
        <v>6.0641297907389808E-5</v>
      </c>
      <c r="H1018" s="318">
        <v>6.3673362802759296E-5</v>
      </c>
      <c r="I1018" s="318">
        <v>6.4343488791419337E-2</v>
      </c>
      <c r="J1018" s="318">
        <v>0</v>
      </c>
      <c r="K1018" s="318" t="s">
        <v>634</v>
      </c>
      <c r="O1018" s="318">
        <v>0</v>
      </c>
      <c r="P1018" s="318">
        <v>0</v>
      </c>
      <c r="Q1018" s="318">
        <v>0</v>
      </c>
      <c r="R1018" s="318">
        <v>0</v>
      </c>
      <c r="S1018" s="318">
        <v>0</v>
      </c>
      <c r="T1018" s="318">
        <v>0</v>
      </c>
      <c r="U1018" s="318">
        <v>0</v>
      </c>
    </row>
    <row r="1019" spans="1:21" x14ac:dyDescent="0.2">
      <c r="A1019" s="318">
        <v>37866</v>
      </c>
      <c r="B1019" s="318">
        <v>154.61000100000001</v>
      </c>
      <c r="C1019" s="318">
        <v>-2.132134529588668E-3</v>
      </c>
      <c r="D1019" s="318">
        <v>2.8036075740943164E-3</v>
      </c>
      <c r="E1019" s="318">
        <v>7.6839675665350791E-3</v>
      </c>
      <c r="F1019" s="318">
        <v>8.2750419947300851E-3</v>
      </c>
      <c r="G1019" s="318">
        <v>5.9043357563563031E-5</v>
      </c>
      <c r="H1019" s="318">
        <v>6.1995525441741188E-5</v>
      </c>
      <c r="I1019" s="318">
        <v>6.8335737093986146E-2</v>
      </c>
      <c r="J1019" s="318">
        <v>0</v>
      </c>
      <c r="K1019" s="318" t="s">
        <v>634</v>
      </c>
      <c r="O1019" s="318">
        <v>0</v>
      </c>
      <c r="P1019" s="318">
        <v>0</v>
      </c>
      <c r="Q1019" s="318">
        <v>0</v>
      </c>
      <c r="R1019" s="318">
        <v>0</v>
      </c>
      <c r="S1019" s="318">
        <v>0</v>
      </c>
      <c r="T1019" s="318">
        <v>0</v>
      </c>
      <c r="U1019" s="318">
        <v>0</v>
      </c>
    </row>
    <row r="1020" spans="1:21" x14ac:dyDescent="0.2">
      <c r="A1020" s="318">
        <v>37867</v>
      </c>
      <c r="B1020" s="318">
        <v>155.91999799999999</v>
      </c>
      <c r="C1020" s="318">
        <v>8.4372187898241087E-3</v>
      </c>
      <c r="D1020" s="318">
        <v>2.8895569053568777E-3</v>
      </c>
      <c r="E1020" s="318">
        <v>7.7388333724221327E-3</v>
      </c>
      <c r="F1020" s="318">
        <v>8.3341282472238348E-3</v>
      </c>
      <c r="G1020" s="318">
        <v>5.9889541966114526E-5</v>
      </c>
      <c r="H1020" s="318">
        <v>6.2884019064420252E-5</v>
      </c>
      <c r="I1020" s="318">
        <v>6.3853451725846555E-2</v>
      </c>
      <c r="J1020" s="318">
        <v>0</v>
      </c>
      <c r="K1020" s="318" t="s">
        <v>634</v>
      </c>
      <c r="O1020" s="318">
        <v>0</v>
      </c>
      <c r="P1020" s="318">
        <v>0</v>
      </c>
      <c r="Q1020" s="318">
        <v>0</v>
      </c>
      <c r="R1020" s="318">
        <v>0</v>
      </c>
      <c r="S1020" s="318">
        <v>0</v>
      </c>
      <c r="T1020" s="318">
        <v>0</v>
      </c>
      <c r="U1020" s="318">
        <v>0</v>
      </c>
    </row>
    <row r="1021" spans="1:21" x14ac:dyDescent="0.2">
      <c r="A1021" s="318">
        <v>37868</v>
      </c>
      <c r="B1021" s="318">
        <v>156.550003</v>
      </c>
      <c r="C1021" s="318">
        <v>4.0324245634066717E-3</v>
      </c>
      <c r="D1021" s="318">
        <v>3.5446291149078091E-3</v>
      </c>
      <c r="E1021" s="318">
        <v>7.1797678918339393E-3</v>
      </c>
      <c r="F1021" s="318">
        <v>7.7320577296673184E-3</v>
      </c>
      <c r="G1021" s="318">
        <v>5.1549066980609573E-5</v>
      </c>
      <c r="H1021" s="318">
        <v>5.4126520329640055E-5</v>
      </c>
      <c r="I1021" s="318">
        <v>6.2689615243616284E-2</v>
      </c>
      <c r="J1021" s="318">
        <v>0</v>
      </c>
      <c r="K1021" s="318" t="s">
        <v>634</v>
      </c>
      <c r="O1021" s="318">
        <v>0</v>
      </c>
      <c r="P1021" s="318">
        <v>0</v>
      </c>
      <c r="Q1021" s="318">
        <v>0</v>
      </c>
      <c r="R1021" s="318">
        <v>0</v>
      </c>
      <c r="S1021" s="318">
        <v>0</v>
      </c>
      <c r="T1021" s="318">
        <v>0</v>
      </c>
      <c r="U1021" s="318">
        <v>0</v>
      </c>
    </row>
    <row r="1022" spans="1:21" x14ac:dyDescent="0.2">
      <c r="A1022" s="318">
        <v>37869</v>
      </c>
      <c r="B1022" s="318">
        <v>155.21000699999999</v>
      </c>
      <c r="C1022" s="318">
        <v>-8.5963831723421986E-3</v>
      </c>
      <c r="D1022" s="318">
        <v>3.3322969412544808E-3</v>
      </c>
      <c r="E1022" s="318">
        <v>7.4780513773093473E-3</v>
      </c>
      <c r="F1022" s="318">
        <v>8.0532860986408349E-3</v>
      </c>
      <c r="G1022" s="318">
        <v>5.5921252401678221E-5</v>
      </c>
      <c r="H1022" s="318">
        <v>5.8717315021762135E-5</v>
      </c>
      <c r="I1022" s="318">
        <v>6.4681378951667826E-2</v>
      </c>
      <c r="J1022" s="318">
        <v>0</v>
      </c>
      <c r="K1022" s="318" t="s">
        <v>634</v>
      </c>
      <c r="O1022" s="318">
        <v>0</v>
      </c>
      <c r="P1022" s="318">
        <v>0</v>
      </c>
      <c r="Q1022" s="318">
        <v>0</v>
      </c>
      <c r="R1022" s="318">
        <v>0</v>
      </c>
      <c r="S1022" s="318">
        <v>0</v>
      </c>
      <c r="T1022" s="318">
        <v>0</v>
      </c>
      <c r="U1022" s="318">
        <v>0</v>
      </c>
    </row>
    <row r="1023" spans="1:21" x14ac:dyDescent="0.2">
      <c r="A1023" s="318">
        <v>37872</v>
      </c>
      <c r="B1023" s="318">
        <v>156.08999600000001</v>
      </c>
      <c r="C1023" s="318">
        <v>5.6536545808014323E-3</v>
      </c>
      <c r="D1023" s="318">
        <v>2.7924072585590169E-3</v>
      </c>
      <c r="E1023" s="318">
        <v>6.8232076425862754E-3</v>
      </c>
      <c r="F1023" s="318">
        <v>7.3480697689390657E-3</v>
      </c>
      <c r="G1023" s="318">
        <v>4.6556162533847756E-5</v>
      </c>
      <c r="H1023" s="318">
        <v>4.8883970660540144E-5</v>
      </c>
      <c r="I1023" s="318">
        <v>5.9244920755143725E-2</v>
      </c>
      <c r="J1023" s="318">
        <v>0</v>
      </c>
      <c r="K1023" s="318" t="s">
        <v>634</v>
      </c>
      <c r="O1023" s="318">
        <v>0</v>
      </c>
      <c r="P1023" s="318">
        <v>0</v>
      </c>
      <c r="Q1023" s="318">
        <v>0</v>
      </c>
      <c r="R1023" s="318">
        <v>0</v>
      </c>
      <c r="S1023" s="318">
        <v>0</v>
      </c>
      <c r="T1023" s="318">
        <v>0</v>
      </c>
      <c r="U1023" s="318">
        <v>0</v>
      </c>
    </row>
    <row r="1024" spans="1:21" x14ac:dyDescent="0.2">
      <c r="A1024" s="318">
        <v>37873</v>
      </c>
      <c r="B1024" s="318">
        <v>155.66999799999999</v>
      </c>
      <c r="C1024" s="318">
        <v>-2.6943691440131229E-3</v>
      </c>
      <c r="D1024" s="318">
        <v>2.8131438971593951E-3</v>
      </c>
      <c r="E1024" s="318">
        <v>6.8049465109038853E-3</v>
      </c>
      <c r="F1024" s="318">
        <v>7.3284039348195688E-3</v>
      </c>
      <c r="G1024" s="318">
        <v>4.6307297016262959E-5</v>
      </c>
      <c r="H1024" s="318">
        <v>4.8622661867076109E-5</v>
      </c>
      <c r="I1024" s="318">
        <v>6.2522394341027451E-2</v>
      </c>
      <c r="J1024" s="318">
        <v>0</v>
      </c>
      <c r="K1024" s="318" t="s">
        <v>634</v>
      </c>
      <c r="O1024" s="318">
        <v>0</v>
      </c>
      <c r="P1024" s="318">
        <v>0</v>
      </c>
      <c r="Q1024" s="318">
        <v>0</v>
      </c>
      <c r="R1024" s="318">
        <v>0</v>
      </c>
      <c r="S1024" s="318">
        <v>0</v>
      </c>
      <c r="T1024" s="318">
        <v>0</v>
      </c>
      <c r="U1024" s="318">
        <v>0</v>
      </c>
    </row>
    <row r="1025" spans="1:21" x14ac:dyDescent="0.2">
      <c r="A1025" s="318">
        <v>37874</v>
      </c>
      <c r="B1025" s="318">
        <v>153.470001</v>
      </c>
      <c r="C1025" s="318">
        <v>-1.4233254497132194E-2</v>
      </c>
      <c r="D1025" s="318">
        <v>1.7700780538583011E-3</v>
      </c>
      <c r="E1025" s="318">
        <v>7.6494376051915898E-3</v>
      </c>
      <c r="F1025" s="318">
        <v>8.237855882514019E-3</v>
      </c>
      <c r="G1025" s="318">
        <v>5.8513895675719248E-5</v>
      </c>
      <c r="H1025" s="318">
        <v>6.1439590459505216E-5</v>
      </c>
      <c r="I1025" s="318">
        <v>5.7016000937364364E-2</v>
      </c>
      <c r="J1025" s="318">
        <v>0</v>
      </c>
      <c r="K1025" s="318" t="s">
        <v>634</v>
      </c>
      <c r="O1025" s="318">
        <v>0</v>
      </c>
      <c r="P1025" s="318">
        <v>0</v>
      </c>
      <c r="Q1025" s="318">
        <v>0</v>
      </c>
      <c r="R1025" s="318">
        <v>0</v>
      </c>
      <c r="S1025" s="318">
        <v>0</v>
      </c>
      <c r="T1025" s="318">
        <v>0</v>
      </c>
      <c r="U1025" s="318">
        <v>0</v>
      </c>
    </row>
    <row r="1026" spans="1:21" x14ac:dyDescent="0.2">
      <c r="A1026" s="318">
        <v>37875</v>
      </c>
      <c r="B1026" s="318">
        <v>152.529999</v>
      </c>
      <c r="C1026" s="318">
        <v>-6.143823247180445E-3</v>
      </c>
      <c r="D1026" s="318">
        <v>1.1853615911377447E-3</v>
      </c>
      <c r="E1026" s="318">
        <v>7.7674754630005591E-3</v>
      </c>
      <c r="F1026" s="318">
        <v>8.3649735755390638E-3</v>
      </c>
      <c r="G1026" s="318">
        <v>6.0333675068315748E-5</v>
      </c>
      <c r="H1026" s="318">
        <v>6.3350358821731532E-5</v>
      </c>
      <c r="I1026" s="318">
        <v>4.7625927820481612E-2</v>
      </c>
      <c r="J1026" s="318">
        <v>0</v>
      </c>
      <c r="K1026" s="318" t="s">
        <v>634</v>
      </c>
      <c r="O1026" s="318">
        <v>0</v>
      </c>
      <c r="P1026" s="318">
        <v>0</v>
      </c>
      <c r="Q1026" s="318">
        <v>0</v>
      </c>
      <c r="R1026" s="318">
        <v>0</v>
      </c>
      <c r="S1026" s="318">
        <v>0</v>
      </c>
      <c r="T1026" s="318">
        <v>0</v>
      </c>
      <c r="U1026" s="318">
        <v>0</v>
      </c>
    </row>
    <row r="1027" spans="1:21" x14ac:dyDescent="0.2">
      <c r="A1027" s="318">
        <v>37876</v>
      </c>
      <c r="B1027" s="318">
        <v>151.11999499999999</v>
      </c>
      <c r="C1027" s="318">
        <v>-9.287101348790093E-3</v>
      </c>
      <c r="D1027" s="318">
        <v>6.4719533715671448E-4</v>
      </c>
      <c r="E1027" s="318">
        <v>8.0918990727194447E-3</v>
      </c>
      <c r="F1027" s="318">
        <v>8.7143528475440175E-3</v>
      </c>
      <c r="G1027" s="318">
        <v>6.5478830603077812E-5</v>
      </c>
      <c r="H1027" s="318">
        <v>6.875277213323171E-5</v>
      </c>
      <c r="I1027" s="318">
        <v>4.4233650030110039E-2</v>
      </c>
      <c r="J1027" s="318">
        <v>0</v>
      </c>
      <c r="K1027" s="318" t="s">
        <v>634</v>
      </c>
      <c r="O1027" s="318">
        <v>0</v>
      </c>
      <c r="P1027" s="318">
        <v>0</v>
      </c>
      <c r="Q1027" s="318">
        <v>0</v>
      </c>
      <c r="R1027" s="318">
        <v>0</v>
      </c>
      <c r="S1027" s="318">
        <v>0</v>
      </c>
      <c r="T1027" s="318">
        <v>0</v>
      </c>
      <c r="U1027" s="318">
        <v>0</v>
      </c>
    </row>
    <row r="1028" spans="1:21" x14ac:dyDescent="0.2">
      <c r="A1028" s="318">
        <v>37879</v>
      </c>
      <c r="B1028" s="318">
        <v>152.679993</v>
      </c>
      <c r="C1028" s="318">
        <v>1.0269991922539301E-2</v>
      </c>
      <c r="D1028" s="318">
        <v>7.3863290884268332E-4</v>
      </c>
      <c r="E1028" s="318">
        <v>8.1935007330025053E-3</v>
      </c>
      <c r="F1028" s="318">
        <v>8.823770020156543E-3</v>
      </c>
      <c r="G1028" s="318">
        <v>6.7133454261712592E-5</v>
      </c>
      <c r="H1028" s="318">
        <v>7.0490126974798227E-5</v>
      </c>
      <c r="I1028" s="318">
        <v>3.6731933016329939E-2</v>
      </c>
      <c r="J1028" s="318">
        <v>0</v>
      </c>
      <c r="K1028" s="318" t="s">
        <v>634</v>
      </c>
      <c r="O1028" s="318">
        <v>0</v>
      </c>
      <c r="P1028" s="318">
        <v>0</v>
      </c>
      <c r="Q1028" s="318">
        <v>0</v>
      </c>
      <c r="R1028" s="318">
        <v>0</v>
      </c>
      <c r="S1028" s="318">
        <v>0</v>
      </c>
      <c r="T1028" s="318">
        <v>0</v>
      </c>
      <c r="U1028" s="318">
        <v>0</v>
      </c>
    </row>
    <row r="1029" spans="1:21" x14ac:dyDescent="0.2">
      <c r="A1029" s="318">
        <v>37880</v>
      </c>
      <c r="B1029" s="318">
        <v>153.470001</v>
      </c>
      <c r="C1029" s="318">
        <v>5.1609326734311902E-3</v>
      </c>
      <c r="D1029" s="318">
        <v>7.2850293936872605E-4</v>
      </c>
      <c r="E1029" s="318">
        <v>8.1876131153228674E-3</v>
      </c>
      <c r="F1029" s="318">
        <v>8.8174295088092412E-3</v>
      </c>
      <c r="G1029" s="318">
        <v>6.7037008526207018E-5</v>
      </c>
      <c r="H1029" s="318">
        <v>7.0388858952517367E-5</v>
      </c>
      <c r="I1029" s="318">
        <v>3.9740156328657031E-2</v>
      </c>
      <c r="J1029" s="318">
        <v>0</v>
      </c>
      <c r="K1029" s="318" t="s">
        <v>634</v>
      </c>
      <c r="O1029" s="318">
        <v>0</v>
      </c>
      <c r="P1029" s="318">
        <v>0</v>
      </c>
      <c r="Q1029" s="318">
        <v>0</v>
      </c>
      <c r="R1029" s="318">
        <v>0</v>
      </c>
      <c r="S1029" s="318">
        <v>0</v>
      </c>
      <c r="T1029" s="318">
        <v>0</v>
      </c>
      <c r="U1029" s="318">
        <v>0</v>
      </c>
    </row>
    <row r="1030" spans="1:21" x14ac:dyDescent="0.2">
      <c r="A1030" s="318">
        <v>37881</v>
      </c>
      <c r="B1030" s="318">
        <v>153.83999600000001</v>
      </c>
      <c r="C1030" s="318">
        <v>2.4079605765490284E-3</v>
      </c>
      <c r="D1030" s="318">
        <v>8.8729706974092755E-4</v>
      </c>
      <c r="E1030" s="318">
        <v>8.1862429450739477E-3</v>
      </c>
      <c r="F1030" s="318">
        <v>8.8159539408488672E-3</v>
      </c>
      <c r="G1030" s="318">
        <v>6.7014573555772977E-5</v>
      </c>
      <c r="H1030" s="318">
        <v>7.0365302233561631E-5</v>
      </c>
      <c r="I1030" s="318">
        <v>4.2978181826063971E-2</v>
      </c>
      <c r="J1030" s="318">
        <v>0</v>
      </c>
      <c r="K1030" s="318" t="s">
        <v>634</v>
      </c>
      <c r="O1030" s="318">
        <v>0</v>
      </c>
      <c r="P1030" s="318">
        <v>0</v>
      </c>
      <c r="Q1030" s="318">
        <v>0</v>
      </c>
      <c r="R1030" s="318">
        <v>0</v>
      </c>
      <c r="S1030" s="318">
        <v>0</v>
      </c>
      <c r="T1030" s="318">
        <v>0</v>
      </c>
      <c r="U1030" s="318">
        <v>0</v>
      </c>
    </row>
    <row r="1031" spans="1:21" x14ac:dyDescent="0.2">
      <c r="A1031" s="318">
        <v>37882</v>
      </c>
      <c r="B1031" s="318">
        <v>152.270004</v>
      </c>
      <c r="C1031" s="318">
        <v>-1.0257788157716037E-2</v>
      </c>
      <c r="D1031" s="318">
        <v>7.5652708700528189E-4</v>
      </c>
      <c r="E1031" s="318">
        <v>8.3474651727293066E-3</v>
      </c>
      <c r="F1031" s="318">
        <v>8.9895778783238688E-3</v>
      </c>
      <c r="G1031" s="318">
        <v>6.9680174809928723E-5</v>
      </c>
      <c r="H1031" s="318">
        <v>7.3164183550425164E-5</v>
      </c>
      <c r="I1031" s="318">
        <v>4.070030500859758E-2</v>
      </c>
      <c r="J1031" s="318">
        <v>0</v>
      </c>
      <c r="K1031" s="318" t="s">
        <v>634</v>
      </c>
      <c r="O1031" s="318">
        <v>0</v>
      </c>
      <c r="P1031" s="318">
        <v>0</v>
      </c>
      <c r="Q1031" s="318">
        <v>0</v>
      </c>
      <c r="R1031" s="318">
        <v>0</v>
      </c>
      <c r="S1031" s="318">
        <v>0</v>
      </c>
      <c r="T1031" s="318">
        <v>0</v>
      </c>
      <c r="U1031" s="318">
        <v>0</v>
      </c>
    </row>
    <row r="1032" spans="1:21" x14ac:dyDescent="0.2">
      <c r="A1032" s="318">
        <v>37883</v>
      </c>
      <c r="B1032" s="318">
        <v>152.08999600000001</v>
      </c>
      <c r="C1032" s="318">
        <v>-1.1828625377078674E-3</v>
      </c>
      <c r="D1032" s="318">
        <v>3.445322198446828E-5</v>
      </c>
      <c r="E1032" s="318">
        <v>7.7831133740373761E-3</v>
      </c>
      <c r="F1032" s="318">
        <v>8.3818144028094815E-3</v>
      </c>
      <c r="G1032" s="318">
        <v>6.0576853793119474E-5</v>
      </c>
      <c r="H1032" s="318">
        <v>6.360569648277545E-5</v>
      </c>
      <c r="I1032" s="318">
        <v>3.8465431926883793E-2</v>
      </c>
      <c r="J1032" s="318">
        <v>0</v>
      </c>
      <c r="K1032" s="318" t="s">
        <v>634</v>
      </c>
      <c r="O1032" s="318">
        <v>0</v>
      </c>
      <c r="P1032" s="318">
        <v>0</v>
      </c>
      <c r="Q1032" s="318">
        <v>0</v>
      </c>
      <c r="R1032" s="318">
        <v>0</v>
      </c>
      <c r="S1032" s="318">
        <v>0</v>
      </c>
      <c r="T1032" s="318">
        <v>0</v>
      </c>
      <c r="U1032" s="318">
        <v>0</v>
      </c>
    </row>
    <row r="1033" spans="1:21" x14ac:dyDescent="0.2">
      <c r="A1033" s="318">
        <v>37886</v>
      </c>
      <c r="B1033" s="318">
        <v>148.16000399999999</v>
      </c>
      <c r="C1033" s="318">
        <v>-2.6179626688351196E-2</v>
      </c>
      <c r="D1033" s="318">
        <v>-1.5058141835128248E-3</v>
      </c>
      <c r="E1033" s="318">
        <v>9.516560395547248E-3</v>
      </c>
      <c r="F1033" s="318">
        <v>1.0248603502897035E-2</v>
      </c>
      <c r="G1033" s="318">
        <v>9.0564921762098394E-5</v>
      </c>
      <c r="H1033" s="318">
        <v>9.509316785020332E-5</v>
      </c>
      <c r="I1033" s="318">
        <v>3.4151691047602309E-2</v>
      </c>
      <c r="J1033" s="318">
        <v>0</v>
      </c>
      <c r="K1033" s="318" t="s">
        <v>634</v>
      </c>
      <c r="O1033" s="318">
        <v>0</v>
      </c>
      <c r="P1033" s="318">
        <v>0</v>
      </c>
      <c r="Q1033" s="318">
        <v>0</v>
      </c>
      <c r="R1033" s="318">
        <v>0</v>
      </c>
      <c r="S1033" s="318">
        <v>0</v>
      </c>
      <c r="T1033" s="318">
        <v>0</v>
      </c>
      <c r="U1033" s="318">
        <v>0</v>
      </c>
    </row>
    <row r="1034" spans="1:21" x14ac:dyDescent="0.2">
      <c r="A1034" s="318">
        <v>37887</v>
      </c>
      <c r="B1034" s="318">
        <v>148.11999499999999</v>
      </c>
      <c r="C1034" s="318">
        <v>-2.7007560671142876E-4</v>
      </c>
      <c r="D1034" s="318">
        <v>-1.0649938024716275E-3</v>
      </c>
      <c r="E1034" s="318">
        <v>9.3391659630306014E-3</v>
      </c>
      <c r="F1034" s="318">
        <v>1.0057563344802185E-2</v>
      </c>
      <c r="G1034" s="318">
        <v>8.7220020885029297E-5</v>
      </c>
      <c r="H1034" s="318">
        <v>9.1581021929280768E-5</v>
      </c>
      <c r="I1034" s="318">
        <v>1.8633703182739391E-2</v>
      </c>
      <c r="J1034" s="318">
        <v>0</v>
      </c>
      <c r="K1034" s="318" t="s">
        <v>634</v>
      </c>
      <c r="O1034" s="318">
        <v>0</v>
      </c>
      <c r="P1034" s="318">
        <v>0</v>
      </c>
      <c r="Q1034" s="318">
        <v>0</v>
      </c>
      <c r="R1034" s="318">
        <v>0</v>
      </c>
      <c r="S1034" s="318">
        <v>0</v>
      </c>
      <c r="T1034" s="318">
        <v>0</v>
      </c>
      <c r="U1034" s="318">
        <v>0</v>
      </c>
    </row>
    <row r="1035" spans="1:21" x14ac:dyDescent="0.2">
      <c r="A1035" s="318">
        <v>37888</v>
      </c>
      <c r="B1035" s="318">
        <v>148.429993</v>
      </c>
      <c r="C1035" s="318">
        <v>2.0906971873973792E-3</v>
      </c>
      <c r="D1035" s="318">
        <v>-6.5950784345408645E-4</v>
      </c>
      <c r="E1035" s="318">
        <v>9.2794978724154969E-3</v>
      </c>
      <c r="F1035" s="318">
        <v>9.9933054010628419E-3</v>
      </c>
      <c r="G1035" s="318">
        <v>8.6109080764163734E-5</v>
      </c>
      <c r="H1035" s="318">
        <v>9.0414534802371922E-5</v>
      </c>
      <c r="I1035" s="318">
        <v>2.0508759326981294E-2</v>
      </c>
      <c r="J1035" s="318">
        <v>0</v>
      </c>
      <c r="K1035" s="318" t="s">
        <v>634</v>
      </c>
      <c r="O1035" s="318">
        <v>0</v>
      </c>
      <c r="P1035" s="318">
        <v>0</v>
      </c>
      <c r="Q1035" s="318">
        <v>0</v>
      </c>
      <c r="R1035" s="318">
        <v>0</v>
      </c>
      <c r="S1035" s="318">
        <v>0</v>
      </c>
      <c r="T1035" s="318">
        <v>0</v>
      </c>
      <c r="U1035" s="318">
        <v>0</v>
      </c>
    </row>
    <row r="1036" spans="1:21" x14ac:dyDescent="0.2">
      <c r="A1036" s="318">
        <v>37889</v>
      </c>
      <c r="B1036" s="318">
        <v>145.949997</v>
      </c>
      <c r="C1036" s="318">
        <v>-1.6849342731255965E-2</v>
      </c>
      <c r="D1036" s="318">
        <v>-1.6134892606078301E-3</v>
      </c>
      <c r="E1036" s="318">
        <v>9.875236889001434E-3</v>
      </c>
      <c r="F1036" s="318">
        <v>1.0634870495847697E-2</v>
      </c>
      <c r="G1036" s="318">
        <v>9.7520303613894715E-5</v>
      </c>
      <c r="H1036" s="318">
        <v>1.0239631879458945E-4</v>
      </c>
      <c r="I1036" s="318">
        <v>1.8684037052044019E-2</v>
      </c>
      <c r="J1036" s="318">
        <v>0</v>
      </c>
      <c r="K1036" s="318" t="s">
        <v>634</v>
      </c>
      <c r="O1036" s="318">
        <v>0</v>
      </c>
      <c r="P1036" s="318">
        <v>0</v>
      </c>
      <c r="Q1036" s="318">
        <v>0</v>
      </c>
      <c r="R1036" s="318">
        <v>0</v>
      </c>
      <c r="S1036" s="318">
        <v>0</v>
      </c>
      <c r="T1036" s="318">
        <v>0</v>
      </c>
      <c r="U1036" s="318">
        <v>0</v>
      </c>
    </row>
    <row r="1037" spans="1:21" x14ac:dyDescent="0.2">
      <c r="A1037" s="318">
        <v>37890</v>
      </c>
      <c r="B1037" s="318">
        <v>143.19000199999999</v>
      </c>
      <c r="C1037" s="318">
        <v>-1.9091643091768418E-2</v>
      </c>
      <c r="D1037" s="318">
        <v>-2.8495087522309994E-3</v>
      </c>
      <c r="E1037" s="318">
        <v>1.0372869635648466E-2</v>
      </c>
      <c r="F1037" s="318">
        <v>1.1170782684544502E-2</v>
      </c>
      <c r="G1037" s="318">
        <v>1.0759642447815794E-4</v>
      </c>
      <c r="H1037" s="318">
        <v>1.1297624570206584E-4</v>
      </c>
      <c r="I1037" s="318">
        <v>8.3735887930063285E-3</v>
      </c>
      <c r="J1037" s="318">
        <v>0</v>
      </c>
      <c r="K1037" s="318" t="s">
        <v>634</v>
      </c>
      <c r="O1037" s="318">
        <v>0</v>
      </c>
      <c r="P1037" s="318">
        <v>0</v>
      </c>
      <c r="Q1037" s="318">
        <v>0</v>
      </c>
      <c r="R1037" s="318">
        <v>0</v>
      </c>
      <c r="S1037" s="318">
        <v>0</v>
      </c>
      <c r="T1037" s="318">
        <v>0</v>
      </c>
      <c r="U1037" s="318">
        <v>0</v>
      </c>
    </row>
    <row r="1038" spans="1:21" x14ac:dyDescent="0.2">
      <c r="A1038" s="318">
        <v>37893</v>
      </c>
      <c r="B1038" s="318">
        <v>144.36999499999999</v>
      </c>
      <c r="C1038" s="318">
        <v>8.2069803551179203E-3</v>
      </c>
      <c r="D1038" s="318">
        <v>-2.736672627178572E-3</v>
      </c>
      <c r="E1038" s="318">
        <v>1.0484379590477912E-2</v>
      </c>
      <c r="F1038" s="318">
        <v>1.129087032820698E-2</v>
      </c>
      <c r="G1038" s="318">
        <v>1.0992221539722978E-4</v>
      </c>
      <c r="H1038" s="318">
        <v>1.1541832616709127E-4</v>
      </c>
      <c r="I1038" s="318">
        <v>1.5034075059720219E-3</v>
      </c>
      <c r="J1038" s="318">
        <v>0</v>
      </c>
      <c r="K1038" s="318" t="s">
        <v>634</v>
      </c>
      <c r="O1038" s="318">
        <v>0</v>
      </c>
      <c r="P1038" s="318">
        <v>0</v>
      </c>
      <c r="Q1038" s="318">
        <v>0</v>
      </c>
      <c r="R1038" s="318">
        <v>0</v>
      </c>
      <c r="S1038" s="318">
        <v>0</v>
      </c>
      <c r="T1038" s="318">
        <v>0</v>
      </c>
      <c r="U1038" s="318">
        <v>0</v>
      </c>
    </row>
    <row r="1039" spans="1:21" x14ac:dyDescent="0.2">
      <c r="A1039" s="318">
        <v>37894</v>
      </c>
      <c r="B1039" s="318">
        <v>142.64999399999999</v>
      </c>
      <c r="C1039" s="318">
        <v>-1.1985378409968814E-2</v>
      </c>
      <c r="D1039" s="318">
        <v>-3.9354248815933052E-3</v>
      </c>
      <c r="E1039" s="318">
        <v>1.0000492935582356E-2</v>
      </c>
      <c r="F1039" s="318">
        <v>1.0769761622934845E-2</v>
      </c>
      <c r="G1039" s="318">
        <v>1.0000985895463261E-4</v>
      </c>
      <c r="H1039" s="318">
        <v>1.0501035190236425E-4</v>
      </c>
      <c r="I1039" s="318">
        <v>4.5178190586842953E-4</v>
      </c>
      <c r="J1039" s="318">
        <v>0</v>
      </c>
      <c r="K1039" s="318" t="s">
        <v>634</v>
      </c>
      <c r="O1039" s="318">
        <v>0</v>
      </c>
      <c r="P1039" s="318">
        <v>0</v>
      </c>
      <c r="Q1039" s="318">
        <v>0</v>
      </c>
      <c r="R1039" s="318">
        <v>0</v>
      </c>
      <c r="S1039" s="318">
        <v>0</v>
      </c>
      <c r="T1039" s="318">
        <v>0</v>
      </c>
      <c r="U1039" s="318">
        <v>0</v>
      </c>
    </row>
    <row r="1040" spans="1:21" x14ac:dyDescent="0.2">
      <c r="A1040" s="318">
        <v>37895</v>
      </c>
      <c r="B1040" s="318">
        <v>144.779999</v>
      </c>
      <c r="C1040" s="318">
        <v>1.48213063594443E-2</v>
      </c>
      <c r="D1040" s="318">
        <v>-3.1281181725917352E-3</v>
      </c>
      <c r="E1040" s="318">
        <v>1.0805261827640173E-2</v>
      </c>
      <c r="F1040" s="318">
        <v>1.1636435814381724E-2</v>
      </c>
      <c r="G1040" s="318">
        <v>1.1675368316385785E-4</v>
      </c>
      <c r="H1040" s="318">
        <v>1.2259136732205075E-4</v>
      </c>
      <c r="I1040" s="318">
        <v>-9.682736078183693E-3</v>
      </c>
      <c r="J1040" s="318">
        <v>0</v>
      </c>
      <c r="K1040" s="318" t="s">
        <v>634</v>
      </c>
      <c r="O1040" s="318">
        <v>0</v>
      </c>
      <c r="P1040" s="318">
        <v>0</v>
      </c>
      <c r="Q1040" s="318">
        <v>0</v>
      </c>
      <c r="R1040" s="318">
        <v>0</v>
      </c>
      <c r="S1040" s="318">
        <v>0</v>
      </c>
      <c r="T1040" s="318">
        <v>0</v>
      </c>
      <c r="U1040" s="318">
        <v>0</v>
      </c>
    </row>
    <row r="1041" spans="1:21" x14ac:dyDescent="0.2">
      <c r="A1041" s="318">
        <v>37896</v>
      </c>
      <c r="B1041" s="318">
        <v>145.729996</v>
      </c>
      <c r="C1041" s="318">
        <v>6.5402251396205081E-3</v>
      </c>
      <c r="D1041" s="318">
        <v>-3.218451203553812E-3</v>
      </c>
      <c r="E1041" s="318">
        <v>1.0711260769488331E-2</v>
      </c>
      <c r="F1041" s="318">
        <v>1.1535203905602818E-2</v>
      </c>
      <c r="G1041" s="318">
        <v>1.1473110727197976E-4</v>
      </c>
      <c r="H1041" s="318">
        <v>1.2046766263557876E-4</v>
      </c>
      <c r="I1041" s="318">
        <v>-1.2279761847284094E-3</v>
      </c>
      <c r="J1041" s="318">
        <v>0</v>
      </c>
      <c r="K1041" s="318" t="s">
        <v>634</v>
      </c>
      <c r="O1041" s="318">
        <v>0</v>
      </c>
      <c r="P1041" s="318">
        <v>0</v>
      </c>
      <c r="Q1041" s="318">
        <v>0</v>
      </c>
      <c r="R1041" s="318">
        <v>0</v>
      </c>
      <c r="S1041" s="318">
        <v>0</v>
      </c>
      <c r="T1041" s="318">
        <v>0</v>
      </c>
      <c r="U1041" s="318">
        <v>0</v>
      </c>
    </row>
    <row r="1042" spans="1:21" x14ac:dyDescent="0.2">
      <c r="A1042" s="318">
        <v>37897</v>
      </c>
      <c r="B1042" s="318">
        <v>147.490005</v>
      </c>
      <c r="C1042" s="318">
        <v>1.2004843674429113E-2</v>
      </c>
      <c r="D1042" s="318">
        <v>-2.8388121982670291E-3</v>
      </c>
      <c r="E1042" s="318">
        <v>1.1114785224494182E-2</v>
      </c>
      <c r="F1042" s="318">
        <v>1.1969768703301426E-2</v>
      </c>
      <c r="G1042" s="318">
        <v>1.2353845058663419E-4</v>
      </c>
      <c r="H1042" s="318">
        <v>1.2971537311596591E-4</v>
      </c>
      <c r="I1042" s="318">
        <v>-3.5734296775134836E-3</v>
      </c>
      <c r="J1042" s="318">
        <v>0</v>
      </c>
      <c r="K1042" s="318" t="s">
        <v>634</v>
      </c>
      <c r="O1042" s="318">
        <v>0</v>
      </c>
      <c r="P1042" s="318">
        <v>0</v>
      </c>
      <c r="Q1042" s="318">
        <v>0</v>
      </c>
      <c r="R1042" s="318">
        <v>0</v>
      </c>
      <c r="S1042" s="318">
        <v>0</v>
      </c>
      <c r="T1042" s="318">
        <v>0</v>
      </c>
      <c r="U1042" s="318">
        <v>0</v>
      </c>
    </row>
    <row r="1043" spans="1:21" x14ac:dyDescent="0.2">
      <c r="A1043" s="318">
        <v>37900</v>
      </c>
      <c r="B1043" s="318">
        <v>148.16999799999999</v>
      </c>
      <c r="C1043" s="318">
        <v>4.5998389506202641E-3</v>
      </c>
      <c r="D1043" s="318">
        <v>-2.2104206686021496E-3</v>
      </c>
      <c r="E1043" s="318">
        <v>1.1145987001877329E-2</v>
      </c>
      <c r="F1043" s="318">
        <v>1.2003370617406355E-2</v>
      </c>
      <c r="G1043" s="318">
        <v>1.2423302624601837E-4</v>
      </c>
      <c r="H1043" s="318">
        <v>1.3044467755831928E-4</v>
      </c>
      <c r="I1043" s="318">
        <v>5.0502108938167379E-3</v>
      </c>
      <c r="J1043" s="318">
        <v>0</v>
      </c>
      <c r="K1043" s="318" t="s">
        <v>634</v>
      </c>
      <c r="O1043" s="318">
        <v>0</v>
      </c>
      <c r="P1043" s="318">
        <v>0</v>
      </c>
      <c r="Q1043" s="318">
        <v>0</v>
      </c>
      <c r="R1043" s="318">
        <v>0</v>
      </c>
      <c r="S1043" s="318">
        <v>0</v>
      </c>
      <c r="T1043" s="318">
        <v>0</v>
      </c>
      <c r="U1043" s="318">
        <v>0</v>
      </c>
    </row>
    <row r="1044" spans="1:21" x14ac:dyDescent="0.2">
      <c r="A1044" s="318">
        <v>37902</v>
      </c>
      <c r="B1044" s="318">
        <v>148.91999799999999</v>
      </c>
      <c r="C1044" s="318">
        <v>5.0489858518525154E-3</v>
      </c>
      <c r="D1044" s="318">
        <v>-2.2392144175997172E-3</v>
      </c>
      <c r="E1044" s="318">
        <v>1.1125417784833289E-2</v>
      </c>
      <c r="F1044" s="318">
        <v>1.1981219152897387E-2</v>
      </c>
      <c r="G1044" s="318">
        <v>1.2377492088708485E-4</v>
      </c>
      <c r="H1044" s="318">
        <v>1.2996366693143909E-4</v>
      </c>
      <c r="I1044" s="318">
        <v>1.0560136926271025E-2</v>
      </c>
      <c r="J1044" s="318">
        <v>0</v>
      </c>
      <c r="K1044" s="318" t="s">
        <v>634</v>
      </c>
      <c r="O1044" s="318">
        <v>0</v>
      </c>
      <c r="P1044" s="318">
        <v>0</v>
      </c>
      <c r="Q1044" s="318">
        <v>0</v>
      </c>
      <c r="R1044" s="318">
        <v>0</v>
      </c>
      <c r="S1044" s="318">
        <v>0</v>
      </c>
      <c r="T1044" s="318">
        <v>0</v>
      </c>
      <c r="U1044" s="318">
        <v>0</v>
      </c>
    </row>
    <row r="1045" spans="1:21" x14ac:dyDescent="0.2">
      <c r="A1045" s="318">
        <v>37903</v>
      </c>
      <c r="B1045" s="318">
        <v>150.61999499999999</v>
      </c>
      <c r="C1045" s="318">
        <v>1.1350839902595798E-2</v>
      </c>
      <c r="D1045" s="318">
        <v>-1.5703949391897686E-3</v>
      </c>
      <c r="E1045" s="318">
        <v>1.1512139503484731E-2</v>
      </c>
      <c r="F1045" s="318">
        <v>1.2397688696060479E-2</v>
      </c>
      <c r="G1045" s="318">
        <v>1.3252935594769367E-4</v>
      </c>
      <c r="H1045" s="318">
        <v>1.3915582374507835E-4</v>
      </c>
      <c r="I1045" s="318">
        <v>1.1122662227342622E-2</v>
      </c>
      <c r="J1045" s="318">
        <v>0</v>
      </c>
      <c r="K1045" s="318" t="s">
        <v>634</v>
      </c>
      <c r="O1045" s="318">
        <v>0</v>
      </c>
      <c r="P1045" s="318">
        <v>0</v>
      </c>
      <c r="Q1045" s="318">
        <v>0</v>
      </c>
      <c r="R1045" s="318">
        <v>0</v>
      </c>
      <c r="S1045" s="318">
        <v>0</v>
      </c>
      <c r="T1045" s="318">
        <v>0</v>
      </c>
      <c r="U1045" s="318">
        <v>0</v>
      </c>
    </row>
    <row r="1046" spans="1:21" x14ac:dyDescent="0.2">
      <c r="A1046" s="318">
        <v>37904</v>
      </c>
      <c r="B1046" s="318">
        <v>152.13999899999999</v>
      </c>
      <c r="C1046" s="318">
        <v>1.0041067519179209E-2</v>
      </c>
      <c r="D1046" s="318">
        <v>-4.1447484317493999E-4</v>
      </c>
      <c r="E1046" s="318">
        <v>1.1395187560009757E-2</v>
      </c>
      <c r="F1046" s="318">
        <v>1.2271740449241276E-2</v>
      </c>
      <c r="G1046" s="318">
        <v>1.2985029952780112E-4</v>
      </c>
      <c r="H1046" s="318">
        <v>1.3634281450419119E-4</v>
      </c>
      <c r="I1046" s="318">
        <v>1.4795807293195873E-2</v>
      </c>
      <c r="J1046" s="318">
        <v>0</v>
      </c>
      <c r="K1046" s="318" t="s">
        <v>634</v>
      </c>
      <c r="O1046" s="318">
        <v>0</v>
      </c>
      <c r="P1046" s="318">
        <v>0</v>
      </c>
      <c r="Q1046" s="318">
        <v>0</v>
      </c>
      <c r="R1046" s="318">
        <v>0</v>
      </c>
      <c r="S1046" s="318">
        <v>0</v>
      </c>
      <c r="T1046" s="318">
        <v>0</v>
      </c>
      <c r="U1046" s="318">
        <v>0</v>
      </c>
    </row>
    <row r="1047" spans="1:21" x14ac:dyDescent="0.2">
      <c r="A1047" s="318">
        <v>37907</v>
      </c>
      <c r="B1047" s="318">
        <v>154.020004</v>
      </c>
      <c r="C1047" s="318">
        <v>1.2281347085495326E-2</v>
      </c>
      <c r="D1047" s="318">
        <v>4.6291422028581122E-4</v>
      </c>
      <c r="E1047" s="318">
        <v>1.1638725035251403E-2</v>
      </c>
      <c r="F1047" s="318">
        <v>1.2534011576424588E-2</v>
      </c>
      <c r="G1047" s="318">
        <v>1.3545992044618777E-4</v>
      </c>
      <c r="H1047" s="318">
        <v>1.4223291646849715E-4</v>
      </c>
      <c r="I1047" s="318">
        <v>1.8156743281050821E-2</v>
      </c>
      <c r="J1047" s="318">
        <v>0</v>
      </c>
      <c r="K1047" s="318" t="s">
        <v>634</v>
      </c>
      <c r="O1047" s="318">
        <v>0</v>
      </c>
      <c r="P1047" s="318">
        <v>0</v>
      </c>
      <c r="Q1047" s="318">
        <v>0</v>
      </c>
      <c r="R1047" s="318">
        <v>0</v>
      </c>
      <c r="S1047" s="318">
        <v>0</v>
      </c>
      <c r="T1047" s="318">
        <v>0</v>
      </c>
      <c r="U1047" s="318">
        <v>0</v>
      </c>
    </row>
    <row r="1048" spans="1:21" x14ac:dyDescent="0.2">
      <c r="A1048" s="318">
        <v>37908</v>
      </c>
      <c r="B1048" s="318">
        <v>154.36999499999999</v>
      </c>
      <c r="C1048" s="318">
        <v>2.2697957222793624E-3</v>
      </c>
      <c r="D1048" s="318">
        <v>1.0132426522414992E-3</v>
      </c>
      <c r="E1048" s="318">
        <v>1.1425936147741646E-2</v>
      </c>
      <c r="F1048" s="318">
        <v>1.2304854312952541E-2</v>
      </c>
      <c r="G1048" s="318">
        <v>1.3055201685226923E-4</v>
      </c>
      <c r="H1048" s="318">
        <v>1.370796176948827E-4</v>
      </c>
      <c r="I1048" s="318">
        <v>2.305792125752772E-2</v>
      </c>
      <c r="J1048" s="318">
        <v>0</v>
      </c>
      <c r="K1048" s="318" t="s">
        <v>634</v>
      </c>
      <c r="O1048" s="318">
        <v>0</v>
      </c>
      <c r="P1048" s="318">
        <v>0</v>
      </c>
      <c r="Q1048" s="318">
        <v>0</v>
      </c>
      <c r="R1048" s="318">
        <v>0</v>
      </c>
      <c r="S1048" s="318">
        <v>0</v>
      </c>
      <c r="T1048" s="318">
        <v>0</v>
      </c>
      <c r="U1048" s="318">
        <v>0</v>
      </c>
    </row>
    <row r="1049" spans="1:21" x14ac:dyDescent="0.2">
      <c r="A1049" s="318">
        <v>37909</v>
      </c>
      <c r="B1049" s="318">
        <v>156.240005</v>
      </c>
      <c r="C1049" s="318">
        <v>1.2041032766434883E-2</v>
      </c>
      <c r="D1049" s="318">
        <v>1.0975779305222413E-3</v>
      </c>
      <c r="E1049" s="318">
        <v>1.1503946547973244E-2</v>
      </c>
      <c r="F1049" s="318">
        <v>1.2388865513201956E-2</v>
      </c>
      <c r="G1049" s="318">
        <v>1.3234078617862553E-4</v>
      </c>
      <c r="H1049" s="318">
        <v>1.3895782548755683E-4</v>
      </c>
      <c r="I1049" s="318">
        <v>2.3748892607661599E-2</v>
      </c>
      <c r="J1049" s="318">
        <v>0</v>
      </c>
      <c r="K1049" s="318" t="s">
        <v>634</v>
      </c>
      <c r="O1049" s="318">
        <v>0</v>
      </c>
      <c r="P1049" s="318">
        <v>0</v>
      </c>
      <c r="Q1049" s="318">
        <v>0</v>
      </c>
      <c r="R1049" s="318">
        <v>0</v>
      </c>
      <c r="S1049" s="318">
        <v>0</v>
      </c>
      <c r="T1049" s="318">
        <v>0</v>
      </c>
      <c r="U1049" s="318">
        <v>0</v>
      </c>
    </row>
    <row r="1050" spans="1:21" x14ac:dyDescent="0.2">
      <c r="A1050" s="318">
        <v>37910</v>
      </c>
      <c r="B1050" s="318">
        <v>155.63999899999999</v>
      </c>
      <c r="C1050" s="318">
        <v>-3.8476768792018528E-3</v>
      </c>
      <c r="D1050" s="318">
        <v>6.6859652325400169E-4</v>
      </c>
      <c r="E1050" s="318">
        <v>1.1512810019572698E-2</v>
      </c>
      <c r="F1050" s="318">
        <v>1.2398410790309058E-2</v>
      </c>
      <c r="G1050" s="318">
        <v>1.3254479454677352E-4</v>
      </c>
      <c r="H1050" s="318">
        <v>1.3917203427411221E-4</v>
      </c>
      <c r="I1050" s="318">
        <v>2.7989630220849812E-2</v>
      </c>
      <c r="J1050" s="318">
        <v>0</v>
      </c>
      <c r="K1050" s="318" t="s">
        <v>634</v>
      </c>
      <c r="O1050" s="318">
        <v>0</v>
      </c>
      <c r="P1050" s="318">
        <v>0</v>
      </c>
      <c r="Q1050" s="318">
        <v>0</v>
      </c>
      <c r="R1050" s="318">
        <v>0</v>
      </c>
      <c r="S1050" s="318">
        <v>0</v>
      </c>
      <c r="T1050" s="318">
        <v>0</v>
      </c>
      <c r="U1050" s="318">
        <v>0</v>
      </c>
    </row>
    <row r="1051" spans="1:21" x14ac:dyDescent="0.2">
      <c r="A1051" s="318">
        <v>37911</v>
      </c>
      <c r="B1051" s="318">
        <v>156.41000399999999</v>
      </c>
      <c r="C1051" s="318">
        <v>4.9351485686930305E-3</v>
      </c>
      <c r="D1051" s="318">
        <v>7.8893880859419224E-4</v>
      </c>
      <c r="E1051" s="318">
        <v>1.1545063539027312E-2</v>
      </c>
      <c r="F1051" s="318">
        <v>1.243314534972172E-2</v>
      </c>
      <c r="G1051" s="318">
        <v>1.3328849212017785E-4</v>
      </c>
      <c r="H1051" s="318">
        <v>1.3995291672618676E-4</v>
      </c>
      <c r="I1051" s="318">
        <v>2.5536527472378234E-2</v>
      </c>
      <c r="J1051" s="318">
        <v>0</v>
      </c>
      <c r="K1051" s="318" t="s">
        <v>634</v>
      </c>
      <c r="O1051" s="318">
        <v>0</v>
      </c>
      <c r="P1051" s="318">
        <v>0</v>
      </c>
      <c r="Q1051" s="318">
        <v>0</v>
      </c>
      <c r="R1051" s="318">
        <v>0</v>
      </c>
      <c r="S1051" s="318">
        <v>0</v>
      </c>
      <c r="T1051" s="318">
        <v>0</v>
      </c>
      <c r="U1051" s="318">
        <v>0</v>
      </c>
    </row>
    <row r="1052" spans="1:21" x14ac:dyDescent="0.2">
      <c r="A1052" s="318">
        <v>37914</v>
      </c>
      <c r="B1052" s="318">
        <v>155.11999499999999</v>
      </c>
      <c r="C1052" s="318">
        <v>-8.2818115586762407E-3</v>
      </c>
      <c r="D1052" s="318">
        <v>8.8303293235799144E-4</v>
      </c>
      <c r="E1052" s="318">
        <v>1.145825521223459E-2</v>
      </c>
      <c r="F1052" s="318">
        <v>1.2339659459329558E-2</v>
      </c>
      <c r="G1052" s="318">
        <v>1.3129161250870116E-4</v>
      </c>
      <c r="H1052" s="318">
        <v>1.3785619313413624E-4</v>
      </c>
      <c r="I1052" s="318">
        <v>2.7888749631710865E-2</v>
      </c>
      <c r="J1052" s="318">
        <v>0</v>
      </c>
      <c r="K1052" s="318" t="s">
        <v>634</v>
      </c>
      <c r="O1052" s="318">
        <v>0</v>
      </c>
      <c r="P1052" s="318">
        <v>0</v>
      </c>
      <c r="Q1052" s="318">
        <v>0</v>
      </c>
      <c r="R1052" s="318">
        <v>0</v>
      </c>
      <c r="S1052" s="318">
        <v>0</v>
      </c>
      <c r="T1052" s="318">
        <v>0</v>
      </c>
      <c r="U1052" s="318">
        <v>0</v>
      </c>
    </row>
    <row r="1053" spans="1:21" x14ac:dyDescent="0.2">
      <c r="A1053" s="318">
        <v>37915</v>
      </c>
      <c r="B1053" s="318">
        <v>155.28999300000001</v>
      </c>
      <c r="C1053" s="318">
        <v>1.0953128028581595E-3</v>
      </c>
      <c r="D1053" s="318">
        <v>9.9151747238494532E-4</v>
      </c>
      <c r="E1053" s="318">
        <v>1.144849824653933E-2</v>
      </c>
      <c r="F1053" s="318">
        <v>1.2329151957811585E-2</v>
      </c>
      <c r="G1053" s="318">
        <v>1.3106811210101413E-4</v>
      </c>
      <c r="H1053" s="318">
        <v>1.3762151770606483E-4</v>
      </c>
      <c r="I1053" s="318">
        <v>2.7092599040375698E-2</v>
      </c>
      <c r="J1053" s="318">
        <v>0</v>
      </c>
      <c r="K1053" s="318" t="s">
        <v>634</v>
      </c>
      <c r="O1053" s="318">
        <v>0</v>
      </c>
      <c r="P1053" s="318">
        <v>0</v>
      </c>
      <c r="Q1053" s="318">
        <v>0</v>
      </c>
      <c r="R1053" s="318">
        <v>0</v>
      </c>
      <c r="S1053" s="318">
        <v>0</v>
      </c>
      <c r="T1053" s="318">
        <v>0</v>
      </c>
      <c r="U1053" s="318">
        <v>0</v>
      </c>
    </row>
    <row r="1054" spans="1:21" x14ac:dyDescent="0.2">
      <c r="A1054" s="318">
        <v>37916</v>
      </c>
      <c r="B1054" s="318">
        <v>154.30999800000001</v>
      </c>
      <c r="C1054" s="318">
        <v>-6.3307383819534678E-3</v>
      </c>
      <c r="D1054" s="318">
        <v>1.9367026298324551E-3</v>
      </c>
      <c r="E1054" s="318">
        <v>9.7927159746265726E-3</v>
      </c>
      <c r="F1054" s="318">
        <v>1.0546001818828615E-2</v>
      </c>
      <c r="G1054" s="318">
        <v>9.5897286159706466E-5</v>
      </c>
      <c r="H1054" s="318">
        <v>1.0069215046769179E-4</v>
      </c>
      <c r="I1054" s="318">
        <v>2.4300810796604375E-2</v>
      </c>
      <c r="J1054" s="318">
        <v>0</v>
      </c>
      <c r="K1054" s="318" t="s">
        <v>634</v>
      </c>
      <c r="O1054" s="318">
        <v>0</v>
      </c>
      <c r="P1054" s="318">
        <v>0</v>
      </c>
      <c r="Q1054" s="318">
        <v>0</v>
      </c>
      <c r="R1054" s="318">
        <v>0</v>
      </c>
      <c r="S1054" s="318">
        <v>0</v>
      </c>
      <c r="T1054" s="318">
        <v>0</v>
      </c>
      <c r="U1054" s="318">
        <v>0</v>
      </c>
    </row>
    <row r="1055" spans="1:21" x14ac:dyDescent="0.2">
      <c r="A1055" s="318">
        <v>37917</v>
      </c>
      <c r="B1055" s="318">
        <v>153.16999799999999</v>
      </c>
      <c r="C1055" s="318">
        <v>-7.4151505031152592E-3</v>
      </c>
      <c r="D1055" s="318">
        <v>1.5964609680989398E-3</v>
      </c>
      <c r="E1055" s="318">
        <v>9.9952537683470222E-3</v>
      </c>
      <c r="F1055" s="318">
        <v>1.0764119442835254E-2</v>
      </c>
      <c r="G1055" s="318">
        <v>9.990509789365534E-5</v>
      </c>
      <c r="H1055" s="318">
        <v>1.0490035278833811E-4</v>
      </c>
      <c r="I1055" s="318">
        <v>2.2189598105570803E-2</v>
      </c>
      <c r="J1055" s="318">
        <v>0</v>
      </c>
      <c r="K1055" s="318" t="s">
        <v>634</v>
      </c>
      <c r="O1055" s="318">
        <v>0</v>
      </c>
      <c r="P1055" s="318">
        <v>0</v>
      </c>
      <c r="Q1055" s="318">
        <v>0</v>
      </c>
      <c r="R1055" s="318">
        <v>0</v>
      </c>
      <c r="S1055" s="318">
        <v>0</v>
      </c>
      <c r="T1055" s="318">
        <v>0</v>
      </c>
      <c r="U1055" s="318">
        <v>0</v>
      </c>
    </row>
    <row r="1056" spans="1:21" x14ac:dyDescent="0.2">
      <c r="A1056" s="318">
        <v>37918</v>
      </c>
      <c r="B1056" s="318">
        <v>153.80999800000001</v>
      </c>
      <c r="C1056" s="318">
        <v>4.1696588415878625E-3</v>
      </c>
      <c r="D1056" s="318">
        <v>1.6954591421080105E-3</v>
      </c>
      <c r="E1056" s="318">
        <v>1.001067735550689E-2</v>
      </c>
      <c r="F1056" s="318">
        <v>1.078072945977665E-2</v>
      </c>
      <c r="G1056" s="318">
        <v>1.0021366111605842E-4</v>
      </c>
      <c r="H1056" s="318">
        <v>1.0522434417186135E-4</v>
      </c>
      <c r="I1056" s="318">
        <v>1.9938913464458929E-2</v>
      </c>
      <c r="J1056" s="318">
        <v>0</v>
      </c>
      <c r="K1056" s="318" t="s">
        <v>634</v>
      </c>
      <c r="O1056" s="318">
        <v>0</v>
      </c>
      <c r="P1056" s="318">
        <v>0</v>
      </c>
      <c r="Q1056" s="318">
        <v>0</v>
      </c>
      <c r="R1056" s="318">
        <v>0</v>
      </c>
      <c r="S1056" s="318">
        <v>0</v>
      </c>
      <c r="T1056" s="318">
        <v>0</v>
      </c>
      <c r="U1056" s="318">
        <v>0</v>
      </c>
    </row>
    <row r="1057" spans="1:21" x14ac:dyDescent="0.2">
      <c r="A1057" s="318">
        <v>37921</v>
      </c>
      <c r="B1057" s="318">
        <v>155.33999600000001</v>
      </c>
      <c r="C1057" s="318">
        <v>9.8981757808700513E-3</v>
      </c>
      <c r="D1057" s="318">
        <v>2.9691504998282971E-3</v>
      </c>
      <c r="E1057" s="318">
        <v>9.2021193832869542E-3</v>
      </c>
      <c r="F1057" s="318">
        <v>9.9099747204628736E-3</v>
      </c>
      <c r="G1057" s="318">
        <v>8.4679001144265462E-5</v>
      </c>
      <c r="H1057" s="318">
        <v>8.891295120147874E-5</v>
      </c>
      <c r="I1057" s="318">
        <v>2.1332956573026477E-2</v>
      </c>
      <c r="J1057" s="318">
        <v>0</v>
      </c>
      <c r="K1057" s="318" t="s">
        <v>634</v>
      </c>
      <c r="O1057" s="318">
        <v>0</v>
      </c>
      <c r="P1057" s="318">
        <v>0</v>
      </c>
      <c r="Q1057" s="318">
        <v>0</v>
      </c>
      <c r="R1057" s="318">
        <v>0</v>
      </c>
      <c r="S1057" s="318">
        <v>0</v>
      </c>
      <c r="T1057" s="318">
        <v>0</v>
      </c>
      <c r="U1057" s="318">
        <v>0</v>
      </c>
    </row>
    <row r="1058" spans="1:21" x14ac:dyDescent="0.2">
      <c r="A1058" s="318">
        <v>37922</v>
      </c>
      <c r="B1058" s="318">
        <v>156.259995</v>
      </c>
      <c r="C1058" s="318">
        <v>5.9050173291124251E-3</v>
      </c>
      <c r="D1058" s="318">
        <v>4.1594676627273851E-3</v>
      </c>
      <c r="E1058" s="318">
        <v>7.6998921067747122E-3</v>
      </c>
      <c r="F1058" s="318">
        <v>8.2921914996035365E-3</v>
      </c>
      <c r="G1058" s="318">
        <v>5.928833845597152E-5</v>
      </c>
      <c r="H1058" s="318">
        <v>6.22527553787701E-5</v>
      </c>
      <c r="I1058" s="318">
        <v>2.7204491358594447E-2</v>
      </c>
      <c r="J1058" s="318">
        <v>0</v>
      </c>
      <c r="K1058" s="318" t="s">
        <v>634</v>
      </c>
      <c r="O1058" s="318">
        <v>0</v>
      </c>
      <c r="P1058" s="318">
        <v>0</v>
      </c>
      <c r="Q1058" s="318">
        <v>0</v>
      </c>
      <c r="R1058" s="318">
        <v>0</v>
      </c>
      <c r="S1058" s="318">
        <v>0</v>
      </c>
      <c r="T1058" s="318">
        <v>0</v>
      </c>
      <c r="U1058" s="318">
        <v>0</v>
      </c>
    </row>
    <row r="1059" spans="1:21" x14ac:dyDescent="0.2">
      <c r="A1059" s="318">
        <v>37923</v>
      </c>
      <c r="B1059" s="318">
        <v>157.020004</v>
      </c>
      <c r="C1059" s="318">
        <v>4.8519566739253766E-3</v>
      </c>
      <c r="D1059" s="318">
        <v>3.9997046302896458E-3</v>
      </c>
      <c r="E1059" s="318">
        <v>7.6463322658572386E-3</v>
      </c>
      <c r="F1059" s="318">
        <v>8.2345116709231798E-3</v>
      </c>
      <c r="G1059" s="318">
        <v>5.8466397119889496E-5</v>
      </c>
      <c r="H1059" s="318">
        <v>6.1389716975883968E-5</v>
      </c>
      <c r="I1059" s="318">
        <v>3.2911522218833415E-2</v>
      </c>
      <c r="J1059" s="318">
        <v>0</v>
      </c>
      <c r="K1059" s="318" t="s">
        <v>634</v>
      </c>
      <c r="O1059" s="318">
        <v>0</v>
      </c>
      <c r="P1059" s="318">
        <v>0</v>
      </c>
      <c r="Q1059" s="318">
        <v>0</v>
      </c>
      <c r="R1059" s="318">
        <v>0</v>
      </c>
      <c r="S1059" s="318">
        <v>0</v>
      </c>
      <c r="T1059" s="318">
        <v>0</v>
      </c>
      <c r="U1059" s="318">
        <v>0</v>
      </c>
    </row>
    <row r="1060" spans="1:21" x14ac:dyDescent="0.2">
      <c r="A1060" s="318">
        <v>37924</v>
      </c>
      <c r="B1060" s="318">
        <v>160.449997</v>
      </c>
      <c r="C1060" s="318">
        <v>2.1609137613881061E-2</v>
      </c>
      <c r="D1060" s="318">
        <v>5.599443488568211E-3</v>
      </c>
      <c r="E1060" s="318">
        <v>7.6490350368167825E-3</v>
      </c>
      <c r="F1060" s="318">
        <v>8.2374223473411501E-3</v>
      </c>
      <c r="G1060" s="318">
        <v>5.8507736994450711E-5</v>
      </c>
      <c r="H1060" s="318">
        <v>6.1433123844173245E-5</v>
      </c>
      <c r="I1060" s="318">
        <v>3.1313941357687197E-2</v>
      </c>
      <c r="J1060" s="318">
        <v>0</v>
      </c>
      <c r="K1060" s="318" t="s">
        <v>634</v>
      </c>
      <c r="O1060" s="318">
        <v>0</v>
      </c>
      <c r="P1060" s="318">
        <v>0</v>
      </c>
      <c r="Q1060" s="318">
        <v>0</v>
      </c>
      <c r="R1060" s="318">
        <v>0</v>
      </c>
      <c r="S1060" s="318">
        <v>0</v>
      </c>
      <c r="T1060" s="318">
        <v>0</v>
      </c>
      <c r="U1060" s="318">
        <v>0</v>
      </c>
    </row>
    <row r="1061" spans="1:21" x14ac:dyDescent="0.2">
      <c r="A1061" s="318">
        <v>37925</v>
      </c>
      <c r="B1061" s="318">
        <v>160.949997</v>
      </c>
      <c r="C1061" s="318">
        <v>3.1113902470358591E-3</v>
      </c>
      <c r="D1061" s="318">
        <v>5.0418284355963783E-3</v>
      </c>
      <c r="E1061" s="318">
        <v>7.3646886170399472E-3</v>
      </c>
      <c r="F1061" s="318">
        <v>7.9312031260430193E-3</v>
      </c>
      <c r="G1061" s="318">
        <v>5.4238638425957768E-5</v>
      </c>
      <c r="H1061" s="318">
        <v>5.6950570347255659E-5</v>
      </c>
      <c r="I1061" s="318">
        <v>4.0627108572885824E-2</v>
      </c>
      <c r="J1061" s="318">
        <v>0</v>
      </c>
      <c r="K1061" s="318" t="s">
        <v>634</v>
      </c>
      <c r="O1061" s="318">
        <v>0</v>
      </c>
      <c r="P1061" s="318">
        <v>0</v>
      </c>
      <c r="Q1061" s="318">
        <v>0</v>
      </c>
      <c r="R1061" s="318">
        <v>0</v>
      </c>
      <c r="S1061" s="318">
        <v>0</v>
      </c>
      <c r="T1061" s="318">
        <v>0</v>
      </c>
      <c r="U1061" s="318">
        <v>0</v>
      </c>
    </row>
    <row r="1062" spans="1:21" x14ac:dyDescent="0.2">
      <c r="A1062" s="318">
        <v>37928</v>
      </c>
      <c r="B1062" s="318">
        <v>162.699997</v>
      </c>
      <c r="C1062" s="318">
        <v>1.0814256680659468E-2</v>
      </c>
      <c r="D1062" s="318">
        <v>5.2453537470744252E-3</v>
      </c>
      <c r="E1062" s="318">
        <v>7.4665207094076619E-3</v>
      </c>
      <c r="F1062" s="318">
        <v>8.0408684562851742E-3</v>
      </c>
      <c r="G1062" s="318">
        <v>5.57489315040135E-5</v>
      </c>
      <c r="H1062" s="318">
        <v>5.853637807921418E-5</v>
      </c>
      <c r="I1062" s="318">
        <v>4.0854997874949936E-2</v>
      </c>
      <c r="J1062" s="318">
        <v>0</v>
      </c>
      <c r="K1062" s="318" t="s">
        <v>634</v>
      </c>
      <c r="O1062" s="318">
        <v>0</v>
      </c>
      <c r="P1062" s="318">
        <v>0</v>
      </c>
      <c r="Q1062" s="318">
        <v>0</v>
      </c>
      <c r="R1062" s="318">
        <v>0</v>
      </c>
      <c r="S1062" s="318">
        <v>0</v>
      </c>
      <c r="T1062" s="318">
        <v>0</v>
      </c>
      <c r="U1062" s="318">
        <v>0</v>
      </c>
    </row>
    <row r="1063" spans="1:21" x14ac:dyDescent="0.2">
      <c r="A1063" s="318">
        <v>37929</v>
      </c>
      <c r="B1063" s="318">
        <v>163.08999600000001</v>
      </c>
      <c r="C1063" s="318">
        <v>2.3941753563435108E-3</v>
      </c>
      <c r="D1063" s="318">
        <v>4.7877028747846341E-3</v>
      </c>
      <c r="E1063" s="318">
        <v>7.3246802438023586E-3</v>
      </c>
      <c r="F1063" s="318">
        <v>7.8881171856333091E-3</v>
      </c>
      <c r="G1063" s="318">
        <v>5.3650940673948576E-5</v>
      </c>
      <c r="H1063" s="318">
        <v>5.6333487707646008E-5</v>
      </c>
      <c r="I1063" s="318">
        <v>4.2660505088153854E-2</v>
      </c>
      <c r="J1063" s="318">
        <v>0</v>
      </c>
      <c r="K1063" s="318" t="s">
        <v>634</v>
      </c>
      <c r="O1063" s="318">
        <v>0</v>
      </c>
      <c r="P1063" s="318">
        <v>0</v>
      </c>
      <c r="Q1063" s="318">
        <v>0</v>
      </c>
      <c r="R1063" s="318">
        <v>0</v>
      </c>
      <c r="S1063" s="318">
        <v>0</v>
      </c>
      <c r="T1063" s="318">
        <v>0</v>
      </c>
      <c r="U1063" s="318">
        <v>0</v>
      </c>
    </row>
    <row r="1064" spans="1:21" x14ac:dyDescent="0.2">
      <c r="A1064" s="318">
        <v>37930</v>
      </c>
      <c r="B1064" s="318">
        <v>161.820007</v>
      </c>
      <c r="C1064" s="318">
        <v>-7.8175215048573825E-3</v>
      </c>
      <c r="D1064" s="318">
        <v>4.1963999959523657E-3</v>
      </c>
      <c r="E1064" s="318">
        <v>7.8247453035267187E-3</v>
      </c>
      <c r="F1064" s="318">
        <v>8.4266487884133885E-3</v>
      </c>
      <c r="G1064" s="318">
        <v>6.1226639065063427E-5</v>
      </c>
      <c r="H1064" s="318">
        <v>6.4287971018316605E-5</v>
      </c>
      <c r="I1064" s="318">
        <v>4.2805396699546784E-2</v>
      </c>
      <c r="J1064" s="318">
        <v>0</v>
      </c>
      <c r="K1064" s="318" t="s">
        <v>634</v>
      </c>
      <c r="O1064" s="318">
        <v>0</v>
      </c>
      <c r="P1064" s="318">
        <v>0</v>
      </c>
      <c r="Q1064" s="318">
        <v>0</v>
      </c>
      <c r="R1064" s="318">
        <v>0</v>
      </c>
      <c r="S1064" s="318">
        <v>0</v>
      </c>
      <c r="T1064" s="318">
        <v>0</v>
      </c>
      <c r="U1064" s="318">
        <v>0</v>
      </c>
    </row>
    <row r="1065" spans="1:21" x14ac:dyDescent="0.2">
      <c r="A1065" s="318">
        <v>37931</v>
      </c>
      <c r="B1065" s="318">
        <v>163.509995</v>
      </c>
      <c r="C1065" s="318">
        <v>1.0389470329691647E-2</v>
      </c>
      <c r="D1065" s="318">
        <v>4.4507087806113718E-3</v>
      </c>
      <c r="E1065" s="318">
        <v>7.939779174199935E-3</v>
      </c>
      <c r="F1065" s="318">
        <v>8.5505314183691606E-3</v>
      </c>
      <c r="G1065" s="318">
        <v>6.3040093335058994E-5</v>
      </c>
      <c r="H1065" s="318">
        <v>6.6192098001811953E-5</v>
      </c>
      <c r="I1065" s="318">
        <v>4.0252294571675479E-2</v>
      </c>
      <c r="J1065" s="318">
        <v>0</v>
      </c>
      <c r="K1065" s="318" t="s">
        <v>634</v>
      </c>
      <c r="O1065" s="318">
        <v>0</v>
      </c>
      <c r="P1065" s="318">
        <v>0</v>
      </c>
      <c r="Q1065" s="318">
        <v>0</v>
      </c>
      <c r="R1065" s="318">
        <v>0</v>
      </c>
      <c r="S1065" s="318">
        <v>0</v>
      </c>
      <c r="T1065" s="318">
        <v>0</v>
      </c>
      <c r="U1065" s="318">
        <v>0</v>
      </c>
    </row>
    <row r="1066" spans="1:21" x14ac:dyDescent="0.2">
      <c r="A1066" s="318">
        <v>37932</v>
      </c>
      <c r="B1066" s="318">
        <v>165.490005</v>
      </c>
      <c r="C1066" s="318">
        <v>1.2036680276832176E-2</v>
      </c>
      <c r="D1066" s="318">
        <v>4.4833678460511998E-3</v>
      </c>
      <c r="E1066" s="318">
        <v>7.9709303780562905E-3</v>
      </c>
      <c r="F1066" s="318">
        <v>8.5840788686760046E-3</v>
      </c>
      <c r="G1066" s="318">
        <v>6.3535731091820608E-5</v>
      </c>
      <c r="H1066" s="318">
        <v>6.6712517646411637E-5</v>
      </c>
      <c r="I1066" s="318">
        <v>4.0831366678177938E-2</v>
      </c>
      <c r="J1066" s="318">
        <v>0</v>
      </c>
      <c r="K1066" s="318" t="s">
        <v>634</v>
      </c>
      <c r="O1066" s="318">
        <v>0</v>
      </c>
      <c r="P1066" s="318">
        <v>0</v>
      </c>
      <c r="Q1066" s="318">
        <v>0</v>
      </c>
      <c r="R1066" s="318">
        <v>0</v>
      </c>
      <c r="S1066" s="318">
        <v>0</v>
      </c>
      <c r="T1066" s="318">
        <v>0</v>
      </c>
      <c r="U1066" s="318">
        <v>0</v>
      </c>
    </row>
    <row r="1067" spans="1:21" x14ac:dyDescent="0.2">
      <c r="A1067" s="318">
        <v>37935</v>
      </c>
      <c r="B1067" s="318">
        <v>164.41000399999999</v>
      </c>
      <c r="C1067" s="318">
        <v>-6.547467891951742E-3</v>
      </c>
      <c r="D1067" s="318">
        <v>3.6934375883782974E-3</v>
      </c>
      <c r="E1067" s="318">
        <v>8.2109748118198416E-3</v>
      </c>
      <c r="F1067" s="318">
        <v>8.8425882588829066E-3</v>
      </c>
      <c r="G1067" s="318">
        <v>6.7420107360339872E-5</v>
      </c>
      <c r="H1067" s="318">
        <v>7.0791112728356862E-5</v>
      </c>
      <c r="I1067" s="318">
        <v>4.5928601449267102E-2</v>
      </c>
      <c r="J1067" s="318">
        <v>0</v>
      </c>
      <c r="K1067" s="318" t="s">
        <v>634</v>
      </c>
      <c r="O1067" s="318">
        <v>0</v>
      </c>
      <c r="P1067" s="318">
        <v>0</v>
      </c>
      <c r="Q1067" s="318">
        <v>0</v>
      </c>
      <c r="R1067" s="318">
        <v>0</v>
      </c>
      <c r="S1067" s="318">
        <v>0</v>
      </c>
      <c r="T1067" s="318">
        <v>0</v>
      </c>
      <c r="U1067" s="318">
        <v>0</v>
      </c>
    </row>
    <row r="1068" spans="1:21" x14ac:dyDescent="0.2">
      <c r="A1068" s="318">
        <v>37936</v>
      </c>
      <c r="B1068" s="318">
        <v>162.990005</v>
      </c>
      <c r="C1068" s="318">
        <v>-8.6744524439360676E-3</v>
      </c>
      <c r="D1068" s="318">
        <v>2.6955423726910881E-3</v>
      </c>
      <c r="E1068" s="318">
        <v>8.3866053008241227E-3</v>
      </c>
      <c r="F1068" s="318">
        <v>9.0317287855029016E-3</v>
      </c>
      <c r="G1068" s="318">
        <v>7.0335148471811285E-5</v>
      </c>
      <c r="H1068" s="318">
        <v>7.3851905895401846E-5</v>
      </c>
      <c r="I1068" s="318">
        <v>4.2075043964251602E-2</v>
      </c>
      <c r="J1068" s="318">
        <v>0</v>
      </c>
      <c r="K1068" s="318" t="s">
        <v>634</v>
      </c>
      <c r="O1068" s="318">
        <v>0</v>
      </c>
      <c r="P1068" s="318">
        <v>0</v>
      </c>
      <c r="Q1068" s="318">
        <v>0</v>
      </c>
      <c r="R1068" s="318">
        <v>0</v>
      </c>
      <c r="S1068" s="318">
        <v>0</v>
      </c>
      <c r="T1068" s="318">
        <v>0</v>
      </c>
      <c r="U1068" s="318">
        <v>0</v>
      </c>
    </row>
    <row r="1069" spans="1:21" x14ac:dyDescent="0.2">
      <c r="A1069" s="318">
        <v>37937</v>
      </c>
      <c r="B1069" s="318">
        <v>163.58999600000001</v>
      </c>
      <c r="C1069" s="318">
        <v>3.6743932464378959E-3</v>
      </c>
      <c r="D1069" s="318">
        <v>2.76242796907959E-3</v>
      </c>
      <c r="E1069" s="318">
        <v>8.3886408640370183E-3</v>
      </c>
      <c r="F1069" s="318">
        <v>9.0339209305014042E-3</v>
      </c>
      <c r="G1069" s="318">
        <v>7.0369295545791728E-5</v>
      </c>
      <c r="H1069" s="318">
        <v>7.3887760323081315E-5</v>
      </c>
      <c r="I1069" s="318">
        <v>3.5692360024239214E-2</v>
      </c>
      <c r="J1069" s="318">
        <v>0</v>
      </c>
      <c r="K1069" s="318" t="s">
        <v>634</v>
      </c>
      <c r="O1069" s="318">
        <v>0</v>
      </c>
      <c r="P1069" s="318">
        <v>0</v>
      </c>
      <c r="Q1069" s="318">
        <v>0</v>
      </c>
      <c r="R1069" s="318">
        <v>0</v>
      </c>
      <c r="S1069" s="318">
        <v>0</v>
      </c>
      <c r="T1069" s="318">
        <v>0</v>
      </c>
      <c r="U1069" s="318">
        <v>0</v>
      </c>
    </row>
    <row r="1070" spans="1:21" x14ac:dyDescent="0.2">
      <c r="A1070" s="318">
        <v>37938</v>
      </c>
      <c r="B1070" s="318">
        <v>163.550003</v>
      </c>
      <c r="C1070" s="318">
        <v>-2.4450082730017935E-4</v>
      </c>
      <c r="D1070" s="318">
        <v>2.1774025598541107E-3</v>
      </c>
      <c r="E1070" s="318">
        <v>8.1337189384641257E-3</v>
      </c>
      <c r="F1070" s="318">
        <v>8.7593896260382883E-3</v>
      </c>
      <c r="G1070" s="318">
        <v>6.6157383769929989E-5</v>
      </c>
      <c r="H1070" s="318">
        <v>6.946525295842649E-5</v>
      </c>
      <c r="I1070" s="318">
        <v>3.8363375921074694E-2</v>
      </c>
      <c r="J1070" s="318">
        <v>0</v>
      </c>
      <c r="K1070" s="318" t="s">
        <v>634</v>
      </c>
      <c r="O1070" s="318">
        <v>0</v>
      </c>
      <c r="P1070" s="318">
        <v>0</v>
      </c>
      <c r="Q1070" s="318">
        <v>0</v>
      </c>
      <c r="R1070" s="318">
        <v>0</v>
      </c>
      <c r="S1070" s="318">
        <v>0</v>
      </c>
      <c r="T1070" s="318">
        <v>0</v>
      </c>
      <c r="U1070" s="318">
        <v>0</v>
      </c>
    </row>
    <row r="1071" spans="1:21" x14ac:dyDescent="0.2">
      <c r="A1071" s="318">
        <v>37939</v>
      </c>
      <c r="B1071" s="318">
        <v>163.720001</v>
      </c>
      <c r="C1071" s="318">
        <v>1.038885404784371E-3</v>
      </c>
      <c r="D1071" s="318">
        <v>2.4100960019486925E-3</v>
      </c>
      <c r="E1071" s="318">
        <v>8.0218615154656683E-3</v>
      </c>
      <c r="F1071" s="318">
        <v>8.6389277858861038E-3</v>
      </c>
      <c r="G1071" s="318">
        <v>6.4350262173309137E-5</v>
      </c>
      <c r="H1071" s="318">
        <v>6.756777528197459E-5</v>
      </c>
      <c r="I1071" s="318">
        <v>3.3130987573073249E-2</v>
      </c>
      <c r="J1071" s="318">
        <v>0</v>
      </c>
      <c r="K1071" s="318" t="s">
        <v>634</v>
      </c>
      <c r="O1071" s="318">
        <v>0</v>
      </c>
      <c r="P1071" s="318">
        <v>0</v>
      </c>
      <c r="Q1071" s="318">
        <v>0</v>
      </c>
      <c r="R1071" s="318">
        <v>0</v>
      </c>
      <c r="S1071" s="318">
        <v>0</v>
      </c>
      <c r="T1071" s="318">
        <v>0</v>
      </c>
      <c r="U1071" s="318">
        <v>0</v>
      </c>
    </row>
    <row r="1072" spans="1:21" x14ac:dyDescent="0.2">
      <c r="A1072" s="318">
        <v>37942</v>
      </c>
      <c r="B1072" s="318">
        <v>161.08999600000001</v>
      </c>
      <c r="C1072" s="318">
        <v>-1.6194467553157323E-2</v>
      </c>
      <c r="D1072" s="318">
        <v>1.4039238056701045E-3</v>
      </c>
      <c r="E1072" s="318">
        <v>8.959629193826868E-3</v>
      </c>
      <c r="F1072" s="318">
        <v>9.6488314395058571E-3</v>
      </c>
      <c r="G1072" s="318">
        <v>8.0274955290874695E-5</v>
      </c>
      <c r="H1072" s="318">
        <v>8.4288703055418438E-5</v>
      </c>
      <c r="I1072" s="318">
        <v>3.2535943971029824E-2</v>
      </c>
      <c r="J1072" s="318">
        <v>0</v>
      </c>
      <c r="K1072" s="318" t="s">
        <v>634</v>
      </c>
      <c r="O1072" s="318">
        <v>0</v>
      </c>
      <c r="P1072" s="318">
        <v>0</v>
      </c>
      <c r="Q1072" s="318">
        <v>0</v>
      </c>
      <c r="R1072" s="318">
        <v>0</v>
      </c>
      <c r="S1072" s="318">
        <v>0</v>
      </c>
      <c r="T1072" s="318">
        <v>0</v>
      </c>
      <c r="U1072" s="318">
        <v>0</v>
      </c>
    </row>
    <row r="1073" spans="1:21" x14ac:dyDescent="0.2">
      <c r="A1073" s="318">
        <v>37943</v>
      </c>
      <c r="B1073" s="318">
        <v>160.36000100000001</v>
      </c>
      <c r="C1073" s="318">
        <v>-4.541896168758764E-3</v>
      </c>
      <c r="D1073" s="318">
        <v>1.5820150147137931E-3</v>
      </c>
      <c r="E1073" s="318">
        <v>8.7931006061120181E-3</v>
      </c>
      <c r="F1073" s="318">
        <v>9.4694929604283266E-3</v>
      </c>
      <c r="G1073" s="318">
        <v>7.7318618269207526E-5</v>
      </c>
      <c r="H1073" s="318">
        <v>8.1184549182667902E-5</v>
      </c>
      <c r="I1073" s="318">
        <v>2.3369311363788687E-2</v>
      </c>
      <c r="J1073" s="318">
        <v>0</v>
      </c>
      <c r="K1073" s="318" t="s">
        <v>634</v>
      </c>
      <c r="O1073" s="318">
        <v>0</v>
      </c>
      <c r="P1073" s="318">
        <v>0</v>
      </c>
      <c r="Q1073" s="318">
        <v>0</v>
      </c>
      <c r="R1073" s="318">
        <v>0</v>
      </c>
      <c r="S1073" s="318">
        <v>0</v>
      </c>
      <c r="T1073" s="318">
        <v>0</v>
      </c>
      <c r="U1073" s="318">
        <v>0</v>
      </c>
    </row>
    <row r="1074" spans="1:21" x14ac:dyDescent="0.2">
      <c r="A1074" s="318">
        <v>37944</v>
      </c>
      <c r="B1074" s="318">
        <v>158.279999</v>
      </c>
      <c r="C1074" s="318">
        <v>-1.3055683810969441E-2</v>
      </c>
      <c r="D1074" s="318">
        <v>9.0815803310295511E-4</v>
      </c>
      <c r="E1074" s="318">
        <v>9.3564468827315918E-3</v>
      </c>
      <c r="F1074" s="318">
        <v>1.0076173566018637E-2</v>
      </c>
      <c r="G1074" s="318">
        <v>8.7543098269377728E-5</v>
      </c>
      <c r="H1074" s="318">
        <v>9.1920253182846623E-5</v>
      </c>
      <c r="I1074" s="318">
        <v>2.5440232985519257E-2</v>
      </c>
      <c r="J1074" s="318">
        <v>0</v>
      </c>
      <c r="K1074" s="318" t="s">
        <v>634</v>
      </c>
      <c r="O1074" s="318">
        <v>0</v>
      </c>
      <c r="P1074" s="318">
        <v>0</v>
      </c>
      <c r="Q1074" s="318">
        <v>0</v>
      </c>
      <c r="R1074" s="318">
        <v>0</v>
      </c>
      <c r="S1074" s="318">
        <v>0</v>
      </c>
      <c r="T1074" s="318">
        <v>0</v>
      </c>
      <c r="U1074" s="318">
        <v>0</v>
      </c>
    </row>
    <row r="1075" spans="1:21" x14ac:dyDescent="0.2">
      <c r="A1075" s="318">
        <v>37945</v>
      </c>
      <c r="B1075" s="318">
        <v>158.58000200000001</v>
      </c>
      <c r="C1075" s="318">
        <v>1.8936002568778073E-3</v>
      </c>
      <c r="D1075" s="318">
        <v>1.2997932063806357E-3</v>
      </c>
      <c r="E1075" s="318">
        <v>9.2092630002843408E-3</v>
      </c>
      <c r="F1075" s="318">
        <v>9.9176678464600581E-3</v>
      </c>
      <c r="G1075" s="318">
        <v>8.4810525008406144E-5</v>
      </c>
      <c r="H1075" s="318">
        <v>8.905105125882646E-5</v>
      </c>
      <c r="I1075" s="318">
        <v>1.6596867931221285E-2</v>
      </c>
      <c r="J1075" s="318">
        <v>0</v>
      </c>
      <c r="K1075" s="318" t="s">
        <v>634</v>
      </c>
      <c r="O1075" s="318">
        <v>0</v>
      </c>
      <c r="P1075" s="318">
        <v>0</v>
      </c>
      <c r="Q1075" s="318">
        <v>0</v>
      </c>
      <c r="R1075" s="318">
        <v>0</v>
      </c>
      <c r="S1075" s="318">
        <v>0</v>
      </c>
      <c r="T1075" s="318">
        <v>0</v>
      </c>
      <c r="U1075" s="318">
        <v>0</v>
      </c>
    </row>
    <row r="1076" spans="1:21" x14ac:dyDescent="0.2">
      <c r="A1076" s="318">
        <v>37946</v>
      </c>
      <c r="B1076" s="318">
        <v>159.91000399999999</v>
      </c>
      <c r="C1076" s="318">
        <v>8.3519715292370827E-3</v>
      </c>
      <c r="D1076" s="318">
        <v>2.0506085412545566E-3</v>
      </c>
      <c r="E1076" s="318">
        <v>9.1053700594678991E-3</v>
      </c>
      <c r="F1076" s="318">
        <v>9.8057831409654288E-3</v>
      </c>
      <c r="G1076" s="318">
        <v>8.2907763919854441E-5</v>
      </c>
      <c r="H1076" s="318">
        <v>8.7053152115847162E-5</v>
      </c>
      <c r="I1076" s="318">
        <v>2.1934397433528974E-2</v>
      </c>
      <c r="J1076" s="318">
        <v>0</v>
      </c>
      <c r="K1076" s="318" t="s">
        <v>634</v>
      </c>
      <c r="O1076" s="318">
        <v>0</v>
      </c>
      <c r="P1076" s="318">
        <v>0</v>
      </c>
      <c r="Q1076" s="318">
        <v>0</v>
      </c>
      <c r="R1076" s="318">
        <v>0</v>
      </c>
      <c r="S1076" s="318">
        <v>0</v>
      </c>
      <c r="T1076" s="318">
        <v>0</v>
      </c>
      <c r="U1076" s="318">
        <v>0</v>
      </c>
    </row>
    <row r="1077" spans="1:21" x14ac:dyDescent="0.2">
      <c r="A1077" s="318">
        <v>37949</v>
      </c>
      <c r="B1077" s="318">
        <v>162.25</v>
      </c>
      <c r="C1077" s="318">
        <v>1.4527173598778642E-2</v>
      </c>
      <c r="D1077" s="318">
        <v>2.5438235296922126E-3</v>
      </c>
      <c r="E1077" s="318">
        <v>9.4979500376006568E-3</v>
      </c>
      <c r="F1077" s="318">
        <v>1.0228561578954553E-2</v>
      </c>
      <c r="G1077" s="318">
        <v>9.0211054916758323E-5</v>
      </c>
      <c r="H1077" s="318">
        <v>9.4721607662596243E-5</v>
      </c>
      <c r="I1077" s="318">
        <v>2.8979138151214726E-2</v>
      </c>
      <c r="J1077" s="318">
        <v>0</v>
      </c>
      <c r="K1077" s="318" t="s">
        <v>634</v>
      </c>
      <c r="O1077" s="318">
        <v>0</v>
      </c>
      <c r="P1077" s="318">
        <v>0</v>
      </c>
      <c r="Q1077" s="318">
        <v>0</v>
      </c>
      <c r="R1077" s="318">
        <v>0</v>
      </c>
      <c r="S1077" s="318">
        <v>0</v>
      </c>
      <c r="T1077" s="318">
        <v>0</v>
      </c>
      <c r="U1077" s="318">
        <v>0</v>
      </c>
    </row>
    <row r="1078" spans="1:21" x14ac:dyDescent="0.2">
      <c r="A1078" s="318">
        <v>37950</v>
      </c>
      <c r="B1078" s="318">
        <v>162.46000699999999</v>
      </c>
      <c r="C1078" s="318">
        <v>1.2935051261366874E-3</v>
      </c>
      <c r="D1078" s="318">
        <v>2.1340773080382423E-3</v>
      </c>
      <c r="E1078" s="318">
        <v>9.3492570991541291E-3</v>
      </c>
      <c r="F1078" s="318">
        <v>1.0068430722165985E-2</v>
      </c>
      <c r="G1078" s="318">
        <v>8.7408608306083877E-5</v>
      </c>
      <c r="H1078" s="318">
        <v>9.1779038721388078E-5</v>
      </c>
      <c r="I1078" s="318">
        <v>3.6270083604435004E-2</v>
      </c>
      <c r="J1078" s="318">
        <v>0</v>
      </c>
      <c r="K1078" s="318" t="s">
        <v>634</v>
      </c>
      <c r="O1078" s="318">
        <v>0</v>
      </c>
      <c r="P1078" s="318">
        <v>0</v>
      </c>
      <c r="Q1078" s="318">
        <v>0</v>
      </c>
      <c r="R1078" s="318">
        <v>0</v>
      </c>
      <c r="S1078" s="318">
        <v>0</v>
      </c>
      <c r="T1078" s="318">
        <v>0</v>
      </c>
      <c r="U1078" s="318">
        <v>0</v>
      </c>
    </row>
    <row r="1079" spans="1:21" x14ac:dyDescent="0.2">
      <c r="A1079" s="318">
        <v>37951</v>
      </c>
      <c r="B1079" s="318">
        <v>161.820007</v>
      </c>
      <c r="C1079" s="318">
        <v>-3.9472110727024144E-3</v>
      </c>
      <c r="D1079" s="318">
        <v>1.6649235746184884E-3</v>
      </c>
      <c r="E1079" s="318">
        <v>9.3976380971807338E-3</v>
      </c>
      <c r="F1079" s="318">
        <v>1.0120533335425405E-2</v>
      </c>
      <c r="G1079" s="318">
        <v>8.8315601805582727E-5</v>
      </c>
      <c r="H1079" s="318">
        <v>9.2731381895861862E-5</v>
      </c>
      <c r="I1079" s="318">
        <v>3.7544652821072222E-2</v>
      </c>
      <c r="J1079" s="318">
        <v>0</v>
      </c>
      <c r="K1079" s="318" t="s">
        <v>634</v>
      </c>
      <c r="O1079" s="318">
        <v>0</v>
      </c>
      <c r="P1079" s="318">
        <v>0</v>
      </c>
      <c r="Q1079" s="318">
        <v>0</v>
      </c>
      <c r="R1079" s="318">
        <v>0</v>
      </c>
      <c r="S1079" s="318">
        <v>0</v>
      </c>
      <c r="T1079" s="318">
        <v>0</v>
      </c>
      <c r="U1079" s="318">
        <v>0</v>
      </c>
    </row>
    <row r="1080" spans="1:21" x14ac:dyDescent="0.2">
      <c r="A1080" s="318">
        <v>37952</v>
      </c>
      <c r="B1080" s="318">
        <v>162.470001</v>
      </c>
      <c r="C1080" s="318">
        <v>4.0087258590077437E-3</v>
      </c>
      <c r="D1080" s="318">
        <v>1.624769726289078E-3</v>
      </c>
      <c r="E1080" s="318">
        <v>9.385132940778293E-3</v>
      </c>
      <c r="F1080" s="318">
        <v>1.0107066243915084E-2</v>
      </c>
      <c r="G1080" s="318">
        <v>8.8080720316081803E-5</v>
      </c>
      <c r="H1080" s="318">
        <v>9.2484756331885892E-5</v>
      </c>
      <c r="I1080" s="318">
        <v>3.6624690539777328E-2</v>
      </c>
      <c r="J1080" s="318">
        <v>0</v>
      </c>
      <c r="K1080" s="318" t="s">
        <v>634</v>
      </c>
      <c r="O1080" s="318">
        <v>0</v>
      </c>
      <c r="P1080" s="318">
        <v>0</v>
      </c>
      <c r="Q1080" s="318">
        <v>0</v>
      </c>
      <c r="R1080" s="318">
        <v>0</v>
      </c>
      <c r="S1080" s="318">
        <v>0</v>
      </c>
      <c r="T1080" s="318">
        <v>0</v>
      </c>
      <c r="U1080" s="318">
        <v>0</v>
      </c>
    </row>
    <row r="1081" spans="1:21" x14ac:dyDescent="0.2">
      <c r="A1081" s="318">
        <v>37953</v>
      </c>
      <c r="B1081" s="318">
        <v>162.270004</v>
      </c>
      <c r="C1081" s="318">
        <v>-1.2317362949221889E-3</v>
      </c>
      <c r="D1081" s="318">
        <v>5.3710906396511383E-4</v>
      </c>
      <c r="E1081" s="318">
        <v>8.2023044111411997E-3</v>
      </c>
      <c r="F1081" s="318">
        <v>8.833250904305907E-3</v>
      </c>
      <c r="G1081" s="318">
        <v>6.727779765302638E-5</v>
      </c>
      <c r="H1081" s="318">
        <v>7.0641687535677699E-5</v>
      </c>
      <c r="I1081" s="318">
        <v>3.5479660342937841E-2</v>
      </c>
      <c r="J1081" s="318">
        <v>0</v>
      </c>
      <c r="K1081" s="318" t="s">
        <v>634</v>
      </c>
      <c r="O1081" s="318">
        <v>0</v>
      </c>
      <c r="P1081" s="318">
        <v>0</v>
      </c>
      <c r="Q1081" s="318">
        <v>0</v>
      </c>
      <c r="R1081" s="318">
        <v>0</v>
      </c>
      <c r="S1081" s="318">
        <v>0</v>
      </c>
      <c r="T1081" s="318">
        <v>0</v>
      </c>
      <c r="U1081" s="318">
        <v>0</v>
      </c>
    </row>
    <row r="1082" spans="1:21" x14ac:dyDescent="0.2">
      <c r="A1082" s="318">
        <v>37956</v>
      </c>
      <c r="B1082" s="318">
        <v>163.270004</v>
      </c>
      <c r="C1082" s="318">
        <v>6.1436574356491377E-3</v>
      </c>
      <c r="D1082" s="318">
        <v>6.8150273961336541E-4</v>
      </c>
      <c r="E1082" s="318">
        <v>8.2762448425905601E-3</v>
      </c>
      <c r="F1082" s="318">
        <v>8.9128790612513723E-3</v>
      </c>
      <c r="G1082" s="318">
        <v>6.8496228694506843E-5</v>
      </c>
      <c r="H1082" s="318">
        <v>7.192104012923219E-5</v>
      </c>
      <c r="I1082" s="318">
        <v>3.1061762506034606E-2</v>
      </c>
      <c r="J1082" s="318">
        <v>0</v>
      </c>
      <c r="K1082" s="318" t="s">
        <v>634</v>
      </c>
      <c r="O1082" s="318">
        <v>0</v>
      </c>
      <c r="P1082" s="318">
        <v>0</v>
      </c>
      <c r="Q1082" s="318">
        <v>0</v>
      </c>
      <c r="R1082" s="318">
        <v>0</v>
      </c>
      <c r="S1082" s="318">
        <v>0</v>
      </c>
      <c r="T1082" s="318">
        <v>0</v>
      </c>
      <c r="U1082" s="318">
        <v>0</v>
      </c>
    </row>
    <row r="1083" spans="1:21" x14ac:dyDescent="0.2">
      <c r="A1083" s="318">
        <v>37957</v>
      </c>
      <c r="B1083" s="318">
        <v>164.21000699999999</v>
      </c>
      <c r="C1083" s="318">
        <v>5.7408424947183222E-3</v>
      </c>
      <c r="D1083" s="318">
        <v>4.3991158790188193E-4</v>
      </c>
      <c r="E1083" s="318">
        <v>8.0362400979613769E-3</v>
      </c>
      <c r="F1083" s="318">
        <v>8.6544124131891741E-3</v>
      </c>
      <c r="G1083" s="318">
        <v>6.4581154912082291E-5</v>
      </c>
      <c r="H1083" s="318">
        <v>6.7810212657686412E-5</v>
      </c>
      <c r="I1083" s="318">
        <v>3.1500164211043916E-2</v>
      </c>
      <c r="J1083" s="318">
        <v>0</v>
      </c>
      <c r="K1083" s="318" t="s">
        <v>634</v>
      </c>
      <c r="O1083" s="318">
        <v>0</v>
      </c>
      <c r="P1083" s="318">
        <v>0</v>
      </c>
      <c r="Q1083" s="318">
        <v>0</v>
      </c>
      <c r="R1083" s="318">
        <v>0</v>
      </c>
      <c r="S1083" s="318">
        <v>0</v>
      </c>
      <c r="T1083" s="318">
        <v>0</v>
      </c>
      <c r="U1083" s="318">
        <v>0</v>
      </c>
    </row>
    <row r="1084" spans="1:21" x14ac:dyDescent="0.2">
      <c r="A1084" s="318">
        <v>37958</v>
      </c>
      <c r="B1084" s="318">
        <v>164.36999499999999</v>
      </c>
      <c r="C1084" s="318">
        <v>9.7381466717051755E-4</v>
      </c>
      <c r="D1084" s="318">
        <v>3.7227536460792993E-4</v>
      </c>
      <c r="E1084" s="318">
        <v>8.0249390528225328E-3</v>
      </c>
      <c r="F1084" s="318">
        <v>8.6422420568858047E-3</v>
      </c>
      <c r="G1084" s="318">
        <v>6.4399646801516214E-5</v>
      </c>
      <c r="H1084" s="318">
        <v>6.7619629141592031E-5</v>
      </c>
      <c r="I1084" s="318">
        <v>3.0071968690052395E-2</v>
      </c>
      <c r="J1084" s="318">
        <v>0</v>
      </c>
      <c r="K1084" s="318" t="s">
        <v>634</v>
      </c>
      <c r="O1084" s="318">
        <v>0</v>
      </c>
      <c r="P1084" s="318">
        <v>0</v>
      </c>
      <c r="Q1084" s="318">
        <v>0</v>
      </c>
      <c r="R1084" s="318">
        <v>0</v>
      </c>
      <c r="S1084" s="318">
        <v>0</v>
      </c>
      <c r="T1084" s="318">
        <v>0</v>
      </c>
      <c r="U1084" s="318">
        <v>0</v>
      </c>
    </row>
    <row r="1085" spans="1:21" x14ac:dyDescent="0.2">
      <c r="A1085" s="318">
        <v>37959</v>
      </c>
      <c r="B1085" s="318">
        <v>163.449997</v>
      </c>
      <c r="C1085" s="318">
        <v>-5.6128389832746381E-3</v>
      </c>
      <c r="D1085" s="318">
        <v>4.7726024658806032E-4</v>
      </c>
      <c r="E1085" s="318">
        <v>7.9262547861209901E-3</v>
      </c>
      <c r="F1085" s="318">
        <v>8.535966692745681E-3</v>
      </c>
      <c r="G1085" s="318">
        <v>6.2825514934505906E-5</v>
      </c>
      <c r="H1085" s="318">
        <v>6.5966790681231207E-5</v>
      </c>
      <c r="I1085" s="318">
        <v>2.7486968757941099E-2</v>
      </c>
      <c r="J1085" s="318">
        <v>0</v>
      </c>
      <c r="K1085" s="318" t="s">
        <v>634</v>
      </c>
      <c r="O1085" s="318">
        <v>0</v>
      </c>
      <c r="P1085" s="318">
        <v>0</v>
      </c>
      <c r="Q1085" s="318">
        <v>0</v>
      </c>
      <c r="R1085" s="318">
        <v>0</v>
      </c>
      <c r="S1085" s="318">
        <v>0</v>
      </c>
      <c r="T1085" s="318">
        <v>0</v>
      </c>
      <c r="U1085" s="318">
        <v>0</v>
      </c>
    </row>
    <row r="1086" spans="1:21" x14ac:dyDescent="0.2">
      <c r="A1086" s="318">
        <v>37960</v>
      </c>
      <c r="B1086" s="318">
        <v>163.759995</v>
      </c>
      <c r="C1086" s="318">
        <v>1.8947960045644953E-3</v>
      </c>
      <c r="D1086" s="318">
        <v>7.2751945391529393E-5</v>
      </c>
      <c r="E1086" s="318">
        <v>7.605365314379069E-3</v>
      </c>
      <c r="F1086" s="318">
        <v>8.1903934154851504E-3</v>
      </c>
      <c r="G1086" s="318">
        <v>5.7841581565160237E-5</v>
      </c>
      <c r="H1086" s="318">
        <v>6.0733660643418249E-5</v>
      </c>
      <c r="I1086" s="318">
        <v>2.664956022073367E-2</v>
      </c>
      <c r="J1086" s="318">
        <v>0</v>
      </c>
      <c r="K1086" s="318" t="s">
        <v>634</v>
      </c>
      <c r="O1086" s="318">
        <v>0</v>
      </c>
      <c r="P1086" s="318">
        <v>0</v>
      </c>
      <c r="Q1086" s="318">
        <v>0</v>
      </c>
      <c r="R1086" s="318">
        <v>0</v>
      </c>
      <c r="S1086" s="318">
        <v>0</v>
      </c>
      <c r="T1086" s="318">
        <v>0</v>
      </c>
      <c r="U1086" s="318">
        <v>0</v>
      </c>
    </row>
    <row r="1087" spans="1:21" x14ac:dyDescent="0.2">
      <c r="A1087" s="318">
        <v>37963</v>
      </c>
      <c r="B1087" s="318">
        <v>163.679993</v>
      </c>
      <c r="C1087" s="318">
        <v>-4.8865138360507641E-4</v>
      </c>
      <c r="D1087" s="318">
        <v>-5.2369241939119687E-4</v>
      </c>
      <c r="E1087" s="318">
        <v>7.0941544964684211E-3</v>
      </c>
      <c r="F1087" s="318">
        <v>7.6398586885044533E-3</v>
      </c>
      <c r="G1087" s="318">
        <v>5.0327028019763113E-5</v>
      </c>
      <c r="H1087" s="318">
        <v>5.2843379420751269E-5</v>
      </c>
      <c r="I1087" s="318">
        <v>2.4081606429291646E-2</v>
      </c>
      <c r="J1087" s="318">
        <v>0</v>
      </c>
      <c r="K1087" s="318" t="s">
        <v>634</v>
      </c>
      <c r="O1087" s="318">
        <v>0</v>
      </c>
      <c r="P1087" s="318">
        <v>0</v>
      </c>
      <c r="Q1087" s="318">
        <v>0</v>
      </c>
      <c r="R1087" s="318">
        <v>0</v>
      </c>
      <c r="S1087" s="318">
        <v>0</v>
      </c>
      <c r="T1087" s="318">
        <v>0</v>
      </c>
      <c r="U1087" s="318">
        <v>0</v>
      </c>
    </row>
    <row r="1088" spans="1:21" x14ac:dyDescent="0.2">
      <c r="A1088" s="318">
        <v>37964</v>
      </c>
      <c r="B1088" s="318">
        <v>166.38999899999999</v>
      </c>
      <c r="C1088" s="318">
        <v>1.6421164980497262E-2</v>
      </c>
      <c r="D1088" s="318">
        <v>5.7005200310637479E-4</v>
      </c>
      <c r="E1088" s="318">
        <v>7.8493982815798016E-3</v>
      </c>
      <c r="F1088" s="318">
        <v>8.4531981493936315E-3</v>
      </c>
      <c r="G1088" s="318">
        <v>6.1613053382867945E-5</v>
      </c>
      <c r="H1088" s="318">
        <v>6.4693706052011343E-5</v>
      </c>
      <c r="I1088" s="318">
        <v>2.0388422231586645E-2</v>
      </c>
      <c r="J1088" s="318">
        <v>0</v>
      </c>
      <c r="K1088" s="318" t="s">
        <v>634</v>
      </c>
      <c r="O1088" s="318">
        <v>0</v>
      </c>
      <c r="P1088" s="318">
        <v>0</v>
      </c>
      <c r="Q1088" s="318">
        <v>0</v>
      </c>
      <c r="R1088" s="318">
        <v>0</v>
      </c>
      <c r="S1088" s="318">
        <v>0</v>
      </c>
      <c r="T1088" s="318">
        <v>0</v>
      </c>
      <c r="U1088" s="318">
        <v>0</v>
      </c>
    </row>
    <row r="1089" spans="1:21" x14ac:dyDescent="0.2">
      <c r="A1089" s="318">
        <v>37965</v>
      </c>
      <c r="B1089" s="318">
        <v>165.490005</v>
      </c>
      <c r="C1089" s="318">
        <v>-5.4236241732818821E-3</v>
      </c>
      <c r="D1089" s="318">
        <v>7.2485334932800263E-4</v>
      </c>
      <c r="E1089" s="318">
        <v>7.6883715008470525E-3</v>
      </c>
      <c r="F1089" s="318">
        <v>8.2797846932199017E-3</v>
      </c>
      <c r="G1089" s="318">
        <v>5.9111056335037164E-5</v>
      </c>
      <c r="H1089" s="318">
        <v>6.2066609151789027E-5</v>
      </c>
      <c r="I1089" s="318">
        <v>3.0388947200152727E-2</v>
      </c>
      <c r="J1089" s="318">
        <v>0</v>
      </c>
      <c r="K1089" s="318" t="s">
        <v>634</v>
      </c>
      <c r="O1089" s="318">
        <v>0</v>
      </c>
      <c r="P1089" s="318">
        <v>0</v>
      </c>
      <c r="Q1089" s="318">
        <v>0</v>
      </c>
      <c r="R1089" s="318">
        <v>0</v>
      </c>
      <c r="S1089" s="318">
        <v>0</v>
      </c>
      <c r="T1089" s="318">
        <v>0</v>
      </c>
      <c r="U1089" s="318">
        <v>0</v>
      </c>
    </row>
    <row r="1090" spans="1:21" x14ac:dyDescent="0.2">
      <c r="A1090" s="318">
        <v>37966</v>
      </c>
      <c r="B1090" s="318">
        <v>166.13000500000001</v>
      </c>
      <c r="C1090" s="318">
        <v>3.8598442511417505E-3</v>
      </c>
      <c r="D1090" s="318">
        <v>7.3368434955199571E-4</v>
      </c>
      <c r="E1090" s="318">
        <v>7.6920344231311494E-3</v>
      </c>
      <c r="F1090" s="318">
        <v>8.2837293787566216E-3</v>
      </c>
      <c r="G1090" s="318">
        <v>5.9167393566634555E-5</v>
      </c>
      <c r="H1090" s="318">
        <v>6.2125763244966285E-5</v>
      </c>
      <c r="I1090" s="318">
        <v>2.8099956547781985E-2</v>
      </c>
      <c r="J1090" s="318">
        <v>0</v>
      </c>
      <c r="K1090" s="318" t="s">
        <v>634</v>
      </c>
      <c r="O1090" s="318">
        <v>0</v>
      </c>
      <c r="P1090" s="318">
        <v>0</v>
      </c>
      <c r="Q1090" s="318">
        <v>0</v>
      </c>
      <c r="R1090" s="318">
        <v>0</v>
      </c>
      <c r="S1090" s="318">
        <v>0</v>
      </c>
      <c r="T1090" s="318">
        <v>0</v>
      </c>
      <c r="U1090" s="318">
        <v>0</v>
      </c>
    </row>
    <row r="1091" spans="1:21" x14ac:dyDescent="0.2">
      <c r="A1091" s="318">
        <v>37967</v>
      </c>
      <c r="B1091" s="318">
        <v>165.69000199999999</v>
      </c>
      <c r="C1091" s="318">
        <v>-2.6520598433587474E-3</v>
      </c>
      <c r="D1091" s="318">
        <v>6.190386821206354E-4</v>
      </c>
      <c r="E1091" s="318">
        <v>7.7252128534495094E-3</v>
      </c>
      <c r="F1091" s="318">
        <v>8.3194599960225487E-3</v>
      </c>
      <c r="G1091" s="318">
        <v>5.9678913631101512E-5</v>
      </c>
      <c r="H1091" s="318">
        <v>6.2662859312656585E-5</v>
      </c>
      <c r="I1091" s="318">
        <v>3.0587030736698332E-2</v>
      </c>
      <c r="J1091" s="318">
        <v>0</v>
      </c>
      <c r="K1091" s="318" t="s">
        <v>634</v>
      </c>
      <c r="O1091" s="318">
        <v>0</v>
      </c>
      <c r="P1091" s="318">
        <v>0</v>
      </c>
      <c r="Q1091" s="318">
        <v>0</v>
      </c>
      <c r="R1091" s="318">
        <v>0</v>
      </c>
      <c r="S1091" s="318">
        <v>0</v>
      </c>
      <c r="T1091" s="318">
        <v>0</v>
      </c>
      <c r="U1091" s="318">
        <v>0</v>
      </c>
    </row>
    <row r="1092" spans="1:21" x14ac:dyDescent="0.2">
      <c r="A1092" s="318">
        <v>37970</v>
      </c>
      <c r="B1092" s="318">
        <v>167.5</v>
      </c>
      <c r="C1092" s="318">
        <v>1.0864766613180924E-2</v>
      </c>
      <c r="D1092" s="318">
        <v>1.0869377872823761E-3</v>
      </c>
      <c r="E1092" s="318">
        <v>8.0429454218090193E-3</v>
      </c>
      <c r="F1092" s="318">
        <v>8.661633531178943E-3</v>
      </c>
      <c r="G1092" s="318">
        <v>6.4688971058198655E-5</v>
      </c>
      <c r="H1092" s="318">
        <v>6.7923419611108589E-5</v>
      </c>
      <c r="I1092" s="318">
        <v>2.5583246838073292E-2</v>
      </c>
      <c r="J1092" s="318">
        <v>0</v>
      </c>
      <c r="K1092" s="318" t="s">
        <v>634</v>
      </c>
      <c r="O1092" s="318">
        <v>0</v>
      </c>
      <c r="P1092" s="318">
        <v>0</v>
      </c>
      <c r="Q1092" s="318">
        <v>0</v>
      </c>
      <c r="R1092" s="318">
        <v>0</v>
      </c>
      <c r="S1092" s="318">
        <v>0</v>
      </c>
      <c r="T1092" s="318">
        <v>0</v>
      </c>
      <c r="U1092" s="318">
        <v>0</v>
      </c>
    </row>
    <row r="1093" spans="1:21" x14ac:dyDescent="0.2">
      <c r="A1093" s="318">
        <v>37971</v>
      </c>
      <c r="B1093" s="318">
        <v>166.64999399999999</v>
      </c>
      <c r="C1093" s="318">
        <v>-5.0875825149734755E-3</v>
      </c>
      <c r="D1093" s="318">
        <v>1.6158370748149402E-3</v>
      </c>
      <c r="E1093" s="318">
        <v>7.1672265486831229E-3</v>
      </c>
      <c r="F1093" s="318">
        <v>7.7185516678125931E-3</v>
      </c>
      <c r="G1093" s="318">
        <v>5.1369136400148191E-5</v>
      </c>
      <c r="H1093" s="318">
        <v>5.3937593220155604E-5</v>
      </c>
      <c r="I1093" s="318">
        <v>3.06236066114948E-2</v>
      </c>
      <c r="J1093" s="318">
        <v>0</v>
      </c>
      <c r="K1093" s="318" t="s">
        <v>634</v>
      </c>
      <c r="O1093" s="318">
        <v>0</v>
      </c>
      <c r="P1093" s="318">
        <v>0</v>
      </c>
      <c r="Q1093" s="318">
        <v>0</v>
      </c>
      <c r="R1093" s="318">
        <v>0</v>
      </c>
      <c r="S1093" s="318">
        <v>0</v>
      </c>
      <c r="T1093" s="318">
        <v>0</v>
      </c>
      <c r="U1093" s="318">
        <v>0</v>
      </c>
    </row>
    <row r="1094" spans="1:21" x14ac:dyDescent="0.2">
      <c r="A1094" s="318">
        <v>37973</v>
      </c>
      <c r="B1094" s="318">
        <v>168.60000600000001</v>
      </c>
      <c r="C1094" s="318">
        <v>1.3134588825527822E-2</v>
      </c>
      <c r="D1094" s="318">
        <v>3.0077843312208271E-3</v>
      </c>
      <c r="E1094" s="318">
        <v>6.6178610675341511E-3</v>
      </c>
      <c r="F1094" s="318">
        <v>7.1269273034983158E-3</v>
      </c>
      <c r="G1094" s="318">
        <v>4.3796085109184252E-5</v>
      </c>
      <c r="H1094" s="318">
        <v>4.5985889364643468E-5</v>
      </c>
      <c r="I1094" s="318">
        <v>3.2651319525819573E-2</v>
      </c>
      <c r="J1094" s="318">
        <v>0</v>
      </c>
      <c r="K1094" s="318" t="s">
        <v>634</v>
      </c>
      <c r="O1094" s="318">
        <v>0</v>
      </c>
      <c r="P1094" s="318">
        <v>0</v>
      </c>
      <c r="Q1094" s="318">
        <v>0</v>
      </c>
      <c r="R1094" s="318">
        <v>1</v>
      </c>
      <c r="S1094" s="318">
        <v>4.3478260869565216E-2</v>
      </c>
      <c r="T1094" s="318">
        <v>0</v>
      </c>
      <c r="U1094" s="318">
        <v>0</v>
      </c>
    </row>
    <row r="1095" spans="1:21" x14ac:dyDescent="0.2">
      <c r="A1095" s="318">
        <v>37974</v>
      </c>
      <c r="B1095" s="318">
        <v>168.83000200000001</v>
      </c>
      <c r="C1095" s="318">
        <v>1.3632221803949541E-3</v>
      </c>
      <c r="D1095" s="318">
        <v>2.9825282323406917E-3</v>
      </c>
      <c r="E1095" s="318">
        <v>6.6233355849562347E-3</v>
      </c>
      <c r="F1095" s="318">
        <v>7.1328229376451755E-3</v>
      </c>
      <c r="G1095" s="318">
        <v>4.3868574270947541E-5</v>
      </c>
      <c r="H1095" s="318">
        <v>4.6062002984494922E-5</v>
      </c>
      <c r="I1095" s="318">
        <v>4.1409152862886683E-2</v>
      </c>
      <c r="J1095" s="318">
        <v>0</v>
      </c>
      <c r="K1095" s="318" t="s">
        <v>634</v>
      </c>
      <c r="O1095" s="318">
        <v>0</v>
      </c>
      <c r="P1095" s="318">
        <v>0</v>
      </c>
      <c r="Q1095" s="318">
        <v>0</v>
      </c>
      <c r="R1095" s="318">
        <v>1</v>
      </c>
      <c r="S1095" s="318">
        <v>4.3478260869565216E-2</v>
      </c>
      <c r="T1095" s="318">
        <v>0</v>
      </c>
      <c r="U1095" s="318">
        <v>0</v>
      </c>
    </row>
    <row r="1096" spans="1:21" x14ac:dyDescent="0.2">
      <c r="A1096" s="318">
        <v>37977</v>
      </c>
      <c r="B1096" s="318">
        <v>169.10000600000001</v>
      </c>
      <c r="C1096" s="318">
        <v>1.5979880511592427E-3</v>
      </c>
      <c r="D1096" s="318">
        <v>2.6609099714798418E-3</v>
      </c>
      <c r="E1096" s="318">
        <v>6.5126235542735337E-3</v>
      </c>
      <c r="F1096" s="318">
        <v>7.0135945969099587E-3</v>
      </c>
      <c r="G1096" s="318">
        <v>4.2414265559678439E-5</v>
      </c>
      <c r="H1096" s="318">
        <v>4.4534978837662364E-5</v>
      </c>
      <c r="I1096" s="318">
        <v>4.7193558088655309E-2</v>
      </c>
      <c r="J1096" s="318">
        <v>0</v>
      </c>
      <c r="K1096" s="318" t="s">
        <v>634</v>
      </c>
      <c r="O1096" s="318">
        <v>0</v>
      </c>
      <c r="P1096" s="318">
        <v>0</v>
      </c>
      <c r="Q1096" s="318">
        <v>0</v>
      </c>
      <c r="R1096" s="318">
        <v>1</v>
      </c>
      <c r="S1096" s="318">
        <v>4.3478260869565216E-2</v>
      </c>
      <c r="T1096" s="318">
        <v>0</v>
      </c>
      <c r="U1096" s="318">
        <v>0</v>
      </c>
    </row>
    <row r="1097" spans="1:21" x14ac:dyDescent="0.2">
      <c r="A1097" s="318">
        <v>37978</v>
      </c>
      <c r="B1097" s="318">
        <v>170.03999300000001</v>
      </c>
      <c r="C1097" s="318">
        <v>5.5433709373068863E-3</v>
      </c>
      <c r="D1097" s="318">
        <v>2.2331098447430915E-3</v>
      </c>
      <c r="E1097" s="318">
        <v>5.9663322402602392E-3</v>
      </c>
      <c r="F1097" s="318">
        <v>6.4252808741264112E-3</v>
      </c>
      <c r="G1097" s="318">
        <v>3.5597120401168763E-5</v>
      </c>
      <c r="H1097" s="318">
        <v>3.73769764212272E-5</v>
      </c>
      <c r="I1097" s="318">
        <v>4.7881427877666527E-2</v>
      </c>
      <c r="J1097" s="318">
        <v>0</v>
      </c>
      <c r="K1097" s="318" t="s">
        <v>634</v>
      </c>
      <c r="O1097" s="318">
        <v>0</v>
      </c>
      <c r="P1097" s="318">
        <v>0</v>
      </c>
      <c r="Q1097" s="318">
        <v>0</v>
      </c>
      <c r="R1097" s="318">
        <v>1</v>
      </c>
      <c r="S1097" s="318">
        <v>4.3478260869565216E-2</v>
      </c>
      <c r="T1097" s="318">
        <v>0</v>
      </c>
      <c r="U1097" s="318">
        <v>0</v>
      </c>
    </row>
    <row r="1098" spans="1:21" x14ac:dyDescent="0.2">
      <c r="A1098" s="318">
        <v>37984</v>
      </c>
      <c r="B1098" s="318">
        <v>171.14999399999999</v>
      </c>
      <c r="C1098" s="318">
        <v>6.5066675954218271E-3</v>
      </c>
      <c r="D1098" s="318">
        <v>2.4813556766138125E-3</v>
      </c>
      <c r="E1098" s="318">
        <v>6.0333601789992171E-3</v>
      </c>
      <c r="F1098" s="318">
        <v>6.4974648081530025E-3</v>
      </c>
      <c r="G1098" s="318">
        <v>3.6401435049533466E-5</v>
      </c>
      <c r="H1098" s="318">
        <v>3.822150680201014E-5</v>
      </c>
      <c r="I1098" s="318">
        <v>4.7188525075025987E-2</v>
      </c>
      <c r="J1098" s="318">
        <v>0</v>
      </c>
      <c r="K1098" s="318" t="s">
        <v>634</v>
      </c>
      <c r="O1098" s="318">
        <v>0</v>
      </c>
      <c r="P1098" s="318">
        <v>0</v>
      </c>
      <c r="Q1098" s="318">
        <v>0</v>
      </c>
      <c r="R1098" s="318">
        <v>1</v>
      </c>
      <c r="S1098" s="318">
        <v>4.3478260869565216E-2</v>
      </c>
      <c r="T1098" s="318">
        <v>0</v>
      </c>
      <c r="U1098" s="318">
        <v>0</v>
      </c>
    </row>
    <row r="1099" spans="1:21" x14ac:dyDescent="0.2">
      <c r="A1099" s="318">
        <v>37985</v>
      </c>
      <c r="B1099" s="318">
        <v>170.970001</v>
      </c>
      <c r="C1099" s="318">
        <v>-1.0522215552289432E-3</v>
      </c>
      <c r="D1099" s="318">
        <v>2.6192123203030255E-3</v>
      </c>
      <c r="E1099" s="318">
        <v>5.9109614491013986E-3</v>
      </c>
      <c r="F1099" s="318">
        <v>6.3656507913399671E-3</v>
      </c>
      <c r="G1099" s="318">
        <v>3.4939465252762909E-5</v>
      </c>
      <c r="H1099" s="318">
        <v>3.6686438515401055E-5</v>
      </c>
      <c r="I1099" s="318">
        <v>5.1384802510111766E-2</v>
      </c>
      <c r="J1099" s="318">
        <v>0</v>
      </c>
      <c r="K1099" s="318" t="s">
        <v>634</v>
      </c>
      <c r="O1099" s="318">
        <v>0</v>
      </c>
      <c r="P1099" s="318">
        <v>0</v>
      </c>
      <c r="Q1099" s="318">
        <v>0</v>
      </c>
      <c r="R1099" s="318">
        <v>1</v>
      </c>
      <c r="S1099" s="318">
        <v>4.3478260869565216E-2</v>
      </c>
      <c r="T1099" s="318">
        <v>0</v>
      </c>
      <c r="U1099" s="318">
        <v>0</v>
      </c>
    </row>
    <row r="1100" spans="1:21" x14ac:dyDescent="0.2">
      <c r="A1100" s="318">
        <v>37986</v>
      </c>
      <c r="B1100" s="318">
        <v>170.970001</v>
      </c>
      <c r="C1100" s="318">
        <v>0</v>
      </c>
      <c r="D1100" s="318">
        <v>2.428320612731228E-3</v>
      </c>
      <c r="E1100" s="318">
        <v>5.9285478737859084E-3</v>
      </c>
      <c r="F1100" s="318">
        <v>6.384590017923286E-3</v>
      </c>
      <c r="G1100" s="318">
        <v>3.5147679891771416E-5</v>
      </c>
      <c r="H1100" s="318">
        <v>3.6905063886359988E-5</v>
      </c>
      <c r="I1100" s="318">
        <v>5.3714331205057031E-2</v>
      </c>
      <c r="J1100" s="318">
        <v>0</v>
      </c>
      <c r="K1100" s="318" t="s">
        <v>634</v>
      </c>
      <c r="O1100" s="318">
        <v>0</v>
      </c>
      <c r="P1100" s="318">
        <v>0</v>
      </c>
      <c r="Q1100" s="318">
        <v>0</v>
      </c>
      <c r="R1100" s="318">
        <v>1</v>
      </c>
      <c r="S1100" s="318">
        <v>4.3478260869565216E-2</v>
      </c>
      <c r="T1100" s="318">
        <v>0</v>
      </c>
      <c r="U1100" s="318">
        <v>0</v>
      </c>
    </row>
    <row r="1101" spans="1:21" x14ac:dyDescent="0.2">
      <c r="A1101" s="318">
        <v>37988</v>
      </c>
      <c r="B1101" s="318">
        <v>173.46000699999999</v>
      </c>
      <c r="C1101" s="318">
        <v>1.4458957247436783E-2</v>
      </c>
      <c r="D1101" s="318">
        <v>3.1754964957007026E-3</v>
      </c>
      <c r="E1101" s="318">
        <v>6.4131509077152201E-3</v>
      </c>
      <c r="F1101" s="318">
        <v>6.906470208308698E-3</v>
      </c>
      <c r="G1101" s="318">
        <v>4.1128504565128553E-5</v>
      </c>
      <c r="H1101" s="318">
        <v>4.3184929793384984E-5</v>
      </c>
      <c r="I1101" s="318">
        <v>5.0869720723715206E-2</v>
      </c>
      <c r="J1101" s="318">
        <v>0</v>
      </c>
      <c r="K1101" s="318" t="s">
        <v>634</v>
      </c>
      <c r="O1101" s="318">
        <v>0</v>
      </c>
      <c r="P1101" s="318">
        <v>0</v>
      </c>
      <c r="Q1101" s="318">
        <v>0</v>
      </c>
      <c r="R1101" s="318">
        <v>1</v>
      </c>
      <c r="S1101" s="318">
        <v>4.3478260869565216E-2</v>
      </c>
      <c r="T1101" s="318">
        <v>0</v>
      </c>
      <c r="U1101" s="318">
        <v>0</v>
      </c>
    </row>
    <row r="1102" spans="1:21" x14ac:dyDescent="0.2">
      <c r="A1102" s="318">
        <v>37991</v>
      </c>
      <c r="B1102" s="318">
        <v>175.61999499999999</v>
      </c>
      <c r="C1102" s="318">
        <v>1.2375475849853724E-2</v>
      </c>
      <c r="D1102" s="318">
        <v>3.4722497535199692E-3</v>
      </c>
      <c r="E1102" s="318">
        <v>6.6953357631915067E-3</v>
      </c>
      <c r="F1102" s="318">
        <v>7.210361591129315E-3</v>
      </c>
      <c r="G1102" s="318">
        <v>4.4827520981871199E-5</v>
      </c>
      <c r="H1102" s="318">
        <v>4.7068897030964764E-5</v>
      </c>
      <c r="I1102" s="318">
        <v>5.6700528862601907E-2</v>
      </c>
      <c r="J1102" s="318">
        <v>0</v>
      </c>
      <c r="K1102" s="318" t="s">
        <v>634</v>
      </c>
      <c r="O1102" s="318">
        <v>0</v>
      </c>
      <c r="P1102" s="318">
        <v>0</v>
      </c>
      <c r="Q1102" s="318">
        <v>0</v>
      </c>
      <c r="R1102" s="318">
        <v>1</v>
      </c>
      <c r="S1102" s="318">
        <v>4.3478260869565216E-2</v>
      </c>
      <c r="T1102" s="318">
        <v>0</v>
      </c>
      <c r="U1102" s="318">
        <v>0</v>
      </c>
    </row>
    <row r="1103" spans="1:21" x14ac:dyDescent="0.2">
      <c r="A1103" s="318">
        <v>37992</v>
      </c>
      <c r="B1103" s="318">
        <v>177.570007</v>
      </c>
      <c r="C1103" s="318">
        <v>1.1042395330528384E-2</v>
      </c>
      <c r="D1103" s="318">
        <v>3.7247046504633049E-3</v>
      </c>
      <c r="E1103" s="318">
        <v>6.8824872237233459E-3</v>
      </c>
      <c r="F1103" s="318">
        <v>7.4119093178559104E-3</v>
      </c>
      <c r="G1103" s="318">
        <v>4.7368630384715095E-5</v>
      </c>
      <c r="H1103" s="318">
        <v>4.9737061903950853E-5</v>
      </c>
      <c r="I1103" s="318">
        <v>5.8875541113840558E-2</v>
      </c>
      <c r="J1103" s="318">
        <v>0</v>
      </c>
      <c r="K1103" s="318" t="s">
        <v>634</v>
      </c>
      <c r="O1103" s="318">
        <v>0</v>
      </c>
      <c r="P1103" s="318">
        <v>0</v>
      </c>
      <c r="Q1103" s="318">
        <v>0</v>
      </c>
      <c r="R1103" s="318">
        <v>1</v>
      </c>
      <c r="S1103" s="318">
        <v>4.3478260869565216E-2</v>
      </c>
      <c r="T1103" s="318">
        <v>0</v>
      </c>
      <c r="U1103" s="318">
        <v>0</v>
      </c>
    </row>
    <row r="1104" spans="1:21" x14ac:dyDescent="0.2">
      <c r="A1104" s="318">
        <v>37993</v>
      </c>
      <c r="B1104" s="318">
        <v>177.25</v>
      </c>
      <c r="C1104" s="318">
        <v>-1.803771379579059E-3</v>
      </c>
      <c r="D1104" s="318">
        <v>3.5924386482371349E-3</v>
      </c>
      <c r="E1104" s="318">
        <v>6.9642008838294994E-3</v>
      </c>
      <c r="F1104" s="318">
        <v>7.4999086441240757E-3</v>
      </c>
      <c r="G1104" s="318">
        <v>4.8500093950331584E-5</v>
      </c>
      <c r="H1104" s="318">
        <v>5.0925098647848168E-5</v>
      </c>
      <c r="I1104" s="318">
        <v>6.0547518059938361E-2</v>
      </c>
      <c r="J1104" s="318">
        <v>0</v>
      </c>
      <c r="K1104" s="318" t="s">
        <v>634</v>
      </c>
      <c r="O1104" s="318">
        <v>0</v>
      </c>
      <c r="P1104" s="318">
        <v>0</v>
      </c>
      <c r="Q1104" s="318">
        <v>0</v>
      </c>
      <c r="R1104" s="318">
        <v>1</v>
      </c>
      <c r="S1104" s="318">
        <v>4.3478260869565216E-2</v>
      </c>
      <c r="T1104" s="318">
        <v>0</v>
      </c>
      <c r="U1104" s="318">
        <v>0</v>
      </c>
    </row>
    <row r="1105" spans="1:21" x14ac:dyDescent="0.2">
      <c r="A1105" s="318">
        <v>37994</v>
      </c>
      <c r="B1105" s="318">
        <v>177.800003</v>
      </c>
      <c r="C1105" s="318">
        <v>3.0981745404581752E-3</v>
      </c>
      <c r="D1105" s="318">
        <v>4.0072488160339354E-3</v>
      </c>
      <c r="E1105" s="318">
        <v>6.6403901344732731E-3</v>
      </c>
      <c r="F1105" s="318">
        <v>7.1511893755866014E-3</v>
      </c>
      <c r="G1105" s="318">
        <v>4.4094781138009976E-5</v>
      </c>
      <c r="H1105" s="318">
        <v>4.6299520194910475E-5</v>
      </c>
      <c r="I1105" s="318">
        <v>5.7083493420491647E-2</v>
      </c>
      <c r="J1105" s="318">
        <v>0</v>
      </c>
      <c r="K1105" s="318" t="s">
        <v>634</v>
      </c>
      <c r="O1105" s="318">
        <v>0</v>
      </c>
      <c r="P1105" s="318">
        <v>0</v>
      </c>
      <c r="Q1105" s="318">
        <v>0</v>
      </c>
      <c r="R1105" s="318">
        <v>1</v>
      </c>
      <c r="S1105" s="318">
        <v>4.3478260869565216E-2</v>
      </c>
      <c r="T1105" s="318">
        <v>0</v>
      </c>
      <c r="U1105" s="318">
        <v>0</v>
      </c>
    </row>
    <row r="1106" spans="1:21" x14ac:dyDescent="0.2">
      <c r="A1106" s="318">
        <v>37995</v>
      </c>
      <c r="B1106" s="318">
        <v>178.13000500000001</v>
      </c>
      <c r="C1106" s="318">
        <v>1.8543089210857084E-3</v>
      </c>
      <c r="D1106" s="318">
        <v>4.0053208596778026E-3</v>
      </c>
      <c r="E1106" s="318">
        <v>6.6410399713201698E-3</v>
      </c>
      <c r="F1106" s="318">
        <v>7.1518891998832591E-3</v>
      </c>
      <c r="G1106" s="318">
        <v>4.4103411900672202E-5</v>
      </c>
      <c r="H1106" s="318">
        <v>4.6308582495705815E-5</v>
      </c>
      <c r="I1106" s="318">
        <v>6.0104334280306031E-2</v>
      </c>
      <c r="J1106" s="318">
        <v>0</v>
      </c>
      <c r="K1106" s="318" t="s">
        <v>634</v>
      </c>
      <c r="O1106" s="318">
        <v>0</v>
      </c>
      <c r="P1106" s="318">
        <v>0</v>
      </c>
      <c r="Q1106" s="318">
        <v>0</v>
      </c>
      <c r="R1106" s="318">
        <v>1</v>
      </c>
      <c r="S1106" s="318">
        <v>4.3478260869565216E-2</v>
      </c>
      <c r="T1106" s="318">
        <v>0</v>
      </c>
      <c r="U1106" s="318">
        <v>0</v>
      </c>
    </row>
    <row r="1107" spans="1:21" x14ac:dyDescent="0.2">
      <c r="A1107" s="318">
        <v>37998</v>
      </c>
      <c r="B1107" s="318">
        <v>179.60000600000001</v>
      </c>
      <c r="C1107" s="318">
        <v>8.2185404018902675E-3</v>
      </c>
      <c r="D1107" s="318">
        <v>4.4199490399394852E-3</v>
      </c>
      <c r="E1107" s="318">
        <v>6.6182075493131766E-3</v>
      </c>
      <c r="F1107" s="318">
        <v>7.1273004377218818E-3</v>
      </c>
      <c r="G1107" s="318">
        <v>4.3800671165785926E-5</v>
      </c>
      <c r="H1107" s="318">
        <v>4.5990704724075223E-5</v>
      </c>
      <c r="I1107" s="318">
        <v>5.8142613376497433E-2</v>
      </c>
      <c r="J1107" s="318">
        <v>0</v>
      </c>
      <c r="K1107" s="318" t="s">
        <v>634</v>
      </c>
      <c r="O1107" s="318">
        <v>0</v>
      </c>
      <c r="P1107" s="318">
        <v>0</v>
      </c>
      <c r="Q1107" s="318">
        <v>0</v>
      </c>
      <c r="R1107" s="318">
        <v>1</v>
      </c>
      <c r="S1107" s="318">
        <v>4.3478260869565216E-2</v>
      </c>
      <c r="T1107" s="318">
        <v>0</v>
      </c>
      <c r="U1107" s="318">
        <v>0</v>
      </c>
    </row>
    <row r="1108" spans="1:21" x14ac:dyDescent="0.2">
      <c r="A1108" s="318">
        <v>37999</v>
      </c>
      <c r="B1108" s="318">
        <v>180.279999</v>
      </c>
      <c r="C1108" s="318">
        <v>3.7790029998495027E-3</v>
      </c>
      <c r="D1108" s="318">
        <v>3.8179413265753072E-3</v>
      </c>
      <c r="E1108" s="318">
        <v>6.0199018765432471E-3</v>
      </c>
      <c r="F1108" s="318">
        <v>6.4829712516619583E-3</v>
      </c>
      <c r="G1108" s="318">
        <v>3.6239218603208909E-5</v>
      </c>
      <c r="H1108" s="318">
        <v>3.8051179533369357E-5</v>
      </c>
      <c r="I1108" s="318">
        <v>5.8435405444805417E-2</v>
      </c>
      <c r="J1108" s="318">
        <v>0</v>
      </c>
      <c r="K1108" s="318" t="s">
        <v>634</v>
      </c>
      <c r="O1108" s="318">
        <v>0</v>
      </c>
      <c r="P1108" s="318">
        <v>0</v>
      </c>
      <c r="Q1108" s="318">
        <v>0</v>
      </c>
      <c r="R1108" s="318">
        <v>1</v>
      </c>
      <c r="S1108" s="318">
        <v>4.3478260869565216E-2</v>
      </c>
      <c r="T1108" s="318">
        <v>0</v>
      </c>
      <c r="U1108" s="318">
        <v>0</v>
      </c>
    </row>
    <row r="1109" spans="1:21" x14ac:dyDescent="0.2">
      <c r="A1109" s="318">
        <v>38000</v>
      </c>
      <c r="B1109" s="318">
        <v>181.80999800000001</v>
      </c>
      <c r="C1109" s="318">
        <v>8.4509824551658019E-3</v>
      </c>
      <c r="D1109" s="318">
        <v>4.4786368803109104E-3</v>
      </c>
      <c r="E1109" s="318">
        <v>5.7082222204728195E-3</v>
      </c>
      <c r="F1109" s="318">
        <v>6.1473162374322664E-3</v>
      </c>
      <c r="G1109" s="318">
        <v>3.2583800918299641E-5</v>
      </c>
      <c r="H1109" s="318">
        <v>3.4212990964214628E-5</v>
      </c>
      <c r="I1109" s="318">
        <v>5.7005779510109385E-2</v>
      </c>
      <c r="J1109" s="318">
        <v>0</v>
      </c>
      <c r="K1109" s="318" t="s">
        <v>634</v>
      </c>
      <c r="O1109" s="318">
        <v>0</v>
      </c>
      <c r="P1109" s="318">
        <v>0</v>
      </c>
      <c r="Q1109" s="318">
        <v>0</v>
      </c>
      <c r="R1109" s="318">
        <v>1</v>
      </c>
      <c r="S1109" s="318">
        <v>4.3478260869565216E-2</v>
      </c>
      <c r="T1109" s="318">
        <v>0</v>
      </c>
      <c r="U1109" s="318">
        <v>0</v>
      </c>
    </row>
    <row r="1110" spans="1:21" x14ac:dyDescent="0.2">
      <c r="A1110" s="318">
        <v>38001</v>
      </c>
      <c r="B1110" s="318">
        <v>180.800003</v>
      </c>
      <c r="C1110" s="318">
        <v>-5.5707101796900593E-3</v>
      </c>
      <c r="D1110" s="318">
        <v>4.0295628597951105E-3</v>
      </c>
      <c r="E1110" s="318">
        <v>6.1157480057082228E-3</v>
      </c>
      <c r="F1110" s="318">
        <v>6.5861901599934703E-3</v>
      </c>
      <c r="G1110" s="318">
        <v>3.7402373669324106E-5</v>
      </c>
      <c r="H1110" s="318">
        <v>3.9272492352790312E-5</v>
      </c>
      <c r="I1110" s="318">
        <v>6.1534058992979389E-2</v>
      </c>
      <c r="J1110" s="318">
        <v>0</v>
      </c>
      <c r="K1110" s="318" t="s">
        <v>634</v>
      </c>
      <c r="O1110" s="318">
        <v>0</v>
      </c>
      <c r="P1110" s="318">
        <v>0</v>
      </c>
      <c r="Q1110" s="318">
        <v>0</v>
      </c>
      <c r="R1110" s="318">
        <v>1</v>
      </c>
      <c r="S1110" s="318">
        <v>4.3478260869565216E-2</v>
      </c>
      <c r="T1110" s="318">
        <v>0</v>
      </c>
      <c r="U1110" s="318">
        <v>0</v>
      </c>
    </row>
    <row r="1111" spans="1:21" x14ac:dyDescent="0.2">
      <c r="A1111" s="318">
        <v>38002</v>
      </c>
      <c r="B1111" s="318">
        <v>183.13999899999999</v>
      </c>
      <c r="C1111" s="318">
        <v>1.285941766828598E-2</v>
      </c>
      <c r="D1111" s="318">
        <v>4.7682046460639071E-3</v>
      </c>
      <c r="E1111" s="318">
        <v>6.204483467305481E-3</v>
      </c>
      <c r="F1111" s="318">
        <v>6.6817514263289796E-3</v>
      </c>
      <c r="G1111" s="318">
        <v>3.8495615096067047E-5</v>
      </c>
      <c r="H1111" s="318">
        <v>4.0420395850870403E-5</v>
      </c>
      <c r="I1111" s="318">
        <v>5.7114698366491197E-2</v>
      </c>
      <c r="J1111" s="318">
        <v>0</v>
      </c>
      <c r="K1111" s="318" t="s">
        <v>634</v>
      </c>
      <c r="O1111" s="318">
        <v>0</v>
      </c>
      <c r="P1111" s="318">
        <v>0</v>
      </c>
      <c r="Q1111" s="318">
        <v>0</v>
      </c>
      <c r="R1111" s="318">
        <v>1</v>
      </c>
      <c r="S1111" s="318">
        <v>4.3478260869565216E-2</v>
      </c>
      <c r="T1111" s="318">
        <v>0</v>
      </c>
      <c r="U1111" s="318">
        <v>0</v>
      </c>
    </row>
    <row r="1112" spans="1:21" x14ac:dyDescent="0.2">
      <c r="A1112" s="318">
        <v>38005</v>
      </c>
      <c r="B1112" s="318">
        <v>184.300003</v>
      </c>
      <c r="C1112" s="318">
        <v>6.3139987343030068E-3</v>
      </c>
      <c r="D1112" s="318">
        <v>4.5515014137363875E-3</v>
      </c>
      <c r="E1112" s="318">
        <v>6.058661351143307E-3</v>
      </c>
      <c r="F1112" s="318">
        <v>6.5247122243081764E-3</v>
      </c>
      <c r="G1112" s="318">
        <v>3.6707377367837648E-5</v>
      </c>
      <c r="H1112" s="318">
        <v>3.8542746236229532E-5</v>
      </c>
      <c r="I1112" s="318">
        <v>6.2020328518004854E-2</v>
      </c>
      <c r="J1112" s="318">
        <v>0</v>
      </c>
      <c r="K1112" s="318" t="s">
        <v>634</v>
      </c>
      <c r="O1112" s="318">
        <v>0</v>
      </c>
      <c r="P1112" s="318">
        <v>0</v>
      </c>
      <c r="Q1112" s="318">
        <v>0</v>
      </c>
      <c r="R1112" s="318">
        <v>1</v>
      </c>
      <c r="S1112" s="318">
        <v>4.3478260869565216E-2</v>
      </c>
      <c r="T1112" s="318">
        <v>0</v>
      </c>
      <c r="U1112" s="318">
        <v>0</v>
      </c>
    </row>
    <row r="1113" spans="1:21" x14ac:dyDescent="0.2">
      <c r="A1113" s="318">
        <v>38006</v>
      </c>
      <c r="B1113" s="318">
        <v>185.490005</v>
      </c>
      <c r="C1113" s="318">
        <v>6.4361182406322383E-3</v>
      </c>
      <c r="D1113" s="318">
        <v>5.1002490687652308E-3</v>
      </c>
      <c r="E1113" s="318">
        <v>5.6500609960838761E-3</v>
      </c>
      <c r="F1113" s="318">
        <v>6.0846810727057127E-3</v>
      </c>
      <c r="G1113" s="318">
        <v>3.1923189259468319E-5</v>
      </c>
      <c r="H1113" s="318">
        <v>3.3519348722441733E-5</v>
      </c>
      <c r="I1113" s="318">
        <v>6.3834665362029128E-2</v>
      </c>
      <c r="J1113" s="318">
        <v>0</v>
      </c>
      <c r="K1113" s="318" t="s">
        <v>634</v>
      </c>
      <c r="O1113" s="318">
        <v>0</v>
      </c>
      <c r="P1113" s="318">
        <v>0</v>
      </c>
      <c r="Q1113" s="318">
        <v>0</v>
      </c>
      <c r="R1113" s="318">
        <v>1</v>
      </c>
      <c r="S1113" s="318">
        <v>4.3478260869565216E-2</v>
      </c>
      <c r="T1113" s="318">
        <v>0</v>
      </c>
      <c r="U1113" s="318">
        <v>0</v>
      </c>
    </row>
    <row r="1114" spans="1:21" x14ac:dyDescent="0.2">
      <c r="A1114" s="318">
        <v>38007</v>
      </c>
      <c r="B1114" s="318">
        <v>185.55999800000001</v>
      </c>
      <c r="C1114" s="318">
        <v>3.7726991114024974E-4</v>
      </c>
      <c r="D1114" s="318">
        <v>5.1897036559972612E-3</v>
      </c>
      <c r="E1114" s="318">
        <v>5.5543772555414605E-3</v>
      </c>
      <c r="F1114" s="318">
        <v>5.9816370444292647E-3</v>
      </c>
      <c r="G1114" s="318">
        <v>3.0851106696876289E-5</v>
      </c>
      <c r="H1114" s="318">
        <v>3.2393662031720107E-5</v>
      </c>
      <c r="I1114" s="318">
        <v>6.9777208065584864E-2</v>
      </c>
      <c r="J1114" s="318">
        <v>0</v>
      </c>
      <c r="K1114" s="318" t="s">
        <v>634</v>
      </c>
      <c r="O1114" s="318">
        <v>0</v>
      </c>
      <c r="P1114" s="318">
        <v>0</v>
      </c>
      <c r="Q1114" s="318">
        <v>0</v>
      </c>
      <c r="R1114" s="318">
        <v>1</v>
      </c>
      <c r="S1114" s="318">
        <v>4.3478260869565216E-2</v>
      </c>
      <c r="T1114" s="318">
        <v>0</v>
      </c>
      <c r="U1114" s="318">
        <v>0</v>
      </c>
    </row>
    <row r="1115" spans="1:21" x14ac:dyDescent="0.2">
      <c r="A1115" s="318">
        <v>38008</v>
      </c>
      <c r="B1115" s="318">
        <v>187.85000600000001</v>
      </c>
      <c r="C1115" s="318">
        <v>1.2265534854997352E-2</v>
      </c>
      <c r="D1115" s="318">
        <v>5.1483201335910484E-3</v>
      </c>
      <c r="E1115" s="318">
        <v>5.4951449308584237E-3</v>
      </c>
      <c r="F1115" s="318">
        <v>5.9178483870783024E-3</v>
      </c>
      <c r="G1115" s="318">
        <v>3.0196617811139026E-5</v>
      </c>
      <c r="H1115" s="318">
        <v>3.1706448701695981E-5</v>
      </c>
      <c r="I1115" s="318">
        <v>7.2353340379182882E-2</v>
      </c>
      <c r="J1115" s="318">
        <v>0</v>
      </c>
      <c r="K1115" s="318" t="s">
        <v>634</v>
      </c>
      <c r="O1115" s="318">
        <v>0</v>
      </c>
      <c r="P1115" s="318">
        <v>0</v>
      </c>
      <c r="Q1115" s="318">
        <v>0</v>
      </c>
      <c r="R1115" s="318">
        <v>1</v>
      </c>
      <c r="S1115" s="318">
        <v>4.3478260869565216E-2</v>
      </c>
      <c r="T1115" s="318">
        <v>0</v>
      </c>
      <c r="U1115" s="318">
        <v>0</v>
      </c>
    </row>
    <row r="1116" spans="1:21" x14ac:dyDescent="0.2">
      <c r="A1116" s="318">
        <v>38009</v>
      </c>
      <c r="B1116" s="318">
        <v>185.66000399999999</v>
      </c>
      <c r="C1116" s="318">
        <v>-1.1726738443809998E-2</v>
      </c>
      <c r="D1116" s="318">
        <v>4.5249886752955744E-3</v>
      </c>
      <c r="E1116" s="318">
        <v>6.5810850452387099E-3</v>
      </c>
      <c r="F1116" s="318">
        <v>7.0873223564109182E-3</v>
      </c>
      <c r="G1116" s="318">
        <v>4.331068037266459E-5</v>
      </c>
      <c r="H1116" s="318">
        <v>4.5476214391297822E-5</v>
      </c>
      <c r="I1116" s="318">
        <v>7.8290404837112137E-2</v>
      </c>
      <c r="J1116" s="318">
        <v>0</v>
      </c>
      <c r="K1116" s="318" t="s">
        <v>634</v>
      </c>
      <c r="O1116" s="318">
        <v>0</v>
      </c>
      <c r="P1116" s="318">
        <v>0</v>
      </c>
      <c r="Q1116" s="318">
        <v>0</v>
      </c>
      <c r="R1116" s="318">
        <v>1</v>
      </c>
      <c r="S1116" s="318">
        <v>4.3478260869565216E-2</v>
      </c>
      <c r="T1116" s="318">
        <v>0</v>
      </c>
      <c r="U1116" s="318">
        <v>0</v>
      </c>
    </row>
    <row r="1117" spans="1:21" x14ac:dyDescent="0.2">
      <c r="A1117" s="318">
        <v>38012</v>
      </c>
      <c r="B1117" s="318">
        <v>185.03999300000001</v>
      </c>
      <c r="C1117" s="318">
        <v>-3.345085423020784E-3</v>
      </c>
      <c r="D1117" s="318">
        <v>4.2896042241441449E-3</v>
      </c>
      <c r="E1117" s="318">
        <v>6.7765065427396525E-3</v>
      </c>
      <c r="F1117" s="318">
        <v>7.297776276796549E-3</v>
      </c>
      <c r="G1117" s="318">
        <v>4.5921040923793315E-5</v>
      </c>
      <c r="H1117" s="318">
        <v>4.8217092969982986E-5</v>
      </c>
      <c r="I1117" s="318">
        <v>7.2939354939320605E-2</v>
      </c>
      <c r="J1117" s="318">
        <v>0</v>
      </c>
      <c r="K1117" s="318" t="s">
        <v>634</v>
      </c>
      <c r="O1117" s="318">
        <v>0</v>
      </c>
      <c r="P1117" s="318">
        <v>0</v>
      </c>
      <c r="Q1117" s="318">
        <v>0</v>
      </c>
      <c r="R1117" s="318">
        <v>1</v>
      </c>
      <c r="S1117" s="318">
        <v>4.3478260869565216E-2</v>
      </c>
      <c r="T1117" s="318">
        <v>0</v>
      </c>
      <c r="U1117" s="318">
        <v>0</v>
      </c>
    </row>
    <row r="1118" spans="1:21" x14ac:dyDescent="0.2">
      <c r="A1118" s="318">
        <v>38013</v>
      </c>
      <c r="B1118" s="318">
        <v>185.509995</v>
      </c>
      <c r="C1118" s="318">
        <v>2.5367819040319111E-3</v>
      </c>
      <c r="D1118" s="318">
        <v>4.1464333177977167E-3</v>
      </c>
      <c r="E1118" s="318">
        <v>6.7804528518153181E-3</v>
      </c>
      <c r="F1118" s="318">
        <v>7.3020261481088035E-3</v>
      </c>
      <c r="G1118" s="318">
        <v>4.5974540875690485E-5</v>
      </c>
      <c r="H1118" s="318">
        <v>4.8273267919475014E-5</v>
      </c>
      <c r="I1118" s="318">
        <v>7.0844344048263355E-2</v>
      </c>
      <c r="J1118" s="318">
        <v>0</v>
      </c>
      <c r="K1118" s="318" t="s">
        <v>634</v>
      </c>
      <c r="O1118" s="318">
        <v>0</v>
      </c>
      <c r="P1118" s="318">
        <v>0</v>
      </c>
      <c r="Q1118" s="318">
        <v>0</v>
      </c>
      <c r="R1118" s="318">
        <v>1</v>
      </c>
      <c r="S1118" s="318">
        <v>4.3478260869565216E-2</v>
      </c>
      <c r="T1118" s="318">
        <v>0</v>
      </c>
      <c r="U1118" s="318">
        <v>0</v>
      </c>
    </row>
    <row r="1119" spans="1:21" x14ac:dyDescent="0.2">
      <c r="A1119" s="318">
        <v>38014</v>
      </c>
      <c r="B1119" s="318">
        <v>183</v>
      </c>
      <c r="C1119" s="318">
        <v>-1.3622609156135628E-2</v>
      </c>
      <c r="D1119" s="318">
        <v>3.1878963296283151E-3</v>
      </c>
      <c r="E1119" s="318">
        <v>7.7793454923840441E-3</v>
      </c>
      <c r="F1119" s="318">
        <v>8.3777566841058936E-3</v>
      </c>
      <c r="G1119" s="318">
        <v>6.0518216289875948E-5</v>
      </c>
      <c r="H1119" s="318">
        <v>6.3544127104369754E-5</v>
      </c>
      <c r="I1119" s="318">
        <v>6.8072701104000419E-2</v>
      </c>
      <c r="J1119" s="318">
        <v>0</v>
      </c>
      <c r="K1119" s="318" t="s">
        <v>634</v>
      </c>
      <c r="O1119" s="318">
        <v>0</v>
      </c>
      <c r="P1119" s="318">
        <v>0</v>
      </c>
      <c r="Q1119" s="318">
        <v>0</v>
      </c>
      <c r="R1119" s="318">
        <v>1</v>
      </c>
      <c r="S1119" s="318">
        <v>4.3478260869565216E-2</v>
      </c>
      <c r="T1119" s="318">
        <v>0</v>
      </c>
      <c r="U1119" s="318">
        <v>0</v>
      </c>
    </row>
    <row r="1120" spans="1:21" x14ac:dyDescent="0.2">
      <c r="A1120" s="318">
        <v>38015</v>
      </c>
      <c r="B1120" s="318">
        <v>183.740005</v>
      </c>
      <c r="C1120" s="318">
        <v>4.0355892142643988E-3</v>
      </c>
      <c r="D1120" s="318">
        <v>3.4301730329375215E-3</v>
      </c>
      <c r="E1120" s="318">
        <v>7.7196879837413152E-3</v>
      </c>
      <c r="F1120" s="318">
        <v>8.3135101363368009E-3</v>
      </c>
      <c r="G1120" s="318">
        <v>5.9593582566320051E-5</v>
      </c>
      <c r="H1120" s="318">
        <v>6.2573261694636053E-5</v>
      </c>
      <c r="I1120" s="318">
        <v>5.8311671775527839E-2</v>
      </c>
      <c r="J1120" s="318">
        <v>0</v>
      </c>
      <c r="K1120" s="318" t="s">
        <v>634</v>
      </c>
      <c r="O1120" s="318">
        <v>0</v>
      </c>
      <c r="P1120" s="318">
        <v>0</v>
      </c>
      <c r="Q1120" s="318">
        <v>0</v>
      </c>
      <c r="R1120" s="318">
        <v>1</v>
      </c>
      <c r="S1120" s="318">
        <v>4.3478260869565216E-2</v>
      </c>
      <c r="T1120" s="318">
        <v>0</v>
      </c>
      <c r="U1120" s="318">
        <v>0</v>
      </c>
    </row>
    <row r="1121" spans="1:21" x14ac:dyDescent="0.2">
      <c r="A1121" s="318">
        <v>38016</v>
      </c>
      <c r="B1121" s="318">
        <v>183.949997</v>
      </c>
      <c r="C1121" s="318">
        <v>1.1422231863184302E-3</v>
      </c>
      <c r="D1121" s="318">
        <v>3.4845646132383992E-3</v>
      </c>
      <c r="E1121" s="318">
        <v>7.6983055001311595E-3</v>
      </c>
      <c r="F1121" s="318">
        <v>8.2904828462950948E-3</v>
      </c>
      <c r="G1121" s="318">
        <v>5.9263907573349656E-5</v>
      </c>
      <c r="H1121" s="318">
        <v>6.2227102952017136E-5</v>
      </c>
      <c r="I1121" s="318">
        <v>6.0178535599129862E-2</v>
      </c>
      <c r="J1121" s="318">
        <v>0</v>
      </c>
      <c r="K1121" s="318" t="s">
        <v>634</v>
      </c>
      <c r="O1121" s="318">
        <v>0</v>
      </c>
      <c r="P1121" s="318">
        <v>0</v>
      </c>
      <c r="Q1121" s="318">
        <v>0</v>
      </c>
      <c r="R1121" s="318">
        <v>1</v>
      </c>
      <c r="S1121" s="318">
        <v>4.3478260869565216E-2</v>
      </c>
      <c r="T1121" s="318">
        <v>0</v>
      </c>
      <c r="U1121" s="318">
        <v>0</v>
      </c>
    </row>
    <row r="1122" spans="1:21" x14ac:dyDescent="0.2">
      <c r="A1122" s="318">
        <v>38019</v>
      </c>
      <c r="B1122" s="318">
        <v>183.550003</v>
      </c>
      <c r="C1122" s="318">
        <v>-2.1768389548401544E-3</v>
      </c>
      <c r="D1122" s="318">
        <v>2.6923838417014017E-3</v>
      </c>
      <c r="E1122" s="318">
        <v>7.3610929564414769E-3</v>
      </c>
      <c r="F1122" s="318">
        <v>7.9273308761677441E-3</v>
      </c>
      <c r="G1122" s="318">
        <v>5.4185689513372319E-5</v>
      </c>
      <c r="H1122" s="318">
        <v>5.6894973989040937E-5</v>
      </c>
      <c r="I1122" s="318">
        <v>5.9272866770133568E-2</v>
      </c>
      <c r="J1122" s="318">
        <v>0</v>
      </c>
      <c r="K1122" s="318" t="s">
        <v>634</v>
      </c>
      <c r="O1122" s="318">
        <v>0</v>
      </c>
      <c r="P1122" s="318">
        <v>0</v>
      </c>
      <c r="Q1122" s="318">
        <v>0</v>
      </c>
      <c r="R1122" s="318">
        <v>1</v>
      </c>
      <c r="S1122" s="318">
        <v>4.3478260869565216E-2</v>
      </c>
      <c r="T1122" s="318">
        <v>0</v>
      </c>
      <c r="U1122" s="318">
        <v>0</v>
      </c>
    </row>
    <row r="1123" spans="1:21" x14ac:dyDescent="0.2">
      <c r="A1123" s="318">
        <v>38020</v>
      </c>
      <c r="B1123" s="318">
        <v>182.979996</v>
      </c>
      <c r="C1123" s="318">
        <v>-3.110290896087223E-3</v>
      </c>
      <c r="D1123" s="318">
        <v>1.9549663776089773E-3</v>
      </c>
      <c r="E1123" s="318">
        <v>7.114081383771044E-3</v>
      </c>
      <c r="F1123" s="318">
        <v>7.6613184132918932E-3</v>
      </c>
      <c r="G1123" s="318">
        <v>5.0610153934917728E-5</v>
      </c>
      <c r="H1123" s="318">
        <v>5.3140661631663617E-5</v>
      </c>
      <c r="I1123" s="318">
        <v>5.237838753164753E-2</v>
      </c>
      <c r="J1123" s="318">
        <v>0</v>
      </c>
      <c r="K1123" s="318" t="s">
        <v>634</v>
      </c>
      <c r="O1123" s="318">
        <v>0</v>
      </c>
      <c r="P1123" s="318">
        <v>0</v>
      </c>
      <c r="Q1123" s="318">
        <v>0</v>
      </c>
      <c r="R1123" s="318">
        <v>1</v>
      </c>
      <c r="S1123" s="318">
        <v>4.3478260869565216E-2</v>
      </c>
      <c r="T1123" s="318">
        <v>0</v>
      </c>
      <c r="U1123" s="318">
        <v>0</v>
      </c>
    </row>
    <row r="1124" spans="1:21" x14ac:dyDescent="0.2">
      <c r="A1124" s="318">
        <v>38021</v>
      </c>
      <c r="B1124" s="318">
        <v>184.58999600000001</v>
      </c>
      <c r="C1124" s="318">
        <v>8.7602923597857891E-3</v>
      </c>
      <c r="D1124" s="318">
        <v>1.8462948075736155E-3</v>
      </c>
      <c r="E1124" s="318">
        <v>6.9845764930125676E-3</v>
      </c>
      <c r="F1124" s="318">
        <v>7.5218516078596875E-3</v>
      </c>
      <c r="G1124" s="318">
        <v>4.8784308786743732E-5</v>
      </c>
      <c r="H1124" s="318">
        <v>5.1223524226080921E-5</v>
      </c>
      <c r="I1124" s="318">
        <v>4.7218154828180835E-2</v>
      </c>
      <c r="J1124" s="318">
        <v>0</v>
      </c>
      <c r="K1124" s="318" t="s">
        <v>634</v>
      </c>
      <c r="O1124" s="318">
        <v>0</v>
      </c>
      <c r="P1124" s="318">
        <v>0</v>
      </c>
      <c r="Q1124" s="318">
        <v>0</v>
      </c>
      <c r="R1124" s="318">
        <v>1</v>
      </c>
      <c r="S1124" s="318">
        <v>4.3478260869565216E-2</v>
      </c>
      <c r="T1124" s="318">
        <v>0</v>
      </c>
      <c r="U1124" s="318">
        <v>0</v>
      </c>
    </row>
    <row r="1125" spans="1:21" x14ac:dyDescent="0.2">
      <c r="A1125" s="318">
        <v>38022</v>
      </c>
      <c r="B1125" s="318">
        <v>184.520004</v>
      </c>
      <c r="C1125" s="318">
        <v>-3.7924738337577696E-4</v>
      </c>
      <c r="D1125" s="318">
        <v>1.9141292835832956E-3</v>
      </c>
      <c r="E1125" s="318">
        <v>6.9542059171738991E-3</v>
      </c>
      <c r="F1125" s="318">
        <v>7.4891448338795831E-3</v>
      </c>
      <c r="G1125" s="318">
        <v>4.8360979938456475E-5</v>
      </c>
      <c r="H1125" s="318">
        <v>5.0779028935379303E-5</v>
      </c>
      <c r="I1125" s="318">
        <v>4.6998718590422685E-2</v>
      </c>
      <c r="J1125" s="318">
        <v>0</v>
      </c>
      <c r="K1125" s="318" t="s">
        <v>634</v>
      </c>
      <c r="O1125" s="318">
        <v>0</v>
      </c>
      <c r="P1125" s="318">
        <v>0</v>
      </c>
      <c r="Q1125" s="318">
        <v>0</v>
      </c>
      <c r="R1125" s="318">
        <v>1</v>
      </c>
      <c r="S1125" s="318">
        <v>4.3478260869565216E-2</v>
      </c>
      <c r="T1125" s="318">
        <v>0</v>
      </c>
      <c r="U1125" s="318">
        <v>0</v>
      </c>
    </row>
    <row r="1126" spans="1:21" x14ac:dyDescent="0.2">
      <c r="A1126" s="318">
        <v>38023</v>
      </c>
      <c r="B1126" s="318">
        <v>184.28999300000001</v>
      </c>
      <c r="C1126" s="318">
        <v>-1.2473145071541828E-3</v>
      </c>
      <c r="D1126" s="318">
        <v>1.7072012336969927E-3</v>
      </c>
      <c r="E1126" s="318">
        <v>6.9818090738230929E-3</v>
      </c>
      <c r="F1126" s="318">
        <v>7.5188713102710232E-3</v>
      </c>
      <c r="G1126" s="318">
        <v>4.8745657943318475E-5</v>
      </c>
      <c r="H1126" s="318">
        <v>5.1182940840484404E-5</v>
      </c>
      <c r="I1126" s="318">
        <v>4.6548391791412298E-2</v>
      </c>
      <c r="J1126" s="318">
        <v>0</v>
      </c>
      <c r="K1126" s="318" t="s">
        <v>634</v>
      </c>
      <c r="O1126" s="318">
        <v>0</v>
      </c>
      <c r="P1126" s="318">
        <v>0</v>
      </c>
      <c r="Q1126" s="318">
        <v>0</v>
      </c>
      <c r="R1126" s="318">
        <v>1</v>
      </c>
      <c r="S1126" s="318">
        <v>4.3478260869565216E-2</v>
      </c>
      <c r="T1126" s="318">
        <v>0</v>
      </c>
      <c r="U1126" s="318">
        <v>0</v>
      </c>
    </row>
    <row r="1127" spans="1:21" x14ac:dyDescent="0.2">
      <c r="A1127" s="318">
        <v>38026</v>
      </c>
      <c r="B1127" s="318">
        <v>186.550003</v>
      </c>
      <c r="C1127" s="318">
        <v>1.2188749888314056E-2</v>
      </c>
      <c r="D1127" s="318">
        <v>2.1993174702316753E-3</v>
      </c>
      <c r="E1127" s="318">
        <v>7.3473418125139071E-3</v>
      </c>
      <c r="F1127" s="318">
        <v>7.9125219519380532E-3</v>
      </c>
      <c r="G1127" s="318">
        <v>5.3983431709915152E-5</v>
      </c>
      <c r="H1127" s="318">
        <v>5.6682603295410912E-5</v>
      </c>
      <c r="I1127" s="318">
        <v>4.7646765529114177E-2</v>
      </c>
      <c r="J1127" s="318">
        <v>0</v>
      </c>
      <c r="K1127" s="318" t="s">
        <v>634</v>
      </c>
      <c r="O1127" s="318">
        <v>0</v>
      </c>
      <c r="P1127" s="318">
        <v>0</v>
      </c>
      <c r="Q1127" s="318">
        <v>0</v>
      </c>
      <c r="R1127" s="318">
        <v>1</v>
      </c>
      <c r="S1127" s="318">
        <v>4.3478260869565216E-2</v>
      </c>
      <c r="T1127" s="318">
        <v>0</v>
      </c>
      <c r="U1127" s="318">
        <v>0</v>
      </c>
    </row>
    <row r="1128" spans="1:21" x14ac:dyDescent="0.2">
      <c r="A1128" s="318">
        <v>38027</v>
      </c>
      <c r="B1128" s="318">
        <v>187.009995</v>
      </c>
      <c r="C1128" s="318">
        <v>2.4627488754438943E-3</v>
      </c>
      <c r="D1128" s="318">
        <v>1.9252321594485152E-3</v>
      </c>
      <c r="E1128" s="318">
        <v>7.2177884690991789E-3</v>
      </c>
      <c r="F1128" s="318">
        <v>7.7730029667221921E-3</v>
      </c>
      <c r="G1128" s="318">
        <v>5.209647038466107E-5</v>
      </c>
      <c r="H1128" s="318">
        <v>5.4701293903894125E-5</v>
      </c>
      <c r="I1128" s="318">
        <v>5.1384711264047554E-2</v>
      </c>
      <c r="J1128" s="318">
        <v>0</v>
      </c>
      <c r="K1128" s="318" t="s">
        <v>634</v>
      </c>
      <c r="O1128" s="318">
        <v>0</v>
      </c>
      <c r="P1128" s="318">
        <v>0</v>
      </c>
      <c r="Q1128" s="318">
        <v>0</v>
      </c>
      <c r="R1128" s="318">
        <v>1</v>
      </c>
      <c r="S1128" s="318">
        <v>4.3478260869565216E-2</v>
      </c>
      <c r="T1128" s="318">
        <v>0</v>
      </c>
      <c r="U1128" s="318">
        <v>0</v>
      </c>
    </row>
    <row r="1129" spans="1:21" x14ac:dyDescent="0.2">
      <c r="A1129" s="318">
        <v>38028</v>
      </c>
      <c r="B1129" s="318">
        <v>188.94000199999999</v>
      </c>
      <c r="C1129" s="318">
        <v>1.0267450302269152E-2</v>
      </c>
      <c r="D1129" s="318">
        <v>2.2342058405161172E-3</v>
      </c>
      <c r="E1129" s="318">
        <v>7.436668560113005E-3</v>
      </c>
      <c r="F1129" s="318">
        <v>8.0087199878140052E-3</v>
      </c>
      <c r="G1129" s="318">
        <v>5.5304039272973231E-5</v>
      </c>
      <c r="H1129" s="318">
        <v>5.8069241236621895E-5</v>
      </c>
      <c r="I1129" s="318">
        <v>4.9321657485916624E-2</v>
      </c>
      <c r="J1129" s="318">
        <v>0</v>
      </c>
      <c r="K1129" s="318" t="s">
        <v>634</v>
      </c>
      <c r="O1129" s="318">
        <v>0</v>
      </c>
      <c r="P1129" s="318">
        <v>0</v>
      </c>
      <c r="Q1129" s="318">
        <v>0</v>
      </c>
      <c r="R1129" s="318">
        <v>1</v>
      </c>
      <c r="S1129" s="318">
        <v>4.3478260869565216E-2</v>
      </c>
      <c r="T1129" s="318">
        <v>0</v>
      </c>
      <c r="U1129" s="318">
        <v>0</v>
      </c>
    </row>
    <row r="1130" spans="1:21" x14ac:dyDescent="0.2">
      <c r="A1130" s="318">
        <v>38029</v>
      </c>
      <c r="B1130" s="318">
        <v>190.83000200000001</v>
      </c>
      <c r="C1130" s="318">
        <v>9.95347491299578E-3</v>
      </c>
      <c r="D1130" s="318">
        <v>2.3057531004127825E-3</v>
      </c>
      <c r="E1130" s="318">
        <v>7.5063709266794745E-3</v>
      </c>
      <c r="F1130" s="318">
        <v>8.0837840748855874E-3</v>
      </c>
      <c r="G1130" s="318">
        <v>5.6345604488898875E-5</v>
      </c>
      <c r="H1130" s="318">
        <v>5.9162884713343818E-5</v>
      </c>
      <c r="I1130" s="318">
        <v>5.2179932622318688E-2</v>
      </c>
      <c r="J1130" s="318">
        <v>0</v>
      </c>
      <c r="K1130" s="318" t="s">
        <v>634</v>
      </c>
      <c r="O1130" s="318">
        <v>0</v>
      </c>
      <c r="P1130" s="318">
        <v>0</v>
      </c>
      <c r="Q1130" s="318">
        <v>0</v>
      </c>
      <c r="R1130" s="318">
        <v>1</v>
      </c>
      <c r="S1130" s="318">
        <v>4.3478260869565216E-2</v>
      </c>
      <c r="T1130" s="318">
        <v>0</v>
      </c>
      <c r="U1130" s="318">
        <v>0</v>
      </c>
    </row>
    <row r="1131" spans="1:21" x14ac:dyDescent="0.2">
      <c r="A1131" s="318">
        <v>38030</v>
      </c>
      <c r="B1131" s="318">
        <v>188.86999499999999</v>
      </c>
      <c r="C1131" s="318">
        <v>-1.0324068604836182E-2</v>
      </c>
      <c r="D1131" s="318">
        <v>2.0794026992153485E-3</v>
      </c>
      <c r="E1131" s="318">
        <v>7.8208371920625592E-3</v>
      </c>
      <c r="F1131" s="318">
        <v>8.4224400529904486E-3</v>
      </c>
      <c r="G1131" s="318">
        <v>6.1165494384748988E-5</v>
      </c>
      <c r="H1131" s="318">
        <v>6.4223769103986442E-5</v>
      </c>
      <c r="I1131" s="318">
        <v>5.8097852439158604E-2</v>
      </c>
      <c r="J1131" s="318">
        <v>0</v>
      </c>
      <c r="K1131" s="318" t="s">
        <v>634</v>
      </c>
      <c r="O1131" s="318">
        <v>0</v>
      </c>
      <c r="P1131" s="318">
        <v>0</v>
      </c>
      <c r="Q1131" s="318">
        <v>0</v>
      </c>
      <c r="R1131" s="318">
        <v>1</v>
      </c>
      <c r="S1131" s="318">
        <v>4.3478260869565216E-2</v>
      </c>
      <c r="T1131" s="318">
        <v>0</v>
      </c>
      <c r="U1131" s="318">
        <v>0</v>
      </c>
    </row>
    <row r="1132" spans="1:21" x14ac:dyDescent="0.2">
      <c r="A1132" s="318">
        <v>38033</v>
      </c>
      <c r="B1132" s="318">
        <v>189.320007</v>
      </c>
      <c r="C1132" s="318">
        <v>2.3798207779627224E-3</v>
      </c>
      <c r="D1132" s="318">
        <v>1.5803742758666213E-3</v>
      </c>
      <c r="E1132" s="318">
        <v>7.4228087651175651E-3</v>
      </c>
      <c r="F1132" s="318">
        <v>7.9937940547419924E-3</v>
      </c>
      <c r="G1132" s="318">
        <v>5.5098089963506147E-5</v>
      </c>
      <c r="H1132" s="318">
        <v>5.7852994461681454E-5</v>
      </c>
      <c r="I1132" s="318">
        <v>5.260856358375892E-2</v>
      </c>
      <c r="J1132" s="318">
        <v>0</v>
      </c>
      <c r="K1132" s="318" t="s">
        <v>634</v>
      </c>
      <c r="O1132" s="318">
        <v>0</v>
      </c>
      <c r="P1132" s="318">
        <v>0</v>
      </c>
      <c r="Q1132" s="318">
        <v>0</v>
      </c>
      <c r="R1132" s="318">
        <v>1</v>
      </c>
      <c r="S1132" s="318">
        <v>4.3478260869565216E-2</v>
      </c>
      <c r="T1132" s="318">
        <v>0</v>
      </c>
      <c r="U1132" s="318">
        <v>0</v>
      </c>
    </row>
    <row r="1133" spans="1:21" x14ac:dyDescent="0.2">
      <c r="A1133" s="318">
        <v>38034</v>
      </c>
      <c r="B1133" s="318">
        <v>190.33999600000001</v>
      </c>
      <c r="C1133" s="318">
        <v>5.3731836166901374E-3</v>
      </c>
      <c r="D1133" s="318">
        <v>1.5355735559802943E-3</v>
      </c>
      <c r="E1133" s="318">
        <v>7.3955995438433012E-3</v>
      </c>
      <c r="F1133" s="318">
        <v>7.9644918164466314E-3</v>
      </c>
      <c r="G1133" s="318">
        <v>5.4694892612895248E-5</v>
      </c>
      <c r="H1133" s="318">
        <v>5.7429637243540015E-5</v>
      </c>
      <c r="I1133" s="318">
        <v>5.2137997806469098E-2</v>
      </c>
      <c r="J1133" s="318">
        <v>0</v>
      </c>
      <c r="K1133" s="318" t="s">
        <v>634</v>
      </c>
      <c r="O1133" s="318">
        <v>0</v>
      </c>
      <c r="P1133" s="318">
        <v>0</v>
      </c>
      <c r="Q1133" s="318">
        <v>0</v>
      </c>
      <c r="R1133" s="318">
        <v>1</v>
      </c>
      <c r="S1133" s="318">
        <v>4.3478260869565216E-2</v>
      </c>
      <c r="T1133" s="318">
        <v>0</v>
      </c>
      <c r="U1133" s="318">
        <v>0</v>
      </c>
    </row>
    <row r="1134" spans="1:21" x14ac:dyDescent="0.2">
      <c r="A1134" s="318">
        <v>38035</v>
      </c>
      <c r="B1134" s="318">
        <v>192.550003</v>
      </c>
      <c r="C1134" s="318">
        <v>1.1543950212115094E-2</v>
      </c>
      <c r="D1134" s="318">
        <v>1.7788036498604305E-3</v>
      </c>
      <c r="E1134" s="318">
        <v>7.6446312497489071E-3</v>
      </c>
      <c r="F1134" s="318">
        <v>8.2326798074218999E-3</v>
      </c>
      <c r="G1134" s="318">
        <v>5.8440386944637542E-5</v>
      </c>
      <c r="H1134" s="318">
        <v>6.1362406291869424E-5</v>
      </c>
      <c r="I1134" s="318">
        <v>5.1788314489436126E-2</v>
      </c>
      <c r="J1134" s="318">
        <v>0</v>
      </c>
      <c r="K1134" s="318" t="s">
        <v>634</v>
      </c>
      <c r="O1134" s="318">
        <v>0</v>
      </c>
      <c r="P1134" s="318">
        <v>0</v>
      </c>
      <c r="Q1134" s="318">
        <v>0</v>
      </c>
      <c r="R1134" s="318">
        <v>1</v>
      </c>
      <c r="S1134" s="318">
        <v>4.3478260869565216E-2</v>
      </c>
      <c r="T1134" s="318">
        <v>0</v>
      </c>
      <c r="U1134" s="318">
        <v>0</v>
      </c>
    </row>
    <row r="1135" spans="1:21" x14ac:dyDescent="0.2">
      <c r="A1135" s="318">
        <v>38036</v>
      </c>
      <c r="B1135" s="318">
        <v>197.83000200000001</v>
      </c>
      <c r="C1135" s="318">
        <v>2.7052210308404261E-2</v>
      </c>
      <c r="D1135" s="318">
        <v>3.0490389068730025E-3</v>
      </c>
      <c r="E1135" s="318">
        <v>9.4119739598789633E-3</v>
      </c>
      <c r="F1135" s="318">
        <v>1.0135971956792729E-2</v>
      </c>
      <c r="G1135" s="318">
        <v>8.8585253821439689E-5</v>
      </c>
      <c r="H1135" s="318">
        <v>9.3014516512511677E-5</v>
      </c>
      <c r="I1135" s="318">
        <v>6.0034611566743425E-2</v>
      </c>
      <c r="J1135" s="318">
        <v>0</v>
      </c>
      <c r="K1135" s="318" t="s">
        <v>634</v>
      </c>
      <c r="O1135" s="318">
        <v>0</v>
      </c>
      <c r="P1135" s="318">
        <v>0</v>
      </c>
      <c r="Q1135" s="318">
        <v>0</v>
      </c>
      <c r="R1135" s="318">
        <v>1</v>
      </c>
      <c r="S1135" s="318">
        <v>4.3478260869565216E-2</v>
      </c>
      <c r="T1135" s="318">
        <v>0</v>
      </c>
      <c r="U1135" s="318">
        <v>0</v>
      </c>
    </row>
    <row r="1136" spans="1:21" x14ac:dyDescent="0.2">
      <c r="A1136" s="318">
        <v>38037</v>
      </c>
      <c r="B1136" s="318">
        <v>198.85000600000001</v>
      </c>
      <c r="C1136" s="318">
        <v>5.1427156775061432E-3</v>
      </c>
      <c r="D1136" s="318">
        <v>2.7098570412781827E-3</v>
      </c>
      <c r="E1136" s="318">
        <v>9.1889303789667882E-3</v>
      </c>
      <c r="F1136" s="318">
        <v>9.8957711773488485E-3</v>
      </c>
      <c r="G1136" s="318">
        <v>8.4436441509498709E-5</v>
      </c>
      <c r="H1136" s="318">
        <v>8.8658263584973649E-5</v>
      </c>
      <c r="I1136" s="318">
        <v>7.4505033834004031E-2</v>
      </c>
      <c r="J1136" s="318">
        <v>0</v>
      </c>
      <c r="K1136" s="318" t="s">
        <v>634</v>
      </c>
      <c r="O1136" s="318">
        <v>0</v>
      </c>
      <c r="P1136" s="318">
        <v>0</v>
      </c>
      <c r="Q1136" s="318">
        <v>0</v>
      </c>
      <c r="R1136" s="318">
        <v>1</v>
      </c>
      <c r="S1136" s="318">
        <v>4.3478260869565216E-2</v>
      </c>
      <c r="T1136" s="318">
        <v>0</v>
      </c>
      <c r="U1136" s="318">
        <v>0</v>
      </c>
    </row>
    <row r="1137" spans="1:21" x14ac:dyDescent="0.2">
      <c r="A1137" s="318">
        <v>38040</v>
      </c>
      <c r="B1137" s="318">
        <v>200.60000600000001</v>
      </c>
      <c r="C1137" s="318">
        <v>8.7621036109070995E-3</v>
      </c>
      <c r="D1137" s="318">
        <v>3.6855161867409016E-3</v>
      </c>
      <c r="E1137" s="318">
        <v>8.6514539338739607E-3</v>
      </c>
      <c r="F1137" s="318">
        <v>9.3169503903258039E-3</v>
      </c>
      <c r="G1137" s="318">
        <v>7.4847655169943238E-5</v>
      </c>
      <c r="H1137" s="318">
        <v>7.8590037928440409E-5</v>
      </c>
      <c r="I1137" s="318">
        <v>7.501898502783115E-2</v>
      </c>
      <c r="J1137" s="318">
        <v>0</v>
      </c>
      <c r="K1137" s="318" t="s">
        <v>634</v>
      </c>
      <c r="O1137" s="318">
        <v>0</v>
      </c>
      <c r="P1137" s="318">
        <v>0</v>
      </c>
      <c r="Q1137" s="318">
        <v>0</v>
      </c>
      <c r="R1137" s="318">
        <v>1</v>
      </c>
      <c r="S1137" s="318">
        <v>4.3478260869565216E-2</v>
      </c>
      <c r="T1137" s="318">
        <v>0</v>
      </c>
      <c r="U1137" s="318">
        <v>0</v>
      </c>
    </row>
    <row r="1138" spans="1:21" x14ac:dyDescent="0.2">
      <c r="A1138" s="318">
        <v>38041</v>
      </c>
      <c r="B1138" s="318">
        <v>198.429993</v>
      </c>
      <c r="C1138" s="318">
        <v>-1.0876547617867671E-2</v>
      </c>
      <c r="D1138" s="318">
        <v>3.3268751298434307E-3</v>
      </c>
      <c r="E1138" s="318">
        <v>9.1018579287188098E-3</v>
      </c>
      <c r="F1138" s="318">
        <v>9.8020008463125634E-3</v>
      </c>
      <c r="G1138" s="318">
        <v>8.284381775458145E-5</v>
      </c>
      <c r="H1138" s="318">
        <v>8.6986008642310524E-5</v>
      </c>
      <c r="I1138" s="318">
        <v>8.0811689501040909E-2</v>
      </c>
      <c r="J1138" s="318">
        <v>0</v>
      </c>
      <c r="K1138" s="318" t="s">
        <v>634</v>
      </c>
      <c r="O1138" s="318">
        <v>0</v>
      </c>
      <c r="P1138" s="318">
        <v>0</v>
      </c>
      <c r="Q1138" s="318">
        <v>0</v>
      </c>
      <c r="R1138" s="318">
        <v>1</v>
      </c>
      <c r="S1138" s="318">
        <v>4.3478260869565216E-2</v>
      </c>
      <c r="T1138" s="318">
        <v>0</v>
      </c>
      <c r="U1138" s="318">
        <v>0</v>
      </c>
    </row>
    <row r="1139" spans="1:21" x14ac:dyDescent="0.2">
      <c r="A1139" s="318">
        <v>38042</v>
      </c>
      <c r="B1139" s="318">
        <v>198.779999</v>
      </c>
      <c r="C1139" s="318">
        <v>1.7623226889359595E-3</v>
      </c>
      <c r="D1139" s="318">
        <v>3.2899961196007667E-3</v>
      </c>
      <c r="E1139" s="318">
        <v>9.1067869494053152E-3</v>
      </c>
      <c r="F1139" s="318">
        <v>9.8073090224364921E-3</v>
      </c>
      <c r="G1139" s="318">
        <v>8.2933568541858964E-5</v>
      </c>
      <c r="H1139" s="318">
        <v>8.7080246968951921E-5</v>
      </c>
      <c r="I1139" s="318">
        <v>7.4272603332544485E-2</v>
      </c>
      <c r="J1139" s="318">
        <v>0</v>
      </c>
      <c r="K1139" s="318" t="s">
        <v>634</v>
      </c>
      <c r="O1139" s="318">
        <v>0</v>
      </c>
      <c r="P1139" s="318">
        <v>0</v>
      </c>
      <c r="Q1139" s="318">
        <v>0</v>
      </c>
      <c r="R1139" s="318">
        <v>1</v>
      </c>
      <c r="S1139" s="318">
        <v>4.3478260869565216E-2</v>
      </c>
      <c r="T1139" s="318">
        <v>0</v>
      </c>
      <c r="U1139" s="318">
        <v>0</v>
      </c>
    </row>
    <row r="1140" spans="1:21" x14ac:dyDescent="0.2">
      <c r="A1140" s="318">
        <v>38043</v>
      </c>
      <c r="B1140" s="318">
        <v>199.550003</v>
      </c>
      <c r="C1140" s="318">
        <v>3.8661660193965229E-3</v>
      </c>
      <c r="D1140" s="318">
        <v>4.1227949374832498E-3</v>
      </c>
      <c r="E1140" s="318">
        <v>8.2413666769697476E-3</v>
      </c>
      <c r="F1140" s="318">
        <v>8.8753179598135747E-3</v>
      </c>
      <c r="G1140" s="318">
        <v>6.792012470426738E-5</v>
      </c>
      <c r="H1140" s="318">
        <v>7.1316130939480754E-5</v>
      </c>
      <c r="I1140" s="318">
        <v>7.1385876936992887E-2</v>
      </c>
      <c r="J1140" s="318">
        <v>0</v>
      </c>
      <c r="K1140" s="318" t="s">
        <v>634</v>
      </c>
      <c r="O1140" s="318">
        <v>0</v>
      </c>
      <c r="P1140" s="318">
        <v>0</v>
      </c>
      <c r="Q1140" s="318">
        <v>0</v>
      </c>
      <c r="R1140" s="318">
        <v>1</v>
      </c>
      <c r="S1140" s="318">
        <v>4.3478260869565216E-2</v>
      </c>
      <c r="T1140" s="318">
        <v>0</v>
      </c>
      <c r="U1140" s="318">
        <v>0</v>
      </c>
    </row>
    <row r="1141" spans="1:21" x14ac:dyDescent="0.2">
      <c r="A1141" s="318">
        <v>38044</v>
      </c>
      <c r="B1141" s="318">
        <v>202.070007</v>
      </c>
      <c r="C1141" s="318">
        <v>1.2549360138296281E-2</v>
      </c>
      <c r="D1141" s="318">
        <v>4.528212600532387E-3</v>
      </c>
      <c r="E1141" s="318">
        <v>8.44378545801284E-3</v>
      </c>
      <c r="F1141" s="318">
        <v>9.0933074163215191E-3</v>
      </c>
      <c r="G1141" s="318">
        <v>7.1297512860949095E-5</v>
      </c>
      <c r="H1141" s="318">
        <v>7.4862388503996554E-5</v>
      </c>
      <c r="I1141" s="318">
        <v>7.4289366019120673E-2</v>
      </c>
      <c r="J1141" s="318">
        <v>0</v>
      </c>
      <c r="K1141" s="318" t="s">
        <v>634</v>
      </c>
      <c r="O1141" s="318">
        <v>0</v>
      </c>
      <c r="P1141" s="318">
        <v>0</v>
      </c>
      <c r="Q1141" s="318">
        <v>0</v>
      </c>
      <c r="R1141" s="318">
        <v>1</v>
      </c>
      <c r="S1141" s="318">
        <v>4.3478260869565216E-2</v>
      </c>
      <c r="T1141" s="318">
        <v>0</v>
      </c>
      <c r="U1141" s="318">
        <v>0</v>
      </c>
    </row>
    <row r="1142" spans="1:21" x14ac:dyDescent="0.2">
      <c r="A1142" s="318">
        <v>38047</v>
      </c>
      <c r="B1142" s="318">
        <v>204.78999300000001</v>
      </c>
      <c r="C1142" s="318">
        <v>1.3370822999998875E-2</v>
      </c>
      <c r="D1142" s="318">
        <v>5.1105268773743127E-3</v>
      </c>
      <c r="E1142" s="318">
        <v>8.6184575282508454E-3</v>
      </c>
      <c r="F1142" s="318">
        <v>9.2814157996547568E-3</v>
      </c>
      <c r="G1142" s="318">
        <v>7.4277810166263673E-5</v>
      </c>
      <c r="H1142" s="318">
        <v>7.7991700674576864E-5</v>
      </c>
      <c r="I1142" s="318">
        <v>8.0724686657213288E-2</v>
      </c>
      <c r="J1142" s="318">
        <v>0</v>
      </c>
      <c r="K1142" s="318" t="s">
        <v>634</v>
      </c>
      <c r="O1142" s="318">
        <v>0</v>
      </c>
      <c r="P1142" s="318">
        <v>0</v>
      </c>
      <c r="Q1142" s="318">
        <v>0</v>
      </c>
      <c r="R1142" s="318">
        <v>1</v>
      </c>
      <c r="S1142" s="318">
        <v>4.3478260869565216E-2</v>
      </c>
      <c r="T1142" s="318">
        <v>0</v>
      </c>
      <c r="U1142" s="318">
        <v>0</v>
      </c>
    </row>
    <row r="1143" spans="1:21" x14ac:dyDescent="0.2">
      <c r="A1143" s="318">
        <v>38048</v>
      </c>
      <c r="B1143" s="318">
        <v>205.91000399999999</v>
      </c>
      <c r="C1143" s="318">
        <v>5.4541698791538565E-3</v>
      </c>
      <c r="D1143" s="318">
        <v>5.4739082504216474E-3</v>
      </c>
      <c r="E1143" s="318">
        <v>8.4551629984216913E-3</v>
      </c>
      <c r="F1143" s="318">
        <v>9.1055601521464365E-3</v>
      </c>
      <c r="G1143" s="318">
        <v>7.1489781329879274E-5</v>
      </c>
      <c r="H1143" s="318">
        <v>7.5064270396373245E-5</v>
      </c>
      <c r="I1143" s="318">
        <v>8.6551606649658386E-2</v>
      </c>
      <c r="J1143" s="318">
        <v>0</v>
      </c>
      <c r="K1143" s="318" t="s">
        <v>634</v>
      </c>
      <c r="O1143" s="318">
        <v>0</v>
      </c>
      <c r="P1143" s="318">
        <v>0</v>
      </c>
      <c r="Q1143" s="318">
        <v>0</v>
      </c>
      <c r="R1143" s="318">
        <v>1</v>
      </c>
      <c r="S1143" s="318">
        <v>4.3478260869565216E-2</v>
      </c>
      <c r="T1143" s="318">
        <v>0</v>
      </c>
      <c r="U1143" s="318">
        <v>0</v>
      </c>
    </row>
    <row r="1144" spans="1:21" x14ac:dyDescent="0.2">
      <c r="A1144" s="318">
        <v>38049</v>
      </c>
      <c r="B1144" s="318">
        <v>204.71000699999999</v>
      </c>
      <c r="C1144" s="318">
        <v>-5.8448218987740023E-3</v>
      </c>
      <c r="D1144" s="318">
        <v>5.3436924883889436E-3</v>
      </c>
      <c r="E1144" s="318">
        <v>8.6135495725126448E-3</v>
      </c>
      <c r="F1144" s="318">
        <v>9.2761303088597716E-3</v>
      </c>
      <c r="G1144" s="318">
        <v>7.4193236238132774E-5</v>
      </c>
      <c r="H1144" s="318">
        <v>7.7902898050039417E-5</v>
      </c>
      <c r="I1144" s="318">
        <v>8.7436961256289567E-2</v>
      </c>
      <c r="J1144" s="318">
        <v>0</v>
      </c>
      <c r="K1144" s="318" t="s">
        <v>634</v>
      </c>
      <c r="O1144" s="318">
        <v>0</v>
      </c>
      <c r="P1144" s="318">
        <v>0</v>
      </c>
      <c r="Q1144" s="318">
        <v>0</v>
      </c>
      <c r="R1144" s="318">
        <v>1</v>
      </c>
      <c r="S1144" s="318">
        <v>4.3478260869565216E-2</v>
      </c>
      <c r="T1144" s="318">
        <v>0</v>
      </c>
      <c r="U1144" s="318">
        <v>0</v>
      </c>
    </row>
    <row r="1145" spans="1:21" x14ac:dyDescent="0.2">
      <c r="A1145" s="318">
        <v>38050</v>
      </c>
      <c r="B1145" s="318">
        <v>205.30999800000001</v>
      </c>
      <c r="C1145" s="318">
        <v>2.9266446560624361E-3</v>
      </c>
      <c r="D1145" s="318">
        <v>5.0658997405925929E-3</v>
      </c>
      <c r="E1145" s="318">
        <v>8.5918948587604561E-3</v>
      </c>
      <c r="F1145" s="318">
        <v>9.2528098478958758E-3</v>
      </c>
      <c r="G1145" s="318">
        <v>7.3820657263994364E-5</v>
      </c>
      <c r="H1145" s="318">
        <v>7.751169012719409E-5</v>
      </c>
      <c r="I1145" s="318">
        <v>8.194640990866664E-2</v>
      </c>
      <c r="J1145" s="318">
        <v>0</v>
      </c>
      <c r="K1145" s="318" t="s">
        <v>634</v>
      </c>
      <c r="O1145" s="318">
        <v>0</v>
      </c>
      <c r="P1145" s="318">
        <v>0</v>
      </c>
      <c r="Q1145" s="318">
        <v>0</v>
      </c>
      <c r="R1145" s="318">
        <v>1</v>
      </c>
      <c r="S1145" s="318">
        <v>4.3478260869565216E-2</v>
      </c>
      <c r="T1145" s="318">
        <v>0</v>
      </c>
      <c r="U1145" s="318">
        <v>0</v>
      </c>
    </row>
    <row r="1146" spans="1:21" x14ac:dyDescent="0.2">
      <c r="A1146" s="318">
        <v>38051</v>
      </c>
      <c r="B1146" s="318">
        <v>206.11999499999999</v>
      </c>
      <c r="C1146" s="318">
        <v>3.9374768990030132E-3</v>
      </c>
      <c r="D1146" s="318">
        <v>5.2714580397534875E-3</v>
      </c>
      <c r="E1146" s="318">
        <v>8.5063197614662217E-3</v>
      </c>
      <c r="F1146" s="318">
        <v>9.1606520508097766E-3</v>
      </c>
      <c r="G1146" s="318">
        <v>7.2357475884310757E-5</v>
      </c>
      <c r="H1146" s="318">
        <v>7.5975349678526291E-5</v>
      </c>
      <c r="I1146" s="318">
        <v>7.9152477205859106E-2</v>
      </c>
      <c r="J1146" s="318">
        <v>0</v>
      </c>
      <c r="K1146" s="318" t="s">
        <v>634</v>
      </c>
      <c r="O1146" s="318">
        <v>0</v>
      </c>
      <c r="P1146" s="318">
        <v>0</v>
      </c>
      <c r="Q1146" s="318">
        <v>0</v>
      </c>
      <c r="R1146" s="318">
        <v>1</v>
      </c>
      <c r="S1146" s="318">
        <v>4.3478260869565216E-2</v>
      </c>
      <c r="T1146" s="318">
        <v>0</v>
      </c>
      <c r="U1146" s="318">
        <v>0</v>
      </c>
    </row>
    <row r="1147" spans="1:21" x14ac:dyDescent="0.2">
      <c r="A1147" s="318">
        <v>38054</v>
      </c>
      <c r="B1147" s="318">
        <v>207.35000600000001</v>
      </c>
      <c r="C1147" s="318">
        <v>5.949716426661482E-3</v>
      </c>
      <c r="D1147" s="318">
        <v>5.6141737985066142E-3</v>
      </c>
      <c r="E1147" s="318">
        <v>8.3745107937420963E-3</v>
      </c>
      <c r="F1147" s="318">
        <v>9.0187039317222578E-3</v>
      </c>
      <c r="G1147" s="318">
        <v>7.0132431034502862E-5</v>
      </c>
      <c r="H1147" s="318">
        <v>7.3639052586228006E-5</v>
      </c>
      <c r="I1147" s="318">
        <v>8.1322749671324662E-2</v>
      </c>
      <c r="J1147" s="318">
        <v>0</v>
      </c>
      <c r="K1147" s="318" t="s">
        <v>634</v>
      </c>
      <c r="O1147" s="318">
        <v>0</v>
      </c>
      <c r="P1147" s="318">
        <v>0</v>
      </c>
      <c r="Q1147" s="318">
        <v>0</v>
      </c>
      <c r="R1147" s="318">
        <v>1</v>
      </c>
      <c r="S1147" s="318">
        <v>4.3478260869565216E-2</v>
      </c>
      <c r="T1147" s="318">
        <v>0</v>
      </c>
      <c r="U1147" s="318">
        <v>0</v>
      </c>
    </row>
    <row r="1148" spans="1:21" x14ac:dyDescent="0.2">
      <c r="A1148" s="318">
        <v>38055</v>
      </c>
      <c r="B1148" s="318">
        <v>203.41999799999999</v>
      </c>
      <c r="C1148" s="318">
        <v>-1.9135418263395505E-2</v>
      </c>
      <c r="D1148" s="318">
        <v>4.1225467436633014E-3</v>
      </c>
      <c r="E1148" s="318">
        <v>9.8113248352972356E-3</v>
      </c>
      <c r="F1148" s="318">
        <v>1.05660421303201E-2</v>
      </c>
      <c r="G1148" s="318">
        <v>9.6262095023720332E-5</v>
      </c>
      <c r="H1148" s="318">
        <v>1.0107519977490635E-4</v>
      </c>
      <c r="I1148" s="318">
        <v>8.4924604376317173E-2</v>
      </c>
      <c r="J1148" s="318">
        <v>0</v>
      </c>
      <c r="K1148" s="318" t="s">
        <v>634</v>
      </c>
      <c r="O1148" s="318">
        <v>0</v>
      </c>
      <c r="P1148" s="318">
        <v>0</v>
      </c>
      <c r="Q1148" s="318">
        <v>0</v>
      </c>
      <c r="R1148" s="318">
        <v>1</v>
      </c>
      <c r="S1148" s="318">
        <v>4.3478260869565216E-2</v>
      </c>
      <c r="T1148" s="318">
        <v>0</v>
      </c>
      <c r="U1148" s="318">
        <v>0</v>
      </c>
    </row>
    <row r="1149" spans="1:21" x14ac:dyDescent="0.2">
      <c r="A1149" s="318">
        <v>38057</v>
      </c>
      <c r="B1149" s="318">
        <v>196.529999</v>
      </c>
      <c r="C1149" s="318">
        <v>-2.4328900736785578E-2</v>
      </c>
      <c r="D1149" s="318">
        <v>1.8755033998692462E-3</v>
      </c>
      <c r="E1149" s="318">
        <v>1.181372061136135E-2</v>
      </c>
      <c r="F1149" s="318">
        <v>1.2722468350696839E-2</v>
      </c>
      <c r="G1149" s="318">
        <v>1.3956399468330398E-4</v>
      </c>
      <c r="H1149" s="318">
        <v>1.4654219441746918E-4</v>
      </c>
      <c r="I1149" s="318">
        <v>6.5937407974082249E-2</v>
      </c>
      <c r="J1149" s="318">
        <v>0</v>
      </c>
      <c r="K1149" s="318" t="s">
        <v>634</v>
      </c>
      <c r="O1149" s="318">
        <v>0</v>
      </c>
      <c r="P1149" s="318">
        <v>0</v>
      </c>
      <c r="Q1149" s="318">
        <v>0</v>
      </c>
      <c r="R1149" s="318">
        <v>2</v>
      </c>
      <c r="S1149" s="318">
        <v>8.6956521739130432E-2</v>
      </c>
      <c r="T1149" s="318">
        <v>0</v>
      </c>
      <c r="U1149" s="318">
        <v>0</v>
      </c>
    </row>
    <row r="1150" spans="1:21" x14ac:dyDescent="0.2">
      <c r="A1150" s="318">
        <v>38058</v>
      </c>
      <c r="B1150" s="318">
        <v>196.39999399999999</v>
      </c>
      <c r="C1150" s="318">
        <v>-6.6172095314618099E-4</v>
      </c>
      <c r="D1150" s="318">
        <v>1.3700178824339146E-3</v>
      </c>
      <c r="E1150" s="318">
        <v>1.1677109979660328E-2</v>
      </c>
      <c r="F1150" s="318">
        <v>1.2575349208864968E-2</v>
      </c>
      <c r="G1150" s="318">
        <v>1.3635489747708282E-4</v>
      </c>
      <c r="H1150" s="318">
        <v>1.4317264235093696E-4</v>
      </c>
      <c r="I1150" s="318">
        <v>4.8695021225253481E-2</v>
      </c>
      <c r="J1150" s="318">
        <v>0</v>
      </c>
      <c r="K1150" s="318" t="s">
        <v>634</v>
      </c>
      <c r="O1150" s="318">
        <v>0</v>
      </c>
      <c r="P1150" s="318">
        <v>0</v>
      </c>
      <c r="Q1150" s="318">
        <v>0</v>
      </c>
      <c r="R1150" s="318">
        <v>2</v>
      </c>
      <c r="S1150" s="318">
        <v>8.6956521739130432E-2</v>
      </c>
      <c r="T1150" s="318">
        <v>0</v>
      </c>
      <c r="U1150" s="318">
        <v>0</v>
      </c>
    </row>
    <row r="1151" spans="1:21" x14ac:dyDescent="0.2">
      <c r="A1151" s="318">
        <v>38061</v>
      </c>
      <c r="B1151" s="318">
        <v>192.05999800000001</v>
      </c>
      <c r="C1151" s="318">
        <v>-2.2345552574052695E-2</v>
      </c>
      <c r="D1151" s="318">
        <v>7.9756626485217566E-4</v>
      </c>
      <c r="E1151" s="318">
        <v>1.2541716100483564E-2</v>
      </c>
      <c r="F1151" s="318">
        <v>1.3506463492828453E-2</v>
      </c>
      <c r="G1151" s="318">
        <v>1.5729464274512865E-4</v>
      </c>
      <c r="H1151" s="318">
        <v>1.651593748823851E-4</v>
      </c>
      <c r="I1151" s="318">
        <v>4.6200688549533769E-2</v>
      </c>
      <c r="J1151" s="318">
        <v>0</v>
      </c>
      <c r="K1151" s="318" t="s">
        <v>634</v>
      </c>
      <c r="O1151" s="318">
        <v>0</v>
      </c>
      <c r="P1151" s="318">
        <v>0</v>
      </c>
      <c r="Q1151" s="318">
        <v>0</v>
      </c>
      <c r="R1151" s="318">
        <v>2</v>
      </c>
      <c r="S1151" s="318">
        <v>8.6956521739130432E-2</v>
      </c>
      <c r="T1151" s="318">
        <v>0</v>
      </c>
      <c r="U1151" s="318">
        <v>0</v>
      </c>
    </row>
    <row r="1152" spans="1:21" x14ac:dyDescent="0.2">
      <c r="A1152" s="318">
        <v>38062</v>
      </c>
      <c r="B1152" s="318">
        <v>192.88000500000001</v>
      </c>
      <c r="C1152" s="318">
        <v>4.2604469993547476E-3</v>
      </c>
      <c r="D1152" s="318">
        <v>8.8711989444227189E-4</v>
      </c>
      <c r="E1152" s="318">
        <v>1.2560279558265563E-2</v>
      </c>
      <c r="F1152" s="318">
        <v>1.3526454908901375E-2</v>
      </c>
      <c r="G1152" s="318">
        <v>1.5776062258178377E-4</v>
      </c>
      <c r="H1152" s="318">
        <v>1.6564865371087296E-4</v>
      </c>
      <c r="I1152" s="318">
        <v>3.7033734684738168E-2</v>
      </c>
      <c r="J1152" s="318">
        <v>0</v>
      </c>
      <c r="K1152" s="318" t="s">
        <v>634</v>
      </c>
      <c r="O1152" s="318">
        <v>0</v>
      </c>
      <c r="P1152" s="318">
        <v>0</v>
      </c>
      <c r="Q1152" s="318">
        <v>0</v>
      </c>
      <c r="R1152" s="318">
        <v>2</v>
      </c>
      <c r="S1152" s="318">
        <v>8.6956521739130432E-2</v>
      </c>
      <c r="T1152" s="318">
        <v>0</v>
      </c>
      <c r="U1152" s="318">
        <v>0</v>
      </c>
    </row>
    <row r="1153" spans="1:21" x14ac:dyDescent="0.2">
      <c r="A1153" s="318">
        <v>38063</v>
      </c>
      <c r="B1153" s="318">
        <v>194.929993</v>
      </c>
      <c r="C1153" s="318">
        <v>1.0572224051957338E-2</v>
      </c>
      <c r="D1153" s="318">
        <v>1.1346932485026156E-3</v>
      </c>
      <c r="E1153" s="318">
        <v>1.270354632096697E-2</v>
      </c>
      <c r="F1153" s="318">
        <v>1.3680742191810582E-2</v>
      </c>
      <c r="G1153" s="318">
        <v>1.6138008912895341E-4</v>
      </c>
      <c r="H1153" s="318">
        <v>1.6944909358540108E-4</v>
      </c>
      <c r="I1153" s="318">
        <v>3.7066095083933881E-2</v>
      </c>
      <c r="J1153" s="318">
        <v>0</v>
      </c>
      <c r="K1153" s="318" t="s">
        <v>634</v>
      </c>
      <c r="O1153" s="318">
        <v>0</v>
      </c>
      <c r="P1153" s="318">
        <v>0</v>
      </c>
      <c r="Q1153" s="318">
        <v>0</v>
      </c>
      <c r="R1153" s="318">
        <v>2</v>
      </c>
      <c r="S1153" s="318">
        <v>8.6956521739130432E-2</v>
      </c>
      <c r="T1153" s="318">
        <v>0</v>
      </c>
      <c r="U1153" s="318">
        <v>0</v>
      </c>
    </row>
    <row r="1154" spans="1:21" x14ac:dyDescent="0.2">
      <c r="A1154" s="318">
        <v>38064</v>
      </c>
      <c r="B1154" s="318">
        <v>195.08000200000001</v>
      </c>
      <c r="C1154" s="318">
        <v>7.6925724632996388E-4</v>
      </c>
      <c r="D1154" s="318">
        <v>6.2161263108427556E-4</v>
      </c>
      <c r="E1154" s="318">
        <v>1.2477688907399595E-2</v>
      </c>
      <c r="F1154" s="318">
        <v>1.3437511131045717E-2</v>
      </c>
      <c r="G1154" s="318">
        <v>1.5569272046984291E-4</v>
      </c>
      <c r="H1154" s="318">
        <v>1.6347735649333508E-4</v>
      </c>
      <c r="I1154" s="318">
        <v>3.8593548949216877E-2</v>
      </c>
      <c r="J1154" s="318">
        <v>0</v>
      </c>
      <c r="K1154" s="318" t="s">
        <v>634</v>
      </c>
      <c r="O1154" s="318">
        <v>0</v>
      </c>
      <c r="P1154" s="318">
        <v>0</v>
      </c>
      <c r="Q1154" s="318">
        <v>0</v>
      </c>
      <c r="R1154" s="318">
        <v>2</v>
      </c>
      <c r="S1154" s="318">
        <v>8.6956521739130432E-2</v>
      </c>
      <c r="T1154" s="318">
        <v>0</v>
      </c>
      <c r="U1154" s="318">
        <v>0</v>
      </c>
    </row>
    <row r="1155" spans="1:21" x14ac:dyDescent="0.2">
      <c r="A1155" s="318">
        <v>38065</v>
      </c>
      <c r="B1155" s="318">
        <v>194.64999399999999</v>
      </c>
      <c r="C1155" s="318">
        <v>-2.2066978621487409E-3</v>
      </c>
      <c r="D1155" s="318">
        <v>-7.7166871037062841E-4</v>
      </c>
      <c r="E1155" s="318">
        <v>1.0914466009011305E-2</v>
      </c>
      <c r="F1155" s="318">
        <v>1.175404031739679E-2</v>
      </c>
      <c r="G1155" s="318">
        <v>1.1912556826186318E-4</v>
      </c>
      <c r="H1155" s="318">
        <v>1.2508184667495633E-4</v>
      </c>
      <c r="I1155" s="318">
        <v>3.6829429916086211E-2</v>
      </c>
      <c r="J1155" s="318">
        <v>0</v>
      </c>
      <c r="K1155" s="318" t="s">
        <v>634</v>
      </c>
      <c r="O1155" s="318">
        <v>0</v>
      </c>
      <c r="P1155" s="318">
        <v>0</v>
      </c>
      <c r="Q1155" s="318">
        <v>0</v>
      </c>
      <c r="R1155" s="318">
        <v>2</v>
      </c>
      <c r="S1155" s="318">
        <v>8.6956521739130432E-2</v>
      </c>
      <c r="T1155" s="318">
        <v>0</v>
      </c>
      <c r="U1155" s="318">
        <v>0</v>
      </c>
    </row>
    <row r="1156" spans="1:21" x14ac:dyDescent="0.2">
      <c r="A1156" s="318">
        <v>38068</v>
      </c>
      <c r="B1156" s="318">
        <v>189.69000199999999</v>
      </c>
      <c r="C1156" s="318">
        <v>-2.5811871949757519E-2</v>
      </c>
      <c r="D1156" s="318">
        <v>-2.2456966926212795E-3</v>
      </c>
      <c r="E1156" s="318">
        <v>1.2101477745461272E-2</v>
      </c>
      <c r="F1156" s="318">
        <v>1.3032360648958291E-2</v>
      </c>
      <c r="G1156" s="318">
        <v>1.4644576362389444E-4</v>
      </c>
      <c r="H1156" s="318">
        <v>1.5376805180508917E-4</v>
      </c>
      <c r="I1156" s="318">
        <v>3.1404713685209834E-2</v>
      </c>
      <c r="J1156" s="318">
        <v>0</v>
      </c>
      <c r="K1156" s="318" t="s">
        <v>634</v>
      </c>
      <c r="O1156" s="318">
        <v>0</v>
      </c>
      <c r="P1156" s="318">
        <v>0</v>
      </c>
      <c r="Q1156" s="318">
        <v>0</v>
      </c>
      <c r="R1156" s="318">
        <v>2</v>
      </c>
      <c r="S1156" s="318">
        <v>8.6956521739130432E-2</v>
      </c>
      <c r="T1156" s="318">
        <v>0</v>
      </c>
      <c r="U1156" s="318">
        <v>0</v>
      </c>
    </row>
    <row r="1157" spans="1:21" x14ac:dyDescent="0.2">
      <c r="A1157" s="318">
        <v>38069</v>
      </c>
      <c r="B1157" s="318">
        <v>192.13000500000001</v>
      </c>
      <c r="C1157" s="318">
        <v>1.2781080985506068E-2</v>
      </c>
      <c r="D1157" s="318">
        <v>-2.054316817640376E-3</v>
      </c>
      <c r="E1157" s="318">
        <v>1.2314175776226141E-2</v>
      </c>
      <c r="F1157" s="318">
        <v>1.3261420066705073E-2</v>
      </c>
      <c r="G1157" s="318">
        <v>1.5163892504779466E-4</v>
      </c>
      <c r="H1157" s="318">
        <v>1.5922087130018441E-4</v>
      </c>
      <c r="I1157" s="318">
        <v>1.3408304483992514E-2</v>
      </c>
      <c r="J1157" s="318">
        <v>0</v>
      </c>
      <c r="K1157" s="318" t="s">
        <v>634</v>
      </c>
      <c r="O1157" s="318">
        <v>0</v>
      </c>
      <c r="P1157" s="318">
        <v>0</v>
      </c>
      <c r="Q1157" s="318">
        <v>0</v>
      </c>
      <c r="R1157" s="318">
        <v>2</v>
      </c>
      <c r="S1157" s="318">
        <v>8.6956521739130432E-2</v>
      </c>
      <c r="T1157" s="318">
        <v>0</v>
      </c>
      <c r="U1157" s="318">
        <v>0</v>
      </c>
    </row>
    <row r="1158" spans="1:21" x14ac:dyDescent="0.2">
      <c r="A1158" s="318">
        <v>38071</v>
      </c>
      <c r="B1158" s="318">
        <v>192.240005</v>
      </c>
      <c r="C1158" s="318">
        <v>1.7180844641090376E-3</v>
      </c>
      <c r="D1158" s="318">
        <v>-1.5930506224668534E-3</v>
      </c>
      <c r="E1158" s="318">
        <v>1.2146951205695686E-2</v>
      </c>
      <c r="F1158" s="318">
        <v>1.3081332067672277E-2</v>
      </c>
      <c r="G1158" s="318">
        <v>1.4754842359355187E-4</v>
      </c>
      <c r="H1158" s="318">
        <v>1.5492584477322946E-4</v>
      </c>
      <c r="I1158" s="318">
        <v>2.1596828269920019E-2</v>
      </c>
      <c r="J1158" s="318">
        <v>0</v>
      </c>
      <c r="K1158" s="318" t="s">
        <v>634</v>
      </c>
      <c r="O1158" s="318">
        <v>0</v>
      </c>
      <c r="P1158" s="318">
        <v>0</v>
      </c>
      <c r="Q1158" s="318">
        <v>0</v>
      </c>
      <c r="R1158" s="318">
        <v>3</v>
      </c>
      <c r="S1158" s="318">
        <v>0.13043478260869565</v>
      </c>
      <c r="T1158" s="318">
        <v>0</v>
      </c>
      <c r="U1158" s="318">
        <v>0</v>
      </c>
    </row>
    <row r="1159" spans="1:21" x14ac:dyDescent="0.2">
      <c r="A1159" s="318">
        <v>38075</v>
      </c>
      <c r="B1159" s="318">
        <v>194.88999899999999</v>
      </c>
      <c r="C1159" s="318">
        <v>9.5379066479721764E-3</v>
      </c>
      <c r="D1159" s="318">
        <v>-1.7228054744777084E-3</v>
      </c>
      <c r="E1159" s="318">
        <v>1.1995242218586196E-2</v>
      </c>
      <c r="F1159" s="318">
        <v>1.2917953158477441E-2</v>
      </c>
      <c r="G1159" s="318">
        <v>1.4388583588255269E-4</v>
      </c>
      <c r="H1159" s="318">
        <v>1.5108012767668034E-4</v>
      </c>
      <c r="I1159" s="318">
        <v>2.3433470979227961E-2</v>
      </c>
      <c r="J1159" s="318">
        <v>0</v>
      </c>
      <c r="K1159" s="318" t="s">
        <v>634</v>
      </c>
      <c r="O1159" s="318">
        <v>0</v>
      </c>
      <c r="P1159" s="318">
        <v>0</v>
      </c>
      <c r="Q1159" s="318">
        <v>0</v>
      </c>
      <c r="R1159" s="318">
        <v>4</v>
      </c>
      <c r="S1159" s="318">
        <v>0.17391304347826086</v>
      </c>
      <c r="T1159" s="318">
        <v>0</v>
      </c>
      <c r="U1159" s="318">
        <v>0</v>
      </c>
    </row>
    <row r="1160" spans="1:21" x14ac:dyDescent="0.2">
      <c r="A1160" s="318">
        <v>38076</v>
      </c>
      <c r="B1160" s="318">
        <v>191.449997</v>
      </c>
      <c r="C1160" s="318">
        <v>-1.7808629449417444E-2</v>
      </c>
      <c r="D1160" s="318">
        <v>-3.2075413054022941E-3</v>
      </c>
      <c r="E1160" s="318">
        <v>1.1963192675531921E-2</v>
      </c>
      <c r="F1160" s="318">
        <v>1.2883438265957453E-2</v>
      </c>
      <c r="G1160" s="318">
        <v>1.4311797899190063E-4</v>
      </c>
      <c r="H1160" s="318">
        <v>1.5027387794149566E-4</v>
      </c>
      <c r="I1160" s="318">
        <v>2.5613636336992096E-2</v>
      </c>
      <c r="J1160" s="318">
        <v>0</v>
      </c>
      <c r="K1160" s="318" t="s">
        <v>634</v>
      </c>
      <c r="O1160" s="318">
        <v>0</v>
      </c>
      <c r="P1160" s="318">
        <v>0</v>
      </c>
      <c r="Q1160" s="318">
        <v>0</v>
      </c>
      <c r="R1160" s="318">
        <v>4</v>
      </c>
      <c r="S1160" s="318">
        <v>0.17391304347826086</v>
      </c>
      <c r="T1160" s="318">
        <v>0</v>
      </c>
      <c r="U1160" s="318">
        <v>0</v>
      </c>
    </row>
    <row r="1161" spans="1:21" x14ac:dyDescent="0.2">
      <c r="A1161" s="318">
        <v>38077</v>
      </c>
      <c r="B1161" s="318">
        <v>193.770004</v>
      </c>
      <c r="C1161" s="318">
        <v>1.2045247102105566E-2</v>
      </c>
      <c r="D1161" s="318">
        <v>-2.8936804852617366E-3</v>
      </c>
      <c r="E1161" s="318">
        <v>1.2283959484821553E-2</v>
      </c>
      <c r="F1161" s="318">
        <v>1.3228879445192441E-2</v>
      </c>
      <c r="G1161" s="318">
        <v>1.5089566062473741E-4</v>
      </c>
      <c r="H1161" s="318">
        <v>1.5844044365597427E-4</v>
      </c>
      <c r="I1161" s="318">
        <v>1.4290480581230502E-2</v>
      </c>
      <c r="J1161" s="318">
        <v>0</v>
      </c>
      <c r="K1161" s="318" t="s">
        <v>634</v>
      </c>
      <c r="O1161" s="318">
        <v>0</v>
      </c>
      <c r="P1161" s="318">
        <v>0</v>
      </c>
      <c r="Q1161" s="318">
        <v>0</v>
      </c>
      <c r="R1161" s="318">
        <v>4</v>
      </c>
      <c r="S1161" s="318">
        <v>0.17391304347826086</v>
      </c>
      <c r="T1161" s="318">
        <v>0</v>
      </c>
      <c r="U1161" s="318">
        <v>0</v>
      </c>
    </row>
    <row r="1162" spans="1:21" x14ac:dyDescent="0.2">
      <c r="A1162" s="318">
        <v>38079</v>
      </c>
      <c r="B1162" s="318">
        <v>197.979996</v>
      </c>
      <c r="C1162" s="318">
        <v>2.3146929648961447E-2</v>
      </c>
      <c r="D1162" s="318">
        <v>-1.7311917626526676E-3</v>
      </c>
      <c r="E1162" s="318">
        <v>1.3465886275169155E-2</v>
      </c>
      <c r="F1162" s="318">
        <v>1.4501723680951397E-2</v>
      </c>
      <c r="G1162" s="318">
        <v>1.8133009317578902E-4</v>
      </c>
      <c r="H1162" s="318">
        <v>1.9039659783457848E-4</v>
      </c>
      <c r="I1162" s="318">
        <v>1.5960573736051514E-2</v>
      </c>
      <c r="J1162" s="318">
        <v>0</v>
      </c>
      <c r="K1162" s="318" t="s">
        <v>634</v>
      </c>
      <c r="O1162" s="318">
        <v>0</v>
      </c>
      <c r="P1162" s="318">
        <v>0</v>
      </c>
      <c r="Q1162" s="318">
        <v>0</v>
      </c>
      <c r="R1162" s="318">
        <v>5</v>
      </c>
      <c r="S1162" s="318">
        <v>0.21739130434782608</v>
      </c>
      <c r="T1162" s="318">
        <v>0</v>
      </c>
      <c r="U1162" s="318">
        <v>0</v>
      </c>
    </row>
    <row r="1163" spans="1:21" x14ac:dyDescent="0.2">
      <c r="A1163" s="318">
        <v>38082</v>
      </c>
      <c r="B1163" s="318">
        <v>199.94000199999999</v>
      </c>
      <c r="C1163" s="318">
        <v>9.8513362544353274E-3</v>
      </c>
      <c r="D1163" s="318">
        <v>-1.4495794123939854E-3</v>
      </c>
      <c r="E1163" s="318">
        <v>1.3650929636025873E-2</v>
      </c>
      <c r="F1163" s="318">
        <v>1.4701001146489402E-2</v>
      </c>
      <c r="G1163" s="318">
        <v>1.8634787992772949E-4</v>
      </c>
      <c r="H1163" s="318">
        <v>1.9566527392411598E-4</v>
      </c>
      <c r="I1163" s="318">
        <v>2.3745816502802802E-2</v>
      </c>
      <c r="J1163" s="318">
        <v>0</v>
      </c>
      <c r="K1163" s="318" t="s">
        <v>634</v>
      </c>
      <c r="O1163" s="318">
        <v>0</v>
      </c>
      <c r="P1163" s="318">
        <v>0</v>
      </c>
      <c r="Q1163" s="318">
        <v>0</v>
      </c>
      <c r="R1163" s="318">
        <v>5</v>
      </c>
      <c r="S1163" s="318">
        <v>0.21739130434782608</v>
      </c>
      <c r="T1163" s="318">
        <v>0</v>
      </c>
      <c r="U1163" s="318">
        <v>0</v>
      </c>
    </row>
    <row r="1164" spans="1:21" x14ac:dyDescent="0.2">
      <c r="A1164" s="318">
        <v>38083</v>
      </c>
      <c r="B1164" s="318">
        <v>198.55999800000001</v>
      </c>
      <c r="C1164" s="318">
        <v>-6.9260201582605953E-3</v>
      </c>
      <c r="D1164" s="318">
        <v>-2.0627097259617033E-3</v>
      </c>
      <c r="E1164" s="318">
        <v>1.3590998709576101E-2</v>
      </c>
      <c r="F1164" s="318">
        <v>1.4636460148774262E-2</v>
      </c>
      <c r="G1164" s="318">
        <v>1.8471524592369925E-4</v>
      </c>
      <c r="H1164" s="318">
        <v>1.9395100821988421E-4</v>
      </c>
      <c r="I1164" s="318">
        <v>2.8379074940679105E-2</v>
      </c>
      <c r="J1164" s="318">
        <v>0</v>
      </c>
      <c r="K1164" s="318" t="s">
        <v>634</v>
      </c>
      <c r="O1164" s="318">
        <v>0</v>
      </c>
      <c r="P1164" s="318">
        <v>0</v>
      </c>
      <c r="Q1164" s="318">
        <v>0</v>
      </c>
      <c r="R1164" s="318">
        <v>5</v>
      </c>
      <c r="S1164" s="318">
        <v>0.21739130434782608</v>
      </c>
      <c r="T1164" s="318">
        <v>0</v>
      </c>
      <c r="U1164" s="318">
        <v>0</v>
      </c>
    </row>
    <row r="1165" spans="1:21" x14ac:dyDescent="0.2">
      <c r="A1165" s="318">
        <v>38084</v>
      </c>
      <c r="B1165" s="318">
        <v>200.11000100000001</v>
      </c>
      <c r="C1165" s="318">
        <v>7.7759089669487119E-3</v>
      </c>
      <c r="D1165" s="318">
        <v>-7.8121795308816998E-4</v>
      </c>
      <c r="E1165" s="318">
        <v>1.3162711185412209E-2</v>
      </c>
      <c r="F1165" s="318">
        <v>1.4175227430443917E-2</v>
      </c>
      <c r="G1165" s="318">
        <v>1.7325696575057567E-4</v>
      </c>
      <c r="H1165" s="318">
        <v>1.8191981403810445E-4</v>
      </c>
      <c r="I1165" s="318">
        <v>2.3615968784887888E-2</v>
      </c>
      <c r="J1165" s="318">
        <v>0</v>
      </c>
      <c r="K1165" s="318" t="s">
        <v>634</v>
      </c>
      <c r="O1165" s="318">
        <v>0</v>
      </c>
      <c r="P1165" s="318">
        <v>0</v>
      </c>
      <c r="Q1165" s="318">
        <v>0</v>
      </c>
      <c r="R1165" s="318">
        <v>5</v>
      </c>
      <c r="S1165" s="318">
        <v>0.21739130434782608</v>
      </c>
      <c r="T1165" s="318">
        <v>0</v>
      </c>
      <c r="U1165" s="318">
        <v>0</v>
      </c>
    </row>
    <row r="1166" spans="1:21" x14ac:dyDescent="0.2">
      <c r="A1166" s="318">
        <v>38090</v>
      </c>
      <c r="B1166" s="318">
        <v>201.63000500000001</v>
      </c>
      <c r="C1166" s="318">
        <v>7.5671390971574874E-3</v>
      </c>
      <c r="D1166" s="318">
        <v>6.1446304165832042E-5</v>
      </c>
      <c r="E1166" s="318">
        <v>1.3100658673535381E-2</v>
      </c>
      <c r="F1166" s="318">
        <v>1.4108401648422718E-2</v>
      </c>
      <c r="G1166" s="318">
        <v>1.716272576804778E-4</v>
      </c>
      <c r="H1166" s="318">
        <v>1.802086205645017E-4</v>
      </c>
      <c r="I1166" s="318">
        <v>2.8352649844028188E-2</v>
      </c>
      <c r="J1166" s="318">
        <v>0</v>
      </c>
      <c r="K1166" s="318" t="s">
        <v>634</v>
      </c>
      <c r="O1166" s="318">
        <v>0</v>
      </c>
      <c r="P1166" s="318">
        <v>0</v>
      </c>
      <c r="Q1166" s="318">
        <v>0</v>
      </c>
      <c r="R1166" s="318">
        <v>5</v>
      </c>
      <c r="S1166" s="318">
        <v>0.21739130434782608</v>
      </c>
      <c r="T1166" s="318">
        <v>0</v>
      </c>
      <c r="U1166" s="318">
        <v>0</v>
      </c>
    </row>
    <row r="1167" spans="1:21" x14ac:dyDescent="0.2">
      <c r="A1167" s="318">
        <v>38091</v>
      </c>
      <c r="B1167" s="318">
        <v>198.41000399999999</v>
      </c>
      <c r="C1167" s="318">
        <v>-1.6098742481228247E-2</v>
      </c>
      <c r="D1167" s="318">
        <v>4.5335860204951371E-4</v>
      </c>
      <c r="E1167" s="318">
        <v>1.2441025532843351E-2</v>
      </c>
      <c r="F1167" s="318">
        <v>1.3398027496908223E-2</v>
      </c>
      <c r="G1167" s="318">
        <v>1.5477911630886018E-4</v>
      </c>
      <c r="H1167" s="318">
        <v>1.625180721243032E-4</v>
      </c>
      <c r="I1167" s="318">
        <v>3.2044139563914005E-2</v>
      </c>
      <c r="J1167" s="318">
        <v>0</v>
      </c>
      <c r="K1167" s="318" t="s">
        <v>634</v>
      </c>
      <c r="O1167" s="318">
        <v>0</v>
      </c>
      <c r="P1167" s="318">
        <v>0</v>
      </c>
      <c r="Q1167" s="318">
        <v>0</v>
      </c>
      <c r="R1167" s="318">
        <v>5</v>
      </c>
      <c r="S1167" s="318">
        <v>0.21739130434782608</v>
      </c>
      <c r="T1167" s="318">
        <v>0</v>
      </c>
      <c r="U1167" s="318">
        <v>0</v>
      </c>
    </row>
    <row r="1168" spans="1:21" x14ac:dyDescent="0.2">
      <c r="A1168" s="318">
        <v>38092</v>
      </c>
      <c r="B1168" s="318">
        <v>199.39999399999999</v>
      </c>
      <c r="C1168" s="318">
        <v>4.9772104708137189E-3</v>
      </c>
      <c r="D1168" s="318">
        <v>7.2187914604760427E-4</v>
      </c>
      <c r="E1168" s="318">
        <v>1.2476558000025046E-2</v>
      </c>
      <c r="F1168" s="318">
        <v>1.3436293230796204E-2</v>
      </c>
      <c r="G1168" s="318">
        <v>1.5566449952798901E-4</v>
      </c>
      <c r="H1168" s="318">
        <v>1.6344772450438847E-4</v>
      </c>
      <c r="I1168" s="318">
        <v>2.5708509562411025E-2</v>
      </c>
      <c r="J1168" s="318">
        <v>0</v>
      </c>
      <c r="K1168" s="318" t="s">
        <v>634</v>
      </c>
      <c r="O1168" s="318">
        <v>0</v>
      </c>
      <c r="P1168" s="318">
        <v>0</v>
      </c>
      <c r="Q1168" s="318">
        <v>0</v>
      </c>
      <c r="R1168" s="318">
        <v>5</v>
      </c>
      <c r="S1168" s="318">
        <v>0.21739130434782608</v>
      </c>
      <c r="T1168" s="318">
        <v>0</v>
      </c>
      <c r="U1168" s="318">
        <v>0</v>
      </c>
    </row>
    <row r="1169" spans="1:21" x14ac:dyDescent="0.2">
      <c r="A1169" s="318">
        <v>38093</v>
      </c>
      <c r="B1169" s="318">
        <v>199.240005</v>
      </c>
      <c r="C1169" s="318">
        <v>-8.0267413702192481E-4</v>
      </c>
      <c r="D1169" s="318">
        <v>1.7477305001919266E-3</v>
      </c>
      <c r="E1169" s="318">
        <v>1.1316819465058225E-2</v>
      </c>
      <c r="F1169" s="318">
        <v>1.2187344039293472E-2</v>
      </c>
      <c r="G1169" s="318">
        <v>1.2807040280472072E-4</v>
      </c>
      <c r="H1169" s="318">
        <v>1.3447392294495676E-4</v>
      </c>
      <c r="I1169" s="318">
        <v>2.5239992061981988E-2</v>
      </c>
      <c r="J1169" s="318">
        <v>0</v>
      </c>
      <c r="K1169" s="318" t="s">
        <v>634</v>
      </c>
      <c r="O1169" s="318">
        <v>0</v>
      </c>
      <c r="P1169" s="318">
        <v>0</v>
      </c>
      <c r="Q1169" s="318">
        <v>0</v>
      </c>
      <c r="R1169" s="318">
        <v>5</v>
      </c>
      <c r="S1169" s="318">
        <v>0.21739130434782608</v>
      </c>
      <c r="T1169" s="318">
        <v>0</v>
      </c>
      <c r="U1169" s="318">
        <v>0</v>
      </c>
    </row>
    <row r="1170" spans="1:21" x14ac:dyDescent="0.2">
      <c r="A1170" s="318">
        <v>38096</v>
      </c>
      <c r="B1170" s="318">
        <v>199.070007</v>
      </c>
      <c r="C1170" s="318">
        <v>-8.535964710929449E-4</v>
      </c>
      <c r="D1170" s="318">
        <v>1.5042046206467981E-3</v>
      </c>
      <c r="E1170" s="318">
        <v>1.1315069182215835E-2</v>
      </c>
      <c r="F1170" s="318">
        <v>1.218545911930936E-2</v>
      </c>
      <c r="G1170" s="318">
        <v>1.2803079059833054E-4</v>
      </c>
      <c r="H1170" s="318">
        <v>1.3443233012824706E-4</v>
      </c>
      <c r="I1170" s="318">
        <v>3.1212043553234176E-2</v>
      </c>
      <c r="J1170" s="318">
        <v>0</v>
      </c>
      <c r="K1170" s="318" t="s">
        <v>634</v>
      </c>
      <c r="O1170" s="318">
        <v>0</v>
      </c>
      <c r="P1170" s="318">
        <v>0</v>
      </c>
      <c r="Q1170" s="318">
        <v>0</v>
      </c>
      <c r="R1170" s="318">
        <v>5</v>
      </c>
      <c r="S1170" s="318">
        <v>0.21739130434782608</v>
      </c>
      <c r="T1170" s="318">
        <v>0</v>
      </c>
      <c r="U1170" s="318">
        <v>0</v>
      </c>
    </row>
    <row r="1171" spans="1:21" x14ac:dyDescent="0.2">
      <c r="A1171" s="318">
        <v>38097</v>
      </c>
      <c r="B1171" s="318">
        <v>200.58999600000001</v>
      </c>
      <c r="C1171" s="318">
        <v>7.606447066080828E-3</v>
      </c>
      <c r="D1171" s="318">
        <v>1.3629771451288697E-3</v>
      </c>
      <c r="E1171" s="318">
        <v>1.1214288540130795E-2</v>
      </c>
      <c r="F1171" s="318">
        <v>1.2076926120140856E-2</v>
      </c>
      <c r="G1171" s="318">
        <v>1.2576026746130889E-4</v>
      </c>
      <c r="H1171" s="318">
        <v>1.3204828083437434E-4</v>
      </c>
      <c r="I1171" s="318">
        <v>2.7535297743420461E-2</v>
      </c>
      <c r="J1171" s="318">
        <v>0</v>
      </c>
      <c r="K1171" s="318" t="s">
        <v>634</v>
      </c>
      <c r="O1171" s="318">
        <v>0</v>
      </c>
      <c r="P1171" s="318">
        <v>0</v>
      </c>
      <c r="Q1171" s="318">
        <v>0</v>
      </c>
      <c r="R1171" s="318">
        <v>5</v>
      </c>
      <c r="S1171" s="318">
        <v>0.21739130434782608</v>
      </c>
      <c r="T1171" s="318">
        <v>0</v>
      </c>
      <c r="U1171" s="318">
        <v>0</v>
      </c>
    </row>
    <row r="1172" spans="1:21" x14ac:dyDescent="0.2">
      <c r="A1172" s="318">
        <v>38098</v>
      </c>
      <c r="B1172" s="318">
        <v>198.529999</v>
      </c>
      <c r="C1172" s="318">
        <v>-1.0322786723467097E-2</v>
      </c>
      <c r="D1172" s="318">
        <v>8.3478457513853313E-4</v>
      </c>
      <c r="E1172" s="318">
        <v>1.1501198172124671E-2</v>
      </c>
      <c r="F1172" s="318">
        <v>1.2385905723826569E-2</v>
      </c>
      <c r="G1172" s="318">
        <v>1.3227755939448389E-4</v>
      </c>
      <c r="H1172" s="318">
        <v>1.3889143736420809E-4</v>
      </c>
      <c r="I1172" s="318">
        <v>2.7628620209302467E-2</v>
      </c>
      <c r="J1172" s="318">
        <v>0</v>
      </c>
      <c r="K1172" s="318" t="s">
        <v>634</v>
      </c>
      <c r="O1172" s="318">
        <v>0</v>
      </c>
      <c r="P1172" s="318">
        <v>0</v>
      </c>
      <c r="Q1172" s="318">
        <v>0</v>
      </c>
      <c r="R1172" s="318">
        <v>5</v>
      </c>
      <c r="S1172" s="318">
        <v>0.21739130434782608</v>
      </c>
      <c r="T1172" s="318">
        <v>0</v>
      </c>
      <c r="U1172" s="318">
        <v>0</v>
      </c>
    </row>
    <row r="1173" spans="1:21" x14ac:dyDescent="0.2">
      <c r="A1173" s="318">
        <v>38099</v>
      </c>
      <c r="B1173" s="318">
        <v>196.979996</v>
      </c>
      <c r="C1173" s="318">
        <v>-7.8380367370394083E-3</v>
      </c>
      <c r="D1173" s="318">
        <v>5.6662558109612084E-4</v>
      </c>
      <c r="E1173" s="318">
        <v>1.1640464569377194E-2</v>
      </c>
      <c r="F1173" s="318">
        <v>1.2535884920867747E-2</v>
      </c>
      <c r="G1173" s="318">
        <v>1.355004153909258E-4</v>
      </c>
      <c r="H1173" s="318">
        <v>1.4227543616047211E-4</v>
      </c>
      <c r="I1173" s="318">
        <v>1.9342339231056032E-2</v>
      </c>
      <c r="J1173" s="318">
        <v>0</v>
      </c>
      <c r="K1173" s="318" t="s">
        <v>634</v>
      </c>
      <c r="O1173" s="318">
        <v>0</v>
      </c>
      <c r="P1173" s="318">
        <v>0</v>
      </c>
      <c r="Q1173" s="318">
        <v>0</v>
      </c>
      <c r="R1173" s="318">
        <v>5</v>
      </c>
      <c r="S1173" s="318">
        <v>0.21739130434782608</v>
      </c>
      <c r="T1173" s="318">
        <v>0</v>
      </c>
      <c r="U1173" s="318">
        <v>0</v>
      </c>
    </row>
    <row r="1174" spans="1:21" x14ac:dyDescent="0.2">
      <c r="A1174" s="318">
        <v>38100</v>
      </c>
      <c r="B1174" s="318">
        <v>197.949997</v>
      </c>
      <c r="C1174" s="318">
        <v>4.9122779618711943E-3</v>
      </c>
      <c r="D1174" s="318">
        <v>2.0296803387927259E-3</v>
      </c>
      <c r="E1174" s="318">
        <v>9.9702476316875076E-3</v>
      </c>
      <c r="F1174" s="318">
        <v>1.0737189757201931E-2</v>
      </c>
      <c r="G1174" s="318">
        <v>9.9405837837170344E-5</v>
      </c>
      <c r="H1174" s="318">
        <v>1.0437612972902886E-4</v>
      </c>
      <c r="I1174" s="318">
        <v>1.121952380297038E-2</v>
      </c>
      <c r="J1174" s="318">
        <v>0</v>
      </c>
      <c r="K1174" s="318" t="s">
        <v>634</v>
      </c>
      <c r="O1174" s="318">
        <v>0</v>
      </c>
      <c r="P1174" s="318">
        <v>0</v>
      </c>
      <c r="Q1174" s="318">
        <v>0</v>
      </c>
      <c r="R1174" s="318">
        <v>5</v>
      </c>
      <c r="S1174" s="318">
        <v>0.21739130434782608</v>
      </c>
      <c r="T1174" s="318">
        <v>0</v>
      </c>
      <c r="U1174" s="318">
        <v>0</v>
      </c>
    </row>
    <row r="1175" spans="1:21" x14ac:dyDescent="0.2">
      <c r="A1175" s="318">
        <v>38103</v>
      </c>
      <c r="B1175" s="318">
        <v>198.009995</v>
      </c>
      <c r="C1175" s="318">
        <v>3.0305082165570498E-4</v>
      </c>
      <c r="D1175" s="318">
        <v>1.4354884262284223E-3</v>
      </c>
      <c r="E1175" s="318">
        <v>9.6646030589947543E-3</v>
      </c>
      <c r="F1175" s="318">
        <v>1.0408034063532811E-2</v>
      </c>
      <c r="G1175" s="318">
        <v>9.340455228793075E-5</v>
      </c>
      <c r="H1175" s="318">
        <v>9.8074779902327286E-5</v>
      </c>
      <c r="I1175" s="318">
        <v>1.5076266353448305E-2</v>
      </c>
      <c r="J1175" s="318">
        <v>0</v>
      </c>
      <c r="K1175" s="318" t="s">
        <v>634</v>
      </c>
      <c r="O1175" s="318">
        <v>0</v>
      </c>
      <c r="P1175" s="318">
        <v>0</v>
      </c>
      <c r="Q1175" s="318">
        <v>0</v>
      </c>
      <c r="R1175" s="318">
        <v>5</v>
      </c>
      <c r="S1175" s="318">
        <v>0.21739130434782608</v>
      </c>
      <c r="T1175" s="318">
        <v>0</v>
      </c>
      <c r="U1175" s="318">
        <v>0</v>
      </c>
    </row>
    <row r="1176" spans="1:21" x14ac:dyDescent="0.2">
      <c r="A1176" s="318">
        <v>38104</v>
      </c>
      <c r="B1176" s="318">
        <v>197.449997</v>
      </c>
      <c r="C1176" s="318">
        <v>-2.8321366795145547E-3</v>
      </c>
      <c r="D1176" s="318">
        <v>1.3551828364609091E-3</v>
      </c>
      <c r="E1176" s="318">
        <v>9.6940848143650497E-3</v>
      </c>
      <c r="F1176" s="318">
        <v>1.0439783646239284E-2</v>
      </c>
      <c r="G1176" s="318">
        <v>9.397528038810307E-5</v>
      </c>
      <c r="H1176" s="318">
        <v>9.8674044407508226E-5</v>
      </c>
      <c r="I1176" s="318">
        <v>1.3591717405508958E-2</v>
      </c>
      <c r="J1176" s="318">
        <v>0</v>
      </c>
      <c r="K1176" s="318" t="s">
        <v>634</v>
      </c>
      <c r="O1176" s="318">
        <v>0</v>
      </c>
      <c r="P1176" s="318">
        <v>0</v>
      </c>
      <c r="Q1176" s="318">
        <v>0</v>
      </c>
      <c r="R1176" s="318">
        <v>5</v>
      </c>
      <c r="S1176" s="318">
        <v>0.21739130434782608</v>
      </c>
      <c r="T1176" s="318">
        <v>0</v>
      </c>
      <c r="U1176" s="318">
        <v>0</v>
      </c>
    </row>
    <row r="1177" spans="1:21" x14ac:dyDescent="0.2">
      <c r="A1177" s="318">
        <v>38105</v>
      </c>
      <c r="B1177" s="318">
        <v>194.14999399999999</v>
      </c>
      <c r="C1177" s="318">
        <v>-1.6854347265202827E-2</v>
      </c>
      <c r="D1177" s="318">
        <v>4.7078132554129643E-4</v>
      </c>
      <c r="E1177" s="318">
        <v>1.0475054677688453E-2</v>
      </c>
      <c r="F1177" s="318">
        <v>1.1280828114433719E-2</v>
      </c>
      <c r="G1177" s="318">
        <v>1.0972677050056275E-4</v>
      </c>
      <c r="H1177" s="318">
        <v>1.1521310902559089E-4</v>
      </c>
      <c r="I1177" s="318">
        <v>1.4736874454965887E-2</v>
      </c>
      <c r="J1177" s="318">
        <v>0</v>
      </c>
      <c r="K1177" s="318" t="s">
        <v>634</v>
      </c>
      <c r="O1177" s="318">
        <v>0</v>
      </c>
      <c r="P1177" s="318">
        <v>0</v>
      </c>
      <c r="Q1177" s="318">
        <v>0</v>
      </c>
      <c r="R1177" s="318">
        <v>5</v>
      </c>
      <c r="S1177" s="318">
        <v>0.21739130434782608</v>
      </c>
      <c r="T1177" s="318">
        <v>0</v>
      </c>
      <c r="U1177" s="318">
        <v>0</v>
      </c>
    </row>
    <row r="1178" spans="1:21" x14ac:dyDescent="0.2">
      <c r="A1178" s="318">
        <v>38106</v>
      </c>
      <c r="B1178" s="318">
        <v>189.88000500000001</v>
      </c>
      <c r="C1178" s="318">
        <v>-2.2238705258198113E-2</v>
      </c>
      <c r="D1178" s="318">
        <v>-7.859554780630262E-4</v>
      </c>
      <c r="E1178" s="318">
        <v>1.1540216706349088E-2</v>
      </c>
      <c r="F1178" s="318">
        <v>1.2427925683760555E-2</v>
      </c>
      <c r="G1178" s="318">
        <v>1.3317660162949859E-4</v>
      </c>
      <c r="H1178" s="318">
        <v>1.3983543171097352E-4</v>
      </c>
      <c r="I1178" s="318">
        <v>5.3068359795183208E-3</v>
      </c>
      <c r="J1178" s="318">
        <v>0</v>
      </c>
      <c r="K1178" s="318" t="s">
        <v>634</v>
      </c>
      <c r="O1178" s="318">
        <v>0</v>
      </c>
      <c r="P1178" s="318">
        <v>0</v>
      </c>
      <c r="Q1178" s="318">
        <v>0</v>
      </c>
      <c r="R1178" s="318">
        <v>5</v>
      </c>
      <c r="S1178" s="318">
        <v>0.21739130434782608</v>
      </c>
      <c r="T1178" s="318">
        <v>0</v>
      </c>
      <c r="U1178" s="318">
        <v>0</v>
      </c>
    </row>
    <row r="1179" spans="1:21" x14ac:dyDescent="0.2">
      <c r="A1179" s="318">
        <v>38107</v>
      </c>
      <c r="B1179" s="318">
        <v>188.229996</v>
      </c>
      <c r="C1179" s="318">
        <v>-8.7277219300487645E-3</v>
      </c>
      <c r="D1179" s="318">
        <v>-1.6557473151116422E-3</v>
      </c>
      <c r="E1179" s="318">
        <v>1.1410815621888625E-2</v>
      </c>
      <c r="F1179" s="318">
        <v>1.2288570669726211E-2</v>
      </c>
      <c r="G1179" s="318">
        <v>1.3020671315673747E-4</v>
      </c>
      <c r="H1179" s="318">
        <v>1.3671704881457436E-4</v>
      </c>
      <c r="I1179" s="318">
        <v>-4.878570729706328E-3</v>
      </c>
      <c r="J1179" s="318">
        <v>0</v>
      </c>
      <c r="K1179" s="318" t="s">
        <v>634</v>
      </c>
      <c r="O1179" s="318">
        <v>0</v>
      </c>
      <c r="P1179" s="318">
        <v>0</v>
      </c>
      <c r="Q1179" s="318">
        <v>0</v>
      </c>
      <c r="R1179" s="318">
        <v>5</v>
      </c>
      <c r="S1179" s="318">
        <v>0.21739130434782608</v>
      </c>
      <c r="T1179" s="318">
        <v>0</v>
      </c>
      <c r="U1179" s="318">
        <v>0</v>
      </c>
    </row>
    <row r="1180" spans="1:21" x14ac:dyDescent="0.2">
      <c r="A1180" s="318">
        <v>38110</v>
      </c>
      <c r="B1180" s="318">
        <v>187.96000699999999</v>
      </c>
      <c r="C1180" s="318">
        <v>-1.4353866089081616E-3</v>
      </c>
      <c r="D1180" s="318">
        <v>-8.7606908461120069E-4</v>
      </c>
      <c r="E1180" s="318">
        <v>1.0794677762039425E-2</v>
      </c>
      <c r="F1180" s="318">
        <v>1.1625037589888611E-2</v>
      </c>
      <c r="G1180" s="318">
        <v>1.1652506798626851E-4</v>
      </c>
      <c r="H1180" s="318">
        <v>1.2235132138558195E-4</v>
      </c>
      <c r="I1180" s="318">
        <v>-1.3596241028152848E-2</v>
      </c>
      <c r="J1180" s="318">
        <v>0</v>
      </c>
      <c r="K1180" s="318" t="s">
        <v>634</v>
      </c>
      <c r="O1180" s="318">
        <v>0</v>
      </c>
      <c r="P1180" s="318">
        <v>0</v>
      </c>
      <c r="Q1180" s="318">
        <v>0</v>
      </c>
      <c r="R1180" s="318">
        <v>5</v>
      </c>
      <c r="S1180" s="318">
        <v>0.21739130434782608</v>
      </c>
      <c r="T1180" s="318">
        <v>0</v>
      </c>
      <c r="U1180" s="318">
        <v>0</v>
      </c>
    </row>
    <row r="1181" spans="1:21" x14ac:dyDescent="0.2">
      <c r="A1181" s="318">
        <v>38111</v>
      </c>
      <c r="B1181" s="318">
        <v>189.729996</v>
      </c>
      <c r="C1181" s="318">
        <v>9.37277631687038E-3</v>
      </c>
      <c r="D1181" s="318">
        <v>-1.0033295981938285E-3</v>
      </c>
      <c r="E1181" s="318">
        <v>1.0649506279135827E-2</v>
      </c>
      <c r="F1181" s="318">
        <v>1.1468699069838582E-2</v>
      </c>
      <c r="G1181" s="318">
        <v>1.1341198398935339E-4</v>
      </c>
      <c r="H1181" s="318">
        <v>1.1908258318882107E-4</v>
      </c>
      <c r="I1181" s="318">
        <v>-1.3764670455423572E-2</v>
      </c>
      <c r="J1181" s="318">
        <v>0</v>
      </c>
      <c r="K1181" s="318" t="s">
        <v>634</v>
      </c>
      <c r="O1181" s="318">
        <v>0</v>
      </c>
      <c r="P1181" s="318">
        <v>0</v>
      </c>
      <c r="Q1181" s="318">
        <v>0</v>
      </c>
      <c r="R1181" s="318">
        <v>5</v>
      </c>
      <c r="S1181" s="318">
        <v>0.21739130434782608</v>
      </c>
      <c r="T1181" s="318">
        <v>0</v>
      </c>
      <c r="U1181" s="318">
        <v>0</v>
      </c>
    </row>
    <row r="1182" spans="1:21" x14ac:dyDescent="0.2">
      <c r="A1182" s="318">
        <v>38112</v>
      </c>
      <c r="B1182" s="318">
        <v>191.970001</v>
      </c>
      <c r="C1182" s="318">
        <v>1.1737127235174866E-2</v>
      </c>
      <c r="D1182" s="318">
        <v>-3.6571193381014185E-4</v>
      </c>
      <c r="E1182" s="318">
        <v>1.1003634330336061E-2</v>
      </c>
      <c r="F1182" s="318">
        <v>1.1850067740361911E-2</v>
      </c>
      <c r="G1182" s="318">
        <v>1.2107996847575033E-4</v>
      </c>
      <c r="H1182" s="318">
        <v>1.2713396689953784E-4</v>
      </c>
      <c r="I1182" s="318">
        <v>-1.1632045301391591E-2</v>
      </c>
      <c r="J1182" s="318">
        <v>0</v>
      </c>
      <c r="K1182" s="318" t="s">
        <v>634</v>
      </c>
      <c r="O1182" s="318">
        <v>0</v>
      </c>
      <c r="P1182" s="318">
        <v>0</v>
      </c>
      <c r="Q1182" s="318">
        <v>0</v>
      </c>
      <c r="R1182" s="318">
        <v>5</v>
      </c>
      <c r="S1182" s="318">
        <v>0.21739130434782608</v>
      </c>
      <c r="T1182" s="318">
        <v>0</v>
      </c>
      <c r="U1182" s="318">
        <v>0</v>
      </c>
    </row>
    <row r="1183" spans="1:21" x14ac:dyDescent="0.2">
      <c r="A1183" s="318">
        <v>38113</v>
      </c>
      <c r="B1183" s="318">
        <v>191.21000699999999</v>
      </c>
      <c r="C1183" s="318">
        <v>-3.9667779147945391E-3</v>
      </c>
      <c r="D1183" s="318">
        <v>-1.6568408654175696E-3</v>
      </c>
      <c r="E1183" s="318">
        <v>9.6091504287211076E-3</v>
      </c>
      <c r="F1183" s="318">
        <v>1.0348315846315039E-2</v>
      </c>
      <c r="G1183" s="318">
        <v>9.2335771961791056E-5</v>
      </c>
      <c r="H1183" s="318">
        <v>9.6952560559880607E-5</v>
      </c>
      <c r="I1183" s="318">
        <v>-3.9954889318468637E-3</v>
      </c>
      <c r="J1183" s="318">
        <v>0</v>
      </c>
      <c r="K1183" s="318" t="s">
        <v>634</v>
      </c>
      <c r="O1183" s="318">
        <v>0</v>
      </c>
      <c r="P1183" s="318">
        <v>0</v>
      </c>
      <c r="Q1183" s="318">
        <v>0</v>
      </c>
      <c r="R1183" s="318">
        <v>5</v>
      </c>
      <c r="S1183" s="318">
        <v>0.21739130434782608</v>
      </c>
      <c r="T1183" s="318">
        <v>0</v>
      </c>
      <c r="U1183" s="318">
        <v>0</v>
      </c>
    </row>
    <row r="1184" spans="1:21" x14ac:dyDescent="0.2">
      <c r="A1184" s="318">
        <v>38117</v>
      </c>
      <c r="B1184" s="318">
        <v>182.38999899999999</v>
      </c>
      <c r="C1184" s="318">
        <v>-3.0985993707256083E-2</v>
      </c>
      <c r="D1184" s="318">
        <v>-4.0449554900297861E-3</v>
      </c>
      <c r="E1184" s="318">
        <v>1.1488232103033015E-2</v>
      </c>
      <c r="F1184" s="318">
        <v>1.2371942264804786E-2</v>
      </c>
      <c r="G1184" s="318">
        <v>1.3197947685315839E-4</v>
      </c>
      <c r="H1184" s="318">
        <v>1.3857845069581632E-4</v>
      </c>
      <c r="I1184" s="318">
        <v>-2.2138998618435702E-2</v>
      </c>
      <c r="J1184" s="318">
        <v>0</v>
      </c>
      <c r="K1184" s="318" t="s">
        <v>634</v>
      </c>
      <c r="O1184" s="318">
        <v>0</v>
      </c>
      <c r="P1184" s="318">
        <v>0</v>
      </c>
      <c r="Q1184" s="318">
        <v>0</v>
      </c>
      <c r="R1184" s="318">
        <v>6</v>
      </c>
      <c r="S1184" s="318">
        <v>0.2608695652173913</v>
      </c>
      <c r="T1184" s="318">
        <v>0</v>
      </c>
      <c r="U1184" s="318">
        <v>0</v>
      </c>
    </row>
    <row r="1185" spans="1:21" x14ac:dyDescent="0.2">
      <c r="A1185" s="318">
        <v>38118</v>
      </c>
      <c r="B1185" s="318">
        <v>184.740005</v>
      </c>
      <c r="C1185" s="318">
        <v>1.2802212136378489E-2</v>
      </c>
      <c r="D1185" s="318">
        <v>-3.8056077200569398E-3</v>
      </c>
      <c r="E1185" s="318">
        <v>1.1795085254313338E-2</v>
      </c>
      <c r="F1185" s="318">
        <v>1.2702399504645133E-2</v>
      </c>
      <c r="G1185" s="318">
        <v>1.3912403615651996E-4</v>
      </c>
      <c r="H1185" s="318">
        <v>1.4608023796434597E-4</v>
      </c>
      <c r="I1185" s="318">
        <v>-3.7261392432271535E-2</v>
      </c>
      <c r="J1185" s="318">
        <v>0</v>
      </c>
      <c r="K1185" s="318" t="s">
        <v>634</v>
      </c>
      <c r="O1185" s="318">
        <v>0</v>
      </c>
      <c r="P1185" s="318">
        <v>0</v>
      </c>
      <c r="Q1185" s="318">
        <v>0</v>
      </c>
      <c r="R1185" s="318">
        <v>6</v>
      </c>
      <c r="S1185" s="318">
        <v>0.2608695652173913</v>
      </c>
      <c r="T1185" s="318">
        <v>0</v>
      </c>
      <c r="U1185" s="318">
        <v>0</v>
      </c>
    </row>
    <row r="1186" spans="1:21" x14ac:dyDescent="0.2">
      <c r="A1186" s="318">
        <v>38119</v>
      </c>
      <c r="B1186" s="318">
        <v>184.33000200000001</v>
      </c>
      <c r="C1186" s="318">
        <v>-2.221817871339966E-3</v>
      </c>
      <c r="D1186" s="318">
        <v>-4.2717485280806275E-3</v>
      </c>
      <c r="E1186" s="318">
        <v>1.1513224376637141E-2</v>
      </c>
      <c r="F1186" s="318">
        <v>1.2398857020993843E-2</v>
      </c>
      <c r="G1186" s="318">
        <v>1.3255433554679166E-4</v>
      </c>
      <c r="H1186" s="318">
        <v>1.3918205232413126E-4</v>
      </c>
      <c r="I1186" s="318">
        <v>-3.0998493129393501E-2</v>
      </c>
      <c r="J1186" s="318">
        <v>0</v>
      </c>
      <c r="K1186" s="318" t="s">
        <v>634</v>
      </c>
      <c r="O1186" s="318">
        <v>0</v>
      </c>
      <c r="P1186" s="318">
        <v>0</v>
      </c>
      <c r="Q1186" s="318">
        <v>0</v>
      </c>
      <c r="R1186" s="318">
        <v>6</v>
      </c>
      <c r="S1186" s="318">
        <v>0.2608695652173913</v>
      </c>
      <c r="T1186" s="318">
        <v>0</v>
      </c>
      <c r="U1186" s="318">
        <v>0</v>
      </c>
    </row>
    <row r="1187" spans="1:21" x14ac:dyDescent="0.2">
      <c r="A1187" s="318">
        <v>38120</v>
      </c>
      <c r="B1187" s="318">
        <v>186.25</v>
      </c>
      <c r="C1187" s="318">
        <v>1.0362216901480826E-2</v>
      </c>
      <c r="D1187" s="318">
        <v>-3.0117028431897188E-3</v>
      </c>
      <c r="E1187" s="318">
        <v>1.1601766786729912E-2</v>
      </c>
      <c r="F1187" s="318">
        <v>1.2494210385709135E-2</v>
      </c>
      <c r="G1187" s="318">
        <v>1.346009925736693E-4</v>
      </c>
      <c r="H1187" s="318">
        <v>1.4133104220235277E-4</v>
      </c>
      <c r="I1187" s="318">
        <v>-3.2092915009634279E-2</v>
      </c>
      <c r="J1187" s="318">
        <v>0</v>
      </c>
      <c r="K1187" s="318" t="s">
        <v>634</v>
      </c>
      <c r="O1187" s="318">
        <v>0</v>
      </c>
      <c r="P1187" s="318">
        <v>0</v>
      </c>
      <c r="Q1187" s="318">
        <v>0</v>
      </c>
      <c r="R1187" s="318">
        <v>6</v>
      </c>
      <c r="S1187" s="318">
        <v>0.2608695652173913</v>
      </c>
      <c r="T1187" s="318">
        <v>0</v>
      </c>
      <c r="U1187" s="318">
        <v>0</v>
      </c>
    </row>
    <row r="1188" spans="1:21" x14ac:dyDescent="0.2">
      <c r="A1188" s="318">
        <v>38121</v>
      </c>
      <c r="B1188" s="318">
        <v>186.509995</v>
      </c>
      <c r="C1188" s="318">
        <v>1.394972881472477E-3</v>
      </c>
      <c r="D1188" s="318">
        <v>-3.1822855855393023E-3</v>
      </c>
      <c r="E1188" s="318">
        <v>1.1504357519143157E-2</v>
      </c>
      <c r="F1188" s="318">
        <v>1.2389308097538784E-2</v>
      </c>
      <c r="G1188" s="318">
        <v>1.3235024192826572E-4</v>
      </c>
      <c r="H1188" s="318">
        <v>1.38967754024679E-4</v>
      </c>
      <c r="I1188" s="318">
        <v>-2.1885107739603088E-2</v>
      </c>
      <c r="J1188" s="318">
        <v>0</v>
      </c>
      <c r="K1188" s="318" t="s">
        <v>634</v>
      </c>
      <c r="O1188" s="318">
        <v>0</v>
      </c>
      <c r="P1188" s="318">
        <v>0</v>
      </c>
      <c r="Q1188" s="318">
        <v>0</v>
      </c>
      <c r="R1188" s="318">
        <v>6</v>
      </c>
      <c r="S1188" s="318">
        <v>0.2608695652173913</v>
      </c>
      <c r="T1188" s="318">
        <v>0</v>
      </c>
      <c r="U1188" s="318">
        <v>0</v>
      </c>
    </row>
    <row r="1189" spans="1:21" x14ac:dyDescent="0.2">
      <c r="A1189" s="318">
        <v>38125</v>
      </c>
      <c r="B1189" s="318">
        <v>185.729996</v>
      </c>
      <c r="C1189" s="318">
        <v>-4.1908454785304855E-3</v>
      </c>
      <c r="D1189" s="318">
        <v>-3.3436270779920916E-3</v>
      </c>
      <c r="E1189" s="318">
        <v>1.1493069277517266E-2</v>
      </c>
      <c r="F1189" s="318">
        <v>1.2377151529633978E-2</v>
      </c>
      <c r="G1189" s="318">
        <v>1.3209064141781124E-4</v>
      </c>
      <c r="H1189" s="318">
        <v>1.3869517348870182E-4</v>
      </c>
      <c r="I1189" s="318">
        <v>-2.3565782037310745E-2</v>
      </c>
      <c r="J1189" s="318">
        <v>0</v>
      </c>
      <c r="K1189" s="318" t="s">
        <v>634</v>
      </c>
      <c r="O1189" s="318">
        <v>0</v>
      </c>
      <c r="P1189" s="318">
        <v>0</v>
      </c>
      <c r="Q1189" s="318">
        <v>0</v>
      </c>
      <c r="R1189" s="318">
        <v>6</v>
      </c>
      <c r="S1189" s="318">
        <v>0.2608695652173913</v>
      </c>
      <c r="T1189" s="318">
        <v>0</v>
      </c>
      <c r="U1189" s="318">
        <v>0</v>
      </c>
    </row>
    <row r="1190" spans="1:21" x14ac:dyDescent="0.2">
      <c r="A1190" s="318">
        <v>38126</v>
      </c>
      <c r="B1190" s="318">
        <v>187.25</v>
      </c>
      <c r="C1190" s="318">
        <v>8.1506377347178929E-3</v>
      </c>
      <c r="D1190" s="318">
        <v>-2.9148540205725273E-3</v>
      </c>
      <c r="E1190" s="318">
        <v>1.1755572990049199E-2</v>
      </c>
      <c r="F1190" s="318">
        <v>1.2659847835437599E-2</v>
      </c>
      <c r="G1190" s="318">
        <v>1.3819349632437428E-4</v>
      </c>
      <c r="H1190" s="318">
        <v>1.4510317114059301E-4</v>
      </c>
      <c r="I1190" s="318">
        <v>-2.0082488890590861E-2</v>
      </c>
      <c r="J1190" s="318">
        <v>0</v>
      </c>
      <c r="K1190" s="318" t="s">
        <v>634</v>
      </c>
      <c r="O1190" s="318">
        <v>0</v>
      </c>
      <c r="P1190" s="318">
        <v>0</v>
      </c>
      <c r="Q1190" s="318">
        <v>0</v>
      </c>
      <c r="R1190" s="318">
        <v>6</v>
      </c>
      <c r="S1190" s="318">
        <v>0.2608695652173913</v>
      </c>
      <c r="T1190" s="318">
        <v>0</v>
      </c>
      <c r="U1190" s="318">
        <v>0</v>
      </c>
    </row>
    <row r="1191" spans="1:21" x14ac:dyDescent="0.2">
      <c r="A1191" s="318">
        <v>38128</v>
      </c>
      <c r="B1191" s="318">
        <v>186.96000699999999</v>
      </c>
      <c r="C1191" s="318">
        <v>-1.5498947255631948E-3</v>
      </c>
      <c r="D1191" s="318">
        <v>-3.350870296365101E-3</v>
      </c>
      <c r="E1191" s="318">
        <v>1.1513129352527549E-2</v>
      </c>
      <c r="F1191" s="318">
        <v>1.239875468733736E-2</v>
      </c>
      <c r="G1191" s="318">
        <v>1.3255214748803142E-4</v>
      </c>
      <c r="H1191" s="318">
        <v>1.3917975486243299E-4</v>
      </c>
      <c r="I1191" s="318">
        <v>-1.6971615240935996E-2</v>
      </c>
      <c r="J1191" s="318">
        <v>0</v>
      </c>
      <c r="K1191" s="318" t="s">
        <v>634</v>
      </c>
      <c r="O1191" s="318">
        <v>0</v>
      </c>
      <c r="P1191" s="318">
        <v>0</v>
      </c>
      <c r="Q1191" s="318">
        <v>0</v>
      </c>
      <c r="R1191" s="318">
        <v>6</v>
      </c>
      <c r="S1191" s="318">
        <v>0.2608695652173913</v>
      </c>
      <c r="T1191" s="318">
        <v>0</v>
      </c>
      <c r="U1191" s="318">
        <v>0</v>
      </c>
    </row>
    <row r="1192" spans="1:21" x14ac:dyDescent="0.2">
      <c r="A1192" s="318">
        <v>38132</v>
      </c>
      <c r="B1192" s="318">
        <v>189.36000100000001</v>
      </c>
      <c r="C1192" s="318">
        <v>1.4797539841059763E-3</v>
      </c>
      <c r="D1192" s="318">
        <v>-1.8786766642024421E-3</v>
      </c>
      <c r="E1192" s="318">
        <v>1.1777205833264557E-2</v>
      </c>
      <c r="F1192" s="318">
        <v>1.2683144743515676E-2</v>
      </c>
      <c r="G1192" s="318">
        <v>1.3870257723908071E-4</v>
      </c>
      <c r="H1192" s="318">
        <v>1.4563770610103477E-4</v>
      </c>
      <c r="I1192" s="318">
        <v>-1.6365864099933632E-2</v>
      </c>
      <c r="J1192" s="318">
        <v>0</v>
      </c>
      <c r="K1192" s="318" t="s">
        <v>634</v>
      </c>
      <c r="O1192" s="318">
        <v>0</v>
      </c>
      <c r="P1192" s="318">
        <v>0</v>
      </c>
      <c r="Q1192" s="318">
        <v>0</v>
      </c>
      <c r="R1192" s="318">
        <v>7</v>
      </c>
      <c r="S1192" s="318">
        <v>0.30434782608695654</v>
      </c>
      <c r="T1192" s="318">
        <v>0</v>
      </c>
      <c r="U1192" s="318">
        <v>0</v>
      </c>
    </row>
    <row r="1193" spans="1:21" x14ac:dyDescent="0.2">
      <c r="A1193" s="318">
        <v>38133</v>
      </c>
      <c r="B1193" s="318">
        <v>190.83000200000001</v>
      </c>
      <c r="C1193" s="318">
        <v>7.7330193526799762E-3</v>
      </c>
      <c r="D1193" s="318">
        <v>-1.7443556455924998E-3</v>
      </c>
      <c r="E1193" s="318">
        <v>1.1874216385750109E-2</v>
      </c>
      <c r="F1193" s="318">
        <v>1.2787617646192424E-2</v>
      </c>
      <c r="G1193" s="318">
        <v>1.4099701477561638E-4</v>
      </c>
      <c r="H1193" s="318">
        <v>1.480468655143972E-4</v>
      </c>
      <c r="I1193" s="318">
        <v>-1.8460566392749997E-2</v>
      </c>
      <c r="J1193" s="318">
        <v>0</v>
      </c>
      <c r="K1193" s="318" t="s">
        <v>634</v>
      </c>
      <c r="O1193" s="318">
        <v>0</v>
      </c>
      <c r="P1193" s="318">
        <v>0</v>
      </c>
      <c r="Q1193" s="318">
        <v>0</v>
      </c>
      <c r="R1193" s="318">
        <v>7</v>
      </c>
      <c r="S1193" s="318">
        <v>0.30434782608695654</v>
      </c>
      <c r="T1193" s="318">
        <v>0</v>
      </c>
      <c r="U1193" s="318">
        <v>0</v>
      </c>
    </row>
    <row r="1194" spans="1:21" x14ac:dyDescent="0.2">
      <c r="A1194" s="318">
        <v>38134</v>
      </c>
      <c r="B1194" s="318">
        <v>191.240005</v>
      </c>
      <c r="C1194" s="318">
        <v>2.1462200637052836E-3</v>
      </c>
      <c r="D1194" s="318">
        <v>-1.6565856816853775E-3</v>
      </c>
      <c r="E1194" s="318">
        <v>1.1896897130601169E-2</v>
      </c>
      <c r="F1194" s="318">
        <v>1.2812043063724335E-2</v>
      </c>
      <c r="G1194" s="318">
        <v>1.4153616133610633E-4</v>
      </c>
      <c r="H1194" s="318">
        <v>1.4861296940291166E-4</v>
      </c>
      <c r="I1194" s="318">
        <v>-1.1967910331346643E-2</v>
      </c>
      <c r="J1194" s="318">
        <v>0</v>
      </c>
      <c r="K1194" s="318" t="s">
        <v>634</v>
      </c>
      <c r="O1194" s="318">
        <v>0</v>
      </c>
      <c r="P1194" s="318">
        <v>0</v>
      </c>
      <c r="Q1194" s="318">
        <v>0</v>
      </c>
      <c r="R1194" s="318">
        <v>7</v>
      </c>
      <c r="S1194" s="318">
        <v>0.30434782608695654</v>
      </c>
      <c r="T1194" s="318">
        <v>0</v>
      </c>
      <c r="U1194" s="318">
        <v>0</v>
      </c>
    </row>
    <row r="1195" spans="1:21" x14ac:dyDescent="0.2">
      <c r="A1195" s="318">
        <v>38135</v>
      </c>
      <c r="B1195" s="318">
        <v>191.63999899999999</v>
      </c>
      <c r="C1195" s="318">
        <v>2.0893968937437338E-3</v>
      </c>
      <c r="D1195" s="318">
        <v>-1.422226940101649E-3</v>
      </c>
      <c r="E1195" s="318">
        <v>1.1921032437700513E-2</v>
      </c>
      <c r="F1195" s="318">
        <v>1.2838034932908244E-2</v>
      </c>
      <c r="G1195" s="318">
        <v>1.4211101438070783E-4</v>
      </c>
      <c r="H1195" s="318">
        <v>1.4921656509974323E-4</v>
      </c>
      <c r="I1195" s="318">
        <v>-1.4535839535838825E-2</v>
      </c>
      <c r="J1195" s="318">
        <v>0</v>
      </c>
      <c r="K1195" s="318" t="s">
        <v>634</v>
      </c>
      <c r="O1195" s="318">
        <v>0</v>
      </c>
      <c r="P1195" s="318">
        <v>0</v>
      </c>
      <c r="Q1195" s="318">
        <v>0</v>
      </c>
      <c r="R1195" s="318">
        <v>7</v>
      </c>
      <c r="S1195" s="318">
        <v>0.30434782608695654</v>
      </c>
      <c r="T1195" s="318">
        <v>0</v>
      </c>
      <c r="U1195" s="318">
        <v>0</v>
      </c>
    </row>
    <row r="1196" spans="1:21" x14ac:dyDescent="0.2">
      <c r="A1196" s="318">
        <v>38138</v>
      </c>
      <c r="B1196" s="318">
        <v>191.63999899999999</v>
      </c>
      <c r="C1196" s="318">
        <v>0</v>
      </c>
      <c r="D1196" s="318">
        <v>-6.1963897509199103E-4</v>
      </c>
      <c r="E1196" s="318">
        <v>1.1385441544098679E-2</v>
      </c>
      <c r="F1196" s="318">
        <v>1.2261244739798578E-2</v>
      </c>
      <c r="G1196" s="318">
        <v>1.296282791540881E-4</v>
      </c>
      <c r="H1196" s="318">
        <v>1.361096931117925E-4</v>
      </c>
      <c r="I1196" s="318">
        <v>-1.1015407157003785E-2</v>
      </c>
      <c r="J1196" s="318">
        <v>0</v>
      </c>
      <c r="K1196" s="318" t="s">
        <v>634</v>
      </c>
      <c r="O1196" s="318">
        <v>0</v>
      </c>
      <c r="P1196" s="318">
        <v>0</v>
      </c>
      <c r="Q1196" s="318">
        <v>0</v>
      </c>
      <c r="R1196" s="318">
        <v>7</v>
      </c>
      <c r="S1196" s="318">
        <v>0.30434782608695654</v>
      </c>
      <c r="T1196" s="318">
        <v>0</v>
      </c>
      <c r="U1196" s="318">
        <v>0</v>
      </c>
    </row>
    <row r="1197" spans="1:21" x14ac:dyDescent="0.2">
      <c r="A1197" s="318">
        <v>38139</v>
      </c>
      <c r="B1197" s="318">
        <v>192.38999899999999</v>
      </c>
      <c r="C1197" s="318">
        <v>3.9059498343018569E-3</v>
      </c>
      <c r="D1197" s="318">
        <v>6.2534460074134047E-4</v>
      </c>
      <c r="E1197" s="318">
        <v>1.0278893043548384E-2</v>
      </c>
      <c r="F1197" s="318">
        <v>1.1069577123821336E-2</v>
      </c>
      <c r="G1197" s="318">
        <v>1.0565564220070736E-4</v>
      </c>
      <c r="H1197" s="318">
        <v>1.1093842431074272E-4</v>
      </c>
      <c r="I1197" s="318">
        <v>-8.7864171383108172E-3</v>
      </c>
      <c r="J1197" s="318">
        <v>0</v>
      </c>
      <c r="K1197" s="318" t="s">
        <v>634</v>
      </c>
      <c r="O1197" s="318">
        <v>0</v>
      </c>
      <c r="P1197" s="318">
        <v>0</v>
      </c>
      <c r="Q1197" s="318">
        <v>0</v>
      </c>
      <c r="R1197" s="318">
        <v>7</v>
      </c>
      <c r="S1197" s="318">
        <v>0.30434782608695654</v>
      </c>
      <c r="T1197" s="318">
        <v>0</v>
      </c>
      <c r="U1197" s="318">
        <v>0</v>
      </c>
    </row>
    <row r="1198" spans="1:21" x14ac:dyDescent="0.2">
      <c r="A1198" s="318">
        <v>38140</v>
      </c>
      <c r="B1198" s="318">
        <v>193.08999600000001</v>
      </c>
      <c r="C1198" s="318">
        <v>3.6318241076130618E-3</v>
      </c>
      <c r="D1198" s="318">
        <v>1.2138944120585703E-3</v>
      </c>
      <c r="E1198" s="318">
        <v>1.0068261272487838E-2</v>
      </c>
      <c r="F1198" s="318">
        <v>1.0842742908833056E-2</v>
      </c>
      <c r="G1198" s="318">
        <v>1.0136988505107842E-4</v>
      </c>
      <c r="H1198" s="318">
        <v>1.0643837930363234E-4</v>
      </c>
      <c r="I1198" s="318">
        <v>-4.4634802842750719E-3</v>
      </c>
      <c r="J1198" s="318">
        <v>0</v>
      </c>
      <c r="K1198" s="318" t="s">
        <v>634</v>
      </c>
      <c r="O1198" s="318">
        <v>0</v>
      </c>
      <c r="P1198" s="318">
        <v>0</v>
      </c>
      <c r="Q1198" s="318">
        <v>0</v>
      </c>
      <c r="R1198" s="318">
        <v>7</v>
      </c>
      <c r="S1198" s="318">
        <v>0.30434782608695654</v>
      </c>
      <c r="T1198" s="318">
        <v>0</v>
      </c>
      <c r="U1198" s="318">
        <v>0</v>
      </c>
    </row>
    <row r="1199" spans="1:21" x14ac:dyDescent="0.2">
      <c r="A1199" s="318">
        <v>38141</v>
      </c>
      <c r="B1199" s="318">
        <v>192.479996</v>
      </c>
      <c r="C1199" s="318">
        <v>-3.1641492937301684E-3</v>
      </c>
      <c r="D1199" s="318">
        <v>1.1315723794479986E-3</v>
      </c>
      <c r="E1199" s="318">
        <v>1.0098029417973574E-2</v>
      </c>
      <c r="F1199" s="318">
        <v>1.0874800911663849E-2</v>
      </c>
      <c r="G1199" s="318">
        <v>1.019701981262597E-4</v>
      </c>
      <c r="H1199" s="318">
        <v>1.0706870803257269E-4</v>
      </c>
      <c r="I1199" s="318">
        <v>-4.874159039838487E-3</v>
      </c>
      <c r="J1199" s="318">
        <v>0</v>
      </c>
      <c r="K1199" s="318" t="s">
        <v>634</v>
      </c>
      <c r="O1199" s="318">
        <v>0</v>
      </c>
      <c r="P1199" s="318">
        <v>0</v>
      </c>
      <c r="Q1199" s="318">
        <v>0</v>
      </c>
      <c r="R1199" s="318">
        <v>7</v>
      </c>
      <c r="S1199" s="318">
        <v>0.30434782608695654</v>
      </c>
      <c r="T1199" s="318">
        <v>0</v>
      </c>
      <c r="U1199" s="318">
        <v>0</v>
      </c>
    </row>
    <row r="1200" spans="1:21" x14ac:dyDescent="0.2">
      <c r="A1200" s="318">
        <v>38142</v>
      </c>
      <c r="B1200" s="318">
        <v>193.16999799999999</v>
      </c>
      <c r="C1200" s="318">
        <v>3.5783884196384278E-3</v>
      </c>
      <c r="D1200" s="318">
        <v>8.5564914624647673E-4</v>
      </c>
      <c r="E1200" s="318">
        <v>9.9395035657685472E-3</v>
      </c>
      <c r="F1200" s="318">
        <v>1.0704080763135358E-2</v>
      </c>
      <c r="G1200" s="318">
        <v>9.8793731133925661E-5</v>
      </c>
      <c r="H1200" s="318">
        <v>1.0373341769062195E-4</v>
      </c>
      <c r="I1200" s="318">
        <v>-5.4773681769824485E-3</v>
      </c>
      <c r="J1200" s="318">
        <v>0</v>
      </c>
      <c r="K1200" s="318" t="s">
        <v>634</v>
      </c>
      <c r="O1200" s="318">
        <v>0</v>
      </c>
      <c r="P1200" s="318">
        <v>0</v>
      </c>
      <c r="Q1200" s="318">
        <v>0</v>
      </c>
      <c r="R1200" s="318">
        <v>7</v>
      </c>
      <c r="S1200" s="318">
        <v>0.30434782608695654</v>
      </c>
      <c r="T1200" s="318">
        <v>0</v>
      </c>
      <c r="U1200" s="318">
        <v>0</v>
      </c>
    </row>
    <row r="1201" spans="1:21" x14ac:dyDescent="0.2">
      <c r="A1201" s="318">
        <v>38145</v>
      </c>
      <c r="B1201" s="318">
        <v>194.85000600000001</v>
      </c>
      <c r="C1201" s="318">
        <v>8.6594427130082322E-3</v>
      </c>
      <c r="D1201" s="318">
        <v>7.0909274042901772E-4</v>
      </c>
      <c r="E1201" s="318">
        <v>9.7926405962066934E-3</v>
      </c>
      <c r="F1201" s="318">
        <v>1.0545920642068746E-2</v>
      </c>
      <c r="G1201" s="318">
        <v>9.5895809846475392E-5</v>
      </c>
      <c r="H1201" s="318">
        <v>1.0069060033879917E-4</v>
      </c>
      <c r="I1201" s="318">
        <v>-8.1668728501848725E-3</v>
      </c>
      <c r="J1201" s="318">
        <v>0</v>
      </c>
      <c r="K1201" s="318" t="s">
        <v>634</v>
      </c>
      <c r="O1201" s="318">
        <v>0</v>
      </c>
      <c r="P1201" s="318">
        <v>0</v>
      </c>
      <c r="Q1201" s="318">
        <v>0</v>
      </c>
      <c r="R1201" s="318">
        <v>7</v>
      </c>
      <c r="S1201" s="318">
        <v>0.30434782608695654</v>
      </c>
      <c r="T1201" s="318">
        <v>0</v>
      </c>
      <c r="U1201" s="318">
        <v>0</v>
      </c>
    </row>
    <row r="1202" spans="1:21" x14ac:dyDescent="0.2">
      <c r="A1202" s="318">
        <v>38146</v>
      </c>
      <c r="B1202" s="318">
        <v>196.320007</v>
      </c>
      <c r="C1202" s="318">
        <v>7.5159540410370436E-3</v>
      </c>
      <c r="D1202" s="318">
        <v>1.2558895002305222E-3</v>
      </c>
      <c r="E1202" s="318">
        <v>9.8389711623820802E-3</v>
      </c>
      <c r="F1202" s="318">
        <v>1.0595815097949933E-2</v>
      </c>
      <c r="G1202" s="318">
        <v>9.6805353534186198E-5</v>
      </c>
      <c r="H1202" s="318">
        <v>1.0164562121089552E-4</v>
      </c>
      <c r="I1202" s="318">
        <v>-4.5437284302671452E-3</v>
      </c>
      <c r="J1202" s="318">
        <v>0</v>
      </c>
      <c r="K1202" s="318" t="s">
        <v>634</v>
      </c>
      <c r="O1202" s="318">
        <v>0</v>
      </c>
      <c r="P1202" s="318">
        <v>0</v>
      </c>
      <c r="Q1202" s="318">
        <v>0</v>
      </c>
      <c r="R1202" s="318">
        <v>7</v>
      </c>
      <c r="S1202" s="318">
        <v>0.30434782608695654</v>
      </c>
      <c r="T1202" s="318">
        <v>0</v>
      </c>
      <c r="U1202" s="318">
        <v>0</v>
      </c>
    </row>
    <row r="1203" spans="1:21" x14ac:dyDescent="0.2">
      <c r="A1203" s="318">
        <v>38147</v>
      </c>
      <c r="B1203" s="318">
        <v>195.929993</v>
      </c>
      <c r="C1203" s="318">
        <v>-1.9885997630429641E-3</v>
      </c>
      <c r="D1203" s="318">
        <v>1.9344846216773205E-3</v>
      </c>
      <c r="E1203" s="318">
        <v>9.0301962867296946E-3</v>
      </c>
      <c r="F1203" s="318">
        <v>9.7248267703242859E-3</v>
      </c>
      <c r="G1203" s="318">
        <v>8.1544444976866772E-5</v>
      </c>
      <c r="H1203" s="318">
        <v>8.562166722571012E-5</v>
      </c>
      <c r="I1203" s="318">
        <v>-4.4702174747868403E-3</v>
      </c>
      <c r="J1203" s="318">
        <v>0</v>
      </c>
      <c r="K1203" s="318" t="s">
        <v>634</v>
      </c>
      <c r="O1203" s="318">
        <v>0</v>
      </c>
      <c r="P1203" s="318">
        <v>0</v>
      </c>
      <c r="Q1203" s="318">
        <v>0</v>
      </c>
      <c r="R1203" s="318">
        <v>7</v>
      </c>
      <c r="S1203" s="318">
        <v>0.30434782608695654</v>
      </c>
      <c r="T1203" s="318">
        <v>0</v>
      </c>
      <c r="U1203" s="318">
        <v>0</v>
      </c>
    </row>
    <row r="1204" spans="1:21" x14ac:dyDescent="0.2">
      <c r="A1204" s="318">
        <v>38148</v>
      </c>
      <c r="B1204" s="318">
        <v>195.85000600000001</v>
      </c>
      <c r="C1204" s="318">
        <v>-4.0832610809898032E-4</v>
      </c>
      <c r="D1204" s="318">
        <v>3.3905640311609926E-3</v>
      </c>
      <c r="E1204" s="318">
        <v>5.0403187204082038E-3</v>
      </c>
      <c r="F1204" s="318">
        <v>5.4280355450549884E-3</v>
      </c>
      <c r="G1204" s="318">
        <v>2.5404812803297391E-5</v>
      </c>
      <c r="H1204" s="318">
        <v>2.6675053443462263E-5</v>
      </c>
      <c r="I1204" s="318">
        <v>-5.0561366629770883E-3</v>
      </c>
      <c r="J1204" s="318">
        <v>0</v>
      </c>
      <c r="K1204" s="318" t="s">
        <v>634</v>
      </c>
      <c r="O1204" s="318">
        <v>0</v>
      </c>
      <c r="P1204" s="318">
        <v>0</v>
      </c>
      <c r="Q1204" s="318">
        <v>0</v>
      </c>
      <c r="R1204" s="318">
        <v>7</v>
      </c>
      <c r="S1204" s="318">
        <v>0.30434782608695654</v>
      </c>
      <c r="T1204" s="318">
        <v>0</v>
      </c>
      <c r="U1204" s="318">
        <v>0</v>
      </c>
    </row>
    <row r="1205" spans="1:21" x14ac:dyDescent="0.2">
      <c r="A1205" s="318">
        <v>38149</v>
      </c>
      <c r="B1205" s="318">
        <v>196.83999600000001</v>
      </c>
      <c r="C1205" s="318">
        <v>5.0421049291738788E-3</v>
      </c>
      <c r="D1205" s="318">
        <v>3.0210351165322019E-3</v>
      </c>
      <c r="E1205" s="318">
        <v>4.579176450813135E-3</v>
      </c>
      <c r="F1205" s="318">
        <v>4.9314207931833755E-3</v>
      </c>
      <c r="G1205" s="318">
        <v>2.0968856967681581E-5</v>
      </c>
      <c r="H1205" s="318">
        <v>2.2017299816065661E-5</v>
      </c>
      <c r="I1205" s="318">
        <v>6.6749856115956116E-5</v>
      </c>
      <c r="J1205" s="318">
        <v>0</v>
      </c>
      <c r="K1205" s="318" t="s">
        <v>634</v>
      </c>
      <c r="O1205" s="318">
        <v>0</v>
      </c>
      <c r="P1205" s="318">
        <v>0</v>
      </c>
      <c r="Q1205" s="318">
        <v>0</v>
      </c>
      <c r="R1205" s="318">
        <v>7</v>
      </c>
      <c r="S1205" s="318">
        <v>0.30434782608695654</v>
      </c>
      <c r="T1205" s="318">
        <v>0</v>
      </c>
      <c r="U1205" s="318">
        <v>0</v>
      </c>
    </row>
    <row r="1206" spans="1:21" x14ac:dyDescent="0.2">
      <c r="A1206" s="318">
        <v>38152</v>
      </c>
      <c r="B1206" s="318">
        <v>195.429993</v>
      </c>
      <c r="C1206" s="318">
        <v>-7.1889724531712627E-3</v>
      </c>
      <c r="D1206" s="318">
        <v>2.7845039459688061E-3</v>
      </c>
      <c r="E1206" s="318">
        <v>4.9747311464388893E-3</v>
      </c>
      <c r="F1206" s="318">
        <v>5.3574027730880344E-3</v>
      </c>
      <c r="G1206" s="318">
        <v>2.4747949979349185E-5</v>
      </c>
      <c r="H1206" s="318">
        <v>2.5985347478316644E-5</v>
      </c>
      <c r="I1206" s="318">
        <v>2.3473518473809455E-3</v>
      </c>
      <c r="J1206" s="318">
        <v>0</v>
      </c>
      <c r="K1206" s="318" t="s">
        <v>634</v>
      </c>
      <c r="O1206" s="318">
        <v>0</v>
      </c>
      <c r="P1206" s="318">
        <v>0</v>
      </c>
      <c r="Q1206" s="318">
        <v>0</v>
      </c>
      <c r="R1206" s="318">
        <v>7</v>
      </c>
      <c r="S1206" s="318">
        <v>0.30434782608695654</v>
      </c>
      <c r="T1206" s="318">
        <v>0</v>
      </c>
      <c r="U1206" s="318">
        <v>0</v>
      </c>
    </row>
    <row r="1207" spans="1:21" x14ac:dyDescent="0.2">
      <c r="A1207" s="318">
        <v>38153</v>
      </c>
      <c r="B1207" s="318">
        <v>195.800003</v>
      </c>
      <c r="C1207" s="318">
        <v>1.8915221946335446E-3</v>
      </c>
      <c r="D1207" s="318">
        <v>2.3811375313570315E-3</v>
      </c>
      <c r="E1207" s="318">
        <v>4.6632493424965749E-3</v>
      </c>
      <c r="F1207" s="318">
        <v>5.0219608303809261E-3</v>
      </c>
      <c r="G1207" s="318">
        <v>2.1745894430294734E-5</v>
      </c>
      <c r="H1207" s="318">
        <v>2.2833189151809473E-5</v>
      </c>
      <c r="I1207" s="318">
        <v>-4.4988619931151291E-4</v>
      </c>
      <c r="J1207" s="318">
        <v>0</v>
      </c>
      <c r="K1207" s="318" t="s">
        <v>634</v>
      </c>
      <c r="O1207" s="318">
        <v>0</v>
      </c>
      <c r="P1207" s="318">
        <v>0</v>
      </c>
      <c r="Q1207" s="318">
        <v>0</v>
      </c>
      <c r="R1207" s="318">
        <v>7</v>
      </c>
      <c r="S1207" s="318">
        <v>0.30434782608695654</v>
      </c>
      <c r="T1207" s="318">
        <v>0</v>
      </c>
      <c r="U1207" s="318">
        <v>0</v>
      </c>
    </row>
    <row r="1208" spans="1:21" x14ac:dyDescent="0.2">
      <c r="A1208" s="318">
        <v>38154</v>
      </c>
      <c r="B1208" s="318">
        <v>196.990005</v>
      </c>
      <c r="C1208" s="318">
        <v>6.0592459920961479E-3</v>
      </c>
      <c r="D1208" s="318">
        <v>2.603245774720063E-3</v>
      </c>
      <c r="E1208" s="318">
        <v>4.7246051487452763E-3</v>
      </c>
      <c r="F1208" s="318">
        <v>5.0880363140333746E-3</v>
      </c>
      <c r="G1208" s="318">
        <v>2.2321893811550376E-5</v>
      </c>
      <c r="H1208" s="318">
        <v>2.3437988502127896E-5</v>
      </c>
      <c r="I1208" s="318">
        <v>5.5067792840940988E-3</v>
      </c>
      <c r="J1208" s="318">
        <v>0</v>
      </c>
      <c r="K1208" s="318" t="s">
        <v>634</v>
      </c>
      <c r="O1208" s="318">
        <v>0</v>
      </c>
      <c r="P1208" s="318">
        <v>0</v>
      </c>
      <c r="Q1208" s="318">
        <v>0</v>
      </c>
      <c r="R1208" s="318">
        <v>7</v>
      </c>
      <c r="S1208" s="318">
        <v>0.30434782608695654</v>
      </c>
      <c r="T1208" s="318">
        <v>0</v>
      </c>
      <c r="U1208" s="318">
        <v>0</v>
      </c>
    </row>
    <row r="1209" spans="1:21" x14ac:dyDescent="0.2">
      <c r="A1209" s="318">
        <v>38155</v>
      </c>
      <c r="B1209" s="318">
        <v>199.05999800000001</v>
      </c>
      <c r="C1209" s="318">
        <v>1.045328536043256E-2</v>
      </c>
      <c r="D1209" s="318">
        <v>3.3005853384802082E-3</v>
      </c>
      <c r="E1209" s="318">
        <v>4.7523120160605833E-3</v>
      </c>
      <c r="F1209" s="318">
        <v>5.1178744788344744E-3</v>
      </c>
      <c r="G1209" s="318">
        <v>2.2584469497993806E-5</v>
      </c>
      <c r="H1209" s="318">
        <v>2.3713692972893496E-5</v>
      </c>
      <c r="I1209" s="318">
        <v>7.5846585469521582E-3</v>
      </c>
      <c r="J1209" s="318">
        <v>0</v>
      </c>
      <c r="K1209" s="318" t="s">
        <v>634</v>
      </c>
      <c r="O1209" s="318">
        <v>0</v>
      </c>
      <c r="P1209" s="318">
        <v>0</v>
      </c>
      <c r="Q1209" s="318">
        <v>0</v>
      </c>
      <c r="R1209" s="318">
        <v>7</v>
      </c>
      <c r="S1209" s="318">
        <v>0.30434782608695654</v>
      </c>
      <c r="T1209" s="318">
        <v>0</v>
      </c>
      <c r="U1209" s="318">
        <v>0</v>
      </c>
    </row>
    <row r="1210" spans="1:21" x14ac:dyDescent="0.2">
      <c r="A1210" s="318">
        <v>38156</v>
      </c>
      <c r="B1210" s="318">
        <v>201.96000699999999</v>
      </c>
      <c r="C1210" s="318">
        <v>1.4463415880347585E-2</v>
      </c>
      <c r="D1210" s="318">
        <v>3.6011938216054312E-3</v>
      </c>
      <c r="E1210" s="318">
        <v>5.2482258562175504E-3</v>
      </c>
      <c r="F1210" s="318">
        <v>5.6519355374650537E-3</v>
      </c>
      <c r="G1210" s="318">
        <v>2.7543874637870441E-5</v>
      </c>
      <c r="H1210" s="318">
        <v>2.8921068369763965E-5</v>
      </c>
      <c r="I1210" s="318">
        <v>1.736781325876929E-2</v>
      </c>
      <c r="J1210" s="318">
        <v>0</v>
      </c>
      <c r="K1210" s="318" t="s">
        <v>634</v>
      </c>
      <c r="O1210" s="318">
        <v>0</v>
      </c>
      <c r="P1210" s="318">
        <v>0</v>
      </c>
      <c r="Q1210" s="318">
        <v>0</v>
      </c>
      <c r="R1210" s="318">
        <v>7</v>
      </c>
      <c r="S1210" s="318">
        <v>0.30434782608695654</v>
      </c>
      <c r="T1210" s="318">
        <v>0</v>
      </c>
      <c r="U1210" s="318">
        <v>0</v>
      </c>
    </row>
    <row r="1211" spans="1:21" x14ac:dyDescent="0.2">
      <c r="A1211" s="318">
        <v>38159</v>
      </c>
      <c r="B1211" s="318">
        <v>201.029999</v>
      </c>
      <c r="C1211" s="318">
        <v>-4.6155469722359678E-3</v>
      </c>
      <c r="D1211" s="318">
        <v>3.45521038128768E-3</v>
      </c>
      <c r="E1211" s="318">
        <v>5.4378813629391886E-3</v>
      </c>
      <c r="F1211" s="318">
        <v>5.8561799293191255E-3</v>
      </c>
      <c r="G1211" s="318">
        <v>2.9570553717401367E-5</v>
      </c>
      <c r="H1211" s="318">
        <v>3.1049081403271439E-5</v>
      </c>
      <c r="I1211" s="318">
        <v>2.2673273155113128E-2</v>
      </c>
      <c r="J1211" s="318">
        <v>0</v>
      </c>
      <c r="K1211" s="318" t="s">
        <v>634</v>
      </c>
      <c r="O1211" s="318">
        <v>0</v>
      </c>
      <c r="P1211" s="318">
        <v>0</v>
      </c>
      <c r="Q1211" s="318">
        <v>0</v>
      </c>
      <c r="R1211" s="318">
        <v>7</v>
      </c>
      <c r="S1211" s="318">
        <v>0.30434782608695654</v>
      </c>
      <c r="T1211" s="318">
        <v>0</v>
      </c>
      <c r="U1211" s="318">
        <v>0</v>
      </c>
    </row>
    <row r="1212" spans="1:21" x14ac:dyDescent="0.2">
      <c r="A1212" s="318">
        <v>38160</v>
      </c>
      <c r="B1212" s="318">
        <v>200.13000500000001</v>
      </c>
      <c r="C1212" s="318">
        <v>-4.4869653055130774E-3</v>
      </c>
      <c r="D1212" s="318">
        <v>2.7046173271773753E-3</v>
      </c>
      <c r="E1212" s="318">
        <v>5.3921298452913116E-3</v>
      </c>
      <c r="F1212" s="318">
        <v>5.8069090641598735E-3</v>
      </c>
      <c r="G1212" s="318">
        <v>2.9075064268481303E-5</v>
      </c>
      <c r="H1212" s="318">
        <v>3.0528817481905366E-5</v>
      </c>
      <c r="I1212" s="318">
        <v>1.7594036936915979E-2</v>
      </c>
      <c r="J1212" s="318">
        <v>0</v>
      </c>
      <c r="K1212" s="318" t="s">
        <v>634</v>
      </c>
      <c r="O1212" s="318">
        <v>0</v>
      </c>
      <c r="P1212" s="318">
        <v>0</v>
      </c>
      <c r="Q1212" s="318">
        <v>0</v>
      </c>
      <c r="R1212" s="318">
        <v>7</v>
      </c>
      <c r="S1212" s="318">
        <v>0.30434782608695654</v>
      </c>
      <c r="T1212" s="318">
        <v>0</v>
      </c>
      <c r="U1212" s="318">
        <v>0</v>
      </c>
    </row>
    <row r="1213" spans="1:21" x14ac:dyDescent="0.2">
      <c r="A1213" s="318">
        <v>38161</v>
      </c>
      <c r="B1213" s="318">
        <v>201.88999899999999</v>
      </c>
      <c r="C1213" s="318">
        <v>8.7558092956461046E-3</v>
      </c>
      <c r="D1213" s="318">
        <v>3.0510961515364289E-3</v>
      </c>
      <c r="E1213" s="318">
        <v>5.541195359799962E-3</v>
      </c>
      <c r="F1213" s="318">
        <v>5.9674411567076507E-3</v>
      </c>
      <c r="G1213" s="318">
        <v>3.0704846015468628E-5</v>
      </c>
      <c r="H1213" s="318">
        <v>3.2240088316242059E-5</v>
      </c>
      <c r="I1213" s="318">
        <v>1.5063561058548419E-2</v>
      </c>
      <c r="J1213" s="318">
        <v>0</v>
      </c>
      <c r="K1213" s="318" t="s">
        <v>634</v>
      </c>
      <c r="O1213" s="318">
        <v>0</v>
      </c>
      <c r="P1213" s="318">
        <v>0</v>
      </c>
      <c r="Q1213" s="318">
        <v>0</v>
      </c>
      <c r="R1213" s="318">
        <v>6</v>
      </c>
      <c r="S1213" s="318">
        <v>0.2608695652173913</v>
      </c>
      <c r="T1213" s="318">
        <v>0</v>
      </c>
      <c r="U1213" s="318">
        <v>0</v>
      </c>
    </row>
    <row r="1214" spans="1:21" x14ac:dyDescent="0.2">
      <c r="A1214" s="318">
        <v>38162</v>
      </c>
      <c r="B1214" s="318">
        <v>203.229996</v>
      </c>
      <c r="C1214" s="318">
        <v>6.6153332511418713E-3</v>
      </c>
      <c r="D1214" s="318">
        <v>2.9978730038441388E-3</v>
      </c>
      <c r="E1214" s="318">
        <v>5.499185461401144E-3</v>
      </c>
      <c r="F1214" s="318">
        <v>5.9221997276627698E-3</v>
      </c>
      <c r="G1214" s="318">
        <v>3.0241040738885712E-5</v>
      </c>
      <c r="H1214" s="318">
        <v>3.175309277583E-5</v>
      </c>
      <c r="I1214" s="318">
        <v>2.0868962475551828E-2</v>
      </c>
      <c r="J1214" s="318">
        <v>0</v>
      </c>
      <c r="K1214" s="318" t="s">
        <v>634</v>
      </c>
      <c r="O1214" s="318">
        <v>0</v>
      </c>
      <c r="P1214" s="318">
        <v>0</v>
      </c>
      <c r="Q1214" s="318">
        <v>0</v>
      </c>
      <c r="R1214" s="318">
        <v>6</v>
      </c>
      <c r="S1214" s="318">
        <v>0.2608695652173913</v>
      </c>
      <c r="T1214" s="318">
        <v>0</v>
      </c>
      <c r="U1214" s="318">
        <v>0</v>
      </c>
    </row>
    <row r="1215" spans="1:21" x14ac:dyDescent="0.2">
      <c r="A1215" s="318">
        <v>38163</v>
      </c>
      <c r="B1215" s="318">
        <v>204.63999899999999</v>
      </c>
      <c r="C1215" s="318">
        <v>6.91401002382043E-3</v>
      </c>
      <c r="D1215" s="318">
        <v>3.2249106209924793E-3</v>
      </c>
      <c r="E1215" s="318">
        <v>5.5603469475154496E-3</v>
      </c>
      <c r="F1215" s="318">
        <v>5.9880659434781765E-3</v>
      </c>
      <c r="G1215" s="318">
        <v>3.0917458176744377E-5</v>
      </c>
      <c r="H1215" s="318">
        <v>3.2463331085581596E-5</v>
      </c>
      <c r="I1215" s="318">
        <v>2.6371058206990497E-2</v>
      </c>
      <c r="J1215" s="318">
        <v>0</v>
      </c>
      <c r="K1215" s="318" t="s">
        <v>634</v>
      </c>
      <c r="O1215" s="318">
        <v>0</v>
      </c>
      <c r="P1215" s="318">
        <v>0</v>
      </c>
      <c r="Q1215" s="318">
        <v>0</v>
      </c>
      <c r="R1215" s="318">
        <v>6</v>
      </c>
      <c r="S1215" s="318">
        <v>0.2608695652173913</v>
      </c>
      <c r="T1215" s="318">
        <v>0</v>
      </c>
      <c r="U1215" s="318">
        <v>0</v>
      </c>
    </row>
    <row r="1216" spans="1:21" x14ac:dyDescent="0.2">
      <c r="A1216" s="318">
        <v>38166</v>
      </c>
      <c r="B1216" s="318">
        <v>203.699997</v>
      </c>
      <c r="C1216" s="318">
        <v>-4.6040244386828279E-3</v>
      </c>
      <c r="D1216" s="318">
        <v>2.9061762718293094E-3</v>
      </c>
      <c r="E1216" s="318">
        <v>5.8147165579530381E-3</v>
      </c>
      <c r="F1216" s="318">
        <v>6.2620024470263482E-3</v>
      </c>
      <c r="G1216" s="318">
        <v>3.3810928649333223E-5</v>
      </c>
      <c r="H1216" s="318">
        <v>3.5501475081799886E-5</v>
      </c>
      <c r="I1216" s="318">
        <v>2.7289671240422867E-2</v>
      </c>
      <c r="J1216" s="318">
        <v>0</v>
      </c>
      <c r="K1216" s="318" t="s">
        <v>634</v>
      </c>
      <c r="O1216" s="318">
        <v>0</v>
      </c>
      <c r="P1216" s="318">
        <v>0</v>
      </c>
      <c r="Q1216" s="318">
        <v>0</v>
      </c>
      <c r="R1216" s="318">
        <v>6</v>
      </c>
      <c r="S1216" s="318">
        <v>0.2608695652173913</v>
      </c>
      <c r="T1216" s="318">
        <v>0</v>
      </c>
      <c r="U1216" s="318">
        <v>0</v>
      </c>
    </row>
    <row r="1217" spans="1:21" x14ac:dyDescent="0.2">
      <c r="A1217" s="318">
        <v>38167</v>
      </c>
      <c r="B1217" s="318">
        <v>204.19000199999999</v>
      </c>
      <c r="C1217" s="318">
        <v>2.4026342245227717E-3</v>
      </c>
      <c r="D1217" s="318">
        <v>3.0205874253780131E-3</v>
      </c>
      <c r="E1217" s="318">
        <v>5.778197724654043E-3</v>
      </c>
      <c r="F1217" s="318">
        <v>6.222674472704354E-3</v>
      </c>
      <c r="G1217" s="318">
        <v>3.3387568945197159E-5</v>
      </c>
      <c r="H1217" s="318">
        <v>3.5056947392457017E-5</v>
      </c>
      <c r="I1217" s="318">
        <v>2.5302402201109391E-2</v>
      </c>
      <c r="J1217" s="318">
        <v>0</v>
      </c>
      <c r="K1217" s="318" t="s">
        <v>634</v>
      </c>
      <c r="O1217" s="318">
        <v>0</v>
      </c>
      <c r="P1217" s="318">
        <v>0</v>
      </c>
      <c r="Q1217" s="318">
        <v>0</v>
      </c>
      <c r="R1217" s="318">
        <v>6</v>
      </c>
      <c r="S1217" s="318">
        <v>0.2608695652173913</v>
      </c>
      <c r="T1217" s="318">
        <v>0</v>
      </c>
      <c r="U1217" s="318">
        <v>0</v>
      </c>
    </row>
    <row r="1218" spans="1:21" x14ac:dyDescent="0.2">
      <c r="A1218" s="318">
        <v>38168</v>
      </c>
      <c r="B1218" s="318">
        <v>204.550003</v>
      </c>
      <c r="C1218" s="318">
        <v>1.7615163120060686E-3</v>
      </c>
      <c r="D1218" s="318">
        <v>2.9184715433639278E-3</v>
      </c>
      <c r="E1218" s="318">
        <v>5.7807170474638596E-3</v>
      </c>
      <c r="F1218" s="318">
        <v>6.2253875895764638E-3</v>
      </c>
      <c r="G1218" s="318">
        <v>3.3416689582839283E-5</v>
      </c>
      <c r="H1218" s="318">
        <v>3.5087524061981248E-5</v>
      </c>
      <c r="I1218" s="318">
        <v>2.9026429780219732E-2</v>
      </c>
      <c r="J1218" s="318">
        <v>0</v>
      </c>
      <c r="K1218" s="318" t="s">
        <v>634</v>
      </c>
      <c r="O1218" s="318">
        <v>0</v>
      </c>
      <c r="P1218" s="318">
        <v>0</v>
      </c>
      <c r="Q1218" s="318">
        <v>0</v>
      </c>
      <c r="R1218" s="318">
        <v>6</v>
      </c>
      <c r="S1218" s="318">
        <v>0.2608695652173913</v>
      </c>
      <c r="T1218" s="318">
        <v>0</v>
      </c>
      <c r="U1218" s="318">
        <v>0</v>
      </c>
    </row>
    <row r="1219" spans="1:21" x14ac:dyDescent="0.2">
      <c r="A1219" s="318">
        <v>38169</v>
      </c>
      <c r="B1219" s="318">
        <v>206.10000600000001</v>
      </c>
      <c r="C1219" s="318">
        <v>7.5490579667461394E-3</v>
      </c>
      <c r="D1219" s="318">
        <v>3.1050064890369316E-3</v>
      </c>
      <c r="E1219" s="318">
        <v>5.8674378965404258E-3</v>
      </c>
      <c r="F1219" s="318">
        <v>6.3187792731973814E-3</v>
      </c>
      <c r="G1219" s="318">
        <v>3.4426827469758741E-5</v>
      </c>
      <c r="H1219" s="318">
        <v>3.6148168843246683E-5</v>
      </c>
      <c r="I1219" s="318">
        <v>3.2270519237290039E-2</v>
      </c>
      <c r="J1219" s="318">
        <v>0</v>
      </c>
      <c r="K1219" s="318" t="s">
        <v>634</v>
      </c>
      <c r="O1219" s="318">
        <v>0</v>
      </c>
      <c r="P1219" s="318">
        <v>0</v>
      </c>
      <c r="Q1219" s="318">
        <v>0</v>
      </c>
      <c r="R1219" s="318">
        <v>6</v>
      </c>
      <c r="S1219" s="318">
        <v>0.2608695652173913</v>
      </c>
      <c r="T1219" s="318">
        <v>0</v>
      </c>
      <c r="U1219" s="318">
        <v>0</v>
      </c>
    </row>
    <row r="1220" spans="1:21" x14ac:dyDescent="0.2">
      <c r="A1220" s="318">
        <v>38170</v>
      </c>
      <c r="B1220" s="318">
        <v>203.61000100000001</v>
      </c>
      <c r="C1220" s="318">
        <v>-1.2155112713367635E-2</v>
      </c>
      <c r="D1220" s="318">
        <v>2.6768653738160997E-3</v>
      </c>
      <c r="E1220" s="318">
        <v>6.6266736457018015E-3</v>
      </c>
      <c r="F1220" s="318">
        <v>7.1364177722942476E-3</v>
      </c>
      <c r="G1220" s="318">
        <v>4.3912803606638802E-5</v>
      </c>
      <c r="H1220" s="318">
        <v>4.6108443786970747E-5</v>
      </c>
      <c r="I1220" s="318">
        <v>3.5304713416407028E-2</v>
      </c>
      <c r="J1220" s="318">
        <v>0</v>
      </c>
      <c r="K1220" s="318" t="s">
        <v>634</v>
      </c>
      <c r="O1220" s="318">
        <v>0</v>
      </c>
      <c r="P1220" s="318">
        <v>0</v>
      </c>
      <c r="Q1220" s="318">
        <v>0</v>
      </c>
      <c r="R1220" s="318">
        <v>6</v>
      </c>
      <c r="S1220" s="318">
        <v>0.2608695652173913</v>
      </c>
      <c r="T1220" s="318">
        <v>0</v>
      </c>
      <c r="U1220" s="318">
        <v>0</v>
      </c>
    </row>
    <row r="1221" spans="1:21" x14ac:dyDescent="0.2">
      <c r="A1221" s="318">
        <v>38173</v>
      </c>
      <c r="B1221" s="318">
        <v>204.35000600000001</v>
      </c>
      <c r="C1221" s="318">
        <v>3.6278350765489372E-3</v>
      </c>
      <c r="D1221" s="318">
        <v>2.6792199765261239E-3</v>
      </c>
      <c r="E1221" s="318">
        <v>6.6270187689447145E-3</v>
      </c>
      <c r="F1221" s="318">
        <v>7.136789443478923E-3</v>
      </c>
      <c r="G1221" s="318">
        <v>4.3917377763945518E-5</v>
      </c>
      <c r="H1221" s="318">
        <v>4.6113246652142799E-5</v>
      </c>
      <c r="I1221" s="318">
        <v>3.2961851285065839E-2</v>
      </c>
      <c r="J1221" s="318">
        <v>0</v>
      </c>
      <c r="K1221" s="318" t="s">
        <v>634</v>
      </c>
      <c r="O1221" s="318">
        <v>0</v>
      </c>
      <c r="P1221" s="318">
        <v>0</v>
      </c>
      <c r="Q1221" s="318">
        <v>0</v>
      </c>
      <c r="R1221" s="318">
        <v>6</v>
      </c>
      <c r="S1221" s="318">
        <v>0.2608695652173913</v>
      </c>
      <c r="T1221" s="318">
        <v>0</v>
      </c>
      <c r="U1221" s="318">
        <v>0</v>
      </c>
    </row>
    <row r="1222" spans="1:21" x14ac:dyDescent="0.2">
      <c r="A1222" s="318">
        <v>38174</v>
      </c>
      <c r="B1222" s="318">
        <v>204.58999600000001</v>
      </c>
      <c r="C1222" s="318">
        <v>1.1737175447615756E-3</v>
      </c>
      <c r="D1222" s="318">
        <v>2.3227568732762829E-3</v>
      </c>
      <c r="E1222" s="318">
        <v>6.4891549682892973E-3</v>
      </c>
      <c r="F1222" s="318">
        <v>6.9883207350807811E-3</v>
      </c>
      <c r="G1222" s="318">
        <v>4.2109132202473672E-5</v>
      </c>
      <c r="H1222" s="318">
        <v>4.421458881259736E-5</v>
      </c>
      <c r="I1222" s="318">
        <v>3.0609700183571242E-2</v>
      </c>
      <c r="J1222" s="318">
        <v>0</v>
      </c>
      <c r="K1222" s="318" t="s">
        <v>634</v>
      </c>
      <c r="O1222" s="318">
        <v>0</v>
      </c>
      <c r="P1222" s="318">
        <v>0</v>
      </c>
      <c r="Q1222" s="318">
        <v>0</v>
      </c>
      <c r="R1222" s="318">
        <v>6</v>
      </c>
      <c r="S1222" s="318">
        <v>0.2608695652173913</v>
      </c>
      <c r="T1222" s="318">
        <v>0</v>
      </c>
      <c r="U1222" s="318">
        <v>0</v>
      </c>
    </row>
    <row r="1223" spans="1:21" x14ac:dyDescent="0.2">
      <c r="A1223" s="318">
        <v>38175</v>
      </c>
      <c r="B1223" s="318">
        <v>202.14999399999999</v>
      </c>
      <c r="C1223" s="318">
        <v>-1.1997990510587819E-2</v>
      </c>
      <c r="D1223" s="318">
        <v>1.3935214184370031E-3</v>
      </c>
      <c r="E1223" s="318">
        <v>7.0787149388767869E-3</v>
      </c>
      <c r="F1223" s="318">
        <v>7.6232314726365396E-3</v>
      </c>
      <c r="G1223" s="318">
        <v>5.0108205185877392E-5</v>
      </c>
      <c r="H1223" s="318">
        <v>5.2613615445171266E-5</v>
      </c>
      <c r="I1223" s="318">
        <v>2.8072604584068597E-2</v>
      </c>
      <c r="J1223" s="318">
        <v>0</v>
      </c>
      <c r="K1223" s="318" t="s">
        <v>634</v>
      </c>
      <c r="O1223" s="318">
        <v>0</v>
      </c>
      <c r="P1223" s="318">
        <v>0</v>
      </c>
      <c r="Q1223" s="318">
        <v>0</v>
      </c>
      <c r="R1223" s="318">
        <v>6</v>
      </c>
      <c r="S1223" s="318">
        <v>0.2608695652173913</v>
      </c>
      <c r="T1223" s="318">
        <v>0</v>
      </c>
      <c r="U1223" s="318">
        <v>0</v>
      </c>
    </row>
    <row r="1224" spans="1:21" x14ac:dyDescent="0.2">
      <c r="A1224" s="318">
        <v>38176</v>
      </c>
      <c r="B1224" s="318">
        <v>202.13000500000001</v>
      </c>
      <c r="C1224" s="318">
        <v>-9.8886910387453237E-5</v>
      </c>
      <c r="D1224" s="318">
        <v>1.4835077447539328E-3</v>
      </c>
      <c r="E1224" s="318">
        <v>7.0455042201884761E-3</v>
      </c>
      <c r="F1224" s="318">
        <v>7.587466083279897E-3</v>
      </c>
      <c r="G1224" s="318">
        <v>4.9639129716693621E-5</v>
      </c>
      <c r="H1224" s="318">
        <v>5.2121086202528302E-5</v>
      </c>
      <c r="I1224" s="318">
        <v>1.7624258366240694E-2</v>
      </c>
      <c r="J1224" s="318">
        <v>0</v>
      </c>
      <c r="K1224" s="318" t="s">
        <v>634</v>
      </c>
      <c r="O1224" s="318">
        <v>0</v>
      </c>
      <c r="P1224" s="318">
        <v>0</v>
      </c>
      <c r="Q1224" s="318">
        <v>0</v>
      </c>
      <c r="R1224" s="318">
        <v>6</v>
      </c>
      <c r="S1224" s="318">
        <v>0.2608695652173913</v>
      </c>
      <c r="T1224" s="318">
        <v>0</v>
      </c>
      <c r="U1224" s="318">
        <v>0</v>
      </c>
    </row>
    <row r="1225" spans="1:21" x14ac:dyDescent="0.2">
      <c r="A1225" s="318">
        <v>38177</v>
      </c>
      <c r="B1225" s="318">
        <v>202.270004</v>
      </c>
      <c r="C1225" s="318">
        <v>6.9237884508953807E-4</v>
      </c>
      <c r="D1225" s="318">
        <v>1.5359222663343382E-3</v>
      </c>
      <c r="E1225" s="318">
        <v>7.0348125455460212E-3</v>
      </c>
      <c r="F1225" s="318">
        <v>7.5759519721264844E-3</v>
      </c>
      <c r="G1225" s="318">
        <v>4.9488587550971693E-5</v>
      </c>
      <c r="H1225" s="318">
        <v>5.1963016928520282E-5</v>
      </c>
      <c r="I1225" s="318">
        <v>1.8970875048052536E-2</v>
      </c>
      <c r="J1225" s="318">
        <v>0</v>
      </c>
      <c r="K1225" s="318" t="s">
        <v>634</v>
      </c>
      <c r="O1225" s="318">
        <v>0</v>
      </c>
      <c r="P1225" s="318">
        <v>0</v>
      </c>
      <c r="Q1225" s="318">
        <v>0</v>
      </c>
      <c r="R1225" s="318">
        <v>6</v>
      </c>
      <c r="S1225" s="318">
        <v>0.2608695652173913</v>
      </c>
      <c r="T1225" s="318">
        <v>0</v>
      </c>
      <c r="U1225" s="318">
        <v>0</v>
      </c>
    </row>
    <row r="1226" spans="1:21" x14ac:dyDescent="0.2">
      <c r="A1226" s="318">
        <v>38180</v>
      </c>
      <c r="B1226" s="318">
        <v>201.11999499999999</v>
      </c>
      <c r="C1226" s="318">
        <v>-5.7017383593942995E-3</v>
      </c>
      <c r="D1226" s="318">
        <v>1.0243106811644251E-3</v>
      </c>
      <c r="E1226" s="318">
        <v>7.1566943863482753E-3</v>
      </c>
      <c r="F1226" s="318">
        <v>7.7072093391442964E-3</v>
      </c>
      <c r="G1226" s="318">
        <v>5.1218274539588921E-5</v>
      </c>
      <c r="H1226" s="318">
        <v>5.3779188266568372E-5</v>
      </c>
      <c r="I1226" s="318">
        <v>2.5703787799533247E-2</v>
      </c>
      <c r="J1226" s="318">
        <v>0</v>
      </c>
      <c r="K1226" s="318" t="s">
        <v>634</v>
      </c>
      <c r="O1226" s="318">
        <v>0</v>
      </c>
      <c r="P1226" s="318">
        <v>0</v>
      </c>
      <c r="Q1226" s="318">
        <v>0</v>
      </c>
      <c r="R1226" s="318">
        <v>6</v>
      </c>
      <c r="S1226" s="318">
        <v>0.2608695652173913</v>
      </c>
      <c r="T1226" s="318">
        <v>0</v>
      </c>
      <c r="U1226" s="318">
        <v>0</v>
      </c>
    </row>
    <row r="1227" spans="1:21" x14ac:dyDescent="0.2">
      <c r="A1227" s="318">
        <v>38181</v>
      </c>
      <c r="B1227" s="318">
        <v>201.88999899999999</v>
      </c>
      <c r="C1227" s="318">
        <v>3.8212696877826381E-3</v>
      </c>
      <c r="D1227" s="318">
        <v>1.5486079259717542E-3</v>
      </c>
      <c r="E1227" s="318">
        <v>6.9244415334832402E-3</v>
      </c>
      <c r="F1227" s="318">
        <v>7.45709088221272E-3</v>
      </c>
      <c r="G1227" s="318">
        <v>4.7947890550627728E-5</v>
      </c>
      <c r="H1227" s="318">
        <v>5.0345285078159118E-5</v>
      </c>
      <c r="I1227" s="318">
        <v>1.8582880947752588E-2</v>
      </c>
      <c r="J1227" s="318">
        <v>0</v>
      </c>
      <c r="K1227" s="318" t="s">
        <v>634</v>
      </c>
      <c r="O1227" s="318">
        <v>0</v>
      </c>
      <c r="P1227" s="318">
        <v>0</v>
      </c>
      <c r="Q1227" s="318">
        <v>0</v>
      </c>
      <c r="R1227" s="318">
        <v>6</v>
      </c>
      <c r="S1227" s="318">
        <v>0.2608695652173913</v>
      </c>
      <c r="T1227" s="318">
        <v>0</v>
      </c>
      <c r="U1227" s="318">
        <v>0</v>
      </c>
    </row>
    <row r="1228" spans="1:21" x14ac:dyDescent="0.2">
      <c r="A1228" s="318">
        <v>38182</v>
      </c>
      <c r="B1228" s="318">
        <v>200.820007</v>
      </c>
      <c r="C1228" s="318">
        <v>-5.3139703605644137E-3</v>
      </c>
      <c r="D1228" s="318">
        <v>1.2054892328670892E-3</v>
      </c>
      <c r="E1228" s="318">
        <v>7.0833002984732529E-3</v>
      </c>
      <c r="F1228" s="318">
        <v>7.6281695522019645E-3</v>
      </c>
      <c r="G1228" s="318">
        <v>5.0173143118351279E-5</v>
      </c>
      <c r="H1228" s="318">
        <v>5.2681800274268842E-5</v>
      </c>
      <c r="I1228" s="318">
        <v>2.0800790996202866E-2</v>
      </c>
      <c r="J1228" s="318">
        <v>0</v>
      </c>
      <c r="K1228" s="318" t="s">
        <v>634</v>
      </c>
      <c r="O1228" s="318">
        <v>0</v>
      </c>
      <c r="P1228" s="318">
        <v>0</v>
      </c>
      <c r="Q1228" s="318">
        <v>0</v>
      </c>
      <c r="R1228" s="318">
        <v>6</v>
      </c>
      <c r="S1228" s="318">
        <v>0.2608695652173913</v>
      </c>
      <c r="T1228" s="318">
        <v>0</v>
      </c>
      <c r="U1228" s="318">
        <v>0</v>
      </c>
    </row>
    <row r="1229" spans="1:21" x14ac:dyDescent="0.2">
      <c r="A1229" s="318">
        <v>38183</v>
      </c>
      <c r="B1229" s="318">
        <v>201.41000399999999</v>
      </c>
      <c r="C1229" s="318">
        <v>2.9336320364010352E-3</v>
      </c>
      <c r="D1229" s="318">
        <v>1.0566504730720838E-3</v>
      </c>
      <c r="E1229" s="318">
        <v>7.0086559793369309E-3</v>
      </c>
      <c r="F1229" s="318">
        <v>7.5477833623628487E-3</v>
      </c>
      <c r="G1229" s="318">
        <v>4.9121258636695312E-5</v>
      </c>
      <c r="H1229" s="318">
        <v>5.1577321568530082E-5</v>
      </c>
      <c r="I1229" s="318">
        <v>1.8784639713439643E-2</v>
      </c>
      <c r="J1229" s="318">
        <v>0</v>
      </c>
      <c r="K1229" s="318" t="s">
        <v>634</v>
      </c>
      <c r="O1229" s="318">
        <v>0</v>
      </c>
      <c r="P1229" s="318">
        <v>0</v>
      </c>
      <c r="Q1229" s="318">
        <v>0</v>
      </c>
      <c r="R1229" s="318">
        <v>6</v>
      </c>
      <c r="S1229" s="318">
        <v>0.2608695652173913</v>
      </c>
      <c r="T1229" s="318">
        <v>0</v>
      </c>
      <c r="U1229" s="318">
        <v>0</v>
      </c>
    </row>
    <row r="1230" spans="1:21" x14ac:dyDescent="0.2">
      <c r="A1230" s="318">
        <v>38184</v>
      </c>
      <c r="B1230" s="318">
        <v>200.990005</v>
      </c>
      <c r="C1230" s="318">
        <v>-2.0874708902569993E-3</v>
      </c>
      <c r="D1230" s="318">
        <v>4.594716039916285E-4</v>
      </c>
      <c r="E1230" s="318">
        <v>6.6952402870983207E-3</v>
      </c>
      <c r="F1230" s="318">
        <v>7.2102587707212678E-3</v>
      </c>
      <c r="G1230" s="318">
        <v>4.4826242501984409E-5</v>
      </c>
      <c r="H1230" s="318">
        <v>4.7067554627083635E-5</v>
      </c>
      <c r="I1230" s="318">
        <v>1.8179550840909761E-2</v>
      </c>
      <c r="J1230" s="318">
        <v>0</v>
      </c>
      <c r="K1230" s="318" t="s">
        <v>634</v>
      </c>
      <c r="O1230" s="318">
        <v>0</v>
      </c>
      <c r="P1230" s="318">
        <v>0</v>
      </c>
      <c r="Q1230" s="318">
        <v>0</v>
      </c>
      <c r="R1230" s="318">
        <v>6</v>
      </c>
      <c r="S1230" s="318">
        <v>0.2608695652173913</v>
      </c>
      <c r="T1230" s="318">
        <v>0</v>
      </c>
      <c r="U1230" s="318">
        <v>0</v>
      </c>
    </row>
    <row r="1231" spans="1:21" x14ac:dyDescent="0.2">
      <c r="A1231" s="318">
        <v>38187</v>
      </c>
      <c r="B1231" s="318">
        <v>198.699997</v>
      </c>
      <c r="C1231" s="318">
        <v>-1.145904599488652E-2</v>
      </c>
      <c r="D1231" s="318">
        <v>-7.7493134244809058E-4</v>
      </c>
      <c r="E1231" s="318">
        <v>6.3657941106409236E-3</v>
      </c>
      <c r="F1231" s="318">
        <v>6.8554705806902249E-3</v>
      </c>
      <c r="G1231" s="318">
        <v>4.0523334659070663E-5</v>
      </c>
      <c r="H1231" s="318">
        <v>4.2549501392024201E-5</v>
      </c>
      <c r="I1231" s="318">
        <v>1.6225854438301237E-2</v>
      </c>
      <c r="J1231" s="318">
        <v>0</v>
      </c>
      <c r="K1231" s="318" t="s">
        <v>634</v>
      </c>
      <c r="O1231" s="318">
        <v>0</v>
      </c>
      <c r="P1231" s="318">
        <v>0</v>
      </c>
      <c r="Q1231" s="318">
        <v>0</v>
      </c>
      <c r="R1231" s="318">
        <v>6</v>
      </c>
      <c r="S1231" s="318">
        <v>0.2608695652173913</v>
      </c>
      <c r="T1231" s="318">
        <v>0</v>
      </c>
      <c r="U1231" s="318">
        <v>0</v>
      </c>
    </row>
    <row r="1232" spans="1:21" x14ac:dyDescent="0.2">
      <c r="A1232" s="318">
        <v>38188</v>
      </c>
      <c r="B1232" s="318">
        <v>198.33999600000001</v>
      </c>
      <c r="C1232" s="318">
        <v>-1.8134248690435536E-3</v>
      </c>
      <c r="D1232" s="318">
        <v>-6.4149695658178533E-4</v>
      </c>
      <c r="E1232" s="318">
        <v>6.3103919613937661E-3</v>
      </c>
      <c r="F1232" s="318">
        <v>6.795806727654825E-3</v>
      </c>
      <c r="G1232" s="318">
        <v>3.9821046706423062E-5</v>
      </c>
      <c r="H1232" s="318">
        <v>4.1812099041744219E-5</v>
      </c>
      <c r="I1232" s="318">
        <v>6.86958858352922E-3</v>
      </c>
      <c r="J1232" s="318">
        <v>0</v>
      </c>
      <c r="K1232" s="318" t="s">
        <v>634</v>
      </c>
      <c r="O1232" s="318">
        <v>0</v>
      </c>
      <c r="P1232" s="318">
        <v>0</v>
      </c>
      <c r="Q1232" s="318">
        <v>0</v>
      </c>
      <c r="R1232" s="318">
        <v>6</v>
      </c>
      <c r="S1232" s="318">
        <v>0.2608695652173913</v>
      </c>
      <c r="T1232" s="318">
        <v>0</v>
      </c>
      <c r="U1232" s="318">
        <v>0</v>
      </c>
    </row>
    <row r="1233" spans="1:21" x14ac:dyDescent="0.2">
      <c r="A1233" s="318">
        <v>38189</v>
      </c>
      <c r="B1233" s="318">
        <v>199.88000500000001</v>
      </c>
      <c r="C1233" s="318">
        <v>7.7345019004233725E-3</v>
      </c>
      <c r="D1233" s="318">
        <v>-5.9522327727668432E-5</v>
      </c>
      <c r="E1233" s="318">
        <v>6.4987617294264329E-3</v>
      </c>
      <c r="F1233" s="318">
        <v>6.9986664778438502E-3</v>
      </c>
      <c r="G1233" s="318">
        <v>4.2233904015857643E-5</v>
      </c>
      <c r="H1233" s="318">
        <v>4.4345599216650525E-5</v>
      </c>
      <c r="I1233" s="318">
        <v>5.7227085876271622E-3</v>
      </c>
      <c r="J1233" s="318">
        <v>0</v>
      </c>
      <c r="K1233" s="318" t="s">
        <v>634</v>
      </c>
      <c r="O1233" s="318">
        <v>0</v>
      </c>
      <c r="P1233" s="318">
        <v>0</v>
      </c>
      <c r="Q1233" s="318">
        <v>0</v>
      </c>
      <c r="R1233" s="318">
        <v>6</v>
      </c>
      <c r="S1233" s="318">
        <v>0.2608695652173913</v>
      </c>
      <c r="T1233" s="318">
        <v>0</v>
      </c>
      <c r="U1233" s="318">
        <v>0</v>
      </c>
    </row>
    <row r="1234" spans="1:21" x14ac:dyDescent="0.2">
      <c r="A1234" s="318">
        <v>38190</v>
      </c>
      <c r="B1234" s="318">
        <v>198.220001</v>
      </c>
      <c r="C1234" s="318">
        <v>-8.3396814675510429E-3</v>
      </c>
      <c r="D1234" s="318">
        <v>-8.7359331645134222E-4</v>
      </c>
      <c r="E1234" s="318">
        <v>6.4094153438499658E-3</v>
      </c>
      <c r="F1234" s="318">
        <v>6.9024472933768861E-3</v>
      </c>
      <c r="G1234" s="318">
        <v>4.108060504997937E-5</v>
      </c>
      <c r="H1234" s="318">
        <v>4.313463530247834E-5</v>
      </c>
      <c r="I1234" s="318">
        <v>1.0179003404201666E-2</v>
      </c>
      <c r="J1234" s="318">
        <v>0</v>
      </c>
      <c r="K1234" s="318" t="s">
        <v>634</v>
      </c>
      <c r="O1234" s="318">
        <v>0</v>
      </c>
      <c r="P1234" s="318">
        <v>0</v>
      </c>
      <c r="Q1234" s="318">
        <v>0</v>
      </c>
      <c r="R1234" s="318">
        <v>6</v>
      </c>
      <c r="S1234" s="318">
        <v>0.2608695652173913</v>
      </c>
      <c r="T1234" s="318">
        <v>0</v>
      </c>
      <c r="U1234" s="318">
        <v>0</v>
      </c>
    </row>
    <row r="1235" spans="1:21" x14ac:dyDescent="0.2">
      <c r="A1235" s="318">
        <v>38191</v>
      </c>
      <c r="B1235" s="318">
        <v>198.979996</v>
      </c>
      <c r="C1235" s="318">
        <v>3.8267670352286178E-3</v>
      </c>
      <c r="D1235" s="318">
        <v>-1.0063821838757825E-3</v>
      </c>
      <c r="E1235" s="318">
        <v>6.2739587851327171E-3</v>
      </c>
      <c r="F1235" s="318">
        <v>6.7565709993736948E-3</v>
      </c>
      <c r="G1235" s="318">
        <v>3.9362558837543996E-5</v>
      </c>
      <c r="H1235" s="318">
        <v>4.1330686779421201E-5</v>
      </c>
      <c r="I1235" s="318">
        <v>5.6095749133073603E-3</v>
      </c>
      <c r="J1235" s="318">
        <v>0</v>
      </c>
      <c r="K1235" s="318" t="s">
        <v>634</v>
      </c>
      <c r="O1235" s="318">
        <v>0</v>
      </c>
      <c r="P1235" s="318">
        <v>0</v>
      </c>
      <c r="Q1235" s="318">
        <v>0</v>
      </c>
      <c r="R1235" s="318">
        <v>6</v>
      </c>
      <c r="S1235" s="318">
        <v>0.2608695652173913</v>
      </c>
      <c r="T1235" s="318">
        <v>0</v>
      </c>
      <c r="U1235" s="318">
        <v>0</v>
      </c>
    </row>
    <row r="1236" spans="1:21" x14ac:dyDescent="0.2">
      <c r="A1236" s="318">
        <v>38194</v>
      </c>
      <c r="B1236" s="318">
        <v>198.08000200000001</v>
      </c>
      <c r="C1236" s="318">
        <v>-4.533297465528786E-3</v>
      </c>
      <c r="D1236" s="318">
        <v>-1.5514920643209837E-3</v>
      </c>
      <c r="E1236" s="318">
        <v>6.0444919348699756E-3</v>
      </c>
      <c r="F1236" s="318">
        <v>6.5094528529368962E-3</v>
      </c>
      <c r="G1236" s="318">
        <v>3.6535882750708185E-5</v>
      </c>
      <c r="H1236" s="318">
        <v>3.8362676888243599E-5</v>
      </c>
      <c r="I1236" s="318">
        <v>4.3128533366395038E-3</v>
      </c>
      <c r="J1236" s="318">
        <v>0</v>
      </c>
      <c r="K1236" s="318" t="s">
        <v>634</v>
      </c>
      <c r="O1236" s="318">
        <v>0</v>
      </c>
      <c r="P1236" s="318">
        <v>0</v>
      </c>
      <c r="Q1236" s="318">
        <v>0</v>
      </c>
      <c r="R1236" s="318">
        <v>6</v>
      </c>
      <c r="S1236" s="318">
        <v>0.2608695652173913</v>
      </c>
      <c r="T1236" s="318">
        <v>0</v>
      </c>
      <c r="U1236" s="318">
        <v>0</v>
      </c>
    </row>
    <row r="1237" spans="1:21" x14ac:dyDescent="0.2">
      <c r="A1237" s="318">
        <v>38195</v>
      </c>
      <c r="B1237" s="318">
        <v>198.63000500000001</v>
      </c>
      <c r="C1237" s="318">
        <v>2.7728231841335021E-3</v>
      </c>
      <c r="D1237" s="318">
        <v>-1.2002136060916345E-3</v>
      </c>
      <c r="E1237" s="318">
        <v>6.072512148304508E-3</v>
      </c>
      <c r="F1237" s="318">
        <v>6.539628467404854E-3</v>
      </c>
      <c r="G1237" s="318">
        <v>3.6875403791305834E-5</v>
      </c>
      <c r="H1237" s="318">
        <v>3.8719173980871125E-5</v>
      </c>
      <c r="I1237" s="318">
        <v>4.856577856782035E-4</v>
      </c>
      <c r="J1237" s="318">
        <v>0</v>
      </c>
      <c r="K1237" s="318" t="s">
        <v>634</v>
      </c>
      <c r="O1237" s="318">
        <v>0</v>
      </c>
      <c r="P1237" s="318">
        <v>0</v>
      </c>
      <c r="Q1237" s="318">
        <v>0</v>
      </c>
      <c r="R1237" s="318">
        <v>6</v>
      </c>
      <c r="S1237" s="318">
        <v>0.2608695652173913</v>
      </c>
      <c r="T1237" s="318">
        <v>0</v>
      </c>
      <c r="U1237" s="318">
        <v>0</v>
      </c>
    </row>
    <row r="1238" spans="1:21" x14ac:dyDescent="0.2">
      <c r="A1238" s="318">
        <v>38196</v>
      </c>
      <c r="B1238" s="318">
        <v>200.13000500000001</v>
      </c>
      <c r="C1238" s="318">
        <v>7.5233575959987127E-3</v>
      </c>
      <c r="D1238" s="318">
        <v>-9.5636963602135135E-4</v>
      </c>
      <c r="E1238" s="318">
        <v>6.3221024997106839E-3</v>
      </c>
      <c r="F1238" s="318">
        <v>6.8084180766115054E-3</v>
      </c>
      <c r="G1238" s="318">
        <v>3.9968980016848077E-5</v>
      </c>
      <c r="H1238" s="318">
        <v>4.196742901769048E-5</v>
      </c>
      <c r="I1238" s="318">
        <v>2.7631967484872352E-3</v>
      </c>
      <c r="J1238" s="318">
        <v>0</v>
      </c>
      <c r="K1238" s="318" t="s">
        <v>634</v>
      </c>
      <c r="O1238" s="318">
        <v>0</v>
      </c>
      <c r="P1238" s="318">
        <v>0</v>
      </c>
      <c r="Q1238" s="318">
        <v>0</v>
      </c>
      <c r="R1238" s="318">
        <v>6</v>
      </c>
      <c r="S1238" s="318">
        <v>0.2608695652173913</v>
      </c>
      <c r="T1238" s="318">
        <v>0</v>
      </c>
      <c r="U1238" s="318">
        <v>0</v>
      </c>
    </row>
    <row r="1239" spans="1:21" x14ac:dyDescent="0.2">
      <c r="A1239" s="318">
        <v>38197</v>
      </c>
      <c r="B1239" s="318">
        <v>202.070007</v>
      </c>
      <c r="C1239" s="318">
        <v>9.6470262935710142E-3</v>
      </c>
      <c r="D1239" s="318">
        <v>-5.8086916070873508E-4</v>
      </c>
      <c r="E1239" s="318">
        <v>6.713656562574573E-3</v>
      </c>
      <c r="F1239" s="318">
        <v>7.2300916827726163E-3</v>
      </c>
      <c r="G1239" s="318">
        <v>4.5073184440200628E-5</v>
      </c>
      <c r="H1239" s="318">
        <v>4.7326843662210663E-5</v>
      </c>
      <c r="I1239" s="318">
        <v>8.9334943865999328E-3</v>
      </c>
      <c r="J1239" s="318">
        <v>0</v>
      </c>
      <c r="K1239" s="318" t="s">
        <v>634</v>
      </c>
      <c r="O1239" s="318">
        <v>0</v>
      </c>
      <c r="P1239" s="318">
        <v>0</v>
      </c>
      <c r="Q1239" s="318">
        <v>0</v>
      </c>
      <c r="R1239" s="318">
        <v>6</v>
      </c>
      <c r="S1239" s="318">
        <v>0.2608695652173913</v>
      </c>
      <c r="T1239" s="318">
        <v>0</v>
      </c>
      <c r="U1239" s="318">
        <v>0</v>
      </c>
    </row>
    <row r="1240" spans="1:21" x14ac:dyDescent="0.2">
      <c r="A1240" s="318">
        <v>38198</v>
      </c>
      <c r="B1240" s="318">
        <v>201.71000699999999</v>
      </c>
      <c r="C1240" s="318">
        <v>-1.7831496503375348E-3</v>
      </c>
      <c r="D1240" s="318">
        <v>-1.0252599996174818E-3</v>
      </c>
      <c r="E1240" s="318">
        <v>6.4523883349896166E-3</v>
      </c>
      <c r="F1240" s="318">
        <v>6.948725899219587E-3</v>
      </c>
      <c r="G1240" s="318">
        <v>4.1633315225510082E-5</v>
      </c>
      <c r="H1240" s="318">
        <v>4.3714980986785587E-5</v>
      </c>
      <c r="I1240" s="318">
        <v>1.6518880718700467E-2</v>
      </c>
      <c r="J1240" s="318">
        <v>0</v>
      </c>
      <c r="K1240" s="318" t="s">
        <v>634</v>
      </c>
      <c r="O1240" s="318">
        <v>0</v>
      </c>
      <c r="P1240" s="318">
        <v>0</v>
      </c>
      <c r="Q1240" s="318">
        <v>0</v>
      </c>
      <c r="R1240" s="318">
        <v>6</v>
      </c>
      <c r="S1240" s="318">
        <v>0.2608695652173913</v>
      </c>
      <c r="T1240" s="318">
        <v>0</v>
      </c>
      <c r="U1240" s="318">
        <v>0</v>
      </c>
    </row>
    <row r="1241" spans="1:21" x14ac:dyDescent="0.2">
      <c r="A1241" s="318">
        <v>38201</v>
      </c>
      <c r="B1241" s="318">
        <v>202.94000199999999</v>
      </c>
      <c r="C1241" s="318">
        <v>6.0793216895387919E-3</v>
      </c>
      <c r="D1241" s="318">
        <v>-1.5695359947908002E-4</v>
      </c>
      <c r="E1241" s="318">
        <v>6.0968626684688295E-3</v>
      </c>
      <c r="F1241" s="318">
        <v>6.5658521045048931E-3</v>
      </c>
      <c r="G1241" s="318">
        <v>3.7171734398168852E-5</v>
      </c>
      <c r="H1241" s="318">
        <v>3.9030321118077296E-5</v>
      </c>
      <c r="I1241" s="318">
        <v>1.5218445869479959E-2</v>
      </c>
      <c r="J1241" s="318">
        <v>0</v>
      </c>
      <c r="K1241" s="318" t="s">
        <v>634</v>
      </c>
      <c r="O1241" s="318">
        <v>0</v>
      </c>
      <c r="P1241" s="318">
        <v>0</v>
      </c>
      <c r="Q1241" s="318">
        <v>0</v>
      </c>
      <c r="R1241" s="318">
        <v>6</v>
      </c>
      <c r="S1241" s="318">
        <v>0.2608695652173913</v>
      </c>
      <c r="T1241" s="318">
        <v>0</v>
      </c>
      <c r="U1241" s="318">
        <v>0</v>
      </c>
    </row>
    <row r="1242" spans="1:21" x14ac:dyDescent="0.2">
      <c r="A1242" s="318">
        <v>38202</v>
      </c>
      <c r="B1242" s="318">
        <v>204.19000199999999</v>
      </c>
      <c r="C1242" s="318">
        <v>6.1405640236759712E-3</v>
      </c>
      <c r="D1242" s="318">
        <v>-3.7299840092078391E-5</v>
      </c>
      <c r="E1242" s="318">
        <v>6.1986616837438838E-3</v>
      </c>
      <c r="F1242" s="318">
        <v>6.6754818132626435E-3</v>
      </c>
      <c r="G1242" s="318">
        <v>3.8423406669514559E-5</v>
      </c>
      <c r="H1242" s="318">
        <v>4.0344577002990288E-5</v>
      </c>
      <c r="I1242" s="318">
        <v>2.1050548150250353E-2</v>
      </c>
      <c r="J1242" s="318">
        <v>0</v>
      </c>
      <c r="K1242" s="318" t="s">
        <v>634</v>
      </c>
      <c r="O1242" s="318">
        <v>0</v>
      </c>
      <c r="P1242" s="318">
        <v>0</v>
      </c>
      <c r="Q1242" s="318">
        <v>0</v>
      </c>
      <c r="R1242" s="318">
        <v>6</v>
      </c>
      <c r="S1242" s="318">
        <v>0.2608695652173913</v>
      </c>
      <c r="T1242" s="318">
        <v>0</v>
      </c>
      <c r="U1242" s="318">
        <v>0</v>
      </c>
    </row>
    <row r="1243" spans="1:21" x14ac:dyDescent="0.2">
      <c r="A1243" s="318">
        <v>38203</v>
      </c>
      <c r="B1243" s="318">
        <v>203.13999899999999</v>
      </c>
      <c r="C1243" s="318">
        <v>-5.1555511411005622E-3</v>
      </c>
      <c r="D1243" s="318">
        <v>-3.3869358703789469E-4</v>
      </c>
      <c r="E1243" s="318">
        <v>6.2900336432307321E-3</v>
      </c>
      <c r="F1243" s="318">
        <v>6.7738823850177115E-3</v>
      </c>
      <c r="G1243" s="318">
        <v>3.9564523232974481E-5</v>
      </c>
      <c r="H1243" s="318">
        <v>4.1542749394623209E-5</v>
      </c>
      <c r="I1243" s="318">
        <v>2.1357663526578714E-2</v>
      </c>
      <c r="J1243" s="318">
        <v>0</v>
      </c>
      <c r="K1243" s="318" t="s">
        <v>634</v>
      </c>
      <c r="O1243" s="318">
        <v>0</v>
      </c>
      <c r="P1243" s="318">
        <v>0</v>
      </c>
      <c r="Q1243" s="318">
        <v>0</v>
      </c>
      <c r="R1243" s="318">
        <v>6</v>
      </c>
      <c r="S1243" s="318">
        <v>0.2608695652173913</v>
      </c>
      <c r="T1243" s="318">
        <v>0</v>
      </c>
      <c r="U1243" s="318">
        <v>0</v>
      </c>
    </row>
    <row r="1244" spans="1:21" x14ac:dyDescent="0.2">
      <c r="A1244" s="318">
        <v>38204</v>
      </c>
      <c r="B1244" s="318">
        <v>200.929993</v>
      </c>
      <c r="C1244" s="318">
        <v>-1.0938837730183854E-2</v>
      </c>
      <c r="D1244" s="318">
        <v>-2.8825774035199151E-4</v>
      </c>
      <c r="E1244" s="318">
        <v>6.1954051380689028E-3</v>
      </c>
      <c r="F1244" s="318">
        <v>6.671974764074203E-3</v>
      </c>
      <c r="G1244" s="318">
        <v>3.8383044824810559E-5</v>
      </c>
      <c r="H1244" s="318">
        <v>4.0302197066051087E-5</v>
      </c>
      <c r="I1244" s="318">
        <v>1.5184840040537648E-2</v>
      </c>
      <c r="J1244" s="318">
        <v>0</v>
      </c>
      <c r="K1244" s="318" t="s">
        <v>634</v>
      </c>
      <c r="O1244" s="318">
        <v>0</v>
      </c>
      <c r="P1244" s="318">
        <v>0</v>
      </c>
      <c r="Q1244" s="318">
        <v>0</v>
      </c>
      <c r="R1244" s="318">
        <v>6</v>
      </c>
      <c r="S1244" s="318">
        <v>0.2608695652173913</v>
      </c>
      <c r="T1244" s="318">
        <v>0</v>
      </c>
      <c r="U1244" s="318">
        <v>0</v>
      </c>
    </row>
    <row r="1245" spans="1:21" x14ac:dyDescent="0.2">
      <c r="A1245" s="318">
        <v>38205</v>
      </c>
      <c r="B1245" s="318">
        <v>196.479996</v>
      </c>
      <c r="C1245" s="318">
        <v>-2.2395929257986499E-2</v>
      </c>
      <c r="D1245" s="318">
        <v>-1.3500216616662316E-3</v>
      </c>
      <c r="E1245" s="318">
        <v>7.8507960742841276E-3</v>
      </c>
      <c r="F1245" s="318">
        <v>8.4547034646136748E-3</v>
      </c>
      <c r="G1245" s="318">
        <v>6.1634998999995059E-5</v>
      </c>
      <c r="H1245" s="318">
        <v>6.4716748949994818E-5</v>
      </c>
      <c r="I1245" s="318">
        <v>1.1123556906169939E-2</v>
      </c>
      <c r="J1245" s="318">
        <v>0</v>
      </c>
      <c r="K1245" s="318" t="s">
        <v>634</v>
      </c>
      <c r="O1245" s="318">
        <v>0</v>
      </c>
      <c r="P1245" s="318">
        <v>0</v>
      </c>
      <c r="Q1245" s="318">
        <v>0</v>
      </c>
      <c r="R1245" s="318">
        <v>6</v>
      </c>
      <c r="S1245" s="318">
        <v>0.2608695652173913</v>
      </c>
      <c r="T1245" s="318">
        <v>0</v>
      </c>
      <c r="U1245" s="318">
        <v>0</v>
      </c>
    </row>
    <row r="1246" spans="1:21" x14ac:dyDescent="0.2">
      <c r="A1246" s="318">
        <v>38208</v>
      </c>
      <c r="B1246" s="318">
        <v>194.699997</v>
      </c>
      <c r="C1246" s="318">
        <v>-9.1007276306378573E-3</v>
      </c>
      <c r="D1246" s="318">
        <v>-1.8163600652722986E-3</v>
      </c>
      <c r="E1246" s="318">
        <v>8.0125998325984143E-3</v>
      </c>
      <c r="F1246" s="318">
        <v>8.6289536658752143E-3</v>
      </c>
      <c r="G1246" s="318">
        <v>6.4201756077356123E-5</v>
      </c>
      <c r="H1246" s="318">
        <v>6.7411843881223928E-5</v>
      </c>
      <c r="I1246" s="318">
        <v>2.9800229416527177E-3</v>
      </c>
      <c r="J1246" s="318">
        <v>0</v>
      </c>
      <c r="K1246" s="318" t="s">
        <v>634</v>
      </c>
      <c r="O1246" s="318">
        <v>0</v>
      </c>
      <c r="P1246" s="318">
        <v>0</v>
      </c>
      <c r="Q1246" s="318">
        <v>0</v>
      </c>
      <c r="R1246" s="318">
        <v>6</v>
      </c>
      <c r="S1246" s="318">
        <v>0.2608695652173913</v>
      </c>
      <c r="T1246" s="318">
        <v>0</v>
      </c>
      <c r="U1246" s="318">
        <v>0</v>
      </c>
    </row>
    <row r="1247" spans="1:21" x14ac:dyDescent="0.2">
      <c r="A1247" s="318">
        <v>38209</v>
      </c>
      <c r="B1247" s="318">
        <v>196.470001</v>
      </c>
      <c r="C1247" s="318">
        <v>9.0498560180742108E-3</v>
      </c>
      <c r="D1247" s="318">
        <v>-1.1139031901547501E-3</v>
      </c>
      <c r="E1247" s="318">
        <v>8.2965391885390025E-3</v>
      </c>
      <c r="F1247" s="318">
        <v>8.9347345107343105E-3</v>
      </c>
      <c r="G1247" s="318">
        <v>6.883256250696342E-5</v>
      </c>
      <c r="H1247" s="318">
        <v>7.2274190632311592E-5</v>
      </c>
      <c r="I1247" s="318">
        <v>3.5466492880447099E-3</v>
      </c>
      <c r="J1247" s="318">
        <v>0</v>
      </c>
      <c r="K1247" s="318" t="s">
        <v>634</v>
      </c>
      <c r="O1247" s="318">
        <v>0</v>
      </c>
      <c r="P1247" s="318">
        <v>0</v>
      </c>
      <c r="Q1247" s="318">
        <v>0</v>
      </c>
      <c r="R1247" s="318">
        <v>6</v>
      </c>
      <c r="S1247" s="318">
        <v>0.2608695652173913</v>
      </c>
      <c r="T1247" s="318">
        <v>0</v>
      </c>
      <c r="U1247" s="318">
        <v>0</v>
      </c>
    </row>
    <row r="1248" spans="1:21" x14ac:dyDescent="0.2">
      <c r="A1248" s="318">
        <v>38210</v>
      </c>
      <c r="B1248" s="318">
        <v>194.240005</v>
      </c>
      <c r="C1248" s="318">
        <v>-1.1415219375423492E-2</v>
      </c>
      <c r="D1248" s="318">
        <v>-1.8394502884026612E-3</v>
      </c>
      <c r="E1248" s="318">
        <v>8.5069314195123369E-3</v>
      </c>
      <c r="F1248" s="318">
        <v>9.1613107594748239E-3</v>
      </c>
      <c r="G1248" s="318">
        <v>7.2367882176286197E-5</v>
      </c>
      <c r="H1248" s="318">
        <v>7.5986276285100511E-5</v>
      </c>
      <c r="I1248" s="318">
        <v>6.0478141793888036E-3</v>
      </c>
      <c r="J1248" s="318">
        <v>0</v>
      </c>
      <c r="K1248" s="318" t="s">
        <v>634</v>
      </c>
      <c r="O1248" s="318">
        <v>0</v>
      </c>
      <c r="P1248" s="318">
        <v>0</v>
      </c>
      <c r="Q1248" s="318">
        <v>0</v>
      </c>
      <c r="R1248" s="318">
        <v>6</v>
      </c>
      <c r="S1248" s="318">
        <v>0.2608695652173913</v>
      </c>
      <c r="T1248" s="318">
        <v>0</v>
      </c>
      <c r="U1248" s="318">
        <v>0</v>
      </c>
    </row>
    <row r="1249" spans="1:21" x14ac:dyDescent="0.2">
      <c r="A1249" s="318">
        <v>38211</v>
      </c>
      <c r="B1249" s="318">
        <v>196.05999800000001</v>
      </c>
      <c r="C1249" s="318">
        <v>9.3261910201371066E-3</v>
      </c>
      <c r="D1249" s="318">
        <v>-1.1422997464644938E-3</v>
      </c>
      <c r="E1249" s="318">
        <v>8.8026998789695766E-3</v>
      </c>
      <c r="F1249" s="318">
        <v>9.479830638890312E-3</v>
      </c>
      <c r="G1249" s="318">
        <v>7.7487525159211011E-5</v>
      </c>
      <c r="H1249" s="318">
        <v>8.136190141717156E-5</v>
      </c>
      <c r="I1249" s="318">
        <v>1.271791264465157E-3</v>
      </c>
      <c r="J1249" s="318">
        <v>0</v>
      </c>
      <c r="K1249" s="318" t="s">
        <v>634</v>
      </c>
      <c r="O1249" s="318">
        <v>0</v>
      </c>
      <c r="P1249" s="318">
        <v>0</v>
      </c>
      <c r="Q1249" s="318">
        <v>0</v>
      </c>
      <c r="R1249" s="318">
        <v>6</v>
      </c>
      <c r="S1249" s="318">
        <v>0.2608695652173913</v>
      </c>
      <c r="T1249" s="318">
        <v>0</v>
      </c>
      <c r="U1249" s="318">
        <v>0</v>
      </c>
    </row>
    <row r="1250" spans="1:21" x14ac:dyDescent="0.2">
      <c r="A1250" s="318">
        <v>38212</v>
      </c>
      <c r="B1250" s="318">
        <v>197.66999799999999</v>
      </c>
      <c r="C1250" s="318">
        <v>8.1782388433438227E-3</v>
      </c>
      <c r="D1250" s="318">
        <v>-8.9255656518150411E-4</v>
      </c>
      <c r="E1250" s="318">
        <v>8.9963879365587852E-3</v>
      </c>
      <c r="F1250" s="318">
        <v>9.6884177778325375E-3</v>
      </c>
      <c r="G1250" s="318">
        <v>8.093499590506044E-5</v>
      </c>
      <c r="H1250" s="318">
        <v>8.4981745700313461E-5</v>
      </c>
      <c r="I1250" s="318">
        <v>4.7782586519420495E-3</v>
      </c>
      <c r="J1250" s="318">
        <v>0</v>
      </c>
      <c r="K1250" s="318" t="s">
        <v>634</v>
      </c>
      <c r="O1250" s="318">
        <v>0</v>
      </c>
      <c r="P1250" s="318">
        <v>0</v>
      </c>
      <c r="Q1250" s="318">
        <v>0</v>
      </c>
      <c r="R1250" s="318">
        <v>6</v>
      </c>
      <c r="S1250" s="318">
        <v>0.2608695652173913</v>
      </c>
      <c r="T1250" s="318">
        <v>0</v>
      </c>
      <c r="U1250" s="318">
        <v>0</v>
      </c>
    </row>
    <row r="1251" spans="1:21" x14ac:dyDescent="0.2">
      <c r="A1251" s="318">
        <v>38215</v>
      </c>
      <c r="B1251" s="318">
        <v>198.229996</v>
      </c>
      <c r="C1251" s="318">
        <v>2.8289890475741123E-3</v>
      </c>
      <c r="D1251" s="318">
        <v>-6.5843942528478452E-4</v>
      </c>
      <c r="E1251" s="318">
        <v>9.0276546568466409E-3</v>
      </c>
      <c r="F1251" s="318">
        <v>9.7220896304502282E-3</v>
      </c>
      <c r="G1251" s="318">
        <v>8.1498548603284841E-5</v>
      </c>
      <c r="H1251" s="318">
        <v>8.5573476033449085E-5</v>
      </c>
      <c r="I1251" s="318">
        <v>7.1360695886190139E-3</v>
      </c>
      <c r="J1251" s="318">
        <v>0</v>
      </c>
      <c r="K1251" s="318" t="s">
        <v>634</v>
      </c>
      <c r="O1251" s="318">
        <v>0</v>
      </c>
      <c r="P1251" s="318">
        <v>0</v>
      </c>
      <c r="Q1251" s="318">
        <v>0</v>
      </c>
      <c r="R1251" s="318">
        <v>6</v>
      </c>
      <c r="S1251" s="318">
        <v>0.2608695652173913</v>
      </c>
      <c r="T1251" s="318">
        <v>0</v>
      </c>
      <c r="U1251" s="318">
        <v>0</v>
      </c>
    </row>
    <row r="1252" spans="1:21" x14ac:dyDescent="0.2">
      <c r="A1252" s="318">
        <v>38216</v>
      </c>
      <c r="B1252" s="318">
        <v>200.30999800000001</v>
      </c>
      <c r="C1252" s="318">
        <v>1.0438204029824271E-2</v>
      </c>
      <c r="D1252" s="318">
        <v>3.842867663681108E-4</v>
      </c>
      <c r="E1252" s="318">
        <v>8.9822617687257619E-3</v>
      </c>
      <c r="F1252" s="318">
        <v>9.6732049817046667E-3</v>
      </c>
      <c r="G1252" s="318">
        <v>8.0681026481912456E-5</v>
      </c>
      <c r="H1252" s="318">
        <v>8.4715077806008087E-5</v>
      </c>
      <c r="I1252" s="318">
        <v>7.8547359471318901E-3</v>
      </c>
      <c r="J1252" s="318">
        <v>0</v>
      </c>
      <c r="K1252" s="318" t="s">
        <v>634</v>
      </c>
      <c r="O1252" s="318">
        <v>0</v>
      </c>
      <c r="P1252" s="318">
        <v>0</v>
      </c>
      <c r="Q1252" s="318">
        <v>0</v>
      </c>
      <c r="R1252" s="318">
        <v>6</v>
      </c>
      <c r="S1252" s="318">
        <v>0.2608695652173913</v>
      </c>
      <c r="T1252" s="318">
        <v>0</v>
      </c>
      <c r="U1252" s="318">
        <v>0</v>
      </c>
    </row>
    <row r="1253" spans="1:21" x14ac:dyDescent="0.2">
      <c r="A1253" s="318">
        <v>38217</v>
      </c>
      <c r="B1253" s="318">
        <v>199.58000200000001</v>
      </c>
      <c r="C1253" s="318">
        <v>-3.65098807615253E-3</v>
      </c>
      <c r="D1253" s="318">
        <v>2.967837565057786E-4</v>
      </c>
      <c r="E1253" s="318">
        <v>9.0136375674559691E-3</v>
      </c>
      <c r="F1253" s="318">
        <v>9.7069943034141203E-3</v>
      </c>
      <c r="G1253" s="318">
        <v>8.1245662197453554E-5</v>
      </c>
      <c r="H1253" s="318">
        <v>8.5307945307326233E-5</v>
      </c>
      <c r="I1253" s="318">
        <v>1.121467002534754E-2</v>
      </c>
      <c r="J1253" s="318">
        <v>0</v>
      </c>
      <c r="K1253" s="318" t="s">
        <v>634</v>
      </c>
      <c r="O1253" s="318">
        <v>0</v>
      </c>
      <c r="P1253" s="318">
        <v>0</v>
      </c>
      <c r="Q1253" s="318">
        <v>0</v>
      </c>
      <c r="R1253" s="318">
        <v>6</v>
      </c>
      <c r="S1253" s="318">
        <v>0.2608695652173913</v>
      </c>
      <c r="T1253" s="318">
        <v>0</v>
      </c>
      <c r="U1253" s="318">
        <v>0</v>
      </c>
    </row>
    <row r="1254" spans="1:21" x14ac:dyDescent="0.2">
      <c r="A1254" s="318">
        <v>38218</v>
      </c>
      <c r="B1254" s="318">
        <v>200.779999</v>
      </c>
      <c r="C1254" s="318">
        <v>5.9946078055940271E-3</v>
      </c>
      <c r="D1254" s="318">
        <v>2.1393165675200014E-4</v>
      </c>
      <c r="E1254" s="318">
        <v>8.9496218852417805E-3</v>
      </c>
      <c r="F1254" s="318">
        <v>9.6380543379526867E-3</v>
      </c>
      <c r="G1254" s="318">
        <v>8.0095731888798628E-5</v>
      </c>
      <c r="H1254" s="318">
        <v>8.4100518483238559E-5</v>
      </c>
      <c r="I1254" s="318">
        <v>1.071898708174506E-2</v>
      </c>
      <c r="J1254" s="318">
        <v>0</v>
      </c>
      <c r="K1254" s="318" t="s">
        <v>634</v>
      </c>
      <c r="O1254" s="318">
        <v>0</v>
      </c>
      <c r="P1254" s="318">
        <v>0</v>
      </c>
      <c r="Q1254" s="318">
        <v>0</v>
      </c>
      <c r="R1254" s="318">
        <v>6</v>
      </c>
      <c r="S1254" s="318">
        <v>0.2608695652173913</v>
      </c>
      <c r="T1254" s="318">
        <v>0</v>
      </c>
      <c r="U1254" s="318">
        <v>0</v>
      </c>
    </row>
    <row r="1255" spans="1:21" x14ac:dyDescent="0.2">
      <c r="A1255" s="318">
        <v>38219</v>
      </c>
      <c r="B1255" s="318">
        <v>200.970001</v>
      </c>
      <c r="C1255" s="318">
        <v>9.4587188134808429E-4</v>
      </c>
      <c r="D1255" s="318">
        <v>6.5610086384243471E-4</v>
      </c>
      <c r="E1255" s="318">
        <v>8.7326407547385874E-3</v>
      </c>
      <c r="F1255" s="318">
        <v>9.4043823512569395E-3</v>
      </c>
      <c r="G1255" s="318">
        <v>7.6259014551321319E-5</v>
      </c>
      <c r="H1255" s="318">
        <v>8.0071965278887393E-5</v>
      </c>
      <c r="I1255" s="318">
        <v>1.1295786746923137E-2</v>
      </c>
      <c r="J1255" s="318">
        <v>0</v>
      </c>
      <c r="K1255" s="318" t="s">
        <v>634</v>
      </c>
      <c r="O1255" s="318">
        <v>0</v>
      </c>
      <c r="P1255" s="318">
        <v>0</v>
      </c>
      <c r="Q1255" s="318">
        <v>0</v>
      </c>
      <c r="R1255" s="318">
        <v>6</v>
      </c>
      <c r="S1255" s="318">
        <v>0.2608695652173913</v>
      </c>
      <c r="T1255" s="318">
        <v>0</v>
      </c>
      <c r="U1255" s="318">
        <v>0</v>
      </c>
    </row>
    <row r="1256" spans="1:21" x14ac:dyDescent="0.2">
      <c r="A1256" s="318">
        <v>38222</v>
      </c>
      <c r="B1256" s="318">
        <v>202.86000100000001</v>
      </c>
      <c r="C1256" s="318">
        <v>9.3604427132048581E-3</v>
      </c>
      <c r="D1256" s="318">
        <v>9.1960922946035084E-4</v>
      </c>
      <c r="E1256" s="318">
        <v>8.9146917059785436E-3</v>
      </c>
      <c r="F1256" s="318">
        <v>9.6004372218230459E-3</v>
      </c>
      <c r="G1256" s="318">
        <v>7.9471728212642624E-5</v>
      </c>
      <c r="H1256" s="318">
        <v>8.3445314623274765E-5</v>
      </c>
      <c r="I1256" s="318">
        <v>1.1452742385563671E-2</v>
      </c>
      <c r="J1256" s="318">
        <v>0</v>
      </c>
      <c r="K1256" s="318" t="s">
        <v>634</v>
      </c>
      <c r="O1256" s="318">
        <v>0</v>
      </c>
      <c r="P1256" s="318">
        <v>0</v>
      </c>
      <c r="Q1256" s="318">
        <v>0</v>
      </c>
      <c r="R1256" s="318">
        <v>6</v>
      </c>
      <c r="S1256" s="318">
        <v>0.2608695652173913</v>
      </c>
      <c r="T1256" s="318">
        <v>0</v>
      </c>
      <c r="U1256" s="318">
        <v>0</v>
      </c>
    </row>
    <row r="1257" spans="1:21" x14ac:dyDescent="0.2">
      <c r="A1257" s="318">
        <v>38223</v>
      </c>
      <c r="B1257" s="318">
        <v>203.009995</v>
      </c>
      <c r="C1257" s="318">
        <v>7.3912340555731099E-4</v>
      </c>
      <c r="D1257" s="318">
        <v>1.1706768899882602E-3</v>
      </c>
      <c r="E1257" s="318">
        <v>8.8272566904667588E-3</v>
      </c>
      <c r="F1257" s="318">
        <v>9.5062764358872787E-3</v>
      </c>
      <c r="G1257" s="318">
        <v>7.7920460679390156E-5</v>
      </c>
      <c r="H1257" s="318">
        <v>8.1816483713359668E-5</v>
      </c>
      <c r="I1257" s="318">
        <v>1.310377713565769E-2</v>
      </c>
      <c r="J1257" s="318">
        <v>0</v>
      </c>
      <c r="K1257" s="318" t="s">
        <v>634</v>
      </c>
      <c r="O1257" s="318">
        <v>0</v>
      </c>
      <c r="P1257" s="318">
        <v>0</v>
      </c>
      <c r="Q1257" s="318">
        <v>0</v>
      </c>
      <c r="R1257" s="318">
        <v>6</v>
      </c>
      <c r="S1257" s="318">
        <v>0.2608695652173913</v>
      </c>
      <c r="T1257" s="318">
        <v>0</v>
      </c>
      <c r="U1257" s="318">
        <v>0</v>
      </c>
    </row>
    <row r="1258" spans="1:21" x14ac:dyDescent="0.2">
      <c r="A1258" s="318">
        <v>38224</v>
      </c>
      <c r="B1258" s="318">
        <v>203.25</v>
      </c>
      <c r="C1258" s="318">
        <v>1.1815341450050591E-3</v>
      </c>
      <c r="D1258" s="318">
        <v>1.0949012214583344E-3</v>
      </c>
      <c r="E1258" s="318">
        <v>8.8196425033251272E-3</v>
      </c>
      <c r="F1258" s="318">
        <v>9.498076542042445E-3</v>
      </c>
      <c r="G1258" s="318">
        <v>7.7786093886459117E-5</v>
      </c>
      <c r="H1258" s="318">
        <v>8.1675398580782074E-5</v>
      </c>
      <c r="I1258" s="318">
        <v>1.2718850068103525E-2</v>
      </c>
      <c r="J1258" s="318">
        <v>0</v>
      </c>
      <c r="K1258" s="318" t="s">
        <v>634</v>
      </c>
      <c r="O1258" s="318">
        <v>0</v>
      </c>
      <c r="P1258" s="318">
        <v>0</v>
      </c>
      <c r="Q1258" s="318">
        <v>0</v>
      </c>
      <c r="R1258" s="318">
        <v>6</v>
      </c>
      <c r="S1258" s="318">
        <v>0.2608695652173913</v>
      </c>
      <c r="T1258" s="318">
        <v>0</v>
      </c>
      <c r="U1258" s="318">
        <v>0</v>
      </c>
    </row>
    <row r="1259" spans="1:21" x14ac:dyDescent="0.2">
      <c r="A1259" s="318">
        <v>38225</v>
      </c>
      <c r="B1259" s="318">
        <v>204.240005</v>
      </c>
      <c r="C1259" s="318">
        <v>4.859048986310806E-3</v>
      </c>
      <c r="D1259" s="318">
        <v>9.6802938290176772E-4</v>
      </c>
      <c r="E1259" s="318">
        <v>8.7413603318753086E-3</v>
      </c>
      <c r="F1259" s="318">
        <v>9.4137726650964856E-3</v>
      </c>
      <c r="G1259" s="318">
        <v>7.6411380451683203E-5</v>
      </c>
      <c r="H1259" s="318">
        <v>8.0231949474267368E-5</v>
      </c>
      <c r="I1259" s="318">
        <v>1.3266584534073653E-2</v>
      </c>
      <c r="J1259" s="318">
        <v>0</v>
      </c>
      <c r="K1259" s="318" t="s">
        <v>634</v>
      </c>
      <c r="O1259" s="318">
        <v>0</v>
      </c>
      <c r="P1259" s="318">
        <v>0</v>
      </c>
      <c r="Q1259" s="318">
        <v>0</v>
      </c>
      <c r="R1259" s="318">
        <v>6</v>
      </c>
      <c r="S1259" s="318">
        <v>0.2608695652173913</v>
      </c>
      <c r="T1259" s="318">
        <v>0</v>
      </c>
      <c r="U1259" s="318">
        <v>0</v>
      </c>
    </row>
    <row r="1260" spans="1:21" x14ac:dyDescent="0.2">
      <c r="A1260" s="318">
        <v>38226</v>
      </c>
      <c r="B1260" s="318">
        <v>204.60000600000001</v>
      </c>
      <c r="C1260" s="318">
        <v>1.761085428808012E-3</v>
      </c>
      <c r="D1260" s="318">
        <v>5.9250838934162442E-4</v>
      </c>
      <c r="E1260" s="318">
        <v>8.5163672513622682E-3</v>
      </c>
      <c r="F1260" s="318">
        <v>9.1714724245439815E-3</v>
      </c>
      <c r="G1260" s="318">
        <v>7.25285111600757E-5</v>
      </c>
      <c r="H1260" s="318">
        <v>7.6154936718079489E-5</v>
      </c>
      <c r="I1260" s="318">
        <v>1.4041777057142149E-2</v>
      </c>
      <c r="J1260" s="318">
        <v>0</v>
      </c>
      <c r="K1260" s="318" t="s">
        <v>634</v>
      </c>
      <c r="O1260" s="318">
        <v>0</v>
      </c>
      <c r="P1260" s="318">
        <v>0</v>
      </c>
      <c r="Q1260" s="318">
        <v>0</v>
      </c>
      <c r="R1260" s="318">
        <v>6</v>
      </c>
      <c r="S1260" s="318">
        <v>0.2608695652173913</v>
      </c>
      <c r="T1260" s="318">
        <v>0</v>
      </c>
      <c r="U1260" s="318">
        <v>0</v>
      </c>
    </row>
    <row r="1261" spans="1:21" x14ac:dyDescent="0.2">
      <c r="A1261" s="318">
        <v>38229</v>
      </c>
      <c r="B1261" s="318">
        <v>205.21000699999999</v>
      </c>
      <c r="C1261" s="318">
        <v>2.9769963210313963E-3</v>
      </c>
      <c r="D1261" s="318">
        <v>8.1918200702585917E-4</v>
      </c>
      <c r="E1261" s="318">
        <v>8.5133226629452996E-3</v>
      </c>
      <c r="F1261" s="318">
        <v>9.1681936370180146E-3</v>
      </c>
      <c r="G1261" s="318">
        <v>7.2476662763418042E-5</v>
      </c>
      <c r="H1261" s="318">
        <v>7.6100495901588951E-5</v>
      </c>
      <c r="I1261" s="318">
        <v>1.2369904364899658E-2</v>
      </c>
      <c r="J1261" s="318">
        <v>0</v>
      </c>
      <c r="K1261" s="318" t="s">
        <v>634</v>
      </c>
      <c r="O1261" s="318">
        <v>0</v>
      </c>
      <c r="P1261" s="318">
        <v>0</v>
      </c>
      <c r="Q1261" s="318">
        <v>0</v>
      </c>
      <c r="R1261" s="318">
        <v>6</v>
      </c>
      <c r="S1261" s="318">
        <v>0.2608695652173913</v>
      </c>
      <c r="T1261" s="318">
        <v>0</v>
      </c>
      <c r="U1261" s="318">
        <v>0</v>
      </c>
    </row>
    <row r="1262" spans="1:21" x14ac:dyDescent="0.2">
      <c r="A1262" s="318">
        <v>38230</v>
      </c>
      <c r="B1262" s="318">
        <v>203.699997</v>
      </c>
      <c r="C1262" s="318">
        <v>-7.3855706588509176E-3</v>
      </c>
      <c r="D1262" s="318">
        <v>1.7799665710254E-4</v>
      </c>
      <c r="E1262" s="318">
        <v>8.6039196311476062E-3</v>
      </c>
      <c r="F1262" s="318">
        <v>9.2657596027743445E-3</v>
      </c>
      <c r="G1262" s="318">
        <v>7.4027433019247169E-5</v>
      </c>
      <c r="H1262" s="318">
        <v>7.7728804670209532E-5</v>
      </c>
      <c r="I1262" s="318">
        <v>1.229211378807841E-2</v>
      </c>
      <c r="J1262" s="318">
        <v>0</v>
      </c>
      <c r="K1262" s="318" t="s">
        <v>634</v>
      </c>
      <c r="O1262" s="318">
        <v>0</v>
      </c>
      <c r="P1262" s="318">
        <v>0</v>
      </c>
      <c r="Q1262" s="318">
        <v>0</v>
      </c>
      <c r="R1262" s="318">
        <v>6</v>
      </c>
      <c r="S1262" s="318">
        <v>0.2608695652173913</v>
      </c>
      <c r="T1262" s="318">
        <v>0</v>
      </c>
      <c r="U1262" s="318">
        <v>0</v>
      </c>
    </row>
    <row r="1263" spans="1:21" x14ac:dyDescent="0.2">
      <c r="A1263" s="318">
        <v>38231</v>
      </c>
      <c r="B1263" s="318">
        <v>204.85000600000001</v>
      </c>
      <c r="C1263" s="318">
        <v>5.629724777384465E-3</v>
      </c>
      <c r="D1263" s="318">
        <v>1.5367097870770604E-4</v>
      </c>
      <c r="E1263" s="318">
        <v>8.5869242565958185E-3</v>
      </c>
      <c r="F1263" s="318">
        <v>9.2474568917185734E-3</v>
      </c>
      <c r="G1263" s="318">
        <v>7.3735268188513645E-5</v>
      </c>
      <c r="H1263" s="318">
        <v>7.7422031597939331E-5</v>
      </c>
      <c r="I1263" s="318">
        <v>1.0139318511579459E-2</v>
      </c>
      <c r="J1263" s="318">
        <v>0</v>
      </c>
      <c r="K1263" s="318" t="s">
        <v>634</v>
      </c>
      <c r="O1263" s="318">
        <v>0</v>
      </c>
      <c r="P1263" s="318">
        <v>0</v>
      </c>
      <c r="Q1263" s="318">
        <v>0</v>
      </c>
      <c r="R1263" s="318">
        <v>6</v>
      </c>
      <c r="S1263" s="318">
        <v>0.2608695652173913</v>
      </c>
      <c r="T1263" s="318">
        <v>0</v>
      </c>
      <c r="U1263" s="318">
        <v>0</v>
      </c>
    </row>
    <row r="1264" spans="1:21" x14ac:dyDescent="0.2">
      <c r="A1264" s="318">
        <v>38232</v>
      </c>
      <c r="B1264" s="318">
        <v>207.509995</v>
      </c>
      <c r="C1264" s="318">
        <v>1.2901473902774557E-2</v>
      </c>
      <c r="D1264" s="318">
        <v>1.0135293141303309E-3</v>
      </c>
      <c r="E1264" s="318">
        <v>8.9260784226522123E-3</v>
      </c>
      <c r="F1264" s="318">
        <v>9.6126998397793057E-3</v>
      </c>
      <c r="G1264" s="318">
        <v>7.9674876007337399E-5</v>
      </c>
      <c r="H1264" s="318">
        <v>8.365861980770427E-5</v>
      </c>
      <c r="I1264" s="318">
        <v>1.0729716313627799E-2</v>
      </c>
      <c r="J1264" s="318">
        <v>0</v>
      </c>
      <c r="K1264" s="318" t="s">
        <v>634</v>
      </c>
      <c r="O1264" s="318">
        <v>0</v>
      </c>
      <c r="P1264" s="318">
        <v>0</v>
      </c>
      <c r="Q1264" s="318">
        <v>0</v>
      </c>
      <c r="R1264" s="318">
        <v>6</v>
      </c>
      <c r="S1264" s="318">
        <v>0.2608695652173913</v>
      </c>
      <c r="T1264" s="318">
        <v>0</v>
      </c>
      <c r="U1264" s="318">
        <v>0</v>
      </c>
    </row>
    <row r="1265" spans="1:21" x14ac:dyDescent="0.2">
      <c r="A1265" s="318">
        <v>38233</v>
      </c>
      <c r="B1265" s="318">
        <v>208.449997</v>
      </c>
      <c r="C1265" s="318">
        <v>4.5196827494867744E-3</v>
      </c>
      <c r="D1265" s="318">
        <v>1.7496493369717897E-3</v>
      </c>
      <c r="E1265" s="318">
        <v>8.5192494612154994E-3</v>
      </c>
      <c r="F1265" s="318">
        <v>9.1745763428474607E-3</v>
      </c>
      <c r="G1265" s="318">
        <v>7.2577611382420567E-5</v>
      </c>
      <c r="H1265" s="318">
        <v>7.6206491951541605E-5</v>
      </c>
      <c r="I1265" s="318">
        <v>1.64008517455702E-2</v>
      </c>
      <c r="J1265" s="318">
        <v>0</v>
      </c>
      <c r="K1265" s="318" t="s">
        <v>634</v>
      </c>
      <c r="O1265" s="318">
        <v>0</v>
      </c>
      <c r="P1265" s="318">
        <v>0</v>
      </c>
      <c r="Q1265" s="318">
        <v>0</v>
      </c>
      <c r="R1265" s="318">
        <v>6</v>
      </c>
      <c r="S1265" s="318">
        <v>0.2608695652173913</v>
      </c>
      <c r="T1265" s="318">
        <v>0</v>
      </c>
      <c r="U1265" s="318">
        <v>0</v>
      </c>
    </row>
    <row r="1266" spans="1:21" x14ac:dyDescent="0.2">
      <c r="A1266" s="318">
        <v>38236</v>
      </c>
      <c r="B1266" s="318">
        <v>208.58000200000001</v>
      </c>
      <c r="C1266" s="318">
        <v>6.2348034684858288E-4</v>
      </c>
      <c r="D1266" s="318">
        <v>2.8458116991067935E-3</v>
      </c>
      <c r="E1266" s="318">
        <v>6.4983786752928962E-3</v>
      </c>
      <c r="F1266" s="318">
        <v>6.9982539580077342E-3</v>
      </c>
      <c r="G1266" s="318">
        <v>4.2228925407501452E-5</v>
      </c>
      <c r="H1266" s="318">
        <v>4.4340371677876524E-5</v>
      </c>
      <c r="I1266" s="318">
        <v>2.1230838820269365E-2</v>
      </c>
      <c r="J1266" s="318">
        <v>0</v>
      </c>
      <c r="K1266" s="318" t="s">
        <v>634</v>
      </c>
      <c r="O1266" s="318">
        <v>0</v>
      </c>
      <c r="P1266" s="318">
        <v>0</v>
      </c>
      <c r="Q1266" s="318">
        <v>0</v>
      </c>
      <c r="R1266" s="318">
        <v>6</v>
      </c>
      <c r="S1266" s="318">
        <v>0.2608695652173913</v>
      </c>
      <c r="T1266" s="318">
        <v>0</v>
      </c>
      <c r="U1266" s="318">
        <v>0</v>
      </c>
    </row>
    <row r="1267" spans="1:21" x14ac:dyDescent="0.2">
      <c r="A1267" s="318">
        <v>38237</v>
      </c>
      <c r="B1267" s="318">
        <v>207.88999899999999</v>
      </c>
      <c r="C1267" s="318">
        <v>-3.3135814329273349E-3</v>
      </c>
      <c r="D1267" s="318">
        <v>3.1213900894739625E-3</v>
      </c>
      <c r="E1267" s="318">
        <v>6.0753683736620365E-3</v>
      </c>
      <c r="F1267" s="318">
        <v>6.5427044024052696E-3</v>
      </c>
      <c r="G1267" s="318">
        <v>3.6910100875692901E-5</v>
      </c>
      <c r="H1267" s="318">
        <v>3.8755605919477547E-5</v>
      </c>
      <c r="I1267" s="318">
        <v>2.5623148315596478E-2</v>
      </c>
      <c r="J1267" s="318">
        <v>0</v>
      </c>
      <c r="K1267" s="318" t="s">
        <v>634</v>
      </c>
      <c r="O1267" s="318">
        <v>0</v>
      </c>
      <c r="P1267" s="318">
        <v>0</v>
      </c>
      <c r="Q1267" s="318">
        <v>0</v>
      </c>
      <c r="R1267" s="318">
        <v>6</v>
      </c>
      <c r="S1267" s="318">
        <v>0.2608695652173913</v>
      </c>
      <c r="T1267" s="318">
        <v>0</v>
      </c>
      <c r="U1267" s="318">
        <v>0</v>
      </c>
    </row>
    <row r="1268" spans="1:21" x14ac:dyDescent="0.2">
      <c r="A1268" s="318">
        <v>38238</v>
      </c>
      <c r="B1268" s="318">
        <v>206.970001</v>
      </c>
      <c r="C1268" s="318">
        <v>-4.435228791041473E-3</v>
      </c>
      <c r="D1268" s="318">
        <v>2.4792431938017857E-3</v>
      </c>
      <c r="E1268" s="318">
        <v>6.1298384677110247E-3</v>
      </c>
      <c r="F1268" s="318">
        <v>6.6013645036887957E-3</v>
      </c>
      <c r="G1268" s="318">
        <v>3.7574919640229843E-5</v>
      </c>
      <c r="H1268" s="318">
        <v>3.9453665622241336E-5</v>
      </c>
      <c r="I1268" s="318">
        <v>2.5435803414740703E-2</v>
      </c>
      <c r="J1268" s="318">
        <v>0</v>
      </c>
      <c r="K1268" s="318" t="s">
        <v>634</v>
      </c>
      <c r="O1268" s="318">
        <v>0</v>
      </c>
      <c r="P1268" s="318">
        <v>0</v>
      </c>
      <c r="Q1268" s="318">
        <v>0</v>
      </c>
      <c r="R1268" s="318">
        <v>6</v>
      </c>
      <c r="S1268" s="318">
        <v>0.2608695652173913</v>
      </c>
      <c r="T1268" s="318">
        <v>0</v>
      </c>
      <c r="U1268" s="318">
        <v>0</v>
      </c>
    </row>
    <row r="1269" spans="1:21" x14ac:dyDescent="0.2">
      <c r="A1269" s="318">
        <v>38239</v>
      </c>
      <c r="B1269" s="318">
        <v>207.36000100000001</v>
      </c>
      <c r="C1269" s="318">
        <v>1.8825579286956527E-3</v>
      </c>
      <c r="D1269" s="318">
        <v>3.1124706844741271E-3</v>
      </c>
      <c r="E1269" s="318">
        <v>5.2458451076484447E-3</v>
      </c>
      <c r="F1269" s="318">
        <v>5.6493716543906322E-3</v>
      </c>
      <c r="G1269" s="318">
        <v>2.7518890893439119E-5</v>
      </c>
      <c r="H1269" s="318">
        <v>2.8894835438111077E-5</v>
      </c>
      <c r="I1269" s="318">
        <v>2.1819818587910988E-2</v>
      </c>
      <c r="J1269" s="318">
        <v>0</v>
      </c>
      <c r="K1269" s="318" t="s">
        <v>634</v>
      </c>
      <c r="O1269" s="318">
        <v>0</v>
      </c>
      <c r="P1269" s="318">
        <v>0</v>
      </c>
      <c r="Q1269" s="318">
        <v>0</v>
      </c>
      <c r="R1269" s="318">
        <v>5</v>
      </c>
      <c r="S1269" s="318">
        <v>0.21739130434782608</v>
      </c>
      <c r="T1269" s="318">
        <v>0</v>
      </c>
      <c r="U1269" s="318">
        <v>0</v>
      </c>
    </row>
    <row r="1270" spans="1:21" x14ac:dyDescent="0.2">
      <c r="A1270" s="318">
        <v>38240</v>
      </c>
      <c r="B1270" s="318">
        <v>207.86999499999999</v>
      </c>
      <c r="C1270" s="318">
        <v>2.4564422674634933E-3</v>
      </c>
      <c r="D1270" s="318">
        <v>2.7853397914896685E-3</v>
      </c>
      <c r="E1270" s="318">
        <v>5.04950771708904E-3</v>
      </c>
      <c r="F1270" s="318">
        <v>5.4379313876343508E-3</v>
      </c>
      <c r="G1270" s="318">
        <v>2.5497528184941768E-5</v>
      </c>
      <c r="H1270" s="318">
        <v>2.6772404594188858E-5</v>
      </c>
      <c r="I1270" s="318">
        <v>2.522491790906084E-2</v>
      </c>
      <c r="J1270" s="318">
        <v>0</v>
      </c>
      <c r="K1270" s="318" t="s">
        <v>634</v>
      </c>
      <c r="O1270" s="318">
        <v>0</v>
      </c>
      <c r="P1270" s="318">
        <v>0</v>
      </c>
      <c r="Q1270" s="318">
        <v>0</v>
      </c>
      <c r="R1270" s="318">
        <v>5</v>
      </c>
      <c r="S1270" s="318">
        <v>0.21739130434782608</v>
      </c>
      <c r="T1270" s="318">
        <v>0</v>
      </c>
      <c r="U1270" s="318">
        <v>0</v>
      </c>
    </row>
    <row r="1271" spans="1:21" x14ac:dyDescent="0.2">
      <c r="A1271" s="318">
        <v>38243</v>
      </c>
      <c r="B1271" s="318">
        <v>207.86999499999999</v>
      </c>
      <c r="C1271" s="318">
        <v>0</v>
      </c>
      <c r="D1271" s="318">
        <v>2.395899846568534E-3</v>
      </c>
      <c r="E1271" s="318">
        <v>4.9266641268950837E-3</v>
      </c>
      <c r="F1271" s="318">
        <v>5.3056382905023979E-3</v>
      </c>
      <c r="G1271" s="318">
        <v>2.4272019419234894E-5</v>
      </c>
      <c r="H1271" s="318">
        <v>2.548562039019664E-5</v>
      </c>
      <c r="I1271" s="318">
        <v>2.5469181900424877E-2</v>
      </c>
      <c r="J1271" s="318">
        <v>0</v>
      </c>
      <c r="K1271" s="318" t="s">
        <v>634</v>
      </c>
      <c r="O1271" s="318">
        <v>0</v>
      </c>
      <c r="P1271" s="318">
        <v>0</v>
      </c>
      <c r="Q1271" s="318">
        <v>0</v>
      </c>
      <c r="R1271" s="318">
        <v>5</v>
      </c>
      <c r="S1271" s="318">
        <v>0.21739130434782608</v>
      </c>
      <c r="T1271" s="318">
        <v>0</v>
      </c>
      <c r="U1271" s="318">
        <v>0</v>
      </c>
    </row>
    <row r="1272" spans="1:21" x14ac:dyDescent="0.2">
      <c r="A1272" s="318">
        <v>38244</v>
      </c>
      <c r="B1272" s="318">
        <v>208.63000500000001</v>
      </c>
      <c r="C1272" s="318">
        <v>3.649511853750786E-3</v>
      </c>
      <c r="D1272" s="318">
        <v>2.4349723611483752E-3</v>
      </c>
      <c r="E1272" s="318">
        <v>4.933519561651268E-3</v>
      </c>
      <c r="F1272" s="318">
        <v>5.3130210663936729E-3</v>
      </c>
      <c r="G1272" s="318">
        <v>2.4339615265195717E-5</v>
      </c>
      <c r="H1272" s="318">
        <v>2.5556596028455504E-5</v>
      </c>
      <c r="I1272" s="318">
        <v>2.2607329088451367E-2</v>
      </c>
      <c r="J1272" s="318">
        <v>0</v>
      </c>
      <c r="K1272" s="318" t="s">
        <v>634</v>
      </c>
      <c r="O1272" s="318">
        <v>0</v>
      </c>
      <c r="P1272" s="318">
        <v>0</v>
      </c>
      <c r="Q1272" s="318">
        <v>0</v>
      </c>
      <c r="R1272" s="318">
        <v>5</v>
      </c>
      <c r="S1272" s="318">
        <v>0.21739130434782608</v>
      </c>
      <c r="T1272" s="318">
        <v>0</v>
      </c>
      <c r="U1272" s="318">
        <v>0</v>
      </c>
    </row>
    <row r="1273" spans="1:21" x14ac:dyDescent="0.2">
      <c r="A1273" s="318">
        <v>38245</v>
      </c>
      <c r="B1273" s="318">
        <v>209.759995</v>
      </c>
      <c r="C1273" s="318">
        <v>5.4016240709685642E-3</v>
      </c>
      <c r="D1273" s="318">
        <v>2.1951352202504845E-3</v>
      </c>
      <c r="E1273" s="318">
        <v>4.6386078277407808E-3</v>
      </c>
      <c r="F1273" s="318">
        <v>4.9954238144900714E-3</v>
      </c>
      <c r="G1273" s="318">
        <v>2.1516682579578046E-5</v>
      </c>
      <c r="H1273" s="318">
        <v>2.259251670855695E-5</v>
      </c>
      <c r="I1273" s="318">
        <v>2.256628442903515E-2</v>
      </c>
      <c r="J1273" s="318">
        <v>0</v>
      </c>
      <c r="K1273" s="318" t="s">
        <v>634</v>
      </c>
      <c r="O1273" s="318">
        <v>0</v>
      </c>
      <c r="P1273" s="318">
        <v>0</v>
      </c>
      <c r="Q1273" s="318">
        <v>0</v>
      </c>
      <c r="R1273" s="318">
        <v>5</v>
      </c>
      <c r="S1273" s="318">
        <v>0.21739130434782608</v>
      </c>
      <c r="T1273" s="318">
        <v>0</v>
      </c>
      <c r="U1273" s="318">
        <v>0</v>
      </c>
    </row>
    <row r="1274" spans="1:21" x14ac:dyDescent="0.2">
      <c r="A1274" s="318">
        <v>38246</v>
      </c>
      <c r="B1274" s="318">
        <v>212.11999499999999</v>
      </c>
      <c r="C1274" s="318">
        <v>1.1188132518742103E-2</v>
      </c>
      <c r="D1274" s="318">
        <v>2.9017600104835617E-3</v>
      </c>
      <c r="E1274" s="318">
        <v>4.8298281746242365E-3</v>
      </c>
      <c r="F1274" s="318">
        <v>5.2013534188261002E-3</v>
      </c>
      <c r="G1274" s="318">
        <v>2.3327240196394084E-5</v>
      </c>
      <c r="H1274" s="318">
        <v>2.449360220621379E-5</v>
      </c>
      <c r="I1274" s="318">
        <v>2.3026667478638543E-2</v>
      </c>
      <c r="J1274" s="318">
        <v>0</v>
      </c>
      <c r="K1274" s="318" t="s">
        <v>634</v>
      </c>
      <c r="O1274" s="318">
        <v>0</v>
      </c>
      <c r="P1274" s="318">
        <v>0</v>
      </c>
      <c r="Q1274" s="318">
        <v>0</v>
      </c>
      <c r="R1274" s="318">
        <v>5</v>
      </c>
      <c r="S1274" s="318">
        <v>0.21739130434782608</v>
      </c>
      <c r="T1274" s="318">
        <v>0</v>
      </c>
      <c r="U1274" s="318">
        <v>0</v>
      </c>
    </row>
    <row r="1275" spans="1:21" x14ac:dyDescent="0.2">
      <c r="A1275" s="318">
        <v>38247</v>
      </c>
      <c r="B1275" s="318">
        <v>214.020004</v>
      </c>
      <c r="C1275" s="318">
        <v>8.917358591331451E-3</v>
      </c>
      <c r="D1275" s="318">
        <v>3.0409386193282015E-3</v>
      </c>
      <c r="E1275" s="318">
        <v>4.963666680699373E-3</v>
      </c>
      <c r="F1275" s="318">
        <v>5.3454871945993248E-3</v>
      </c>
      <c r="G1275" s="318">
        <v>2.4637986917085132E-5</v>
      </c>
      <c r="H1275" s="318">
        <v>2.5869886262939389E-5</v>
      </c>
      <c r="I1275" s="318">
        <v>3.0300727057581602E-2</v>
      </c>
      <c r="J1275" s="318">
        <v>0</v>
      </c>
      <c r="K1275" s="318" t="s">
        <v>634</v>
      </c>
      <c r="O1275" s="318">
        <v>0</v>
      </c>
      <c r="P1275" s="318">
        <v>0</v>
      </c>
      <c r="Q1275" s="318">
        <v>0</v>
      </c>
      <c r="R1275" s="318">
        <v>5</v>
      </c>
      <c r="S1275" s="318">
        <v>0.21739130434782608</v>
      </c>
      <c r="T1275" s="318">
        <v>0</v>
      </c>
      <c r="U1275" s="318">
        <v>0</v>
      </c>
    </row>
    <row r="1276" spans="1:21" x14ac:dyDescent="0.2">
      <c r="A1276" s="318">
        <v>38250</v>
      </c>
      <c r="B1276" s="318">
        <v>212.949997</v>
      </c>
      <c r="C1276" s="318">
        <v>-5.0121050072887609E-3</v>
      </c>
      <c r="D1276" s="318">
        <v>2.7572254341550187E-3</v>
      </c>
      <c r="E1276" s="318">
        <v>5.2513407276477721E-3</v>
      </c>
      <c r="F1276" s="318">
        <v>5.655290014389908E-3</v>
      </c>
      <c r="G1276" s="318">
        <v>2.7576579437852234E-5</v>
      </c>
      <c r="H1276" s="318">
        <v>2.8955408409744845E-5</v>
      </c>
      <c r="I1276" s="318">
        <v>3.3219048953163278E-2</v>
      </c>
      <c r="J1276" s="318">
        <v>0</v>
      </c>
      <c r="K1276" s="318" t="s">
        <v>634</v>
      </c>
      <c r="O1276" s="318">
        <v>0</v>
      </c>
      <c r="P1276" s="318">
        <v>0</v>
      </c>
      <c r="Q1276" s="318">
        <v>0</v>
      </c>
      <c r="R1276" s="318">
        <v>5</v>
      </c>
      <c r="S1276" s="318">
        <v>0.21739130434782608</v>
      </c>
      <c r="T1276" s="318">
        <v>0</v>
      </c>
      <c r="U1276" s="318">
        <v>0</v>
      </c>
    </row>
    <row r="1277" spans="1:21" x14ac:dyDescent="0.2">
      <c r="A1277" s="318">
        <v>38251</v>
      </c>
      <c r="B1277" s="318">
        <v>214.529999</v>
      </c>
      <c r="C1277" s="318">
        <v>7.3922017856532561E-3</v>
      </c>
      <c r="D1277" s="318">
        <v>2.66349967570018E-3</v>
      </c>
      <c r="E1277" s="318">
        <v>5.1440627971861587E-3</v>
      </c>
      <c r="F1277" s="318">
        <v>5.5397599354312472E-3</v>
      </c>
      <c r="G1277" s="318">
        <v>2.6461382061394684E-5</v>
      </c>
      <c r="H1277" s="318">
        <v>2.7784451164464421E-5</v>
      </c>
      <c r="I1277" s="318">
        <v>3.0485996497945044E-2</v>
      </c>
      <c r="J1277" s="318">
        <v>0</v>
      </c>
      <c r="K1277" s="318" t="s">
        <v>634</v>
      </c>
      <c r="O1277" s="318">
        <v>0</v>
      </c>
      <c r="P1277" s="318">
        <v>0</v>
      </c>
      <c r="Q1277" s="318">
        <v>0</v>
      </c>
      <c r="R1277" s="318">
        <v>5</v>
      </c>
      <c r="S1277" s="318">
        <v>0.21739130434782608</v>
      </c>
      <c r="T1277" s="318">
        <v>0</v>
      </c>
      <c r="U1277" s="318">
        <v>0</v>
      </c>
    </row>
    <row r="1278" spans="1:21" x14ac:dyDescent="0.2">
      <c r="A1278" s="318">
        <v>38252</v>
      </c>
      <c r="B1278" s="318">
        <v>214.58000200000001</v>
      </c>
      <c r="C1278" s="318">
        <v>2.3305446207172917E-4</v>
      </c>
      <c r="D1278" s="318">
        <v>2.6394011545818191E-3</v>
      </c>
      <c r="E1278" s="318">
        <v>5.1547031224995496E-3</v>
      </c>
      <c r="F1278" s="318">
        <v>5.5512187473072067E-3</v>
      </c>
      <c r="G1278" s="318">
        <v>2.6570964281106608E-5</v>
      </c>
      <c r="H1278" s="318">
        <v>2.7899512495161941E-5</v>
      </c>
      <c r="I1278" s="318">
        <v>3.0881673557509107E-2</v>
      </c>
      <c r="J1278" s="318">
        <v>0</v>
      </c>
      <c r="K1278" s="318" t="s">
        <v>634</v>
      </c>
      <c r="O1278" s="318">
        <v>0</v>
      </c>
      <c r="P1278" s="318">
        <v>0</v>
      </c>
      <c r="Q1278" s="318">
        <v>0</v>
      </c>
      <c r="R1278" s="318">
        <v>5</v>
      </c>
      <c r="S1278" s="318">
        <v>0.21739130434782608</v>
      </c>
      <c r="T1278" s="318">
        <v>0</v>
      </c>
      <c r="U1278" s="318">
        <v>0</v>
      </c>
    </row>
    <row r="1279" spans="1:21" x14ac:dyDescent="0.2">
      <c r="A1279" s="318">
        <v>38253</v>
      </c>
      <c r="B1279" s="318">
        <v>215.36000100000001</v>
      </c>
      <c r="C1279" s="318">
        <v>3.6284125706174532E-3</v>
      </c>
      <c r="D1279" s="318">
        <v>2.7559191748490761E-3</v>
      </c>
      <c r="E1279" s="318">
        <v>5.1477516818295623E-3</v>
      </c>
      <c r="F1279" s="318">
        <v>5.5437325804318363E-3</v>
      </c>
      <c r="G1279" s="318">
        <v>2.6499347377779087E-5</v>
      </c>
      <c r="H1279" s="318">
        <v>2.7824314746668043E-5</v>
      </c>
      <c r="I1279" s="318">
        <v>3.0478228127903479E-2</v>
      </c>
      <c r="J1279" s="318">
        <v>0</v>
      </c>
      <c r="K1279" s="318" t="s">
        <v>634</v>
      </c>
      <c r="O1279" s="318">
        <v>0</v>
      </c>
      <c r="P1279" s="318">
        <v>0</v>
      </c>
      <c r="Q1279" s="318">
        <v>0</v>
      </c>
      <c r="R1279" s="318">
        <v>4</v>
      </c>
      <c r="S1279" s="318">
        <v>0.17391304347826086</v>
      </c>
      <c r="T1279" s="318">
        <v>0</v>
      </c>
      <c r="U1279" s="318">
        <v>0</v>
      </c>
    </row>
    <row r="1280" spans="1:21" x14ac:dyDescent="0.2">
      <c r="A1280" s="318">
        <v>38254</v>
      </c>
      <c r="B1280" s="318">
        <v>216.990005</v>
      </c>
      <c r="C1280" s="318">
        <v>7.5402414720845395E-3</v>
      </c>
      <c r="D1280" s="318">
        <v>2.8835950075049681E-3</v>
      </c>
      <c r="E1280" s="318">
        <v>5.2350320386431977E-3</v>
      </c>
      <c r="F1280" s="318">
        <v>5.6377268108465202E-3</v>
      </c>
      <c r="G1280" s="318">
        <v>2.7405560445620758E-5</v>
      </c>
      <c r="H1280" s="318">
        <v>2.8775838467901797E-5</v>
      </c>
      <c r="I1280" s="318">
        <v>3.2400712264802921E-2</v>
      </c>
      <c r="J1280" s="318">
        <v>0</v>
      </c>
      <c r="K1280" s="318" t="s">
        <v>634</v>
      </c>
      <c r="O1280" s="318">
        <v>0</v>
      </c>
      <c r="P1280" s="318">
        <v>0</v>
      </c>
      <c r="Q1280" s="318">
        <v>0</v>
      </c>
      <c r="R1280" s="318">
        <v>4</v>
      </c>
      <c r="S1280" s="318">
        <v>0.17391304347826086</v>
      </c>
      <c r="T1280" s="318">
        <v>0</v>
      </c>
      <c r="U1280" s="318">
        <v>0</v>
      </c>
    </row>
    <row r="1281" spans="1:21" x14ac:dyDescent="0.2">
      <c r="A1281" s="318">
        <v>38257</v>
      </c>
      <c r="B1281" s="318">
        <v>218.13000500000001</v>
      </c>
      <c r="C1281" s="318">
        <v>5.2399456803502911E-3</v>
      </c>
      <c r="D1281" s="318">
        <v>3.0492550194831719E-3</v>
      </c>
      <c r="E1281" s="318">
        <v>5.2527481455930591E-3</v>
      </c>
      <c r="F1281" s="318">
        <v>5.6568056952540635E-3</v>
      </c>
      <c r="G1281" s="318">
        <v>2.7591363081031319E-5</v>
      </c>
      <c r="H1281" s="318">
        <v>2.8970931235082887E-5</v>
      </c>
      <c r="I1281" s="318">
        <v>3.3706659533039814E-2</v>
      </c>
      <c r="J1281" s="318">
        <v>0</v>
      </c>
      <c r="K1281" s="318" t="s">
        <v>634</v>
      </c>
      <c r="O1281" s="318">
        <v>0</v>
      </c>
      <c r="P1281" s="318">
        <v>0</v>
      </c>
      <c r="Q1281" s="318">
        <v>0</v>
      </c>
      <c r="R1281" s="318">
        <v>3</v>
      </c>
      <c r="S1281" s="318">
        <v>0.13043478260869565</v>
      </c>
      <c r="T1281" s="318">
        <v>0</v>
      </c>
      <c r="U1281" s="318">
        <v>0</v>
      </c>
    </row>
    <row r="1282" spans="1:21" x14ac:dyDescent="0.2">
      <c r="A1282" s="318">
        <v>38258</v>
      </c>
      <c r="B1282" s="318">
        <v>218.89999399999999</v>
      </c>
      <c r="C1282" s="318">
        <v>3.5237388668550333E-3</v>
      </c>
      <c r="D1282" s="318">
        <v>3.0752903788081069E-3</v>
      </c>
      <c r="E1282" s="318">
        <v>5.253726965611662E-3</v>
      </c>
      <c r="F1282" s="318">
        <v>5.6578598091202512E-3</v>
      </c>
      <c r="G1282" s="318">
        <v>2.7601647029195124E-5</v>
      </c>
      <c r="H1282" s="318">
        <v>2.8981729380654882E-5</v>
      </c>
      <c r="I1282" s="318">
        <v>3.4131694367484103E-2</v>
      </c>
      <c r="J1282" s="318">
        <v>0</v>
      </c>
      <c r="K1282" s="318" t="s">
        <v>634</v>
      </c>
      <c r="O1282" s="318">
        <v>0</v>
      </c>
      <c r="P1282" s="318">
        <v>0</v>
      </c>
      <c r="Q1282" s="318">
        <v>0</v>
      </c>
      <c r="R1282" s="318">
        <v>3</v>
      </c>
      <c r="S1282" s="318">
        <v>0.13043478260869565</v>
      </c>
      <c r="T1282" s="318">
        <v>0</v>
      </c>
      <c r="U1282" s="318">
        <v>0</v>
      </c>
    </row>
    <row r="1283" spans="1:21" x14ac:dyDescent="0.2">
      <c r="A1283" s="318">
        <v>38259</v>
      </c>
      <c r="B1283" s="318">
        <v>218.970001</v>
      </c>
      <c r="C1283" s="318">
        <v>3.1976157944560354E-4</v>
      </c>
      <c r="D1283" s="318">
        <v>3.4422109615841316E-3</v>
      </c>
      <c r="E1283" s="318">
        <v>4.7295296854097842E-3</v>
      </c>
      <c r="F1283" s="318">
        <v>5.0933396612105365E-3</v>
      </c>
      <c r="G1283" s="318">
        <v>2.2368451045172369E-5</v>
      </c>
      <c r="H1283" s="318">
        <v>2.3486873597430989E-5</v>
      </c>
      <c r="I1283" s="318">
        <v>3.4436413028004952E-2</v>
      </c>
      <c r="J1283" s="318">
        <v>0</v>
      </c>
      <c r="K1283" s="318" t="s">
        <v>634</v>
      </c>
      <c r="O1283" s="318">
        <v>0</v>
      </c>
      <c r="P1283" s="318">
        <v>0</v>
      </c>
      <c r="Q1283" s="318">
        <v>0</v>
      </c>
      <c r="R1283" s="318">
        <v>3</v>
      </c>
      <c r="S1283" s="318">
        <v>0.13043478260869565</v>
      </c>
      <c r="T1283" s="318">
        <v>0</v>
      </c>
      <c r="U1283" s="318">
        <v>0</v>
      </c>
    </row>
    <row r="1284" spans="1:21" x14ac:dyDescent="0.2">
      <c r="A1284" s="318">
        <v>38260</v>
      </c>
      <c r="B1284" s="318">
        <v>219.30999800000001</v>
      </c>
      <c r="C1284" s="318">
        <v>1.5515062014162134E-3</v>
      </c>
      <c r="D1284" s="318">
        <v>3.2480100770142148E-3</v>
      </c>
      <c r="E1284" s="318">
        <v>4.7189330099310003E-3</v>
      </c>
      <c r="F1284" s="318">
        <v>5.081927856848769E-3</v>
      </c>
      <c r="G1284" s="318">
        <v>2.2268328752216453E-5</v>
      </c>
      <c r="H1284" s="318">
        <v>2.3381745189827276E-5</v>
      </c>
      <c r="I1284" s="318">
        <v>3.6839854098174384E-2</v>
      </c>
      <c r="J1284" s="318">
        <v>0</v>
      </c>
      <c r="K1284" s="318" t="s">
        <v>634</v>
      </c>
      <c r="O1284" s="318">
        <v>0</v>
      </c>
      <c r="P1284" s="318">
        <v>0</v>
      </c>
      <c r="Q1284" s="318">
        <v>0</v>
      </c>
      <c r="R1284" s="318">
        <v>3</v>
      </c>
      <c r="S1284" s="318">
        <v>0.13043478260869565</v>
      </c>
      <c r="T1284" s="318">
        <v>0</v>
      </c>
      <c r="U1284" s="318">
        <v>0</v>
      </c>
    </row>
    <row r="1285" spans="1:21" x14ac:dyDescent="0.2">
      <c r="A1285" s="318">
        <v>38261</v>
      </c>
      <c r="B1285" s="318">
        <v>223.19000199999999</v>
      </c>
      <c r="C1285" s="318">
        <v>1.7537190697166419E-2</v>
      </c>
      <c r="D1285" s="318">
        <v>3.46875849579478E-3</v>
      </c>
      <c r="E1285" s="318">
        <v>5.2694144212242526E-3</v>
      </c>
      <c r="F1285" s="318">
        <v>5.6747539920876562E-3</v>
      </c>
      <c r="G1285" s="318">
        <v>2.7766728342606128E-5</v>
      </c>
      <c r="H1285" s="318">
        <v>2.9155064759736434E-5</v>
      </c>
      <c r="I1285" s="318">
        <v>3.5049253219280922E-2</v>
      </c>
      <c r="J1285" s="318">
        <v>0</v>
      </c>
      <c r="K1285" s="318" t="s">
        <v>634</v>
      </c>
      <c r="O1285" s="318">
        <v>0</v>
      </c>
      <c r="P1285" s="318">
        <v>0</v>
      </c>
      <c r="Q1285" s="318">
        <v>0</v>
      </c>
      <c r="R1285" s="318">
        <v>2</v>
      </c>
      <c r="S1285" s="318">
        <v>8.6956521739130432E-2</v>
      </c>
      <c r="T1285" s="318">
        <v>0</v>
      </c>
      <c r="U1285" s="318">
        <v>0</v>
      </c>
    </row>
    <row r="1286" spans="1:21" x14ac:dyDescent="0.2">
      <c r="A1286" s="318">
        <v>38264</v>
      </c>
      <c r="B1286" s="318">
        <v>226.66000399999999</v>
      </c>
      <c r="C1286" s="318">
        <v>1.5427679355311299E-2</v>
      </c>
      <c r="D1286" s="318">
        <v>3.9881869055959475E-3</v>
      </c>
      <c r="E1286" s="318">
        <v>5.8803911003360307E-3</v>
      </c>
      <c r="F1286" s="318">
        <v>6.3327288772849558E-3</v>
      </c>
      <c r="G1286" s="318">
        <v>3.4578999492911199E-5</v>
      </c>
      <c r="H1286" s="318">
        <v>3.6307949467556758E-5</v>
      </c>
      <c r="I1286" s="318">
        <v>4.2331241850124879E-2</v>
      </c>
      <c r="J1286" s="318">
        <v>0</v>
      </c>
      <c r="K1286" s="318" t="s">
        <v>634</v>
      </c>
      <c r="O1286" s="318">
        <v>0</v>
      </c>
      <c r="P1286" s="318">
        <v>0</v>
      </c>
      <c r="Q1286" s="318">
        <v>0</v>
      </c>
      <c r="R1286" s="318">
        <v>2</v>
      </c>
      <c r="S1286" s="318">
        <v>8.6956521739130432E-2</v>
      </c>
      <c r="T1286" s="318">
        <v>0</v>
      </c>
      <c r="U1286" s="318">
        <v>0</v>
      </c>
    </row>
    <row r="1287" spans="1:21" x14ac:dyDescent="0.2">
      <c r="A1287" s="318">
        <v>38265</v>
      </c>
      <c r="B1287" s="318">
        <v>226.449997</v>
      </c>
      <c r="C1287" s="318">
        <v>-9.2695819811483224E-4</v>
      </c>
      <c r="D1287" s="318">
        <v>3.9143564986929271E-3</v>
      </c>
      <c r="E1287" s="318">
        <v>5.9342350876655783E-3</v>
      </c>
      <c r="F1287" s="318">
        <v>6.3907147097936991E-3</v>
      </c>
      <c r="G1287" s="318">
        <v>3.5215146075681289E-5</v>
      </c>
      <c r="H1287" s="318">
        <v>3.6975903379465354E-5</v>
      </c>
      <c r="I1287" s="318">
        <v>5.3114605776328011E-2</v>
      </c>
      <c r="J1287" s="318">
        <v>0</v>
      </c>
      <c r="K1287" s="318" t="s">
        <v>634</v>
      </c>
      <c r="O1287" s="318">
        <v>0</v>
      </c>
      <c r="P1287" s="318">
        <v>0</v>
      </c>
      <c r="Q1287" s="318">
        <v>0</v>
      </c>
      <c r="R1287" s="318">
        <v>2</v>
      </c>
      <c r="S1287" s="318">
        <v>8.6956521739130432E-2</v>
      </c>
      <c r="T1287" s="318">
        <v>0</v>
      </c>
      <c r="U1287" s="318">
        <v>0</v>
      </c>
    </row>
    <row r="1288" spans="1:21" x14ac:dyDescent="0.2">
      <c r="A1288" s="318">
        <v>38266</v>
      </c>
      <c r="B1288" s="318">
        <v>226.020004</v>
      </c>
      <c r="C1288" s="318">
        <v>-1.9006481247117596E-3</v>
      </c>
      <c r="D1288" s="318">
        <v>3.9816390371793841E-3</v>
      </c>
      <c r="E1288" s="318">
        <v>5.8556769369595505E-3</v>
      </c>
      <c r="F1288" s="318">
        <v>6.3061136244179769E-3</v>
      </c>
      <c r="G1288" s="318">
        <v>3.4288952390039989E-5</v>
      </c>
      <c r="H1288" s="318">
        <v>3.600340000954199E-5</v>
      </c>
      <c r="I1288" s="318">
        <v>5.6296349314191474E-2</v>
      </c>
      <c r="J1288" s="318">
        <v>0</v>
      </c>
      <c r="K1288" s="318" t="s">
        <v>634</v>
      </c>
      <c r="O1288" s="318">
        <v>0</v>
      </c>
      <c r="P1288" s="318">
        <v>0</v>
      </c>
      <c r="Q1288" s="318">
        <v>0</v>
      </c>
      <c r="R1288" s="318">
        <v>2</v>
      </c>
      <c r="S1288" s="318">
        <v>8.6956521739130432E-2</v>
      </c>
      <c r="T1288" s="318">
        <v>0</v>
      </c>
      <c r="U1288" s="318">
        <v>0</v>
      </c>
    </row>
    <row r="1289" spans="1:21" x14ac:dyDescent="0.2">
      <c r="A1289" s="318">
        <v>38267</v>
      </c>
      <c r="B1289" s="318">
        <v>228.020004</v>
      </c>
      <c r="C1289" s="318">
        <v>8.809853318340985E-3</v>
      </c>
      <c r="D1289" s="318">
        <v>4.6123572328642627E-3</v>
      </c>
      <c r="E1289" s="318">
        <v>5.6120099902715135E-3</v>
      </c>
      <c r="F1289" s="318">
        <v>6.0437030664462453E-3</v>
      </c>
      <c r="G1289" s="318">
        <v>3.1494656130907277E-5</v>
      </c>
      <c r="H1289" s="318">
        <v>3.3069388937452643E-5</v>
      </c>
      <c r="I1289" s="318">
        <v>5.7299680288248223E-2</v>
      </c>
      <c r="J1289" s="318">
        <v>0</v>
      </c>
      <c r="K1289" s="318" t="s">
        <v>634</v>
      </c>
      <c r="O1289" s="318">
        <v>0</v>
      </c>
      <c r="P1289" s="318">
        <v>0</v>
      </c>
      <c r="Q1289" s="318">
        <v>0</v>
      </c>
      <c r="R1289" s="318">
        <v>2</v>
      </c>
      <c r="S1289" s="318">
        <v>8.6956521739130432E-2</v>
      </c>
      <c r="T1289" s="318">
        <v>0</v>
      </c>
      <c r="U1289" s="318">
        <v>0</v>
      </c>
    </row>
    <row r="1290" spans="1:21" x14ac:dyDescent="0.2">
      <c r="A1290" s="318">
        <v>38268</v>
      </c>
      <c r="B1290" s="318">
        <v>227.050003</v>
      </c>
      <c r="C1290" s="318">
        <v>-4.2630911909856068E-3</v>
      </c>
      <c r="D1290" s="318">
        <v>4.3197072747842022E-3</v>
      </c>
      <c r="E1290" s="318">
        <v>5.9136130205834228E-3</v>
      </c>
      <c r="F1290" s="318">
        <v>6.3685063298590701E-3</v>
      </c>
      <c r="G1290" s="318">
        <v>3.497081895721379E-5</v>
      </c>
      <c r="H1290" s="318">
        <v>3.6719359905074478E-5</v>
      </c>
      <c r="I1290" s="318">
        <v>6.1885792136145625E-2</v>
      </c>
      <c r="J1290" s="318">
        <v>0</v>
      </c>
      <c r="K1290" s="318" t="s">
        <v>634</v>
      </c>
      <c r="O1290" s="318">
        <v>0</v>
      </c>
      <c r="P1290" s="318">
        <v>0</v>
      </c>
      <c r="Q1290" s="318">
        <v>0</v>
      </c>
      <c r="R1290" s="318">
        <v>2</v>
      </c>
      <c r="S1290" s="318">
        <v>8.6956521739130432E-2</v>
      </c>
      <c r="T1290" s="318">
        <v>0</v>
      </c>
      <c r="U1290" s="318">
        <v>0</v>
      </c>
    </row>
    <row r="1291" spans="1:21" x14ac:dyDescent="0.2">
      <c r="A1291" s="318">
        <v>38271</v>
      </c>
      <c r="B1291" s="318">
        <v>225.5</v>
      </c>
      <c r="C1291" s="318">
        <v>-6.8501118141757267E-3</v>
      </c>
      <c r="D1291" s="318">
        <v>3.876538032801382E-3</v>
      </c>
      <c r="E1291" s="318">
        <v>6.3897773929106148E-3</v>
      </c>
      <c r="F1291" s="318">
        <v>6.8812987308268158E-3</v>
      </c>
      <c r="G1291" s="318">
        <v>4.0829255130951574E-5</v>
      </c>
      <c r="H1291" s="318">
        <v>4.2870717887499156E-5</v>
      </c>
      <c r="I1291" s="318">
        <v>6.0706145167143698E-2</v>
      </c>
      <c r="J1291" s="318">
        <v>0</v>
      </c>
      <c r="K1291" s="318" t="s">
        <v>634</v>
      </c>
      <c r="O1291" s="318">
        <v>0</v>
      </c>
      <c r="P1291" s="318">
        <v>0</v>
      </c>
      <c r="Q1291" s="318">
        <v>0</v>
      </c>
      <c r="R1291" s="318">
        <v>2</v>
      </c>
      <c r="S1291" s="318">
        <v>8.6956521739130432E-2</v>
      </c>
      <c r="T1291" s="318">
        <v>0</v>
      </c>
      <c r="U1291" s="318">
        <v>0</v>
      </c>
    </row>
    <row r="1292" spans="1:21" x14ac:dyDescent="0.2">
      <c r="A1292" s="318">
        <v>38272</v>
      </c>
      <c r="B1292" s="318">
        <v>222.779999</v>
      </c>
      <c r="C1292" s="318">
        <v>-1.2135426014422641E-2</v>
      </c>
      <c r="D1292" s="318">
        <v>3.2986606035431609E-3</v>
      </c>
      <c r="E1292" s="318">
        <v>7.2488887402163337E-3</v>
      </c>
      <c r="F1292" s="318">
        <v>7.8064955663868204E-3</v>
      </c>
      <c r="G1292" s="318">
        <v>5.2546387968035148E-5</v>
      </c>
      <c r="H1292" s="318">
        <v>5.5173707366436904E-5</v>
      </c>
      <c r="I1292" s="318">
        <v>5.6202978772216472E-2</v>
      </c>
      <c r="J1292" s="318">
        <v>0</v>
      </c>
      <c r="K1292" s="318" t="s">
        <v>634</v>
      </c>
      <c r="O1292" s="318">
        <v>0</v>
      </c>
      <c r="P1292" s="318">
        <v>0</v>
      </c>
      <c r="Q1292" s="318">
        <v>0</v>
      </c>
      <c r="R1292" s="318">
        <v>2</v>
      </c>
      <c r="S1292" s="318">
        <v>8.6956521739130432E-2</v>
      </c>
      <c r="T1292" s="318">
        <v>0</v>
      </c>
      <c r="U1292" s="318">
        <v>0</v>
      </c>
    </row>
    <row r="1293" spans="1:21" x14ac:dyDescent="0.2">
      <c r="A1293" s="318">
        <v>38273</v>
      </c>
      <c r="B1293" s="318">
        <v>222.11000100000001</v>
      </c>
      <c r="C1293" s="318">
        <v>-3.0119737756191937E-3</v>
      </c>
      <c r="D1293" s="318">
        <v>2.9814470021445904E-3</v>
      </c>
      <c r="E1293" s="318">
        <v>7.3773831918277051E-3</v>
      </c>
      <c r="F1293" s="318">
        <v>7.9448742065836818E-3</v>
      </c>
      <c r="G1293" s="318">
        <v>5.4425782759061942E-5</v>
      </c>
      <c r="H1293" s="318">
        <v>5.7147071897015041E-5</v>
      </c>
      <c r="I1293" s="318">
        <v>4.828328728504766E-2</v>
      </c>
      <c r="J1293" s="318">
        <v>0</v>
      </c>
      <c r="K1293" s="318" t="s">
        <v>634</v>
      </c>
      <c r="O1293" s="318">
        <v>0</v>
      </c>
      <c r="P1293" s="318">
        <v>0</v>
      </c>
      <c r="Q1293" s="318">
        <v>0</v>
      </c>
      <c r="R1293" s="318">
        <v>2</v>
      </c>
      <c r="S1293" s="318">
        <v>8.6956521739130432E-2</v>
      </c>
      <c r="T1293" s="318">
        <v>0</v>
      </c>
      <c r="U1293" s="318">
        <v>0</v>
      </c>
    </row>
    <row r="1294" spans="1:21" x14ac:dyDescent="0.2">
      <c r="A1294" s="318">
        <v>38274</v>
      </c>
      <c r="B1294" s="318">
        <v>219.199997</v>
      </c>
      <c r="C1294" s="318">
        <v>-1.3188217764962255E-2</v>
      </c>
      <c r="D1294" s="318">
        <v>2.0962164385288371E-3</v>
      </c>
      <c r="E1294" s="318">
        <v>8.1475768196791042E-3</v>
      </c>
      <c r="F1294" s="318">
        <v>8.7743134981159588E-3</v>
      </c>
      <c r="G1294" s="318">
        <v>6.6383008032572265E-5</v>
      </c>
      <c r="H1294" s="318">
        <v>6.9702158434200876E-5</v>
      </c>
      <c r="I1294" s="318">
        <v>4.6045462062060082E-2</v>
      </c>
      <c r="J1294" s="318">
        <v>0</v>
      </c>
      <c r="K1294" s="318" t="s">
        <v>634</v>
      </c>
      <c r="O1294" s="318">
        <v>0</v>
      </c>
      <c r="P1294" s="318">
        <v>0</v>
      </c>
      <c r="Q1294" s="318">
        <v>0</v>
      </c>
      <c r="R1294" s="318">
        <v>2</v>
      </c>
      <c r="S1294" s="318">
        <v>8.6956521739130432E-2</v>
      </c>
      <c r="T1294" s="318">
        <v>0</v>
      </c>
      <c r="U1294" s="318">
        <v>0</v>
      </c>
    </row>
    <row r="1295" spans="1:21" x14ac:dyDescent="0.2">
      <c r="A1295" s="318">
        <v>38275</v>
      </c>
      <c r="B1295" s="318">
        <v>217.41999799999999</v>
      </c>
      <c r="C1295" s="318">
        <v>-8.1535838106604683E-3</v>
      </c>
      <c r="D1295" s="318">
        <v>1.1751823276049049E-3</v>
      </c>
      <c r="E1295" s="318">
        <v>8.1616213073349951E-3</v>
      </c>
      <c r="F1295" s="318">
        <v>8.7894383309761476E-3</v>
      </c>
      <c r="G1295" s="318">
        <v>6.6612062364344583E-5</v>
      </c>
      <c r="H1295" s="318">
        <v>6.9942665482561814E-5</v>
      </c>
      <c r="I1295" s="318">
        <v>3.8721222828594561E-2</v>
      </c>
      <c r="J1295" s="318">
        <v>0</v>
      </c>
      <c r="K1295" s="318" t="s">
        <v>634</v>
      </c>
      <c r="O1295" s="318">
        <v>0</v>
      </c>
      <c r="P1295" s="318">
        <v>0</v>
      </c>
      <c r="Q1295" s="318">
        <v>0</v>
      </c>
      <c r="R1295" s="318">
        <v>2</v>
      </c>
      <c r="S1295" s="318">
        <v>8.6956521739130432E-2</v>
      </c>
      <c r="T1295" s="318">
        <v>0</v>
      </c>
      <c r="U1295" s="318">
        <v>0</v>
      </c>
    </row>
    <row r="1296" spans="1:21" x14ac:dyDescent="0.2">
      <c r="A1296" s="318">
        <v>38278</v>
      </c>
      <c r="B1296" s="318">
        <v>219.58000200000001</v>
      </c>
      <c r="C1296" s="318">
        <v>9.8856823378155063E-3</v>
      </c>
      <c r="D1296" s="318">
        <v>1.2212929821993844E-3</v>
      </c>
      <c r="E1296" s="318">
        <v>8.2101404201583225E-3</v>
      </c>
      <c r="F1296" s="318">
        <v>8.8416896832474237E-3</v>
      </c>
      <c r="G1296" s="318">
        <v>6.7406405718717491E-5</v>
      </c>
      <c r="H1296" s="318">
        <v>7.0776726004653369E-5</v>
      </c>
      <c r="I1296" s="318">
        <v>3.3690477661006663E-2</v>
      </c>
      <c r="J1296" s="318">
        <v>0</v>
      </c>
      <c r="K1296" s="318" t="s">
        <v>634</v>
      </c>
      <c r="O1296" s="318">
        <v>0</v>
      </c>
      <c r="P1296" s="318">
        <v>0</v>
      </c>
      <c r="Q1296" s="318">
        <v>0</v>
      </c>
      <c r="R1296" s="318">
        <v>2</v>
      </c>
      <c r="S1296" s="318">
        <v>8.6956521739130432E-2</v>
      </c>
      <c r="T1296" s="318">
        <v>0</v>
      </c>
      <c r="U1296" s="318">
        <v>0</v>
      </c>
    </row>
    <row r="1297" spans="1:21" x14ac:dyDescent="0.2">
      <c r="A1297" s="318">
        <v>38279</v>
      </c>
      <c r="B1297" s="318">
        <v>220.19000199999999</v>
      </c>
      <c r="C1297" s="318">
        <v>2.7741791648745857E-3</v>
      </c>
      <c r="D1297" s="318">
        <v>1.5920684189690679E-3</v>
      </c>
      <c r="E1297" s="318">
        <v>8.0894911967953585E-3</v>
      </c>
      <c r="F1297" s="318">
        <v>8.7117597503950008E-3</v>
      </c>
      <c r="G1297" s="318">
        <v>6.5439867823029592E-5</v>
      </c>
      <c r="H1297" s="318">
        <v>6.8711861214181078E-5</v>
      </c>
      <c r="I1297" s="318">
        <v>3.4858907447022948E-2</v>
      </c>
      <c r="J1297" s="318">
        <v>0</v>
      </c>
      <c r="K1297" s="318" t="s">
        <v>634</v>
      </c>
      <c r="O1297" s="318">
        <v>0</v>
      </c>
      <c r="P1297" s="318">
        <v>0</v>
      </c>
      <c r="Q1297" s="318">
        <v>0</v>
      </c>
      <c r="R1297" s="318">
        <v>2</v>
      </c>
      <c r="S1297" s="318">
        <v>8.6956521739130432E-2</v>
      </c>
      <c r="T1297" s="318">
        <v>0</v>
      </c>
      <c r="U1297" s="318">
        <v>0</v>
      </c>
    </row>
    <row r="1298" spans="1:21" x14ac:dyDescent="0.2">
      <c r="A1298" s="318">
        <v>38280</v>
      </c>
      <c r="B1298" s="318">
        <v>217.08000200000001</v>
      </c>
      <c r="C1298" s="318">
        <v>-1.422486067136132E-2</v>
      </c>
      <c r="D1298" s="318">
        <v>5.6268449244456422E-4</v>
      </c>
      <c r="E1298" s="318">
        <v>8.6691372079517846E-3</v>
      </c>
      <c r="F1298" s="318">
        <v>9.3359939162557682E-3</v>
      </c>
      <c r="G1298" s="318">
        <v>7.5153939930294055E-5</v>
      </c>
      <c r="H1298" s="318">
        <v>7.8911636926808757E-5</v>
      </c>
      <c r="I1298" s="318">
        <v>3.8313649461708864E-2</v>
      </c>
      <c r="J1298" s="318">
        <v>0</v>
      </c>
      <c r="K1298" s="318" t="s">
        <v>634</v>
      </c>
      <c r="O1298" s="318">
        <v>0</v>
      </c>
      <c r="P1298" s="318">
        <v>0</v>
      </c>
      <c r="Q1298" s="318">
        <v>0</v>
      </c>
      <c r="R1298" s="318">
        <v>2</v>
      </c>
      <c r="S1298" s="318">
        <v>8.6956521739130432E-2</v>
      </c>
      <c r="T1298" s="318">
        <v>0</v>
      </c>
      <c r="U1298" s="318">
        <v>0</v>
      </c>
    </row>
    <row r="1299" spans="1:21" x14ac:dyDescent="0.2">
      <c r="A1299" s="318">
        <v>38281</v>
      </c>
      <c r="B1299" s="318">
        <v>220.470001</v>
      </c>
      <c r="C1299" s="318">
        <v>1.5495677336256723E-2</v>
      </c>
      <c r="D1299" s="318">
        <v>1.2894760578819452E-3</v>
      </c>
      <c r="E1299" s="318">
        <v>9.2597831301572432E-3</v>
      </c>
      <c r="F1299" s="318">
        <v>9.9720741401693389E-3</v>
      </c>
      <c r="G1299" s="318">
        <v>8.5743583617544668E-5</v>
      </c>
      <c r="H1299" s="318">
        <v>9.0030762798421911E-5</v>
      </c>
      <c r="I1299" s="318">
        <v>2.7771317203680413E-2</v>
      </c>
      <c r="J1299" s="318">
        <v>0</v>
      </c>
      <c r="K1299" s="318" t="s">
        <v>634</v>
      </c>
      <c r="O1299" s="318">
        <v>0</v>
      </c>
      <c r="P1299" s="318">
        <v>0</v>
      </c>
      <c r="Q1299" s="318">
        <v>0</v>
      </c>
      <c r="R1299" s="318">
        <v>2</v>
      </c>
      <c r="S1299" s="318">
        <v>8.6956521739130432E-2</v>
      </c>
      <c r="T1299" s="318">
        <v>0</v>
      </c>
      <c r="U1299" s="318">
        <v>0</v>
      </c>
    </row>
    <row r="1300" spans="1:21" x14ac:dyDescent="0.2">
      <c r="A1300" s="318">
        <v>38282</v>
      </c>
      <c r="B1300" s="318">
        <v>221.86999499999999</v>
      </c>
      <c r="C1300" s="318">
        <v>6.3299664841174816E-3</v>
      </c>
      <c r="D1300" s="318">
        <v>1.4181214823343275E-3</v>
      </c>
      <c r="E1300" s="318">
        <v>9.3125185893166811E-3</v>
      </c>
      <c r="F1300" s="318">
        <v>1.0028866173110272E-2</v>
      </c>
      <c r="G1300" s="318">
        <v>8.6723002476368736E-5</v>
      </c>
      <c r="H1300" s="318">
        <v>9.1059152600187176E-5</v>
      </c>
      <c r="I1300" s="318">
        <v>3.611267580479207E-2</v>
      </c>
      <c r="J1300" s="318">
        <v>0</v>
      </c>
      <c r="K1300" s="318" t="s">
        <v>634</v>
      </c>
      <c r="O1300" s="318">
        <v>0</v>
      </c>
      <c r="P1300" s="318">
        <v>0</v>
      </c>
      <c r="Q1300" s="318">
        <v>0</v>
      </c>
      <c r="R1300" s="318">
        <v>2</v>
      </c>
      <c r="S1300" s="318">
        <v>8.6956521739130432E-2</v>
      </c>
      <c r="T1300" s="318">
        <v>0</v>
      </c>
      <c r="U1300" s="318">
        <v>0</v>
      </c>
    </row>
    <row r="1301" spans="1:21" x14ac:dyDescent="0.2">
      <c r="A1301" s="318">
        <v>38285</v>
      </c>
      <c r="B1301" s="318">
        <v>217.800003</v>
      </c>
      <c r="C1301" s="318">
        <v>-1.8514377955806838E-2</v>
      </c>
      <c r="D1301" s="318">
        <v>1.7742531910140477E-4</v>
      </c>
      <c r="E1301" s="318">
        <v>1.0153714502218622E-2</v>
      </c>
      <c r="F1301" s="318">
        <v>1.0934769463927746E-2</v>
      </c>
      <c r="G1301" s="318">
        <v>1.0309791819256475E-4</v>
      </c>
      <c r="H1301" s="318">
        <v>1.08252814102193E-4</v>
      </c>
      <c r="I1301" s="318">
        <v>3.8013864063558139E-2</v>
      </c>
      <c r="J1301" s="318">
        <v>0</v>
      </c>
      <c r="K1301" s="318" t="s">
        <v>634</v>
      </c>
      <c r="O1301" s="318">
        <v>0</v>
      </c>
      <c r="P1301" s="318">
        <v>0</v>
      </c>
      <c r="Q1301" s="318">
        <v>0</v>
      </c>
      <c r="R1301" s="318">
        <v>2</v>
      </c>
      <c r="S1301" s="318">
        <v>8.6956521739130432E-2</v>
      </c>
      <c r="T1301" s="318">
        <v>0</v>
      </c>
      <c r="U1301" s="318">
        <v>0</v>
      </c>
    </row>
    <row r="1302" spans="1:21" x14ac:dyDescent="0.2">
      <c r="A1302" s="318">
        <v>38286</v>
      </c>
      <c r="B1302" s="318">
        <v>215.14999399999999</v>
      </c>
      <c r="C1302" s="318">
        <v>-1.2241792875876846E-2</v>
      </c>
      <c r="D1302" s="318">
        <v>-6.5503842167131618E-4</v>
      </c>
      <c r="E1302" s="318">
        <v>1.043075576970333E-2</v>
      </c>
      <c r="F1302" s="318">
        <v>1.1233121598142048E-2</v>
      </c>
      <c r="G1302" s="318">
        <v>1.0880066592719932E-4</v>
      </c>
      <c r="H1302" s="318">
        <v>1.1424069922355929E-4</v>
      </c>
      <c r="I1302" s="318">
        <v>2.543623374325572E-2</v>
      </c>
      <c r="J1302" s="318">
        <v>0</v>
      </c>
      <c r="K1302" s="318" t="s">
        <v>634</v>
      </c>
      <c r="O1302" s="318">
        <v>0</v>
      </c>
      <c r="P1302" s="318">
        <v>0</v>
      </c>
      <c r="Q1302" s="318">
        <v>0</v>
      </c>
      <c r="R1302" s="318">
        <v>2</v>
      </c>
      <c r="S1302" s="318">
        <v>8.6956521739130432E-2</v>
      </c>
      <c r="T1302" s="318">
        <v>0</v>
      </c>
      <c r="U1302" s="318">
        <v>0</v>
      </c>
    </row>
    <row r="1303" spans="1:21" x14ac:dyDescent="0.2">
      <c r="A1303" s="318">
        <v>38287</v>
      </c>
      <c r="B1303" s="318">
        <v>214.699997</v>
      </c>
      <c r="C1303" s="318">
        <v>-2.093740485338262E-3</v>
      </c>
      <c r="D1303" s="318">
        <v>-9.2253743844242556E-4</v>
      </c>
      <c r="E1303" s="318">
        <v>1.0390183666185692E-2</v>
      </c>
      <c r="F1303" s="318">
        <v>1.1189428563584592E-2</v>
      </c>
      <c r="G1303" s="318">
        <v>1.0795591661707195E-4</v>
      </c>
      <c r="H1303" s="318">
        <v>1.1335371244792555E-4</v>
      </c>
      <c r="I1303" s="318">
        <v>1.6540661071529069E-2</v>
      </c>
      <c r="J1303" s="318">
        <v>0</v>
      </c>
      <c r="K1303" s="318" t="s">
        <v>634</v>
      </c>
      <c r="O1303" s="318">
        <v>0</v>
      </c>
      <c r="P1303" s="318">
        <v>0</v>
      </c>
      <c r="Q1303" s="318">
        <v>0</v>
      </c>
      <c r="R1303" s="318">
        <v>2</v>
      </c>
      <c r="S1303" s="318">
        <v>8.6956521739130432E-2</v>
      </c>
      <c r="T1303" s="318">
        <v>0</v>
      </c>
      <c r="U1303" s="318">
        <v>0</v>
      </c>
    </row>
    <row r="1304" spans="1:21" x14ac:dyDescent="0.2">
      <c r="A1304" s="318">
        <v>38288</v>
      </c>
      <c r="B1304" s="318">
        <v>213.71000699999999</v>
      </c>
      <c r="C1304" s="318">
        <v>-4.6217023549829121E-3</v>
      </c>
      <c r="D1304" s="318">
        <v>-1.1578452448437833E-3</v>
      </c>
      <c r="E1304" s="318">
        <v>1.0416563928504772E-2</v>
      </c>
      <c r="F1304" s="318">
        <v>1.1217838076851292E-2</v>
      </c>
      <c r="G1304" s="318">
        <v>1.0850480407662676E-4</v>
      </c>
      <c r="H1304" s="318">
        <v>1.1393004428045811E-4</v>
      </c>
      <c r="I1304" s="318">
        <v>1.4707526572601786E-2</v>
      </c>
      <c r="J1304" s="318">
        <v>0</v>
      </c>
      <c r="K1304" s="318" t="s">
        <v>634</v>
      </c>
      <c r="O1304" s="318">
        <v>0</v>
      </c>
      <c r="P1304" s="318">
        <v>0</v>
      </c>
      <c r="Q1304" s="318">
        <v>0</v>
      </c>
      <c r="R1304" s="318">
        <v>2</v>
      </c>
      <c r="S1304" s="318">
        <v>8.6956521739130432E-2</v>
      </c>
      <c r="T1304" s="318">
        <v>0</v>
      </c>
      <c r="U1304" s="318">
        <v>0</v>
      </c>
    </row>
    <row r="1305" spans="1:21" x14ac:dyDescent="0.2">
      <c r="A1305" s="318">
        <v>38289</v>
      </c>
      <c r="B1305" s="318">
        <v>213.479996</v>
      </c>
      <c r="C1305" s="318">
        <v>-1.0768558281410395E-3</v>
      </c>
      <c r="D1305" s="318">
        <v>-1.283005341489367E-3</v>
      </c>
      <c r="E1305" s="318">
        <v>1.039815630175168E-2</v>
      </c>
      <c r="F1305" s="318">
        <v>1.11980144788095E-2</v>
      </c>
      <c r="G1305" s="318">
        <v>1.0812165447565817E-4</v>
      </c>
      <c r="H1305" s="318">
        <v>1.1352773719944109E-4</v>
      </c>
      <c r="I1305" s="318">
        <v>1.2561089960088085E-2</v>
      </c>
      <c r="J1305" s="318">
        <v>0</v>
      </c>
      <c r="K1305" s="318" t="s">
        <v>634</v>
      </c>
      <c r="O1305" s="318">
        <v>0</v>
      </c>
      <c r="P1305" s="318">
        <v>0</v>
      </c>
      <c r="Q1305" s="318">
        <v>0</v>
      </c>
      <c r="R1305" s="318">
        <v>2</v>
      </c>
      <c r="S1305" s="318">
        <v>8.6956521739130432E-2</v>
      </c>
      <c r="T1305" s="318">
        <v>0</v>
      </c>
      <c r="U1305" s="318">
        <v>0</v>
      </c>
    </row>
    <row r="1306" spans="1:21" x14ac:dyDescent="0.2">
      <c r="A1306" s="318">
        <v>38292</v>
      </c>
      <c r="B1306" s="318">
        <v>215.16999799999999</v>
      </c>
      <c r="C1306" s="318">
        <v>7.8852713417579181E-3</v>
      </c>
      <c r="D1306" s="318">
        <v>-1.7426205488897712E-3</v>
      </c>
      <c r="E1306" s="318">
        <v>9.7155916932628351E-3</v>
      </c>
      <c r="F1306" s="318">
        <v>1.0462944900436899E-2</v>
      </c>
      <c r="G1306" s="318">
        <v>9.4392721950197799E-5</v>
      </c>
      <c r="H1306" s="318">
        <v>9.9112358047707689E-5</v>
      </c>
      <c r="I1306" s="318">
        <v>9.8023628789381204E-3</v>
      </c>
      <c r="J1306" s="318">
        <v>0</v>
      </c>
      <c r="K1306" s="318" t="s">
        <v>634</v>
      </c>
      <c r="O1306" s="318">
        <v>0</v>
      </c>
      <c r="P1306" s="318">
        <v>0</v>
      </c>
      <c r="Q1306" s="318">
        <v>0</v>
      </c>
      <c r="R1306" s="318">
        <v>2</v>
      </c>
      <c r="S1306" s="318">
        <v>8.6956521739130432E-2</v>
      </c>
      <c r="T1306" s="318">
        <v>0</v>
      </c>
      <c r="U1306" s="318">
        <v>0</v>
      </c>
    </row>
    <row r="1307" spans="1:21" x14ac:dyDescent="0.2">
      <c r="A1307" s="318">
        <v>38293</v>
      </c>
      <c r="B1307" s="318">
        <v>216.33999600000001</v>
      </c>
      <c r="C1307" s="318">
        <v>5.4228216423449476E-3</v>
      </c>
      <c r="D1307" s="318">
        <v>-2.2190423447453118E-3</v>
      </c>
      <c r="E1307" s="318">
        <v>9.054314633700291E-3</v>
      </c>
      <c r="F1307" s="318">
        <v>9.7508003747541587E-3</v>
      </c>
      <c r="G1307" s="318">
        <v>8.1980613486039229E-5</v>
      </c>
      <c r="H1307" s="318">
        <v>8.6079644160341198E-5</v>
      </c>
      <c r="I1307" s="318">
        <v>9.5311463066770213E-3</v>
      </c>
      <c r="J1307" s="318">
        <v>0</v>
      </c>
      <c r="K1307" s="318" t="s">
        <v>634</v>
      </c>
      <c r="O1307" s="318">
        <v>0</v>
      </c>
      <c r="P1307" s="318">
        <v>0</v>
      </c>
      <c r="Q1307" s="318">
        <v>0</v>
      </c>
      <c r="R1307" s="318">
        <v>2</v>
      </c>
      <c r="S1307" s="318">
        <v>8.6956521739130432E-2</v>
      </c>
      <c r="T1307" s="318">
        <v>0</v>
      </c>
      <c r="U1307" s="318">
        <v>0</v>
      </c>
    </row>
    <row r="1308" spans="1:21" x14ac:dyDescent="0.2">
      <c r="A1308" s="318">
        <v>38294</v>
      </c>
      <c r="B1308" s="318">
        <v>218.199997</v>
      </c>
      <c r="C1308" s="318">
        <v>8.560833937387529E-3</v>
      </c>
      <c r="D1308" s="318">
        <v>-1.7672427192451992E-3</v>
      </c>
      <c r="E1308" s="318">
        <v>9.3537744787953337E-3</v>
      </c>
      <c r="F1308" s="318">
        <v>1.007329559254882E-2</v>
      </c>
      <c r="G1308" s="318">
        <v>8.7493097000162918E-5</v>
      </c>
      <c r="H1308" s="318">
        <v>9.1867751850171063E-5</v>
      </c>
      <c r="I1308" s="318">
        <v>1.0741136398747122E-2</v>
      </c>
      <c r="J1308" s="318">
        <v>0</v>
      </c>
      <c r="K1308" s="318" t="s">
        <v>634</v>
      </c>
      <c r="O1308" s="318">
        <v>0</v>
      </c>
      <c r="P1308" s="318">
        <v>0</v>
      </c>
      <c r="Q1308" s="318">
        <v>0</v>
      </c>
      <c r="R1308" s="318">
        <v>1</v>
      </c>
      <c r="S1308" s="318">
        <v>4.3478260869565216E-2</v>
      </c>
      <c r="T1308" s="318">
        <v>0</v>
      </c>
      <c r="U1308" s="318">
        <v>0</v>
      </c>
    </row>
    <row r="1309" spans="1:21" x14ac:dyDescent="0.2">
      <c r="A1309" s="318">
        <v>38295</v>
      </c>
      <c r="B1309" s="318">
        <v>217.41999799999999</v>
      </c>
      <c r="C1309" s="318">
        <v>-3.5811020730475915E-3</v>
      </c>
      <c r="D1309" s="318">
        <v>-1.8472643358326199E-3</v>
      </c>
      <c r="E1309" s="318">
        <v>9.3621572196659897E-3</v>
      </c>
      <c r="F1309" s="318">
        <v>1.0082323159640296E-2</v>
      </c>
      <c r="G1309" s="318">
        <v>8.7649987805744022E-5</v>
      </c>
      <c r="H1309" s="318">
        <v>9.2032487196031228E-5</v>
      </c>
      <c r="I1309" s="318">
        <v>1.8804787885649675E-2</v>
      </c>
      <c r="J1309" s="318">
        <v>0</v>
      </c>
      <c r="K1309" s="318" t="s">
        <v>634</v>
      </c>
      <c r="O1309" s="318">
        <v>0</v>
      </c>
      <c r="P1309" s="318">
        <v>0</v>
      </c>
      <c r="Q1309" s="318">
        <v>0</v>
      </c>
      <c r="R1309" s="318">
        <v>1</v>
      </c>
      <c r="S1309" s="318">
        <v>4.3478260869565216E-2</v>
      </c>
      <c r="T1309" s="318">
        <v>0</v>
      </c>
      <c r="U1309" s="318">
        <v>0</v>
      </c>
    </row>
    <row r="1310" spans="1:21" x14ac:dyDescent="0.2">
      <c r="A1310" s="318">
        <v>38296</v>
      </c>
      <c r="B1310" s="318">
        <v>220.11999499999999</v>
      </c>
      <c r="C1310" s="318">
        <v>1.2341871899606508E-2</v>
      </c>
      <c r="D1310" s="318">
        <v>-1.6790729748199765E-3</v>
      </c>
      <c r="E1310" s="318">
        <v>9.5920882281063501E-3</v>
      </c>
      <c r="F1310" s="318">
        <v>1.0329941168729914E-2</v>
      </c>
      <c r="G1310" s="318">
        <v>9.2008156575776423E-5</v>
      </c>
      <c r="H1310" s="318">
        <v>9.6608564404565247E-5</v>
      </c>
      <c r="I1310" s="318">
        <v>1.9400063047172043E-2</v>
      </c>
      <c r="J1310" s="318">
        <v>0</v>
      </c>
      <c r="K1310" s="318" t="s">
        <v>634</v>
      </c>
      <c r="O1310" s="318">
        <v>0</v>
      </c>
      <c r="P1310" s="318">
        <v>0</v>
      </c>
      <c r="Q1310" s="318">
        <v>0</v>
      </c>
      <c r="R1310" s="318">
        <v>1</v>
      </c>
      <c r="S1310" s="318">
        <v>4.3478260869565216E-2</v>
      </c>
      <c r="T1310" s="318">
        <v>0</v>
      </c>
      <c r="U1310" s="318">
        <v>0</v>
      </c>
    </row>
    <row r="1311" spans="1:21" x14ac:dyDescent="0.2">
      <c r="A1311" s="318">
        <v>38299</v>
      </c>
      <c r="B1311" s="318">
        <v>221.08000200000001</v>
      </c>
      <c r="C1311" s="318">
        <v>4.3518065348863537E-3</v>
      </c>
      <c r="D1311" s="318">
        <v>-1.2688397497784536E-3</v>
      </c>
      <c r="E1311" s="318">
        <v>9.6600294299685266E-3</v>
      </c>
      <c r="F1311" s="318">
        <v>1.0403108616889182E-2</v>
      </c>
      <c r="G1311" s="318">
        <v>9.3316168587858042E-5</v>
      </c>
      <c r="H1311" s="318">
        <v>9.7981977017250953E-5</v>
      </c>
      <c r="I1311" s="318">
        <v>2.333358557274633E-2</v>
      </c>
      <c r="J1311" s="318">
        <v>0</v>
      </c>
      <c r="K1311" s="318" t="s">
        <v>634</v>
      </c>
      <c r="O1311" s="318">
        <v>0</v>
      </c>
      <c r="P1311" s="318">
        <v>0</v>
      </c>
      <c r="Q1311" s="318">
        <v>0</v>
      </c>
      <c r="R1311" s="318">
        <v>1</v>
      </c>
      <c r="S1311" s="318">
        <v>4.3478260869565216E-2</v>
      </c>
      <c r="T1311" s="318">
        <v>0</v>
      </c>
      <c r="U1311" s="318">
        <v>0</v>
      </c>
    </row>
    <row r="1312" spans="1:21" x14ac:dyDescent="0.2">
      <c r="A1312" s="318">
        <v>38300</v>
      </c>
      <c r="B1312" s="318">
        <v>221.10000600000001</v>
      </c>
      <c r="C1312" s="318">
        <v>9.0478988881197804E-5</v>
      </c>
      <c r="D1312" s="318">
        <v>-9.3833542582336246E-4</v>
      </c>
      <c r="E1312" s="318">
        <v>9.5779085035888646E-3</v>
      </c>
      <c r="F1312" s="318">
        <v>1.0314670696172623E-2</v>
      </c>
      <c r="G1312" s="318">
        <v>9.1736331303119884E-5</v>
      </c>
      <c r="H1312" s="318">
        <v>9.6323147868275884E-5</v>
      </c>
      <c r="I1312" s="318">
        <v>2.7808780946475094E-2</v>
      </c>
      <c r="J1312" s="318">
        <v>0</v>
      </c>
      <c r="K1312" s="318" t="s">
        <v>634</v>
      </c>
      <c r="O1312" s="318">
        <v>0</v>
      </c>
      <c r="P1312" s="318">
        <v>0</v>
      </c>
      <c r="Q1312" s="318">
        <v>0</v>
      </c>
      <c r="R1312" s="318">
        <v>1</v>
      </c>
      <c r="S1312" s="318">
        <v>4.3478260869565216E-2</v>
      </c>
      <c r="T1312" s="318">
        <v>0</v>
      </c>
      <c r="U1312" s="318">
        <v>0</v>
      </c>
    </row>
    <row r="1313" spans="1:21" x14ac:dyDescent="0.2">
      <c r="A1313" s="318">
        <v>38301</v>
      </c>
      <c r="B1313" s="318">
        <v>219.36000100000001</v>
      </c>
      <c r="C1313" s="318">
        <v>-7.9008946277218002E-3</v>
      </c>
      <c r="D1313" s="318">
        <v>-7.3669107407570318E-4</v>
      </c>
      <c r="E1313" s="318">
        <v>9.3727667999278994E-3</v>
      </c>
      <c r="F1313" s="318">
        <v>1.0093748861460814E-2</v>
      </c>
      <c r="G1313" s="318">
        <v>8.7848757485830669E-5</v>
      </c>
      <c r="H1313" s="318">
        <v>9.2241195360122204E-5</v>
      </c>
      <c r="I1313" s="318">
        <v>2.703193352867821E-2</v>
      </c>
      <c r="J1313" s="318">
        <v>0</v>
      </c>
      <c r="K1313" s="318" t="s">
        <v>634</v>
      </c>
      <c r="O1313" s="318">
        <v>0</v>
      </c>
      <c r="P1313" s="318">
        <v>0</v>
      </c>
      <c r="Q1313" s="318">
        <v>0</v>
      </c>
      <c r="R1313" s="318">
        <v>1</v>
      </c>
      <c r="S1313" s="318">
        <v>4.3478260869565216E-2</v>
      </c>
      <c r="T1313" s="318">
        <v>0</v>
      </c>
      <c r="U1313" s="318">
        <v>0</v>
      </c>
    </row>
    <row r="1314" spans="1:21" x14ac:dyDescent="0.2">
      <c r="A1314" s="318">
        <v>38302</v>
      </c>
      <c r="B1314" s="318">
        <v>219.75</v>
      </c>
      <c r="C1314" s="318">
        <v>1.7763161925657099E-3</v>
      </c>
      <c r="D1314" s="318">
        <v>-5.0867726606689825E-4</v>
      </c>
      <c r="E1314" s="318">
        <v>9.3728908231061961E-3</v>
      </c>
      <c r="F1314" s="318">
        <v>1.0093882424883596E-2</v>
      </c>
      <c r="G1314" s="318">
        <v>8.7851082381868332E-5</v>
      </c>
      <c r="H1314" s="318">
        <v>9.224363650096175E-5</v>
      </c>
      <c r="I1314" s="318">
        <v>2.3741017409997109E-2</v>
      </c>
      <c r="J1314" s="318">
        <v>0</v>
      </c>
      <c r="K1314" s="318" t="s">
        <v>634</v>
      </c>
      <c r="O1314" s="318">
        <v>0</v>
      </c>
      <c r="P1314" s="318">
        <v>0</v>
      </c>
      <c r="Q1314" s="318">
        <v>0</v>
      </c>
      <c r="R1314" s="318">
        <v>1</v>
      </c>
      <c r="S1314" s="318">
        <v>4.3478260869565216E-2</v>
      </c>
      <c r="T1314" s="318">
        <v>0</v>
      </c>
      <c r="U1314" s="318">
        <v>0</v>
      </c>
    </row>
    <row r="1315" spans="1:21" x14ac:dyDescent="0.2">
      <c r="A1315" s="318">
        <v>38303</v>
      </c>
      <c r="B1315" s="318">
        <v>220.820007</v>
      </c>
      <c r="C1315" s="318">
        <v>4.857385145731162E-3</v>
      </c>
      <c r="D1315" s="318">
        <v>3.5063715825183519E-4</v>
      </c>
      <c r="E1315" s="318">
        <v>8.9708937105086265E-3</v>
      </c>
      <c r="F1315" s="318">
        <v>9.6609624574708289E-3</v>
      </c>
      <c r="G1315" s="318">
        <v>8.0476933965243218E-5</v>
      </c>
      <c r="H1315" s="318">
        <v>8.4500780663505378E-5</v>
      </c>
      <c r="I1315" s="318">
        <v>2.4051420985329013E-2</v>
      </c>
      <c r="J1315" s="318">
        <v>0</v>
      </c>
      <c r="K1315" s="318" t="s">
        <v>634</v>
      </c>
      <c r="O1315" s="318">
        <v>0</v>
      </c>
      <c r="P1315" s="318">
        <v>0</v>
      </c>
      <c r="Q1315" s="318">
        <v>0</v>
      </c>
      <c r="R1315" s="318">
        <v>1</v>
      </c>
      <c r="S1315" s="318">
        <v>4.3478260869565216E-2</v>
      </c>
      <c r="T1315" s="318">
        <v>0</v>
      </c>
      <c r="U1315" s="318">
        <v>0</v>
      </c>
    </row>
    <row r="1316" spans="1:21" x14ac:dyDescent="0.2">
      <c r="A1316" s="318">
        <v>38306</v>
      </c>
      <c r="B1316" s="318">
        <v>221.35000600000001</v>
      </c>
      <c r="C1316" s="318">
        <v>2.3972645735247664E-3</v>
      </c>
      <c r="D1316" s="318">
        <v>8.5305850987970374E-4</v>
      </c>
      <c r="E1316" s="318">
        <v>8.7638593590030883E-3</v>
      </c>
      <c r="F1316" s="318">
        <v>9.4380023866187102E-3</v>
      </c>
      <c r="G1316" s="318">
        <v>7.6805230864386006E-5</v>
      </c>
      <c r="H1316" s="318">
        <v>8.0645492407605316E-5</v>
      </c>
      <c r="I1316" s="318">
        <v>2.6038178502222824E-2</v>
      </c>
      <c r="J1316" s="318">
        <v>0</v>
      </c>
      <c r="K1316" s="318" t="s">
        <v>634</v>
      </c>
      <c r="O1316" s="318">
        <v>0</v>
      </c>
      <c r="P1316" s="318">
        <v>0</v>
      </c>
      <c r="Q1316" s="318">
        <v>0</v>
      </c>
      <c r="R1316" s="318">
        <v>1</v>
      </c>
      <c r="S1316" s="318">
        <v>4.3478260869565216E-2</v>
      </c>
      <c r="T1316" s="318">
        <v>0</v>
      </c>
      <c r="U1316" s="318">
        <v>0</v>
      </c>
    </row>
    <row r="1317" spans="1:21" x14ac:dyDescent="0.2">
      <c r="A1317" s="318">
        <v>38307</v>
      </c>
      <c r="B1317" s="318">
        <v>220.13999899999999</v>
      </c>
      <c r="C1317" s="318">
        <v>-5.48148323186052E-3</v>
      </c>
      <c r="D1317" s="318">
        <v>1.2128872084751191E-4</v>
      </c>
      <c r="E1317" s="318">
        <v>8.6121934361741755E-3</v>
      </c>
      <c r="F1317" s="318">
        <v>9.2746698543414198E-3</v>
      </c>
      <c r="G1317" s="318">
        <v>7.4169875782081554E-5</v>
      </c>
      <c r="H1317" s="318">
        <v>7.7878369571185641E-5</v>
      </c>
      <c r="I1317" s="318">
        <v>2.7339550683663689E-2</v>
      </c>
      <c r="J1317" s="318">
        <v>0</v>
      </c>
      <c r="K1317" s="318" t="s">
        <v>634</v>
      </c>
      <c r="O1317" s="318">
        <v>0</v>
      </c>
      <c r="P1317" s="318">
        <v>0</v>
      </c>
      <c r="Q1317" s="318">
        <v>0</v>
      </c>
      <c r="R1317" s="318">
        <v>0</v>
      </c>
      <c r="S1317" s="318">
        <v>0</v>
      </c>
      <c r="T1317" s="318">
        <v>0</v>
      </c>
      <c r="U1317" s="318">
        <v>0</v>
      </c>
    </row>
    <row r="1318" spans="1:21" x14ac:dyDescent="0.2">
      <c r="A1318" s="318">
        <v>38308</v>
      </c>
      <c r="B1318" s="318">
        <v>222.800003</v>
      </c>
      <c r="C1318" s="318">
        <v>1.2010818465438158E-2</v>
      </c>
      <c r="D1318" s="318">
        <v>5.6112868754101537E-4</v>
      </c>
      <c r="E1318" s="318">
        <v>8.9823659532408465E-3</v>
      </c>
      <c r="F1318" s="318">
        <v>9.6733171804132181E-3</v>
      </c>
      <c r="G1318" s="318">
        <v>8.0682898117940353E-5</v>
      </c>
      <c r="H1318" s="318">
        <v>8.4717043023837377E-5</v>
      </c>
      <c r="I1318" s="318">
        <v>2.0465867611943273E-2</v>
      </c>
      <c r="J1318" s="318">
        <v>0</v>
      </c>
      <c r="K1318" s="318" t="s">
        <v>634</v>
      </c>
      <c r="O1318" s="318">
        <v>0</v>
      </c>
      <c r="P1318" s="318">
        <v>0</v>
      </c>
      <c r="Q1318" s="318">
        <v>0</v>
      </c>
      <c r="R1318" s="318">
        <v>0</v>
      </c>
      <c r="S1318" s="318">
        <v>0</v>
      </c>
      <c r="T1318" s="318">
        <v>0</v>
      </c>
      <c r="U1318" s="318">
        <v>0</v>
      </c>
    </row>
    <row r="1319" spans="1:21" x14ac:dyDescent="0.2">
      <c r="A1319" s="318">
        <v>38309</v>
      </c>
      <c r="B1319" s="318">
        <v>224.30999800000001</v>
      </c>
      <c r="C1319" s="318">
        <v>6.7544932455819136E-3</v>
      </c>
      <c r="D1319" s="318">
        <v>1.5601455407287888E-3</v>
      </c>
      <c r="E1319" s="318">
        <v>8.4036644312288373E-3</v>
      </c>
      <c r="F1319" s="318">
        <v>9.0501001567079783E-3</v>
      </c>
      <c r="G1319" s="318">
        <v>7.0621575872700708E-5</v>
      </c>
      <c r="H1319" s="318">
        <v>7.4152654666335741E-5</v>
      </c>
      <c r="I1319" s="318">
        <v>2.6686619171506703E-2</v>
      </c>
      <c r="J1319" s="318">
        <v>0</v>
      </c>
      <c r="K1319" s="318" t="s">
        <v>634</v>
      </c>
      <c r="O1319" s="318">
        <v>0</v>
      </c>
      <c r="P1319" s="318">
        <v>0</v>
      </c>
      <c r="Q1319" s="318">
        <v>0</v>
      </c>
      <c r="R1319" s="318">
        <v>0</v>
      </c>
      <c r="S1319" s="318">
        <v>0</v>
      </c>
      <c r="T1319" s="318">
        <v>0</v>
      </c>
      <c r="U1319" s="318">
        <v>0</v>
      </c>
    </row>
    <row r="1320" spans="1:21" x14ac:dyDescent="0.2">
      <c r="A1320" s="318">
        <v>38310</v>
      </c>
      <c r="B1320" s="318">
        <v>226.11000100000001</v>
      </c>
      <c r="C1320" s="318">
        <v>7.992596182412515E-3</v>
      </c>
      <c r="D1320" s="318">
        <v>1.2028559619743026E-3</v>
      </c>
      <c r="E1320" s="318">
        <v>7.9275725149087189E-3</v>
      </c>
      <c r="F1320" s="318">
        <v>8.5373857852863114E-3</v>
      </c>
      <c r="G1320" s="318">
        <v>6.2846405979136161E-5</v>
      </c>
      <c r="H1320" s="318">
        <v>6.598872627809297E-5</v>
      </c>
      <c r="I1320" s="318">
        <v>2.964256848971486E-2</v>
      </c>
      <c r="J1320" s="318">
        <v>0</v>
      </c>
      <c r="K1320" s="318" t="s">
        <v>634</v>
      </c>
      <c r="O1320" s="318">
        <v>0</v>
      </c>
      <c r="P1320" s="318">
        <v>0</v>
      </c>
      <c r="Q1320" s="318">
        <v>0</v>
      </c>
      <c r="R1320" s="318">
        <v>0</v>
      </c>
      <c r="S1320" s="318">
        <v>0</v>
      </c>
      <c r="T1320" s="318">
        <v>0</v>
      </c>
      <c r="U1320" s="318">
        <v>0</v>
      </c>
    </row>
    <row r="1321" spans="1:21" x14ac:dyDescent="0.2">
      <c r="A1321" s="318">
        <v>38313</v>
      </c>
      <c r="B1321" s="318">
        <v>225.509995</v>
      </c>
      <c r="C1321" s="318">
        <v>-2.6571292605932096E-3</v>
      </c>
      <c r="D1321" s="318">
        <v>7.7489902174998431E-4</v>
      </c>
      <c r="E1321" s="318">
        <v>7.8793852970853069E-3</v>
      </c>
      <c r="F1321" s="318">
        <v>8.485491858399561E-3</v>
      </c>
      <c r="G1321" s="318">
        <v>6.2084712659924099E-5</v>
      </c>
      <c r="H1321" s="318">
        <v>6.5188948292920303E-5</v>
      </c>
      <c r="I1321" s="318">
        <v>3.0894224046940161E-2</v>
      </c>
      <c r="J1321" s="318">
        <v>0</v>
      </c>
      <c r="K1321" s="318" t="s">
        <v>634</v>
      </c>
      <c r="O1321" s="318">
        <v>0</v>
      </c>
      <c r="P1321" s="318">
        <v>0</v>
      </c>
      <c r="Q1321" s="318">
        <v>0</v>
      </c>
      <c r="R1321" s="318">
        <v>0</v>
      </c>
      <c r="S1321" s="318">
        <v>0</v>
      </c>
      <c r="T1321" s="318">
        <v>0</v>
      </c>
      <c r="U1321" s="318">
        <v>0</v>
      </c>
    </row>
    <row r="1322" spans="1:21" x14ac:dyDescent="0.2">
      <c r="A1322" s="318">
        <v>38314</v>
      </c>
      <c r="B1322" s="318">
        <v>228.33999600000001</v>
      </c>
      <c r="C1322" s="318">
        <v>1.2471247044923126E-2</v>
      </c>
      <c r="D1322" s="318">
        <v>2.2504049741656961E-3</v>
      </c>
      <c r="E1322" s="318">
        <v>6.930739967106205E-3</v>
      </c>
      <c r="F1322" s="318">
        <v>7.4638738107297587E-3</v>
      </c>
      <c r="G1322" s="318">
        <v>4.8035156491643317E-5</v>
      </c>
      <c r="H1322" s="318">
        <v>5.0436914316225483E-5</v>
      </c>
      <c r="I1322" s="318">
        <v>2.7709007216686888E-2</v>
      </c>
      <c r="J1322" s="318">
        <v>0</v>
      </c>
      <c r="K1322" s="318" t="s">
        <v>634</v>
      </c>
      <c r="O1322" s="318">
        <v>0</v>
      </c>
      <c r="P1322" s="318">
        <v>0</v>
      </c>
      <c r="Q1322" s="318">
        <v>0</v>
      </c>
      <c r="R1322" s="318">
        <v>0</v>
      </c>
      <c r="S1322" s="318">
        <v>0</v>
      </c>
      <c r="T1322" s="318">
        <v>0</v>
      </c>
      <c r="U1322" s="318">
        <v>0</v>
      </c>
    </row>
    <row r="1323" spans="1:21" x14ac:dyDescent="0.2">
      <c r="A1323" s="318">
        <v>38315</v>
      </c>
      <c r="B1323" s="318">
        <v>228.64999399999999</v>
      </c>
      <c r="C1323" s="318">
        <v>1.3566951326398969E-3</v>
      </c>
      <c r="D1323" s="318">
        <v>2.8979520221903031E-3</v>
      </c>
      <c r="E1323" s="318">
        <v>6.0937360782258041E-3</v>
      </c>
      <c r="F1323" s="318">
        <v>6.5624850073200966E-3</v>
      </c>
      <c r="G1323" s="318">
        <v>3.71336193910708E-5</v>
      </c>
      <c r="H1323" s="318">
        <v>3.8990300360624343E-5</v>
      </c>
      <c r="I1323" s="318">
        <v>3.4963811988717036E-2</v>
      </c>
      <c r="J1323" s="318">
        <v>0</v>
      </c>
      <c r="K1323" s="318" t="s">
        <v>634</v>
      </c>
      <c r="O1323" s="318">
        <v>0</v>
      </c>
      <c r="P1323" s="318">
        <v>0</v>
      </c>
      <c r="Q1323" s="318">
        <v>0</v>
      </c>
      <c r="R1323" s="318">
        <v>0</v>
      </c>
      <c r="S1323" s="318">
        <v>0</v>
      </c>
      <c r="T1323" s="318">
        <v>0</v>
      </c>
      <c r="U1323" s="318">
        <v>0</v>
      </c>
    </row>
    <row r="1324" spans="1:21" x14ac:dyDescent="0.2">
      <c r="A1324" s="318">
        <v>38316</v>
      </c>
      <c r="B1324" s="318">
        <v>230.33000200000001</v>
      </c>
      <c r="C1324" s="318">
        <v>7.3206480349234573E-3</v>
      </c>
      <c r="D1324" s="318">
        <v>3.346256237440861E-3</v>
      </c>
      <c r="E1324" s="318">
        <v>6.0543171526403579E-3</v>
      </c>
      <c r="F1324" s="318">
        <v>6.5200338566896157E-3</v>
      </c>
      <c r="G1324" s="318">
        <v>3.6654756184755253E-5</v>
      </c>
      <c r="H1324" s="318">
        <v>3.8487493993993016E-5</v>
      </c>
      <c r="I1324" s="318">
        <v>3.6515619849490068E-2</v>
      </c>
      <c r="J1324" s="318">
        <v>0</v>
      </c>
      <c r="K1324" s="318" t="s">
        <v>634</v>
      </c>
      <c r="O1324" s="318">
        <v>0</v>
      </c>
      <c r="P1324" s="318">
        <v>0</v>
      </c>
      <c r="Q1324" s="318">
        <v>0</v>
      </c>
      <c r="R1324" s="318">
        <v>0</v>
      </c>
      <c r="S1324" s="318">
        <v>0</v>
      </c>
      <c r="T1324" s="318">
        <v>0</v>
      </c>
      <c r="U1324" s="318">
        <v>0</v>
      </c>
    </row>
    <row r="1325" spans="1:21" x14ac:dyDescent="0.2">
      <c r="A1325" s="318">
        <v>38317</v>
      </c>
      <c r="B1325" s="318">
        <v>230.66999799999999</v>
      </c>
      <c r="C1325" s="318">
        <v>1.4750371437964114E-3</v>
      </c>
      <c r="D1325" s="318">
        <v>3.6365771659541625E-3</v>
      </c>
      <c r="E1325" s="318">
        <v>5.7936957522325746E-3</v>
      </c>
      <c r="F1325" s="318">
        <v>6.2393646562504644E-3</v>
      </c>
      <c r="G1325" s="318">
        <v>3.3566910469437775E-5</v>
      </c>
      <c r="H1325" s="318">
        <v>3.5245255992909662E-5</v>
      </c>
      <c r="I1325" s="318">
        <v>3.9441444749860437E-2</v>
      </c>
      <c r="J1325" s="318">
        <v>0</v>
      </c>
      <c r="K1325" s="318" t="s">
        <v>634</v>
      </c>
      <c r="O1325" s="318">
        <v>0</v>
      </c>
      <c r="P1325" s="318">
        <v>0</v>
      </c>
      <c r="Q1325" s="318">
        <v>0</v>
      </c>
      <c r="R1325" s="318">
        <v>0</v>
      </c>
      <c r="S1325" s="318">
        <v>0</v>
      </c>
      <c r="T1325" s="318">
        <v>0</v>
      </c>
      <c r="U1325" s="318">
        <v>0</v>
      </c>
    </row>
    <row r="1326" spans="1:21" x14ac:dyDescent="0.2">
      <c r="A1326" s="318">
        <v>38321</v>
      </c>
      <c r="B1326" s="318">
        <v>232.429993</v>
      </c>
      <c r="C1326" s="318">
        <v>0</v>
      </c>
      <c r="D1326" s="318">
        <v>3.6743176304456001E-3</v>
      </c>
      <c r="E1326" s="318">
        <v>5.7444821868931038E-3</v>
      </c>
      <c r="F1326" s="318">
        <v>6.1863654320387269E-3</v>
      </c>
      <c r="G1326" s="318">
        <v>3.2999075595532181E-5</v>
      </c>
      <c r="H1326" s="318">
        <v>3.4649029375308792E-5</v>
      </c>
      <c r="I1326" s="318">
        <v>4.4909968669681943E-2</v>
      </c>
      <c r="J1326" s="318">
        <v>0</v>
      </c>
      <c r="K1326" s="318" t="s">
        <v>634</v>
      </c>
      <c r="O1326" s="318">
        <v>0</v>
      </c>
      <c r="P1326" s="318">
        <v>0</v>
      </c>
      <c r="Q1326" s="318">
        <v>0</v>
      </c>
      <c r="R1326" s="318">
        <v>1</v>
      </c>
      <c r="S1326" s="318">
        <v>4.3478260869565216E-2</v>
      </c>
      <c r="T1326" s="318">
        <v>0</v>
      </c>
      <c r="U1326" s="318">
        <v>0</v>
      </c>
    </row>
    <row r="1327" spans="1:21" x14ac:dyDescent="0.2">
      <c r="A1327" s="318">
        <v>38322</v>
      </c>
      <c r="B1327" s="318">
        <v>233.240005</v>
      </c>
      <c r="C1327" s="318">
        <v>3.4789134813602031E-3</v>
      </c>
      <c r="D1327" s="318">
        <v>3.5817505751606121E-3</v>
      </c>
      <c r="E1327" s="318">
        <v>5.7305431093321712E-3</v>
      </c>
      <c r="F1327" s="318">
        <v>6.171354117742338E-3</v>
      </c>
      <c r="G1327" s="318">
        <v>3.2839124327914427E-5</v>
      </c>
      <c r="H1327" s="318">
        <v>3.4481080544310151E-5</v>
      </c>
      <c r="I1327" s="318">
        <v>3.8522646012732135E-2</v>
      </c>
      <c r="J1327" s="318">
        <v>0</v>
      </c>
      <c r="K1327" s="318" t="s">
        <v>634</v>
      </c>
      <c r="O1327" s="318">
        <v>0</v>
      </c>
      <c r="P1327" s="318">
        <v>0</v>
      </c>
      <c r="Q1327" s="318">
        <v>0</v>
      </c>
      <c r="R1327" s="318">
        <v>1</v>
      </c>
      <c r="S1327" s="318">
        <v>4.3478260869565216E-2</v>
      </c>
      <c r="T1327" s="318">
        <v>0</v>
      </c>
      <c r="U1327" s="318">
        <v>0</v>
      </c>
    </row>
    <row r="1328" spans="1:21" x14ac:dyDescent="0.2">
      <c r="A1328" s="318">
        <v>38323</v>
      </c>
      <c r="B1328" s="318">
        <v>229.41000399999999</v>
      </c>
      <c r="C1328" s="318">
        <v>-1.6557174630826534E-2</v>
      </c>
      <c r="D1328" s="318">
        <v>2.3856549290551801E-3</v>
      </c>
      <c r="E1328" s="318">
        <v>7.0976192599890436E-3</v>
      </c>
      <c r="F1328" s="318">
        <v>7.6435899722958932E-3</v>
      </c>
      <c r="G1328" s="318">
        <v>5.037619915976742E-5</v>
      </c>
      <c r="H1328" s="318">
        <v>5.2895009117755793E-5</v>
      </c>
      <c r="I1328" s="318">
        <v>3.6033738795555062E-2</v>
      </c>
      <c r="J1328" s="318">
        <v>0</v>
      </c>
      <c r="K1328" s="318" t="s">
        <v>634</v>
      </c>
      <c r="O1328" s="318">
        <v>0</v>
      </c>
      <c r="P1328" s="318">
        <v>0</v>
      </c>
      <c r="Q1328" s="318">
        <v>0</v>
      </c>
      <c r="R1328" s="318">
        <v>1</v>
      </c>
      <c r="S1328" s="318">
        <v>4.3478260869565216E-2</v>
      </c>
      <c r="T1328" s="318">
        <v>0</v>
      </c>
      <c r="U1328" s="318">
        <v>0</v>
      </c>
    </row>
    <row r="1329" spans="1:21" x14ac:dyDescent="0.2">
      <c r="A1329" s="318">
        <v>38324</v>
      </c>
      <c r="B1329" s="318">
        <v>227.279999</v>
      </c>
      <c r="C1329" s="318">
        <v>-9.3280800142014706E-3</v>
      </c>
      <c r="D1329" s="318">
        <v>2.111989312809758E-3</v>
      </c>
      <c r="E1329" s="318">
        <v>7.4416417212005816E-3</v>
      </c>
      <c r="F1329" s="318">
        <v>8.0140756997544721E-3</v>
      </c>
      <c r="G1329" s="318">
        <v>5.5378031506713156E-5</v>
      </c>
      <c r="H1329" s="318">
        <v>5.8146933082048816E-5</v>
      </c>
      <c r="I1329" s="318">
        <v>2.6378925465788239E-2</v>
      </c>
      <c r="J1329" s="318">
        <v>0</v>
      </c>
      <c r="K1329" s="318" t="s">
        <v>634</v>
      </c>
      <c r="O1329" s="318">
        <v>0</v>
      </c>
      <c r="P1329" s="318">
        <v>0</v>
      </c>
      <c r="Q1329" s="318">
        <v>0</v>
      </c>
      <c r="R1329" s="318">
        <v>1</v>
      </c>
      <c r="S1329" s="318">
        <v>4.3478260869565216E-2</v>
      </c>
      <c r="T1329" s="318">
        <v>0</v>
      </c>
      <c r="U1329" s="318">
        <v>0</v>
      </c>
    </row>
    <row r="1330" spans="1:21" x14ac:dyDescent="0.2">
      <c r="A1330" s="318">
        <v>38327</v>
      </c>
      <c r="B1330" s="318">
        <v>228.38999899999999</v>
      </c>
      <c r="C1330" s="318">
        <v>4.871956461682197E-3</v>
      </c>
      <c r="D1330" s="318">
        <v>1.7562790538609813E-3</v>
      </c>
      <c r="E1330" s="318">
        <v>7.0988394315645749E-3</v>
      </c>
      <c r="F1330" s="318">
        <v>7.6449040032233878E-3</v>
      </c>
      <c r="G1330" s="318">
        <v>5.0393521275136063E-5</v>
      </c>
      <c r="H1330" s="318">
        <v>5.2913197338892866E-5</v>
      </c>
      <c r="I1330" s="318">
        <v>2.3180774063801961E-2</v>
      </c>
      <c r="J1330" s="318">
        <v>0</v>
      </c>
      <c r="K1330" s="318" t="s">
        <v>634</v>
      </c>
      <c r="O1330" s="318">
        <v>0</v>
      </c>
      <c r="P1330" s="318">
        <v>0</v>
      </c>
      <c r="Q1330" s="318">
        <v>0</v>
      </c>
      <c r="R1330" s="318">
        <v>1</v>
      </c>
      <c r="S1330" s="318">
        <v>4.3478260869565216E-2</v>
      </c>
      <c r="T1330" s="318">
        <v>0</v>
      </c>
      <c r="U1330" s="318">
        <v>0</v>
      </c>
    </row>
    <row r="1331" spans="1:21" x14ac:dyDescent="0.2">
      <c r="A1331" s="318">
        <v>38328</v>
      </c>
      <c r="B1331" s="318">
        <v>230.490005</v>
      </c>
      <c r="C1331" s="318">
        <v>9.1528096328127011E-3</v>
      </c>
      <c r="D1331" s="318">
        <v>1.9848982490003309E-3</v>
      </c>
      <c r="E1331" s="318">
        <v>7.2620407797643971E-3</v>
      </c>
      <c r="F1331" s="318">
        <v>7.8206593012847356E-3</v>
      </c>
      <c r="G1331" s="318">
        <v>5.2737236286961087E-5</v>
      </c>
      <c r="H1331" s="318">
        <v>5.5374098101309142E-5</v>
      </c>
      <c r="I1331" s="318">
        <v>2.2830669556825389E-2</v>
      </c>
      <c r="J1331" s="318">
        <v>0</v>
      </c>
      <c r="K1331" s="318" t="s">
        <v>634</v>
      </c>
      <c r="O1331" s="318">
        <v>0</v>
      </c>
      <c r="P1331" s="318">
        <v>0</v>
      </c>
      <c r="Q1331" s="318">
        <v>0</v>
      </c>
      <c r="R1331" s="318">
        <v>1</v>
      </c>
      <c r="S1331" s="318">
        <v>4.3478260869565216E-2</v>
      </c>
      <c r="T1331" s="318">
        <v>0</v>
      </c>
      <c r="U1331" s="318">
        <v>0</v>
      </c>
    </row>
    <row r="1332" spans="1:21" x14ac:dyDescent="0.2">
      <c r="A1332" s="318">
        <v>38329</v>
      </c>
      <c r="B1332" s="318">
        <v>227.16999799999999</v>
      </c>
      <c r="C1332" s="318">
        <v>-1.4508872169418225E-2</v>
      </c>
      <c r="D1332" s="318">
        <v>1.2896910509860731E-3</v>
      </c>
      <c r="E1332" s="318">
        <v>8.1026254695932432E-3</v>
      </c>
      <c r="F1332" s="318">
        <v>8.7259043518696459E-3</v>
      </c>
      <c r="G1332" s="318">
        <v>6.5652539500501132E-5</v>
      </c>
      <c r="H1332" s="318">
        <v>6.8935166475526198E-5</v>
      </c>
      <c r="I1332" s="318">
        <v>2.7078528827799011E-2</v>
      </c>
      <c r="J1332" s="318">
        <v>0</v>
      </c>
      <c r="K1332" s="318" t="s">
        <v>634</v>
      </c>
      <c r="O1332" s="318">
        <v>0</v>
      </c>
      <c r="P1332" s="318">
        <v>0</v>
      </c>
      <c r="Q1332" s="318">
        <v>0</v>
      </c>
      <c r="R1332" s="318">
        <v>1</v>
      </c>
      <c r="S1332" s="318">
        <v>4.3478260869565216E-2</v>
      </c>
      <c r="T1332" s="318">
        <v>0</v>
      </c>
      <c r="U1332" s="318">
        <v>0</v>
      </c>
    </row>
    <row r="1333" spans="1:21" x14ac:dyDescent="0.2">
      <c r="A1333" s="318">
        <v>38330</v>
      </c>
      <c r="B1333" s="318">
        <v>228.08999600000001</v>
      </c>
      <c r="C1333" s="318">
        <v>4.0416433003677586E-3</v>
      </c>
      <c r="D1333" s="318">
        <v>1.8583833332760521E-3</v>
      </c>
      <c r="E1333" s="318">
        <v>7.8401707153753029E-3</v>
      </c>
      <c r="F1333" s="318">
        <v>8.4432607704041721E-3</v>
      </c>
      <c r="G1333" s="318">
        <v>6.1468276846228479E-5</v>
      </c>
      <c r="H1333" s="318">
        <v>6.4541690688539908E-5</v>
      </c>
      <c r="I1333" s="318">
        <v>2.0541291169395067E-2</v>
      </c>
      <c r="J1333" s="318">
        <v>0</v>
      </c>
      <c r="K1333" s="318" t="s">
        <v>634</v>
      </c>
      <c r="O1333" s="318">
        <v>0</v>
      </c>
      <c r="P1333" s="318">
        <v>0</v>
      </c>
      <c r="Q1333" s="318">
        <v>0</v>
      </c>
      <c r="R1333" s="318">
        <v>1</v>
      </c>
      <c r="S1333" s="318">
        <v>4.3478260869565216E-2</v>
      </c>
      <c r="T1333" s="318">
        <v>0</v>
      </c>
      <c r="U1333" s="318">
        <v>0</v>
      </c>
    </row>
    <row r="1334" spans="1:21" x14ac:dyDescent="0.2">
      <c r="A1334" s="318">
        <v>38331</v>
      </c>
      <c r="B1334" s="318">
        <v>229.479996</v>
      </c>
      <c r="C1334" s="318">
        <v>6.0755919314396528E-3</v>
      </c>
      <c r="D1334" s="318">
        <v>2.0631107494129062E-3</v>
      </c>
      <c r="E1334" s="318">
        <v>7.8938693638041998E-3</v>
      </c>
      <c r="F1334" s="318">
        <v>8.5010900840968295E-3</v>
      </c>
      <c r="G1334" s="318">
        <v>6.231317353280653E-5</v>
      </c>
      <c r="H1334" s="318">
        <v>6.542883220944686E-5</v>
      </c>
      <c r="I1334" s="318">
        <v>2.5901499593269688E-2</v>
      </c>
      <c r="J1334" s="318">
        <v>0</v>
      </c>
      <c r="K1334" s="318" t="s">
        <v>634</v>
      </c>
      <c r="O1334" s="318">
        <v>0</v>
      </c>
      <c r="P1334" s="318">
        <v>0</v>
      </c>
      <c r="Q1334" s="318">
        <v>0</v>
      </c>
      <c r="R1334" s="318">
        <v>1</v>
      </c>
      <c r="S1334" s="318">
        <v>4.3478260869565216E-2</v>
      </c>
      <c r="T1334" s="318">
        <v>0</v>
      </c>
      <c r="U1334" s="318">
        <v>0</v>
      </c>
    </row>
    <row r="1335" spans="1:21" x14ac:dyDescent="0.2">
      <c r="A1335" s="318">
        <v>38334</v>
      </c>
      <c r="B1335" s="318">
        <v>229.08000200000001</v>
      </c>
      <c r="C1335" s="318">
        <v>-1.7445660467262179E-3</v>
      </c>
      <c r="D1335" s="318">
        <v>1.7487321212006507E-3</v>
      </c>
      <c r="E1335" s="318">
        <v>7.9084713803574524E-3</v>
      </c>
      <c r="F1335" s="318">
        <v>8.5168153326926413E-3</v>
      </c>
      <c r="G1335" s="318">
        <v>6.2543919573932911E-5</v>
      </c>
      <c r="H1335" s="318">
        <v>6.567111555262956E-5</v>
      </c>
      <c r="I1335" s="318">
        <v>2.8536986513873295E-2</v>
      </c>
      <c r="J1335" s="318">
        <v>0</v>
      </c>
      <c r="K1335" s="318" t="s">
        <v>634</v>
      </c>
      <c r="O1335" s="318">
        <v>0</v>
      </c>
      <c r="P1335" s="318">
        <v>0</v>
      </c>
      <c r="Q1335" s="318">
        <v>0</v>
      </c>
      <c r="R1335" s="318">
        <v>1</v>
      </c>
      <c r="S1335" s="318">
        <v>4.3478260869565216E-2</v>
      </c>
      <c r="T1335" s="318">
        <v>0</v>
      </c>
      <c r="U1335" s="318">
        <v>0</v>
      </c>
    </row>
    <row r="1336" spans="1:21" x14ac:dyDescent="0.2">
      <c r="A1336" s="318">
        <v>38335</v>
      </c>
      <c r="B1336" s="318">
        <v>230.520004</v>
      </c>
      <c r="C1336" s="318">
        <v>6.2663476643079544E-3</v>
      </c>
      <c r="D1336" s="318">
        <v>1.9329741731427066E-3</v>
      </c>
      <c r="E1336" s="318">
        <v>7.9691712226695362E-3</v>
      </c>
      <c r="F1336" s="318">
        <v>8.5821843936441152E-3</v>
      </c>
      <c r="G1336" s="318">
        <v>6.3507689976224267E-5</v>
      </c>
      <c r="H1336" s="318">
        <v>6.6683074475035485E-5</v>
      </c>
      <c r="I1336" s="318">
        <v>2.8152904915220611E-2</v>
      </c>
      <c r="J1336" s="318">
        <v>0</v>
      </c>
      <c r="K1336" s="318" t="s">
        <v>634</v>
      </c>
      <c r="O1336" s="318">
        <v>0</v>
      </c>
      <c r="P1336" s="318">
        <v>0</v>
      </c>
      <c r="Q1336" s="318">
        <v>0</v>
      </c>
      <c r="R1336" s="318">
        <v>1</v>
      </c>
      <c r="S1336" s="318">
        <v>4.3478260869565216E-2</v>
      </c>
      <c r="T1336" s="318">
        <v>0</v>
      </c>
      <c r="U1336" s="318">
        <v>0</v>
      </c>
    </row>
    <row r="1337" spans="1:21" x14ac:dyDescent="0.2">
      <c r="A1337" s="318">
        <v>38336</v>
      </c>
      <c r="B1337" s="318">
        <v>231.199997</v>
      </c>
      <c r="C1337" s="318">
        <v>2.9454799019047505E-3</v>
      </c>
      <c r="D1337" s="318">
        <v>2.3342581318934342E-3</v>
      </c>
      <c r="E1337" s="318">
        <v>7.7872433621856531E-3</v>
      </c>
      <c r="F1337" s="318">
        <v>8.3862620823537803E-3</v>
      </c>
      <c r="G1337" s="318">
        <v>6.0641159181904519E-5</v>
      </c>
      <c r="H1337" s="318">
        <v>6.3673217140999746E-5</v>
      </c>
      <c r="I1337" s="318">
        <v>3.0380776533773513E-2</v>
      </c>
      <c r="J1337" s="318">
        <v>0</v>
      </c>
      <c r="K1337" s="318" t="s">
        <v>634</v>
      </c>
      <c r="O1337" s="318">
        <v>0</v>
      </c>
      <c r="P1337" s="318">
        <v>0</v>
      </c>
      <c r="Q1337" s="318">
        <v>0</v>
      </c>
      <c r="R1337" s="318">
        <v>1</v>
      </c>
      <c r="S1337" s="318">
        <v>4.3478260869565216E-2</v>
      </c>
      <c r="T1337" s="318">
        <v>0</v>
      </c>
      <c r="U1337" s="318">
        <v>0</v>
      </c>
    </row>
    <row r="1338" spans="1:21" x14ac:dyDescent="0.2">
      <c r="A1338" s="318">
        <v>38337</v>
      </c>
      <c r="B1338" s="318">
        <v>231.88999899999999</v>
      </c>
      <c r="C1338" s="318">
        <v>2.9799931615109025E-3</v>
      </c>
      <c r="D1338" s="318">
        <v>1.9042188317064219E-3</v>
      </c>
      <c r="E1338" s="318">
        <v>7.4690050464704533E-3</v>
      </c>
      <c r="F1338" s="318">
        <v>8.0435438961989486E-3</v>
      </c>
      <c r="G1338" s="318">
        <v>5.5786036384201097E-5</v>
      </c>
      <c r="H1338" s="318">
        <v>5.8575338203411153E-5</v>
      </c>
      <c r="I1338" s="318">
        <v>2.9633256868511485E-2</v>
      </c>
      <c r="J1338" s="318">
        <v>0</v>
      </c>
      <c r="K1338" s="318" t="s">
        <v>634</v>
      </c>
      <c r="O1338" s="318">
        <v>0</v>
      </c>
      <c r="P1338" s="318">
        <v>0</v>
      </c>
      <c r="Q1338" s="318">
        <v>0</v>
      </c>
      <c r="R1338" s="318">
        <v>1</v>
      </c>
      <c r="S1338" s="318">
        <v>4.3478260869565216E-2</v>
      </c>
      <c r="T1338" s="318">
        <v>0</v>
      </c>
      <c r="U1338" s="318">
        <v>0</v>
      </c>
    </row>
    <row r="1339" spans="1:21" x14ac:dyDescent="0.2">
      <c r="A1339" s="318">
        <v>38338</v>
      </c>
      <c r="B1339" s="318">
        <v>230.64999399999999</v>
      </c>
      <c r="C1339" s="318">
        <v>-5.361732993565722E-3</v>
      </c>
      <c r="D1339" s="318">
        <v>1.3272556774612961E-3</v>
      </c>
      <c r="E1339" s="318">
        <v>7.5432055706205446E-3</v>
      </c>
      <c r="F1339" s="318">
        <v>8.1234521529759702E-3</v>
      </c>
      <c r="G1339" s="318">
        <v>5.689995028064081E-5</v>
      </c>
      <c r="H1339" s="318">
        <v>5.9744947794672853E-5</v>
      </c>
      <c r="I1339" s="318">
        <v>2.9494438012096277E-2</v>
      </c>
      <c r="J1339" s="318">
        <v>0</v>
      </c>
      <c r="K1339" s="318" t="s">
        <v>634</v>
      </c>
      <c r="O1339" s="318">
        <v>0</v>
      </c>
      <c r="P1339" s="318">
        <v>0</v>
      </c>
      <c r="Q1339" s="318">
        <v>0</v>
      </c>
      <c r="R1339" s="318">
        <v>1</v>
      </c>
      <c r="S1339" s="318">
        <v>4.3478260869565216E-2</v>
      </c>
      <c r="T1339" s="318">
        <v>0</v>
      </c>
      <c r="U1339" s="318">
        <v>0</v>
      </c>
    </row>
    <row r="1340" spans="1:21" x14ac:dyDescent="0.2">
      <c r="A1340" s="318">
        <v>38341</v>
      </c>
      <c r="B1340" s="318">
        <v>234.36000100000001</v>
      </c>
      <c r="C1340" s="318">
        <v>1.5957014953138695E-2</v>
      </c>
      <c r="D1340" s="318">
        <v>1.7065137141625427E-3</v>
      </c>
      <c r="E1340" s="318">
        <v>8.0764519691622315E-3</v>
      </c>
      <c r="F1340" s="318">
        <v>8.6977175052516328E-3</v>
      </c>
      <c r="G1340" s="318">
        <v>6.5229076410184476E-5</v>
      </c>
      <c r="H1340" s="318">
        <v>6.8490530230693705E-5</v>
      </c>
      <c r="I1340" s="318">
        <v>2.6826599122001107E-2</v>
      </c>
      <c r="J1340" s="318">
        <v>0</v>
      </c>
      <c r="K1340" s="318" t="s">
        <v>634</v>
      </c>
      <c r="O1340" s="318">
        <v>0</v>
      </c>
      <c r="P1340" s="318">
        <v>0</v>
      </c>
      <c r="Q1340" s="318">
        <v>0</v>
      </c>
      <c r="R1340" s="318">
        <v>1</v>
      </c>
      <c r="S1340" s="318">
        <v>4.3478260869565216E-2</v>
      </c>
      <c r="T1340" s="318">
        <v>0</v>
      </c>
      <c r="U1340" s="318">
        <v>0</v>
      </c>
    </row>
    <row r="1341" spans="1:21" x14ac:dyDescent="0.2">
      <c r="A1341" s="318">
        <v>38342</v>
      </c>
      <c r="B1341" s="318">
        <v>236.759995</v>
      </c>
      <c r="C1341" s="318">
        <v>1.0188549760564318E-2</v>
      </c>
      <c r="D1341" s="318">
        <v>2.3182127151700439E-3</v>
      </c>
      <c r="E1341" s="318">
        <v>8.2147044823916455E-3</v>
      </c>
      <c r="F1341" s="318">
        <v>8.8466048271910024E-3</v>
      </c>
      <c r="G1341" s="318">
        <v>6.7481369733025405E-5</v>
      </c>
      <c r="H1341" s="318">
        <v>7.0855438219676677E-5</v>
      </c>
      <c r="I1341" s="318">
        <v>3.085155193511362E-2</v>
      </c>
      <c r="J1341" s="318">
        <v>0</v>
      </c>
      <c r="K1341" s="318" t="s">
        <v>634</v>
      </c>
      <c r="O1341" s="318">
        <v>0</v>
      </c>
      <c r="P1341" s="318">
        <v>0</v>
      </c>
      <c r="Q1341" s="318">
        <v>0</v>
      </c>
      <c r="R1341" s="318">
        <v>1</v>
      </c>
      <c r="S1341" s="318">
        <v>4.3478260869565216E-2</v>
      </c>
      <c r="T1341" s="318">
        <v>0</v>
      </c>
      <c r="U1341" s="318">
        <v>0</v>
      </c>
    </row>
    <row r="1342" spans="1:21" x14ac:dyDescent="0.2">
      <c r="A1342" s="318">
        <v>38343</v>
      </c>
      <c r="B1342" s="318">
        <v>236.66000399999999</v>
      </c>
      <c r="C1342" s="318">
        <v>-4.2241984579475178E-4</v>
      </c>
      <c r="D1342" s="318">
        <v>1.7042285775168112E-3</v>
      </c>
      <c r="E1342" s="318">
        <v>7.8934715063984969E-3</v>
      </c>
      <c r="F1342" s="318">
        <v>8.5006616222753038E-3</v>
      </c>
      <c r="G1342" s="318">
        <v>6.2306892422324945E-5</v>
      </c>
      <c r="H1342" s="318">
        <v>6.5422237043441189E-5</v>
      </c>
      <c r="I1342" s="318">
        <v>3.4728951849705501E-2</v>
      </c>
      <c r="J1342" s="318">
        <v>0</v>
      </c>
      <c r="K1342" s="318" t="s">
        <v>634</v>
      </c>
      <c r="O1342" s="318">
        <v>0</v>
      </c>
      <c r="P1342" s="318">
        <v>0</v>
      </c>
      <c r="Q1342" s="318">
        <v>0</v>
      </c>
      <c r="R1342" s="318">
        <v>1</v>
      </c>
      <c r="S1342" s="318">
        <v>4.3478260869565216E-2</v>
      </c>
      <c r="T1342" s="318">
        <v>0</v>
      </c>
      <c r="U1342" s="318">
        <v>0</v>
      </c>
    </row>
    <row r="1343" spans="1:21" x14ac:dyDescent="0.2">
      <c r="A1343" s="318">
        <v>38344</v>
      </c>
      <c r="B1343" s="318">
        <v>236.94000199999999</v>
      </c>
      <c r="C1343" s="318">
        <v>1.1824241092714012E-3</v>
      </c>
      <c r="D1343" s="318">
        <v>1.6959299573564065E-3</v>
      </c>
      <c r="E1343" s="318">
        <v>7.8939467398926738E-3</v>
      </c>
      <c r="F1343" s="318">
        <v>8.5011734121921093E-3</v>
      </c>
      <c r="G1343" s="318">
        <v>6.2314395132262183E-5</v>
      </c>
      <c r="H1343" s="318">
        <v>6.5430114888875298E-5</v>
      </c>
      <c r="I1343" s="318">
        <v>3.4268223499941304E-2</v>
      </c>
      <c r="J1343" s="318">
        <v>0</v>
      </c>
      <c r="K1343" s="318" t="s">
        <v>634</v>
      </c>
      <c r="O1343" s="318">
        <v>0</v>
      </c>
      <c r="P1343" s="318">
        <v>0</v>
      </c>
      <c r="Q1343" s="318">
        <v>0</v>
      </c>
      <c r="R1343" s="318">
        <v>1</v>
      </c>
      <c r="S1343" s="318">
        <v>4.3478260869565216E-2</v>
      </c>
      <c r="T1343" s="318">
        <v>0</v>
      </c>
      <c r="U1343" s="318">
        <v>0</v>
      </c>
    </row>
    <row r="1344" spans="1:21" x14ac:dyDescent="0.2">
      <c r="A1344" s="318">
        <v>38348</v>
      </c>
      <c r="B1344" s="318">
        <v>237.990005</v>
      </c>
      <c r="C1344" s="318">
        <v>4.4217240237385391E-3</v>
      </c>
      <c r="D1344" s="318">
        <v>1.557885956823792E-3</v>
      </c>
      <c r="E1344" s="318">
        <v>7.8156260895008104E-3</v>
      </c>
      <c r="F1344" s="318">
        <v>8.4168280963854876E-3</v>
      </c>
      <c r="G1344" s="318">
        <v>6.1084011170885722E-5</v>
      </c>
      <c r="H1344" s="318">
        <v>6.4138211729430011E-5</v>
      </c>
      <c r="I1344" s="318">
        <v>3.5800294231724782E-2</v>
      </c>
      <c r="J1344" s="318">
        <v>0</v>
      </c>
      <c r="K1344" s="318" t="s">
        <v>634</v>
      </c>
      <c r="O1344" s="318">
        <v>0</v>
      </c>
      <c r="P1344" s="318">
        <v>0</v>
      </c>
      <c r="Q1344" s="318">
        <v>0</v>
      </c>
      <c r="R1344" s="318">
        <v>1</v>
      </c>
      <c r="S1344" s="318">
        <v>4.3478260869565216E-2</v>
      </c>
      <c r="T1344" s="318">
        <v>0</v>
      </c>
      <c r="U1344" s="318">
        <v>0</v>
      </c>
    </row>
    <row r="1345" spans="1:21" x14ac:dyDescent="0.2">
      <c r="A1345" s="318">
        <v>38349</v>
      </c>
      <c r="B1345" s="318">
        <v>236.61000100000001</v>
      </c>
      <c r="C1345" s="318">
        <v>-5.8154566869338311E-3</v>
      </c>
      <c r="D1345" s="318">
        <v>1.2107195839318758E-3</v>
      </c>
      <c r="E1345" s="318">
        <v>7.9796883615036729E-3</v>
      </c>
      <c r="F1345" s="318">
        <v>8.5935105431578004E-3</v>
      </c>
      <c r="G1345" s="318">
        <v>6.3675426346717184E-5</v>
      </c>
      <c r="H1345" s="318">
        <v>6.6859197664053045E-5</v>
      </c>
      <c r="I1345" s="318">
        <v>3.6552715174187352E-2</v>
      </c>
      <c r="J1345" s="318">
        <v>0</v>
      </c>
      <c r="K1345" s="318" t="s">
        <v>634</v>
      </c>
      <c r="O1345" s="318">
        <v>0</v>
      </c>
      <c r="P1345" s="318">
        <v>0</v>
      </c>
      <c r="Q1345" s="318">
        <v>0</v>
      </c>
      <c r="R1345" s="318">
        <v>1</v>
      </c>
      <c r="S1345" s="318">
        <v>4.3478260869565216E-2</v>
      </c>
      <c r="T1345" s="318">
        <v>0</v>
      </c>
      <c r="U1345" s="318">
        <v>0</v>
      </c>
    </row>
    <row r="1346" spans="1:21" x14ac:dyDescent="0.2">
      <c r="A1346" s="318">
        <v>38350</v>
      </c>
      <c r="B1346" s="318">
        <v>236.699997</v>
      </c>
      <c r="C1346" s="318">
        <v>3.8028354129366953E-4</v>
      </c>
      <c r="D1346" s="318">
        <v>8.6687759694885694E-4</v>
      </c>
      <c r="E1346" s="318">
        <v>7.8449988448088641E-3</v>
      </c>
      <c r="F1346" s="318">
        <v>8.448460294409545E-3</v>
      </c>
      <c r="G1346" s="318">
        <v>6.1544006875052399E-5</v>
      </c>
      <c r="H1346" s="318">
        <v>6.4621207218805025E-5</v>
      </c>
      <c r="I1346" s="318">
        <v>3.4116137436010593E-2</v>
      </c>
      <c r="J1346" s="318">
        <v>0</v>
      </c>
      <c r="K1346" s="318" t="s">
        <v>634</v>
      </c>
      <c r="O1346" s="318">
        <v>0</v>
      </c>
      <c r="P1346" s="318">
        <v>0</v>
      </c>
      <c r="Q1346" s="318">
        <v>0</v>
      </c>
      <c r="R1346" s="318">
        <v>1</v>
      </c>
      <c r="S1346" s="318">
        <v>4.3478260869565216E-2</v>
      </c>
      <c r="T1346" s="318">
        <v>0</v>
      </c>
      <c r="U1346" s="318">
        <v>0</v>
      </c>
    </row>
    <row r="1347" spans="1:21" x14ac:dyDescent="0.2">
      <c r="A1347" s="318">
        <v>38351</v>
      </c>
      <c r="B1347" s="318">
        <v>236.699997</v>
      </c>
      <c r="C1347" s="318">
        <v>0</v>
      </c>
      <c r="D1347" s="318">
        <v>8.6687759694885694E-4</v>
      </c>
      <c r="E1347" s="318">
        <v>7.8449988448088641E-3</v>
      </c>
      <c r="F1347" s="318">
        <v>8.448460294409545E-3</v>
      </c>
      <c r="G1347" s="318">
        <v>6.1544006875052399E-5</v>
      </c>
      <c r="H1347" s="318">
        <v>6.4621207218805025E-5</v>
      </c>
      <c r="I1347" s="318">
        <v>3.2960343266455389E-2</v>
      </c>
      <c r="J1347" s="318">
        <v>0</v>
      </c>
      <c r="K1347" s="318" t="s">
        <v>634</v>
      </c>
      <c r="O1347" s="318">
        <v>0</v>
      </c>
      <c r="P1347" s="318">
        <v>0</v>
      </c>
      <c r="Q1347" s="318">
        <v>0</v>
      </c>
      <c r="R1347" s="318">
        <v>1</v>
      </c>
      <c r="S1347" s="318">
        <v>4.3478260869565216E-2</v>
      </c>
      <c r="T1347" s="318">
        <v>0</v>
      </c>
      <c r="U1347" s="318">
        <v>0</v>
      </c>
    </row>
    <row r="1348" spans="1:21" x14ac:dyDescent="0.2">
      <c r="A1348" s="318">
        <v>38352</v>
      </c>
      <c r="B1348" s="318">
        <v>236.699997</v>
      </c>
      <c r="C1348" s="318">
        <v>0</v>
      </c>
      <c r="D1348" s="318">
        <v>7.0121505021741826E-4</v>
      </c>
      <c r="E1348" s="318">
        <v>7.8237860308820652E-3</v>
      </c>
      <c r="F1348" s="318">
        <v>8.4256157255653014E-3</v>
      </c>
      <c r="G1348" s="318">
        <v>6.121162785702533E-5</v>
      </c>
      <c r="H1348" s="318">
        <v>6.4272209249876606E-5</v>
      </c>
      <c r="I1348" s="318">
        <v>2.8723266259967999E-2</v>
      </c>
      <c r="J1348" s="318">
        <v>0</v>
      </c>
      <c r="K1348" s="318" t="s">
        <v>634</v>
      </c>
      <c r="O1348" s="318">
        <v>0</v>
      </c>
      <c r="P1348" s="318">
        <v>0</v>
      </c>
      <c r="Q1348" s="318">
        <v>0</v>
      </c>
      <c r="R1348" s="318">
        <v>1</v>
      </c>
      <c r="S1348" s="318">
        <v>4.3478260869565216E-2</v>
      </c>
      <c r="T1348" s="318">
        <v>0</v>
      </c>
      <c r="U1348" s="318">
        <v>0</v>
      </c>
    </row>
    <row r="1349" spans="1:21" x14ac:dyDescent="0.2">
      <c r="A1349" s="318">
        <v>38355</v>
      </c>
      <c r="B1349" s="318">
        <v>238.10000600000001</v>
      </c>
      <c r="C1349" s="318">
        <v>5.8972748466457935E-3</v>
      </c>
      <c r="D1349" s="318">
        <v>1.7704745491446722E-3</v>
      </c>
      <c r="E1349" s="318">
        <v>6.8167805699202028E-3</v>
      </c>
      <c r="F1349" s="318">
        <v>7.3411483060679102E-3</v>
      </c>
      <c r="G1349" s="318">
        <v>4.6468497338441605E-5</v>
      </c>
      <c r="H1349" s="318">
        <v>4.879192220536369E-5</v>
      </c>
      <c r="I1349" s="318">
        <v>2.4668363846798585E-2</v>
      </c>
      <c r="J1349" s="318">
        <v>0</v>
      </c>
      <c r="K1349" s="318" t="s">
        <v>634</v>
      </c>
      <c r="O1349" s="318">
        <v>0</v>
      </c>
      <c r="P1349" s="318">
        <v>0</v>
      </c>
      <c r="Q1349" s="318">
        <v>0</v>
      </c>
      <c r="R1349" s="318">
        <v>1</v>
      </c>
      <c r="S1349" s="318">
        <v>4.3478260869565216E-2</v>
      </c>
      <c r="T1349" s="318">
        <v>0</v>
      </c>
      <c r="U1349" s="318">
        <v>0</v>
      </c>
    </row>
    <row r="1350" spans="1:21" x14ac:dyDescent="0.2">
      <c r="A1350" s="318">
        <v>38356</v>
      </c>
      <c r="B1350" s="318">
        <v>236.990005</v>
      </c>
      <c r="C1350" s="318">
        <v>-4.6728114422680319E-3</v>
      </c>
      <c r="D1350" s="318">
        <v>1.9921540049510265E-3</v>
      </c>
      <c r="E1350" s="318">
        <v>6.5064429235056577E-3</v>
      </c>
      <c r="F1350" s="318">
        <v>7.0069385330060923E-3</v>
      </c>
      <c r="G1350" s="318">
        <v>4.2333799516836853E-5</v>
      </c>
      <c r="H1350" s="318">
        <v>4.44504894926787E-5</v>
      </c>
      <c r="I1350" s="318">
        <v>2.9104217752047124E-2</v>
      </c>
      <c r="J1350" s="318">
        <v>0</v>
      </c>
      <c r="K1350" s="318" t="s">
        <v>634</v>
      </c>
      <c r="O1350" s="318">
        <v>0</v>
      </c>
      <c r="P1350" s="318">
        <v>0</v>
      </c>
      <c r="Q1350" s="318">
        <v>0</v>
      </c>
      <c r="R1350" s="318">
        <v>1</v>
      </c>
      <c r="S1350" s="318">
        <v>4.3478260869565216E-2</v>
      </c>
      <c r="T1350" s="318">
        <v>0</v>
      </c>
      <c r="U1350" s="318">
        <v>0</v>
      </c>
    </row>
    <row r="1351" spans="1:21" x14ac:dyDescent="0.2">
      <c r="A1351" s="318">
        <v>38357</v>
      </c>
      <c r="B1351" s="318">
        <v>233.94000199999999</v>
      </c>
      <c r="C1351" s="318">
        <v>-1.2953286478283253E-2</v>
      </c>
      <c r="D1351" s="318">
        <v>1.1433329125717191E-3</v>
      </c>
      <c r="E1351" s="318">
        <v>7.2340116021492951E-3</v>
      </c>
      <c r="F1351" s="318">
        <v>7.7904740330838555E-3</v>
      </c>
      <c r="G1351" s="318">
        <v>5.2330923860030607E-5</v>
      </c>
      <c r="H1351" s="318">
        <v>5.4947470053032136E-5</v>
      </c>
      <c r="I1351" s="318">
        <v>2.9236117066239912E-2</v>
      </c>
      <c r="J1351" s="318">
        <v>0</v>
      </c>
      <c r="K1351" s="318" t="s">
        <v>634</v>
      </c>
      <c r="O1351" s="318">
        <v>0</v>
      </c>
      <c r="P1351" s="318">
        <v>0</v>
      </c>
      <c r="Q1351" s="318">
        <v>0</v>
      </c>
      <c r="R1351" s="318">
        <v>1</v>
      </c>
      <c r="S1351" s="318">
        <v>4.3478260869565216E-2</v>
      </c>
      <c r="T1351" s="318">
        <v>0</v>
      </c>
      <c r="U1351" s="318">
        <v>0</v>
      </c>
    </row>
    <row r="1352" spans="1:21" x14ac:dyDescent="0.2">
      <c r="A1352" s="318">
        <v>38358</v>
      </c>
      <c r="B1352" s="318">
        <v>235.05999800000001</v>
      </c>
      <c r="C1352" s="318">
        <v>4.7761114244806949E-3</v>
      </c>
      <c r="D1352" s="318">
        <v>9.3491871217495689E-4</v>
      </c>
      <c r="E1352" s="318">
        <v>7.0524877650643613E-3</v>
      </c>
      <c r="F1352" s="318">
        <v>7.594986823915466E-3</v>
      </c>
      <c r="G1352" s="318">
        <v>4.973758367638251E-5</v>
      </c>
      <c r="H1352" s="318">
        <v>5.2224462860201637E-5</v>
      </c>
      <c r="I1352" s="318">
        <v>1.8422193547160005E-2</v>
      </c>
      <c r="J1352" s="318">
        <v>0</v>
      </c>
      <c r="K1352" s="318" t="s">
        <v>634</v>
      </c>
      <c r="O1352" s="318">
        <v>0</v>
      </c>
      <c r="P1352" s="318">
        <v>0</v>
      </c>
      <c r="Q1352" s="318">
        <v>0</v>
      </c>
      <c r="R1352" s="318">
        <v>1</v>
      </c>
      <c r="S1352" s="318">
        <v>4.3478260869565216E-2</v>
      </c>
      <c r="T1352" s="318">
        <v>0</v>
      </c>
      <c r="U1352" s="318">
        <v>0</v>
      </c>
    </row>
    <row r="1353" spans="1:21" x14ac:dyDescent="0.2">
      <c r="A1353" s="318">
        <v>38359</v>
      </c>
      <c r="B1353" s="318">
        <v>236.86999499999999</v>
      </c>
      <c r="C1353" s="318">
        <v>7.6706541296231896E-3</v>
      </c>
      <c r="D1353" s="318">
        <v>1.9910866311769293E-3</v>
      </c>
      <c r="E1353" s="318">
        <v>6.2377312550775544E-3</v>
      </c>
      <c r="F1353" s="318">
        <v>6.7175567362373657E-3</v>
      </c>
      <c r="G1353" s="318">
        <v>3.8909291210571407E-5</v>
      </c>
      <c r="H1353" s="318">
        <v>4.0854755771099978E-5</v>
      </c>
      <c r="I1353" s="318">
        <v>1.926999509661478E-2</v>
      </c>
      <c r="J1353" s="318">
        <v>0</v>
      </c>
      <c r="K1353" s="318" t="s">
        <v>634</v>
      </c>
      <c r="O1353" s="318">
        <v>0</v>
      </c>
      <c r="P1353" s="318">
        <v>0</v>
      </c>
      <c r="Q1353" s="318">
        <v>0</v>
      </c>
      <c r="R1353" s="318">
        <v>1</v>
      </c>
      <c r="S1353" s="318">
        <v>4.3478260869565216E-2</v>
      </c>
      <c r="T1353" s="318">
        <v>0</v>
      </c>
      <c r="U1353" s="318">
        <v>0</v>
      </c>
    </row>
    <row r="1354" spans="1:21" x14ac:dyDescent="0.2">
      <c r="A1354" s="318">
        <v>38362</v>
      </c>
      <c r="B1354" s="318">
        <v>238.71000699999999</v>
      </c>
      <c r="C1354" s="318">
        <v>7.7380090559721164E-3</v>
      </c>
      <c r="D1354" s="318">
        <v>2.1671040481104696E-3</v>
      </c>
      <c r="E1354" s="318">
        <v>6.3496359508326767E-3</v>
      </c>
      <c r="F1354" s="318">
        <v>6.8380694855121127E-3</v>
      </c>
      <c r="G1354" s="318">
        <v>4.0317876708106788E-5</v>
      </c>
      <c r="H1354" s="318">
        <v>4.233377054351213E-5</v>
      </c>
      <c r="I1354" s="318">
        <v>2.6650072993878501E-2</v>
      </c>
      <c r="J1354" s="318">
        <v>0</v>
      </c>
      <c r="K1354" s="318" t="s">
        <v>634</v>
      </c>
      <c r="O1354" s="318">
        <v>0</v>
      </c>
      <c r="P1354" s="318">
        <v>0</v>
      </c>
      <c r="Q1354" s="318">
        <v>0</v>
      </c>
      <c r="R1354" s="318">
        <v>1</v>
      </c>
      <c r="S1354" s="318">
        <v>4.3478260869565216E-2</v>
      </c>
      <c r="T1354" s="318">
        <v>0</v>
      </c>
      <c r="U1354" s="318">
        <v>0</v>
      </c>
    </row>
    <row r="1355" spans="1:21" x14ac:dyDescent="0.2">
      <c r="A1355" s="318">
        <v>38363</v>
      </c>
      <c r="B1355" s="318">
        <v>237.38000500000001</v>
      </c>
      <c r="C1355" s="318">
        <v>-5.5872016902043103E-3</v>
      </c>
      <c r="D1355" s="318">
        <v>1.611732923270281E-3</v>
      </c>
      <c r="E1355" s="318">
        <v>6.4989742856039782E-3</v>
      </c>
      <c r="F1355" s="318">
        <v>6.9988953844965915E-3</v>
      </c>
      <c r="G1355" s="318">
        <v>4.2236666764941742E-5</v>
      </c>
      <c r="H1355" s="318">
        <v>4.4348500103188831E-5</v>
      </c>
      <c r="I1355" s="318">
        <v>3.3184857078827339E-2</v>
      </c>
      <c r="J1355" s="318">
        <v>0</v>
      </c>
      <c r="K1355" s="318" t="s">
        <v>634</v>
      </c>
      <c r="O1355" s="318">
        <v>0</v>
      </c>
      <c r="P1355" s="318">
        <v>0</v>
      </c>
      <c r="Q1355" s="318">
        <v>0</v>
      </c>
      <c r="R1355" s="318">
        <v>1</v>
      </c>
      <c r="S1355" s="318">
        <v>4.3478260869565216E-2</v>
      </c>
      <c r="T1355" s="318">
        <v>0</v>
      </c>
      <c r="U1355" s="318">
        <v>0</v>
      </c>
    </row>
    <row r="1356" spans="1:21" x14ac:dyDescent="0.2">
      <c r="A1356" s="318">
        <v>38364</v>
      </c>
      <c r="B1356" s="318">
        <v>236.44000199999999</v>
      </c>
      <c r="C1356" s="318">
        <v>-3.9677692766587206E-3</v>
      </c>
      <c r="D1356" s="318">
        <v>1.505866102797305E-3</v>
      </c>
      <c r="E1356" s="318">
        <v>6.5740553460730371E-3</v>
      </c>
      <c r="F1356" s="318">
        <v>7.0797519111555776E-3</v>
      </c>
      <c r="G1356" s="318">
        <v>4.3218203693231484E-5</v>
      </c>
      <c r="H1356" s="318">
        <v>4.5379113877893057E-5</v>
      </c>
      <c r="I1356" s="318">
        <v>2.9584600508994151E-2</v>
      </c>
      <c r="J1356" s="318">
        <v>0</v>
      </c>
      <c r="K1356" s="318" t="s">
        <v>634</v>
      </c>
      <c r="O1356" s="318">
        <v>0</v>
      </c>
      <c r="P1356" s="318">
        <v>0</v>
      </c>
      <c r="Q1356" s="318">
        <v>0</v>
      </c>
      <c r="R1356" s="318">
        <v>1</v>
      </c>
      <c r="S1356" s="318">
        <v>4.3478260869565216E-2</v>
      </c>
      <c r="T1356" s="318">
        <v>0</v>
      </c>
      <c r="U1356" s="318">
        <v>0</v>
      </c>
    </row>
    <row r="1357" spans="1:21" x14ac:dyDescent="0.2">
      <c r="A1357" s="318">
        <v>38365</v>
      </c>
      <c r="B1357" s="318">
        <v>238.300003</v>
      </c>
      <c r="C1357" s="318">
        <v>7.8359122788953326E-3</v>
      </c>
      <c r="D1357" s="318">
        <v>1.5806072749205129E-3</v>
      </c>
      <c r="E1357" s="318">
        <v>6.6394806372925838E-3</v>
      </c>
      <c r="F1357" s="318">
        <v>7.1502099170843211E-3</v>
      </c>
      <c r="G1357" s="318">
        <v>4.4082703132983135E-5</v>
      </c>
      <c r="H1357" s="318">
        <v>4.6286838289632294E-5</v>
      </c>
      <c r="I1357" s="318">
        <v>2.9279948981657682E-2</v>
      </c>
      <c r="J1357" s="318">
        <v>0</v>
      </c>
      <c r="K1357" s="318" t="s">
        <v>634</v>
      </c>
      <c r="O1357" s="318">
        <v>0</v>
      </c>
      <c r="P1357" s="318">
        <v>0</v>
      </c>
      <c r="Q1357" s="318">
        <v>0</v>
      </c>
      <c r="R1357" s="318">
        <v>1</v>
      </c>
      <c r="S1357" s="318">
        <v>4.3478260869565216E-2</v>
      </c>
      <c r="T1357" s="318">
        <v>0</v>
      </c>
      <c r="U1357" s="318">
        <v>0</v>
      </c>
    </row>
    <row r="1358" spans="1:21" x14ac:dyDescent="0.2">
      <c r="A1358" s="318">
        <v>38366</v>
      </c>
      <c r="B1358" s="318">
        <v>240.03999300000001</v>
      </c>
      <c r="C1358" s="318">
        <v>7.275150265635728E-3</v>
      </c>
      <c r="D1358" s="318">
        <v>1.7867820541457979E-3</v>
      </c>
      <c r="E1358" s="318">
        <v>6.7502827215366141E-3</v>
      </c>
      <c r="F1358" s="318">
        <v>7.2695352385778915E-3</v>
      </c>
      <c r="G1358" s="318">
        <v>4.5566316820675757E-5</v>
      </c>
      <c r="H1358" s="318">
        <v>4.7844632661709545E-5</v>
      </c>
      <c r="I1358" s="318">
        <v>3.3112900383243292E-2</v>
      </c>
      <c r="J1358" s="318">
        <v>0</v>
      </c>
      <c r="K1358" s="318" t="s">
        <v>634</v>
      </c>
      <c r="O1358" s="318">
        <v>0</v>
      </c>
      <c r="P1358" s="318">
        <v>0</v>
      </c>
      <c r="Q1358" s="318">
        <v>0</v>
      </c>
      <c r="R1358" s="318">
        <v>1</v>
      </c>
      <c r="S1358" s="318">
        <v>4.3478260869565216E-2</v>
      </c>
      <c r="T1358" s="318">
        <v>0</v>
      </c>
      <c r="U1358" s="318">
        <v>0</v>
      </c>
    </row>
    <row r="1359" spans="1:21" x14ac:dyDescent="0.2">
      <c r="A1359" s="318">
        <v>38369</v>
      </c>
      <c r="B1359" s="318">
        <v>242.449997</v>
      </c>
      <c r="C1359" s="318">
        <v>9.9899442181706072E-3</v>
      </c>
      <c r="D1359" s="318">
        <v>2.1205892473200698E-3</v>
      </c>
      <c r="E1359" s="318">
        <v>6.9815989610888972E-3</v>
      </c>
      <c r="F1359" s="318">
        <v>7.5186450350188117E-3</v>
      </c>
      <c r="G1359" s="318">
        <v>4.8742724053477563E-5</v>
      </c>
      <c r="H1359" s="318">
        <v>5.1179860256151442E-5</v>
      </c>
      <c r="I1359" s="318">
        <v>3.5525529014751207E-2</v>
      </c>
      <c r="J1359" s="318">
        <v>0</v>
      </c>
      <c r="K1359" s="318" t="s">
        <v>634</v>
      </c>
      <c r="O1359" s="318">
        <v>0</v>
      </c>
      <c r="P1359" s="318">
        <v>0</v>
      </c>
      <c r="Q1359" s="318">
        <v>0</v>
      </c>
      <c r="R1359" s="318">
        <v>1</v>
      </c>
      <c r="S1359" s="318">
        <v>4.3478260869565216E-2</v>
      </c>
      <c r="T1359" s="318">
        <v>0</v>
      </c>
      <c r="U1359" s="318">
        <v>0</v>
      </c>
    </row>
    <row r="1360" spans="1:21" x14ac:dyDescent="0.2">
      <c r="A1360" s="318">
        <v>38370</v>
      </c>
      <c r="B1360" s="318">
        <v>242.88999899999999</v>
      </c>
      <c r="C1360" s="318">
        <v>1.8131706604514156E-3</v>
      </c>
      <c r="D1360" s="318">
        <v>2.4622513260827905E-3</v>
      </c>
      <c r="E1360" s="318">
        <v>6.7694624921159578E-3</v>
      </c>
      <c r="F1360" s="318">
        <v>7.2901903761248771E-3</v>
      </c>
      <c r="G1360" s="318">
        <v>4.5825622432164792E-5</v>
      </c>
      <c r="H1360" s="318">
        <v>4.8116903553773032E-5</v>
      </c>
      <c r="I1360" s="318">
        <v>3.7559669325199239E-2</v>
      </c>
      <c r="J1360" s="318">
        <v>0</v>
      </c>
      <c r="K1360" s="318" t="s">
        <v>634</v>
      </c>
      <c r="O1360" s="318">
        <v>0</v>
      </c>
      <c r="P1360" s="318">
        <v>0</v>
      </c>
      <c r="Q1360" s="318">
        <v>0</v>
      </c>
      <c r="R1360" s="318">
        <v>1</v>
      </c>
      <c r="S1360" s="318">
        <v>4.3478260869565216E-2</v>
      </c>
      <c r="T1360" s="318">
        <v>0</v>
      </c>
      <c r="U1360" s="318">
        <v>0</v>
      </c>
    </row>
    <row r="1361" spans="1:21" x14ac:dyDescent="0.2">
      <c r="A1361" s="318">
        <v>38371</v>
      </c>
      <c r="B1361" s="318">
        <v>242.46000699999999</v>
      </c>
      <c r="C1361" s="318">
        <v>-1.7718846489490207E-3</v>
      </c>
      <c r="D1361" s="318">
        <v>1.6180180116976614E-3</v>
      </c>
      <c r="E1361" s="318">
        <v>6.0719205490387118E-3</v>
      </c>
      <c r="F1361" s="318">
        <v>6.538991360503228E-3</v>
      </c>
      <c r="G1361" s="318">
        <v>3.686821915383857E-5</v>
      </c>
      <c r="H1361" s="318">
        <v>3.8711630111530501E-5</v>
      </c>
      <c r="I1361" s="318">
        <v>4.0604938058649141E-2</v>
      </c>
      <c r="J1361" s="318">
        <v>0</v>
      </c>
      <c r="K1361" s="318" t="s">
        <v>634</v>
      </c>
      <c r="O1361" s="318">
        <v>0</v>
      </c>
      <c r="P1361" s="318">
        <v>0</v>
      </c>
      <c r="Q1361" s="318">
        <v>0</v>
      </c>
      <c r="R1361" s="318">
        <v>1</v>
      </c>
      <c r="S1361" s="318">
        <v>4.3478260869565216E-2</v>
      </c>
      <c r="T1361" s="318">
        <v>0</v>
      </c>
      <c r="U1361" s="318">
        <v>0</v>
      </c>
    </row>
    <row r="1362" spans="1:21" x14ac:dyDescent="0.2">
      <c r="A1362" s="318">
        <v>38372</v>
      </c>
      <c r="B1362" s="318">
        <v>239.71000699999999</v>
      </c>
      <c r="C1362" s="318">
        <v>-1.1406888601907798E-2</v>
      </c>
      <c r="D1362" s="318">
        <v>5.8966380396089377E-4</v>
      </c>
      <c r="E1362" s="318">
        <v>6.3692652676883193E-3</v>
      </c>
      <c r="F1362" s="318">
        <v>6.8592087498181896E-3</v>
      </c>
      <c r="G1362" s="318">
        <v>4.0567540050180756E-5</v>
      </c>
      <c r="H1362" s="318">
        <v>4.2595917052689796E-5</v>
      </c>
      <c r="I1362" s="318">
        <v>3.3144780988873301E-2</v>
      </c>
      <c r="J1362" s="318">
        <v>0</v>
      </c>
      <c r="K1362" s="318" t="s">
        <v>634</v>
      </c>
      <c r="O1362" s="318">
        <v>0</v>
      </c>
      <c r="P1362" s="318">
        <v>0</v>
      </c>
      <c r="Q1362" s="318">
        <v>0</v>
      </c>
      <c r="R1362" s="318">
        <v>1</v>
      </c>
      <c r="S1362" s="318">
        <v>4.3478260869565216E-2</v>
      </c>
      <c r="T1362" s="318">
        <v>0</v>
      </c>
      <c r="U1362" s="318">
        <v>0</v>
      </c>
    </row>
    <row r="1363" spans="1:21" x14ac:dyDescent="0.2">
      <c r="A1363" s="318">
        <v>38373</v>
      </c>
      <c r="B1363" s="318">
        <v>241.490005</v>
      </c>
      <c r="C1363" s="318">
        <v>7.3981964853232505E-3</v>
      </c>
      <c r="D1363" s="318">
        <v>9.6207410544270344E-4</v>
      </c>
      <c r="E1363" s="318">
        <v>6.5336441855868097E-3</v>
      </c>
      <c r="F1363" s="318">
        <v>7.0362321998627174E-3</v>
      </c>
      <c r="G1363" s="318">
        <v>4.2688506343852326E-5</v>
      </c>
      <c r="H1363" s="318">
        <v>4.4822931661044941E-5</v>
      </c>
      <c r="I1363" s="318">
        <v>2.5131105523904639E-2</v>
      </c>
      <c r="J1363" s="318">
        <v>0</v>
      </c>
      <c r="K1363" s="318" t="s">
        <v>634</v>
      </c>
      <c r="O1363" s="318">
        <v>0</v>
      </c>
      <c r="P1363" s="318">
        <v>0</v>
      </c>
      <c r="Q1363" s="318">
        <v>0</v>
      </c>
      <c r="R1363" s="318">
        <v>1</v>
      </c>
      <c r="S1363" s="318">
        <v>4.3478260869565216E-2</v>
      </c>
      <c r="T1363" s="318">
        <v>0</v>
      </c>
      <c r="U1363" s="318">
        <v>0</v>
      </c>
    </row>
    <row r="1364" spans="1:21" x14ac:dyDescent="0.2">
      <c r="A1364" s="318">
        <v>38376</v>
      </c>
      <c r="B1364" s="318">
        <v>240.479996</v>
      </c>
      <c r="C1364" s="318">
        <v>-4.191175701329629E-3</v>
      </c>
      <c r="D1364" s="318">
        <v>7.0618840017598768E-4</v>
      </c>
      <c r="E1364" s="318">
        <v>6.6291120406374998E-3</v>
      </c>
      <c r="F1364" s="318">
        <v>7.1390437360711531E-3</v>
      </c>
      <c r="G1364" s="318">
        <v>4.3945126447325077E-5</v>
      </c>
      <c r="H1364" s="318">
        <v>4.6142382769691336E-5</v>
      </c>
      <c r="I1364" s="318">
        <v>2.9907795559346001E-2</v>
      </c>
      <c r="J1364" s="318">
        <v>0</v>
      </c>
      <c r="K1364" s="318" t="s">
        <v>634</v>
      </c>
      <c r="O1364" s="318">
        <v>0</v>
      </c>
      <c r="P1364" s="318">
        <v>0</v>
      </c>
      <c r="Q1364" s="318">
        <v>0</v>
      </c>
      <c r="R1364" s="318">
        <v>1</v>
      </c>
      <c r="S1364" s="318">
        <v>4.3478260869565216E-2</v>
      </c>
      <c r="T1364" s="318">
        <v>0</v>
      </c>
      <c r="U1364" s="318">
        <v>0</v>
      </c>
    </row>
    <row r="1365" spans="1:21" x14ac:dyDescent="0.2">
      <c r="A1365" s="318">
        <v>38377</v>
      </c>
      <c r="B1365" s="318">
        <v>243.179993</v>
      </c>
      <c r="C1365" s="318">
        <v>1.1164971711745495E-2</v>
      </c>
      <c r="D1365" s="318">
        <v>1.0272954329382236E-3</v>
      </c>
      <c r="E1365" s="318">
        <v>6.9725109109940713E-3</v>
      </c>
      <c r="F1365" s="318">
        <v>7.5088579041474608E-3</v>
      </c>
      <c r="G1365" s="318">
        <v>4.8615908403931369E-5</v>
      </c>
      <c r="H1365" s="318">
        <v>5.1046703824127938E-5</v>
      </c>
      <c r="I1365" s="318">
        <v>2.9429319981008773E-2</v>
      </c>
      <c r="J1365" s="318">
        <v>0</v>
      </c>
      <c r="K1365" s="318" t="s">
        <v>634</v>
      </c>
      <c r="O1365" s="318">
        <v>0</v>
      </c>
      <c r="P1365" s="318">
        <v>0</v>
      </c>
      <c r="Q1365" s="318">
        <v>0</v>
      </c>
      <c r="R1365" s="318">
        <v>1</v>
      </c>
      <c r="S1365" s="318">
        <v>4.3478260869565216E-2</v>
      </c>
      <c r="T1365" s="318">
        <v>0</v>
      </c>
      <c r="U1365" s="318">
        <v>0</v>
      </c>
    </row>
    <row r="1366" spans="1:21" x14ac:dyDescent="0.2">
      <c r="A1366" s="318">
        <v>38378</v>
      </c>
      <c r="B1366" s="318">
        <v>242.58000200000001</v>
      </c>
      <c r="C1366" s="318">
        <v>-2.4703199575725667E-3</v>
      </c>
      <c r="D1366" s="318">
        <v>1.186587658145903E-3</v>
      </c>
      <c r="E1366" s="318">
        <v>6.8454195293323984E-3</v>
      </c>
      <c r="F1366" s="318">
        <v>7.3719902623579671E-3</v>
      </c>
      <c r="G1366" s="318">
        <v>4.6859768532565393E-5</v>
      </c>
      <c r="H1366" s="318">
        <v>4.9202756959193664E-5</v>
      </c>
      <c r="I1366" s="318">
        <v>3.3403700574660904E-2</v>
      </c>
      <c r="J1366" s="318">
        <v>0</v>
      </c>
      <c r="K1366" s="318" t="s">
        <v>634</v>
      </c>
      <c r="O1366" s="318">
        <v>0</v>
      </c>
      <c r="P1366" s="318">
        <v>0</v>
      </c>
      <c r="Q1366" s="318">
        <v>0</v>
      </c>
      <c r="R1366" s="318">
        <v>1</v>
      </c>
      <c r="S1366" s="318">
        <v>4.3478260869565216E-2</v>
      </c>
      <c r="T1366" s="318">
        <v>0</v>
      </c>
      <c r="U1366" s="318">
        <v>0</v>
      </c>
    </row>
    <row r="1367" spans="1:21" x14ac:dyDescent="0.2">
      <c r="A1367" s="318">
        <v>38379</v>
      </c>
      <c r="B1367" s="318">
        <v>242.88000500000001</v>
      </c>
      <c r="C1367" s="318">
        <v>1.2359536681253217E-3</v>
      </c>
      <c r="D1367" s="318">
        <v>1.2273338546616957E-3</v>
      </c>
      <c r="E1367" s="318">
        <v>6.842926333164254E-3</v>
      </c>
      <c r="F1367" s="318">
        <v>7.369305281869196E-3</v>
      </c>
      <c r="G1367" s="318">
        <v>4.6825640801112781E-5</v>
      </c>
      <c r="H1367" s="318">
        <v>4.9166922841168422E-5</v>
      </c>
      <c r="I1367" s="318">
        <v>3.3662227578894678E-2</v>
      </c>
      <c r="J1367" s="318">
        <v>0</v>
      </c>
      <c r="K1367" s="318" t="s">
        <v>634</v>
      </c>
      <c r="O1367" s="318">
        <v>0</v>
      </c>
      <c r="P1367" s="318">
        <v>0</v>
      </c>
      <c r="Q1367" s="318">
        <v>0</v>
      </c>
      <c r="R1367" s="318">
        <v>1</v>
      </c>
      <c r="S1367" s="318">
        <v>4.3478260869565216E-2</v>
      </c>
      <c r="T1367" s="318">
        <v>0</v>
      </c>
      <c r="U1367" s="318">
        <v>0</v>
      </c>
    </row>
    <row r="1368" spans="1:21" x14ac:dyDescent="0.2">
      <c r="A1368" s="318">
        <v>38380</v>
      </c>
      <c r="B1368" s="318">
        <v>242.050003</v>
      </c>
      <c r="C1368" s="318">
        <v>-3.4231860137259192E-3</v>
      </c>
      <c r="D1368" s="318">
        <v>1.0643249968652236E-3</v>
      </c>
      <c r="E1368" s="318">
        <v>6.9140284676720938E-3</v>
      </c>
      <c r="F1368" s="318">
        <v>7.4458768113391778E-3</v>
      </c>
      <c r="G1368" s="318">
        <v>4.7803789651780124E-5</v>
      </c>
      <c r="H1368" s="318">
        <v>5.0193979134369136E-5</v>
      </c>
      <c r="I1368" s="318">
        <v>3.3129472249442397E-2</v>
      </c>
      <c r="J1368" s="318">
        <v>0</v>
      </c>
      <c r="K1368" s="318" t="s">
        <v>634</v>
      </c>
      <c r="O1368" s="318">
        <v>0</v>
      </c>
      <c r="P1368" s="318">
        <v>0</v>
      </c>
      <c r="Q1368" s="318">
        <v>0</v>
      </c>
      <c r="R1368" s="318">
        <v>1</v>
      </c>
      <c r="S1368" s="318">
        <v>4.3478260869565216E-2</v>
      </c>
      <c r="T1368" s="318">
        <v>0</v>
      </c>
      <c r="U1368" s="318">
        <v>0</v>
      </c>
    </row>
    <row r="1369" spans="1:21" x14ac:dyDescent="0.2">
      <c r="A1369" s="318">
        <v>38383</v>
      </c>
      <c r="B1369" s="318">
        <v>242.470001</v>
      </c>
      <c r="C1369" s="318">
        <v>1.7336667288373594E-3</v>
      </c>
      <c r="D1369" s="318">
        <v>1.1468805553812883E-3</v>
      </c>
      <c r="E1369" s="318">
        <v>6.9110342925850464E-3</v>
      </c>
      <c r="F1369" s="318">
        <v>7.4426523150915884E-3</v>
      </c>
      <c r="G1369" s="318">
        <v>4.7762394993286493E-5</v>
      </c>
      <c r="H1369" s="318">
        <v>5.0150514742950818E-5</v>
      </c>
      <c r="I1369" s="318">
        <v>3.0103667352286447E-2</v>
      </c>
      <c r="J1369" s="318">
        <v>0</v>
      </c>
      <c r="K1369" s="318" t="s">
        <v>634</v>
      </c>
      <c r="O1369" s="318">
        <v>0</v>
      </c>
      <c r="P1369" s="318">
        <v>0</v>
      </c>
      <c r="Q1369" s="318">
        <v>0</v>
      </c>
      <c r="R1369" s="318">
        <v>1</v>
      </c>
      <c r="S1369" s="318">
        <v>4.3478260869565216E-2</v>
      </c>
      <c r="T1369" s="318">
        <v>0</v>
      </c>
      <c r="U1369" s="318">
        <v>0</v>
      </c>
    </row>
    <row r="1370" spans="1:21" x14ac:dyDescent="0.2">
      <c r="A1370" s="318">
        <v>38384</v>
      </c>
      <c r="B1370" s="318">
        <v>244.58000200000001</v>
      </c>
      <c r="C1370" s="318">
        <v>8.664466429833163E-3</v>
      </c>
      <c r="D1370" s="318">
        <v>1.2786515831521151E-3</v>
      </c>
      <c r="E1370" s="318">
        <v>7.0314689633249987E-3</v>
      </c>
      <c r="F1370" s="318">
        <v>7.5723511912730752E-3</v>
      </c>
      <c r="G1370" s="318">
        <v>4.9441555782202727E-5</v>
      </c>
      <c r="H1370" s="318">
        <v>5.1913633571312868E-5</v>
      </c>
      <c r="I1370" s="318">
        <v>2.9486878196087599E-2</v>
      </c>
      <c r="J1370" s="318">
        <v>0</v>
      </c>
      <c r="K1370" s="318" t="s">
        <v>634</v>
      </c>
      <c r="O1370" s="318">
        <v>0</v>
      </c>
      <c r="P1370" s="318">
        <v>0</v>
      </c>
      <c r="Q1370" s="318">
        <v>0</v>
      </c>
      <c r="R1370" s="318">
        <v>1</v>
      </c>
      <c r="S1370" s="318">
        <v>4.3478260869565216E-2</v>
      </c>
      <c r="T1370" s="318">
        <v>0</v>
      </c>
      <c r="U1370" s="318">
        <v>0</v>
      </c>
    </row>
    <row r="1371" spans="1:21" x14ac:dyDescent="0.2">
      <c r="A1371" s="318">
        <v>38385</v>
      </c>
      <c r="B1371" s="318">
        <v>246.83000200000001</v>
      </c>
      <c r="C1371" s="318">
        <v>9.1573867238677747E-3</v>
      </c>
      <c r="D1371" s="318">
        <v>1.9372324482062014E-3</v>
      </c>
      <c r="E1371" s="318">
        <v>7.0935793752045099E-3</v>
      </c>
      <c r="F1371" s="318">
        <v>7.6392393271433176E-3</v>
      </c>
      <c r="G1371" s="318">
        <v>5.0318868352326806E-5</v>
      </c>
      <c r="H1371" s="318">
        <v>5.2834811769943152E-5</v>
      </c>
      <c r="I1371" s="318">
        <v>3.4168955718803046E-2</v>
      </c>
      <c r="J1371" s="318">
        <v>0</v>
      </c>
      <c r="K1371" s="318" t="s">
        <v>634</v>
      </c>
      <c r="O1371" s="318">
        <v>0</v>
      </c>
      <c r="P1371" s="318">
        <v>0</v>
      </c>
      <c r="Q1371" s="318">
        <v>0</v>
      </c>
      <c r="R1371" s="318">
        <v>1</v>
      </c>
      <c r="S1371" s="318">
        <v>4.3478260869565216E-2</v>
      </c>
      <c r="T1371" s="318">
        <v>0</v>
      </c>
      <c r="U1371" s="318">
        <v>0</v>
      </c>
    </row>
    <row r="1372" spans="1:21" x14ac:dyDescent="0.2">
      <c r="A1372" s="318">
        <v>38386</v>
      </c>
      <c r="B1372" s="318">
        <v>246.86999499999999</v>
      </c>
      <c r="C1372" s="318">
        <v>1.6201336978123406E-4</v>
      </c>
      <c r="D1372" s="318">
        <v>2.5617705362092728E-3</v>
      </c>
      <c r="E1372" s="318">
        <v>6.2434374011120768E-3</v>
      </c>
      <c r="F1372" s="318">
        <v>6.7237018165822362E-3</v>
      </c>
      <c r="G1372" s="318">
        <v>3.8980510581605122E-5</v>
      </c>
      <c r="H1372" s="318">
        <v>4.092953611068538E-5</v>
      </c>
      <c r="I1372" s="318">
        <v>4.167798133565645E-2</v>
      </c>
      <c r="J1372" s="318">
        <v>0</v>
      </c>
      <c r="K1372" s="318" t="s">
        <v>634</v>
      </c>
      <c r="O1372" s="318">
        <v>0</v>
      </c>
      <c r="P1372" s="318">
        <v>0</v>
      </c>
      <c r="Q1372" s="318">
        <v>0</v>
      </c>
      <c r="R1372" s="318">
        <v>1</v>
      </c>
      <c r="S1372" s="318">
        <v>4.3478260869565216E-2</v>
      </c>
      <c r="T1372" s="318">
        <v>0</v>
      </c>
      <c r="U1372" s="318">
        <v>0</v>
      </c>
    </row>
    <row r="1373" spans="1:21" x14ac:dyDescent="0.2">
      <c r="A1373" s="318">
        <v>38387</v>
      </c>
      <c r="B1373" s="318">
        <v>249.41999799999999</v>
      </c>
      <c r="C1373" s="318">
        <v>1.0276352441841647E-2</v>
      </c>
      <c r="D1373" s="318">
        <v>2.8236867751312228E-3</v>
      </c>
      <c r="E1373" s="318">
        <v>6.4528330119448729E-3</v>
      </c>
      <c r="F1373" s="318">
        <v>6.9492047820944782E-3</v>
      </c>
      <c r="G1373" s="318">
        <v>4.1639053880045539E-5</v>
      </c>
      <c r="H1373" s="318">
        <v>4.3721006574047815E-5</v>
      </c>
      <c r="I1373" s="318">
        <v>4.1048897706712828E-2</v>
      </c>
      <c r="J1373" s="318">
        <v>0</v>
      </c>
      <c r="K1373" s="318" t="s">
        <v>634</v>
      </c>
      <c r="O1373" s="318">
        <v>0</v>
      </c>
      <c r="P1373" s="318">
        <v>0</v>
      </c>
      <c r="Q1373" s="318">
        <v>0</v>
      </c>
      <c r="R1373" s="318">
        <v>1</v>
      </c>
      <c r="S1373" s="318">
        <v>4.3478260869565216E-2</v>
      </c>
      <c r="T1373" s="318">
        <v>0</v>
      </c>
      <c r="U1373" s="318">
        <v>0</v>
      </c>
    </row>
    <row r="1374" spans="1:21" x14ac:dyDescent="0.2">
      <c r="A1374" s="318">
        <v>38390</v>
      </c>
      <c r="B1374" s="318">
        <v>252.800003</v>
      </c>
      <c r="C1374" s="318">
        <v>1.3460459665793048E-2</v>
      </c>
      <c r="D1374" s="318">
        <v>3.0993918006631208E-3</v>
      </c>
      <c r="E1374" s="318">
        <v>6.7853984559115756E-3</v>
      </c>
      <c r="F1374" s="318">
        <v>7.3073521832893885E-3</v>
      </c>
      <c r="G1374" s="318">
        <v>4.6041632205487195E-5</v>
      </c>
      <c r="H1374" s="318">
        <v>4.834371381576156E-5</v>
      </c>
      <c r="I1374" s="318">
        <v>4.314028599560369E-2</v>
      </c>
      <c r="J1374" s="318">
        <v>0</v>
      </c>
      <c r="K1374" s="318" t="s">
        <v>634</v>
      </c>
      <c r="O1374" s="318">
        <v>0</v>
      </c>
      <c r="P1374" s="318">
        <v>0</v>
      </c>
      <c r="Q1374" s="318">
        <v>0</v>
      </c>
      <c r="R1374" s="318">
        <v>1</v>
      </c>
      <c r="S1374" s="318">
        <v>4.3478260869565216E-2</v>
      </c>
      <c r="T1374" s="318">
        <v>0</v>
      </c>
      <c r="U1374" s="318">
        <v>0</v>
      </c>
    </row>
    <row r="1375" spans="1:21" x14ac:dyDescent="0.2">
      <c r="A1375" s="318">
        <v>38391</v>
      </c>
      <c r="B1375" s="318">
        <v>250.55999800000001</v>
      </c>
      <c r="C1375" s="318">
        <v>-8.9002693194726815E-3</v>
      </c>
      <c r="D1375" s="318">
        <v>2.3070928304038444E-3</v>
      </c>
      <c r="E1375" s="318">
        <v>7.1767863638359753E-3</v>
      </c>
      <c r="F1375" s="318">
        <v>7.7288468533618189E-3</v>
      </c>
      <c r="G1375" s="318">
        <v>5.1506262512142006E-5</v>
      </c>
      <c r="H1375" s="318">
        <v>5.4081575637749109E-5</v>
      </c>
      <c r="I1375" s="318">
        <v>5.0995139003652525E-2</v>
      </c>
      <c r="J1375" s="318">
        <v>0</v>
      </c>
      <c r="K1375" s="318" t="s">
        <v>634</v>
      </c>
      <c r="O1375" s="318">
        <v>0</v>
      </c>
      <c r="P1375" s="318">
        <v>0</v>
      </c>
      <c r="Q1375" s="318">
        <v>0</v>
      </c>
      <c r="R1375" s="318">
        <v>1</v>
      </c>
      <c r="S1375" s="318">
        <v>4.3478260869565216E-2</v>
      </c>
      <c r="T1375" s="318">
        <v>0</v>
      </c>
      <c r="U1375" s="318">
        <v>0</v>
      </c>
    </row>
    <row r="1376" spans="1:21" x14ac:dyDescent="0.2">
      <c r="A1376" s="318">
        <v>38392</v>
      </c>
      <c r="B1376" s="318">
        <v>250.96000699999999</v>
      </c>
      <c r="C1376" s="318">
        <v>1.5951869549954026E-3</v>
      </c>
      <c r="D1376" s="318">
        <v>2.6491113373181166E-3</v>
      </c>
      <c r="E1376" s="318">
        <v>6.9493009159183362E-3</v>
      </c>
      <c r="F1376" s="318">
        <v>7.4838625248351311E-3</v>
      </c>
      <c r="G1376" s="318">
        <v>4.8292783219983421E-5</v>
      </c>
      <c r="H1376" s="318">
        <v>5.0707422380982594E-5</v>
      </c>
      <c r="I1376" s="318">
        <v>4.5898544722479839E-2</v>
      </c>
      <c r="J1376" s="318">
        <v>0</v>
      </c>
      <c r="K1376" s="318" t="s">
        <v>634</v>
      </c>
      <c r="O1376" s="318">
        <v>0</v>
      </c>
      <c r="P1376" s="318">
        <v>0</v>
      </c>
      <c r="Q1376" s="318">
        <v>0</v>
      </c>
      <c r="R1376" s="318">
        <v>1</v>
      </c>
      <c r="S1376" s="318">
        <v>4.3478260869565216E-2</v>
      </c>
      <c r="T1376" s="318">
        <v>0</v>
      </c>
      <c r="U1376" s="318">
        <v>0</v>
      </c>
    </row>
    <row r="1377" spans="1:21" x14ac:dyDescent="0.2">
      <c r="A1377" s="318">
        <v>38393</v>
      </c>
      <c r="B1377" s="318">
        <v>251.729996</v>
      </c>
      <c r="C1377" s="318">
        <v>3.0634768847331443E-3</v>
      </c>
      <c r="D1377" s="318">
        <v>2.9839325830986817E-3</v>
      </c>
      <c r="E1377" s="318">
        <v>6.7819246661540824E-3</v>
      </c>
      <c r="F1377" s="318">
        <v>7.3036111789351651E-3</v>
      </c>
      <c r="G1377" s="318">
        <v>4.5994502177389157E-5</v>
      </c>
      <c r="H1377" s="318">
        <v>4.8294227286258616E-5</v>
      </c>
      <c r="I1377" s="318">
        <v>4.6318687127677359E-2</v>
      </c>
      <c r="J1377" s="318">
        <v>0</v>
      </c>
      <c r="K1377" s="318" t="s">
        <v>634</v>
      </c>
      <c r="O1377" s="318">
        <v>0</v>
      </c>
      <c r="P1377" s="318">
        <v>0</v>
      </c>
      <c r="Q1377" s="318">
        <v>0</v>
      </c>
      <c r="R1377" s="318">
        <v>1</v>
      </c>
      <c r="S1377" s="318">
        <v>4.3478260869565216E-2</v>
      </c>
      <c r="T1377" s="318">
        <v>0</v>
      </c>
      <c r="U1377" s="318">
        <v>0</v>
      </c>
    </row>
    <row r="1378" spans="1:21" x14ac:dyDescent="0.2">
      <c r="A1378" s="318">
        <v>38394</v>
      </c>
      <c r="B1378" s="318">
        <v>253.58000200000001</v>
      </c>
      <c r="C1378" s="318">
        <v>7.3222943268126716E-3</v>
      </c>
      <c r="D1378" s="318">
        <v>2.9594745853804595E-3</v>
      </c>
      <c r="E1378" s="318">
        <v>6.7644554737686814E-3</v>
      </c>
      <c r="F1378" s="318">
        <v>7.2847982025201182E-3</v>
      </c>
      <c r="G1378" s="318">
        <v>4.5757857856599073E-5</v>
      </c>
      <c r="H1378" s="318">
        <v>4.8045750749429032E-5</v>
      </c>
      <c r="I1378" s="318">
        <v>4.7992917266319567E-2</v>
      </c>
      <c r="J1378" s="318">
        <v>0</v>
      </c>
      <c r="K1378" s="318" t="s">
        <v>634</v>
      </c>
      <c r="O1378" s="318">
        <v>0</v>
      </c>
      <c r="P1378" s="318">
        <v>0</v>
      </c>
      <c r="Q1378" s="318">
        <v>0</v>
      </c>
      <c r="R1378" s="318">
        <v>1</v>
      </c>
      <c r="S1378" s="318">
        <v>4.3478260869565216E-2</v>
      </c>
      <c r="T1378" s="318">
        <v>0</v>
      </c>
      <c r="U1378" s="318">
        <v>0</v>
      </c>
    </row>
    <row r="1379" spans="1:21" x14ac:dyDescent="0.2">
      <c r="A1379" s="318">
        <v>38397</v>
      </c>
      <c r="B1379" s="318">
        <v>253.83000200000001</v>
      </c>
      <c r="C1379" s="318">
        <v>9.8539649694919396E-4</v>
      </c>
      <c r="D1379" s="318">
        <v>2.6599625011572911E-3</v>
      </c>
      <c r="E1379" s="318">
        <v>6.7027801231785509E-3</v>
      </c>
      <c r="F1379" s="318">
        <v>7.2183785941922849E-3</v>
      </c>
      <c r="G1379" s="318">
        <v>4.492726137967747E-5</v>
      </c>
      <c r="H1379" s="318">
        <v>4.7173624448661342E-5</v>
      </c>
      <c r="I1379" s="318">
        <v>4.8904143676937885E-2</v>
      </c>
      <c r="J1379" s="318">
        <v>0</v>
      </c>
      <c r="K1379" s="318" t="s">
        <v>634</v>
      </c>
      <c r="O1379" s="318">
        <v>0</v>
      </c>
      <c r="P1379" s="318">
        <v>0</v>
      </c>
      <c r="Q1379" s="318">
        <v>0</v>
      </c>
      <c r="R1379" s="318">
        <v>1</v>
      </c>
      <c r="S1379" s="318">
        <v>4.3478260869565216E-2</v>
      </c>
      <c r="T1379" s="318">
        <v>0</v>
      </c>
      <c r="U1379" s="318">
        <v>0</v>
      </c>
    </row>
    <row r="1380" spans="1:21" x14ac:dyDescent="0.2">
      <c r="A1380" s="318">
        <v>38398</v>
      </c>
      <c r="B1380" s="318">
        <v>255.179993</v>
      </c>
      <c r="C1380" s="318">
        <v>5.3043915781713193E-3</v>
      </c>
      <c r="D1380" s="318">
        <v>2.4368409468716106E-3</v>
      </c>
      <c r="E1380" s="318">
        <v>6.5221321397892296E-3</v>
      </c>
      <c r="F1380" s="318">
        <v>7.0238346120807087E-3</v>
      </c>
      <c r="G1380" s="318">
        <v>4.253820764887164E-5</v>
      </c>
      <c r="H1380" s="318">
        <v>4.4665118031315224E-5</v>
      </c>
      <c r="I1380" s="318">
        <v>4.8606984102799157E-2</v>
      </c>
      <c r="J1380" s="318">
        <v>0</v>
      </c>
      <c r="K1380" s="318" t="s">
        <v>634</v>
      </c>
      <c r="O1380" s="318">
        <v>0</v>
      </c>
      <c r="P1380" s="318">
        <v>0</v>
      </c>
      <c r="Q1380" s="318">
        <v>0</v>
      </c>
      <c r="R1380" s="318">
        <v>1</v>
      </c>
      <c r="S1380" s="318">
        <v>4.3478260869565216E-2</v>
      </c>
      <c r="T1380" s="318">
        <v>0</v>
      </c>
      <c r="U1380" s="318">
        <v>0</v>
      </c>
    </row>
    <row r="1381" spans="1:21" x14ac:dyDescent="0.2">
      <c r="A1381" s="318">
        <v>38399</v>
      </c>
      <c r="B1381" s="318">
        <v>253.479996</v>
      </c>
      <c r="C1381" s="318">
        <v>-6.6842423870015375E-3</v>
      </c>
      <c r="D1381" s="318">
        <v>2.0322022303262324E-3</v>
      </c>
      <c r="E1381" s="318">
        <v>6.8195709807335036E-3</v>
      </c>
      <c r="F1381" s="318">
        <v>7.3441533638668498E-3</v>
      </c>
      <c r="G1381" s="318">
        <v>4.6506548361262524E-5</v>
      </c>
      <c r="H1381" s="318">
        <v>4.8831875779325654E-5</v>
      </c>
      <c r="I1381" s="318">
        <v>4.7095720584364877E-2</v>
      </c>
      <c r="J1381" s="318">
        <v>0</v>
      </c>
      <c r="K1381" s="318" t="s">
        <v>634</v>
      </c>
      <c r="O1381" s="318">
        <v>0</v>
      </c>
      <c r="P1381" s="318">
        <v>0</v>
      </c>
      <c r="Q1381" s="318">
        <v>0</v>
      </c>
      <c r="R1381" s="318">
        <v>1</v>
      </c>
      <c r="S1381" s="318">
        <v>4.3478260869565216E-2</v>
      </c>
      <c r="T1381" s="318">
        <v>0</v>
      </c>
      <c r="U1381" s="318">
        <v>0</v>
      </c>
    </row>
    <row r="1382" spans="1:21" x14ac:dyDescent="0.2">
      <c r="A1382" s="318">
        <v>38400</v>
      </c>
      <c r="B1382" s="318">
        <v>255.60000600000001</v>
      </c>
      <c r="C1382" s="318">
        <v>8.3288373025795885E-3</v>
      </c>
      <c r="D1382" s="318">
        <v>2.5131889899228329E-3</v>
      </c>
      <c r="E1382" s="318">
        <v>6.893653566695441E-3</v>
      </c>
      <c r="F1382" s="318">
        <v>7.423934610287398E-3</v>
      </c>
      <c r="G1382" s="318">
        <v>4.7522459497612773E-5</v>
      </c>
      <c r="H1382" s="318">
        <v>4.9898582472493417E-5</v>
      </c>
      <c r="I1382" s="318">
        <v>4.3219277572119512E-2</v>
      </c>
      <c r="J1382" s="318">
        <v>0</v>
      </c>
      <c r="K1382" s="318" t="s">
        <v>634</v>
      </c>
      <c r="O1382" s="318">
        <v>0</v>
      </c>
      <c r="P1382" s="318">
        <v>0</v>
      </c>
      <c r="Q1382" s="318">
        <v>0</v>
      </c>
      <c r="R1382" s="318">
        <v>1</v>
      </c>
      <c r="S1382" s="318">
        <v>4.3478260869565216E-2</v>
      </c>
      <c r="T1382" s="318">
        <v>0</v>
      </c>
      <c r="U1382" s="318">
        <v>0</v>
      </c>
    </row>
    <row r="1383" spans="1:21" x14ac:dyDescent="0.2">
      <c r="A1383" s="318">
        <v>38401</v>
      </c>
      <c r="B1383" s="318">
        <v>253.36000100000001</v>
      </c>
      <c r="C1383" s="318">
        <v>-8.8023398002205037E-3</v>
      </c>
      <c r="D1383" s="318">
        <v>2.6372151233365134E-3</v>
      </c>
      <c r="E1383" s="318">
        <v>6.6498074764352096E-3</v>
      </c>
      <c r="F1383" s="318">
        <v>7.161331128468687E-3</v>
      </c>
      <c r="G1383" s="318">
        <v>4.4219939473653607E-5</v>
      </c>
      <c r="H1383" s="318">
        <v>4.6430936447336288E-5</v>
      </c>
      <c r="I1383" s="318">
        <v>4.368740847564228E-2</v>
      </c>
      <c r="J1383" s="318">
        <v>0</v>
      </c>
      <c r="K1383" s="318" t="s">
        <v>634</v>
      </c>
      <c r="O1383" s="318">
        <v>0</v>
      </c>
      <c r="P1383" s="318">
        <v>0</v>
      </c>
      <c r="Q1383" s="318">
        <v>0</v>
      </c>
      <c r="R1383" s="318">
        <v>1</v>
      </c>
      <c r="S1383" s="318">
        <v>4.3478260869565216E-2</v>
      </c>
      <c r="T1383" s="318">
        <v>0</v>
      </c>
      <c r="U1383" s="318">
        <v>0</v>
      </c>
    </row>
    <row r="1384" spans="1:21" x14ac:dyDescent="0.2">
      <c r="A1384" s="318">
        <v>38404</v>
      </c>
      <c r="B1384" s="318">
        <v>254.520004</v>
      </c>
      <c r="C1384" s="318">
        <v>4.5680279031112556E-3</v>
      </c>
      <c r="D1384" s="318">
        <v>2.5024451908502278E-3</v>
      </c>
      <c r="E1384" s="318">
        <v>6.5767714811512156E-3</v>
      </c>
      <c r="F1384" s="318">
        <v>7.0826769797013083E-3</v>
      </c>
      <c r="G1384" s="318">
        <v>4.3253923115283955E-5</v>
      </c>
      <c r="H1384" s="318">
        <v>4.5416619271048151E-5</v>
      </c>
      <c r="I1384" s="318">
        <v>3.9932149925854803E-2</v>
      </c>
      <c r="J1384" s="318">
        <v>0</v>
      </c>
      <c r="K1384" s="318" t="s">
        <v>634</v>
      </c>
      <c r="O1384" s="318">
        <v>0</v>
      </c>
      <c r="P1384" s="318">
        <v>0</v>
      </c>
      <c r="Q1384" s="318">
        <v>0</v>
      </c>
      <c r="R1384" s="318">
        <v>1</v>
      </c>
      <c r="S1384" s="318">
        <v>4.3478260869565216E-2</v>
      </c>
      <c r="T1384" s="318">
        <v>0</v>
      </c>
      <c r="U1384" s="318">
        <v>0</v>
      </c>
    </row>
    <row r="1385" spans="1:21" x14ac:dyDescent="0.2">
      <c r="A1385" s="318">
        <v>38405</v>
      </c>
      <c r="B1385" s="318">
        <v>253.25</v>
      </c>
      <c r="C1385" s="318">
        <v>-5.0022909516557546E-3</v>
      </c>
      <c r="D1385" s="318">
        <v>2.4638206551204122E-3</v>
      </c>
      <c r="E1385" s="318">
        <v>6.6202856330981703E-3</v>
      </c>
      <c r="F1385" s="318">
        <v>7.1295383741057216E-3</v>
      </c>
      <c r="G1385" s="318">
        <v>4.3828181863806046E-5</v>
      </c>
      <c r="H1385" s="318">
        <v>4.6019590956996352E-5</v>
      </c>
      <c r="I1385" s="318">
        <v>3.8974993263335152E-2</v>
      </c>
      <c r="J1385" s="318">
        <v>0</v>
      </c>
      <c r="K1385" s="318" t="s">
        <v>634</v>
      </c>
      <c r="O1385" s="318">
        <v>0</v>
      </c>
      <c r="P1385" s="318">
        <v>0</v>
      </c>
      <c r="Q1385" s="318">
        <v>0</v>
      </c>
      <c r="R1385" s="318">
        <v>1</v>
      </c>
      <c r="S1385" s="318">
        <v>4.3478260869565216E-2</v>
      </c>
      <c r="T1385" s="318">
        <v>0</v>
      </c>
      <c r="U1385" s="318">
        <v>0</v>
      </c>
    </row>
    <row r="1386" spans="1:21" x14ac:dyDescent="0.2">
      <c r="A1386" s="318">
        <v>38407</v>
      </c>
      <c r="B1386" s="318">
        <v>256.69000199999999</v>
      </c>
      <c r="C1386" s="318">
        <v>1.4123998039236339E-2</v>
      </c>
      <c r="D1386" s="318">
        <v>2.6922656097433501E-3</v>
      </c>
      <c r="E1386" s="318">
        <v>6.7858521607512354E-3</v>
      </c>
      <c r="F1386" s="318">
        <v>7.3078407885013305E-3</v>
      </c>
      <c r="G1386" s="318">
        <v>4.6047789547572214E-5</v>
      </c>
      <c r="H1386" s="318">
        <v>4.8350179024950825E-5</v>
      </c>
      <c r="I1386" s="318">
        <v>3.2615298783351565E-2</v>
      </c>
      <c r="J1386" s="318">
        <v>0</v>
      </c>
      <c r="K1386" s="318" t="s">
        <v>634</v>
      </c>
      <c r="O1386" s="318">
        <v>0</v>
      </c>
      <c r="P1386" s="318">
        <v>0</v>
      </c>
      <c r="Q1386" s="318">
        <v>0</v>
      </c>
      <c r="R1386" s="318">
        <v>2</v>
      </c>
      <c r="S1386" s="318">
        <v>8.6956521739130432E-2</v>
      </c>
      <c r="T1386" s="318">
        <v>0</v>
      </c>
      <c r="U1386" s="318">
        <v>0</v>
      </c>
    </row>
    <row r="1387" spans="1:21" x14ac:dyDescent="0.2">
      <c r="A1387" s="318">
        <v>38411</v>
      </c>
      <c r="B1387" s="318">
        <v>260.05999800000001</v>
      </c>
      <c r="C1387" s="318">
        <v>4.3546380672988298E-3</v>
      </c>
      <c r="D1387" s="318">
        <v>3.4175255787049696E-3</v>
      </c>
      <c r="E1387" s="318">
        <v>6.7420676763853341E-3</v>
      </c>
      <c r="F1387" s="318">
        <v>7.2606882668765135E-3</v>
      </c>
      <c r="G1387" s="318">
        <v>4.545547655295994E-5</v>
      </c>
      <c r="H1387" s="318">
        <v>4.7728250380607938E-5</v>
      </c>
      <c r="I1387" s="318">
        <v>4.3620515107842678E-2</v>
      </c>
      <c r="J1387" s="318">
        <v>0</v>
      </c>
      <c r="K1387" s="318" t="s">
        <v>634</v>
      </c>
      <c r="O1387" s="318">
        <v>0</v>
      </c>
      <c r="P1387" s="318">
        <v>0</v>
      </c>
      <c r="Q1387" s="318">
        <v>0</v>
      </c>
      <c r="R1387" s="318">
        <v>3</v>
      </c>
      <c r="S1387" s="318">
        <v>0.13043478260869565</v>
      </c>
      <c r="T1387" s="318">
        <v>0</v>
      </c>
      <c r="U1387" s="318">
        <v>0</v>
      </c>
    </row>
    <row r="1388" spans="1:21" x14ac:dyDescent="0.2">
      <c r="A1388" s="318">
        <v>38412</v>
      </c>
      <c r="B1388" s="318">
        <v>260.01998900000001</v>
      </c>
      <c r="C1388" s="318">
        <v>-1.5385710305724376E-4</v>
      </c>
      <c r="D1388" s="318">
        <v>3.3276434914718926E-3</v>
      </c>
      <c r="E1388" s="318">
        <v>6.778123892755279E-3</v>
      </c>
      <c r="F1388" s="318">
        <v>7.2995180383518387E-3</v>
      </c>
      <c r="G1388" s="318">
        <v>4.5942963505539976E-5</v>
      </c>
      <c r="H1388" s="318">
        <v>4.8240111680816978E-5</v>
      </c>
      <c r="I1388" s="318">
        <v>4.636836514377974E-2</v>
      </c>
      <c r="J1388" s="318">
        <v>0</v>
      </c>
      <c r="K1388" s="318" t="s">
        <v>634</v>
      </c>
      <c r="O1388" s="318">
        <v>0</v>
      </c>
      <c r="P1388" s="318">
        <v>0</v>
      </c>
      <c r="Q1388" s="318">
        <v>0</v>
      </c>
      <c r="R1388" s="318">
        <v>3</v>
      </c>
      <c r="S1388" s="318">
        <v>0.13043478260869565</v>
      </c>
      <c r="T1388" s="318">
        <v>0</v>
      </c>
      <c r="U1388" s="318">
        <v>0</v>
      </c>
    </row>
    <row r="1389" spans="1:21" x14ac:dyDescent="0.2">
      <c r="A1389" s="318">
        <v>38413</v>
      </c>
      <c r="B1389" s="318">
        <v>258.16000400000001</v>
      </c>
      <c r="C1389" s="318">
        <v>-7.1789455916101957E-3</v>
      </c>
      <c r="D1389" s="318">
        <v>2.5731952999745906E-3</v>
      </c>
      <c r="E1389" s="318">
        <v>7.0314044530569971E-3</v>
      </c>
      <c r="F1389" s="318">
        <v>7.5722817186767658E-3</v>
      </c>
      <c r="G1389" s="318">
        <v>4.9440648582469769E-5</v>
      </c>
      <c r="H1389" s="318">
        <v>5.1912681011593262E-5</v>
      </c>
      <c r="I1389" s="318">
        <v>4.5422673223884859E-2</v>
      </c>
      <c r="J1389" s="318">
        <v>0</v>
      </c>
      <c r="K1389" s="318" t="s">
        <v>634</v>
      </c>
      <c r="O1389" s="318">
        <v>0</v>
      </c>
      <c r="P1389" s="318">
        <v>0</v>
      </c>
      <c r="Q1389" s="318">
        <v>0</v>
      </c>
      <c r="R1389" s="318">
        <v>3</v>
      </c>
      <c r="S1389" s="318">
        <v>0.13043478260869565</v>
      </c>
      <c r="T1389" s="318">
        <v>0</v>
      </c>
      <c r="U1389" s="318">
        <v>0</v>
      </c>
    </row>
    <row r="1390" spans="1:21" x14ac:dyDescent="0.2">
      <c r="A1390" s="318">
        <v>38414</v>
      </c>
      <c r="B1390" s="318">
        <v>261.08999599999999</v>
      </c>
      <c r="C1390" s="318">
        <v>1.1285596911170858E-2</v>
      </c>
      <c r="D1390" s="318">
        <v>2.6745386422271184E-3</v>
      </c>
      <c r="E1390" s="318">
        <v>7.1454588965450816E-3</v>
      </c>
      <c r="F1390" s="318">
        <v>7.6951095808947033E-3</v>
      </c>
      <c r="G1390" s="318">
        <v>5.1057582842215256E-5</v>
      </c>
      <c r="H1390" s="318">
        <v>5.3610461984326022E-5</v>
      </c>
      <c r="I1390" s="318">
        <v>4.2165772653804362E-2</v>
      </c>
      <c r="J1390" s="318">
        <v>0</v>
      </c>
      <c r="K1390" s="318" t="s">
        <v>634</v>
      </c>
      <c r="O1390" s="318">
        <v>0</v>
      </c>
      <c r="P1390" s="318">
        <v>0</v>
      </c>
      <c r="Q1390" s="318">
        <v>0</v>
      </c>
      <c r="R1390" s="318">
        <v>3</v>
      </c>
      <c r="S1390" s="318">
        <v>0.13043478260869565</v>
      </c>
      <c r="T1390" s="318">
        <v>0</v>
      </c>
      <c r="U1390" s="318">
        <v>0</v>
      </c>
    </row>
    <row r="1391" spans="1:21" x14ac:dyDescent="0.2">
      <c r="A1391" s="318">
        <v>38418</v>
      </c>
      <c r="B1391" s="318">
        <v>263.17001299999998</v>
      </c>
      <c r="C1391" s="318">
        <v>-2.3909342046505096E-3</v>
      </c>
      <c r="D1391" s="318">
        <v>2.5553355293122899E-3</v>
      </c>
      <c r="E1391" s="318">
        <v>7.2144206620309032E-3</v>
      </c>
      <c r="F1391" s="318">
        <v>7.7693760975717412E-3</v>
      </c>
      <c r="G1391" s="318">
        <v>5.2047865488738415E-5</v>
      </c>
      <c r="H1391" s="318">
        <v>5.4650258763175336E-5</v>
      </c>
      <c r="I1391" s="318">
        <v>5.5098725328491048E-2</v>
      </c>
      <c r="J1391" s="318">
        <v>0</v>
      </c>
      <c r="K1391" s="318" t="s">
        <v>634</v>
      </c>
      <c r="O1391" s="318">
        <v>0</v>
      </c>
      <c r="P1391" s="318">
        <v>0</v>
      </c>
      <c r="Q1391" s="318">
        <v>0</v>
      </c>
      <c r="R1391" s="318">
        <v>4</v>
      </c>
      <c r="S1391" s="318">
        <v>0.17391304347826086</v>
      </c>
      <c r="T1391" s="318">
        <v>0</v>
      </c>
      <c r="U1391" s="318">
        <v>0</v>
      </c>
    </row>
    <row r="1392" spans="1:21" x14ac:dyDescent="0.2">
      <c r="A1392" s="318">
        <v>38419</v>
      </c>
      <c r="B1392" s="318">
        <v>262.05999800000001</v>
      </c>
      <c r="C1392" s="318">
        <v>-4.2267830449566361E-3</v>
      </c>
      <c r="D1392" s="318">
        <v>1.7130858764194483E-3</v>
      </c>
      <c r="E1392" s="318">
        <v>6.9033891519470203E-3</v>
      </c>
      <c r="F1392" s="318">
        <v>7.434419086712175E-3</v>
      </c>
      <c r="G1392" s="318">
        <v>4.7656781783219805E-5</v>
      </c>
      <c r="H1392" s="318">
        <v>5.0039620872380797E-5</v>
      </c>
      <c r="I1392" s="318">
        <v>4.9869045976309957E-2</v>
      </c>
      <c r="J1392" s="318">
        <v>0</v>
      </c>
      <c r="K1392" s="318" t="s">
        <v>634</v>
      </c>
      <c r="O1392" s="318">
        <v>0</v>
      </c>
      <c r="P1392" s="318">
        <v>0</v>
      </c>
      <c r="Q1392" s="318">
        <v>0</v>
      </c>
      <c r="R1392" s="318">
        <v>4</v>
      </c>
      <c r="S1392" s="318">
        <v>0.17391304347826086</v>
      </c>
      <c r="T1392" s="318">
        <v>0</v>
      </c>
      <c r="U1392" s="318">
        <v>0</v>
      </c>
    </row>
    <row r="1393" spans="1:21" x14ac:dyDescent="0.2">
      <c r="A1393" s="318">
        <v>38420</v>
      </c>
      <c r="B1393" s="318">
        <v>261.41000400000001</v>
      </c>
      <c r="C1393" s="318">
        <v>-2.4834062375146387E-3</v>
      </c>
      <c r="D1393" s="318">
        <v>2.0186507850841165E-3</v>
      </c>
      <c r="E1393" s="318">
        <v>6.5427139056777675E-3</v>
      </c>
      <c r="F1393" s="318">
        <v>7.0459995907299032E-3</v>
      </c>
      <c r="G1393" s="318">
        <v>4.2807105251549228E-5</v>
      </c>
      <c r="H1393" s="318">
        <v>4.4947460514126692E-5</v>
      </c>
      <c r="I1393" s="318">
        <v>4.6651947516165304E-2</v>
      </c>
      <c r="J1393" s="318">
        <v>0</v>
      </c>
      <c r="K1393" s="318" t="s">
        <v>634</v>
      </c>
      <c r="O1393" s="318">
        <v>0</v>
      </c>
      <c r="P1393" s="318">
        <v>0</v>
      </c>
      <c r="Q1393" s="318">
        <v>0</v>
      </c>
      <c r="R1393" s="318">
        <v>4</v>
      </c>
      <c r="S1393" s="318">
        <v>0.17391304347826086</v>
      </c>
      <c r="T1393" s="318">
        <v>0</v>
      </c>
      <c r="U1393" s="318">
        <v>0</v>
      </c>
    </row>
    <row r="1394" spans="1:21" x14ac:dyDescent="0.2">
      <c r="A1394" s="318">
        <v>38421</v>
      </c>
      <c r="B1394" s="318">
        <v>258.47000100000002</v>
      </c>
      <c r="C1394" s="318">
        <v>-1.1310434383091966E-2</v>
      </c>
      <c r="D1394" s="318">
        <v>1.4040973880323371E-3</v>
      </c>
      <c r="E1394" s="318">
        <v>7.1613410105988429E-3</v>
      </c>
      <c r="F1394" s="318">
        <v>7.7122133960295224E-3</v>
      </c>
      <c r="G1394" s="318">
        <v>5.1284805070084856E-5</v>
      </c>
      <c r="H1394" s="318">
        <v>5.3849045323589099E-5</v>
      </c>
      <c r="I1394" s="318">
        <v>4.4930347224596788E-2</v>
      </c>
      <c r="J1394" s="318">
        <v>0</v>
      </c>
      <c r="K1394" s="318" t="s">
        <v>634</v>
      </c>
      <c r="O1394" s="318">
        <v>0</v>
      </c>
      <c r="P1394" s="318">
        <v>0</v>
      </c>
      <c r="Q1394" s="318">
        <v>0</v>
      </c>
      <c r="R1394" s="318">
        <v>4</v>
      </c>
      <c r="S1394" s="318">
        <v>0.17391304347826086</v>
      </c>
      <c r="T1394" s="318">
        <v>0</v>
      </c>
      <c r="U1394" s="318">
        <v>0</v>
      </c>
    </row>
    <row r="1395" spans="1:21" x14ac:dyDescent="0.2">
      <c r="A1395" s="318">
        <v>38422</v>
      </c>
      <c r="B1395" s="318">
        <v>259.26998900000001</v>
      </c>
      <c r="C1395" s="318">
        <v>3.0903103956031377E-3</v>
      </c>
      <c r="D1395" s="318">
        <v>1.4053751742642416E-3</v>
      </c>
      <c r="E1395" s="318">
        <v>7.1616542820323167E-3</v>
      </c>
      <c r="F1395" s="318">
        <v>7.7125507652655717E-3</v>
      </c>
      <c r="G1395" s="318">
        <v>5.1289292055351823E-5</v>
      </c>
      <c r="H1395" s="318">
        <v>5.3853756658119415E-5</v>
      </c>
      <c r="I1395" s="318">
        <v>3.8927867167012346E-2</v>
      </c>
      <c r="J1395" s="318">
        <v>0</v>
      </c>
      <c r="K1395" s="318" t="s">
        <v>634</v>
      </c>
      <c r="O1395" s="318">
        <v>0</v>
      </c>
      <c r="P1395" s="318">
        <v>0</v>
      </c>
      <c r="Q1395" s="318">
        <v>0</v>
      </c>
      <c r="R1395" s="318">
        <v>4</v>
      </c>
      <c r="S1395" s="318">
        <v>0.17391304347826086</v>
      </c>
      <c r="T1395" s="318">
        <v>0</v>
      </c>
      <c r="U1395" s="318">
        <v>0</v>
      </c>
    </row>
    <row r="1396" spans="1:21" x14ac:dyDescent="0.2">
      <c r="A1396" s="318">
        <v>38425</v>
      </c>
      <c r="B1396" s="318">
        <v>258.60998499999999</v>
      </c>
      <c r="C1396" s="318">
        <v>-2.5488699716461837E-3</v>
      </c>
      <c r="D1396" s="318">
        <v>9.3531973148048685E-4</v>
      </c>
      <c r="E1396" s="318">
        <v>7.0773298955824245E-3</v>
      </c>
      <c r="F1396" s="318">
        <v>7.621739887550303E-3</v>
      </c>
      <c r="G1396" s="318">
        <v>5.0088598450904736E-5</v>
      </c>
      <c r="H1396" s="318">
        <v>5.2593028373449975E-5</v>
      </c>
      <c r="I1396" s="318">
        <v>4.0914498771255879E-2</v>
      </c>
      <c r="J1396" s="318">
        <v>0</v>
      </c>
      <c r="K1396" s="318" t="s">
        <v>634</v>
      </c>
      <c r="O1396" s="318">
        <v>0</v>
      </c>
      <c r="P1396" s="318">
        <v>0</v>
      </c>
      <c r="Q1396" s="318">
        <v>0</v>
      </c>
      <c r="R1396" s="318">
        <v>4</v>
      </c>
      <c r="S1396" s="318">
        <v>0.17391304347826086</v>
      </c>
      <c r="T1396" s="318">
        <v>0</v>
      </c>
      <c r="U1396" s="318">
        <v>0</v>
      </c>
    </row>
    <row r="1397" spans="1:21" x14ac:dyDescent="0.2">
      <c r="A1397" s="318">
        <v>38426</v>
      </c>
      <c r="B1397" s="318">
        <v>259.69000199999999</v>
      </c>
      <c r="C1397" s="318">
        <v>4.1675423124444052E-3</v>
      </c>
      <c r="D1397" s="318">
        <v>1.0868504845993067E-3</v>
      </c>
      <c r="E1397" s="318">
        <v>7.1124346436244748E-3</v>
      </c>
      <c r="F1397" s="318">
        <v>7.6595450008263575E-3</v>
      </c>
      <c r="G1397" s="318">
        <v>5.0586726559829607E-5</v>
      </c>
      <c r="H1397" s="318">
        <v>5.3116062887821088E-5</v>
      </c>
      <c r="I1397" s="318">
        <v>3.6069304740430123E-2</v>
      </c>
      <c r="J1397" s="318">
        <v>0</v>
      </c>
      <c r="K1397" s="318" t="s">
        <v>634</v>
      </c>
      <c r="O1397" s="318">
        <v>0</v>
      </c>
      <c r="P1397" s="318">
        <v>0</v>
      </c>
      <c r="Q1397" s="318">
        <v>0</v>
      </c>
      <c r="R1397" s="318">
        <v>4</v>
      </c>
      <c r="S1397" s="318">
        <v>0.17391304347826086</v>
      </c>
      <c r="T1397" s="318">
        <v>0</v>
      </c>
      <c r="U1397" s="318">
        <v>0</v>
      </c>
    </row>
    <row r="1398" spans="1:21" x14ac:dyDescent="0.2">
      <c r="A1398" s="318">
        <v>38427</v>
      </c>
      <c r="B1398" s="318">
        <v>257.459991</v>
      </c>
      <c r="C1398" s="318">
        <v>-8.6242863857927416E-3</v>
      </c>
      <c r="D1398" s="318">
        <v>4.235801053629226E-4</v>
      </c>
      <c r="E1398" s="318">
        <v>7.3451159899646625E-3</v>
      </c>
      <c r="F1398" s="318">
        <v>7.9101249122696358E-3</v>
      </c>
      <c r="G1398" s="318">
        <v>5.3950728906034567E-5</v>
      </c>
      <c r="H1398" s="318">
        <v>5.6648265351336299E-5</v>
      </c>
      <c r="I1398" s="318">
        <v>3.628540478590405E-2</v>
      </c>
      <c r="J1398" s="318">
        <v>0</v>
      </c>
      <c r="K1398" s="318" t="s">
        <v>634</v>
      </c>
      <c r="O1398" s="318">
        <v>0</v>
      </c>
      <c r="P1398" s="318">
        <v>0</v>
      </c>
      <c r="Q1398" s="318">
        <v>0</v>
      </c>
      <c r="R1398" s="318">
        <v>4</v>
      </c>
      <c r="S1398" s="318">
        <v>0.17391304347826086</v>
      </c>
      <c r="T1398" s="318">
        <v>0</v>
      </c>
      <c r="U1398" s="318">
        <v>0</v>
      </c>
    </row>
    <row r="1399" spans="1:21" x14ac:dyDescent="0.2">
      <c r="A1399" s="318">
        <v>38428</v>
      </c>
      <c r="B1399" s="318">
        <v>261.73998999999998</v>
      </c>
      <c r="C1399" s="318">
        <v>1.6487273146879457E-2</v>
      </c>
      <c r="D1399" s="318">
        <v>1.5269856069763034E-3</v>
      </c>
      <c r="E1399" s="318">
        <v>7.9403025570471564E-3</v>
      </c>
      <c r="F1399" s="318">
        <v>8.5510950614353983E-3</v>
      </c>
      <c r="G1399" s="318">
        <v>6.3048404697449607E-5</v>
      </c>
      <c r="H1399" s="318">
        <v>6.6200824932322088E-5</v>
      </c>
      <c r="I1399" s="318">
        <v>2.892754010003221E-2</v>
      </c>
      <c r="J1399" s="318">
        <v>0</v>
      </c>
      <c r="K1399" s="318" t="s">
        <v>634</v>
      </c>
      <c r="O1399" s="318">
        <v>0</v>
      </c>
      <c r="P1399" s="318">
        <v>0</v>
      </c>
      <c r="Q1399" s="318">
        <v>0</v>
      </c>
      <c r="R1399" s="318">
        <v>4</v>
      </c>
      <c r="S1399" s="318">
        <v>0.17391304347826086</v>
      </c>
      <c r="T1399" s="318">
        <v>0</v>
      </c>
      <c r="U1399" s="318">
        <v>0</v>
      </c>
    </row>
    <row r="1400" spans="1:21" x14ac:dyDescent="0.2">
      <c r="A1400" s="318">
        <v>38429</v>
      </c>
      <c r="B1400" s="318">
        <v>261.27999899999998</v>
      </c>
      <c r="C1400" s="318">
        <v>-1.7589810266374641E-3</v>
      </c>
      <c r="D1400" s="318">
        <v>1.0466133055850157E-3</v>
      </c>
      <c r="E1400" s="318">
        <v>7.8123446406005749E-3</v>
      </c>
      <c r="F1400" s="318">
        <v>8.4132942283390803E-3</v>
      </c>
      <c r="G1400" s="318">
        <v>6.1032728783520525E-5</v>
      </c>
      <c r="H1400" s="318">
        <v>6.408436522269656E-5</v>
      </c>
      <c r="I1400" s="318">
        <v>3.887664412682458E-2</v>
      </c>
      <c r="J1400" s="318">
        <v>0</v>
      </c>
      <c r="K1400" s="318" t="s">
        <v>634</v>
      </c>
      <c r="O1400" s="318">
        <v>0</v>
      </c>
      <c r="P1400" s="318">
        <v>0</v>
      </c>
      <c r="Q1400" s="318">
        <v>0</v>
      </c>
      <c r="R1400" s="318">
        <v>4</v>
      </c>
      <c r="S1400" s="318">
        <v>0.17391304347826086</v>
      </c>
      <c r="T1400" s="318">
        <v>0</v>
      </c>
      <c r="U1400" s="318">
        <v>0</v>
      </c>
    </row>
    <row r="1401" spans="1:21" x14ac:dyDescent="0.2">
      <c r="A1401" s="318">
        <v>38432</v>
      </c>
      <c r="B1401" s="318">
        <v>260.83999599999999</v>
      </c>
      <c r="C1401" s="318">
        <v>-1.6854482049130943E-3</v>
      </c>
      <c r="D1401" s="318">
        <v>1.3855129053615587E-3</v>
      </c>
      <c r="E1401" s="318">
        <v>7.5123396714136155E-3</v>
      </c>
      <c r="F1401" s="318">
        <v>8.0902119538300479E-3</v>
      </c>
      <c r="G1401" s="318">
        <v>5.6435247338694831E-5</v>
      </c>
      <c r="H1401" s="318">
        <v>5.9257009705629575E-5</v>
      </c>
      <c r="I1401" s="318">
        <v>3.4244825679044313E-2</v>
      </c>
      <c r="J1401" s="318">
        <v>0</v>
      </c>
      <c r="K1401" s="318" t="s">
        <v>634</v>
      </c>
      <c r="O1401" s="318">
        <v>0</v>
      </c>
      <c r="P1401" s="318">
        <v>0</v>
      </c>
      <c r="Q1401" s="318">
        <v>0</v>
      </c>
      <c r="R1401" s="318">
        <v>4</v>
      </c>
      <c r="S1401" s="318">
        <v>0.17391304347826086</v>
      </c>
      <c r="T1401" s="318">
        <v>0</v>
      </c>
      <c r="U1401" s="318">
        <v>0</v>
      </c>
    </row>
    <row r="1402" spans="1:21" x14ac:dyDescent="0.2">
      <c r="A1402" s="318">
        <v>38433</v>
      </c>
      <c r="B1402" s="318">
        <v>259.89999399999999</v>
      </c>
      <c r="C1402" s="318">
        <v>-3.6102586282880391E-3</v>
      </c>
      <c r="D1402" s="318">
        <v>9.9607068958064036E-4</v>
      </c>
      <c r="E1402" s="318">
        <v>7.5509910218836155E-3</v>
      </c>
      <c r="F1402" s="318">
        <v>8.1318364851054314E-3</v>
      </c>
      <c r="G1402" s="318">
        <v>5.7017465412566965E-5</v>
      </c>
      <c r="H1402" s="318">
        <v>5.9868338683195316E-5</v>
      </c>
      <c r="I1402" s="318">
        <v>3.5072214683515089E-2</v>
      </c>
      <c r="J1402" s="318">
        <v>0</v>
      </c>
      <c r="K1402" s="318" t="s">
        <v>634</v>
      </c>
      <c r="O1402" s="318">
        <v>0</v>
      </c>
      <c r="P1402" s="318">
        <v>0</v>
      </c>
      <c r="Q1402" s="318">
        <v>0</v>
      </c>
      <c r="R1402" s="318">
        <v>4</v>
      </c>
      <c r="S1402" s="318">
        <v>0.17391304347826086</v>
      </c>
      <c r="T1402" s="318">
        <v>0</v>
      </c>
      <c r="U1402" s="318">
        <v>0</v>
      </c>
    </row>
    <row r="1403" spans="1:21" x14ac:dyDescent="0.2">
      <c r="A1403" s="318">
        <v>38434</v>
      </c>
      <c r="B1403" s="318">
        <v>256.30999800000001</v>
      </c>
      <c r="C1403" s="318">
        <v>-1.3909276978588089E-2</v>
      </c>
      <c r="D1403" s="318">
        <v>5.7192849782195768E-4</v>
      </c>
      <c r="E1403" s="318">
        <v>8.1325289006736346E-3</v>
      </c>
      <c r="F1403" s="318">
        <v>8.7581080468792979E-3</v>
      </c>
      <c r="G1403" s="318">
        <v>6.613802632029193E-5</v>
      </c>
      <c r="H1403" s="318">
        <v>6.9444927636306536E-5</v>
      </c>
      <c r="I1403" s="318">
        <v>3.1343117945597777E-2</v>
      </c>
      <c r="J1403" s="318">
        <v>0</v>
      </c>
      <c r="K1403" s="318" t="s">
        <v>634</v>
      </c>
      <c r="O1403" s="318">
        <v>0</v>
      </c>
      <c r="P1403" s="318">
        <v>0</v>
      </c>
      <c r="Q1403" s="318">
        <v>0</v>
      </c>
      <c r="R1403" s="318">
        <v>4</v>
      </c>
      <c r="S1403" s="318">
        <v>0.17391304347826086</v>
      </c>
      <c r="T1403" s="318">
        <v>0</v>
      </c>
      <c r="U1403" s="318">
        <v>0</v>
      </c>
    </row>
    <row r="1404" spans="1:21" x14ac:dyDescent="0.2">
      <c r="A1404" s="318">
        <v>38440</v>
      </c>
      <c r="B1404" s="318">
        <v>255.979996</v>
      </c>
      <c r="C1404" s="318">
        <v>-1.2883407816292253E-3</v>
      </c>
      <c r="D1404" s="318">
        <v>5.4067428145778958E-4</v>
      </c>
      <c r="E1404" s="318">
        <v>8.1386459734849158E-3</v>
      </c>
      <c r="F1404" s="318">
        <v>8.764695663752986E-3</v>
      </c>
      <c r="G1404" s="318">
        <v>6.6237558281722226E-5</v>
      </c>
      <c r="H1404" s="318">
        <v>6.9549436195808336E-5</v>
      </c>
      <c r="I1404" s="318">
        <v>2.5723653213589395E-2</v>
      </c>
      <c r="J1404" s="318">
        <v>0</v>
      </c>
      <c r="K1404" s="318" t="s">
        <v>634</v>
      </c>
      <c r="O1404" s="318">
        <v>0</v>
      </c>
      <c r="P1404" s="318">
        <v>0</v>
      </c>
      <c r="Q1404" s="318">
        <v>0</v>
      </c>
      <c r="R1404" s="318">
        <v>4</v>
      </c>
      <c r="S1404" s="318">
        <v>0.17391304347826086</v>
      </c>
      <c r="T1404" s="318">
        <v>0</v>
      </c>
      <c r="U1404" s="318">
        <v>0</v>
      </c>
    </row>
    <row r="1405" spans="1:21" x14ac:dyDescent="0.2">
      <c r="A1405" s="318">
        <v>38441</v>
      </c>
      <c r="B1405" s="318">
        <v>253.58999600000001</v>
      </c>
      <c r="C1405" s="318">
        <v>-9.3805269659714679E-3</v>
      </c>
      <c r="D1405" s="318">
        <v>-5.785888140282967E-4</v>
      </c>
      <c r="E1405" s="318">
        <v>7.7857785998015202E-3</v>
      </c>
      <c r="F1405" s="318">
        <v>8.3846846459400982E-3</v>
      </c>
      <c r="G1405" s="318">
        <v>6.0618348405127321E-5</v>
      </c>
      <c r="H1405" s="318">
        <v>6.3649265825383691E-5</v>
      </c>
      <c r="I1405" s="318">
        <v>2.2587033906524393E-2</v>
      </c>
      <c r="J1405" s="318">
        <v>0</v>
      </c>
      <c r="K1405" s="318" t="s">
        <v>634</v>
      </c>
      <c r="O1405" s="318">
        <v>0</v>
      </c>
      <c r="P1405" s="318">
        <v>0</v>
      </c>
      <c r="Q1405" s="318">
        <v>0</v>
      </c>
      <c r="R1405" s="318">
        <v>4</v>
      </c>
      <c r="S1405" s="318">
        <v>0.17391304347826086</v>
      </c>
      <c r="T1405" s="318">
        <v>0</v>
      </c>
      <c r="U1405" s="318">
        <v>0</v>
      </c>
    </row>
    <row r="1406" spans="1:21" x14ac:dyDescent="0.2">
      <c r="A1406" s="318">
        <v>38442</v>
      </c>
      <c r="B1406" s="318">
        <v>256.26998900000001</v>
      </c>
      <c r="C1406" s="318">
        <v>1.0512759428524747E-2</v>
      </c>
      <c r="D1406" s="318">
        <v>-4.9172355244590771E-4</v>
      </c>
      <c r="E1406" s="318">
        <v>7.9036255397618646E-3</v>
      </c>
      <c r="F1406" s="318">
        <v>8.5115967351281612E-3</v>
      </c>
      <c r="G1406" s="318">
        <v>6.2467296672776023E-5</v>
      </c>
      <c r="H1406" s="318">
        <v>6.5590661506414831E-5</v>
      </c>
      <c r="I1406" s="318">
        <v>1.6923733524417003E-2</v>
      </c>
      <c r="J1406" s="318">
        <v>0</v>
      </c>
      <c r="K1406" s="318" t="s">
        <v>634</v>
      </c>
      <c r="O1406" s="318">
        <v>0</v>
      </c>
      <c r="P1406" s="318">
        <v>0</v>
      </c>
      <c r="Q1406" s="318">
        <v>0</v>
      </c>
      <c r="R1406" s="318">
        <v>4</v>
      </c>
      <c r="S1406" s="318">
        <v>0.17391304347826086</v>
      </c>
      <c r="T1406" s="318">
        <v>0</v>
      </c>
      <c r="U1406" s="318">
        <v>0</v>
      </c>
    </row>
    <row r="1407" spans="1:21" x14ac:dyDescent="0.2">
      <c r="A1407" s="318">
        <v>38443</v>
      </c>
      <c r="B1407" s="318">
        <v>258.35998499999999</v>
      </c>
      <c r="C1407" s="318">
        <v>8.1223698417690546E-3</v>
      </c>
      <c r="D1407" s="318">
        <v>-3.1230775366161137E-4</v>
      </c>
      <c r="E1407" s="318">
        <v>8.0603515025851127E-3</v>
      </c>
      <c r="F1407" s="318">
        <v>8.6803785412455058E-3</v>
      </c>
      <c r="G1407" s="318">
        <v>6.4969266345226088E-5</v>
      </c>
      <c r="H1407" s="318">
        <v>6.8217729662487401E-5</v>
      </c>
      <c r="I1407" s="318">
        <v>2.0462642214560442E-2</v>
      </c>
      <c r="J1407" s="318">
        <v>0</v>
      </c>
      <c r="K1407" s="318" t="s">
        <v>634</v>
      </c>
      <c r="O1407" s="318">
        <v>0</v>
      </c>
      <c r="P1407" s="318">
        <v>0</v>
      </c>
      <c r="Q1407" s="318">
        <v>0</v>
      </c>
      <c r="R1407" s="318">
        <v>4</v>
      </c>
      <c r="S1407" s="318">
        <v>0.17391304347826086</v>
      </c>
      <c r="T1407" s="318">
        <v>0</v>
      </c>
      <c r="U1407" s="318">
        <v>0</v>
      </c>
    </row>
    <row r="1408" spans="1:21" x14ac:dyDescent="0.2">
      <c r="A1408" s="318">
        <v>38446</v>
      </c>
      <c r="B1408" s="318">
        <v>260.85000600000001</v>
      </c>
      <c r="C1408" s="318">
        <v>9.5916493643792497E-3</v>
      </c>
      <c r="D1408" s="318">
        <v>1.5176398288298354E-4</v>
      </c>
      <c r="E1408" s="318">
        <v>8.345435796835261E-3</v>
      </c>
      <c r="F1408" s="318">
        <v>8.9873923965918187E-3</v>
      </c>
      <c r="G1408" s="318">
        <v>6.9646298639099375E-5</v>
      </c>
      <c r="H1408" s="318">
        <v>7.3128613571054352E-5</v>
      </c>
      <c r="I1408" s="318">
        <v>2.4368585126516153E-2</v>
      </c>
      <c r="J1408" s="318">
        <v>0</v>
      </c>
      <c r="K1408" s="318" t="s">
        <v>634</v>
      </c>
      <c r="O1408" s="318">
        <v>0</v>
      </c>
      <c r="P1408" s="318">
        <v>0</v>
      </c>
      <c r="Q1408" s="318">
        <v>0</v>
      </c>
      <c r="R1408" s="318">
        <v>4</v>
      </c>
      <c r="S1408" s="318">
        <v>0.17391304347826086</v>
      </c>
      <c r="T1408" s="318">
        <v>0</v>
      </c>
      <c r="U1408" s="318">
        <v>0</v>
      </c>
    </row>
    <row r="1409" spans="1:21" x14ac:dyDescent="0.2">
      <c r="A1409" s="318">
        <v>38447</v>
      </c>
      <c r="B1409" s="318">
        <v>261.25</v>
      </c>
      <c r="C1409" s="318">
        <v>1.5322508088941084E-3</v>
      </c>
      <c r="D1409" s="318">
        <v>5.665828590974743E-4</v>
      </c>
      <c r="E1409" s="318">
        <v>8.1776489442011123E-3</v>
      </c>
      <c r="F1409" s="318">
        <v>8.806698862985813E-3</v>
      </c>
      <c r="G1409" s="318">
        <v>6.6873942254593559E-5</v>
      </c>
      <c r="H1409" s="318">
        <v>7.0217639367323241E-5</v>
      </c>
      <c r="I1409" s="318">
        <v>2.8901108204409085E-2</v>
      </c>
      <c r="J1409" s="318">
        <v>0</v>
      </c>
      <c r="K1409" s="318" t="s">
        <v>634</v>
      </c>
      <c r="O1409" s="318">
        <v>0</v>
      </c>
      <c r="P1409" s="318">
        <v>0</v>
      </c>
      <c r="Q1409" s="318">
        <v>0</v>
      </c>
      <c r="R1409" s="318">
        <v>4</v>
      </c>
      <c r="S1409" s="318">
        <v>0.17391304347826086</v>
      </c>
      <c r="T1409" s="318">
        <v>0</v>
      </c>
      <c r="U1409" s="318">
        <v>0</v>
      </c>
    </row>
    <row r="1410" spans="1:21" x14ac:dyDescent="0.2">
      <c r="A1410" s="318">
        <v>38448</v>
      </c>
      <c r="B1410" s="318">
        <v>262.11999500000002</v>
      </c>
      <c r="C1410" s="318">
        <v>3.3245918170425196E-3</v>
      </c>
      <c r="D1410" s="318">
        <v>1.8748737842469638E-4</v>
      </c>
      <c r="E1410" s="318">
        <v>7.8331673517250764E-3</v>
      </c>
      <c r="F1410" s="318">
        <v>8.4357186864731596E-3</v>
      </c>
      <c r="G1410" s="318">
        <v>6.1358510760131635E-5</v>
      </c>
      <c r="H1410" s="318">
        <v>6.4426436298138225E-5</v>
      </c>
      <c r="I1410" s="318">
        <v>2.843676766137802E-2</v>
      </c>
      <c r="J1410" s="318">
        <v>0</v>
      </c>
      <c r="K1410" s="318" t="s">
        <v>634</v>
      </c>
      <c r="O1410" s="318">
        <v>0</v>
      </c>
      <c r="P1410" s="318">
        <v>0</v>
      </c>
      <c r="Q1410" s="318">
        <v>0</v>
      </c>
      <c r="R1410" s="318">
        <v>4</v>
      </c>
      <c r="S1410" s="318">
        <v>0.17391304347826086</v>
      </c>
      <c r="T1410" s="318">
        <v>0</v>
      </c>
      <c r="U1410" s="318">
        <v>0</v>
      </c>
    </row>
    <row r="1411" spans="1:21" x14ac:dyDescent="0.2">
      <c r="A1411" s="318">
        <v>38449</v>
      </c>
      <c r="B1411" s="318">
        <v>263.94000199999999</v>
      </c>
      <c r="C1411" s="318">
        <v>6.9194170700997712E-3</v>
      </c>
      <c r="D1411" s="318">
        <v>2.5267493902685728E-5</v>
      </c>
      <c r="E1411" s="318">
        <v>7.6457384561232182E-3</v>
      </c>
      <c r="F1411" s="318">
        <v>8.2338721835173122E-3</v>
      </c>
      <c r="G1411" s="318">
        <v>5.8457316539441454E-5</v>
      </c>
      <c r="H1411" s="318">
        <v>6.1380182366413527E-5</v>
      </c>
      <c r="I1411" s="318">
        <v>2.7470701537770845E-2</v>
      </c>
      <c r="J1411" s="318">
        <v>0</v>
      </c>
      <c r="K1411" s="318" t="s">
        <v>634</v>
      </c>
      <c r="O1411" s="318">
        <v>0</v>
      </c>
      <c r="P1411" s="318">
        <v>0</v>
      </c>
      <c r="Q1411" s="318">
        <v>0</v>
      </c>
      <c r="R1411" s="318">
        <v>4</v>
      </c>
      <c r="S1411" s="318">
        <v>0.17391304347826086</v>
      </c>
      <c r="T1411" s="318">
        <v>0</v>
      </c>
      <c r="U1411" s="318">
        <v>0</v>
      </c>
    </row>
    <row r="1412" spans="1:21" x14ac:dyDescent="0.2">
      <c r="A1412" s="318">
        <v>38450</v>
      </c>
      <c r="B1412" s="318">
        <v>264.20001200000002</v>
      </c>
      <c r="C1412" s="318">
        <v>9.8462534219713157E-4</v>
      </c>
      <c r="D1412" s="318">
        <v>1.86008424704954E-4</v>
      </c>
      <c r="E1412" s="318">
        <v>7.6278636492739015E-3</v>
      </c>
      <c r="F1412" s="318">
        <v>8.2146223915257402E-3</v>
      </c>
      <c r="G1412" s="318">
        <v>5.818430385191416E-5</v>
      </c>
      <c r="H1412" s="318">
        <v>6.1093519044509866E-5</v>
      </c>
      <c r="I1412" s="318">
        <v>3.1341283150060739E-2</v>
      </c>
      <c r="J1412" s="318">
        <v>0</v>
      </c>
      <c r="K1412" s="318" t="s">
        <v>634</v>
      </c>
      <c r="O1412" s="318">
        <v>0</v>
      </c>
      <c r="P1412" s="318">
        <v>0</v>
      </c>
      <c r="Q1412" s="318">
        <v>0</v>
      </c>
      <c r="R1412" s="318">
        <v>4</v>
      </c>
      <c r="S1412" s="318">
        <v>0.17391304347826086</v>
      </c>
      <c r="T1412" s="318">
        <v>0</v>
      </c>
      <c r="U1412" s="318">
        <v>0</v>
      </c>
    </row>
    <row r="1413" spans="1:21" x14ac:dyDescent="0.2">
      <c r="A1413" s="318">
        <v>38453</v>
      </c>
      <c r="B1413" s="318">
        <v>262.85000600000001</v>
      </c>
      <c r="C1413" s="318">
        <v>-5.1228874161961596E-3</v>
      </c>
      <c r="D1413" s="318">
        <v>1.4333678797926261E-4</v>
      </c>
      <c r="E1413" s="318">
        <v>7.6562376050280222E-3</v>
      </c>
      <c r="F1413" s="318">
        <v>8.2451789592609473E-3</v>
      </c>
      <c r="G1413" s="318">
        <v>5.8617974264645228E-5</v>
      </c>
      <c r="H1413" s="318">
        <v>6.1548872977877487E-5</v>
      </c>
      <c r="I1413" s="318">
        <v>2.9723340877547327E-2</v>
      </c>
      <c r="J1413" s="318">
        <v>0</v>
      </c>
      <c r="K1413" s="318" t="s">
        <v>634</v>
      </c>
      <c r="O1413" s="318">
        <v>0</v>
      </c>
      <c r="P1413" s="318">
        <v>0</v>
      </c>
      <c r="Q1413" s="318">
        <v>0</v>
      </c>
      <c r="R1413" s="318">
        <v>4</v>
      </c>
      <c r="S1413" s="318">
        <v>0.17391304347826086</v>
      </c>
      <c r="T1413" s="318">
        <v>0</v>
      </c>
      <c r="U1413" s="318">
        <v>0</v>
      </c>
    </row>
    <row r="1414" spans="1:21" x14ac:dyDescent="0.2">
      <c r="A1414" s="318">
        <v>38454</v>
      </c>
      <c r="B1414" s="318">
        <v>263.27999899999998</v>
      </c>
      <c r="C1414" s="318">
        <v>1.6345507446826491E-3</v>
      </c>
      <c r="D1414" s="318">
        <v>3.3942997760770462E-4</v>
      </c>
      <c r="E1414" s="318">
        <v>7.6383110767898115E-3</v>
      </c>
      <c r="F1414" s="318">
        <v>8.2258734673121038E-3</v>
      </c>
      <c r="G1414" s="318">
        <v>5.834379610580993E-5</v>
      </c>
      <c r="H1414" s="318">
        <v>6.1260985911100433E-5</v>
      </c>
      <c r="I1414" s="318">
        <v>2.4344508711039322E-2</v>
      </c>
      <c r="J1414" s="318">
        <v>0</v>
      </c>
      <c r="K1414" s="318" t="s">
        <v>634</v>
      </c>
      <c r="O1414" s="318">
        <v>0</v>
      </c>
      <c r="P1414" s="318">
        <v>0</v>
      </c>
      <c r="Q1414" s="318">
        <v>0</v>
      </c>
      <c r="R1414" s="318">
        <v>4</v>
      </c>
      <c r="S1414" s="318">
        <v>0.17391304347826086</v>
      </c>
      <c r="T1414" s="318">
        <v>0</v>
      </c>
      <c r="U1414" s="318">
        <v>0</v>
      </c>
    </row>
    <row r="1415" spans="1:21" x14ac:dyDescent="0.2">
      <c r="A1415" s="318">
        <v>38455</v>
      </c>
      <c r="B1415" s="318">
        <v>263.72000100000002</v>
      </c>
      <c r="C1415" s="318">
        <v>1.6698372001526429E-3</v>
      </c>
      <c r="D1415" s="318">
        <v>9.5753814823840036E-4</v>
      </c>
      <c r="E1415" s="318">
        <v>7.1585730210311088E-3</v>
      </c>
      <c r="F1415" s="318">
        <v>7.7092324841873472E-3</v>
      </c>
      <c r="G1415" s="318">
        <v>5.1245167697434459E-5</v>
      </c>
      <c r="H1415" s="318">
        <v>5.3807426082306185E-5</v>
      </c>
      <c r="I1415" s="318">
        <v>2.5769395166883171E-2</v>
      </c>
      <c r="J1415" s="318">
        <v>0</v>
      </c>
      <c r="K1415" s="318" t="s">
        <v>634</v>
      </c>
      <c r="O1415" s="318">
        <v>0</v>
      </c>
      <c r="P1415" s="318">
        <v>0</v>
      </c>
      <c r="Q1415" s="318">
        <v>0</v>
      </c>
      <c r="R1415" s="318">
        <v>4</v>
      </c>
      <c r="S1415" s="318">
        <v>0.17391304347826086</v>
      </c>
      <c r="T1415" s="318">
        <v>0</v>
      </c>
      <c r="U1415" s="318">
        <v>0</v>
      </c>
    </row>
    <row r="1416" spans="1:21" x14ac:dyDescent="0.2">
      <c r="A1416" s="318">
        <v>38456</v>
      </c>
      <c r="B1416" s="318">
        <v>262.73998999999998</v>
      </c>
      <c r="C1416" s="318">
        <v>-3.7230260560782661E-3</v>
      </c>
      <c r="D1416" s="318">
        <v>6.330935553011906E-4</v>
      </c>
      <c r="E1416" s="318">
        <v>7.2112820205171577E-3</v>
      </c>
      <c r="F1416" s="318">
        <v>7.7659960220954E-3</v>
      </c>
      <c r="G1416" s="318">
        <v>5.2002588379434016E-5</v>
      </c>
      <c r="H1416" s="318">
        <v>5.4602717798405719E-5</v>
      </c>
      <c r="I1416" s="318">
        <v>2.9154721953342972E-2</v>
      </c>
      <c r="J1416" s="318">
        <v>0</v>
      </c>
      <c r="K1416" s="318" t="s">
        <v>634</v>
      </c>
      <c r="O1416" s="318">
        <v>0</v>
      </c>
      <c r="P1416" s="318">
        <v>0</v>
      </c>
      <c r="Q1416" s="318">
        <v>0</v>
      </c>
      <c r="R1416" s="318">
        <v>4</v>
      </c>
      <c r="S1416" s="318">
        <v>0.17391304347826086</v>
      </c>
      <c r="T1416" s="318">
        <v>0</v>
      </c>
      <c r="U1416" s="318">
        <v>0</v>
      </c>
    </row>
    <row r="1417" spans="1:21" x14ac:dyDescent="0.2">
      <c r="A1417" s="318">
        <v>38457</v>
      </c>
      <c r="B1417" s="318">
        <v>257.23998999999998</v>
      </c>
      <c r="C1417" s="318">
        <v>-2.1155449588462761E-2</v>
      </c>
      <c r="D1417" s="318">
        <v>-2.5293404549959895E-4</v>
      </c>
      <c r="E1417" s="318">
        <v>8.6260696291315768E-3</v>
      </c>
      <c r="F1417" s="318">
        <v>9.2896134467570831E-3</v>
      </c>
      <c r="G1417" s="318">
        <v>7.4409077246626168E-5</v>
      </c>
      <c r="H1417" s="318">
        <v>7.8129531108957483E-5</v>
      </c>
      <c r="I1417" s="318">
        <v>2.692887259135758E-2</v>
      </c>
      <c r="J1417" s="318">
        <v>0</v>
      </c>
      <c r="K1417" s="318" t="s">
        <v>634</v>
      </c>
      <c r="O1417" s="318">
        <v>0</v>
      </c>
      <c r="P1417" s="318">
        <v>0</v>
      </c>
      <c r="Q1417" s="318">
        <v>0</v>
      </c>
      <c r="R1417" s="318">
        <v>4</v>
      </c>
      <c r="S1417" s="318">
        <v>0.17391304347826086</v>
      </c>
      <c r="T1417" s="318">
        <v>0</v>
      </c>
      <c r="U1417" s="318">
        <v>0</v>
      </c>
    </row>
    <row r="1418" spans="1:21" x14ac:dyDescent="0.2">
      <c r="A1418" s="318">
        <v>38461</v>
      </c>
      <c r="B1418" s="318">
        <v>251.41000399999999</v>
      </c>
      <c r="C1418" s="318">
        <v>7.9068018820256762E-3</v>
      </c>
      <c r="D1418" s="318">
        <v>-1.1323449881841935E-3</v>
      </c>
      <c r="E1418" s="318">
        <v>1.0917717055823797E-2</v>
      </c>
      <c r="F1418" s="318">
        <v>1.1757541444733319E-2</v>
      </c>
      <c r="G1418" s="318">
        <v>1.1919654571102586E-4</v>
      </c>
      <c r="H1418" s="318">
        <v>1.2515637299657717E-4</v>
      </c>
      <c r="I1418" s="318">
        <v>-3.2373443635975718E-3</v>
      </c>
      <c r="J1418" s="318">
        <v>0</v>
      </c>
      <c r="K1418" s="318" t="s">
        <v>634</v>
      </c>
      <c r="O1418" s="318">
        <v>0</v>
      </c>
      <c r="P1418" s="318">
        <v>0</v>
      </c>
      <c r="Q1418" s="318">
        <v>0</v>
      </c>
      <c r="R1418" s="318">
        <v>5</v>
      </c>
      <c r="S1418" s="318">
        <v>0.21739130434782608</v>
      </c>
      <c r="T1418" s="318">
        <v>0</v>
      </c>
      <c r="U1418" s="318">
        <v>0</v>
      </c>
    </row>
    <row r="1419" spans="1:21" x14ac:dyDescent="0.2">
      <c r="A1419" s="318">
        <v>38462</v>
      </c>
      <c r="B1419" s="318">
        <v>252.08000200000001</v>
      </c>
      <c r="C1419" s="318">
        <v>2.6614168602745875E-3</v>
      </c>
      <c r="D1419" s="318">
        <v>-1.7907190970701391E-3</v>
      </c>
      <c r="E1419" s="318">
        <v>1.019502333039409E-2</v>
      </c>
      <c r="F1419" s="318">
        <v>1.0979255894270557E-2</v>
      </c>
      <c r="G1419" s="318">
        <v>1.0393850070727979E-4</v>
      </c>
      <c r="H1419" s="318">
        <v>1.0913542574264378E-4</v>
      </c>
      <c r="I1419" s="318">
        <v>-3.9561832434293481E-4</v>
      </c>
      <c r="J1419" s="318">
        <v>0</v>
      </c>
      <c r="K1419" s="318" t="s">
        <v>634</v>
      </c>
      <c r="O1419" s="318">
        <v>0</v>
      </c>
      <c r="P1419" s="318">
        <v>0</v>
      </c>
      <c r="Q1419" s="318">
        <v>0</v>
      </c>
      <c r="R1419" s="318">
        <v>5</v>
      </c>
      <c r="S1419" s="318">
        <v>0.21739130434782608</v>
      </c>
      <c r="T1419" s="318">
        <v>0</v>
      </c>
      <c r="U1419" s="318">
        <v>0</v>
      </c>
    </row>
    <row r="1420" spans="1:21" x14ac:dyDescent="0.2">
      <c r="A1420" s="318">
        <v>38463</v>
      </c>
      <c r="B1420" s="318">
        <v>252.86999499999999</v>
      </c>
      <c r="C1420" s="318">
        <v>3.1289975214858958E-3</v>
      </c>
      <c r="D1420" s="318">
        <v>-1.5579582138261696E-3</v>
      </c>
      <c r="E1420" s="318">
        <v>1.0251426457433226E-2</v>
      </c>
      <c r="F1420" s="318">
        <v>1.1039997723389627E-2</v>
      </c>
      <c r="G1420" s="318">
        <v>1.0509174441216195E-4</v>
      </c>
      <c r="H1420" s="318">
        <v>1.1034633163277005E-4</v>
      </c>
      <c r="I1420" s="318">
        <v>-1.0009434642605231E-3</v>
      </c>
      <c r="J1420" s="318">
        <v>0</v>
      </c>
      <c r="K1420" s="318" t="s">
        <v>634</v>
      </c>
      <c r="O1420" s="318">
        <v>0</v>
      </c>
      <c r="P1420" s="318">
        <v>0</v>
      </c>
      <c r="Q1420" s="318">
        <v>0</v>
      </c>
      <c r="R1420" s="318">
        <v>5</v>
      </c>
      <c r="S1420" s="318">
        <v>0.21739130434782608</v>
      </c>
      <c r="T1420" s="318">
        <v>0</v>
      </c>
      <c r="U1420" s="318">
        <v>0</v>
      </c>
    </row>
    <row r="1421" spans="1:21" x14ac:dyDescent="0.2">
      <c r="A1421" s="318">
        <v>38467</v>
      </c>
      <c r="B1421" s="318">
        <v>256.32000699999998</v>
      </c>
      <c r="C1421" s="318">
        <v>4.8886464547349892E-3</v>
      </c>
      <c r="D1421" s="318">
        <v>-6.6048701771599628E-4</v>
      </c>
      <c r="E1421" s="318">
        <v>1.0551562644830616E-2</v>
      </c>
      <c r="F1421" s="318">
        <v>1.1363221309817586E-2</v>
      </c>
      <c r="G1421" s="318">
        <v>1.1133547424778487E-4</v>
      </c>
      <c r="H1421" s="318">
        <v>1.1690224796017412E-4</v>
      </c>
      <c r="I1421" s="318">
        <v>7.7442770416792329E-3</v>
      </c>
      <c r="J1421" s="318">
        <v>0</v>
      </c>
      <c r="K1421" s="318" t="s">
        <v>634</v>
      </c>
      <c r="O1421" s="318">
        <v>0</v>
      </c>
      <c r="P1421" s="318">
        <v>0</v>
      </c>
      <c r="Q1421" s="318">
        <v>0</v>
      </c>
      <c r="R1421" s="318">
        <v>6</v>
      </c>
      <c r="S1421" s="318">
        <v>0.2608695652173913</v>
      </c>
      <c r="T1421" s="318">
        <v>0</v>
      </c>
      <c r="U1421" s="318">
        <v>0</v>
      </c>
    </row>
    <row r="1422" spans="1:21" x14ac:dyDescent="0.2">
      <c r="A1422" s="318">
        <v>38468</v>
      </c>
      <c r="B1422" s="318">
        <v>252.88999899999999</v>
      </c>
      <c r="C1422" s="318">
        <v>-1.3472083570434694E-2</v>
      </c>
      <c r="D1422" s="318">
        <v>-6.3966828399440658E-4</v>
      </c>
      <c r="E1422" s="318">
        <v>1.0524511755765386E-2</v>
      </c>
      <c r="F1422" s="318">
        <v>1.1334089583131954E-2</v>
      </c>
      <c r="G1422" s="318">
        <v>1.1076534769724383E-4</v>
      </c>
      <c r="H1422" s="318">
        <v>1.1630361508210602E-4</v>
      </c>
      <c r="I1422" s="318">
        <v>8.795939309022319E-3</v>
      </c>
      <c r="J1422" s="318">
        <v>0</v>
      </c>
      <c r="K1422" s="318" t="s">
        <v>634</v>
      </c>
      <c r="O1422" s="318">
        <v>0</v>
      </c>
      <c r="P1422" s="318">
        <v>0</v>
      </c>
      <c r="Q1422" s="318">
        <v>0</v>
      </c>
      <c r="R1422" s="318">
        <v>6</v>
      </c>
      <c r="S1422" s="318">
        <v>0.2608695652173913</v>
      </c>
      <c r="T1422" s="318">
        <v>0</v>
      </c>
      <c r="U1422" s="318">
        <v>0</v>
      </c>
    </row>
    <row r="1423" spans="1:21" x14ac:dyDescent="0.2">
      <c r="A1423" s="318">
        <v>38469</v>
      </c>
      <c r="B1423" s="318">
        <v>245.83999600000001</v>
      </c>
      <c r="C1423" s="318">
        <v>-2.8273706067688264E-2</v>
      </c>
      <c r="D1423" s="318">
        <v>-1.9246856785686463E-3</v>
      </c>
      <c r="E1423" s="318">
        <v>1.2132290711928196E-2</v>
      </c>
      <c r="F1423" s="318">
        <v>1.3065543843614979E-2</v>
      </c>
      <c r="G1423" s="318">
        <v>1.4719247791873915E-4</v>
      </c>
      <c r="H1423" s="318">
        <v>1.5455210181467612E-4</v>
      </c>
      <c r="I1423" s="318">
        <v>5.9103547957338777E-3</v>
      </c>
      <c r="J1423" s="318">
        <v>0</v>
      </c>
      <c r="K1423" s="318" t="s">
        <v>634</v>
      </c>
      <c r="O1423" s="318">
        <v>0</v>
      </c>
      <c r="P1423" s="318">
        <v>0</v>
      </c>
      <c r="Q1423" s="318">
        <v>0</v>
      </c>
      <c r="R1423" s="318">
        <v>6</v>
      </c>
      <c r="S1423" s="318">
        <v>0.2608695652173913</v>
      </c>
      <c r="T1423" s="318">
        <v>0</v>
      </c>
      <c r="U1423" s="318">
        <v>0</v>
      </c>
    </row>
    <row r="1424" spans="1:21" x14ac:dyDescent="0.2">
      <c r="A1424" s="318">
        <v>38470</v>
      </c>
      <c r="B1424" s="318">
        <v>242.69000199999999</v>
      </c>
      <c r="C1424" s="318">
        <v>-1.2895984558272752E-2</v>
      </c>
      <c r="D1424" s="318">
        <v>-2.0920884210591829E-3</v>
      </c>
      <c r="E1424" s="318">
        <v>1.2263851130329287E-2</v>
      </c>
      <c r="F1424" s="318">
        <v>1.320722429420077E-2</v>
      </c>
      <c r="G1424" s="318">
        <v>1.5040204454687894E-4</v>
      </c>
      <c r="H1424" s="318">
        <v>1.5792214677422289E-4</v>
      </c>
      <c r="I1424" s="318">
        <v>-9.7672696867993503E-3</v>
      </c>
      <c r="J1424" s="318">
        <v>0</v>
      </c>
      <c r="K1424" s="318" t="s">
        <v>634</v>
      </c>
      <c r="O1424" s="318">
        <v>0</v>
      </c>
      <c r="P1424" s="318">
        <v>0</v>
      </c>
      <c r="Q1424" s="318">
        <v>0</v>
      </c>
      <c r="R1424" s="318">
        <v>6</v>
      </c>
      <c r="S1424" s="318">
        <v>0.2608695652173913</v>
      </c>
      <c r="T1424" s="318">
        <v>0</v>
      </c>
      <c r="U1424" s="318">
        <v>0</v>
      </c>
    </row>
    <row r="1425" spans="1:21" x14ac:dyDescent="0.2">
      <c r="A1425" s="318">
        <v>38471</v>
      </c>
      <c r="B1425" s="318">
        <v>243.529999</v>
      </c>
      <c r="C1425" s="318">
        <v>3.4552171196824432E-3</v>
      </c>
      <c r="D1425" s="318">
        <v>-2.4281618643373888E-3</v>
      </c>
      <c r="E1425" s="318">
        <v>1.1994914438719324E-2</v>
      </c>
      <c r="F1425" s="318">
        <v>1.2917600164774655E-2</v>
      </c>
      <c r="G1425" s="318">
        <v>1.4387797239219733E-4</v>
      </c>
      <c r="H1425" s="318">
        <v>1.5107187101180719E-4</v>
      </c>
      <c r="I1425" s="318">
        <v>-1.6594120485217773E-2</v>
      </c>
      <c r="J1425" s="318">
        <v>0</v>
      </c>
      <c r="K1425" s="318" t="s">
        <v>634</v>
      </c>
      <c r="O1425" s="318">
        <v>0</v>
      </c>
      <c r="P1425" s="318">
        <v>0</v>
      </c>
      <c r="Q1425" s="318">
        <v>0</v>
      </c>
      <c r="R1425" s="318">
        <v>6</v>
      </c>
      <c r="S1425" s="318">
        <v>0.2608695652173913</v>
      </c>
      <c r="T1425" s="318">
        <v>0</v>
      </c>
      <c r="U1425" s="318">
        <v>0</v>
      </c>
    </row>
    <row r="1426" spans="1:21" x14ac:dyDescent="0.2">
      <c r="A1426" s="318">
        <v>38474</v>
      </c>
      <c r="B1426" s="318">
        <v>245.16999799999999</v>
      </c>
      <c r="C1426" s="318">
        <v>6.7117052035224273E-3</v>
      </c>
      <c r="D1426" s="318">
        <v>-2.4953363709205611E-3</v>
      </c>
      <c r="E1426" s="318">
        <v>1.193668324510521E-2</v>
      </c>
      <c r="F1426" s="318">
        <v>1.2854889648574841E-2</v>
      </c>
      <c r="G1426" s="318">
        <v>1.4248440689397545E-4</v>
      </c>
      <c r="H1426" s="318">
        <v>1.4960862723867422E-4</v>
      </c>
      <c r="I1426" s="318">
        <v>-1.8272728930700668E-2</v>
      </c>
      <c r="J1426" s="318">
        <v>0</v>
      </c>
      <c r="K1426" s="318" t="s">
        <v>634</v>
      </c>
      <c r="O1426" s="318">
        <v>0</v>
      </c>
      <c r="P1426" s="318">
        <v>0</v>
      </c>
      <c r="Q1426" s="318">
        <v>0</v>
      </c>
      <c r="R1426" s="318">
        <v>6</v>
      </c>
      <c r="S1426" s="318">
        <v>0.2608695652173913</v>
      </c>
      <c r="T1426" s="318">
        <v>0</v>
      </c>
      <c r="U1426" s="318">
        <v>0</v>
      </c>
    </row>
    <row r="1427" spans="1:21" x14ac:dyDescent="0.2">
      <c r="A1427" s="318">
        <v>38476</v>
      </c>
      <c r="B1427" s="318">
        <v>245.86000100000001</v>
      </c>
      <c r="C1427" s="318">
        <v>-2.0316125713926662E-3</v>
      </c>
      <c r="D1427" s="318">
        <v>-2.8912157605938478E-3</v>
      </c>
      <c r="E1427" s="318">
        <v>1.1700710530334229E-2</v>
      </c>
      <c r="F1427" s="318">
        <v>1.2600765186513785E-2</v>
      </c>
      <c r="G1427" s="318">
        <v>1.3690662691467431E-4</v>
      </c>
      <c r="H1427" s="318">
        <v>1.4375195826040805E-4</v>
      </c>
      <c r="I1427" s="318">
        <v>-1.586673369575951E-2</v>
      </c>
      <c r="J1427" s="318">
        <v>0</v>
      </c>
      <c r="K1427" s="318" t="s">
        <v>634</v>
      </c>
      <c r="O1427" s="318">
        <v>0</v>
      </c>
      <c r="P1427" s="318">
        <v>0</v>
      </c>
      <c r="Q1427" s="318">
        <v>0</v>
      </c>
      <c r="R1427" s="318">
        <v>7</v>
      </c>
      <c r="S1427" s="318">
        <v>0.30434782608695654</v>
      </c>
      <c r="T1427" s="318">
        <v>0</v>
      </c>
      <c r="U1427" s="318">
        <v>0</v>
      </c>
    </row>
    <row r="1428" spans="1:21" x14ac:dyDescent="0.2">
      <c r="A1428" s="318">
        <v>38478</v>
      </c>
      <c r="B1428" s="318">
        <v>251.520004</v>
      </c>
      <c r="C1428" s="318">
        <v>2.2760252837599138E-2</v>
      </c>
      <c r="D1428" s="318">
        <v>-1.9657080929482945E-3</v>
      </c>
      <c r="E1428" s="318">
        <v>1.2921892783944388E-2</v>
      </c>
      <c r="F1428" s="318">
        <v>1.3915884536555494E-2</v>
      </c>
      <c r="G1428" s="318">
        <v>1.6697531311975404E-4</v>
      </c>
      <c r="H1428" s="318">
        <v>1.7532407877574174E-4</v>
      </c>
      <c r="I1428" s="318">
        <v>-1.7385501922642016E-2</v>
      </c>
      <c r="J1428" s="318">
        <v>0</v>
      </c>
      <c r="K1428" s="318" t="s">
        <v>634</v>
      </c>
      <c r="O1428" s="318">
        <v>0</v>
      </c>
      <c r="P1428" s="318">
        <v>0</v>
      </c>
      <c r="Q1428" s="318">
        <v>0</v>
      </c>
      <c r="R1428" s="318">
        <v>7</v>
      </c>
      <c r="S1428" s="318">
        <v>0.30434782608695654</v>
      </c>
      <c r="T1428" s="318">
        <v>0</v>
      </c>
      <c r="U1428" s="318">
        <v>0</v>
      </c>
    </row>
    <row r="1429" spans="1:21" x14ac:dyDescent="0.2">
      <c r="A1429" s="318">
        <v>38481</v>
      </c>
      <c r="B1429" s="318">
        <v>253.470001</v>
      </c>
      <c r="C1429" s="318">
        <v>7.7229516339536626E-3</v>
      </c>
      <c r="D1429" s="318">
        <v>-1.9274445422885855E-3</v>
      </c>
      <c r="E1429" s="318">
        <v>1.2950676033416656E-2</v>
      </c>
      <c r="F1429" s="318">
        <v>1.3946881882141014E-2</v>
      </c>
      <c r="G1429" s="318">
        <v>1.6772000972251259E-4</v>
      </c>
      <c r="H1429" s="318">
        <v>1.7610601020863823E-4</v>
      </c>
      <c r="I1429" s="318">
        <v>-9.9666380791893026E-3</v>
      </c>
      <c r="J1429" s="318">
        <v>0</v>
      </c>
      <c r="K1429" s="318" t="s">
        <v>634</v>
      </c>
      <c r="O1429" s="318">
        <v>0</v>
      </c>
      <c r="P1429" s="318">
        <v>0</v>
      </c>
      <c r="Q1429" s="318">
        <v>0</v>
      </c>
      <c r="R1429" s="318">
        <v>7</v>
      </c>
      <c r="S1429" s="318">
        <v>0.30434782608695654</v>
      </c>
      <c r="T1429" s="318">
        <v>0</v>
      </c>
      <c r="U1429" s="318">
        <v>0</v>
      </c>
    </row>
    <row r="1430" spans="1:21" x14ac:dyDescent="0.2">
      <c r="A1430" s="318">
        <v>38482</v>
      </c>
      <c r="B1430" s="318">
        <v>252.240005</v>
      </c>
      <c r="C1430" s="318">
        <v>-4.8644417189066015E-3</v>
      </c>
      <c r="D1430" s="318">
        <v>-2.2059715451982868E-3</v>
      </c>
      <c r="E1430" s="318">
        <v>1.2947812310840851E-2</v>
      </c>
      <c r="F1430" s="318">
        <v>1.3943797873213223E-2</v>
      </c>
      <c r="G1430" s="318">
        <v>1.6764584363676192E-4</v>
      </c>
      <c r="H1430" s="318">
        <v>1.7602813581860002E-4</v>
      </c>
      <c r="I1430" s="318">
        <v>-9.0064064430363053E-3</v>
      </c>
      <c r="J1430" s="318">
        <v>0</v>
      </c>
      <c r="K1430" s="318" t="s">
        <v>634</v>
      </c>
      <c r="O1430" s="318">
        <v>0</v>
      </c>
      <c r="P1430" s="318">
        <v>0</v>
      </c>
      <c r="Q1430" s="318">
        <v>0</v>
      </c>
      <c r="R1430" s="318">
        <v>7</v>
      </c>
      <c r="S1430" s="318">
        <v>0.30434782608695654</v>
      </c>
      <c r="T1430" s="318">
        <v>0</v>
      </c>
      <c r="U1430" s="318">
        <v>0</v>
      </c>
    </row>
    <row r="1431" spans="1:21" x14ac:dyDescent="0.2">
      <c r="A1431" s="318">
        <v>38483</v>
      </c>
      <c r="B1431" s="318">
        <v>252.550003</v>
      </c>
      <c r="C1431" s="318">
        <v>1.2282257337007912E-3</v>
      </c>
      <c r="D1431" s="318">
        <v>-1.9035375856793848E-3</v>
      </c>
      <c r="E1431" s="318">
        <v>1.2950446697295583E-2</v>
      </c>
      <c r="F1431" s="318">
        <v>1.3946634904779858E-2</v>
      </c>
      <c r="G1431" s="318">
        <v>1.6771406965949406E-4</v>
      </c>
      <c r="H1431" s="318">
        <v>1.7609977314246878E-4</v>
      </c>
      <c r="I1431" s="318">
        <v>-1.291696789905432E-2</v>
      </c>
      <c r="J1431" s="318">
        <v>0</v>
      </c>
      <c r="K1431" s="318" t="s">
        <v>634</v>
      </c>
      <c r="O1431" s="318">
        <v>0</v>
      </c>
      <c r="P1431" s="318">
        <v>0</v>
      </c>
      <c r="Q1431" s="318">
        <v>0</v>
      </c>
      <c r="R1431" s="318">
        <v>7</v>
      </c>
      <c r="S1431" s="318">
        <v>0.30434782608695654</v>
      </c>
      <c r="T1431" s="318">
        <v>0</v>
      </c>
      <c r="U1431" s="318">
        <v>0</v>
      </c>
    </row>
    <row r="1432" spans="1:21" x14ac:dyDescent="0.2">
      <c r="A1432" s="318">
        <v>38485</v>
      </c>
      <c r="B1432" s="318">
        <v>248.86000100000001</v>
      </c>
      <c r="C1432" s="318">
        <v>-1.4639556213295837E-2</v>
      </c>
      <c r="D1432" s="318">
        <v>-2.7617830795805274E-3</v>
      </c>
      <c r="E1432" s="318">
        <v>1.3189124993923473E-2</v>
      </c>
      <c r="F1432" s="318">
        <v>1.4203673070379124E-2</v>
      </c>
      <c r="G1432" s="318">
        <v>1.7395301810533686E-4</v>
      </c>
      <c r="H1432" s="318">
        <v>1.8265066901060372E-4</v>
      </c>
      <c r="I1432" s="318">
        <v>-1.1402738037822954E-2</v>
      </c>
      <c r="J1432" s="318">
        <v>0</v>
      </c>
      <c r="K1432" s="318" t="s">
        <v>634</v>
      </c>
      <c r="O1432" s="318">
        <v>0</v>
      </c>
      <c r="P1432" s="318">
        <v>0</v>
      </c>
      <c r="Q1432" s="318">
        <v>0</v>
      </c>
      <c r="R1432" s="318">
        <v>9</v>
      </c>
      <c r="S1432" s="318">
        <v>0.39130434782608697</v>
      </c>
      <c r="T1432" s="318">
        <v>0</v>
      </c>
      <c r="U1432" s="318">
        <v>0</v>
      </c>
    </row>
    <row r="1433" spans="1:21" x14ac:dyDescent="0.2">
      <c r="A1433" s="318">
        <v>38497</v>
      </c>
      <c r="B1433" s="318">
        <v>255.46000699999999</v>
      </c>
      <c r="C1433" s="318">
        <v>-8.216735850386025E-4</v>
      </c>
      <c r="D1433" s="318">
        <v>1.1375039226415289E-3</v>
      </c>
      <c r="E1433" s="318">
        <v>1.1329569704124897E-2</v>
      </c>
      <c r="F1433" s="318">
        <v>1.2201075065980657E-2</v>
      </c>
      <c r="G1433" s="318">
        <v>1.283591496806247E-4</v>
      </c>
      <c r="H1433" s="318">
        <v>1.3477710716465593E-4</v>
      </c>
      <c r="I1433" s="318">
        <v>-1.5578791539353834E-3</v>
      </c>
      <c r="J1433" s="318">
        <v>0</v>
      </c>
      <c r="K1433" s="318" t="s">
        <v>634</v>
      </c>
      <c r="O1433" s="318">
        <v>0</v>
      </c>
      <c r="P1433" s="318">
        <v>0</v>
      </c>
      <c r="Q1433" s="318">
        <v>0</v>
      </c>
      <c r="R1433" s="318">
        <v>11</v>
      </c>
      <c r="S1433" s="318">
        <v>0.47826086956521741</v>
      </c>
      <c r="T1433" s="318">
        <v>1</v>
      </c>
      <c r="U1433" s="318">
        <v>0</v>
      </c>
    </row>
    <row r="1434" spans="1:21" x14ac:dyDescent="0.2">
      <c r="A1434" s="318">
        <v>38498</v>
      </c>
      <c r="B1434" s="318">
        <v>258.60998499999999</v>
      </c>
      <c r="C1434" s="318">
        <v>1.2255208331769097E-2</v>
      </c>
      <c r="D1434" s="318">
        <v>1.3445708964388344E-3</v>
      </c>
      <c r="E1434" s="318">
        <v>1.1497961860073107E-2</v>
      </c>
      <c r="F1434" s="318">
        <v>1.2382420464694115E-2</v>
      </c>
      <c r="G1434" s="318">
        <v>1.3220312693569585E-4</v>
      </c>
      <c r="H1434" s="318">
        <v>1.3881328328248064E-4</v>
      </c>
      <c r="I1434" s="318">
        <v>2.3109902106048011E-3</v>
      </c>
      <c r="J1434" s="318">
        <v>0</v>
      </c>
      <c r="K1434" s="318" t="s">
        <v>634</v>
      </c>
      <c r="O1434" s="318">
        <v>0</v>
      </c>
      <c r="P1434" s="318">
        <v>0</v>
      </c>
      <c r="Q1434" s="318">
        <v>0</v>
      </c>
      <c r="R1434" s="318">
        <v>11</v>
      </c>
      <c r="S1434" s="318">
        <v>0.47826086956521741</v>
      </c>
      <c r="T1434" s="318">
        <v>1</v>
      </c>
      <c r="U1434" s="318">
        <v>0</v>
      </c>
    </row>
    <row r="1435" spans="1:21" x14ac:dyDescent="0.2">
      <c r="A1435" s="318">
        <v>38499</v>
      </c>
      <c r="B1435" s="318">
        <v>259.01001000000002</v>
      </c>
      <c r="C1435" s="318">
        <v>1.5456322533970448E-3</v>
      </c>
      <c r="D1435" s="318">
        <v>1.2914382961113325E-3</v>
      </c>
      <c r="E1435" s="318">
        <v>1.1494149808822617E-2</v>
      </c>
      <c r="F1435" s="318">
        <v>1.2378315178732049E-2</v>
      </c>
      <c r="G1435" s="318">
        <v>1.32115479827657E-4</v>
      </c>
      <c r="H1435" s="318">
        <v>1.3872125381903986E-4</v>
      </c>
      <c r="I1435" s="318">
        <v>7.6741098640886367E-3</v>
      </c>
      <c r="J1435" s="318">
        <v>0</v>
      </c>
      <c r="K1435" s="318" t="s">
        <v>634</v>
      </c>
      <c r="O1435" s="318">
        <v>0</v>
      </c>
      <c r="P1435" s="318">
        <v>0</v>
      </c>
      <c r="Q1435" s="318">
        <v>0</v>
      </c>
      <c r="R1435" s="318">
        <v>11</v>
      </c>
      <c r="S1435" s="318">
        <v>0.47826086956521741</v>
      </c>
      <c r="T1435" s="318">
        <v>1</v>
      </c>
      <c r="U1435" s="318">
        <v>0</v>
      </c>
    </row>
    <row r="1436" spans="1:21" x14ac:dyDescent="0.2">
      <c r="A1436" s="318">
        <v>38502</v>
      </c>
      <c r="B1436" s="318">
        <v>260.17999300000002</v>
      </c>
      <c r="C1436" s="318">
        <v>4.5069626676153343E-3</v>
      </c>
      <c r="D1436" s="318">
        <v>1.3570556840222579E-3</v>
      </c>
      <c r="E1436" s="318">
        <v>1.1509088041970563E-2</v>
      </c>
      <c r="F1436" s="318">
        <v>1.2394402506737529E-2</v>
      </c>
      <c r="G1436" s="318">
        <v>1.324591075578298E-4</v>
      </c>
      <c r="H1436" s="318">
        <v>1.3908206293572131E-4</v>
      </c>
      <c r="I1436" s="318">
        <v>6.3695180540950793E-3</v>
      </c>
      <c r="J1436" s="318">
        <v>0</v>
      </c>
      <c r="K1436" s="318" t="s">
        <v>634</v>
      </c>
      <c r="O1436" s="318">
        <v>0</v>
      </c>
      <c r="P1436" s="318">
        <v>0</v>
      </c>
      <c r="Q1436" s="318">
        <v>0</v>
      </c>
      <c r="R1436" s="318">
        <v>11</v>
      </c>
      <c r="S1436" s="318">
        <v>0.47826086956521741</v>
      </c>
      <c r="T1436" s="318">
        <v>1</v>
      </c>
      <c r="U1436" s="318">
        <v>0</v>
      </c>
    </row>
    <row r="1437" spans="1:21" x14ac:dyDescent="0.2">
      <c r="A1437" s="318">
        <v>38503</v>
      </c>
      <c r="B1437" s="318">
        <v>258.36999500000002</v>
      </c>
      <c r="C1437" s="318">
        <v>-6.9810255238335703E-3</v>
      </c>
      <c r="D1437" s="318">
        <v>6.1212390525030138E-4</v>
      </c>
      <c r="E1437" s="318">
        <v>1.1518858951943317E-2</v>
      </c>
      <c r="F1437" s="318">
        <v>1.2404925025169726E-2</v>
      </c>
      <c r="G1437" s="318">
        <v>1.3268411155476471E-4</v>
      </c>
      <c r="H1437" s="318">
        <v>1.3931831713250297E-4</v>
      </c>
      <c r="I1437" s="318">
        <v>7.0065237549980777E-3</v>
      </c>
      <c r="J1437" s="318">
        <v>0</v>
      </c>
      <c r="K1437" s="318" t="s">
        <v>634</v>
      </c>
      <c r="O1437" s="318">
        <v>0</v>
      </c>
      <c r="P1437" s="318">
        <v>0</v>
      </c>
      <c r="Q1437" s="318">
        <v>0</v>
      </c>
      <c r="R1437" s="318">
        <v>11</v>
      </c>
      <c r="S1437" s="318">
        <v>0.47826086956521741</v>
      </c>
      <c r="T1437" s="318">
        <v>1</v>
      </c>
      <c r="U1437" s="318">
        <v>0</v>
      </c>
    </row>
    <row r="1438" spans="1:21" x14ac:dyDescent="0.2">
      <c r="A1438" s="318">
        <v>38505</v>
      </c>
      <c r="B1438" s="318">
        <v>263.17001299999998</v>
      </c>
      <c r="C1438" s="318">
        <v>5.2575705616047094E-3</v>
      </c>
      <c r="D1438" s="318">
        <v>1.8974120462087343E-3</v>
      </c>
      <c r="E1438" s="318">
        <v>1.1360275095712658E-2</v>
      </c>
      <c r="F1438" s="318">
        <v>1.2234142410767477E-2</v>
      </c>
      <c r="G1438" s="318">
        <v>1.2905585025026924E-4</v>
      </c>
      <c r="H1438" s="318">
        <v>1.355086427627827E-4</v>
      </c>
      <c r="I1438" s="318">
        <v>9.4208377086922746E-3</v>
      </c>
      <c r="J1438" s="318">
        <v>0</v>
      </c>
      <c r="K1438" s="318" t="s">
        <v>634</v>
      </c>
      <c r="O1438" s="318">
        <v>0</v>
      </c>
      <c r="P1438" s="318">
        <v>0</v>
      </c>
      <c r="Q1438" s="318">
        <v>0</v>
      </c>
      <c r="R1438" s="318">
        <v>13</v>
      </c>
      <c r="S1438" s="318">
        <v>0.56521739130434778</v>
      </c>
      <c r="T1438" s="318">
        <v>1</v>
      </c>
      <c r="U1438" s="318">
        <v>0</v>
      </c>
    </row>
    <row r="1439" spans="1:21" x14ac:dyDescent="0.2">
      <c r="A1439" s="318">
        <v>38506</v>
      </c>
      <c r="B1439" s="318">
        <v>262.540009</v>
      </c>
      <c r="C1439" s="318">
        <v>-2.3967749338044777E-3</v>
      </c>
      <c r="D1439" s="318">
        <v>3.1296468621079621E-3</v>
      </c>
      <c r="E1439" s="318">
        <v>9.103225316090386E-3</v>
      </c>
      <c r="F1439" s="318">
        <v>9.8034734173281079E-3</v>
      </c>
      <c r="G1439" s="318">
        <v>8.2868711155508905E-5</v>
      </c>
      <c r="H1439" s="318">
        <v>8.7012146713284357E-5</v>
      </c>
      <c r="I1439" s="318">
        <v>1.7446898239607714E-2</v>
      </c>
      <c r="J1439" s="318">
        <v>0</v>
      </c>
      <c r="K1439" s="318" t="s">
        <v>634</v>
      </c>
      <c r="O1439" s="318">
        <v>0</v>
      </c>
      <c r="P1439" s="318">
        <v>0</v>
      </c>
      <c r="Q1439" s="318">
        <v>0</v>
      </c>
      <c r="R1439" s="318">
        <v>13</v>
      </c>
      <c r="S1439" s="318">
        <v>0.56521739130434778</v>
      </c>
      <c r="T1439" s="318">
        <v>1</v>
      </c>
      <c r="U1439" s="318">
        <v>0</v>
      </c>
    </row>
    <row r="1440" spans="1:21" x14ac:dyDescent="0.2">
      <c r="A1440" s="318">
        <v>38510</v>
      </c>
      <c r="B1440" s="318">
        <v>264.23998999999998</v>
      </c>
      <c r="C1440" s="318">
        <v>6.3019952409076353E-3</v>
      </c>
      <c r="D1440" s="318">
        <v>3.8865528154883753E-3</v>
      </c>
      <c r="E1440" s="318">
        <v>8.3885187561578319E-3</v>
      </c>
      <c r="F1440" s="318">
        <v>9.0337894297084342E-3</v>
      </c>
      <c r="G1440" s="318">
        <v>7.0367246922411729E-5</v>
      </c>
      <c r="H1440" s="318">
        <v>7.3885609268532315E-5</v>
      </c>
      <c r="I1440" s="318">
        <v>2.2715735705502019E-2</v>
      </c>
      <c r="J1440" s="318">
        <v>0</v>
      </c>
      <c r="K1440" s="318" t="s">
        <v>634</v>
      </c>
      <c r="O1440" s="318">
        <v>0</v>
      </c>
      <c r="P1440" s="318">
        <v>0</v>
      </c>
      <c r="Q1440" s="318">
        <v>0</v>
      </c>
      <c r="R1440" s="318">
        <v>13</v>
      </c>
      <c r="S1440" s="318">
        <v>0.56521739130434778</v>
      </c>
      <c r="T1440" s="318">
        <v>1</v>
      </c>
      <c r="U1440" s="318">
        <v>0</v>
      </c>
    </row>
    <row r="1441" spans="1:21" x14ac:dyDescent="0.2">
      <c r="A1441" s="318">
        <v>38511</v>
      </c>
      <c r="B1441" s="318">
        <v>267.05999800000001</v>
      </c>
      <c r="C1441" s="318">
        <v>1.0615601528714691E-2</v>
      </c>
      <c r="D1441" s="318">
        <v>4.0724526404975299E-3</v>
      </c>
      <c r="E1441" s="318">
        <v>8.4968165078866034E-3</v>
      </c>
      <c r="F1441" s="318">
        <v>9.1504177777240337E-3</v>
      </c>
      <c r="G1441" s="318">
        <v>7.2195890768694289E-5</v>
      </c>
      <c r="H1441" s="318">
        <v>7.5805685307129007E-5</v>
      </c>
      <c r="I1441" s="318">
        <v>2.2090639078705537E-2</v>
      </c>
      <c r="J1441" s="318">
        <v>0</v>
      </c>
      <c r="K1441" s="318" t="s">
        <v>634</v>
      </c>
      <c r="O1441" s="318">
        <v>0</v>
      </c>
      <c r="P1441" s="318">
        <v>0</v>
      </c>
      <c r="Q1441" s="318">
        <v>0</v>
      </c>
      <c r="R1441" s="318">
        <v>13</v>
      </c>
      <c r="S1441" s="318">
        <v>0.56521739130434778</v>
      </c>
      <c r="T1441" s="318">
        <v>1</v>
      </c>
      <c r="U1441" s="318">
        <v>0</v>
      </c>
    </row>
    <row r="1442" spans="1:21" x14ac:dyDescent="0.2">
      <c r="A1442" s="318">
        <v>38512</v>
      </c>
      <c r="B1442" s="318">
        <v>266.92001299999998</v>
      </c>
      <c r="C1442" s="318">
        <v>-5.2430802772820701E-4</v>
      </c>
      <c r="D1442" s="318">
        <v>3.8169119933901402E-3</v>
      </c>
      <c r="E1442" s="318">
        <v>8.5530241122129692E-3</v>
      </c>
      <c r="F1442" s="318">
        <v>9.2109490439216592E-3</v>
      </c>
      <c r="G1442" s="318">
        <v>7.3154221464096449E-5</v>
      </c>
      <c r="H1442" s="318">
        <v>7.6811932537301279E-5</v>
      </c>
      <c r="I1442" s="318">
        <v>2.4200320990964502E-2</v>
      </c>
      <c r="J1442" s="318">
        <v>0</v>
      </c>
      <c r="K1442" s="318" t="s">
        <v>634</v>
      </c>
      <c r="O1442" s="318">
        <v>0</v>
      </c>
      <c r="P1442" s="318">
        <v>0</v>
      </c>
      <c r="Q1442" s="318">
        <v>0</v>
      </c>
      <c r="R1442" s="318">
        <v>13</v>
      </c>
      <c r="S1442" s="318">
        <v>0.56521739130434778</v>
      </c>
      <c r="T1442" s="318">
        <v>1</v>
      </c>
      <c r="U1442" s="318">
        <v>0</v>
      </c>
    </row>
    <row r="1443" spans="1:21" x14ac:dyDescent="0.2">
      <c r="A1443" s="318">
        <v>38513</v>
      </c>
      <c r="B1443" s="318">
        <v>270.39999399999999</v>
      </c>
      <c r="C1443" s="318">
        <v>1.2953285240323596E-2</v>
      </c>
      <c r="D1443" s="318">
        <v>4.5304785558528196E-3</v>
      </c>
      <c r="E1443" s="318">
        <v>8.6650440962062671E-3</v>
      </c>
      <c r="F1443" s="318">
        <v>9.3315859497605947E-3</v>
      </c>
      <c r="G1443" s="318">
        <v>7.5082989189199082E-5</v>
      </c>
      <c r="H1443" s="318">
        <v>7.8837138648659046E-5</v>
      </c>
      <c r="I1443" s="318">
        <v>2.1558194006625567E-2</v>
      </c>
      <c r="J1443" s="318">
        <v>0</v>
      </c>
      <c r="K1443" s="318" t="s">
        <v>634</v>
      </c>
      <c r="O1443" s="318">
        <v>0</v>
      </c>
      <c r="P1443" s="318">
        <v>0</v>
      </c>
      <c r="Q1443" s="318">
        <v>0</v>
      </c>
      <c r="R1443" s="318">
        <v>13</v>
      </c>
      <c r="S1443" s="318">
        <v>0.56521739130434778</v>
      </c>
      <c r="T1443" s="318">
        <v>1</v>
      </c>
      <c r="U1443" s="318">
        <v>0</v>
      </c>
    </row>
    <row r="1444" spans="1:21" x14ac:dyDescent="0.2">
      <c r="A1444" s="318">
        <v>38516</v>
      </c>
      <c r="B1444" s="318">
        <v>269.92001299999998</v>
      </c>
      <c r="C1444" s="318">
        <v>-1.7766550193841675E-3</v>
      </c>
      <c r="D1444" s="318">
        <v>3.3620543721869485E-3</v>
      </c>
      <c r="E1444" s="318">
        <v>7.6825956903378793E-3</v>
      </c>
      <c r="F1444" s="318">
        <v>8.2735645895946393E-3</v>
      </c>
      <c r="G1444" s="318">
        <v>5.9022276541198156E-5</v>
      </c>
      <c r="H1444" s="318">
        <v>6.1973390368258061E-5</v>
      </c>
      <c r="I1444" s="318">
        <v>2.9314554519138825E-2</v>
      </c>
      <c r="J1444" s="318">
        <v>0</v>
      </c>
      <c r="K1444" s="318" t="s">
        <v>634</v>
      </c>
      <c r="O1444" s="318">
        <v>0</v>
      </c>
      <c r="P1444" s="318">
        <v>0</v>
      </c>
      <c r="Q1444" s="318">
        <v>0</v>
      </c>
      <c r="R1444" s="318">
        <v>13</v>
      </c>
      <c r="S1444" s="318">
        <v>0.56521739130434778</v>
      </c>
      <c r="T1444" s="318">
        <v>1</v>
      </c>
      <c r="U1444" s="318">
        <v>0</v>
      </c>
    </row>
    <row r="1445" spans="1:21" x14ac:dyDescent="0.2">
      <c r="A1445" s="318">
        <v>38517</v>
      </c>
      <c r="B1445" s="318">
        <v>272.790009</v>
      </c>
      <c r="C1445" s="318">
        <v>1.0576634438266844E-2</v>
      </c>
      <c r="D1445" s="318">
        <v>3.4979440295351953E-3</v>
      </c>
      <c r="E1445" s="318">
        <v>7.7881014549365532E-3</v>
      </c>
      <c r="F1445" s="318">
        <v>8.3871861822393638E-3</v>
      </c>
      <c r="G1445" s="318">
        <v>6.0654524272384863E-5</v>
      </c>
      <c r="H1445" s="318">
        <v>6.3687250486004106E-5</v>
      </c>
      <c r="I1445" s="318">
        <v>2.2197820081811332E-2</v>
      </c>
      <c r="J1445" s="318">
        <v>0</v>
      </c>
      <c r="K1445" s="318" t="s">
        <v>634</v>
      </c>
      <c r="O1445" s="318">
        <v>0</v>
      </c>
      <c r="P1445" s="318">
        <v>0</v>
      </c>
      <c r="Q1445" s="318">
        <v>0</v>
      </c>
      <c r="R1445" s="318">
        <v>13</v>
      </c>
      <c r="S1445" s="318">
        <v>0.56521739130434778</v>
      </c>
      <c r="T1445" s="318">
        <v>1</v>
      </c>
      <c r="U1445" s="318">
        <v>0</v>
      </c>
    </row>
    <row r="1446" spans="1:21" x14ac:dyDescent="0.2">
      <c r="A1446" s="318">
        <v>38518</v>
      </c>
      <c r="B1446" s="318">
        <v>272.07000699999998</v>
      </c>
      <c r="C1446" s="318">
        <v>-2.6428895420839435E-3</v>
      </c>
      <c r="D1446" s="318">
        <v>3.6037322284315121E-3</v>
      </c>
      <c r="E1446" s="318">
        <v>7.6832148642112675E-3</v>
      </c>
      <c r="F1446" s="318">
        <v>8.2742313922275178E-3</v>
      </c>
      <c r="G1446" s="318">
        <v>5.9031790649636966E-5</v>
      </c>
      <c r="H1446" s="318">
        <v>6.1983380182118811E-5</v>
      </c>
      <c r="I1446" s="318">
        <v>2.332473674275885E-2</v>
      </c>
      <c r="J1446" s="318">
        <v>0</v>
      </c>
      <c r="K1446" s="318" t="s">
        <v>634</v>
      </c>
      <c r="O1446" s="318">
        <v>0</v>
      </c>
      <c r="P1446" s="318">
        <v>0</v>
      </c>
      <c r="Q1446" s="318">
        <v>0</v>
      </c>
      <c r="R1446" s="318">
        <v>13</v>
      </c>
      <c r="S1446" s="318">
        <v>0.56521739130434778</v>
      </c>
      <c r="T1446" s="318">
        <v>1</v>
      </c>
      <c r="U1446" s="318">
        <v>0</v>
      </c>
    </row>
    <row r="1447" spans="1:21" x14ac:dyDescent="0.2">
      <c r="A1447" s="318">
        <v>38519</v>
      </c>
      <c r="B1447" s="318">
        <v>273.79998799999998</v>
      </c>
      <c r="C1447" s="318">
        <v>6.3384571704777357E-3</v>
      </c>
      <c r="D1447" s="318">
        <v>3.8470765825637473E-3</v>
      </c>
      <c r="E1447" s="318">
        <v>7.6851413663849809E-3</v>
      </c>
      <c r="F1447" s="318">
        <v>8.2763060868761337E-3</v>
      </c>
      <c r="G1447" s="318">
        <v>5.906139782132161E-5</v>
      </c>
      <c r="H1447" s="318">
        <v>6.2014467712387692E-5</v>
      </c>
      <c r="I1447" s="318">
        <v>2.3048417068610206E-2</v>
      </c>
      <c r="J1447" s="318">
        <v>0</v>
      </c>
      <c r="K1447" s="318" t="s">
        <v>634</v>
      </c>
      <c r="O1447" s="318">
        <v>0</v>
      </c>
      <c r="P1447" s="318">
        <v>0</v>
      </c>
      <c r="Q1447" s="318">
        <v>0</v>
      </c>
      <c r="R1447" s="318">
        <v>13</v>
      </c>
      <c r="S1447" s="318">
        <v>0.56521739130434778</v>
      </c>
      <c r="T1447" s="318">
        <v>1</v>
      </c>
      <c r="U1447" s="318">
        <v>0</v>
      </c>
    </row>
    <row r="1448" spans="1:21" x14ac:dyDescent="0.2">
      <c r="A1448" s="318">
        <v>38524</v>
      </c>
      <c r="B1448" s="318">
        <v>275.22000100000002</v>
      </c>
      <c r="C1448" s="318">
        <v>1.4181040773352074E-3</v>
      </c>
      <c r="D1448" s="318">
        <v>4.1991122592460791E-3</v>
      </c>
      <c r="E1448" s="318">
        <v>6.319467945592524E-3</v>
      </c>
      <c r="F1448" s="318">
        <v>6.8055808644842562E-3</v>
      </c>
      <c r="G1448" s="318">
        <v>3.9935675115371393E-5</v>
      </c>
      <c r="H1448" s="318">
        <v>4.1932458871139963E-5</v>
      </c>
      <c r="I1448" s="318">
        <v>3.3649993975495014E-2</v>
      </c>
      <c r="J1448" s="318">
        <v>0</v>
      </c>
      <c r="K1448" s="318" t="s">
        <v>634</v>
      </c>
      <c r="O1448" s="318">
        <v>0</v>
      </c>
      <c r="P1448" s="318">
        <v>0</v>
      </c>
      <c r="Q1448" s="318">
        <v>0</v>
      </c>
      <c r="R1448" s="318">
        <v>15</v>
      </c>
      <c r="S1448" s="318">
        <v>0.65217391304347827</v>
      </c>
      <c r="T1448" s="318">
        <v>1</v>
      </c>
      <c r="U1448" s="318">
        <v>0</v>
      </c>
    </row>
    <row r="1449" spans="1:21" x14ac:dyDescent="0.2">
      <c r="A1449" s="318">
        <v>38525</v>
      </c>
      <c r="B1449" s="318">
        <v>274.98001099999999</v>
      </c>
      <c r="C1449" s="318">
        <v>-8.7237371859636966E-4</v>
      </c>
      <c r="D1449" s="318">
        <v>3.4671840547989136E-3</v>
      </c>
      <c r="E1449" s="318">
        <v>5.9460652721670167E-3</v>
      </c>
      <c r="F1449" s="318">
        <v>6.4034549084875563E-3</v>
      </c>
      <c r="G1449" s="318">
        <v>3.535569222087062E-5</v>
      </c>
      <c r="H1449" s="318">
        <v>3.7123476831914153E-5</v>
      </c>
      <c r="I1449" s="318">
        <v>3.238134351413912E-2</v>
      </c>
      <c r="J1449" s="318">
        <v>0</v>
      </c>
      <c r="K1449" s="318" t="s">
        <v>634</v>
      </c>
      <c r="O1449" s="318">
        <v>0</v>
      </c>
      <c r="P1449" s="318">
        <v>0</v>
      </c>
      <c r="Q1449" s="318">
        <v>0</v>
      </c>
      <c r="R1449" s="318">
        <v>15</v>
      </c>
      <c r="S1449" s="318">
        <v>0.65217391304347827</v>
      </c>
      <c r="T1449" s="318">
        <v>1</v>
      </c>
      <c r="U1449" s="318">
        <v>0</v>
      </c>
    </row>
    <row r="1450" spans="1:21" x14ac:dyDescent="0.2">
      <c r="A1450" s="318">
        <v>38531</v>
      </c>
      <c r="B1450" s="318">
        <v>281.25</v>
      </c>
      <c r="C1450" s="318">
        <v>1.2522524998890503E-2</v>
      </c>
      <c r="D1450" s="318">
        <v>3.7081086309365733E-3</v>
      </c>
      <c r="E1450" s="318">
        <v>7.1065235399786451E-3</v>
      </c>
      <c r="F1450" s="318">
        <v>7.6531791969000791E-3</v>
      </c>
      <c r="G1450" s="318">
        <v>5.0502676824270618E-5</v>
      </c>
      <c r="H1450" s="318">
        <v>5.3027810665484149E-5</v>
      </c>
      <c r="I1450" s="318">
        <v>3.7699910692230269E-2</v>
      </c>
      <c r="J1450" s="318">
        <v>0</v>
      </c>
      <c r="K1450" s="318" t="s">
        <v>634</v>
      </c>
      <c r="O1450" s="318">
        <v>0</v>
      </c>
      <c r="P1450" s="318">
        <v>0</v>
      </c>
      <c r="Q1450" s="318">
        <v>0</v>
      </c>
      <c r="R1450" s="318">
        <v>18</v>
      </c>
      <c r="S1450" s="318">
        <v>0.78260869565217395</v>
      </c>
      <c r="T1450" s="318">
        <v>1</v>
      </c>
      <c r="U1450" s="318">
        <v>0</v>
      </c>
    </row>
    <row r="1451" spans="1:21" x14ac:dyDescent="0.2">
      <c r="A1451" s="318">
        <v>38532</v>
      </c>
      <c r="B1451" s="318">
        <v>282.54998799999998</v>
      </c>
      <c r="C1451" s="318">
        <v>4.6115300868621988E-3</v>
      </c>
      <c r="D1451" s="318">
        <v>4.2601350885887517E-3</v>
      </c>
      <c r="E1451" s="318">
        <v>6.6716291879302522E-3</v>
      </c>
      <c r="F1451" s="318">
        <v>7.1848314331556555E-3</v>
      </c>
      <c r="G1451" s="318">
        <v>4.4510636021242874E-5</v>
      </c>
      <c r="H1451" s="318">
        <v>4.6736167822305018E-5</v>
      </c>
      <c r="I1451" s="318">
        <v>4.2981676664598227E-2</v>
      </c>
      <c r="J1451" s="318">
        <v>0</v>
      </c>
      <c r="K1451" s="318" t="s">
        <v>634</v>
      </c>
      <c r="O1451" s="318">
        <v>0</v>
      </c>
      <c r="P1451" s="318">
        <v>0</v>
      </c>
      <c r="Q1451" s="318">
        <v>0</v>
      </c>
      <c r="R1451" s="318">
        <v>18</v>
      </c>
      <c r="S1451" s="318">
        <v>0.78260869565217395</v>
      </c>
      <c r="T1451" s="318">
        <v>1</v>
      </c>
      <c r="U1451" s="318">
        <v>0</v>
      </c>
    </row>
    <row r="1452" spans="1:21" x14ac:dyDescent="0.2">
      <c r="A1452" s="318">
        <v>38533</v>
      </c>
      <c r="B1452" s="318">
        <v>283.41000400000001</v>
      </c>
      <c r="C1452" s="318">
        <v>3.0391429574885007E-3</v>
      </c>
      <c r="D1452" s="318">
        <v>3.7786636445252203E-3</v>
      </c>
      <c r="E1452" s="318">
        <v>6.3553322679728453E-3</v>
      </c>
      <c r="F1452" s="318">
        <v>6.8442039808938333E-3</v>
      </c>
      <c r="G1452" s="318">
        <v>4.0390248236336873E-5</v>
      </c>
      <c r="H1452" s="318">
        <v>4.2409760648153717E-5</v>
      </c>
      <c r="I1452" s="318">
        <v>4.5288097024424177E-2</v>
      </c>
      <c r="J1452" s="318">
        <v>0</v>
      </c>
      <c r="K1452" s="318" t="s">
        <v>634</v>
      </c>
      <c r="O1452" s="318">
        <v>0</v>
      </c>
      <c r="P1452" s="318">
        <v>0</v>
      </c>
      <c r="Q1452" s="318">
        <v>0</v>
      </c>
      <c r="R1452" s="318">
        <v>18</v>
      </c>
      <c r="S1452" s="318">
        <v>0.78260869565217395</v>
      </c>
      <c r="T1452" s="318">
        <v>1</v>
      </c>
      <c r="U1452" s="318">
        <v>0</v>
      </c>
    </row>
    <row r="1453" spans="1:21" x14ac:dyDescent="0.2">
      <c r="A1453" s="318">
        <v>38534</v>
      </c>
      <c r="B1453" s="318">
        <v>285.42001299999998</v>
      </c>
      <c r="C1453" s="318">
        <v>7.0671986561766558E-3</v>
      </c>
      <c r="D1453" s="318">
        <v>3.8648364109334079E-3</v>
      </c>
      <c r="E1453" s="318">
        <v>6.388569170483833E-3</v>
      </c>
      <c r="F1453" s="318">
        <v>6.879997568213358E-3</v>
      </c>
      <c r="G1453" s="318">
        <v>4.0813816046056491E-5</v>
      </c>
      <c r="H1453" s="318">
        <v>4.2854506848359317E-5</v>
      </c>
      <c r="I1453" s="318">
        <v>4.4402929984956825E-2</v>
      </c>
      <c r="J1453" s="318">
        <v>0</v>
      </c>
      <c r="K1453" s="318" t="s">
        <v>634</v>
      </c>
      <c r="O1453" s="318">
        <v>0</v>
      </c>
      <c r="P1453" s="318">
        <v>0</v>
      </c>
      <c r="Q1453" s="318">
        <v>0</v>
      </c>
      <c r="R1453" s="318">
        <v>18</v>
      </c>
      <c r="S1453" s="318">
        <v>0.78260869565217395</v>
      </c>
      <c r="T1453" s="318">
        <v>1</v>
      </c>
      <c r="U1453" s="318">
        <v>0</v>
      </c>
    </row>
    <row r="1454" spans="1:21" x14ac:dyDescent="0.2">
      <c r="A1454" s="318">
        <v>38538</v>
      </c>
      <c r="B1454" s="318">
        <v>289.48998999999998</v>
      </c>
      <c r="C1454" s="318">
        <v>-1.0702689201064458E-3</v>
      </c>
      <c r="D1454" s="318">
        <v>4.6459510267316713E-3</v>
      </c>
      <c r="E1454" s="318">
        <v>6.7230037428034455E-3</v>
      </c>
      <c r="F1454" s="318">
        <v>7.2401578768652485E-3</v>
      </c>
      <c r="G1454" s="318">
        <v>4.5198779325749133E-5</v>
      </c>
      <c r="H1454" s="318">
        <v>4.7458718292036594E-5</v>
      </c>
      <c r="I1454" s="318">
        <v>6.4564879571246625E-2</v>
      </c>
      <c r="J1454" s="318">
        <v>0</v>
      </c>
      <c r="K1454" s="318" t="s">
        <v>634</v>
      </c>
      <c r="O1454" s="318">
        <v>0</v>
      </c>
      <c r="P1454" s="318">
        <v>0</v>
      </c>
      <c r="Q1454" s="318">
        <v>0</v>
      </c>
      <c r="R1454" s="318">
        <v>19</v>
      </c>
      <c r="S1454" s="318">
        <v>0.82608695652173914</v>
      </c>
      <c r="T1454" s="318">
        <v>1</v>
      </c>
      <c r="U1454" s="318">
        <v>0</v>
      </c>
    </row>
    <row r="1455" spans="1:21" x14ac:dyDescent="0.2">
      <c r="A1455" s="318">
        <v>38539</v>
      </c>
      <c r="B1455" s="318">
        <v>294.75</v>
      </c>
      <c r="C1455" s="318">
        <v>1.8006819858873032E-2</v>
      </c>
      <c r="D1455" s="318">
        <v>5.2033236275871664E-3</v>
      </c>
      <c r="E1455" s="318">
        <v>7.3253736132892584E-3</v>
      </c>
      <c r="F1455" s="318">
        <v>7.8888638912345856E-3</v>
      </c>
      <c r="G1455" s="318">
        <v>5.366109857427453E-5</v>
      </c>
      <c r="H1455" s="318">
        <v>5.6344153502988255E-5</v>
      </c>
      <c r="I1455" s="318">
        <v>6.7717119974985626E-2</v>
      </c>
      <c r="J1455" s="318">
        <v>0</v>
      </c>
      <c r="K1455" s="318" t="s">
        <v>634</v>
      </c>
      <c r="O1455" s="318">
        <v>0</v>
      </c>
      <c r="P1455" s="318">
        <v>0</v>
      </c>
      <c r="Q1455" s="318">
        <v>0</v>
      </c>
      <c r="R1455" s="318">
        <v>19</v>
      </c>
      <c r="S1455" s="318">
        <v>0.82608695652173914</v>
      </c>
      <c r="T1455" s="318">
        <v>1</v>
      </c>
      <c r="U1455" s="318">
        <v>0</v>
      </c>
    </row>
    <row r="1456" spans="1:21" x14ac:dyDescent="0.2">
      <c r="A1456" s="318">
        <v>38540</v>
      </c>
      <c r="B1456" s="318">
        <v>287.86999500000002</v>
      </c>
      <c r="C1456" s="318">
        <v>-2.3618567446006641E-2</v>
      </c>
      <c r="D1456" s="318">
        <v>3.5731251049813889E-3</v>
      </c>
      <c r="E1456" s="318">
        <v>9.5363046637031695E-3</v>
      </c>
      <c r="F1456" s="318">
        <v>1.0269866560911105E-2</v>
      </c>
      <c r="G1456" s="318">
        <v>9.0941106638966817E-5</v>
      </c>
      <c r="H1456" s="318">
        <v>9.548816197091516E-5</v>
      </c>
      <c r="I1456" s="318">
        <v>7.3342201272903015E-2</v>
      </c>
      <c r="J1456" s="318">
        <v>0</v>
      </c>
      <c r="K1456" s="318" t="s">
        <v>634</v>
      </c>
      <c r="O1456" s="318">
        <v>0</v>
      </c>
      <c r="P1456" s="318">
        <v>0</v>
      </c>
      <c r="Q1456" s="318">
        <v>0</v>
      </c>
      <c r="R1456" s="318">
        <v>19</v>
      </c>
      <c r="S1456" s="318">
        <v>0.82608695652173914</v>
      </c>
      <c r="T1456" s="318">
        <v>1</v>
      </c>
      <c r="U1456" s="318">
        <v>0</v>
      </c>
    </row>
    <row r="1457" spans="1:21" x14ac:dyDescent="0.2">
      <c r="A1457" s="318">
        <v>38541</v>
      </c>
      <c r="B1457" s="318">
        <v>296.08999599999999</v>
      </c>
      <c r="C1457" s="318">
        <v>2.8154476682168486E-2</v>
      </c>
      <c r="D1457" s="318">
        <v>4.9387815197383745E-3</v>
      </c>
      <c r="E1457" s="318">
        <v>1.0879132901010731E-2</v>
      </c>
      <c r="F1457" s="318">
        <v>1.1715989278011556E-2</v>
      </c>
      <c r="G1457" s="318">
        <v>1.1835553267785417E-4</v>
      </c>
      <c r="H1457" s="318">
        <v>1.2427330931174689E-4</v>
      </c>
      <c r="I1457" s="318">
        <v>5.7291304787565334E-2</v>
      </c>
      <c r="J1457" s="318">
        <v>0</v>
      </c>
      <c r="K1457" s="318" t="s">
        <v>634</v>
      </c>
      <c r="O1457" s="318">
        <v>0</v>
      </c>
      <c r="P1457" s="318">
        <v>0</v>
      </c>
      <c r="Q1457" s="318">
        <v>0</v>
      </c>
      <c r="R1457" s="318">
        <v>19</v>
      </c>
      <c r="S1457" s="318">
        <v>0.82608695652173914</v>
      </c>
      <c r="T1457" s="318">
        <v>1</v>
      </c>
      <c r="U1457" s="318">
        <v>0</v>
      </c>
    </row>
    <row r="1458" spans="1:21" x14ac:dyDescent="0.2">
      <c r="A1458" s="318">
        <v>38544</v>
      </c>
      <c r="B1458" s="318">
        <v>295.64001500000001</v>
      </c>
      <c r="C1458" s="318">
        <v>-1.5208999995740911E-3</v>
      </c>
      <c r="D1458" s="318">
        <v>4.2495346035527704E-3</v>
      </c>
      <c r="E1458" s="318">
        <v>1.0804234312203382E-2</v>
      </c>
      <c r="F1458" s="318">
        <v>1.1635329259295949E-2</v>
      </c>
      <c r="G1458" s="318">
        <v>1.1673147907299288E-4</v>
      </c>
      <c r="H1458" s="318">
        <v>1.2256805302664252E-4</v>
      </c>
      <c r="I1458" s="318">
        <v>6.9050311978953241E-2</v>
      </c>
      <c r="J1458" s="318">
        <v>0</v>
      </c>
      <c r="K1458" s="318" t="s">
        <v>634</v>
      </c>
      <c r="O1458" s="318">
        <v>0</v>
      </c>
      <c r="P1458" s="318">
        <v>0</v>
      </c>
      <c r="Q1458" s="318">
        <v>0</v>
      </c>
      <c r="R1458" s="318">
        <v>19</v>
      </c>
      <c r="S1458" s="318">
        <v>0.82608695652173914</v>
      </c>
      <c r="T1458" s="318">
        <v>1</v>
      </c>
      <c r="U1458" s="318">
        <v>0</v>
      </c>
    </row>
    <row r="1459" spans="1:21" x14ac:dyDescent="0.2">
      <c r="A1459" s="318">
        <v>38545</v>
      </c>
      <c r="B1459" s="318">
        <v>293.19000199999999</v>
      </c>
      <c r="C1459" s="318">
        <v>-8.3216788136989198E-3</v>
      </c>
      <c r="D1459" s="318">
        <v>3.9378668038234964E-3</v>
      </c>
      <c r="E1459" s="318">
        <v>1.1077703177340517E-2</v>
      </c>
      <c r="F1459" s="318">
        <v>1.1929834190982095E-2</v>
      </c>
      <c r="G1459" s="318">
        <v>1.227155076852602E-4</v>
      </c>
      <c r="H1459" s="318">
        <v>1.288512830695232E-4</v>
      </c>
      <c r="I1459" s="318">
        <v>6.6214208066195365E-2</v>
      </c>
      <c r="J1459" s="318">
        <v>0</v>
      </c>
      <c r="K1459" s="318" t="s">
        <v>634</v>
      </c>
      <c r="O1459" s="318">
        <v>0</v>
      </c>
      <c r="P1459" s="318">
        <v>0</v>
      </c>
      <c r="Q1459" s="318">
        <v>0</v>
      </c>
      <c r="R1459" s="318">
        <v>19</v>
      </c>
      <c r="S1459" s="318">
        <v>0.82608695652173914</v>
      </c>
      <c r="T1459" s="318">
        <v>1</v>
      </c>
      <c r="U1459" s="318">
        <v>0</v>
      </c>
    </row>
    <row r="1460" spans="1:21" x14ac:dyDescent="0.2">
      <c r="A1460" s="318">
        <v>38546</v>
      </c>
      <c r="B1460" s="318">
        <v>294.45001200000002</v>
      </c>
      <c r="C1460" s="318">
        <v>4.2883803041579693E-3</v>
      </c>
      <c r="D1460" s="318">
        <v>3.6384261307706926E-3</v>
      </c>
      <c r="E1460" s="318">
        <v>1.097377970132612E-2</v>
      </c>
      <c r="F1460" s="318">
        <v>1.1817916601428129E-2</v>
      </c>
      <c r="G1460" s="318">
        <v>1.2042384093323717E-4</v>
      </c>
      <c r="H1460" s="318">
        <v>1.2644503297989904E-4</v>
      </c>
      <c r="I1460" s="318">
        <v>5.8002003720136315E-2</v>
      </c>
      <c r="J1460" s="318">
        <v>0</v>
      </c>
      <c r="K1460" s="318" t="s">
        <v>634</v>
      </c>
      <c r="O1460" s="318">
        <v>0</v>
      </c>
      <c r="P1460" s="318">
        <v>0</v>
      </c>
      <c r="Q1460" s="318">
        <v>0</v>
      </c>
      <c r="R1460" s="318">
        <v>19</v>
      </c>
      <c r="S1460" s="318">
        <v>0.82608695652173914</v>
      </c>
      <c r="T1460" s="318">
        <v>1</v>
      </c>
      <c r="U1460" s="318">
        <v>0</v>
      </c>
    </row>
    <row r="1461" spans="1:21" x14ac:dyDescent="0.2">
      <c r="A1461" s="318">
        <v>38547</v>
      </c>
      <c r="B1461" s="318">
        <v>294.35998499999999</v>
      </c>
      <c r="C1461" s="318">
        <v>-3.0579304414073843E-4</v>
      </c>
      <c r="D1461" s="318">
        <v>3.7497164401965591E-3</v>
      </c>
      <c r="E1461" s="318">
        <v>1.091860490353511E-2</v>
      </c>
      <c r="F1461" s="318">
        <v>1.1758497588422425E-2</v>
      </c>
      <c r="G1461" s="318">
        <v>1.1921593303950093E-4</v>
      </c>
      <c r="H1461" s="318">
        <v>1.2517672969147598E-4</v>
      </c>
      <c r="I1461" s="318">
        <v>5.5943026681828593E-2</v>
      </c>
      <c r="J1461" s="318">
        <v>0</v>
      </c>
      <c r="K1461" s="318" t="s">
        <v>634</v>
      </c>
      <c r="O1461" s="318">
        <v>0</v>
      </c>
      <c r="P1461" s="318">
        <v>0</v>
      </c>
      <c r="Q1461" s="318">
        <v>0</v>
      </c>
      <c r="R1461" s="318">
        <v>19</v>
      </c>
      <c r="S1461" s="318">
        <v>0.82608695652173914</v>
      </c>
      <c r="T1461" s="318">
        <v>1</v>
      </c>
      <c r="U1461" s="318">
        <v>0</v>
      </c>
    </row>
    <row r="1462" spans="1:21" x14ac:dyDescent="0.2">
      <c r="A1462" s="318">
        <v>38548</v>
      </c>
      <c r="B1462" s="318">
        <v>291.38000499999998</v>
      </c>
      <c r="C1462" s="318">
        <v>-1.0175182714814027E-2</v>
      </c>
      <c r="D1462" s="318">
        <v>2.9633526361350468E-3</v>
      </c>
      <c r="E1462" s="318">
        <v>1.1310468977941445E-2</v>
      </c>
      <c r="F1462" s="318">
        <v>1.2180505053167709E-2</v>
      </c>
      <c r="G1462" s="318">
        <v>1.2792670850097582E-4</v>
      </c>
      <c r="H1462" s="318">
        <v>1.3432304392602462E-4</v>
      </c>
      <c r="I1462" s="318">
        <v>5.6877247812890448E-2</v>
      </c>
      <c r="J1462" s="318">
        <v>0</v>
      </c>
      <c r="K1462" s="318" t="s">
        <v>634</v>
      </c>
      <c r="O1462" s="318">
        <v>0</v>
      </c>
      <c r="P1462" s="318">
        <v>0</v>
      </c>
      <c r="Q1462" s="318">
        <v>0</v>
      </c>
      <c r="R1462" s="318">
        <v>19</v>
      </c>
      <c r="S1462" s="318">
        <v>0.82608695652173914</v>
      </c>
      <c r="T1462" s="318">
        <v>1</v>
      </c>
      <c r="U1462" s="318">
        <v>0</v>
      </c>
    </row>
    <row r="1463" spans="1:21" x14ac:dyDescent="0.2">
      <c r="A1463" s="318">
        <v>38551</v>
      </c>
      <c r="B1463" s="318">
        <v>291.35998499999999</v>
      </c>
      <c r="C1463" s="318">
        <v>-6.8709888977653462E-5</v>
      </c>
      <c r="D1463" s="318">
        <v>2.6618753896064619E-3</v>
      </c>
      <c r="E1463" s="318">
        <v>1.1302512506643389E-2</v>
      </c>
      <c r="F1463" s="318">
        <v>1.2171936545615956E-2</v>
      </c>
      <c r="G1463" s="318">
        <v>1.2774678896283021E-4</v>
      </c>
      <c r="H1463" s="318">
        <v>1.3413412841097174E-4</v>
      </c>
      <c r="I1463" s="318">
        <v>5.1382357207486379E-2</v>
      </c>
      <c r="J1463" s="318">
        <v>0</v>
      </c>
      <c r="K1463" s="318" t="s">
        <v>634</v>
      </c>
      <c r="O1463" s="318">
        <v>0</v>
      </c>
      <c r="P1463" s="318">
        <v>0</v>
      </c>
      <c r="Q1463" s="318">
        <v>0</v>
      </c>
      <c r="R1463" s="318">
        <v>19</v>
      </c>
      <c r="S1463" s="318">
        <v>0.82608695652173914</v>
      </c>
      <c r="T1463" s="318">
        <v>1</v>
      </c>
      <c r="U1463" s="318">
        <v>0</v>
      </c>
    </row>
    <row r="1464" spans="1:21" x14ac:dyDescent="0.2">
      <c r="A1464" s="318">
        <v>38552</v>
      </c>
      <c r="B1464" s="318">
        <v>292.29998799999998</v>
      </c>
      <c r="C1464" s="318">
        <v>3.2210665668928238E-3</v>
      </c>
      <c r="D1464" s="318">
        <v>2.9346644604871406E-3</v>
      </c>
      <c r="E1464" s="318">
        <v>1.1240469963807526E-2</v>
      </c>
      <c r="F1464" s="318">
        <v>1.2105121499485028E-2</v>
      </c>
      <c r="G1464" s="318">
        <v>1.2634816500725919E-4</v>
      </c>
      <c r="H1464" s="318">
        <v>1.3266557325762216E-4</v>
      </c>
      <c r="I1464" s="318">
        <v>5.0045060293162157E-2</v>
      </c>
      <c r="J1464" s="318">
        <v>0</v>
      </c>
      <c r="K1464" s="318" t="s">
        <v>634</v>
      </c>
      <c r="O1464" s="318">
        <v>0</v>
      </c>
      <c r="P1464" s="318">
        <v>0</v>
      </c>
      <c r="Q1464" s="318">
        <v>0</v>
      </c>
      <c r="R1464" s="318">
        <v>19</v>
      </c>
      <c r="S1464" s="318">
        <v>0.82608695652173914</v>
      </c>
      <c r="T1464" s="318">
        <v>1</v>
      </c>
      <c r="U1464" s="318">
        <v>0</v>
      </c>
    </row>
    <row r="1465" spans="1:21" x14ac:dyDescent="0.2">
      <c r="A1465" s="318">
        <v>38553</v>
      </c>
      <c r="B1465" s="318">
        <v>290.10000600000001</v>
      </c>
      <c r="C1465" s="318">
        <v>-7.5549192536060019E-3</v>
      </c>
      <c r="D1465" s="318">
        <v>2.507377635204225E-3</v>
      </c>
      <c r="E1465" s="318">
        <v>1.1469221108236031E-2</v>
      </c>
      <c r="F1465" s="318">
        <v>1.2351468885792648E-2</v>
      </c>
      <c r="G1465" s="318">
        <v>1.3154303282960695E-4</v>
      </c>
      <c r="H1465" s="318">
        <v>1.3812018447108732E-4</v>
      </c>
      <c r="I1465" s="318">
        <v>5.4235130732399335E-2</v>
      </c>
      <c r="J1465" s="318">
        <v>0</v>
      </c>
      <c r="K1465" s="318" t="s">
        <v>634</v>
      </c>
      <c r="O1465" s="318">
        <v>0</v>
      </c>
      <c r="P1465" s="318">
        <v>0</v>
      </c>
      <c r="Q1465" s="318">
        <v>0</v>
      </c>
      <c r="R1465" s="318">
        <v>19</v>
      </c>
      <c r="S1465" s="318">
        <v>0.82608695652173914</v>
      </c>
      <c r="T1465" s="318">
        <v>1</v>
      </c>
      <c r="U1465" s="318">
        <v>0</v>
      </c>
    </row>
    <row r="1466" spans="1:21" x14ac:dyDescent="0.2">
      <c r="A1466" s="318">
        <v>38554</v>
      </c>
      <c r="B1466" s="318">
        <v>290.709991</v>
      </c>
      <c r="C1466" s="318">
        <v>2.100463929406193E-3</v>
      </c>
      <c r="D1466" s="318">
        <v>2.6489413327281572E-3</v>
      </c>
      <c r="E1466" s="318">
        <v>1.1443737742217353E-2</v>
      </c>
      <c r="F1466" s="318">
        <v>1.2324025260849455E-2</v>
      </c>
      <c r="G1466" s="318">
        <v>1.3095913351264993E-4</v>
      </c>
      <c r="H1466" s="318">
        <v>1.3750709018828244E-4</v>
      </c>
      <c r="I1466" s="318">
        <v>4.8758669658617478E-2</v>
      </c>
      <c r="J1466" s="318">
        <v>0</v>
      </c>
      <c r="K1466" s="318" t="s">
        <v>634</v>
      </c>
      <c r="O1466" s="318">
        <v>0</v>
      </c>
      <c r="P1466" s="318">
        <v>0</v>
      </c>
      <c r="Q1466" s="318">
        <v>0</v>
      </c>
      <c r="R1466" s="318">
        <v>19</v>
      </c>
      <c r="S1466" s="318">
        <v>0.82608695652173914</v>
      </c>
      <c r="T1466" s="318">
        <v>1</v>
      </c>
      <c r="U1466" s="318">
        <v>0</v>
      </c>
    </row>
    <row r="1467" spans="1:21" x14ac:dyDescent="0.2">
      <c r="A1467" s="318">
        <v>38555</v>
      </c>
      <c r="B1467" s="318">
        <v>293.89001500000001</v>
      </c>
      <c r="C1467" s="318">
        <v>1.0879422967585699E-2</v>
      </c>
      <c r="D1467" s="318">
        <v>2.6126321944331364E-3</v>
      </c>
      <c r="E1467" s="318">
        <v>1.1414951247588885E-2</v>
      </c>
      <c r="F1467" s="318">
        <v>1.2293024420480338E-2</v>
      </c>
      <c r="G1467" s="318">
        <v>1.3030111198483103E-4</v>
      </c>
      <c r="H1467" s="318">
        <v>1.3681616758407259E-4</v>
      </c>
      <c r="I1467" s="318">
        <v>5.1063852412031409E-2</v>
      </c>
      <c r="J1467" s="318">
        <v>0</v>
      </c>
      <c r="K1467" s="318" t="s">
        <v>634</v>
      </c>
      <c r="O1467" s="318">
        <v>0</v>
      </c>
      <c r="P1467" s="318">
        <v>0</v>
      </c>
      <c r="Q1467" s="318">
        <v>0</v>
      </c>
      <c r="R1467" s="318">
        <v>19</v>
      </c>
      <c r="S1467" s="318">
        <v>0.82608695652173914</v>
      </c>
      <c r="T1467" s="318">
        <v>1</v>
      </c>
      <c r="U1467" s="318">
        <v>0</v>
      </c>
    </row>
    <row r="1468" spans="1:21" x14ac:dyDescent="0.2">
      <c r="A1468" s="318">
        <v>38558</v>
      </c>
      <c r="B1468" s="318">
        <v>296.58999599999999</v>
      </c>
      <c r="C1468" s="318">
        <v>9.1451015002764358E-3</v>
      </c>
      <c r="D1468" s="318">
        <v>2.5881898788983997E-3</v>
      </c>
      <c r="E1468" s="318">
        <v>1.1399649433488023E-2</v>
      </c>
      <c r="F1468" s="318">
        <v>1.2276545543756331E-2</v>
      </c>
      <c r="G1468" s="318">
        <v>1.2995200720642379E-4</v>
      </c>
      <c r="H1468" s="318">
        <v>1.3644960756674498E-4</v>
      </c>
      <c r="I1468" s="318">
        <v>5.9838719639992266E-2</v>
      </c>
      <c r="J1468" s="318">
        <v>0</v>
      </c>
      <c r="K1468" s="318" t="s">
        <v>634</v>
      </c>
      <c r="O1468" s="318">
        <v>0</v>
      </c>
      <c r="P1468" s="318">
        <v>0</v>
      </c>
      <c r="Q1468" s="318">
        <v>0</v>
      </c>
      <c r="R1468" s="318">
        <v>19</v>
      </c>
      <c r="S1468" s="318">
        <v>0.82608695652173914</v>
      </c>
      <c r="T1468" s="318">
        <v>1</v>
      </c>
      <c r="U1468" s="318">
        <v>0</v>
      </c>
    </row>
    <row r="1469" spans="1:21" x14ac:dyDescent="0.2">
      <c r="A1469" s="318">
        <v>38559</v>
      </c>
      <c r="B1469" s="318">
        <v>296.26998900000001</v>
      </c>
      <c r="C1469" s="318">
        <v>-1.0795366163158023E-3</v>
      </c>
      <c r="D1469" s="318">
        <v>3.0737969081473539E-3</v>
      </c>
      <c r="E1469" s="318">
        <v>1.0989287719339646E-2</v>
      </c>
      <c r="F1469" s="318">
        <v>1.1834617543904233E-2</v>
      </c>
      <c r="G1469" s="318">
        <v>1.2076444457842915E-4</v>
      </c>
      <c r="H1469" s="318">
        <v>1.2680266680735062E-4</v>
      </c>
      <c r="I1469" s="318">
        <v>5.9441203666747024E-2</v>
      </c>
      <c r="J1469" s="318">
        <v>0</v>
      </c>
      <c r="K1469" s="318" t="s">
        <v>634</v>
      </c>
      <c r="O1469" s="318">
        <v>0</v>
      </c>
      <c r="P1469" s="318">
        <v>0</v>
      </c>
      <c r="Q1469" s="318">
        <v>0</v>
      </c>
      <c r="R1469" s="318">
        <v>19</v>
      </c>
      <c r="S1469" s="318">
        <v>0.82608695652173914</v>
      </c>
      <c r="T1469" s="318">
        <v>1</v>
      </c>
      <c r="U1469" s="318">
        <v>0</v>
      </c>
    </row>
    <row r="1470" spans="1:21" x14ac:dyDescent="0.2">
      <c r="A1470" s="318">
        <v>38560</v>
      </c>
      <c r="B1470" s="318">
        <v>295.91000400000001</v>
      </c>
      <c r="C1470" s="318">
        <v>-1.2157960370097534E-3</v>
      </c>
      <c r="D1470" s="318">
        <v>2.4195911445330557E-3</v>
      </c>
      <c r="E1470" s="318">
        <v>1.0806070858241807E-2</v>
      </c>
      <c r="F1470" s="318">
        <v>1.1637307078106561E-2</v>
      </c>
      <c r="G1470" s="318">
        <v>1.1677116739334281E-4</v>
      </c>
      <c r="H1470" s="318">
        <v>1.2260972576300994E-4</v>
      </c>
      <c r="I1470" s="318">
        <v>6.0079807878067826E-2</v>
      </c>
      <c r="J1470" s="318">
        <v>0</v>
      </c>
      <c r="K1470" s="318" t="s">
        <v>634</v>
      </c>
      <c r="O1470" s="318">
        <v>0</v>
      </c>
      <c r="P1470" s="318">
        <v>0</v>
      </c>
      <c r="Q1470" s="318">
        <v>0</v>
      </c>
      <c r="R1470" s="318">
        <v>19</v>
      </c>
      <c r="S1470" s="318">
        <v>0.82608695652173914</v>
      </c>
      <c r="T1470" s="318">
        <v>1</v>
      </c>
      <c r="U1470" s="318">
        <v>0</v>
      </c>
    </row>
    <row r="1471" spans="1:21" x14ac:dyDescent="0.2">
      <c r="A1471" s="318">
        <v>38561</v>
      </c>
      <c r="B1471" s="318">
        <v>296.290009</v>
      </c>
      <c r="C1471" s="318">
        <v>1.2833672536803995E-3</v>
      </c>
      <c r="D1471" s="318">
        <v>2.2611072000958271E-3</v>
      </c>
      <c r="E1471" s="318">
        <v>1.0796717778789463E-2</v>
      </c>
      <c r="F1471" s="318">
        <v>1.1627234531004036E-2</v>
      </c>
      <c r="G1471" s="318">
        <v>1.1656911479482848E-4</v>
      </c>
      <c r="H1471" s="318">
        <v>1.2239757053456992E-4</v>
      </c>
      <c r="I1471" s="318">
        <v>5.6112162328230998E-2</v>
      </c>
      <c r="J1471" s="318">
        <v>0</v>
      </c>
      <c r="K1471" s="318" t="s">
        <v>634</v>
      </c>
      <c r="O1471" s="318">
        <v>0</v>
      </c>
      <c r="P1471" s="318">
        <v>0</v>
      </c>
      <c r="Q1471" s="318">
        <v>0</v>
      </c>
      <c r="R1471" s="318">
        <v>19</v>
      </c>
      <c r="S1471" s="318">
        <v>0.82608695652173914</v>
      </c>
      <c r="T1471" s="318">
        <v>1</v>
      </c>
      <c r="U1471" s="318">
        <v>0</v>
      </c>
    </row>
    <row r="1472" spans="1:21" x14ac:dyDescent="0.2">
      <c r="A1472" s="318">
        <v>38562</v>
      </c>
      <c r="B1472" s="318">
        <v>298.55999800000001</v>
      </c>
      <c r="C1472" s="318">
        <v>7.6321761526535548E-3</v>
      </c>
      <c r="D1472" s="318">
        <v>2.4798230665322584E-3</v>
      </c>
      <c r="E1472" s="318">
        <v>1.0859605814013384E-2</v>
      </c>
      <c r="F1472" s="318">
        <v>1.1694960107399028E-2</v>
      </c>
      <c r="G1472" s="318">
        <v>1.179310384357533E-4</v>
      </c>
      <c r="H1472" s="318">
        <v>1.2382759035754098E-4</v>
      </c>
      <c r="I1472" s="318">
        <v>5.5705004889503501E-2</v>
      </c>
      <c r="J1472" s="318">
        <v>0</v>
      </c>
      <c r="K1472" s="318" t="s">
        <v>634</v>
      </c>
      <c r="O1472" s="318">
        <v>0</v>
      </c>
      <c r="P1472" s="318">
        <v>0</v>
      </c>
      <c r="Q1472" s="318">
        <v>0</v>
      </c>
      <c r="R1472" s="318">
        <v>19</v>
      </c>
      <c r="S1472" s="318">
        <v>0.82608695652173914</v>
      </c>
      <c r="T1472" s="318">
        <v>1</v>
      </c>
      <c r="U1472" s="318">
        <v>0</v>
      </c>
    </row>
    <row r="1473" spans="1:21" x14ac:dyDescent="0.2">
      <c r="A1473" s="318">
        <v>38565</v>
      </c>
      <c r="B1473" s="318">
        <v>298.35998499999999</v>
      </c>
      <c r="C1473" s="318">
        <v>-6.7015014803260256E-4</v>
      </c>
      <c r="D1473" s="318">
        <v>2.1113778853794362E-3</v>
      </c>
      <c r="E1473" s="318">
        <v>1.0827391874974479E-2</v>
      </c>
      <c r="F1473" s="318">
        <v>1.1660268173049437E-2</v>
      </c>
      <c r="G1473" s="318">
        <v>1.1723241481426337E-4</v>
      </c>
      <c r="H1473" s="318">
        <v>1.2309403555497655E-4</v>
      </c>
      <c r="I1473" s="318">
        <v>5.6008120849989261E-2</v>
      </c>
      <c r="J1473" s="318">
        <v>0</v>
      </c>
      <c r="K1473" s="318" t="s">
        <v>634</v>
      </c>
      <c r="O1473" s="318">
        <v>0</v>
      </c>
      <c r="P1473" s="318">
        <v>0</v>
      </c>
      <c r="Q1473" s="318">
        <v>0</v>
      </c>
      <c r="R1473" s="318">
        <v>19</v>
      </c>
      <c r="S1473" s="318">
        <v>0.82608695652173914</v>
      </c>
      <c r="T1473" s="318">
        <v>1</v>
      </c>
      <c r="U1473" s="318">
        <v>0</v>
      </c>
    </row>
    <row r="1474" spans="1:21" x14ac:dyDescent="0.2">
      <c r="A1474" s="318">
        <v>38566</v>
      </c>
      <c r="B1474" s="318">
        <v>301.77999899999998</v>
      </c>
      <c r="C1474" s="318">
        <v>1.139751095970757E-2</v>
      </c>
      <c r="D1474" s="318">
        <v>1.9289182520533092E-3</v>
      </c>
      <c r="E1474" s="318">
        <v>1.0625688563012676E-2</v>
      </c>
      <c r="F1474" s="318">
        <v>1.1443049221705958E-2</v>
      </c>
      <c r="G1474" s="318">
        <v>1.1290525743813838E-4</v>
      </c>
      <c r="H1474" s="318">
        <v>1.185505203100453E-4</v>
      </c>
      <c r="I1474" s="318">
        <v>5.586426483474851E-2</v>
      </c>
      <c r="J1474" s="318">
        <v>0</v>
      </c>
      <c r="K1474" s="318" t="s">
        <v>634</v>
      </c>
      <c r="O1474" s="318">
        <v>0</v>
      </c>
      <c r="P1474" s="318">
        <v>0</v>
      </c>
      <c r="Q1474" s="318">
        <v>0</v>
      </c>
      <c r="R1474" s="318">
        <v>19</v>
      </c>
      <c r="S1474" s="318">
        <v>0.82608695652173914</v>
      </c>
      <c r="T1474" s="318">
        <v>1</v>
      </c>
      <c r="U1474" s="318">
        <v>0</v>
      </c>
    </row>
    <row r="1475" spans="1:21" x14ac:dyDescent="0.2">
      <c r="A1475" s="318">
        <v>38567</v>
      </c>
      <c r="B1475" s="318">
        <v>304.13000499999998</v>
      </c>
      <c r="C1475" s="318">
        <v>7.7569862453487036E-3</v>
      </c>
      <c r="D1475" s="318">
        <v>2.3492637361226015E-3</v>
      </c>
      <c r="E1475" s="318">
        <v>1.0675593437270989E-2</v>
      </c>
      <c r="F1475" s="318">
        <v>1.149679293244568E-2</v>
      </c>
      <c r="G1475" s="318">
        <v>1.1396829523790341E-4</v>
      </c>
      <c r="H1475" s="318">
        <v>1.1966670999979858E-4</v>
      </c>
      <c r="I1475" s="318">
        <v>6.413657327159171E-2</v>
      </c>
      <c r="J1475" s="318">
        <v>0</v>
      </c>
      <c r="K1475" s="318" t="s">
        <v>634</v>
      </c>
      <c r="O1475" s="318">
        <v>0</v>
      </c>
      <c r="P1475" s="318">
        <v>0</v>
      </c>
      <c r="Q1475" s="318">
        <v>0</v>
      </c>
      <c r="R1475" s="318">
        <v>19</v>
      </c>
      <c r="S1475" s="318">
        <v>0.82608695652173914</v>
      </c>
      <c r="T1475" s="318">
        <v>1</v>
      </c>
      <c r="U1475" s="318">
        <v>0</v>
      </c>
    </row>
    <row r="1476" spans="1:21" x14ac:dyDescent="0.2">
      <c r="A1476" s="318">
        <v>38568</v>
      </c>
      <c r="B1476" s="318">
        <v>301.41000400000001</v>
      </c>
      <c r="C1476" s="318">
        <v>-8.983780603889352E-3</v>
      </c>
      <c r="D1476" s="318">
        <v>1.0639970474196308E-3</v>
      </c>
      <c r="E1476" s="318">
        <v>1.031492756967005E-2</v>
      </c>
      <c r="F1476" s="318">
        <v>1.1108383536567746E-2</v>
      </c>
      <c r="G1476" s="318">
        <v>1.063977307675393E-4</v>
      </c>
      <c r="H1476" s="318">
        <v>1.1171761730591626E-4</v>
      </c>
      <c r="I1476" s="318">
        <v>7.0317398250414123E-2</v>
      </c>
      <c r="J1476" s="318">
        <v>0</v>
      </c>
      <c r="K1476" s="318" t="s">
        <v>634</v>
      </c>
      <c r="O1476" s="318">
        <v>0</v>
      </c>
      <c r="P1476" s="318">
        <v>0</v>
      </c>
      <c r="Q1476" s="318">
        <v>0</v>
      </c>
      <c r="R1476" s="318">
        <v>19</v>
      </c>
      <c r="S1476" s="318">
        <v>0.82608695652173914</v>
      </c>
      <c r="T1476" s="318">
        <v>1</v>
      </c>
      <c r="U1476" s="318">
        <v>0</v>
      </c>
    </row>
    <row r="1477" spans="1:21" x14ac:dyDescent="0.2">
      <c r="A1477" s="318">
        <v>38569</v>
      </c>
      <c r="B1477" s="318">
        <v>300.51001000000002</v>
      </c>
      <c r="C1477" s="318">
        <v>-2.9904128447474435E-3</v>
      </c>
      <c r="D1477" s="318">
        <v>2.0462901236700695E-3</v>
      </c>
      <c r="E1477" s="318">
        <v>8.7031631362157625E-3</v>
      </c>
      <c r="F1477" s="318">
        <v>9.3726372236169753E-3</v>
      </c>
      <c r="G1477" s="318">
        <v>7.5745048575585002E-5</v>
      </c>
      <c r="H1477" s="318">
        <v>7.9532301004364253E-5</v>
      </c>
      <c r="I1477" s="318">
        <v>6.1198169245225607E-2</v>
      </c>
      <c r="J1477" s="318">
        <v>0</v>
      </c>
      <c r="K1477" s="318" t="s">
        <v>634</v>
      </c>
      <c r="O1477" s="318">
        <v>0</v>
      </c>
      <c r="P1477" s="318">
        <v>0</v>
      </c>
      <c r="Q1477" s="318">
        <v>0</v>
      </c>
      <c r="R1477" s="318">
        <v>19</v>
      </c>
      <c r="S1477" s="318">
        <v>0.82608695652173914</v>
      </c>
      <c r="T1477" s="318">
        <v>1</v>
      </c>
      <c r="U1477" s="318">
        <v>0</v>
      </c>
    </row>
    <row r="1478" spans="1:21" x14ac:dyDescent="0.2">
      <c r="A1478" s="318">
        <v>38572</v>
      </c>
      <c r="B1478" s="318">
        <v>304.63000499999998</v>
      </c>
      <c r="C1478" s="318">
        <v>1.3616877278784365E-2</v>
      </c>
      <c r="D1478" s="318">
        <v>1.3540234854136823E-3</v>
      </c>
      <c r="E1478" s="318">
        <v>6.9176519072050007E-3</v>
      </c>
      <c r="F1478" s="318">
        <v>7.4497789769900008E-3</v>
      </c>
      <c r="G1478" s="318">
        <v>4.7853907909256982E-5</v>
      </c>
      <c r="H1478" s="318">
        <v>5.0246603304719834E-5</v>
      </c>
      <c r="I1478" s="318">
        <v>6.0751506275146805E-2</v>
      </c>
      <c r="J1478" s="318">
        <v>0</v>
      </c>
      <c r="K1478" s="318" t="s">
        <v>634</v>
      </c>
      <c r="O1478" s="318">
        <v>0</v>
      </c>
      <c r="P1478" s="318">
        <v>0</v>
      </c>
      <c r="Q1478" s="318">
        <v>0</v>
      </c>
      <c r="R1478" s="318">
        <v>19</v>
      </c>
      <c r="S1478" s="318">
        <v>0.82608695652173914</v>
      </c>
      <c r="T1478" s="318">
        <v>1</v>
      </c>
      <c r="U1478" s="318">
        <v>0</v>
      </c>
    </row>
    <row r="1479" spans="1:21" x14ac:dyDescent="0.2">
      <c r="A1479" s="318">
        <v>38573</v>
      </c>
      <c r="B1479" s="318">
        <v>307.41000400000001</v>
      </c>
      <c r="C1479" s="318">
        <v>9.0844326443452784E-3</v>
      </c>
      <c r="D1479" s="318">
        <v>1.8590393256003193E-3</v>
      </c>
      <c r="E1479" s="318">
        <v>7.0824301547190395E-3</v>
      </c>
      <c r="F1479" s="318">
        <v>7.6272324743128115E-3</v>
      </c>
      <c r="G1479" s="318">
        <v>5.0160816896473562E-5</v>
      </c>
      <c r="H1479" s="318">
        <v>5.2668857741297244E-5</v>
      </c>
      <c r="I1479" s="318">
        <v>6.2147909211877773E-2</v>
      </c>
      <c r="J1479" s="318">
        <v>0</v>
      </c>
      <c r="K1479" s="318" t="s">
        <v>634</v>
      </c>
      <c r="O1479" s="318">
        <v>0</v>
      </c>
      <c r="P1479" s="318">
        <v>0</v>
      </c>
      <c r="Q1479" s="318">
        <v>0</v>
      </c>
      <c r="R1479" s="318">
        <v>19</v>
      </c>
      <c r="S1479" s="318">
        <v>0.82608695652173914</v>
      </c>
      <c r="T1479" s="318">
        <v>1</v>
      </c>
      <c r="U1479" s="318">
        <v>0</v>
      </c>
    </row>
    <row r="1480" spans="1:21" x14ac:dyDescent="0.2">
      <c r="A1480" s="318">
        <v>38574</v>
      </c>
      <c r="B1480" s="318">
        <v>307.07998700000002</v>
      </c>
      <c r="C1480" s="318">
        <v>-1.07411686622292E-3</v>
      </c>
      <c r="D1480" s="318">
        <v>2.2041613230991764E-3</v>
      </c>
      <c r="E1480" s="318">
        <v>6.7293069044550785E-3</v>
      </c>
      <c r="F1480" s="318">
        <v>7.2469458971054692E-3</v>
      </c>
      <c r="G1480" s="318">
        <v>4.5283571414346795E-5</v>
      </c>
      <c r="H1480" s="318">
        <v>4.7547749985064135E-5</v>
      </c>
      <c r="I1480" s="318">
        <v>6.5123330089157619E-2</v>
      </c>
      <c r="J1480" s="318">
        <v>0</v>
      </c>
      <c r="K1480" s="318" t="s">
        <v>634</v>
      </c>
      <c r="O1480" s="318">
        <v>0</v>
      </c>
      <c r="P1480" s="318">
        <v>0</v>
      </c>
      <c r="Q1480" s="318">
        <v>0</v>
      </c>
      <c r="R1480" s="318">
        <v>19</v>
      </c>
      <c r="S1480" s="318">
        <v>0.82608695652173914</v>
      </c>
      <c r="T1480" s="318">
        <v>1</v>
      </c>
      <c r="U1480" s="318">
        <v>0</v>
      </c>
    </row>
    <row r="1481" spans="1:21" x14ac:dyDescent="0.2">
      <c r="A1481" s="318">
        <v>38575</v>
      </c>
      <c r="B1481" s="318">
        <v>308.61999500000002</v>
      </c>
      <c r="C1481" s="318">
        <v>5.0024728164534613E-3</v>
      </c>
      <c r="D1481" s="318">
        <v>2.2381657284465803E-3</v>
      </c>
      <c r="E1481" s="318">
        <v>6.7421573863583363E-3</v>
      </c>
      <c r="F1481" s="318">
        <v>7.2607848776166696E-3</v>
      </c>
      <c r="G1481" s="318">
        <v>4.5456686222426268E-5</v>
      </c>
      <c r="H1481" s="318">
        <v>4.7729520533547584E-5</v>
      </c>
      <c r="I1481" s="318">
        <v>6.2475951821960141E-2</v>
      </c>
      <c r="J1481" s="318">
        <v>0</v>
      </c>
      <c r="K1481" s="318" t="s">
        <v>634</v>
      </c>
      <c r="O1481" s="318">
        <v>0</v>
      </c>
      <c r="P1481" s="318">
        <v>0</v>
      </c>
      <c r="Q1481" s="318">
        <v>0</v>
      </c>
      <c r="R1481" s="318">
        <v>19</v>
      </c>
      <c r="S1481" s="318">
        <v>0.82608695652173914</v>
      </c>
      <c r="T1481" s="318">
        <v>1</v>
      </c>
      <c r="U1481" s="318">
        <v>0</v>
      </c>
    </row>
    <row r="1482" spans="1:21" x14ac:dyDescent="0.2">
      <c r="A1482" s="318">
        <v>38576</v>
      </c>
      <c r="B1482" s="318">
        <v>309.01001000000002</v>
      </c>
      <c r="C1482" s="318">
        <v>1.2629407531460815E-3</v>
      </c>
      <c r="D1482" s="318">
        <v>2.3128673378411909E-3</v>
      </c>
      <c r="E1482" s="318">
        <v>6.7212196624756365E-3</v>
      </c>
      <c r="F1482" s="318">
        <v>7.238236559589147E-3</v>
      </c>
      <c r="G1482" s="318">
        <v>4.5174793751249107E-5</v>
      </c>
      <c r="H1482" s="318">
        <v>4.7433533438811567E-5</v>
      </c>
      <c r="I1482" s="318">
        <v>6.121252716745712E-2</v>
      </c>
      <c r="J1482" s="318">
        <v>0</v>
      </c>
      <c r="K1482" s="318" t="s">
        <v>634</v>
      </c>
      <c r="O1482" s="318">
        <v>0</v>
      </c>
      <c r="P1482" s="318">
        <v>0</v>
      </c>
      <c r="Q1482" s="318">
        <v>0</v>
      </c>
      <c r="R1482" s="318">
        <v>19</v>
      </c>
      <c r="S1482" s="318">
        <v>0.82608695652173914</v>
      </c>
      <c r="T1482" s="318">
        <v>1</v>
      </c>
      <c r="U1482" s="318">
        <v>0</v>
      </c>
    </row>
    <row r="1483" spans="1:21" x14ac:dyDescent="0.2">
      <c r="A1483" s="318">
        <v>38579</v>
      </c>
      <c r="B1483" s="318">
        <v>309.209991</v>
      </c>
      <c r="C1483" s="318">
        <v>6.4695741532692507E-4</v>
      </c>
      <c r="D1483" s="318">
        <v>2.8282073440383791E-3</v>
      </c>
      <c r="E1483" s="318">
        <v>6.1022235906903564E-3</v>
      </c>
      <c r="F1483" s="318">
        <v>6.5716254053588448E-3</v>
      </c>
      <c r="G1483" s="318">
        <v>3.7237132750777909E-5</v>
      </c>
      <c r="H1483" s="318">
        <v>3.9098989388316809E-5</v>
      </c>
      <c r="I1483" s="318">
        <v>6.3146184928218718E-2</v>
      </c>
      <c r="J1483" s="318">
        <v>0</v>
      </c>
      <c r="K1483" s="318" t="s">
        <v>634</v>
      </c>
      <c r="O1483" s="318">
        <v>0</v>
      </c>
      <c r="P1483" s="318">
        <v>0</v>
      </c>
      <c r="Q1483" s="318">
        <v>0</v>
      </c>
      <c r="R1483" s="318">
        <v>19</v>
      </c>
      <c r="S1483" s="318">
        <v>0.82608695652173914</v>
      </c>
      <c r="T1483" s="318">
        <v>1</v>
      </c>
      <c r="U1483" s="318">
        <v>0</v>
      </c>
    </row>
    <row r="1484" spans="1:21" x14ac:dyDescent="0.2">
      <c r="A1484" s="318">
        <v>38580</v>
      </c>
      <c r="B1484" s="318">
        <v>305.35000600000001</v>
      </c>
      <c r="C1484" s="318">
        <v>-1.2561949291652051E-2</v>
      </c>
      <c r="D1484" s="318">
        <v>2.2332911820062648E-3</v>
      </c>
      <c r="E1484" s="318">
        <v>6.9490107813807269E-3</v>
      </c>
      <c r="F1484" s="318">
        <v>7.4835500722561675E-3</v>
      </c>
      <c r="G1484" s="318">
        <v>4.8288750839745578E-5</v>
      </c>
      <c r="H1484" s="318">
        <v>5.070318838173286E-5</v>
      </c>
      <c r="I1484" s="318">
        <v>6.3904413604321419E-2</v>
      </c>
      <c r="J1484" s="318">
        <v>0</v>
      </c>
      <c r="K1484" s="318" t="s">
        <v>634</v>
      </c>
      <c r="O1484" s="318">
        <v>0</v>
      </c>
      <c r="P1484" s="318">
        <v>0</v>
      </c>
      <c r="Q1484" s="318">
        <v>0</v>
      </c>
      <c r="R1484" s="318">
        <v>19</v>
      </c>
      <c r="S1484" s="318">
        <v>0.82608695652173914</v>
      </c>
      <c r="T1484" s="318">
        <v>1</v>
      </c>
      <c r="U1484" s="318">
        <v>0</v>
      </c>
    </row>
    <row r="1485" spans="1:21" x14ac:dyDescent="0.2">
      <c r="A1485" s="318">
        <v>38581</v>
      </c>
      <c r="B1485" s="318">
        <v>304.02999899999998</v>
      </c>
      <c r="C1485" s="318">
        <v>-4.3323018600936085E-3</v>
      </c>
      <c r="D1485" s="318">
        <v>1.8736069711973874E-3</v>
      </c>
      <c r="E1485" s="318">
        <v>7.0893917271398705E-3</v>
      </c>
      <c r="F1485" s="318">
        <v>7.6347295523044754E-3</v>
      </c>
      <c r="G1485" s="318">
        <v>5.025947506083924E-5</v>
      </c>
      <c r="H1485" s="318">
        <v>5.2772448813881204E-5</v>
      </c>
      <c r="I1485" s="318">
        <v>5.6604373760936716E-2</v>
      </c>
      <c r="J1485" s="318">
        <v>0</v>
      </c>
      <c r="K1485" s="318" t="s">
        <v>634</v>
      </c>
      <c r="O1485" s="318">
        <v>0</v>
      </c>
      <c r="P1485" s="318">
        <v>0</v>
      </c>
      <c r="Q1485" s="318">
        <v>0</v>
      </c>
      <c r="R1485" s="318">
        <v>19</v>
      </c>
      <c r="S1485" s="318">
        <v>0.82608695652173914</v>
      </c>
      <c r="T1485" s="318">
        <v>1</v>
      </c>
      <c r="U1485" s="318">
        <v>0</v>
      </c>
    </row>
    <row r="1486" spans="1:21" x14ac:dyDescent="0.2">
      <c r="A1486" s="318">
        <v>38582</v>
      </c>
      <c r="B1486" s="318">
        <v>304.01998900000001</v>
      </c>
      <c r="C1486" s="318">
        <v>-3.2924924589790484E-5</v>
      </c>
      <c r="D1486" s="318">
        <v>2.2317971773410158E-3</v>
      </c>
      <c r="E1486" s="318">
        <v>6.7721228341462913E-3</v>
      </c>
      <c r="F1486" s="318">
        <v>7.2930553598498518E-3</v>
      </c>
      <c r="G1486" s="318">
        <v>4.5861647680765594E-5</v>
      </c>
      <c r="H1486" s="318">
        <v>4.8154730064803879E-5</v>
      </c>
      <c r="I1486" s="318">
        <v>5.675922175889065E-2</v>
      </c>
      <c r="J1486" s="318">
        <v>0</v>
      </c>
      <c r="K1486" s="318" t="s">
        <v>634</v>
      </c>
      <c r="O1486" s="318">
        <v>0</v>
      </c>
      <c r="P1486" s="318">
        <v>0</v>
      </c>
      <c r="Q1486" s="318">
        <v>0</v>
      </c>
      <c r="R1486" s="318">
        <v>19</v>
      </c>
      <c r="S1486" s="318">
        <v>0.82608695652173914</v>
      </c>
      <c r="T1486" s="318">
        <v>1</v>
      </c>
      <c r="U1486" s="318">
        <v>0</v>
      </c>
    </row>
    <row r="1487" spans="1:21" x14ac:dyDescent="0.2">
      <c r="A1487" s="318">
        <v>38583</v>
      </c>
      <c r="B1487" s="318">
        <v>309.35000600000001</v>
      </c>
      <c r="C1487" s="318">
        <v>1.7379888838461813E-2</v>
      </c>
      <c r="D1487" s="318">
        <v>2.9593888396769979E-3</v>
      </c>
      <c r="E1487" s="318">
        <v>7.535128412966492E-3</v>
      </c>
      <c r="F1487" s="318">
        <v>8.1147536755023751E-3</v>
      </c>
      <c r="G1487" s="318">
        <v>5.6778160199894926E-5</v>
      </c>
      <c r="H1487" s="318">
        <v>5.9617068209889677E-5</v>
      </c>
      <c r="I1487" s="318">
        <v>5.5682406715871519E-2</v>
      </c>
      <c r="J1487" s="318">
        <v>0</v>
      </c>
      <c r="K1487" s="318" t="s">
        <v>634</v>
      </c>
      <c r="O1487" s="318">
        <v>0</v>
      </c>
      <c r="P1487" s="318">
        <v>0</v>
      </c>
      <c r="Q1487" s="318">
        <v>0</v>
      </c>
      <c r="R1487" s="318">
        <v>19</v>
      </c>
      <c r="S1487" s="318">
        <v>0.82608695652173914</v>
      </c>
      <c r="T1487" s="318">
        <v>1</v>
      </c>
      <c r="U1487" s="318">
        <v>0</v>
      </c>
    </row>
    <row r="1488" spans="1:21" x14ac:dyDescent="0.2">
      <c r="A1488" s="318">
        <v>38587</v>
      </c>
      <c r="B1488" s="318">
        <v>313.52999899999998</v>
      </c>
      <c r="C1488" s="318">
        <v>2.1072932648817789E-3</v>
      </c>
      <c r="D1488" s="318">
        <v>2.6449688513278556E-3</v>
      </c>
      <c r="E1488" s="318">
        <v>7.4264043568503437E-3</v>
      </c>
      <c r="F1488" s="318">
        <v>7.9976662304542152E-3</v>
      </c>
      <c r="G1488" s="318">
        <v>5.5151481671445772E-5</v>
      </c>
      <c r="H1488" s="318">
        <v>5.7909055755018065E-5</v>
      </c>
      <c r="I1488" s="318">
        <v>6.3791911352271247E-2</v>
      </c>
      <c r="J1488" s="318">
        <v>0</v>
      </c>
      <c r="K1488" s="318" t="s">
        <v>634</v>
      </c>
      <c r="O1488" s="318">
        <v>0</v>
      </c>
      <c r="P1488" s="318">
        <v>0</v>
      </c>
      <c r="Q1488" s="318">
        <v>0</v>
      </c>
      <c r="R1488" s="318">
        <v>20</v>
      </c>
      <c r="S1488" s="318">
        <v>0.86956521739130432</v>
      </c>
      <c r="T1488" s="318">
        <v>1</v>
      </c>
      <c r="U1488" s="318">
        <v>0</v>
      </c>
    </row>
    <row r="1489" spans="1:21" x14ac:dyDescent="0.2">
      <c r="A1489" s="318">
        <v>38588</v>
      </c>
      <c r="B1489" s="318">
        <v>310.77999899999998</v>
      </c>
      <c r="C1489" s="318">
        <v>-8.8097829441567861E-3</v>
      </c>
      <c r="D1489" s="318">
        <v>2.2768618833354285E-3</v>
      </c>
      <c r="E1489" s="318">
        <v>7.802318481095828E-3</v>
      </c>
      <c r="F1489" s="318">
        <v>8.4024968257955072E-3</v>
      </c>
      <c r="G1489" s="318">
        <v>6.087617368044951E-5</v>
      </c>
      <c r="H1489" s="318">
        <v>6.3919982364471991E-5</v>
      </c>
      <c r="I1489" s="318">
        <v>5.9669107991620229E-2</v>
      </c>
      <c r="J1489" s="318">
        <v>0</v>
      </c>
      <c r="K1489" s="318" t="s">
        <v>634</v>
      </c>
      <c r="O1489" s="318">
        <v>0</v>
      </c>
      <c r="P1489" s="318">
        <v>0</v>
      </c>
      <c r="Q1489" s="318">
        <v>0</v>
      </c>
      <c r="R1489" s="318">
        <v>20</v>
      </c>
      <c r="S1489" s="318">
        <v>0.86956521739130432</v>
      </c>
      <c r="T1489" s="318">
        <v>1</v>
      </c>
      <c r="U1489" s="318">
        <v>0</v>
      </c>
    </row>
    <row r="1490" spans="1:21" x14ac:dyDescent="0.2">
      <c r="A1490" s="318">
        <v>38589</v>
      </c>
      <c r="B1490" s="318">
        <v>310.51001000000002</v>
      </c>
      <c r="C1490" s="318">
        <v>-8.6912396170603444E-4</v>
      </c>
      <c r="D1490" s="318">
        <v>2.2933700773975101E-3</v>
      </c>
      <c r="E1490" s="318">
        <v>7.7949224443471738E-3</v>
      </c>
      <c r="F1490" s="318">
        <v>8.3945318631431093E-3</v>
      </c>
      <c r="G1490" s="318">
        <v>6.0760815913387323E-5</v>
      </c>
      <c r="H1490" s="318">
        <v>6.3798856709056697E-5</v>
      </c>
      <c r="I1490" s="318">
        <v>5.7066081285118947E-2</v>
      </c>
      <c r="J1490" s="318">
        <v>0</v>
      </c>
      <c r="K1490" s="318" t="s">
        <v>634</v>
      </c>
      <c r="O1490" s="318">
        <v>0</v>
      </c>
      <c r="P1490" s="318">
        <v>0</v>
      </c>
      <c r="Q1490" s="318">
        <v>0</v>
      </c>
      <c r="R1490" s="318">
        <v>20</v>
      </c>
      <c r="S1490" s="318">
        <v>0.86956521739130432</v>
      </c>
      <c r="T1490" s="318">
        <v>1</v>
      </c>
      <c r="U1490" s="318">
        <v>0</v>
      </c>
    </row>
    <row r="1491" spans="1:21" x14ac:dyDescent="0.2">
      <c r="A1491" s="318">
        <v>38590</v>
      </c>
      <c r="B1491" s="318">
        <v>310.92001299999998</v>
      </c>
      <c r="C1491" s="318">
        <v>1.3195469942446473E-3</v>
      </c>
      <c r="D1491" s="318">
        <v>2.2950929221862842E-3</v>
      </c>
      <c r="E1491" s="318">
        <v>7.7946920453249267E-3</v>
      </c>
      <c r="F1491" s="318">
        <v>8.3942837411191511E-3</v>
      </c>
      <c r="G1491" s="318">
        <v>6.0757224081451692E-5</v>
      </c>
      <c r="H1491" s="318">
        <v>6.3795085285524284E-5</v>
      </c>
      <c r="I1491" s="318">
        <v>5.3995904032683249E-2</v>
      </c>
      <c r="J1491" s="318">
        <v>0</v>
      </c>
      <c r="K1491" s="318" t="s">
        <v>634</v>
      </c>
      <c r="O1491" s="318">
        <v>0</v>
      </c>
      <c r="P1491" s="318">
        <v>0</v>
      </c>
      <c r="Q1491" s="318">
        <v>0</v>
      </c>
      <c r="R1491" s="318">
        <v>20</v>
      </c>
      <c r="S1491" s="318">
        <v>0.86956521739130432</v>
      </c>
      <c r="T1491" s="318">
        <v>1</v>
      </c>
      <c r="U1491" s="318">
        <v>0</v>
      </c>
    </row>
    <row r="1492" spans="1:21" x14ac:dyDescent="0.2">
      <c r="A1492" s="318">
        <v>38593</v>
      </c>
      <c r="B1492" s="318">
        <v>312.51001000000002</v>
      </c>
      <c r="C1492" s="318">
        <v>5.1008144900263541E-3</v>
      </c>
      <c r="D1492" s="318">
        <v>2.1745518906326079E-3</v>
      </c>
      <c r="E1492" s="318">
        <v>7.7273118378589243E-3</v>
      </c>
      <c r="F1492" s="318">
        <v>8.3217204407711482E-3</v>
      </c>
      <c r="G1492" s="318">
        <v>5.9711348239514663E-5</v>
      </c>
      <c r="H1492" s="318">
        <v>6.2696915651490404E-5</v>
      </c>
      <c r="I1492" s="318">
        <v>5.4836698893687412E-2</v>
      </c>
      <c r="J1492" s="318">
        <v>0</v>
      </c>
      <c r="K1492" s="318" t="s">
        <v>634</v>
      </c>
      <c r="O1492" s="318">
        <v>0</v>
      </c>
      <c r="P1492" s="318">
        <v>0</v>
      </c>
      <c r="Q1492" s="318">
        <v>0</v>
      </c>
      <c r="R1492" s="318">
        <v>20</v>
      </c>
      <c r="S1492" s="318">
        <v>0.86956521739130432</v>
      </c>
      <c r="T1492" s="318">
        <v>1</v>
      </c>
      <c r="U1492" s="318">
        <v>0</v>
      </c>
    </row>
    <row r="1493" spans="1:21" x14ac:dyDescent="0.2">
      <c r="A1493" s="318">
        <v>38594</v>
      </c>
      <c r="B1493" s="318">
        <v>313.76998900000001</v>
      </c>
      <c r="C1493" s="318">
        <v>4.0236977133170631E-3</v>
      </c>
      <c r="D1493" s="318">
        <v>2.3980684554587828E-3</v>
      </c>
      <c r="E1493" s="318">
        <v>7.7087768894464476E-3</v>
      </c>
      <c r="F1493" s="318">
        <v>8.3017597270961738E-3</v>
      </c>
      <c r="G1493" s="318">
        <v>5.9425241131263646E-5</v>
      </c>
      <c r="H1493" s="318">
        <v>6.2396503187826832E-5</v>
      </c>
      <c r="I1493" s="318">
        <v>5.3416879073206462E-2</v>
      </c>
      <c r="J1493" s="318">
        <v>0</v>
      </c>
      <c r="K1493" s="318" t="s">
        <v>634</v>
      </c>
      <c r="O1493" s="318">
        <v>0</v>
      </c>
      <c r="P1493" s="318">
        <v>0</v>
      </c>
      <c r="Q1493" s="318">
        <v>0</v>
      </c>
      <c r="R1493" s="318">
        <v>20</v>
      </c>
      <c r="S1493" s="318">
        <v>0.86956521739130432</v>
      </c>
      <c r="T1493" s="318">
        <v>1</v>
      </c>
      <c r="U1493" s="318">
        <v>0</v>
      </c>
    </row>
    <row r="1494" spans="1:21" x14ac:dyDescent="0.2">
      <c r="A1494" s="318">
        <v>38595</v>
      </c>
      <c r="B1494" s="318">
        <v>315.97000100000002</v>
      </c>
      <c r="C1494" s="318">
        <v>6.9870771593744862E-3</v>
      </c>
      <c r="D1494" s="318">
        <v>2.1880477983000639E-3</v>
      </c>
      <c r="E1494" s="318">
        <v>7.5088200668197748E-3</v>
      </c>
      <c r="F1494" s="318">
        <v>8.086421610421295E-3</v>
      </c>
      <c r="G1494" s="318">
        <v>5.6382378795875326E-5</v>
      </c>
      <c r="H1494" s="318">
        <v>5.9201497735669091E-5</v>
      </c>
      <c r="I1494" s="318">
        <v>5.3486291418240205E-2</v>
      </c>
      <c r="J1494" s="318">
        <v>0</v>
      </c>
      <c r="K1494" s="318" t="s">
        <v>634</v>
      </c>
      <c r="O1494" s="318">
        <v>0</v>
      </c>
      <c r="P1494" s="318">
        <v>0</v>
      </c>
      <c r="Q1494" s="318">
        <v>0</v>
      </c>
      <c r="R1494" s="318">
        <v>19</v>
      </c>
      <c r="S1494" s="318">
        <v>0.82608695652173914</v>
      </c>
      <c r="T1494" s="318">
        <v>1</v>
      </c>
      <c r="U1494" s="318">
        <v>0</v>
      </c>
    </row>
    <row r="1495" spans="1:21" x14ac:dyDescent="0.2">
      <c r="A1495" s="318">
        <v>38596</v>
      </c>
      <c r="B1495" s="318">
        <v>319.23998999999998</v>
      </c>
      <c r="C1495" s="318">
        <v>1.0295864147277978E-2</v>
      </c>
      <c r="D1495" s="318">
        <v>2.3089467460109818E-3</v>
      </c>
      <c r="E1495" s="318">
        <v>7.6225462897004893E-3</v>
      </c>
      <c r="F1495" s="318">
        <v>8.2088960042928337E-3</v>
      </c>
      <c r="G1495" s="318">
        <v>5.8103211938626692E-5</v>
      </c>
      <c r="H1495" s="318">
        <v>6.1008372535558028E-5</v>
      </c>
      <c r="I1495" s="318">
        <v>5.2941513450350884E-2</v>
      </c>
      <c r="J1495" s="318">
        <v>0</v>
      </c>
      <c r="K1495" s="318" t="s">
        <v>634</v>
      </c>
      <c r="O1495" s="318">
        <v>0</v>
      </c>
      <c r="P1495" s="318">
        <v>0</v>
      </c>
      <c r="Q1495" s="318">
        <v>0</v>
      </c>
      <c r="R1495" s="318">
        <v>19</v>
      </c>
      <c r="S1495" s="318">
        <v>0.82608695652173914</v>
      </c>
      <c r="T1495" s="318">
        <v>1</v>
      </c>
      <c r="U1495" s="318">
        <v>0</v>
      </c>
    </row>
    <row r="1496" spans="1:21" x14ac:dyDescent="0.2">
      <c r="A1496" s="318">
        <v>38597</v>
      </c>
      <c r="B1496" s="318">
        <v>317.76998900000001</v>
      </c>
      <c r="C1496" s="318">
        <v>-4.6153236459717459E-3</v>
      </c>
      <c r="D1496" s="318">
        <v>2.5169685059118199E-3</v>
      </c>
      <c r="E1496" s="318">
        <v>7.3538266709591345E-3</v>
      </c>
      <c r="F1496" s="318">
        <v>7.919505645648299E-3</v>
      </c>
      <c r="G1496" s="318">
        <v>5.4078766706509905E-5</v>
      </c>
      <c r="H1496" s="318">
        <v>5.6782705041835406E-5</v>
      </c>
      <c r="I1496" s="318">
        <v>5.6949615579534374E-2</v>
      </c>
      <c r="J1496" s="318">
        <v>0</v>
      </c>
      <c r="K1496" s="318" t="s">
        <v>634</v>
      </c>
      <c r="O1496" s="318">
        <v>0</v>
      </c>
      <c r="P1496" s="318">
        <v>0</v>
      </c>
      <c r="Q1496" s="318">
        <v>0</v>
      </c>
      <c r="R1496" s="318">
        <v>18</v>
      </c>
      <c r="S1496" s="318">
        <v>0.78260869565217395</v>
      </c>
      <c r="T1496" s="318">
        <v>1</v>
      </c>
      <c r="U1496" s="318">
        <v>0</v>
      </c>
    </row>
    <row r="1497" spans="1:21" x14ac:dyDescent="0.2">
      <c r="A1497" s="318">
        <v>38600</v>
      </c>
      <c r="B1497" s="318">
        <v>316.89999399999999</v>
      </c>
      <c r="C1497" s="318">
        <v>-2.7415682739830114E-3</v>
      </c>
      <c r="D1497" s="318">
        <v>2.5288182473767935E-3</v>
      </c>
      <c r="E1497" s="318">
        <v>7.3447033470055365E-3</v>
      </c>
      <c r="F1497" s="318">
        <v>7.9096805275444236E-3</v>
      </c>
      <c r="G1497" s="318">
        <v>5.3944667255514334E-5</v>
      </c>
      <c r="H1497" s="318">
        <v>5.664190061829005E-5</v>
      </c>
      <c r="I1497" s="318">
        <v>5.2087781340566609E-2</v>
      </c>
      <c r="J1497" s="318">
        <v>0</v>
      </c>
      <c r="K1497" s="318" t="s">
        <v>634</v>
      </c>
      <c r="O1497" s="318">
        <v>0</v>
      </c>
      <c r="P1497" s="318">
        <v>0</v>
      </c>
      <c r="Q1497" s="318">
        <v>0</v>
      </c>
      <c r="R1497" s="318">
        <v>18</v>
      </c>
      <c r="S1497" s="318">
        <v>0.78260869565217395</v>
      </c>
      <c r="T1497" s="318">
        <v>1</v>
      </c>
      <c r="U1497" s="318">
        <v>0</v>
      </c>
    </row>
    <row r="1498" spans="1:21" x14ac:dyDescent="0.2">
      <c r="A1498" s="318">
        <v>38601</v>
      </c>
      <c r="B1498" s="318">
        <v>319.98001099999999</v>
      </c>
      <c r="C1498" s="318">
        <v>9.6722804542563531E-3</v>
      </c>
      <c r="D1498" s="318">
        <v>2.3409803033516497E-3</v>
      </c>
      <c r="E1498" s="318">
        <v>7.0930825434711289E-3</v>
      </c>
      <c r="F1498" s="318">
        <v>7.638704277584292E-3</v>
      </c>
      <c r="G1498" s="318">
        <v>5.0311819968494857E-5</v>
      </c>
      <c r="H1498" s="318">
        <v>5.2827410966919601E-5</v>
      </c>
      <c r="I1498" s="318">
        <v>5.3382560330581676E-2</v>
      </c>
      <c r="J1498" s="318">
        <v>0</v>
      </c>
      <c r="K1498" s="318" t="s">
        <v>634</v>
      </c>
      <c r="O1498" s="318">
        <v>0</v>
      </c>
      <c r="P1498" s="318">
        <v>0</v>
      </c>
      <c r="Q1498" s="318">
        <v>0</v>
      </c>
      <c r="R1498" s="318">
        <v>18</v>
      </c>
      <c r="S1498" s="318">
        <v>0.78260869565217395</v>
      </c>
      <c r="T1498" s="318">
        <v>1</v>
      </c>
      <c r="U1498" s="318">
        <v>0</v>
      </c>
    </row>
    <row r="1499" spans="1:21" x14ac:dyDescent="0.2">
      <c r="A1499" s="318">
        <v>38602</v>
      </c>
      <c r="B1499" s="318">
        <v>317.97000100000002</v>
      </c>
      <c r="C1499" s="318">
        <v>-6.3014863654897602E-3</v>
      </c>
      <c r="D1499" s="318">
        <v>1.6083174933595051E-3</v>
      </c>
      <c r="E1499" s="318">
        <v>7.1560526457000789E-3</v>
      </c>
      <c r="F1499" s="318">
        <v>7.7065182338308539E-3</v>
      </c>
      <c r="G1499" s="318">
        <v>5.1209089468031105E-5</v>
      </c>
      <c r="H1499" s="318">
        <v>5.376954394143266E-5</v>
      </c>
      <c r="I1499" s="318">
        <v>5.1344192902172403E-2</v>
      </c>
      <c r="J1499" s="318">
        <v>0</v>
      </c>
      <c r="K1499" s="318" t="s">
        <v>634</v>
      </c>
      <c r="O1499" s="318">
        <v>0</v>
      </c>
      <c r="P1499" s="318">
        <v>0</v>
      </c>
      <c r="Q1499" s="318">
        <v>0</v>
      </c>
      <c r="R1499" s="318">
        <v>18</v>
      </c>
      <c r="S1499" s="318">
        <v>0.78260869565217395</v>
      </c>
      <c r="T1499" s="318">
        <v>1</v>
      </c>
      <c r="U1499" s="318">
        <v>0</v>
      </c>
    </row>
    <row r="1500" spans="1:21" x14ac:dyDescent="0.2">
      <c r="A1500" s="318">
        <v>38614</v>
      </c>
      <c r="B1500" s="318">
        <v>325.57998700000002</v>
      </c>
      <c r="C1500" s="318">
        <v>1.1522550110771119E-2</v>
      </c>
      <c r="D1500" s="318">
        <v>2.5474969909388321E-3</v>
      </c>
      <c r="E1500" s="318">
        <v>7.7327571301532708E-3</v>
      </c>
      <c r="F1500" s="318">
        <v>8.3275846017035228E-3</v>
      </c>
      <c r="G1500" s="318">
        <v>5.9795532833936247E-5</v>
      </c>
      <c r="H1500" s="318">
        <v>6.2785309475633057E-5</v>
      </c>
      <c r="I1500" s="318">
        <v>5.2700342832775381E-2</v>
      </c>
      <c r="J1500" s="318">
        <v>0</v>
      </c>
      <c r="K1500" s="318" t="s">
        <v>634</v>
      </c>
      <c r="O1500" s="318">
        <v>0</v>
      </c>
      <c r="P1500" s="318">
        <v>0</v>
      </c>
      <c r="Q1500" s="318">
        <v>0</v>
      </c>
      <c r="R1500" s="318">
        <v>18</v>
      </c>
      <c r="S1500" s="318">
        <v>0.78260869565217395</v>
      </c>
      <c r="T1500" s="318">
        <v>1</v>
      </c>
      <c r="U1500" s="318">
        <v>0</v>
      </c>
    </row>
    <row r="1501" spans="1:21" x14ac:dyDescent="0.2">
      <c r="A1501" s="318">
        <v>38615</v>
      </c>
      <c r="B1501" s="318">
        <v>327.51001000000002</v>
      </c>
      <c r="C1501" s="318">
        <v>5.9104522420857664E-3</v>
      </c>
      <c r="D1501" s="318">
        <v>2.7688070618407216E-3</v>
      </c>
      <c r="E1501" s="318">
        <v>7.7606104749393104E-3</v>
      </c>
      <c r="F1501" s="318">
        <v>8.3575805114731033E-3</v>
      </c>
      <c r="G1501" s="318">
        <v>6.022707494373775E-5</v>
      </c>
      <c r="H1501" s="318">
        <v>6.3238428690924644E-5</v>
      </c>
      <c r="I1501" s="318">
        <v>5.5150369961681232E-2</v>
      </c>
      <c r="J1501" s="318">
        <v>0</v>
      </c>
      <c r="K1501" s="318" t="s">
        <v>634</v>
      </c>
      <c r="O1501" s="318">
        <v>0</v>
      </c>
      <c r="P1501" s="318">
        <v>0</v>
      </c>
      <c r="Q1501" s="318">
        <v>0</v>
      </c>
      <c r="R1501" s="318">
        <v>18</v>
      </c>
      <c r="S1501" s="318">
        <v>0.78260869565217395</v>
      </c>
      <c r="T1501" s="318">
        <v>1</v>
      </c>
      <c r="U1501" s="318">
        <v>0</v>
      </c>
    </row>
    <row r="1502" spans="1:21" x14ac:dyDescent="0.2">
      <c r="A1502" s="318">
        <v>38616</v>
      </c>
      <c r="B1502" s="318">
        <v>328.13000499999998</v>
      </c>
      <c r="C1502" s="318">
        <v>1.8912670691842257E-3</v>
      </c>
      <c r="D1502" s="318">
        <v>2.8280599025005933E-3</v>
      </c>
      <c r="E1502" s="318">
        <v>7.7483404691243542E-3</v>
      </c>
      <c r="F1502" s="318">
        <v>8.3443666590569971E-3</v>
      </c>
      <c r="G1502" s="318">
        <v>6.0036780025470219E-5</v>
      </c>
      <c r="H1502" s="318">
        <v>6.3038619026743739E-5</v>
      </c>
      <c r="I1502" s="318">
        <v>5.8386553054903867E-2</v>
      </c>
      <c r="J1502" s="318">
        <v>0</v>
      </c>
      <c r="K1502" s="318" t="s">
        <v>634</v>
      </c>
      <c r="O1502" s="318">
        <v>0</v>
      </c>
      <c r="P1502" s="318">
        <v>0</v>
      </c>
      <c r="Q1502" s="318">
        <v>0</v>
      </c>
      <c r="R1502" s="318">
        <v>18</v>
      </c>
      <c r="S1502" s="318">
        <v>0.78260869565217395</v>
      </c>
      <c r="T1502" s="318">
        <v>1</v>
      </c>
      <c r="U1502" s="318">
        <v>0</v>
      </c>
    </row>
    <row r="1503" spans="1:21" x14ac:dyDescent="0.2">
      <c r="A1503" s="318">
        <v>38617</v>
      </c>
      <c r="B1503" s="318">
        <v>328.52999899999998</v>
      </c>
      <c r="C1503" s="318">
        <v>1.2182683490247624E-3</v>
      </c>
      <c r="D1503" s="318">
        <v>3.4842607425328224E-3</v>
      </c>
      <c r="E1503" s="318">
        <v>6.9189307554249468E-3</v>
      </c>
      <c r="F1503" s="318">
        <v>7.4511561981499422E-3</v>
      </c>
      <c r="G1503" s="318">
        <v>4.7871602798365229E-5</v>
      </c>
      <c r="H1503" s="318">
        <v>5.0265182938283493E-5</v>
      </c>
      <c r="I1503" s="318">
        <v>5.9863814610997546E-2</v>
      </c>
      <c r="J1503" s="318">
        <v>0</v>
      </c>
      <c r="K1503" s="318" t="s">
        <v>634</v>
      </c>
      <c r="O1503" s="318">
        <v>0</v>
      </c>
      <c r="P1503" s="318">
        <v>0</v>
      </c>
      <c r="Q1503" s="318">
        <v>0</v>
      </c>
      <c r="R1503" s="318">
        <v>18</v>
      </c>
      <c r="S1503" s="318">
        <v>0.78260869565217395</v>
      </c>
      <c r="T1503" s="318">
        <v>1</v>
      </c>
      <c r="U1503" s="318">
        <v>0</v>
      </c>
    </row>
    <row r="1504" spans="1:21" x14ac:dyDescent="0.2">
      <c r="A1504" s="318">
        <v>38621</v>
      </c>
      <c r="B1504" s="318">
        <v>323.08999599999999</v>
      </c>
      <c r="C1504" s="318">
        <v>-6.4479438400608432E-3</v>
      </c>
      <c r="D1504" s="318">
        <v>2.8970217746079113E-3</v>
      </c>
      <c r="E1504" s="318">
        <v>7.628828159574625E-3</v>
      </c>
      <c r="F1504" s="318">
        <v>8.2156610949265189E-3</v>
      </c>
      <c r="G1504" s="318">
        <v>5.8199019088318765E-5</v>
      </c>
      <c r="H1504" s="318">
        <v>6.1108970042734708E-5</v>
      </c>
      <c r="I1504" s="318">
        <v>5.7012812501205302E-2</v>
      </c>
      <c r="J1504" s="318">
        <v>0</v>
      </c>
      <c r="K1504" s="318" t="s">
        <v>634</v>
      </c>
      <c r="O1504" s="318">
        <v>0</v>
      </c>
      <c r="P1504" s="318">
        <v>0</v>
      </c>
      <c r="Q1504" s="318">
        <v>0</v>
      </c>
      <c r="R1504" s="318">
        <v>19</v>
      </c>
      <c r="S1504" s="318">
        <v>0.82608695652173914</v>
      </c>
      <c r="T1504" s="318">
        <v>1</v>
      </c>
      <c r="U1504" s="318">
        <v>0</v>
      </c>
    </row>
    <row r="1505" spans="1:21" x14ac:dyDescent="0.2">
      <c r="A1505" s="318">
        <v>38622</v>
      </c>
      <c r="B1505" s="318">
        <v>323.55999800000001</v>
      </c>
      <c r="C1505" s="318">
        <v>1.4536521677092108E-3</v>
      </c>
      <c r="D1505" s="318">
        <v>2.1386295521911205E-3</v>
      </c>
      <c r="E1505" s="318">
        <v>6.871069513459175E-3</v>
      </c>
      <c r="F1505" s="318">
        <v>7.3996133221868035E-3</v>
      </c>
      <c r="G1505" s="318">
        <v>4.7211596258788104E-5</v>
      </c>
      <c r="H1505" s="318">
        <v>4.9572176071727509E-5</v>
      </c>
      <c r="I1505" s="318">
        <v>5.4817130597984966E-2</v>
      </c>
      <c r="J1505" s="318">
        <v>0</v>
      </c>
      <c r="K1505" s="318" t="s">
        <v>634</v>
      </c>
      <c r="O1505" s="318">
        <v>0</v>
      </c>
      <c r="P1505" s="318">
        <v>0</v>
      </c>
      <c r="Q1505" s="318">
        <v>0</v>
      </c>
      <c r="R1505" s="318">
        <v>19</v>
      </c>
      <c r="S1505" s="318">
        <v>0.82608695652173914</v>
      </c>
      <c r="T1505" s="318">
        <v>1</v>
      </c>
      <c r="U1505" s="318">
        <v>0</v>
      </c>
    </row>
    <row r="1506" spans="1:21" x14ac:dyDescent="0.2">
      <c r="A1506" s="318">
        <v>38625</v>
      </c>
      <c r="B1506" s="318">
        <v>323.55999800000001</v>
      </c>
      <c r="C1506" s="318">
        <v>0</v>
      </c>
      <c r="D1506" s="318">
        <v>1.5998480546840557E-3</v>
      </c>
      <c r="E1506" s="318">
        <v>6.5517733958108289E-3</v>
      </c>
      <c r="F1506" s="318">
        <v>7.0557559647193542E-3</v>
      </c>
      <c r="G1506" s="318">
        <v>4.2925734630054556E-5</v>
      </c>
      <c r="H1506" s="318">
        <v>4.5072021361557283E-5</v>
      </c>
      <c r="I1506" s="318">
        <v>5.2442626840294299E-2</v>
      </c>
      <c r="J1506" s="318">
        <v>0</v>
      </c>
      <c r="K1506" s="318" t="s">
        <v>634</v>
      </c>
      <c r="O1506" s="318">
        <v>0</v>
      </c>
      <c r="P1506" s="318">
        <v>0</v>
      </c>
      <c r="Q1506" s="318">
        <v>0</v>
      </c>
      <c r="R1506" s="318">
        <v>19</v>
      </c>
      <c r="S1506" s="318">
        <v>0.82608695652173914</v>
      </c>
      <c r="T1506" s="318">
        <v>1</v>
      </c>
      <c r="U1506" s="318">
        <v>0</v>
      </c>
    </row>
    <row r="1507" spans="1:21" x14ac:dyDescent="0.2">
      <c r="A1507" s="318">
        <v>38629</v>
      </c>
      <c r="B1507" s="318">
        <v>328.10998499999999</v>
      </c>
      <c r="C1507" s="318">
        <v>-5.4104387301217981E-3</v>
      </c>
      <c r="D1507" s="318">
        <v>2.5839813884756934E-3</v>
      </c>
      <c r="E1507" s="318">
        <v>7.3981386652528678E-3</v>
      </c>
      <c r="F1507" s="318">
        <v>7.9672262548877038E-3</v>
      </c>
      <c r="G1507" s="318">
        <v>5.4732455710309485E-5</v>
      </c>
      <c r="H1507" s="318">
        <v>5.7469078495824961E-5</v>
      </c>
      <c r="I1507" s="318">
        <v>5.3005579007416682E-2</v>
      </c>
      <c r="J1507" s="318">
        <v>0</v>
      </c>
      <c r="K1507" s="318" t="s">
        <v>634</v>
      </c>
      <c r="O1507" s="318">
        <v>0</v>
      </c>
      <c r="P1507" s="318">
        <v>0</v>
      </c>
      <c r="Q1507" s="318">
        <v>0</v>
      </c>
      <c r="R1507" s="318">
        <v>20</v>
      </c>
      <c r="S1507" s="318">
        <v>0.86956521739130432</v>
      </c>
      <c r="T1507" s="318">
        <v>1</v>
      </c>
      <c r="U1507" s="318">
        <v>0</v>
      </c>
    </row>
    <row r="1508" spans="1:21" x14ac:dyDescent="0.2">
      <c r="A1508" s="318">
        <v>38630</v>
      </c>
      <c r="B1508" s="318">
        <v>323.14001500000001</v>
      </c>
      <c r="C1508" s="318">
        <v>-1.5263160030675462E-2</v>
      </c>
      <c r="D1508" s="318">
        <v>1.8985510994771494E-3</v>
      </c>
      <c r="E1508" s="318">
        <v>8.3408018984367071E-3</v>
      </c>
      <c r="F1508" s="318">
        <v>8.9824020444702994E-3</v>
      </c>
      <c r="G1508" s="318">
        <v>6.956897630896539E-5</v>
      </c>
      <c r="H1508" s="318">
        <v>7.3047425124413666E-5</v>
      </c>
      <c r="I1508" s="318">
        <v>5.3828126940858513E-2</v>
      </c>
      <c r="J1508" s="318">
        <v>0</v>
      </c>
      <c r="K1508" s="318" t="s">
        <v>634</v>
      </c>
      <c r="O1508" s="318">
        <v>0</v>
      </c>
      <c r="P1508" s="318">
        <v>0</v>
      </c>
      <c r="Q1508" s="318">
        <v>0</v>
      </c>
      <c r="R1508" s="318">
        <v>20</v>
      </c>
      <c r="S1508" s="318">
        <v>0.86956521739130432</v>
      </c>
      <c r="T1508" s="318">
        <v>1</v>
      </c>
      <c r="U1508" s="318">
        <v>0</v>
      </c>
    </row>
    <row r="1509" spans="1:21" x14ac:dyDescent="0.2">
      <c r="A1509" s="318">
        <v>38631</v>
      </c>
      <c r="B1509" s="318">
        <v>309.790009</v>
      </c>
      <c r="C1509" s="318">
        <v>-4.2191034644066427E-2</v>
      </c>
      <c r="D1509" s="318">
        <v>-1.7338135949004479E-4</v>
      </c>
      <c r="E1509" s="318">
        <v>1.2737316956599912E-2</v>
      </c>
      <c r="F1509" s="318">
        <v>1.3717110568646058E-2</v>
      </c>
      <c r="G1509" s="318">
        <v>1.6223924325288767E-4</v>
      </c>
      <c r="H1509" s="318">
        <v>1.7035120541553206E-4</v>
      </c>
      <c r="I1509" s="318">
        <v>4.4456946092158334E-2</v>
      </c>
      <c r="J1509" s="318">
        <v>0</v>
      </c>
      <c r="K1509" s="318" t="s">
        <v>634</v>
      </c>
      <c r="O1509" s="318">
        <v>0</v>
      </c>
      <c r="P1509" s="318">
        <v>0</v>
      </c>
      <c r="Q1509" s="318">
        <v>0</v>
      </c>
      <c r="R1509" s="318">
        <v>20</v>
      </c>
      <c r="S1509" s="318">
        <v>0.86956521739130432</v>
      </c>
      <c r="T1509" s="318">
        <v>1</v>
      </c>
      <c r="U1509" s="318">
        <v>0</v>
      </c>
    </row>
    <row r="1510" spans="1:21" x14ac:dyDescent="0.2">
      <c r="A1510" s="318">
        <v>38632</v>
      </c>
      <c r="B1510" s="318">
        <v>309.38000499999998</v>
      </c>
      <c r="C1510" s="318">
        <v>-1.3243666542518866E-3</v>
      </c>
      <c r="D1510" s="318">
        <v>-4.7934236636043684E-4</v>
      </c>
      <c r="E1510" s="318">
        <v>1.2681337933071628E-2</v>
      </c>
      <c r="F1510" s="318">
        <v>1.3656825466384829E-2</v>
      </c>
      <c r="G1510" s="318">
        <v>1.6081633177276138E-4</v>
      </c>
      <c r="H1510" s="318">
        <v>1.6885714836139946E-4</v>
      </c>
      <c r="I1510" s="318">
        <v>2.2159021380993918E-2</v>
      </c>
      <c r="J1510" s="318">
        <v>0</v>
      </c>
      <c r="K1510" s="318" t="s">
        <v>634</v>
      </c>
      <c r="O1510" s="318">
        <v>0</v>
      </c>
      <c r="P1510" s="318">
        <v>0</v>
      </c>
      <c r="Q1510" s="318">
        <v>0</v>
      </c>
      <c r="R1510" s="318">
        <v>20</v>
      </c>
      <c r="S1510" s="318">
        <v>0.86956521739130432</v>
      </c>
      <c r="T1510" s="318">
        <v>1</v>
      </c>
      <c r="U1510" s="318">
        <v>0</v>
      </c>
    </row>
    <row r="1511" spans="1:21" x14ac:dyDescent="0.2">
      <c r="A1511" s="318">
        <v>38635</v>
      </c>
      <c r="B1511" s="318">
        <v>308.91000400000001</v>
      </c>
      <c r="C1511" s="318">
        <v>-1.5203256843492096E-3</v>
      </c>
      <c r="D1511" s="318">
        <v>-7.4334348053502165E-4</v>
      </c>
      <c r="E1511" s="318">
        <v>1.264054841256973E-2</v>
      </c>
      <c r="F1511" s="318">
        <v>1.3612898290459708E-2</v>
      </c>
      <c r="G1511" s="318">
        <v>1.5978346417051912E-4</v>
      </c>
      <c r="H1511" s="318">
        <v>1.6777263737904508E-4</v>
      </c>
      <c r="I1511" s="318">
        <v>1.8868149120506571E-2</v>
      </c>
      <c r="J1511" s="318">
        <v>0</v>
      </c>
      <c r="K1511" s="318" t="s">
        <v>634</v>
      </c>
      <c r="O1511" s="318">
        <v>0</v>
      </c>
      <c r="P1511" s="318">
        <v>0</v>
      </c>
      <c r="Q1511" s="318">
        <v>0</v>
      </c>
      <c r="R1511" s="318">
        <v>20</v>
      </c>
      <c r="S1511" s="318">
        <v>0.86956521739130432</v>
      </c>
      <c r="T1511" s="318">
        <v>1</v>
      </c>
      <c r="U1511" s="318">
        <v>0</v>
      </c>
    </row>
    <row r="1512" spans="1:21" x14ac:dyDescent="0.2">
      <c r="A1512" s="318">
        <v>38636</v>
      </c>
      <c r="B1512" s="318">
        <v>310.64001500000001</v>
      </c>
      <c r="C1512" s="318">
        <v>5.5847484252930036E-3</v>
      </c>
      <c r="D1512" s="318">
        <v>-8.1012103930080633E-4</v>
      </c>
      <c r="E1512" s="318">
        <v>1.2601311406396559E-2</v>
      </c>
      <c r="F1512" s="318">
        <v>1.3570643053042447E-2</v>
      </c>
      <c r="G1512" s="318">
        <v>1.5879304916098001E-4</v>
      </c>
      <c r="H1512" s="318">
        <v>1.6673270161902902E-4</v>
      </c>
      <c r="I1512" s="318">
        <v>1.6371195241421777E-2</v>
      </c>
      <c r="J1512" s="318">
        <v>0</v>
      </c>
      <c r="K1512" s="318" t="s">
        <v>634</v>
      </c>
      <c r="O1512" s="318">
        <v>0</v>
      </c>
      <c r="P1512" s="318">
        <v>0</v>
      </c>
      <c r="Q1512" s="318">
        <v>0</v>
      </c>
      <c r="R1512" s="318">
        <v>20</v>
      </c>
      <c r="S1512" s="318">
        <v>0.86956521739130432</v>
      </c>
      <c r="T1512" s="318">
        <v>1</v>
      </c>
      <c r="U1512" s="318">
        <v>0</v>
      </c>
    </row>
    <row r="1513" spans="1:21" x14ac:dyDescent="0.2">
      <c r="A1513" s="318">
        <v>38638</v>
      </c>
      <c r="B1513" s="318">
        <v>297.69000199999999</v>
      </c>
      <c r="C1513" s="318">
        <v>-3.9034670247357198E-2</v>
      </c>
      <c r="D1513" s="318">
        <v>-3.1083396535610689E-3</v>
      </c>
      <c r="E1513" s="318">
        <v>1.4825196919775331E-2</v>
      </c>
      <c r="F1513" s="318">
        <v>1.5965596682834971E-2</v>
      </c>
      <c r="G1513" s="318">
        <v>2.1978646371011599E-4</v>
      </c>
      <c r="H1513" s="318">
        <v>2.3077578689562181E-4</v>
      </c>
      <c r="I1513" s="318">
        <v>8.9571572368074837E-3</v>
      </c>
      <c r="J1513" s="318">
        <v>0</v>
      </c>
      <c r="K1513" s="318" t="s">
        <v>634</v>
      </c>
      <c r="O1513" s="318">
        <v>0</v>
      </c>
      <c r="P1513" s="318">
        <v>0</v>
      </c>
      <c r="Q1513" s="318">
        <v>0</v>
      </c>
      <c r="R1513" s="318">
        <v>21</v>
      </c>
      <c r="S1513" s="318">
        <v>0.91304347826086951</v>
      </c>
      <c r="T1513" s="318">
        <v>1</v>
      </c>
      <c r="U1513" s="318">
        <v>0</v>
      </c>
    </row>
    <row r="1514" spans="1:21" x14ac:dyDescent="0.2">
      <c r="A1514" s="318">
        <v>38639</v>
      </c>
      <c r="B1514" s="318">
        <v>293.38000499999998</v>
      </c>
      <c r="C1514" s="318">
        <v>-1.4583969210298361E-2</v>
      </c>
      <c r="D1514" s="318">
        <v>-3.6722635076713241E-3</v>
      </c>
      <c r="E1514" s="318">
        <v>1.5034305129108857E-2</v>
      </c>
      <c r="F1514" s="318">
        <v>1.6190790139040307E-2</v>
      </c>
      <c r="G1514" s="318">
        <v>2.260303307151489E-4</v>
      </c>
      <c r="H1514" s="318">
        <v>2.3733184725090636E-4</v>
      </c>
      <c r="I1514" s="318">
        <v>-1.1294797155039773E-2</v>
      </c>
      <c r="J1514" s="318">
        <v>0</v>
      </c>
      <c r="K1514" s="318" t="s">
        <v>634</v>
      </c>
      <c r="O1514" s="318">
        <v>0</v>
      </c>
      <c r="P1514" s="318">
        <v>0</v>
      </c>
      <c r="Q1514" s="318">
        <v>0</v>
      </c>
      <c r="R1514" s="318">
        <v>21</v>
      </c>
      <c r="S1514" s="318">
        <v>0.91304347826086951</v>
      </c>
      <c r="T1514" s="318">
        <v>1</v>
      </c>
      <c r="U1514" s="318">
        <v>0</v>
      </c>
    </row>
    <row r="1515" spans="1:21" x14ac:dyDescent="0.2">
      <c r="A1515" s="318">
        <v>38642</v>
      </c>
      <c r="B1515" s="318">
        <v>297.26998900000001</v>
      </c>
      <c r="C1515" s="318">
        <v>1.317206563315973E-2</v>
      </c>
      <c r="D1515" s="318">
        <v>-3.5056070705806867E-3</v>
      </c>
      <c r="E1515" s="318">
        <v>1.5208020783828694E-2</v>
      </c>
      <c r="F1515" s="318">
        <v>1.63778685364309E-2</v>
      </c>
      <c r="G1515" s="318">
        <v>2.3128389616136554E-4</v>
      </c>
      <c r="H1515" s="318">
        <v>2.4284809096943383E-4</v>
      </c>
      <c r="I1515" s="318">
        <v>-1.3695023666066106E-2</v>
      </c>
      <c r="J1515" s="318">
        <v>0</v>
      </c>
      <c r="K1515" s="318" t="s">
        <v>634</v>
      </c>
      <c r="O1515" s="318">
        <v>0</v>
      </c>
      <c r="P1515" s="318">
        <v>0</v>
      </c>
      <c r="Q1515" s="318">
        <v>0</v>
      </c>
      <c r="R1515" s="318">
        <v>21</v>
      </c>
      <c r="S1515" s="318">
        <v>0.91304347826086951</v>
      </c>
      <c r="T1515" s="318">
        <v>1</v>
      </c>
      <c r="U1515" s="318">
        <v>0</v>
      </c>
    </row>
    <row r="1516" spans="1:21" x14ac:dyDescent="0.2">
      <c r="A1516" s="318">
        <v>38643</v>
      </c>
      <c r="B1516" s="318">
        <v>288.26998900000001</v>
      </c>
      <c r="C1516" s="318">
        <v>-3.0743276936904703E-2</v>
      </c>
      <c r="D1516" s="318">
        <v>-4.6695018596956839E-3</v>
      </c>
      <c r="E1516" s="318">
        <v>1.6326824506406254E-2</v>
      </c>
      <c r="F1516" s="318">
        <v>1.7582734083822119E-2</v>
      </c>
      <c r="G1516" s="318">
        <v>2.6656519846298776E-4</v>
      </c>
      <c r="H1516" s="318">
        <v>2.7989345838613718E-4</v>
      </c>
      <c r="I1516" s="318">
        <v>-1.5682929918687773E-2</v>
      </c>
      <c r="J1516" s="318">
        <v>0</v>
      </c>
      <c r="K1516" s="318" t="s">
        <v>634</v>
      </c>
      <c r="O1516" s="318">
        <v>0</v>
      </c>
      <c r="P1516" s="318">
        <v>0</v>
      </c>
      <c r="Q1516" s="318">
        <v>0</v>
      </c>
      <c r="R1516" s="318">
        <v>21</v>
      </c>
      <c r="S1516" s="318">
        <v>0.91304347826086951</v>
      </c>
      <c r="T1516" s="318">
        <v>1</v>
      </c>
      <c r="U1516" s="318">
        <v>0</v>
      </c>
    </row>
    <row r="1517" spans="1:21" x14ac:dyDescent="0.2">
      <c r="A1517" s="318">
        <v>38644</v>
      </c>
      <c r="B1517" s="318">
        <v>278.77999899999998</v>
      </c>
      <c r="C1517" s="318">
        <v>-3.3474566083932483E-2</v>
      </c>
      <c r="D1517" s="318">
        <v>-6.8410800202936732E-3</v>
      </c>
      <c r="E1517" s="318">
        <v>1.6999749281212811E-2</v>
      </c>
      <c r="F1517" s="318">
        <v>1.8307422302844566E-2</v>
      </c>
      <c r="G1517" s="318">
        <v>2.8899147562409545E-4</v>
      </c>
      <c r="H1517" s="318">
        <v>3.0344104940530021E-4</v>
      </c>
      <c r="I1517" s="318">
        <v>-3.1264909433687031E-2</v>
      </c>
      <c r="J1517" s="318">
        <v>0</v>
      </c>
      <c r="K1517" s="318" t="s">
        <v>634</v>
      </c>
      <c r="O1517" s="318">
        <v>0</v>
      </c>
      <c r="P1517" s="318">
        <v>0</v>
      </c>
      <c r="Q1517" s="318">
        <v>0</v>
      </c>
      <c r="R1517" s="318">
        <v>21</v>
      </c>
      <c r="S1517" s="318">
        <v>0.91304347826086951</v>
      </c>
      <c r="T1517" s="318">
        <v>1</v>
      </c>
      <c r="U1517" s="318">
        <v>0</v>
      </c>
    </row>
    <row r="1518" spans="1:21" x14ac:dyDescent="0.2">
      <c r="A1518" s="318">
        <v>38645</v>
      </c>
      <c r="B1518" s="318">
        <v>287.23998999999998</v>
      </c>
      <c r="C1518" s="318">
        <v>2.9895131713341013E-2</v>
      </c>
      <c r="D1518" s="318">
        <v>-5.9661951820760605E-3</v>
      </c>
      <c r="E1518" s="318">
        <v>1.8406631903130449E-2</v>
      </c>
      <c r="F1518" s="318">
        <v>1.9822526664909714E-2</v>
      </c>
      <c r="G1518" s="318">
        <v>3.3880409801733964E-4</v>
      </c>
      <c r="H1518" s="318">
        <v>3.5574430291820665E-4</v>
      </c>
      <c r="I1518" s="318">
        <v>-4.8457655743770513E-2</v>
      </c>
      <c r="J1518" s="318">
        <v>0</v>
      </c>
      <c r="K1518" s="318" t="s">
        <v>634</v>
      </c>
      <c r="O1518" s="318">
        <v>0</v>
      </c>
      <c r="P1518" s="318">
        <v>0</v>
      </c>
      <c r="Q1518" s="318">
        <v>0</v>
      </c>
      <c r="R1518" s="318">
        <v>21</v>
      </c>
      <c r="S1518" s="318">
        <v>0.91304347826086951</v>
      </c>
      <c r="T1518" s="318">
        <v>1</v>
      </c>
      <c r="U1518" s="318">
        <v>0</v>
      </c>
    </row>
    <row r="1519" spans="1:21" x14ac:dyDescent="0.2">
      <c r="A1519" s="318">
        <v>38649</v>
      </c>
      <c r="B1519" s="318">
        <v>292.17001299999998</v>
      </c>
      <c r="C1519" s="318">
        <v>2.6883804484257853E-2</v>
      </c>
      <c r="D1519" s="318">
        <v>-5.5273341631919366E-3</v>
      </c>
      <c r="E1519" s="318">
        <v>1.9574950701799754E-2</v>
      </c>
      <c r="F1519" s="318">
        <v>2.1080716140399733E-2</v>
      </c>
      <c r="G1519" s="318">
        <v>3.8317869497789069E-4</v>
      </c>
      <c r="H1519" s="318">
        <v>4.0233762972678526E-4</v>
      </c>
      <c r="I1519" s="318">
        <v>-4.3056592305722945E-2</v>
      </c>
      <c r="J1519" s="318">
        <v>0</v>
      </c>
      <c r="K1519" s="318" t="s">
        <v>634</v>
      </c>
      <c r="O1519" s="318">
        <v>0</v>
      </c>
      <c r="P1519" s="318">
        <v>0</v>
      </c>
      <c r="Q1519" s="318">
        <v>0</v>
      </c>
      <c r="R1519" s="318">
        <v>22</v>
      </c>
      <c r="S1519" s="318">
        <v>0.95652173913043481</v>
      </c>
      <c r="T1519" s="318">
        <v>1</v>
      </c>
      <c r="U1519" s="318">
        <v>0</v>
      </c>
    </row>
    <row r="1520" spans="1:21" x14ac:dyDescent="0.2">
      <c r="A1520" s="318">
        <v>38650</v>
      </c>
      <c r="B1520" s="318">
        <v>293.95001200000002</v>
      </c>
      <c r="C1520" s="318">
        <v>6.0738565356724594E-3</v>
      </c>
      <c r="D1520" s="318">
        <v>-5.2961156781134765E-3</v>
      </c>
      <c r="E1520" s="318">
        <v>1.968696989151927E-2</v>
      </c>
      <c r="F1520" s="318">
        <v>2.1201352190866905E-2</v>
      </c>
      <c r="G1520" s="318">
        <v>3.8757678350958625E-4</v>
      </c>
      <c r="H1520" s="318">
        <v>4.0695562268506559E-4</v>
      </c>
      <c r="I1520" s="318">
        <v>-2.834186369187686E-2</v>
      </c>
      <c r="J1520" s="318">
        <v>0</v>
      </c>
      <c r="K1520" s="318" t="s">
        <v>634</v>
      </c>
      <c r="O1520" s="318">
        <v>0</v>
      </c>
      <c r="P1520" s="318">
        <v>0</v>
      </c>
      <c r="Q1520" s="318">
        <v>0</v>
      </c>
      <c r="R1520" s="318">
        <v>22</v>
      </c>
      <c r="S1520" s="318">
        <v>0.95652173913043481</v>
      </c>
      <c r="T1520" s="318">
        <v>1</v>
      </c>
      <c r="U1520" s="318">
        <v>0</v>
      </c>
    </row>
    <row r="1521" spans="1:21" x14ac:dyDescent="0.2">
      <c r="A1521" s="318">
        <v>38651</v>
      </c>
      <c r="B1521" s="318">
        <v>298.47000100000002</v>
      </c>
      <c r="C1521" s="318">
        <v>1.5259702948266207E-2</v>
      </c>
      <c r="D1521" s="318">
        <v>-4.0814011914795762E-3</v>
      </c>
      <c r="E1521" s="318">
        <v>2.0147651407930289E-2</v>
      </c>
      <c r="F1521" s="318">
        <v>2.1697470747001849E-2</v>
      </c>
      <c r="G1521" s="318">
        <v>4.0592785725547542E-4</v>
      </c>
      <c r="H1521" s="318">
        <v>4.262242501182492E-4</v>
      </c>
      <c r="I1521" s="318">
        <v>-2.3402870285439813E-2</v>
      </c>
      <c r="J1521" s="318">
        <v>0</v>
      </c>
      <c r="K1521" s="318" t="s">
        <v>634</v>
      </c>
      <c r="O1521" s="318">
        <v>0</v>
      </c>
      <c r="P1521" s="318">
        <v>0</v>
      </c>
      <c r="Q1521" s="318">
        <v>0</v>
      </c>
      <c r="R1521" s="318">
        <v>22</v>
      </c>
      <c r="S1521" s="318">
        <v>0.95652173913043481</v>
      </c>
      <c r="T1521" s="318">
        <v>1</v>
      </c>
      <c r="U1521" s="318">
        <v>0</v>
      </c>
    </row>
    <row r="1522" spans="1:21" x14ac:dyDescent="0.2">
      <c r="A1522" s="318">
        <v>38652</v>
      </c>
      <c r="B1522" s="318">
        <v>294.82000699999998</v>
      </c>
      <c r="C1522" s="318">
        <v>-1.2304404257365826E-2</v>
      </c>
      <c r="D1522" s="318">
        <v>-4.3602802589702899E-3</v>
      </c>
      <c r="E1522" s="318">
        <v>2.0222439462393695E-2</v>
      </c>
      <c r="F1522" s="318">
        <v>2.1778011728731669E-2</v>
      </c>
      <c r="G1522" s="318">
        <v>4.0894705781017776E-4</v>
      </c>
      <c r="H1522" s="318">
        <v>4.2939441070068666E-4</v>
      </c>
      <c r="I1522" s="318">
        <v>-1.3879596050598964E-2</v>
      </c>
      <c r="J1522" s="318">
        <v>0</v>
      </c>
      <c r="K1522" s="318" t="s">
        <v>634</v>
      </c>
      <c r="O1522" s="318">
        <v>0</v>
      </c>
      <c r="P1522" s="318">
        <v>0</v>
      </c>
      <c r="Q1522" s="318">
        <v>0</v>
      </c>
      <c r="R1522" s="318">
        <v>22</v>
      </c>
      <c r="S1522" s="318">
        <v>0.95652173913043481</v>
      </c>
      <c r="T1522" s="318">
        <v>1</v>
      </c>
      <c r="U1522" s="318">
        <v>0</v>
      </c>
    </row>
    <row r="1523" spans="1:21" x14ac:dyDescent="0.2">
      <c r="A1523" s="318">
        <v>38653</v>
      </c>
      <c r="B1523" s="318">
        <v>292.33999599999999</v>
      </c>
      <c r="C1523" s="318">
        <v>-8.447529583984488E-3</v>
      </c>
      <c r="D1523" s="318">
        <v>-4.8317651042890375E-3</v>
      </c>
      <c r="E1523" s="318">
        <v>2.0195515214819004E-2</v>
      </c>
      <c r="F1523" s="318">
        <v>2.1749016385189696E-2</v>
      </c>
      <c r="G1523" s="318">
        <v>4.078588347919859E-4</v>
      </c>
      <c r="H1523" s="318">
        <v>4.2825177653158523E-4</v>
      </c>
      <c r="I1523" s="318">
        <v>-1.7692500176239107E-2</v>
      </c>
      <c r="J1523" s="318">
        <v>0</v>
      </c>
      <c r="K1523" s="318" t="s">
        <v>634</v>
      </c>
      <c r="O1523" s="318">
        <v>0</v>
      </c>
      <c r="P1523" s="318">
        <v>0</v>
      </c>
      <c r="Q1523" s="318">
        <v>0</v>
      </c>
      <c r="R1523" s="318">
        <v>22</v>
      </c>
      <c r="S1523" s="318">
        <v>0.95652173913043481</v>
      </c>
      <c r="T1523" s="318">
        <v>1</v>
      </c>
      <c r="U1523" s="318">
        <v>0</v>
      </c>
    </row>
    <row r="1524" spans="1:21" x14ac:dyDescent="0.2">
      <c r="A1524" s="318">
        <v>38656</v>
      </c>
      <c r="B1524" s="318">
        <v>302.22000100000002</v>
      </c>
      <c r="C1524" s="318">
        <v>3.3237737516013874E-2</v>
      </c>
      <c r="D1524" s="318">
        <v>-3.2490156987645671E-3</v>
      </c>
      <c r="E1524" s="318">
        <v>2.1829464906725833E-2</v>
      </c>
      <c r="F1524" s="318">
        <v>2.3508654514935511E-2</v>
      </c>
      <c r="G1524" s="318">
        <v>4.7652553811397471E-4</v>
      </c>
      <c r="H1524" s="318">
        <v>5.003518150196735E-4</v>
      </c>
      <c r="I1524" s="318">
        <v>-2.5405265790827553E-2</v>
      </c>
      <c r="J1524" s="318">
        <v>0</v>
      </c>
      <c r="K1524" s="318" t="s">
        <v>634</v>
      </c>
      <c r="O1524" s="318">
        <v>0</v>
      </c>
      <c r="P1524" s="318">
        <v>0</v>
      </c>
      <c r="Q1524" s="318">
        <v>0</v>
      </c>
      <c r="R1524" s="318">
        <v>21</v>
      </c>
      <c r="S1524" s="318">
        <v>0.91304347826086951</v>
      </c>
      <c r="T1524" s="318">
        <v>1</v>
      </c>
      <c r="U1524" s="318">
        <v>0</v>
      </c>
    </row>
    <row r="1525" spans="1:21" x14ac:dyDescent="0.2">
      <c r="A1525" s="318">
        <v>38657</v>
      </c>
      <c r="B1525" s="318">
        <v>298.92999300000002</v>
      </c>
      <c r="C1525" s="318">
        <v>-1.0945823441896981E-2</v>
      </c>
      <c r="D1525" s="318">
        <v>-4.6928524845916229E-3</v>
      </c>
      <c r="E1525" s="318">
        <v>2.1253398459877827E-2</v>
      </c>
      <c r="F1525" s="318">
        <v>2.2888275264483813E-2</v>
      </c>
      <c r="G1525" s="318">
        <v>4.5170694609433722E-4</v>
      </c>
      <c r="H1525" s="318">
        <v>4.7429229339905409E-4</v>
      </c>
      <c r="I1525" s="318">
        <v>-1.2485369435359628E-2</v>
      </c>
      <c r="J1525" s="318">
        <v>0</v>
      </c>
      <c r="K1525" s="318" t="s">
        <v>634</v>
      </c>
      <c r="O1525" s="318">
        <v>0</v>
      </c>
      <c r="P1525" s="318">
        <v>0</v>
      </c>
      <c r="Q1525" s="318">
        <v>0</v>
      </c>
      <c r="R1525" s="318">
        <v>21</v>
      </c>
      <c r="S1525" s="318">
        <v>0.91304347826086951</v>
      </c>
      <c r="T1525" s="318">
        <v>1</v>
      </c>
      <c r="U1525" s="318">
        <v>0</v>
      </c>
    </row>
    <row r="1526" spans="1:21" x14ac:dyDescent="0.2">
      <c r="A1526" s="318">
        <v>38658</v>
      </c>
      <c r="B1526" s="318">
        <v>300.540009</v>
      </c>
      <c r="C1526" s="318">
        <v>5.3714776911118365E-3</v>
      </c>
      <c r="D1526" s="318">
        <v>-4.1794278931043078E-3</v>
      </c>
      <c r="E1526" s="318">
        <v>2.1365134018674591E-2</v>
      </c>
      <c r="F1526" s="318">
        <v>2.3008605866264943E-2</v>
      </c>
      <c r="G1526" s="318">
        <v>4.5646895163592628E-4</v>
      </c>
      <c r="H1526" s="318">
        <v>4.7929239921772261E-4</v>
      </c>
      <c r="I1526" s="318">
        <v>-2.3062805127246355E-2</v>
      </c>
      <c r="J1526" s="318">
        <v>0</v>
      </c>
      <c r="K1526" s="318" t="s">
        <v>634</v>
      </c>
      <c r="O1526" s="318">
        <v>0</v>
      </c>
      <c r="P1526" s="318">
        <v>0</v>
      </c>
      <c r="Q1526" s="318">
        <v>0</v>
      </c>
      <c r="R1526" s="318">
        <v>21</v>
      </c>
      <c r="S1526" s="318">
        <v>0.91304347826086951</v>
      </c>
      <c r="T1526" s="318">
        <v>1</v>
      </c>
      <c r="U1526" s="318">
        <v>0</v>
      </c>
    </row>
    <row r="1527" spans="1:21" x14ac:dyDescent="0.2">
      <c r="A1527" s="318">
        <v>38663</v>
      </c>
      <c r="B1527" s="318">
        <v>310.20001200000002</v>
      </c>
      <c r="C1527" s="318">
        <v>-7.4112114681483088E-4</v>
      </c>
      <c r="D1527" s="318">
        <v>1.2604659320398075E-4</v>
      </c>
      <c r="E1527" s="318">
        <v>2.0772808366170927E-2</v>
      </c>
      <c r="F1527" s="318">
        <v>2.2370716702030228E-2</v>
      </c>
      <c r="G1527" s="318">
        <v>4.3150956741766082E-4</v>
      </c>
      <c r="H1527" s="318">
        <v>4.530850457885439E-4</v>
      </c>
      <c r="I1527" s="318">
        <v>7.8510221861449615E-3</v>
      </c>
      <c r="J1527" s="318">
        <v>0</v>
      </c>
      <c r="K1527" s="318" t="s">
        <v>634</v>
      </c>
      <c r="O1527" s="318">
        <v>0</v>
      </c>
      <c r="P1527" s="318">
        <v>0</v>
      </c>
      <c r="Q1527" s="318">
        <v>0</v>
      </c>
      <c r="R1527" s="318">
        <v>22</v>
      </c>
      <c r="S1527" s="318">
        <v>0.95652173913043481</v>
      </c>
      <c r="T1527" s="318">
        <v>1</v>
      </c>
      <c r="U1527" s="318">
        <v>0</v>
      </c>
    </row>
    <row r="1528" spans="1:21" x14ac:dyDescent="0.2">
      <c r="A1528" s="318">
        <v>38664</v>
      </c>
      <c r="B1528" s="318">
        <v>307.290009</v>
      </c>
      <c r="C1528" s="318">
        <v>-9.4253330223103542E-3</v>
      </c>
      <c r="D1528" s="318">
        <v>-2.5038232765131206E-4</v>
      </c>
      <c r="E1528" s="318">
        <v>2.0875504767376287E-2</v>
      </c>
      <c r="F1528" s="318">
        <v>2.2481312826405232E-2</v>
      </c>
      <c r="G1528" s="318">
        <v>4.3578669929275008E-4</v>
      </c>
      <c r="H1528" s="318">
        <v>4.5757603425738763E-4</v>
      </c>
      <c r="I1528" s="318">
        <v>5.5790242813328677E-3</v>
      </c>
      <c r="J1528" s="318">
        <v>0</v>
      </c>
      <c r="K1528" s="318" t="s">
        <v>634</v>
      </c>
      <c r="O1528" s="318">
        <v>0</v>
      </c>
      <c r="P1528" s="318">
        <v>0</v>
      </c>
      <c r="Q1528" s="318">
        <v>0</v>
      </c>
      <c r="R1528" s="318">
        <v>22</v>
      </c>
      <c r="S1528" s="318">
        <v>0.95652173913043481</v>
      </c>
      <c r="T1528" s="318">
        <v>1</v>
      </c>
      <c r="U1528" s="318">
        <v>0</v>
      </c>
    </row>
    <row r="1529" spans="1:21" x14ac:dyDescent="0.2">
      <c r="A1529" s="318">
        <v>38665</v>
      </c>
      <c r="B1529" s="318">
        <v>308.76001000000002</v>
      </c>
      <c r="C1529" s="318">
        <v>4.7723520644207765E-3</v>
      </c>
      <c r="D1529" s="318">
        <v>-2.8906786864522742E-4</v>
      </c>
      <c r="E1529" s="318">
        <v>2.0864900751898667E-2</v>
      </c>
      <c r="F1529" s="318">
        <v>2.2469893117429331E-2</v>
      </c>
      <c r="G1529" s="318">
        <v>4.3534408338658149E-4</v>
      </c>
      <c r="H1529" s="318">
        <v>4.5711128755591057E-4</v>
      </c>
      <c r="I1529" s="318">
        <v>5.6082079002181138E-4</v>
      </c>
      <c r="J1529" s="318">
        <v>0</v>
      </c>
      <c r="K1529" s="318" t="s">
        <v>634</v>
      </c>
      <c r="O1529" s="318">
        <v>0</v>
      </c>
      <c r="P1529" s="318">
        <v>0</v>
      </c>
      <c r="Q1529" s="318">
        <v>0</v>
      </c>
      <c r="R1529" s="318">
        <v>22</v>
      </c>
      <c r="S1529" s="318">
        <v>0.95652173913043481</v>
      </c>
      <c r="T1529" s="318">
        <v>1</v>
      </c>
      <c r="U1529" s="318">
        <v>0</v>
      </c>
    </row>
    <row r="1530" spans="1:21" x14ac:dyDescent="0.2">
      <c r="A1530" s="318">
        <v>38666</v>
      </c>
      <c r="B1530" s="318">
        <v>306.72000100000002</v>
      </c>
      <c r="C1530" s="318">
        <v>-6.6290259116306635E-3</v>
      </c>
      <c r="D1530" s="318">
        <v>-4.3581290487515971E-4</v>
      </c>
      <c r="E1530" s="318">
        <v>2.0899770238655219E-2</v>
      </c>
      <c r="F1530" s="318">
        <v>2.2507444872397926E-2</v>
      </c>
      <c r="G1530" s="318">
        <v>4.3680039602857847E-4</v>
      </c>
      <c r="H1530" s="318">
        <v>4.5864041583000743E-4</v>
      </c>
      <c r="I1530" s="318">
        <v>-1.0478926018303084E-3</v>
      </c>
      <c r="J1530" s="318">
        <v>0</v>
      </c>
      <c r="K1530" s="318" t="s">
        <v>634</v>
      </c>
      <c r="O1530" s="318">
        <v>0</v>
      </c>
      <c r="P1530" s="318">
        <v>0</v>
      </c>
      <c r="Q1530" s="318">
        <v>0</v>
      </c>
      <c r="R1530" s="318">
        <v>22</v>
      </c>
      <c r="S1530" s="318">
        <v>0.95652173913043481</v>
      </c>
      <c r="T1530" s="318">
        <v>1</v>
      </c>
      <c r="U1530" s="318">
        <v>0</v>
      </c>
    </row>
    <row r="1531" spans="1:21" x14ac:dyDescent="0.2">
      <c r="A1531" s="318">
        <v>38667</v>
      </c>
      <c r="B1531" s="318">
        <v>304.66000400000001</v>
      </c>
      <c r="C1531" s="318">
        <v>-6.7388687196919305E-3</v>
      </c>
      <c r="D1531" s="318">
        <v>1.102082405966043E-3</v>
      </c>
      <c r="E1531" s="318">
        <v>1.9021300012488276E-2</v>
      </c>
      <c r="F1531" s="318">
        <v>2.0484476936525834E-2</v>
      </c>
      <c r="G1531" s="318">
        <v>3.6180985416508653E-4</v>
      </c>
      <c r="H1531" s="318">
        <v>3.7990034687334089E-4</v>
      </c>
      <c r="I1531" s="318">
        <v>-6.7799839312830713E-3</v>
      </c>
      <c r="J1531" s="318">
        <v>0</v>
      </c>
      <c r="K1531" s="318" t="s">
        <v>634</v>
      </c>
      <c r="O1531" s="318">
        <v>0</v>
      </c>
      <c r="P1531" s="318">
        <v>0</v>
      </c>
      <c r="Q1531" s="318">
        <v>0</v>
      </c>
      <c r="R1531" s="318">
        <v>22</v>
      </c>
      <c r="S1531" s="318">
        <v>0.95652173913043481</v>
      </c>
      <c r="T1531" s="318">
        <v>1</v>
      </c>
      <c r="U1531" s="318">
        <v>0</v>
      </c>
    </row>
    <row r="1532" spans="1:21" x14ac:dyDescent="0.2">
      <c r="A1532" s="318">
        <v>38671</v>
      </c>
      <c r="B1532" s="318">
        <v>305.77999899999998</v>
      </c>
      <c r="C1532" s="318">
        <v>-4.4378326730668835E-3</v>
      </c>
      <c r="D1532" s="318">
        <v>1.3440526726963243E-3</v>
      </c>
      <c r="E1532" s="318">
        <v>1.8605099609398316E-2</v>
      </c>
      <c r="F1532" s="318">
        <v>2.0036261117813571E-2</v>
      </c>
      <c r="G1532" s="318">
        <v>3.4614973147563334E-4</v>
      </c>
      <c r="H1532" s="318">
        <v>3.6345721804941503E-4</v>
      </c>
      <c r="I1532" s="318">
        <v>6.062521528544214E-3</v>
      </c>
      <c r="J1532" s="318">
        <v>0</v>
      </c>
      <c r="K1532" s="318" t="s">
        <v>634</v>
      </c>
      <c r="O1532" s="318">
        <v>0</v>
      </c>
      <c r="P1532" s="318">
        <v>0</v>
      </c>
      <c r="Q1532" s="318">
        <v>0</v>
      </c>
      <c r="R1532" s="318">
        <v>22</v>
      </c>
      <c r="S1532" s="318">
        <v>0.95652173913043481</v>
      </c>
      <c r="T1532" s="318">
        <v>1</v>
      </c>
      <c r="U1532" s="318">
        <v>0</v>
      </c>
    </row>
    <row r="1533" spans="1:21" x14ac:dyDescent="0.2">
      <c r="A1533" s="318">
        <v>38672</v>
      </c>
      <c r="B1533" s="318">
        <v>301.60998499999999</v>
      </c>
      <c r="C1533" s="318">
        <v>-1.3731143512432556E-2</v>
      </c>
      <c r="D1533" s="318">
        <v>2.1541542643378547E-3</v>
      </c>
      <c r="E1533" s="318">
        <v>1.7474092096147986E-2</v>
      </c>
      <c r="F1533" s="318">
        <v>1.8818253026620907E-2</v>
      </c>
      <c r="G1533" s="318">
        <v>3.0534389458466147E-4</v>
      </c>
      <c r="H1533" s="318">
        <v>3.2061108931389455E-4</v>
      </c>
      <c r="I1533" s="318">
        <v>-2.2332653690226279E-3</v>
      </c>
      <c r="J1533" s="318">
        <v>0</v>
      </c>
      <c r="K1533" s="318" t="s">
        <v>634</v>
      </c>
      <c r="O1533" s="318">
        <v>0</v>
      </c>
      <c r="P1533" s="318">
        <v>0</v>
      </c>
      <c r="Q1533" s="318">
        <v>0</v>
      </c>
      <c r="R1533" s="318">
        <v>22</v>
      </c>
      <c r="S1533" s="318">
        <v>0.95652173913043481</v>
      </c>
      <c r="T1533" s="318">
        <v>1</v>
      </c>
      <c r="U1533" s="318">
        <v>0</v>
      </c>
    </row>
    <row r="1534" spans="1:21" x14ac:dyDescent="0.2">
      <c r="A1534" s="318">
        <v>38674</v>
      </c>
      <c r="B1534" s="318">
        <v>308</v>
      </c>
      <c r="C1534" s="318">
        <v>1.7548147612220339E-3</v>
      </c>
      <c r="D1534" s="318">
        <v>3.322938787883381E-3</v>
      </c>
      <c r="E1534" s="318">
        <v>1.4714435422579166E-2</v>
      </c>
      <c r="F1534" s="318">
        <v>1.5846315070469869E-2</v>
      </c>
      <c r="G1534" s="318">
        <v>2.165146098052525E-4</v>
      </c>
      <c r="H1534" s="318">
        <v>2.2734034029551513E-4</v>
      </c>
      <c r="I1534" s="318">
        <v>8.9030155260122566E-3</v>
      </c>
      <c r="J1534" s="318">
        <v>0</v>
      </c>
      <c r="K1534" s="318" t="s">
        <v>634</v>
      </c>
      <c r="O1534" s="318">
        <v>0</v>
      </c>
      <c r="P1534" s="318">
        <v>0</v>
      </c>
      <c r="Q1534" s="318">
        <v>0</v>
      </c>
      <c r="R1534" s="318">
        <v>23</v>
      </c>
      <c r="S1534" s="318">
        <v>1</v>
      </c>
      <c r="T1534" s="318">
        <v>1</v>
      </c>
      <c r="U1534" s="318">
        <v>0</v>
      </c>
    </row>
    <row r="1535" spans="1:21" x14ac:dyDescent="0.2">
      <c r="A1535" s="318">
        <v>38677</v>
      </c>
      <c r="B1535" s="318">
        <v>309.26998900000001</v>
      </c>
      <c r="C1535" s="318">
        <v>4.114863235200876E-3</v>
      </c>
      <c r="D1535" s="318">
        <v>3.9886943598653902E-3</v>
      </c>
      <c r="E1535" s="318">
        <v>1.4400804308018102E-2</v>
      </c>
      <c r="F1535" s="318">
        <v>1.5508558485557955E-2</v>
      </c>
      <c r="G1535" s="318">
        <v>2.0738316471783275E-4</v>
      </c>
      <c r="H1535" s="318">
        <v>2.177523229537244E-4</v>
      </c>
      <c r="I1535" s="318">
        <v>2.0437304665289944E-3</v>
      </c>
      <c r="J1535" s="318">
        <v>0</v>
      </c>
      <c r="K1535" s="318" t="s">
        <v>634</v>
      </c>
      <c r="O1535" s="318">
        <v>0</v>
      </c>
      <c r="P1535" s="318">
        <v>0</v>
      </c>
      <c r="Q1535" s="318">
        <v>0</v>
      </c>
      <c r="R1535" s="318">
        <v>23</v>
      </c>
      <c r="S1535" s="318">
        <v>1</v>
      </c>
      <c r="T1535" s="318">
        <v>1</v>
      </c>
      <c r="U1535" s="318">
        <v>0</v>
      </c>
    </row>
    <row r="1536" spans="1:21" x14ac:dyDescent="0.2">
      <c r="A1536" s="318">
        <v>38678</v>
      </c>
      <c r="B1536" s="318">
        <v>313.70001200000002</v>
      </c>
      <c r="C1536" s="318">
        <v>1.4222507240964379E-2</v>
      </c>
      <c r="D1536" s="318">
        <v>3.3857754435180809E-3</v>
      </c>
      <c r="E1536" s="318">
        <v>1.3639234614193836E-2</v>
      </c>
      <c r="F1536" s="318">
        <v>1.4688406507593363E-2</v>
      </c>
      <c r="G1536" s="318">
        <v>1.860287208610233E-4</v>
      </c>
      <c r="H1536" s="318">
        <v>1.9533015690407447E-4</v>
      </c>
      <c r="I1536" s="318">
        <v>4.5499305476610213E-3</v>
      </c>
      <c r="J1536" s="318">
        <v>0</v>
      </c>
      <c r="K1536" s="318" t="s">
        <v>634</v>
      </c>
      <c r="O1536" s="318">
        <v>0</v>
      </c>
      <c r="P1536" s="318">
        <v>0</v>
      </c>
      <c r="Q1536" s="318">
        <v>0</v>
      </c>
      <c r="R1536" s="318">
        <v>23</v>
      </c>
      <c r="S1536" s="318">
        <v>1</v>
      </c>
      <c r="T1536" s="318">
        <v>1</v>
      </c>
      <c r="U1536" s="318">
        <v>0</v>
      </c>
    </row>
    <row r="1537" spans="1:21" x14ac:dyDescent="0.2">
      <c r="A1537" s="318">
        <v>38679</v>
      </c>
      <c r="B1537" s="318">
        <v>312.83999599999999</v>
      </c>
      <c r="C1537" s="318">
        <v>-2.7452885024180289E-3</v>
      </c>
      <c r="D1537" s="318">
        <v>2.9658161559899627E-3</v>
      </c>
      <c r="E1537" s="318">
        <v>1.3688014648780921E-2</v>
      </c>
      <c r="F1537" s="318">
        <v>1.4740938852533299E-2</v>
      </c>
      <c r="G1537" s="318">
        <v>1.8736174502524108E-4</v>
      </c>
      <c r="H1537" s="318">
        <v>1.9672983227650315E-4</v>
      </c>
      <c r="I1537" s="318">
        <v>6.7575126733483704E-3</v>
      </c>
      <c r="J1537" s="318">
        <v>0</v>
      </c>
      <c r="K1537" s="318" t="s">
        <v>634</v>
      </c>
      <c r="O1537" s="318">
        <v>0</v>
      </c>
      <c r="P1537" s="318">
        <v>0</v>
      </c>
      <c r="Q1537" s="318">
        <v>0</v>
      </c>
      <c r="R1537" s="318">
        <v>21</v>
      </c>
      <c r="S1537" s="318">
        <v>0.91304347826086951</v>
      </c>
      <c r="T1537" s="318">
        <v>1</v>
      </c>
      <c r="U1537" s="318">
        <v>0</v>
      </c>
    </row>
    <row r="1538" spans="1:21" x14ac:dyDescent="0.2">
      <c r="A1538" s="318">
        <v>38680</v>
      </c>
      <c r="B1538" s="318">
        <v>311.07998700000002</v>
      </c>
      <c r="C1538" s="318">
        <v>-5.6417929104733266E-3</v>
      </c>
      <c r="D1538" s="318">
        <v>1.9705068293833184E-3</v>
      </c>
      <c r="E1538" s="318">
        <v>1.3508113724936478E-2</v>
      </c>
      <c r="F1538" s="318">
        <v>1.4547199396085437E-2</v>
      </c>
      <c r="G1538" s="318">
        <v>1.8246913640581724E-4</v>
      </c>
      <c r="H1538" s="318">
        <v>1.9159259322610811E-4</v>
      </c>
      <c r="I1538" s="318">
        <v>6.2631724899651535E-3</v>
      </c>
      <c r="J1538" s="318">
        <v>0</v>
      </c>
      <c r="K1538" s="318" t="s">
        <v>634</v>
      </c>
      <c r="O1538" s="318">
        <v>0</v>
      </c>
      <c r="P1538" s="318">
        <v>0</v>
      </c>
      <c r="Q1538" s="318">
        <v>0</v>
      </c>
      <c r="R1538" s="318">
        <v>21</v>
      </c>
      <c r="S1538" s="318">
        <v>0.91304347826086951</v>
      </c>
      <c r="T1538" s="318">
        <v>1</v>
      </c>
      <c r="U1538" s="318">
        <v>0</v>
      </c>
    </row>
    <row r="1539" spans="1:21" x14ac:dyDescent="0.2">
      <c r="A1539" s="318">
        <v>38681</v>
      </c>
      <c r="B1539" s="318">
        <v>314.66000400000001</v>
      </c>
      <c r="C1539" s="318">
        <v>1.1442631487562445E-2</v>
      </c>
      <c r="D1539" s="318">
        <v>3.1013180553322835E-3</v>
      </c>
      <c r="E1539" s="318">
        <v>1.324476759425861E-2</v>
      </c>
      <c r="F1539" s="318">
        <v>1.4263595870740041E-2</v>
      </c>
      <c r="G1539" s="318">
        <v>1.75423868625923E-4</v>
      </c>
      <c r="H1539" s="318">
        <v>1.8419506205721915E-4</v>
      </c>
      <c r="I1539" s="318">
        <v>3.3292593985406759E-3</v>
      </c>
      <c r="J1539" s="318">
        <v>0</v>
      </c>
      <c r="K1539" s="318" t="s">
        <v>634</v>
      </c>
      <c r="O1539" s="318">
        <v>0</v>
      </c>
      <c r="P1539" s="318">
        <v>0</v>
      </c>
      <c r="Q1539" s="318">
        <v>0</v>
      </c>
      <c r="R1539" s="318">
        <v>20</v>
      </c>
      <c r="S1539" s="318">
        <v>0.86956521739130432</v>
      </c>
      <c r="T1539" s="318">
        <v>1</v>
      </c>
      <c r="U1539" s="318">
        <v>0</v>
      </c>
    </row>
    <row r="1540" spans="1:21" x14ac:dyDescent="0.2">
      <c r="A1540" s="318">
        <v>38686</v>
      </c>
      <c r="B1540" s="318">
        <v>314.66000400000001</v>
      </c>
      <c r="C1540" s="318">
        <v>0</v>
      </c>
      <c r="D1540" s="318">
        <v>3.5035813688553546E-3</v>
      </c>
      <c r="E1540" s="318">
        <v>1.3002541161559729E-2</v>
      </c>
      <c r="F1540" s="318">
        <v>1.4002736635525861E-2</v>
      </c>
      <c r="G1540" s="318">
        <v>1.6906607665805501E-4</v>
      </c>
      <c r="H1540" s="318">
        <v>1.7751938049095776E-4</v>
      </c>
      <c r="I1540" s="318">
        <v>1.2181453979324639E-2</v>
      </c>
      <c r="J1540" s="318">
        <v>0</v>
      </c>
      <c r="K1540" s="318" t="s">
        <v>634</v>
      </c>
      <c r="O1540" s="318">
        <v>0</v>
      </c>
      <c r="P1540" s="318">
        <v>0</v>
      </c>
      <c r="Q1540" s="318">
        <v>0</v>
      </c>
      <c r="R1540" s="318">
        <v>19</v>
      </c>
      <c r="S1540" s="318">
        <v>0.82608695652173914</v>
      </c>
      <c r="T1540" s="318">
        <v>1</v>
      </c>
      <c r="U1540" s="318">
        <v>0</v>
      </c>
    </row>
    <row r="1541" spans="1:21" x14ac:dyDescent="0.2">
      <c r="A1541" s="318">
        <v>38687</v>
      </c>
      <c r="B1541" s="318">
        <v>319.64001500000001</v>
      </c>
      <c r="C1541" s="318">
        <v>1.570270590964376E-2</v>
      </c>
      <c r="D1541" s="318">
        <v>2.668579863790111E-3</v>
      </c>
      <c r="E1541" s="318">
        <v>1.147034950024731E-2</v>
      </c>
      <c r="F1541" s="318">
        <v>1.235268407718941E-2</v>
      </c>
      <c r="G1541" s="318">
        <v>1.3156891765782371E-4</v>
      </c>
      <c r="H1541" s="318">
        <v>1.381473635407149E-4</v>
      </c>
      <c r="I1541" s="318">
        <v>1.0450452075626884E-2</v>
      </c>
      <c r="J1541" s="318">
        <v>0</v>
      </c>
      <c r="K1541" s="318" t="s">
        <v>634</v>
      </c>
      <c r="O1541" s="318">
        <v>0</v>
      </c>
      <c r="P1541" s="318">
        <v>0</v>
      </c>
      <c r="Q1541" s="318">
        <v>0</v>
      </c>
      <c r="R1541" s="318">
        <v>19</v>
      </c>
      <c r="S1541" s="318">
        <v>0.82608695652173914</v>
      </c>
      <c r="T1541" s="318">
        <v>1</v>
      </c>
      <c r="U1541" s="318">
        <v>0</v>
      </c>
    </row>
    <row r="1542" spans="1:21" x14ac:dyDescent="0.2">
      <c r="A1542" s="318">
        <v>38688</v>
      </c>
      <c r="B1542" s="318">
        <v>324.02999899999998</v>
      </c>
      <c r="C1542" s="318">
        <v>1.3640691578303618E-2</v>
      </c>
      <c r="D1542" s="318">
        <v>3.8393662933234735E-3</v>
      </c>
      <c r="E1542" s="318">
        <v>1.1264164534325584E-2</v>
      </c>
      <c r="F1542" s="318">
        <v>1.2130638729273705E-2</v>
      </c>
      <c r="G1542" s="318">
        <v>1.2688140265635831E-4</v>
      </c>
      <c r="H1542" s="318">
        <v>1.3322547278917624E-4</v>
      </c>
      <c r="I1542" s="318">
        <v>1.0876446869838387E-2</v>
      </c>
      <c r="J1542" s="318">
        <v>0</v>
      </c>
      <c r="K1542" s="318" t="s">
        <v>634</v>
      </c>
      <c r="O1542" s="318">
        <v>0</v>
      </c>
      <c r="P1542" s="318">
        <v>0</v>
      </c>
      <c r="Q1542" s="318">
        <v>0</v>
      </c>
      <c r="R1542" s="318">
        <v>19</v>
      </c>
      <c r="S1542" s="318">
        <v>0.82608695652173914</v>
      </c>
      <c r="T1542" s="318">
        <v>1</v>
      </c>
      <c r="U1542" s="318">
        <v>0</v>
      </c>
    </row>
    <row r="1543" spans="1:21" x14ac:dyDescent="0.2">
      <c r="A1543" s="318">
        <v>38691</v>
      </c>
      <c r="B1543" s="318">
        <v>324.66000400000001</v>
      </c>
      <c r="C1543" s="318">
        <v>1.9423921909220612E-3</v>
      </c>
      <c r="D1543" s="318">
        <v>3.6760765076001502E-3</v>
      </c>
      <c r="E1543" s="318">
        <v>1.1265698522285608E-2</v>
      </c>
      <c r="F1543" s="318">
        <v>1.2132290716307578E-2</v>
      </c>
      <c r="G1543" s="318">
        <v>1.2691596319502812E-4</v>
      </c>
      <c r="H1543" s="318">
        <v>1.3326176135477954E-4</v>
      </c>
      <c r="I1543" s="318">
        <v>1.5940756178414204E-2</v>
      </c>
      <c r="J1543" s="318">
        <v>0</v>
      </c>
      <c r="K1543" s="318" t="s">
        <v>634</v>
      </c>
      <c r="O1543" s="318">
        <v>0</v>
      </c>
      <c r="P1543" s="318">
        <v>0</v>
      </c>
      <c r="Q1543" s="318">
        <v>0</v>
      </c>
      <c r="R1543" s="318">
        <v>19</v>
      </c>
      <c r="S1543" s="318">
        <v>0.82608695652173914</v>
      </c>
      <c r="T1543" s="318">
        <v>1</v>
      </c>
      <c r="U1543" s="318">
        <v>0</v>
      </c>
    </row>
    <row r="1544" spans="1:21" x14ac:dyDescent="0.2">
      <c r="A1544" s="318">
        <v>38692</v>
      </c>
      <c r="B1544" s="318">
        <v>325.60998499999999</v>
      </c>
      <c r="C1544" s="318">
        <v>2.9218069168148548E-3</v>
      </c>
      <c r="D1544" s="318">
        <v>2.2029095241563696E-3</v>
      </c>
      <c r="E1544" s="318">
        <v>8.8947909258571614E-3</v>
      </c>
      <c r="F1544" s="318">
        <v>9.5790056124615587E-3</v>
      </c>
      <c r="G1544" s="318">
        <v>7.9117305614710888E-5</v>
      </c>
      <c r="H1544" s="318">
        <v>8.3073170895446431E-5</v>
      </c>
      <c r="I1544" s="318">
        <v>1.8386742937736348E-2</v>
      </c>
      <c r="J1544" s="318">
        <v>0</v>
      </c>
      <c r="K1544" s="318" t="s">
        <v>634</v>
      </c>
      <c r="O1544" s="318">
        <v>0</v>
      </c>
      <c r="P1544" s="318">
        <v>0</v>
      </c>
      <c r="Q1544" s="318">
        <v>0</v>
      </c>
      <c r="R1544" s="318">
        <v>19</v>
      </c>
      <c r="S1544" s="318">
        <v>0.82608695652173914</v>
      </c>
      <c r="T1544" s="318">
        <v>1</v>
      </c>
      <c r="U1544" s="318">
        <v>0</v>
      </c>
    </row>
    <row r="1545" spans="1:21" x14ac:dyDescent="0.2">
      <c r="A1545" s="318">
        <v>38693</v>
      </c>
      <c r="B1545" s="318">
        <v>329.82998700000002</v>
      </c>
      <c r="C1545" s="318">
        <v>1.2877030674904782E-2</v>
      </c>
      <c r="D1545" s="318">
        <v>2.8866152486203677E-3</v>
      </c>
      <c r="E1545" s="318">
        <v>9.1457553323314855E-3</v>
      </c>
      <c r="F1545" s="318">
        <v>9.8492749732800606E-3</v>
      </c>
      <c r="G1545" s="318">
        <v>8.3644840598869809E-5</v>
      </c>
      <c r="H1545" s="318">
        <v>8.7827082628813308E-5</v>
      </c>
      <c r="I1545" s="318">
        <v>1.6893308133351655E-2</v>
      </c>
      <c r="J1545" s="318">
        <v>0</v>
      </c>
      <c r="K1545" s="318" t="s">
        <v>634</v>
      </c>
      <c r="O1545" s="318">
        <v>0</v>
      </c>
      <c r="P1545" s="318">
        <v>0</v>
      </c>
      <c r="Q1545" s="318">
        <v>0</v>
      </c>
      <c r="R1545" s="318">
        <v>19</v>
      </c>
      <c r="S1545" s="318">
        <v>0.82608695652173914</v>
      </c>
      <c r="T1545" s="318">
        <v>1</v>
      </c>
      <c r="U1545" s="318">
        <v>0</v>
      </c>
    </row>
    <row r="1546" spans="1:21" x14ac:dyDescent="0.2">
      <c r="A1546" s="318">
        <v>38694</v>
      </c>
      <c r="B1546" s="318">
        <v>327.67001299999998</v>
      </c>
      <c r="C1546" s="318">
        <v>-6.5702867536460517E-3</v>
      </c>
      <c r="D1546" s="318">
        <v>2.6090359340093573E-3</v>
      </c>
      <c r="E1546" s="318">
        <v>9.3475966973046182E-3</v>
      </c>
      <c r="F1546" s="318">
        <v>1.006664259709728E-2</v>
      </c>
      <c r="G1546" s="318">
        <v>8.7377564015460191E-5</v>
      </c>
      <c r="H1546" s="318">
        <v>9.1746442216233208E-5</v>
      </c>
      <c r="I1546" s="318">
        <v>3.0390536335580892E-2</v>
      </c>
      <c r="J1546" s="318">
        <v>0</v>
      </c>
      <c r="K1546" s="318" t="s">
        <v>634</v>
      </c>
      <c r="O1546" s="318">
        <v>0</v>
      </c>
      <c r="P1546" s="318">
        <v>0</v>
      </c>
      <c r="Q1546" s="318">
        <v>0</v>
      </c>
      <c r="R1546" s="318">
        <v>17</v>
      </c>
      <c r="S1546" s="318">
        <v>0.73913043478260865</v>
      </c>
      <c r="T1546" s="318">
        <v>1</v>
      </c>
      <c r="U1546" s="318">
        <v>0</v>
      </c>
    </row>
    <row r="1547" spans="1:21" x14ac:dyDescent="0.2">
      <c r="A1547" s="318">
        <v>38695</v>
      </c>
      <c r="B1547" s="318">
        <v>329.75</v>
      </c>
      <c r="C1547" s="318">
        <v>6.3277475560700146E-3</v>
      </c>
      <c r="D1547" s="318">
        <v>3.3591826282179456E-3</v>
      </c>
      <c r="E1547" s="318">
        <v>8.9575022716741406E-3</v>
      </c>
      <c r="F1547" s="318">
        <v>9.6465409079567657E-3</v>
      </c>
      <c r="G1547" s="318">
        <v>8.0236846947047375E-5</v>
      </c>
      <c r="H1547" s="318">
        <v>8.4248689294399754E-5</v>
      </c>
      <c r="I1547" s="318">
        <v>2.6599505177264587E-2</v>
      </c>
      <c r="J1547" s="318">
        <v>0</v>
      </c>
      <c r="K1547" s="318" t="s">
        <v>634</v>
      </c>
      <c r="O1547" s="318">
        <v>0</v>
      </c>
      <c r="P1547" s="318">
        <v>0</v>
      </c>
      <c r="Q1547" s="318">
        <v>0</v>
      </c>
      <c r="R1547" s="318">
        <v>17</v>
      </c>
      <c r="S1547" s="318">
        <v>0.73913043478260865</v>
      </c>
      <c r="T1547" s="318">
        <v>1</v>
      </c>
      <c r="U1547" s="318">
        <v>0</v>
      </c>
    </row>
    <row r="1548" spans="1:21" x14ac:dyDescent="0.2">
      <c r="A1548" s="318">
        <v>38699</v>
      </c>
      <c r="B1548" s="318">
        <v>331.08999599999999</v>
      </c>
      <c r="C1548" s="318">
        <v>7.4881768514663298E-3</v>
      </c>
      <c r="D1548" s="318">
        <v>3.6407117667796134E-3</v>
      </c>
      <c r="E1548" s="318">
        <v>8.8444613722618755E-3</v>
      </c>
      <c r="F1548" s="318">
        <v>9.5248045547435579E-3</v>
      </c>
      <c r="G1548" s="318">
        <v>7.8224496965432431E-5</v>
      </c>
      <c r="H1548" s="318">
        <v>8.2135721813704062E-5</v>
      </c>
      <c r="I1548" s="318">
        <v>2.6309973451568037E-2</v>
      </c>
      <c r="J1548" s="318">
        <v>0</v>
      </c>
      <c r="K1548" s="318" t="s">
        <v>634</v>
      </c>
      <c r="O1548" s="318">
        <v>0</v>
      </c>
      <c r="P1548" s="318">
        <v>0</v>
      </c>
      <c r="Q1548" s="318">
        <v>0</v>
      </c>
      <c r="R1548" s="318">
        <v>17</v>
      </c>
      <c r="S1548" s="318">
        <v>0.73913043478260865</v>
      </c>
      <c r="T1548" s="318">
        <v>1</v>
      </c>
      <c r="U1548" s="318">
        <v>0</v>
      </c>
    </row>
    <row r="1549" spans="1:21" x14ac:dyDescent="0.2">
      <c r="A1549" s="318">
        <v>38701</v>
      </c>
      <c r="B1549" s="318">
        <v>326.98001099999999</v>
      </c>
      <c r="C1549" s="318">
        <v>-1.384945255429813E-2</v>
      </c>
      <c r="D1549" s="318">
        <v>2.9807296215836961E-3</v>
      </c>
      <c r="E1549" s="318">
        <v>9.3240873786737729E-3</v>
      </c>
      <c r="F1549" s="318">
        <v>1.0041324869340985E-2</v>
      </c>
      <c r="G1549" s="318">
        <v>8.6938605445143537E-5</v>
      </c>
      <c r="H1549" s="318">
        <v>9.1285535717400715E-5</v>
      </c>
      <c r="I1549" s="318">
        <v>3.9111427706708515E-2</v>
      </c>
      <c r="J1549" s="318">
        <v>0</v>
      </c>
      <c r="K1549" s="318" t="s">
        <v>634</v>
      </c>
      <c r="O1549" s="318">
        <v>0</v>
      </c>
      <c r="P1549" s="318">
        <v>0</v>
      </c>
      <c r="Q1549" s="318">
        <v>0</v>
      </c>
      <c r="R1549" s="318">
        <v>18</v>
      </c>
      <c r="S1549" s="318">
        <v>0.78260869565217395</v>
      </c>
      <c r="T1549" s="318">
        <v>1</v>
      </c>
      <c r="U1549" s="318">
        <v>0</v>
      </c>
    </row>
    <row r="1550" spans="1:21" x14ac:dyDescent="0.2">
      <c r="A1550" s="318">
        <v>38702</v>
      </c>
      <c r="B1550" s="318">
        <v>323.83999599999999</v>
      </c>
      <c r="C1550" s="318">
        <v>-9.6494862811998487E-3</v>
      </c>
      <c r="D1550" s="318">
        <v>2.7325556402440312E-3</v>
      </c>
      <c r="E1550" s="318">
        <v>9.5967859184960778E-3</v>
      </c>
      <c r="F1550" s="318">
        <v>1.0335000219918853E-2</v>
      </c>
      <c r="G1550" s="318">
        <v>9.2098299965444599E-5</v>
      </c>
      <c r="H1550" s="318">
        <v>9.6703214963716829E-5</v>
      </c>
      <c r="I1550" s="318">
        <v>3.3723073560728976E-2</v>
      </c>
      <c r="J1550" s="318">
        <v>0</v>
      </c>
      <c r="K1550" s="318" t="s">
        <v>634</v>
      </c>
      <c r="O1550" s="318">
        <v>0</v>
      </c>
      <c r="P1550" s="318">
        <v>0</v>
      </c>
      <c r="Q1550" s="318">
        <v>0</v>
      </c>
      <c r="R1550" s="318">
        <v>18</v>
      </c>
      <c r="S1550" s="318">
        <v>0.78260869565217395</v>
      </c>
      <c r="T1550" s="318">
        <v>1</v>
      </c>
      <c r="U1550" s="318">
        <v>0</v>
      </c>
    </row>
    <row r="1551" spans="1:21" x14ac:dyDescent="0.2">
      <c r="A1551" s="318">
        <v>38705</v>
      </c>
      <c r="B1551" s="318">
        <v>320.04998799999998</v>
      </c>
      <c r="C1551" s="318">
        <v>-1.1772358213397144E-2</v>
      </c>
      <c r="D1551" s="318">
        <v>2.8258311306742882E-3</v>
      </c>
      <c r="E1551" s="318">
        <v>9.4369550935701312E-3</v>
      </c>
      <c r="F1551" s="318">
        <v>1.0162874716152449E-2</v>
      </c>
      <c r="G1551" s="318">
        <v>8.9056121438059257E-5</v>
      </c>
      <c r="H1551" s="318">
        <v>9.3508927509962226E-5</v>
      </c>
      <c r="I1551" s="318">
        <v>2.583057818440419E-2</v>
      </c>
      <c r="J1551" s="318">
        <v>0</v>
      </c>
      <c r="K1551" s="318" t="s">
        <v>634</v>
      </c>
      <c r="O1551" s="318">
        <v>0</v>
      </c>
      <c r="P1551" s="318">
        <v>0</v>
      </c>
      <c r="Q1551" s="318">
        <v>0</v>
      </c>
      <c r="R1551" s="318">
        <v>18</v>
      </c>
      <c r="S1551" s="318">
        <v>0.78260869565217395</v>
      </c>
      <c r="T1551" s="318">
        <v>1</v>
      </c>
      <c r="U1551" s="318">
        <v>0</v>
      </c>
    </row>
    <row r="1552" spans="1:21" x14ac:dyDescent="0.2">
      <c r="A1552" s="318">
        <v>38706</v>
      </c>
      <c r="B1552" s="318">
        <v>324.39999399999999</v>
      </c>
      <c r="C1552" s="318">
        <v>1.3500107651703114E-2</v>
      </c>
      <c r="D1552" s="318">
        <v>2.5539207396771727E-3</v>
      </c>
      <c r="E1552" s="318">
        <v>9.0140489703580112E-3</v>
      </c>
      <c r="F1552" s="318">
        <v>9.707437352693242E-3</v>
      </c>
      <c r="G1552" s="318">
        <v>8.1253078840012321E-5</v>
      </c>
      <c r="H1552" s="318">
        <v>8.5315732782012944E-5</v>
      </c>
      <c r="I1552" s="318">
        <v>2.8407050213510115E-2</v>
      </c>
      <c r="J1552" s="318">
        <v>0</v>
      </c>
      <c r="K1552" s="318" t="s">
        <v>634</v>
      </c>
      <c r="O1552" s="318">
        <v>0</v>
      </c>
      <c r="P1552" s="318">
        <v>0</v>
      </c>
      <c r="Q1552" s="318">
        <v>0</v>
      </c>
      <c r="R1552" s="318">
        <v>18</v>
      </c>
      <c r="S1552" s="318">
        <v>0.78260869565217395</v>
      </c>
      <c r="T1552" s="318">
        <v>1</v>
      </c>
      <c r="U1552" s="318">
        <v>0</v>
      </c>
    </row>
    <row r="1553" spans="1:21" x14ac:dyDescent="0.2">
      <c r="A1553" s="318">
        <v>38707</v>
      </c>
      <c r="B1553" s="318">
        <v>325.92999300000002</v>
      </c>
      <c r="C1553" s="318">
        <v>4.705309161266668E-3</v>
      </c>
      <c r="D1553" s="318">
        <v>2.694420473012632E-3</v>
      </c>
      <c r="E1553" s="318">
        <v>9.0239595934921459E-3</v>
      </c>
      <c r="F1553" s="318">
        <v>9.7181103314530805E-3</v>
      </c>
      <c r="G1553" s="318">
        <v>8.1431846744978943E-5</v>
      </c>
      <c r="H1553" s="318">
        <v>8.550343908222789E-5</v>
      </c>
      <c r="I1553" s="318">
        <v>3.5513064861472453E-2</v>
      </c>
      <c r="J1553" s="318">
        <v>0</v>
      </c>
      <c r="K1553" s="318" t="s">
        <v>634</v>
      </c>
      <c r="O1553" s="318">
        <v>0</v>
      </c>
      <c r="P1553" s="318">
        <v>0</v>
      </c>
      <c r="Q1553" s="318">
        <v>0</v>
      </c>
      <c r="R1553" s="318">
        <v>18</v>
      </c>
      <c r="S1553" s="318">
        <v>0.78260869565217395</v>
      </c>
      <c r="T1553" s="318">
        <v>1</v>
      </c>
      <c r="U1553" s="318">
        <v>0</v>
      </c>
    </row>
    <row r="1554" spans="1:21" x14ac:dyDescent="0.2">
      <c r="A1554" s="318">
        <v>38708</v>
      </c>
      <c r="B1554" s="318">
        <v>328.42999300000002</v>
      </c>
      <c r="C1554" s="318">
        <v>7.6410911953146785E-3</v>
      </c>
      <c r="D1554" s="318">
        <v>2.8623360901609079E-3</v>
      </c>
      <c r="E1554" s="318">
        <v>9.084318135528055E-3</v>
      </c>
      <c r="F1554" s="318">
        <v>9.783111838260982E-3</v>
      </c>
      <c r="G1554" s="318">
        <v>8.2524835987483921E-5</v>
      </c>
      <c r="H1554" s="318">
        <v>8.6651077786858126E-5</v>
      </c>
      <c r="I1554" s="318">
        <v>3.0670303344550093E-2</v>
      </c>
      <c r="J1554" s="318">
        <v>0</v>
      </c>
      <c r="K1554" s="318" t="s">
        <v>634</v>
      </c>
      <c r="O1554" s="318">
        <v>0</v>
      </c>
      <c r="P1554" s="318">
        <v>0</v>
      </c>
      <c r="Q1554" s="318">
        <v>0</v>
      </c>
      <c r="R1554" s="318">
        <v>18</v>
      </c>
      <c r="S1554" s="318">
        <v>0.78260869565217395</v>
      </c>
      <c r="T1554" s="318">
        <v>1</v>
      </c>
      <c r="U1554" s="318">
        <v>0</v>
      </c>
    </row>
    <row r="1555" spans="1:21" x14ac:dyDescent="0.2">
      <c r="A1555" s="318">
        <v>38709</v>
      </c>
      <c r="B1555" s="318">
        <v>329.10000600000001</v>
      </c>
      <c r="C1555" s="318">
        <v>2.0379700786800395E-3</v>
      </c>
      <c r="D1555" s="318">
        <v>2.2821200348140344E-3</v>
      </c>
      <c r="E1555" s="318">
        <v>8.7036002504897007E-3</v>
      </c>
      <c r="F1555" s="318">
        <v>9.3731079620658318E-3</v>
      </c>
      <c r="G1555" s="318">
        <v>7.5752657320324394E-5</v>
      </c>
      <c r="H1555" s="318">
        <v>7.9540290186340615E-5</v>
      </c>
      <c r="I1555" s="318">
        <v>3.4464296992063215E-2</v>
      </c>
      <c r="J1555" s="318">
        <v>0</v>
      </c>
      <c r="K1555" s="318" t="s">
        <v>634</v>
      </c>
      <c r="O1555" s="318">
        <v>0</v>
      </c>
      <c r="P1555" s="318">
        <v>0</v>
      </c>
      <c r="Q1555" s="318">
        <v>0</v>
      </c>
      <c r="R1555" s="318">
        <v>18</v>
      </c>
      <c r="S1555" s="318">
        <v>0.78260869565217395</v>
      </c>
      <c r="T1555" s="318">
        <v>1</v>
      </c>
      <c r="U1555" s="318">
        <v>0</v>
      </c>
    </row>
    <row r="1556" spans="1:21" x14ac:dyDescent="0.2">
      <c r="A1556" s="318">
        <v>38713</v>
      </c>
      <c r="B1556" s="318">
        <v>329.05999800000001</v>
      </c>
      <c r="C1556" s="318">
        <v>-1.2157530024962387E-4</v>
      </c>
      <c r="D1556" s="318">
        <v>2.4070587587268154E-3</v>
      </c>
      <c r="E1556" s="318">
        <v>8.646468231858221E-3</v>
      </c>
      <c r="F1556" s="318">
        <v>9.3115811727703911E-3</v>
      </c>
      <c r="G1556" s="318">
        <v>7.4761412884533445E-5</v>
      </c>
      <c r="H1556" s="318">
        <v>7.8499483528760117E-5</v>
      </c>
      <c r="I1556" s="318">
        <v>2.831701889900215E-2</v>
      </c>
      <c r="J1556" s="318">
        <v>0</v>
      </c>
      <c r="K1556" s="318" t="s">
        <v>634</v>
      </c>
      <c r="O1556" s="318">
        <v>0</v>
      </c>
      <c r="P1556" s="318">
        <v>0</v>
      </c>
      <c r="Q1556" s="318">
        <v>0</v>
      </c>
      <c r="R1556" s="318">
        <v>17</v>
      </c>
      <c r="S1556" s="318">
        <v>0.73913043478260865</v>
      </c>
      <c r="T1556" s="318">
        <v>1</v>
      </c>
      <c r="U1556" s="318">
        <v>0</v>
      </c>
    </row>
    <row r="1557" spans="1:21" x14ac:dyDescent="0.2">
      <c r="A1557" s="318">
        <v>38714</v>
      </c>
      <c r="B1557" s="318">
        <v>331.73001099999999</v>
      </c>
      <c r="C1557" s="318">
        <v>8.0813193137216979E-3</v>
      </c>
      <c r="D1557" s="318">
        <v>3.060540293212293E-3</v>
      </c>
      <c r="E1557" s="318">
        <v>8.5254726464568248E-3</v>
      </c>
      <c r="F1557" s="318">
        <v>9.1812782346458108E-3</v>
      </c>
      <c r="G1557" s="318">
        <v>7.2683683845483531E-5</v>
      </c>
      <c r="H1557" s="318">
        <v>7.6317868037757716E-5</v>
      </c>
      <c r="I1557" s="318">
        <v>2.7498425185164137E-2</v>
      </c>
      <c r="J1557" s="318">
        <v>0</v>
      </c>
      <c r="K1557" s="318" t="s">
        <v>634</v>
      </c>
      <c r="O1557" s="318">
        <v>0</v>
      </c>
      <c r="P1557" s="318">
        <v>0</v>
      </c>
      <c r="Q1557" s="318">
        <v>0</v>
      </c>
      <c r="R1557" s="318">
        <v>16</v>
      </c>
      <c r="S1557" s="318">
        <v>0.69565217391304346</v>
      </c>
      <c r="T1557" s="318">
        <v>1</v>
      </c>
      <c r="U1557" s="318">
        <v>0</v>
      </c>
    </row>
    <row r="1558" spans="1:21" x14ac:dyDescent="0.2">
      <c r="A1558" s="318">
        <v>38715</v>
      </c>
      <c r="B1558" s="318">
        <v>332.32998700000002</v>
      </c>
      <c r="C1558" s="318">
        <v>1.8069938411041807E-3</v>
      </c>
      <c r="D1558" s="318">
        <v>2.6017004052857088E-3</v>
      </c>
      <c r="E1558" s="318">
        <v>8.3083222973385513E-3</v>
      </c>
      <c r="F1558" s="318">
        <v>8.9474240125184401E-3</v>
      </c>
      <c r="G1558" s="318">
        <v>6.902821939645294E-5</v>
      </c>
      <c r="H1558" s="318">
        <v>7.2479630366275585E-5</v>
      </c>
      <c r="I1558" s="318">
        <v>3.1644316714233789E-2</v>
      </c>
      <c r="J1558" s="318">
        <v>0</v>
      </c>
      <c r="K1558" s="318" t="s">
        <v>634</v>
      </c>
      <c r="O1558" s="318">
        <v>0</v>
      </c>
      <c r="P1558" s="318">
        <v>0</v>
      </c>
      <c r="Q1558" s="318">
        <v>0</v>
      </c>
      <c r="R1558" s="318">
        <v>16</v>
      </c>
      <c r="S1558" s="318">
        <v>0.69565217391304346</v>
      </c>
      <c r="T1558" s="318">
        <v>1</v>
      </c>
      <c r="U1558" s="318">
        <v>0</v>
      </c>
    </row>
    <row r="1559" spans="1:21" x14ac:dyDescent="0.2">
      <c r="A1559" s="318">
        <v>38716</v>
      </c>
      <c r="B1559" s="318">
        <v>332.51001000000002</v>
      </c>
      <c r="C1559" s="318">
        <v>5.4155287050135811E-4</v>
      </c>
      <c r="D1559" s="318">
        <v>2.627488637214345E-3</v>
      </c>
      <c r="E1559" s="318">
        <v>8.3006800477558665E-3</v>
      </c>
      <c r="F1559" s="318">
        <v>8.9391938975832402E-3</v>
      </c>
      <c r="G1559" s="318">
        <v>6.8901289255212335E-5</v>
      </c>
      <c r="H1559" s="318">
        <v>7.234635371797295E-5</v>
      </c>
      <c r="I1559" s="318">
        <v>3.3766099736429911E-2</v>
      </c>
      <c r="J1559" s="318">
        <v>0</v>
      </c>
      <c r="K1559" s="318" t="s">
        <v>634</v>
      </c>
      <c r="O1559" s="318">
        <v>0</v>
      </c>
      <c r="P1559" s="318">
        <v>0</v>
      </c>
      <c r="Q1559" s="318">
        <v>0</v>
      </c>
      <c r="R1559" s="318">
        <v>16</v>
      </c>
      <c r="S1559" s="318">
        <v>0.69565217391304346</v>
      </c>
      <c r="T1559" s="318">
        <v>1</v>
      </c>
      <c r="U1559" s="318">
        <v>0</v>
      </c>
    </row>
    <row r="1560" spans="1:21" x14ac:dyDescent="0.2">
      <c r="A1560" s="318">
        <v>38722</v>
      </c>
      <c r="B1560" s="318">
        <v>336.959991</v>
      </c>
      <c r="C1560" s="318">
        <v>1.3294237330296102E-2</v>
      </c>
      <c r="D1560" s="318">
        <v>2.5127996572454092E-3</v>
      </c>
      <c r="E1560" s="318">
        <v>8.1257854428348E-3</v>
      </c>
      <c r="F1560" s="318">
        <v>8.7508458615143999E-3</v>
      </c>
      <c r="G1560" s="318">
        <v>6.6028389062985956E-5</v>
      </c>
      <c r="H1560" s="318">
        <v>6.9329808516135254E-5</v>
      </c>
      <c r="I1560" s="318">
        <v>3.5202522407726471E-2</v>
      </c>
      <c r="J1560" s="318">
        <v>0</v>
      </c>
      <c r="K1560" s="318" t="s">
        <v>634</v>
      </c>
      <c r="O1560" s="318">
        <v>0</v>
      </c>
      <c r="P1560" s="318">
        <v>0</v>
      </c>
      <c r="Q1560" s="318">
        <v>0</v>
      </c>
      <c r="R1560" s="318">
        <v>15</v>
      </c>
      <c r="S1560" s="318">
        <v>0.65217391304347827</v>
      </c>
      <c r="T1560" s="318">
        <v>1</v>
      </c>
      <c r="U1560" s="318">
        <v>0</v>
      </c>
    </row>
    <row r="1561" spans="1:21" x14ac:dyDescent="0.2">
      <c r="A1561" s="318">
        <v>38723</v>
      </c>
      <c r="B1561" s="318">
        <v>338.73998999999998</v>
      </c>
      <c r="C1561" s="318">
        <v>5.2686197055993624E-3</v>
      </c>
      <c r="D1561" s="318">
        <v>2.1141295680690161E-3</v>
      </c>
      <c r="E1561" s="318">
        <v>7.7491762534858954E-3</v>
      </c>
      <c r="F1561" s="318">
        <v>8.3452667345232708E-3</v>
      </c>
      <c r="G1561" s="318">
        <v>6.0049732607589692E-5</v>
      </c>
      <c r="H1561" s="318">
        <v>6.3052219237969174E-5</v>
      </c>
      <c r="I1561" s="318">
        <v>3.3692900501931584E-2</v>
      </c>
      <c r="J1561" s="318">
        <v>0</v>
      </c>
      <c r="K1561" s="318" t="s">
        <v>634</v>
      </c>
      <c r="O1561" s="318">
        <v>0</v>
      </c>
      <c r="P1561" s="318">
        <v>0</v>
      </c>
      <c r="Q1561" s="318">
        <v>0</v>
      </c>
      <c r="R1561" s="318">
        <v>14</v>
      </c>
      <c r="S1561" s="318">
        <v>0.60869565217391308</v>
      </c>
      <c r="T1561" s="318">
        <v>1</v>
      </c>
      <c r="U1561" s="318">
        <v>0</v>
      </c>
    </row>
    <row r="1562" spans="1:21" x14ac:dyDescent="0.2">
      <c r="A1562" s="318">
        <v>38726</v>
      </c>
      <c r="B1562" s="318">
        <v>339.70001200000002</v>
      </c>
      <c r="C1562" s="318">
        <v>2.8300885500166274E-3</v>
      </c>
      <c r="D1562" s="318">
        <v>2.1564008232639949E-3</v>
      </c>
      <c r="E1562" s="318">
        <v>7.7506136261898161E-3</v>
      </c>
      <c r="F1562" s="318">
        <v>8.346814674358263E-3</v>
      </c>
      <c r="G1562" s="318">
        <v>6.0072011582479256E-5</v>
      </c>
      <c r="H1562" s="318">
        <v>6.3075612161603216E-5</v>
      </c>
      <c r="I1562" s="318">
        <v>3.2648940821918299E-2</v>
      </c>
      <c r="J1562" s="318">
        <v>0</v>
      </c>
      <c r="K1562" s="318" t="s">
        <v>634</v>
      </c>
      <c r="O1562" s="318">
        <v>0</v>
      </c>
      <c r="P1562" s="318">
        <v>0</v>
      </c>
      <c r="Q1562" s="318">
        <v>0</v>
      </c>
      <c r="R1562" s="318">
        <v>13</v>
      </c>
      <c r="S1562" s="318">
        <v>0.56521739130434778</v>
      </c>
      <c r="T1562" s="318">
        <v>1</v>
      </c>
      <c r="U1562" s="318">
        <v>0</v>
      </c>
    </row>
    <row r="1563" spans="1:21" x14ac:dyDescent="0.2">
      <c r="A1563" s="318">
        <v>38727</v>
      </c>
      <c r="B1563" s="318">
        <v>337.30999800000001</v>
      </c>
      <c r="C1563" s="318">
        <v>-7.0605275946137866E-3</v>
      </c>
      <c r="D1563" s="318">
        <v>1.6810515608150116E-3</v>
      </c>
      <c r="E1563" s="318">
        <v>8.0033151233544989E-3</v>
      </c>
      <c r="F1563" s="318">
        <v>8.6189547482279222E-3</v>
      </c>
      <c r="G1563" s="318">
        <v>6.4053052963714826E-5</v>
      </c>
      <c r="H1563" s="318">
        <v>6.7255705611900566E-5</v>
      </c>
      <c r="I1563" s="318">
        <v>3.3746746571607922E-2</v>
      </c>
      <c r="J1563" s="318">
        <v>0</v>
      </c>
      <c r="K1563" s="318" t="s">
        <v>634</v>
      </c>
      <c r="O1563" s="318">
        <v>0</v>
      </c>
      <c r="P1563" s="318">
        <v>0</v>
      </c>
      <c r="Q1563" s="318">
        <v>0</v>
      </c>
      <c r="R1563" s="318">
        <v>13</v>
      </c>
      <c r="S1563" s="318">
        <v>0.56521739130434778</v>
      </c>
      <c r="T1563" s="318">
        <v>1</v>
      </c>
      <c r="U1563" s="318">
        <v>0</v>
      </c>
    </row>
    <row r="1564" spans="1:21" x14ac:dyDescent="0.2">
      <c r="A1564" s="318">
        <v>38728</v>
      </c>
      <c r="B1564" s="318">
        <v>337.39999399999999</v>
      </c>
      <c r="C1564" s="318">
        <v>2.667694316100547E-4</v>
      </c>
      <c r="D1564" s="318">
        <v>1.0805629301819297E-3</v>
      </c>
      <c r="E1564" s="318">
        <v>7.5833336547531634E-3</v>
      </c>
      <c r="F1564" s="318">
        <v>8.1666670128110984E-3</v>
      </c>
      <c r="G1564" s="318">
        <v>5.750694931931197E-5</v>
      </c>
      <c r="H1564" s="318">
        <v>6.0382296785277573E-5</v>
      </c>
      <c r="I1564" s="318">
        <v>2.6630322698422085E-2</v>
      </c>
      <c r="J1564" s="318">
        <v>0</v>
      </c>
      <c r="K1564" s="318" t="s">
        <v>634</v>
      </c>
      <c r="O1564" s="318">
        <v>0</v>
      </c>
      <c r="P1564" s="318">
        <v>0</v>
      </c>
      <c r="Q1564" s="318">
        <v>0</v>
      </c>
      <c r="R1564" s="318">
        <v>13</v>
      </c>
      <c r="S1564" s="318">
        <v>0.56521739130434778</v>
      </c>
      <c r="T1564" s="318">
        <v>1</v>
      </c>
      <c r="U1564" s="318">
        <v>0</v>
      </c>
    </row>
    <row r="1565" spans="1:21" x14ac:dyDescent="0.2">
      <c r="A1565" s="318">
        <v>38729</v>
      </c>
      <c r="B1565" s="318">
        <v>341.75</v>
      </c>
      <c r="C1565" s="318">
        <v>1.2810323275238129E-2</v>
      </c>
      <c r="D1565" s="318">
        <v>2.0034491220335573E-3</v>
      </c>
      <c r="E1565" s="318">
        <v>7.782366818227097E-3</v>
      </c>
      <c r="F1565" s="318">
        <v>8.3810104196291816E-3</v>
      </c>
      <c r="G1565" s="318">
        <v>6.0565233293442148E-5</v>
      </c>
      <c r="H1565" s="318">
        <v>6.3593494958114261E-5</v>
      </c>
      <c r="I1565" s="318">
        <v>3.1896172998893933E-2</v>
      </c>
      <c r="J1565" s="318">
        <v>0</v>
      </c>
      <c r="K1565" s="318" t="s">
        <v>634</v>
      </c>
      <c r="O1565" s="318">
        <v>0</v>
      </c>
      <c r="P1565" s="318">
        <v>0</v>
      </c>
      <c r="Q1565" s="318">
        <v>0</v>
      </c>
      <c r="R1565" s="318">
        <v>13</v>
      </c>
      <c r="S1565" s="318">
        <v>0.56521739130434778</v>
      </c>
      <c r="T1565" s="318">
        <v>1</v>
      </c>
      <c r="U1565" s="318">
        <v>0</v>
      </c>
    </row>
    <row r="1566" spans="1:21" x14ac:dyDescent="0.2">
      <c r="A1566" s="318">
        <v>38730</v>
      </c>
      <c r="B1566" s="318">
        <v>338.55999800000001</v>
      </c>
      <c r="C1566" s="318">
        <v>-9.37815228155142E-3</v>
      </c>
      <c r="D1566" s="318">
        <v>1.25554912976587E-3</v>
      </c>
      <c r="E1566" s="318">
        <v>8.0944410463762301E-3</v>
      </c>
      <c r="F1566" s="318">
        <v>8.7170903576359402E-3</v>
      </c>
      <c r="G1566" s="318">
        <v>6.5519975853260308E-5</v>
      </c>
      <c r="H1566" s="318">
        <v>6.879597464592333E-5</v>
      </c>
      <c r="I1566" s="318">
        <v>3.9740630395631783E-2</v>
      </c>
      <c r="J1566" s="318">
        <v>0</v>
      </c>
      <c r="K1566" s="318" t="s">
        <v>634</v>
      </c>
      <c r="O1566" s="318">
        <v>0</v>
      </c>
      <c r="P1566" s="318">
        <v>0</v>
      </c>
      <c r="Q1566" s="318">
        <v>0</v>
      </c>
      <c r="R1566" s="318">
        <v>13</v>
      </c>
      <c r="S1566" s="318">
        <v>0.56521739130434778</v>
      </c>
      <c r="T1566" s="318">
        <v>1</v>
      </c>
      <c r="U1566" s="318">
        <v>0</v>
      </c>
    </row>
    <row r="1567" spans="1:21" x14ac:dyDescent="0.2">
      <c r="A1567" s="318">
        <v>38733</v>
      </c>
      <c r="B1567" s="318">
        <v>341.76998900000001</v>
      </c>
      <c r="C1567" s="318">
        <v>9.4366406954308375E-3</v>
      </c>
      <c r="D1567" s="318">
        <v>1.8683767242569193E-3</v>
      </c>
      <c r="E1567" s="318">
        <v>8.2081149534802E-3</v>
      </c>
      <c r="F1567" s="318">
        <v>8.8395084114402146E-3</v>
      </c>
      <c r="G1567" s="318">
        <v>6.737315108954526E-5</v>
      </c>
      <c r="H1567" s="318">
        <v>7.0741808644022531E-5</v>
      </c>
      <c r="I1567" s="318">
        <v>3.5821206113287658E-2</v>
      </c>
      <c r="J1567" s="318">
        <v>0</v>
      </c>
      <c r="K1567" s="318" t="s">
        <v>634</v>
      </c>
      <c r="O1567" s="318">
        <v>0</v>
      </c>
      <c r="P1567" s="318">
        <v>0</v>
      </c>
      <c r="Q1567" s="318">
        <v>0</v>
      </c>
      <c r="R1567" s="318">
        <v>12</v>
      </c>
      <c r="S1567" s="318">
        <v>0.52173913043478259</v>
      </c>
      <c r="T1567" s="318">
        <v>1</v>
      </c>
      <c r="U1567" s="318">
        <v>0</v>
      </c>
    </row>
    <row r="1568" spans="1:21" x14ac:dyDescent="0.2">
      <c r="A1568" s="318">
        <v>38734</v>
      </c>
      <c r="B1568" s="318">
        <v>340</v>
      </c>
      <c r="C1568" s="318">
        <v>-5.1923464077311731E-3</v>
      </c>
      <c r="D1568" s="318">
        <v>1.2645422833427527E-3</v>
      </c>
      <c r="E1568" s="318">
        <v>8.2403814923673203E-3</v>
      </c>
      <c r="F1568" s="318">
        <v>8.8742569917801915E-3</v>
      </c>
      <c r="G1568" s="318">
        <v>6.7903887139749875E-5</v>
      </c>
      <c r="H1568" s="318">
        <v>7.1299081496737374E-5</v>
      </c>
      <c r="I1568" s="318">
        <v>3.9385466177530991E-2</v>
      </c>
      <c r="J1568" s="318">
        <v>0</v>
      </c>
      <c r="K1568" s="318" t="s">
        <v>634</v>
      </c>
      <c r="O1568" s="318">
        <v>0</v>
      </c>
      <c r="P1568" s="318">
        <v>0</v>
      </c>
      <c r="Q1568" s="318">
        <v>0</v>
      </c>
      <c r="R1568" s="318">
        <v>12</v>
      </c>
      <c r="S1568" s="318">
        <v>0.52173913043478259</v>
      </c>
      <c r="T1568" s="318">
        <v>1</v>
      </c>
      <c r="U1568" s="318">
        <v>0</v>
      </c>
    </row>
    <row r="1569" spans="1:21" x14ac:dyDescent="0.2">
      <c r="A1569" s="318">
        <v>38735</v>
      </c>
      <c r="B1569" s="318">
        <v>334.75</v>
      </c>
      <c r="C1569" s="318">
        <v>-1.5561633038925131E-2</v>
      </c>
      <c r="D1569" s="318">
        <v>4.5883292516745659E-4</v>
      </c>
      <c r="E1569" s="318">
        <v>9.0209661792421056E-3</v>
      </c>
      <c r="F1569" s="318">
        <v>9.714886654568421E-3</v>
      </c>
      <c r="G1569" s="318">
        <v>8.137783080702992E-5</v>
      </c>
      <c r="H1569" s="318">
        <v>8.5446722347381422E-5</v>
      </c>
      <c r="I1569" s="318">
        <v>3.7237331175493139E-2</v>
      </c>
      <c r="J1569" s="318">
        <v>0</v>
      </c>
      <c r="K1569" s="318" t="s">
        <v>634</v>
      </c>
      <c r="O1569" s="318">
        <v>0</v>
      </c>
      <c r="P1569" s="318">
        <v>0</v>
      </c>
      <c r="Q1569" s="318">
        <v>0</v>
      </c>
      <c r="R1569" s="318">
        <v>12</v>
      </c>
      <c r="S1569" s="318">
        <v>0.52173913043478259</v>
      </c>
      <c r="T1569" s="318">
        <v>1</v>
      </c>
      <c r="U1569" s="318">
        <v>0</v>
      </c>
    </row>
    <row r="1570" spans="1:21" x14ac:dyDescent="0.2">
      <c r="A1570" s="318">
        <v>38736</v>
      </c>
      <c r="B1570" s="318">
        <v>342.39001500000001</v>
      </c>
      <c r="C1570" s="318">
        <v>2.2566497472026315E-2</v>
      </c>
      <c r="D1570" s="318">
        <v>2.1929257835638588E-3</v>
      </c>
      <c r="E1570" s="318">
        <v>9.6136095604689078E-3</v>
      </c>
      <c r="F1570" s="318">
        <v>1.0353117988197285E-2</v>
      </c>
      <c r="G1570" s="318">
        <v>9.2421488781139181E-5</v>
      </c>
      <c r="H1570" s="318">
        <v>9.7042563220196146E-5</v>
      </c>
      <c r="I1570" s="318">
        <v>3.6859060570079413E-2</v>
      </c>
      <c r="J1570" s="318">
        <v>0</v>
      </c>
      <c r="K1570" s="318" t="s">
        <v>634</v>
      </c>
      <c r="O1570" s="318">
        <v>0</v>
      </c>
      <c r="P1570" s="318">
        <v>0</v>
      </c>
      <c r="Q1570" s="318">
        <v>0</v>
      </c>
      <c r="R1570" s="318">
        <v>12</v>
      </c>
      <c r="S1570" s="318">
        <v>0.52173913043478259</v>
      </c>
      <c r="T1570" s="318">
        <v>1</v>
      </c>
      <c r="U1570" s="318">
        <v>0</v>
      </c>
    </row>
    <row r="1571" spans="1:21" x14ac:dyDescent="0.2">
      <c r="A1571" s="318">
        <v>38737</v>
      </c>
      <c r="B1571" s="318">
        <v>346.47000100000002</v>
      </c>
      <c r="C1571" s="318">
        <v>1.1845755638050423E-2</v>
      </c>
      <c r="D1571" s="318">
        <v>3.2165087320995857E-3</v>
      </c>
      <c r="E1571" s="318">
        <v>9.4322903189193522E-3</v>
      </c>
      <c r="F1571" s="318">
        <v>1.0157851112682378E-2</v>
      </c>
      <c r="G1571" s="318">
        <v>8.8968100660379737E-5</v>
      </c>
      <c r="H1571" s="318">
        <v>9.3416505693398724E-5</v>
      </c>
      <c r="I1571" s="318">
        <v>5.1529995483981295E-2</v>
      </c>
      <c r="J1571" s="318">
        <v>0</v>
      </c>
      <c r="K1571" s="318" t="s">
        <v>634</v>
      </c>
      <c r="O1571" s="318">
        <v>0</v>
      </c>
      <c r="P1571" s="318">
        <v>0</v>
      </c>
      <c r="Q1571" s="318">
        <v>0</v>
      </c>
      <c r="R1571" s="318">
        <v>12</v>
      </c>
      <c r="S1571" s="318">
        <v>0.52173913043478259</v>
      </c>
      <c r="T1571" s="318">
        <v>1</v>
      </c>
      <c r="U1571" s="318">
        <v>0</v>
      </c>
    </row>
    <row r="1572" spans="1:21" x14ac:dyDescent="0.2">
      <c r="A1572" s="318">
        <v>38740</v>
      </c>
      <c r="B1572" s="318">
        <v>342.32000699999998</v>
      </c>
      <c r="C1572" s="318">
        <v>-1.205024512409451E-2</v>
      </c>
      <c r="D1572" s="318">
        <v>3.2032760220663775E-3</v>
      </c>
      <c r="E1572" s="318">
        <v>9.4545385318546768E-3</v>
      </c>
      <c r="F1572" s="318">
        <v>1.0181810726612728E-2</v>
      </c>
      <c r="G1572" s="318">
        <v>8.9388298850324796E-5</v>
      </c>
      <c r="H1572" s="318">
        <v>9.3857713792841043E-5</v>
      </c>
      <c r="I1572" s="318">
        <v>5.7605415523191005E-2</v>
      </c>
      <c r="J1572" s="318">
        <v>0</v>
      </c>
      <c r="K1572" s="318" t="s">
        <v>634</v>
      </c>
      <c r="O1572" s="318">
        <v>0</v>
      </c>
      <c r="P1572" s="318">
        <v>0</v>
      </c>
      <c r="Q1572" s="318">
        <v>0</v>
      </c>
      <c r="R1572" s="318">
        <v>12</v>
      </c>
      <c r="S1572" s="318">
        <v>0.52173913043478259</v>
      </c>
      <c r="T1572" s="318">
        <v>1</v>
      </c>
      <c r="U1572" s="318">
        <v>0</v>
      </c>
    </row>
    <row r="1573" spans="1:21" x14ac:dyDescent="0.2">
      <c r="A1573" s="318">
        <v>38741</v>
      </c>
      <c r="B1573" s="318">
        <v>345.26998900000001</v>
      </c>
      <c r="C1573" s="318">
        <v>8.5806952321201627E-3</v>
      </c>
      <c r="D1573" s="318">
        <v>2.9690182878005229E-3</v>
      </c>
      <c r="E1573" s="318">
        <v>9.2452838310966238E-3</v>
      </c>
      <c r="F1573" s="318">
        <v>9.9564595104117484E-3</v>
      </c>
      <c r="G1573" s="318">
        <v>8.5475273117536661E-5</v>
      </c>
      <c r="H1573" s="318">
        <v>8.9749036773413495E-5</v>
      </c>
      <c r="I1573" s="318">
        <v>6.0954756071599468E-2</v>
      </c>
      <c r="J1573" s="318">
        <v>0</v>
      </c>
      <c r="K1573" s="318" t="s">
        <v>634</v>
      </c>
      <c r="O1573" s="318">
        <v>0</v>
      </c>
      <c r="P1573" s="318">
        <v>0</v>
      </c>
      <c r="Q1573" s="318">
        <v>0</v>
      </c>
      <c r="R1573" s="318">
        <v>12</v>
      </c>
      <c r="S1573" s="318">
        <v>0.52173913043478259</v>
      </c>
      <c r="T1573" s="318">
        <v>1</v>
      </c>
      <c r="U1573" s="318">
        <v>0</v>
      </c>
    </row>
    <row r="1574" spans="1:21" x14ac:dyDescent="0.2">
      <c r="A1574" s="318">
        <v>38742</v>
      </c>
      <c r="B1574" s="318">
        <v>345.92999300000002</v>
      </c>
      <c r="C1574" s="318">
        <v>1.9097344264425678E-3</v>
      </c>
      <c r="D1574" s="318">
        <v>2.8358956813803282E-3</v>
      </c>
      <c r="E1574" s="318">
        <v>9.2391576576472661E-3</v>
      </c>
      <c r="F1574" s="318">
        <v>9.9498620928509009E-3</v>
      </c>
      <c r="G1574" s="318">
        <v>8.5362034222862107E-5</v>
      </c>
      <c r="H1574" s="318">
        <v>8.9630135934005216E-5</v>
      </c>
      <c r="I1574" s="318">
        <v>6.53724757825907E-2</v>
      </c>
      <c r="J1574" s="318">
        <v>0</v>
      </c>
      <c r="K1574" s="318" t="s">
        <v>634</v>
      </c>
      <c r="O1574" s="318">
        <v>0</v>
      </c>
      <c r="P1574" s="318">
        <v>0</v>
      </c>
      <c r="Q1574" s="318">
        <v>0</v>
      </c>
      <c r="R1574" s="318">
        <v>12</v>
      </c>
      <c r="S1574" s="318">
        <v>0.52173913043478259</v>
      </c>
      <c r="T1574" s="318">
        <v>1</v>
      </c>
      <c r="U1574" s="318">
        <v>0</v>
      </c>
    </row>
    <row r="1575" spans="1:21" x14ac:dyDescent="0.2">
      <c r="A1575" s="318">
        <v>38743</v>
      </c>
      <c r="B1575" s="318">
        <v>347.57998700000002</v>
      </c>
      <c r="C1575" s="318">
        <v>4.7583947192989676E-3</v>
      </c>
      <c r="D1575" s="318">
        <v>2.698624420617675E-3</v>
      </c>
      <c r="E1575" s="318">
        <v>9.18545336850949E-3</v>
      </c>
      <c r="F1575" s="318">
        <v>9.8920267045486815E-3</v>
      </c>
      <c r="G1575" s="318">
        <v>8.4372553585062351E-5</v>
      </c>
      <c r="H1575" s="318">
        <v>8.8591181264315467E-5</v>
      </c>
      <c r="I1575" s="318">
        <v>6.0268133723173696E-2</v>
      </c>
      <c r="J1575" s="318">
        <v>0</v>
      </c>
      <c r="K1575" s="318" t="s">
        <v>634</v>
      </c>
      <c r="O1575" s="318">
        <v>0</v>
      </c>
      <c r="P1575" s="318">
        <v>0</v>
      </c>
      <c r="Q1575" s="318">
        <v>0</v>
      </c>
      <c r="R1575" s="318">
        <v>12</v>
      </c>
      <c r="S1575" s="318">
        <v>0.52173913043478259</v>
      </c>
      <c r="T1575" s="318">
        <v>1</v>
      </c>
      <c r="U1575" s="318">
        <v>0</v>
      </c>
    </row>
    <row r="1576" spans="1:21" x14ac:dyDescent="0.2">
      <c r="A1576" s="318">
        <v>38744</v>
      </c>
      <c r="B1576" s="318">
        <v>354.73998999999998</v>
      </c>
      <c r="C1576" s="318">
        <v>2.0390281652654284E-2</v>
      </c>
      <c r="D1576" s="318">
        <v>3.5725440193783535E-3</v>
      </c>
      <c r="E1576" s="318">
        <v>9.9598466313255557E-3</v>
      </c>
      <c r="F1576" s="318">
        <v>1.0725988679889059E-2</v>
      </c>
      <c r="G1576" s="318">
        <v>9.9198544919527031E-5</v>
      </c>
      <c r="H1576" s="318">
        <v>1.0415847216550339E-4</v>
      </c>
      <c r="I1576" s="318">
        <v>6.2332339307140806E-2</v>
      </c>
      <c r="J1576" s="318">
        <v>0</v>
      </c>
      <c r="K1576" s="318" t="s">
        <v>634</v>
      </c>
      <c r="O1576" s="318">
        <v>0</v>
      </c>
      <c r="P1576" s="318">
        <v>0</v>
      </c>
      <c r="Q1576" s="318">
        <v>0</v>
      </c>
      <c r="R1576" s="318">
        <v>12</v>
      </c>
      <c r="S1576" s="318">
        <v>0.52173913043478259</v>
      </c>
      <c r="T1576" s="318">
        <v>1</v>
      </c>
      <c r="U1576" s="318">
        <v>0</v>
      </c>
    </row>
    <row r="1577" spans="1:21" x14ac:dyDescent="0.2">
      <c r="A1577" s="318">
        <v>38747</v>
      </c>
      <c r="B1577" s="318">
        <v>359.14001500000001</v>
      </c>
      <c r="C1577" s="318">
        <v>1.2327227792413136E-2</v>
      </c>
      <c r="D1577" s="318">
        <v>4.1653441666480093E-3</v>
      </c>
      <c r="E1577" s="318">
        <v>1.0098488046490101E-2</v>
      </c>
      <c r="F1577" s="318">
        <v>1.0875294819297032E-2</v>
      </c>
      <c r="G1577" s="318">
        <v>1.0197946082510345E-4</v>
      </c>
      <c r="H1577" s="318">
        <v>1.0707843386635863E-4</v>
      </c>
      <c r="I1577" s="318">
        <v>6.5336766499484236E-2</v>
      </c>
      <c r="J1577" s="318">
        <v>0</v>
      </c>
      <c r="K1577" s="318" t="s">
        <v>634</v>
      </c>
      <c r="O1577" s="318">
        <v>0</v>
      </c>
      <c r="P1577" s="318">
        <v>0</v>
      </c>
      <c r="Q1577" s="318">
        <v>0</v>
      </c>
      <c r="R1577" s="318">
        <v>12</v>
      </c>
      <c r="S1577" s="318">
        <v>0.52173913043478259</v>
      </c>
      <c r="T1577" s="318">
        <v>1</v>
      </c>
      <c r="U1577" s="318">
        <v>0</v>
      </c>
    </row>
    <row r="1578" spans="1:21" x14ac:dyDescent="0.2">
      <c r="A1578" s="318">
        <v>38748</v>
      </c>
      <c r="B1578" s="318">
        <v>355.20001200000002</v>
      </c>
      <c r="C1578" s="318">
        <v>-1.1031281478394718E-2</v>
      </c>
      <c r="D1578" s="318">
        <v>3.2552203194043698E-3</v>
      </c>
      <c r="E1578" s="318">
        <v>1.0577799753212829E-2</v>
      </c>
      <c r="F1578" s="318">
        <v>1.1391476657306124E-2</v>
      </c>
      <c r="G1578" s="318">
        <v>1.118898476190694E-4</v>
      </c>
      <c r="H1578" s="318">
        <v>1.1748434000002288E-4</v>
      </c>
      <c r="I1578" s="318">
        <v>7.0965881606856671E-2</v>
      </c>
      <c r="J1578" s="318">
        <v>0</v>
      </c>
      <c r="K1578" s="318" t="s">
        <v>634</v>
      </c>
      <c r="O1578" s="318">
        <v>0</v>
      </c>
      <c r="P1578" s="318">
        <v>0</v>
      </c>
      <c r="Q1578" s="318">
        <v>0</v>
      </c>
      <c r="R1578" s="318">
        <v>12</v>
      </c>
      <c r="S1578" s="318">
        <v>0.52173913043478259</v>
      </c>
      <c r="T1578" s="318">
        <v>1</v>
      </c>
      <c r="U1578" s="318">
        <v>0</v>
      </c>
    </row>
    <row r="1579" spans="1:21" x14ac:dyDescent="0.2">
      <c r="A1579" s="318">
        <v>38749</v>
      </c>
      <c r="B1579" s="318">
        <v>359.459991</v>
      </c>
      <c r="C1579" s="318">
        <v>1.1921835384533605E-2</v>
      </c>
      <c r="D1579" s="318">
        <v>3.7368794405200569E-3</v>
      </c>
      <c r="E1579" s="318">
        <v>1.0737639180583484E-2</v>
      </c>
      <c r="F1579" s="318">
        <v>1.1563611425243751E-2</v>
      </c>
      <c r="G1579" s="318">
        <v>1.1529689517240154E-4</v>
      </c>
      <c r="H1579" s="318">
        <v>1.2106173993102162E-4</v>
      </c>
      <c r="I1579" s="318">
        <v>6.2500369309073545E-2</v>
      </c>
      <c r="J1579" s="318">
        <v>0</v>
      </c>
      <c r="K1579" s="318" t="s">
        <v>634</v>
      </c>
      <c r="O1579" s="318">
        <v>0</v>
      </c>
      <c r="P1579" s="318">
        <v>0</v>
      </c>
      <c r="Q1579" s="318">
        <v>0</v>
      </c>
      <c r="R1579" s="318">
        <v>12</v>
      </c>
      <c r="S1579" s="318">
        <v>0.52173913043478259</v>
      </c>
      <c r="T1579" s="318">
        <v>1</v>
      </c>
      <c r="U1579" s="318">
        <v>0</v>
      </c>
    </row>
    <row r="1580" spans="1:21" x14ac:dyDescent="0.2">
      <c r="A1580" s="318">
        <v>38750</v>
      </c>
      <c r="B1580" s="318">
        <v>358.51998900000001</v>
      </c>
      <c r="C1580" s="318">
        <v>-2.6184644788627624E-3</v>
      </c>
      <c r="D1580" s="318">
        <v>3.5864024238836702E-3</v>
      </c>
      <c r="E1580" s="318">
        <v>1.0806578269529509E-2</v>
      </c>
      <c r="F1580" s="318">
        <v>1.1637853521031779E-2</v>
      </c>
      <c r="G1580" s="318">
        <v>1.1678213389546741E-4</v>
      </c>
      <c r="H1580" s="318">
        <v>1.2262124059024079E-4</v>
      </c>
      <c r="I1580" s="318">
        <v>6.8303750156123555E-2</v>
      </c>
      <c r="J1580" s="318">
        <v>0</v>
      </c>
      <c r="K1580" s="318" t="s">
        <v>634</v>
      </c>
      <c r="O1580" s="318">
        <v>0</v>
      </c>
      <c r="P1580" s="318">
        <v>0</v>
      </c>
      <c r="Q1580" s="318">
        <v>0</v>
      </c>
      <c r="R1580" s="318">
        <v>12</v>
      </c>
      <c r="S1580" s="318">
        <v>0.52173913043478259</v>
      </c>
      <c r="T1580" s="318">
        <v>1</v>
      </c>
      <c r="U1580" s="318">
        <v>0</v>
      </c>
    </row>
    <row r="1581" spans="1:21" x14ac:dyDescent="0.2">
      <c r="A1581" s="318">
        <v>38751</v>
      </c>
      <c r="B1581" s="318">
        <v>353.73998999999998</v>
      </c>
      <c r="C1581" s="318">
        <v>-1.3422264070172343E-2</v>
      </c>
      <c r="D1581" s="318">
        <v>2.3141880714804106E-3</v>
      </c>
      <c r="E1581" s="318">
        <v>1.1172972385890727E-2</v>
      </c>
      <c r="F1581" s="318">
        <v>1.2032431800190013E-2</v>
      </c>
      <c r="G1581" s="318">
        <v>1.2483531193587671E-4</v>
      </c>
      <c r="H1581" s="318">
        <v>1.3107707753267056E-4</v>
      </c>
      <c r="I1581" s="318">
        <v>6.8312180702272685E-2</v>
      </c>
      <c r="J1581" s="318">
        <v>0</v>
      </c>
      <c r="K1581" s="318" t="s">
        <v>634</v>
      </c>
      <c r="O1581" s="318">
        <v>0</v>
      </c>
      <c r="P1581" s="318">
        <v>0</v>
      </c>
      <c r="Q1581" s="318">
        <v>0</v>
      </c>
      <c r="R1581" s="318">
        <v>12</v>
      </c>
      <c r="S1581" s="318">
        <v>0.52173913043478259</v>
      </c>
      <c r="T1581" s="318">
        <v>1</v>
      </c>
      <c r="U1581" s="318">
        <v>0</v>
      </c>
    </row>
    <row r="1582" spans="1:21" x14ac:dyDescent="0.2">
      <c r="A1582" s="318">
        <v>38754</v>
      </c>
      <c r="B1582" s="318">
        <v>359.35998499999999</v>
      </c>
      <c r="C1582" s="318">
        <v>1.5762478071908129E-2</v>
      </c>
      <c r="D1582" s="318">
        <v>2.8138956127332095E-3</v>
      </c>
      <c r="E1582" s="318">
        <v>1.1540342750997417E-2</v>
      </c>
      <c r="F1582" s="318">
        <v>1.2428061424151064E-2</v>
      </c>
      <c r="G1582" s="318">
        <v>1.3317951081049864E-4</v>
      </c>
      <c r="H1582" s="318">
        <v>1.3983848635102359E-4</v>
      </c>
      <c r="I1582" s="318">
        <v>5.1228601874527567E-2</v>
      </c>
      <c r="J1582" s="318">
        <v>0</v>
      </c>
      <c r="K1582" s="318" t="s">
        <v>634</v>
      </c>
      <c r="O1582" s="318">
        <v>0</v>
      </c>
      <c r="P1582" s="318">
        <v>0</v>
      </c>
      <c r="Q1582" s="318">
        <v>0</v>
      </c>
      <c r="R1582" s="318">
        <v>12</v>
      </c>
      <c r="S1582" s="318">
        <v>0.52173913043478259</v>
      </c>
      <c r="T1582" s="318">
        <v>1</v>
      </c>
      <c r="U1582" s="318">
        <v>0</v>
      </c>
    </row>
    <row r="1583" spans="1:21" x14ac:dyDescent="0.2">
      <c r="A1583" s="318">
        <v>38755</v>
      </c>
      <c r="B1583" s="318">
        <v>353.790009</v>
      </c>
      <c r="C1583" s="318">
        <v>-1.5621087600397114E-2</v>
      </c>
      <c r="D1583" s="318">
        <v>1.9352681769992221E-3</v>
      </c>
      <c r="E1583" s="318">
        <v>1.222134781945068E-2</v>
      </c>
      <c r="F1583" s="318">
        <v>1.3161451497869962E-2</v>
      </c>
      <c r="G1583" s="318">
        <v>1.4936134252399187E-4</v>
      </c>
      <c r="H1583" s="318">
        <v>1.5682940965019147E-4</v>
      </c>
      <c r="I1583" s="318">
        <v>5.778259293681396E-2</v>
      </c>
      <c r="J1583" s="318">
        <v>0</v>
      </c>
      <c r="K1583" s="318" t="s">
        <v>634</v>
      </c>
      <c r="O1583" s="318">
        <v>0</v>
      </c>
      <c r="P1583" s="318">
        <v>0</v>
      </c>
      <c r="Q1583" s="318">
        <v>0</v>
      </c>
      <c r="R1583" s="318">
        <v>12</v>
      </c>
      <c r="S1583" s="318">
        <v>0.52173913043478259</v>
      </c>
      <c r="T1583" s="318">
        <v>1</v>
      </c>
      <c r="U1583" s="318">
        <v>0</v>
      </c>
    </row>
    <row r="1584" spans="1:21" x14ac:dyDescent="0.2">
      <c r="A1584" s="318">
        <v>38757</v>
      </c>
      <c r="B1584" s="318">
        <v>355.209991</v>
      </c>
      <c r="C1584" s="318">
        <v>1.2977587852865961E-2</v>
      </c>
      <c r="D1584" s="318">
        <v>2.4495231528062151E-3</v>
      </c>
      <c r="E1584" s="318">
        <v>1.2527701579053332E-2</v>
      </c>
      <c r="F1584" s="318">
        <v>1.3491370931288204E-2</v>
      </c>
      <c r="G1584" s="318">
        <v>1.5694330685381532E-4</v>
      </c>
      <c r="H1584" s="318">
        <v>1.647904721965061E-4</v>
      </c>
      <c r="I1584" s="318">
        <v>3.8842128154089682E-2</v>
      </c>
      <c r="J1584" s="318">
        <v>0</v>
      </c>
      <c r="K1584" s="318" t="s">
        <v>634</v>
      </c>
      <c r="O1584" s="318">
        <v>0</v>
      </c>
      <c r="P1584" s="318">
        <v>0</v>
      </c>
      <c r="Q1584" s="318">
        <v>0</v>
      </c>
      <c r="R1584" s="318">
        <v>13</v>
      </c>
      <c r="S1584" s="318">
        <v>0.56521739130434778</v>
      </c>
      <c r="T1584" s="318">
        <v>1</v>
      </c>
      <c r="U1584" s="318">
        <v>0</v>
      </c>
    </row>
    <row r="1585" spans="1:21" x14ac:dyDescent="0.2">
      <c r="A1585" s="318">
        <v>38758</v>
      </c>
      <c r="B1585" s="318">
        <v>355.07000699999998</v>
      </c>
      <c r="C1585" s="318">
        <v>-3.9416568735317923E-4</v>
      </c>
      <c r="D1585" s="318">
        <v>1.8207379641113908E-3</v>
      </c>
      <c r="E1585" s="318">
        <v>1.2311181375146349E-2</v>
      </c>
      <c r="F1585" s="318">
        <v>1.3258195327080682E-2</v>
      </c>
      <c r="G1585" s="318">
        <v>1.5156518685175034E-4</v>
      </c>
      <c r="H1585" s="318">
        <v>1.5914344619433787E-4</v>
      </c>
      <c r="I1585" s="318">
        <v>4.338708698591006E-2</v>
      </c>
      <c r="J1585" s="318">
        <v>0</v>
      </c>
      <c r="K1585" s="318" t="s">
        <v>634</v>
      </c>
      <c r="O1585" s="318">
        <v>0</v>
      </c>
      <c r="P1585" s="318">
        <v>0</v>
      </c>
      <c r="Q1585" s="318">
        <v>0</v>
      </c>
      <c r="R1585" s="318">
        <v>13</v>
      </c>
      <c r="S1585" s="318">
        <v>0.56521739130434778</v>
      </c>
      <c r="T1585" s="318">
        <v>1</v>
      </c>
      <c r="U1585" s="318">
        <v>0</v>
      </c>
    </row>
    <row r="1586" spans="1:21" x14ac:dyDescent="0.2">
      <c r="A1586" s="318">
        <v>38761</v>
      </c>
      <c r="B1586" s="318">
        <v>351.76998900000001</v>
      </c>
      <c r="C1586" s="318">
        <v>-9.3374511783976839E-3</v>
      </c>
      <c r="D1586" s="318">
        <v>1.8226761118806164E-3</v>
      </c>
      <c r="E1586" s="318">
        <v>1.2309333248303623E-2</v>
      </c>
      <c r="F1586" s="318">
        <v>1.3256205036634669E-2</v>
      </c>
      <c r="G1586" s="318">
        <v>1.51519685017793E-4</v>
      </c>
      <c r="H1586" s="318">
        <v>1.5909566926868265E-4</v>
      </c>
      <c r="I1586" s="318">
        <v>4.2273518246437249E-2</v>
      </c>
      <c r="J1586" s="318">
        <v>0</v>
      </c>
      <c r="K1586" s="318" t="s">
        <v>634</v>
      </c>
      <c r="O1586" s="318">
        <v>0</v>
      </c>
      <c r="P1586" s="318">
        <v>0</v>
      </c>
      <c r="Q1586" s="318">
        <v>0</v>
      </c>
      <c r="R1586" s="318">
        <v>13</v>
      </c>
      <c r="S1586" s="318">
        <v>0.56521739130434778</v>
      </c>
      <c r="T1586" s="318">
        <v>1</v>
      </c>
      <c r="U1586" s="318">
        <v>0</v>
      </c>
    </row>
    <row r="1587" spans="1:21" x14ac:dyDescent="0.2">
      <c r="A1587" s="318">
        <v>38762</v>
      </c>
      <c r="B1587" s="318">
        <v>347.209991</v>
      </c>
      <c r="C1587" s="318">
        <v>-1.3047763378164701E-2</v>
      </c>
      <c r="D1587" s="318">
        <v>7.5199020361416244E-4</v>
      </c>
      <c r="E1587" s="318">
        <v>1.2588640672658098E-2</v>
      </c>
      <c r="F1587" s="318">
        <v>1.3556997647477951E-2</v>
      </c>
      <c r="G1587" s="318">
        <v>1.5847387398530173E-4</v>
      </c>
      <c r="H1587" s="318">
        <v>1.6639756768456682E-4</v>
      </c>
      <c r="I1587" s="318">
        <v>3.968408228187037E-2</v>
      </c>
      <c r="J1587" s="318">
        <v>0</v>
      </c>
      <c r="K1587" s="318" t="s">
        <v>634</v>
      </c>
      <c r="O1587" s="318">
        <v>0</v>
      </c>
      <c r="P1587" s="318">
        <v>0</v>
      </c>
      <c r="Q1587" s="318">
        <v>0</v>
      </c>
      <c r="R1587" s="318">
        <v>13</v>
      </c>
      <c r="S1587" s="318">
        <v>0.56521739130434778</v>
      </c>
      <c r="T1587" s="318">
        <v>1</v>
      </c>
      <c r="U1587" s="318">
        <v>0</v>
      </c>
    </row>
    <row r="1588" spans="1:21" x14ac:dyDescent="0.2">
      <c r="A1588" s="318">
        <v>38763</v>
      </c>
      <c r="B1588" s="318">
        <v>352.98998999999998</v>
      </c>
      <c r="C1588" s="318">
        <v>1.6509941296885912E-2</v>
      </c>
      <c r="D1588" s="318">
        <v>1.7854324752625947E-3</v>
      </c>
      <c r="E1588" s="318">
        <v>1.296153405872463E-2</v>
      </c>
      <c r="F1588" s="318">
        <v>1.3958575140164985E-2</v>
      </c>
      <c r="G1588" s="318">
        <v>1.6800136515547856E-4</v>
      </c>
      <c r="H1588" s="318">
        <v>1.7640143341325249E-4</v>
      </c>
      <c r="I1588" s="318">
        <v>3.1364158264292959E-2</v>
      </c>
      <c r="J1588" s="318">
        <v>0</v>
      </c>
      <c r="K1588" s="318" t="s">
        <v>634</v>
      </c>
      <c r="O1588" s="318">
        <v>0</v>
      </c>
      <c r="P1588" s="318">
        <v>0</v>
      </c>
      <c r="Q1588" s="318">
        <v>0</v>
      </c>
      <c r="R1588" s="318">
        <v>13</v>
      </c>
      <c r="S1588" s="318">
        <v>0.56521739130434778</v>
      </c>
      <c r="T1588" s="318">
        <v>1</v>
      </c>
      <c r="U1588" s="318">
        <v>0</v>
      </c>
    </row>
    <row r="1589" spans="1:21" x14ac:dyDescent="0.2">
      <c r="A1589" s="318">
        <v>38764</v>
      </c>
      <c r="B1589" s="318">
        <v>354.459991</v>
      </c>
      <c r="C1589" s="318">
        <v>4.1557796455370354E-3</v>
      </c>
      <c r="D1589" s="318">
        <v>2.7243568888084121E-3</v>
      </c>
      <c r="E1589" s="318">
        <v>1.234141808448745E-2</v>
      </c>
      <c r="F1589" s="318">
        <v>1.3290757937140329E-2</v>
      </c>
      <c r="G1589" s="318">
        <v>1.5231060033611389E-4</v>
      </c>
      <c r="H1589" s="318">
        <v>1.5992613035291961E-4</v>
      </c>
      <c r="I1589" s="318">
        <v>4.0341328157385163E-2</v>
      </c>
      <c r="J1589" s="318">
        <v>0</v>
      </c>
      <c r="K1589" s="318" t="s">
        <v>634</v>
      </c>
      <c r="O1589" s="318">
        <v>0</v>
      </c>
      <c r="P1589" s="318">
        <v>0</v>
      </c>
      <c r="Q1589" s="318">
        <v>0</v>
      </c>
      <c r="R1589" s="318">
        <v>13</v>
      </c>
      <c r="S1589" s="318">
        <v>0.56521739130434778</v>
      </c>
      <c r="T1589" s="318">
        <v>1</v>
      </c>
      <c r="U1589" s="318">
        <v>0</v>
      </c>
    </row>
    <row r="1590" spans="1:21" x14ac:dyDescent="0.2">
      <c r="A1590" s="318">
        <v>38765</v>
      </c>
      <c r="B1590" s="318">
        <v>358.36999500000002</v>
      </c>
      <c r="C1590" s="318">
        <v>1.0970479051824675E-2</v>
      </c>
      <c r="D1590" s="318">
        <v>2.1721655354654773E-3</v>
      </c>
      <c r="E1590" s="318">
        <v>1.1649241978387782E-2</v>
      </c>
      <c r="F1590" s="318">
        <v>1.2545337515186841E-2</v>
      </c>
      <c r="G1590" s="318">
        <v>1.3570483867103209E-4</v>
      </c>
      <c r="H1590" s="318">
        <v>1.4249008060458369E-4</v>
      </c>
      <c r="I1590" s="318">
        <v>4.5909591026130514E-2</v>
      </c>
      <c r="J1590" s="318">
        <v>0</v>
      </c>
      <c r="K1590" s="318" t="s">
        <v>634</v>
      </c>
      <c r="O1590" s="318">
        <v>0</v>
      </c>
      <c r="P1590" s="318">
        <v>0</v>
      </c>
      <c r="Q1590" s="318">
        <v>0</v>
      </c>
      <c r="R1590" s="318">
        <v>13</v>
      </c>
      <c r="S1590" s="318">
        <v>0.56521739130434778</v>
      </c>
      <c r="T1590" s="318">
        <v>1</v>
      </c>
      <c r="U1590" s="318">
        <v>0</v>
      </c>
    </row>
    <row r="1591" spans="1:21" x14ac:dyDescent="0.2">
      <c r="A1591" s="318">
        <v>38768</v>
      </c>
      <c r="B1591" s="318">
        <v>364.13000499999998</v>
      </c>
      <c r="C1591" s="318">
        <v>1.594500217683046E-2</v>
      </c>
      <c r="D1591" s="318">
        <v>2.3673677515978595E-3</v>
      </c>
      <c r="E1591" s="318">
        <v>1.1852023614321515E-2</v>
      </c>
      <c r="F1591" s="318">
        <v>1.2763717738500093E-2</v>
      </c>
      <c r="G1591" s="318">
        <v>1.4047046375443483E-4</v>
      </c>
      <c r="H1591" s="318">
        <v>1.4749398694215659E-4</v>
      </c>
      <c r="I1591" s="318">
        <v>4.8590772282877455E-2</v>
      </c>
      <c r="J1591" s="318">
        <v>0</v>
      </c>
      <c r="K1591" s="318" t="s">
        <v>634</v>
      </c>
      <c r="O1591" s="318">
        <v>0</v>
      </c>
      <c r="P1591" s="318">
        <v>0</v>
      </c>
      <c r="Q1591" s="318">
        <v>0</v>
      </c>
      <c r="R1591" s="318">
        <v>13</v>
      </c>
      <c r="S1591" s="318">
        <v>0.56521739130434778</v>
      </c>
      <c r="T1591" s="318">
        <v>1</v>
      </c>
      <c r="U1591" s="318">
        <v>0</v>
      </c>
    </row>
    <row r="1592" spans="1:21" x14ac:dyDescent="0.2">
      <c r="A1592" s="318">
        <v>38769</v>
      </c>
      <c r="B1592" s="318">
        <v>365.67001299999998</v>
      </c>
      <c r="C1592" s="318">
        <v>4.2203624221206432E-3</v>
      </c>
      <c r="D1592" s="318">
        <v>3.1421585871319146E-3</v>
      </c>
      <c r="E1592" s="318">
        <v>1.1385009849993483E-2</v>
      </c>
      <c r="F1592" s="318">
        <v>1.2260779838454521E-2</v>
      </c>
      <c r="G1592" s="318">
        <v>1.2961844928444864E-4</v>
      </c>
      <c r="H1592" s="318">
        <v>1.3609937174867108E-4</v>
      </c>
      <c r="I1592" s="318">
        <v>5.6936867257328737E-2</v>
      </c>
      <c r="J1592" s="318">
        <v>0</v>
      </c>
      <c r="K1592" s="318" t="s">
        <v>634</v>
      </c>
      <c r="O1592" s="318">
        <v>0</v>
      </c>
      <c r="P1592" s="318">
        <v>0</v>
      </c>
      <c r="Q1592" s="318">
        <v>0</v>
      </c>
      <c r="R1592" s="318">
        <v>13</v>
      </c>
      <c r="S1592" s="318">
        <v>0.56521739130434778</v>
      </c>
      <c r="T1592" s="318">
        <v>1</v>
      </c>
      <c r="U1592" s="318">
        <v>0</v>
      </c>
    </row>
    <row r="1593" spans="1:21" x14ac:dyDescent="0.2">
      <c r="A1593" s="318">
        <v>38770</v>
      </c>
      <c r="B1593" s="318">
        <v>363.33999599999999</v>
      </c>
      <c r="C1593" s="318">
        <v>-6.3922988854076051E-3</v>
      </c>
      <c r="D1593" s="318">
        <v>2.4291588672496396E-3</v>
      </c>
      <c r="E1593" s="318">
        <v>1.1495697985625235E-2</v>
      </c>
      <c r="F1593" s="318">
        <v>1.2379982446057945E-2</v>
      </c>
      <c r="G1593" s="318">
        <v>1.3215107217670808E-4</v>
      </c>
      <c r="H1593" s="318">
        <v>1.387586257855435E-4</v>
      </c>
      <c r="I1593" s="318">
        <v>6.5306006276709752E-2</v>
      </c>
      <c r="J1593" s="318">
        <v>0</v>
      </c>
      <c r="K1593" s="318" t="s">
        <v>634</v>
      </c>
      <c r="O1593" s="318">
        <v>0</v>
      </c>
      <c r="P1593" s="318">
        <v>0</v>
      </c>
      <c r="Q1593" s="318">
        <v>0</v>
      </c>
      <c r="R1593" s="318">
        <v>13</v>
      </c>
      <c r="S1593" s="318">
        <v>0.56521739130434778</v>
      </c>
      <c r="T1593" s="318">
        <v>1</v>
      </c>
      <c r="U1593" s="318">
        <v>0</v>
      </c>
    </row>
    <row r="1594" spans="1:21" x14ac:dyDescent="0.2">
      <c r="A1594" s="318">
        <v>38771</v>
      </c>
      <c r="B1594" s="318">
        <v>365.35000600000001</v>
      </c>
      <c r="C1594" s="318">
        <v>5.5167906582086045E-3</v>
      </c>
      <c r="D1594" s="318">
        <v>2.6009234497146889E-3</v>
      </c>
      <c r="E1594" s="318">
        <v>1.1514481202714729E-2</v>
      </c>
      <c r="F1594" s="318">
        <v>1.2400210526000476E-2</v>
      </c>
      <c r="G1594" s="318">
        <v>1.3258327736767082E-4</v>
      </c>
      <c r="H1594" s="318">
        <v>1.3921244123605436E-4</v>
      </c>
      <c r="I1594" s="318">
        <v>5.5228018709594984E-2</v>
      </c>
      <c r="J1594" s="318">
        <v>0</v>
      </c>
      <c r="K1594" s="318" t="s">
        <v>634</v>
      </c>
      <c r="O1594" s="318">
        <v>0</v>
      </c>
      <c r="P1594" s="318">
        <v>0</v>
      </c>
      <c r="Q1594" s="318">
        <v>0</v>
      </c>
      <c r="R1594" s="318">
        <v>13</v>
      </c>
      <c r="S1594" s="318">
        <v>0.56521739130434778</v>
      </c>
      <c r="T1594" s="318">
        <v>1</v>
      </c>
      <c r="U1594" s="318">
        <v>0</v>
      </c>
    </row>
    <row r="1595" spans="1:21" x14ac:dyDescent="0.2">
      <c r="A1595" s="318">
        <v>38772</v>
      </c>
      <c r="B1595" s="318">
        <v>371.01001000000002</v>
      </c>
      <c r="C1595" s="318">
        <v>1.5373228715691302E-2</v>
      </c>
      <c r="D1595" s="318">
        <v>3.1063917352571811E-3</v>
      </c>
      <c r="E1595" s="318">
        <v>1.184224891002582E-2</v>
      </c>
      <c r="F1595" s="318">
        <v>1.2753191133873959E-2</v>
      </c>
      <c r="G1595" s="318">
        <v>1.4023885924700774E-4</v>
      </c>
      <c r="H1595" s="318">
        <v>1.4725080220935813E-4</v>
      </c>
      <c r="I1595" s="318">
        <v>5.6591437647210745E-2</v>
      </c>
      <c r="J1595" s="318">
        <v>0</v>
      </c>
      <c r="K1595" s="318" t="s">
        <v>634</v>
      </c>
      <c r="O1595" s="318">
        <v>0</v>
      </c>
      <c r="P1595" s="318">
        <v>0</v>
      </c>
      <c r="Q1595" s="318">
        <v>0</v>
      </c>
      <c r="R1595" s="318">
        <v>13</v>
      </c>
      <c r="S1595" s="318">
        <v>0.56521739130434778</v>
      </c>
      <c r="T1595" s="318">
        <v>1</v>
      </c>
      <c r="U1595" s="318">
        <v>0</v>
      </c>
    </row>
    <row r="1596" spans="1:21" x14ac:dyDescent="0.2">
      <c r="A1596" s="318">
        <v>38775</v>
      </c>
      <c r="B1596" s="318">
        <v>370.61999500000002</v>
      </c>
      <c r="C1596" s="318">
        <v>-1.05177793057085E-3</v>
      </c>
      <c r="D1596" s="318">
        <v>2.0853412789131266E-3</v>
      </c>
      <c r="E1596" s="318">
        <v>1.1183562233275357E-2</v>
      </c>
      <c r="F1596" s="318">
        <v>1.2043836251219615E-2</v>
      </c>
      <c r="G1596" s="318">
        <v>1.2507206422554288E-4</v>
      </c>
      <c r="H1596" s="318">
        <v>1.3132566743682004E-4</v>
      </c>
      <c r="I1596" s="318">
        <v>6.1525660480087306E-2</v>
      </c>
      <c r="J1596" s="318">
        <v>0</v>
      </c>
      <c r="K1596" s="318" t="s">
        <v>634</v>
      </c>
      <c r="O1596" s="318">
        <v>0</v>
      </c>
      <c r="P1596" s="318">
        <v>0</v>
      </c>
      <c r="Q1596" s="318">
        <v>0</v>
      </c>
      <c r="R1596" s="318">
        <v>13</v>
      </c>
      <c r="S1596" s="318">
        <v>0.56521739130434778</v>
      </c>
      <c r="T1596" s="318">
        <v>1</v>
      </c>
      <c r="U1596" s="318">
        <v>0</v>
      </c>
    </row>
    <row r="1597" spans="1:21" x14ac:dyDescent="0.2">
      <c r="A1597" s="318">
        <v>38776</v>
      </c>
      <c r="B1597" s="318">
        <v>366.05999800000001</v>
      </c>
      <c r="C1597" s="318">
        <v>-1.2380016516724768E-2</v>
      </c>
      <c r="D1597" s="318">
        <v>9.0880583562084568E-4</v>
      </c>
      <c r="E1597" s="318">
        <v>1.1350600584716836E-2</v>
      </c>
      <c r="F1597" s="318">
        <v>1.2223723706618131E-2</v>
      </c>
      <c r="G1597" s="318">
        <v>1.288361336337742E-4</v>
      </c>
      <c r="H1597" s="318">
        <v>1.3527794031546292E-4</v>
      </c>
      <c r="I1597" s="318">
        <v>5.489131168608543E-2</v>
      </c>
      <c r="J1597" s="318">
        <v>0</v>
      </c>
      <c r="K1597" s="318" t="s">
        <v>634</v>
      </c>
      <c r="O1597" s="318">
        <v>0</v>
      </c>
      <c r="P1597" s="318">
        <v>0</v>
      </c>
      <c r="Q1597" s="318">
        <v>0</v>
      </c>
      <c r="R1597" s="318">
        <v>13</v>
      </c>
      <c r="S1597" s="318">
        <v>0.56521739130434778</v>
      </c>
      <c r="T1597" s="318">
        <v>1</v>
      </c>
      <c r="U1597" s="318">
        <v>0</v>
      </c>
    </row>
    <row r="1598" spans="1:21" x14ac:dyDescent="0.2">
      <c r="A1598" s="318">
        <v>38777</v>
      </c>
      <c r="B1598" s="318">
        <v>370.25</v>
      </c>
      <c r="C1598" s="318">
        <v>1.1381204219677182E-2</v>
      </c>
      <c r="D1598" s="318">
        <v>1.9760670593385551E-3</v>
      </c>
      <c r="E1598" s="318">
        <v>1.1224767566882786E-2</v>
      </c>
      <c r="F1598" s="318">
        <v>1.2088211225873769E-2</v>
      </c>
      <c r="G1598" s="318">
        <v>1.2599540693054371E-4</v>
      </c>
      <c r="H1598" s="318">
        <v>1.3229517727707089E-4</v>
      </c>
      <c r="I1598" s="318">
        <v>4.7124576096098797E-2</v>
      </c>
      <c r="J1598" s="318">
        <v>0</v>
      </c>
      <c r="K1598" s="318" t="s">
        <v>634</v>
      </c>
      <c r="O1598" s="318">
        <v>0</v>
      </c>
      <c r="P1598" s="318">
        <v>0</v>
      </c>
      <c r="Q1598" s="318">
        <v>0</v>
      </c>
      <c r="R1598" s="318">
        <v>13</v>
      </c>
      <c r="S1598" s="318">
        <v>0.56521739130434778</v>
      </c>
      <c r="T1598" s="318">
        <v>1</v>
      </c>
      <c r="U1598" s="318">
        <v>0</v>
      </c>
    </row>
    <row r="1599" spans="1:21" x14ac:dyDescent="0.2">
      <c r="A1599" s="318">
        <v>38778</v>
      </c>
      <c r="B1599" s="318">
        <v>372.23998999999998</v>
      </c>
      <c r="C1599" s="318">
        <v>5.3603275240959878E-3</v>
      </c>
      <c r="D1599" s="318">
        <v>1.663614304079621E-3</v>
      </c>
      <c r="E1599" s="318">
        <v>1.102359489621261E-2</v>
      </c>
      <c r="F1599" s="318">
        <v>1.1871563734382811E-2</v>
      </c>
      <c r="G1599" s="318">
        <v>1.2151964443580473E-4</v>
      </c>
      <c r="H1599" s="318">
        <v>1.2759562665759497E-4</v>
      </c>
      <c r="I1599" s="318">
        <v>5.4247137385128451E-2</v>
      </c>
      <c r="J1599" s="318">
        <v>0</v>
      </c>
      <c r="K1599" s="318" t="s">
        <v>634</v>
      </c>
      <c r="O1599" s="318">
        <v>0</v>
      </c>
      <c r="P1599" s="318">
        <v>0</v>
      </c>
      <c r="Q1599" s="318">
        <v>0</v>
      </c>
      <c r="R1599" s="318">
        <v>13</v>
      </c>
      <c r="S1599" s="318">
        <v>0.56521739130434778</v>
      </c>
      <c r="T1599" s="318">
        <v>1</v>
      </c>
      <c r="U1599" s="318">
        <v>0</v>
      </c>
    </row>
    <row r="1600" spans="1:21" x14ac:dyDescent="0.2">
      <c r="A1600" s="318">
        <v>38779</v>
      </c>
      <c r="B1600" s="318">
        <v>376.13000499999998</v>
      </c>
      <c r="C1600" s="318">
        <v>1.0396060936098675E-2</v>
      </c>
      <c r="D1600" s="318">
        <v>2.2833536095539751E-3</v>
      </c>
      <c r="E1600" s="318">
        <v>1.1136082572547862E-2</v>
      </c>
      <c r="F1600" s="318">
        <v>1.1992704308897697E-2</v>
      </c>
      <c r="G1600" s="318">
        <v>1.2401233506260419E-4</v>
      </c>
      <c r="H1600" s="318">
        <v>1.302129518157344E-4</v>
      </c>
      <c r="I1600" s="318">
        <v>5.2732057694976402E-2</v>
      </c>
      <c r="J1600" s="318">
        <v>0</v>
      </c>
      <c r="K1600" s="318" t="s">
        <v>634</v>
      </c>
      <c r="O1600" s="318">
        <v>0</v>
      </c>
      <c r="P1600" s="318">
        <v>0</v>
      </c>
      <c r="Q1600" s="318">
        <v>0</v>
      </c>
      <c r="R1600" s="318">
        <v>13</v>
      </c>
      <c r="S1600" s="318">
        <v>0.56521739130434778</v>
      </c>
      <c r="T1600" s="318">
        <v>1</v>
      </c>
      <c r="U1600" s="318">
        <v>0</v>
      </c>
    </row>
    <row r="1601" spans="1:21" x14ac:dyDescent="0.2">
      <c r="A1601" s="318">
        <v>38782</v>
      </c>
      <c r="B1601" s="318">
        <v>373.5</v>
      </c>
      <c r="C1601" s="318">
        <v>-7.0168370352307165E-3</v>
      </c>
      <c r="D1601" s="318">
        <v>2.5883739445511952E-3</v>
      </c>
      <c r="E1601" s="318">
        <v>1.0765964970869296E-2</v>
      </c>
      <c r="F1601" s="318">
        <v>1.1594116122474626E-2</v>
      </c>
      <c r="G1601" s="318">
        <v>1.1590600175398472E-4</v>
      </c>
      <c r="H1601" s="318">
        <v>1.2170130184168396E-4</v>
      </c>
      <c r="I1601" s="318">
        <v>5.8276240097752639E-2</v>
      </c>
      <c r="J1601" s="318">
        <v>0</v>
      </c>
      <c r="K1601" s="318" t="s">
        <v>634</v>
      </c>
      <c r="O1601" s="318">
        <v>0</v>
      </c>
      <c r="P1601" s="318">
        <v>0</v>
      </c>
      <c r="Q1601" s="318">
        <v>0</v>
      </c>
      <c r="R1601" s="318">
        <v>12</v>
      </c>
      <c r="S1601" s="318">
        <v>0.52173913043478259</v>
      </c>
      <c r="T1601" s="318">
        <v>1</v>
      </c>
      <c r="U1601" s="318">
        <v>0</v>
      </c>
    </row>
    <row r="1602" spans="1:21" x14ac:dyDescent="0.2">
      <c r="A1602" s="318">
        <v>38783</v>
      </c>
      <c r="B1602" s="318">
        <v>370.36999500000002</v>
      </c>
      <c r="C1602" s="318">
        <v>-8.4155121015318524E-3</v>
      </c>
      <c r="D1602" s="318">
        <v>1.4370410791492913E-3</v>
      </c>
      <c r="E1602" s="318">
        <v>1.0577834393037135E-2</v>
      </c>
      <c r="F1602" s="318">
        <v>1.1391513961732299E-2</v>
      </c>
      <c r="G1602" s="318">
        <v>1.1189058044651931E-4</v>
      </c>
      <c r="H1602" s="318">
        <v>1.1748510946884529E-4</v>
      </c>
      <c r="I1602" s="318">
        <v>5.2172041718509359E-2</v>
      </c>
      <c r="J1602" s="318">
        <v>0</v>
      </c>
      <c r="K1602" s="318" t="s">
        <v>634</v>
      </c>
      <c r="O1602" s="318">
        <v>0</v>
      </c>
      <c r="P1602" s="318">
        <v>0</v>
      </c>
      <c r="Q1602" s="318">
        <v>0</v>
      </c>
      <c r="R1602" s="318">
        <v>12</v>
      </c>
      <c r="S1602" s="318">
        <v>0.52173913043478259</v>
      </c>
      <c r="T1602" s="318">
        <v>1</v>
      </c>
      <c r="U1602" s="318">
        <v>0</v>
      </c>
    </row>
    <row r="1603" spans="1:21" x14ac:dyDescent="0.2">
      <c r="A1603" s="318">
        <v>38784</v>
      </c>
      <c r="B1603" s="318">
        <v>366.540009</v>
      </c>
      <c r="C1603" s="318">
        <v>-1.0394812027673046E-2</v>
      </c>
      <c r="D1603" s="318">
        <v>1.6859113445171045E-3</v>
      </c>
      <c r="E1603" s="318">
        <v>1.0211571716036604E-2</v>
      </c>
      <c r="F1603" s="318">
        <v>1.0997077232654804E-2</v>
      </c>
      <c r="G1603" s="318">
        <v>1.0427619691175875E-4</v>
      </c>
      <c r="H1603" s="318">
        <v>1.094900067573467E-4</v>
      </c>
      <c r="I1603" s="318">
        <v>4.2185654108441585E-2</v>
      </c>
      <c r="J1603" s="318">
        <v>0</v>
      </c>
      <c r="K1603" s="318" t="s">
        <v>634</v>
      </c>
      <c r="O1603" s="318">
        <v>0</v>
      </c>
      <c r="P1603" s="318">
        <v>0</v>
      </c>
      <c r="Q1603" s="318">
        <v>0</v>
      </c>
      <c r="R1603" s="318">
        <v>12</v>
      </c>
      <c r="S1603" s="318">
        <v>0.52173913043478259</v>
      </c>
      <c r="T1603" s="318">
        <v>1</v>
      </c>
      <c r="U1603" s="318">
        <v>0</v>
      </c>
    </row>
    <row r="1604" spans="1:21" x14ac:dyDescent="0.2">
      <c r="A1604" s="318">
        <v>38785</v>
      </c>
      <c r="B1604" s="318">
        <v>368.44000199999999</v>
      </c>
      <c r="C1604" s="318">
        <v>5.1702011046600334E-3</v>
      </c>
      <c r="D1604" s="318">
        <v>2.3593490887353361E-3</v>
      </c>
      <c r="E1604" s="318">
        <v>9.9361698695035871E-3</v>
      </c>
      <c r="F1604" s="318">
        <v>1.070049062869617E-2</v>
      </c>
      <c r="G1604" s="318">
        <v>9.8727471675630945E-5</v>
      </c>
      <c r="H1604" s="318">
        <v>1.036638452594125E-4</v>
      </c>
      <c r="I1604" s="318">
        <v>3.8796349237848138E-2</v>
      </c>
      <c r="J1604" s="318">
        <v>0</v>
      </c>
      <c r="K1604" s="318" t="s">
        <v>634</v>
      </c>
      <c r="O1604" s="318">
        <v>0</v>
      </c>
      <c r="P1604" s="318">
        <v>0</v>
      </c>
      <c r="Q1604" s="318">
        <v>0</v>
      </c>
      <c r="R1604" s="318">
        <v>12</v>
      </c>
      <c r="S1604" s="318">
        <v>0.52173913043478259</v>
      </c>
      <c r="T1604" s="318">
        <v>1</v>
      </c>
      <c r="U1604" s="318">
        <v>0</v>
      </c>
    </row>
    <row r="1605" spans="1:21" x14ac:dyDescent="0.2">
      <c r="A1605" s="318">
        <v>38786</v>
      </c>
      <c r="B1605" s="318">
        <v>367.73001099999999</v>
      </c>
      <c r="C1605" s="318">
        <v>-1.9288784046981263E-3</v>
      </c>
      <c r="D1605" s="318">
        <v>1.6495173621846654E-3</v>
      </c>
      <c r="E1605" s="318">
        <v>9.6685320794203163E-3</v>
      </c>
      <c r="F1605" s="318">
        <v>1.0412265316298802E-2</v>
      </c>
      <c r="G1605" s="318">
        <v>9.3480512570779745E-5</v>
      </c>
      <c r="H1605" s="318">
        <v>9.8154538199318739E-5</v>
      </c>
      <c r="I1605" s="318">
        <v>4.3566568490465106E-2</v>
      </c>
      <c r="J1605" s="318">
        <v>0</v>
      </c>
      <c r="K1605" s="318" t="s">
        <v>634</v>
      </c>
      <c r="O1605" s="318">
        <v>0</v>
      </c>
      <c r="P1605" s="318">
        <v>0</v>
      </c>
      <c r="Q1605" s="318">
        <v>0</v>
      </c>
      <c r="R1605" s="318">
        <v>12</v>
      </c>
      <c r="S1605" s="318">
        <v>0.52173913043478259</v>
      </c>
      <c r="T1605" s="318">
        <v>1</v>
      </c>
      <c r="U1605" s="318">
        <v>0</v>
      </c>
    </row>
    <row r="1606" spans="1:21" x14ac:dyDescent="0.2">
      <c r="A1606" s="318">
        <v>38789</v>
      </c>
      <c r="B1606" s="318">
        <v>370.48998999999998</v>
      </c>
      <c r="C1606" s="318">
        <v>7.4774236836726441E-3</v>
      </c>
      <c r="D1606" s="318">
        <v>2.0243549512811328E-3</v>
      </c>
      <c r="E1606" s="318">
        <v>9.7376782025246494E-3</v>
      </c>
      <c r="F1606" s="318">
        <v>1.0486730371949622E-2</v>
      </c>
      <c r="G1606" s="318">
        <v>9.4822376775923687E-5</v>
      </c>
      <c r="H1606" s="318">
        <v>9.9563495614719873E-5</v>
      </c>
      <c r="I1606" s="318">
        <v>3.8248564628219246E-2</v>
      </c>
      <c r="J1606" s="318">
        <v>0</v>
      </c>
      <c r="K1606" s="318" t="s">
        <v>634</v>
      </c>
      <c r="O1606" s="318">
        <v>0</v>
      </c>
      <c r="P1606" s="318">
        <v>0</v>
      </c>
      <c r="Q1606" s="318">
        <v>0</v>
      </c>
      <c r="R1606" s="318">
        <v>12</v>
      </c>
      <c r="S1606" s="318">
        <v>0.52173913043478259</v>
      </c>
      <c r="T1606" s="318">
        <v>1</v>
      </c>
      <c r="U1606" s="318">
        <v>0</v>
      </c>
    </row>
    <row r="1607" spans="1:21" x14ac:dyDescent="0.2">
      <c r="A1607" s="318">
        <v>38790</v>
      </c>
      <c r="B1607" s="318">
        <v>371.11999500000002</v>
      </c>
      <c r="C1607" s="318">
        <v>1.6990201434555479E-3</v>
      </c>
      <c r="D1607" s="318">
        <v>2.5499012047027155E-3</v>
      </c>
      <c r="E1607" s="318">
        <v>9.3852612205869244E-3</v>
      </c>
      <c r="F1607" s="318">
        <v>1.0107204391401302E-2</v>
      </c>
      <c r="G1607" s="318">
        <v>8.8083128178652754E-5</v>
      </c>
      <c r="H1607" s="318">
        <v>9.2487284587585401E-5</v>
      </c>
      <c r="I1607" s="318">
        <v>4.1012964664349082E-2</v>
      </c>
      <c r="J1607" s="318">
        <v>0</v>
      </c>
      <c r="K1607" s="318" t="s">
        <v>634</v>
      </c>
      <c r="O1607" s="318">
        <v>0</v>
      </c>
      <c r="P1607" s="318">
        <v>0</v>
      </c>
      <c r="Q1607" s="318">
        <v>0</v>
      </c>
      <c r="R1607" s="318">
        <v>12</v>
      </c>
      <c r="S1607" s="318">
        <v>0.52173913043478259</v>
      </c>
      <c r="T1607" s="318">
        <v>1</v>
      </c>
      <c r="U1607" s="318">
        <v>0</v>
      </c>
    </row>
    <row r="1608" spans="1:21" x14ac:dyDescent="0.2">
      <c r="A1608" s="318">
        <v>38791</v>
      </c>
      <c r="B1608" s="318">
        <v>373.36999500000002</v>
      </c>
      <c r="C1608" s="318">
        <v>6.04442472173858E-3</v>
      </c>
      <c r="D1608" s="318">
        <v>3.4590530189838246E-3</v>
      </c>
      <c r="E1608" s="318">
        <v>8.6983602486184475E-3</v>
      </c>
      <c r="F1608" s="318">
        <v>9.3674648831275579E-3</v>
      </c>
      <c r="G1608" s="318">
        <v>7.5661471014745591E-5</v>
      </c>
      <c r="H1608" s="318">
        <v>7.944454456548287E-5</v>
      </c>
      <c r="I1608" s="318">
        <v>4.392711738672337E-2</v>
      </c>
      <c r="J1608" s="318">
        <v>0</v>
      </c>
      <c r="K1608" s="318" t="s">
        <v>634</v>
      </c>
      <c r="O1608" s="318">
        <v>0</v>
      </c>
      <c r="P1608" s="318">
        <v>0</v>
      </c>
      <c r="Q1608" s="318">
        <v>0</v>
      </c>
      <c r="R1608" s="318">
        <v>12</v>
      </c>
      <c r="S1608" s="318">
        <v>0.52173913043478259</v>
      </c>
      <c r="T1608" s="318">
        <v>1</v>
      </c>
      <c r="U1608" s="318">
        <v>0</v>
      </c>
    </row>
    <row r="1609" spans="1:21" x14ac:dyDescent="0.2">
      <c r="A1609" s="318">
        <v>38793</v>
      </c>
      <c r="B1609" s="318">
        <v>379.70001200000002</v>
      </c>
      <c r="C1609" s="318">
        <v>8.5697228525447398E-3</v>
      </c>
      <c r="D1609" s="318">
        <v>3.2755247431140761E-3</v>
      </c>
      <c r="E1609" s="318">
        <v>8.3387816399134607E-3</v>
      </c>
      <c r="F1609" s="318">
        <v>8.9802263814452651E-3</v>
      </c>
      <c r="G1609" s="318">
        <v>6.9535279238157815E-5</v>
      </c>
      <c r="H1609" s="318">
        <v>7.3012043200065715E-5</v>
      </c>
      <c r="I1609" s="318">
        <v>4.9109963517731732E-2</v>
      </c>
      <c r="J1609" s="318">
        <v>0</v>
      </c>
      <c r="K1609" s="318" t="s">
        <v>634</v>
      </c>
      <c r="O1609" s="318">
        <v>0</v>
      </c>
      <c r="P1609" s="318">
        <v>0</v>
      </c>
      <c r="Q1609" s="318">
        <v>0</v>
      </c>
      <c r="R1609" s="318">
        <v>13</v>
      </c>
      <c r="S1609" s="318">
        <v>0.56521739130434778</v>
      </c>
      <c r="T1609" s="318">
        <v>1</v>
      </c>
      <c r="U1609" s="318">
        <v>0</v>
      </c>
    </row>
    <row r="1610" spans="1:21" x14ac:dyDescent="0.2">
      <c r="A1610" s="318">
        <v>38796</v>
      </c>
      <c r="B1610" s="318">
        <v>380.23998999999998</v>
      </c>
      <c r="C1610" s="318">
        <v>1.4211071649201492E-3</v>
      </c>
      <c r="D1610" s="318">
        <v>2.8207927484995747E-3</v>
      </c>
      <c r="E1610" s="318">
        <v>8.156560925349849E-3</v>
      </c>
      <c r="F1610" s="318">
        <v>8.7839886888382984E-3</v>
      </c>
      <c r="G1610" s="318">
        <v>6.6529486128943984E-5</v>
      </c>
      <c r="H1610" s="318">
        <v>6.9855960435391185E-5</v>
      </c>
      <c r="I1610" s="318">
        <v>5.5069423262442789E-2</v>
      </c>
      <c r="J1610" s="318">
        <v>0</v>
      </c>
      <c r="K1610" s="318" t="s">
        <v>634</v>
      </c>
      <c r="O1610" s="318">
        <v>0</v>
      </c>
      <c r="P1610" s="318">
        <v>0</v>
      </c>
      <c r="Q1610" s="318">
        <v>0</v>
      </c>
      <c r="R1610" s="318">
        <v>13</v>
      </c>
      <c r="S1610" s="318">
        <v>0.56521739130434778</v>
      </c>
      <c r="T1610" s="318">
        <v>1</v>
      </c>
      <c r="U1610" s="318">
        <v>0</v>
      </c>
    </row>
    <row r="1611" spans="1:21" x14ac:dyDescent="0.2">
      <c r="A1611" s="318">
        <v>38797</v>
      </c>
      <c r="B1611" s="318">
        <v>375.60000600000001</v>
      </c>
      <c r="C1611" s="318">
        <v>-1.2277842698025532E-2</v>
      </c>
      <c r="D1611" s="318">
        <v>1.4768477544588137E-3</v>
      </c>
      <c r="E1611" s="318">
        <v>8.2109186170613805E-3</v>
      </c>
      <c r="F1611" s="318">
        <v>8.8425277414507179E-3</v>
      </c>
      <c r="G1611" s="318">
        <v>6.7419184536005169E-5</v>
      </c>
      <c r="H1611" s="318">
        <v>7.079014376280543E-5</v>
      </c>
      <c r="I1611" s="318">
        <v>5.2498722849977385E-2</v>
      </c>
      <c r="J1611" s="318">
        <v>0</v>
      </c>
      <c r="K1611" s="318" t="s">
        <v>634</v>
      </c>
      <c r="O1611" s="318">
        <v>0</v>
      </c>
      <c r="P1611" s="318">
        <v>0</v>
      </c>
      <c r="Q1611" s="318">
        <v>0</v>
      </c>
      <c r="R1611" s="318">
        <v>13</v>
      </c>
      <c r="S1611" s="318">
        <v>0.56521739130434778</v>
      </c>
      <c r="T1611" s="318">
        <v>1</v>
      </c>
      <c r="U1611" s="318">
        <v>0</v>
      </c>
    </row>
    <row r="1612" spans="1:21" x14ac:dyDescent="0.2">
      <c r="A1612" s="318">
        <v>38798</v>
      </c>
      <c r="B1612" s="318">
        <v>380.32000699999998</v>
      </c>
      <c r="C1612" s="318">
        <v>1.2488258708888214E-2</v>
      </c>
      <c r="D1612" s="318">
        <v>1.8705571014477455E-3</v>
      </c>
      <c r="E1612" s="318">
        <v>8.5406464660109892E-3</v>
      </c>
      <c r="F1612" s="318">
        <v>9.197619271088758E-3</v>
      </c>
      <c r="G1612" s="318">
        <v>7.2942642057386011E-5</v>
      </c>
      <c r="H1612" s="318">
        <v>7.6589774160255319E-5</v>
      </c>
      <c r="I1612" s="318">
        <v>4.3336256245351111E-2</v>
      </c>
      <c r="J1612" s="318">
        <v>0</v>
      </c>
      <c r="K1612" s="318" t="s">
        <v>634</v>
      </c>
      <c r="O1612" s="318">
        <v>0</v>
      </c>
      <c r="P1612" s="318">
        <v>0</v>
      </c>
      <c r="Q1612" s="318">
        <v>0</v>
      </c>
      <c r="R1612" s="318">
        <v>13</v>
      </c>
      <c r="S1612" s="318">
        <v>0.56521739130434778</v>
      </c>
      <c r="T1612" s="318">
        <v>1</v>
      </c>
      <c r="U1612" s="318">
        <v>0</v>
      </c>
    </row>
    <row r="1613" spans="1:21" x14ac:dyDescent="0.2">
      <c r="A1613" s="318">
        <v>38799</v>
      </c>
      <c r="B1613" s="318">
        <v>385.66000400000001</v>
      </c>
      <c r="C1613" s="318">
        <v>1.394314064585233E-2</v>
      </c>
      <c r="D1613" s="318">
        <v>2.8389113648410757E-3</v>
      </c>
      <c r="E1613" s="318">
        <v>8.7081381935427624E-3</v>
      </c>
      <c r="F1613" s="318">
        <v>9.3779949776614368E-3</v>
      </c>
      <c r="G1613" s="318">
        <v>7.5831670797838201E-5</v>
      </c>
      <c r="H1613" s="318">
        <v>7.962325433773011E-5</v>
      </c>
      <c r="I1613" s="318">
        <v>5.2847425752357048E-2</v>
      </c>
      <c r="J1613" s="318">
        <v>0</v>
      </c>
      <c r="K1613" s="318" t="s">
        <v>634</v>
      </c>
      <c r="O1613" s="318">
        <v>0</v>
      </c>
      <c r="P1613" s="318">
        <v>0</v>
      </c>
      <c r="Q1613" s="318">
        <v>0</v>
      </c>
      <c r="R1613" s="318">
        <v>12</v>
      </c>
      <c r="S1613" s="318">
        <v>0.52173913043478259</v>
      </c>
      <c r="T1613" s="318">
        <v>1</v>
      </c>
      <c r="U1613" s="318">
        <v>0</v>
      </c>
    </row>
    <row r="1614" spans="1:21" x14ac:dyDescent="0.2">
      <c r="A1614" s="318">
        <v>38800</v>
      </c>
      <c r="B1614" s="318">
        <v>389.67999300000002</v>
      </c>
      <c r="C1614" s="318">
        <v>1.0369708871540789E-2</v>
      </c>
      <c r="D1614" s="318">
        <v>3.0700027083330841E-3</v>
      </c>
      <c r="E1614" s="318">
        <v>8.846055115541776E-3</v>
      </c>
      <c r="F1614" s="318">
        <v>9.5265208936603733E-3</v>
      </c>
      <c r="G1614" s="318">
        <v>7.825269110720282E-5</v>
      </c>
      <c r="H1614" s="318">
        <v>8.2165325662562967E-5</v>
      </c>
      <c r="I1614" s="318">
        <v>5.7204245408880604E-2</v>
      </c>
      <c r="J1614" s="318">
        <v>0</v>
      </c>
      <c r="K1614" s="318" t="s">
        <v>634</v>
      </c>
      <c r="O1614" s="318">
        <v>0</v>
      </c>
      <c r="P1614" s="318">
        <v>0</v>
      </c>
      <c r="Q1614" s="318">
        <v>0</v>
      </c>
      <c r="R1614" s="318">
        <v>12</v>
      </c>
      <c r="S1614" s="318">
        <v>0.52173913043478259</v>
      </c>
      <c r="T1614" s="318">
        <v>1</v>
      </c>
      <c r="U1614" s="318">
        <v>0</v>
      </c>
    </row>
    <row r="1615" spans="1:21" x14ac:dyDescent="0.2">
      <c r="A1615" s="318">
        <v>38803</v>
      </c>
      <c r="B1615" s="318">
        <v>390.57998700000002</v>
      </c>
      <c r="C1615" s="318">
        <v>2.3069090359714582E-3</v>
      </c>
      <c r="D1615" s="318">
        <v>2.4477970092988059E-3</v>
      </c>
      <c r="E1615" s="318">
        <v>8.3849174871867219E-3</v>
      </c>
      <c r="F1615" s="318">
        <v>9.0299111400472393E-3</v>
      </c>
      <c r="G1615" s="318">
        <v>7.0306841266929695E-5</v>
      </c>
      <c r="H1615" s="318">
        <v>7.3822183330276184E-5</v>
      </c>
      <c r="I1615" s="318">
        <v>6.036712747033135E-2</v>
      </c>
      <c r="J1615" s="318">
        <v>0</v>
      </c>
      <c r="K1615" s="318" t="s">
        <v>634</v>
      </c>
      <c r="O1615" s="318">
        <v>0</v>
      </c>
      <c r="P1615" s="318">
        <v>0</v>
      </c>
      <c r="Q1615" s="318">
        <v>0</v>
      </c>
      <c r="R1615" s="318">
        <v>12</v>
      </c>
      <c r="S1615" s="318">
        <v>0.52173913043478259</v>
      </c>
      <c r="T1615" s="318">
        <v>1</v>
      </c>
      <c r="U1615" s="318">
        <v>0</v>
      </c>
    </row>
    <row r="1616" spans="1:21" x14ac:dyDescent="0.2">
      <c r="A1616" s="318">
        <v>38804</v>
      </c>
      <c r="B1616" s="318">
        <v>390.25</v>
      </c>
      <c r="C1616" s="318">
        <v>-8.4522117525998519E-4</v>
      </c>
      <c r="D1616" s="318">
        <v>2.45763304526599E-3</v>
      </c>
      <c r="E1616" s="318">
        <v>8.3807271093950756E-3</v>
      </c>
      <c r="F1616" s="318">
        <v>9.025398425502389E-3</v>
      </c>
      <c r="G1616" s="318">
        <v>7.0236586882149537E-5</v>
      </c>
      <c r="H1616" s="318">
        <v>7.3748416226257019E-5</v>
      </c>
      <c r="I1616" s="318">
        <v>5.6891796216599594E-2</v>
      </c>
      <c r="J1616" s="318">
        <v>0</v>
      </c>
      <c r="K1616" s="318" t="s">
        <v>634</v>
      </c>
      <c r="O1616" s="318">
        <v>0</v>
      </c>
      <c r="P1616" s="318">
        <v>0</v>
      </c>
      <c r="Q1616" s="318">
        <v>0</v>
      </c>
      <c r="R1616" s="318">
        <v>12</v>
      </c>
      <c r="S1616" s="318">
        <v>0.52173913043478259</v>
      </c>
      <c r="T1616" s="318">
        <v>1</v>
      </c>
      <c r="U1616" s="318">
        <v>0</v>
      </c>
    </row>
    <row r="1617" spans="1:21" x14ac:dyDescent="0.2">
      <c r="A1617" s="318">
        <v>38805</v>
      </c>
      <c r="B1617" s="318">
        <v>395.66000400000001</v>
      </c>
      <c r="C1617" s="318">
        <v>1.3767707314094543E-2</v>
      </c>
      <c r="D1617" s="318">
        <v>3.7027627514954814E-3</v>
      </c>
      <c r="E1617" s="318">
        <v>7.9998011393812955E-3</v>
      </c>
      <c r="F1617" s="318">
        <v>8.6151704577952411E-3</v>
      </c>
      <c r="G1617" s="318">
        <v>6.3996818269646284E-5</v>
      </c>
      <c r="H1617" s="318">
        <v>6.7196659183128599E-5</v>
      </c>
      <c r="I1617" s="318">
        <v>5.2906439995509015E-2</v>
      </c>
      <c r="J1617" s="318">
        <v>0</v>
      </c>
      <c r="K1617" s="318" t="s">
        <v>634</v>
      </c>
      <c r="O1617" s="318">
        <v>0</v>
      </c>
      <c r="P1617" s="318">
        <v>0</v>
      </c>
      <c r="Q1617" s="318">
        <v>0</v>
      </c>
      <c r="R1617" s="318">
        <v>12</v>
      </c>
      <c r="S1617" s="318">
        <v>0.52173913043478259</v>
      </c>
      <c r="T1617" s="318">
        <v>1</v>
      </c>
      <c r="U1617" s="318">
        <v>0</v>
      </c>
    </row>
    <row r="1618" spans="1:21" x14ac:dyDescent="0.2">
      <c r="A1618" s="318">
        <v>38806</v>
      </c>
      <c r="B1618" s="318">
        <v>399.30999800000001</v>
      </c>
      <c r="C1618" s="318">
        <v>9.1827858640049428E-3</v>
      </c>
      <c r="D1618" s="318">
        <v>3.5980761631301365E-3</v>
      </c>
      <c r="E1618" s="318">
        <v>7.9081553171672595E-3</v>
      </c>
      <c r="F1618" s="318">
        <v>8.5164749569493561E-3</v>
      </c>
      <c r="G1618" s="318">
        <v>6.25389205204408E-5</v>
      </c>
      <c r="H1618" s="318">
        <v>6.5665866546462843E-5</v>
      </c>
      <c r="I1618" s="318">
        <v>5.9819354323316504E-2</v>
      </c>
      <c r="J1618" s="318">
        <v>0</v>
      </c>
      <c r="K1618" s="318" t="s">
        <v>634</v>
      </c>
      <c r="O1618" s="318">
        <v>0</v>
      </c>
      <c r="P1618" s="318">
        <v>0</v>
      </c>
      <c r="Q1618" s="318">
        <v>0</v>
      </c>
      <c r="R1618" s="318">
        <v>11</v>
      </c>
      <c r="S1618" s="318">
        <v>0.47826086956521741</v>
      </c>
      <c r="T1618" s="318">
        <v>1</v>
      </c>
      <c r="U1618" s="318">
        <v>0</v>
      </c>
    </row>
    <row r="1619" spans="1:21" x14ac:dyDescent="0.2">
      <c r="A1619" s="318">
        <v>38807</v>
      </c>
      <c r="B1619" s="318">
        <v>396.29998799999998</v>
      </c>
      <c r="C1619" s="318">
        <v>-7.5665826573430659E-3</v>
      </c>
      <c r="D1619" s="318">
        <v>2.9825090116330387E-3</v>
      </c>
      <c r="E1619" s="318">
        <v>8.2594343203669617E-3</v>
      </c>
      <c r="F1619" s="318">
        <v>8.8947754219336501E-3</v>
      </c>
      <c r="G1619" s="318">
        <v>6.8218255292455649E-5</v>
      </c>
      <c r="H1619" s="318">
        <v>7.1629168057078441E-5</v>
      </c>
      <c r="I1619" s="318">
        <v>6.3005540246151612E-2</v>
      </c>
      <c r="J1619" s="318">
        <v>0</v>
      </c>
      <c r="K1619" s="318" t="s">
        <v>634</v>
      </c>
      <c r="O1619" s="318">
        <v>0</v>
      </c>
      <c r="P1619" s="318">
        <v>0</v>
      </c>
      <c r="Q1619" s="318">
        <v>0</v>
      </c>
      <c r="R1619" s="318">
        <v>11</v>
      </c>
      <c r="S1619" s="318">
        <v>0.47826086956521741</v>
      </c>
      <c r="T1619" s="318">
        <v>1</v>
      </c>
      <c r="U1619" s="318">
        <v>0</v>
      </c>
    </row>
    <row r="1620" spans="1:21" x14ac:dyDescent="0.2">
      <c r="A1620" s="318">
        <v>38810</v>
      </c>
      <c r="B1620" s="318">
        <v>399.95001200000002</v>
      </c>
      <c r="C1620" s="318">
        <v>9.1680993822829526E-3</v>
      </c>
      <c r="D1620" s="318">
        <v>2.9240346519275283E-3</v>
      </c>
      <c r="E1620" s="318">
        <v>8.2085141093873985E-3</v>
      </c>
      <c r="F1620" s="318">
        <v>8.8399382716479666E-3</v>
      </c>
      <c r="G1620" s="318">
        <v>6.7379703884011983E-5</v>
      </c>
      <c r="H1620" s="318">
        <v>7.0748689078212589E-5</v>
      </c>
      <c r="I1620" s="318">
        <v>5.604072279252445E-2</v>
      </c>
      <c r="J1620" s="318">
        <v>0</v>
      </c>
      <c r="K1620" s="318" t="s">
        <v>634</v>
      </c>
      <c r="O1620" s="318">
        <v>0</v>
      </c>
      <c r="P1620" s="318">
        <v>0</v>
      </c>
      <c r="Q1620" s="318">
        <v>0</v>
      </c>
      <c r="R1620" s="318">
        <v>11</v>
      </c>
      <c r="S1620" s="318">
        <v>0.47826086956521741</v>
      </c>
      <c r="T1620" s="318">
        <v>1</v>
      </c>
      <c r="U1620" s="318">
        <v>0</v>
      </c>
    </row>
    <row r="1621" spans="1:21" x14ac:dyDescent="0.2">
      <c r="A1621" s="318">
        <v>38811</v>
      </c>
      <c r="B1621" s="318">
        <v>393.57998700000002</v>
      </c>
      <c r="C1621" s="318">
        <v>-1.6055251449771425E-2</v>
      </c>
      <c r="D1621" s="318">
        <v>2.4936339655208272E-3</v>
      </c>
      <c r="E1621" s="318">
        <v>8.9585052015997389E-3</v>
      </c>
      <c r="F1621" s="318">
        <v>9.6476209863381804E-3</v>
      </c>
      <c r="G1621" s="318">
        <v>8.0254815447089567E-5</v>
      </c>
      <c r="H1621" s="318">
        <v>8.426755621944405E-5</v>
      </c>
      <c r="I1621" s="318">
        <v>5.9238247595709718E-2</v>
      </c>
      <c r="J1621" s="318">
        <v>0</v>
      </c>
      <c r="K1621" s="318" t="s">
        <v>634</v>
      </c>
      <c r="O1621" s="318">
        <v>0</v>
      </c>
      <c r="P1621" s="318">
        <v>0</v>
      </c>
      <c r="Q1621" s="318">
        <v>0</v>
      </c>
      <c r="R1621" s="318">
        <v>11</v>
      </c>
      <c r="S1621" s="318">
        <v>0.47826086956521741</v>
      </c>
      <c r="T1621" s="318">
        <v>1</v>
      </c>
      <c r="U1621" s="318">
        <v>0</v>
      </c>
    </row>
    <row r="1622" spans="1:21" x14ac:dyDescent="0.2">
      <c r="A1622" s="318">
        <v>38812</v>
      </c>
      <c r="B1622" s="318">
        <v>397.42999300000002</v>
      </c>
      <c r="C1622" s="318">
        <v>9.7344824959452649E-3</v>
      </c>
      <c r="D1622" s="318">
        <v>3.3579194225435466E-3</v>
      </c>
      <c r="E1622" s="318">
        <v>8.7259095574456023E-3</v>
      </c>
      <c r="F1622" s="318">
        <v>9.397133369556802E-3</v>
      </c>
      <c r="G1622" s="318">
        <v>7.6141497604720505E-5</v>
      </c>
      <c r="H1622" s="318">
        <v>7.9948572484956536E-5</v>
      </c>
      <c r="I1622" s="318">
        <v>5.2401432500008484E-2</v>
      </c>
      <c r="J1622" s="318">
        <v>0</v>
      </c>
      <c r="K1622" s="318" t="s">
        <v>634</v>
      </c>
      <c r="O1622" s="318">
        <v>0</v>
      </c>
      <c r="P1622" s="318">
        <v>0</v>
      </c>
      <c r="Q1622" s="318">
        <v>0</v>
      </c>
      <c r="R1622" s="318">
        <v>10</v>
      </c>
      <c r="S1622" s="318">
        <v>0.43478260869565216</v>
      </c>
      <c r="T1622" s="318">
        <v>1</v>
      </c>
      <c r="U1622" s="318">
        <v>0</v>
      </c>
    </row>
    <row r="1623" spans="1:21" x14ac:dyDescent="0.2">
      <c r="A1623" s="318">
        <v>38813</v>
      </c>
      <c r="B1623" s="318">
        <v>402.29998799999998</v>
      </c>
      <c r="C1623" s="318">
        <v>1.217924878250104E-2</v>
      </c>
      <c r="D1623" s="318">
        <v>4.432874699218505E-3</v>
      </c>
      <c r="E1623" s="318">
        <v>8.3283914282579301E-3</v>
      </c>
      <c r="F1623" s="318">
        <v>8.9690369227393082E-3</v>
      </c>
      <c r="G1623" s="318">
        <v>6.9362103782280165E-5</v>
      </c>
      <c r="H1623" s="318">
        <v>7.2830208971394177E-5</v>
      </c>
      <c r="I1623" s="318">
        <v>5.5166076135318515E-2</v>
      </c>
      <c r="J1623" s="318">
        <v>0</v>
      </c>
      <c r="K1623" s="318" t="s">
        <v>634</v>
      </c>
      <c r="O1623" s="318">
        <v>0</v>
      </c>
      <c r="P1623" s="318">
        <v>0</v>
      </c>
      <c r="Q1623" s="318">
        <v>0</v>
      </c>
      <c r="R1623" s="318">
        <v>10</v>
      </c>
      <c r="S1623" s="318">
        <v>0.43478260869565216</v>
      </c>
      <c r="T1623" s="318">
        <v>1</v>
      </c>
      <c r="U1623" s="318">
        <v>0</v>
      </c>
    </row>
    <row r="1624" spans="1:21" x14ac:dyDescent="0.2">
      <c r="A1624" s="318">
        <v>38814</v>
      </c>
      <c r="B1624" s="318">
        <v>400.35998499999999</v>
      </c>
      <c r="C1624" s="318">
        <v>-4.8339442427188274E-3</v>
      </c>
      <c r="D1624" s="318">
        <v>3.9564868255337962E-3</v>
      </c>
      <c r="E1624" s="318">
        <v>8.5668153510800628E-3</v>
      </c>
      <c r="F1624" s="318">
        <v>9.2258011473169907E-3</v>
      </c>
      <c r="G1624" s="318">
        <v>7.3390325259501014E-5</v>
      </c>
      <c r="H1624" s="318">
        <v>7.7059841522476074E-5</v>
      </c>
      <c r="I1624" s="318">
        <v>6.5120002372911309E-2</v>
      </c>
      <c r="J1624" s="318">
        <v>0</v>
      </c>
      <c r="K1624" s="318" t="s">
        <v>634</v>
      </c>
      <c r="O1624" s="318">
        <v>0</v>
      </c>
      <c r="P1624" s="318">
        <v>0</v>
      </c>
      <c r="Q1624" s="318">
        <v>0</v>
      </c>
      <c r="R1624" s="318">
        <v>10</v>
      </c>
      <c r="S1624" s="318">
        <v>0.43478260869565216</v>
      </c>
      <c r="T1624" s="318">
        <v>1</v>
      </c>
      <c r="U1624" s="318">
        <v>0</v>
      </c>
    </row>
    <row r="1625" spans="1:21" x14ac:dyDescent="0.2">
      <c r="A1625" s="318">
        <v>38817</v>
      </c>
      <c r="B1625" s="318">
        <v>404.89999399999999</v>
      </c>
      <c r="C1625" s="318">
        <v>1.1276003335104539E-2</v>
      </c>
      <c r="D1625" s="318">
        <v>4.5852907179053512E-3</v>
      </c>
      <c r="E1625" s="318">
        <v>8.5977933860798897E-3</v>
      </c>
      <c r="F1625" s="318">
        <v>9.2591621080860345E-3</v>
      </c>
      <c r="G1625" s="318">
        <v>7.3922051109719092E-5</v>
      </c>
      <c r="H1625" s="318">
        <v>7.7618153665205046E-5</v>
      </c>
      <c r="I1625" s="318">
        <v>6.4513416587197989E-2</v>
      </c>
      <c r="J1625" s="318">
        <v>0</v>
      </c>
      <c r="K1625" s="318" t="s">
        <v>634</v>
      </c>
      <c r="O1625" s="318">
        <v>0</v>
      </c>
      <c r="P1625" s="318">
        <v>0</v>
      </c>
      <c r="Q1625" s="318">
        <v>0</v>
      </c>
      <c r="R1625" s="318">
        <v>10</v>
      </c>
      <c r="S1625" s="318">
        <v>0.43478260869565216</v>
      </c>
      <c r="T1625" s="318">
        <v>1</v>
      </c>
      <c r="U1625" s="318">
        <v>0</v>
      </c>
    </row>
    <row r="1626" spans="1:21" x14ac:dyDescent="0.2">
      <c r="A1626" s="318">
        <v>38819</v>
      </c>
      <c r="B1626" s="318">
        <v>398.89001500000001</v>
      </c>
      <c r="C1626" s="318">
        <v>-1.2308237870449689E-2</v>
      </c>
      <c r="D1626" s="318">
        <v>3.4362038233876156E-3</v>
      </c>
      <c r="E1626" s="318">
        <v>9.4119672752409362E-3</v>
      </c>
      <c r="F1626" s="318">
        <v>1.0135964757951777E-2</v>
      </c>
      <c r="G1626" s="318">
        <v>8.8585127990206303E-5</v>
      </c>
      <c r="H1626" s="318">
        <v>9.3014384389716618E-5</v>
      </c>
      <c r="I1626" s="318">
        <v>6.3626836685880359E-2</v>
      </c>
      <c r="J1626" s="318">
        <v>0</v>
      </c>
      <c r="K1626" s="318" t="s">
        <v>634</v>
      </c>
      <c r="O1626" s="318">
        <v>0</v>
      </c>
      <c r="P1626" s="318">
        <v>0</v>
      </c>
      <c r="Q1626" s="318">
        <v>0</v>
      </c>
      <c r="R1626" s="318">
        <v>11</v>
      </c>
      <c r="S1626" s="318">
        <v>0.47826086956521741</v>
      </c>
      <c r="T1626" s="318">
        <v>1</v>
      </c>
      <c r="U1626" s="318">
        <v>0</v>
      </c>
    </row>
    <row r="1627" spans="1:21" x14ac:dyDescent="0.2">
      <c r="A1627" s="318">
        <v>38825</v>
      </c>
      <c r="B1627" s="318">
        <v>405.11999500000002</v>
      </c>
      <c r="C1627" s="318">
        <v>1.54975799118371E-2</v>
      </c>
      <c r="D1627" s="318">
        <v>3.8863540705351631E-3</v>
      </c>
      <c r="E1627" s="318">
        <v>9.7624822574778735E-3</v>
      </c>
      <c r="F1627" s="318">
        <v>1.0513442431130017E-2</v>
      </c>
      <c r="G1627" s="318">
        <v>9.5306059827570278E-5</v>
      </c>
      <c r="H1627" s="318">
        <v>1.0007136281894879E-4</v>
      </c>
      <c r="I1627" s="318">
        <v>6.030881497007113E-2</v>
      </c>
      <c r="J1627" s="318">
        <v>0</v>
      </c>
      <c r="K1627" s="318" t="s">
        <v>634</v>
      </c>
      <c r="O1627" s="318">
        <v>0</v>
      </c>
      <c r="P1627" s="318">
        <v>0</v>
      </c>
      <c r="Q1627" s="318">
        <v>0</v>
      </c>
      <c r="R1627" s="318">
        <v>11</v>
      </c>
      <c r="S1627" s="318">
        <v>0.47826086956521741</v>
      </c>
      <c r="T1627" s="318">
        <v>1</v>
      </c>
      <c r="U1627" s="318">
        <v>0</v>
      </c>
    </row>
    <row r="1628" spans="1:21" x14ac:dyDescent="0.2">
      <c r="A1628" s="318">
        <v>38826</v>
      </c>
      <c r="B1628" s="318">
        <v>407.22000100000002</v>
      </c>
      <c r="C1628" s="318">
        <v>5.1702752256626268E-3</v>
      </c>
      <c r="D1628" s="318">
        <v>3.7400860195375041E-3</v>
      </c>
      <c r="E1628" s="318">
        <v>9.7168656240438512E-3</v>
      </c>
      <c r="F1628" s="318">
        <v>1.0464316825893378E-2</v>
      </c>
      <c r="G1628" s="318">
        <v>9.4417477555725109E-5</v>
      </c>
      <c r="H1628" s="318">
        <v>9.9138351433511373E-5</v>
      </c>
      <c r="I1628" s="318">
        <v>6.7652054586155544E-2</v>
      </c>
      <c r="J1628" s="318">
        <v>0</v>
      </c>
      <c r="K1628" s="318" t="s">
        <v>634</v>
      </c>
      <c r="O1628" s="318">
        <v>0</v>
      </c>
      <c r="P1628" s="318">
        <v>0</v>
      </c>
      <c r="Q1628" s="318">
        <v>0</v>
      </c>
      <c r="R1628" s="318">
        <v>10</v>
      </c>
      <c r="S1628" s="318">
        <v>0.43478260869565216</v>
      </c>
      <c r="T1628" s="318">
        <v>1</v>
      </c>
      <c r="U1628" s="318">
        <v>0</v>
      </c>
    </row>
    <row r="1629" spans="1:21" x14ac:dyDescent="0.2">
      <c r="A1629" s="318">
        <v>38831</v>
      </c>
      <c r="B1629" s="318">
        <v>422.540009</v>
      </c>
      <c r="C1629" s="318">
        <v>1.1784057829063532E-2</v>
      </c>
      <c r="D1629" s="318">
        <v>5.6075892792046677E-3</v>
      </c>
      <c r="E1629" s="318">
        <v>9.6020382849520431E-3</v>
      </c>
      <c r="F1629" s="318">
        <v>1.0340656614563739E-2</v>
      </c>
      <c r="G1629" s="318">
        <v>9.2199139225684776E-5</v>
      </c>
      <c r="H1629" s="318">
        <v>9.6809096186969022E-5</v>
      </c>
      <c r="I1629" s="318">
        <v>7.4196865781730667E-2</v>
      </c>
      <c r="J1629" s="318">
        <v>0</v>
      </c>
      <c r="K1629" s="318" t="s">
        <v>634</v>
      </c>
      <c r="O1629" s="318">
        <v>0</v>
      </c>
      <c r="P1629" s="318">
        <v>0</v>
      </c>
      <c r="Q1629" s="318">
        <v>0</v>
      </c>
      <c r="R1629" s="318">
        <v>12</v>
      </c>
      <c r="S1629" s="318">
        <v>0.52173913043478259</v>
      </c>
      <c r="T1629" s="318">
        <v>1</v>
      </c>
      <c r="U1629" s="318">
        <v>0</v>
      </c>
    </row>
    <row r="1630" spans="1:21" x14ac:dyDescent="0.2">
      <c r="A1630" s="318">
        <v>38832</v>
      </c>
      <c r="B1630" s="318">
        <v>419.13000499999998</v>
      </c>
      <c r="C1630" s="318">
        <v>-8.1029919118689279E-3</v>
      </c>
      <c r="D1630" s="318">
        <v>4.6270535353590886E-3</v>
      </c>
      <c r="E1630" s="318">
        <v>9.9106729137480865E-3</v>
      </c>
      <c r="F1630" s="318">
        <v>1.0673032368651785E-2</v>
      </c>
      <c r="G1630" s="318">
        <v>9.8221437603299998E-5</v>
      </c>
      <c r="H1630" s="318">
        <v>1.0313250948346501E-4</v>
      </c>
      <c r="I1630" s="318">
        <v>7.7503408843453206E-2</v>
      </c>
      <c r="J1630" s="318">
        <v>0</v>
      </c>
      <c r="K1630" s="318" t="s">
        <v>634</v>
      </c>
      <c r="O1630" s="318">
        <v>0</v>
      </c>
      <c r="P1630" s="318">
        <v>0</v>
      </c>
      <c r="Q1630" s="318">
        <v>0</v>
      </c>
      <c r="R1630" s="318">
        <v>12</v>
      </c>
      <c r="S1630" s="318">
        <v>0.52173913043478259</v>
      </c>
      <c r="T1630" s="318">
        <v>1</v>
      </c>
      <c r="U1630" s="318">
        <v>0</v>
      </c>
    </row>
    <row r="1631" spans="1:21" x14ac:dyDescent="0.2">
      <c r="A1631" s="318">
        <v>38833</v>
      </c>
      <c r="B1631" s="318">
        <v>420.48001099999999</v>
      </c>
      <c r="C1631" s="318">
        <v>3.2157957567910036E-3</v>
      </c>
      <c r="D1631" s="318">
        <v>4.1162275882609305E-3</v>
      </c>
      <c r="E1631" s="318">
        <v>9.680266306823556E-3</v>
      </c>
      <c r="F1631" s="318">
        <v>1.0424902176579213E-2</v>
      </c>
      <c r="G1631" s="318">
        <v>9.3707555771023362E-5</v>
      </c>
      <c r="H1631" s="318">
        <v>9.8392933559574537E-5</v>
      </c>
      <c r="I1631" s="318">
        <v>7.2675516886366351E-2</v>
      </c>
      <c r="J1631" s="318">
        <v>0</v>
      </c>
      <c r="K1631" s="318" t="s">
        <v>634</v>
      </c>
      <c r="O1631" s="318">
        <v>0</v>
      </c>
      <c r="P1631" s="318">
        <v>0</v>
      </c>
      <c r="Q1631" s="318">
        <v>0</v>
      </c>
      <c r="R1631" s="318">
        <v>12</v>
      </c>
      <c r="S1631" s="318">
        <v>0.52173913043478259</v>
      </c>
      <c r="T1631" s="318">
        <v>1</v>
      </c>
      <c r="U1631" s="318">
        <v>0</v>
      </c>
    </row>
    <row r="1632" spans="1:21" x14ac:dyDescent="0.2">
      <c r="A1632" s="318">
        <v>38835</v>
      </c>
      <c r="B1632" s="318">
        <v>407.01998900000001</v>
      </c>
      <c r="C1632" s="318">
        <v>-4.926203282589213E-3</v>
      </c>
      <c r="D1632" s="318">
        <v>1.9633103184714916E-3</v>
      </c>
      <c r="E1632" s="318">
        <v>1.1879931667969612E-2</v>
      </c>
      <c r="F1632" s="318">
        <v>1.2793772565505734E-2</v>
      </c>
      <c r="G1632" s="318">
        <v>1.4113277643562725E-4</v>
      </c>
      <c r="H1632" s="318">
        <v>1.4818941525740861E-4</v>
      </c>
      <c r="I1632" s="318">
        <v>5.4824565535563995E-2</v>
      </c>
      <c r="J1632" s="318">
        <v>0</v>
      </c>
      <c r="K1632" s="318" t="s">
        <v>634</v>
      </c>
      <c r="O1632" s="318">
        <v>0</v>
      </c>
      <c r="P1632" s="318">
        <v>0</v>
      </c>
      <c r="Q1632" s="318">
        <v>0</v>
      </c>
      <c r="R1632" s="318">
        <v>12</v>
      </c>
      <c r="S1632" s="318">
        <v>0.52173913043478259</v>
      </c>
      <c r="T1632" s="318">
        <v>1</v>
      </c>
      <c r="U1632" s="318">
        <v>0</v>
      </c>
    </row>
    <row r="1633" spans="1:21" x14ac:dyDescent="0.2">
      <c r="A1633" s="318">
        <v>38839</v>
      </c>
      <c r="B1633" s="318">
        <v>413.42001299999998</v>
      </c>
      <c r="C1633" s="318">
        <v>1.5601759557406015E-2</v>
      </c>
      <c r="D1633" s="318">
        <v>2.7464998771698722E-3</v>
      </c>
      <c r="E1633" s="318">
        <v>1.2222712206426034E-2</v>
      </c>
      <c r="F1633" s="318">
        <v>1.3162920837689576E-2</v>
      </c>
      <c r="G1633" s="318">
        <v>1.4939469368111598E-4</v>
      </c>
      <c r="H1633" s="318">
        <v>1.5686442836517178E-4</v>
      </c>
      <c r="I1633" s="318">
        <v>4.862170848244244E-2</v>
      </c>
      <c r="J1633" s="318">
        <v>0</v>
      </c>
      <c r="K1633" s="318" t="s">
        <v>634</v>
      </c>
      <c r="O1633" s="318">
        <v>0</v>
      </c>
      <c r="P1633" s="318">
        <v>0</v>
      </c>
      <c r="Q1633" s="318">
        <v>0</v>
      </c>
      <c r="R1633" s="318">
        <v>12</v>
      </c>
      <c r="S1633" s="318">
        <v>0.52173913043478259</v>
      </c>
      <c r="T1633" s="318">
        <v>1</v>
      </c>
      <c r="U1633" s="318">
        <v>0</v>
      </c>
    </row>
    <row r="1634" spans="1:21" x14ac:dyDescent="0.2">
      <c r="A1634" s="318">
        <v>38840</v>
      </c>
      <c r="B1634" s="318">
        <v>416.14001500000001</v>
      </c>
      <c r="C1634" s="318">
        <v>6.5577213358877203E-3</v>
      </c>
      <c r="D1634" s="318">
        <v>2.4031672115409765E-3</v>
      </c>
      <c r="E1634" s="318">
        <v>1.1996826341905893E-2</v>
      </c>
      <c r="F1634" s="318">
        <v>1.2919659137437116E-2</v>
      </c>
      <c r="G1634" s="318">
        <v>1.4392384227784714E-4</v>
      </c>
      <c r="H1634" s="318">
        <v>1.5112003439173951E-4</v>
      </c>
      <c r="I1634" s="318">
        <v>5.3340374503341531E-2</v>
      </c>
      <c r="J1634" s="318">
        <v>0</v>
      </c>
      <c r="K1634" s="318" t="s">
        <v>634</v>
      </c>
      <c r="O1634" s="318">
        <v>0</v>
      </c>
      <c r="P1634" s="318">
        <v>0</v>
      </c>
      <c r="Q1634" s="318">
        <v>0</v>
      </c>
      <c r="R1634" s="318">
        <v>12</v>
      </c>
      <c r="S1634" s="318">
        <v>0.52173913043478259</v>
      </c>
      <c r="T1634" s="318">
        <v>1</v>
      </c>
      <c r="U1634" s="318">
        <v>0</v>
      </c>
    </row>
    <row r="1635" spans="1:21" x14ac:dyDescent="0.2">
      <c r="A1635" s="318">
        <v>38841</v>
      </c>
      <c r="B1635" s="318">
        <v>421.85998499999999</v>
      </c>
      <c r="C1635" s="318">
        <v>1.3651691730307756E-2</v>
      </c>
      <c r="D1635" s="318">
        <v>2.6159722527934921E-3</v>
      </c>
      <c r="E1635" s="318">
        <v>1.2161603337217036E-2</v>
      </c>
      <c r="F1635" s="318">
        <v>1.3097111286233729E-2</v>
      </c>
      <c r="G1635" s="318">
        <v>1.4790459573180853E-4</v>
      </c>
      <c r="H1635" s="318">
        <v>1.5529982551839896E-4</v>
      </c>
      <c r="I1635" s="318">
        <v>5.4333415406321584E-2</v>
      </c>
      <c r="J1635" s="318">
        <v>0</v>
      </c>
      <c r="K1635" s="318" t="s">
        <v>634</v>
      </c>
      <c r="O1635" s="318">
        <v>0</v>
      </c>
      <c r="P1635" s="318">
        <v>0</v>
      </c>
      <c r="Q1635" s="318">
        <v>0</v>
      </c>
      <c r="R1635" s="318">
        <v>12</v>
      </c>
      <c r="S1635" s="318">
        <v>0.52173913043478259</v>
      </c>
      <c r="T1635" s="318">
        <v>1</v>
      </c>
      <c r="U1635" s="318">
        <v>0</v>
      </c>
    </row>
    <row r="1636" spans="1:21" x14ac:dyDescent="0.2">
      <c r="A1636" s="318">
        <v>38842</v>
      </c>
      <c r="B1636" s="318">
        <v>423.67001299999998</v>
      </c>
      <c r="C1636" s="318">
        <v>4.2814111129608019E-3</v>
      </c>
      <c r="D1636" s="318">
        <v>3.1801624323317713E-3</v>
      </c>
      <c r="E1636" s="318">
        <v>1.1938376470447612E-2</v>
      </c>
      <c r="F1636" s="318">
        <v>1.2856713122020505E-2</v>
      </c>
      <c r="G1636" s="318">
        <v>1.4252483275013718E-4</v>
      </c>
      <c r="H1636" s="318">
        <v>1.4965107438764404E-4</v>
      </c>
      <c r="I1636" s="318">
        <v>5.957047650392757E-2</v>
      </c>
      <c r="J1636" s="318">
        <v>0</v>
      </c>
      <c r="K1636" s="318" t="s">
        <v>634</v>
      </c>
      <c r="O1636" s="318">
        <v>0</v>
      </c>
      <c r="P1636" s="318">
        <v>0</v>
      </c>
      <c r="Q1636" s="318">
        <v>0</v>
      </c>
      <c r="R1636" s="318">
        <v>12</v>
      </c>
      <c r="S1636" s="318">
        <v>0.52173913043478259</v>
      </c>
      <c r="T1636" s="318">
        <v>1</v>
      </c>
      <c r="U1636" s="318">
        <v>0</v>
      </c>
    </row>
    <row r="1637" spans="1:21" x14ac:dyDescent="0.2">
      <c r="A1637" s="318">
        <v>38845</v>
      </c>
      <c r="B1637" s="318">
        <v>419.97000100000002</v>
      </c>
      <c r="C1637" s="318">
        <v>-8.7715984592993557E-3</v>
      </c>
      <c r="D1637" s="318">
        <v>2.3258911065421372E-3</v>
      </c>
      <c r="E1637" s="318">
        <v>1.2128809679926309E-2</v>
      </c>
      <c r="F1637" s="318">
        <v>1.3061795039920639E-2</v>
      </c>
      <c r="G1637" s="318">
        <v>1.4710802425187412E-4</v>
      </c>
      <c r="H1637" s="318">
        <v>1.5446342546446783E-4</v>
      </c>
      <c r="I1637" s="318">
        <v>6.0091918685193542E-2</v>
      </c>
      <c r="J1637" s="318">
        <v>0</v>
      </c>
      <c r="K1637" s="318" t="s">
        <v>634</v>
      </c>
      <c r="O1637" s="318">
        <v>0</v>
      </c>
      <c r="P1637" s="318">
        <v>0</v>
      </c>
      <c r="Q1637" s="318">
        <v>0</v>
      </c>
      <c r="R1637" s="318">
        <v>12</v>
      </c>
      <c r="S1637" s="318">
        <v>0.52173913043478259</v>
      </c>
      <c r="T1637" s="318">
        <v>1</v>
      </c>
      <c r="U1637" s="318">
        <v>0</v>
      </c>
    </row>
    <row r="1638" spans="1:21" x14ac:dyDescent="0.2">
      <c r="A1638" s="318">
        <v>38846</v>
      </c>
      <c r="B1638" s="318">
        <v>424.36999500000002</v>
      </c>
      <c r="C1638" s="318">
        <v>1.0422421893014093E-2</v>
      </c>
      <c r="D1638" s="318">
        <v>3.5867326942938286E-3</v>
      </c>
      <c r="E1638" s="318">
        <v>1.1481427921736826E-2</v>
      </c>
      <c r="F1638" s="318">
        <v>1.2364614684947352E-2</v>
      </c>
      <c r="G1638" s="318">
        <v>1.3182318712203804E-4</v>
      </c>
      <c r="H1638" s="318">
        <v>1.3841434647813994E-4</v>
      </c>
      <c r="I1638" s="318">
        <v>5.2881836815624049E-2</v>
      </c>
      <c r="J1638" s="318">
        <v>0</v>
      </c>
      <c r="K1638" s="318" t="s">
        <v>634</v>
      </c>
      <c r="O1638" s="318">
        <v>0</v>
      </c>
      <c r="P1638" s="318">
        <v>0</v>
      </c>
      <c r="Q1638" s="318">
        <v>0</v>
      </c>
      <c r="R1638" s="318">
        <v>12</v>
      </c>
      <c r="S1638" s="318">
        <v>0.52173913043478259</v>
      </c>
      <c r="T1638" s="318">
        <v>1</v>
      </c>
      <c r="U1638" s="318">
        <v>0</v>
      </c>
    </row>
    <row r="1639" spans="1:21" x14ac:dyDescent="0.2">
      <c r="A1639" s="318">
        <v>38847</v>
      </c>
      <c r="B1639" s="318">
        <v>426.13000499999998</v>
      </c>
      <c r="C1639" s="318">
        <v>4.1387713399875002E-3</v>
      </c>
      <c r="D1639" s="318">
        <v>3.3202702582958397E-3</v>
      </c>
      <c r="E1639" s="318">
        <v>1.1396233181752726E-2</v>
      </c>
      <c r="F1639" s="318">
        <v>1.2272866503426013E-2</v>
      </c>
      <c r="G1639" s="318">
        <v>1.2987413073288186E-4</v>
      </c>
      <c r="H1639" s="318">
        <v>1.3636783726952596E-4</v>
      </c>
      <c r="I1639" s="318">
        <v>6.4175439854660177E-2</v>
      </c>
      <c r="J1639" s="318">
        <v>0</v>
      </c>
      <c r="K1639" s="318" t="s">
        <v>634</v>
      </c>
      <c r="O1639" s="318">
        <v>0</v>
      </c>
      <c r="P1639" s="318">
        <v>0</v>
      </c>
      <c r="Q1639" s="318">
        <v>0</v>
      </c>
      <c r="R1639" s="318">
        <v>12</v>
      </c>
      <c r="S1639" s="318">
        <v>0.52173913043478259</v>
      </c>
      <c r="T1639" s="318">
        <v>1</v>
      </c>
      <c r="U1639" s="318">
        <v>0</v>
      </c>
    </row>
    <row r="1640" spans="1:21" x14ac:dyDescent="0.2">
      <c r="A1640" s="318">
        <v>38848</v>
      </c>
      <c r="B1640" s="318">
        <v>427.66000400000001</v>
      </c>
      <c r="C1640" s="318">
        <v>3.5840209457461396E-3</v>
      </c>
      <c r="D1640" s="318">
        <v>2.9109736946408447E-3</v>
      </c>
      <c r="E1640" s="318">
        <v>1.1215062820539667E-2</v>
      </c>
      <c r="F1640" s="318">
        <v>1.2077759960581179E-2</v>
      </c>
      <c r="G1640" s="318">
        <v>1.2577763406865114E-4</v>
      </c>
      <c r="H1640" s="318">
        <v>1.320665157720837E-4</v>
      </c>
      <c r="I1640" s="318">
        <v>6.3397917446933669E-2</v>
      </c>
      <c r="J1640" s="318">
        <v>0</v>
      </c>
      <c r="K1640" s="318" t="s">
        <v>634</v>
      </c>
      <c r="O1640" s="318">
        <v>0</v>
      </c>
      <c r="P1640" s="318">
        <v>0</v>
      </c>
      <c r="Q1640" s="318">
        <v>0</v>
      </c>
      <c r="R1640" s="318">
        <v>12</v>
      </c>
      <c r="S1640" s="318">
        <v>0.52173913043478259</v>
      </c>
      <c r="T1640" s="318">
        <v>1</v>
      </c>
      <c r="U1640" s="318">
        <v>0</v>
      </c>
    </row>
    <row r="1641" spans="1:21" x14ac:dyDescent="0.2">
      <c r="A1641" s="318">
        <v>38849</v>
      </c>
      <c r="B1641" s="318">
        <v>415.91000400000001</v>
      </c>
      <c r="C1641" s="318">
        <v>-2.7859596396036246E-2</v>
      </c>
      <c r="D1641" s="318">
        <v>1.8145140682923962E-3</v>
      </c>
      <c r="E1641" s="318">
        <v>1.2994518485241005E-2</v>
      </c>
      <c r="F1641" s="318">
        <v>1.3994096830259544E-2</v>
      </c>
      <c r="G1641" s="318">
        <v>1.688575106632702E-4</v>
      </c>
      <c r="H1641" s="318">
        <v>1.7730038619643372E-4</v>
      </c>
      <c r="I1641" s="318">
        <v>6.7496036394068273E-2</v>
      </c>
      <c r="J1641" s="318">
        <v>0</v>
      </c>
      <c r="K1641" s="318" t="s">
        <v>634</v>
      </c>
      <c r="O1641" s="318">
        <v>0</v>
      </c>
      <c r="P1641" s="318">
        <v>0</v>
      </c>
      <c r="Q1641" s="318">
        <v>0</v>
      </c>
      <c r="R1641" s="318">
        <v>11</v>
      </c>
      <c r="S1641" s="318">
        <v>0.47826086956521741</v>
      </c>
      <c r="T1641" s="318">
        <v>1</v>
      </c>
      <c r="U1641" s="318">
        <v>0</v>
      </c>
    </row>
    <row r="1642" spans="1:21" x14ac:dyDescent="0.2">
      <c r="A1642" s="318">
        <v>38852</v>
      </c>
      <c r="B1642" s="318">
        <v>395.07998700000002</v>
      </c>
      <c r="C1642" s="318">
        <v>-5.1380657183479415E-2</v>
      </c>
      <c r="D1642" s="318">
        <v>-1.1691364325925539E-3</v>
      </c>
      <c r="E1642" s="318">
        <v>1.7219772214063518E-2</v>
      </c>
      <c r="F1642" s="318">
        <v>1.8544370076683789E-2</v>
      </c>
      <c r="G1642" s="318">
        <v>2.9652055510423405E-4</v>
      </c>
      <c r="H1642" s="318">
        <v>3.1134658285944576E-4</v>
      </c>
      <c r="I1642" s="318">
        <v>5.5005527306380413E-2</v>
      </c>
      <c r="J1642" s="318">
        <v>0</v>
      </c>
      <c r="K1642" s="318" t="s">
        <v>634</v>
      </c>
      <c r="O1642" s="318">
        <v>0</v>
      </c>
      <c r="P1642" s="318">
        <v>0</v>
      </c>
      <c r="Q1642" s="318">
        <v>0</v>
      </c>
      <c r="R1642" s="318">
        <v>10</v>
      </c>
      <c r="S1642" s="318">
        <v>0.43478260869565216</v>
      </c>
      <c r="T1642" s="318">
        <v>1</v>
      </c>
      <c r="U1642" s="318">
        <v>0</v>
      </c>
    </row>
    <row r="1643" spans="1:21" x14ac:dyDescent="0.2">
      <c r="A1643" s="318">
        <v>38853</v>
      </c>
      <c r="B1643" s="318">
        <v>394.79998799999998</v>
      </c>
      <c r="C1643" s="318">
        <v>-7.0896597100864262E-4</v>
      </c>
      <c r="D1643" s="318">
        <v>-1.0768899032456039E-3</v>
      </c>
      <c r="E1643" s="318">
        <v>1.7216652712438985E-2</v>
      </c>
      <c r="F1643" s="318">
        <v>1.8541010613395831E-2</v>
      </c>
      <c r="G1643" s="318">
        <v>2.9641313062073269E-4</v>
      </c>
      <c r="H1643" s="318">
        <v>3.1123378715176934E-4</v>
      </c>
      <c r="I1643" s="318">
        <v>2.5594413250761974E-2</v>
      </c>
      <c r="J1643" s="318">
        <v>0</v>
      </c>
      <c r="K1643" s="318" t="s">
        <v>634</v>
      </c>
      <c r="O1643" s="318">
        <v>0</v>
      </c>
      <c r="P1643" s="318">
        <v>0</v>
      </c>
      <c r="Q1643" s="318">
        <v>0</v>
      </c>
      <c r="R1643" s="318">
        <v>10</v>
      </c>
      <c r="S1643" s="318">
        <v>0.43478260869565216</v>
      </c>
      <c r="T1643" s="318">
        <v>1</v>
      </c>
      <c r="U1643" s="318">
        <v>0</v>
      </c>
    </row>
    <row r="1644" spans="1:21" x14ac:dyDescent="0.2">
      <c r="A1644" s="318">
        <v>38855</v>
      </c>
      <c r="B1644" s="318">
        <v>372.33999599999999</v>
      </c>
      <c r="C1644" s="318">
        <v>-5.8571872563307786E-2</v>
      </c>
      <c r="D1644" s="318">
        <v>-3.2799201267150377E-3</v>
      </c>
      <c r="E1644" s="318">
        <v>2.1220122856452986E-2</v>
      </c>
      <c r="F1644" s="318">
        <v>2.2852439999257061E-2</v>
      </c>
      <c r="G1644" s="318">
        <v>4.5029361404295845E-4</v>
      </c>
      <c r="H1644" s="318">
        <v>4.7280829474510638E-4</v>
      </c>
      <c r="I1644" s="318">
        <v>2.4500411113753496E-2</v>
      </c>
      <c r="J1644" s="318">
        <v>0</v>
      </c>
      <c r="K1644" s="318" t="s">
        <v>634</v>
      </c>
      <c r="O1644" s="318">
        <v>0</v>
      </c>
      <c r="P1644" s="318">
        <v>0</v>
      </c>
      <c r="Q1644" s="318">
        <v>0</v>
      </c>
      <c r="R1644" s="318">
        <v>10</v>
      </c>
      <c r="S1644" s="318">
        <v>0.43478260869565216</v>
      </c>
      <c r="T1644" s="318">
        <v>1</v>
      </c>
      <c r="U1644" s="318">
        <v>0</v>
      </c>
    </row>
    <row r="1645" spans="1:21" x14ac:dyDescent="0.2">
      <c r="A1645" s="318">
        <v>38856</v>
      </c>
      <c r="B1645" s="318">
        <v>371.17001299999998</v>
      </c>
      <c r="C1645" s="318">
        <v>-3.1471908960000183E-3</v>
      </c>
      <c r="D1645" s="318">
        <v>-4.1677663556596621E-3</v>
      </c>
      <c r="E1645" s="318">
        <v>2.0780690196380333E-2</v>
      </c>
      <c r="F1645" s="318">
        <v>2.2379204826871127E-2</v>
      </c>
      <c r="G1645" s="318">
        <v>4.3183708503793776E-4</v>
      </c>
      <c r="H1645" s="318">
        <v>4.5342893928983468E-4</v>
      </c>
      <c r="I1645" s="318">
        <v>-1.4610803503350839E-3</v>
      </c>
      <c r="J1645" s="318">
        <v>0</v>
      </c>
      <c r="K1645" s="318" t="s">
        <v>634</v>
      </c>
      <c r="O1645" s="318">
        <v>0</v>
      </c>
      <c r="P1645" s="318">
        <v>0</v>
      </c>
      <c r="Q1645" s="318">
        <v>0</v>
      </c>
      <c r="R1645" s="318">
        <v>10</v>
      </c>
      <c r="S1645" s="318">
        <v>0.43478260869565216</v>
      </c>
      <c r="T1645" s="318">
        <v>1</v>
      </c>
      <c r="U1645" s="318">
        <v>0</v>
      </c>
    </row>
    <row r="1646" spans="1:21" x14ac:dyDescent="0.2">
      <c r="A1646" s="318">
        <v>38859</v>
      </c>
      <c r="B1646" s="318">
        <v>353.040009</v>
      </c>
      <c r="C1646" s="318">
        <v>-5.0078823250727961E-2</v>
      </c>
      <c r="D1646" s="318">
        <v>-6.7986758069163563E-3</v>
      </c>
      <c r="E1646" s="318">
        <v>2.2925981385811492E-2</v>
      </c>
      <c r="F1646" s="318">
        <v>2.4689518415489296E-2</v>
      </c>
      <c r="G1646" s="318">
        <v>5.2560062250257508E-4</v>
      </c>
      <c r="H1646" s="318">
        <v>5.5188065362770386E-4</v>
      </c>
      <c r="I1646" s="318">
        <v>-4.4503826742369286E-3</v>
      </c>
      <c r="J1646" s="318">
        <v>0</v>
      </c>
      <c r="K1646" s="318" t="s">
        <v>634</v>
      </c>
      <c r="O1646" s="318">
        <v>0</v>
      </c>
      <c r="P1646" s="318">
        <v>0</v>
      </c>
      <c r="Q1646" s="318">
        <v>0</v>
      </c>
      <c r="R1646" s="318">
        <v>10</v>
      </c>
      <c r="S1646" s="318">
        <v>0.43478260869565216</v>
      </c>
      <c r="T1646" s="318">
        <v>1</v>
      </c>
      <c r="U1646" s="318">
        <v>0</v>
      </c>
    </row>
    <row r="1647" spans="1:21" x14ac:dyDescent="0.2">
      <c r="A1647" s="318">
        <v>38860</v>
      </c>
      <c r="B1647" s="318">
        <v>378.01001000000002</v>
      </c>
      <c r="C1647" s="318">
        <v>6.8339286296287591E-2</v>
      </c>
      <c r="D1647" s="318">
        <v>-4.4685563810938729E-3</v>
      </c>
      <c r="E1647" s="318">
        <v>2.7710089664220516E-2</v>
      </c>
      <c r="F1647" s="318">
        <v>2.9841635023006709E-2</v>
      </c>
      <c r="G1647" s="318">
        <v>7.6784906919914069E-4</v>
      </c>
      <c r="H1647" s="318">
        <v>8.0624152265909772E-4</v>
      </c>
      <c r="I1647" s="318">
        <v>-3.4476814436127899E-2</v>
      </c>
      <c r="J1647" s="318">
        <v>0</v>
      </c>
      <c r="K1647" s="318" t="s">
        <v>634</v>
      </c>
      <c r="O1647" s="318">
        <v>0</v>
      </c>
      <c r="P1647" s="318">
        <v>0</v>
      </c>
      <c r="Q1647" s="318">
        <v>0</v>
      </c>
      <c r="R1647" s="318">
        <v>10</v>
      </c>
      <c r="S1647" s="318">
        <v>0.43478260869565216</v>
      </c>
      <c r="T1647" s="318">
        <v>1</v>
      </c>
      <c r="U1647" s="318">
        <v>0</v>
      </c>
    </row>
    <row r="1648" spans="1:21" x14ac:dyDescent="0.2">
      <c r="A1648" s="318">
        <v>38861</v>
      </c>
      <c r="B1648" s="318">
        <v>368.05999800000001</v>
      </c>
      <c r="C1648" s="318">
        <v>-2.6674713827289125E-2</v>
      </c>
      <c r="D1648" s="318">
        <v>-6.0121008295062513E-3</v>
      </c>
      <c r="E1648" s="318">
        <v>2.8014150705911241E-2</v>
      </c>
      <c r="F1648" s="318">
        <v>3.0169085375596719E-2</v>
      </c>
      <c r="G1648" s="318">
        <v>7.8479263977350726E-4</v>
      </c>
      <c r="H1648" s="318">
        <v>8.2403227176218268E-4</v>
      </c>
      <c r="I1648" s="318">
        <v>-5.6625514300003149E-3</v>
      </c>
      <c r="J1648" s="318">
        <v>0</v>
      </c>
      <c r="K1648" s="318" t="s">
        <v>634</v>
      </c>
      <c r="O1648" s="318">
        <v>0</v>
      </c>
      <c r="P1648" s="318">
        <v>0</v>
      </c>
      <c r="Q1648" s="318">
        <v>0</v>
      </c>
      <c r="R1648" s="318">
        <v>9</v>
      </c>
      <c r="S1648" s="318">
        <v>0.39130434782608697</v>
      </c>
      <c r="T1648" s="318">
        <v>0</v>
      </c>
      <c r="U1648" s="318">
        <v>0</v>
      </c>
    </row>
    <row r="1649" spans="1:21" x14ac:dyDescent="0.2">
      <c r="A1649" s="318">
        <v>38863</v>
      </c>
      <c r="B1649" s="318">
        <v>382.60000600000001</v>
      </c>
      <c r="C1649" s="318">
        <v>3.8744109765175096E-2</v>
      </c>
      <c r="D1649" s="318">
        <v>-4.7282888325485594E-3</v>
      </c>
      <c r="E1649" s="318">
        <v>2.9451363534775805E-2</v>
      </c>
      <c r="F1649" s="318">
        <v>3.1716853037450865E-2</v>
      </c>
      <c r="G1649" s="318">
        <v>8.67382814057522E-4</v>
      </c>
      <c r="H1649" s="318">
        <v>9.1075195476039814E-4</v>
      </c>
      <c r="I1649" s="318">
        <v>-2.2021792644664143E-2</v>
      </c>
      <c r="J1649" s="318">
        <v>0</v>
      </c>
      <c r="K1649" s="318" t="s">
        <v>634</v>
      </c>
      <c r="O1649" s="318">
        <v>0</v>
      </c>
      <c r="P1649" s="318">
        <v>0</v>
      </c>
      <c r="Q1649" s="318">
        <v>0</v>
      </c>
      <c r="R1649" s="318">
        <v>9</v>
      </c>
      <c r="S1649" s="318">
        <v>0.39130434782608697</v>
      </c>
      <c r="T1649" s="318">
        <v>0</v>
      </c>
      <c r="U1649" s="318">
        <v>0</v>
      </c>
    </row>
    <row r="1650" spans="1:21" x14ac:dyDescent="0.2">
      <c r="A1650" s="318">
        <v>38866</v>
      </c>
      <c r="B1650" s="318">
        <v>391.13000499999998</v>
      </c>
      <c r="C1650" s="318">
        <v>2.2049925639427394E-2</v>
      </c>
      <c r="D1650" s="318">
        <v>-3.2924356158201629E-3</v>
      </c>
      <c r="E1650" s="318">
        <v>3.0008369888186393E-2</v>
      </c>
      <c r="F1650" s="318">
        <v>3.2316706033431501E-2</v>
      </c>
      <c r="G1650" s="318">
        <v>9.0050226334621177E-4</v>
      </c>
      <c r="H1650" s="318">
        <v>9.4552737651352244E-4</v>
      </c>
      <c r="I1650" s="318">
        <v>-5.2249406467213544E-3</v>
      </c>
      <c r="J1650" s="318">
        <v>0</v>
      </c>
      <c r="K1650" s="318" t="s">
        <v>634</v>
      </c>
      <c r="O1650" s="318">
        <v>0</v>
      </c>
      <c r="P1650" s="318">
        <v>0</v>
      </c>
      <c r="Q1650" s="318">
        <v>0</v>
      </c>
      <c r="R1650" s="318">
        <v>9</v>
      </c>
      <c r="S1650" s="318">
        <v>0.39130434782608697</v>
      </c>
      <c r="T1650" s="318">
        <v>0</v>
      </c>
      <c r="U1650" s="318">
        <v>0</v>
      </c>
    </row>
    <row r="1651" spans="1:21" x14ac:dyDescent="0.2">
      <c r="A1651" s="318">
        <v>38867</v>
      </c>
      <c r="B1651" s="318">
        <v>380.52999899999998</v>
      </c>
      <c r="C1651" s="318">
        <v>-2.7474983135116107E-2</v>
      </c>
      <c r="D1651" s="318">
        <v>-4.7539012773395485E-3</v>
      </c>
      <c r="E1651" s="318">
        <v>3.042008405344403E-2</v>
      </c>
      <c r="F1651" s="318">
        <v>3.2760090519093572E-2</v>
      </c>
      <c r="G1651" s="318">
        <v>9.2538151381859972E-4</v>
      </c>
      <c r="H1651" s="318">
        <v>9.7165058950952974E-4</v>
      </c>
      <c r="I1651" s="318">
        <v>4.365750636469018E-3</v>
      </c>
      <c r="J1651" s="318">
        <v>0</v>
      </c>
      <c r="K1651" s="318" t="s">
        <v>634</v>
      </c>
      <c r="O1651" s="318">
        <v>0</v>
      </c>
      <c r="P1651" s="318">
        <v>0</v>
      </c>
      <c r="Q1651" s="318">
        <v>0</v>
      </c>
      <c r="R1651" s="318">
        <v>8</v>
      </c>
      <c r="S1651" s="318">
        <v>0.34782608695652173</v>
      </c>
      <c r="T1651" s="318">
        <v>0</v>
      </c>
      <c r="U1651" s="318">
        <v>0</v>
      </c>
    </row>
    <row r="1652" spans="1:21" x14ac:dyDescent="0.2">
      <c r="A1652" s="318">
        <v>38868</v>
      </c>
      <c r="B1652" s="318">
        <v>381.42999300000002</v>
      </c>
      <c r="C1652" s="318">
        <v>2.3623141056906805E-3</v>
      </c>
      <c r="D1652" s="318">
        <v>-3.3267224401410992E-3</v>
      </c>
      <c r="E1652" s="318">
        <v>2.9994305427848394E-2</v>
      </c>
      <c r="F1652" s="318">
        <v>3.2301559691529036E-2</v>
      </c>
      <c r="G1652" s="318">
        <v>8.9965835809905563E-4</v>
      </c>
      <c r="H1652" s="318">
        <v>9.4464127600400846E-4</v>
      </c>
      <c r="I1652" s="318">
        <v>-1.1166180517294982E-2</v>
      </c>
      <c r="J1652" s="318">
        <v>0</v>
      </c>
      <c r="K1652" s="318" t="s">
        <v>634</v>
      </c>
      <c r="O1652" s="318">
        <v>0</v>
      </c>
      <c r="P1652" s="318">
        <v>0</v>
      </c>
      <c r="Q1652" s="318">
        <v>0</v>
      </c>
      <c r="R1652" s="318">
        <v>8</v>
      </c>
      <c r="S1652" s="318">
        <v>0.34782608695652173</v>
      </c>
      <c r="T1652" s="318">
        <v>0</v>
      </c>
      <c r="U1652" s="318">
        <v>0</v>
      </c>
    </row>
    <row r="1653" spans="1:21" x14ac:dyDescent="0.2">
      <c r="A1653" s="318">
        <v>38869</v>
      </c>
      <c r="B1653" s="318">
        <v>383.83999599999999</v>
      </c>
      <c r="C1653" s="318">
        <v>6.2984593720466307E-3</v>
      </c>
      <c r="D1653" s="318">
        <v>-2.7922146946822504E-3</v>
      </c>
      <c r="E1653" s="318">
        <v>3.0064308805296317E-2</v>
      </c>
      <c r="F1653" s="318">
        <v>3.2376947944165263E-2</v>
      </c>
      <c r="G1653" s="318">
        <v>9.0386266394021776E-4</v>
      </c>
      <c r="H1653" s="318">
        <v>9.490557971372287E-4</v>
      </c>
      <c r="I1653" s="318">
        <v>-8.0313664734950798E-3</v>
      </c>
      <c r="J1653" s="318">
        <v>0</v>
      </c>
      <c r="K1653" s="318" t="s">
        <v>634</v>
      </c>
      <c r="O1653" s="318">
        <v>0</v>
      </c>
      <c r="P1653" s="318">
        <v>0</v>
      </c>
      <c r="Q1653" s="318">
        <v>0</v>
      </c>
      <c r="R1653" s="318">
        <v>8</v>
      </c>
      <c r="S1653" s="318">
        <v>0.34782608695652173</v>
      </c>
      <c r="T1653" s="318">
        <v>0</v>
      </c>
      <c r="U1653" s="318">
        <v>0</v>
      </c>
    </row>
    <row r="1654" spans="1:21" x14ac:dyDescent="0.2">
      <c r="A1654" s="318">
        <v>38870</v>
      </c>
      <c r="B1654" s="318">
        <v>390.97000100000002</v>
      </c>
      <c r="C1654" s="318">
        <v>1.8405044586403869E-2</v>
      </c>
      <c r="D1654" s="318">
        <v>-2.6587249313966377E-3</v>
      </c>
      <c r="E1654" s="318">
        <v>3.0156147450555185E-2</v>
      </c>
      <c r="F1654" s="318">
        <v>3.2475851100597891E-2</v>
      </c>
      <c r="G1654" s="318">
        <v>9.0939322905962596E-4</v>
      </c>
      <c r="H1654" s="318">
        <v>9.5486289051260735E-4</v>
      </c>
      <c r="I1654" s="318">
        <v>-7.0077925323173695E-3</v>
      </c>
      <c r="J1654" s="318">
        <v>0</v>
      </c>
      <c r="K1654" s="318" t="s">
        <v>634</v>
      </c>
      <c r="O1654" s="318">
        <v>0</v>
      </c>
      <c r="P1654" s="318">
        <v>0</v>
      </c>
      <c r="Q1654" s="318">
        <v>0</v>
      </c>
      <c r="R1654" s="318">
        <v>8</v>
      </c>
      <c r="S1654" s="318">
        <v>0.34782608695652173</v>
      </c>
      <c r="T1654" s="318">
        <v>0</v>
      </c>
      <c r="U1654" s="318">
        <v>0</v>
      </c>
    </row>
    <row r="1655" spans="1:21" x14ac:dyDescent="0.2">
      <c r="A1655" s="318">
        <v>38874</v>
      </c>
      <c r="B1655" s="318">
        <v>379.60000600000001</v>
      </c>
      <c r="C1655" s="318">
        <v>-2.9512750714895068E-2</v>
      </c>
      <c r="D1655" s="318">
        <v>-4.3763664576243894E-3</v>
      </c>
      <c r="E1655" s="318">
        <v>3.0628503276776776E-2</v>
      </c>
      <c r="F1655" s="318">
        <v>3.298454199037499E-2</v>
      </c>
      <c r="G1655" s="318">
        <v>9.3810521297552573E-4</v>
      </c>
      <c r="H1655" s="318">
        <v>9.8501047362430203E-4</v>
      </c>
      <c r="I1655" s="318">
        <v>-8.939698104462139E-5</v>
      </c>
      <c r="J1655" s="318">
        <v>0</v>
      </c>
      <c r="K1655" s="318" t="s">
        <v>634</v>
      </c>
      <c r="O1655" s="318">
        <v>0</v>
      </c>
      <c r="P1655" s="318">
        <v>0</v>
      </c>
      <c r="Q1655" s="318">
        <v>0</v>
      </c>
      <c r="R1655" s="318">
        <v>8</v>
      </c>
      <c r="S1655" s="318">
        <v>0.34782608695652173</v>
      </c>
      <c r="T1655" s="318">
        <v>0</v>
      </c>
      <c r="U1655" s="318">
        <v>0</v>
      </c>
    </row>
    <row r="1656" spans="1:21" x14ac:dyDescent="0.2">
      <c r="A1656" s="318">
        <v>38875</v>
      </c>
      <c r="B1656" s="318">
        <v>377.17999300000002</v>
      </c>
      <c r="C1656" s="318">
        <v>-6.3955740164436687E-3</v>
      </c>
      <c r="D1656" s="318">
        <v>-5.3309981598506475E-3</v>
      </c>
      <c r="E1656" s="318">
        <v>3.0349656358205968E-2</v>
      </c>
      <c r="F1656" s="318">
        <v>3.2684245308837193E-2</v>
      </c>
      <c r="G1656" s="318">
        <v>9.2110164106119199E-4</v>
      </c>
      <c r="H1656" s="318">
        <v>9.6715672311425169E-4</v>
      </c>
      <c r="I1656" s="318">
        <v>-1.6170007694035066E-2</v>
      </c>
      <c r="J1656" s="318">
        <v>0</v>
      </c>
      <c r="K1656" s="318" t="s">
        <v>634</v>
      </c>
      <c r="O1656" s="318">
        <v>0</v>
      </c>
      <c r="P1656" s="318">
        <v>0</v>
      </c>
      <c r="Q1656" s="318">
        <v>0</v>
      </c>
      <c r="R1656" s="318">
        <v>8</v>
      </c>
      <c r="S1656" s="318">
        <v>0.34782608695652173</v>
      </c>
      <c r="T1656" s="318">
        <v>0</v>
      </c>
      <c r="U1656" s="318">
        <v>0</v>
      </c>
    </row>
    <row r="1657" spans="1:21" x14ac:dyDescent="0.2">
      <c r="A1657" s="318">
        <v>38876</v>
      </c>
      <c r="B1657" s="318">
        <v>356.38000499999998</v>
      </c>
      <c r="C1657" s="318">
        <v>-5.6724917196204108E-2</v>
      </c>
      <c r="D1657" s="318">
        <v>-8.2360614126680241E-3</v>
      </c>
      <c r="E1657" s="318">
        <v>3.2244179382138721E-2</v>
      </c>
      <c r="F1657" s="318">
        <v>3.4724500873072467E-2</v>
      </c>
      <c r="G1657" s="318">
        <v>1.0396871040275397E-3</v>
      </c>
      <c r="H1657" s="318">
        <v>1.0916714592289168E-3</v>
      </c>
      <c r="I1657" s="318">
        <v>-2.5070408337921873E-2</v>
      </c>
      <c r="J1657" s="318">
        <v>0</v>
      </c>
      <c r="K1657" s="318" t="s">
        <v>634</v>
      </c>
      <c r="O1657" s="318">
        <v>0</v>
      </c>
      <c r="P1657" s="318">
        <v>0</v>
      </c>
      <c r="Q1657" s="318">
        <v>0</v>
      </c>
      <c r="R1657" s="318">
        <v>8</v>
      </c>
      <c r="S1657" s="318">
        <v>0.34782608695652173</v>
      </c>
      <c r="T1657" s="318">
        <v>0</v>
      </c>
      <c r="U1657" s="318">
        <v>0</v>
      </c>
    </row>
    <row r="1658" spans="1:21" x14ac:dyDescent="0.2">
      <c r="A1658" s="318">
        <v>38877</v>
      </c>
      <c r="B1658" s="318">
        <v>363.85998499999999</v>
      </c>
      <c r="C1658" s="318">
        <v>2.0771545714773333E-2</v>
      </c>
      <c r="D1658" s="318">
        <v>-6.8292450234264685E-3</v>
      </c>
      <c r="E1658" s="318">
        <v>3.2858282648723938E-2</v>
      </c>
      <c r="F1658" s="318">
        <v>3.5385842852471934E-2</v>
      </c>
      <c r="G1658" s="318">
        <v>1.0796667386234328E-3</v>
      </c>
      <c r="H1658" s="318">
        <v>1.1336500755546044E-3</v>
      </c>
      <c r="I1658" s="318">
        <v>-5.3778726265976212E-2</v>
      </c>
      <c r="J1658" s="318">
        <v>0</v>
      </c>
      <c r="K1658" s="318" t="s">
        <v>634</v>
      </c>
      <c r="O1658" s="318">
        <v>0</v>
      </c>
      <c r="P1658" s="318">
        <v>0</v>
      </c>
      <c r="Q1658" s="318">
        <v>0</v>
      </c>
      <c r="R1658" s="318">
        <v>8</v>
      </c>
      <c r="S1658" s="318">
        <v>0.34782608695652173</v>
      </c>
      <c r="T1658" s="318">
        <v>0</v>
      </c>
      <c r="U1658" s="318">
        <v>0</v>
      </c>
    </row>
    <row r="1659" spans="1:21" x14ac:dyDescent="0.2">
      <c r="A1659" s="318">
        <v>38880</v>
      </c>
      <c r="B1659" s="318">
        <v>354.040009</v>
      </c>
      <c r="C1659" s="318">
        <v>-2.7359210522477584E-2</v>
      </c>
      <c r="D1659" s="318">
        <v>-8.6283703765451178E-3</v>
      </c>
      <c r="E1659" s="318">
        <v>3.2900775334104328E-2</v>
      </c>
      <c r="F1659" s="318">
        <v>3.5431604205958506E-2</v>
      </c>
      <c r="G1659" s="318">
        <v>1.0824610175852079E-3</v>
      </c>
      <c r="H1659" s="318">
        <v>1.1365840684644684E-3</v>
      </c>
      <c r="I1659" s="318">
        <v>-4.5191713718436603E-2</v>
      </c>
      <c r="J1659" s="318">
        <v>0</v>
      </c>
      <c r="K1659" s="318" t="s">
        <v>634</v>
      </c>
      <c r="O1659" s="318">
        <v>0</v>
      </c>
      <c r="P1659" s="318">
        <v>0</v>
      </c>
      <c r="Q1659" s="318">
        <v>0</v>
      </c>
      <c r="R1659" s="318">
        <v>8</v>
      </c>
      <c r="S1659" s="318">
        <v>0.34782608695652173</v>
      </c>
      <c r="T1659" s="318">
        <v>0</v>
      </c>
      <c r="U1659" s="318">
        <v>0</v>
      </c>
    </row>
    <row r="1660" spans="1:21" x14ac:dyDescent="0.2">
      <c r="A1660" s="318">
        <v>38881</v>
      </c>
      <c r="B1660" s="318">
        <v>340.77999899999998</v>
      </c>
      <c r="C1660" s="318">
        <v>-3.8172821668883729E-2</v>
      </c>
      <c r="D1660" s="318">
        <v>-1.0643208138872321E-2</v>
      </c>
      <c r="E1660" s="318">
        <v>3.3372027246543624E-2</v>
      </c>
      <c r="F1660" s="318">
        <v>3.5939106265508516E-2</v>
      </c>
      <c r="G1660" s="318">
        <v>1.11369220254405E-3</v>
      </c>
      <c r="H1660" s="318">
        <v>1.1693768126712525E-3</v>
      </c>
      <c r="I1660" s="318">
        <v>-5.676304121434405E-2</v>
      </c>
      <c r="J1660" s="318">
        <v>0</v>
      </c>
      <c r="K1660" s="318" t="s">
        <v>634</v>
      </c>
      <c r="O1660" s="318">
        <v>0</v>
      </c>
      <c r="P1660" s="318">
        <v>0</v>
      </c>
      <c r="Q1660" s="318">
        <v>0</v>
      </c>
      <c r="R1660" s="318">
        <v>8</v>
      </c>
      <c r="S1660" s="318">
        <v>0.34782608695652173</v>
      </c>
      <c r="T1660" s="318">
        <v>0</v>
      </c>
      <c r="U1660" s="318">
        <v>0</v>
      </c>
    </row>
    <row r="1661" spans="1:21" x14ac:dyDescent="0.2">
      <c r="A1661" s="318">
        <v>38882</v>
      </c>
      <c r="B1661" s="318">
        <v>342.11999500000002</v>
      </c>
      <c r="C1661" s="318">
        <v>3.9244332451772515E-3</v>
      </c>
      <c r="D1661" s="318">
        <v>-1.0626998029375603E-2</v>
      </c>
      <c r="E1661" s="318">
        <v>3.3379365378050863E-2</v>
      </c>
      <c r="F1661" s="318">
        <v>3.5947008868670159E-2</v>
      </c>
      <c r="G1661" s="318">
        <v>1.1141820330414207E-3</v>
      </c>
      <c r="H1661" s="318">
        <v>1.1698911346934918E-3</v>
      </c>
      <c r="I1661" s="318">
        <v>-7.6759075671186075E-2</v>
      </c>
      <c r="J1661" s="318">
        <v>0</v>
      </c>
      <c r="K1661" s="318" t="s">
        <v>634</v>
      </c>
      <c r="O1661" s="318">
        <v>0</v>
      </c>
      <c r="P1661" s="318">
        <v>0</v>
      </c>
      <c r="Q1661" s="318">
        <v>0</v>
      </c>
      <c r="R1661" s="318">
        <v>8</v>
      </c>
      <c r="S1661" s="318">
        <v>0.34782608695652173</v>
      </c>
      <c r="T1661" s="318">
        <v>0</v>
      </c>
      <c r="U1661" s="318">
        <v>0</v>
      </c>
    </row>
    <row r="1662" spans="1:21" x14ac:dyDescent="0.2">
      <c r="A1662" s="318">
        <v>38883</v>
      </c>
      <c r="B1662" s="318">
        <v>361.209991</v>
      </c>
      <c r="C1662" s="318">
        <v>5.4297943638316186E-2</v>
      </c>
      <c r="D1662" s="318">
        <v>-6.7147342182159609E-3</v>
      </c>
      <c r="E1662" s="318">
        <v>3.5972561970357808E-2</v>
      </c>
      <c r="F1662" s="318">
        <v>3.8739682121923795E-2</v>
      </c>
      <c r="G1662" s="318">
        <v>1.294025214711233E-3</v>
      </c>
      <c r="H1662" s="318">
        <v>1.3587264754467948E-3</v>
      </c>
      <c r="I1662" s="318">
        <v>-7.5691601998693139E-2</v>
      </c>
      <c r="J1662" s="318">
        <v>0</v>
      </c>
      <c r="K1662" s="318" t="s">
        <v>634</v>
      </c>
      <c r="O1662" s="318">
        <v>0</v>
      </c>
      <c r="P1662" s="318">
        <v>0</v>
      </c>
      <c r="Q1662" s="318">
        <v>0</v>
      </c>
      <c r="R1662" s="318">
        <v>8</v>
      </c>
      <c r="S1662" s="318">
        <v>0.34782608695652173</v>
      </c>
      <c r="T1662" s="318">
        <v>0</v>
      </c>
      <c r="U1662" s="318">
        <v>0</v>
      </c>
    </row>
    <row r="1663" spans="1:21" x14ac:dyDescent="0.2">
      <c r="A1663" s="318">
        <v>38884</v>
      </c>
      <c r="B1663" s="318">
        <v>356.07000699999998</v>
      </c>
      <c r="C1663" s="318">
        <v>-1.4332121340562906E-2</v>
      </c>
      <c r="D1663" s="318">
        <v>-4.9505182256961268E-3</v>
      </c>
      <c r="E1663" s="318">
        <v>3.455294675351437E-2</v>
      </c>
      <c r="F1663" s="318">
        <v>3.7210865734553934E-2</v>
      </c>
      <c r="G1663" s="318">
        <v>1.1939061293511992E-3</v>
      </c>
      <c r="H1663" s="318">
        <v>1.2536014358187594E-3</v>
      </c>
      <c r="I1663" s="318">
        <v>-4.3955406923852532E-2</v>
      </c>
      <c r="J1663" s="318">
        <v>0</v>
      </c>
      <c r="K1663" s="318" t="s">
        <v>634</v>
      </c>
      <c r="O1663" s="318">
        <v>0</v>
      </c>
      <c r="P1663" s="318">
        <v>0</v>
      </c>
      <c r="Q1663" s="318">
        <v>0</v>
      </c>
      <c r="R1663" s="318">
        <v>8</v>
      </c>
      <c r="S1663" s="318">
        <v>0.34782608695652173</v>
      </c>
      <c r="T1663" s="318">
        <v>0</v>
      </c>
      <c r="U1663" s="318">
        <v>0</v>
      </c>
    </row>
    <row r="1664" spans="1:21" x14ac:dyDescent="0.2">
      <c r="A1664" s="318">
        <v>38887</v>
      </c>
      <c r="B1664" s="318">
        <v>357.11999500000002</v>
      </c>
      <c r="C1664" s="318">
        <v>2.9444853564162539E-3</v>
      </c>
      <c r="D1664" s="318">
        <v>-4.7765443529616076E-3</v>
      </c>
      <c r="E1664" s="318">
        <v>3.4584553848488513E-2</v>
      </c>
      <c r="F1664" s="318">
        <v>3.7244904144526088E-2</v>
      </c>
      <c r="G1664" s="318">
        <v>1.1960913648990015E-3</v>
      </c>
      <c r="H1664" s="318">
        <v>1.2558959331439516E-3</v>
      </c>
      <c r="I1664" s="318">
        <v>-4.4115878885288479E-2</v>
      </c>
      <c r="J1664" s="318">
        <v>0</v>
      </c>
      <c r="K1664" s="318" t="s">
        <v>634</v>
      </c>
      <c r="O1664" s="318">
        <v>0</v>
      </c>
      <c r="P1664" s="318">
        <v>0</v>
      </c>
      <c r="Q1664" s="318">
        <v>0</v>
      </c>
      <c r="R1664" s="318">
        <v>8</v>
      </c>
      <c r="S1664" s="318">
        <v>0.34782608695652173</v>
      </c>
      <c r="T1664" s="318">
        <v>0</v>
      </c>
      <c r="U1664" s="318">
        <v>0</v>
      </c>
    </row>
    <row r="1665" spans="1:21" x14ac:dyDescent="0.2">
      <c r="A1665" s="318">
        <v>38888</v>
      </c>
      <c r="B1665" s="318">
        <v>353.47000100000002</v>
      </c>
      <c r="C1665" s="318">
        <v>-1.0273226816984745E-2</v>
      </c>
      <c r="D1665" s="318">
        <v>-2.4766088412319399E-3</v>
      </c>
      <c r="E1665" s="318">
        <v>3.2362802496315922E-2</v>
      </c>
      <c r="F1665" s="318">
        <v>3.4852248842186379E-2</v>
      </c>
      <c r="G1665" s="318">
        <v>1.0473509854155522E-3</v>
      </c>
      <c r="H1665" s="318">
        <v>1.0997185346863299E-3</v>
      </c>
      <c r="I1665" s="318">
        <v>-4.3330688644641922E-2</v>
      </c>
      <c r="J1665" s="318">
        <v>0</v>
      </c>
      <c r="K1665" s="318" t="s">
        <v>634</v>
      </c>
      <c r="O1665" s="318">
        <v>0</v>
      </c>
      <c r="P1665" s="318">
        <v>0</v>
      </c>
      <c r="Q1665" s="318">
        <v>0</v>
      </c>
      <c r="R1665" s="318">
        <v>8</v>
      </c>
      <c r="S1665" s="318">
        <v>0.34782608695652173</v>
      </c>
      <c r="T1665" s="318">
        <v>0</v>
      </c>
      <c r="U1665" s="318">
        <v>0</v>
      </c>
    </row>
    <row r="1666" spans="1:21" x14ac:dyDescent="0.2">
      <c r="A1666" s="318">
        <v>38889</v>
      </c>
      <c r="B1666" s="318">
        <v>353.92001299999998</v>
      </c>
      <c r="C1666" s="318">
        <v>1.2723166903688208E-3</v>
      </c>
      <c r="D1666" s="318">
        <v>-2.2661560990239003E-3</v>
      </c>
      <c r="E1666" s="318">
        <v>3.2372592090508905E-2</v>
      </c>
      <c r="F1666" s="318">
        <v>3.4862791482086514E-2</v>
      </c>
      <c r="G1666" s="318">
        <v>1.0479847186584796E-3</v>
      </c>
      <c r="H1666" s="318">
        <v>1.1003839545914037E-3</v>
      </c>
      <c r="I1666" s="318">
        <v>-3.6937120338083974E-2</v>
      </c>
      <c r="J1666" s="318">
        <v>0</v>
      </c>
      <c r="K1666" s="318" t="s">
        <v>634</v>
      </c>
      <c r="O1666" s="318">
        <v>0</v>
      </c>
      <c r="P1666" s="318">
        <v>0</v>
      </c>
      <c r="Q1666" s="318">
        <v>0</v>
      </c>
      <c r="R1666" s="318">
        <v>7</v>
      </c>
      <c r="S1666" s="318">
        <v>0.30434782608695654</v>
      </c>
      <c r="T1666" s="318">
        <v>0</v>
      </c>
      <c r="U1666" s="318">
        <v>0</v>
      </c>
    </row>
    <row r="1667" spans="1:21" x14ac:dyDescent="0.2">
      <c r="A1667" s="318">
        <v>38890</v>
      </c>
      <c r="B1667" s="318">
        <v>359.07000699999998</v>
      </c>
      <c r="C1667" s="318">
        <v>1.4446439422815144E-2</v>
      </c>
      <c r="D1667" s="318">
        <v>8.0647545685910542E-4</v>
      </c>
      <c r="E1667" s="318">
        <v>3.0622452321657865E-2</v>
      </c>
      <c r="F1667" s="318">
        <v>3.2978025577170007E-2</v>
      </c>
      <c r="G1667" s="318">
        <v>9.377345861922091E-4</v>
      </c>
      <c r="H1667" s="318">
        <v>9.8462131550181953E-4</v>
      </c>
      <c r="I1667" s="318">
        <v>-3.9366764282495519E-2</v>
      </c>
      <c r="J1667" s="318">
        <v>0</v>
      </c>
      <c r="K1667" s="318" t="s">
        <v>634</v>
      </c>
      <c r="O1667" s="318">
        <v>0</v>
      </c>
      <c r="P1667" s="318">
        <v>0</v>
      </c>
      <c r="Q1667" s="318">
        <v>0</v>
      </c>
      <c r="R1667" s="318">
        <v>7</v>
      </c>
      <c r="S1667" s="318">
        <v>0.30434782608695654</v>
      </c>
      <c r="T1667" s="318">
        <v>0</v>
      </c>
      <c r="U1667" s="318">
        <v>0</v>
      </c>
    </row>
    <row r="1668" spans="1:21" x14ac:dyDescent="0.2">
      <c r="A1668" s="318">
        <v>38891</v>
      </c>
      <c r="B1668" s="318">
        <v>368.27999899999998</v>
      </c>
      <c r="C1668" s="318">
        <v>2.5326140656125092E-2</v>
      </c>
      <c r="D1668" s="318">
        <v>-1.2417695736248238E-3</v>
      </c>
      <c r="E1668" s="318">
        <v>2.7117451671987269E-2</v>
      </c>
      <c r="F1668" s="318">
        <v>2.9203409492909366E-2</v>
      </c>
      <c r="G1668" s="318">
        <v>7.3535618518256519E-4</v>
      </c>
      <c r="H1668" s="318">
        <v>7.7212399444169348E-4</v>
      </c>
      <c r="I1668" s="318">
        <v>-2.6032437283012629E-2</v>
      </c>
      <c r="J1668" s="318">
        <v>0</v>
      </c>
      <c r="K1668" s="318" t="s">
        <v>634</v>
      </c>
      <c r="O1668" s="318">
        <v>0</v>
      </c>
      <c r="P1668" s="318">
        <v>0</v>
      </c>
      <c r="Q1668" s="318">
        <v>0</v>
      </c>
      <c r="R1668" s="318">
        <v>6</v>
      </c>
      <c r="S1668" s="318">
        <v>0.2608695652173913</v>
      </c>
      <c r="T1668" s="318">
        <v>0</v>
      </c>
      <c r="U1668" s="318">
        <v>0</v>
      </c>
    </row>
    <row r="1669" spans="1:21" x14ac:dyDescent="0.2">
      <c r="A1669" s="318">
        <v>38894</v>
      </c>
      <c r="B1669" s="318">
        <v>367.22000100000002</v>
      </c>
      <c r="C1669" s="318">
        <v>-2.8823894871154911E-3</v>
      </c>
      <c r="D1669" s="318">
        <v>-1.0880174790226961E-4</v>
      </c>
      <c r="E1669" s="318">
        <v>2.6491531426066407E-2</v>
      </c>
      <c r="F1669" s="318">
        <v>2.8529341535763822E-2</v>
      </c>
      <c r="G1669" s="318">
        <v>7.018012372982641E-4</v>
      </c>
      <c r="H1669" s="318">
        <v>7.3689129916317735E-4</v>
      </c>
      <c r="I1669" s="318">
        <v>-2.942199820542472E-2</v>
      </c>
      <c r="J1669" s="318">
        <v>0</v>
      </c>
      <c r="K1669" s="318" t="s">
        <v>634</v>
      </c>
      <c r="O1669" s="318">
        <v>0</v>
      </c>
      <c r="P1669" s="318">
        <v>0</v>
      </c>
      <c r="Q1669" s="318">
        <v>0</v>
      </c>
      <c r="R1669" s="318">
        <v>6</v>
      </c>
      <c r="S1669" s="318">
        <v>0.2608695652173913</v>
      </c>
      <c r="T1669" s="318">
        <v>0</v>
      </c>
      <c r="U1669" s="318">
        <v>0</v>
      </c>
    </row>
    <row r="1670" spans="1:21" x14ac:dyDescent="0.2">
      <c r="A1670" s="318">
        <v>38895</v>
      </c>
      <c r="B1670" s="318">
        <v>375.52999899999998</v>
      </c>
      <c r="C1670" s="318">
        <v>2.2377232608134432E-2</v>
      </c>
      <c r="D1670" s="318">
        <v>-8.8817685061849032E-4</v>
      </c>
      <c r="E1670" s="318">
        <v>2.5514056730964709E-2</v>
      </c>
      <c r="F1670" s="318">
        <v>2.7476676479500455E-2</v>
      </c>
      <c r="G1670" s="318">
        <v>6.5096709087088559E-4</v>
      </c>
      <c r="H1670" s="318">
        <v>6.8351544541442994E-4</v>
      </c>
      <c r="I1670" s="318">
        <v>-2.7610878436816099E-2</v>
      </c>
      <c r="J1670" s="318">
        <v>0</v>
      </c>
      <c r="K1670" s="318" t="s">
        <v>634</v>
      </c>
      <c r="O1670" s="318">
        <v>0</v>
      </c>
      <c r="P1670" s="318">
        <v>0</v>
      </c>
      <c r="Q1670" s="318">
        <v>0</v>
      </c>
      <c r="R1670" s="318">
        <v>6</v>
      </c>
      <c r="S1670" s="318">
        <v>0.2608695652173913</v>
      </c>
      <c r="T1670" s="318">
        <v>0</v>
      </c>
      <c r="U1670" s="318">
        <v>0</v>
      </c>
    </row>
    <row r="1671" spans="1:21" x14ac:dyDescent="0.2">
      <c r="A1671" s="318">
        <v>38896</v>
      </c>
      <c r="B1671" s="318">
        <v>370.36999500000002</v>
      </c>
      <c r="C1671" s="318">
        <v>-1.3835866353998591E-2</v>
      </c>
      <c r="D1671" s="318">
        <v>-2.5970240884006794E-3</v>
      </c>
      <c r="E1671" s="318">
        <v>2.5099307359493218E-2</v>
      </c>
      <c r="F1671" s="318">
        <v>2.7030023310223465E-2</v>
      </c>
      <c r="G1671" s="318">
        <v>6.2997522992631048E-4</v>
      </c>
      <c r="H1671" s="318">
        <v>6.6147399142262606E-4</v>
      </c>
      <c r="I1671" s="318">
        <v>-2.2797316282117727E-2</v>
      </c>
      <c r="J1671" s="318">
        <v>0</v>
      </c>
      <c r="K1671" s="318" t="s">
        <v>634</v>
      </c>
      <c r="O1671" s="318">
        <v>0</v>
      </c>
      <c r="P1671" s="318">
        <v>0</v>
      </c>
      <c r="Q1671" s="318">
        <v>0</v>
      </c>
      <c r="R1671" s="318">
        <v>6</v>
      </c>
      <c r="S1671" s="318">
        <v>0.2608695652173913</v>
      </c>
      <c r="T1671" s="318">
        <v>0</v>
      </c>
      <c r="U1671" s="318">
        <v>0</v>
      </c>
    </row>
    <row r="1672" spans="1:21" x14ac:dyDescent="0.2">
      <c r="A1672" s="318">
        <v>38897</v>
      </c>
      <c r="B1672" s="318">
        <v>374.52999899999998</v>
      </c>
      <c r="C1672" s="318">
        <v>1.1169411416620589E-2</v>
      </c>
      <c r="D1672" s="318">
        <v>-7.5681482403226752E-4</v>
      </c>
      <c r="E1672" s="318">
        <v>2.4595723943238643E-2</v>
      </c>
      <c r="F1672" s="318">
        <v>2.6487702708103154E-2</v>
      </c>
      <c r="G1672" s="318">
        <v>6.0494963629200273E-4</v>
      </c>
      <c r="H1672" s="318">
        <v>6.3519711810660284E-4</v>
      </c>
      <c r="I1672" s="318">
        <v>-3.4121114865191461E-2</v>
      </c>
      <c r="J1672" s="318">
        <v>0</v>
      </c>
      <c r="K1672" s="318" t="s">
        <v>634</v>
      </c>
      <c r="O1672" s="318">
        <v>0</v>
      </c>
      <c r="P1672" s="318">
        <v>0</v>
      </c>
      <c r="Q1672" s="318">
        <v>0</v>
      </c>
      <c r="R1672" s="318">
        <v>6</v>
      </c>
      <c r="S1672" s="318">
        <v>0.2608695652173913</v>
      </c>
      <c r="T1672" s="318">
        <v>0</v>
      </c>
      <c r="U1672" s="318">
        <v>0</v>
      </c>
    </row>
    <row r="1673" spans="1:21" x14ac:dyDescent="0.2">
      <c r="A1673" s="318">
        <v>38902</v>
      </c>
      <c r="B1673" s="318">
        <v>383.709991</v>
      </c>
      <c r="C1673" s="318">
        <v>5.5665422554173182E-3</v>
      </c>
      <c r="D1673" s="318">
        <v>-8.9256179862235514E-4</v>
      </c>
      <c r="E1673" s="318">
        <v>2.4520998375129031E-2</v>
      </c>
      <c r="F1673" s="318">
        <v>2.6407229019369725E-2</v>
      </c>
      <c r="G1673" s="318">
        <v>6.012793613130805E-4</v>
      </c>
      <c r="H1673" s="318">
        <v>6.313433293787346E-4</v>
      </c>
      <c r="I1673" s="318">
        <v>-1.5626564468166994E-2</v>
      </c>
      <c r="J1673" s="318">
        <v>0</v>
      </c>
      <c r="K1673" s="318" t="s">
        <v>634</v>
      </c>
      <c r="O1673" s="318">
        <v>0</v>
      </c>
      <c r="P1673" s="318">
        <v>0</v>
      </c>
      <c r="Q1673" s="318">
        <v>0</v>
      </c>
      <c r="R1673" s="318">
        <v>9</v>
      </c>
      <c r="S1673" s="318">
        <v>0.39130434782608697</v>
      </c>
      <c r="T1673" s="318">
        <v>0</v>
      </c>
      <c r="U1673" s="318">
        <v>0</v>
      </c>
    </row>
    <row r="1674" spans="1:21" x14ac:dyDescent="0.2">
      <c r="A1674" s="318">
        <v>38904</v>
      </c>
      <c r="B1674" s="318">
        <v>382.48001099999999</v>
      </c>
      <c r="C1674" s="318">
        <v>1.5811438880449717E-2</v>
      </c>
      <c r="D1674" s="318">
        <v>6.6447069295621553E-4</v>
      </c>
      <c r="E1674" s="318">
        <v>2.4220838787124856E-2</v>
      </c>
      <c r="F1674" s="318">
        <v>2.6083980232288306E-2</v>
      </c>
      <c r="G1674" s="318">
        <v>5.8664903155189181E-4</v>
      </c>
      <c r="H1674" s="318">
        <v>6.1598148312948643E-4</v>
      </c>
      <c r="I1674" s="318">
        <v>-2.6350044135383738E-2</v>
      </c>
      <c r="J1674" s="318">
        <v>0</v>
      </c>
      <c r="K1674" s="318" t="s">
        <v>634</v>
      </c>
      <c r="O1674" s="318">
        <v>0</v>
      </c>
      <c r="P1674" s="318">
        <v>0</v>
      </c>
      <c r="Q1674" s="318">
        <v>0</v>
      </c>
      <c r="R1674" s="318">
        <v>10</v>
      </c>
      <c r="S1674" s="318">
        <v>0.43478260869565216</v>
      </c>
      <c r="T1674" s="318">
        <v>1</v>
      </c>
      <c r="U1674" s="318">
        <v>0</v>
      </c>
    </row>
    <row r="1675" spans="1:21" x14ac:dyDescent="0.2">
      <c r="A1675" s="318">
        <v>38905</v>
      </c>
      <c r="B1675" s="318">
        <v>385.52999899999998</v>
      </c>
      <c r="C1675" s="318">
        <v>7.9426153158062961E-3</v>
      </c>
      <c r="D1675" s="318">
        <v>3.7438770030519494E-3</v>
      </c>
      <c r="E1675" s="318">
        <v>2.0363291200369171E-2</v>
      </c>
      <c r="F1675" s="318">
        <v>2.1929698215782185E-2</v>
      </c>
      <c r="G1675" s="318">
        <v>4.1466362851103256E-4</v>
      </c>
      <c r="H1675" s="318">
        <v>4.3539680993658422E-4</v>
      </c>
      <c r="I1675" s="318">
        <v>-2.1184141958137045E-2</v>
      </c>
      <c r="J1675" s="318">
        <v>0</v>
      </c>
      <c r="K1675" s="318" t="s">
        <v>634</v>
      </c>
      <c r="O1675" s="318">
        <v>0</v>
      </c>
      <c r="P1675" s="318">
        <v>0</v>
      </c>
      <c r="Q1675" s="318">
        <v>0</v>
      </c>
      <c r="R1675" s="318">
        <v>10</v>
      </c>
      <c r="S1675" s="318">
        <v>0.43478260869565216</v>
      </c>
      <c r="T1675" s="318">
        <v>1</v>
      </c>
      <c r="U1675" s="318">
        <v>0</v>
      </c>
    </row>
    <row r="1676" spans="1:21" x14ac:dyDescent="0.2">
      <c r="A1676" s="318">
        <v>38908</v>
      </c>
      <c r="B1676" s="318">
        <v>382.44000199999999</v>
      </c>
      <c r="C1676" s="318">
        <v>-8.0472249465037733E-3</v>
      </c>
      <c r="D1676" s="318">
        <v>2.3715545906101815E-3</v>
      </c>
      <c r="E1676" s="318">
        <v>2.0128105361374483E-2</v>
      </c>
      <c r="F1676" s="318">
        <v>2.1676421158403288E-2</v>
      </c>
      <c r="G1676" s="318">
        <v>4.0514062543859215E-4</v>
      </c>
      <c r="H1676" s="318">
        <v>4.2539765671052178E-4</v>
      </c>
      <c r="I1676" s="318">
        <v>-7.2111528434694967E-3</v>
      </c>
      <c r="J1676" s="318">
        <v>0</v>
      </c>
      <c r="K1676" s="318" t="s">
        <v>634</v>
      </c>
      <c r="O1676" s="318">
        <v>0</v>
      </c>
      <c r="P1676" s="318">
        <v>0</v>
      </c>
      <c r="Q1676" s="318">
        <v>0</v>
      </c>
      <c r="R1676" s="318">
        <v>10</v>
      </c>
      <c r="S1676" s="318">
        <v>0.43478260869565216</v>
      </c>
      <c r="T1676" s="318">
        <v>1</v>
      </c>
      <c r="U1676" s="318">
        <v>0</v>
      </c>
    </row>
    <row r="1677" spans="1:21" x14ac:dyDescent="0.2">
      <c r="A1677" s="318">
        <v>38909</v>
      </c>
      <c r="B1677" s="318">
        <v>381.790009</v>
      </c>
      <c r="C1677" s="318">
        <v>-1.7010406484328975E-3</v>
      </c>
      <c r="D1677" s="318">
        <v>3.5933722036599288E-3</v>
      </c>
      <c r="E1677" s="318">
        <v>1.8979107648507337E-2</v>
      </c>
      <c r="F1677" s="318">
        <v>2.0439039006084823E-2</v>
      </c>
      <c r="G1677" s="318">
        <v>3.6020652713362967E-4</v>
      </c>
      <c r="H1677" s="318">
        <v>3.7821685349031115E-4</v>
      </c>
      <c r="I1677" s="318">
        <v>-1.4762773089680889E-2</v>
      </c>
      <c r="J1677" s="318">
        <v>0</v>
      </c>
      <c r="K1677" s="318" t="s">
        <v>634</v>
      </c>
      <c r="O1677" s="318">
        <v>0</v>
      </c>
      <c r="P1677" s="318">
        <v>0</v>
      </c>
      <c r="Q1677" s="318">
        <v>0</v>
      </c>
      <c r="R1677" s="318">
        <v>10</v>
      </c>
      <c r="S1677" s="318">
        <v>0.43478260869565216</v>
      </c>
      <c r="T1677" s="318">
        <v>1</v>
      </c>
      <c r="U1677" s="318">
        <v>0</v>
      </c>
    </row>
    <row r="1678" spans="1:21" x14ac:dyDescent="0.2">
      <c r="A1678" s="318">
        <v>38910</v>
      </c>
      <c r="B1678" s="318">
        <v>388.35998499999999</v>
      </c>
      <c r="C1678" s="318">
        <v>1.7061963079595462E-2</v>
      </c>
      <c r="D1678" s="318">
        <v>6.2236000488256043E-3</v>
      </c>
      <c r="E1678" s="318">
        <v>1.6576849012085865E-2</v>
      </c>
      <c r="F1678" s="318">
        <v>1.7851991243784778E-2</v>
      </c>
      <c r="G1678" s="318">
        <v>2.7479192316949211E-4</v>
      </c>
      <c r="H1678" s="318">
        <v>2.8853151932796672E-4</v>
      </c>
      <c r="I1678" s="318">
        <v>-1.0114620067358174E-2</v>
      </c>
      <c r="J1678" s="318">
        <v>0</v>
      </c>
      <c r="K1678" s="318" t="s">
        <v>634</v>
      </c>
      <c r="O1678" s="318">
        <v>0</v>
      </c>
      <c r="P1678" s="318">
        <v>0</v>
      </c>
      <c r="Q1678" s="318">
        <v>0</v>
      </c>
      <c r="R1678" s="318">
        <v>10</v>
      </c>
      <c r="S1678" s="318">
        <v>0.43478260869565216</v>
      </c>
      <c r="T1678" s="318">
        <v>1</v>
      </c>
      <c r="U1678" s="318">
        <v>0</v>
      </c>
    </row>
    <row r="1679" spans="1:21" x14ac:dyDescent="0.2">
      <c r="A1679" s="318">
        <v>38911</v>
      </c>
      <c r="B1679" s="318">
        <v>383.11999500000002</v>
      </c>
      <c r="C1679" s="318">
        <v>-1.3584462894373614E-2</v>
      </c>
      <c r="D1679" s="318">
        <v>5.3898430897993737E-3</v>
      </c>
      <c r="E1679" s="318">
        <v>1.7129380445537672E-2</v>
      </c>
      <c r="F1679" s="318">
        <v>1.8447025095194417E-2</v>
      </c>
      <c r="G1679" s="318">
        <v>2.9341567444796839E-4</v>
      </c>
      <c r="H1679" s="318">
        <v>3.0808645817036683E-4</v>
      </c>
      <c r="I1679" s="318">
        <v>2.4662894445980446E-3</v>
      </c>
      <c r="J1679" s="318">
        <v>0</v>
      </c>
      <c r="K1679" s="318" t="s">
        <v>634</v>
      </c>
      <c r="O1679" s="318">
        <v>0</v>
      </c>
      <c r="P1679" s="318">
        <v>0</v>
      </c>
      <c r="Q1679" s="318">
        <v>0</v>
      </c>
      <c r="R1679" s="318">
        <v>10</v>
      </c>
      <c r="S1679" s="318">
        <v>0.43478260869565216</v>
      </c>
      <c r="T1679" s="318">
        <v>1</v>
      </c>
      <c r="U1679" s="318">
        <v>0</v>
      </c>
    </row>
    <row r="1680" spans="1:21" x14ac:dyDescent="0.2">
      <c r="A1680" s="318">
        <v>38912</v>
      </c>
      <c r="B1680" s="318">
        <v>378.38000499999998</v>
      </c>
      <c r="C1680" s="318">
        <v>-1.2449248111110322E-2</v>
      </c>
      <c r="D1680" s="318">
        <v>2.2114053874457292E-3</v>
      </c>
      <c r="E1680" s="318">
        <v>1.3383558147569171E-2</v>
      </c>
      <c r="F1680" s="318">
        <v>1.4413062620459107E-2</v>
      </c>
      <c r="G1680" s="318">
        <v>1.7911962868936515E-4</v>
      </c>
      <c r="H1680" s="318">
        <v>1.880756101238334E-4</v>
      </c>
      <c r="I1680" s="318">
        <v>-7.607225831492842E-3</v>
      </c>
      <c r="J1680" s="318">
        <v>0</v>
      </c>
      <c r="K1680" s="318" t="s">
        <v>634</v>
      </c>
      <c r="O1680" s="318">
        <v>0</v>
      </c>
      <c r="P1680" s="318">
        <v>0</v>
      </c>
      <c r="Q1680" s="318">
        <v>0</v>
      </c>
      <c r="R1680" s="318">
        <v>10</v>
      </c>
      <c r="S1680" s="318">
        <v>0.43478260869565216</v>
      </c>
      <c r="T1680" s="318">
        <v>1</v>
      </c>
      <c r="U1680" s="318">
        <v>0</v>
      </c>
    </row>
    <row r="1681" spans="1:21" x14ac:dyDescent="0.2">
      <c r="A1681" s="318">
        <v>38915</v>
      </c>
      <c r="B1681" s="318">
        <v>370.959991</v>
      </c>
      <c r="C1681" s="318">
        <v>-1.9804779050672988E-2</v>
      </c>
      <c r="D1681" s="318">
        <v>1.9508026393452501E-3</v>
      </c>
      <c r="E1681" s="318">
        <v>1.3769514306542479E-2</v>
      </c>
      <c r="F1681" s="318">
        <v>1.4828707714738053E-2</v>
      </c>
      <c r="G1681" s="318">
        <v>1.8959952423807798E-4</v>
      </c>
      <c r="H1681" s="318">
        <v>1.9907950044998189E-4</v>
      </c>
      <c r="I1681" s="318">
        <v>-1.7432583720308186E-2</v>
      </c>
      <c r="J1681" s="318">
        <v>0</v>
      </c>
      <c r="K1681" s="318" t="s">
        <v>634</v>
      </c>
      <c r="O1681" s="318">
        <v>0</v>
      </c>
      <c r="P1681" s="318">
        <v>0</v>
      </c>
      <c r="Q1681" s="318">
        <v>0</v>
      </c>
      <c r="R1681" s="318">
        <v>10</v>
      </c>
      <c r="S1681" s="318">
        <v>0.43478260869565216</v>
      </c>
      <c r="T1681" s="318">
        <v>1</v>
      </c>
      <c r="U1681" s="318">
        <v>0</v>
      </c>
    </row>
    <row r="1682" spans="1:21" x14ac:dyDescent="0.2">
      <c r="A1682" s="318">
        <v>38916</v>
      </c>
      <c r="B1682" s="318">
        <v>365.14001500000001</v>
      </c>
      <c r="C1682" s="318">
        <v>-1.5813333056332198E-2</v>
      </c>
      <c r="D1682" s="318">
        <v>1.0575731911191333E-3</v>
      </c>
      <c r="E1682" s="318">
        <v>1.4300021959149313E-2</v>
      </c>
      <c r="F1682" s="318">
        <v>1.5400023648314644E-2</v>
      </c>
      <c r="G1682" s="318">
        <v>2.0449062803215256E-4</v>
      </c>
      <c r="H1682" s="318">
        <v>2.147151594337602E-4</v>
      </c>
      <c r="I1682" s="318">
        <v>-1.8262177380821698E-2</v>
      </c>
      <c r="J1682" s="318">
        <v>0</v>
      </c>
      <c r="K1682" s="318" t="s">
        <v>634</v>
      </c>
      <c r="O1682" s="318">
        <v>0</v>
      </c>
      <c r="P1682" s="318">
        <v>0</v>
      </c>
      <c r="Q1682" s="318">
        <v>0</v>
      </c>
      <c r="R1682" s="318">
        <v>10</v>
      </c>
      <c r="S1682" s="318">
        <v>0.43478260869565216</v>
      </c>
      <c r="T1682" s="318">
        <v>1</v>
      </c>
      <c r="U1682" s="318">
        <v>0</v>
      </c>
    </row>
    <row r="1683" spans="1:21" x14ac:dyDescent="0.2">
      <c r="A1683" s="318">
        <v>38917</v>
      </c>
      <c r="B1683" s="318">
        <v>367.25</v>
      </c>
      <c r="C1683" s="318">
        <v>5.7619322884896254E-3</v>
      </c>
      <c r="D1683" s="318">
        <v>1.8211521961417228E-3</v>
      </c>
      <c r="E1683" s="318">
        <v>1.4091331405337963E-2</v>
      </c>
      <c r="F1683" s="318">
        <v>1.5175279974979344E-2</v>
      </c>
      <c r="G1683" s="318">
        <v>1.9856562077506397E-4</v>
      </c>
      <c r="H1683" s="318">
        <v>2.0849390181381717E-4</v>
      </c>
      <c r="I1683" s="318">
        <v>-2.6100406625339967E-2</v>
      </c>
      <c r="J1683" s="318">
        <v>0</v>
      </c>
      <c r="K1683" s="318" t="s">
        <v>634</v>
      </c>
      <c r="O1683" s="318">
        <v>0</v>
      </c>
      <c r="P1683" s="318">
        <v>0</v>
      </c>
      <c r="Q1683" s="318">
        <v>0</v>
      </c>
      <c r="R1683" s="318">
        <v>10</v>
      </c>
      <c r="S1683" s="318">
        <v>0.43478260869565216</v>
      </c>
      <c r="T1683" s="318">
        <v>1</v>
      </c>
      <c r="U1683" s="318">
        <v>0</v>
      </c>
    </row>
    <row r="1684" spans="1:21" x14ac:dyDescent="0.2">
      <c r="A1684" s="318">
        <v>38918</v>
      </c>
      <c r="B1684" s="318">
        <v>370.66000400000001</v>
      </c>
      <c r="C1684" s="318">
        <v>9.2423961067384184E-3</v>
      </c>
      <c r="D1684" s="318">
        <v>2.2006797873974186E-3</v>
      </c>
      <c r="E1684" s="318">
        <v>1.4182843846045897E-2</v>
      </c>
      <c r="F1684" s="318">
        <v>1.5273831834203272E-2</v>
      </c>
      <c r="G1684" s="318">
        <v>2.01153059561322E-4</v>
      </c>
      <c r="H1684" s="318">
        <v>2.1121071253938809E-4</v>
      </c>
      <c r="I1684" s="318">
        <v>-9.6938842726381255E-3</v>
      </c>
      <c r="J1684" s="318">
        <v>0</v>
      </c>
      <c r="K1684" s="318" t="s">
        <v>634</v>
      </c>
      <c r="O1684" s="318">
        <v>0</v>
      </c>
      <c r="P1684" s="318">
        <v>0</v>
      </c>
      <c r="Q1684" s="318">
        <v>0</v>
      </c>
      <c r="R1684" s="318">
        <v>10</v>
      </c>
      <c r="S1684" s="318">
        <v>0.43478260869565216</v>
      </c>
      <c r="T1684" s="318">
        <v>1</v>
      </c>
      <c r="U1684" s="318">
        <v>0</v>
      </c>
    </row>
    <row r="1685" spans="1:21" x14ac:dyDescent="0.2">
      <c r="A1685" s="318">
        <v>38919</v>
      </c>
      <c r="B1685" s="318">
        <v>363.48998999999998</v>
      </c>
      <c r="C1685" s="318">
        <v>-1.9533452393009066E-2</v>
      </c>
      <c r="D1685" s="318">
        <v>5.82589700929598E-4</v>
      </c>
      <c r="E1685" s="318">
        <v>1.4646659239783932E-2</v>
      </c>
      <c r="F1685" s="318">
        <v>1.5773325335151925E-2</v>
      </c>
      <c r="G1685" s="318">
        <v>2.1452462688634804E-4</v>
      </c>
      <c r="H1685" s="318">
        <v>2.2525085823066546E-4</v>
      </c>
      <c r="I1685" s="318">
        <v>-7.3431371703032294E-3</v>
      </c>
      <c r="J1685" s="318">
        <v>0</v>
      </c>
      <c r="K1685" s="318" t="s">
        <v>634</v>
      </c>
      <c r="O1685" s="318">
        <v>0</v>
      </c>
      <c r="P1685" s="318">
        <v>0</v>
      </c>
      <c r="Q1685" s="318">
        <v>0</v>
      </c>
      <c r="R1685" s="318">
        <v>10</v>
      </c>
      <c r="S1685" s="318">
        <v>0.43478260869565216</v>
      </c>
      <c r="T1685" s="318">
        <v>1</v>
      </c>
      <c r="U1685" s="318">
        <v>0</v>
      </c>
    </row>
    <row r="1686" spans="1:21" x14ac:dyDescent="0.2">
      <c r="A1686" s="318">
        <v>38922</v>
      </c>
      <c r="B1686" s="318">
        <v>364.67999300000002</v>
      </c>
      <c r="C1686" s="318">
        <v>3.2684787540753035E-3</v>
      </c>
      <c r="D1686" s="318">
        <v>-4.6777515154896438E-4</v>
      </c>
      <c r="E1686" s="318">
        <v>1.3531989194258626E-2</v>
      </c>
      <c r="F1686" s="318">
        <v>1.4572911439970828E-2</v>
      </c>
      <c r="G1686" s="318">
        <v>1.8311473155353222E-4</v>
      </c>
      <c r="H1686" s="318">
        <v>1.9227046813120885E-4</v>
      </c>
      <c r="I1686" s="318">
        <v>-1.203284526643273E-2</v>
      </c>
      <c r="J1686" s="318">
        <v>0</v>
      </c>
      <c r="K1686" s="318" t="s">
        <v>634</v>
      </c>
      <c r="O1686" s="318">
        <v>0</v>
      </c>
      <c r="P1686" s="318">
        <v>0</v>
      </c>
      <c r="Q1686" s="318">
        <v>0</v>
      </c>
      <c r="R1686" s="318">
        <v>10</v>
      </c>
      <c r="S1686" s="318">
        <v>0.43478260869565216</v>
      </c>
      <c r="T1686" s="318">
        <v>1</v>
      </c>
      <c r="U1686" s="318">
        <v>0</v>
      </c>
    </row>
    <row r="1687" spans="1:21" x14ac:dyDescent="0.2">
      <c r="A1687" s="318">
        <v>38923</v>
      </c>
      <c r="B1687" s="318">
        <v>375.95001200000002</v>
      </c>
      <c r="C1687" s="318">
        <v>3.0435950221382246E-2</v>
      </c>
      <c r="D1687" s="318">
        <v>1.1188124536175943E-3</v>
      </c>
      <c r="E1687" s="318">
        <v>1.5097420385285101E-2</v>
      </c>
      <c r="F1687" s="318">
        <v>1.6258760414922416E-2</v>
      </c>
      <c r="G1687" s="318">
        <v>2.2793210229002213E-4</v>
      </c>
      <c r="H1687" s="318">
        <v>2.3932870740452325E-4</v>
      </c>
      <c r="I1687" s="318">
        <v>-2.9243973440466448E-2</v>
      </c>
      <c r="J1687" s="318">
        <v>0</v>
      </c>
      <c r="K1687" s="318" t="s">
        <v>634</v>
      </c>
      <c r="O1687" s="318">
        <v>0</v>
      </c>
      <c r="P1687" s="318">
        <v>0</v>
      </c>
      <c r="Q1687" s="318">
        <v>0</v>
      </c>
      <c r="R1687" s="318">
        <v>10</v>
      </c>
      <c r="S1687" s="318">
        <v>0.43478260869565216</v>
      </c>
      <c r="T1687" s="318">
        <v>1</v>
      </c>
      <c r="U1687" s="318">
        <v>0</v>
      </c>
    </row>
    <row r="1688" spans="1:21" x14ac:dyDescent="0.2">
      <c r="A1688" s="318">
        <v>38924</v>
      </c>
      <c r="B1688" s="318">
        <v>376.54998799999998</v>
      </c>
      <c r="C1688" s="318">
        <v>1.594620935908854E-3</v>
      </c>
      <c r="D1688" s="318">
        <v>1.2916427874970984E-4</v>
      </c>
      <c r="E1688" s="318">
        <v>1.4294020670084203E-2</v>
      </c>
      <c r="F1688" s="318">
        <v>1.5393560721629141E-2</v>
      </c>
      <c r="G1688" s="318">
        <v>2.0431902691679443E-4</v>
      </c>
      <c r="H1688" s="318">
        <v>2.1453497826263415E-4</v>
      </c>
      <c r="I1688" s="318">
        <v>-1.0056434375603024E-2</v>
      </c>
      <c r="J1688" s="318">
        <v>0</v>
      </c>
      <c r="K1688" s="318" t="s">
        <v>634</v>
      </c>
      <c r="O1688" s="318">
        <v>0</v>
      </c>
      <c r="P1688" s="318">
        <v>0</v>
      </c>
      <c r="Q1688" s="318">
        <v>0</v>
      </c>
      <c r="R1688" s="318">
        <v>10</v>
      </c>
      <c r="S1688" s="318">
        <v>0.43478260869565216</v>
      </c>
      <c r="T1688" s="318">
        <v>1</v>
      </c>
      <c r="U1688" s="318">
        <v>0</v>
      </c>
    </row>
    <row r="1689" spans="1:21" x14ac:dyDescent="0.2">
      <c r="A1689" s="318">
        <v>38925</v>
      </c>
      <c r="B1689" s="318">
        <v>382.459991</v>
      </c>
      <c r="C1689" s="318">
        <v>1.5573240423872986E-2</v>
      </c>
      <c r="D1689" s="318">
        <v>1.529597934838833E-3</v>
      </c>
      <c r="E1689" s="318">
        <v>1.4298063580099588E-2</v>
      </c>
      <c r="F1689" s="318">
        <v>1.5397914624722632E-2</v>
      </c>
      <c r="G1689" s="318">
        <v>2.0443462214057026E-4</v>
      </c>
      <c r="H1689" s="318">
        <v>2.1465635324759879E-4</v>
      </c>
      <c r="I1689" s="318">
        <v>-2.1410023941377435E-2</v>
      </c>
      <c r="J1689" s="318">
        <v>0</v>
      </c>
      <c r="K1689" s="318" t="s">
        <v>634</v>
      </c>
      <c r="O1689" s="318">
        <v>0</v>
      </c>
      <c r="P1689" s="318">
        <v>0</v>
      </c>
      <c r="Q1689" s="318">
        <v>0</v>
      </c>
      <c r="R1689" s="318">
        <v>10</v>
      </c>
      <c r="S1689" s="318">
        <v>0.43478260869565216</v>
      </c>
      <c r="T1689" s="318">
        <v>1</v>
      </c>
      <c r="U1689" s="318">
        <v>0</v>
      </c>
    </row>
    <row r="1690" spans="1:21" x14ac:dyDescent="0.2">
      <c r="A1690" s="318">
        <v>38926</v>
      </c>
      <c r="B1690" s="318">
        <v>379.11999500000002</v>
      </c>
      <c r="C1690" s="318">
        <v>-8.771284632058866E-3</v>
      </c>
      <c r="D1690" s="318">
        <v>5.8004098013981044E-4</v>
      </c>
      <c r="E1690" s="318">
        <v>1.4288001599052119E-2</v>
      </c>
      <c r="F1690" s="318">
        <v>1.538707864513305E-2</v>
      </c>
      <c r="G1690" s="318">
        <v>2.041469896945159E-4</v>
      </c>
      <c r="H1690" s="318">
        <v>2.143543391792417E-4</v>
      </c>
      <c r="I1690" s="318">
        <v>-1.3641914958367578E-2</v>
      </c>
      <c r="J1690" s="318">
        <v>0</v>
      </c>
      <c r="K1690" s="318" t="s">
        <v>634</v>
      </c>
      <c r="O1690" s="318">
        <v>0</v>
      </c>
      <c r="P1690" s="318">
        <v>0</v>
      </c>
      <c r="Q1690" s="318">
        <v>0</v>
      </c>
      <c r="R1690" s="318">
        <v>10</v>
      </c>
      <c r="S1690" s="318">
        <v>0.43478260869565216</v>
      </c>
      <c r="T1690" s="318">
        <v>1</v>
      </c>
      <c r="U1690" s="318">
        <v>0</v>
      </c>
    </row>
    <row r="1691" spans="1:21" x14ac:dyDescent="0.2">
      <c r="A1691" s="318">
        <v>38929</v>
      </c>
      <c r="B1691" s="318">
        <v>379.76998900000001</v>
      </c>
      <c r="C1691" s="318">
        <v>1.7130128810499594E-3</v>
      </c>
      <c r="D1691" s="318">
        <v>5.7142774970512882E-4</v>
      </c>
      <c r="E1691" s="318">
        <v>1.4287224468273503E-2</v>
      </c>
      <c r="F1691" s="318">
        <v>1.5386241735063772E-2</v>
      </c>
      <c r="G1691" s="318">
        <v>2.0412478300683309E-4</v>
      </c>
      <c r="H1691" s="318">
        <v>2.1433102215717475E-4</v>
      </c>
      <c r="I1691" s="318">
        <v>-1.5845927947446284E-2</v>
      </c>
      <c r="J1691" s="318">
        <v>0</v>
      </c>
      <c r="K1691" s="318" t="s">
        <v>634</v>
      </c>
      <c r="O1691" s="318">
        <v>0</v>
      </c>
      <c r="P1691" s="318">
        <v>0</v>
      </c>
      <c r="Q1691" s="318">
        <v>0</v>
      </c>
      <c r="R1691" s="318">
        <v>10</v>
      </c>
      <c r="S1691" s="318">
        <v>0.43478260869565216</v>
      </c>
      <c r="T1691" s="318">
        <v>1</v>
      </c>
      <c r="U1691" s="318">
        <v>0</v>
      </c>
    </row>
    <row r="1692" spans="1:21" x14ac:dyDescent="0.2">
      <c r="A1692" s="318">
        <v>38930</v>
      </c>
      <c r="B1692" s="318">
        <v>380.790009</v>
      </c>
      <c r="C1692" s="318">
        <v>2.6822883513231751E-3</v>
      </c>
      <c r="D1692" s="318">
        <v>-9.8687025096325028E-5</v>
      </c>
      <c r="E1692" s="318">
        <v>1.3812354988280477E-2</v>
      </c>
      <c r="F1692" s="318">
        <v>1.4874843833532821E-2</v>
      </c>
      <c r="G1692" s="318">
        <v>1.907811503222766E-4</v>
      </c>
      <c r="H1692" s="318">
        <v>2.0032020783839044E-4</v>
      </c>
      <c r="I1692" s="318">
        <v>-1.109738206531999E-2</v>
      </c>
      <c r="J1692" s="318">
        <v>0</v>
      </c>
      <c r="K1692" s="318" t="s">
        <v>634</v>
      </c>
      <c r="O1692" s="318">
        <v>0</v>
      </c>
      <c r="P1692" s="318">
        <v>0</v>
      </c>
      <c r="Q1692" s="318">
        <v>0</v>
      </c>
      <c r="R1692" s="318">
        <v>10</v>
      </c>
      <c r="S1692" s="318">
        <v>0.43478260869565216</v>
      </c>
      <c r="T1692" s="318">
        <v>1</v>
      </c>
      <c r="U1692" s="318">
        <v>0</v>
      </c>
    </row>
    <row r="1693" spans="1:21" x14ac:dyDescent="0.2">
      <c r="A1693" s="318">
        <v>38931</v>
      </c>
      <c r="B1693" s="318">
        <v>386.48001099999999</v>
      </c>
      <c r="C1693" s="318">
        <v>1.4832083004897294E-2</v>
      </c>
      <c r="D1693" s="318">
        <v>3.4252920106938808E-4</v>
      </c>
      <c r="E1693" s="318">
        <v>1.4146321024228223E-2</v>
      </c>
      <c r="F1693" s="318">
        <v>1.523449956455347E-2</v>
      </c>
      <c r="G1693" s="318">
        <v>2.0011839852052143E-4</v>
      </c>
      <c r="H1693" s="318">
        <v>2.1012431844654752E-4</v>
      </c>
      <c r="I1693" s="318">
        <v>-1.2777397008260263E-2</v>
      </c>
      <c r="J1693" s="318">
        <v>0</v>
      </c>
      <c r="K1693" s="318" t="s">
        <v>634</v>
      </c>
      <c r="O1693" s="318">
        <v>0</v>
      </c>
      <c r="P1693" s="318">
        <v>0</v>
      </c>
      <c r="Q1693" s="318">
        <v>0</v>
      </c>
      <c r="R1693" s="318">
        <v>10</v>
      </c>
      <c r="S1693" s="318">
        <v>0.43478260869565216</v>
      </c>
      <c r="T1693" s="318">
        <v>1</v>
      </c>
      <c r="U1693" s="318">
        <v>0</v>
      </c>
    </row>
    <row r="1694" spans="1:21" x14ac:dyDescent="0.2">
      <c r="A1694" s="318">
        <v>38932</v>
      </c>
      <c r="B1694" s="318">
        <v>380.790009</v>
      </c>
      <c r="C1694" s="318">
        <v>-1.4832083004897292E-2</v>
      </c>
      <c r="D1694" s="318">
        <v>5.4205292886658674E-4</v>
      </c>
      <c r="E1694" s="318">
        <v>1.3886707101607571E-2</v>
      </c>
      <c r="F1694" s="318">
        <v>1.4954915340192769E-2</v>
      </c>
      <c r="G1694" s="318">
        <v>1.9284063412583813E-4</v>
      </c>
      <c r="H1694" s="318">
        <v>2.0248266583213005E-4</v>
      </c>
      <c r="I1694" s="318">
        <v>-1.1956913239016145E-2</v>
      </c>
      <c r="J1694" s="318">
        <v>0</v>
      </c>
      <c r="K1694" s="318" t="s">
        <v>634</v>
      </c>
      <c r="O1694" s="318">
        <v>0</v>
      </c>
      <c r="P1694" s="318">
        <v>0</v>
      </c>
      <c r="Q1694" s="318">
        <v>0</v>
      </c>
      <c r="R1694" s="318">
        <v>10</v>
      </c>
      <c r="S1694" s="318">
        <v>0.43478260869565216</v>
      </c>
      <c r="T1694" s="318">
        <v>1</v>
      </c>
      <c r="U1694" s="318">
        <v>0</v>
      </c>
    </row>
    <row r="1695" spans="1:21" x14ac:dyDescent="0.2">
      <c r="A1695" s="318">
        <v>38933</v>
      </c>
      <c r="B1695" s="318">
        <v>381.17001299999998</v>
      </c>
      <c r="C1695" s="318">
        <v>9.9743823962711851E-4</v>
      </c>
      <c r="D1695" s="318">
        <v>-1.6337567307734649E-4</v>
      </c>
      <c r="E1695" s="318">
        <v>1.3441383282977915E-2</v>
      </c>
      <c r="F1695" s="318">
        <v>1.4475335843206984E-2</v>
      </c>
      <c r="G1695" s="318">
        <v>1.8067078455991813E-4</v>
      </c>
      <c r="H1695" s="318">
        <v>1.8970432378791405E-4</v>
      </c>
      <c r="I1695" s="318">
        <v>-1.2376769630190488E-2</v>
      </c>
      <c r="J1695" s="318">
        <v>0</v>
      </c>
      <c r="K1695" s="318" t="s">
        <v>634</v>
      </c>
      <c r="O1695" s="318">
        <v>0</v>
      </c>
      <c r="P1695" s="318">
        <v>0</v>
      </c>
      <c r="Q1695" s="318">
        <v>0</v>
      </c>
      <c r="R1695" s="318">
        <v>10</v>
      </c>
      <c r="S1695" s="318">
        <v>0.43478260869565216</v>
      </c>
      <c r="T1695" s="318">
        <v>1</v>
      </c>
      <c r="U1695" s="318">
        <v>0</v>
      </c>
    </row>
    <row r="1696" spans="1:21" x14ac:dyDescent="0.2">
      <c r="A1696" s="318">
        <v>38936</v>
      </c>
      <c r="B1696" s="318">
        <v>381.89999399999999</v>
      </c>
      <c r="C1696" s="318">
        <v>1.91327457765449E-3</v>
      </c>
      <c r="D1696" s="318">
        <v>-4.5048713679886126E-4</v>
      </c>
      <c r="E1696" s="318">
        <v>1.3323456729966435E-2</v>
      </c>
      <c r="F1696" s="318">
        <v>1.434833801688693E-2</v>
      </c>
      <c r="G1696" s="318">
        <v>1.7751449923528788E-4</v>
      </c>
      <c r="H1696" s="318">
        <v>1.8639022419705229E-4</v>
      </c>
      <c r="I1696" s="318">
        <v>-1.5722643276095894E-2</v>
      </c>
      <c r="J1696" s="318">
        <v>0</v>
      </c>
      <c r="K1696" s="318" t="s">
        <v>634</v>
      </c>
      <c r="O1696" s="318">
        <v>0</v>
      </c>
      <c r="P1696" s="318">
        <v>0</v>
      </c>
      <c r="Q1696" s="318">
        <v>0</v>
      </c>
      <c r="R1696" s="318">
        <v>10</v>
      </c>
      <c r="S1696" s="318">
        <v>0.43478260869565216</v>
      </c>
      <c r="T1696" s="318">
        <v>1</v>
      </c>
      <c r="U1696" s="318">
        <v>0</v>
      </c>
    </row>
    <row r="1697" spans="1:21" x14ac:dyDescent="0.2">
      <c r="A1697" s="318">
        <v>38937</v>
      </c>
      <c r="B1697" s="318">
        <v>381.959991</v>
      </c>
      <c r="C1697" s="318">
        <v>1.570889987733865E-4</v>
      </c>
      <c r="D1697" s="318">
        <v>-5.980552035709197E-5</v>
      </c>
      <c r="E1697" s="318">
        <v>1.3209359245404255E-2</v>
      </c>
      <c r="F1697" s="318">
        <v>1.4225463802743043E-2</v>
      </c>
      <c r="G1697" s="318">
        <v>1.7448717167414687E-4</v>
      </c>
      <c r="H1697" s="318">
        <v>1.8321153025785422E-4</v>
      </c>
      <c r="I1697" s="318">
        <v>-7.349190859362479E-3</v>
      </c>
      <c r="J1697" s="318">
        <v>0</v>
      </c>
      <c r="K1697" s="318" t="s">
        <v>634</v>
      </c>
      <c r="O1697" s="318">
        <v>0</v>
      </c>
      <c r="P1697" s="318">
        <v>0</v>
      </c>
      <c r="Q1697" s="318">
        <v>0</v>
      </c>
      <c r="R1697" s="318">
        <v>10</v>
      </c>
      <c r="S1697" s="318">
        <v>0.43478260869565216</v>
      </c>
      <c r="T1697" s="318">
        <v>1</v>
      </c>
      <c r="U1697" s="318">
        <v>0</v>
      </c>
    </row>
    <row r="1698" spans="1:21" x14ac:dyDescent="0.2">
      <c r="A1698" s="318">
        <v>38938</v>
      </c>
      <c r="B1698" s="318">
        <v>379.540009</v>
      </c>
      <c r="C1698" s="318">
        <v>-6.3558506805766989E-3</v>
      </c>
      <c r="D1698" s="318">
        <v>-2.8146314093536784E-4</v>
      </c>
      <c r="E1698" s="318">
        <v>1.3277157435386655E-2</v>
      </c>
      <c r="F1698" s="318">
        <v>1.4298477238108705E-2</v>
      </c>
      <c r="G1698" s="318">
        <v>1.7628290956404316E-4</v>
      </c>
      <c r="H1698" s="318">
        <v>1.8509705504224532E-4</v>
      </c>
      <c r="I1698" s="318">
        <v>-7.929433411470831E-3</v>
      </c>
      <c r="J1698" s="318">
        <v>0</v>
      </c>
      <c r="K1698" s="318" t="s">
        <v>634</v>
      </c>
      <c r="O1698" s="318">
        <v>0</v>
      </c>
      <c r="P1698" s="318">
        <v>0</v>
      </c>
      <c r="Q1698" s="318">
        <v>0</v>
      </c>
      <c r="R1698" s="318">
        <v>10</v>
      </c>
      <c r="S1698" s="318">
        <v>0.43478260869565216</v>
      </c>
      <c r="T1698" s="318">
        <v>1</v>
      </c>
      <c r="U1698" s="318">
        <v>0</v>
      </c>
    </row>
    <row r="1699" spans="1:21" x14ac:dyDescent="0.2">
      <c r="A1699" s="318">
        <v>38939</v>
      </c>
      <c r="B1699" s="318">
        <v>373.73998999999998</v>
      </c>
      <c r="C1699" s="318">
        <v>-1.5399675101208092E-2</v>
      </c>
      <c r="D1699" s="318">
        <v>-1.8272554352593462E-3</v>
      </c>
      <c r="E1699" s="318">
        <v>1.3044625600086386E-2</v>
      </c>
      <c r="F1699" s="318">
        <v>1.4048058338554568E-2</v>
      </c>
      <c r="G1699" s="318">
        <v>1.7016225704642908E-4</v>
      </c>
      <c r="H1699" s="318">
        <v>1.7867036989875054E-4</v>
      </c>
      <c r="I1699" s="318">
        <v>-8.0010538721097726E-3</v>
      </c>
      <c r="J1699" s="318">
        <v>0</v>
      </c>
      <c r="K1699" s="318" t="s">
        <v>634</v>
      </c>
      <c r="O1699" s="318">
        <v>0</v>
      </c>
      <c r="P1699" s="318">
        <v>0</v>
      </c>
      <c r="Q1699" s="318">
        <v>0</v>
      </c>
      <c r="R1699" s="318">
        <v>10</v>
      </c>
      <c r="S1699" s="318">
        <v>0.43478260869565216</v>
      </c>
      <c r="T1699" s="318">
        <v>1</v>
      </c>
      <c r="U1699" s="318">
        <v>0</v>
      </c>
    </row>
    <row r="1700" spans="1:21" x14ac:dyDescent="0.2">
      <c r="A1700" s="318">
        <v>38940</v>
      </c>
      <c r="B1700" s="318">
        <v>373.540009</v>
      </c>
      <c r="C1700" s="318">
        <v>-5.3522375827415997E-4</v>
      </c>
      <c r="D1700" s="318">
        <v>-1.2058630954450875E-3</v>
      </c>
      <c r="E1700" s="318">
        <v>1.2764352436192535E-2</v>
      </c>
      <c r="F1700" s="318">
        <v>1.3746225700515037E-2</v>
      </c>
      <c r="G1700" s="318">
        <v>1.6292869311533429E-4</v>
      </c>
      <c r="H1700" s="318">
        <v>1.7107512777110102E-4</v>
      </c>
      <c r="I1700" s="318">
        <v>-1.2872210214497025E-2</v>
      </c>
      <c r="J1700" s="318">
        <v>0</v>
      </c>
      <c r="K1700" s="318" t="s">
        <v>634</v>
      </c>
      <c r="O1700" s="318">
        <v>0</v>
      </c>
      <c r="P1700" s="318">
        <v>0</v>
      </c>
      <c r="Q1700" s="318">
        <v>0</v>
      </c>
      <c r="R1700" s="318">
        <v>10</v>
      </c>
      <c r="S1700" s="318">
        <v>0.43478260869565216</v>
      </c>
      <c r="T1700" s="318">
        <v>1</v>
      </c>
      <c r="U1700" s="318">
        <v>0</v>
      </c>
    </row>
    <row r="1701" spans="1:21" x14ac:dyDescent="0.2">
      <c r="A1701" s="318">
        <v>38943</v>
      </c>
      <c r="B1701" s="318">
        <v>370.89001500000001</v>
      </c>
      <c r="C1701" s="318">
        <v>-7.1195548490631472E-3</v>
      </c>
      <c r="D1701" s="318">
        <v>-9.5206817820474559E-4</v>
      </c>
      <c r="E1701" s="318">
        <v>1.2581294163941667E-2</v>
      </c>
      <c r="F1701" s="318">
        <v>1.354908602270641E-2</v>
      </c>
      <c r="G1701" s="318">
        <v>1.5828896283963265E-4</v>
      </c>
      <c r="H1701" s="318">
        <v>1.6620341098161429E-4</v>
      </c>
      <c r="I1701" s="318">
        <v>-1.2127153976392413E-2</v>
      </c>
      <c r="J1701" s="318">
        <v>0</v>
      </c>
      <c r="K1701" s="318" t="s">
        <v>634</v>
      </c>
      <c r="O1701" s="318">
        <v>0</v>
      </c>
      <c r="P1701" s="318">
        <v>0</v>
      </c>
      <c r="Q1701" s="318">
        <v>0</v>
      </c>
      <c r="R1701" s="318">
        <v>9</v>
      </c>
      <c r="S1701" s="318">
        <v>0.39130434782608697</v>
      </c>
      <c r="T1701" s="318">
        <v>0</v>
      </c>
      <c r="U1701" s="318">
        <v>0</v>
      </c>
    </row>
    <row r="1702" spans="1:21" x14ac:dyDescent="0.2">
      <c r="A1702" s="318">
        <v>38944</v>
      </c>
      <c r="B1702" s="318">
        <v>374.64001500000001</v>
      </c>
      <c r="C1702" s="318">
        <v>1.0060041783519656E-2</v>
      </c>
      <c r="D1702" s="318">
        <v>4.7006614723299939E-4</v>
      </c>
      <c r="E1702" s="318">
        <v>1.2019045986536381E-2</v>
      </c>
      <c r="F1702" s="318">
        <v>1.2943587985500717E-2</v>
      </c>
      <c r="G1702" s="318">
        <v>1.4445746642647629E-4</v>
      </c>
      <c r="H1702" s="318">
        <v>1.5168033974780011E-4</v>
      </c>
      <c r="I1702" s="318">
        <v>-1.8018447922785587E-2</v>
      </c>
      <c r="J1702" s="318">
        <v>0</v>
      </c>
      <c r="K1702" s="318" t="s">
        <v>634</v>
      </c>
      <c r="O1702" s="318">
        <v>0</v>
      </c>
      <c r="P1702" s="318">
        <v>0</v>
      </c>
      <c r="Q1702" s="318">
        <v>0</v>
      </c>
      <c r="R1702" s="318">
        <v>9</v>
      </c>
      <c r="S1702" s="318">
        <v>0.39130434782608697</v>
      </c>
      <c r="T1702" s="318">
        <v>0</v>
      </c>
      <c r="U1702" s="318">
        <v>0</v>
      </c>
    </row>
    <row r="1703" spans="1:21" x14ac:dyDescent="0.2">
      <c r="A1703" s="318">
        <v>38945</v>
      </c>
      <c r="B1703" s="318">
        <v>376.42999300000002</v>
      </c>
      <c r="C1703" s="318">
        <v>4.7664834698844276E-3</v>
      </c>
      <c r="D1703" s="318">
        <v>1.4500574103861726E-3</v>
      </c>
      <c r="E1703" s="318">
        <v>1.1450527062812983E-2</v>
      </c>
      <c r="F1703" s="318">
        <v>1.2331336836875519E-2</v>
      </c>
      <c r="G1703" s="318">
        <v>1.311145700162125E-4</v>
      </c>
      <c r="H1703" s="318">
        <v>1.3767029851702314E-4</v>
      </c>
      <c r="I1703" s="318">
        <v>1.2644992314268012E-3</v>
      </c>
      <c r="J1703" s="318">
        <v>0</v>
      </c>
      <c r="K1703" s="318" t="s">
        <v>634</v>
      </c>
      <c r="O1703" s="318">
        <v>0</v>
      </c>
      <c r="P1703" s="318">
        <v>0</v>
      </c>
      <c r="Q1703" s="318">
        <v>0</v>
      </c>
      <c r="R1703" s="318">
        <v>9</v>
      </c>
      <c r="S1703" s="318">
        <v>0.39130434782608697</v>
      </c>
      <c r="T1703" s="318">
        <v>0</v>
      </c>
      <c r="U1703" s="318">
        <v>0</v>
      </c>
    </row>
    <row r="1704" spans="1:21" x14ac:dyDescent="0.2">
      <c r="A1704" s="318">
        <v>38946</v>
      </c>
      <c r="B1704" s="318">
        <v>373.39999399999999</v>
      </c>
      <c r="C1704" s="318">
        <v>-8.0818733445438898E-3</v>
      </c>
      <c r="D1704" s="318">
        <v>7.9082857071791025E-4</v>
      </c>
      <c r="E1704" s="318">
        <v>1.1587559284319874E-2</v>
      </c>
      <c r="F1704" s="318">
        <v>1.2478909998498326E-2</v>
      </c>
      <c r="G1704" s="318">
        <v>1.342715301676277E-4</v>
      </c>
      <c r="H1704" s="318">
        <v>1.4098510667600908E-4</v>
      </c>
      <c r="I1704" s="318">
        <v>5.9107099115231175E-3</v>
      </c>
      <c r="J1704" s="318">
        <v>0</v>
      </c>
      <c r="K1704" s="318" t="s">
        <v>634</v>
      </c>
      <c r="O1704" s="318">
        <v>0</v>
      </c>
      <c r="P1704" s="318">
        <v>0</v>
      </c>
      <c r="Q1704" s="318">
        <v>0</v>
      </c>
      <c r="R1704" s="318">
        <v>9</v>
      </c>
      <c r="S1704" s="318">
        <v>0.39130434782608697</v>
      </c>
      <c r="T1704" s="318">
        <v>0</v>
      </c>
      <c r="U1704" s="318">
        <v>0</v>
      </c>
    </row>
    <row r="1705" spans="1:21" x14ac:dyDescent="0.2">
      <c r="A1705" s="318">
        <v>38947</v>
      </c>
      <c r="B1705" s="318">
        <v>375.83999599999999</v>
      </c>
      <c r="C1705" s="318">
        <v>6.5132952287129519E-3</v>
      </c>
      <c r="D1705" s="318">
        <v>6.6087138605002999E-4</v>
      </c>
      <c r="E1705" s="318">
        <v>1.1503029096550439E-2</v>
      </c>
      <c r="F1705" s="318">
        <v>1.2387877488592779E-2</v>
      </c>
      <c r="G1705" s="318">
        <v>1.3231967839608602E-4</v>
      </c>
      <c r="H1705" s="318">
        <v>1.3893566231589033E-4</v>
      </c>
      <c r="I1705" s="318">
        <v>1.2383634421218329E-2</v>
      </c>
      <c r="J1705" s="318">
        <v>0</v>
      </c>
      <c r="K1705" s="318" t="s">
        <v>634</v>
      </c>
      <c r="O1705" s="318">
        <v>0</v>
      </c>
      <c r="P1705" s="318">
        <v>0</v>
      </c>
      <c r="Q1705" s="318">
        <v>0</v>
      </c>
      <c r="R1705" s="318">
        <v>9</v>
      </c>
      <c r="S1705" s="318">
        <v>0.39130434782608697</v>
      </c>
      <c r="T1705" s="318">
        <v>0</v>
      </c>
      <c r="U1705" s="318">
        <v>0</v>
      </c>
    </row>
    <row r="1706" spans="1:21" x14ac:dyDescent="0.2">
      <c r="A1706" s="318">
        <v>38950</v>
      </c>
      <c r="B1706" s="318">
        <v>382.30999800000001</v>
      </c>
      <c r="C1706" s="318">
        <v>1.7068282329091123E-2</v>
      </c>
      <c r="D1706" s="318">
        <v>2.403811134721468E-3</v>
      </c>
      <c r="E1706" s="318">
        <v>1.1054391368511877E-2</v>
      </c>
      <c r="F1706" s="318">
        <v>1.1904729166089714E-2</v>
      </c>
      <c r="G1706" s="318">
        <v>1.2219956852822989E-4</v>
      </c>
      <c r="H1706" s="318">
        <v>1.2830954695464139E-4</v>
      </c>
      <c r="I1706" s="318">
        <v>1.4412361718723593E-2</v>
      </c>
      <c r="J1706" s="318">
        <v>0</v>
      </c>
      <c r="K1706" s="318" t="s">
        <v>634</v>
      </c>
      <c r="O1706" s="318">
        <v>0</v>
      </c>
      <c r="P1706" s="318">
        <v>0</v>
      </c>
      <c r="Q1706" s="318">
        <v>0</v>
      </c>
      <c r="R1706" s="318">
        <v>9</v>
      </c>
      <c r="S1706" s="318">
        <v>0.39130434782608697</v>
      </c>
      <c r="T1706" s="318">
        <v>0</v>
      </c>
      <c r="U1706" s="318">
        <v>0</v>
      </c>
    </row>
    <row r="1707" spans="1:21" x14ac:dyDescent="0.2">
      <c r="A1707" s="318">
        <v>38951</v>
      </c>
      <c r="B1707" s="318">
        <v>382.51998900000001</v>
      </c>
      <c r="C1707" s="318">
        <v>5.4911812780841297E-4</v>
      </c>
      <c r="D1707" s="318">
        <v>2.2743177715659015E-3</v>
      </c>
      <c r="E1707" s="318">
        <v>1.1059682336010838E-2</v>
      </c>
      <c r="F1707" s="318">
        <v>1.1910427131088594E-2</v>
      </c>
      <c r="G1707" s="318">
        <v>1.2231657337347015E-4</v>
      </c>
      <c r="H1707" s="318">
        <v>1.2843240204214366E-4</v>
      </c>
      <c r="I1707" s="318">
        <v>3.2140808920089463E-2</v>
      </c>
      <c r="J1707" s="318">
        <v>0</v>
      </c>
      <c r="K1707" s="318" t="s">
        <v>634</v>
      </c>
      <c r="O1707" s="318">
        <v>0</v>
      </c>
      <c r="P1707" s="318">
        <v>0</v>
      </c>
      <c r="Q1707" s="318">
        <v>0</v>
      </c>
      <c r="R1707" s="318">
        <v>9</v>
      </c>
      <c r="S1707" s="318">
        <v>0.39130434782608697</v>
      </c>
      <c r="T1707" s="318">
        <v>0</v>
      </c>
      <c r="U1707" s="318">
        <v>0</v>
      </c>
    </row>
    <row r="1708" spans="1:21" x14ac:dyDescent="0.2">
      <c r="A1708" s="318">
        <v>38952</v>
      </c>
      <c r="B1708" s="318">
        <v>385.85998499999999</v>
      </c>
      <c r="C1708" s="318">
        <v>8.6936597759477933E-3</v>
      </c>
      <c r="D1708" s="318">
        <v>1.2389706074975946E-3</v>
      </c>
      <c r="E1708" s="318">
        <v>9.1431697409789063E-3</v>
      </c>
      <c r="F1708" s="318">
        <v>9.8464904902849752E-3</v>
      </c>
      <c r="G1708" s="318">
        <v>8.3597552912352289E-5</v>
      </c>
      <c r="H1708" s="318">
        <v>8.7777430557969903E-5</v>
      </c>
      <c r="I1708" s="318">
        <v>1.6259717032912329E-2</v>
      </c>
      <c r="J1708" s="318">
        <v>0</v>
      </c>
      <c r="K1708" s="318" t="s">
        <v>634</v>
      </c>
      <c r="O1708" s="318">
        <v>0</v>
      </c>
      <c r="P1708" s="318">
        <v>0</v>
      </c>
      <c r="Q1708" s="318">
        <v>0</v>
      </c>
      <c r="R1708" s="318">
        <v>9</v>
      </c>
      <c r="S1708" s="318">
        <v>0.39130434782608697</v>
      </c>
      <c r="T1708" s="318">
        <v>0</v>
      </c>
      <c r="U1708" s="318">
        <v>0</v>
      </c>
    </row>
    <row r="1709" spans="1:21" x14ac:dyDescent="0.2">
      <c r="A1709" s="318">
        <v>38953</v>
      </c>
      <c r="B1709" s="318">
        <v>383.69000199999999</v>
      </c>
      <c r="C1709" s="318">
        <v>-5.6396304024212314E-3</v>
      </c>
      <c r="D1709" s="318">
        <v>8.9448244852949484E-4</v>
      </c>
      <c r="E1709" s="318">
        <v>9.2645766471532547E-3</v>
      </c>
      <c r="F1709" s="318">
        <v>9.9772363892419655E-3</v>
      </c>
      <c r="G1709" s="318">
        <v>8.5832380450977445E-5</v>
      </c>
      <c r="H1709" s="318">
        <v>9.0123999473526326E-5</v>
      </c>
      <c r="I1709" s="318">
        <v>2.0460072436389958E-2</v>
      </c>
      <c r="J1709" s="318">
        <v>0</v>
      </c>
      <c r="K1709" s="318" t="s">
        <v>634</v>
      </c>
      <c r="O1709" s="318">
        <v>0</v>
      </c>
      <c r="P1709" s="318">
        <v>0</v>
      </c>
      <c r="Q1709" s="318">
        <v>0</v>
      </c>
      <c r="R1709" s="318">
        <v>9</v>
      </c>
      <c r="S1709" s="318">
        <v>0.39130434782608697</v>
      </c>
      <c r="T1709" s="318">
        <v>0</v>
      </c>
      <c r="U1709" s="318">
        <v>0</v>
      </c>
    </row>
    <row r="1710" spans="1:21" x14ac:dyDescent="0.2">
      <c r="A1710" s="318">
        <v>38954</v>
      </c>
      <c r="B1710" s="318">
        <v>383.04998799999998</v>
      </c>
      <c r="C1710" s="318">
        <v>-1.6694424628752914E-3</v>
      </c>
      <c r="D1710" s="318">
        <v>7.340231106529139E-5</v>
      </c>
      <c r="E1710" s="318">
        <v>8.6417525995519506E-3</v>
      </c>
      <c r="F1710" s="318">
        <v>9.3065027995174847E-3</v>
      </c>
      <c r="G1710" s="318">
        <v>7.4679887991862883E-5</v>
      </c>
      <c r="H1710" s="318">
        <v>7.8413882391456028E-5</v>
      </c>
      <c r="I1710" s="318">
        <v>7.1875966836429488E-3</v>
      </c>
      <c r="J1710" s="318">
        <v>0</v>
      </c>
      <c r="K1710" s="318" t="s">
        <v>634</v>
      </c>
      <c r="O1710" s="318">
        <v>0</v>
      </c>
      <c r="P1710" s="318">
        <v>0</v>
      </c>
      <c r="Q1710" s="318">
        <v>0</v>
      </c>
      <c r="R1710" s="318">
        <v>9</v>
      </c>
      <c r="S1710" s="318">
        <v>0.39130434782608697</v>
      </c>
      <c r="T1710" s="318">
        <v>0</v>
      </c>
      <c r="U1710" s="318">
        <v>0</v>
      </c>
    </row>
    <row r="1711" spans="1:21" x14ac:dyDescent="0.2">
      <c r="A1711" s="318">
        <v>38957</v>
      </c>
      <c r="B1711" s="318">
        <v>380.61999500000002</v>
      </c>
      <c r="C1711" s="318">
        <v>-6.3640086829067641E-3</v>
      </c>
      <c r="D1711" s="318">
        <v>1.8803449912015345E-4</v>
      </c>
      <c r="E1711" s="318">
        <v>8.5338548783987309E-3</v>
      </c>
      <c r="F1711" s="318">
        <v>9.190305253660172E-3</v>
      </c>
      <c r="G1711" s="318">
        <v>7.2826679085569811E-5</v>
      </c>
      <c r="H1711" s="318">
        <v>7.6468013039848309E-5</v>
      </c>
      <c r="I1711" s="318">
        <v>2.3883255006550124E-3</v>
      </c>
      <c r="J1711" s="318">
        <v>0</v>
      </c>
      <c r="K1711" s="318" t="s">
        <v>634</v>
      </c>
      <c r="O1711" s="318">
        <v>0</v>
      </c>
      <c r="P1711" s="318">
        <v>0</v>
      </c>
      <c r="Q1711" s="318">
        <v>0</v>
      </c>
      <c r="R1711" s="318">
        <v>9</v>
      </c>
      <c r="S1711" s="318">
        <v>0.39130434782608697</v>
      </c>
      <c r="T1711" s="318">
        <v>0</v>
      </c>
      <c r="U1711" s="318">
        <v>0</v>
      </c>
    </row>
    <row r="1712" spans="1:21" x14ac:dyDescent="0.2">
      <c r="A1712" s="318">
        <v>38958</v>
      </c>
      <c r="B1712" s="318">
        <v>376.709991</v>
      </c>
      <c r="C1712" s="318">
        <v>-1.0325852174494606E-2</v>
      </c>
      <c r="D1712" s="318">
        <v>-3.8524478923911175E-4</v>
      </c>
      <c r="E1712" s="318">
        <v>8.8256676904355548E-3</v>
      </c>
      <c r="F1712" s="318">
        <v>9.5045652050844438E-3</v>
      </c>
      <c r="G1712" s="318">
        <v>7.7892410181998046E-5</v>
      </c>
      <c r="H1712" s="318">
        <v>8.1787030691097946E-5</v>
      </c>
      <c r="I1712" s="318">
        <v>3.3857972176273479E-3</v>
      </c>
      <c r="J1712" s="318">
        <v>0</v>
      </c>
      <c r="K1712" s="318" t="s">
        <v>634</v>
      </c>
      <c r="O1712" s="318">
        <v>0</v>
      </c>
      <c r="P1712" s="318">
        <v>0</v>
      </c>
      <c r="Q1712" s="318">
        <v>0</v>
      </c>
      <c r="R1712" s="318">
        <v>9</v>
      </c>
      <c r="S1712" s="318">
        <v>0.39130434782608697</v>
      </c>
      <c r="T1712" s="318">
        <v>0</v>
      </c>
      <c r="U1712" s="318">
        <v>0</v>
      </c>
    </row>
    <row r="1713" spans="1:21" x14ac:dyDescent="0.2">
      <c r="A1713" s="318">
        <v>38959</v>
      </c>
      <c r="B1713" s="318">
        <v>381.67001299999998</v>
      </c>
      <c r="C1713" s="318">
        <v>1.3080758189458841E-2</v>
      </c>
      <c r="D1713" s="318">
        <v>1.0992044114830097E-4</v>
      </c>
      <c r="E1713" s="318">
        <v>9.2860721502170604E-3</v>
      </c>
      <c r="F1713" s="318">
        <v>1.000038539254145E-2</v>
      </c>
      <c r="G1713" s="318">
        <v>8.6231135979036904E-5</v>
      </c>
      <c r="H1713" s="318">
        <v>9.0542692777988759E-5</v>
      </c>
      <c r="I1713" s="318">
        <v>-2.7719984874397699E-3</v>
      </c>
      <c r="J1713" s="318">
        <v>0</v>
      </c>
      <c r="K1713" s="318" t="s">
        <v>634</v>
      </c>
      <c r="O1713" s="318">
        <v>0</v>
      </c>
      <c r="P1713" s="318">
        <v>0</v>
      </c>
      <c r="Q1713" s="318">
        <v>0</v>
      </c>
      <c r="R1713" s="318">
        <v>9</v>
      </c>
      <c r="S1713" s="318">
        <v>0.39130434782608697</v>
      </c>
      <c r="T1713" s="318">
        <v>0</v>
      </c>
      <c r="U1713" s="318">
        <v>0</v>
      </c>
    </row>
    <row r="1714" spans="1:21" x14ac:dyDescent="0.2">
      <c r="A1714" s="318">
        <v>38960</v>
      </c>
      <c r="B1714" s="318">
        <v>380.95001200000002</v>
      </c>
      <c r="C1714" s="318">
        <v>-1.8882305481688494E-3</v>
      </c>
      <c r="D1714" s="318">
        <v>-6.8628496614056285E-4</v>
      </c>
      <c r="E1714" s="318">
        <v>8.656097424188566E-3</v>
      </c>
      <c r="F1714" s="318">
        <v>9.3219510722030701E-3</v>
      </c>
      <c r="G1714" s="318">
        <v>7.4928022617043924E-5</v>
      </c>
      <c r="H1714" s="318">
        <v>7.8674423747896119E-5</v>
      </c>
      <c r="I1714" s="318">
        <v>-5.2086045029760221E-4</v>
      </c>
      <c r="J1714" s="318">
        <v>0</v>
      </c>
      <c r="K1714" s="318" t="s">
        <v>634</v>
      </c>
      <c r="O1714" s="318">
        <v>0</v>
      </c>
      <c r="P1714" s="318">
        <v>0</v>
      </c>
      <c r="Q1714" s="318">
        <v>0</v>
      </c>
      <c r="R1714" s="318">
        <v>9</v>
      </c>
      <c r="S1714" s="318">
        <v>0.39130434782608697</v>
      </c>
      <c r="T1714" s="318">
        <v>0</v>
      </c>
      <c r="U1714" s="318">
        <v>0</v>
      </c>
    </row>
    <row r="1715" spans="1:21" x14ac:dyDescent="0.2">
      <c r="A1715" s="318">
        <v>38961</v>
      </c>
      <c r="B1715" s="318">
        <v>386.20001200000002</v>
      </c>
      <c r="C1715" s="318">
        <v>1.3687236647181944E-2</v>
      </c>
      <c r="D1715" s="318">
        <v>6.7177787443463877E-4</v>
      </c>
      <c r="E1715" s="318">
        <v>8.5624877970665141E-3</v>
      </c>
      <c r="F1715" s="318">
        <v>9.2211407045331688E-3</v>
      </c>
      <c r="G1715" s="318">
        <v>7.3316197274912959E-5</v>
      </c>
      <c r="H1715" s="318">
        <v>7.6982007138658604E-5</v>
      </c>
      <c r="I1715" s="318">
        <v>-7.932254032168436E-3</v>
      </c>
      <c r="J1715" s="318">
        <v>0</v>
      </c>
      <c r="K1715" s="318" t="s">
        <v>634</v>
      </c>
      <c r="O1715" s="318">
        <v>0</v>
      </c>
      <c r="P1715" s="318">
        <v>0</v>
      </c>
      <c r="Q1715" s="318">
        <v>0</v>
      </c>
      <c r="R1715" s="318">
        <v>9</v>
      </c>
      <c r="S1715" s="318">
        <v>0.39130434782608697</v>
      </c>
      <c r="T1715" s="318">
        <v>0</v>
      </c>
      <c r="U1715" s="318">
        <v>0</v>
      </c>
    </row>
    <row r="1716" spans="1:21" x14ac:dyDescent="0.2">
      <c r="A1716" s="318">
        <v>38964</v>
      </c>
      <c r="B1716" s="318">
        <v>391.08999599999999</v>
      </c>
      <c r="C1716" s="318">
        <v>1.2582301232148712E-2</v>
      </c>
      <c r="D1716" s="318">
        <v>1.2234380169356669E-3</v>
      </c>
      <c r="E1716" s="318">
        <v>8.9489875134289489E-3</v>
      </c>
      <c r="F1716" s="318">
        <v>9.6373711683080988E-3</v>
      </c>
      <c r="G1716" s="318">
        <v>8.0084377515507246E-5</v>
      </c>
      <c r="H1716" s="318">
        <v>8.4088596391282617E-5</v>
      </c>
      <c r="I1716" s="318">
        <v>9.4725167928276718E-3</v>
      </c>
      <c r="J1716" s="318">
        <v>0</v>
      </c>
      <c r="K1716" s="318" t="s">
        <v>634</v>
      </c>
      <c r="O1716" s="318">
        <v>0</v>
      </c>
      <c r="P1716" s="318">
        <v>0</v>
      </c>
      <c r="Q1716" s="318">
        <v>0</v>
      </c>
      <c r="R1716" s="318">
        <v>9</v>
      </c>
      <c r="S1716" s="318">
        <v>0.39130434782608697</v>
      </c>
      <c r="T1716" s="318">
        <v>0</v>
      </c>
      <c r="U1716" s="318">
        <v>0</v>
      </c>
    </row>
    <row r="1717" spans="1:21" x14ac:dyDescent="0.2">
      <c r="A1717" s="318">
        <v>38965</v>
      </c>
      <c r="B1717" s="318">
        <v>392.77999899999998</v>
      </c>
      <c r="C1717" s="318">
        <v>4.3119538425765349E-3</v>
      </c>
      <c r="D1717" s="318">
        <v>1.3376608390748121E-3</v>
      </c>
      <c r="E1717" s="318">
        <v>8.9735071792466647E-3</v>
      </c>
      <c r="F1717" s="318">
        <v>9.6637769622656394E-3</v>
      </c>
      <c r="G1717" s="318">
        <v>8.052383109599144E-5</v>
      </c>
      <c r="H1717" s="318">
        <v>8.4550022650791014E-5</v>
      </c>
      <c r="I1717" s="318">
        <v>1.4028116891629833E-2</v>
      </c>
      <c r="J1717" s="318">
        <v>0</v>
      </c>
      <c r="K1717" s="318" t="s">
        <v>634</v>
      </c>
      <c r="O1717" s="318">
        <v>0</v>
      </c>
      <c r="P1717" s="318">
        <v>0</v>
      </c>
      <c r="Q1717" s="318">
        <v>0</v>
      </c>
      <c r="R1717" s="318">
        <v>9</v>
      </c>
      <c r="S1717" s="318">
        <v>0.39130434782608697</v>
      </c>
      <c r="T1717" s="318">
        <v>0</v>
      </c>
      <c r="U1717" s="318">
        <v>0</v>
      </c>
    </row>
    <row r="1718" spans="1:21" x14ac:dyDescent="0.2">
      <c r="A1718" s="318">
        <v>38966</v>
      </c>
      <c r="B1718" s="318">
        <v>384.44000199999999</v>
      </c>
      <c r="C1718" s="318">
        <v>-2.1461920983666574E-2</v>
      </c>
      <c r="D1718" s="318">
        <v>3.0818417324433758E-4</v>
      </c>
      <c r="E1718" s="318">
        <v>1.026315628115035E-2</v>
      </c>
      <c r="F1718" s="318">
        <v>1.1052629841238839E-2</v>
      </c>
      <c r="G1718" s="318">
        <v>1.0533237685131589E-4</v>
      </c>
      <c r="H1718" s="318">
        <v>1.1059899569388169E-4</v>
      </c>
      <c r="I1718" s="318">
        <v>2.3995598363375319E-2</v>
      </c>
      <c r="J1718" s="318">
        <v>0</v>
      </c>
      <c r="K1718" s="318" t="s">
        <v>634</v>
      </c>
      <c r="O1718" s="318">
        <v>0</v>
      </c>
      <c r="P1718" s="318">
        <v>0</v>
      </c>
      <c r="Q1718" s="318">
        <v>0</v>
      </c>
      <c r="R1718" s="318">
        <v>9</v>
      </c>
      <c r="S1718" s="318">
        <v>0.39130434782608697</v>
      </c>
      <c r="T1718" s="318">
        <v>0</v>
      </c>
      <c r="U1718" s="318">
        <v>0</v>
      </c>
    </row>
    <row r="1719" spans="1:21" x14ac:dyDescent="0.2">
      <c r="A1719" s="318">
        <v>38967</v>
      </c>
      <c r="B1719" s="318">
        <v>381.54998799999998</v>
      </c>
      <c r="C1719" s="318">
        <v>-7.5458628724760181E-3</v>
      </c>
      <c r="D1719" s="318">
        <v>2.5151692601103681E-4</v>
      </c>
      <c r="E1719" s="318">
        <v>1.0304991015946291E-2</v>
      </c>
      <c r="F1719" s="318">
        <v>1.1097682632557544E-2</v>
      </c>
      <c r="G1719" s="318">
        <v>1.0619283983873376E-4</v>
      </c>
      <c r="H1719" s="318">
        <v>1.1150248183067045E-4</v>
      </c>
      <c r="I1719" s="318">
        <v>1.1117736243701536E-2</v>
      </c>
      <c r="J1719" s="318">
        <v>0</v>
      </c>
      <c r="K1719" s="318" t="s">
        <v>634</v>
      </c>
      <c r="O1719" s="318">
        <v>0</v>
      </c>
      <c r="P1719" s="318">
        <v>0</v>
      </c>
      <c r="Q1719" s="318">
        <v>0</v>
      </c>
      <c r="R1719" s="318">
        <v>9</v>
      </c>
      <c r="S1719" s="318">
        <v>0.39130434782608697</v>
      </c>
      <c r="T1719" s="318">
        <v>0</v>
      </c>
      <c r="U1719" s="318">
        <v>0</v>
      </c>
    </row>
    <row r="1720" spans="1:21" x14ac:dyDescent="0.2">
      <c r="A1720" s="318">
        <v>38968</v>
      </c>
      <c r="B1720" s="318">
        <v>380.82998700000002</v>
      </c>
      <c r="C1720" s="318">
        <v>-1.8888250942316455E-3</v>
      </c>
      <c r="D1720" s="318">
        <v>8.9489073586705833E-4</v>
      </c>
      <c r="E1720" s="318">
        <v>9.6819045694068444E-3</v>
      </c>
      <c r="F1720" s="318">
        <v>1.0426666459361217E-2</v>
      </c>
      <c r="G1720" s="318">
        <v>9.3739276091101144E-5</v>
      </c>
      <c r="H1720" s="318">
        <v>9.8426239895656206E-5</v>
      </c>
      <c r="I1720" s="318">
        <v>1.3247488449378064E-2</v>
      </c>
      <c r="J1720" s="318">
        <v>0</v>
      </c>
      <c r="K1720" s="318" t="s">
        <v>634</v>
      </c>
      <c r="O1720" s="318">
        <v>0</v>
      </c>
      <c r="P1720" s="318">
        <v>0</v>
      </c>
      <c r="Q1720" s="318">
        <v>0</v>
      </c>
      <c r="R1720" s="318">
        <v>9</v>
      </c>
      <c r="S1720" s="318">
        <v>0.39130434782608697</v>
      </c>
      <c r="T1720" s="318">
        <v>0</v>
      </c>
      <c r="U1720" s="318">
        <v>0</v>
      </c>
    </row>
    <row r="1721" spans="1:21" x14ac:dyDescent="0.2">
      <c r="A1721" s="318">
        <v>38971</v>
      </c>
      <c r="B1721" s="318">
        <v>367.58999599999999</v>
      </c>
      <c r="C1721" s="318">
        <v>-3.5384871442972296E-2</v>
      </c>
      <c r="D1721" s="318">
        <v>-7.6461629673761481E-4</v>
      </c>
      <c r="E1721" s="318">
        <v>1.2512250402490075E-2</v>
      </c>
      <c r="F1721" s="318">
        <v>1.3474731202681618E-2</v>
      </c>
      <c r="G1721" s="318">
        <v>1.5655641013461304E-4</v>
      </c>
      <c r="H1721" s="318">
        <v>1.643842306413437E-4</v>
      </c>
      <c r="I1721" s="318">
        <v>1.8388164850678304E-2</v>
      </c>
      <c r="J1721" s="318">
        <v>0</v>
      </c>
      <c r="K1721" s="318" t="s">
        <v>634</v>
      </c>
      <c r="O1721" s="318">
        <v>0</v>
      </c>
      <c r="P1721" s="318">
        <v>0</v>
      </c>
      <c r="Q1721" s="318">
        <v>0</v>
      </c>
      <c r="R1721" s="318">
        <v>9</v>
      </c>
      <c r="S1721" s="318">
        <v>0.39130434782608697</v>
      </c>
      <c r="T1721" s="318">
        <v>0</v>
      </c>
      <c r="U1721" s="318">
        <v>0</v>
      </c>
    </row>
    <row r="1722" spans="1:21" x14ac:dyDescent="0.2">
      <c r="A1722" s="318">
        <v>38972</v>
      </c>
      <c r="B1722" s="318">
        <v>369.040009</v>
      </c>
      <c r="C1722" s="318">
        <v>3.9368878893890329E-3</v>
      </c>
      <c r="D1722" s="318">
        <v>-2.3811902347798726E-4</v>
      </c>
      <c r="E1722" s="318">
        <v>1.2463999986655263E-2</v>
      </c>
      <c r="F1722" s="318">
        <v>1.3422769216397975E-2</v>
      </c>
      <c r="G1722" s="318">
        <v>1.5535129566734239E-4</v>
      </c>
      <c r="H1722" s="318">
        <v>1.6311886045070951E-4</v>
      </c>
      <c r="I1722" s="318">
        <v>2.3949380304372401E-3</v>
      </c>
      <c r="J1722" s="318">
        <v>0</v>
      </c>
      <c r="K1722" s="318" t="s">
        <v>634</v>
      </c>
      <c r="O1722" s="318">
        <v>0</v>
      </c>
      <c r="P1722" s="318">
        <v>0</v>
      </c>
      <c r="Q1722" s="318">
        <v>0</v>
      </c>
      <c r="R1722" s="318">
        <v>9</v>
      </c>
      <c r="S1722" s="318">
        <v>0.39130434782608697</v>
      </c>
      <c r="T1722" s="318">
        <v>0</v>
      </c>
      <c r="U1722" s="318">
        <v>0</v>
      </c>
    </row>
    <row r="1723" spans="1:21" x14ac:dyDescent="0.2">
      <c r="A1723" s="318">
        <v>38973</v>
      </c>
      <c r="B1723" s="318">
        <v>373.92001299999998</v>
      </c>
      <c r="C1723" s="318">
        <v>1.3136841920177153E-2</v>
      </c>
      <c r="D1723" s="318">
        <v>-9.1604731256201763E-5</v>
      </c>
      <c r="E1723" s="318">
        <v>1.2608355527962471E-2</v>
      </c>
      <c r="F1723" s="318">
        <v>1.357822903011343E-2</v>
      </c>
      <c r="G1723" s="318">
        <v>1.5897062911950178E-4</v>
      </c>
      <c r="H1723" s="318">
        <v>1.6691916057547687E-4</v>
      </c>
      <c r="I1723" s="318">
        <v>-1.4248081378920334E-3</v>
      </c>
      <c r="J1723" s="318">
        <v>0</v>
      </c>
      <c r="K1723" s="318" t="s">
        <v>634</v>
      </c>
      <c r="O1723" s="318">
        <v>0</v>
      </c>
      <c r="P1723" s="318">
        <v>0</v>
      </c>
      <c r="Q1723" s="318">
        <v>0</v>
      </c>
      <c r="R1723" s="318">
        <v>9</v>
      </c>
      <c r="S1723" s="318">
        <v>0.39130434782608697</v>
      </c>
      <c r="T1723" s="318">
        <v>0</v>
      </c>
      <c r="U1723" s="318">
        <v>0</v>
      </c>
    </row>
    <row r="1724" spans="1:21" x14ac:dyDescent="0.2">
      <c r="A1724" s="318">
        <v>38974</v>
      </c>
      <c r="B1724" s="318">
        <v>373.48998999999998</v>
      </c>
      <c r="C1724" s="318">
        <v>-1.1507018790862652E-3</v>
      </c>
      <c r="D1724" s="318">
        <v>-3.7337546215956773E-4</v>
      </c>
      <c r="E1724" s="318">
        <v>1.256038605805539E-2</v>
      </c>
      <c r="F1724" s="318">
        <v>1.3526569600982728E-2</v>
      </c>
      <c r="G1724" s="318">
        <v>1.5776329792739223E-4</v>
      </c>
      <c r="H1724" s="318">
        <v>1.6565146282376185E-4</v>
      </c>
      <c r="I1724" s="318">
        <v>9.1564225901492532E-3</v>
      </c>
      <c r="J1724" s="318">
        <v>0</v>
      </c>
      <c r="K1724" s="318" t="s">
        <v>634</v>
      </c>
      <c r="O1724" s="318">
        <v>0</v>
      </c>
      <c r="P1724" s="318">
        <v>0</v>
      </c>
      <c r="Q1724" s="318">
        <v>0</v>
      </c>
      <c r="R1724" s="318">
        <v>9</v>
      </c>
      <c r="S1724" s="318">
        <v>0.39130434782608697</v>
      </c>
      <c r="T1724" s="318">
        <v>0</v>
      </c>
      <c r="U1724" s="318">
        <v>0</v>
      </c>
    </row>
    <row r="1725" spans="1:21" x14ac:dyDescent="0.2">
      <c r="A1725" s="318">
        <v>38975</v>
      </c>
      <c r="B1725" s="318">
        <v>370.45001200000002</v>
      </c>
      <c r="C1725" s="318">
        <v>-8.1726884225549606E-3</v>
      </c>
      <c r="D1725" s="318">
        <v>-3.776999896839046E-4</v>
      </c>
      <c r="E1725" s="318">
        <v>1.2563188108253033E-2</v>
      </c>
      <c r="F1725" s="318">
        <v>1.3529587193503265E-2</v>
      </c>
      <c r="G1725" s="318">
        <v>1.5783369544335041E-4</v>
      </c>
      <c r="H1725" s="318">
        <v>1.6572538021551795E-4</v>
      </c>
      <c r="I1725" s="318">
        <v>9.9314656889447142E-3</v>
      </c>
      <c r="J1725" s="318">
        <v>0</v>
      </c>
      <c r="K1725" s="318" t="s">
        <v>634</v>
      </c>
      <c r="O1725" s="318">
        <v>0</v>
      </c>
      <c r="P1725" s="318">
        <v>0</v>
      </c>
      <c r="Q1725" s="318">
        <v>0</v>
      </c>
      <c r="R1725" s="318">
        <v>9</v>
      </c>
      <c r="S1725" s="318">
        <v>0.39130434782608697</v>
      </c>
      <c r="T1725" s="318">
        <v>0</v>
      </c>
      <c r="U1725" s="318">
        <v>0</v>
      </c>
    </row>
    <row r="1726" spans="1:21" x14ac:dyDescent="0.2">
      <c r="A1726" s="318">
        <v>38978</v>
      </c>
      <c r="B1726" s="318">
        <v>373.26001000000002</v>
      </c>
      <c r="C1726" s="318">
        <v>7.5567392902588784E-3</v>
      </c>
      <c r="D1726" s="318">
        <v>-3.280121772293366E-4</v>
      </c>
      <c r="E1726" s="318">
        <v>1.2593830977906012E-2</v>
      </c>
      <c r="F1726" s="318">
        <v>1.3562587206975705E-2</v>
      </c>
      <c r="G1726" s="318">
        <v>1.5860457870006507E-4</v>
      </c>
      <c r="H1726" s="318">
        <v>1.6653480763506834E-4</v>
      </c>
      <c r="I1726" s="318">
        <v>7.9439827898404036E-3</v>
      </c>
      <c r="J1726" s="318">
        <v>0</v>
      </c>
      <c r="K1726" s="318" t="s">
        <v>634</v>
      </c>
      <c r="O1726" s="318">
        <v>0</v>
      </c>
      <c r="P1726" s="318">
        <v>0</v>
      </c>
      <c r="Q1726" s="318">
        <v>0</v>
      </c>
      <c r="R1726" s="318">
        <v>9</v>
      </c>
      <c r="S1726" s="318">
        <v>0.39130434782608697</v>
      </c>
      <c r="T1726" s="318">
        <v>0</v>
      </c>
      <c r="U1726" s="318">
        <v>0</v>
      </c>
    </row>
    <row r="1727" spans="1:21" x14ac:dyDescent="0.2">
      <c r="A1727" s="318">
        <v>38979</v>
      </c>
      <c r="B1727" s="318">
        <v>375.01998900000001</v>
      </c>
      <c r="C1727" s="318">
        <v>4.7040740038431627E-3</v>
      </c>
      <c r="D1727" s="318">
        <v>-9.1678400224114425E-4</v>
      </c>
      <c r="E1727" s="318">
        <v>1.2015620469380523E-2</v>
      </c>
      <c r="F1727" s="318">
        <v>1.2939898967025179E-2</v>
      </c>
      <c r="G1727" s="318">
        <v>1.4437513526419625E-4</v>
      </c>
      <c r="H1727" s="318">
        <v>1.5159389202740607E-4</v>
      </c>
      <c r="I1727" s="318">
        <v>8.8843510973331402E-3</v>
      </c>
      <c r="J1727" s="318">
        <v>0</v>
      </c>
      <c r="K1727" s="318" t="s">
        <v>634</v>
      </c>
      <c r="O1727" s="318">
        <v>0</v>
      </c>
      <c r="P1727" s="318">
        <v>0</v>
      </c>
      <c r="Q1727" s="318">
        <v>0</v>
      </c>
      <c r="R1727" s="318">
        <v>8</v>
      </c>
      <c r="S1727" s="318">
        <v>0.34782608695652173</v>
      </c>
      <c r="T1727" s="318">
        <v>0</v>
      </c>
      <c r="U1727" s="318">
        <v>0</v>
      </c>
    </row>
    <row r="1728" spans="1:21" x14ac:dyDescent="0.2">
      <c r="A1728" s="318">
        <v>38980</v>
      </c>
      <c r="B1728" s="318">
        <v>373.67001299999998</v>
      </c>
      <c r="C1728" s="318">
        <v>-3.6062387888853155E-3</v>
      </c>
      <c r="D1728" s="318">
        <v>-1.1146581411313218E-3</v>
      </c>
      <c r="E1728" s="318">
        <v>1.2024484948651173E-2</v>
      </c>
      <c r="F1728" s="318">
        <v>1.2949445329316647E-2</v>
      </c>
      <c r="G1728" s="318">
        <v>1.4458823828033859E-4</v>
      </c>
      <c r="H1728" s="318">
        <v>1.5181765019435552E-4</v>
      </c>
      <c r="I1728" s="318">
        <v>9.239509872771853E-3</v>
      </c>
      <c r="J1728" s="318">
        <v>0</v>
      </c>
      <c r="K1728" s="318" t="s">
        <v>634</v>
      </c>
      <c r="O1728" s="318">
        <v>0</v>
      </c>
      <c r="P1728" s="318">
        <v>0</v>
      </c>
      <c r="Q1728" s="318">
        <v>0</v>
      </c>
      <c r="R1728" s="318">
        <v>8</v>
      </c>
      <c r="S1728" s="318">
        <v>0.34782608695652173</v>
      </c>
      <c r="T1728" s="318">
        <v>0</v>
      </c>
      <c r="U1728" s="318">
        <v>0</v>
      </c>
    </row>
    <row r="1729" spans="1:21" x14ac:dyDescent="0.2">
      <c r="A1729" s="318">
        <v>38981</v>
      </c>
      <c r="B1729" s="318">
        <v>365.790009</v>
      </c>
      <c r="C1729" s="318">
        <v>-2.1313666916353974E-2</v>
      </c>
      <c r="D1729" s="318">
        <v>-2.5435784598123587E-3</v>
      </c>
      <c r="E1729" s="318">
        <v>1.2571164508361723E-2</v>
      </c>
      <c r="F1729" s="318">
        <v>1.3538177162851087E-2</v>
      </c>
      <c r="G1729" s="318">
        <v>1.5803417709629345E-4</v>
      </c>
      <c r="H1729" s="318">
        <v>1.6593588595110813E-4</v>
      </c>
      <c r="I1729" s="318">
        <v>2.5791008886610575E-3</v>
      </c>
      <c r="J1729" s="318">
        <v>0</v>
      </c>
      <c r="K1729" s="318" t="s">
        <v>634</v>
      </c>
      <c r="O1729" s="318">
        <v>0</v>
      </c>
      <c r="P1729" s="318">
        <v>0</v>
      </c>
      <c r="Q1729" s="318">
        <v>0</v>
      </c>
      <c r="R1729" s="318">
        <v>8</v>
      </c>
      <c r="S1729" s="318">
        <v>0.34782608695652173</v>
      </c>
      <c r="T1729" s="318">
        <v>0</v>
      </c>
      <c r="U1729" s="318">
        <v>0</v>
      </c>
    </row>
    <row r="1730" spans="1:21" x14ac:dyDescent="0.2">
      <c r="A1730" s="318">
        <v>38982</v>
      </c>
      <c r="B1730" s="318">
        <v>364.52999899999998</v>
      </c>
      <c r="C1730" s="318">
        <v>-3.4505729991923168E-3</v>
      </c>
      <c r="D1730" s="318">
        <v>-2.4393376310871719E-3</v>
      </c>
      <c r="E1730" s="318">
        <v>1.2553271394802158E-2</v>
      </c>
      <c r="F1730" s="318">
        <v>1.3518907655940784E-2</v>
      </c>
      <c r="G1730" s="318">
        <v>1.575846227115581E-4</v>
      </c>
      <c r="H1730" s="318">
        <v>1.6546385384713601E-4</v>
      </c>
      <c r="I1730" s="318">
        <v>-1.4118935987885023E-2</v>
      </c>
      <c r="J1730" s="318">
        <v>0</v>
      </c>
      <c r="K1730" s="318" t="s">
        <v>634</v>
      </c>
      <c r="O1730" s="318">
        <v>0</v>
      </c>
      <c r="P1730" s="318">
        <v>0</v>
      </c>
      <c r="Q1730" s="318">
        <v>0</v>
      </c>
      <c r="R1730" s="318">
        <v>8</v>
      </c>
      <c r="S1730" s="318">
        <v>0.34782608695652173</v>
      </c>
      <c r="T1730" s="318">
        <v>0</v>
      </c>
      <c r="U1730" s="318">
        <v>0</v>
      </c>
    </row>
    <row r="1731" spans="1:21" x14ac:dyDescent="0.2">
      <c r="A1731" s="318">
        <v>38987</v>
      </c>
      <c r="B1731" s="318">
        <v>368.51998900000001</v>
      </c>
      <c r="C1731" s="318">
        <v>1.7933616165501268E-2</v>
      </c>
      <c r="D1731" s="318">
        <v>-1.0466991612533773E-3</v>
      </c>
      <c r="E1731" s="318">
        <v>1.6480985975890958E-2</v>
      </c>
      <c r="F1731" s="318">
        <v>1.7748754127882571E-2</v>
      </c>
      <c r="G1731" s="318">
        <v>2.7162289873751443E-4</v>
      </c>
      <c r="H1731" s="318">
        <v>2.8520404367439017E-4</v>
      </c>
      <c r="I1731" s="318">
        <v>-2.177369043882799E-2</v>
      </c>
      <c r="J1731" s="318">
        <v>0</v>
      </c>
      <c r="K1731" s="318" t="s">
        <v>634</v>
      </c>
      <c r="O1731" s="318">
        <v>0</v>
      </c>
      <c r="P1731" s="318">
        <v>0</v>
      </c>
      <c r="Q1731" s="318">
        <v>0</v>
      </c>
      <c r="R1731" s="318">
        <v>10</v>
      </c>
      <c r="S1731" s="318">
        <v>0.43478260869565216</v>
      </c>
      <c r="T1731" s="318">
        <v>1</v>
      </c>
      <c r="U1731" s="318">
        <v>0</v>
      </c>
    </row>
    <row r="1732" spans="1:21" x14ac:dyDescent="0.2">
      <c r="A1732" s="318">
        <v>38988</v>
      </c>
      <c r="B1732" s="318">
        <v>369.97000100000002</v>
      </c>
      <c r="C1732" s="318">
        <v>3.926969581257757E-3</v>
      </c>
      <c r="D1732" s="318">
        <v>-1.482593856882E-3</v>
      </c>
      <c r="E1732" s="318">
        <v>1.6207436898558494E-2</v>
      </c>
      <c r="F1732" s="318">
        <v>1.7454162813832223E-2</v>
      </c>
      <c r="G1732" s="318">
        <v>2.6268101082075539E-4</v>
      </c>
      <c r="H1732" s="318">
        <v>2.7581506136179314E-4</v>
      </c>
      <c r="I1732" s="318">
        <v>-1.1687057593866295E-2</v>
      </c>
      <c r="J1732" s="318">
        <v>0</v>
      </c>
      <c r="K1732" s="318" t="s">
        <v>634</v>
      </c>
      <c r="O1732" s="318">
        <v>0</v>
      </c>
      <c r="P1732" s="318">
        <v>0</v>
      </c>
      <c r="Q1732" s="318">
        <v>0</v>
      </c>
      <c r="R1732" s="318">
        <v>10</v>
      </c>
      <c r="S1732" s="318">
        <v>0.43478260869565216</v>
      </c>
      <c r="T1732" s="318">
        <v>1</v>
      </c>
      <c r="U1732" s="318">
        <v>0</v>
      </c>
    </row>
    <row r="1733" spans="1:21" x14ac:dyDescent="0.2">
      <c r="A1733" s="318">
        <v>38992</v>
      </c>
      <c r="B1733" s="318">
        <v>368.959991</v>
      </c>
      <c r="C1733" s="318">
        <v>-3.868332377450268E-3</v>
      </c>
      <c r="D1733" s="318">
        <v>-2.174628018028181E-3</v>
      </c>
      <c r="E1733" s="318">
        <v>1.5852154969061678E-2</v>
      </c>
      <c r="F1733" s="318">
        <v>1.7071551505143345E-2</v>
      </c>
      <c r="G1733" s="318">
        <v>2.5129081716314682E-4</v>
      </c>
      <c r="H1733" s="318">
        <v>2.6385535802130419E-4</v>
      </c>
      <c r="I1733" s="318">
        <v>-1.766095223622088E-2</v>
      </c>
      <c r="J1733" s="318">
        <v>0</v>
      </c>
      <c r="K1733" s="318" t="s">
        <v>634</v>
      </c>
      <c r="O1733" s="318">
        <v>0</v>
      </c>
      <c r="P1733" s="318">
        <v>0</v>
      </c>
      <c r="Q1733" s="318">
        <v>0</v>
      </c>
      <c r="R1733" s="318">
        <v>11</v>
      </c>
      <c r="S1733" s="318">
        <v>0.47826086956521741</v>
      </c>
      <c r="T1733" s="318">
        <v>1</v>
      </c>
      <c r="U1733" s="318">
        <v>0</v>
      </c>
    </row>
    <row r="1734" spans="1:21" x14ac:dyDescent="0.2">
      <c r="A1734" s="318">
        <v>38993</v>
      </c>
      <c r="B1734" s="318">
        <v>360.75</v>
      </c>
      <c r="C1734" s="318">
        <v>-2.2503015033825544E-2</v>
      </c>
      <c r="D1734" s="318">
        <v>-3.845357364026955E-3</v>
      </c>
      <c r="E1734" s="318">
        <v>1.6066540750163113E-2</v>
      </c>
      <c r="F1734" s="318">
        <v>1.7302428500175659E-2</v>
      </c>
      <c r="G1734" s="318">
        <v>2.581337316766519E-4</v>
      </c>
      <c r="H1734" s="318">
        <v>2.7104041826048452E-4</v>
      </c>
      <c r="I1734" s="318">
        <v>-1.6233963817220375E-2</v>
      </c>
      <c r="J1734" s="318">
        <v>0</v>
      </c>
      <c r="K1734" s="318" t="s">
        <v>634</v>
      </c>
      <c r="O1734" s="318">
        <v>0</v>
      </c>
      <c r="P1734" s="318">
        <v>0</v>
      </c>
      <c r="Q1734" s="318">
        <v>0</v>
      </c>
      <c r="R1734" s="318">
        <v>11</v>
      </c>
      <c r="S1734" s="318">
        <v>0.47826086956521741</v>
      </c>
      <c r="T1734" s="318">
        <v>1</v>
      </c>
      <c r="U1734" s="318">
        <v>0</v>
      </c>
    </row>
    <row r="1735" spans="1:21" x14ac:dyDescent="0.2">
      <c r="A1735" s="318">
        <v>38994</v>
      </c>
      <c r="B1735" s="318">
        <v>364.32000699999998</v>
      </c>
      <c r="C1735" s="318">
        <v>9.8474238753268051E-3</v>
      </c>
      <c r="D1735" s="318">
        <v>-3.5817635529436093E-3</v>
      </c>
      <c r="E1735" s="318">
        <v>1.6251409246336741E-2</v>
      </c>
      <c r="F1735" s="318">
        <v>1.7501517649901103E-2</v>
      </c>
      <c r="G1735" s="318">
        <v>2.641083024919193E-4</v>
      </c>
      <c r="H1735" s="318">
        <v>2.7731371761651526E-4</v>
      </c>
      <c r="I1735" s="318">
        <v>-3.2384001059504071E-2</v>
      </c>
      <c r="J1735" s="318">
        <v>0</v>
      </c>
      <c r="K1735" s="318" t="s">
        <v>634</v>
      </c>
      <c r="O1735" s="318">
        <v>0</v>
      </c>
      <c r="P1735" s="318">
        <v>0</v>
      </c>
      <c r="Q1735" s="318">
        <v>0</v>
      </c>
      <c r="R1735" s="318">
        <v>11</v>
      </c>
      <c r="S1735" s="318">
        <v>0.47826086956521741</v>
      </c>
      <c r="T1735" s="318">
        <v>1</v>
      </c>
      <c r="U1735" s="318">
        <v>0</v>
      </c>
    </row>
    <row r="1736" spans="1:21" x14ac:dyDescent="0.2">
      <c r="A1736" s="318">
        <v>38995</v>
      </c>
      <c r="B1736" s="318">
        <v>370.22000100000002</v>
      </c>
      <c r="C1736" s="318">
        <v>1.6064804703328567E-2</v>
      </c>
      <c r="D1736" s="318">
        <v>-1.7947766154676496E-3</v>
      </c>
      <c r="E1736" s="318">
        <v>1.6250221376538851E-2</v>
      </c>
      <c r="F1736" s="318">
        <v>1.7500238405503379E-2</v>
      </c>
      <c r="G1736" s="318">
        <v>2.6406969478652028E-4</v>
      </c>
      <c r="H1736" s="318">
        <v>2.7727317952584631E-4</v>
      </c>
      <c r="I1736" s="318">
        <v>-2.9821596411180231E-2</v>
      </c>
      <c r="J1736" s="318">
        <v>0</v>
      </c>
      <c r="K1736" s="318" t="s">
        <v>634</v>
      </c>
      <c r="O1736" s="318">
        <v>0</v>
      </c>
      <c r="P1736" s="318">
        <v>0</v>
      </c>
      <c r="Q1736" s="318">
        <v>0</v>
      </c>
      <c r="R1736" s="318">
        <v>11</v>
      </c>
      <c r="S1736" s="318">
        <v>0.47826086956521741</v>
      </c>
      <c r="T1736" s="318">
        <v>1</v>
      </c>
      <c r="U1736" s="318">
        <v>0</v>
      </c>
    </row>
    <row r="1737" spans="1:21" x14ac:dyDescent="0.2">
      <c r="A1737" s="318">
        <v>38996</v>
      </c>
      <c r="B1737" s="318">
        <v>369.79998799999998</v>
      </c>
      <c r="C1737" s="318">
        <v>-1.1351397295848041E-3</v>
      </c>
      <c r="D1737" s="318">
        <v>-1.4895040848537826E-3</v>
      </c>
      <c r="E1737" s="318">
        <v>1.619690866452481E-2</v>
      </c>
      <c r="F1737" s="318">
        <v>1.74428247156421E-2</v>
      </c>
      <c r="G1737" s="318">
        <v>2.6233985028695884E-4</v>
      </c>
      <c r="H1737" s="318">
        <v>2.7545684280130681E-4</v>
      </c>
      <c r="I1737" s="318">
        <v>-1.689718457094978E-2</v>
      </c>
      <c r="J1737" s="318">
        <v>0</v>
      </c>
      <c r="K1737" s="318" t="s">
        <v>634</v>
      </c>
      <c r="O1737" s="318">
        <v>0</v>
      </c>
      <c r="P1737" s="318">
        <v>0</v>
      </c>
      <c r="Q1737" s="318">
        <v>0</v>
      </c>
      <c r="R1737" s="318">
        <v>11</v>
      </c>
      <c r="S1737" s="318">
        <v>0.47826086956521741</v>
      </c>
      <c r="T1737" s="318">
        <v>1</v>
      </c>
      <c r="U1737" s="318">
        <v>0</v>
      </c>
    </row>
    <row r="1738" spans="1:21" x14ac:dyDescent="0.2">
      <c r="A1738" s="318">
        <v>38999</v>
      </c>
      <c r="B1738" s="318">
        <v>373.67001299999998</v>
      </c>
      <c r="C1738" s="318">
        <v>1.0410803257866837E-2</v>
      </c>
      <c r="D1738" s="318">
        <v>-9.0380749665861654E-4</v>
      </c>
      <c r="E1738" s="318">
        <v>1.6402821423401468E-2</v>
      </c>
      <c r="F1738" s="318">
        <v>1.7664576917509271E-2</v>
      </c>
      <c r="G1738" s="318">
        <v>2.6905255064799816E-4</v>
      </c>
      <c r="H1738" s="318">
        <v>2.8250517818039807E-4</v>
      </c>
      <c r="I1738" s="318">
        <v>-1.4864295402161248E-2</v>
      </c>
      <c r="J1738" s="318">
        <v>0</v>
      </c>
      <c r="K1738" s="318" t="s">
        <v>634</v>
      </c>
      <c r="O1738" s="318">
        <v>0</v>
      </c>
      <c r="P1738" s="318">
        <v>0</v>
      </c>
      <c r="Q1738" s="318">
        <v>0</v>
      </c>
      <c r="R1738" s="318">
        <v>11</v>
      </c>
      <c r="S1738" s="318">
        <v>0.47826086956521741</v>
      </c>
      <c r="T1738" s="318">
        <v>1</v>
      </c>
      <c r="U1738" s="318">
        <v>0</v>
      </c>
    </row>
    <row r="1739" spans="1:21" x14ac:dyDescent="0.2">
      <c r="A1739" s="318">
        <v>39001</v>
      </c>
      <c r="B1739" s="318">
        <v>376.86999500000002</v>
      </c>
      <c r="C1739" s="318">
        <v>-1.5113338302938273E-3</v>
      </c>
      <c r="D1739" s="318">
        <v>9.9977254717909642E-4</v>
      </c>
      <c r="E1739" s="318">
        <v>1.4513240192940835E-2</v>
      </c>
      <c r="F1739" s="318">
        <v>1.5629643284705515E-2</v>
      </c>
      <c r="G1739" s="318">
        <v>2.1063414089799332E-4</v>
      </c>
      <c r="H1739" s="318">
        <v>2.2116584794289299E-4</v>
      </c>
      <c r="I1739" s="318">
        <v>3.6488876940008325E-3</v>
      </c>
      <c r="J1739" s="318">
        <v>0</v>
      </c>
      <c r="K1739" s="318" t="s">
        <v>634</v>
      </c>
      <c r="O1739" s="318">
        <v>0</v>
      </c>
      <c r="P1739" s="318">
        <v>0</v>
      </c>
      <c r="Q1739" s="318">
        <v>0</v>
      </c>
      <c r="R1739" s="318">
        <v>12</v>
      </c>
      <c r="S1739" s="318">
        <v>0.52173913043478259</v>
      </c>
      <c r="T1739" s="318">
        <v>1</v>
      </c>
      <c r="U1739" s="318">
        <v>0</v>
      </c>
    </row>
    <row r="1740" spans="1:21" x14ac:dyDescent="0.2">
      <c r="A1740" s="318">
        <v>39003</v>
      </c>
      <c r="B1740" s="318">
        <v>387.70001200000002</v>
      </c>
      <c r="C1740" s="318">
        <v>1.5727933105381026E-2</v>
      </c>
      <c r="D1740" s="318">
        <v>1.7781272357330149E-3</v>
      </c>
      <c r="E1740" s="318">
        <v>1.4831716149646804E-2</v>
      </c>
      <c r="F1740" s="318">
        <v>1.5972617391927325E-2</v>
      </c>
      <c r="G1740" s="318">
        <v>2.1997980394369379E-4</v>
      </c>
      <c r="H1740" s="318">
        <v>2.309787941408785E-4</v>
      </c>
      <c r="I1740" s="318">
        <v>1.1235016879485095E-2</v>
      </c>
      <c r="J1740" s="318">
        <v>0</v>
      </c>
      <c r="K1740" s="318" t="s">
        <v>634</v>
      </c>
      <c r="O1740" s="318">
        <v>0</v>
      </c>
      <c r="P1740" s="318">
        <v>0</v>
      </c>
      <c r="Q1740" s="318">
        <v>0</v>
      </c>
      <c r="R1740" s="318">
        <v>12</v>
      </c>
      <c r="S1740" s="318">
        <v>0.52173913043478259</v>
      </c>
      <c r="T1740" s="318">
        <v>1</v>
      </c>
      <c r="U1740" s="318">
        <v>0</v>
      </c>
    </row>
    <row r="1741" spans="1:21" x14ac:dyDescent="0.2">
      <c r="A1741" s="318">
        <v>39006</v>
      </c>
      <c r="B1741" s="318">
        <v>393.26998900000001</v>
      </c>
      <c r="C1741" s="318">
        <v>1.4264495278571973E-2</v>
      </c>
      <c r="D1741" s="318">
        <v>2.8465645548342972E-3</v>
      </c>
      <c r="E1741" s="318">
        <v>1.4887098456563087E-2</v>
      </c>
      <c r="F1741" s="318">
        <v>1.6032259876298707E-2</v>
      </c>
      <c r="G1741" s="318">
        <v>2.2162570045540308E-4</v>
      </c>
      <c r="H1741" s="318">
        <v>2.3270698547817325E-4</v>
      </c>
      <c r="I1741" s="318">
        <v>2.1131908676431287E-2</v>
      </c>
      <c r="J1741" s="318">
        <v>0</v>
      </c>
      <c r="K1741" s="318" t="s">
        <v>634</v>
      </c>
      <c r="O1741" s="318">
        <v>0</v>
      </c>
      <c r="P1741" s="318">
        <v>0</v>
      </c>
      <c r="Q1741" s="318">
        <v>0</v>
      </c>
      <c r="R1741" s="318">
        <v>12</v>
      </c>
      <c r="S1741" s="318">
        <v>0.52173913043478259</v>
      </c>
      <c r="T1741" s="318">
        <v>1</v>
      </c>
      <c r="U1741" s="318">
        <v>0</v>
      </c>
    </row>
    <row r="1742" spans="1:21" x14ac:dyDescent="0.2">
      <c r="A1742" s="318">
        <v>39007</v>
      </c>
      <c r="B1742" s="318">
        <v>391.459991</v>
      </c>
      <c r="C1742" s="318">
        <v>-4.6130548236989824E-3</v>
      </c>
      <c r="D1742" s="318">
        <v>2.2670505494077325E-3</v>
      </c>
      <c r="E1742" s="318">
        <v>1.4931379069279271E-2</v>
      </c>
      <c r="F1742" s="318">
        <v>1.607994668999306E-2</v>
      </c>
      <c r="G1742" s="318">
        <v>2.2294608091051114E-4</v>
      </c>
      <c r="H1742" s="318">
        <v>2.3409338495603672E-4</v>
      </c>
      <c r="I1742" s="318">
        <v>3.0012927895485476E-2</v>
      </c>
      <c r="J1742" s="318">
        <v>0</v>
      </c>
      <c r="K1742" s="318" t="s">
        <v>634</v>
      </c>
      <c r="O1742" s="318">
        <v>0</v>
      </c>
      <c r="P1742" s="318">
        <v>0</v>
      </c>
      <c r="Q1742" s="318">
        <v>0</v>
      </c>
      <c r="R1742" s="318">
        <v>12</v>
      </c>
      <c r="S1742" s="318">
        <v>0.52173913043478259</v>
      </c>
      <c r="T1742" s="318">
        <v>1</v>
      </c>
      <c r="U1742" s="318">
        <v>0</v>
      </c>
    </row>
    <row r="1743" spans="1:21" x14ac:dyDescent="0.2">
      <c r="A1743" s="318">
        <v>39008</v>
      </c>
      <c r="B1743" s="318">
        <v>395.98001099999999</v>
      </c>
      <c r="C1743" s="318">
        <v>1.1480416624210133E-2</v>
      </c>
      <c r="D1743" s="318">
        <v>2.5897335313299691E-3</v>
      </c>
      <c r="E1743" s="318">
        <v>1.5059352640266125E-2</v>
      </c>
      <c r="F1743" s="318">
        <v>1.6217764381825057E-2</v>
      </c>
      <c r="G1743" s="318">
        <v>2.2678410194389032E-4</v>
      </c>
      <c r="H1743" s="318">
        <v>2.3812330704108486E-4</v>
      </c>
      <c r="I1743" s="318">
        <v>2.3820995379350941E-2</v>
      </c>
      <c r="J1743" s="318">
        <v>0</v>
      </c>
      <c r="K1743" s="318" t="s">
        <v>634</v>
      </c>
      <c r="O1743" s="318">
        <v>0</v>
      </c>
      <c r="P1743" s="318">
        <v>0</v>
      </c>
      <c r="Q1743" s="318">
        <v>0</v>
      </c>
      <c r="R1743" s="318">
        <v>12</v>
      </c>
      <c r="S1743" s="318">
        <v>0.52173913043478259</v>
      </c>
      <c r="T1743" s="318">
        <v>1</v>
      </c>
      <c r="U1743" s="318">
        <v>0</v>
      </c>
    </row>
    <row r="1744" spans="1:21" x14ac:dyDescent="0.2">
      <c r="A1744" s="318">
        <v>39009</v>
      </c>
      <c r="B1744" s="318">
        <v>398.60998499999999</v>
      </c>
      <c r="C1744" s="318">
        <v>6.619724932825811E-3</v>
      </c>
      <c r="D1744" s="318">
        <v>3.0766841847447851E-3</v>
      </c>
      <c r="E1744" s="318">
        <v>1.5014248660630643E-2</v>
      </c>
      <c r="F1744" s="318">
        <v>1.6169190865294537E-2</v>
      </c>
      <c r="G1744" s="318">
        <v>2.2542766284324903E-4</v>
      </c>
      <c r="H1744" s="318">
        <v>2.3669904598541149E-4</v>
      </c>
      <c r="I1744" s="318">
        <v>2.9188053034801802E-2</v>
      </c>
      <c r="J1744" s="318">
        <v>0</v>
      </c>
      <c r="K1744" s="318" t="s">
        <v>634</v>
      </c>
      <c r="O1744" s="318">
        <v>0</v>
      </c>
      <c r="P1744" s="318">
        <v>0</v>
      </c>
      <c r="Q1744" s="318">
        <v>0</v>
      </c>
      <c r="R1744" s="318">
        <v>11</v>
      </c>
      <c r="S1744" s="318">
        <v>0.47826086956521741</v>
      </c>
      <c r="T1744" s="318">
        <v>1</v>
      </c>
      <c r="U1744" s="318">
        <v>0</v>
      </c>
    </row>
    <row r="1745" spans="1:21" x14ac:dyDescent="0.2">
      <c r="A1745" s="318">
        <v>39010</v>
      </c>
      <c r="B1745" s="318">
        <v>400.26998900000001</v>
      </c>
      <c r="C1745" s="318">
        <v>4.1558342759367836E-3</v>
      </c>
      <c r="D1745" s="318">
        <v>4.289517574853869E-3</v>
      </c>
      <c r="E1745" s="318">
        <v>1.3935455380923147E-2</v>
      </c>
      <c r="F1745" s="318">
        <v>1.5007413487148003E-2</v>
      </c>
      <c r="G1745" s="318">
        <v>1.9419691667369989E-4</v>
      </c>
      <c r="H1745" s="318">
        <v>2.0390676250738488E-4</v>
      </c>
      <c r="I1745" s="318">
        <v>3.2462689152381645E-2</v>
      </c>
      <c r="J1745" s="318">
        <v>0</v>
      </c>
      <c r="K1745" s="318" t="s">
        <v>634</v>
      </c>
      <c r="O1745" s="318">
        <v>0</v>
      </c>
      <c r="P1745" s="318">
        <v>0</v>
      </c>
      <c r="Q1745" s="318">
        <v>0</v>
      </c>
      <c r="R1745" s="318">
        <v>10</v>
      </c>
      <c r="S1745" s="318">
        <v>0.43478260869565216</v>
      </c>
      <c r="T1745" s="318">
        <v>1</v>
      </c>
      <c r="U1745" s="318">
        <v>0</v>
      </c>
    </row>
    <row r="1746" spans="1:21" x14ac:dyDescent="0.2">
      <c r="A1746" s="318">
        <v>39013</v>
      </c>
      <c r="B1746" s="318">
        <v>396.33999599999999</v>
      </c>
      <c r="C1746" s="318">
        <v>-9.8668732697735247E-3</v>
      </c>
      <c r="D1746" s="318">
        <v>3.9839794667309537E-3</v>
      </c>
      <c r="E1746" s="318">
        <v>1.4181805789249102E-2</v>
      </c>
      <c r="F1746" s="318">
        <v>1.5272713926883648E-2</v>
      </c>
      <c r="G1746" s="318">
        <v>2.0112361544397935E-4</v>
      </c>
      <c r="H1746" s="318">
        <v>2.1117979621617834E-4</v>
      </c>
      <c r="I1746" s="318">
        <v>3.1571282443520698E-2</v>
      </c>
      <c r="J1746" s="318">
        <v>0</v>
      </c>
      <c r="K1746" s="318" t="s">
        <v>634</v>
      </c>
      <c r="O1746" s="318">
        <v>0</v>
      </c>
      <c r="P1746" s="318">
        <v>0</v>
      </c>
      <c r="Q1746" s="318">
        <v>0</v>
      </c>
      <c r="R1746" s="318">
        <v>10</v>
      </c>
      <c r="S1746" s="318">
        <v>0.43478260869565216</v>
      </c>
      <c r="T1746" s="318">
        <v>1</v>
      </c>
      <c r="U1746" s="318">
        <v>0</v>
      </c>
    </row>
    <row r="1747" spans="1:21" x14ac:dyDescent="0.2">
      <c r="A1747" s="318">
        <v>39014</v>
      </c>
      <c r="B1747" s="318">
        <v>398.32998700000002</v>
      </c>
      <c r="C1747" s="318">
        <v>5.0083561786722526E-3</v>
      </c>
      <c r="D1747" s="318">
        <v>5.8894303396023924E-3</v>
      </c>
      <c r="E1747" s="318">
        <v>1.1016008370803094E-2</v>
      </c>
      <c r="F1747" s="318">
        <v>1.1863393630095639E-2</v>
      </c>
      <c r="G1747" s="318">
        <v>1.2135244042560382E-4</v>
      </c>
      <c r="H1747" s="318">
        <v>1.2742006244688403E-4</v>
      </c>
      <c r="I1747" s="318">
        <v>2.7887109552918038E-2</v>
      </c>
      <c r="J1747" s="318">
        <v>0</v>
      </c>
      <c r="K1747" s="318" t="s">
        <v>634</v>
      </c>
      <c r="O1747" s="318">
        <v>0</v>
      </c>
      <c r="P1747" s="318">
        <v>0</v>
      </c>
      <c r="Q1747" s="318">
        <v>0</v>
      </c>
      <c r="R1747" s="318">
        <v>10</v>
      </c>
      <c r="S1747" s="318">
        <v>0.43478260869565216</v>
      </c>
      <c r="T1747" s="318">
        <v>1</v>
      </c>
      <c r="U1747" s="318">
        <v>0</v>
      </c>
    </row>
    <row r="1748" spans="1:21" x14ac:dyDescent="0.2">
      <c r="A1748" s="318">
        <v>39015</v>
      </c>
      <c r="B1748" s="318">
        <v>397.26998900000001</v>
      </c>
      <c r="C1748" s="318">
        <v>-2.6646522352289028E-3</v>
      </c>
      <c r="D1748" s="318">
        <v>4.4311802078124581E-3</v>
      </c>
      <c r="E1748" s="318">
        <v>9.9209790389559044E-3</v>
      </c>
      <c r="F1748" s="318">
        <v>1.0684131272721742E-2</v>
      </c>
      <c r="G1748" s="318">
        <v>9.8425825091402421E-5</v>
      </c>
      <c r="H1748" s="318">
        <v>1.0334711634597254E-4</v>
      </c>
      <c r="I1748" s="318">
        <v>3.3908340007359213E-2</v>
      </c>
      <c r="J1748" s="318">
        <v>0</v>
      </c>
      <c r="K1748" s="318" t="s">
        <v>634</v>
      </c>
      <c r="O1748" s="318">
        <v>0</v>
      </c>
      <c r="P1748" s="318">
        <v>0</v>
      </c>
      <c r="Q1748" s="318">
        <v>0</v>
      </c>
      <c r="R1748" s="318">
        <v>10</v>
      </c>
      <c r="S1748" s="318">
        <v>0.43478260869565216</v>
      </c>
      <c r="T1748" s="318">
        <v>1</v>
      </c>
      <c r="U1748" s="318">
        <v>0</v>
      </c>
    </row>
    <row r="1749" spans="1:21" x14ac:dyDescent="0.2">
      <c r="A1749" s="318">
        <v>39016</v>
      </c>
      <c r="B1749" s="318">
        <v>404.01998900000001</v>
      </c>
      <c r="C1749" s="318">
        <v>1.6848231869775146E-2</v>
      </c>
      <c r="D1749" s="318">
        <v>4.3794952413493083E-3</v>
      </c>
      <c r="E1749" s="318">
        <v>9.8496898401967126E-3</v>
      </c>
      <c r="F1749" s="318">
        <v>1.0607358289442613E-2</v>
      </c>
      <c r="G1749" s="318">
        <v>9.7016389948074354E-5</v>
      </c>
      <c r="H1749" s="318">
        <v>1.0186720944547807E-4</v>
      </c>
      <c r="I1749" s="318">
        <v>3.0438796020179081E-2</v>
      </c>
      <c r="J1749" s="318">
        <v>0</v>
      </c>
      <c r="K1749" s="318" t="s">
        <v>634</v>
      </c>
      <c r="O1749" s="318">
        <v>0</v>
      </c>
      <c r="P1749" s="318">
        <v>0</v>
      </c>
      <c r="Q1749" s="318">
        <v>0</v>
      </c>
      <c r="R1749" s="318">
        <v>9</v>
      </c>
      <c r="S1749" s="318">
        <v>0.39130434782608697</v>
      </c>
      <c r="T1749" s="318">
        <v>0</v>
      </c>
      <c r="U1749" s="318">
        <v>0</v>
      </c>
    </row>
    <row r="1750" spans="1:21" x14ac:dyDescent="0.2">
      <c r="A1750" s="318">
        <v>39017</v>
      </c>
      <c r="B1750" s="318">
        <v>403.959991</v>
      </c>
      <c r="C1750" s="318">
        <v>-1.4851358101786492E-4</v>
      </c>
      <c r="D1750" s="318">
        <v>4.1854246145742796E-3</v>
      </c>
      <c r="E1750" s="318">
        <v>9.8990781182193097E-3</v>
      </c>
      <c r="F1750" s="318">
        <v>1.0660545665774641E-2</v>
      </c>
      <c r="G1750" s="318">
        <v>9.7991747590608347E-5</v>
      </c>
      <c r="H1750" s="318">
        <v>1.0289133497013877E-4</v>
      </c>
      <c r="I1750" s="318">
        <v>3.7309449143057206E-2</v>
      </c>
      <c r="J1750" s="318">
        <v>0</v>
      </c>
      <c r="K1750" s="318" t="s">
        <v>634</v>
      </c>
      <c r="O1750" s="318">
        <v>0</v>
      </c>
      <c r="P1750" s="318">
        <v>0</v>
      </c>
      <c r="Q1750" s="318">
        <v>0</v>
      </c>
      <c r="R1750" s="318">
        <v>9</v>
      </c>
      <c r="S1750" s="318">
        <v>0.39130434782608697</v>
      </c>
      <c r="T1750" s="318">
        <v>0</v>
      </c>
      <c r="U1750" s="318">
        <v>0</v>
      </c>
    </row>
    <row r="1751" spans="1:21" x14ac:dyDescent="0.2">
      <c r="A1751" s="318">
        <v>39020</v>
      </c>
      <c r="B1751" s="318">
        <v>398.76998900000001</v>
      </c>
      <c r="C1751" s="318">
        <v>-1.2931058882687023E-2</v>
      </c>
      <c r="D1751" s="318">
        <v>3.5156303300466324E-3</v>
      </c>
      <c r="E1751" s="318">
        <v>1.0569012359104162E-2</v>
      </c>
      <c r="F1751" s="318">
        <v>1.1382013309804482E-2</v>
      </c>
      <c r="G1751" s="318">
        <v>1.1170402224689653E-4</v>
      </c>
      <c r="H1751" s="318">
        <v>1.1728922335924136E-4</v>
      </c>
      <c r="I1751" s="318">
        <v>3.395352299887499E-2</v>
      </c>
      <c r="J1751" s="318">
        <v>0</v>
      </c>
      <c r="K1751" s="318" t="s">
        <v>634</v>
      </c>
      <c r="O1751" s="318">
        <v>0</v>
      </c>
      <c r="P1751" s="318">
        <v>0</v>
      </c>
      <c r="Q1751" s="318">
        <v>0</v>
      </c>
      <c r="R1751" s="318">
        <v>9</v>
      </c>
      <c r="S1751" s="318">
        <v>0.39130434782608697</v>
      </c>
      <c r="T1751" s="318">
        <v>0</v>
      </c>
      <c r="U1751" s="318">
        <v>0</v>
      </c>
    </row>
    <row r="1752" spans="1:21" x14ac:dyDescent="0.2">
      <c r="A1752" s="318">
        <v>39021</v>
      </c>
      <c r="B1752" s="318">
        <v>401.39999399999999</v>
      </c>
      <c r="C1752" s="318">
        <v>6.5736394183192491E-3</v>
      </c>
      <c r="D1752" s="318">
        <v>4.0128670822261337E-3</v>
      </c>
      <c r="E1752" s="318">
        <v>1.0449202905279677E-2</v>
      </c>
      <c r="F1752" s="318">
        <v>1.1252987744147343E-2</v>
      </c>
      <c r="G1752" s="318">
        <v>1.0918584135570526E-4</v>
      </c>
      <c r="H1752" s="318">
        <v>1.1464513342349053E-4</v>
      </c>
      <c r="I1752" s="318">
        <v>2.5141581299344472E-2</v>
      </c>
      <c r="J1752" s="318">
        <v>0</v>
      </c>
      <c r="K1752" s="318" t="s">
        <v>634</v>
      </c>
      <c r="O1752" s="318">
        <v>0</v>
      </c>
      <c r="P1752" s="318">
        <v>0</v>
      </c>
      <c r="Q1752" s="318">
        <v>0</v>
      </c>
      <c r="R1752" s="318">
        <v>9</v>
      </c>
      <c r="S1752" s="318">
        <v>0.39130434782608697</v>
      </c>
      <c r="T1752" s="318">
        <v>0</v>
      </c>
      <c r="U1752" s="318">
        <v>0</v>
      </c>
    </row>
    <row r="1753" spans="1:21" x14ac:dyDescent="0.2">
      <c r="A1753" s="318">
        <v>39022</v>
      </c>
      <c r="B1753" s="318">
        <v>404.05999800000001</v>
      </c>
      <c r="C1753" s="318">
        <v>6.6049554210819983E-3</v>
      </c>
      <c r="D1753" s="318">
        <v>5.3989609134122065E-3</v>
      </c>
      <c r="E1753" s="318">
        <v>8.5058725783787002E-3</v>
      </c>
      <c r="F1753" s="318">
        <v>9.1601704690232148E-3</v>
      </c>
      <c r="G1753" s="318">
        <v>7.2349868319614732E-5</v>
      </c>
      <c r="H1753" s="318">
        <v>7.596736173559547E-5</v>
      </c>
      <c r="I1753" s="318">
        <v>2.9263930797698373E-2</v>
      </c>
      <c r="J1753" s="318">
        <v>0</v>
      </c>
      <c r="K1753" s="318" t="s">
        <v>634</v>
      </c>
      <c r="O1753" s="318">
        <v>0</v>
      </c>
      <c r="P1753" s="318">
        <v>0</v>
      </c>
      <c r="Q1753" s="318">
        <v>0</v>
      </c>
      <c r="R1753" s="318">
        <v>9</v>
      </c>
      <c r="S1753" s="318">
        <v>0.39130434782608697</v>
      </c>
      <c r="T1753" s="318">
        <v>0</v>
      </c>
      <c r="U1753" s="318">
        <v>0</v>
      </c>
    </row>
    <row r="1754" spans="1:21" x14ac:dyDescent="0.2">
      <c r="A1754" s="318">
        <v>39023</v>
      </c>
      <c r="B1754" s="318">
        <v>400.60000600000001</v>
      </c>
      <c r="C1754" s="318">
        <v>-8.5999386263850841E-3</v>
      </c>
      <c r="D1754" s="318">
        <v>4.5205150799973544E-3</v>
      </c>
      <c r="E1754" s="318">
        <v>8.9637400767396853E-3</v>
      </c>
      <c r="F1754" s="318">
        <v>9.6532585441811997E-3</v>
      </c>
      <c r="G1754" s="318">
        <v>8.0348636163349183E-5</v>
      </c>
      <c r="H1754" s="318">
        <v>8.4366067971516651E-5</v>
      </c>
      <c r="I1754" s="318">
        <v>3.4053621101914323E-2</v>
      </c>
      <c r="J1754" s="318">
        <v>0</v>
      </c>
      <c r="K1754" s="318" t="s">
        <v>634</v>
      </c>
      <c r="O1754" s="318">
        <v>0</v>
      </c>
      <c r="P1754" s="318">
        <v>0</v>
      </c>
      <c r="Q1754" s="318">
        <v>0</v>
      </c>
      <c r="R1754" s="318">
        <v>9</v>
      </c>
      <c r="S1754" s="318">
        <v>0.39130434782608697</v>
      </c>
      <c r="T1754" s="318">
        <v>0</v>
      </c>
      <c r="U1754" s="318">
        <v>0</v>
      </c>
    </row>
    <row r="1755" spans="1:21" x14ac:dyDescent="0.2">
      <c r="A1755" s="318">
        <v>39024</v>
      </c>
      <c r="B1755" s="318">
        <v>405.91000400000001</v>
      </c>
      <c r="C1755" s="318">
        <v>1.3168031796527882E-2</v>
      </c>
      <c r="D1755" s="318">
        <v>4.3825735130068452E-3</v>
      </c>
      <c r="E1755" s="318">
        <v>8.7979601622430823E-3</v>
      </c>
      <c r="F1755" s="318">
        <v>9.474726328569473E-3</v>
      </c>
      <c r="G1755" s="318">
        <v>7.7404103016416313E-5</v>
      </c>
      <c r="H1755" s="318">
        <v>8.1274308167237139E-5</v>
      </c>
      <c r="I1755" s="318">
        <v>2.7074876406128798E-2</v>
      </c>
      <c r="J1755" s="318">
        <v>0</v>
      </c>
      <c r="K1755" s="318" t="s">
        <v>634</v>
      </c>
      <c r="O1755" s="318">
        <v>0</v>
      </c>
      <c r="P1755" s="318">
        <v>0</v>
      </c>
      <c r="Q1755" s="318">
        <v>0</v>
      </c>
      <c r="R1755" s="318">
        <v>9</v>
      </c>
      <c r="S1755" s="318">
        <v>0.39130434782608697</v>
      </c>
      <c r="T1755" s="318">
        <v>0</v>
      </c>
      <c r="U1755" s="318">
        <v>0</v>
      </c>
    </row>
    <row r="1756" spans="1:21" x14ac:dyDescent="0.2">
      <c r="A1756" s="318">
        <v>39027</v>
      </c>
      <c r="B1756" s="318">
        <v>414.10998499999999</v>
      </c>
      <c r="C1756" s="318">
        <v>2.0000132788244224E-2</v>
      </c>
      <c r="D1756" s="318">
        <v>5.3890150614748951E-3</v>
      </c>
      <c r="E1756" s="318">
        <v>9.328112462380236E-3</v>
      </c>
      <c r="F1756" s="318">
        <v>1.0045659574871022E-2</v>
      </c>
      <c r="G1756" s="318">
        <v>8.7013682110813472E-5</v>
      </c>
      <c r="H1756" s="318">
        <v>9.1364366216354145E-5</v>
      </c>
      <c r="I1756" s="318">
        <v>3.4532230184653519E-2</v>
      </c>
      <c r="J1756" s="318">
        <v>0</v>
      </c>
      <c r="K1756" s="318" t="s">
        <v>634</v>
      </c>
      <c r="O1756" s="318">
        <v>0</v>
      </c>
      <c r="P1756" s="318">
        <v>0</v>
      </c>
      <c r="Q1756" s="318">
        <v>0</v>
      </c>
      <c r="R1756" s="318">
        <v>9</v>
      </c>
      <c r="S1756" s="318">
        <v>0.39130434782608697</v>
      </c>
      <c r="T1756" s="318">
        <v>0</v>
      </c>
      <c r="U1756" s="318">
        <v>0</v>
      </c>
    </row>
    <row r="1757" spans="1:21" x14ac:dyDescent="0.2">
      <c r="A1757" s="318">
        <v>39028</v>
      </c>
      <c r="B1757" s="318">
        <v>410.07000699999998</v>
      </c>
      <c r="C1757" s="318">
        <v>-9.8037088910961946E-3</v>
      </c>
      <c r="D1757" s="318">
        <v>4.4264192448576082E-3</v>
      </c>
      <c r="E1757" s="318">
        <v>9.8143154162588543E-3</v>
      </c>
      <c r="F1757" s="318">
        <v>1.0569262755971073E-2</v>
      </c>
      <c r="G1757" s="318">
        <v>9.6320787089816215E-5</v>
      </c>
      <c r="H1757" s="318">
        <v>1.0113682644430703E-4</v>
      </c>
      <c r="I1757" s="318">
        <v>4.7038438792548543E-2</v>
      </c>
      <c r="J1757" s="318">
        <v>0</v>
      </c>
      <c r="K1757" s="318" t="s">
        <v>634</v>
      </c>
      <c r="O1757" s="318">
        <v>0</v>
      </c>
      <c r="P1757" s="318">
        <v>0</v>
      </c>
      <c r="Q1757" s="318">
        <v>0</v>
      </c>
      <c r="R1757" s="318">
        <v>9</v>
      </c>
      <c r="S1757" s="318">
        <v>0.39130434782608697</v>
      </c>
      <c r="T1757" s="318">
        <v>0</v>
      </c>
      <c r="U1757" s="318">
        <v>0</v>
      </c>
    </row>
    <row r="1758" spans="1:21" x14ac:dyDescent="0.2">
      <c r="A1758" s="318">
        <v>39030</v>
      </c>
      <c r="B1758" s="318">
        <v>415.73998999999998</v>
      </c>
      <c r="C1758" s="318">
        <v>8.7697732066759695E-3</v>
      </c>
      <c r="D1758" s="318">
        <v>4.6742739850439722E-3</v>
      </c>
      <c r="E1758" s="318">
        <v>9.6889755109902352E-3</v>
      </c>
      <c r="F1758" s="318">
        <v>1.0434281319527946E-2</v>
      </c>
      <c r="G1758" s="318">
        <v>9.3876246452568498E-5</v>
      </c>
      <c r="H1758" s="318">
        <v>9.8570058775196922E-5</v>
      </c>
      <c r="I1758" s="318">
        <v>5.0077648022709774E-2</v>
      </c>
      <c r="J1758" s="318">
        <v>0</v>
      </c>
      <c r="K1758" s="318" t="s">
        <v>634</v>
      </c>
      <c r="O1758" s="318">
        <v>0</v>
      </c>
      <c r="P1758" s="318">
        <v>0</v>
      </c>
      <c r="Q1758" s="318">
        <v>0</v>
      </c>
      <c r="R1758" s="318">
        <v>10</v>
      </c>
      <c r="S1758" s="318">
        <v>0.43478260869565216</v>
      </c>
      <c r="T1758" s="318">
        <v>1</v>
      </c>
      <c r="U1758" s="318">
        <v>0</v>
      </c>
    </row>
    <row r="1759" spans="1:21" x14ac:dyDescent="0.2">
      <c r="A1759" s="318">
        <v>39031</v>
      </c>
      <c r="B1759" s="318">
        <v>412.05999800000001</v>
      </c>
      <c r="C1759" s="318">
        <v>-8.8910758531986923E-3</v>
      </c>
      <c r="D1759" s="318">
        <v>3.6507153541610743E-3</v>
      </c>
      <c r="E1759" s="318">
        <v>9.9414974678047035E-3</v>
      </c>
      <c r="F1759" s="318">
        <v>1.0706228042251218E-2</v>
      </c>
      <c r="G1759" s="318">
        <v>9.8833371902367321E-5</v>
      </c>
      <c r="H1759" s="318">
        <v>1.037750404974857E-4</v>
      </c>
      <c r="I1759" s="318">
        <v>5.5244868091042426E-2</v>
      </c>
      <c r="J1759" s="318">
        <v>0</v>
      </c>
      <c r="K1759" s="318" t="s">
        <v>634</v>
      </c>
      <c r="O1759" s="318">
        <v>0</v>
      </c>
      <c r="P1759" s="318">
        <v>0</v>
      </c>
      <c r="Q1759" s="318">
        <v>0</v>
      </c>
      <c r="R1759" s="318">
        <v>10</v>
      </c>
      <c r="S1759" s="318">
        <v>0.43478260869565216</v>
      </c>
      <c r="T1759" s="318">
        <v>1</v>
      </c>
      <c r="U1759" s="318">
        <v>0</v>
      </c>
    </row>
    <row r="1760" spans="1:21" x14ac:dyDescent="0.2">
      <c r="A1760" s="318">
        <v>39034</v>
      </c>
      <c r="B1760" s="318">
        <v>412.61999500000002</v>
      </c>
      <c r="C1760" s="318">
        <v>1.3580954814618931E-3</v>
      </c>
      <c r="D1760" s="318">
        <v>2.9664373720696873E-3</v>
      </c>
      <c r="E1760" s="318">
        <v>9.5557087435348895E-3</v>
      </c>
      <c r="F1760" s="318">
        <v>1.0290763262268342E-2</v>
      </c>
      <c r="G1760" s="318">
        <v>9.1311569591269137E-5</v>
      </c>
      <c r="H1760" s="318">
        <v>9.5877148070832604E-5</v>
      </c>
      <c r="I1760" s="318">
        <v>4.483257364793658E-2</v>
      </c>
      <c r="J1760" s="318">
        <v>0</v>
      </c>
      <c r="K1760" s="318" t="s">
        <v>634</v>
      </c>
      <c r="O1760" s="318">
        <v>0</v>
      </c>
      <c r="P1760" s="318">
        <v>0</v>
      </c>
      <c r="Q1760" s="318">
        <v>0</v>
      </c>
      <c r="R1760" s="318">
        <v>10</v>
      </c>
      <c r="S1760" s="318">
        <v>0.43478260869565216</v>
      </c>
      <c r="T1760" s="318">
        <v>1</v>
      </c>
      <c r="U1760" s="318">
        <v>0</v>
      </c>
    </row>
    <row r="1761" spans="1:21" x14ac:dyDescent="0.2">
      <c r="A1761" s="318">
        <v>39036</v>
      </c>
      <c r="B1761" s="318">
        <v>419.47000100000002</v>
      </c>
      <c r="C1761" s="318">
        <v>7.0815170956605514E-3</v>
      </c>
      <c r="D1761" s="318">
        <v>3.2908902830323058E-3</v>
      </c>
      <c r="E1761" s="318">
        <v>9.2115081475201387E-3</v>
      </c>
      <c r="F1761" s="318">
        <v>9.9200856973293804E-3</v>
      </c>
      <c r="G1761" s="318">
        <v>8.4851882351829884E-5</v>
      </c>
      <c r="H1761" s="318">
        <v>8.9094476469421383E-5</v>
      </c>
      <c r="I1761" s="318">
        <v>4.7311063932105858E-2</v>
      </c>
      <c r="J1761" s="318">
        <v>0</v>
      </c>
      <c r="K1761" s="318" t="s">
        <v>634</v>
      </c>
      <c r="O1761" s="318">
        <v>0</v>
      </c>
      <c r="P1761" s="318">
        <v>0</v>
      </c>
      <c r="Q1761" s="318">
        <v>0</v>
      </c>
      <c r="R1761" s="318">
        <v>11</v>
      </c>
      <c r="S1761" s="318">
        <v>0.47826086956521741</v>
      </c>
      <c r="T1761" s="318">
        <v>1</v>
      </c>
      <c r="U1761" s="318">
        <v>0</v>
      </c>
    </row>
    <row r="1762" spans="1:21" x14ac:dyDescent="0.2">
      <c r="A1762" s="318">
        <v>39037</v>
      </c>
      <c r="B1762" s="318">
        <v>421.76998900000001</v>
      </c>
      <c r="C1762" s="318">
        <v>5.4681036521593302E-3</v>
      </c>
      <c r="D1762" s="318">
        <v>3.004589665315601E-3</v>
      </c>
      <c r="E1762" s="318">
        <v>9.0360064034966624E-3</v>
      </c>
      <c r="F1762" s="318">
        <v>9.7310838191502508E-3</v>
      </c>
      <c r="G1762" s="318">
        <v>8.1649411724032679E-5</v>
      </c>
      <c r="H1762" s="318">
        <v>8.573188231023431E-5</v>
      </c>
      <c r="I1762" s="318">
        <v>4.9275659197390666E-2</v>
      </c>
      <c r="J1762" s="318">
        <v>0</v>
      </c>
      <c r="K1762" s="318" t="s">
        <v>634</v>
      </c>
      <c r="O1762" s="318">
        <v>0</v>
      </c>
      <c r="P1762" s="318">
        <v>0</v>
      </c>
      <c r="Q1762" s="318">
        <v>0</v>
      </c>
      <c r="R1762" s="318">
        <v>11</v>
      </c>
      <c r="S1762" s="318">
        <v>0.47826086956521741</v>
      </c>
      <c r="T1762" s="318">
        <v>1</v>
      </c>
      <c r="U1762" s="318">
        <v>0</v>
      </c>
    </row>
    <row r="1763" spans="1:21" x14ac:dyDescent="0.2">
      <c r="A1763" s="318">
        <v>39038</v>
      </c>
      <c r="B1763" s="318">
        <v>409.67001299999998</v>
      </c>
      <c r="C1763" s="318">
        <v>-2.9108126385178925E-2</v>
      </c>
      <c r="D1763" s="318">
        <v>1.3032634120772799E-3</v>
      </c>
      <c r="E1763" s="318">
        <v>1.1380599351964794E-2</v>
      </c>
      <c r="F1763" s="318">
        <v>1.22560300713467E-2</v>
      </c>
      <c r="G1763" s="318">
        <v>1.2951804160994147E-4</v>
      </c>
      <c r="H1763" s="318">
        <v>1.3599394369043856E-4</v>
      </c>
      <c r="I1763" s="318">
        <v>4.6467582197279589E-2</v>
      </c>
      <c r="J1763" s="318">
        <v>0</v>
      </c>
      <c r="K1763" s="318" t="s">
        <v>634</v>
      </c>
      <c r="O1763" s="318">
        <v>0</v>
      </c>
      <c r="P1763" s="318">
        <v>0</v>
      </c>
      <c r="Q1763" s="318">
        <v>0</v>
      </c>
      <c r="R1763" s="318">
        <v>11</v>
      </c>
      <c r="S1763" s="318">
        <v>0.47826086956521741</v>
      </c>
      <c r="T1763" s="318">
        <v>1</v>
      </c>
      <c r="U1763" s="318">
        <v>0</v>
      </c>
    </row>
    <row r="1764" spans="1:21" x14ac:dyDescent="0.2">
      <c r="A1764" s="318">
        <v>39041</v>
      </c>
      <c r="B1764" s="318">
        <v>413.10998499999999</v>
      </c>
      <c r="C1764" s="318">
        <v>8.3618757193550473E-3</v>
      </c>
      <c r="D1764" s="318">
        <v>1.503551099859102E-3</v>
      </c>
      <c r="E1764" s="318">
        <v>1.1469972234174166E-2</v>
      </c>
      <c r="F1764" s="318">
        <v>1.2352277790649102E-2</v>
      </c>
      <c r="G1764" s="318">
        <v>1.315602630527263E-4</v>
      </c>
      <c r="H1764" s="318">
        <v>1.3813827620536262E-4</v>
      </c>
      <c r="I1764" s="318">
        <v>3.1319751626065311E-2</v>
      </c>
      <c r="J1764" s="318">
        <v>0</v>
      </c>
      <c r="K1764" s="318" t="s">
        <v>634</v>
      </c>
      <c r="O1764" s="318">
        <v>0</v>
      </c>
      <c r="P1764" s="318">
        <v>0</v>
      </c>
      <c r="Q1764" s="318">
        <v>0</v>
      </c>
      <c r="R1764" s="318">
        <v>11</v>
      </c>
      <c r="S1764" s="318">
        <v>0.47826086956521741</v>
      </c>
      <c r="T1764" s="318">
        <v>1</v>
      </c>
      <c r="U1764" s="318">
        <v>0</v>
      </c>
    </row>
    <row r="1765" spans="1:21" x14ac:dyDescent="0.2">
      <c r="A1765" s="318">
        <v>39042</v>
      </c>
      <c r="B1765" s="318">
        <v>418</v>
      </c>
      <c r="C1765" s="318">
        <v>1.1767567511220036E-2</v>
      </c>
      <c r="D1765" s="318">
        <v>2.5337625656207002E-3</v>
      </c>
      <c r="E1765" s="318">
        <v>1.1368774548414961E-2</v>
      </c>
      <c r="F1765" s="318">
        <v>1.2243295667523803E-2</v>
      </c>
      <c r="G1765" s="318">
        <v>1.2924903473268782E-4</v>
      </c>
      <c r="H1765" s="318">
        <v>1.3571148646932221E-4</v>
      </c>
      <c r="I1765" s="318">
        <v>3.6911384963154395E-2</v>
      </c>
      <c r="J1765" s="318">
        <v>0</v>
      </c>
      <c r="K1765" s="318" t="s">
        <v>634</v>
      </c>
      <c r="O1765" s="318">
        <v>0</v>
      </c>
      <c r="P1765" s="318">
        <v>0</v>
      </c>
      <c r="Q1765" s="318">
        <v>0</v>
      </c>
      <c r="R1765" s="318">
        <v>11</v>
      </c>
      <c r="S1765" s="318">
        <v>0.47826086956521741</v>
      </c>
      <c r="T1765" s="318">
        <v>1</v>
      </c>
      <c r="U1765" s="318">
        <v>0</v>
      </c>
    </row>
    <row r="1766" spans="1:21" x14ac:dyDescent="0.2">
      <c r="A1766" s="318">
        <v>39043</v>
      </c>
      <c r="B1766" s="318">
        <v>417.26998900000001</v>
      </c>
      <c r="C1766" s="318">
        <v>-1.7479645994362383E-3</v>
      </c>
      <c r="D1766" s="318">
        <v>2.2120330047583911E-3</v>
      </c>
      <c r="E1766" s="318">
        <v>1.139082209610659E-2</v>
      </c>
      <c r="F1766" s="318">
        <v>1.2267039180422481E-2</v>
      </c>
      <c r="G1766" s="318">
        <v>1.2975082802515011E-4</v>
      </c>
      <c r="H1766" s="318">
        <v>1.3623836942640763E-4</v>
      </c>
      <c r="I1766" s="318">
        <v>4.5954681497328918E-2</v>
      </c>
      <c r="J1766" s="318">
        <v>0</v>
      </c>
      <c r="K1766" s="318" t="s">
        <v>634</v>
      </c>
      <c r="O1766" s="318">
        <v>0</v>
      </c>
      <c r="P1766" s="318">
        <v>0</v>
      </c>
      <c r="Q1766" s="318">
        <v>0</v>
      </c>
      <c r="R1766" s="318">
        <v>11</v>
      </c>
      <c r="S1766" s="318">
        <v>0.47826086956521741</v>
      </c>
      <c r="T1766" s="318">
        <v>1</v>
      </c>
      <c r="U1766" s="318">
        <v>0</v>
      </c>
    </row>
    <row r="1767" spans="1:21" x14ac:dyDescent="0.2">
      <c r="A1767" s="318">
        <v>39044</v>
      </c>
      <c r="B1767" s="318">
        <v>414.36999500000002</v>
      </c>
      <c r="C1767" s="318">
        <v>-6.974185489510479E-3</v>
      </c>
      <c r="D1767" s="318">
        <v>2.0068171355068871E-3</v>
      </c>
      <c r="E1767" s="318">
        <v>1.1521147354288752E-2</v>
      </c>
      <c r="F1767" s="318">
        <v>1.2407389458464809E-2</v>
      </c>
      <c r="G1767" s="318">
        <v>1.3273683635923469E-4</v>
      </c>
      <c r="H1767" s="318">
        <v>1.3937367817719643E-4</v>
      </c>
      <c r="I1767" s="318">
        <v>5.0358565603582629E-2</v>
      </c>
      <c r="J1767" s="318">
        <v>0</v>
      </c>
      <c r="K1767" s="318" t="s">
        <v>634</v>
      </c>
      <c r="O1767" s="318">
        <v>0</v>
      </c>
      <c r="P1767" s="318">
        <v>0</v>
      </c>
      <c r="Q1767" s="318">
        <v>0</v>
      </c>
      <c r="R1767" s="318">
        <v>11</v>
      </c>
      <c r="S1767" s="318">
        <v>0.47826086956521741</v>
      </c>
      <c r="T1767" s="318">
        <v>1</v>
      </c>
      <c r="U1767" s="318">
        <v>0</v>
      </c>
    </row>
    <row r="1768" spans="1:21" x14ac:dyDescent="0.2">
      <c r="A1768" s="318">
        <v>39045</v>
      </c>
      <c r="B1768" s="318">
        <v>414.36999500000002</v>
      </c>
      <c r="C1768" s="318">
        <v>0</v>
      </c>
      <c r="D1768" s="318">
        <v>1.204520379803309E-3</v>
      </c>
      <c r="E1768" s="318">
        <v>1.1011310478587551E-2</v>
      </c>
      <c r="F1768" s="318">
        <v>1.1858334361555823E-2</v>
      </c>
      <c r="G1768" s="318">
        <v>1.2124895845585203E-4</v>
      </c>
      <c r="H1768" s="318">
        <v>1.2731140637864464E-4</v>
      </c>
      <c r="I1768" s="318">
        <v>4.3716482923123391E-2</v>
      </c>
      <c r="J1768" s="318">
        <v>0</v>
      </c>
      <c r="K1768" s="318" t="s">
        <v>634</v>
      </c>
      <c r="O1768" s="318">
        <v>0</v>
      </c>
      <c r="P1768" s="318">
        <v>0</v>
      </c>
      <c r="Q1768" s="318">
        <v>0</v>
      </c>
      <c r="R1768" s="318">
        <v>11</v>
      </c>
      <c r="S1768" s="318">
        <v>0.47826086956521741</v>
      </c>
      <c r="T1768" s="318">
        <v>1</v>
      </c>
      <c r="U1768" s="318">
        <v>0</v>
      </c>
    </row>
    <row r="1769" spans="1:21" x14ac:dyDescent="0.2">
      <c r="A1769" s="318">
        <v>39049</v>
      </c>
      <c r="B1769" s="318">
        <v>403.95001200000002</v>
      </c>
      <c r="C1769" s="318">
        <v>-1.3035078618880269E-2</v>
      </c>
      <c r="D1769" s="318">
        <v>6.1458836362517837E-4</v>
      </c>
      <c r="E1769" s="318">
        <v>1.1412220201647368E-2</v>
      </c>
      <c r="F1769" s="318">
        <v>1.229008329408178E-2</v>
      </c>
      <c r="G1769" s="318">
        <v>1.3023876993088827E-4</v>
      </c>
      <c r="H1769" s="318">
        <v>1.367507084274327E-4</v>
      </c>
      <c r="I1769" s="318">
        <v>3.0614081489093958E-2</v>
      </c>
      <c r="J1769" s="318">
        <v>0</v>
      </c>
      <c r="K1769" s="318" t="s">
        <v>634</v>
      </c>
      <c r="O1769" s="318">
        <v>0</v>
      </c>
      <c r="P1769" s="318">
        <v>0</v>
      </c>
      <c r="Q1769" s="318">
        <v>0</v>
      </c>
      <c r="R1769" s="318">
        <v>12</v>
      </c>
      <c r="S1769" s="318">
        <v>0.52173913043478259</v>
      </c>
      <c r="T1769" s="318">
        <v>1</v>
      </c>
      <c r="U1769" s="318">
        <v>0</v>
      </c>
    </row>
    <row r="1770" spans="1:21" x14ac:dyDescent="0.2">
      <c r="A1770" s="318">
        <v>39050</v>
      </c>
      <c r="B1770" s="318">
        <v>412.32998700000002</v>
      </c>
      <c r="C1770" s="318">
        <v>2.0532830456819001E-2</v>
      </c>
      <c r="D1770" s="318">
        <v>1.279311746410881E-3</v>
      </c>
      <c r="E1770" s="318">
        <v>1.2158787925900201E-2</v>
      </c>
      <c r="F1770" s="318">
        <v>1.30940793048156E-2</v>
      </c>
      <c r="G1770" s="318">
        <v>1.478361238270165E-4</v>
      </c>
      <c r="H1770" s="318">
        <v>1.5522793001836733E-4</v>
      </c>
      <c r="I1770" s="318">
        <v>2.6377320236064202E-2</v>
      </c>
      <c r="J1770" s="318">
        <v>0</v>
      </c>
      <c r="K1770" s="318" t="s">
        <v>634</v>
      </c>
      <c r="O1770" s="318">
        <v>0</v>
      </c>
      <c r="P1770" s="318">
        <v>0</v>
      </c>
      <c r="Q1770" s="318">
        <v>0</v>
      </c>
      <c r="R1770" s="318">
        <v>12</v>
      </c>
      <c r="S1770" s="318">
        <v>0.52173913043478259</v>
      </c>
      <c r="T1770" s="318">
        <v>1</v>
      </c>
      <c r="U1770" s="318">
        <v>0</v>
      </c>
    </row>
    <row r="1771" spans="1:21" x14ac:dyDescent="0.2">
      <c r="A1771" s="318">
        <v>39052</v>
      </c>
      <c r="B1771" s="318">
        <v>411.73001099999999</v>
      </c>
      <c r="C1771" s="318">
        <v>-3.0555339479240258E-3</v>
      </c>
      <c r="D1771" s="318">
        <v>1.3049706296187572E-3</v>
      </c>
      <c r="E1771" s="318">
        <v>1.1936582253027093E-2</v>
      </c>
      <c r="F1771" s="318">
        <v>1.285478088787533E-2</v>
      </c>
      <c r="G1771" s="318">
        <v>1.4248199588328138E-4</v>
      </c>
      <c r="H1771" s="318">
        <v>1.4960609567744545E-4</v>
      </c>
      <c r="I1771" s="318">
        <v>3.5263964891557531E-2</v>
      </c>
      <c r="J1771" s="318">
        <v>0</v>
      </c>
      <c r="K1771" s="318" t="s">
        <v>634</v>
      </c>
      <c r="O1771" s="318">
        <v>0</v>
      </c>
      <c r="P1771" s="318">
        <v>0</v>
      </c>
      <c r="Q1771" s="318">
        <v>0</v>
      </c>
      <c r="R1771" s="318">
        <v>13</v>
      </c>
      <c r="S1771" s="318">
        <v>0.56521739130434778</v>
      </c>
      <c r="T1771" s="318">
        <v>1</v>
      </c>
      <c r="U1771" s="318">
        <v>0</v>
      </c>
    </row>
    <row r="1772" spans="1:21" x14ac:dyDescent="0.2">
      <c r="A1772" s="318">
        <v>39055</v>
      </c>
      <c r="B1772" s="318">
        <v>413.23998999999998</v>
      </c>
      <c r="C1772" s="318">
        <v>3.6606923509862805E-3</v>
      </c>
      <c r="D1772" s="318">
        <v>8.5224017983106203E-4</v>
      </c>
      <c r="E1772" s="318">
        <v>1.1640775017542558E-2</v>
      </c>
      <c r="F1772" s="318">
        <v>1.2536219249661217E-2</v>
      </c>
      <c r="G1772" s="318">
        <v>1.3550764300904295E-4</v>
      </c>
      <c r="H1772" s="318">
        <v>1.4228302515949509E-4</v>
      </c>
      <c r="I1772" s="318">
        <v>3.2809624735675801E-2</v>
      </c>
      <c r="J1772" s="318">
        <v>0</v>
      </c>
      <c r="K1772" s="318" t="s">
        <v>634</v>
      </c>
      <c r="O1772" s="318">
        <v>0</v>
      </c>
      <c r="P1772" s="318">
        <v>0</v>
      </c>
      <c r="Q1772" s="318">
        <v>0</v>
      </c>
      <c r="R1772" s="318">
        <v>13</v>
      </c>
      <c r="S1772" s="318">
        <v>0.56521739130434778</v>
      </c>
      <c r="T1772" s="318">
        <v>1</v>
      </c>
      <c r="U1772" s="318">
        <v>0</v>
      </c>
    </row>
    <row r="1773" spans="1:21" x14ac:dyDescent="0.2">
      <c r="A1773" s="318">
        <v>39056</v>
      </c>
      <c r="B1773" s="318">
        <v>416.51998900000001</v>
      </c>
      <c r="C1773" s="318">
        <v>7.9059394701671889E-3</v>
      </c>
      <c r="D1773" s="318">
        <v>2.7632621230358419E-4</v>
      </c>
      <c r="E1773" s="318">
        <v>1.0923141781690298E-2</v>
      </c>
      <c r="F1773" s="318">
        <v>1.1763383457204936E-2</v>
      </c>
      <c r="G1773" s="318">
        <v>1.1931502638290831E-4</v>
      </c>
      <c r="H1773" s="318">
        <v>1.2528077770205374E-4</v>
      </c>
      <c r="I1773" s="318">
        <v>3.3344818325137297E-2</v>
      </c>
      <c r="J1773" s="318">
        <v>0</v>
      </c>
      <c r="K1773" s="318" t="s">
        <v>634</v>
      </c>
      <c r="O1773" s="318">
        <v>0</v>
      </c>
      <c r="P1773" s="318">
        <v>0</v>
      </c>
      <c r="Q1773" s="318">
        <v>0</v>
      </c>
      <c r="R1773" s="318">
        <v>13</v>
      </c>
      <c r="S1773" s="318">
        <v>0.56521739130434778</v>
      </c>
      <c r="T1773" s="318">
        <v>1</v>
      </c>
      <c r="U1773" s="318">
        <v>0</v>
      </c>
    </row>
    <row r="1774" spans="1:21" x14ac:dyDescent="0.2">
      <c r="A1774" s="318">
        <v>39057</v>
      </c>
      <c r="B1774" s="318">
        <v>414.47000100000002</v>
      </c>
      <c r="C1774" s="318">
        <v>-4.9338552406808104E-3</v>
      </c>
      <c r="D1774" s="318">
        <v>5.0822400518050722E-4</v>
      </c>
      <c r="E1774" s="318">
        <v>1.0748744350928279E-2</v>
      </c>
      <c r="F1774" s="318">
        <v>1.1575570839461223E-2</v>
      </c>
      <c r="G1774" s="318">
        <v>1.1553550512161258E-4</v>
      </c>
      <c r="H1774" s="318">
        <v>1.2131228037769322E-4</v>
      </c>
      <c r="I1774" s="318">
        <v>3.5411266362523661E-2</v>
      </c>
      <c r="J1774" s="318">
        <v>0</v>
      </c>
      <c r="K1774" s="318" t="s">
        <v>634</v>
      </c>
      <c r="O1774" s="318">
        <v>0</v>
      </c>
      <c r="P1774" s="318">
        <v>0</v>
      </c>
      <c r="Q1774" s="318">
        <v>0</v>
      </c>
      <c r="R1774" s="318">
        <v>13</v>
      </c>
      <c r="S1774" s="318">
        <v>0.56521739130434778</v>
      </c>
      <c r="T1774" s="318">
        <v>1</v>
      </c>
      <c r="U1774" s="318">
        <v>0</v>
      </c>
    </row>
    <row r="1775" spans="1:21" x14ac:dyDescent="0.2">
      <c r="A1775" s="318">
        <v>39058</v>
      </c>
      <c r="B1775" s="318">
        <v>414.01001000000002</v>
      </c>
      <c r="C1775" s="318">
        <v>-1.1104457347433255E-3</v>
      </c>
      <c r="D1775" s="318">
        <v>2.1904212713337844E-4</v>
      </c>
      <c r="E1775" s="318">
        <v>1.070451912812318E-2</v>
      </c>
      <c r="F1775" s="318">
        <v>1.1527943676440347E-2</v>
      </c>
      <c r="G1775" s="318">
        <v>1.1458672976435503E-4</v>
      </c>
      <c r="H1775" s="318">
        <v>1.2031606625257278E-4</v>
      </c>
      <c r="I1775" s="318">
        <v>3.3157960530093428E-2</v>
      </c>
      <c r="J1775" s="318">
        <v>0</v>
      </c>
      <c r="K1775" s="318" t="s">
        <v>634</v>
      </c>
      <c r="O1775" s="318">
        <v>0</v>
      </c>
      <c r="P1775" s="318">
        <v>0</v>
      </c>
      <c r="Q1775" s="318">
        <v>0</v>
      </c>
      <c r="R1775" s="318">
        <v>13</v>
      </c>
      <c r="S1775" s="318">
        <v>0.56521739130434778</v>
      </c>
      <c r="T1775" s="318">
        <v>1</v>
      </c>
      <c r="U1775" s="318">
        <v>0</v>
      </c>
    </row>
    <row r="1776" spans="1:21" x14ac:dyDescent="0.2">
      <c r="A1776" s="318">
        <v>39059</v>
      </c>
      <c r="B1776" s="318">
        <v>415.51001000000002</v>
      </c>
      <c r="C1776" s="318">
        <v>3.616553184410766E-3</v>
      </c>
      <c r="D1776" s="318">
        <v>-2.6349302498297988E-5</v>
      </c>
      <c r="E1776" s="318">
        <v>1.0556746938920853E-2</v>
      </c>
      <c r="F1776" s="318">
        <v>1.1368804395760919E-2</v>
      </c>
      <c r="G1776" s="318">
        <v>1.1144490593241482E-4</v>
      </c>
      <c r="H1776" s="318">
        <v>1.1701715122903557E-4</v>
      </c>
      <c r="I1776" s="318">
        <v>3.6000065419625658E-2</v>
      </c>
      <c r="J1776" s="318">
        <v>0</v>
      </c>
      <c r="K1776" s="318" t="s">
        <v>634</v>
      </c>
      <c r="O1776" s="318">
        <v>0</v>
      </c>
      <c r="P1776" s="318">
        <v>0</v>
      </c>
      <c r="Q1776" s="318">
        <v>0</v>
      </c>
      <c r="R1776" s="318">
        <v>13</v>
      </c>
      <c r="S1776" s="318">
        <v>0.56521739130434778</v>
      </c>
      <c r="T1776" s="318">
        <v>1</v>
      </c>
      <c r="U1776" s="318">
        <v>0</v>
      </c>
    </row>
    <row r="1777" spans="1:21" x14ac:dyDescent="0.2">
      <c r="A1777" s="318">
        <v>39062</v>
      </c>
      <c r="B1777" s="318">
        <v>416.35000600000001</v>
      </c>
      <c r="C1777" s="318">
        <v>2.0195616313951155E-3</v>
      </c>
      <c r="D1777" s="318">
        <v>4.9320486343474039E-4</v>
      </c>
      <c r="E1777" s="318">
        <v>1.0365403576853442E-2</v>
      </c>
      <c r="F1777" s="318">
        <v>1.1162742313534476E-2</v>
      </c>
      <c r="G1777" s="318">
        <v>1.0744159131104614E-4</v>
      </c>
      <c r="H1777" s="318">
        <v>1.1281367087659845E-4</v>
      </c>
      <c r="I1777" s="318">
        <v>3.5942454134202516E-2</v>
      </c>
      <c r="J1777" s="318">
        <v>0</v>
      </c>
      <c r="K1777" s="318" t="s">
        <v>634</v>
      </c>
      <c r="O1777" s="318">
        <v>0</v>
      </c>
      <c r="P1777" s="318">
        <v>0</v>
      </c>
      <c r="Q1777" s="318">
        <v>0</v>
      </c>
      <c r="R1777" s="318">
        <v>13</v>
      </c>
      <c r="S1777" s="318">
        <v>0.56521739130434778</v>
      </c>
      <c r="T1777" s="318">
        <v>1</v>
      </c>
      <c r="U1777" s="318">
        <v>0</v>
      </c>
    </row>
    <row r="1778" spans="1:21" x14ac:dyDescent="0.2">
      <c r="A1778" s="318">
        <v>39063</v>
      </c>
      <c r="B1778" s="318">
        <v>418.73998999999998</v>
      </c>
      <c r="C1778" s="318">
        <v>5.7239112831671138E-3</v>
      </c>
      <c r="D1778" s="318">
        <v>7.0110085399213175E-4</v>
      </c>
      <c r="E1778" s="318">
        <v>1.0427215458809017E-2</v>
      </c>
      <c r="F1778" s="318">
        <v>1.1229308955640479E-2</v>
      </c>
      <c r="G1778" s="318">
        <v>1.0872682222442573E-4</v>
      </c>
      <c r="H1778" s="318">
        <v>1.1416316333564702E-4</v>
      </c>
      <c r="I1778" s="318">
        <v>3.4143998039513297E-2</v>
      </c>
      <c r="J1778" s="318">
        <v>0</v>
      </c>
      <c r="K1778" s="318" t="s">
        <v>634</v>
      </c>
      <c r="O1778" s="318">
        <v>0</v>
      </c>
      <c r="P1778" s="318">
        <v>0</v>
      </c>
      <c r="Q1778" s="318">
        <v>0</v>
      </c>
      <c r="R1778" s="318">
        <v>13</v>
      </c>
      <c r="S1778" s="318">
        <v>0.56521739130434778</v>
      </c>
      <c r="T1778" s="318">
        <v>1</v>
      </c>
      <c r="U1778" s="318">
        <v>0</v>
      </c>
    </row>
    <row r="1779" spans="1:21" x14ac:dyDescent="0.2">
      <c r="A1779" s="318">
        <v>39065</v>
      </c>
      <c r="B1779" s="318">
        <v>424.67001299999998</v>
      </c>
      <c r="C1779" s="318">
        <v>1.7243465565529137E-2</v>
      </c>
      <c r="D1779" s="318">
        <v>5.8668644340762897E-4</v>
      </c>
      <c r="E1779" s="318">
        <v>1.0832569249707992E-2</v>
      </c>
      <c r="F1779" s="318">
        <v>1.1665843807377837E-2</v>
      </c>
      <c r="G1779" s="318">
        <v>1.1734455654971916E-4</v>
      </c>
      <c r="H1779" s="318">
        <v>1.2321178437720511E-4</v>
      </c>
      <c r="I1779" s="318">
        <v>3.0180250704205477E-2</v>
      </c>
      <c r="J1779" s="318">
        <v>0</v>
      </c>
      <c r="K1779" s="318" t="s">
        <v>634</v>
      </c>
      <c r="O1779" s="318">
        <v>0</v>
      </c>
      <c r="P1779" s="318">
        <v>0</v>
      </c>
      <c r="Q1779" s="318">
        <v>0</v>
      </c>
      <c r="R1779" s="318">
        <v>14</v>
      </c>
      <c r="S1779" s="318">
        <v>0.60869565217391308</v>
      </c>
      <c r="T1779" s="318">
        <v>1</v>
      </c>
      <c r="U1779" s="318">
        <v>0</v>
      </c>
    </row>
    <row r="1780" spans="1:21" x14ac:dyDescent="0.2">
      <c r="A1780" s="318">
        <v>39066</v>
      </c>
      <c r="B1780" s="318">
        <v>428.73001099999999</v>
      </c>
      <c r="C1780" s="318">
        <v>9.5149484802250633E-3</v>
      </c>
      <c r="D1780" s="318">
        <v>7.7939333998218766E-4</v>
      </c>
      <c r="E1780" s="318">
        <v>1.0959007494109186E-2</v>
      </c>
      <c r="F1780" s="318">
        <v>1.1802008070579122E-2</v>
      </c>
      <c r="G1780" s="318">
        <v>1.2009984525594131E-4</v>
      </c>
      <c r="H1780" s="318">
        <v>1.2610483751873837E-4</v>
      </c>
      <c r="I1780" s="318">
        <v>3.7131116559933307E-2</v>
      </c>
      <c r="J1780" s="318">
        <v>0</v>
      </c>
      <c r="K1780" s="318" t="s">
        <v>634</v>
      </c>
      <c r="O1780" s="318">
        <v>0</v>
      </c>
      <c r="P1780" s="318">
        <v>0</v>
      </c>
      <c r="Q1780" s="318">
        <v>0</v>
      </c>
      <c r="R1780" s="318">
        <v>14</v>
      </c>
      <c r="S1780" s="318">
        <v>0.60869565217391308</v>
      </c>
      <c r="T1780" s="318">
        <v>1</v>
      </c>
      <c r="U1780" s="318">
        <v>0</v>
      </c>
    </row>
    <row r="1781" spans="1:21" x14ac:dyDescent="0.2">
      <c r="A1781" s="318">
        <v>39069</v>
      </c>
      <c r="B1781" s="318">
        <v>438.29998799999998</v>
      </c>
      <c r="C1781" s="318">
        <v>2.2076204227268994E-2</v>
      </c>
      <c r="D1781" s="318">
        <v>3.2167424167654224E-3</v>
      </c>
      <c r="E1781" s="318">
        <v>9.5852311990941869E-3</v>
      </c>
      <c r="F1781" s="318">
        <v>1.0322556675947586E-2</v>
      </c>
      <c r="G1781" s="318">
        <v>9.1876657140088573E-5</v>
      </c>
      <c r="H1781" s="318">
        <v>9.6470489997093007E-5</v>
      </c>
      <c r="I1781" s="318">
        <v>3.8279825086677072E-2</v>
      </c>
      <c r="J1781" s="318">
        <v>0</v>
      </c>
      <c r="K1781" s="318" t="s">
        <v>634</v>
      </c>
      <c r="O1781" s="318">
        <v>0</v>
      </c>
      <c r="P1781" s="318">
        <v>0</v>
      </c>
      <c r="Q1781" s="318">
        <v>0</v>
      </c>
      <c r="R1781" s="318">
        <v>14</v>
      </c>
      <c r="S1781" s="318">
        <v>0.60869565217391308</v>
      </c>
      <c r="T1781" s="318">
        <v>1</v>
      </c>
      <c r="U1781" s="318">
        <v>0</v>
      </c>
    </row>
    <row r="1782" spans="1:21" x14ac:dyDescent="0.2">
      <c r="A1782" s="318">
        <v>39070</v>
      </c>
      <c r="B1782" s="318">
        <v>432.459991</v>
      </c>
      <c r="C1782" s="318">
        <v>-1.341376431167972E-2</v>
      </c>
      <c r="D1782" s="318">
        <v>2.1798071771923382E-3</v>
      </c>
      <c r="E1782" s="318">
        <v>1.0161334980288702E-2</v>
      </c>
      <c r="F1782" s="318">
        <v>1.0942976132618602E-2</v>
      </c>
      <c r="G1782" s="318">
        <v>1.0325272858163878E-4</v>
      </c>
      <c r="H1782" s="318">
        <v>1.0841536501072073E-4</v>
      </c>
      <c r="I1782" s="318">
        <v>5.3667033907184636E-2</v>
      </c>
      <c r="J1782" s="318">
        <v>0</v>
      </c>
      <c r="K1782" s="318" t="s">
        <v>634</v>
      </c>
      <c r="O1782" s="318">
        <v>0</v>
      </c>
      <c r="P1782" s="318">
        <v>0</v>
      </c>
      <c r="Q1782" s="318">
        <v>0</v>
      </c>
      <c r="R1782" s="318">
        <v>14</v>
      </c>
      <c r="S1782" s="318">
        <v>0.60869565217391308</v>
      </c>
      <c r="T1782" s="318">
        <v>1</v>
      </c>
      <c r="U1782" s="318">
        <v>0</v>
      </c>
    </row>
    <row r="1783" spans="1:21" x14ac:dyDescent="0.2">
      <c r="A1783" s="318">
        <v>39071</v>
      </c>
      <c r="B1783" s="318">
        <v>438.39001500000001</v>
      </c>
      <c r="C1783" s="318">
        <v>1.3619143636203599E-2</v>
      </c>
      <c r="D1783" s="318">
        <v>2.2679774688582218E-3</v>
      </c>
      <c r="E1783" s="318">
        <v>1.0256277560658895E-2</v>
      </c>
      <c r="F1783" s="318">
        <v>1.1045221988401887E-2</v>
      </c>
      <c r="G1783" s="318">
        <v>1.0519122940127517E-4</v>
      </c>
      <c r="H1783" s="318">
        <v>1.1045079087133893E-4</v>
      </c>
      <c r="I1783" s="318">
        <v>4.8426144571521799E-2</v>
      </c>
      <c r="J1783" s="318">
        <v>0</v>
      </c>
      <c r="K1783" s="318" t="s">
        <v>634</v>
      </c>
      <c r="O1783" s="318">
        <v>0</v>
      </c>
      <c r="P1783" s="318">
        <v>0</v>
      </c>
      <c r="Q1783" s="318">
        <v>0</v>
      </c>
      <c r="R1783" s="318">
        <v>14</v>
      </c>
      <c r="S1783" s="318">
        <v>0.60869565217391308</v>
      </c>
      <c r="T1783" s="318">
        <v>1</v>
      </c>
      <c r="U1783" s="318">
        <v>0</v>
      </c>
    </row>
    <row r="1784" spans="1:21" x14ac:dyDescent="0.2">
      <c r="A1784" s="318">
        <v>39072</v>
      </c>
      <c r="B1784" s="318">
        <v>434.22000100000002</v>
      </c>
      <c r="C1784" s="318">
        <v>-9.5576389617075663E-3</v>
      </c>
      <c r="D1784" s="318">
        <v>1.8960882135119679E-3</v>
      </c>
      <c r="E1784" s="318">
        <v>1.0546652709057486E-2</v>
      </c>
      <c r="F1784" s="318">
        <v>1.1357933686677292E-2</v>
      </c>
      <c r="G1784" s="318">
        <v>1.1123188336546961E-4</v>
      </c>
      <c r="H1784" s="318">
        <v>1.1679347753374309E-4</v>
      </c>
      <c r="I1784" s="318">
        <v>5.5494029515914561E-2</v>
      </c>
      <c r="J1784" s="318">
        <v>0</v>
      </c>
      <c r="K1784" s="318" t="s">
        <v>634</v>
      </c>
      <c r="O1784" s="318">
        <v>0</v>
      </c>
      <c r="P1784" s="318">
        <v>0</v>
      </c>
      <c r="Q1784" s="318">
        <v>0</v>
      </c>
      <c r="R1784" s="318">
        <v>14</v>
      </c>
      <c r="S1784" s="318">
        <v>0.60869565217391308</v>
      </c>
      <c r="T1784" s="318">
        <v>1</v>
      </c>
      <c r="U1784" s="318">
        <v>0</v>
      </c>
    </row>
    <row r="1785" spans="1:21" x14ac:dyDescent="0.2">
      <c r="A1785" s="318">
        <v>39073</v>
      </c>
      <c r="B1785" s="318">
        <v>435.23998999999998</v>
      </c>
      <c r="C1785" s="318">
        <v>2.3462596979100642E-3</v>
      </c>
      <c r="D1785" s="318">
        <v>2.3399189367224703E-3</v>
      </c>
      <c r="E1785" s="318">
        <v>1.0348965808669118E-2</v>
      </c>
      <c r="F1785" s="318">
        <v>1.1145040101643664E-2</v>
      </c>
      <c r="G1785" s="318">
        <v>1.0710109330900244E-4</v>
      </c>
      <c r="H1785" s="318">
        <v>1.1245614797445256E-4</v>
      </c>
      <c r="I1785" s="318">
        <v>5.6006163463792773E-2</v>
      </c>
      <c r="J1785" s="318">
        <v>0</v>
      </c>
      <c r="K1785" s="318" t="s">
        <v>634</v>
      </c>
      <c r="O1785" s="318">
        <v>0</v>
      </c>
      <c r="P1785" s="318">
        <v>0</v>
      </c>
      <c r="Q1785" s="318">
        <v>0</v>
      </c>
      <c r="R1785" s="318">
        <v>14</v>
      </c>
      <c r="S1785" s="318">
        <v>0.60869565217391308</v>
      </c>
      <c r="T1785" s="318">
        <v>1</v>
      </c>
      <c r="U1785" s="318">
        <v>0</v>
      </c>
    </row>
    <row r="1786" spans="1:21" x14ac:dyDescent="0.2">
      <c r="A1786" s="318">
        <v>39078</v>
      </c>
      <c r="B1786" s="318">
        <v>437.42999300000002</v>
      </c>
      <c r="C1786" s="318">
        <v>5.0190968867614835E-3</v>
      </c>
      <c r="D1786" s="318">
        <v>2.5789235503777788E-3</v>
      </c>
      <c r="E1786" s="318">
        <v>1.0350181285188373E-2</v>
      </c>
      <c r="F1786" s="318">
        <v>1.1146349076356709E-2</v>
      </c>
      <c r="G1786" s="318">
        <v>1.0712625263626364E-4</v>
      </c>
      <c r="H1786" s="318">
        <v>1.1248256526807682E-4</v>
      </c>
      <c r="I1786" s="318">
        <v>5.412599951147775E-2</v>
      </c>
      <c r="J1786" s="318">
        <v>0</v>
      </c>
      <c r="K1786" s="318" t="s">
        <v>634</v>
      </c>
      <c r="O1786" s="318">
        <v>0</v>
      </c>
      <c r="P1786" s="318">
        <v>0</v>
      </c>
      <c r="Q1786" s="318">
        <v>0</v>
      </c>
      <c r="R1786" s="318">
        <v>12</v>
      </c>
      <c r="S1786" s="318">
        <v>0.52173913043478259</v>
      </c>
      <c r="T1786" s="318">
        <v>1</v>
      </c>
      <c r="U1786" s="318">
        <v>0</v>
      </c>
    </row>
    <row r="1787" spans="1:21" x14ac:dyDescent="0.2">
      <c r="A1787" s="318">
        <v>39079</v>
      </c>
      <c r="B1787" s="318">
        <v>441.20001200000002</v>
      </c>
      <c r="C1787" s="318">
        <v>8.5816375841534388E-3</v>
      </c>
      <c r="D1787" s="318">
        <v>3.5796237298405787E-3</v>
      </c>
      <c r="E1787" s="318">
        <v>9.8289581718049024E-3</v>
      </c>
      <c r="F1787" s="318">
        <v>1.0585031877328356E-2</v>
      </c>
      <c r="G1787" s="318">
        <v>9.6608418743090381E-5</v>
      </c>
      <c r="H1787" s="318">
        <v>1.014388396802449E-4</v>
      </c>
      <c r="I1787" s="318">
        <v>5.0838573282312421E-2</v>
      </c>
      <c r="J1787" s="318">
        <v>0</v>
      </c>
      <c r="K1787" s="318" t="s">
        <v>634</v>
      </c>
      <c r="O1787" s="318">
        <v>0</v>
      </c>
      <c r="P1787" s="318">
        <v>0</v>
      </c>
      <c r="Q1787" s="318">
        <v>0</v>
      </c>
      <c r="R1787" s="318">
        <v>11</v>
      </c>
      <c r="S1787" s="318">
        <v>0.47826086956521741</v>
      </c>
      <c r="T1787" s="318">
        <v>1</v>
      </c>
      <c r="U1787" s="318">
        <v>0</v>
      </c>
    </row>
    <row r="1788" spans="1:21" x14ac:dyDescent="0.2">
      <c r="A1788" s="318">
        <v>39080</v>
      </c>
      <c r="B1788" s="318">
        <v>440.35998499999999</v>
      </c>
      <c r="C1788" s="318">
        <v>-1.9057744387340105E-3</v>
      </c>
      <c r="D1788" s="318">
        <v>4.1095905955618288E-3</v>
      </c>
      <c r="E1788" s="318">
        <v>9.1660009582669368E-3</v>
      </c>
      <c r="F1788" s="318">
        <v>9.8710779550567011E-3</v>
      </c>
      <c r="G1788" s="318">
        <v>8.4015573566950406E-5</v>
      </c>
      <c r="H1788" s="318">
        <v>8.8216352245297936E-5</v>
      </c>
      <c r="I1788" s="318">
        <v>5.6571827105110051E-2</v>
      </c>
      <c r="J1788" s="318">
        <v>0</v>
      </c>
      <c r="K1788" s="318" t="s">
        <v>634</v>
      </c>
      <c r="O1788" s="318">
        <v>0</v>
      </c>
      <c r="P1788" s="318">
        <v>0</v>
      </c>
      <c r="Q1788" s="318">
        <v>0</v>
      </c>
      <c r="R1788" s="318">
        <v>11</v>
      </c>
      <c r="S1788" s="318">
        <v>0.47826086956521741</v>
      </c>
      <c r="T1788" s="318">
        <v>1</v>
      </c>
      <c r="U1788" s="318">
        <v>0</v>
      </c>
    </row>
    <row r="1789" spans="1:21" x14ac:dyDescent="0.2">
      <c r="A1789" s="318">
        <v>39084</v>
      </c>
      <c r="B1789" s="318">
        <v>446.459991</v>
      </c>
      <c r="C1789" s="318">
        <v>1.3757250339481284E-2</v>
      </c>
      <c r="D1789" s="318">
        <v>3.7869439233076526E-3</v>
      </c>
      <c r="E1789" s="318">
        <v>8.6645250416731295E-3</v>
      </c>
      <c r="F1789" s="318">
        <v>9.3310269679556784E-3</v>
      </c>
      <c r="G1789" s="318">
        <v>7.507399419778076E-5</v>
      </c>
      <c r="H1789" s="318">
        <v>7.8827693907669805E-5</v>
      </c>
      <c r="I1789" s="318">
        <v>5.9757525953938663E-2</v>
      </c>
      <c r="J1789" s="318">
        <v>0</v>
      </c>
      <c r="K1789" s="318" t="s">
        <v>634</v>
      </c>
      <c r="O1789" s="318">
        <v>0</v>
      </c>
      <c r="P1789" s="318">
        <v>0</v>
      </c>
      <c r="Q1789" s="318">
        <v>0</v>
      </c>
      <c r="R1789" s="318">
        <v>10</v>
      </c>
      <c r="S1789" s="318">
        <v>0.43478260869565216</v>
      </c>
      <c r="T1789" s="318">
        <v>1</v>
      </c>
      <c r="U1789" s="318">
        <v>0</v>
      </c>
    </row>
    <row r="1790" spans="1:21" x14ac:dyDescent="0.2">
      <c r="A1790" s="318">
        <v>39085</v>
      </c>
      <c r="B1790" s="318">
        <v>441.209991</v>
      </c>
      <c r="C1790" s="318">
        <v>-1.1828858296761764E-2</v>
      </c>
      <c r="D1790" s="318">
        <v>3.1475036572720283E-3</v>
      </c>
      <c r="E1790" s="318">
        <v>9.3058078584762598E-3</v>
      </c>
      <c r="F1790" s="318">
        <v>1.0021639232205202E-2</v>
      </c>
      <c r="G1790" s="318">
        <v>8.6598059898878528E-5</v>
      </c>
      <c r="H1790" s="318">
        <v>9.0927962893822461E-5</v>
      </c>
      <c r="I1790" s="318">
        <v>6.2763128207397989E-2</v>
      </c>
      <c r="J1790" s="318">
        <v>0</v>
      </c>
      <c r="K1790" s="318" t="s">
        <v>634</v>
      </c>
      <c r="O1790" s="318">
        <v>0</v>
      </c>
      <c r="P1790" s="318">
        <v>0</v>
      </c>
      <c r="Q1790" s="318">
        <v>0</v>
      </c>
      <c r="R1790" s="318">
        <v>10</v>
      </c>
      <c r="S1790" s="318">
        <v>0.43478260869565216</v>
      </c>
      <c r="T1790" s="318">
        <v>1</v>
      </c>
      <c r="U1790" s="318">
        <v>0</v>
      </c>
    </row>
    <row r="1791" spans="1:21" x14ac:dyDescent="0.2">
      <c r="A1791" s="318">
        <v>39086</v>
      </c>
      <c r="B1791" s="318">
        <v>430.48998999999998</v>
      </c>
      <c r="C1791" s="318">
        <v>-2.4596860616949719E-2</v>
      </c>
      <c r="D1791" s="318">
        <v>2.1217261968422335E-3</v>
      </c>
      <c r="E1791" s="318">
        <v>1.1047933435855695E-2</v>
      </c>
      <c r="F1791" s="318">
        <v>1.1897774469383055E-2</v>
      </c>
      <c r="G1791" s="318">
        <v>1.2205683320309822E-4</v>
      </c>
      <c r="H1791" s="318">
        <v>1.2815967486325312E-4</v>
      </c>
      <c r="I1791" s="318">
        <v>5.9231811112809972E-2</v>
      </c>
      <c r="J1791" s="318">
        <v>0</v>
      </c>
      <c r="K1791" s="318" t="s">
        <v>634</v>
      </c>
      <c r="O1791" s="318">
        <v>0</v>
      </c>
      <c r="P1791" s="318">
        <v>0</v>
      </c>
      <c r="Q1791" s="318">
        <v>0</v>
      </c>
      <c r="R1791" s="318">
        <v>10</v>
      </c>
      <c r="S1791" s="318">
        <v>0.43478260869565216</v>
      </c>
      <c r="T1791" s="318">
        <v>1</v>
      </c>
      <c r="U1791" s="318">
        <v>0</v>
      </c>
    </row>
    <row r="1792" spans="1:21" x14ac:dyDescent="0.2">
      <c r="A1792" s="318">
        <v>39087</v>
      </c>
      <c r="B1792" s="318">
        <v>429.51001000000002</v>
      </c>
      <c r="C1792" s="318">
        <v>-2.279024242241798E-3</v>
      </c>
      <c r="D1792" s="318">
        <v>1.8388825495456579E-3</v>
      </c>
      <c r="E1792" s="318">
        <v>1.1082542218643529E-2</v>
      </c>
      <c r="F1792" s="318">
        <v>1.1935045466231493E-2</v>
      </c>
      <c r="G1792" s="318">
        <v>1.2282274202801623E-4</v>
      </c>
      <c r="H1792" s="318">
        <v>1.2896387912941706E-4</v>
      </c>
      <c r="I1792" s="318">
        <v>4.7234722254165494E-2</v>
      </c>
      <c r="J1792" s="318">
        <v>0</v>
      </c>
      <c r="K1792" s="318" t="s">
        <v>634</v>
      </c>
      <c r="O1792" s="318">
        <v>0</v>
      </c>
      <c r="P1792" s="318">
        <v>0</v>
      </c>
      <c r="Q1792" s="318">
        <v>0</v>
      </c>
      <c r="R1792" s="318">
        <v>10</v>
      </c>
      <c r="S1792" s="318">
        <v>0.43478260869565216</v>
      </c>
      <c r="T1792" s="318">
        <v>1</v>
      </c>
      <c r="U1792" s="318">
        <v>0</v>
      </c>
    </row>
    <row r="1793" spans="1:21" x14ac:dyDescent="0.2">
      <c r="A1793" s="318">
        <v>39090</v>
      </c>
      <c r="B1793" s="318">
        <v>435.11999500000002</v>
      </c>
      <c r="C1793" s="318">
        <v>1.2976796300931638E-2</v>
      </c>
      <c r="D1793" s="318">
        <v>2.080351922439203E-3</v>
      </c>
      <c r="E1793" s="318">
        <v>1.1274915358876578E-2</v>
      </c>
      <c r="F1793" s="318">
        <v>1.2142216540328621E-2</v>
      </c>
      <c r="G1793" s="318">
        <v>1.2712371634983094E-4</v>
      </c>
      <c r="H1793" s="318">
        <v>1.334799021673225E-4</v>
      </c>
      <c r="I1793" s="318">
        <v>4.06129553245708E-2</v>
      </c>
      <c r="J1793" s="318">
        <v>0</v>
      </c>
      <c r="K1793" s="318" t="s">
        <v>634</v>
      </c>
      <c r="O1793" s="318">
        <v>0</v>
      </c>
      <c r="P1793" s="318">
        <v>0</v>
      </c>
      <c r="Q1793" s="318">
        <v>0</v>
      </c>
      <c r="R1793" s="318">
        <v>10</v>
      </c>
      <c r="S1793" s="318">
        <v>0.43478260869565216</v>
      </c>
      <c r="T1793" s="318">
        <v>1</v>
      </c>
      <c r="U1793" s="318">
        <v>0</v>
      </c>
    </row>
    <row r="1794" spans="1:21" x14ac:dyDescent="0.2">
      <c r="A1794" s="318">
        <v>39091</v>
      </c>
      <c r="B1794" s="318">
        <v>429.05999800000001</v>
      </c>
      <c r="C1794" s="318">
        <v>-1.402507899661546E-2</v>
      </c>
      <c r="D1794" s="318">
        <v>1.6474365054899337E-3</v>
      </c>
      <c r="E1794" s="318">
        <v>1.1723319493716395E-2</v>
      </c>
      <c r="F1794" s="318">
        <v>1.2625113300925347E-2</v>
      </c>
      <c r="G1794" s="318">
        <v>1.3743621995175085E-4</v>
      </c>
      <c r="H1794" s="318">
        <v>1.4430803094933839E-4</v>
      </c>
      <c r="I1794" s="318">
        <v>4.2639531386898855E-2</v>
      </c>
      <c r="J1794" s="318">
        <v>0</v>
      </c>
      <c r="K1794" s="318" t="s">
        <v>634</v>
      </c>
      <c r="O1794" s="318">
        <v>0</v>
      </c>
      <c r="P1794" s="318">
        <v>0</v>
      </c>
      <c r="Q1794" s="318">
        <v>0</v>
      </c>
      <c r="R1794" s="318">
        <v>10</v>
      </c>
      <c r="S1794" s="318">
        <v>0.43478260869565216</v>
      </c>
      <c r="T1794" s="318">
        <v>1</v>
      </c>
      <c r="U1794" s="318">
        <v>0</v>
      </c>
    </row>
    <row r="1795" spans="1:21" x14ac:dyDescent="0.2">
      <c r="A1795" s="318">
        <v>39092</v>
      </c>
      <c r="B1795" s="318">
        <v>423.79998799999998</v>
      </c>
      <c r="C1795" s="318">
        <v>-1.233514710805164E-2</v>
      </c>
      <c r="D1795" s="318">
        <v>1.1129269162847757E-3</v>
      </c>
      <c r="E1795" s="318">
        <v>1.2105022549697515E-2</v>
      </c>
      <c r="F1795" s="318">
        <v>1.3036178130443476E-2</v>
      </c>
      <c r="G1795" s="318">
        <v>1.4653157092868533E-4</v>
      </c>
      <c r="H1795" s="318">
        <v>1.5385814947511961E-4</v>
      </c>
      <c r="I1795" s="318">
        <v>3.6348118700909482E-2</v>
      </c>
      <c r="J1795" s="318">
        <v>0</v>
      </c>
      <c r="K1795" s="318" t="s">
        <v>634</v>
      </c>
      <c r="O1795" s="318">
        <v>0</v>
      </c>
      <c r="P1795" s="318">
        <v>0</v>
      </c>
      <c r="Q1795" s="318">
        <v>0</v>
      </c>
      <c r="R1795" s="318">
        <v>10</v>
      </c>
      <c r="S1795" s="318">
        <v>0.43478260869565216</v>
      </c>
      <c r="T1795" s="318">
        <v>1</v>
      </c>
      <c r="U1795" s="318">
        <v>0</v>
      </c>
    </row>
    <row r="1796" spans="1:21" x14ac:dyDescent="0.2">
      <c r="A1796" s="318">
        <v>39093</v>
      </c>
      <c r="B1796" s="318">
        <v>432.32000699999998</v>
      </c>
      <c r="C1796" s="318">
        <v>1.9904453444588389E-2</v>
      </c>
      <c r="D1796" s="318">
        <v>1.8885412143884723E-3</v>
      </c>
      <c r="E1796" s="318">
        <v>1.2776641998231213E-2</v>
      </c>
      <c r="F1796" s="318">
        <v>1.3759460613479766E-2</v>
      </c>
      <c r="G1796" s="318">
        <v>1.6324258075096568E-4</v>
      </c>
      <c r="H1796" s="318">
        <v>1.7140470978851396E-4</v>
      </c>
      <c r="I1796" s="318">
        <v>2.786546861908273E-2</v>
      </c>
      <c r="J1796" s="318">
        <v>0</v>
      </c>
      <c r="K1796" s="318" t="s">
        <v>634</v>
      </c>
      <c r="O1796" s="318">
        <v>0</v>
      </c>
      <c r="P1796" s="318">
        <v>0</v>
      </c>
      <c r="Q1796" s="318">
        <v>0</v>
      </c>
      <c r="R1796" s="318">
        <v>10</v>
      </c>
      <c r="S1796" s="318">
        <v>0.43478260869565216</v>
      </c>
      <c r="T1796" s="318">
        <v>1</v>
      </c>
      <c r="U1796" s="318">
        <v>0</v>
      </c>
    </row>
    <row r="1797" spans="1:21" x14ac:dyDescent="0.2">
      <c r="A1797" s="318">
        <v>39094</v>
      </c>
      <c r="B1797" s="318">
        <v>433.540009</v>
      </c>
      <c r="C1797" s="318">
        <v>2.8180139625637378E-3</v>
      </c>
      <c r="D1797" s="318">
        <v>1.9265627539679306E-3</v>
      </c>
      <c r="E1797" s="318">
        <v>1.2778239334650783E-2</v>
      </c>
      <c r="F1797" s="318">
        <v>1.3761180821931613E-2</v>
      </c>
      <c r="G1797" s="318">
        <v>1.632834004936165E-4</v>
      </c>
      <c r="H1797" s="318">
        <v>1.7144757051829735E-4</v>
      </c>
      <c r="I1797" s="318">
        <v>3.6005196581244778E-2</v>
      </c>
      <c r="J1797" s="318">
        <v>0</v>
      </c>
      <c r="K1797" s="318" t="s">
        <v>634</v>
      </c>
      <c r="O1797" s="318">
        <v>0</v>
      </c>
      <c r="P1797" s="318">
        <v>0</v>
      </c>
      <c r="Q1797" s="318">
        <v>0</v>
      </c>
      <c r="R1797" s="318">
        <v>10</v>
      </c>
      <c r="S1797" s="318">
        <v>0.43478260869565216</v>
      </c>
      <c r="T1797" s="318">
        <v>1</v>
      </c>
      <c r="U1797" s="318">
        <v>0</v>
      </c>
    </row>
    <row r="1798" spans="1:21" x14ac:dyDescent="0.2">
      <c r="A1798" s="318">
        <v>39097</v>
      </c>
      <c r="B1798" s="318">
        <v>445.23001099999999</v>
      </c>
      <c r="C1798" s="318">
        <v>2.6606942356060422E-2</v>
      </c>
      <c r="D1798" s="318">
        <v>2.9209928050580882E-3</v>
      </c>
      <c r="E1798" s="318">
        <v>1.385568940483794E-2</v>
      </c>
      <c r="F1798" s="318">
        <v>1.4921511666748551E-2</v>
      </c>
      <c r="G1798" s="318">
        <v>1.9198012888333837E-4</v>
      </c>
      <c r="H1798" s="318">
        <v>2.0157913532750529E-4</v>
      </c>
      <c r="I1798" s="318">
        <v>3.6458846700270213E-2</v>
      </c>
      <c r="J1798" s="318">
        <v>0</v>
      </c>
      <c r="K1798" s="318" t="s">
        <v>634</v>
      </c>
      <c r="O1798" s="318">
        <v>0</v>
      </c>
      <c r="P1798" s="318">
        <v>0</v>
      </c>
      <c r="Q1798" s="318">
        <v>0</v>
      </c>
      <c r="R1798" s="318">
        <v>10</v>
      </c>
      <c r="S1798" s="318">
        <v>0.43478260869565216</v>
      </c>
      <c r="T1798" s="318">
        <v>1</v>
      </c>
      <c r="U1798" s="318">
        <v>0</v>
      </c>
    </row>
    <row r="1799" spans="1:21" x14ac:dyDescent="0.2">
      <c r="A1799" s="318">
        <v>39098</v>
      </c>
      <c r="B1799" s="318">
        <v>443.22000100000002</v>
      </c>
      <c r="C1799" s="318">
        <v>-4.5247642572504628E-3</v>
      </c>
      <c r="D1799" s="318">
        <v>2.8570143453183388E-3</v>
      </c>
      <c r="E1799" s="318">
        <v>1.3888338558178653E-2</v>
      </c>
      <c r="F1799" s="318">
        <v>1.4956672293423163E-2</v>
      </c>
      <c r="G1799" s="318">
        <v>1.9288594790659188E-4</v>
      </c>
      <c r="H1799" s="318">
        <v>2.0253024530192149E-4</v>
      </c>
      <c r="I1799" s="318">
        <v>4.5960661233298755E-2</v>
      </c>
      <c r="J1799" s="318">
        <v>0</v>
      </c>
      <c r="K1799" s="318" t="s">
        <v>634</v>
      </c>
      <c r="O1799" s="318">
        <v>0</v>
      </c>
      <c r="P1799" s="318">
        <v>0</v>
      </c>
      <c r="Q1799" s="318">
        <v>0</v>
      </c>
      <c r="R1799" s="318">
        <v>10</v>
      </c>
      <c r="S1799" s="318">
        <v>0.43478260869565216</v>
      </c>
      <c r="T1799" s="318">
        <v>1</v>
      </c>
      <c r="U1799" s="318">
        <v>0</v>
      </c>
    </row>
    <row r="1800" spans="1:21" x14ac:dyDescent="0.2">
      <c r="A1800" s="318">
        <v>39100</v>
      </c>
      <c r="B1800" s="318">
        <v>443.19000199999999</v>
      </c>
      <c r="C1800" s="318">
        <v>6.5649553569170176E-3</v>
      </c>
      <c r="D1800" s="318">
        <v>1.5795809854941536E-3</v>
      </c>
      <c r="E1800" s="318">
        <v>1.3557202400003793E-2</v>
      </c>
      <c r="F1800" s="318">
        <v>1.4600064123081007E-2</v>
      </c>
      <c r="G1800" s="318">
        <v>1.8379773691466861E-4</v>
      </c>
      <c r="H1800" s="318">
        <v>1.9298762376040204E-4</v>
      </c>
      <c r="I1800" s="318">
        <v>3.3685518003809096E-2</v>
      </c>
      <c r="J1800" s="318">
        <v>0</v>
      </c>
      <c r="K1800" s="318" t="s">
        <v>634</v>
      </c>
      <c r="O1800" s="318">
        <v>0</v>
      </c>
      <c r="P1800" s="318">
        <v>0</v>
      </c>
      <c r="Q1800" s="318">
        <v>0</v>
      </c>
      <c r="R1800" s="318">
        <v>11</v>
      </c>
      <c r="S1800" s="318">
        <v>0.47826086956521741</v>
      </c>
      <c r="T1800" s="318">
        <v>1</v>
      </c>
      <c r="U1800" s="318">
        <v>0</v>
      </c>
    </row>
    <row r="1801" spans="1:21" x14ac:dyDescent="0.2">
      <c r="A1801" s="318">
        <v>39101</v>
      </c>
      <c r="B1801" s="318">
        <v>449.01998900000001</v>
      </c>
      <c r="C1801" s="318">
        <v>1.3068829167910202E-2</v>
      </c>
      <c r="D1801" s="318">
        <v>1.1506583636199251E-3</v>
      </c>
      <c r="E1801" s="318">
        <v>1.3007656458502803E-2</v>
      </c>
      <c r="F1801" s="318">
        <v>1.4008245416849172E-2</v>
      </c>
      <c r="G1801" s="318">
        <v>1.6919912654242967E-4</v>
      </c>
      <c r="H1801" s="318">
        <v>1.7765908286955116E-4</v>
      </c>
      <c r="I1801" s="318">
        <v>3.2557417556168533E-2</v>
      </c>
      <c r="J1801" s="318">
        <v>0</v>
      </c>
      <c r="K1801" s="318" t="s">
        <v>634</v>
      </c>
      <c r="O1801" s="318">
        <v>0</v>
      </c>
      <c r="P1801" s="318">
        <v>0</v>
      </c>
      <c r="Q1801" s="318">
        <v>0</v>
      </c>
      <c r="R1801" s="318">
        <v>11</v>
      </c>
      <c r="S1801" s="318">
        <v>0.47826086956521741</v>
      </c>
      <c r="T1801" s="318">
        <v>1</v>
      </c>
      <c r="U1801" s="318">
        <v>0</v>
      </c>
    </row>
    <row r="1802" spans="1:21" x14ac:dyDescent="0.2">
      <c r="A1802" s="318">
        <v>39104</v>
      </c>
      <c r="B1802" s="318">
        <v>453.85000600000001</v>
      </c>
      <c r="C1802" s="318">
        <v>1.069935451058936E-2</v>
      </c>
      <c r="D1802" s="318">
        <v>2.2989021170613097E-3</v>
      </c>
      <c r="E1802" s="318">
        <v>1.2718785285999798E-2</v>
      </c>
      <c r="F1802" s="318">
        <v>1.3697153384922859E-2</v>
      </c>
      <c r="G1802" s="318">
        <v>1.6176749915136499E-4</v>
      </c>
      <c r="H1802" s="318">
        <v>1.6985587410893324E-4</v>
      </c>
      <c r="I1802" s="318">
        <v>3.9160531677637646E-2</v>
      </c>
      <c r="J1802" s="318">
        <v>0</v>
      </c>
      <c r="K1802" s="318" t="s">
        <v>634</v>
      </c>
      <c r="O1802" s="318">
        <v>0</v>
      </c>
      <c r="P1802" s="318">
        <v>0</v>
      </c>
      <c r="Q1802" s="318">
        <v>0</v>
      </c>
      <c r="R1802" s="318">
        <v>11</v>
      </c>
      <c r="S1802" s="318">
        <v>0.47826086956521741</v>
      </c>
      <c r="T1802" s="318">
        <v>1</v>
      </c>
      <c r="U1802" s="318">
        <v>0</v>
      </c>
    </row>
    <row r="1803" spans="1:21" x14ac:dyDescent="0.2">
      <c r="A1803" s="318">
        <v>39105</v>
      </c>
      <c r="B1803" s="318">
        <v>453.47000100000002</v>
      </c>
      <c r="C1803" s="318">
        <v>-8.376427705490949E-4</v>
      </c>
      <c r="D1803" s="318">
        <v>1.6104837167397526E-3</v>
      </c>
      <c r="E1803" s="318">
        <v>1.246412393839947E-2</v>
      </c>
      <c r="F1803" s="318">
        <v>1.3422902702891737E-2</v>
      </c>
      <c r="G1803" s="318">
        <v>1.5535438555178271E-4</v>
      </c>
      <c r="H1803" s="318">
        <v>1.6312210482937186E-4</v>
      </c>
      <c r="I1803" s="318">
        <v>4.465955131899698E-2</v>
      </c>
      <c r="J1803" s="318">
        <v>0</v>
      </c>
      <c r="K1803" s="318" t="s">
        <v>634</v>
      </c>
      <c r="O1803" s="318">
        <v>0</v>
      </c>
      <c r="P1803" s="318">
        <v>0</v>
      </c>
      <c r="Q1803" s="318">
        <v>0</v>
      </c>
      <c r="R1803" s="318">
        <v>11</v>
      </c>
      <c r="S1803" s="318">
        <v>0.47826086956521741</v>
      </c>
      <c r="T1803" s="318">
        <v>1</v>
      </c>
      <c r="U1803" s="318">
        <v>0</v>
      </c>
    </row>
    <row r="1804" spans="1:21" x14ac:dyDescent="0.2">
      <c r="A1804" s="318">
        <v>39106</v>
      </c>
      <c r="B1804" s="318">
        <v>459.75</v>
      </c>
      <c r="C1804" s="318">
        <v>1.3753746062116483E-2</v>
      </c>
      <c r="D1804" s="318">
        <v>2.7205496702551839E-3</v>
      </c>
      <c r="E1804" s="318">
        <v>1.2457813597134959E-2</v>
      </c>
      <c r="F1804" s="318">
        <v>1.3416106950760724E-2</v>
      </c>
      <c r="G1804" s="318">
        <v>1.5519711962096066E-4</v>
      </c>
      <c r="H1804" s="318">
        <v>1.629569756020087E-4</v>
      </c>
      <c r="I1804" s="318">
        <v>4.1654090287447404E-2</v>
      </c>
      <c r="J1804" s="318">
        <v>0</v>
      </c>
      <c r="K1804" s="318" t="s">
        <v>634</v>
      </c>
      <c r="O1804" s="318">
        <v>0</v>
      </c>
      <c r="P1804" s="318">
        <v>0</v>
      </c>
      <c r="Q1804" s="318">
        <v>0</v>
      </c>
      <c r="R1804" s="318">
        <v>11</v>
      </c>
      <c r="S1804" s="318">
        <v>0.47826086956521741</v>
      </c>
      <c r="T1804" s="318">
        <v>1</v>
      </c>
      <c r="U1804" s="318">
        <v>0</v>
      </c>
    </row>
    <row r="1805" spans="1:21" x14ac:dyDescent="0.2">
      <c r="A1805" s="318">
        <v>39107</v>
      </c>
      <c r="B1805" s="318">
        <v>455.790009</v>
      </c>
      <c r="C1805" s="318">
        <v>-8.6506666147102406E-3</v>
      </c>
      <c r="D1805" s="318">
        <v>2.1968865125113596E-3</v>
      </c>
      <c r="E1805" s="318">
        <v>1.2703047221192509E-2</v>
      </c>
      <c r="F1805" s="318">
        <v>1.3680204699745778E-2</v>
      </c>
      <c r="G1805" s="318">
        <v>1.6136740870384671E-4</v>
      </c>
      <c r="H1805" s="318">
        <v>1.6943577913903905E-4</v>
      </c>
      <c r="I1805" s="318">
        <v>4.9580504548917569E-2</v>
      </c>
      <c r="J1805" s="318">
        <v>0</v>
      </c>
      <c r="K1805" s="318" t="s">
        <v>634</v>
      </c>
      <c r="O1805" s="318">
        <v>0</v>
      </c>
      <c r="P1805" s="318">
        <v>0</v>
      </c>
      <c r="Q1805" s="318">
        <v>0</v>
      </c>
      <c r="R1805" s="318">
        <v>11</v>
      </c>
      <c r="S1805" s="318">
        <v>0.47826086956521741</v>
      </c>
      <c r="T1805" s="318">
        <v>1</v>
      </c>
      <c r="U1805" s="318">
        <v>0</v>
      </c>
    </row>
    <row r="1806" spans="1:21" x14ac:dyDescent="0.2">
      <c r="A1806" s="318">
        <v>39108</v>
      </c>
      <c r="B1806" s="318">
        <v>458.25</v>
      </c>
      <c r="C1806" s="318">
        <v>5.382689850094294E-3</v>
      </c>
      <c r="D1806" s="318">
        <v>2.2142004631462552E-3</v>
      </c>
      <c r="E1806" s="318">
        <v>1.2707333218176712E-2</v>
      </c>
      <c r="F1806" s="318">
        <v>1.3684820388805689E-2</v>
      </c>
      <c r="G1806" s="318">
        <v>1.6147631751777734E-4</v>
      </c>
      <c r="H1806" s="318">
        <v>1.695501333936662E-4</v>
      </c>
      <c r="I1806" s="318">
        <v>4.6470600912700666E-2</v>
      </c>
      <c r="J1806" s="318">
        <v>0</v>
      </c>
      <c r="K1806" s="318" t="s">
        <v>634</v>
      </c>
      <c r="O1806" s="318">
        <v>0</v>
      </c>
      <c r="P1806" s="318">
        <v>0</v>
      </c>
      <c r="Q1806" s="318">
        <v>0</v>
      </c>
      <c r="R1806" s="318">
        <v>11</v>
      </c>
      <c r="S1806" s="318">
        <v>0.47826086956521741</v>
      </c>
      <c r="T1806" s="318">
        <v>1</v>
      </c>
      <c r="U1806" s="318">
        <v>0</v>
      </c>
    </row>
    <row r="1807" spans="1:21" x14ac:dyDescent="0.2">
      <c r="A1807" s="318">
        <v>39111</v>
      </c>
      <c r="B1807" s="318">
        <v>461.30999800000001</v>
      </c>
      <c r="C1807" s="318">
        <v>6.655377140417462E-3</v>
      </c>
      <c r="D1807" s="318">
        <v>2.1224737753493044E-3</v>
      </c>
      <c r="E1807" s="318">
        <v>1.2665957239099549E-2</v>
      </c>
      <c r="F1807" s="318">
        <v>1.3640261642107207E-2</v>
      </c>
      <c r="G1807" s="318">
        <v>1.6042647278269827E-4</v>
      </c>
      <c r="H1807" s="318">
        <v>1.6844779642183319E-4</v>
      </c>
      <c r="I1807" s="318">
        <v>4.5517391044991716E-2</v>
      </c>
      <c r="J1807" s="318">
        <v>0</v>
      </c>
      <c r="K1807" s="318" t="s">
        <v>634</v>
      </c>
      <c r="O1807" s="318">
        <v>0</v>
      </c>
      <c r="P1807" s="318">
        <v>0</v>
      </c>
      <c r="Q1807" s="318">
        <v>0</v>
      </c>
      <c r="R1807" s="318">
        <v>11</v>
      </c>
      <c r="S1807" s="318">
        <v>0.47826086956521741</v>
      </c>
      <c r="T1807" s="318">
        <v>1</v>
      </c>
      <c r="U1807" s="318">
        <v>0</v>
      </c>
    </row>
    <row r="1808" spans="1:21" x14ac:dyDescent="0.2">
      <c r="A1808" s="318">
        <v>39112</v>
      </c>
      <c r="B1808" s="318">
        <v>459.36999500000002</v>
      </c>
      <c r="C1808" s="318">
        <v>-4.2142891905794129E-3</v>
      </c>
      <c r="D1808" s="318">
        <v>2.0125445014519041E-3</v>
      </c>
      <c r="E1808" s="318">
        <v>1.2712598993745564E-2</v>
      </c>
      <c r="F1808" s="318">
        <v>1.3690491224033683E-2</v>
      </c>
      <c r="G1808" s="318">
        <v>1.616101731757807E-4</v>
      </c>
      <c r="H1808" s="318">
        <v>1.6969068183456974E-4</v>
      </c>
      <c r="I1808" s="318">
        <v>4.9511736645438752E-2</v>
      </c>
      <c r="J1808" s="318">
        <v>0</v>
      </c>
      <c r="K1808" s="318" t="s">
        <v>634</v>
      </c>
      <c r="O1808" s="318">
        <v>0</v>
      </c>
      <c r="P1808" s="318">
        <v>0</v>
      </c>
      <c r="Q1808" s="318">
        <v>0</v>
      </c>
      <c r="R1808" s="318">
        <v>11</v>
      </c>
      <c r="S1808" s="318">
        <v>0.47826086956521741</v>
      </c>
      <c r="T1808" s="318">
        <v>1</v>
      </c>
      <c r="U1808" s="318">
        <v>0</v>
      </c>
    </row>
    <row r="1809" spans="1:21" x14ac:dyDescent="0.2">
      <c r="A1809" s="318">
        <v>39113</v>
      </c>
      <c r="B1809" s="318">
        <v>460.73998999999998</v>
      </c>
      <c r="C1809" s="318">
        <v>2.9778961966396475E-3</v>
      </c>
      <c r="D1809" s="318">
        <v>1.4992419232213495E-3</v>
      </c>
      <c r="E1809" s="318">
        <v>1.2429127447081703E-2</v>
      </c>
      <c r="F1809" s="318">
        <v>1.3385214173780295E-2</v>
      </c>
      <c r="G1809" s="318">
        <v>1.5448320909579972E-4</v>
      </c>
      <c r="H1809" s="318">
        <v>1.6220736955058971E-4</v>
      </c>
      <c r="I1809" s="318">
        <v>5.2049910706865925E-2</v>
      </c>
      <c r="J1809" s="318">
        <v>0</v>
      </c>
      <c r="K1809" s="318" t="s">
        <v>634</v>
      </c>
      <c r="O1809" s="318">
        <v>0</v>
      </c>
      <c r="P1809" s="318">
        <v>0</v>
      </c>
      <c r="Q1809" s="318">
        <v>0</v>
      </c>
      <c r="R1809" s="318">
        <v>11</v>
      </c>
      <c r="S1809" s="318">
        <v>0.47826086956521741</v>
      </c>
      <c r="T1809" s="318">
        <v>1</v>
      </c>
      <c r="U1809" s="318">
        <v>0</v>
      </c>
    </row>
    <row r="1810" spans="1:21" x14ac:dyDescent="0.2">
      <c r="A1810" s="318">
        <v>39114</v>
      </c>
      <c r="B1810" s="318">
        <v>464.66000400000001</v>
      </c>
      <c r="C1810" s="318">
        <v>8.4720930892947088E-3</v>
      </c>
      <c r="D1810" s="318">
        <v>2.4659538939859442E-3</v>
      </c>
      <c r="E1810" s="318">
        <v>1.2126461576039978E-2</v>
      </c>
      <c r="F1810" s="318">
        <v>1.3059266312658437E-2</v>
      </c>
      <c r="G1810" s="318">
        <v>1.4705107035517398E-4</v>
      </c>
      <c r="H1810" s="318">
        <v>1.5440362387293268E-4</v>
      </c>
      <c r="I1810" s="318">
        <v>4.6728238769415821E-2</v>
      </c>
      <c r="J1810" s="318">
        <v>0</v>
      </c>
      <c r="K1810" s="318" t="s">
        <v>634</v>
      </c>
      <c r="O1810" s="318">
        <v>0</v>
      </c>
      <c r="P1810" s="318">
        <v>0</v>
      </c>
      <c r="Q1810" s="318">
        <v>0</v>
      </c>
      <c r="R1810" s="318">
        <v>11</v>
      </c>
      <c r="S1810" s="318">
        <v>0.47826086956521741</v>
      </c>
      <c r="T1810" s="318">
        <v>1</v>
      </c>
      <c r="U1810" s="318">
        <v>0</v>
      </c>
    </row>
    <row r="1811" spans="1:21" x14ac:dyDescent="0.2">
      <c r="A1811" s="318">
        <v>39115</v>
      </c>
      <c r="B1811" s="318">
        <v>467.48998999999998</v>
      </c>
      <c r="C1811" s="318">
        <v>6.0719727792138264E-3</v>
      </c>
      <c r="D1811" s="318">
        <v>3.926374531898493E-3</v>
      </c>
      <c r="E1811" s="318">
        <v>1.0432735625947615E-2</v>
      </c>
      <c r="F1811" s="318">
        <v>1.1235253751020509E-2</v>
      </c>
      <c r="G1811" s="318">
        <v>1.0884197264091656E-4</v>
      </c>
      <c r="H1811" s="318">
        <v>1.1428407127296239E-4</v>
      </c>
      <c r="I1811" s="318">
        <v>5.1568371245012089E-2</v>
      </c>
      <c r="J1811" s="318">
        <v>0</v>
      </c>
      <c r="K1811" s="318" t="s">
        <v>634</v>
      </c>
      <c r="O1811" s="318">
        <v>0</v>
      </c>
      <c r="P1811" s="318">
        <v>0</v>
      </c>
      <c r="Q1811" s="318">
        <v>0</v>
      </c>
      <c r="R1811" s="318">
        <v>11</v>
      </c>
      <c r="S1811" s="318">
        <v>0.47826086956521741</v>
      </c>
      <c r="T1811" s="318">
        <v>1</v>
      </c>
      <c r="U1811" s="318">
        <v>0</v>
      </c>
    </row>
    <row r="1812" spans="1:21" x14ac:dyDescent="0.2">
      <c r="A1812" s="318">
        <v>39118</v>
      </c>
      <c r="B1812" s="318">
        <v>467.58999599999999</v>
      </c>
      <c r="C1812" s="318">
        <v>2.1389828010143368E-4</v>
      </c>
      <c r="D1812" s="318">
        <v>4.0450851282005521E-3</v>
      </c>
      <c r="E1812" s="318">
        <v>1.0372605801998898E-2</v>
      </c>
      <c r="F1812" s="318">
        <v>1.1170498555998812E-2</v>
      </c>
      <c r="G1812" s="318">
        <v>1.0759095112366121E-4</v>
      </c>
      <c r="H1812" s="318">
        <v>1.1297049867984428E-4</v>
      </c>
      <c r="I1812" s="318">
        <v>6.0646413166495466E-2</v>
      </c>
      <c r="J1812" s="318">
        <v>0</v>
      </c>
      <c r="K1812" s="318" t="s">
        <v>634</v>
      </c>
      <c r="O1812" s="318">
        <v>0</v>
      </c>
      <c r="P1812" s="318">
        <v>0</v>
      </c>
      <c r="Q1812" s="318">
        <v>0</v>
      </c>
      <c r="R1812" s="318">
        <v>11</v>
      </c>
      <c r="S1812" s="318">
        <v>0.47826086956521741</v>
      </c>
      <c r="T1812" s="318">
        <v>1</v>
      </c>
      <c r="U1812" s="318">
        <v>0</v>
      </c>
    </row>
    <row r="1813" spans="1:21" x14ac:dyDescent="0.2">
      <c r="A1813" s="318">
        <v>39119</v>
      </c>
      <c r="B1813" s="318">
        <v>468.98998999999998</v>
      </c>
      <c r="C1813" s="318">
        <v>2.9895899200241085E-3</v>
      </c>
      <c r="D1813" s="318">
        <v>3.5695038719668602E-3</v>
      </c>
      <c r="E1813" s="318">
        <v>1.0169581849755971E-2</v>
      </c>
      <c r="F1813" s="318">
        <v>1.0951857376660276E-2</v>
      </c>
      <c r="G1813" s="318">
        <v>1.0342039499888607E-4</v>
      </c>
      <c r="H1813" s="318">
        <v>1.0859141474883038E-4</v>
      </c>
      <c r="I1813" s="318">
        <v>5.8328412322334121E-2</v>
      </c>
      <c r="J1813" s="318">
        <v>0</v>
      </c>
      <c r="K1813" s="318" t="s">
        <v>634</v>
      </c>
      <c r="O1813" s="318">
        <v>0</v>
      </c>
      <c r="P1813" s="318">
        <v>0</v>
      </c>
      <c r="Q1813" s="318">
        <v>0</v>
      </c>
      <c r="R1813" s="318">
        <v>11</v>
      </c>
      <c r="S1813" s="318">
        <v>0.47826086956521741</v>
      </c>
      <c r="T1813" s="318">
        <v>1</v>
      </c>
      <c r="U1813" s="318">
        <v>0</v>
      </c>
    </row>
    <row r="1814" spans="1:21" x14ac:dyDescent="0.2">
      <c r="A1814" s="318">
        <v>39120</v>
      </c>
      <c r="B1814" s="318">
        <v>469.13000499999998</v>
      </c>
      <c r="C1814" s="318">
        <v>2.9850126164222005E-4</v>
      </c>
      <c r="D1814" s="318">
        <v>4.2515791223600831E-3</v>
      </c>
      <c r="E1814" s="318">
        <v>9.3802138892028538E-3</v>
      </c>
      <c r="F1814" s="318">
        <v>1.0101768803756919E-2</v>
      </c>
      <c r="G1814" s="318">
        <v>8.7988412607194124E-5</v>
      </c>
      <c r="H1814" s="318">
        <v>9.2387833237553833E-5</v>
      </c>
      <c r="I1814" s="318">
        <v>5.3009395855788989E-2</v>
      </c>
      <c r="J1814" s="318">
        <v>0</v>
      </c>
      <c r="K1814" s="318" t="s">
        <v>634</v>
      </c>
      <c r="O1814" s="318">
        <v>0</v>
      </c>
      <c r="P1814" s="318">
        <v>0</v>
      </c>
      <c r="Q1814" s="318">
        <v>0</v>
      </c>
      <c r="R1814" s="318">
        <v>11</v>
      </c>
      <c r="S1814" s="318">
        <v>0.47826086956521741</v>
      </c>
      <c r="T1814" s="318">
        <v>1</v>
      </c>
      <c r="U1814" s="318">
        <v>0</v>
      </c>
    </row>
    <row r="1815" spans="1:21" x14ac:dyDescent="0.2">
      <c r="A1815" s="318">
        <v>39121</v>
      </c>
      <c r="B1815" s="318">
        <v>464.5</v>
      </c>
      <c r="C1815" s="318">
        <v>-9.9183679426751645E-3</v>
      </c>
      <c r="D1815" s="318">
        <v>4.366663844520868E-3</v>
      </c>
      <c r="E1815" s="318">
        <v>9.1792102889311326E-3</v>
      </c>
      <c r="F1815" s="318">
        <v>9.885303388079681E-3</v>
      </c>
      <c r="G1815" s="318">
        <v>8.4257901528419181E-5</v>
      </c>
      <c r="H1815" s="318">
        <v>8.8470796604840141E-5</v>
      </c>
      <c r="I1815" s="318">
        <v>5.7952420341342181E-2</v>
      </c>
      <c r="J1815" s="318">
        <v>0</v>
      </c>
      <c r="K1815" s="318" t="s">
        <v>634</v>
      </c>
      <c r="O1815" s="318">
        <v>0</v>
      </c>
      <c r="P1815" s="318">
        <v>0</v>
      </c>
      <c r="Q1815" s="318">
        <v>0</v>
      </c>
      <c r="R1815" s="318">
        <v>11</v>
      </c>
      <c r="S1815" s="318">
        <v>0.47826086956521741</v>
      </c>
      <c r="T1815" s="318">
        <v>1</v>
      </c>
      <c r="U1815" s="318">
        <v>0</v>
      </c>
    </row>
    <row r="1816" spans="1:21" x14ac:dyDescent="0.2">
      <c r="A1816" s="318">
        <v>39122</v>
      </c>
      <c r="B1816" s="318">
        <v>470.32000699999998</v>
      </c>
      <c r="C1816" s="318">
        <v>1.2451770723589765E-2</v>
      </c>
      <c r="D1816" s="318">
        <v>4.0117741911399815E-3</v>
      </c>
      <c r="E1816" s="318">
        <v>8.678880106818998E-3</v>
      </c>
      <c r="F1816" s="318">
        <v>9.3464862688819976E-3</v>
      </c>
      <c r="G1816" s="318">
        <v>7.5322959908538556E-5</v>
      </c>
      <c r="H1816" s="318">
        <v>7.9089107903965481E-5</v>
      </c>
      <c r="I1816" s="318">
        <v>5.4407106226429365E-2</v>
      </c>
      <c r="J1816" s="318">
        <v>0</v>
      </c>
      <c r="K1816" s="318" t="s">
        <v>634</v>
      </c>
      <c r="O1816" s="318">
        <v>0</v>
      </c>
      <c r="P1816" s="318">
        <v>0</v>
      </c>
      <c r="Q1816" s="318">
        <v>0</v>
      </c>
      <c r="R1816" s="318">
        <v>11</v>
      </c>
      <c r="S1816" s="318">
        <v>0.47826086956521741</v>
      </c>
      <c r="T1816" s="318">
        <v>1</v>
      </c>
      <c r="U1816" s="318">
        <v>0</v>
      </c>
    </row>
    <row r="1817" spans="1:21" x14ac:dyDescent="0.2">
      <c r="A1817" s="318">
        <v>39126</v>
      </c>
      <c r="B1817" s="318">
        <v>468.27999899999998</v>
      </c>
      <c r="C1817" s="318">
        <v>8.2770622655485484E-3</v>
      </c>
      <c r="D1817" s="318">
        <v>2.40358943780141E-3</v>
      </c>
      <c r="E1817" s="318">
        <v>7.8585058370272045E-3</v>
      </c>
      <c r="F1817" s="318">
        <v>8.4630062860292961E-3</v>
      </c>
      <c r="G1817" s="318">
        <v>6.1756113990590631E-5</v>
      </c>
      <c r="H1817" s="318">
        <v>6.4843919690120165E-5</v>
      </c>
      <c r="I1817" s="318">
        <v>4.9614785441967846E-2</v>
      </c>
      <c r="J1817" s="318">
        <v>0</v>
      </c>
      <c r="K1817" s="318" t="s">
        <v>634</v>
      </c>
      <c r="O1817" s="318">
        <v>0</v>
      </c>
      <c r="P1817" s="318">
        <v>0</v>
      </c>
      <c r="Q1817" s="318">
        <v>0</v>
      </c>
      <c r="R1817" s="318">
        <v>12</v>
      </c>
      <c r="S1817" s="318">
        <v>0.52173913043478259</v>
      </c>
      <c r="T1817" s="318">
        <v>1</v>
      </c>
      <c r="U1817" s="318">
        <v>0</v>
      </c>
    </row>
    <row r="1818" spans="1:21" x14ac:dyDescent="0.2">
      <c r="A1818" s="318">
        <v>39127</v>
      </c>
      <c r="B1818" s="318">
        <v>472.75</v>
      </c>
      <c r="C1818" s="318">
        <v>9.5003020625697883E-3</v>
      </c>
      <c r="D1818" s="318">
        <v>3.0714497387452321E-3</v>
      </c>
      <c r="E1818" s="318">
        <v>7.8361876571248212E-3</v>
      </c>
      <c r="F1818" s="318">
        <v>8.4389713230574991E-3</v>
      </c>
      <c r="G1818" s="318">
        <v>6.1405836997675405E-5</v>
      </c>
      <c r="H1818" s="318">
        <v>6.4476128847559179E-5</v>
      </c>
      <c r="I1818" s="318">
        <v>4.8138491721293884E-2</v>
      </c>
      <c r="J1818" s="318">
        <v>0</v>
      </c>
      <c r="K1818" s="318" t="s">
        <v>634</v>
      </c>
      <c r="O1818" s="318">
        <v>0</v>
      </c>
      <c r="P1818" s="318">
        <v>0</v>
      </c>
      <c r="Q1818" s="318">
        <v>0</v>
      </c>
      <c r="R1818" s="318">
        <v>12</v>
      </c>
      <c r="S1818" s="318">
        <v>0.52173913043478259</v>
      </c>
      <c r="T1818" s="318">
        <v>1</v>
      </c>
      <c r="U1818" s="318">
        <v>0</v>
      </c>
    </row>
    <row r="1819" spans="1:21" x14ac:dyDescent="0.2">
      <c r="A1819" s="318">
        <v>39128</v>
      </c>
      <c r="B1819" s="318">
        <v>463.89999399999999</v>
      </c>
      <c r="C1819" s="318">
        <v>-1.8897708714690951E-2</v>
      </c>
      <c r="D1819" s="318">
        <v>2.4873989364966481E-3</v>
      </c>
      <c r="E1819" s="318">
        <v>8.9705848389949258E-3</v>
      </c>
      <c r="F1819" s="318">
        <v>9.6606298266099198E-3</v>
      </c>
      <c r="G1819" s="318">
        <v>8.0471392353605628E-5</v>
      </c>
      <c r="H1819" s="318">
        <v>8.4494961971285908E-5</v>
      </c>
      <c r="I1819" s="318">
        <v>5.2609067147668574E-2</v>
      </c>
      <c r="J1819" s="318">
        <v>0</v>
      </c>
      <c r="K1819" s="318" t="s">
        <v>634</v>
      </c>
      <c r="O1819" s="318">
        <v>0</v>
      </c>
      <c r="P1819" s="318">
        <v>0</v>
      </c>
      <c r="Q1819" s="318">
        <v>0</v>
      </c>
      <c r="R1819" s="318">
        <v>12</v>
      </c>
      <c r="S1819" s="318">
        <v>0.52173913043478259</v>
      </c>
      <c r="T1819" s="318">
        <v>1</v>
      </c>
      <c r="U1819" s="318">
        <v>0</v>
      </c>
    </row>
    <row r="1820" spans="1:21" x14ac:dyDescent="0.2">
      <c r="A1820" s="318">
        <v>39129</v>
      </c>
      <c r="B1820" s="318">
        <v>461.69000199999999</v>
      </c>
      <c r="C1820" s="318">
        <v>-4.7753242995696816E-3</v>
      </c>
      <c r="D1820" s="318">
        <v>1.9473856195210918E-3</v>
      </c>
      <c r="E1820" s="318">
        <v>9.0537965171561298E-3</v>
      </c>
      <c r="F1820" s="318">
        <v>9.7502424030912159E-3</v>
      </c>
      <c r="G1820" s="318">
        <v>8.1971231374068456E-5</v>
      </c>
      <c r="H1820" s="318">
        <v>8.6069792942771887E-5</v>
      </c>
      <c r="I1820" s="318">
        <v>4.021148932470326E-2</v>
      </c>
      <c r="J1820" s="318">
        <v>0</v>
      </c>
      <c r="K1820" s="318" t="s">
        <v>634</v>
      </c>
      <c r="O1820" s="318">
        <v>0</v>
      </c>
      <c r="P1820" s="318">
        <v>0</v>
      </c>
      <c r="Q1820" s="318">
        <v>0</v>
      </c>
      <c r="R1820" s="318">
        <v>12</v>
      </c>
      <c r="S1820" s="318">
        <v>0.52173913043478259</v>
      </c>
      <c r="T1820" s="318">
        <v>1</v>
      </c>
      <c r="U1820" s="318">
        <v>0</v>
      </c>
    </row>
    <row r="1821" spans="1:21" x14ac:dyDescent="0.2">
      <c r="A1821" s="318">
        <v>39132</v>
      </c>
      <c r="B1821" s="318">
        <v>464.89001500000001</v>
      </c>
      <c r="C1821" s="318">
        <v>6.9071762044351521E-3</v>
      </c>
      <c r="D1821" s="318">
        <v>1.6539735736413274E-3</v>
      </c>
      <c r="E1821" s="318">
        <v>8.7707745961390204E-3</v>
      </c>
      <c r="F1821" s="318">
        <v>9.4454495650727905E-3</v>
      </c>
      <c r="G1821" s="318">
        <v>7.6926487016277582E-5</v>
      </c>
      <c r="H1821" s="318">
        <v>8.0772811367091466E-5</v>
      </c>
      <c r="I1821" s="318">
        <v>3.4232492593368198E-2</v>
      </c>
      <c r="J1821" s="318">
        <v>0</v>
      </c>
      <c r="K1821" s="318" t="s">
        <v>634</v>
      </c>
      <c r="O1821" s="318">
        <v>0</v>
      </c>
      <c r="P1821" s="318">
        <v>0</v>
      </c>
      <c r="Q1821" s="318">
        <v>0</v>
      </c>
      <c r="R1821" s="318">
        <v>12</v>
      </c>
      <c r="S1821" s="318">
        <v>0.52173913043478259</v>
      </c>
      <c r="T1821" s="318">
        <v>1</v>
      </c>
      <c r="U1821" s="318">
        <v>0</v>
      </c>
    </row>
    <row r="1822" spans="1:21" x14ac:dyDescent="0.2">
      <c r="A1822" s="318">
        <v>39133</v>
      </c>
      <c r="B1822" s="318">
        <v>459.60998499999999</v>
      </c>
      <c r="C1822" s="318">
        <v>-1.1422579576731236E-2</v>
      </c>
      <c r="D1822" s="318">
        <v>6.0054814091177521E-4</v>
      </c>
      <c r="E1822" s="318">
        <v>8.956570935176076E-3</v>
      </c>
      <c r="F1822" s="318">
        <v>9.6455379301896207E-3</v>
      </c>
      <c r="G1822" s="318">
        <v>8.0220162916840853E-5</v>
      </c>
      <c r="H1822" s="318">
        <v>8.4231171062682899E-5</v>
      </c>
      <c r="I1822" s="318">
        <v>3.6679929527252388E-2</v>
      </c>
      <c r="J1822" s="318">
        <v>0</v>
      </c>
      <c r="K1822" s="318" t="s">
        <v>634</v>
      </c>
      <c r="O1822" s="318">
        <v>0</v>
      </c>
      <c r="P1822" s="318">
        <v>0</v>
      </c>
      <c r="Q1822" s="318">
        <v>0</v>
      </c>
      <c r="R1822" s="318">
        <v>12</v>
      </c>
      <c r="S1822" s="318">
        <v>0.52173913043478259</v>
      </c>
      <c r="T1822" s="318">
        <v>1</v>
      </c>
      <c r="U1822" s="318">
        <v>0</v>
      </c>
    </row>
    <row r="1823" spans="1:21" x14ac:dyDescent="0.2">
      <c r="A1823" s="318">
        <v>39134</v>
      </c>
      <c r="B1823" s="318">
        <v>459.040009</v>
      </c>
      <c r="C1823" s="318">
        <v>-1.240899312821189E-3</v>
      </c>
      <c r="D1823" s="318">
        <v>5.8134544842262795E-4</v>
      </c>
      <c r="E1823" s="318">
        <v>8.9602400926328193E-3</v>
      </c>
      <c r="F1823" s="318">
        <v>9.6494893305276511E-3</v>
      </c>
      <c r="G1823" s="318">
        <v>8.0285902517624608E-5</v>
      </c>
      <c r="H1823" s="318">
        <v>8.4300197643505839E-5</v>
      </c>
      <c r="I1823" s="318">
        <v>3.0027395419175994E-2</v>
      </c>
      <c r="J1823" s="318">
        <v>0</v>
      </c>
      <c r="K1823" s="318" t="s">
        <v>634</v>
      </c>
      <c r="O1823" s="318">
        <v>0</v>
      </c>
      <c r="P1823" s="318">
        <v>0</v>
      </c>
      <c r="Q1823" s="318">
        <v>0</v>
      </c>
      <c r="R1823" s="318">
        <v>12</v>
      </c>
      <c r="S1823" s="318">
        <v>0.52173913043478259</v>
      </c>
      <c r="T1823" s="318">
        <v>1</v>
      </c>
      <c r="U1823" s="318">
        <v>0</v>
      </c>
    </row>
    <row r="1824" spans="1:21" x14ac:dyDescent="0.2">
      <c r="A1824" s="318">
        <v>39135</v>
      </c>
      <c r="B1824" s="318">
        <v>459.39001500000001</v>
      </c>
      <c r="C1824" s="318">
        <v>7.6218330803151039E-4</v>
      </c>
      <c r="D1824" s="318">
        <v>-3.7300397009989769E-5</v>
      </c>
      <c r="E1824" s="318">
        <v>8.4386060413815574E-3</v>
      </c>
      <c r="F1824" s="318">
        <v>9.0877295830262914E-3</v>
      </c>
      <c r="G1824" s="318">
        <v>7.1210071921641309E-5</v>
      </c>
      <c r="H1824" s="318">
        <v>7.477057551772338E-5</v>
      </c>
      <c r="I1824" s="318">
        <v>2.5315434366619639E-2</v>
      </c>
      <c r="J1824" s="318">
        <v>0</v>
      </c>
      <c r="K1824" s="318" t="s">
        <v>634</v>
      </c>
      <c r="O1824" s="318">
        <v>0</v>
      </c>
      <c r="P1824" s="318">
        <v>0</v>
      </c>
      <c r="Q1824" s="318">
        <v>0</v>
      </c>
      <c r="R1824" s="318">
        <v>12</v>
      </c>
      <c r="S1824" s="318">
        <v>0.52173913043478259</v>
      </c>
      <c r="T1824" s="318">
        <v>1</v>
      </c>
      <c r="U1824" s="318">
        <v>0</v>
      </c>
    </row>
    <row r="1825" spans="1:21" x14ac:dyDescent="0.2">
      <c r="A1825" s="318">
        <v>39136</v>
      </c>
      <c r="B1825" s="318">
        <v>461.13000499999998</v>
      </c>
      <c r="C1825" s="318">
        <v>3.7804546006592675E-3</v>
      </c>
      <c r="D1825" s="318">
        <v>5.546577561028437E-4</v>
      </c>
      <c r="E1825" s="318">
        <v>8.2378028335808786E-3</v>
      </c>
      <c r="F1825" s="318">
        <v>8.8714799746255606E-3</v>
      </c>
      <c r="G1825" s="318">
        <v>6.7861395524953155E-5</v>
      </c>
      <c r="H1825" s="318">
        <v>7.1254465301200814E-5</v>
      </c>
      <c r="I1825" s="318">
        <v>2.5288502270473277E-2</v>
      </c>
      <c r="J1825" s="318">
        <v>0</v>
      </c>
      <c r="K1825" s="318" t="s">
        <v>634</v>
      </c>
      <c r="O1825" s="318">
        <v>0</v>
      </c>
      <c r="P1825" s="318">
        <v>0</v>
      </c>
      <c r="Q1825" s="318">
        <v>0</v>
      </c>
      <c r="R1825" s="318">
        <v>12</v>
      </c>
      <c r="S1825" s="318">
        <v>0.52173913043478259</v>
      </c>
      <c r="T1825" s="318">
        <v>1</v>
      </c>
      <c r="U1825" s="318">
        <v>0</v>
      </c>
    </row>
    <row r="1826" spans="1:21" x14ac:dyDescent="0.2">
      <c r="A1826" s="318">
        <v>39139</v>
      </c>
      <c r="B1826" s="318">
        <v>465.80999800000001</v>
      </c>
      <c r="C1826" s="318">
        <v>1.0097811619712337E-2</v>
      </c>
      <c r="D1826" s="318">
        <v>7.7918736417989358E-4</v>
      </c>
      <c r="E1826" s="318">
        <v>8.4378051583928176E-3</v>
      </c>
      <c r="F1826" s="318">
        <v>9.0868670936538037E-3</v>
      </c>
      <c r="G1826" s="318">
        <v>7.1196555891000441E-5</v>
      </c>
      <c r="H1826" s="318">
        <v>7.4756383685550468E-5</v>
      </c>
      <c r="I1826" s="318">
        <v>2.9391828305188022E-2</v>
      </c>
      <c r="J1826" s="318">
        <v>0</v>
      </c>
      <c r="K1826" s="318" t="s">
        <v>634</v>
      </c>
      <c r="O1826" s="318">
        <v>0</v>
      </c>
      <c r="P1826" s="318">
        <v>0</v>
      </c>
      <c r="Q1826" s="318">
        <v>0</v>
      </c>
      <c r="R1826" s="318">
        <v>12</v>
      </c>
      <c r="S1826" s="318">
        <v>0.52173913043478259</v>
      </c>
      <c r="T1826" s="318">
        <v>1</v>
      </c>
      <c r="U1826" s="318">
        <v>0</v>
      </c>
    </row>
    <row r="1827" spans="1:21" x14ac:dyDescent="0.2">
      <c r="A1827" s="318">
        <v>39140</v>
      </c>
      <c r="B1827" s="318">
        <v>448.64999399999999</v>
      </c>
      <c r="C1827" s="318">
        <v>-3.7534760996979104E-2</v>
      </c>
      <c r="D1827" s="318">
        <v>-1.3251049280770856E-3</v>
      </c>
      <c r="E1827" s="318">
        <v>1.1756638940358152E-2</v>
      </c>
      <c r="F1827" s="318">
        <v>1.2660995781924164E-2</v>
      </c>
      <c r="G1827" s="318">
        <v>1.3821855917394566E-4</v>
      </c>
      <c r="H1827" s="318">
        <v>1.4512948713264295E-4</v>
      </c>
      <c r="I1827" s="318">
        <v>3.2707102992234893E-2</v>
      </c>
      <c r="J1827" s="318">
        <v>0</v>
      </c>
      <c r="K1827" s="318" t="s">
        <v>634</v>
      </c>
      <c r="O1827" s="318">
        <v>0</v>
      </c>
      <c r="P1827" s="318">
        <v>0</v>
      </c>
      <c r="Q1827" s="318">
        <v>0</v>
      </c>
      <c r="R1827" s="318">
        <v>12</v>
      </c>
      <c r="S1827" s="318">
        <v>0.52173913043478259</v>
      </c>
      <c r="T1827" s="318">
        <v>1</v>
      </c>
      <c r="U1827" s="318">
        <v>0</v>
      </c>
    </row>
    <row r="1828" spans="1:21" x14ac:dyDescent="0.2">
      <c r="A1828" s="318">
        <v>39141</v>
      </c>
      <c r="B1828" s="318">
        <v>440.58999599999999</v>
      </c>
      <c r="C1828" s="318">
        <v>-1.8128331661866649E-2</v>
      </c>
      <c r="D1828" s="318">
        <v>-1.9876783790907632E-3</v>
      </c>
      <c r="E1828" s="318">
        <v>1.2306813461058087E-2</v>
      </c>
      <c r="F1828" s="318">
        <v>1.3253491419601016E-2</v>
      </c>
      <c r="G1828" s="318">
        <v>1.5145765756528054E-4</v>
      </c>
      <c r="H1828" s="318">
        <v>1.5903054044354457E-4</v>
      </c>
      <c r="I1828" s="318">
        <v>1.3472397737077755E-2</v>
      </c>
      <c r="J1828" s="318">
        <v>0</v>
      </c>
      <c r="K1828" s="318" t="s">
        <v>634</v>
      </c>
      <c r="O1828" s="318">
        <v>0</v>
      </c>
      <c r="P1828" s="318">
        <v>0</v>
      </c>
      <c r="Q1828" s="318">
        <v>0</v>
      </c>
      <c r="R1828" s="318">
        <v>12</v>
      </c>
      <c r="S1828" s="318">
        <v>0.52173913043478259</v>
      </c>
      <c r="T1828" s="318">
        <v>1</v>
      </c>
      <c r="U1828" s="318">
        <v>0</v>
      </c>
    </row>
    <row r="1829" spans="1:21" x14ac:dyDescent="0.2">
      <c r="A1829" s="318">
        <v>39142</v>
      </c>
      <c r="B1829" s="318">
        <v>435.32000699999998</v>
      </c>
      <c r="C1829" s="318">
        <v>-1.2033319800760512E-2</v>
      </c>
      <c r="D1829" s="318">
        <v>-2.7024981884907714E-3</v>
      </c>
      <c r="E1829" s="318">
        <v>1.243921383659979E-2</v>
      </c>
      <c r="F1829" s="318">
        <v>1.3396076439415159E-2</v>
      </c>
      <c r="G1829" s="318">
        <v>1.547340408726557E-4</v>
      </c>
      <c r="H1829" s="318">
        <v>1.624707429162885E-4</v>
      </c>
      <c r="I1829" s="318">
        <v>7.6007556141767145E-3</v>
      </c>
      <c r="J1829" s="318">
        <v>0</v>
      </c>
      <c r="K1829" s="318" t="s">
        <v>634</v>
      </c>
      <c r="O1829" s="318">
        <v>0</v>
      </c>
      <c r="P1829" s="318">
        <v>0</v>
      </c>
      <c r="Q1829" s="318">
        <v>0</v>
      </c>
      <c r="R1829" s="318">
        <v>12</v>
      </c>
      <c r="S1829" s="318">
        <v>0.52173913043478259</v>
      </c>
      <c r="T1829" s="318">
        <v>1</v>
      </c>
      <c r="U1829" s="318">
        <v>0</v>
      </c>
    </row>
    <row r="1830" spans="1:21" x14ac:dyDescent="0.2">
      <c r="A1830" s="318">
        <v>39143</v>
      </c>
      <c r="B1830" s="318">
        <v>439.01001000000002</v>
      </c>
      <c r="C1830" s="318">
        <v>8.4408057295516353E-3</v>
      </c>
      <c r="D1830" s="318">
        <v>-2.7039880627642504E-3</v>
      </c>
      <c r="E1830" s="318">
        <v>1.2437810303311394E-2</v>
      </c>
      <c r="F1830" s="318">
        <v>1.3394564942027655E-2</v>
      </c>
      <c r="G1830" s="318">
        <v>1.5469912514115905E-4</v>
      </c>
      <c r="H1830" s="318">
        <v>1.6243408139821701E-4</v>
      </c>
      <c r="I1830" s="318">
        <v>-4.6272337850268713E-3</v>
      </c>
      <c r="J1830" s="318">
        <v>0</v>
      </c>
      <c r="K1830" s="318" t="s">
        <v>634</v>
      </c>
      <c r="O1830" s="318">
        <v>0</v>
      </c>
      <c r="P1830" s="318">
        <v>0</v>
      </c>
      <c r="Q1830" s="318">
        <v>0</v>
      </c>
      <c r="R1830" s="318">
        <v>12</v>
      </c>
      <c r="S1830" s="318">
        <v>0.52173913043478259</v>
      </c>
      <c r="T1830" s="318">
        <v>1</v>
      </c>
      <c r="U1830" s="318">
        <v>0</v>
      </c>
    </row>
    <row r="1831" spans="1:21" x14ac:dyDescent="0.2">
      <c r="A1831" s="318">
        <v>39146</v>
      </c>
      <c r="B1831" s="318">
        <v>431.08999599999999</v>
      </c>
      <c r="C1831" s="318">
        <v>-1.8205338906431646E-2</v>
      </c>
      <c r="D1831" s="318">
        <v>-3.8600505239854634E-3</v>
      </c>
      <c r="E1831" s="318">
        <v>1.270667305671035E-2</v>
      </c>
      <c r="F1831" s="318">
        <v>1.3684109445688068E-2</v>
      </c>
      <c r="G1831" s="318">
        <v>1.6145954017012873E-4</v>
      </c>
      <c r="H1831" s="318">
        <v>1.6953251717863517E-4</v>
      </c>
      <c r="I1831" s="318">
        <v>-1.1393460067092576E-4</v>
      </c>
      <c r="J1831" s="318">
        <v>0</v>
      </c>
      <c r="K1831" s="318" t="s">
        <v>634</v>
      </c>
      <c r="O1831" s="318">
        <v>0</v>
      </c>
      <c r="P1831" s="318">
        <v>0</v>
      </c>
      <c r="Q1831" s="318">
        <v>0</v>
      </c>
      <c r="R1831" s="318">
        <v>12</v>
      </c>
      <c r="S1831" s="318">
        <v>0.52173913043478259</v>
      </c>
      <c r="T1831" s="318">
        <v>1</v>
      </c>
      <c r="U1831" s="318">
        <v>0</v>
      </c>
    </row>
    <row r="1832" spans="1:21" x14ac:dyDescent="0.2">
      <c r="A1832" s="318">
        <v>39147</v>
      </c>
      <c r="B1832" s="318">
        <v>435.85000600000001</v>
      </c>
      <c r="C1832" s="318">
        <v>1.0981285492683214E-2</v>
      </c>
      <c r="D1832" s="318">
        <v>-3.3473177995768087E-3</v>
      </c>
      <c r="E1832" s="318">
        <v>1.3090718482046069E-2</v>
      </c>
      <c r="F1832" s="318">
        <v>1.4097696826818842E-2</v>
      </c>
      <c r="G1832" s="318">
        <v>1.7136691037618253E-4</v>
      </c>
      <c r="H1832" s="318">
        <v>1.7993525589499166E-4</v>
      </c>
      <c r="I1832" s="318">
        <v>-5.6198670896100934E-3</v>
      </c>
      <c r="J1832" s="318">
        <v>0</v>
      </c>
      <c r="K1832" s="318" t="s">
        <v>634</v>
      </c>
      <c r="O1832" s="318">
        <v>0</v>
      </c>
      <c r="P1832" s="318">
        <v>0</v>
      </c>
      <c r="Q1832" s="318">
        <v>0</v>
      </c>
      <c r="R1832" s="318">
        <v>12</v>
      </c>
      <c r="S1832" s="318">
        <v>0.52173913043478259</v>
      </c>
      <c r="T1832" s="318">
        <v>1</v>
      </c>
      <c r="U1832" s="318">
        <v>0</v>
      </c>
    </row>
    <row r="1833" spans="1:21" x14ac:dyDescent="0.2">
      <c r="A1833" s="318">
        <v>39148</v>
      </c>
      <c r="B1833" s="318">
        <v>437.11999500000002</v>
      </c>
      <c r="C1833" s="318">
        <v>2.9095842800751109E-3</v>
      </c>
      <c r="D1833" s="318">
        <v>-3.3511275919553322E-3</v>
      </c>
      <c r="E1833" s="318">
        <v>1.3088793540480322E-2</v>
      </c>
      <c r="F1833" s="318">
        <v>1.4095623812824962E-2</v>
      </c>
      <c r="G1833" s="318">
        <v>1.7131651634531939E-4</v>
      </c>
      <c r="H1833" s="318">
        <v>1.7988234216258537E-4</v>
      </c>
      <c r="I1833" s="318">
        <v>-3.9515207474282349E-4</v>
      </c>
      <c r="J1833" s="318">
        <v>0</v>
      </c>
      <c r="K1833" s="318" t="s">
        <v>634</v>
      </c>
      <c r="O1833" s="318">
        <v>0</v>
      </c>
      <c r="P1833" s="318">
        <v>0</v>
      </c>
      <c r="Q1833" s="318">
        <v>0</v>
      </c>
      <c r="R1833" s="318">
        <v>12</v>
      </c>
      <c r="S1833" s="318">
        <v>0.52173913043478259</v>
      </c>
      <c r="T1833" s="318">
        <v>1</v>
      </c>
      <c r="U1833" s="318">
        <v>0</v>
      </c>
    </row>
    <row r="1834" spans="1:21" x14ac:dyDescent="0.2">
      <c r="A1834" s="318">
        <v>39149</v>
      </c>
      <c r="B1834" s="318">
        <v>447.29998799999998</v>
      </c>
      <c r="C1834" s="318">
        <v>2.3021738107305637E-2</v>
      </c>
      <c r="D1834" s="318">
        <v>-2.2690686945427883E-3</v>
      </c>
      <c r="E1834" s="318">
        <v>1.4289770293328317E-2</v>
      </c>
      <c r="F1834" s="318">
        <v>1.538898339281511E-2</v>
      </c>
      <c r="G1834" s="318">
        <v>2.0419753503608844E-4</v>
      </c>
      <c r="H1834" s="318">
        <v>2.1440741178789288E-4</v>
      </c>
      <c r="I1834" s="318">
        <v>-2.9190808832257518E-3</v>
      </c>
      <c r="J1834" s="318">
        <v>0</v>
      </c>
      <c r="K1834" s="318" t="s">
        <v>634</v>
      </c>
      <c r="O1834" s="318">
        <v>0</v>
      </c>
      <c r="P1834" s="318">
        <v>0</v>
      </c>
      <c r="Q1834" s="318">
        <v>0</v>
      </c>
      <c r="R1834" s="318">
        <v>12</v>
      </c>
      <c r="S1834" s="318">
        <v>0.52173913043478259</v>
      </c>
      <c r="T1834" s="318">
        <v>1</v>
      </c>
      <c r="U1834" s="318">
        <v>0</v>
      </c>
    </row>
    <row r="1835" spans="1:21" x14ac:dyDescent="0.2">
      <c r="A1835" s="318">
        <v>39150</v>
      </c>
      <c r="B1835" s="318">
        <v>444.80999800000001</v>
      </c>
      <c r="C1835" s="318">
        <v>-5.582263409426985E-3</v>
      </c>
      <c r="D1835" s="318">
        <v>-2.0625875262928741E-3</v>
      </c>
      <c r="E1835" s="318">
        <v>1.4204789433538513E-2</v>
      </c>
      <c r="F1835" s="318">
        <v>1.5297465543810706E-2</v>
      </c>
      <c r="G1835" s="318">
        <v>2.0177604285116741E-4</v>
      </c>
      <c r="H1835" s="318">
        <v>2.1186484499372579E-4</v>
      </c>
      <c r="I1835" s="318">
        <v>1.1701860333036074E-2</v>
      </c>
      <c r="J1835" s="318">
        <v>0</v>
      </c>
      <c r="K1835" s="318" t="s">
        <v>634</v>
      </c>
      <c r="O1835" s="318">
        <v>0</v>
      </c>
      <c r="P1835" s="318">
        <v>0</v>
      </c>
      <c r="Q1835" s="318">
        <v>0</v>
      </c>
      <c r="R1835" s="318">
        <v>12</v>
      </c>
      <c r="S1835" s="318">
        <v>0.52173913043478259</v>
      </c>
      <c r="T1835" s="318">
        <v>1</v>
      </c>
      <c r="U1835" s="318">
        <v>0</v>
      </c>
    </row>
    <row r="1836" spans="1:21" x14ac:dyDescent="0.2">
      <c r="A1836" s="318">
        <v>39153</v>
      </c>
      <c r="B1836" s="318">
        <v>443.959991</v>
      </c>
      <c r="C1836" s="318">
        <v>-1.9127721900606995E-3</v>
      </c>
      <c r="D1836" s="318">
        <v>-2.746613379323849E-3</v>
      </c>
      <c r="E1836" s="318">
        <v>1.3811319610255337E-2</v>
      </c>
      <c r="F1836" s="318">
        <v>1.4873728811044208E-2</v>
      </c>
      <c r="G1836" s="318">
        <v>1.907525493766236E-4</v>
      </c>
      <c r="H1836" s="318">
        <v>2.0029017684545478E-4</v>
      </c>
      <c r="I1836" s="318">
        <v>1.2804722092567611E-2</v>
      </c>
      <c r="J1836" s="318">
        <v>0</v>
      </c>
      <c r="K1836" s="318" t="s">
        <v>634</v>
      </c>
      <c r="O1836" s="318">
        <v>0</v>
      </c>
      <c r="P1836" s="318">
        <v>0</v>
      </c>
      <c r="Q1836" s="318">
        <v>0</v>
      </c>
      <c r="R1836" s="318">
        <v>12</v>
      </c>
      <c r="S1836" s="318">
        <v>0.52173913043478259</v>
      </c>
      <c r="T1836" s="318">
        <v>1</v>
      </c>
      <c r="U1836" s="318">
        <v>0</v>
      </c>
    </row>
    <row r="1837" spans="1:21" x14ac:dyDescent="0.2">
      <c r="A1837" s="318">
        <v>39154</v>
      </c>
      <c r="B1837" s="318">
        <v>442.73001099999999</v>
      </c>
      <c r="C1837" s="318">
        <v>-2.774319742277234E-3</v>
      </c>
      <c r="D1837" s="318">
        <v>-2.2775816638592231E-3</v>
      </c>
      <c r="E1837" s="318">
        <v>1.3625104520951699E-2</v>
      </c>
      <c r="F1837" s="318">
        <v>1.4673189484101829E-2</v>
      </c>
      <c r="G1837" s="318">
        <v>1.8564347320685845E-4</v>
      </c>
      <c r="H1837" s="318">
        <v>1.9492564686720139E-4</v>
      </c>
      <c r="I1837" s="318">
        <v>5.8528731054391103E-3</v>
      </c>
      <c r="J1837" s="318">
        <v>0</v>
      </c>
      <c r="K1837" s="318" t="s">
        <v>634</v>
      </c>
      <c r="O1837" s="318">
        <v>0</v>
      </c>
      <c r="P1837" s="318">
        <v>0</v>
      </c>
      <c r="Q1837" s="318">
        <v>0</v>
      </c>
      <c r="R1837" s="318">
        <v>12</v>
      </c>
      <c r="S1837" s="318">
        <v>0.52173913043478259</v>
      </c>
      <c r="T1837" s="318">
        <v>1</v>
      </c>
      <c r="U1837" s="318">
        <v>0</v>
      </c>
    </row>
    <row r="1838" spans="1:21" x14ac:dyDescent="0.2">
      <c r="A1838" s="318">
        <v>39155</v>
      </c>
      <c r="B1838" s="318">
        <v>433.79998799999998</v>
      </c>
      <c r="C1838" s="318">
        <v>-2.0376557539148427E-2</v>
      </c>
      <c r="D1838" s="318">
        <v>-3.6420397497971746E-3</v>
      </c>
      <c r="E1838" s="318">
        <v>1.3946227483016644E-2</v>
      </c>
      <c r="F1838" s="318">
        <v>1.5019014212479462E-2</v>
      </c>
      <c r="G1838" s="318">
        <v>1.9449726100804874E-4</v>
      </c>
      <c r="H1838" s="318">
        <v>2.042221240584512E-4</v>
      </c>
      <c r="I1838" s="318">
        <v>5.7634482631464161E-3</v>
      </c>
      <c r="J1838" s="318">
        <v>0</v>
      </c>
      <c r="K1838" s="318" t="s">
        <v>634</v>
      </c>
      <c r="O1838" s="318">
        <v>0</v>
      </c>
      <c r="P1838" s="318">
        <v>0</v>
      </c>
      <c r="Q1838" s="318">
        <v>0</v>
      </c>
      <c r="R1838" s="318">
        <v>12</v>
      </c>
      <c r="S1838" s="318">
        <v>0.52173913043478259</v>
      </c>
      <c r="T1838" s="318">
        <v>1</v>
      </c>
      <c r="U1838" s="318">
        <v>0</v>
      </c>
    </row>
    <row r="1839" spans="1:21" x14ac:dyDescent="0.2">
      <c r="A1839" s="318">
        <v>39157</v>
      </c>
      <c r="B1839" s="318">
        <v>439.94000199999999</v>
      </c>
      <c r="C1839" s="318">
        <v>3.8944467151715207E-3</v>
      </c>
      <c r="D1839" s="318">
        <v>-2.5252685857249609E-3</v>
      </c>
      <c r="E1839" s="318">
        <v>1.3611763747855884E-2</v>
      </c>
      <c r="F1839" s="318">
        <v>1.4658822497690951E-2</v>
      </c>
      <c r="G1839" s="318">
        <v>1.8528011232744364E-4</v>
      </c>
      <c r="H1839" s="318">
        <v>1.9454411794381582E-4</v>
      </c>
      <c r="I1839" s="318">
        <v>-6.4116994852125159E-3</v>
      </c>
      <c r="J1839" s="318">
        <v>0</v>
      </c>
      <c r="K1839" s="318" t="s">
        <v>634</v>
      </c>
      <c r="O1839" s="318">
        <v>0</v>
      </c>
      <c r="P1839" s="318">
        <v>0</v>
      </c>
      <c r="Q1839" s="318">
        <v>0</v>
      </c>
      <c r="R1839" s="318">
        <v>13</v>
      </c>
      <c r="S1839" s="318">
        <v>0.56521739130434778</v>
      </c>
      <c r="T1839" s="318">
        <v>1</v>
      </c>
      <c r="U1839" s="318">
        <v>0</v>
      </c>
    </row>
    <row r="1840" spans="1:21" x14ac:dyDescent="0.2">
      <c r="A1840" s="318">
        <v>39160</v>
      </c>
      <c r="B1840" s="318">
        <v>448.26001000000002</v>
      </c>
      <c r="C1840" s="318">
        <v>1.8735085000594613E-2</v>
      </c>
      <c r="D1840" s="318">
        <v>-1.4057252857171379E-3</v>
      </c>
      <c r="E1840" s="318">
        <v>1.4363532311441289E-2</v>
      </c>
      <c r="F1840" s="318">
        <v>1.5468419412321388E-2</v>
      </c>
      <c r="G1840" s="318">
        <v>2.0631106046181794E-4</v>
      </c>
      <c r="H1840" s="318">
        <v>2.1662661348490885E-4</v>
      </c>
      <c r="I1840" s="318">
        <v>-3.0833286248546734E-3</v>
      </c>
      <c r="J1840" s="318">
        <v>0</v>
      </c>
      <c r="K1840" s="318" t="s">
        <v>634</v>
      </c>
      <c r="O1840" s="318">
        <v>0</v>
      </c>
      <c r="P1840" s="318">
        <v>0</v>
      </c>
      <c r="Q1840" s="318">
        <v>0</v>
      </c>
      <c r="R1840" s="318">
        <v>13</v>
      </c>
      <c r="S1840" s="318">
        <v>0.56521739130434778</v>
      </c>
      <c r="T1840" s="318">
        <v>1</v>
      </c>
      <c r="U1840" s="318">
        <v>0</v>
      </c>
    </row>
    <row r="1841" spans="1:21" x14ac:dyDescent="0.2">
      <c r="A1841" s="318">
        <v>39161</v>
      </c>
      <c r="B1841" s="318">
        <v>450.98998999999998</v>
      </c>
      <c r="C1841" s="318">
        <v>6.0717006101652623E-3</v>
      </c>
      <c r="D1841" s="318">
        <v>-1.445509837825228E-3</v>
      </c>
      <c r="E1841" s="318">
        <v>1.4340494302947648E-2</v>
      </c>
      <c r="F1841" s="318">
        <v>1.5443609249328236E-2</v>
      </c>
      <c r="G1841" s="318">
        <v>2.0564977685287394E-4</v>
      </c>
      <c r="H1841" s="318">
        <v>2.1593226569551765E-4</v>
      </c>
      <c r="I1841" s="318">
        <v>4.4001172858472324E-3</v>
      </c>
      <c r="J1841" s="318">
        <v>0</v>
      </c>
      <c r="K1841" s="318" t="s">
        <v>634</v>
      </c>
      <c r="O1841" s="318">
        <v>0</v>
      </c>
      <c r="P1841" s="318">
        <v>0</v>
      </c>
      <c r="Q1841" s="318">
        <v>0</v>
      </c>
      <c r="R1841" s="318">
        <v>13</v>
      </c>
      <c r="S1841" s="318">
        <v>0.56521739130434778</v>
      </c>
      <c r="T1841" s="318">
        <v>1</v>
      </c>
      <c r="U1841" s="318">
        <v>0</v>
      </c>
    </row>
    <row r="1842" spans="1:21" x14ac:dyDescent="0.2">
      <c r="A1842" s="318">
        <v>39163</v>
      </c>
      <c r="B1842" s="318">
        <v>457.82000699999998</v>
      </c>
      <c r="C1842" s="318">
        <v>3.1941701943304264E-3</v>
      </c>
      <c r="D1842" s="318">
        <v>-1.2672679930849113E-4</v>
      </c>
      <c r="E1842" s="318">
        <v>1.4447897829024942E-2</v>
      </c>
      <c r="F1842" s="318">
        <v>1.5559274585103783E-2</v>
      </c>
      <c r="G1842" s="318">
        <v>2.0874175167794363E-4</v>
      </c>
      <c r="H1842" s="318">
        <v>2.1917883926184082E-4</v>
      </c>
      <c r="I1842" s="318">
        <v>8.7018282497820405E-3</v>
      </c>
      <c r="J1842" s="318">
        <v>0</v>
      </c>
      <c r="K1842" s="318" t="s">
        <v>634</v>
      </c>
      <c r="O1842" s="318">
        <v>0</v>
      </c>
      <c r="P1842" s="318">
        <v>0</v>
      </c>
      <c r="Q1842" s="318">
        <v>0</v>
      </c>
      <c r="R1842" s="318">
        <v>14</v>
      </c>
      <c r="S1842" s="318">
        <v>0.60869565217391308</v>
      </c>
      <c r="T1842" s="318">
        <v>1</v>
      </c>
      <c r="U1842" s="318">
        <v>0</v>
      </c>
    </row>
    <row r="1843" spans="1:21" x14ac:dyDescent="0.2">
      <c r="A1843" s="318">
        <v>39164</v>
      </c>
      <c r="B1843" s="318">
        <v>462.32998700000002</v>
      </c>
      <c r="C1843" s="318">
        <v>9.8027846432414308E-3</v>
      </c>
      <c r="D1843" s="318">
        <v>3.0377802617769526E-4</v>
      </c>
      <c r="E1843" s="318">
        <v>1.460949699231217E-2</v>
      </c>
      <c r="F1843" s="318">
        <v>1.573330445325926E-2</v>
      </c>
      <c r="G1843" s="318">
        <v>2.1343740236837833E-4</v>
      </c>
      <c r="H1843" s="318">
        <v>2.2410927248679726E-4</v>
      </c>
      <c r="I1843" s="318">
        <v>8.3754797548083737E-3</v>
      </c>
      <c r="J1843" s="318">
        <v>0</v>
      </c>
      <c r="K1843" s="318" t="s">
        <v>634</v>
      </c>
      <c r="O1843" s="318">
        <v>0</v>
      </c>
      <c r="P1843" s="318">
        <v>0</v>
      </c>
      <c r="Q1843" s="318">
        <v>0</v>
      </c>
      <c r="R1843" s="318">
        <v>13</v>
      </c>
      <c r="S1843" s="318">
        <v>0.56521739130434778</v>
      </c>
      <c r="T1843" s="318">
        <v>1</v>
      </c>
      <c r="U1843" s="318">
        <v>0</v>
      </c>
    </row>
    <row r="1844" spans="1:21" x14ac:dyDescent="0.2">
      <c r="A1844" s="318">
        <v>39168</v>
      </c>
      <c r="B1844" s="318">
        <v>455.959991</v>
      </c>
      <c r="C1844" s="318">
        <v>-8.3865196007730722E-3</v>
      </c>
      <c r="D1844" s="318">
        <v>-1.0177502255994226E-3</v>
      </c>
      <c r="E1844" s="318">
        <v>1.45484027336892E-2</v>
      </c>
      <c r="F1844" s="318">
        <v>1.5667510636280677E-2</v>
      </c>
      <c r="G1844" s="318">
        <v>2.1165602210161536E-4</v>
      </c>
      <c r="H1844" s="318">
        <v>2.2223882320669612E-4</v>
      </c>
      <c r="I1844" s="318">
        <v>1.0127495327958435E-2</v>
      </c>
      <c r="J1844" s="318">
        <v>0</v>
      </c>
      <c r="K1844" s="318" t="s">
        <v>634</v>
      </c>
      <c r="O1844" s="318">
        <v>0</v>
      </c>
      <c r="P1844" s="318">
        <v>0</v>
      </c>
      <c r="Q1844" s="318">
        <v>0</v>
      </c>
      <c r="R1844" s="318">
        <v>13</v>
      </c>
      <c r="S1844" s="318">
        <v>0.56521739130434778</v>
      </c>
      <c r="T1844" s="318">
        <v>1</v>
      </c>
      <c r="U1844" s="318">
        <v>0</v>
      </c>
    </row>
    <row r="1845" spans="1:21" x14ac:dyDescent="0.2">
      <c r="A1845" s="318">
        <v>39169</v>
      </c>
      <c r="B1845" s="318">
        <v>459.04998799999998</v>
      </c>
      <c r="C1845" s="318">
        <v>6.7540438187612389E-3</v>
      </c>
      <c r="D1845" s="318">
        <v>1.0912404799120225E-3</v>
      </c>
      <c r="E1845" s="318">
        <v>1.1972101885860729E-2</v>
      </c>
      <c r="F1845" s="318">
        <v>1.2893032800157708E-2</v>
      </c>
      <c r="G1845" s="318">
        <v>1.4333122356543002E-4</v>
      </c>
      <c r="H1845" s="318">
        <v>1.5049778474370153E-4</v>
      </c>
      <c r="I1845" s="318">
        <v>2.517635801477213E-3</v>
      </c>
      <c r="J1845" s="318">
        <v>0</v>
      </c>
      <c r="K1845" s="318" t="s">
        <v>634</v>
      </c>
      <c r="O1845" s="318">
        <v>0</v>
      </c>
      <c r="P1845" s="318">
        <v>0</v>
      </c>
      <c r="Q1845" s="318">
        <v>0</v>
      </c>
      <c r="R1845" s="318">
        <v>13</v>
      </c>
      <c r="S1845" s="318">
        <v>0.56521739130434778</v>
      </c>
      <c r="T1845" s="318">
        <v>1</v>
      </c>
      <c r="U1845" s="318">
        <v>0</v>
      </c>
    </row>
    <row r="1846" spans="1:21" x14ac:dyDescent="0.2">
      <c r="A1846" s="318">
        <v>39171</v>
      </c>
      <c r="B1846" s="318">
        <v>461.29998799999998</v>
      </c>
      <c r="C1846" s="318">
        <v>-1.6678453548781373E-3</v>
      </c>
      <c r="D1846" s="318">
        <v>2.7603407448737361E-3</v>
      </c>
      <c r="E1846" s="318">
        <v>1.0733044724654918E-2</v>
      </c>
      <c r="F1846" s="318">
        <v>1.1558663549628373E-2</v>
      </c>
      <c r="G1846" s="318">
        <v>1.1519824906144278E-4</v>
      </c>
      <c r="H1846" s="318">
        <v>1.2095816151451493E-4</v>
      </c>
      <c r="I1846" s="318">
        <v>1.6930997699679363E-2</v>
      </c>
      <c r="J1846" s="318">
        <v>0</v>
      </c>
      <c r="K1846" s="318" t="s">
        <v>634</v>
      </c>
      <c r="O1846" s="318">
        <v>0</v>
      </c>
      <c r="P1846" s="318">
        <v>0</v>
      </c>
      <c r="Q1846" s="318">
        <v>0</v>
      </c>
      <c r="R1846" s="318">
        <v>13</v>
      </c>
      <c r="S1846" s="318">
        <v>0.56521739130434778</v>
      </c>
      <c r="T1846" s="318">
        <v>1</v>
      </c>
      <c r="U1846" s="318">
        <v>0</v>
      </c>
    </row>
    <row r="1847" spans="1:21" x14ac:dyDescent="0.2">
      <c r="A1847" s="318">
        <v>39174</v>
      </c>
      <c r="B1847" s="318">
        <v>462.85998499999999</v>
      </c>
      <c r="C1847" s="318">
        <v>3.3760355939739689E-3</v>
      </c>
      <c r="D1847" s="318">
        <v>2.5191612146081327E-3</v>
      </c>
      <c r="E1847" s="318">
        <v>1.0655643716011977E-2</v>
      </c>
      <c r="F1847" s="318">
        <v>1.1475308617243666E-2</v>
      </c>
      <c r="G1847" s="318">
        <v>1.1354274300258554E-4</v>
      </c>
      <c r="H1847" s="318">
        <v>1.1921988015271483E-4</v>
      </c>
      <c r="I1847" s="318">
        <v>1.5313437233013554E-2</v>
      </c>
      <c r="J1847" s="318">
        <v>0</v>
      </c>
      <c r="K1847" s="318" t="s">
        <v>634</v>
      </c>
      <c r="O1847" s="318">
        <v>0</v>
      </c>
      <c r="P1847" s="318">
        <v>0</v>
      </c>
      <c r="Q1847" s="318">
        <v>0</v>
      </c>
      <c r="R1847" s="318">
        <v>13</v>
      </c>
      <c r="S1847" s="318">
        <v>0.56521739130434778</v>
      </c>
      <c r="T1847" s="318">
        <v>1</v>
      </c>
      <c r="U1847" s="318">
        <v>0</v>
      </c>
    </row>
    <row r="1848" spans="1:21" x14ac:dyDescent="0.2">
      <c r="A1848" s="318">
        <v>39175</v>
      </c>
      <c r="B1848" s="318">
        <v>465.60000600000001</v>
      </c>
      <c r="C1848" s="318">
        <v>5.9023091595178379E-3</v>
      </c>
      <c r="D1848" s="318">
        <v>3.667144455843823E-3</v>
      </c>
      <c r="E1848" s="318">
        <v>9.552801863423532E-3</v>
      </c>
      <c r="F1848" s="318">
        <v>1.0287632775994572E-2</v>
      </c>
      <c r="G1848" s="318">
        <v>9.1256023441828104E-5</v>
      </c>
      <c r="H1848" s="318">
        <v>9.5818824613919516E-5</v>
      </c>
      <c r="I1848" s="318">
        <v>1.6154114942986447E-2</v>
      </c>
      <c r="J1848" s="318">
        <v>0</v>
      </c>
      <c r="K1848" s="318" t="s">
        <v>634</v>
      </c>
      <c r="O1848" s="318">
        <v>0</v>
      </c>
      <c r="P1848" s="318">
        <v>0</v>
      </c>
      <c r="Q1848" s="318">
        <v>0</v>
      </c>
      <c r="R1848" s="318">
        <v>13</v>
      </c>
      <c r="S1848" s="318">
        <v>0.56521739130434778</v>
      </c>
      <c r="T1848" s="318">
        <v>1</v>
      </c>
      <c r="U1848" s="318">
        <v>0</v>
      </c>
    </row>
    <row r="1849" spans="1:21" x14ac:dyDescent="0.2">
      <c r="A1849" s="318">
        <v>39176</v>
      </c>
      <c r="B1849" s="318">
        <v>465.89001500000001</v>
      </c>
      <c r="C1849" s="318">
        <v>6.2267765157383544E-4</v>
      </c>
      <c r="D1849" s="318">
        <v>3.1738774157909952E-3</v>
      </c>
      <c r="E1849" s="318">
        <v>9.4227995522117355E-3</v>
      </c>
      <c r="F1849" s="318">
        <v>1.0147630286997254E-2</v>
      </c>
      <c r="G1849" s="318">
        <v>8.8789151401161688E-5</v>
      </c>
      <c r="H1849" s="318">
        <v>9.3228608971219774E-5</v>
      </c>
      <c r="I1849" s="318">
        <v>2.5226973980106621E-2</v>
      </c>
      <c r="J1849" s="318">
        <v>0</v>
      </c>
      <c r="K1849" s="318" t="s">
        <v>634</v>
      </c>
      <c r="O1849" s="318">
        <v>0</v>
      </c>
      <c r="P1849" s="318">
        <v>0</v>
      </c>
      <c r="Q1849" s="318">
        <v>0</v>
      </c>
      <c r="R1849" s="318">
        <v>13</v>
      </c>
      <c r="S1849" s="318">
        <v>0.56521739130434778</v>
      </c>
      <c r="T1849" s="318">
        <v>1</v>
      </c>
      <c r="U1849" s="318">
        <v>0</v>
      </c>
    </row>
    <row r="1850" spans="1:21" x14ac:dyDescent="0.2">
      <c r="A1850" s="318">
        <v>39182</v>
      </c>
      <c r="B1850" s="318">
        <v>469.05999800000001</v>
      </c>
      <c r="C1850" s="318">
        <v>6.7811008141845297E-3</v>
      </c>
      <c r="D1850" s="318">
        <v>3.3582353459866814E-3</v>
      </c>
      <c r="E1850" s="318">
        <v>9.4551877110732666E-3</v>
      </c>
      <c r="F1850" s="318">
        <v>1.0182509842694287E-2</v>
      </c>
      <c r="G1850" s="318">
        <v>8.9400574651630905E-5</v>
      </c>
      <c r="H1850" s="318">
        <v>9.3870603384212448E-5</v>
      </c>
      <c r="I1850" s="318">
        <v>2.4052286217469718E-2</v>
      </c>
      <c r="J1850" s="318">
        <v>0</v>
      </c>
      <c r="K1850" s="318" t="s">
        <v>634</v>
      </c>
      <c r="O1850" s="318">
        <v>0</v>
      </c>
      <c r="P1850" s="318">
        <v>0</v>
      </c>
      <c r="Q1850" s="318">
        <v>0</v>
      </c>
      <c r="R1850" s="318">
        <v>13</v>
      </c>
      <c r="S1850" s="318">
        <v>0.56521739130434778</v>
      </c>
      <c r="T1850" s="318">
        <v>1</v>
      </c>
      <c r="U1850" s="318">
        <v>0</v>
      </c>
    </row>
    <row r="1851" spans="1:21" x14ac:dyDescent="0.2">
      <c r="A1851" s="318">
        <v>39183</v>
      </c>
      <c r="B1851" s="318">
        <v>467.42001299999998</v>
      </c>
      <c r="C1851" s="318">
        <v>-3.5024488664597165E-3</v>
      </c>
      <c r="D1851" s="318">
        <v>2.0951788234264269E-3</v>
      </c>
      <c r="E1851" s="318">
        <v>8.4110807649442672E-3</v>
      </c>
      <c r="F1851" s="318">
        <v>9.0580869776322875E-3</v>
      </c>
      <c r="G1851" s="318">
        <v>7.0746279634415453E-5</v>
      </c>
      <c r="H1851" s="318">
        <v>7.4283593616136234E-5</v>
      </c>
      <c r="I1851" s="318">
        <v>2.4296841541056841E-2</v>
      </c>
      <c r="J1851" s="318">
        <v>0</v>
      </c>
      <c r="K1851" s="318" t="s">
        <v>634</v>
      </c>
      <c r="O1851" s="318">
        <v>0</v>
      </c>
      <c r="P1851" s="318">
        <v>0</v>
      </c>
      <c r="Q1851" s="318">
        <v>0</v>
      </c>
      <c r="R1851" s="318">
        <v>13</v>
      </c>
      <c r="S1851" s="318">
        <v>0.56521739130434778</v>
      </c>
      <c r="T1851" s="318">
        <v>1</v>
      </c>
      <c r="U1851" s="318">
        <v>0</v>
      </c>
    </row>
    <row r="1852" spans="1:21" x14ac:dyDescent="0.2">
      <c r="A1852" s="318">
        <v>39184</v>
      </c>
      <c r="B1852" s="318">
        <v>463.22000100000002</v>
      </c>
      <c r="C1852" s="318">
        <v>-9.0261335247571912E-3</v>
      </c>
      <c r="D1852" s="318">
        <v>1.9311850084107033E-3</v>
      </c>
      <c r="E1852" s="318">
        <v>8.5997130428774708E-3</v>
      </c>
      <c r="F1852" s="318">
        <v>9.2612294307911226E-3</v>
      </c>
      <c r="G1852" s="318">
        <v>7.3955064419836889E-5</v>
      </c>
      <c r="H1852" s="318">
        <v>7.7652817640828735E-5</v>
      </c>
      <c r="I1852" s="318">
        <v>2.0996423712438261E-2</v>
      </c>
      <c r="J1852" s="318">
        <v>0</v>
      </c>
      <c r="K1852" s="318" t="s">
        <v>634</v>
      </c>
      <c r="O1852" s="318">
        <v>0</v>
      </c>
      <c r="P1852" s="318">
        <v>0</v>
      </c>
      <c r="Q1852" s="318">
        <v>0</v>
      </c>
      <c r="R1852" s="318">
        <v>12</v>
      </c>
      <c r="S1852" s="318">
        <v>0.52173913043478259</v>
      </c>
      <c r="T1852" s="318">
        <v>1</v>
      </c>
      <c r="U1852" s="318">
        <v>0</v>
      </c>
    </row>
    <row r="1853" spans="1:21" x14ac:dyDescent="0.2">
      <c r="A1853" s="318">
        <v>39185</v>
      </c>
      <c r="B1853" s="318">
        <v>466.63000499999998</v>
      </c>
      <c r="C1853" s="318">
        <v>7.3345577565325851E-3</v>
      </c>
      <c r="D1853" s="318">
        <v>2.3715340534865739E-3</v>
      </c>
      <c r="E1853" s="318">
        <v>8.629744102801427E-3</v>
      </c>
      <c r="F1853" s="318">
        <v>9.2935705722476895E-3</v>
      </c>
      <c r="G1853" s="318">
        <v>7.4472483279836005E-5</v>
      </c>
      <c r="H1853" s="318">
        <v>7.819610744382781E-5</v>
      </c>
      <c r="I1853" s="318">
        <v>2.1122653360085304E-2</v>
      </c>
      <c r="J1853" s="318">
        <v>0</v>
      </c>
      <c r="K1853" s="318" t="s">
        <v>634</v>
      </c>
      <c r="O1853" s="318">
        <v>0</v>
      </c>
      <c r="P1853" s="318">
        <v>0</v>
      </c>
      <c r="Q1853" s="318">
        <v>0</v>
      </c>
      <c r="R1853" s="318">
        <v>12</v>
      </c>
      <c r="S1853" s="318">
        <v>0.52173913043478259</v>
      </c>
      <c r="T1853" s="318">
        <v>1</v>
      </c>
      <c r="U1853" s="318">
        <v>0</v>
      </c>
    </row>
    <row r="1854" spans="1:21" x14ac:dyDescent="0.2">
      <c r="A1854" s="318">
        <v>39188</v>
      </c>
      <c r="B1854" s="318">
        <v>471.209991</v>
      </c>
      <c r="C1854" s="318">
        <v>9.7671722883861146E-3</v>
      </c>
      <c r="D1854" s="318">
        <v>2.9687479597086375E-3</v>
      </c>
      <c r="E1854" s="318">
        <v>8.6895781421348801E-3</v>
      </c>
      <c r="F1854" s="318">
        <v>9.3580072299914094E-3</v>
      </c>
      <c r="G1854" s="318">
        <v>7.5508768288268287E-5</v>
      </c>
      <c r="H1854" s="318">
        <v>7.9284206702681699E-5</v>
      </c>
      <c r="I1854" s="318">
        <v>1.9716023575332017E-2</v>
      </c>
      <c r="J1854" s="318">
        <v>0</v>
      </c>
      <c r="K1854" s="318" t="s">
        <v>634</v>
      </c>
      <c r="O1854" s="318">
        <v>0</v>
      </c>
      <c r="P1854" s="318">
        <v>0</v>
      </c>
      <c r="Q1854" s="318">
        <v>0</v>
      </c>
      <c r="R1854" s="318">
        <v>11</v>
      </c>
      <c r="S1854" s="318">
        <v>0.47826086956521741</v>
      </c>
      <c r="T1854" s="318">
        <v>1</v>
      </c>
      <c r="U1854" s="318">
        <v>0</v>
      </c>
    </row>
    <row r="1855" spans="1:21" x14ac:dyDescent="0.2">
      <c r="A1855" s="318">
        <v>39189</v>
      </c>
      <c r="B1855" s="318">
        <v>471.32998700000002</v>
      </c>
      <c r="C1855" s="318">
        <v>2.5462262280474845E-4</v>
      </c>
      <c r="D1855" s="318">
        <v>3.9511851102778375E-3</v>
      </c>
      <c r="E1855" s="318">
        <v>6.9002525874913975E-3</v>
      </c>
      <c r="F1855" s="318">
        <v>7.4310412480676586E-3</v>
      </c>
      <c r="G1855" s="318">
        <v>4.7613485771181729E-5</v>
      </c>
      <c r="H1855" s="318">
        <v>4.9994160059740821E-5</v>
      </c>
      <c r="I1855" s="318">
        <v>2.6696324977316388E-2</v>
      </c>
      <c r="J1855" s="318">
        <v>0</v>
      </c>
      <c r="K1855" s="318" t="s">
        <v>634</v>
      </c>
      <c r="O1855" s="318">
        <v>0</v>
      </c>
      <c r="P1855" s="318">
        <v>0</v>
      </c>
      <c r="Q1855" s="318">
        <v>0</v>
      </c>
      <c r="R1855" s="318">
        <v>11</v>
      </c>
      <c r="S1855" s="318">
        <v>0.47826086956521741</v>
      </c>
      <c r="T1855" s="318">
        <v>1</v>
      </c>
      <c r="U1855" s="318">
        <v>0</v>
      </c>
    </row>
    <row r="1856" spans="1:21" x14ac:dyDescent="0.2">
      <c r="A1856" s="318">
        <v>39190</v>
      </c>
      <c r="B1856" s="318">
        <v>466.25</v>
      </c>
      <c r="C1856" s="318">
        <v>-1.083648708806547E-2</v>
      </c>
      <c r="D1856" s="318">
        <v>2.9513361499783472E-3</v>
      </c>
      <c r="E1856" s="318">
        <v>7.4545210772502353E-3</v>
      </c>
      <c r="F1856" s="318">
        <v>8.0279457755002524E-3</v>
      </c>
      <c r="G1856" s="318">
        <v>5.5569884491168007E-5</v>
      </c>
      <c r="H1856" s="318">
        <v>5.8348378715726406E-5</v>
      </c>
      <c r="I1856" s="318">
        <v>2.4405728441642013E-2</v>
      </c>
      <c r="J1856" s="318">
        <v>0</v>
      </c>
      <c r="K1856" s="318" t="s">
        <v>634</v>
      </c>
      <c r="O1856" s="318">
        <v>0</v>
      </c>
      <c r="P1856" s="318">
        <v>0</v>
      </c>
      <c r="Q1856" s="318">
        <v>0</v>
      </c>
      <c r="R1856" s="318">
        <v>11</v>
      </c>
      <c r="S1856" s="318">
        <v>0.47826086956521741</v>
      </c>
      <c r="T1856" s="318">
        <v>1</v>
      </c>
      <c r="U1856" s="318">
        <v>0</v>
      </c>
    </row>
    <row r="1857" spans="1:21" x14ac:dyDescent="0.2">
      <c r="A1857" s="318">
        <v>39191</v>
      </c>
      <c r="B1857" s="318">
        <v>464.82998700000002</v>
      </c>
      <c r="C1857" s="318">
        <v>-3.0502515805600852E-3</v>
      </c>
      <c r="D1857" s="318">
        <v>2.6206362311339852E-3</v>
      </c>
      <c r="E1857" s="318">
        <v>7.563830631398794E-3</v>
      </c>
      <c r="F1857" s="318">
        <v>8.1456637568910091E-3</v>
      </c>
      <c r="G1857" s="318">
        <v>5.721153382048668E-5</v>
      </c>
      <c r="H1857" s="318">
        <v>6.0072110511511018E-5</v>
      </c>
      <c r="I1857" s="318">
        <v>1.6464838417018738E-2</v>
      </c>
      <c r="J1857" s="318">
        <v>0</v>
      </c>
      <c r="K1857" s="318" t="s">
        <v>634</v>
      </c>
      <c r="O1857" s="318">
        <v>0</v>
      </c>
      <c r="P1857" s="318">
        <v>0</v>
      </c>
      <c r="Q1857" s="318">
        <v>0</v>
      </c>
      <c r="R1857" s="318">
        <v>11</v>
      </c>
      <c r="S1857" s="318">
        <v>0.47826086956521741</v>
      </c>
      <c r="T1857" s="318">
        <v>1</v>
      </c>
      <c r="U1857" s="318">
        <v>0</v>
      </c>
    </row>
    <row r="1858" spans="1:21" x14ac:dyDescent="0.2">
      <c r="A1858" s="318">
        <v>39192</v>
      </c>
      <c r="B1858" s="318">
        <v>471.89001500000001</v>
      </c>
      <c r="C1858" s="318">
        <v>1.507421998713249E-2</v>
      </c>
      <c r="D1858" s="318">
        <v>2.446309325731027E-3</v>
      </c>
      <c r="E1858" s="318">
        <v>7.2076652889994045E-3</v>
      </c>
      <c r="F1858" s="318">
        <v>7.762101080460897E-3</v>
      </c>
      <c r="G1858" s="318">
        <v>5.1950438918246863E-5</v>
      </c>
      <c r="H1858" s="318">
        <v>5.4547960864159205E-5</v>
      </c>
      <c r="I1858" s="318">
        <v>1.8545696604570384E-2</v>
      </c>
      <c r="J1858" s="318">
        <v>0</v>
      </c>
      <c r="K1858" s="318" t="s">
        <v>634</v>
      </c>
      <c r="O1858" s="318">
        <v>0</v>
      </c>
      <c r="P1858" s="318">
        <v>0</v>
      </c>
      <c r="Q1858" s="318">
        <v>0</v>
      </c>
      <c r="R1858" s="318">
        <v>11</v>
      </c>
      <c r="S1858" s="318">
        <v>0.47826086956521741</v>
      </c>
      <c r="T1858" s="318">
        <v>1</v>
      </c>
      <c r="U1858" s="318">
        <v>0</v>
      </c>
    </row>
    <row r="1859" spans="1:21" x14ac:dyDescent="0.2">
      <c r="A1859" s="318">
        <v>39195</v>
      </c>
      <c r="B1859" s="318">
        <v>475.85998499999999</v>
      </c>
      <c r="C1859" s="318">
        <v>8.3777224368090895E-3</v>
      </c>
      <c r="D1859" s="318">
        <v>2.5561198889045428E-3</v>
      </c>
      <c r="E1859" s="318">
        <v>7.2828351359154079E-3</v>
      </c>
      <c r="F1859" s="318">
        <v>7.8430532232935165E-3</v>
      </c>
      <c r="G1859" s="318">
        <v>5.3039687616923997E-5</v>
      </c>
      <c r="H1859" s="318">
        <v>5.56916719977702E-5</v>
      </c>
      <c r="I1859" s="318">
        <v>2.2662020588479641E-2</v>
      </c>
      <c r="J1859" s="318">
        <v>0</v>
      </c>
      <c r="K1859" s="318" t="s">
        <v>634</v>
      </c>
      <c r="O1859" s="318">
        <v>0</v>
      </c>
      <c r="P1859" s="318">
        <v>0</v>
      </c>
      <c r="Q1859" s="318">
        <v>0</v>
      </c>
      <c r="R1859" s="318">
        <v>11</v>
      </c>
      <c r="S1859" s="318">
        <v>0.47826086956521741</v>
      </c>
      <c r="T1859" s="318">
        <v>1</v>
      </c>
      <c r="U1859" s="318">
        <v>0</v>
      </c>
    </row>
    <row r="1860" spans="1:21" x14ac:dyDescent="0.2">
      <c r="A1860" s="318">
        <v>39196</v>
      </c>
      <c r="B1860" s="318">
        <v>472.959991</v>
      </c>
      <c r="C1860" s="318">
        <v>-6.1128625107178605E-3</v>
      </c>
      <c r="D1860" s="318">
        <v>1.701374306252806E-3</v>
      </c>
      <c r="E1860" s="318">
        <v>7.1919110552702697E-3</v>
      </c>
      <c r="F1860" s="318">
        <v>7.7451349825987514E-3</v>
      </c>
      <c r="G1860" s="318">
        <v>5.172358462691872E-5</v>
      </c>
      <c r="H1860" s="318">
        <v>5.4309763858264657E-5</v>
      </c>
      <c r="I1860" s="318">
        <v>2.2509597476465752E-2</v>
      </c>
      <c r="J1860" s="318">
        <v>0</v>
      </c>
      <c r="K1860" s="318" t="s">
        <v>634</v>
      </c>
      <c r="O1860" s="318">
        <v>0</v>
      </c>
      <c r="P1860" s="318">
        <v>0</v>
      </c>
      <c r="Q1860" s="318">
        <v>0</v>
      </c>
      <c r="R1860" s="318">
        <v>11</v>
      </c>
      <c r="S1860" s="318">
        <v>0.47826086956521741</v>
      </c>
      <c r="T1860" s="318">
        <v>1</v>
      </c>
      <c r="U1860" s="318">
        <v>0</v>
      </c>
    </row>
    <row r="1861" spans="1:21" x14ac:dyDescent="0.2">
      <c r="A1861" s="318">
        <v>39197</v>
      </c>
      <c r="B1861" s="318">
        <v>476.04998799999998</v>
      </c>
      <c r="C1861" s="318">
        <v>6.5120662335752038E-3</v>
      </c>
      <c r="D1861" s="318">
        <v>1.8593693557406529E-3</v>
      </c>
      <c r="E1861" s="318">
        <v>7.2624437989068178E-3</v>
      </c>
      <c r="F1861" s="318">
        <v>7.8210933218996487E-3</v>
      </c>
      <c r="G1861" s="318">
        <v>5.2743089932280095E-5</v>
      </c>
      <c r="H1861" s="318">
        <v>5.5380244428894099E-5</v>
      </c>
      <c r="I1861" s="318">
        <v>1.760090461130236E-2</v>
      </c>
      <c r="J1861" s="318">
        <v>0</v>
      </c>
      <c r="K1861" s="318" t="s">
        <v>634</v>
      </c>
      <c r="O1861" s="318">
        <v>0</v>
      </c>
      <c r="P1861" s="318">
        <v>0</v>
      </c>
      <c r="Q1861" s="318">
        <v>0</v>
      </c>
      <c r="R1861" s="318">
        <v>11</v>
      </c>
      <c r="S1861" s="318">
        <v>0.47826086956521741</v>
      </c>
      <c r="T1861" s="318">
        <v>1</v>
      </c>
      <c r="U1861" s="318">
        <v>0</v>
      </c>
    </row>
    <row r="1862" spans="1:21" x14ac:dyDescent="0.2">
      <c r="A1862" s="318">
        <v>39198</v>
      </c>
      <c r="B1862" s="318">
        <v>478.540009</v>
      </c>
      <c r="C1862" s="318">
        <v>5.2169552484723448E-3</v>
      </c>
      <c r="D1862" s="318">
        <v>1.640996527418315E-3</v>
      </c>
      <c r="E1862" s="318">
        <v>7.0782621974176405E-3</v>
      </c>
      <c r="F1862" s="318">
        <v>7.6227439049113051E-3</v>
      </c>
      <c r="G1862" s="318">
        <v>5.0101795735391608E-5</v>
      </c>
      <c r="H1862" s="318">
        <v>5.260688552216119E-5</v>
      </c>
      <c r="I1862" s="318">
        <v>2.0670999709596617E-2</v>
      </c>
      <c r="J1862" s="318">
        <v>0</v>
      </c>
      <c r="K1862" s="318" t="s">
        <v>634</v>
      </c>
      <c r="O1862" s="318">
        <v>0</v>
      </c>
      <c r="P1862" s="318">
        <v>0</v>
      </c>
      <c r="Q1862" s="318">
        <v>0</v>
      </c>
      <c r="R1862" s="318">
        <v>11</v>
      </c>
      <c r="S1862" s="318">
        <v>0.47826086956521741</v>
      </c>
      <c r="T1862" s="318">
        <v>1</v>
      </c>
      <c r="U1862" s="318">
        <v>0</v>
      </c>
    </row>
    <row r="1863" spans="1:21" x14ac:dyDescent="0.2">
      <c r="A1863" s="318">
        <v>39199</v>
      </c>
      <c r="B1863" s="318">
        <v>475.23001099999999</v>
      </c>
      <c r="C1863" s="318">
        <v>-6.9409002571805909E-3</v>
      </c>
      <c r="D1863" s="318">
        <v>1.571777823084706E-3</v>
      </c>
      <c r="E1863" s="318">
        <v>7.1581126475302259E-3</v>
      </c>
      <c r="F1863" s="318">
        <v>7.7087366973402427E-3</v>
      </c>
      <c r="G1863" s="318">
        <v>5.1238576674732184E-5</v>
      </c>
      <c r="H1863" s="318">
        <v>5.3800505508468797E-5</v>
      </c>
      <c r="I1863" s="318">
        <v>1.9226358331601211E-2</v>
      </c>
      <c r="J1863" s="318">
        <v>0</v>
      </c>
      <c r="K1863" s="318" t="s">
        <v>634</v>
      </c>
      <c r="O1863" s="318">
        <v>0</v>
      </c>
      <c r="P1863" s="318">
        <v>0</v>
      </c>
      <c r="Q1863" s="318">
        <v>0</v>
      </c>
      <c r="R1863" s="318">
        <v>11</v>
      </c>
      <c r="S1863" s="318">
        <v>0.47826086956521741</v>
      </c>
      <c r="T1863" s="318">
        <v>1</v>
      </c>
      <c r="U1863" s="318">
        <v>0</v>
      </c>
    </row>
    <row r="1864" spans="1:21" x14ac:dyDescent="0.2">
      <c r="A1864" s="318">
        <v>39202</v>
      </c>
      <c r="B1864" s="318">
        <v>477.60998499999999</v>
      </c>
      <c r="C1864" s="318">
        <v>4.9955479607118602E-3</v>
      </c>
      <c r="D1864" s="318">
        <v>2.209019135536369E-3</v>
      </c>
      <c r="E1864" s="318">
        <v>6.8146842977930434E-3</v>
      </c>
      <c r="F1864" s="318">
        <v>7.3388907822386617E-3</v>
      </c>
      <c r="G1864" s="318">
        <v>4.6439922078587062E-5</v>
      </c>
      <c r="H1864" s="318">
        <v>4.8761918182516417E-5</v>
      </c>
      <c r="I1864" s="318">
        <v>1.7482161449715213E-2</v>
      </c>
      <c r="J1864" s="318">
        <v>0</v>
      </c>
      <c r="K1864" s="318" t="s">
        <v>634</v>
      </c>
      <c r="O1864" s="318">
        <v>0</v>
      </c>
      <c r="P1864" s="318">
        <v>0</v>
      </c>
      <c r="Q1864" s="318">
        <v>0</v>
      </c>
      <c r="R1864" s="318">
        <v>11</v>
      </c>
      <c r="S1864" s="318">
        <v>0.47826086956521741</v>
      </c>
      <c r="T1864" s="318">
        <v>1</v>
      </c>
      <c r="U1864" s="318">
        <v>0</v>
      </c>
    </row>
    <row r="1865" spans="1:21" x14ac:dyDescent="0.2">
      <c r="A1865" s="318">
        <v>39204</v>
      </c>
      <c r="B1865" s="318">
        <v>483.040009</v>
      </c>
      <c r="C1865" s="318">
        <v>1.1305016114258474E-2</v>
      </c>
      <c r="D1865" s="318">
        <v>2.425732101988618E-3</v>
      </c>
      <c r="E1865" s="318">
        <v>7.035240218113168E-3</v>
      </c>
      <c r="F1865" s="318">
        <v>7.5764125425834116E-3</v>
      </c>
      <c r="G1865" s="318">
        <v>4.9494604926557018E-5</v>
      </c>
      <c r="H1865" s="318">
        <v>5.1969335172884872E-5</v>
      </c>
      <c r="I1865" s="318">
        <v>1.8797605118565545E-2</v>
      </c>
      <c r="J1865" s="318">
        <v>0</v>
      </c>
      <c r="K1865" s="318" t="s">
        <v>634</v>
      </c>
      <c r="O1865" s="318">
        <v>0</v>
      </c>
      <c r="P1865" s="318">
        <v>0</v>
      </c>
      <c r="Q1865" s="318">
        <v>0</v>
      </c>
      <c r="R1865" s="318">
        <v>11</v>
      </c>
      <c r="S1865" s="318">
        <v>0.47826086956521741</v>
      </c>
      <c r="T1865" s="318">
        <v>1</v>
      </c>
      <c r="U1865" s="318">
        <v>0</v>
      </c>
    </row>
    <row r="1866" spans="1:21" x14ac:dyDescent="0.2">
      <c r="A1866" s="318">
        <v>39205</v>
      </c>
      <c r="B1866" s="318">
        <v>483.42999300000002</v>
      </c>
      <c r="C1866" s="318">
        <v>8.0702767878804756E-4</v>
      </c>
      <c r="D1866" s="318">
        <v>2.1519096363858134E-3</v>
      </c>
      <c r="E1866" s="318">
        <v>6.9780652767810888E-3</v>
      </c>
      <c r="F1866" s="318">
        <v>7.514839528841172E-3</v>
      </c>
      <c r="G1866" s="318">
        <v>4.8693395007017929E-5</v>
      </c>
      <c r="H1866" s="318">
        <v>5.1128064757368829E-5</v>
      </c>
      <c r="I1866" s="318">
        <v>2.8471003181994848E-2</v>
      </c>
      <c r="J1866" s="318">
        <v>0</v>
      </c>
      <c r="K1866" s="318" t="s">
        <v>634</v>
      </c>
      <c r="O1866" s="318">
        <v>0</v>
      </c>
      <c r="P1866" s="318">
        <v>0</v>
      </c>
      <c r="Q1866" s="318">
        <v>0</v>
      </c>
      <c r="R1866" s="318">
        <v>11</v>
      </c>
      <c r="S1866" s="318">
        <v>0.47826086956521741</v>
      </c>
      <c r="T1866" s="318">
        <v>1</v>
      </c>
      <c r="U1866" s="318">
        <v>0</v>
      </c>
    </row>
    <row r="1867" spans="1:21" x14ac:dyDescent="0.2">
      <c r="A1867" s="318">
        <v>39206</v>
      </c>
      <c r="B1867" s="318">
        <v>488.01998900000001</v>
      </c>
      <c r="C1867" s="318">
        <v>9.4498538105254864E-3</v>
      </c>
      <c r="D1867" s="318">
        <v>2.6813238823574139E-3</v>
      </c>
      <c r="E1867" s="318">
        <v>7.0945454145961342E-3</v>
      </c>
      <c r="F1867" s="318">
        <v>7.640279677257375E-3</v>
      </c>
      <c r="G1867" s="318">
        <v>5.0332574639767036E-5</v>
      </c>
      <c r="H1867" s="318">
        <v>5.2849203371755392E-5</v>
      </c>
      <c r="I1867" s="318">
        <v>3.1505403920722062E-2</v>
      </c>
      <c r="J1867" s="318">
        <v>0</v>
      </c>
      <c r="K1867" s="318" t="s">
        <v>634</v>
      </c>
      <c r="O1867" s="318">
        <v>0</v>
      </c>
      <c r="P1867" s="318">
        <v>0</v>
      </c>
      <c r="Q1867" s="318">
        <v>0</v>
      </c>
      <c r="R1867" s="318">
        <v>11</v>
      </c>
      <c r="S1867" s="318">
        <v>0.47826086956521741</v>
      </c>
      <c r="T1867" s="318">
        <v>1</v>
      </c>
      <c r="U1867" s="318">
        <v>0</v>
      </c>
    </row>
    <row r="1868" spans="1:21" x14ac:dyDescent="0.2">
      <c r="A1868" s="318">
        <v>39209</v>
      </c>
      <c r="B1868" s="318">
        <v>489.61999500000002</v>
      </c>
      <c r="C1868" s="318">
        <v>3.2732037451531958E-3</v>
      </c>
      <c r="D1868" s="318">
        <v>2.6764271276516634E-3</v>
      </c>
      <c r="E1868" s="318">
        <v>7.0940774124008789E-3</v>
      </c>
      <c r="F1868" s="318">
        <v>7.6397756748932538E-3</v>
      </c>
      <c r="G1868" s="318">
        <v>5.0325934333136349E-5</v>
      </c>
      <c r="H1868" s="318">
        <v>5.2842231049793169E-5</v>
      </c>
      <c r="I1868" s="318">
        <v>3.8017542319151297E-2</v>
      </c>
      <c r="J1868" s="318">
        <v>0</v>
      </c>
      <c r="K1868" s="318" t="s">
        <v>634</v>
      </c>
      <c r="O1868" s="318">
        <v>0</v>
      </c>
      <c r="P1868" s="318">
        <v>0</v>
      </c>
      <c r="Q1868" s="318">
        <v>0</v>
      </c>
      <c r="R1868" s="318">
        <v>11</v>
      </c>
      <c r="S1868" s="318">
        <v>0.47826086956521741</v>
      </c>
      <c r="T1868" s="318">
        <v>1</v>
      </c>
      <c r="U1868" s="318">
        <v>0</v>
      </c>
    </row>
    <row r="1869" spans="1:21" x14ac:dyDescent="0.2">
      <c r="A1869" s="318">
        <v>39211</v>
      </c>
      <c r="B1869" s="318">
        <v>478.41000400000001</v>
      </c>
      <c r="C1869" s="318">
        <v>1.0038501826030971E-3</v>
      </c>
      <c r="D1869" s="318">
        <v>1.2627869920771673E-3</v>
      </c>
      <c r="E1869" s="318">
        <v>9.1465969093558527E-3</v>
      </c>
      <c r="F1869" s="318">
        <v>9.8501812869986102E-3</v>
      </c>
      <c r="G1869" s="318">
        <v>8.3660235022238035E-5</v>
      </c>
      <c r="H1869" s="318">
        <v>8.7843246773349943E-5</v>
      </c>
      <c r="I1869" s="318">
        <v>2.5228511508253264E-2</v>
      </c>
      <c r="J1869" s="318">
        <v>0</v>
      </c>
      <c r="K1869" s="318" t="s">
        <v>634</v>
      </c>
      <c r="O1869" s="318">
        <v>0</v>
      </c>
      <c r="P1869" s="318">
        <v>0</v>
      </c>
      <c r="Q1869" s="318">
        <v>0</v>
      </c>
      <c r="R1869" s="318">
        <v>12</v>
      </c>
      <c r="S1869" s="318">
        <v>0.52173913043478259</v>
      </c>
      <c r="T1869" s="318">
        <v>1</v>
      </c>
      <c r="U1869" s="318">
        <v>0</v>
      </c>
    </row>
    <row r="1870" spans="1:21" x14ac:dyDescent="0.2">
      <c r="A1870" s="318">
        <v>39212</v>
      </c>
      <c r="B1870" s="318">
        <v>477.51001000000002</v>
      </c>
      <c r="C1870" s="318">
        <v>-1.8829907371774174E-3</v>
      </c>
      <c r="D1870" s="318">
        <v>8.5021120391707487E-4</v>
      </c>
      <c r="E1870" s="318">
        <v>9.0804026235813996E-3</v>
      </c>
      <c r="F1870" s="318">
        <v>9.7788951330876599E-3</v>
      </c>
      <c r="G1870" s="318">
        <v>8.2453711806343975E-5</v>
      </c>
      <c r="H1870" s="318">
        <v>8.6576397396661171E-5</v>
      </c>
      <c r="I1870" s="318">
        <v>2.376079302882839E-2</v>
      </c>
      <c r="J1870" s="318">
        <v>0</v>
      </c>
      <c r="K1870" s="318" t="s">
        <v>634</v>
      </c>
      <c r="O1870" s="318">
        <v>0</v>
      </c>
      <c r="P1870" s="318">
        <v>0</v>
      </c>
      <c r="Q1870" s="318">
        <v>0</v>
      </c>
      <c r="R1870" s="318">
        <v>12</v>
      </c>
      <c r="S1870" s="318">
        <v>0.52173913043478259</v>
      </c>
      <c r="T1870" s="318">
        <v>1</v>
      </c>
      <c r="U1870" s="318">
        <v>0</v>
      </c>
    </row>
    <row r="1871" spans="1:21" x14ac:dyDescent="0.2">
      <c r="A1871" s="318">
        <v>39213</v>
      </c>
      <c r="B1871" s="318">
        <v>472.45001200000002</v>
      </c>
      <c r="C1871" s="318">
        <v>-1.0653176423694602E-2</v>
      </c>
      <c r="D1871" s="318">
        <v>5.0970036785827073E-4</v>
      </c>
      <c r="E1871" s="318">
        <v>9.3808891186570736E-3</v>
      </c>
      <c r="F1871" s="318">
        <v>1.0102495973938386E-2</v>
      </c>
      <c r="G1871" s="318">
        <v>8.8001080656538685E-5</v>
      </c>
      <c r="H1871" s="318">
        <v>9.240113468936563E-5</v>
      </c>
      <c r="I1871" s="318">
        <v>2.0705918491192396E-2</v>
      </c>
      <c r="J1871" s="318">
        <v>0</v>
      </c>
      <c r="K1871" s="318" t="s">
        <v>634</v>
      </c>
      <c r="O1871" s="318">
        <v>0</v>
      </c>
      <c r="P1871" s="318">
        <v>0</v>
      </c>
      <c r="Q1871" s="318">
        <v>0</v>
      </c>
      <c r="R1871" s="318">
        <v>12</v>
      </c>
      <c r="S1871" s="318">
        <v>0.52173913043478259</v>
      </c>
      <c r="T1871" s="318">
        <v>1</v>
      </c>
      <c r="U1871" s="318">
        <v>0</v>
      </c>
    </row>
    <row r="1872" spans="1:21" x14ac:dyDescent="0.2">
      <c r="A1872" s="318">
        <v>39216</v>
      </c>
      <c r="B1872" s="318">
        <v>474.04998799999998</v>
      </c>
      <c r="C1872" s="318">
        <v>3.3808294220345485E-3</v>
      </c>
      <c r="D1872" s="318">
        <v>1.1005081272293061E-3</v>
      </c>
      <c r="E1872" s="318">
        <v>9.1378409298087521E-3</v>
      </c>
      <c r="F1872" s="318">
        <v>9.8407517705632712E-3</v>
      </c>
      <c r="G1872" s="318">
        <v>8.3500136858488081E-5</v>
      </c>
      <c r="H1872" s="318">
        <v>8.7675143701412494E-5</v>
      </c>
      <c r="I1872" s="318">
        <v>1.2076365195597072E-2</v>
      </c>
      <c r="J1872" s="318">
        <v>0</v>
      </c>
      <c r="K1872" s="318" t="s">
        <v>634</v>
      </c>
      <c r="O1872" s="318">
        <v>0</v>
      </c>
      <c r="P1872" s="318">
        <v>0</v>
      </c>
      <c r="Q1872" s="318">
        <v>0</v>
      </c>
      <c r="R1872" s="318">
        <v>11</v>
      </c>
      <c r="S1872" s="318">
        <v>0.47826086956521741</v>
      </c>
      <c r="T1872" s="318">
        <v>1</v>
      </c>
      <c r="U1872" s="318">
        <v>0</v>
      </c>
    </row>
    <row r="1873" spans="1:21" x14ac:dyDescent="0.2">
      <c r="A1873" s="318">
        <v>39218</v>
      </c>
      <c r="B1873" s="318">
        <v>479.89001500000001</v>
      </c>
      <c r="C1873" s="318">
        <v>1.7310958778318148E-3</v>
      </c>
      <c r="D1873" s="318">
        <v>8.691955622121023E-4</v>
      </c>
      <c r="E1873" s="318">
        <v>9.0661420867682255E-3</v>
      </c>
      <c r="F1873" s="318">
        <v>9.7635376319042417E-3</v>
      </c>
      <c r="G1873" s="318">
        <v>8.2194932337470119E-5</v>
      </c>
      <c r="H1873" s="318">
        <v>8.6304678954343626E-5</v>
      </c>
      <c r="I1873" s="318">
        <v>2.0132183155276769E-2</v>
      </c>
      <c r="J1873" s="318">
        <v>0</v>
      </c>
      <c r="K1873" s="318" t="s">
        <v>634</v>
      </c>
      <c r="O1873" s="318">
        <v>0</v>
      </c>
      <c r="P1873" s="318">
        <v>0</v>
      </c>
      <c r="Q1873" s="318">
        <v>0</v>
      </c>
      <c r="R1873" s="318">
        <v>12</v>
      </c>
      <c r="S1873" s="318">
        <v>0.52173913043478259</v>
      </c>
      <c r="T1873" s="318">
        <v>1</v>
      </c>
      <c r="U1873" s="318">
        <v>0</v>
      </c>
    </row>
    <row r="1874" spans="1:21" x14ac:dyDescent="0.2">
      <c r="A1874" s="318">
        <v>39220</v>
      </c>
      <c r="B1874" s="318">
        <v>487.32000699999998</v>
      </c>
      <c r="C1874" s="318">
        <v>1.5364063620745175E-2</v>
      </c>
      <c r="D1874" s="318">
        <v>1.5886927525902176E-3</v>
      </c>
      <c r="E1874" s="318">
        <v>9.598830518713285E-3</v>
      </c>
      <c r="F1874" s="318">
        <v>1.0337202097075844E-2</v>
      </c>
      <c r="G1874" s="318">
        <v>9.213754732698155E-5</v>
      </c>
      <c r="H1874" s="318">
        <v>9.6744424693330627E-5</v>
      </c>
      <c r="I1874" s="318">
        <v>2.1936253297680258E-2</v>
      </c>
      <c r="J1874" s="318">
        <v>0</v>
      </c>
      <c r="K1874" s="318" t="s">
        <v>634</v>
      </c>
      <c r="O1874" s="318">
        <v>0</v>
      </c>
      <c r="P1874" s="318">
        <v>0</v>
      </c>
      <c r="Q1874" s="318">
        <v>0</v>
      </c>
      <c r="R1874" s="318">
        <v>12</v>
      </c>
      <c r="S1874" s="318">
        <v>0.52173913043478259</v>
      </c>
      <c r="T1874" s="318">
        <v>1</v>
      </c>
      <c r="U1874" s="318">
        <v>0</v>
      </c>
    </row>
    <row r="1875" spans="1:21" x14ac:dyDescent="0.2">
      <c r="A1875" s="318">
        <v>39224</v>
      </c>
      <c r="B1875" s="318">
        <v>493.94000199999999</v>
      </c>
      <c r="C1875" s="318">
        <v>2.797779828024862E-3</v>
      </c>
      <c r="D1875" s="318">
        <v>2.8924922377664788E-3</v>
      </c>
      <c r="E1875" s="318">
        <v>9.2615871917720496E-3</v>
      </c>
      <c r="F1875" s="318">
        <v>9.9740169757545141E-3</v>
      </c>
      <c r="G1875" s="318">
        <v>8.5776997310796081E-5</v>
      </c>
      <c r="H1875" s="318">
        <v>9.0065847176335891E-5</v>
      </c>
      <c r="I1875" s="318">
        <v>3.5469373220422873E-2</v>
      </c>
      <c r="J1875" s="318">
        <v>0</v>
      </c>
      <c r="K1875" s="318" t="s">
        <v>634</v>
      </c>
      <c r="O1875" s="318">
        <v>0</v>
      </c>
      <c r="P1875" s="318">
        <v>0</v>
      </c>
      <c r="Q1875" s="318">
        <v>0</v>
      </c>
      <c r="R1875" s="318">
        <v>12</v>
      </c>
      <c r="S1875" s="318">
        <v>0.52173913043478259</v>
      </c>
      <c r="T1875" s="318">
        <v>1</v>
      </c>
      <c r="U1875" s="318">
        <v>0</v>
      </c>
    </row>
    <row r="1876" spans="1:21" x14ac:dyDescent="0.2">
      <c r="A1876" s="318">
        <v>39225</v>
      </c>
      <c r="B1876" s="318">
        <v>498.23998999999998</v>
      </c>
      <c r="C1876" s="318">
        <v>8.667812204424169E-3</v>
      </c>
      <c r="D1876" s="318">
        <v>2.5874252004946538E-3</v>
      </c>
      <c r="E1876" s="318">
        <v>8.9402052329118735E-3</v>
      </c>
      <c r="F1876" s="318">
        <v>9.6279133277512481E-3</v>
      </c>
      <c r="G1876" s="318">
        <v>7.9927269606584842E-5</v>
      </c>
      <c r="H1876" s="318">
        <v>8.3923633086914085E-5</v>
      </c>
      <c r="I1876" s="318">
        <v>3.9877182064448562E-2</v>
      </c>
      <c r="J1876" s="318">
        <v>0</v>
      </c>
      <c r="K1876" s="318" t="s">
        <v>634</v>
      </c>
      <c r="O1876" s="318">
        <v>0</v>
      </c>
      <c r="P1876" s="318">
        <v>0</v>
      </c>
      <c r="Q1876" s="318">
        <v>0</v>
      </c>
      <c r="R1876" s="318">
        <v>12</v>
      </c>
      <c r="S1876" s="318">
        <v>0.52173913043478259</v>
      </c>
      <c r="T1876" s="318">
        <v>1</v>
      </c>
      <c r="U1876" s="318">
        <v>0</v>
      </c>
    </row>
    <row r="1877" spans="1:21" x14ac:dyDescent="0.2">
      <c r="A1877" s="318">
        <v>39226</v>
      </c>
      <c r="B1877" s="318">
        <v>496.79998799999998</v>
      </c>
      <c r="C1877" s="318">
        <v>-2.894362110305236E-3</v>
      </c>
      <c r="D1877" s="318">
        <v>2.0506592696796859E-3</v>
      </c>
      <c r="E1877" s="318">
        <v>8.9135216699504239E-3</v>
      </c>
      <c r="F1877" s="318">
        <v>9.5991771830235325E-3</v>
      </c>
      <c r="G1877" s="318">
        <v>7.9450868560675795E-5</v>
      </c>
      <c r="H1877" s="318">
        <v>8.3423411988709591E-5</v>
      </c>
      <c r="I1877" s="318">
        <v>3.9372091385301074E-2</v>
      </c>
      <c r="J1877" s="318">
        <v>0</v>
      </c>
      <c r="K1877" s="318" t="s">
        <v>634</v>
      </c>
      <c r="O1877" s="318">
        <v>0</v>
      </c>
      <c r="P1877" s="318">
        <v>0</v>
      </c>
      <c r="Q1877" s="318">
        <v>0</v>
      </c>
      <c r="R1877" s="318">
        <v>12</v>
      </c>
      <c r="S1877" s="318">
        <v>0.52173913043478259</v>
      </c>
      <c r="T1877" s="318">
        <v>1</v>
      </c>
      <c r="U1877" s="318">
        <v>0</v>
      </c>
    </row>
    <row r="1878" spans="1:21" x14ac:dyDescent="0.2">
      <c r="A1878" s="318">
        <v>39227</v>
      </c>
      <c r="B1878" s="318">
        <v>491.64999399999999</v>
      </c>
      <c r="C1878" s="318">
        <v>-1.0420437442317744E-2</v>
      </c>
      <c r="D1878" s="318">
        <v>1.8455366538892154E-3</v>
      </c>
      <c r="E1878" s="318">
        <v>9.1570163140533949E-3</v>
      </c>
      <c r="F1878" s="318">
        <v>9.8614021843651933E-3</v>
      </c>
      <c r="G1878" s="318">
        <v>8.3850947775840034E-5</v>
      </c>
      <c r="H1878" s="318">
        <v>8.8043495164632046E-5</v>
      </c>
      <c r="I1878" s="318">
        <v>3.4365477121580203E-2</v>
      </c>
      <c r="J1878" s="318">
        <v>0</v>
      </c>
      <c r="K1878" s="318" t="s">
        <v>634</v>
      </c>
      <c r="O1878" s="318">
        <v>0</v>
      </c>
      <c r="P1878" s="318">
        <v>0</v>
      </c>
      <c r="Q1878" s="318">
        <v>0</v>
      </c>
      <c r="R1878" s="318">
        <v>12</v>
      </c>
      <c r="S1878" s="318">
        <v>0.52173913043478259</v>
      </c>
      <c r="T1878" s="318">
        <v>1</v>
      </c>
      <c r="U1878" s="318">
        <v>0</v>
      </c>
    </row>
    <row r="1879" spans="1:21" x14ac:dyDescent="0.2">
      <c r="A1879" s="318">
        <v>39231</v>
      </c>
      <c r="B1879" s="318">
        <v>489.11999500000002</v>
      </c>
      <c r="C1879" s="318">
        <v>-5.1592211022775669E-3</v>
      </c>
      <c r="D1879" s="318">
        <v>1.2897610664676549E-3</v>
      </c>
      <c r="E1879" s="318">
        <v>9.2136379130239483E-3</v>
      </c>
      <c r="F1879" s="318">
        <v>9.9223792909488677E-3</v>
      </c>
      <c r="G1879" s="318">
        <v>8.4891123592312285E-5</v>
      </c>
      <c r="H1879" s="318">
        <v>8.9135679771927908E-5</v>
      </c>
      <c r="I1879" s="318">
        <v>3.0105032960834749E-2</v>
      </c>
      <c r="J1879" s="318">
        <v>0</v>
      </c>
      <c r="K1879" s="318" t="s">
        <v>634</v>
      </c>
      <c r="O1879" s="318">
        <v>0</v>
      </c>
      <c r="P1879" s="318">
        <v>0</v>
      </c>
      <c r="Q1879" s="318">
        <v>0</v>
      </c>
      <c r="R1879" s="318">
        <v>12</v>
      </c>
      <c r="S1879" s="318">
        <v>0.52173913043478259</v>
      </c>
      <c r="T1879" s="318">
        <v>1</v>
      </c>
      <c r="U1879" s="318">
        <v>0</v>
      </c>
    </row>
    <row r="1880" spans="1:21" x14ac:dyDescent="0.2">
      <c r="A1880" s="318">
        <v>39232</v>
      </c>
      <c r="B1880" s="318">
        <v>487.75</v>
      </c>
      <c r="C1880" s="318">
        <v>-2.8048684168634108E-3</v>
      </c>
      <c r="D1880" s="318">
        <v>9.0776946335642853E-4</v>
      </c>
      <c r="E1880" s="318">
        <v>9.2089666603453434E-3</v>
      </c>
      <c r="F1880" s="318">
        <v>9.9173487111411385E-3</v>
      </c>
      <c r="G1880" s="318">
        <v>8.4805066951352067E-5</v>
      </c>
      <c r="H1880" s="318">
        <v>8.9045320298919669E-5</v>
      </c>
      <c r="I1880" s="318">
        <v>2.6114532890515227E-2</v>
      </c>
      <c r="J1880" s="318">
        <v>0</v>
      </c>
      <c r="K1880" s="318" t="s">
        <v>634</v>
      </c>
      <c r="O1880" s="318">
        <v>0</v>
      </c>
      <c r="P1880" s="318">
        <v>0</v>
      </c>
      <c r="Q1880" s="318">
        <v>0</v>
      </c>
      <c r="R1880" s="318">
        <v>12</v>
      </c>
      <c r="S1880" s="318">
        <v>0.52173913043478259</v>
      </c>
      <c r="T1880" s="318">
        <v>1</v>
      </c>
      <c r="U1880" s="318">
        <v>0</v>
      </c>
    </row>
    <row r="1881" spans="1:21" x14ac:dyDescent="0.2">
      <c r="A1881" s="318">
        <v>39233</v>
      </c>
      <c r="B1881" s="318">
        <v>496.26001000000002</v>
      </c>
      <c r="C1881" s="318">
        <v>1.7297023579376816E-2</v>
      </c>
      <c r="D1881" s="318">
        <v>2.0619563127163049E-3</v>
      </c>
      <c r="E1881" s="318">
        <v>9.6827999054419078E-3</v>
      </c>
      <c r="F1881" s="318">
        <v>1.0427630667398977E-2</v>
      </c>
      <c r="G1881" s="318">
        <v>9.3756614008825827E-5</v>
      </c>
      <c r="H1881" s="318">
        <v>9.8444444709267127E-5</v>
      </c>
      <c r="I1881" s="318">
        <v>2.2081778148792641E-2</v>
      </c>
      <c r="J1881" s="318">
        <v>0</v>
      </c>
      <c r="K1881" s="318" t="s">
        <v>634</v>
      </c>
      <c r="O1881" s="318">
        <v>0</v>
      </c>
      <c r="P1881" s="318">
        <v>0</v>
      </c>
      <c r="Q1881" s="318">
        <v>0</v>
      </c>
      <c r="R1881" s="318">
        <v>12</v>
      </c>
      <c r="S1881" s="318">
        <v>0.52173913043478259</v>
      </c>
      <c r="T1881" s="318">
        <v>1</v>
      </c>
      <c r="U1881" s="318">
        <v>0</v>
      </c>
    </row>
    <row r="1882" spans="1:21" x14ac:dyDescent="0.2">
      <c r="A1882" s="318">
        <v>39234</v>
      </c>
      <c r="B1882" s="318">
        <v>501.38000499999998</v>
      </c>
      <c r="C1882" s="318">
        <v>1.0264303505787298E-2</v>
      </c>
      <c r="D1882" s="318">
        <v>2.3128494339103734E-3</v>
      </c>
      <c r="E1882" s="318">
        <v>9.829758199395076E-3</v>
      </c>
      <c r="F1882" s="318">
        <v>1.0585893445502389E-2</v>
      </c>
      <c r="G1882" s="318">
        <v>9.6624146258574738E-5</v>
      </c>
      <c r="H1882" s="318">
        <v>1.0145535357150348E-4</v>
      </c>
      <c r="I1882" s="318">
        <v>3.2171582125597065E-2</v>
      </c>
      <c r="J1882" s="318">
        <v>0</v>
      </c>
      <c r="K1882" s="318" t="s">
        <v>634</v>
      </c>
      <c r="O1882" s="318">
        <v>0</v>
      </c>
      <c r="P1882" s="318">
        <v>0</v>
      </c>
      <c r="Q1882" s="318">
        <v>0</v>
      </c>
      <c r="R1882" s="318">
        <v>12</v>
      </c>
      <c r="S1882" s="318">
        <v>0.52173913043478259</v>
      </c>
      <c r="T1882" s="318">
        <v>1</v>
      </c>
      <c r="U1882" s="318">
        <v>0</v>
      </c>
    </row>
    <row r="1883" spans="1:21" x14ac:dyDescent="0.2">
      <c r="A1883" s="318">
        <v>39237</v>
      </c>
      <c r="B1883" s="318">
        <v>499.67001299999998</v>
      </c>
      <c r="C1883" s="318">
        <v>-3.4164000449013413E-3</v>
      </c>
      <c r="D1883" s="318">
        <v>1.6118296168075245E-3</v>
      </c>
      <c r="E1883" s="318">
        <v>9.6802070192000735E-3</v>
      </c>
      <c r="F1883" s="318">
        <v>1.042483832836931E-2</v>
      </c>
      <c r="G1883" s="318">
        <v>9.370640793457036E-5</v>
      </c>
      <c r="H1883" s="318">
        <v>9.8391728331298877E-5</v>
      </c>
      <c r="I1883" s="318">
        <v>3.6185927215215526E-2</v>
      </c>
      <c r="J1883" s="318">
        <v>0</v>
      </c>
      <c r="K1883" s="318" t="s">
        <v>634</v>
      </c>
      <c r="O1883" s="318">
        <v>0</v>
      </c>
      <c r="P1883" s="318">
        <v>0</v>
      </c>
      <c r="Q1883" s="318">
        <v>0</v>
      </c>
      <c r="R1883" s="318">
        <v>11</v>
      </c>
      <c r="S1883" s="318">
        <v>0.47826086956521741</v>
      </c>
      <c r="T1883" s="318">
        <v>1</v>
      </c>
      <c r="U1883" s="318">
        <v>0</v>
      </c>
    </row>
    <row r="1884" spans="1:21" x14ac:dyDescent="0.2">
      <c r="A1884" s="318">
        <v>39238</v>
      </c>
      <c r="B1884" s="318">
        <v>498</v>
      </c>
      <c r="C1884" s="318">
        <v>-3.3478295188302935E-3</v>
      </c>
      <c r="D1884" s="318">
        <v>1.4139792740637939E-3</v>
      </c>
      <c r="E1884" s="318">
        <v>9.7397552108692206E-3</v>
      </c>
      <c r="F1884" s="318">
        <v>1.0488967150166853E-2</v>
      </c>
      <c r="G1884" s="318">
        <v>9.4862831567654146E-5</v>
      </c>
      <c r="H1884" s="318">
        <v>9.9605973146036863E-5</v>
      </c>
      <c r="I1884" s="318">
        <v>3.7723677370091413E-2</v>
      </c>
      <c r="J1884" s="318">
        <v>0</v>
      </c>
      <c r="K1884" s="318" t="s">
        <v>634</v>
      </c>
      <c r="O1884" s="318">
        <v>0</v>
      </c>
      <c r="P1884" s="318">
        <v>0</v>
      </c>
      <c r="Q1884" s="318">
        <v>0</v>
      </c>
      <c r="R1884" s="318">
        <v>11</v>
      </c>
      <c r="S1884" s="318">
        <v>0.47826086956521741</v>
      </c>
      <c r="T1884" s="318">
        <v>1</v>
      </c>
      <c r="U1884" s="318">
        <v>0</v>
      </c>
    </row>
    <row r="1885" spans="1:21" x14ac:dyDescent="0.2">
      <c r="A1885" s="318">
        <v>39239</v>
      </c>
      <c r="B1885" s="318">
        <v>489.29998799999998</v>
      </c>
      <c r="C1885" s="318">
        <v>-1.7624303254406792E-2</v>
      </c>
      <c r="D1885" s="318">
        <v>1.2473369954320946E-4</v>
      </c>
      <c r="E1885" s="318">
        <v>1.0392863696405718E-2</v>
      </c>
      <c r="F1885" s="318">
        <v>1.1192314749975389E-2</v>
      </c>
      <c r="G1885" s="318">
        <v>1.0801161581206792E-4</v>
      </c>
      <c r="H1885" s="318">
        <v>1.1341219660267132E-4</v>
      </c>
      <c r="I1885" s="318">
        <v>3.7843763365114878E-2</v>
      </c>
      <c r="J1885" s="318">
        <v>0</v>
      </c>
      <c r="K1885" s="318" t="s">
        <v>634</v>
      </c>
      <c r="O1885" s="318">
        <v>0</v>
      </c>
      <c r="P1885" s="318">
        <v>0</v>
      </c>
      <c r="Q1885" s="318">
        <v>0</v>
      </c>
      <c r="R1885" s="318">
        <v>11</v>
      </c>
      <c r="S1885" s="318">
        <v>0.47826086956521741</v>
      </c>
      <c r="T1885" s="318">
        <v>1</v>
      </c>
      <c r="U1885" s="318">
        <v>0</v>
      </c>
    </row>
    <row r="1886" spans="1:21" x14ac:dyDescent="0.2">
      <c r="A1886" s="318">
        <v>39240</v>
      </c>
      <c r="B1886" s="318">
        <v>485.41000400000001</v>
      </c>
      <c r="C1886" s="318">
        <v>-7.9818708837789878E-3</v>
      </c>
      <c r="D1886" s="318">
        <v>-4.1122223516784672E-4</v>
      </c>
      <c r="E1886" s="318">
        <v>1.0511908167503661E-2</v>
      </c>
      <c r="F1886" s="318">
        <v>1.1320516488080865E-2</v>
      </c>
      <c r="G1886" s="318">
        <v>1.1050021332203018E-4</v>
      </c>
      <c r="H1886" s="318">
        <v>1.160252239881317E-4</v>
      </c>
      <c r="I1886" s="318">
        <v>2.9740163628763677E-2</v>
      </c>
      <c r="J1886" s="318">
        <v>0</v>
      </c>
      <c r="K1886" s="318" t="s">
        <v>634</v>
      </c>
      <c r="O1886" s="318">
        <v>0</v>
      </c>
      <c r="P1886" s="318">
        <v>0</v>
      </c>
      <c r="Q1886" s="318">
        <v>0</v>
      </c>
      <c r="R1886" s="318">
        <v>10</v>
      </c>
      <c r="S1886" s="318">
        <v>0.43478260869565216</v>
      </c>
      <c r="T1886" s="318">
        <v>1</v>
      </c>
      <c r="U1886" s="318">
        <v>0</v>
      </c>
    </row>
    <row r="1887" spans="1:21" x14ac:dyDescent="0.2">
      <c r="A1887" s="318">
        <v>39241</v>
      </c>
      <c r="B1887" s="318">
        <v>483.07998700000002</v>
      </c>
      <c r="C1887" s="318">
        <v>-4.8116583899495925E-3</v>
      </c>
      <c r="D1887" s="318">
        <v>5.1038004238578428E-4</v>
      </c>
      <c r="E1887" s="318">
        <v>9.0754482891598279E-3</v>
      </c>
      <c r="F1887" s="318">
        <v>9.7735596960182754E-3</v>
      </c>
      <c r="G1887" s="318">
        <v>8.2363761649214046E-5</v>
      </c>
      <c r="H1887" s="318">
        <v>8.6481949731674748E-5</v>
      </c>
      <c r="I1887" s="318">
        <v>2.3234220675427717E-2</v>
      </c>
      <c r="J1887" s="318">
        <v>0</v>
      </c>
      <c r="K1887" s="318" t="s">
        <v>634</v>
      </c>
      <c r="O1887" s="318">
        <v>0</v>
      </c>
      <c r="P1887" s="318">
        <v>0</v>
      </c>
      <c r="Q1887" s="318">
        <v>0</v>
      </c>
      <c r="R1887" s="318">
        <v>10</v>
      </c>
      <c r="S1887" s="318">
        <v>0.43478260869565216</v>
      </c>
      <c r="T1887" s="318">
        <v>1</v>
      </c>
      <c r="U1887" s="318">
        <v>0</v>
      </c>
    </row>
    <row r="1888" spans="1:21" x14ac:dyDescent="0.2">
      <c r="A1888" s="318">
        <v>39245</v>
      </c>
      <c r="B1888" s="318">
        <v>482.20001200000002</v>
      </c>
      <c r="C1888" s="318">
        <v>-1.0992834321861171E-2</v>
      </c>
      <c r="D1888" s="318">
        <v>4.6542226576990538E-4</v>
      </c>
      <c r="E1888" s="318">
        <v>9.6139657369760673E-3</v>
      </c>
      <c r="F1888" s="318">
        <v>1.0353501562897303E-2</v>
      </c>
      <c r="G1888" s="318">
        <v>9.2428337191749786E-5</v>
      </c>
      <c r="H1888" s="318">
        <v>9.7049754051337279E-5</v>
      </c>
      <c r="I1888" s="318">
        <v>2.9389935482734539E-2</v>
      </c>
      <c r="J1888" s="318">
        <v>0</v>
      </c>
      <c r="K1888" s="318" t="s">
        <v>634</v>
      </c>
      <c r="O1888" s="318">
        <v>0</v>
      </c>
      <c r="P1888" s="318">
        <v>0</v>
      </c>
      <c r="Q1888" s="318">
        <v>0</v>
      </c>
      <c r="R1888" s="318">
        <v>11</v>
      </c>
      <c r="S1888" s="318">
        <v>0.47826086956521741</v>
      </c>
      <c r="T1888" s="318">
        <v>1</v>
      </c>
      <c r="U1888" s="318">
        <v>0</v>
      </c>
    </row>
    <row r="1889" spans="1:21" x14ac:dyDescent="0.2">
      <c r="A1889" s="318">
        <v>39246</v>
      </c>
      <c r="B1889" s="318">
        <v>483.52999899999998</v>
      </c>
      <c r="C1889" s="318">
        <v>2.7543678371477467E-3</v>
      </c>
      <c r="D1889" s="318">
        <v>1.1038767543814453E-3</v>
      </c>
      <c r="E1889" s="318">
        <v>9.277991894886985E-3</v>
      </c>
      <c r="F1889" s="318">
        <v>9.9916835791090605E-3</v>
      </c>
      <c r="G1889" s="318">
        <v>8.6081133601588578E-5</v>
      </c>
      <c r="H1889" s="318">
        <v>9.0385190281668009E-5</v>
      </c>
      <c r="I1889" s="318">
        <v>2.2592235928956917E-2</v>
      </c>
      <c r="J1889" s="318">
        <v>0</v>
      </c>
      <c r="K1889" s="318" t="s">
        <v>634</v>
      </c>
      <c r="O1889" s="318">
        <v>0</v>
      </c>
      <c r="P1889" s="318">
        <v>0</v>
      </c>
      <c r="Q1889" s="318">
        <v>0</v>
      </c>
      <c r="R1889" s="318">
        <v>11</v>
      </c>
      <c r="S1889" s="318">
        <v>0.47826086956521741</v>
      </c>
      <c r="T1889" s="318">
        <v>1</v>
      </c>
      <c r="U1889" s="318">
        <v>0</v>
      </c>
    </row>
    <row r="1890" spans="1:21" x14ac:dyDescent="0.2">
      <c r="A1890" s="318">
        <v>39247</v>
      </c>
      <c r="B1890" s="318">
        <v>495.51001000000002</v>
      </c>
      <c r="C1890" s="318">
        <v>2.447419691217826E-2</v>
      </c>
      <c r="D1890" s="318">
        <v>2.1083228253406701E-3</v>
      </c>
      <c r="E1890" s="318">
        <v>1.0586365931612673E-2</v>
      </c>
      <c r="F1890" s="318">
        <v>1.1400701772505954E-2</v>
      </c>
      <c r="G1890" s="318">
        <v>1.1207114363800945E-4</v>
      </c>
      <c r="H1890" s="318">
        <v>1.1767470081990993E-4</v>
      </c>
      <c r="I1890" s="318">
        <v>2.2491734378005567E-2</v>
      </c>
      <c r="J1890" s="318">
        <v>0</v>
      </c>
      <c r="K1890" s="318" t="s">
        <v>634</v>
      </c>
      <c r="O1890" s="318">
        <v>0</v>
      </c>
      <c r="P1890" s="318">
        <v>0</v>
      </c>
      <c r="Q1890" s="318">
        <v>0</v>
      </c>
      <c r="R1890" s="318">
        <v>11</v>
      </c>
      <c r="S1890" s="318">
        <v>0.47826086956521741</v>
      </c>
      <c r="T1890" s="318">
        <v>1</v>
      </c>
      <c r="U1890" s="318">
        <v>0</v>
      </c>
    </row>
    <row r="1891" spans="1:21" x14ac:dyDescent="0.2">
      <c r="A1891" s="318">
        <v>39248</v>
      </c>
      <c r="B1891" s="318">
        <v>504.790009</v>
      </c>
      <c r="C1891" s="318">
        <v>1.8554963651972897E-2</v>
      </c>
      <c r="D1891" s="318">
        <v>2.4912701277333984E-3</v>
      </c>
      <c r="E1891" s="318">
        <v>1.1041275890344442E-2</v>
      </c>
      <c r="F1891" s="318">
        <v>1.1890604804986321E-2</v>
      </c>
      <c r="G1891" s="318">
        <v>1.2190977328670144E-4</v>
      </c>
      <c r="H1891" s="318">
        <v>1.2800526195103651E-4</v>
      </c>
      <c r="I1891" s="318">
        <v>3.6600094086119646E-2</v>
      </c>
      <c r="J1891" s="318">
        <v>0</v>
      </c>
      <c r="K1891" s="318" t="s">
        <v>634</v>
      </c>
      <c r="O1891" s="318">
        <v>0</v>
      </c>
      <c r="P1891" s="318">
        <v>0</v>
      </c>
      <c r="Q1891" s="318">
        <v>0</v>
      </c>
      <c r="R1891" s="318">
        <v>11</v>
      </c>
      <c r="S1891" s="318">
        <v>0.47826086956521741</v>
      </c>
      <c r="T1891" s="318">
        <v>1</v>
      </c>
      <c r="U1891" s="318">
        <v>0</v>
      </c>
    </row>
    <row r="1892" spans="1:21" x14ac:dyDescent="0.2">
      <c r="A1892" s="318">
        <v>39251</v>
      </c>
      <c r="B1892" s="318">
        <v>505.89001500000001</v>
      </c>
      <c r="C1892" s="318">
        <v>2.1767649666083909E-3</v>
      </c>
      <c r="D1892" s="318">
        <v>2.5124924652941871E-3</v>
      </c>
      <c r="E1892" s="318">
        <v>1.1040169962913494E-2</v>
      </c>
      <c r="F1892" s="318">
        <v>1.1889413806214532E-2</v>
      </c>
      <c r="G1892" s="318">
        <v>1.2188535281001736E-4</v>
      </c>
      <c r="H1892" s="318">
        <v>1.2797962045051824E-4</v>
      </c>
      <c r="I1892" s="318">
        <v>4.3221766600739842E-2</v>
      </c>
      <c r="J1892" s="318">
        <v>0</v>
      </c>
      <c r="K1892" s="318" t="s">
        <v>634</v>
      </c>
      <c r="O1892" s="318">
        <v>0</v>
      </c>
      <c r="P1892" s="318">
        <v>0</v>
      </c>
      <c r="Q1892" s="318">
        <v>0</v>
      </c>
      <c r="R1892" s="318">
        <v>11</v>
      </c>
      <c r="S1892" s="318">
        <v>0.47826086956521741</v>
      </c>
      <c r="T1892" s="318">
        <v>1</v>
      </c>
      <c r="U1892" s="318">
        <v>0</v>
      </c>
    </row>
    <row r="1893" spans="1:21" x14ac:dyDescent="0.2">
      <c r="A1893" s="318">
        <v>39252</v>
      </c>
      <c r="B1893" s="318">
        <v>506.11999500000002</v>
      </c>
      <c r="C1893" s="318">
        <v>4.5450144106577923E-4</v>
      </c>
      <c r="D1893" s="318">
        <v>1.8025133138808826E-3</v>
      </c>
      <c r="E1893" s="318">
        <v>1.0644702963888329E-2</v>
      </c>
      <c r="F1893" s="318">
        <v>1.1463526268802815E-2</v>
      </c>
      <c r="G1893" s="318">
        <v>1.1330970118941298E-4</v>
      </c>
      <c r="H1893" s="318">
        <v>1.1897518624888363E-4</v>
      </c>
      <c r="I1893" s="318">
        <v>4.2856157680053908E-2</v>
      </c>
      <c r="J1893" s="318">
        <v>0</v>
      </c>
      <c r="K1893" s="318" t="s">
        <v>634</v>
      </c>
      <c r="O1893" s="318">
        <v>0</v>
      </c>
      <c r="P1893" s="318">
        <v>0</v>
      </c>
      <c r="Q1893" s="318">
        <v>0</v>
      </c>
      <c r="R1893" s="318">
        <v>11</v>
      </c>
      <c r="S1893" s="318">
        <v>0.47826086956521741</v>
      </c>
      <c r="T1893" s="318">
        <v>1</v>
      </c>
      <c r="U1893" s="318">
        <v>0</v>
      </c>
    </row>
    <row r="1894" spans="1:21" x14ac:dyDescent="0.2">
      <c r="A1894" s="318">
        <v>39253</v>
      </c>
      <c r="B1894" s="318">
        <v>507.89001500000001</v>
      </c>
      <c r="C1894" s="318">
        <v>3.4911327902002682E-3</v>
      </c>
      <c r="D1894" s="318">
        <v>1.4594591280784645E-3</v>
      </c>
      <c r="E1894" s="318">
        <v>1.0458233397841953E-2</v>
      </c>
      <c r="F1894" s="318">
        <v>1.1262712889983642E-2</v>
      </c>
      <c r="G1894" s="318">
        <v>1.0937464580373685E-4</v>
      </c>
      <c r="H1894" s="318">
        <v>1.1484337809392369E-4</v>
      </c>
      <c r="I1894" s="318">
        <v>4.387638694985322E-2</v>
      </c>
      <c r="J1894" s="318">
        <v>0</v>
      </c>
      <c r="K1894" s="318" t="s">
        <v>634</v>
      </c>
      <c r="O1894" s="318">
        <v>0</v>
      </c>
      <c r="P1894" s="318">
        <v>0</v>
      </c>
      <c r="Q1894" s="318">
        <v>0</v>
      </c>
      <c r="R1894" s="318">
        <v>10</v>
      </c>
      <c r="S1894" s="318">
        <v>0.43478260869565216</v>
      </c>
      <c r="T1894" s="318">
        <v>1</v>
      </c>
      <c r="U1894" s="318">
        <v>0</v>
      </c>
    </row>
    <row r="1895" spans="1:21" x14ac:dyDescent="0.2">
      <c r="A1895" s="318">
        <v>39254</v>
      </c>
      <c r="B1895" s="318">
        <v>506.30999800000001</v>
      </c>
      <c r="C1895" s="318">
        <v>-3.1157922658294822E-3</v>
      </c>
      <c r="D1895" s="318">
        <v>1.1778604569425432E-3</v>
      </c>
      <c r="E1895" s="318">
        <v>1.0499927345112901E-2</v>
      </c>
      <c r="F1895" s="318">
        <v>1.130761406396774E-2</v>
      </c>
      <c r="G1895" s="318">
        <v>1.1024847425264964E-4</v>
      </c>
      <c r="H1895" s="318">
        <v>1.1576089796528212E-4</v>
      </c>
      <c r="I1895" s="318">
        <v>4.3952099231251797E-2</v>
      </c>
      <c r="J1895" s="318">
        <v>0</v>
      </c>
      <c r="K1895" s="318" t="s">
        <v>634</v>
      </c>
      <c r="O1895" s="318">
        <v>0</v>
      </c>
      <c r="P1895" s="318">
        <v>0</v>
      </c>
      <c r="Q1895" s="318">
        <v>0</v>
      </c>
      <c r="R1895" s="318">
        <v>10</v>
      </c>
      <c r="S1895" s="318">
        <v>0.43478260869565216</v>
      </c>
      <c r="T1895" s="318">
        <v>1</v>
      </c>
      <c r="U1895" s="318">
        <v>0</v>
      </c>
    </row>
    <row r="1896" spans="1:21" x14ac:dyDescent="0.2">
      <c r="A1896" s="318">
        <v>39258</v>
      </c>
      <c r="B1896" s="318">
        <v>502.41000400000001</v>
      </c>
      <c r="C1896" s="318">
        <v>-4.0522232665508411E-3</v>
      </c>
      <c r="D1896" s="318">
        <v>5.3471528149725612E-4</v>
      </c>
      <c r="E1896" s="318">
        <v>1.0427264722448553E-2</v>
      </c>
      <c r="F1896" s="318">
        <v>1.1229362008790749E-2</v>
      </c>
      <c r="G1896" s="318">
        <v>1.0872784959202009E-4</v>
      </c>
      <c r="H1896" s="318">
        <v>1.1416424207162109E-4</v>
      </c>
      <c r="I1896" s="318">
        <v>3.2867500077365164E-2</v>
      </c>
      <c r="J1896" s="318">
        <v>0</v>
      </c>
      <c r="K1896" s="318" t="s">
        <v>634</v>
      </c>
      <c r="O1896" s="318">
        <v>0</v>
      </c>
      <c r="P1896" s="318">
        <v>0</v>
      </c>
      <c r="Q1896" s="318">
        <v>0</v>
      </c>
      <c r="R1896" s="318">
        <v>11</v>
      </c>
      <c r="S1896" s="318">
        <v>0.47826086956521741</v>
      </c>
      <c r="T1896" s="318">
        <v>1</v>
      </c>
      <c r="U1896" s="318">
        <v>0</v>
      </c>
    </row>
    <row r="1897" spans="1:21" x14ac:dyDescent="0.2">
      <c r="A1897" s="318">
        <v>39259</v>
      </c>
      <c r="B1897" s="318">
        <v>499.58999599999999</v>
      </c>
      <c r="C1897" s="318">
        <v>-5.6287733443976078E-3</v>
      </c>
      <c r="D1897" s="318">
        <v>7.6288976235059606E-4</v>
      </c>
      <c r="E1897" s="318">
        <v>1.0226037544454497E-2</v>
      </c>
      <c r="F1897" s="318">
        <v>1.1012655817104844E-2</v>
      </c>
      <c r="G1897" s="318">
        <v>1.0457184386059297E-4</v>
      </c>
      <c r="H1897" s="318">
        <v>1.0980043605362263E-4</v>
      </c>
      <c r="I1897" s="318">
        <v>2.8915544954644889E-2</v>
      </c>
      <c r="J1897" s="318">
        <v>0</v>
      </c>
      <c r="K1897" s="318" t="s">
        <v>634</v>
      </c>
      <c r="O1897" s="318">
        <v>0</v>
      </c>
      <c r="P1897" s="318">
        <v>0</v>
      </c>
      <c r="Q1897" s="318">
        <v>0</v>
      </c>
      <c r="R1897" s="318">
        <v>11</v>
      </c>
      <c r="S1897" s="318">
        <v>0.47826086956521741</v>
      </c>
      <c r="T1897" s="318">
        <v>1</v>
      </c>
      <c r="U1897" s="318">
        <v>0</v>
      </c>
    </row>
    <row r="1898" spans="1:21" x14ac:dyDescent="0.2">
      <c r="A1898" s="318">
        <v>39260</v>
      </c>
      <c r="B1898" s="318">
        <v>492.38000499999998</v>
      </c>
      <c r="C1898" s="318">
        <v>-1.4536967775815732E-2</v>
      </c>
      <c r="D1898" s="318">
        <v>3.163303969440161E-4</v>
      </c>
      <c r="E1898" s="318">
        <v>1.0691733723310778E-2</v>
      </c>
      <c r="F1898" s="318">
        <v>1.1514174778950068E-2</v>
      </c>
      <c r="G1898" s="318">
        <v>1.1431317001018093E-4</v>
      </c>
      <c r="H1898" s="318">
        <v>1.2002882851068998E-4</v>
      </c>
      <c r="I1898" s="318">
        <v>2.6883909153790589E-2</v>
      </c>
      <c r="J1898" s="318">
        <v>0</v>
      </c>
      <c r="K1898" s="318" t="s">
        <v>634</v>
      </c>
      <c r="O1898" s="318">
        <v>0</v>
      </c>
      <c r="P1898" s="318">
        <v>0</v>
      </c>
      <c r="Q1898" s="318">
        <v>0</v>
      </c>
      <c r="R1898" s="318">
        <v>11</v>
      </c>
      <c r="S1898" s="318">
        <v>0.47826086956521741</v>
      </c>
      <c r="T1898" s="318">
        <v>1</v>
      </c>
      <c r="U1898" s="318">
        <v>0</v>
      </c>
    </row>
    <row r="1899" spans="1:21" x14ac:dyDescent="0.2">
      <c r="A1899" s="318">
        <v>39261</v>
      </c>
      <c r="B1899" s="318">
        <v>503.73001099999999</v>
      </c>
      <c r="C1899" s="318">
        <v>2.2789645820674425E-2</v>
      </c>
      <c r="D1899" s="318">
        <v>1.535116789207723E-3</v>
      </c>
      <c r="E1899" s="318">
        <v>1.1726843519535582E-2</v>
      </c>
      <c r="F1899" s="318">
        <v>1.2628908405653703E-2</v>
      </c>
      <c r="G1899" s="318">
        <v>1.3751885893167369E-4</v>
      </c>
      <c r="H1899" s="318">
        <v>1.4439480187825737E-4</v>
      </c>
      <c r="I1899" s="318">
        <v>1.8857589378278038E-2</v>
      </c>
      <c r="J1899" s="318">
        <v>0</v>
      </c>
      <c r="K1899" s="318" t="s">
        <v>634</v>
      </c>
      <c r="O1899" s="318">
        <v>0</v>
      </c>
      <c r="P1899" s="318">
        <v>0</v>
      </c>
      <c r="Q1899" s="318">
        <v>0</v>
      </c>
      <c r="R1899" s="318">
        <v>11</v>
      </c>
      <c r="S1899" s="318">
        <v>0.47826086956521741</v>
      </c>
      <c r="T1899" s="318">
        <v>1</v>
      </c>
      <c r="U1899" s="318">
        <v>0</v>
      </c>
    </row>
    <row r="1900" spans="1:21" x14ac:dyDescent="0.2">
      <c r="A1900" s="318">
        <v>39262</v>
      </c>
      <c r="B1900" s="318">
        <v>508.23998999999998</v>
      </c>
      <c r="C1900" s="318">
        <v>8.9133252059511274E-3</v>
      </c>
      <c r="D1900" s="318">
        <v>1.135893057139833E-3</v>
      </c>
      <c r="E1900" s="318">
        <v>1.1298297351944736E-2</v>
      </c>
      <c r="F1900" s="318">
        <v>1.2167397148248178E-2</v>
      </c>
      <c r="G1900" s="318">
        <v>1.2765152305296143E-4</v>
      </c>
      <c r="H1900" s="318">
        <v>1.3403409920560952E-4</v>
      </c>
      <c r="I1900" s="318">
        <v>2.8216600376140193E-2</v>
      </c>
      <c r="J1900" s="318">
        <v>0</v>
      </c>
      <c r="K1900" s="318" t="s">
        <v>634</v>
      </c>
      <c r="O1900" s="318">
        <v>0</v>
      </c>
      <c r="P1900" s="318">
        <v>0</v>
      </c>
      <c r="Q1900" s="318">
        <v>0</v>
      </c>
      <c r="R1900" s="318">
        <v>11</v>
      </c>
      <c r="S1900" s="318">
        <v>0.47826086956521741</v>
      </c>
      <c r="T1900" s="318">
        <v>1</v>
      </c>
      <c r="U1900" s="318">
        <v>0</v>
      </c>
    </row>
    <row r="1901" spans="1:21" x14ac:dyDescent="0.2">
      <c r="A1901" s="318">
        <v>39265</v>
      </c>
      <c r="B1901" s="318">
        <v>510.80999800000001</v>
      </c>
      <c r="C1901" s="318">
        <v>5.0439399027782982E-3</v>
      </c>
      <c r="D1901" s="318">
        <v>8.8730431413940492E-4</v>
      </c>
      <c r="E1901" s="318">
        <v>1.1143782325274215E-2</v>
      </c>
      <c r="F1901" s="318">
        <v>1.2000996350295308E-2</v>
      </c>
      <c r="G1901" s="318">
        <v>1.2418388451309399E-4</v>
      </c>
      <c r="H1901" s="318">
        <v>1.303930787387487E-4</v>
      </c>
      <c r="I1901" s="318">
        <v>3.186179366977885E-2</v>
      </c>
      <c r="J1901" s="318">
        <v>0</v>
      </c>
      <c r="K1901" s="318" t="s">
        <v>634</v>
      </c>
      <c r="O1901" s="318">
        <v>0</v>
      </c>
      <c r="P1901" s="318">
        <v>0</v>
      </c>
      <c r="Q1901" s="318">
        <v>0</v>
      </c>
      <c r="R1901" s="318">
        <v>11</v>
      </c>
      <c r="S1901" s="318">
        <v>0.47826086956521741</v>
      </c>
      <c r="T1901" s="318">
        <v>1</v>
      </c>
      <c r="U1901" s="318">
        <v>0</v>
      </c>
    </row>
    <row r="1902" spans="1:21" x14ac:dyDescent="0.2">
      <c r="A1902" s="318">
        <v>39266</v>
      </c>
      <c r="B1902" s="318">
        <v>512.39001499999995</v>
      </c>
      <c r="C1902" s="318">
        <v>3.0883859182804126E-3</v>
      </c>
      <c r="D1902" s="318">
        <v>1.1970560266718693E-3</v>
      </c>
      <c r="E1902" s="318">
        <v>1.1108523103203658E-2</v>
      </c>
      <c r="F1902" s="318">
        <v>1.1963024880373169E-2</v>
      </c>
      <c r="G1902" s="318">
        <v>1.2339928553440943E-4</v>
      </c>
      <c r="H1902" s="318">
        <v>1.295692498111299E-4</v>
      </c>
      <c r="I1902" s="318">
        <v>3.3238208310213652E-2</v>
      </c>
      <c r="J1902" s="318">
        <v>0</v>
      </c>
      <c r="K1902" s="318" t="s">
        <v>634</v>
      </c>
      <c r="O1902" s="318">
        <v>0</v>
      </c>
      <c r="P1902" s="318">
        <v>0</v>
      </c>
      <c r="Q1902" s="318">
        <v>0</v>
      </c>
      <c r="R1902" s="318">
        <v>11</v>
      </c>
      <c r="S1902" s="318">
        <v>0.47826086956521741</v>
      </c>
      <c r="T1902" s="318">
        <v>1</v>
      </c>
      <c r="U1902" s="318">
        <v>0</v>
      </c>
    </row>
    <row r="1903" spans="1:21" x14ac:dyDescent="0.2">
      <c r="A1903" s="318">
        <v>39267</v>
      </c>
      <c r="B1903" s="318">
        <v>516.94000200000005</v>
      </c>
      <c r="C1903" s="318">
        <v>8.8407343803454993E-3</v>
      </c>
      <c r="D1903" s="318">
        <v>1.7774638313945259E-3</v>
      </c>
      <c r="E1903" s="318">
        <v>1.1177390588204052E-2</v>
      </c>
      <c r="F1903" s="318">
        <v>1.2037189864219748E-2</v>
      </c>
      <c r="G1903" s="318">
        <v>1.2493406036127253E-4</v>
      </c>
      <c r="H1903" s="318">
        <v>1.3118076337933617E-4</v>
      </c>
      <c r="I1903" s="318">
        <v>3.2341957954667468E-2</v>
      </c>
      <c r="J1903" s="318">
        <v>0</v>
      </c>
      <c r="K1903" s="318" t="s">
        <v>634</v>
      </c>
      <c r="O1903" s="318">
        <v>0</v>
      </c>
      <c r="P1903" s="318">
        <v>0</v>
      </c>
      <c r="Q1903" s="318">
        <v>0</v>
      </c>
      <c r="R1903" s="318">
        <v>11</v>
      </c>
      <c r="S1903" s="318">
        <v>0.47826086956521741</v>
      </c>
      <c r="T1903" s="318">
        <v>1</v>
      </c>
      <c r="U1903" s="318">
        <v>0</v>
      </c>
    </row>
    <row r="1904" spans="1:21" x14ac:dyDescent="0.2">
      <c r="A1904" s="318">
        <v>39268</v>
      </c>
      <c r="B1904" s="318">
        <v>516.73999000000003</v>
      </c>
      <c r="C1904" s="318">
        <v>-3.8699017886414808E-4</v>
      </c>
      <c r="D1904" s="318">
        <v>2.5982882635632231E-3</v>
      </c>
      <c r="E1904" s="318">
        <v>1.0278104627359426E-2</v>
      </c>
      <c r="F1904" s="318">
        <v>1.1068728060233228E-2</v>
      </c>
      <c r="G1904" s="318">
        <v>1.0563943473094727E-4</v>
      </c>
      <c r="H1904" s="318">
        <v>1.1092140646749464E-4</v>
      </c>
      <c r="I1904" s="318">
        <v>3.6092908875439422E-2</v>
      </c>
      <c r="J1904" s="318">
        <v>0</v>
      </c>
      <c r="K1904" s="318" t="s">
        <v>634</v>
      </c>
      <c r="O1904" s="318">
        <v>0</v>
      </c>
      <c r="P1904" s="318">
        <v>0</v>
      </c>
      <c r="Q1904" s="318">
        <v>0</v>
      </c>
      <c r="R1904" s="318">
        <v>11</v>
      </c>
      <c r="S1904" s="318">
        <v>0.47826086956521741</v>
      </c>
      <c r="T1904" s="318">
        <v>1</v>
      </c>
      <c r="U1904" s="318">
        <v>0</v>
      </c>
    </row>
    <row r="1905" spans="1:21" x14ac:dyDescent="0.2">
      <c r="A1905" s="318">
        <v>39269</v>
      </c>
      <c r="B1905" s="318">
        <v>513.46002199999998</v>
      </c>
      <c r="C1905" s="318">
        <v>-6.3676549107612931E-3</v>
      </c>
      <c r="D1905" s="318">
        <v>2.6751556908497804E-3</v>
      </c>
      <c r="E1905" s="318">
        <v>1.0200767087361964E-2</v>
      </c>
      <c r="F1905" s="318">
        <v>1.09854414786975E-2</v>
      </c>
      <c r="G1905" s="318">
        <v>1.040556491706071E-4</v>
      </c>
      <c r="H1905" s="318">
        <v>1.0925843162913746E-4</v>
      </c>
      <c r="I1905" s="318">
        <v>3.7539796252467263E-2</v>
      </c>
      <c r="J1905" s="318">
        <v>0</v>
      </c>
      <c r="K1905" s="318" t="s">
        <v>634</v>
      </c>
      <c r="O1905" s="318">
        <v>0</v>
      </c>
      <c r="P1905" s="318">
        <v>0</v>
      </c>
      <c r="Q1905" s="318">
        <v>0</v>
      </c>
      <c r="R1905" s="318">
        <v>11</v>
      </c>
      <c r="S1905" s="318">
        <v>0.47826086956521741</v>
      </c>
      <c r="T1905" s="318">
        <v>1</v>
      </c>
      <c r="U1905" s="318">
        <v>0</v>
      </c>
    </row>
    <row r="1906" spans="1:21" x14ac:dyDescent="0.2">
      <c r="A1906" s="318">
        <v>39272</v>
      </c>
      <c r="B1906" s="318">
        <v>516.01000999999997</v>
      </c>
      <c r="C1906" s="318">
        <v>4.9539921238939333E-3</v>
      </c>
      <c r="D1906" s="318">
        <v>3.1401866676994709E-3</v>
      </c>
      <c r="E1906" s="318">
        <v>1.0064075625267902E-2</v>
      </c>
      <c r="F1906" s="318">
        <v>1.0838235288750048E-2</v>
      </c>
      <c r="G1906" s="318">
        <v>1.0128561819111152E-4</v>
      </c>
      <c r="H1906" s="318">
        <v>1.0634989910066709E-4</v>
      </c>
      <c r="I1906" s="318">
        <v>3.457807405452859E-2</v>
      </c>
      <c r="J1906" s="318">
        <v>0</v>
      </c>
      <c r="K1906" s="318" t="s">
        <v>634</v>
      </c>
      <c r="O1906" s="318">
        <v>0</v>
      </c>
      <c r="P1906" s="318">
        <v>0</v>
      </c>
      <c r="Q1906" s="318">
        <v>0</v>
      </c>
      <c r="R1906" s="318">
        <v>11</v>
      </c>
      <c r="S1906" s="318">
        <v>0.47826086956521741</v>
      </c>
      <c r="T1906" s="318">
        <v>1</v>
      </c>
      <c r="U1906" s="318">
        <v>0</v>
      </c>
    </row>
    <row r="1907" spans="1:21" x14ac:dyDescent="0.2">
      <c r="A1907" s="318">
        <v>39273</v>
      </c>
      <c r="B1907" s="318">
        <v>512.78002900000001</v>
      </c>
      <c r="C1907" s="318">
        <v>-6.2792046779228342E-3</v>
      </c>
      <c r="D1907" s="318">
        <v>2.4045302326386984E-3</v>
      </c>
      <c r="E1907" s="318">
        <v>1.0165428445132222E-2</v>
      </c>
      <c r="F1907" s="318">
        <v>1.0947384479373162E-2</v>
      </c>
      <c r="G1907" s="318">
        <v>1.0333593547310329E-4</v>
      </c>
      <c r="H1907" s="318">
        <v>1.0850273224675845E-4</v>
      </c>
      <c r="I1907" s="318">
        <v>4.0900846024643479E-2</v>
      </c>
      <c r="J1907" s="318">
        <v>0</v>
      </c>
      <c r="K1907" s="318" t="s">
        <v>634</v>
      </c>
      <c r="O1907" s="318">
        <v>0</v>
      </c>
      <c r="P1907" s="318">
        <v>0</v>
      </c>
      <c r="Q1907" s="318">
        <v>0</v>
      </c>
      <c r="R1907" s="318">
        <v>11</v>
      </c>
      <c r="S1907" s="318">
        <v>0.47826086956521741</v>
      </c>
      <c r="T1907" s="318">
        <v>1</v>
      </c>
      <c r="U1907" s="318">
        <v>0</v>
      </c>
    </row>
    <row r="1908" spans="1:21" x14ac:dyDescent="0.2">
      <c r="A1908" s="318">
        <v>39274</v>
      </c>
      <c r="B1908" s="318">
        <v>512.29998799999998</v>
      </c>
      <c r="C1908" s="318">
        <v>-9.3659231890235893E-4</v>
      </c>
      <c r="D1908" s="318">
        <v>2.8833988994462607E-3</v>
      </c>
      <c r="E1908" s="318">
        <v>9.7303052705433168E-3</v>
      </c>
      <c r="F1908" s="318">
        <v>1.047879029135434E-2</v>
      </c>
      <c r="G1908" s="318">
        <v>9.4678840657963059E-5</v>
      </c>
      <c r="H1908" s="318">
        <v>9.9412782690861223E-5</v>
      </c>
      <c r="I1908" s="318">
        <v>3.5961892303593673E-2</v>
      </c>
      <c r="J1908" s="318">
        <v>0</v>
      </c>
      <c r="K1908" s="318" t="s">
        <v>634</v>
      </c>
      <c r="O1908" s="318">
        <v>0</v>
      </c>
      <c r="P1908" s="318">
        <v>0</v>
      </c>
      <c r="Q1908" s="318">
        <v>0</v>
      </c>
      <c r="R1908" s="318">
        <v>11</v>
      </c>
      <c r="S1908" s="318">
        <v>0.47826086956521741</v>
      </c>
      <c r="T1908" s="318">
        <v>1</v>
      </c>
      <c r="U1908" s="318">
        <v>0</v>
      </c>
    </row>
    <row r="1909" spans="1:21" x14ac:dyDescent="0.2">
      <c r="A1909" s="318">
        <v>39275</v>
      </c>
      <c r="B1909" s="318">
        <v>518.17999299999997</v>
      </c>
      <c r="C1909" s="318">
        <v>1.1412291215984737E-2</v>
      </c>
      <c r="D1909" s="318">
        <v>3.2956809651051651E-3</v>
      </c>
      <c r="E1909" s="318">
        <v>9.906393545979256E-3</v>
      </c>
      <c r="F1909" s="318">
        <v>1.0668423818746891E-2</v>
      </c>
      <c r="G1909" s="318">
        <v>9.8136633087819443E-5</v>
      </c>
      <c r="H1909" s="318">
        <v>1.0304346474221042E-4</v>
      </c>
      <c r="I1909" s="318">
        <v>3.6509383518284838E-2</v>
      </c>
      <c r="J1909" s="318">
        <v>0</v>
      </c>
      <c r="K1909" s="318" t="s">
        <v>634</v>
      </c>
      <c r="O1909" s="318">
        <v>0</v>
      </c>
      <c r="P1909" s="318">
        <v>0</v>
      </c>
      <c r="Q1909" s="318">
        <v>0</v>
      </c>
      <c r="R1909" s="318">
        <v>11</v>
      </c>
      <c r="S1909" s="318">
        <v>0.47826086956521741</v>
      </c>
      <c r="T1909" s="318">
        <v>1</v>
      </c>
      <c r="U1909" s="318">
        <v>0</v>
      </c>
    </row>
    <row r="1910" spans="1:21" x14ac:dyDescent="0.2">
      <c r="A1910" s="318">
        <v>39276</v>
      </c>
      <c r="B1910" s="318">
        <v>519.69000200000005</v>
      </c>
      <c r="C1910" s="318">
        <v>2.9098250700416036E-3</v>
      </c>
      <c r="D1910" s="318">
        <v>2.2688061154796106E-3</v>
      </c>
      <c r="E1910" s="318">
        <v>8.6377314664067093E-3</v>
      </c>
      <c r="F1910" s="318">
        <v>9.3021723484379946E-3</v>
      </c>
      <c r="G1910" s="318">
        <v>7.4610404885752589E-5</v>
      </c>
      <c r="H1910" s="318">
        <v>7.8340925130040227E-5</v>
      </c>
      <c r="I1910" s="318">
        <v>4.4115738701778297E-2</v>
      </c>
      <c r="J1910" s="318">
        <v>0</v>
      </c>
      <c r="K1910" s="318" t="s">
        <v>634</v>
      </c>
      <c r="O1910" s="318">
        <v>0</v>
      </c>
      <c r="P1910" s="318">
        <v>0</v>
      </c>
      <c r="Q1910" s="318">
        <v>0</v>
      </c>
      <c r="R1910" s="318">
        <v>11</v>
      </c>
      <c r="S1910" s="318">
        <v>0.47826086956521741</v>
      </c>
      <c r="T1910" s="318">
        <v>1</v>
      </c>
      <c r="U1910" s="318">
        <v>0</v>
      </c>
    </row>
    <row r="1911" spans="1:21" x14ac:dyDescent="0.2">
      <c r="A1911" s="318">
        <v>39279</v>
      </c>
      <c r="B1911" s="318">
        <v>520.69000200000005</v>
      </c>
      <c r="C1911" s="318">
        <v>1.9223751016277202E-3</v>
      </c>
      <c r="D1911" s="318">
        <v>1.4767780892726973E-3</v>
      </c>
      <c r="E1911" s="318">
        <v>7.790749991427948E-3</v>
      </c>
      <c r="F1911" s="318">
        <v>8.3900384523070207E-3</v>
      </c>
      <c r="G1911" s="318">
        <v>6.0695785428934572E-5</v>
      </c>
      <c r="H1911" s="318">
        <v>6.3730574700381307E-5</v>
      </c>
      <c r="I1911" s="318">
        <v>4.2432502435223174E-2</v>
      </c>
      <c r="J1911" s="318">
        <v>0</v>
      </c>
      <c r="K1911" s="318" t="s">
        <v>634</v>
      </c>
      <c r="O1911" s="318">
        <v>0</v>
      </c>
      <c r="P1911" s="318">
        <v>0</v>
      </c>
      <c r="Q1911" s="318">
        <v>0</v>
      </c>
      <c r="R1911" s="318">
        <v>11</v>
      </c>
      <c r="S1911" s="318">
        <v>0.47826086956521741</v>
      </c>
      <c r="T1911" s="318">
        <v>1</v>
      </c>
      <c r="U1911" s="318">
        <v>0</v>
      </c>
    </row>
    <row r="1912" spans="1:21" x14ac:dyDescent="0.2">
      <c r="A1912" s="318">
        <v>39280</v>
      </c>
      <c r="B1912" s="318">
        <v>517.76000999999997</v>
      </c>
      <c r="C1912" s="318">
        <v>-5.6430251649954247E-3</v>
      </c>
      <c r="D1912" s="318">
        <v>1.1044071306248965E-3</v>
      </c>
      <c r="E1912" s="318">
        <v>7.9410498757469285E-3</v>
      </c>
      <c r="F1912" s="318">
        <v>8.551899866188999E-3</v>
      </c>
      <c r="G1912" s="318">
        <v>6.3060273129100319E-5</v>
      </c>
      <c r="H1912" s="318">
        <v>6.6213286785555344E-5</v>
      </c>
      <c r="I1912" s="318">
        <v>3.7326591367665189E-2</v>
      </c>
      <c r="J1912" s="318">
        <v>0</v>
      </c>
      <c r="K1912" s="318" t="s">
        <v>634</v>
      </c>
      <c r="O1912" s="318">
        <v>0</v>
      </c>
      <c r="P1912" s="318">
        <v>0</v>
      </c>
      <c r="Q1912" s="318">
        <v>0</v>
      </c>
      <c r="R1912" s="318">
        <v>11</v>
      </c>
      <c r="S1912" s="318">
        <v>0.47826086956521741</v>
      </c>
      <c r="T1912" s="318">
        <v>1</v>
      </c>
      <c r="U1912" s="318">
        <v>0</v>
      </c>
    </row>
    <row r="1913" spans="1:21" x14ac:dyDescent="0.2">
      <c r="A1913" s="318">
        <v>39281</v>
      </c>
      <c r="B1913" s="318">
        <v>517.52002000000005</v>
      </c>
      <c r="C1913" s="318">
        <v>-4.6362336246098362E-4</v>
      </c>
      <c r="D1913" s="318">
        <v>1.0606869018855267E-3</v>
      </c>
      <c r="E1913" s="318">
        <v>7.9473318295435174E-3</v>
      </c>
      <c r="F1913" s="318">
        <v>8.5586650472007104E-3</v>
      </c>
      <c r="G1913" s="318">
        <v>6.3160083208875525E-5</v>
      </c>
      <c r="H1913" s="318">
        <v>6.631808736931931E-5</v>
      </c>
      <c r="I1913" s="318">
        <v>3.2225906596363083E-2</v>
      </c>
      <c r="J1913" s="318">
        <v>0</v>
      </c>
      <c r="K1913" s="318" t="s">
        <v>634</v>
      </c>
      <c r="O1913" s="318">
        <v>0</v>
      </c>
      <c r="P1913" s="318">
        <v>0</v>
      </c>
      <c r="Q1913" s="318">
        <v>0</v>
      </c>
      <c r="R1913" s="318">
        <v>11</v>
      </c>
      <c r="S1913" s="318">
        <v>0.47826086956521741</v>
      </c>
      <c r="T1913" s="318">
        <v>1</v>
      </c>
      <c r="U1913" s="318">
        <v>0</v>
      </c>
    </row>
    <row r="1914" spans="1:21" x14ac:dyDescent="0.2">
      <c r="A1914" s="318">
        <v>39282</v>
      </c>
      <c r="B1914" s="318">
        <v>524.36999500000002</v>
      </c>
      <c r="C1914" s="318">
        <v>1.3149322098274263E-2</v>
      </c>
      <c r="D1914" s="318">
        <v>1.5206006784604788E-3</v>
      </c>
      <c r="E1914" s="318">
        <v>8.3635750835193111E-3</v>
      </c>
      <c r="F1914" s="318">
        <v>9.0069270130207959E-3</v>
      </c>
      <c r="G1914" s="318">
        <v>6.9949388177665037E-5</v>
      </c>
      <c r="H1914" s="318">
        <v>7.3446857586548299E-5</v>
      </c>
      <c r="I1914" s="318">
        <v>2.9315230301029966E-2</v>
      </c>
      <c r="J1914" s="318">
        <v>0</v>
      </c>
      <c r="K1914" s="318" t="s">
        <v>634</v>
      </c>
      <c r="O1914" s="318">
        <v>0</v>
      </c>
      <c r="P1914" s="318">
        <v>0</v>
      </c>
      <c r="Q1914" s="318">
        <v>0</v>
      </c>
      <c r="R1914" s="318">
        <v>11</v>
      </c>
      <c r="S1914" s="318">
        <v>0.47826086956521741</v>
      </c>
      <c r="T1914" s="318">
        <v>1</v>
      </c>
      <c r="U1914" s="318">
        <v>0</v>
      </c>
    </row>
    <row r="1915" spans="1:21" x14ac:dyDescent="0.2">
      <c r="A1915" s="318">
        <v>39283</v>
      </c>
      <c r="B1915" s="318">
        <v>520.55999799999995</v>
      </c>
      <c r="C1915" s="318">
        <v>-7.2923811351407637E-3</v>
      </c>
      <c r="D1915" s="318">
        <v>1.3217154942075607E-3</v>
      </c>
      <c r="E1915" s="318">
        <v>8.5273958827401814E-3</v>
      </c>
      <c r="F1915" s="318">
        <v>9.1833494121817336E-3</v>
      </c>
      <c r="G1915" s="318">
        <v>7.2716480540974186E-5</v>
      </c>
      <c r="H1915" s="318">
        <v>7.6352304568022905E-5</v>
      </c>
      <c r="I1915" s="318">
        <v>3.5331571951136127E-2</v>
      </c>
      <c r="J1915" s="318">
        <v>0</v>
      </c>
      <c r="K1915" s="318" t="s">
        <v>634</v>
      </c>
      <c r="O1915" s="318">
        <v>0</v>
      </c>
      <c r="P1915" s="318">
        <v>0</v>
      </c>
      <c r="Q1915" s="318">
        <v>0</v>
      </c>
      <c r="R1915" s="318">
        <v>10</v>
      </c>
      <c r="S1915" s="318">
        <v>0.43478260869565216</v>
      </c>
      <c r="T1915" s="318">
        <v>1</v>
      </c>
      <c r="U1915" s="318">
        <v>0</v>
      </c>
    </row>
    <row r="1916" spans="1:21" x14ac:dyDescent="0.2">
      <c r="A1916" s="318">
        <v>39286</v>
      </c>
      <c r="B1916" s="318">
        <v>520.63000499999998</v>
      </c>
      <c r="C1916" s="318">
        <v>1.3447497556424932E-4</v>
      </c>
      <c r="D1916" s="318">
        <v>1.5033750322668703E-3</v>
      </c>
      <c r="E1916" s="318">
        <v>8.4558418693086342E-3</v>
      </c>
      <c r="F1916" s="318">
        <v>9.1062912438708357E-3</v>
      </c>
      <c r="G1916" s="318">
        <v>7.1501261718752931E-5</v>
      </c>
      <c r="H1916" s="318">
        <v>7.5076324804690574E-5</v>
      </c>
      <c r="I1916" s="318">
        <v>3.2246758719959863E-2</v>
      </c>
      <c r="J1916" s="318">
        <v>0</v>
      </c>
      <c r="K1916" s="318" t="s">
        <v>634</v>
      </c>
      <c r="O1916" s="318">
        <v>0</v>
      </c>
      <c r="P1916" s="318">
        <v>0</v>
      </c>
      <c r="Q1916" s="318">
        <v>0</v>
      </c>
      <c r="R1916" s="318">
        <v>10</v>
      </c>
      <c r="S1916" s="318">
        <v>0.43478260869565216</v>
      </c>
      <c r="T1916" s="318">
        <v>1</v>
      </c>
      <c r="U1916" s="318">
        <v>0</v>
      </c>
    </row>
    <row r="1917" spans="1:21" x14ac:dyDescent="0.2">
      <c r="A1917" s="318">
        <v>39287</v>
      </c>
      <c r="B1917" s="318">
        <v>509.33999599999999</v>
      </c>
      <c r="C1917" s="318">
        <v>-2.1923864195645321E-2</v>
      </c>
      <c r="D1917" s="318">
        <v>6.5234451183379997E-4</v>
      </c>
      <c r="E1917" s="318">
        <v>9.830530982297395E-3</v>
      </c>
      <c r="F1917" s="318">
        <v>1.0586725673243348E-2</v>
      </c>
      <c r="G1917" s="318">
        <v>9.6639339393908994E-5</v>
      </c>
      <c r="H1917" s="318">
        <v>1.0147130636360445E-4</v>
      </c>
      <c r="I1917" s="318">
        <v>2.8970386729762754E-2</v>
      </c>
      <c r="J1917" s="318">
        <v>0</v>
      </c>
      <c r="K1917" s="318" t="s">
        <v>634</v>
      </c>
      <c r="O1917" s="318">
        <v>0</v>
      </c>
      <c r="P1917" s="318">
        <v>0</v>
      </c>
      <c r="Q1917" s="318">
        <v>0</v>
      </c>
      <c r="R1917" s="318">
        <v>10</v>
      </c>
      <c r="S1917" s="318">
        <v>0.43478260869565216</v>
      </c>
      <c r="T1917" s="318">
        <v>1</v>
      </c>
      <c r="U1917" s="318">
        <v>0</v>
      </c>
    </row>
    <row r="1918" spans="1:21" x14ac:dyDescent="0.2">
      <c r="A1918" s="318">
        <v>39288</v>
      </c>
      <c r="B1918" s="318">
        <v>505.82998700000002</v>
      </c>
      <c r="C1918" s="318">
        <v>-6.9151433669664948E-3</v>
      </c>
      <c r="D1918" s="318">
        <v>5.9108879647337708E-4</v>
      </c>
      <c r="E1918" s="318">
        <v>9.8755314328752702E-3</v>
      </c>
      <c r="F1918" s="318">
        <v>1.0635187696942598E-2</v>
      </c>
      <c r="G1918" s="318">
        <v>9.7526121081707487E-5</v>
      </c>
      <c r="H1918" s="318">
        <v>1.0240242713579287E-4</v>
      </c>
      <c r="I1918" s="318">
        <v>1.7769931788614593E-2</v>
      </c>
      <c r="J1918" s="318">
        <v>0</v>
      </c>
      <c r="K1918" s="318" t="s">
        <v>634</v>
      </c>
      <c r="O1918" s="318">
        <v>0</v>
      </c>
      <c r="P1918" s="318">
        <v>0</v>
      </c>
      <c r="Q1918" s="318">
        <v>0</v>
      </c>
      <c r="R1918" s="318">
        <v>10</v>
      </c>
      <c r="S1918" s="318">
        <v>0.43478260869565216</v>
      </c>
      <c r="T1918" s="318">
        <v>1</v>
      </c>
      <c r="U1918" s="318">
        <v>0</v>
      </c>
    </row>
    <row r="1919" spans="1:21" x14ac:dyDescent="0.2">
      <c r="A1919" s="318">
        <v>39289</v>
      </c>
      <c r="B1919" s="318">
        <v>493.76998900000001</v>
      </c>
      <c r="C1919" s="318">
        <v>-2.4130819311157081E-2</v>
      </c>
      <c r="D1919" s="318">
        <v>1.3423872336188475E-4</v>
      </c>
      <c r="E1919" s="318">
        <v>1.0789935390646583E-2</v>
      </c>
      <c r="F1919" s="318">
        <v>1.161993042069632E-2</v>
      </c>
      <c r="G1919" s="318">
        <v>1.1642270573432763E-4</v>
      </c>
      <c r="H1919" s="318">
        <v>1.2224384102104403E-4</v>
      </c>
      <c r="I1919" s="318">
        <v>1.8006038988036887E-2</v>
      </c>
      <c r="J1919" s="318">
        <v>0</v>
      </c>
      <c r="K1919" s="318" t="s">
        <v>634</v>
      </c>
      <c r="O1919" s="318">
        <v>0</v>
      </c>
      <c r="P1919" s="318">
        <v>0</v>
      </c>
      <c r="Q1919" s="318">
        <v>0</v>
      </c>
      <c r="R1919" s="318">
        <v>10</v>
      </c>
      <c r="S1919" s="318">
        <v>0.43478260869565216</v>
      </c>
      <c r="T1919" s="318">
        <v>1</v>
      </c>
      <c r="U1919" s="318">
        <v>0</v>
      </c>
    </row>
    <row r="1920" spans="1:21" x14ac:dyDescent="0.2">
      <c r="A1920" s="318">
        <v>39290</v>
      </c>
      <c r="B1920" s="318">
        <v>485.75</v>
      </c>
      <c r="C1920" s="318">
        <v>-1.6375711188958079E-2</v>
      </c>
      <c r="D1920" s="318">
        <v>-1.7307782770968067E-3</v>
      </c>
      <c r="E1920" s="318">
        <v>1.0036735110076654E-2</v>
      </c>
      <c r="F1920" s="318">
        <v>1.0808791657005627E-2</v>
      </c>
      <c r="G1920" s="318">
        <v>1.0073605166984544E-4</v>
      </c>
      <c r="H1920" s="318">
        <v>1.0577285425333771E-4</v>
      </c>
      <c r="I1920" s="318">
        <v>8.1379831065446946E-3</v>
      </c>
      <c r="J1920" s="318">
        <v>0</v>
      </c>
      <c r="K1920" s="318" t="s">
        <v>634</v>
      </c>
      <c r="O1920" s="318">
        <v>0</v>
      </c>
      <c r="P1920" s="318">
        <v>0</v>
      </c>
      <c r="Q1920" s="318">
        <v>0</v>
      </c>
      <c r="R1920" s="318">
        <v>10</v>
      </c>
      <c r="S1920" s="318">
        <v>0.43478260869565216</v>
      </c>
      <c r="T1920" s="318">
        <v>1</v>
      </c>
      <c r="U1920" s="318">
        <v>0</v>
      </c>
    </row>
    <row r="1921" spans="1:21" x14ac:dyDescent="0.2">
      <c r="A1921" s="318">
        <v>39293</v>
      </c>
      <c r="B1921" s="318">
        <v>487.040009</v>
      </c>
      <c r="C1921" s="318">
        <v>2.6521854546918012E-3</v>
      </c>
      <c r="D1921" s="318">
        <v>-2.028927789061536E-3</v>
      </c>
      <c r="E1921" s="318">
        <v>9.7948142140422169E-3</v>
      </c>
      <c r="F1921" s="318">
        <v>1.0548261461276232E-2</v>
      </c>
      <c r="G1921" s="318">
        <v>9.5938385487603442E-5</v>
      </c>
      <c r="H1921" s="318">
        <v>1.0073530476198362E-4</v>
      </c>
      <c r="I1921" s="318">
        <v>-4.2501612633149095E-3</v>
      </c>
      <c r="J1921" s="318">
        <v>0</v>
      </c>
      <c r="K1921" s="318" t="s">
        <v>634</v>
      </c>
      <c r="O1921" s="318">
        <v>0</v>
      </c>
      <c r="P1921" s="318">
        <v>0</v>
      </c>
      <c r="Q1921" s="318">
        <v>0</v>
      </c>
      <c r="R1921" s="318">
        <v>10</v>
      </c>
      <c r="S1921" s="318">
        <v>0.43478260869565216</v>
      </c>
      <c r="T1921" s="318">
        <v>1</v>
      </c>
      <c r="U1921" s="318">
        <v>0</v>
      </c>
    </row>
    <row r="1922" spans="1:21" x14ac:dyDescent="0.2">
      <c r="A1922" s="318">
        <v>39294</v>
      </c>
      <c r="B1922" s="318">
        <v>495.57000699999998</v>
      </c>
      <c r="C1922" s="318">
        <v>1.7362355648066451E-2</v>
      </c>
      <c r="D1922" s="318">
        <v>-1.4423365630954338E-3</v>
      </c>
      <c r="E1922" s="318">
        <v>1.0577188310488858E-2</v>
      </c>
      <c r="F1922" s="318">
        <v>1.1390818180526462E-2</v>
      </c>
      <c r="G1922" s="318">
        <v>1.1187691255554213E-4</v>
      </c>
      <c r="H1922" s="318">
        <v>1.1747075818331924E-4</v>
      </c>
      <c r="I1922" s="318">
        <v>-6.1356432906602308E-3</v>
      </c>
      <c r="J1922" s="318">
        <v>0</v>
      </c>
      <c r="K1922" s="318" t="s">
        <v>634</v>
      </c>
      <c r="O1922" s="318">
        <v>0</v>
      </c>
      <c r="P1922" s="318">
        <v>0</v>
      </c>
      <c r="Q1922" s="318">
        <v>0</v>
      </c>
      <c r="R1922" s="318">
        <v>10</v>
      </c>
      <c r="S1922" s="318">
        <v>0.43478260869565216</v>
      </c>
      <c r="T1922" s="318">
        <v>1</v>
      </c>
      <c r="U1922" s="318">
        <v>0</v>
      </c>
    </row>
    <row r="1923" spans="1:21" x14ac:dyDescent="0.2">
      <c r="A1923" s="318">
        <v>39295</v>
      </c>
      <c r="B1923" s="318">
        <v>484.82998700000002</v>
      </c>
      <c r="C1923" s="318">
        <v>-2.1910342145168491E-2</v>
      </c>
      <c r="D1923" s="318">
        <v>-2.6327521851644289E-3</v>
      </c>
      <c r="E1923" s="318">
        <v>1.1415321241640087E-2</v>
      </c>
      <c r="F1923" s="318">
        <v>1.22934228756124E-2</v>
      </c>
      <c r="G1923" s="318">
        <v>1.3030955904983938E-4</v>
      </c>
      <c r="H1923" s="318">
        <v>1.3682503700233135E-4</v>
      </c>
      <c r="I1923" s="318">
        <v>-8.3843069483991361E-4</v>
      </c>
      <c r="J1923" s="318">
        <v>0</v>
      </c>
      <c r="K1923" s="318" t="s">
        <v>634</v>
      </c>
      <c r="O1923" s="318">
        <v>0</v>
      </c>
      <c r="P1923" s="318">
        <v>0</v>
      </c>
      <c r="Q1923" s="318">
        <v>0</v>
      </c>
      <c r="R1923" s="318">
        <v>10</v>
      </c>
      <c r="S1923" s="318">
        <v>0.43478260869565216</v>
      </c>
      <c r="T1923" s="318">
        <v>1</v>
      </c>
      <c r="U1923" s="318">
        <v>0</v>
      </c>
    </row>
    <row r="1924" spans="1:21" x14ac:dyDescent="0.2">
      <c r="A1924" s="318">
        <v>39296</v>
      </c>
      <c r="B1924" s="318">
        <v>488.20001200000002</v>
      </c>
      <c r="C1924" s="318">
        <v>6.9268953238104027E-3</v>
      </c>
      <c r="D1924" s="318">
        <v>-2.7238873783327669E-3</v>
      </c>
      <c r="E1924" s="318">
        <v>1.1326435294106414E-2</v>
      </c>
      <c r="F1924" s="318">
        <v>1.2197699547499214E-2</v>
      </c>
      <c r="G1924" s="318">
        <v>1.2828813647157946E-4</v>
      </c>
      <c r="H1924" s="318">
        <v>1.3470254329515843E-4</v>
      </c>
      <c r="I1924" s="318">
        <v>-1.3623102098697082E-2</v>
      </c>
      <c r="J1924" s="318">
        <v>0</v>
      </c>
      <c r="K1924" s="318" t="s">
        <v>634</v>
      </c>
      <c r="O1924" s="318">
        <v>0</v>
      </c>
      <c r="P1924" s="318">
        <v>0</v>
      </c>
      <c r="Q1924" s="318">
        <v>0</v>
      </c>
      <c r="R1924" s="318">
        <v>10</v>
      </c>
      <c r="S1924" s="318">
        <v>0.43478260869565216</v>
      </c>
      <c r="T1924" s="318">
        <v>1</v>
      </c>
      <c r="U1924" s="318">
        <v>0</v>
      </c>
    </row>
    <row r="1925" spans="1:21" x14ac:dyDescent="0.2">
      <c r="A1925" s="318">
        <v>39297</v>
      </c>
      <c r="B1925" s="318">
        <v>479.26998900000001</v>
      </c>
      <c r="C1925" s="318">
        <v>-1.8461092562800655E-2</v>
      </c>
      <c r="D1925" s="318">
        <v>-3.5845589204249817E-3</v>
      </c>
      <c r="E1925" s="318">
        <v>1.1816102154175107E-2</v>
      </c>
      <c r="F1925" s="318">
        <v>1.2725033089111652E-2</v>
      </c>
      <c r="G1925" s="318">
        <v>1.3962027011790162E-4</v>
      </c>
      <c r="H1925" s="318">
        <v>1.466012836237967E-4</v>
      </c>
      <c r="I1925" s="318">
        <v>-1.1209643193509094E-2</v>
      </c>
      <c r="J1925" s="318">
        <v>0</v>
      </c>
      <c r="K1925" s="318" t="s">
        <v>634</v>
      </c>
      <c r="O1925" s="318">
        <v>0</v>
      </c>
      <c r="P1925" s="318">
        <v>0</v>
      </c>
      <c r="Q1925" s="318">
        <v>0</v>
      </c>
      <c r="R1925" s="318">
        <v>10</v>
      </c>
      <c r="S1925" s="318">
        <v>0.43478260869565216</v>
      </c>
      <c r="T1925" s="318">
        <v>1</v>
      </c>
      <c r="U1925" s="318">
        <v>0</v>
      </c>
    </row>
    <row r="1926" spans="1:21" x14ac:dyDescent="0.2">
      <c r="A1926" s="318">
        <v>39300</v>
      </c>
      <c r="B1926" s="318">
        <v>466.32998700000002</v>
      </c>
      <c r="C1926" s="318">
        <v>-2.7370579844409455E-2</v>
      </c>
      <c r="D1926" s="318">
        <v>-4.5846982029796556E-3</v>
      </c>
      <c r="E1926" s="318">
        <v>1.2902381020935912E-2</v>
      </c>
      <c r="F1926" s="318">
        <v>1.3894871868700212E-2</v>
      </c>
      <c r="G1926" s="318">
        <v>1.6647143600940722E-4</v>
      </c>
      <c r="H1926" s="318">
        <v>1.7479500780987758E-4</v>
      </c>
      <c r="I1926" s="318">
        <v>-1.9013282871118514E-2</v>
      </c>
      <c r="J1926" s="318">
        <v>0</v>
      </c>
      <c r="K1926" s="318" t="s">
        <v>634</v>
      </c>
      <c r="O1926" s="318">
        <v>0</v>
      </c>
      <c r="P1926" s="318">
        <v>0</v>
      </c>
      <c r="Q1926" s="318">
        <v>0</v>
      </c>
      <c r="R1926" s="318">
        <v>10</v>
      </c>
      <c r="S1926" s="318">
        <v>0.43478260869565216</v>
      </c>
      <c r="T1926" s="318">
        <v>1</v>
      </c>
      <c r="U1926" s="318">
        <v>0</v>
      </c>
    </row>
    <row r="1927" spans="1:21" x14ac:dyDescent="0.2">
      <c r="A1927" s="318">
        <v>39301</v>
      </c>
      <c r="B1927" s="318">
        <v>472.23998999999998</v>
      </c>
      <c r="C1927" s="318">
        <v>1.2593799625020797E-2</v>
      </c>
      <c r="D1927" s="318">
        <v>-4.2208978457831383E-3</v>
      </c>
      <c r="E1927" s="318">
        <v>1.328676696936645E-2</v>
      </c>
      <c r="F1927" s="318">
        <v>1.4308825967010023E-2</v>
      </c>
      <c r="G1927" s="318">
        <v>1.7653817649824734E-4</v>
      </c>
      <c r="H1927" s="318">
        <v>1.8536508532315972E-4</v>
      </c>
      <c r="I1927" s="318">
        <v>-3.0852519118425389E-2</v>
      </c>
      <c r="J1927" s="318">
        <v>0</v>
      </c>
      <c r="K1927" s="318" t="s">
        <v>634</v>
      </c>
      <c r="O1927" s="318">
        <v>0</v>
      </c>
      <c r="P1927" s="318">
        <v>0</v>
      </c>
      <c r="Q1927" s="318">
        <v>0</v>
      </c>
      <c r="R1927" s="318">
        <v>10</v>
      </c>
      <c r="S1927" s="318">
        <v>0.43478260869565216</v>
      </c>
      <c r="T1927" s="318">
        <v>1</v>
      </c>
      <c r="U1927" s="318">
        <v>0</v>
      </c>
    </row>
    <row r="1928" spans="1:21" x14ac:dyDescent="0.2">
      <c r="A1928" s="318">
        <v>39302</v>
      </c>
      <c r="B1928" s="318">
        <v>487.05999800000001</v>
      </c>
      <c r="C1928" s="318">
        <v>3.0900004916078787E-2</v>
      </c>
      <c r="D1928" s="318">
        <v>-2.4504592936878226E-3</v>
      </c>
      <c r="E1928" s="318">
        <v>1.5320217374039153E-2</v>
      </c>
      <c r="F1928" s="318">
        <v>1.6498695633580626E-2</v>
      </c>
      <c r="G1928" s="318">
        <v>2.3470906038781112E-4</v>
      </c>
      <c r="H1928" s="318">
        <v>2.4644451340720169E-4</v>
      </c>
      <c r="I1928" s="318">
        <v>-2.0551790558476415E-2</v>
      </c>
      <c r="J1928" s="318">
        <v>0</v>
      </c>
      <c r="K1928" s="318" t="s">
        <v>634</v>
      </c>
      <c r="O1928" s="318">
        <v>0</v>
      </c>
      <c r="P1928" s="318">
        <v>0</v>
      </c>
      <c r="Q1928" s="318">
        <v>0</v>
      </c>
      <c r="R1928" s="318">
        <v>10</v>
      </c>
      <c r="S1928" s="318">
        <v>0.43478260869565216</v>
      </c>
      <c r="T1928" s="318">
        <v>1</v>
      </c>
      <c r="U1928" s="318">
        <v>0</v>
      </c>
    </row>
    <row r="1929" spans="1:21" x14ac:dyDescent="0.2">
      <c r="A1929" s="318">
        <v>39303</v>
      </c>
      <c r="B1929" s="318">
        <v>471.32998700000002</v>
      </c>
      <c r="C1929" s="318">
        <v>-3.2828856626748289E-2</v>
      </c>
      <c r="D1929" s="318">
        <v>-3.9691385464423901E-3</v>
      </c>
      <c r="E1929" s="318">
        <v>1.6682779023496776E-2</v>
      </c>
      <c r="F1929" s="318">
        <v>1.7966069717611912E-2</v>
      </c>
      <c r="G1929" s="318">
        <v>2.7831511594682404E-4</v>
      </c>
      <c r="H1929" s="318">
        <v>2.9223087174416523E-4</v>
      </c>
      <c r="I1929" s="318">
        <v>-5.7508257609426199E-3</v>
      </c>
      <c r="J1929" s="318">
        <v>0</v>
      </c>
      <c r="K1929" s="318" t="s">
        <v>634</v>
      </c>
      <c r="O1929" s="318">
        <v>0</v>
      </c>
      <c r="P1929" s="318">
        <v>0</v>
      </c>
      <c r="Q1929" s="318">
        <v>0</v>
      </c>
      <c r="R1929" s="318">
        <v>10</v>
      </c>
      <c r="S1929" s="318">
        <v>0.43478260869565216</v>
      </c>
      <c r="T1929" s="318">
        <v>1</v>
      </c>
      <c r="U1929" s="318">
        <v>0</v>
      </c>
    </row>
    <row r="1930" spans="1:21" x14ac:dyDescent="0.2">
      <c r="A1930" s="318">
        <v>39304</v>
      </c>
      <c r="B1930" s="318">
        <v>458.64001500000001</v>
      </c>
      <c r="C1930" s="318">
        <v>-2.7292836740574106E-2</v>
      </c>
      <c r="D1930" s="318">
        <v>-5.8122398777070991E-3</v>
      </c>
      <c r="E1930" s="318">
        <v>1.7032867289431101E-2</v>
      </c>
      <c r="F1930" s="318">
        <v>1.8343087850156568E-2</v>
      </c>
      <c r="G1930" s="318">
        <v>2.9011856809937198E-4</v>
      </c>
      <c r="H1930" s="318">
        <v>3.046244965043406E-4</v>
      </c>
      <c r="I1930" s="318">
        <v>-1.9863184511326602E-2</v>
      </c>
      <c r="J1930" s="318">
        <v>0</v>
      </c>
      <c r="K1930" s="318" t="s">
        <v>634</v>
      </c>
      <c r="O1930" s="318">
        <v>0</v>
      </c>
      <c r="P1930" s="318">
        <v>0</v>
      </c>
      <c r="Q1930" s="318">
        <v>0</v>
      </c>
      <c r="R1930" s="318">
        <v>10</v>
      </c>
      <c r="S1930" s="318">
        <v>0.43478260869565216</v>
      </c>
      <c r="T1930" s="318">
        <v>1</v>
      </c>
      <c r="U1930" s="318">
        <v>0</v>
      </c>
    </row>
    <row r="1931" spans="1:21" x14ac:dyDescent="0.2">
      <c r="A1931" s="318">
        <v>39307</v>
      </c>
      <c r="B1931" s="318">
        <v>467.709991</v>
      </c>
      <c r="C1931" s="318">
        <v>1.9582805182337869E-2</v>
      </c>
      <c r="D1931" s="318">
        <v>-5.0182884437882285E-3</v>
      </c>
      <c r="E1931" s="318">
        <v>1.7829705160445797E-2</v>
      </c>
      <c r="F1931" s="318">
        <v>1.9201220942018548E-2</v>
      </c>
      <c r="G1931" s="318">
        <v>3.1789838610842751E-4</v>
      </c>
      <c r="H1931" s="318">
        <v>3.3379330541384892E-4</v>
      </c>
      <c r="I1931" s="318">
        <v>-3.4095183319853319E-2</v>
      </c>
      <c r="J1931" s="318">
        <v>0</v>
      </c>
      <c r="K1931" s="318" t="s">
        <v>634</v>
      </c>
      <c r="O1931" s="318">
        <v>0</v>
      </c>
      <c r="P1931" s="318">
        <v>0</v>
      </c>
      <c r="Q1931" s="318">
        <v>0</v>
      </c>
      <c r="R1931" s="318">
        <v>10</v>
      </c>
      <c r="S1931" s="318">
        <v>0.43478260869565216</v>
      </c>
      <c r="T1931" s="318">
        <v>1</v>
      </c>
      <c r="U1931" s="318">
        <v>0</v>
      </c>
    </row>
    <row r="1932" spans="1:21" x14ac:dyDescent="0.2">
      <c r="A1932" s="318">
        <v>39308</v>
      </c>
      <c r="B1932" s="318">
        <v>466.88000499999998</v>
      </c>
      <c r="C1932" s="318">
        <v>-1.7761504440437193E-3</v>
      </c>
      <c r="D1932" s="318">
        <v>-5.194408707867821E-3</v>
      </c>
      <c r="E1932" s="318">
        <v>1.7775903613081758E-2</v>
      </c>
      <c r="F1932" s="318">
        <v>1.9143280814088046E-2</v>
      </c>
      <c r="G1932" s="318">
        <v>3.1598274926157306E-4</v>
      </c>
      <c r="H1932" s="318">
        <v>3.3178188672465173E-4</v>
      </c>
      <c r="I1932" s="318">
        <v>-2.943125596272678E-2</v>
      </c>
      <c r="J1932" s="318">
        <v>0</v>
      </c>
      <c r="K1932" s="318" t="s">
        <v>634</v>
      </c>
      <c r="O1932" s="318">
        <v>0</v>
      </c>
      <c r="P1932" s="318">
        <v>0</v>
      </c>
      <c r="Q1932" s="318">
        <v>0</v>
      </c>
      <c r="R1932" s="318">
        <v>10</v>
      </c>
      <c r="S1932" s="318">
        <v>0.43478260869565216</v>
      </c>
      <c r="T1932" s="318">
        <v>1</v>
      </c>
      <c r="U1932" s="318">
        <v>0</v>
      </c>
    </row>
    <row r="1933" spans="1:21" x14ac:dyDescent="0.2">
      <c r="A1933" s="318">
        <v>39309</v>
      </c>
      <c r="B1933" s="318">
        <v>458.08999599999999</v>
      </c>
      <c r="C1933" s="318">
        <v>-1.9006613416199251E-2</v>
      </c>
      <c r="D1933" s="318">
        <v>-5.8307700531632419E-3</v>
      </c>
      <c r="E1933" s="318">
        <v>1.8030150659954561E-2</v>
      </c>
      <c r="F1933" s="318">
        <v>1.9417085326104911E-2</v>
      </c>
      <c r="G1933" s="318">
        <v>3.2508633282065996E-4</v>
      </c>
      <c r="H1933" s="318">
        <v>3.4134064946169296E-4</v>
      </c>
      <c r="I1933" s="318">
        <v>-3.5484399360636347E-2</v>
      </c>
      <c r="J1933" s="318">
        <v>0</v>
      </c>
      <c r="K1933" s="318" t="s">
        <v>634</v>
      </c>
      <c r="O1933" s="318">
        <v>0</v>
      </c>
      <c r="P1933" s="318">
        <v>0</v>
      </c>
      <c r="Q1933" s="318">
        <v>0</v>
      </c>
      <c r="R1933" s="318">
        <v>9</v>
      </c>
      <c r="S1933" s="318">
        <v>0.39130434782608697</v>
      </c>
      <c r="T1933" s="318">
        <v>0</v>
      </c>
      <c r="U1933" s="318">
        <v>0</v>
      </c>
    </row>
    <row r="1934" spans="1:21" x14ac:dyDescent="0.2">
      <c r="A1934" s="318">
        <v>39310</v>
      </c>
      <c r="B1934" s="318">
        <v>440.23001099999999</v>
      </c>
      <c r="C1934" s="318">
        <v>-3.9768320029947936E-2</v>
      </c>
      <c r="D1934" s="318">
        <v>-7.7024222754245239E-3</v>
      </c>
      <c r="E1934" s="318">
        <v>1.9430791245311441E-2</v>
      </c>
      <c r="F1934" s="318">
        <v>2.0925467494950781E-2</v>
      </c>
      <c r="G1934" s="318">
        <v>3.7755564841887172E-4</v>
      </c>
      <c r="H1934" s="318">
        <v>3.9643343083981534E-4</v>
      </c>
      <c r="I1934" s="318">
        <v>-4.469851201531011E-2</v>
      </c>
      <c r="J1934" s="318">
        <v>0</v>
      </c>
      <c r="K1934" s="318" t="s">
        <v>634</v>
      </c>
      <c r="O1934" s="318">
        <v>0</v>
      </c>
      <c r="P1934" s="318">
        <v>0</v>
      </c>
      <c r="Q1934" s="318">
        <v>0</v>
      </c>
      <c r="R1934" s="318">
        <v>9</v>
      </c>
      <c r="S1934" s="318">
        <v>0.39130434782608697</v>
      </c>
      <c r="T1934" s="318">
        <v>0</v>
      </c>
      <c r="U1934" s="318">
        <v>0</v>
      </c>
    </row>
    <row r="1935" spans="1:21" x14ac:dyDescent="0.2">
      <c r="A1935" s="318">
        <v>39311</v>
      </c>
      <c r="B1935" s="318">
        <v>451.89999399999999</v>
      </c>
      <c r="C1935" s="318">
        <v>2.6163560542296602E-2</v>
      </c>
      <c r="D1935" s="318">
        <v>-7.0826966352329846E-3</v>
      </c>
      <c r="E1935" s="318">
        <v>2.0316443167924612E-2</v>
      </c>
      <c r="F1935" s="318">
        <v>2.1879246488534197E-2</v>
      </c>
      <c r="G1935" s="318">
        <v>4.127578629955107E-4</v>
      </c>
      <c r="H1935" s="318">
        <v>4.3339575614528624E-4</v>
      </c>
      <c r="I1935" s="318">
        <v>-6.7141828980175733E-2</v>
      </c>
      <c r="J1935" s="318">
        <v>0</v>
      </c>
      <c r="K1935" s="318" t="s">
        <v>634</v>
      </c>
      <c r="O1935" s="318">
        <v>0</v>
      </c>
      <c r="P1935" s="318">
        <v>0</v>
      </c>
      <c r="Q1935" s="318">
        <v>0</v>
      </c>
      <c r="R1935" s="318">
        <v>9</v>
      </c>
      <c r="S1935" s="318">
        <v>0.39130434782608697</v>
      </c>
      <c r="T1935" s="318">
        <v>0</v>
      </c>
      <c r="U1935" s="318">
        <v>0</v>
      </c>
    </row>
    <row r="1936" spans="1:21" x14ac:dyDescent="0.2">
      <c r="A1936" s="318">
        <v>39314</v>
      </c>
      <c r="B1936" s="318">
        <v>459.26001000000002</v>
      </c>
      <c r="C1936" s="318">
        <v>1.6155617124922268E-2</v>
      </c>
      <c r="D1936" s="318">
        <v>-5.9661252895156962E-3</v>
      </c>
      <c r="E1936" s="318">
        <v>2.0939139375538474E-2</v>
      </c>
      <c r="F1936" s="318">
        <v>2.2549842404426049E-2</v>
      </c>
      <c r="G1936" s="318">
        <v>4.3844755778822583E-4</v>
      </c>
      <c r="H1936" s="318">
        <v>4.6036993567763712E-4</v>
      </c>
      <c r="I1936" s="318">
        <v>-5.8616002972448365E-2</v>
      </c>
      <c r="J1936" s="318">
        <v>0</v>
      </c>
      <c r="K1936" s="318" t="s">
        <v>634</v>
      </c>
      <c r="O1936" s="318">
        <v>0</v>
      </c>
      <c r="P1936" s="318">
        <v>0</v>
      </c>
      <c r="Q1936" s="318">
        <v>0</v>
      </c>
      <c r="R1936" s="318">
        <v>9</v>
      </c>
      <c r="S1936" s="318">
        <v>0.39130434782608697</v>
      </c>
      <c r="T1936" s="318">
        <v>0</v>
      </c>
      <c r="U1936" s="318">
        <v>0</v>
      </c>
    </row>
    <row r="1937" spans="1:21" x14ac:dyDescent="0.2">
      <c r="A1937" s="318">
        <v>39315</v>
      </c>
      <c r="B1937" s="318">
        <v>452.92001299999998</v>
      </c>
      <c r="C1937" s="318">
        <v>-1.3900982116403553E-2</v>
      </c>
      <c r="D1937" s="318">
        <v>-6.6344803891332117E-3</v>
      </c>
      <c r="E1937" s="318">
        <v>2.0958667796058213E-2</v>
      </c>
      <c r="F1937" s="318">
        <v>2.2570873011139612E-2</v>
      </c>
      <c r="G1937" s="318">
        <v>4.3926575578552763E-4</v>
      </c>
      <c r="H1937" s="318">
        <v>4.6122904357480404E-4</v>
      </c>
      <c r="I1937" s="318">
        <v>-4.9269795481162983E-2</v>
      </c>
      <c r="J1937" s="318">
        <v>0</v>
      </c>
      <c r="K1937" s="318" t="s">
        <v>634</v>
      </c>
      <c r="O1937" s="318">
        <v>0</v>
      </c>
      <c r="P1937" s="318">
        <v>0</v>
      </c>
      <c r="Q1937" s="318">
        <v>0</v>
      </c>
      <c r="R1937" s="318">
        <v>9</v>
      </c>
      <c r="S1937" s="318">
        <v>0.39130434782608697</v>
      </c>
      <c r="T1937" s="318">
        <v>0</v>
      </c>
      <c r="U1937" s="318">
        <v>0</v>
      </c>
    </row>
    <row r="1938" spans="1:21" x14ac:dyDescent="0.2">
      <c r="A1938" s="318">
        <v>39316</v>
      </c>
      <c r="B1938" s="318">
        <v>461.89001500000001</v>
      </c>
      <c r="C1938" s="318">
        <v>1.9611261821257716E-2</v>
      </c>
      <c r="D1938" s="318">
        <v>-4.6566172454711625E-3</v>
      </c>
      <c r="E1938" s="318">
        <v>2.1398876194540943E-2</v>
      </c>
      <c r="F1938" s="318">
        <v>2.3044943594121015E-2</v>
      </c>
      <c r="G1938" s="318">
        <v>4.5791190238929114E-4</v>
      </c>
      <c r="H1938" s="318">
        <v>4.8080749750875574E-4</v>
      </c>
      <c r="I1938" s="318">
        <v>-5.7073938515415978E-2</v>
      </c>
      <c r="J1938" s="318">
        <v>0</v>
      </c>
      <c r="K1938" s="318" t="s">
        <v>634</v>
      </c>
      <c r="O1938" s="318">
        <v>0</v>
      </c>
      <c r="P1938" s="318">
        <v>0</v>
      </c>
      <c r="Q1938" s="318">
        <v>0</v>
      </c>
      <c r="R1938" s="318">
        <v>9</v>
      </c>
      <c r="S1938" s="318">
        <v>0.39130434782608697</v>
      </c>
      <c r="T1938" s="318">
        <v>0</v>
      </c>
      <c r="U1938" s="318">
        <v>0</v>
      </c>
    </row>
    <row r="1939" spans="1:21" x14ac:dyDescent="0.2">
      <c r="A1939" s="318">
        <v>39317</v>
      </c>
      <c r="B1939" s="318">
        <v>465.58999599999999</v>
      </c>
      <c r="C1939" s="318">
        <v>7.9786099623629647E-3</v>
      </c>
      <c r="D1939" s="318">
        <v>-3.9473908964554735E-3</v>
      </c>
      <c r="E1939" s="318">
        <v>2.156643576467961E-2</v>
      </c>
      <c r="F1939" s="318">
        <v>2.3225392361962655E-2</v>
      </c>
      <c r="G1939" s="318">
        <v>4.6511115159205178E-4</v>
      </c>
      <c r="H1939" s="318">
        <v>4.883667091716544E-4</v>
      </c>
      <c r="I1939" s="318">
        <v>-4.2456566009370207E-2</v>
      </c>
      <c r="J1939" s="318">
        <v>0</v>
      </c>
      <c r="K1939" s="318" t="s">
        <v>634</v>
      </c>
      <c r="O1939" s="318">
        <v>0</v>
      </c>
      <c r="P1939" s="318">
        <v>0</v>
      </c>
      <c r="Q1939" s="318">
        <v>0</v>
      </c>
      <c r="R1939" s="318">
        <v>9</v>
      </c>
      <c r="S1939" s="318">
        <v>0.39130434782608697</v>
      </c>
      <c r="T1939" s="318">
        <v>0</v>
      </c>
      <c r="U1939" s="318">
        <v>0</v>
      </c>
    </row>
    <row r="1940" spans="1:21" x14ac:dyDescent="0.2">
      <c r="A1940" s="318">
        <v>39318</v>
      </c>
      <c r="B1940" s="318">
        <v>466.73998999999998</v>
      </c>
      <c r="C1940" s="318">
        <v>2.4669260894331544E-3</v>
      </c>
      <c r="D1940" s="318">
        <v>-2.680831591665463E-3</v>
      </c>
      <c r="E1940" s="318">
        <v>2.1097758281084695E-2</v>
      </c>
      <c r="F1940" s="318">
        <v>2.2720662764245055E-2</v>
      </c>
      <c r="G1940" s="318">
        <v>4.4511540448707789E-4</v>
      </c>
      <c r="H1940" s="318">
        <v>4.673711747114318E-4</v>
      </c>
      <c r="I1940" s="318">
        <v>-3.463986866924175E-2</v>
      </c>
      <c r="J1940" s="318">
        <v>0</v>
      </c>
      <c r="K1940" s="318" t="s">
        <v>634</v>
      </c>
      <c r="O1940" s="318">
        <v>0</v>
      </c>
      <c r="P1940" s="318">
        <v>0</v>
      </c>
      <c r="Q1940" s="318">
        <v>0</v>
      </c>
      <c r="R1940" s="318">
        <v>9</v>
      </c>
      <c r="S1940" s="318">
        <v>0.39130434782608697</v>
      </c>
      <c r="T1940" s="318">
        <v>0</v>
      </c>
      <c r="U1940" s="318">
        <v>0</v>
      </c>
    </row>
    <row r="1941" spans="1:21" x14ac:dyDescent="0.2">
      <c r="A1941" s="318">
        <v>39321</v>
      </c>
      <c r="B1941" s="318">
        <v>464.85000600000001</v>
      </c>
      <c r="C1941" s="318">
        <v>-4.0575502122764404E-3</v>
      </c>
      <c r="D1941" s="318">
        <v>-2.0942524975377653E-3</v>
      </c>
      <c r="E1941" s="318">
        <v>2.0867951673571764E-2</v>
      </c>
      <c r="F1941" s="318">
        <v>2.2473178725384974E-2</v>
      </c>
      <c r="G1941" s="318">
        <v>4.3547140705052663E-4</v>
      </c>
      <c r="H1941" s="318">
        <v>4.5724497740305296E-4</v>
      </c>
      <c r="I1941" s="318">
        <v>-2.6101904259650113E-2</v>
      </c>
      <c r="J1941" s="318">
        <v>0</v>
      </c>
      <c r="K1941" s="318" t="s">
        <v>634</v>
      </c>
      <c r="O1941" s="318">
        <v>0</v>
      </c>
      <c r="P1941" s="318">
        <v>0</v>
      </c>
      <c r="Q1941" s="318">
        <v>0</v>
      </c>
      <c r="R1941" s="318">
        <v>9</v>
      </c>
      <c r="S1941" s="318">
        <v>0.39130434782608697</v>
      </c>
      <c r="T1941" s="318">
        <v>0</v>
      </c>
      <c r="U1941" s="318">
        <v>0</v>
      </c>
    </row>
    <row r="1942" spans="1:21" x14ac:dyDescent="0.2">
      <c r="A1942" s="318">
        <v>39322</v>
      </c>
      <c r="B1942" s="318">
        <v>455.64999399999999</v>
      </c>
      <c r="C1942" s="318">
        <v>-1.9989828035122378E-2</v>
      </c>
      <c r="D1942" s="318">
        <v>-3.1724436161003461E-3</v>
      </c>
      <c r="E1942" s="318">
        <v>2.1192851004226014E-2</v>
      </c>
      <c r="F1942" s="318">
        <v>2.2823070312243399E-2</v>
      </c>
      <c r="G1942" s="318">
        <v>4.4913693368732352E-4</v>
      </c>
      <c r="H1942" s="318">
        <v>4.7159378037168971E-4</v>
      </c>
      <c r="I1942" s="318">
        <v>-2.8732190401597153E-2</v>
      </c>
      <c r="J1942" s="318">
        <v>0</v>
      </c>
      <c r="K1942" s="318" t="s">
        <v>634</v>
      </c>
      <c r="O1942" s="318">
        <v>0</v>
      </c>
      <c r="P1942" s="318">
        <v>0</v>
      </c>
      <c r="Q1942" s="318">
        <v>0</v>
      </c>
      <c r="R1942" s="318">
        <v>9</v>
      </c>
      <c r="S1942" s="318">
        <v>0.39130434782608697</v>
      </c>
      <c r="T1942" s="318">
        <v>0</v>
      </c>
      <c r="U1942" s="318">
        <v>0</v>
      </c>
    </row>
    <row r="1943" spans="1:21" x14ac:dyDescent="0.2">
      <c r="A1943" s="318">
        <v>39323</v>
      </c>
      <c r="B1943" s="318">
        <v>457.80999800000001</v>
      </c>
      <c r="C1943" s="318">
        <v>4.729288736965028E-3</v>
      </c>
      <c r="D1943" s="318">
        <v>-3.7740182309146989E-3</v>
      </c>
      <c r="E1943" s="318">
        <v>2.0755599647740073E-2</v>
      </c>
      <c r="F1943" s="318">
        <v>2.2352184236027771E-2</v>
      </c>
      <c r="G1943" s="318">
        <v>4.3079491673726783E-4</v>
      </c>
      <c r="H1943" s="318">
        <v>4.5233466257413123E-4</v>
      </c>
      <c r="I1943" s="318">
        <v>-4.3537526792494972E-2</v>
      </c>
      <c r="J1943" s="318">
        <v>0</v>
      </c>
      <c r="K1943" s="318" t="s">
        <v>634</v>
      </c>
      <c r="O1943" s="318">
        <v>0</v>
      </c>
      <c r="P1943" s="318">
        <v>0</v>
      </c>
      <c r="Q1943" s="318">
        <v>0</v>
      </c>
      <c r="R1943" s="318">
        <v>9</v>
      </c>
      <c r="S1943" s="318">
        <v>0.39130434782608697</v>
      </c>
      <c r="T1943" s="318">
        <v>0</v>
      </c>
      <c r="U1943" s="318">
        <v>0</v>
      </c>
    </row>
    <row r="1944" spans="1:21" x14ac:dyDescent="0.2">
      <c r="A1944" s="318">
        <v>39324</v>
      </c>
      <c r="B1944" s="318">
        <v>465.47000100000002</v>
      </c>
      <c r="C1944" s="318">
        <v>1.6593403446238573E-2</v>
      </c>
      <c r="D1944" s="318">
        <v>-1.9405065360857908E-3</v>
      </c>
      <c r="E1944" s="318">
        <v>2.0774030527994605E-2</v>
      </c>
      <c r="F1944" s="318">
        <v>2.2372032876301882E-2</v>
      </c>
      <c r="G1944" s="318">
        <v>4.3156034437805179E-4</v>
      </c>
      <c r="H1944" s="318">
        <v>4.5313836159695438E-4</v>
      </c>
      <c r="I1944" s="318">
        <v>-4.6617982266784458E-2</v>
      </c>
      <c r="J1944" s="318">
        <v>0</v>
      </c>
      <c r="K1944" s="318" t="s">
        <v>634</v>
      </c>
      <c r="O1944" s="318">
        <v>0</v>
      </c>
      <c r="P1944" s="318">
        <v>0</v>
      </c>
      <c r="Q1944" s="318">
        <v>0</v>
      </c>
      <c r="R1944" s="318">
        <v>9</v>
      </c>
      <c r="S1944" s="318">
        <v>0.39130434782608697</v>
      </c>
      <c r="T1944" s="318">
        <v>0</v>
      </c>
      <c r="U1944" s="318">
        <v>0</v>
      </c>
    </row>
    <row r="1945" spans="1:21" x14ac:dyDescent="0.2">
      <c r="A1945" s="318">
        <v>39325</v>
      </c>
      <c r="B1945" s="318">
        <v>473.55999800000001</v>
      </c>
      <c r="C1945" s="318">
        <v>1.723096636276826E-2</v>
      </c>
      <c r="D1945" s="318">
        <v>-1.4498364866116077E-3</v>
      </c>
      <c r="E1945" s="318">
        <v>2.111286994451627E-2</v>
      </c>
      <c r="F1945" s="318">
        <v>2.2736936863325213E-2</v>
      </c>
      <c r="G1945" s="318">
        <v>4.4575327729405839E-4</v>
      </c>
      <c r="H1945" s="318">
        <v>4.680409411587613E-4</v>
      </c>
      <c r="I1945" s="318">
        <v>-3.4614887831700268E-2</v>
      </c>
      <c r="J1945" s="318">
        <v>0</v>
      </c>
      <c r="K1945" s="318" t="s">
        <v>634</v>
      </c>
      <c r="O1945" s="318">
        <v>0</v>
      </c>
      <c r="P1945" s="318">
        <v>0</v>
      </c>
      <c r="Q1945" s="318">
        <v>0</v>
      </c>
      <c r="R1945" s="318">
        <v>9</v>
      </c>
      <c r="S1945" s="318">
        <v>0.39130434782608697</v>
      </c>
      <c r="T1945" s="318">
        <v>0</v>
      </c>
      <c r="U1945" s="318">
        <v>0</v>
      </c>
    </row>
    <row r="1946" spans="1:21" x14ac:dyDescent="0.2">
      <c r="A1946" s="318">
        <v>39328</v>
      </c>
      <c r="B1946" s="318">
        <v>475.32000699999998</v>
      </c>
      <c r="C1946" s="318">
        <v>3.7096598286404017E-3</v>
      </c>
      <c r="D1946" s="318">
        <v>-3.9408637273346305E-4</v>
      </c>
      <c r="E1946" s="318">
        <v>2.0771249770363556E-2</v>
      </c>
      <c r="F1946" s="318">
        <v>2.2369038214237674E-2</v>
      </c>
      <c r="G1946" s="318">
        <v>4.3144481702282804E-4</v>
      </c>
      <c r="H1946" s="318">
        <v>4.5301705787396945E-4</v>
      </c>
      <c r="I1946" s="318">
        <v>-2.8069371347870412E-2</v>
      </c>
      <c r="J1946" s="318">
        <v>0</v>
      </c>
      <c r="K1946" s="318" t="s">
        <v>634</v>
      </c>
      <c r="O1946" s="318">
        <v>0</v>
      </c>
      <c r="P1946" s="318">
        <v>0</v>
      </c>
      <c r="Q1946" s="318">
        <v>0</v>
      </c>
      <c r="R1946" s="318">
        <v>9</v>
      </c>
      <c r="S1946" s="318">
        <v>0.39130434782608697</v>
      </c>
      <c r="T1946" s="318">
        <v>0</v>
      </c>
      <c r="U1946" s="318">
        <v>0</v>
      </c>
    </row>
    <row r="1947" spans="1:21" x14ac:dyDescent="0.2">
      <c r="A1947" s="318">
        <v>39329</v>
      </c>
      <c r="B1947" s="318">
        <v>480.38000499999998</v>
      </c>
      <c r="C1947" s="318">
        <v>1.0589191625518649E-2</v>
      </c>
      <c r="D1947" s="318">
        <v>1.4135217925012095E-3</v>
      </c>
      <c r="E1947" s="318">
        <v>1.9941390552261629E-2</v>
      </c>
      <c r="F1947" s="318">
        <v>2.1475343671666369E-2</v>
      </c>
      <c r="G1947" s="318">
        <v>3.9765905715782938E-4</v>
      </c>
      <c r="H1947" s="318">
        <v>4.1754201001572086E-4</v>
      </c>
      <c r="I1947" s="318">
        <v>-2.0135810434204954E-2</v>
      </c>
      <c r="J1947" s="318">
        <v>0</v>
      </c>
      <c r="K1947" s="318" t="s">
        <v>634</v>
      </c>
      <c r="O1947" s="318">
        <v>0</v>
      </c>
      <c r="P1947" s="318">
        <v>0</v>
      </c>
      <c r="Q1947" s="318">
        <v>0</v>
      </c>
      <c r="R1947" s="318">
        <v>9</v>
      </c>
      <c r="S1947" s="318">
        <v>0.39130434782608697</v>
      </c>
      <c r="T1947" s="318">
        <v>0</v>
      </c>
      <c r="U1947" s="318">
        <v>0</v>
      </c>
    </row>
    <row r="1948" spans="1:21" x14ac:dyDescent="0.2">
      <c r="A1948" s="318">
        <v>39330</v>
      </c>
      <c r="B1948" s="318">
        <v>479.83999599999999</v>
      </c>
      <c r="C1948" s="318">
        <v>-1.1247611096780014E-3</v>
      </c>
      <c r="D1948" s="318">
        <v>7.6025699561079059E-4</v>
      </c>
      <c r="E1948" s="318">
        <v>1.9780879098315843E-2</v>
      </c>
      <c r="F1948" s="318">
        <v>2.1302485182801676E-2</v>
      </c>
      <c r="G1948" s="318">
        <v>3.9128317790218856E-4</v>
      </c>
      <c r="H1948" s="318">
        <v>4.10847336797298E-4</v>
      </c>
      <c r="I1948" s="318">
        <v>-7.8878636816206629E-3</v>
      </c>
      <c r="J1948" s="318">
        <v>0</v>
      </c>
      <c r="K1948" s="318" t="s">
        <v>634</v>
      </c>
      <c r="O1948" s="318">
        <v>0</v>
      </c>
      <c r="P1948" s="318">
        <v>0</v>
      </c>
      <c r="Q1948" s="318">
        <v>0</v>
      </c>
      <c r="R1948" s="318">
        <v>9</v>
      </c>
      <c r="S1948" s="318">
        <v>0.39130434782608697</v>
      </c>
      <c r="T1948" s="318">
        <v>0</v>
      </c>
      <c r="U1948" s="318">
        <v>0</v>
      </c>
    </row>
    <row r="1949" spans="1:21" x14ac:dyDescent="0.2">
      <c r="A1949" s="318">
        <v>39331</v>
      </c>
      <c r="B1949" s="318">
        <v>482.66000400000001</v>
      </c>
      <c r="C1949" s="318">
        <v>5.859773650287634E-3</v>
      </c>
      <c r="D1949" s="318">
        <v>-4.3213496942688418E-4</v>
      </c>
      <c r="E1949" s="318">
        <v>1.8592211343573049E-2</v>
      </c>
      <c r="F1949" s="318">
        <v>2.0022381446924822E-2</v>
      </c>
      <c r="G1949" s="318">
        <v>3.4567032264408643E-4</v>
      </c>
      <c r="H1949" s="318">
        <v>3.6295383877629078E-4</v>
      </c>
      <c r="I1949" s="318">
        <v>-1.0572933129620521E-2</v>
      </c>
      <c r="J1949" s="318">
        <v>0</v>
      </c>
      <c r="K1949" s="318" t="s">
        <v>634</v>
      </c>
      <c r="O1949" s="318">
        <v>0</v>
      </c>
      <c r="P1949" s="318">
        <v>0</v>
      </c>
      <c r="Q1949" s="318">
        <v>0</v>
      </c>
      <c r="R1949" s="318">
        <v>9</v>
      </c>
      <c r="S1949" s="318">
        <v>0.39130434782608697</v>
      </c>
      <c r="T1949" s="318">
        <v>0</v>
      </c>
      <c r="U1949" s="318">
        <v>0</v>
      </c>
    </row>
    <row r="1950" spans="1:21" x14ac:dyDescent="0.2">
      <c r="A1950" s="318">
        <v>39332</v>
      </c>
      <c r="B1950" s="318">
        <v>475.69000199999999</v>
      </c>
      <c r="C1950" s="318">
        <v>-1.4546094545479699E-2</v>
      </c>
      <c r="D1950" s="318">
        <v>4.3847274872876396E-4</v>
      </c>
      <c r="E1950" s="318">
        <v>1.7388423763925624E-2</v>
      </c>
      <c r="F1950" s="318">
        <v>1.8725994822689131E-2</v>
      </c>
      <c r="G1950" s="318">
        <v>3.0235728099385335E-4</v>
      </c>
      <c r="H1950" s="318">
        <v>3.1747514504354603E-4</v>
      </c>
      <c r="I1950" s="318">
        <v>-1.32747764205616E-2</v>
      </c>
      <c r="J1950" s="318">
        <v>0</v>
      </c>
      <c r="K1950" s="318" t="s">
        <v>634</v>
      </c>
      <c r="O1950" s="318">
        <v>0</v>
      </c>
      <c r="P1950" s="318">
        <v>0</v>
      </c>
      <c r="Q1950" s="318">
        <v>0</v>
      </c>
      <c r="R1950" s="318">
        <v>9</v>
      </c>
      <c r="S1950" s="318">
        <v>0.39130434782608697</v>
      </c>
      <c r="T1950" s="318">
        <v>0</v>
      </c>
      <c r="U1950" s="318">
        <v>0</v>
      </c>
    </row>
    <row r="1951" spans="1:21" x14ac:dyDescent="0.2">
      <c r="A1951" s="318">
        <v>39335</v>
      </c>
      <c r="B1951" s="318">
        <v>470.22000100000002</v>
      </c>
      <c r="C1951" s="318">
        <v>-1.1565713349902307E-2</v>
      </c>
      <c r="D1951" s="318">
        <v>1.1873833863798016E-3</v>
      </c>
      <c r="E1951" s="318">
        <v>1.6447556608458917E-2</v>
      </c>
      <c r="F1951" s="318">
        <v>1.7712753270648064E-2</v>
      </c>
      <c r="G1951" s="318">
        <v>2.7052211838846058E-4</v>
      </c>
      <c r="H1951" s="318">
        <v>2.8404822430788364E-4</v>
      </c>
      <c r="I1951" s="318">
        <v>-1.3088109815382798E-2</v>
      </c>
      <c r="J1951" s="318">
        <v>0</v>
      </c>
      <c r="K1951" s="318" t="s">
        <v>634</v>
      </c>
      <c r="O1951" s="318">
        <v>0</v>
      </c>
      <c r="P1951" s="318">
        <v>0</v>
      </c>
      <c r="Q1951" s="318">
        <v>0</v>
      </c>
      <c r="R1951" s="318">
        <v>9</v>
      </c>
      <c r="S1951" s="318">
        <v>0.39130434782608697</v>
      </c>
      <c r="T1951" s="318">
        <v>0</v>
      </c>
      <c r="U1951" s="318">
        <v>0</v>
      </c>
    </row>
    <row r="1952" spans="1:21" x14ac:dyDescent="0.2">
      <c r="A1952" s="318">
        <v>39336</v>
      </c>
      <c r="B1952" s="318">
        <v>476.73001099999999</v>
      </c>
      <c r="C1952" s="318">
        <v>1.3749643547019332E-2</v>
      </c>
      <c r="D1952" s="318">
        <v>9.0961378469796696E-4</v>
      </c>
      <c r="E1952" s="318">
        <v>1.6168241911348316E-2</v>
      </c>
      <c r="F1952" s="318">
        <v>1.7411952827605878E-2</v>
      </c>
      <c r="G1952" s="318">
        <v>2.6141204650388021E-4</v>
      </c>
      <c r="H1952" s="318">
        <v>2.7448264882907423E-4</v>
      </c>
      <c r="I1952" s="318">
        <v>-1.6683270209093697E-2</v>
      </c>
      <c r="J1952" s="318">
        <v>0</v>
      </c>
      <c r="K1952" s="318" t="s">
        <v>634</v>
      </c>
      <c r="O1952" s="318">
        <v>0</v>
      </c>
      <c r="P1952" s="318">
        <v>0</v>
      </c>
      <c r="Q1952" s="318">
        <v>0</v>
      </c>
      <c r="R1952" s="318">
        <v>9</v>
      </c>
      <c r="S1952" s="318">
        <v>0.39130434782608697</v>
      </c>
      <c r="T1952" s="318">
        <v>0</v>
      </c>
      <c r="U1952" s="318">
        <v>0</v>
      </c>
    </row>
    <row r="1953" spans="1:21" x14ac:dyDescent="0.2">
      <c r="A1953" s="318">
        <v>39337</v>
      </c>
      <c r="B1953" s="318">
        <v>476.26001000000002</v>
      </c>
      <c r="C1953" s="318">
        <v>-9.8637137378044366E-4</v>
      </c>
      <c r="D1953" s="318">
        <v>9.4722231185336014E-4</v>
      </c>
      <c r="E1953" s="318">
        <v>1.6162599818529778E-2</v>
      </c>
      <c r="F1953" s="318">
        <v>1.7405876727647453E-2</v>
      </c>
      <c r="G1953" s="318">
        <v>2.6122963289393878E-4</v>
      </c>
      <c r="H1953" s="318">
        <v>2.7429111453863576E-4</v>
      </c>
      <c r="I1953" s="318">
        <v>-1.7636252963010312E-2</v>
      </c>
      <c r="J1953" s="318">
        <v>0</v>
      </c>
      <c r="K1953" s="318" t="s">
        <v>634</v>
      </c>
      <c r="O1953" s="318">
        <v>0</v>
      </c>
      <c r="P1953" s="318">
        <v>0</v>
      </c>
      <c r="Q1953" s="318">
        <v>0</v>
      </c>
      <c r="R1953" s="318">
        <v>9</v>
      </c>
      <c r="S1953" s="318">
        <v>0.39130434782608697</v>
      </c>
      <c r="T1953" s="318">
        <v>0</v>
      </c>
      <c r="U1953" s="318">
        <v>0</v>
      </c>
    </row>
    <row r="1954" spans="1:21" x14ac:dyDescent="0.2">
      <c r="A1954" s="318">
        <v>39338</v>
      </c>
      <c r="B1954" s="318">
        <v>484.45001200000002</v>
      </c>
      <c r="C1954" s="318">
        <v>1.7050307008639794E-2</v>
      </c>
      <c r="D1954" s="318">
        <v>2.6642185225599821E-3</v>
      </c>
      <c r="E1954" s="318">
        <v>1.5849032838992645E-2</v>
      </c>
      <c r="F1954" s="318">
        <v>1.7068189211222849E-2</v>
      </c>
      <c r="G1954" s="318">
        <v>2.5119184193146725E-4</v>
      </c>
      <c r="H1954" s="318">
        <v>2.6375143402804062E-4</v>
      </c>
      <c r="I1954" s="318">
        <v>-2.1246303368160024E-2</v>
      </c>
      <c r="J1954" s="318">
        <v>0</v>
      </c>
      <c r="K1954" s="318" t="s">
        <v>634</v>
      </c>
      <c r="O1954" s="318">
        <v>0</v>
      </c>
      <c r="P1954" s="318">
        <v>0</v>
      </c>
      <c r="Q1954" s="318">
        <v>0</v>
      </c>
      <c r="R1954" s="318">
        <v>9</v>
      </c>
      <c r="S1954" s="318">
        <v>0.39130434782608697</v>
      </c>
      <c r="T1954" s="318">
        <v>0</v>
      </c>
      <c r="U1954" s="318">
        <v>0</v>
      </c>
    </row>
    <row r="1955" spans="1:21" x14ac:dyDescent="0.2">
      <c r="A1955" s="318">
        <v>39339</v>
      </c>
      <c r="B1955" s="318">
        <v>482.42001299999998</v>
      </c>
      <c r="C1955" s="318">
        <v>-4.1991207305209135E-3</v>
      </c>
      <c r="D1955" s="318">
        <v>4.3579899177707921E-3</v>
      </c>
      <c r="E1955" s="318">
        <v>1.2669206455019658E-2</v>
      </c>
      <c r="F1955" s="318">
        <v>1.3643760797713476E-2</v>
      </c>
      <c r="G1955" s="318">
        <v>1.6050879219991175E-4</v>
      </c>
      <c r="H1955" s="318">
        <v>1.6853423180990734E-4</v>
      </c>
      <c r="I1955" s="318">
        <v>-8.9756709280757463E-3</v>
      </c>
      <c r="J1955" s="318">
        <v>0</v>
      </c>
      <c r="K1955" s="318" t="s">
        <v>634</v>
      </c>
      <c r="O1955" s="318">
        <v>0</v>
      </c>
      <c r="P1955" s="318">
        <v>0</v>
      </c>
      <c r="Q1955" s="318">
        <v>0</v>
      </c>
      <c r="R1955" s="318">
        <v>9</v>
      </c>
      <c r="S1955" s="318">
        <v>0.39130434782608697</v>
      </c>
      <c r="T1955" s="318">
        <v>0</v>
      </c>
      <c r="U1955" s="318">
        <v>0</v>
      </c>
    </row>
    <row r="1956" spans="1:21" x14ac:dyDescent="0.2">
      <c r="A1956" s="318">
        <v>39342</v>
      </c>
      <c r="B1956" s="318">
        <v>478.33999599999999</v>
      </c>
      <c r="C1956" s="318">
        <v>-8.4933625223842183E-3</v>
      </c>
      <c r="D1956" s="318">
        <v>2.7076602480240871E-3</v>
      </c>
      <c r="E1956" s="318">
        <v>1.1921943727602387E-2</v>
      </c>
      <c r="F1956" s="318">
        <v>1.2839016322033339E-2</v>
      </c>
      <c r="G1956" s="318">
        <v>1.4213274224411789E-4</v>
      </c>
      <c r="H1956" s="318">
        <v>1.4923937935632379E-4</v>
      </c>
      <c r="I1956" s="318">
        <v>-4.4456576347789989E-3</v>
      </c>
      <c r="J1956" s="318">
        <v>0</v>
      </c>
      <c r="K1956" s="318" t="s">
        <v>634</v>
      </c>
      <c r="O1956" s="318">
        <v>0</v>
      </c>
      <c r="P1956" s="318">
        <v>0</v>
      </c>
      <c r="Q1956" s="318">
        <v>0</v>
      </c>
      <c r="R1956" s="318">
        <v>8</v>
      </c>
      <c r="S1956" s="318">
        <v>0.34782608695652173</v>
      </c>
      <c r="T1956" s="318">
        <v>0</v>
      </c>
      <c r="U1956" s="318">
        <v>0</v>
      </c>
    </row>
    <row r="1957" spans="1:21" x14ac:dyDescent="0.2">
      <c r="A1957" s="318">
        <v>39343</v>
      </c>
      <c r="B1957" s="318">
        <v>479.72000100000002</v>
      </c>
      <c r="C1957" s="318">
        <v>2.8808340996038552E-3</v>
      </c>
      <c r="D1957" s="318">
        <v>2.0755277230089242E-3</v>
      </c>
      <c r="E1957" s="318">
        <v>1.1518345948506438E-2</v>
      </c>
      <c r="F1957" s="318">
        <v>1.2404372559930009E-2</v>
      </c>
      <c r="G1957" s="318">
        <v>1.3267229338947468E-4</v>
      </c>
      <c r="H1957" s="318">
        <v>1.3930590805894842E-4</v>
      </c>
      <c r="I1957" s="318">
        <v>-1.5826341467766302E-2</v>
      </c>
      <c r="J1957" s="318">
        <v>0</v>
      </c>
      <c r="K1957" s="318" t="s">
        <v>634</v>
      </c>
      <c r="O1957" s="318">
        <v>0</v>
      </c>
      <c r="P1957" s="318">
        <v>0</v>
      </c>
      <c r="Q1957" s="318">
        <v>0</v>
      </c>
      <c r="R1957" s="318">
        <v>8</v>
      </c>
      <c r="S1957" s="318">
        <v>0.34782608695652173</v>
      </c>
      <c r="T1957" s="318">
        <v>0</v>
      </c>
      <c r="U1957" s="318">
        <v>0</v>
      </c>
    </row>
    <row r="1958" spans="1:21" x14ac:dyDescent="0.2">
      <c r="A1958" s="318">
        <v>39344</v>
      </c>
      <c r="B1958" s="318">
        <v>494.08999599999999</v>
      </c>
      <c r="C1958" s="318">
        <v>2.9515076285082896E-2</v>
      </c>
      <c r="D1958" s="318">
        <v>4.1429590754606602E-3</v>
      </c>
      <c r="E1958" s="318">
        <v>1.2372077647048528E-2</v>
      </c>
      <c r="F1958" s="318">
        <v>1.3323775927590722E-2</v>
      </c>
      <c r="G1958" s="318">
        <v>1.5306830530459784E-4</v>
      </c>
      <c r="H1958" s="318">
        <v>1.6072172056982775E-4</v>
      </c>
      <c r="I1958" s="318">
        <v>-1.5343831705289709E-2</v>
      </c>
      <c r="J1958" s="318">
        <v>0</v>
      </c>
      <c r="K1958" s="318" t="s">
        <v>634</v>
      </c>
      <c r="O1958" s="318">
        <v>0</v>
      </c>
      <c r="P1958" s="318">
        <v>0</v>
      </c>
      <c r="Q1958" s="318">
        <v>0</v>
      </c>
      <c r="R1958" s="318">
        <v>8</v>
      </c>
      <c r="S1958" s="318">
        <v>0.34782608695652173</v>
      </c>
      <c r="T1958" s="318">
        <v>0</v>
      </c>
      <c r="U1958" s="318">
        <v>0</v>
      </c>
    </row>
    <row r="1959" spans="1:21" x14ac:dyDescent="0.2">
      <c r="A1959" s="318">
        <v>39345</v>
      </c>
      <c r="B1959" s="318">
        <v>492.33999599999999</v>
      </c>
      <c r="C1959" s="318">
        <v>-3.5481521246190019E-3</v>
      </c>
      <c r="D1959" s="318">
        <v>3.0401298399427199E-3</v>
      </c>
      <c r="E1959" s="318">
        <v>1.1949288742371533E-2</v>
      </c>
      <c r="F1959" s="318">
        <v>1.2868464799477035E-2</v>
      </c>
      <c r="G1959" s="318">
        <v>1.4278550144856703E-4</v>
      </c>
      <c r="H1959" s="318">
        <v>1.4992477652099538E-4</v>
      </c>
      <c r="I1959" s="318">
        <v>2.3215201813384981E-3</v>
      </c>
      <c r="J1959" s="318">
        <v>0</v>
      </c>
      <c r="K1959" s="318" t="s">
        <v>634</v>
      </c>
      <c r="O1959" s="318">
        <v>0</v>
      </c>
      <c r="P1959" s="318">
        <v>0</v>
      </c>
      <c r="Q1959" s="318">
        <v>0</v>
      </c>
      <c r="R1959" s="318">
        <v>8</v>
      </c>
      <c r="S1959" s="318">
        <v>0.34782608695652173</v>
      </c>
      <c r="T1959" s="318">
        <v>0</v>
      </c>
      <c r="U1959" s="318">
        <v>0</v>
      </c>
    </row>
    <row r="1960" spans="1:21" x14ac:dyDescent="0.2">
      <c r="A1960" s="318">
        <v>39346</v>
      </c>
      <c r="B1960" s="318">
        <v>496.17999300000002</v>
      </c>
      <c r="C1960" s="318">
        <v>7.7692234009683284E-3</v>
      </c>
      <c r="D1960" s="318">
        <v>3.0301590513048806E-3</v>
      </c>
      <c r="E1960" s="318">
        <v>1.1945048516459836E-2</v>
      </c>
      <c r="F1960" s="318">
        <v>1.2863898402341362E-2</v>
      </c>
      <c r="G1960" s="318">
        <v>1.4268418406057935E-4</v>
      </c>
      <c r="H1960" s="318">
        <v>1.4981839326360833E-4</v>
      </c>
      <c r="I1960" s="318">
        <v>1.6082483925187231E-3</v>
      </c>
      <c r="J1960" s="318">
        <v>0</v>
      </c>
      <c r="K1960" s="318" t="s">
        <v>634</v>
      </c>
      <c r="O1960" s="318">
        <v>0</v>
      </c>
      <c r="P1960" s="318">
        <v>0</v>
      </c>
      <c r="Q1960" s="318">
        <v>0</v>
      </c>
      <c r="R1960" s="318">
        <v>7</v>
      </c>
      <c r="S1960" s="318">
        <v>0.30434782608695654</v>
      </c>
      <c r="T1960" s="318">
        <v>0</v>
      </c>
      <c r="U1960" s="318">
        <v>0</v>
      </c>
    </row>
    <row r="1961" spans="1:21" x14ac:dyDescent="0.2">
      <c r="A1961" s="318">
        <v>39349</v>
      </c>
      <c r="B1961" s="318">
        <v>497.60998499999999</v>
      </c>
      <c r="C1961" s="318">
        <v>2.8778575324699377E-3</v>
      </c>
      <c r="D1961" s="318">
        <v>3.0497272152590136E-3</v>
      </c>
      <c r="E1961" s="318">
        <v>1.1944416277953972E-2</v>
      </c>
      <c r="F1961" s="318">
        <v>1.2863217530104276E-2</v>
      </c>
      <c r="G1961" s="318">
        <v>1.4266908022105181E-4</v>
      </c>
      <c r="H1961" s="318">
        <v>1.498025342321044E-4</v>
      </c>
      <c r="I1961" s="318">
        <v>6.2537445511697499E-3</v>
      </c>
      <c r="J1961" s="318">
        <v>0</v>
      </c>
      <c r="K1961" s="318" t="s">
        <v>634</v>
      </c>
      <c r="O1961" s="318">
        <v>0</v>
      </c>
      <c r="P1961" s="318">
        <v>0</v>
      </c>
      <c r="Q1961" s="318">
        <v>0</v>
      </c>
      <c r="R1961" s="318">
        <v>7</v>
      </c>
      <c r="S1961" s="318">
        <v>0.30434782608695654</v>
      </c>
      <c r="T1961" s="318">
        <v>0</v>
      </c>
      <c r="U1961" s="318">
        <v>0</v>
      </c>
    </row>
    <row r="1962" spans="1:21" x14ac:dyDescent="0.2">
      <c r="A1962" s="318">
        <v>39350</v>
      </c>
      <c r="B1962" s="318">
        <v>490.36999500000002</v>
      </c>
      <c r="C1962" s="318">
        <v>-1.4656409538978284E-2</v>
      </c>
      <c r="D1962" s="318">
        <v>2.5450196282732116E-3</v>
      </c>
      <c r="E1962" s="318">
        <v>1.2472021019131687E-2</v>
      </c>
      <c r="F1962" s="318">
        <v>1.3431407251372585E-2</v>
      </c>
      <c r="G1962" s="318">
        <v>1.5555130830166263E-4</v>
      </c>
      <c r="H1962" s="318">
        <v>1.6332887371674578E-4</v>
      </c>
      <c r="I1962" s="318">
        <v>1.3726150150328001E-2</v>
      </c>
      <c r="J1962" s="318">
        <v>0</v>
      </c>
      <c r="K1962" s="318" t="s">
        <v>634</v>
      </c>
      <c r="O1962" s="318">
        <v>0</v>
      </c>
      <c r="P1962" s="318">
        <v>0</v>
      </c>
      <c r="Q1962" s="318">
        <v>0</v>
      </c>
      <c r="R1962" s="318">
        <v>7</v>
      </c>
      <c r="S1962" s="318">
        <v>0.30434782608695654</v>
      </c>
      <c r="T1962" s="318">
        <v>0</v>
      </c>
      <c r="U1962" s="318">
        <v>0</v>
      </c>
    </row>
    <row r="1963" spans="1:21" x14ac:dyDescent="0.2">
      <c r="A1963" s="318">
        <v>39351</v>
      </c>
      <c r="B1963" s="318">
        <v>493.07998700000002</v>
      </c>
      <c r="C1963" s="318">
        <v>5.5112083154348875E-3</v>
      </c>
      <c r="D1963" s="318">
        <v>3.7593546925854615E-3</v>
      </c>
      <c r="E1963" s="318">
        <v>1.1360101847104781E-2</v>
      </c>
      <c r="F1963" s="318">
        <v>1.223395583534361E-2</v>
      </c>
      <c r="G1963" s="318">
        <v>1.2905191397659347E-4</v>
      </c>
      <c r="H1963" s="318">
        <v>1.3550450967542315E-4</v>
      </c>
      <c r="I1963" s="318">
        <v>6.0052146442655385E-3</v>
      </c>
      <c r="J1963" s="318">
        <v>0</v>
      </c>
      <c r="K1963" s="318" t="s">
        <v>634</v>
      </c>
      <c r="O1963" s="318">
        <v>0</v>
      </c>
      <c r="P1963" s="318">
        <v>0</v>
      </c>
      <c r="Q1963" s="318">
        <v>0</v>
      </c>
      <c r="R1963" s="318">
        <v>6</v>
      </c>
      <c r="S1963" s="318">
        <v>0.2608695652173913</v>
      </c>
      <c r="T1963" s="318">
        <v>0</v>
      </c>
      <c r="U1963" s="318">
        <v>0</v>
      </c>
    </row>
    <row r="1964" spans="1:21" x14ac:dyDescent="0.2">
      <c r="A1964" s="318">
        <v>39352</v>
      </c>
      <c r="B1964" s="318">
        <v>494.82998700000002</v>
      </c>
      <c r="C1964" s="318">
        <v>3.5428366480984371E-3</v>
      </c>
      <c r="D1964" s="318">
        <v>3.702856974068006E-3</v>
      </c>
      <c r="E1964" s="318">
        <v>1.1357986960084212E-2</v>
      </c>
      <c r="F1964" s="318">
        <v>1.2231678264706074E-2</v>
      </c>
      <c r="G1964" s="318">
        <v>1.2900386778544299E-4</v>
      </c>
      <c r="H1964" s="318">
        <v>1.3545406117471514E-4</v>
      </c>
      <c r="I1964" s="318">
        <v>1.0164871697729547E-2</v>
      </c>
      <c r="J1964" s="318">
        <v>0</v>
      </c>
      <c r="K1964" s="318" t="s">
        <v>634</v>
      </c>
      <c r="O1964" s="318">
        <v>0</v>
      </c>
      <c r="P1964" s="318">
        <v>0</v>
      </c>
      <c r="Q1964" s="318">
        <v>0</v>
      </c>
      <c r="R1964" s="318">
        <v>6</v>
      </c>
      <c r="S1964" s="318">
        <v>0.2608695652173913</v>
      </c>
      <c r="T1964" s="318">
        <v>0</v>
      </c>
      <c r="U1964" s="318">
        <v>0</v>
      </c>
    </row>
    <row r="1965" spans="1:21" x14ac:dyDescent="0.2">
      <c r="A1965" s="318">
        <v>39353</v>
      </c>
      <c r="B1965" s="318">
        <v>496.290009</v>
      </c>
      <c r="C1965" s="318">
        <v>2.9462084550657369E-3</v>
      </c>
      <c r="D1965" s="318">
        <v>3.0529905459169182E-3</v>
      </c>
      <c r="E1965" s="318">
        <v>1.0967257702989805E-2</v>
      </c>
      <c r="F1965" s="318">
        <v>1.1810892910912097E-2</v>
      </c>
      <c r="G1965" s="318">
        <v>1.202807415237892E-4</v>
      </c>
      <c r="H1965" s="318">
        <v>1.2629477859997867E-4</v>
      </c>
      <c r="I1965" s="318">
        <v>7.4136926404771526E-3</v>
      </c>
      <c r="J1965" s="318">
        <v>0</v>
      </c>
      <c r="K1965" s="318" t="s">
        <v>634</v>
      </c>
      <c r="O1965" s="318">
        <v>0</v>
      </c>
      <c r="P1965" s="318">
        <v>0</v>
      </c>
      <c r="Q1965" s="318">
        <v>0</v>
      </c>
      <c r="R1965" s="318">
        <v>6</v>
      </c>
      <c r="S1965" s="318">
        <v>0.2608695652173913</v>
      </c>
      <c r="T1965" s="318">
        <v>0</v>
      </c>
      <c r="U1965" s="318">
        <v>0</v>
      </c>
    </row>
    <row r="1966" spans="1:21" x14ac:dyDescent="0.2">
      <c r="A1966" s="318">
        <v>39356</v>
      </c>
      <c r="B1966" s="318">
        <v>498.42001299999998</v>
      </c>
      <c r="C1966" s="318">
        <v>4.2826697398627833E-3</v>
      </c>
      <c r="D1966" s="318">
        <v>2.4364049924452289E-3</v>
      </c>
      <c r="E1966" s="318">
        <v>1.0483625829103298E-2</v>
      </c>
      <c r="F1966" s="318">
        <v>1.1290058585188167E-2</v>
      </c>
      <c r="G1966" s="318">
        <v>1.099064105246418E-4</v>
      </c>
      <c r="H1966" s="318">
        <v>1.1540173105087389E-4</v>
      </c>
      <c r="I1966" s="318">
        <v>9.258222331451604E-3</v>
      </c>
      <c r="J1966" s="318">
        <v>0</v>
      </c>
      <c r="K1966" s="318" t="s">
        <v>634</v>
      </c>
      <c r="O1966" s="318">
        <v>0</v>
      </c>
      <c r="P1966" s="318">
        <v>0</v>
      </c>
      <c r="Q1966" s="318">
        <v>0</v>
      </c>
      <c r="R1966" s="318">
        <v>5</v>
      </c>
      <c r="S1966" s="318">
        <v>0.21739130434782608</v>
      </c>
      <c r="T1966" s="318">
        <v>0</v>
      </c>
      <c r="U1966" s="318">
        <v>0</v>
      </c>
    </row>
    <row r="1967" spans="1:21" x14ac:dyDescent="0.2">
      <c r="A1967" s="318">
        <v>39357</v>
      </c>
      <c r="B1967" s="318">
        <v>494.69000199999999</v>
      </c>
      <c r="C1967" s="318">
        <v>-7.5118133604430582E-3</v>
      </c>
      <c r="D1967" s="318">
        <v>1.9020491262983971E-3</v>
      </c>
      <c r="E1967" s="318">
        <v>1.0699247218814717E-2</v>
      </c>
      <c r="F1967" s="318">
        <v>1.1522266235646617E-2</v>
      </c>
      <c r="G1967" s="318">
        <v>1.1447389104931447E-4</v>
      </c>
      <c r="H1967" s="318">
        <v>1.2019758560178019E-4</v>
      </c>
      <c r="I1967" s="318">
        <v>5.8997911902289634E-3</v>
      </c>
      <c r="J1967" s="318">
        <v>0</v>
      </c>
      <c r="K1967" s="318" t="s">
        <v>634</v>
      </c>
      <c r="O1967" s="318">
        <v>0</v>
      </c>
      <c r="P1967" s="318">
        <v>0</v>
      </c>
      <c r="Q1967" s="318">
        <v>0</v>
      </c>
      <c r="R1967" s="318">
        <v>5</v>
      </c>
      <c r="S1967" s="318">
        <v>0.21739130434782608</v>
      </c>
      <c r="T1967" s="318">
        <v>0</v>
      </c>
      <c r="U1967" s="318">
        <v>0</v>
      </c>
    </row>
    <row r="1968" spans="1:21" x14ac:dyDescent="0.2">
      <c r="A1968" s="318">
        <v>39358</v>
      </c>
      <c r="B1968" s="318">
        <v>486.76001000000002</v>
      </c>
      <c r="C1968" s="318">
        <v>-1.6160098788407819E-2</v>
      </c>
      <c r="D1968" s="318">
        <v>6.2827339230189913E-4</v>
      </c>
      <c r="E1968" s="318">
        <v>1.1194150183123265E-2</v>
      </c>
      <c r="F1968" s="318">
        <v>1.205523865874813E-2</v>
      </c>
      <c r="G1968" s="318">
        <v>1.2530899832231861E-4</v>
      </c>
      <c r="H1968" s="318">
        <v>1.3157444823843454E-4</v>
      </c>
      <c r="I1968" s="318">
        <v>4.6669549955114936E-3</v>
      </c>
      <c r="J1968" s="318">
        <v>0</v>
      </c>
      <c r="K1968" s="318" t="s">
        <v>634</v>
      </c>
      <c r="O1968" s="318">
        <v>0</v>
      </c>
      <c r="P1968" s="318">
        <v>0</v>
      </c>
      <c r="Q1968" s="318">
        <v>0</v>
      </c>
      <c r="R1968" s="318">
        <v>5</v>
      </c>
      <c r="S1968" s="318">
        <v>0.21739130434782608</v>
      </c>
      <c r="T1968" s="318">
        <v>0</v>
      </c>
      <c r="U1968" s="318">
        <v>0</v>
      </c>
    </row>
    <row r="1969" spans="1:21" x14ac:dyDescent="0.2">
      <c r="A1969" s="318">
        <v>39359</v>
      </c>
      <c r="B1969" s="318">
        <v>485.10000600000001</v>
      </c>
      <c r="C1969" s="318">
        <v>-3.4161413928498145E-3</v>
      </c>
      <c r="D1969" s="318">
        <v>5.1916004548419352E-4</v>
      </c>
      <c r="E1969" s="318">
        <v>1.1223221701597241E-2</v>
      </c>
      <c r="F1969" s="318">
        <v>1.2086546447873952E-2</v>
      </c>
      <c r="G1969" s="318">
        <v>1.2596070536320325E-4</v>
      </c>
      <c r="H1969" s="318">
        <v>1.3225874063136343E-4</v>
      </c>
      <c r="I1969" s="318">
        <v>4.4507945624961087E-4</v>
      </c>
      <c r="J1969" s="318">
        <v>0</v>
      </c>
      <c r="K1969" s="318" t="s">
        <v>634</v>
      </c>
      <c r="O1969" s="318">
        <v>0</v>
      </c>
      <c r="P1969" s="318">
        <v>0</v>
      </c>
      <c r="Q1969" s="318">
        <v>0</v>
      </c>
      <c r="R1969" s="318">
        <v>5</v>
      </c>
      <c r="S1969" s="318">
        <v>0.21739130434782608</v>
      </c>
      <c r="T1969" s="318">
        <v>0</v>
      </c>
      <c r="U1969" s="318">
        <v>0</v>
      </c>
    </row>
    <row r="1970" spans="1:21" x14ac:dyDescent="0.2">
      <c r="A1970" s="318">
        <v>39360</v>
      </c>
      <c r="B1970" s="318">
        <v>487.86999500000002</v>
      </c>
      <c r="C1970" s="318">
        <v>5.6938990531017336E-3</v>
      </c>
      <c r="D1970" s="318">
        <v>5.1126125514200772E-4</v>
      </c>
      <c r="E1970" s="318">
        <v>1.1219332794726575E-2</v>
      </c>
      <c r="F1970" s="318">
        <v>1.2082358394320926E-2</v>
      </c>
      <c r="G1970" s="318">
        <v>1.2587342835882723E-4</v>
      </c>
      <c r="H1970" s="318">
        <v>1.3216709977676859E-4</v>
      </c>
      <c r="I1970" s="318">
        <v>-4.0001630133814185E-3</v>
      </c>
      <c r="J1970" s="318">
        <v>0</v>
      </c>
      <c r="K1970" s="318" t="s">
        <v>634</v>
      </c>
      <c r="O1970" s="318">
        <v>0</v>
      </c>
      <c r="P1970" s="318">
        <v>0</v>
      </c>
      <c r="Q1970" s="318">
        <v>0</v>
      </c>
      <c r="R1970" s="318">
        <v>5</v>
      </c>
      <c r="S1970" s="318">
        <v>0.21739130434782608</v>
      </c>
      <c r="T1970" s="318">
        <v>0</v>
      </c>
      <c r="U1970" s="318">
        <v>0</v>
      </c>
    </row>
    <row r="1971" spans="1:21" x14ac:dyDescent="0.2">
      <c r="A1971" s="318">
        <v>39363</v>
      </c>
      <c r="B1971" s="318">
        <v>487.94000199999999</v>
      </c>
      <c r="C1971" s="318">
        <v>1.4348490041154769E-4</v>
      </c>
      <c r="D1971" s="318">
        <v>1.210765038279686E-3</v>
      </c>
      <c r="E1971" s="318">
        <v>1.0678493448333491E-2</v>
      </c>
      <c r="F1971" s="318">
        <v>1.149991602128222E-2</v>
      </c>
      <c r="G1971" s="318">
        <v>1.1403022232610129E-4</v>
      </c>
      <c r="H1971" s="318">
        <v>1.1973173344240636E-4</v>
      </c>
      <c r="I1971" s="318">
        <v>-6.2333091349044863E-3</v>
      </c>
      <c r="J1971" s="318">
        <v>0</v>
      </c>
      <c r="K1971" s="318" t="s">
        <v>634</v>
      </c>
      <c r="O1971" s="318">
        <v>0</v>
      </c>
      <c r="P1971" s="318">
        <v>0</v>
      </c>
      <c r="Q1971" s="318">
        <v>0</v>
      </c>
      <c r="R1971" s="318">
        <v>5</v>
      </c>
      <c r="S1971" s="318">
        <v>0.21739130434782608</v>
      </c>
      <c r="T1971" s="318">
        <v>0</v>
      </c>
      <c r="U1971" s="318">
        <v>0</v>
      </c>
    </row>
    <row r="1972" spans="1:21" x14ac:dyDescent="0.2">
      <c r="A1972" s="318">
        <v>39364</v>
      </c>
      <c r="B1972" s="318">
        <v>489.13000499999998</v>
      </c>
      <c r="C1972" s="318">
        <v>2.4358614630958686E-3</v>
      </c>
      <c r="D1972" s="318">
        <v>1.8775066960415045E-3</v>
      </c>
      <c r="E1972" s="318">
        <v>1.0270178855712171E-2</v>
      </c>
      <c r="F1972" s="318">
        <v>1.1060192613843875E-2</v>
      </c>
      <c r="G1972" s="318">
        <v>1.0547657372831734E-4</v>
      </c>
      <c r="H1972" s="318">
        <v>1.1075040241473322E-4</v>
      </c>
      <c r="I1972" s="318">
        <v>1.8903572304896851E-3</v>
      </c>
      <c r="J1972" s="318">
        <v>0</v>
      </c>
      <c r="K1972" s="318" t="s">
        <v>634</v>
      </c>
      <c r="O1972" s="318">
        <v>0</v>
      </c>
      <c r="P1972" s="318">
        <v>0</v>
      </c>
      <c r="Q1972" s="318">
        <v>0</v>
      </c>
      <c r="R1972" s="318">
        <v>5</v>
      </c>
      <c r="S1972" s="318">
        <v>0.21739130434782608</v>
      </c>
      <c r="T1972" s="318">
        <v>0</v>
      </c>
      <c r="U1972" s="318">
        <v>0</v>
      </c>
    </row>
    <row r="1973" spans="1:21" x14ac:dyDescent="0.2">
      <c r="A1973" s="318">
        <v>39365</v>
      </c>
      <c r="B1973" s="318">
        <v>491.66000400000001</v>
      </c>
      <c r="C1973" s="318">
        <v>5.1591157911880089E-3</v>
      </c>
      <c r="D1973" s="318">
        <v>1.468433945763822E-3</v>
      </c>
      <c r="E1973" s="318">
        <v>9.9394130827628237E-3</v>
      </c>
      <c r="F1973" s="318">
        <v>1.0703983319898426E-2</v>
      </c>
      <c r="G1973" s="318">
        <v>9.8791932429796768E-5</v>
      </c>
      <c r="H1973" s="318">
        <v>1.0373152905128661E-4</v>
      </c>
      <c r="I1973" s="318">
        <v>7.6826644411195633E-3</v>
      </c>
      <c r="J1973" s="318">
        <v>0</v>
      </c>
      <c r="K1973" s="318" t="s">
        <v>634</v>
      </c>
      <c r="O1973" s="318">
        <v>0</v>
      </c>
      <c r="P1973" s="318">
        <v>0</v>
      </c>
      <c r="Q1973" s="318">
        <v>0</v>
      </c>
      <c r="R1973" s="318">
        <v>5</v>
      </c>
      <c r="S1973" s="318">
        <v>0.21739130434782608</v>
      </c>
      <c r="T1973" s="318">
        <v>0</v>
      </c>
      <c r="U1973" s="318">
        <v>0</v>
      </c>
    </row>
    <row r="1974" spans="1:21" x14ac:dyDescent="0.2">
      <c r="A1974" s="318">
        <v>39367</v>
      </c>
      <c r="B1974" s="318">
        <v>505.44000199999999</v>
      </c>
      <c r="C1974" s="318">
        <v>3.9449148135650963E-3</v>
      </c>
      <c r="D1974" s="318">
        <v>2.0197661623501334E-3</v>
      </c>
      <c r="E1974" s="318">
        <v>1.0537733364424064E-2</v>
      </c>
      <c r="F1974" s="318">
        <v>1.134832823861053E-2</v>
      </c>
      <c r="G1974" s="318">
        <v>1.1104382445969613E-4</v>
      </c>
      <c r="H1974" s="318">
        <v>1.1659601568268094E-4</v>
      </c>
      <c r="I1974" s="318">
        <v>1.6210366507649898E-2</v>
      </c>
      <c r="J1974" s="318">
        <v>0</v>
      </c>
      <c r="K1974" s="318" t="s">
        <v>634</v>
      </c>
      <c r="O1974" s="318">
        <v>0</v>
      </c>
      <c r="P1974" s="318">
        <v>0</v>
      </c>
      <c r="Q1974" s="318">
        <v>0</v>
      </c>
      <c r="R1974" s="318">
        <v>6</v>
      </c>
      <c r="S1974" s="318">
        <v>0.2608695652173913</v>
      </c>
      <c r="T1974" s="318">
        <v>0</v>
      </c>
      <c r="U1974" s="318">
        <v>0</v>
      </c>
    </row>
    <row r="1975" spans="1:21" x14ac:dyDescent="0.2">
      <c r="A1975" s="318">
        <v>39370</v>
      </c>
      <c r="B1975" s="318">
        <v>508.75</v>
      </c>
      <c r="C1975" s="318">
        <v>6.527395746081275E-3</v>
      </c>
      <c r="D1975" s="318">
        <v>2.5305526612359516E-3</v>
      </c>
      <c r="E1975" s="318">
        <v>1.0481034537857899E-2</v>
      </c>
      <c r="F1975" s="318">
        <v>1.1287267963846968E-2</v>
      </c>
      <c r="G1975" s="318">
        <v>1.0985208498377015E-4</v>
      </c>
      <c r="H1975" s="318">
        <v>1.1534468923295866E-4</v>
      </c>
      <c r="I1975" s="318">
        <v>1.9449379176524933E-2</v>
      </c>
      <c r="J1975" s="318">
        <v>0</v>
      </c>
      <c r="K1975" s="318" t="s">
        <v>634</v>
      </c>
      <c r="O1975" s="318">
        <v>0</v>
      </c>
      <c r="P1975" s="318">
        <v>0</v>
      </c>
      <c r="Q1975" s="318">
        <v>0</v>
      </c>
      <c r="R1975" s="318">
        <v>6</v>
      </c>
      <c r="S1975" s="318">
        <v>0.2608695652173913</v>
      </c>
      <c r="T1975" s="318">
        <v>0</v>
      </c>
      <c r="U1975" s="318">
        <v>0</v>
      </c>
    </row>
    <row r="1976" spans="1:21" x14ac:dyDescent="0.2">
      <c r="A1976" s="318">
        <v>39371</v>
      </c>
      <c r="B1976" s="318">
        <v>503.30999800000001</v>
      </c>
      <c r="C1976" s="318">
        <v>-1.0750458280080115E-2</v>
      </c>
      <c r="D1976" s="318">
        <v>2.4230719108694807E-3</v>
      </c>
      <c r="E1976" s="318">
        <v>1.061050811925947E-2</v>
      </c>
      <c r="F1976" s="318">
        <v>1.1426701051510198E-2</v>
      </c>
      <c r="G1976" s="318">
        <v>1.1258288254887112E-4</v>
      </c>
      <c r="H1976" s="318">
        <v>1.1821202667631468E-4</v>
      </c>
      <c r="I1976" s="318">
        <v>3.0118254403387206E-2</v>
      </c>
      <c r="J1976" s="318">
        <v>0</v>
      </c>
      <c r="K1976" s="318" t="s">
        <v>634</v>
      </c>
      <c r="O1976" s="318">
        <v>0</v>
      </c>
      <c r="P1976" s="318">
        <v>0</v>
      </c>
      <c r="Q1976" s="318">
        <v>0</v>
      </c>
      <c r="R1976" s="318">
        <v>6</v>
      </c>
      <c r="S1976" s="318">
        <v>0.2608695652173913</v>
      </c>
      <c r="T1976" s="318">
        <v>0</v>
      </c>
      <c r="U1976" s="318">
        <v>0</v>
      </c>
    </row>
    <row r="1977" spans="1:21" x14ac:dyDescent="0.2">
      <c r="A1977" s="318">
        <v>39372</v>
      </c>
      <c r="B1977" s="318">
        <v>504.209991</v>
      </c>
      <c r="C1977" s="318">
        <v>1.7865516301545017E-3</v>
      </c>
      <c r="D1977" s="318">
        <v>2.3709632218480831E-3</v>
      </c>
      <c r="E1977" s="318">
        <v>1.0610834654255165E-2</v>
      </c>
      <c r="F1977" s="318">
        <v>1.1427052704582484E-2</v>
      </c>
      <c r="G1977" s="318">
        <v>1.1258981205994234E-4</v>
      </c>
      <c r="H1977" s="318">
        <v>1.1821930266293946E-4</v>
      </c>
      <c r="I1977" s="318">
        <v>1.9606438576982708E-2</v>
      </c>
      <c r="J1977" s="318">
        <v>0</v>
      </c>
      <c r="K1977" s="318" t="s">
        <v>634</v>
      </c>
      <c r="O1977" s="318">
        <v>0</v>
      </c>
      <c r="P1977" s="318">
        <v>0</v>
      </c>
      <c r="Q1977" s="318">
        <v>0</v>
      </c>
      <c r="R1977" s="318">
        <v>6</v>
      </c>
      <c r="S1977" s="318">
        <v>0.2608695652173913</v>
      </c>
      <c r="T1977" s="318">
        <v>0</v>
      </c>
      <c r="U1977" s="318">
        <v>0</v>
      </c>
    </row>
    <row r="1978" spans="1:21" x14ac:dyDescent="0.2">
      <c r="A1978" s="318">
        <v>39373</v>
      </c>
      <c r="B1978" s="318">
        <v>496.32998700000002</v>
      </c>
      <c r="C1978" s="318">
        <v>-1.5751828222505856E-2</v>
      </c>
      <c r="D1978" s="318">
        <v>2.1539634053433285E-4</v>
      </c>
      <c r="E1978" s="318">
        <v>9.3430538282955698E-3</v>
      </c>
      <c r="F1978" s="318">
        <v>1.0061750276625998E-2</v>
      </c>
      <c r="G1978" s="318">
        <v>8.7292654838428495E-5</v>
      </c>
      <c r="H1978" s="318">
        <v>9.1657287580349921E-5</v>
      </c>
      <c r="I1978" s="318">
        <v>1.8542369377162402E-2</v>
      </c>
      <c r="J1978" s="318">
        <v>0</v>
      </c>
      <c r="K1978" s="318" t="s">
        <v>634</v>
      </c>
      <c r="O1978" s="318">
        <v>0</v>
      </c>
      <c r="P1978" s="318">
        <v>0</v>
      </c>
      <c r="Q1978" s="318">
        <v>0</v>
      </c>
      <c r="R1978" s="318">
        <v>6</v>
      </c>
      <c r="S1978" s="318">
        <v>0.2608695652173913</v>
      </c>
      <c r="T1978" s="318">
        <v>0</v>
      </c>
      <c r="U1978" s="318">
        <v>0</v>
      </c>
    </row>
    <row r="1979" spans="1:21" x14ac:dyDescent="0.2">
      <c r="A1979" s="318">
        <v>39374</v>
      </c>
      <c r="B1979" s="318">
        <v>496.85000600000001</v>
      </c>
      <c r="C1979" s="318">
        <v>1.0471798690782474E-3</v>
      </c>
      <c r="D1979" s="318">
        <v>4.3422167356753518E-4</v>
      </c>
      <c r="E1979" s="318">
        <v>9.3042331454651593E-3</v>
      </c>
      <c r="F1979" s="318">
        <v>1.0019943387424016E-2</v>
      </c>
      <c r="G1979" s="318">
        <v>8.6568754425172495E-5</v>
      </c>
      <c r="H1979" s="318">
        <v>9.0897192146431125E-5</v>
      </c>
      <c r="I1979" s="318">
        <v>8.0416937418688762E-3</v>
      </c>
      <c r="J1979" s="318">
        <v>0</v>
      </c>
      <c r="K1979" s="318" t="s">
        <v>634</v>
      </c>
      <c r="O1979" s="318">
        <v>0</v>
      </c>
      <c r="P1979" s="318">
        <v>0</v>
      </c>
      <c r="Q1979" s="318">
        <v>0</v>
      </c>
      <c r="R1979" s="318">
        <v>6</v>
      </c>
      <c r="S1979" s="318">
        <v>0.2608695652173913</v>
      </c>
      <c r="T1979" s="318">
        <v>0</v>
      </c>
      <c r="U1979" s="318">
        <v>0</v>
      </c>
    </row>
    <row r="1980" spans="1:21" x14ac:dyDescent="0.2">
      <c r="A1980" s="318">
        <v>39377</v>
      </c>
      <c r="B1980" s="318">
        <v>485.64001500000001</v>
      </c>
      <c r="C1980" s="318">
        <v>-2.2820542190600722E-2</v>
      </c>
      <c r="D1980" s="318">
        <v>-1.022433830792896E-3</v>
      </c>
      <c r="E1980" s="318">
        <v>1.0425445146646374E-2</v>
      </c>
      <c r="F1980" s="318">
        <v>1.1227402465619171E-2</v>
      </c>
      <c r="G1980" s="318">
        <v>1.0868990650573242E-4</v>
      </c>
      <c r="H1980" s="318">
        <v>1.1412440183101904E-4</v>
      </c>
      <c r="I1980" s="318">
        <v>9.5420760929090884E-3</v>
      </c>
      <c r="J1980" s="318">
        <v>0</v>
      </c>
      <c r="K1980" s="318" t="s">
        <v>634</v>
      </c>
      <c r="O1980" s="318">
        <v>0</v>
      </c>
      <c r="P1980" s="318">
        <v>0</v>
      </c>
      <c r="Q1980" s="318">
        <v>0</v>
      </c>
      <c r="R1980" s="318">
        <v>6</v>
      </c>
      <c r="S1980" s="318">
        <v>0.2608695652173913</v>
      </c>
      <c r="T1980" s="318">
        <v>0</v>
      </c>
      <c r="U1980" s="318">
        <v>0</v>
      </c>
    </row>
    <row r="1981" spans="1:21" x14ac:dyDescent="0.2">
      <c r="A1981" s="318">
        <v>39378</v>
      </c>
      <c r="B1981" s="318">
        <v>496.88000499999998</v>
      </c>
      <c r="C1981" s="318">
        <v>2.2880918750988292E-2</v>
      </c>
      <c r="D1981" s="318">
        <v>-6.9907106101545877E-5</v>
      </c>
      <c r="E1981" s="318">
        <v>1.1642385218800688E-2</v>
      </c>
      <c r="F1981" s="318">
        <v>1.2537953312554586E-2</v>
      </c>
      <c r="G1981" s="318">
        <v>1.3554513358294873E-4</v>
      </c>
      <c r="H1981" s="318">
        <v>1.4232239026209617E-4</v>
      </c>
      <c r="I1981" s="318">
        <v>-3.3403100017853995E-3</v>
      </c>
      <c r="J1981" s="318">
        <v>0</v>
      </c>
      <c r="K1981" s="318" t="s">
        <v>634</v>
      </c>
      <c r="O1981" s="318">
        <v>0</v>
      </c>
      <c r="P1981" s="318">
        <v>0</v>
      </c>
      <c r="Q1981" s="318">
        <v>0</v>
      </c>
      <c r="R1981" s="318">
        <v>6</v>
      </c>
      <c r="S1981" s="318">
        <v>0.2608695652173913</v>
      </c>
      <c r="T1981" s="318">
        <v>0</v>
      </c>
      <c r="U1981" s="318">
        <v>0</v>
      </c>
    </row>
    <row r="1982" spans="1:21" x14ac:dyDescent="0.2">
      <c r="A1982" s="318">
        <v>39379</v>
      </c>
      <c r="B1982" s="318">
        <v>496.92999300000002</v>
      </c>
      <c r="C1982" s="318">
        <v>1.0059870627747464E-4</v>
      </c>
      <c r="D1982" s="318">
        <v>6.328075722439665E-4</v>
      </c>
      <c r="E1982" s="318">
        <v>1.115301691105215E-2</v>
      </c>
      <c r="F1982" s="318">
        <v>1.2010941288825391E-2</v>
      </c>
      <c r="G1982" s="318">
        <v>1.2438978621821524E-4</v>
      </c>
      <c r="H1982" s="318">
        <v>1.30609275529126E-4</v>
      </c>
      <c r="I1982" s="318">
        <v>1.1231155321917744E-2</v>
      </c>
      <c r="J1982" s="318">
        <v>0</v>
      </c>
      <c r="K1982" s="318" t="s">
        <v>634</v>
      </c>
      <c r="O1982" s="318">
        <v>0</v>
      </c>
      <c r="P1982" s="318">
        <v>0</v>
      </c>
      <c r="Q1982" s="318">
        <v>0</v>
      </c>
      <c r="R1982" s="318">
        <v>6</v>
      </c>
      <c r="S1982" s="318">
        <v>0.2608695652173913</v>
      </c>
      <c r="T1982" s="318">
        <v>0</v>
      </c>
      <c r="U1982" s="318">
        <v>0</v>
      </c>
    </row>
    <row r="1983" spans="1:21" x14ac:dyDescent="0.2">
      <c r="A1983" s="318">
        <v>39380</v>
      </c>
      <c r="B1983" s="318">
        <v>504.52999899999998</v>
      </c>
      <c r="C1983" s="318">
        <v>1.5178143840192272E-2</v>
      </c>
      <c r="D1983" s="318">
        <v>1.0931378353276513E-3</v>
      </c>
      <c r="E1983" s="318">
        <v>1.1556629601072076E-2</v>
      </c>
      <c r="F1983" s="318">
        <v>1.2445601108846851E-2</v>
      </c>
      <c r="G1983" s="318">
        <v>1.3355568773637533E-4</v>
      </c>
      <c r="H1983" s="318">
        <v>1.4023347212319411E-4</v>
      </c>
      <c r="I1983" s="318">
        <v>1.7129733165091952E-2</v>
      </c>
      <c r="J1983" s="318">
        <v>0</v>
      </c>
      <c r="K1983" s="318" t="s">
        <v>634</v>
      </c>
      <c r="O1983" s="318">
        <v>0</v>
      </c>
      <c r="P1983" s="318">
        <v>0</v>
      </c>
      <c r="Q1983" s="318">
        <v>0</v>
      </c>
      <c r="R1983" s="318">
        <v>6</v>
      </c>
      <c r="S1983" s="318">
        <v>0.2608695652173913</v>
      </c>
      <c r="T1983" s="318">
        <v>0</v>
      </c>
      <c r="U1983" s="318">
        <v>0</v>
      </c>
    </row>
    <row r="1984" spans="1:21" x14ac:dyDescent="0.2">
      <c r="A1984" s="318">
        <v>39381</v>
      </c>
      <c r="B1984" s="318">
        <v>508.42001299999998</v>
      </c>
      <c r="C1984" s="318">
        <v>7.6806023537070956E-3</v>
      </c>
      <c r="D1984" s="318">
        <v>1.2901742974994928E-3</v>
      </c>
      <c r="E1984" s="318">
        <v>1.163548909268363E-2</v>
      </c>
      <c r="F1984" s="318">
        <v>1.2530526715197755E-2</v>
      </c>
      <c r="G1984" s="318">
        <v>1.3538460642595974E-4</v>
      </c>
      <c r="H1984" s="318">
        <v>1.4215383674725775E-4</v>
      </c>
      <c r="I1984" s="318">
        <v>2.6689877462687358E-2</v>
      </c>
      <c r="J1984" s="318">
        <v>0</v>
      </c>
      <c r="K1984" s="318" t="s">
        <v>634</v>
      </c>
      <c r="O1984" s="318">
        <v>0</v>
      </c>
      <c r="P1984" s="318">
        <v>0</v>
      </c>
      <c r="Q1984" s="318">
        <v>0</v>
      </c>
      <c r="R1984" s="318">
        <v>6</v>
      </c>
      <c r="S1984" s="318">
        <v>0.2608695652173913</v>
      </c>
      <c r="T1984" s="318">
        <v>0</v>
      </c>
      <c r="U1984" s="318">
        <v>0</v>
      </c>
    </row>
    <row r="1985" spans="1:21" x14ac:dyDescent="0.2">
      <c r="A1985" s="318">
        <v>39384</v>
      </c>
      <c r="B1985" s="318">
        <v>515.40997300000004</v>
      </c>
      <c r="C1985" s="318">
        <v>1.3654744836442011E-2</v>
      </c>
      <c r="D1985" s="318">
        <v>1.8001046013745531E-3</v>
      </c>
      <c r="E1985" s="318">
        <v>1.1942302283876511E-2</v>
      </c>
      <c r="F1985" s="318">
        <v>1.2860940921097781E-2</v>
      </c>
      <c r="G1985" s="318">
        <v>1.4261858383948211E-4</v>
      </c>
      <c r="H1985" s="318">
        <v>1.4974951303145623E-4</v>
      </c>
      <c r="I1985" s="318">
        <v>2.6257765134019267E-2</v>
      </c>
      <c r="J1985" s="318">
        <v>0</v>
      </c>
      <c r="K1985" s="318" t="s">
        <v>634</v>
      </c>
      <c r="O1985" s="318">
        <v>0</v>
      </c>
      <c r="P1985" s="318">
        <v>0</v>
      </c>
      <c r="Q1985" s="318">
        <v>0</v>
      </c>
      <c r="R1985" s="318">
        <v>6</v>
      </c>
      <c r="S1985" s="318">
        <v>0.2608695652173913</v>
      </c>
      <c r="T1985" s="318">
        <v>0</v>
      </c>
      <c r="U1985" s="318">
        <v>0</v>
      </c>
    </row>
    <row r="1986" spans="1:21" x14ac:dyDescent="0.2">
      <c r="A1986" s="318">
        <v>39385</v>
      </c>
      <c r="B1986" s="318">
        <v>508.540009</v>
      </c>
      <c r="C1986" s="318">
        <v>-1.3418755224341222E-2</v>
      </c>
      <c r="D1986" s="318">
        <v>9.5717960307912413E-4</v>
      </c>
      <c r="E1986" s="318">
        <v>1.23751793278114E-2</v>
      </c>
      <c r="F1986" s="318">
        <v>1.3327116199181506E-2</v>
      </c>
      <c r="G1986" s="318">
        <v>1.5314506339549058E-4</v>
      </c>
      <c r="H1986" s="318">
        <v>1.6080231656526511E-4</v>
      </c>
      <c r="I1986" s="318">
        <v>3.3480259259550969E-2</v>
      </c>
      <c r="J1986" s="318">
        <v>0</v>
      </c>
      <c r="K1986" s="318" t="s">
        <v>634</v>
      </c>
      <c r="O1986" s="318">
        <v>0</v>
      </c>
      <c r="P1986" s="318">
        <v>0</v>
      </c>
      <c r="Q1986" s="318">
        <v>0</v>
      </c>
      <c r="R1986" s="318">
        <v>6</v>
      </c>
      <c r="S1986" s="318">
        <v>0.2608695652173913</v>
      </c>
      <c r="T1986" s="318">
        <v>0</v>
      </c>
      <c r="U1986" s="318">
        <v>0</v>
      </c>
    </row>
    <row r="1987" spans="1:21" x14ac:dyDescent="0.2">
      <c r="A1987" s="318">
        <v>39386</v>
      </c>
      <c r="B1987" s="318">
        <v>514.09002699999996</v>
      </c>
      <c r="C1987" s="318">
        <v>1.0854507097559427E-2</v>
      </c>
      <c r="D1987" s="318">
        <v>1.8317662915554331E-3</v>
      </c>
      <c r="E1987" s="318">
        <v>1.2395708084328542E-2</v>
      </c>
      <c r="F1987" s="318">
        <v>1.3349224090815353E-2</v>
      </c>
      <c r="G1987" s="318">
        <v>1.5365357891188801E-4</v>
      </c>
      <c r="H1987" s="318">
        <v>1.6133625785748242E-4</v>
      </c>
      <c r="I1987" s="318">
        <v>2.2030793076306777E-2</v>
      </c>
      <c r="J1987" s="318">
        <v>0</v>
      </c>
      <c r="K1987" s="318" t="s">
        <v>634</v>
      </c>
      <c r="O1987" s="318">
        <v>0</v>
      </c>
      <c r="P1987" s="318">
        <v>0</v>
      </c>
      <c r="Q1987" s="318">
        <v>0</v>
      </c>
      <c r="R1987" s="318">
        <v>6</v>
      </c>
      <c r="S1987" s="318">
        <v>0.2608695652173913</v>
      </c>
      <c r="T1987" s="318">
        <v>0</v>
      </c>
      <c r="U1987" s="318">
        <v>0</v>
      </c>
    </row>
    <row r="1988" spans="1:21" x14ac:dyDescent="0.2">
      <c r="A1988" s="318">
        <v>39387</v>
      </c>
      <c r="B1988" s="318">
        <v>507.14001500000001</v>
      </c>
      <c r="C1988" s="318">
        <v>-1.361127075058376E-2</v>
      </c>
      <c r="D1988" s="318">
        <v>1.9531390552613402E-3</v>
      </c>
      <c r="E1988" s="318">
        <v>1.2221993298893353E-2</v>
      </c>
      <c r="F1988" s="318">
        <v>1.3162146629577457E-2</v>
      </c>
      <c r="G1988" s="318">
        <v>1.4937712019819403E-4</v>
      </c>
      <c r="H1988" s="318">
        <v>1.5684597620810374E-4</v>
      </c>
      <c r="I1988" s="318">
        <v>3.1168587640853711E-2</v>
      </c>
      <c r="J1988" s="318">
        <v>0</v>
      </c>
      <c r="K1988" s="318" t="s">
        <v>634</v>
      </c>
      <c r="O1988" s="318">
        <v>0</v>
      </c>
      <c r="P1988" s="318">
        <v>0</v>
      </c>
      <c r="Q1988" s="318">
        <v>0</v>
      </c>
      <c r="R1988" s="318">
        <v>6</v>
      </c>
      <c r="S1988" s="318">
        <v>0.2608695652173913</v>
      </c>
      <c r="T1988" s="318">
        <v>0</v>
      </c>
      <c r="U1988" s="318">
        <v>0</v>
      </c>
    </row>
    <row r="1989" spans="1:21" x14ac:dyDescent="0.2">
      <c r="A1989" s="318">
        <v>39388</v>
      </c>
      <c r="B1989" s="318">
        <v>504.33999599999999</v>
      </c>
      <c r="C1989" s="318">
        <v>-5.5364933007165332E-3</v>
      </c>
      <c r="D1989" s="318">
        <v>1.852169916791497E-3</v>
      </c>
      <c r="E1989" s="318">
        <v>1.227720190873257E-2</v>
      </c>
      <c r="F1989" s="318">
        <v>1.3221602055558151E-2</v>
      </c>
      <c r="G1989" s="318">
        <v>1.5072968670778664E-4</v>
      </c>
      <c r="H1989" s="318">
        <v>1.5826617104317597E-4</v>
      </c>
      <c r="I1989" s="318">
        <v>2.9853200100111599E-2</v>
      </c>
      <c r="J1989" s="318">
        <v>0</v>
      </c>
      <c r="K1989" s="318" t="s">
        <v>634</v>
      </c>
      <c r="O1989" s="318">
        <v>0</v>
      </c>
      <c r="P1989" s="318">
        <v>0</v>
      </c>
      <c r="Q1989" s="318">
        <v>0</v>
      </c>
      <c r="R1989" s="318">
        <v>5</v>
      </c>
      <c r="S1989" s="318">
        <v>0.21739130434782608</v>
      </c>
      <c r="T1989" s="318">
        <v>0</v>
      </c>
      <c r="U1989" s="318">
        <v>0</v>
      </c>
    </row>
    <row r="1990" spans="1:21" x14ac:dyDescent="0.2">
      <c r="A1990" s="318">
        <v>39391</v>
      </c>
      <c r="B1990" s="318">
        <v>501.97000100000002</v>
      </c>
      <c r="C1990" s="318">
        <v>-4.7102769304279432E-3</v>
      </c>
      <c r="D1990" s="318">
        <v>1.3567329651948457E-3</v>
      </c>
      <c r="E1990" s="318">
        <v>1.2324256461929828E-2</v>
      </c>
      <c r="F1990" s="318">
        <v>1.3272276189770584E-2</v>
      </c>
      <c r="G1990" s="318">
        <v>1.5188729733941914E-4</v>
      </c>
      <c r="H1990" s="318">
        <v>1.5948166220639009E-4</v>
      </c>
      <c r="I1990" s="318">
        <v>2.5742803929337837E-2</v>
      </c>
      <c r="J1990" s="318">
        <v>0</v>
      </c>
      <c r="K1990" s="318" t="s">
        <v>634</v>
      </c>
      <c r="O1990" s="318">
        <v>0</v>
      </c>
      <c r="P1990" s="318">
        <v>0</v>
      </c>
      <c r="Q1990" s="318">
        <v>0</v>
      </c>
      <c r="R1990" s="318">
        <v>5</v>
      </c>
      <c r="S1990" s="318">
        <v>0.21739130434782608</v>
      </c>
      <c r="T1990" s="318">
        <v>0</v>
      </c>
      <c r="U1990" s="318">
        <v>0</v>
      </c>
    </row>
    <row r="1991" spans="1:21" x14ac:dyDescent="0.2">
      <c r="A1991" s="318">
        <v>39392</v>
      </c>
      <c r="B1991" s="318">
        <v>513.71002199999998</v>
      </c>
      <c r="C1991" s="318">
        <v>2.3118587782275775E-2</v>
      </c>
      <c r="D1991" s="318">
        <v>2.4507854833788565E-3</v>
      </c>
      <c r="E1991" s="318">
        <v>1.3199841536620717E-2</v>
      </c>
      <c r="F1991" s="318">
        <v>1.4215213962514617E-2</v>
      </c>
      <c r="G1991" s="318">
        <v>1.7423581659189755E-4</v>
      </c>
      <c r="H1991" s="318">
        <v>1.8294760742149243E-4</v>
      </c>
      <c r="I1991" s="318">
        <v>1.6312052527545841E-2</v>
      </c>
      <c r="J1991" s="318">
        <v>0</v>
      </c>
      <c r="K1991" s="318" t="s">
        <v>634</v>
      </c>
      <c r="O1991" s="318">
        <v>0</v>
      </c>
      <c r="P1991" s="318">
        <v>0</v>
      </c>
      <c r="Q1991" s="318">
        <v>0</v>
      </c>
      <c r="R1991" s="318">
        <v>5</v>
      </c>
      <c r="S1991" s="318">
        <v>0.21739130434782608</v>
      </c>
      <c r="T1991" s="318">
        <v>0</v>
      </c>
      <c r="U1991" s="318">
        <v>0</v>
      </c>
    </row>
    <row r="1992" spans="1:21" x14ac:dyDescent="0.2">
      <c r="A1992" s="318">
        <v>39393</v>
      </c>
      <c r="B1992" s="318">
        <v>514.76000999999997</v>
      </c>
      <c r="C1992" s="318">
        <v>2.0418453277691213E-3</v>
      </c>
      <c r="D1992" s="318">
        <v>2.4320228102680591E-3</v>
      </c>
      <c r="E1992" s="318">
        <v>1.3200143840819484E-2</v>
      </c>
      <c r="F1992" s="318">
        <v>1.421553952088252E-2</v>
      </c>
      <c r="G1992" s="318">
        <v>1.7424379741832457E-4</v>
      </c>
      <c r="H1992" s="318">
        <v>1.8295598728924081E-4</v>
      </c>
      <c r="I1992" s="318">
        <v>3.5743257463986468E-2</v>
      </c>
      <c r="J1992" s="318">
        <v>0</v>
      </c>
      <c r="K1992" s="318" t="s">
        <v>634</v>
      </c>
      <c r="O1992" s="318">
        <v>0</v>
      </c>
      <c r="P1992" s="318">
        <v>0</v>
      </c>
      <c r="Q1992" s="318">
        <v>0</v>
      </c>
      <c r="R1992" s="318">
        <v>5</v>
      </c>
      <c r="S1992" s="318">
        <v>0.21739130434782608</v>
      </c>
      <c r="T1992" s="318">
        <v>0</v>
      </c>
      <c r="U1992" s="318">
        <v>0</v>
      </c>
    </row>
    <row r="1993" spans="1:21" x14ac:dyDescent="0.2">
      <c r="A1993" s="318">
        <v>39394</v>
      </c>
      <c r="B1993" s="318">
        <v>514.19000200000005</v>
      </c>
      <c r="C1993" s="318">
        <v>-1.1079412054248729E-3</v>
      </c>
      <c r="D1993" s="318">
        <v>2.1335915247150646E-3</v>
      </c>
      <c r="E1993" s="318">
        <v>1.3206248467290354E-2</v>
      </c>
      <c r="F1993" s="318">
        <v>1.4222113734004995E-2</v>
      </c>
      <c r="G1993" s="318">
        <v>1.7440499857980881E-4</v>
      </c>
      <c r="H1993" s="318">
        <v>1.8312524850879925E-4</v>
      </c>
      <c r="I1993" s="318">
        <v>4.2834628232434467E-2</v>
      </c>
      <c r="J1993" s="318">
        <v>0</v>
      </c>
      <c r="K1993" s="318" t="s">
        <v>634</v>
      </c>
      <c r="O1993" s="318">
        <v>0</v>
      </c>
      <c r="P1993" s="318">
        <v>0</v>
      </c>
      <c r="Q1993" s="318">
        <v>0</v>
      </c>
      <c r="R1993" s="318">
        <v>5</v>
      </c>
      <c r="S1993" s="318">
        <v>0.21739130434782608</v>
      </c>
      <c r="T1993" s="318">
        <v>0</v>
      </c>
      <c r="U1993" s="318">
        <v>0</v>
      </c>
    </row>
    <row r="1994" spans="1:21" x14ac:dyDescent="0.2">
      <c r="A1994" s="318">
        <v>39398</v>
      </c>
      <c r="B1994" s="318">
        <v>495.57000699999998</v>
      </c>
      <c r="C1994" s="318">
        <v>-2.3393891557694137E-2</v>
      </c>
      <c r="D1994" s="318">
        <v>-9.3908150716265945E-4</v>
      </c>
      <c r="E1994" s="318">
        <v>1.3633286858332299E-2</v>
      </c>
      <c r="F1994" s="318">
        <v>1.4682001232050167E-2</v>
      </c>
      <c r="G1994" s="318">
        <v>1.8586651056157617E-4</v>
      </c>
      <c r="H1994" s="318">
        <v>1.9515983608965498E-4</v>
      </c>
      <c r="I1994" s="318">
        <v>2.5631152653384285E-2</v>
      </c>
      <c r="J1994" s="318">
        <v>0</v>
      </c>
      <c r="K1994" s="318" t="s">
        <v>634</v>
      </c>
      <c r="O1994" s="318">
        <v>0</v>
      </c>
      <c r="P1994" s="318">
        <v>0</v>
      </c>
      <c r="Q1994" s="318">
        <v>0</v>
      </c>
      <c r="R1994" s="318">
        <v>5</v>
      </c>
      <c r="S1994" s="318">
        <v>0.21739130434782608</v>
      </c>
      <c r="T1994" s="318">
        <v>0</v>
      </c>
      <c r="U1994" s="318">
        <v>0</v>
      </c>
    </row>
    <row r="1995" spans="1:21" x14ac:dyDescent="0.2">
      <c r="A1995" s="318">
        <v>39399</v>
      </c>
      <c r="B1995" s="318">
        <v>489.67001299999998</v>
      </c>
      <c r="C1995" s="318">
        <v>-1.1976907977278448E-2</v>
      </c>
      <c r="D1995" s="318">
        <v>-1.820238827322646E-3</v>
      </c>
      <c r="E1995" s="318">
        <v>1.3724267447048678E-2</v>
      </c>
      <c r="F1995" s="318">
        <v>1.4779980327590883E-2</v>
      </c>
      <c r="G1995" s="318">
        <v>1.8835551695812002E-4</v>
      </c>
      <c r="H1995" s="318">
        <v>1.9777329280602603E-4</v>
      </c>
      <c r="I1995" s="318">
        <v>1.3602772140202947E-2</v>
      </c>
      <c r="J1995" s="318">
        <v>0</v>
      </c>
      <c r="K1995" s="318" t="s">
        <v>634</v>
      </c>
      <c r="O1995" s="318">
        <v>0</v>
      </c>
      <c r="P1995" s="318">
        <v>0</v>
      </c>
      <c r="Q1995" s="318">
        <v>0</v>
      </c>
      <c r="R1995" s="318">
        <v>5</v>
      </c>
      <c r="S1995" s="318">
        <v>0.21739130434782608</v>
      </c>
      <c r="T1995" s="318">
        <v>0</v>
      </c>
      <c r="U1995" s="318">
        <v>0</v>
      </c>
    </row>
    <row r="1996" spans="1:21" x14ac:dyDescent="0.2">
      <c r="A1996" s="318">
        <v>39400</v>
      </c>
      <c r="B1996" s="318">
        <v>494.459991</v>
      </c>
      <c r="C1996" s="318">
        <v>9.7345184186432444E-3</v>
      </c>
      <c r="D1996" s="318">
        <v>-8.4476374643105748E-4</v>
      </c>
      <c r="E1996" s="318">
        <v>1.3785665291161948E-2</v>
      </c>
      <c r="F1996" s="318">
        <v>1.4846101082789789E-2</v>
      </c>
      <c r="G1996" s="318">
        <v>1.9004456751994724E-4</v>
      </c>
      <c r="H1996" s="318">
        <v>1.995467958959446E-4</v>
      </c>
      <c r="I1996" s="318">
        <v>1.3854325653961649E-2</v>
      </c>
      <c r="J1996" s="318">
        <v>0</v>
      </c>
      <c r="K1996" s="318" t="s">
        <v>634</v>
      </c>
      <c r="O1996" s="318">
        <v>0</v>
      </c>
      <c r="P1996" s="318">
        <v>0</v>
      </c>
      <c r="Q1996" s="318">
        <v>0</v>
      </c>
      <c r="R1996" s="318">
        <v>4</v>
      </c>
      <c r="S1996" s="318">
        <v>0.17391304347826086</v>
      </c>
      <c r="T1996" s="318">
        <v>0</v>
      </c>
      <c r="U1996" s="318">
        <v>0</v>
      </c>
    </row>
    <row r="1997" spans="1:21" x14ac:dyDescent="0.2">
      <c r="A1997" s="318">
        <v>39401</v>
      </c>
      <c r="B1997" s="318">
        <v>485.51001000000002</v>
      </c>
      <c r="C1997" s="318">
        <v>-1.826633436316873E-2</v>
      </c>
      <c r="D1997" s="318">
        <v>-1.7996630794464498E-3</v>
      </c>
      <c r="E1997" s="318">
        <v>1.42799337622445E-2</v>
      </c>
      <c r="F1997" s="318">
        <v>1.5378390205494077E-2</v>
      </c>
      <c r="G1997" s="318">
        <v>2.0391650825409038E-4</v>
      </c>
      <c r="H1997" s="318">
        <v>2.141123336667949E-4</v>
      </c>
      <c r="I1997" s="318">
        <v>1.7568294906644567E-2</v>
      </c>
      <c r="J1997" s="318">
        <v>0</v>
      </c>
      <c r="K1997" s="318" t="s">
        <v>634</v>
      </c>
      <c r="O1997" s="318">
        <v>0</v>
      </c>
      <c r="P1997" s="318">
        <v>0</v>
      </c>
      <c r="Q1997" s="318">
        <v>0</v>
      </c>
      <c r="R1997" s="318">
        <v>4</v>
      </c>
      <c r="S1997" s="318">
        <v>0.17391304347826086</v>
      </c>
      <c r="T1997" s="318">
        <v>0</v>
      </c>
      <c r="U1997" s="318">
        <v>0</v>
      </c>
    </row>
    <row r="1998" spans="1:21" x14ac:dyDescent="0.2">
      <c r="A1998" s="318">
        <v>39402</v>
      </c>
      <c r="B1998" s="318">
        <v>478.959991</v>
      </c>
      <c r="C1998" s="318">
        <v>-1.3582837612120523E-2</v>
      </c>
      <c r="D1998" s="318">
        <v>-1.6963778122852432E-3</v>
      </c>
      <c r="E1998" s="318">
        <v>1.4181478114419881E-2</v>
      </c>
      <c r="F1998" s="318">
        <v>1.5272361046298333E-2</v>
      </c>
      <c r="G1998" s="318">
        <v>2.0111432150977005E-4</v>
      </c>
      <c r="H1998" s="318">
        <v>2.1117003758525855E-4</v>
      </c>
      <c r="I1998" s="318">
        <v>4.9646272492800915E-3</v>
      </c>
      <c r="J1998" s="318">
        <v>0</v>
      </c>
      <c r="K1998" s="318" t="s">
        <v>634</v>
      </c>
      <c r="O1998" s="318">
        <v>0</v>
      </c>
      <c r="P1998" s="318">
        <v>0</v>
      </c>
      <c r="Q1998" s="318">
        <v>0</v>
      </c>
      <c r="R1998" s="318">
        <v>4</v>
      </c>
      <c r="S1998" s="318">
        <v>0.17391304347826086</v>
      </c>
      <c r="T1998" s="318">
        <v>0</v>
      </c>
      <c r="U1998" s="318">
        <v>0</v>
      </c>
    </row>
    <row r="1999" spans="1:21" x14ac:dyDescent="0.2">
      <c r="A1999" s="318">
        <v>39405</v>
      </c>
      <c r="B1999" s="318">
        <v>465.66000400000001</v>
      </c>
      <c r="C1999" s="318">
        <v>-2.8161305142322384E-2</v>
      </c>
      <c r="D1999" s="318">
        <v>-3.0872580509233687E-3</v>
      </c>
      <c r="E1999" s="318">
        <v>1.5288110078465658E-2</v>
      </c>
      <c r="F1999" s="318">
        <v>1.6464118546039939E-2</v>
      </c>
      <c r="G1999" s="318">
        <v>2.3372630977128321E-4</v>
      </c>
      <c r="H1999" s="318">
        <v>2.454126252598474E-4</v>
      </c>
      <c r="I1999" s="318">
        <v>-1.8038358811424127E-3</v>
      </c>
      <c r="J1999" s="318">
        <v>0</v>
      </c>
      <c r="K1999" s="318" t="s">
        <v>634</v>
      </c>
      <c r="O1999" s="318">
        <v>0</v>
      </c>
      <c r="P1999" s="318">
        <v>0</v>
      </c>
      <c r="Q1999" s="318">
        <v>0</v>
      </c>
      <c r="R1999" s="318">
        <v>4</v>
      </c>
      <c r="S1999" s="318">
        <v>0.17391304347826086</v>
      </c>
      <c r="T1999" s="318">
        <v>0</v>
      </c>
      <c r="U1999" s="318">
        <v>0</v>
      </c>
    </row>
    <row r="2000" spans="1:21" x14ac:dyDescent="0.2">
      <c r="A2000" s="318">
        <v>39406</v>
      </c>
      <c r="B2000" s="318">
        <v>474.47000100000002</v>
      </c>
      <c r="C2000" s="318">
        <v>1.8742631028000913E-2</v>
      </c>
      <c r="D2000" s="318">
        <v>-1.1080593262280528E-3</v>
      </c>
      <c r="E2000" s="318">
        <v>1.5296087686493586E-2</v>
      </c>
      <c r="F2000" s="318">
        <v>1.6472709816223861E-2</v>
      </c>
      <c r="G2000" s="318">
        <v>2.3397029851290069E-4</v>
      </c>
      <c r="H2000" s="318">
        <v>2.4566881343854574E-4</v>
      </c>
      <c r="I2000" s="318">
        <v>-1.8736203379923107E-2</v>
      </c>
      <c r="J2000" s="318">
        <v>0</v>
      </c>
      <c r="K2000" s="318" t="s">
        <v>634</v>
      </c>
      <c r="O2000" s="318">
        <v>0</v>
      </c>
      <c r="P2000" s="318">
        <v>0</v>
      </c>
      <c r="Q2000" s="318">
        <v>0</v>
      </c>
      <c r="R2000" s="318">
        <v>4</v>
      </c>
      <c r="S2000" s="318">
        <v>0.17391304347826086</v>
      </c>
      <c r="T2000" s="318">
        <v>0</v>
      </c>
      <c r="U2000" s="318">
        <v>0</v>
      </c>
    </row>
    <row r="2001" spans="1:21" x14ac:dyDescent="0.2">
      <c r="A2001" s="318">
        <v>39407</v>
      </c>
      <c r="B2001" s="318">
        <v>466.86999500000002</v>
      </c>
      <c r="C2001" s="318">
        <v>-1.6147558096631969E-2</v>
      </c>
      <c r="D2001" s="318">
        <v>-2.9665582237337795E-3</v>
      </c>
      <c r="E2001" s="318">
        <v>1.4590385606866598E-2</v>
      </c>
      <c r="F2001" s="318">
        <v>1.571272296124095E-2</v>
      </c>
      <c r="G2001" s="318">
        <v>2.1287935215705996E-4</v>
      </c>
      <c r="H2001" s="318">
        <v>2.2352331976491297E-4</v>
      </c>
      <c r="I2001" s="318">
        <v>-8.1861030613777433E-3</v>
      </c>
      <c r="J2001" s="318">
        <v>0</v>
      </c>
      <c r="K2001" s="318" t="s">
        <v>634</v>
      </c>
      <c r="O2001" s="318">
        <v>0</v>
      </c>
      <c r="P2001" s="318">
        <v>0</v>
      </c>
      <c r="Q2001" s="318">
        <v>0</v>
      </c>
      <c r="R2001" s="318">
        <v>4</v>
      </c>
      <c r="S2001" s="318">
        <v>0.17391304347826086</v>
      </c>
      <c r="T2001" s="318">
        <v>0</v>
      </c>
      <c r="U2001" s="318">
        <v>0</v>
      </c>
    </row>
    <row r="2002" spans="1:21" x14ac:dyDescent="0.2">
      <c r="A2002" s="318">
        <v>39408</v>
      </c>
      <c r="B2002" s="318">
        <v>466.01001000000002</v>
      </c>
      <c r="C2002" s="318">
        <v>-1.8437210337952758E-3</v>
      </c>
      <c r="D2002" s="318">
        <v>-3.0591448780229583E-3</v>
      </c>
      <c r="E2002" s="318">
        <v>1.4576111169998997E-2</v>
      </c>
      <c r="F2002" s="318">
        <v>1.5697350490768151E-2</v>
      </c>
      <c r="G2002" s="318">
        <v>2.1246301684016951E-4</v>
      </c>
      <c r="H2002" s="318">
        <v>2.2308616768217798E-4</v>
      </c>
      <c r="I2002" s="318">
        <v>-2.0964165838508953E-2</v>
      </c>
      <c r="J2002" s="318">
        <v>0</v>
      </c>
      <c r="K2002" s="318" t="s">
        <v>634</v>
      </c>
      <c r="O2002" s="318">
        <v>0</v>
      </c>
      <c r="P2002" s="318">
        <v>0</v>
      </c>
      <c r="Q2002" s="318">
        <v>0</v>
      </c>
      <c r="R2002" s="318">
        <v>4</v>
      </c>
      <c r="S2002" s="318">
        <v>0.17391304347826086</v>
      </c>
      <c r="T2002" s="318">
        <v>0</v>
      </c>
      <c r="U2002" s="318">
        <v>0</v>
      </c>
    </row>
    <row r="2003" spans="1:21" x14ac:dyDescent="0.2">
      <c r="A2003" s="318">
        <v>39409</v>
      </c>
      <c r="B2003" s="318">
        <v>475.30999800000001</v>
      </c>
      <c r="C2003" s="318">
        <v>1.9760103952797623E-2</v>
      </c>
      <c r="D2003" s="318">
        <v>-2.8409563012322275E-3</v>
      </c>
      <c r="E2003" s="318">
        <v>1.4893589263268399E-2</v>
      </c>
      <c r="F2003" s="318">
        <v>1.6039249975827504E-2</v>
      </c>
      <c r="G2003" s="318">
        <v>2.2181900114294373E-4</v>
      </c>
      <c r="H2003" s="318">
        <v>2.3290995120009092E-4</v>
      </c>
      <c r="I2003" s="318">
        <v>-1.8783799514577055E-2</v>
      </c>
      <c r="J2003" s="318">
        <v>0</v>
      </c>
      <c r="K2003" s="318" t="s">
        <v>634</v>
      </c>
      <c r="O2003" s="318">
        <v>0</v>
      </c>
      <c r="P2003" s="318">
        <v>0</v>
      </c>
      <c r="Q2003" s="318">
        <v>0</v>
      </c>
      <c r="R2003" s="318">
        <v>4</v>
      </c>
      <c r="S2003" s="318">
        <v>0.17391304347826086</v>
      </c>
      <c r="T2003" s="318">
        <v>0</v>
      </c>
      <c r="U2003" s="318">
        <v>0</v>
      </c>
    </row>
    <row r="2004" spans="1:21" x14ac:dyDescent="0.2">
      <c r="A2004" s="318">
        <v>39412</v>
      </c>
      <c r="B2004" s="318">
        <v>482.85998499999999</v>
      </c>
      <c r="C2004" s="318">
        <v>1.5759506964670451E-2</v>
      </c>
      <c r="D2004" s="318">
        <v>-2.4562465578530203E-3</v>
      </c>
      <c r="E2004" s="318">
        <v>1.5278327831795063E-2</v>
      </c>
      <c r="F2004" s="318">
        <v>1.645358381885622E-2</v>
      </c>
      <c r="G2004" s="318">
        <v>2.3342730133580361E-4</v>
      </c>
      <c r="H2004" s="318">
        <v>2.4509866640259382E-4</v>
      </c>
      <c r="I2004" s="318">
        <v>-9.0203348915957118E-3</v>
      </c>
      <c r="J2004" s="318">
        <v>0</v>
      </c>
      <c r="K2004" s="318" t="s">
        <v>634</v>
      </c>
      <c r="O2004" s="318">
        <v>0</v>
      </c>
      <c r="P2004" s="318">
        <v>0</v>
      </c>
      <c r="Q2004" s="318">
        <v>0</v>
      </c>
      <c r="R2004" s="318">
        <v>4</v>
      </c>
      <c r="S2004" s="318">
        <v>0.17391304347826086</v>
      </c>
      <c r="T2004" s="318">
        <v>0</v>
      </c>
      <c r="U2004" s="318">
        <v>0</v>
      </c>
    </row>
    <row r="2005" spans="1:21" x14ac:dyDescent="0.2">
      <c r="A2005" s="318">
        <v>39413</v>
      </c>
      <c r="B2005" s="318">
        <v>471.27999899999998</v>
      </c>
      <c r="C2005" s="318">
        <v>-2.4274330407551746E-2</v>
      </c>
      <c r="D2005" s="318">
        <v>-4.2623929980431978E-3</v>
      </c>
      <c r="E2005" s="318">
        <v>1.551854584303868E-2</v>
      </c>
      <c r="F2005" s="318">
        <v>1.671228013865704E-2</v>
      </c>
      <c r="G2005" s="318">
        <v>2.4082526508249313E-4</v>
      </c>
      <c r="H2005" s="318">
        <v>2.5286652833661781E-4</v>
      </c>
      <c r="I2005" s="318">
        <v>-3.799369365722241E-3</v>
      </c>
      <c r="J2005" s="318">
        <v>0</v>
      </c>
      <c r="K2005" s="318" t="s">
        <v>634</v>
      </c>
      <c r="O2005" s="318">
        <v>0</v>
      </c>
      <c r="P2005" s="318">
        <v>0</v>
      </c>
      <c r="Q2005" s="318">
        <v>0</v>
      </c>
      <c r="R2005" s="318">
        <v>4</v>
      </c>
      <c r="S2005" s="318">
        <v>0.17391304347826086</v>
      </c>
      <c r="T2005" s="318">
        <v>0</v>
      </c>
      <c r="U2005" s="318">
        <v>0</v>
      </c>
    </row>
    <row r="2006" spans="1:21" x14ac:dyDescent="0.2">
      <c r="A2006" s="318">
        <v>39414</v>
      </c>
      <c r="B2006" s="318">
        <v>485.98001099999999</v>
      </c>
      <c r="C2006" s="318">
        <v>3.0715098333466667E-2</v>
      </c>
      <c r="D2006" s="318">
        <v>-2.1607809238618704E-3</v>
      </c>
      <c r="E2006" s="318">
        <v>1.7122118725145106E-2</v>
      </c>
      <c r="F2006" s="318">
        <v>1.8439204780925499E-2</v>
      </c>
      <c r="G2006" s="318">
        <v>2.931669496379647E-4</v>
      </c>
      <c r="H2006" s="318">
        <v>3.0782529711986296E-4</v>
      </c>
      <c r="I2006" s="318">
        <v>-2.1468927359122498E-2</v>
      </c>
      <c r="J2006" s="318">
        <v>0</v>
      </c>
      <c r="K2006" s="318" t="s">
        <v>634</v>
      </c>
      <c r="O2006" s="318">
        <v>0</v>
      </c>
      <c r="P2006" s="318">
        <v>0</v>
      </c>
      <c r="Q2006" s="318">
        <v>0</v>
      </c>
      <c r="R2006" s="318">
        <v>4</v>
      </c>
      <c r="S2006" s="318">
        <v>0.17391304347826086</v>
      </c>
      <c r="T2006" s="318">
        <v>0</v>
      </c>
      <c r="U2006" s="318">
        <v>0</v>
      </c>
    </row>
    <row r="2007" spans="1:21" x14ac:dyDescent="0.2">
      <c r="A2007" s="318">
        <v>39415</v>
      </c>
      <c r="B2007" s="318">
        <v>487.540009</v>
      </c>
      <c r="C2007" s="318">
        <v>3.2048633889366425E-3</v>
      </c>
      <c r="D2007" s="318">
        <v>-2.5250496718915278E-3</v>
      </c>
      <c r="E2007" s="318">
        <v>1.6911453047023482E-2</v>
      </c>
      <c r="F2007" s="318">
        <v>1.8212334050640672E-2</v>
      </c>
      <c r="G2007" s="318">
        <v>2.8599724416167977E-4</v>
      </c>
      <c r="H2007" s="318">
        <v>3.0029710636976379E-4</v>
      </c>
      <c r="I2007" s="318">
        <v>-7.4605250054374682E-3</v>
      </c>
      <c r="J2007" s="318">
        <v>0</v>
      </c>
      <c r="K2007" s="318" t="s">
        <v>634</v>
      </c>
      <c r="O2007" s="318">
        <v>0</v>
      </c>
      <c r="P2007" s="318">
        <v>0</v>
      </c>
      <c r="Q2007" s="318">
        <v>0</v>
      </c>
      <c r="R2007" s="318">
        <v>4</v>
      </c>
      <c r="S2007" s="318">
        <v>0.17391304347826086</v>
      </c>
      <c r="T2007" s="318">
        <v>0</v>
      </c>
      <c r="U2007" s="318">
        <v>0</v>
      </c>
    </row>
    <row r="2008" spans="1:21" x14ac:dyDescent="0.2">
      <c r="A2008" s="318">
        <v>39419</v>
      </c>
      <c r="B2008" s="318">
        <v>487.709991</v>
      </c>
      <c r="C2008" s="318">
        <v>-1.0443312150862754E-2</v>
      </c>
      <c r="D2008" s="318">
        <v>-1.5966517815106333E-3</v>
      </c>
      <c r="E2008" s="318">
        <v>1.7043930807756291E-2</v>
      </c>
      <c r="F2008" s="318">
        <v>1.8355002408352927E-2</v>
      </c>
      <c r="G2008" s="318">
        <v>2.9049557737958397E-4</v>
      </c>
      <c r="H2008" s="318">
        <v>3.0502035624856318E-4</v>
      </c>
      <c r="I2008" s="318">
        <v>1.5594959790974916E-3</v>
      </c>
      <c r="J2008" s="318">
        <v>0</v>
      </c>
      <c r="K2008" s="318" t="s">
        <v>634</v>
      </c>
      <c r="O2008" s="318">
        <v>0</v>
      </c>
      <c r="P2008" s="318">
        <v>0</v>
      </c>
      <c r="Q2008" s="318">
        <v>0</v>
      </c>
      <c r="R2008" s="318">
        <v>5</v>
      </c>
      <c r="S2008" s="318">
        <v>0.21739130434782608</v>
      </c>
      <c r="T2008" s="318">
        <v>0</v>
      </c>
      <c r="U2008" s="318">
        <v>0</v>
      </c>
    </row>
    <row r="2009" spans="1:21" x14ac:dyDescent="0.2">
      <c r="A2009" s="318">
        <v>39420</v>
      </c>
      <c r="B2009" s="318">
        <v>479.45001200000002</v>
      </c>
      <c r="C2009" s="318">
        <v>-1.708130983228421E-2</v>
      </c>
      <c r="D2009" s="318">
        <v>-2.1857485863609315E-3</v>
      </c>
      <c r="E2009" s="318">
        <v>1.7367647775415527E-2</v>
      </c>
      <c r="F2009" s="318">
        <v>1.8703620681216719E-2</v>
      </c>
      <c r="G2009" s="318">
        <v>3.0163518925089585E-4</v>
      </c>
      <c r="H2009" s="318">
        <v>3.1671694871344063E-4</v>
      </c>
      <c r="I2009" s="318">
        <v>-1.9825941291264915E-3</v>
      </c>
      <c r="J2009" s="318">
        <v>0</v>
      </c>
      <c r="K2009" s="318" t="s">
        <v>634</v>
      </c>
      <c r="O2009" s="318">
        <v>0</v>
      </c>
      <c r="P2009" s="318">
        <v>0</v>
      </c>
      <c r="Q2009" s="318">
        <v>0</v>
      </c>
      <c r="R2009" s="318">
        <v>4</v>
      </c>
      <c r="S2009" s="318">
        <v>0.17391304347826086</v>
      </c>
      <c r="T2009" s="318">
        <v>0</v>
      </c>
      <c r="U2009" s="318">
        <v>0</v>
      </c>
    </row>
    <row r="2010" spans="1:21" x14ac:dyDescent="0.2">
      <c r="A2010" s="318">
        <v>39421</v>
      </c>
      <c r="B2010" s="318">
        <v>489.04998799999998</v>
      </c>
      <c r="C2010" s="318">
        <v>1.9825070570764661E-2</v>
      </c>
      <c r="D2010" s="318">
        <v>-2.342582739290033E-3</v>
      </c>
      <c r="E2010" s="318">
        <v>1.7141111355373762E-2</v>
      </c>
      <c r="F2010" s="318">
        <v>1.8459658382710204E-2</v>
      </c>
      <c r="G2010" s="318">
        <v>2.9381769849732339E-4</v>
      </c>
      <c r="H2010" s="318">
        <v>3.0850858342218956E-4</v>
      </c>
      <c r="I2010" s="318">
        <v>-1.1663815007428836E-2</v>
      </c>
      <c r="J2010" s="318">
        <v>0</v>
      </c>
      <c r="K2010" s="318" t="s">
        <v>634</v>
      </c>
      <c r="O2010" s="318">
        <v>0</v>
      </c>
      <c r="P2010" s="318">
        <v>0</v>
      </c>
      <c r="Q2010" s="318">
        <v>0</v>
      </c>
      <c r="R2010" s="318">
        <v>4</v>
      </c>
      <c r="S2010" s="318">
        <v>0.17391304347826086</v>
      </c>
      <c r="T2010" s="318">
        <v>0</v>
      </c>
      <c r="U2010" s="318">
        <v>0</v>
      </c>
    </row>
    <row r="2011" spans="1:21" x14ac:dyDescent="0.2">
      <c r="A2011" s="318">
        <v>39422</v>
      </c>
      <c r="B2011" s="318">
        <v>494.60998499999999</v>
      </c>
      <c r="C2011" s="318">
        <v>1.1304833715139058E-2</v>
      </c>
      <c r="D2011" s="318">
        <v>-1.9014880541771782E-3</v>
      </c>
      <c r="E2011" s="318">
        <v>1.7377135669329889E-2</v>
      </c>
      <c r="F2011" s="318">
        <v>1.8713838413124493E-2</v>
      </c>
      <c r="G2011" s="318">
        <v>3.0196484407029711E-4</v>
      </c>
      <c r="H2011" s="318">
        <v>3.1706308627381196E-4</v>
      </c>
      <c r="I2011" s="318">
        <v>-3.2039427449144509E-3</v>
      </c>
      <c r="J2011" s="318">
        <v>0</v>
      </c>
      <c r="K2011" s="318" t="s">
        <v>634</v>
      </c>
      <c r="O2011" s="318">
        <v>0</v>
      </c>
      <c r="P2011" s="318">
        <v>0</v>
      </c>
      <c r="Q2011" s="318">
        <v>0</v>
      </c>
      <c r="R2011" s="318">
        <v>4</v>
      </c>
      <c r="S2011" s="318">
        <v>0.17391304347826086</v>
      </c>
      <c r="T2011" s="318">
        <v>0</v>
      </c>
      <c r="U2011" s="318">
        <v>0</v>
      </c>
    </row>
    <row r="2012" spans="1:21" x14ac:dyDescent="0.2">
      <c r="A2012" s="318">
        <v>39423</v>
      </c>
      <c r="B2012" s="318">
        <v>486.77999899999998</v>
      </c>
      <c r="C2012" s="318">
        <v>-1.5957269333559697E-2</v>
      </c>
      <c r="D2012" s="318">
        <v>-2.6085989174216935E-3</v>
      </c>
      <c r="E2012" s="318">
        <v>1.7643316058705252E-2</v>
      </c>
      <c r="F2012" s="318">
        <v>1.9000494217067194E-2</v>
      </c>
      <c r="G2012" s="318">
        <v>3.1128660154736658E-4</v>
      </c>
      <c r="H2012" s="318">
        <v>3.2685093162473493E-4</v>
      </c>
      <c r="I2012" s="318">
        <v>3.6298085391613089E-3</v>
      </c>
      <c r="J2012" s="318">
        <v>0</v>
      </c>
      <c r="K2012" s="318" t="s">
        <v>634</v>
      </c>
      <c r="O2012" s="318">
        <v>0</v>
      </c>
      <c r="P2012" s="318">
        <v>0</v>
      </c>
      <c r="Q2012" s="318">
        <v>0</v>
      </c>
      <c r="R2012" s="318">
        <v>4</v>
      </c>
      <c r="S2012" s="318">
        <v>0.17391304347826086</v>
      </c>
      <c r="T2012" s="318">
        <v>0</v>
      </c>
      <c r="U2012" s="318">
        <v>0</v>
      </c>
    </row>
    <row r="2013" spans="1:21" x14ac:dyDescent="0.2">
      <c r="A2013" s="318">
        <v>39426</v>
      </c>
      <c r="B2013" s="318">
        <v>488.47000100000002</v>
      </c>
      <c r="C2013" s="318">
        <v>3.4657855763039727E-3</v>
      </c>
      <c r="D2013" s="318">
        <v>-1.8011648457612107E-3</v>
      </c>
      <c r="E2013" s="318">
        <v>1.7507894166267399E-2</v>
      </c>
      <c r="F2013" s="318">
        <v>1.8854655255980273E-2</v>
      </c>
      <c r="G2013" s="318">
        <v>3.0652635813722002E-4</v>
      </c>
      <c r="H2013" s="318">
        <v>3.2185267604408103E-4</v>
      </c>
      <c r="I2013" s="318">
        <v>-7.3156291497489534E-3</v>
      </c>
      <c r="J2013" s="318">
        <v>0</v>
      </c>
      <c r="K2013" s="318" t="s">
        <v>634</v>
      </c>
      <c r="O2013" s="318">
        <v>0</v>
      </c>
      <c r="P2013" s="318">
        <v>0</v>
      </c>
      <c r="Q2013" s="318">
        <v>0</v>
      </c>
      <c r="R2013" s="318">
        <v>4</v>
      </c>
      <c r="S2013" s="318">
        <v>0.17391304347826086</v>
      </c>
      <c r="T2013" s="318">
        <v>0</v>
      </c>
      <c r="U2013" s="318">
        <v>0</v>
      </c>
    </row>
    <row r="2014" spans="1:21" x14ac:dyDescent="0.2">
      <c r="A2014" s="318">
        <v>39427</v>
      </c>
      <c r="B2014" s="318">
        <v>489.61999500000002</v>
      </c>
      <c r="C2014" s="318">
        <v>2.3515106679762613E-3</v>
      </c>
      <c r="D2014" s="318">
        <v>-5.7519331120547675E-4</v>
      </c>
      <c r="E2014" s="318">
        <v>1.68076811302693E-2</v>
      </c>
      <c r="F2014" s="318">
        <v>1.8100579678751554E-2</v>
      </c>
      <c r="G2014" s="318">
        <v>2.8249814497681067E-4</v>
      </c>
      <c r="H2014" s="318">
        <v>2.9662305222565119E-4</v>
      </c>
      <c r="I2014" s="318">
        <v>-7.1194523728070015E-3</v>
      </c>
      <c r="J2014" s="318">
        <v>0</v>
      </c>
      <c r="K2014" s="318" t="s">
        <v>634</v>
      </c>
      <c r="O2014" s="318">
        <v>0</v>
      </c>
      <c r="P2014" s="318">
        <v>0</v>
      </c>
      <c r="Q2014" s="318">
        <v>0</v>
      </c>
      <c r="R2014" s="318">
        <v>4</v>
      </c>
      <c r="S2014" s="318">
        <v>0.17391304347826086</v>
      </c>
      <c r="T2014" s="318">
        <v>0</v>
      </c>
      <c r="U2014" s="318">
        <v>0</v>
      </c>
    </row>
    <row r="2015" spans="1:21" x14ac:dyDescent="0.2">
      <c r="A2015" s="318">
        <v>39428</v>
      </c>
      <c r="B2015" s="318">
        <v>491.58999599999999</v>
      </c>
      <c r="C2015" s="318">
        <v>4.0154577818759807E-3</v>
      </c>
      <c r="D2015" s="318">
        <v>1.8634791542092457E-4</v>
      </c>
      <c r="E2015" s="318">
        <v>1.6626573660606075E-2</v>
      </c>
      <c r="F2015" s="318">
        <v>1.790554086526808E-2</v>
      </c>
      <c r="G2015" s="318">
        <v>2.7644295169155977E-4</v>
      </c>
      <c r="H2015" s="318">
        <v>2.9026509927613777E-4</v>
      </c>
      <c r="I2015" s="318">
        <v>-5.5439187495706539E-3</v>
      </c>
      <c r="J2015" s="318">
        <v>0</v>
      </c>
      <c r="K2015" s="318" t="s">
        <v>634</v>
      </c>
      <c r="O2015" s="318">
        <v>0</v>
      </c>
      <c r="P2015" s="318">
        <v>0</v>
      </c>
      <c r="Q2015" s="318">
        <v>0</v>
      </c>
      <c r="R2015" s="318">
        <v>4</v>
      </c>
      <c r="S2015" s="318">
        <v>0.17391304347826086</v>
      </c>
      <c r="T2015" s="318">
        <v>0</v>
      </c>
      <c r="U2015" s="318">
        <v>0</v>
      </c>
    </row>
    <row r="2016" spans="1:21" x14ac:dyDescent="0.2">
      <c r="A2016" s="318">
        <v>39429</v>
      </c>
      <c r="B2016" s="318">
        <v>482.89999399999999</v>
      </c>
      <c r="C2016" s="318">
        <v>-1.7835447152305183E-2</v>
      </c>
      <c r="D2016" s="318">
        <v>-1.1265075879575719E-3</v>
      </c>
      <c r="E2016" s="318">
        <v>1.6920817341824733E-2</v>
      </c>
      <c r="F2016" s="318">
        <v>1.8222418675811251E-2</v>
      </c>
      <c r="G2016" s="318">
        <v>2.863140595153966E-4</v>
      </c>
      <c r="H2016" s="318">
        <v>3.0062976249116646E-4</v>
      </c>
      <c r="I2016" s="318">
        <v>-1.9280843650129836E-3</v>
      </c>
      <c r="J2016" s="318">
        <v>0</v>
      </c>
      <c r="K2016" s="318" t="s">
        <v>634</v>
      </c>
      <c r="O2016" s="318">
        <v>0</v>
      </c>
      <c r="P2016" s="318">
        <v>0</v>
      </c>
      <c r="Q2016" s="318">
        <v>0</v>
      </c>
      <c r="R2016" s="318">
        <v>4</v>
      </c>
      <c r="S2016" s="318">
        <v>0.17391304347826086</v>
      </c>
      <c r="T2016" s="318">
        <v>0</v>
      </c>
      <c r="U2016" s="318">
        <v>0</v>
      </c>
    </row>
    <row r="2017" spans="1:21" x14ac:dyDescent="0.2">
      <c r="A2017" s="318">
        <v>39430</v>
      </c>
      <c r="B2017" s="318">
        <v>481.83999599999999</v>
      </c>
      <c r="C2017" s="318">
        <v>-2.1974800206086918E-3</v>
      </c>
      <c r="D2017" s="318">
        <v>-3.6132404783566539E-4</v>
      </c>
      <c r="E2017" s="318">
        <v>1.6464141167281763E-2</v>
      </c>
      <c r="F2017" s="318">
        <v>1.7730613564764974E-2</v>
      </c>
      <c r="G2017" s="318">
        <v>2.7106794437618207E-4</v>
      </c>
      <c r="H2017" s="318">
        <v>2.8462134159499121E-4</v>
      </c>
      <c r="I2017" s="318">
        <v>-9.2609242105287249E-3</v>
      </c>
      <c r="J2017" s="318">
        <v>0</v>
      </c>
      <c r="K2017" s="318" t="s">
        <v>634</v>
      </c>
      <c r="O2017" s="318">
        <v>0</v>
      </c>
      <c r="P2017" s="318">
        <v>0</v>
      </c>
      <c r="Q2017" s="318">
        <v>0</v>
      </c>
      <c r="R2017" s="318">
        <v>4</v>
      </c>
      <c r="S2017" s="318">
        <v>0.17391304347826086</v>
      </c>
      <c r="T2017" s="318">
        <v>0</v>
      </c>
      <c r="U2017" s="318">
        <v>0</v>
      </c>
    </row>
    <row r="2018" spans="1:21" x14ac:dyDescent="0.2">
      <c r="A2018" s="318">
        <v>39433</v>
      </c>
      <c r="B2018" s="318">
        <v>471.57998700000002</v>
      </c>
      <c r="C2018" s="318">
        <v>-2.1523369057956172E-2</v>
      </c>
      <c r="D2018" s="318">
        <v>-7.3944459287545827E-4</v>
      </c>
      <c r="E2018" s="318">
        <v>1.6869173271866697E-2</v>
      </c>
      <c r="F2018" s="318">
        <v>1.8166801985087213E-2</v>
      </c>
      <c r="G2018" s="318">
        <v>2.8456900687626175E-4</v>
      </c>
      <c r="H2018" s="318">
        <v>2.9879745722007485E-4</v>
      </c>
      <c r="I2018" s="318">
        <v>-8.0931727819313435E-3</v>
      </c>
      <c r="J2018" s="318">
        <v>0</v>
      </c>
      <c r="K2018" s="318" t="s">
        <v>634</v>
      </c>
      <c r="O2018" s="318">
        <v>0</v>
      </c>
      <c r="P2018" s="318">
        <v>0</v>
      </c>
      <c r="Q2018" s="318">
        <v>0</v>
      </c>
      <c r="R2018" s="318">
        <v>3</v>
      </c>
      <c r="S2018" s="318">
        <v>0.13043478260869565</v>
      </c>
      <c r="T2018" s="318">
        <v>0</v>
      </c>
      <c r="U2018" s="318">
        <v>0</v>
      </c>
    </row>
    <row r="2019" spans="1:21" x14ac:dyDescent="0.2">
      <c r="A2019" s="318">
        <v>39434</v>
      </c>
      <c r="B2019" s="318">
        <v>472.85000600000001</v>
      </c>
      <c r="C2019" s="318">
        <v>2.6894947745360379E-3</v>
      </c>
      <c r="D2019" s="318">
        <v>7.2964111745113373E-4</v>
      </c>
      <c r="E2019" s="318">
        <v>1.5661827571211644E-2</v>
      </c>
      <c r="F2019" s="318">
        <v>1.6866583538227922E-2</v>
      </c>
      <c r="G2019" s="318">
        <v>2.4529284287036517E-4</v>
      </c>
      <c r="H2019" s="318">
        <v>2.5755748501388344E-4</v>
      </c>
      <c r="I2019" s="318">
        <v>-1.8884925719318851E-2</v>
      </c>
      <c r="J2019" s="318">
        <v>0</v>
      </c>
      <c r="K2019" s="318" t="s">
        <v>634</v>
      </c>
      <c r="O2019" s="318">
        <v>0</v>
      </c>
      <c r="P2019" s="318">
        <v>0</v>
      </c>
      <c r="Q2019" s="318">
        <v>0</v>
      </c>
      <c r="R2019" s="318">
        <v>3</v>
      </c>
      <c r="S2019" s="318">
        <v>0.13043478260869565</v>
      </c>
      <c r="T2019" s="318">
        <v>0</v>
      </c>
      <c r="U2019" s="318">
        <v>0</v>
      </c>
    </row>
    <row r="2020" spans="1:21" x14ac:dyDescent="0.2">
      <c r="A2020" s="318">
        <v>39435</v>
      </c>
      <c r="B2020" s="318">
        <v>470.48998999999998</v>
      </c>
      <c r="C2020" s="318">
        <v>-5.0035425905286457E-3</v>
      </c>
      <c r="D2020" s="318">
        <v>-4.0112905485979814E-4</v>
      </c>
      <c r="E2020" s="318">
        <v>1.5144977686488733E-2</v>
      </c>
      <c r="F2020" s="318">
        <v>1.630997597006479E-2</v>
      </c>
      <c r="G2020" s="318">
        <v>2.293703491242416E-4</v>
      </c>
      <c r="H2020" s="318">
        <v>2.4083886658045369E-4</v>
      </c>
      <c r="I2020" s="318">
        <v>-1.2429798765740305E-2</v>
      </c>
      <c r="J2020" s="318">
        <v>0</v>
      </c>
      <c r="K2020" s="318" t="s">
        <v>634</v>
      </c>
      <c r="O2020" s="318">
        <v>0</v>
      </c>
      <c r="P2020" s="318">
        <v>0</v>
      </c>
      <c r="Q2020" s="318">
        <v>0</v>
      </c>
      <c r="R2020" s="318">
        <v>3</v>
      </c>
      <c r="S2020" s="318">
        <v>0.13043478260869565</v>
      </c>
      <c r="T2020" s="318">
        <v>0</v>
      </c>
      <c r="U2020" s="318">
        <v>0</v>
      </c>
    </row>
    <row r="2021" spans="1:21" x14ac:dyDescent="0.2">
      <c r="A2021" s="318">
        <v>39436</v>
      </c>
      <c r="B2021" s="318">
        <v>469.98001099999999</v>
      </c>
      <c r="C2021" s="318">
        <v>-1.0845195475527069E-3</v>
      </c>
      <c r="D2021" s="318">
        <v>3.1615849509635766E-4</v>
      </c>
      <c r="E2021" s="318">
        <v>1.4712442773834338E-2</v>
      </c>
      <c r="F2021" s="318">
        <v>1.5844169141052362E-2</v>
      </c>
      <c r="G2021" s="318">
        <v>2.1645597237335024E-4</v>
      </c>
      <c r="H2021" s="318">
        <v>2.2727877099201776E-4</v>
      </c>
      <c r="I2021" s="318">
        <v>-1.5546788767399388E-2</v>
      </c>
      <c r="J2021" s="318">
        <v>0</v>
      </c>
      <c r="K2021" s="318" t="s">
        <v>634</v>
      </c>
      <c r="O2021" s="318">
        <v>0</v>
      </c>
      <c r="P2021" s="318">
        <v>0</v>
      </c>
      <c r="Q2021" s="318">
        <v>0</v>
      </c>
      <c r="R2021" s="318">
        <v>3</v>
      </c>
      <c r="S2021" s="318">
        <v>0.13043478260869565</v>
      </c>
      <c r="T2021" s="318">
        <v>0</v>
      </c>
      <c r="U2021" s="318">
        <v>0</v>
      </c>
    </row>
    <row r="2022" spans="1:21" x14ac:dyDescent="0.2">
      <c r="A2022" s="318">
        <v>39437</v>
      </c>
      <c r="B2022" s="318">
        <v>480.76998900000001</v>
      </c>
      <c r="C2022" s="318">
        <v>2.2698798375213648E-2</v>
      </c>
      <c r="D2022" s="318">
        <v>1.4848498955253541E-3</v>
      </c>
      <c r="E2022" s="318">
        <v>1.5486694780540692E-2</v>
      </c>
      <c r="F2022" s="318">
        <v>1.6677978994428435E-2</v>
      </c>
      <c r="G2022" s="318">
        <v>2.398377152256263E-4</v>
      </c>
      <c r="H2022" s="318">
        <v>2.5182960098690761E-4</v>
      </c>
      <c r="I2022" s="318">
        <v>-1.769091823898011E-2</v>
      </c>
      <c r="J2022" s="318">
        <v>0</v>
      </c>
      <c r="K2022" s="318" t="s">
        <v>634</v>
      </c>
      <c r="O2022" s="318">
        <v>0</v>
      </c>
      <c r="P2022" s="318">
        <v>0</v>
      </c>
      <c r="Q2022" s="318">
        <v>0</v>
      </c>
      <c r="R2022" s="318">
        <v>3</v>
      </c>
      <c r="S2022" s="318">
        <v>0.13043478260869565</v>
      </c>
      <c r="T2022" s="318">
        <v>0</v>
      </c>
      <c r="U2022" s="318">
        <v>0</v>
      </c>
    </row>
    <row r="2023" spans="1:21" x14ac:dyDescent="0.2">
      <c r="A2023" s="318">
        <v>39443</v>
      </c>
      <c r="B2023" s="318">
        <v>488.11999500000002</v>
      </c>
      <c r="C2023" s="318">
        <v>1.5172304632589166E-2</v>
      </c>
      <c r="D2023" s="318">
        <v>1.2663832612297128E-3</v>
      </c>
      <c r="E2023" s="318">
        <v>1.5246497187481358E-2</v>
      </c>
      <c r="F2023" s="318">
        <v>1.6419304663441461E-2</v>
      </c>
      <c r="G2023" s="318">
        <v>2.3245567648787696E-4</v>
      </c>
      <c r="H2023" s="318">
        <v>2.4407846031227081E-4</v>
      </c>
      <c r="I2023" s="318">
        <v>-3.608263740290607E-3</v>
      </c>
      <c r="J2023" s="318">
        <v>0</v>
      </c>
      <c r="K2023" s="318" t="s">
        <v>634</v>
      </c>
      <c r="O2023" s="318">
        <v>0</v>
      </c>
      <c r="P2023" s="318">
        <v>0</v>
      </c>
      <c r="Q2023" s="318">
        <v>0</v>
      </c>
      <c r="R2023" s="318">
        <v>3</v>
      </c>
      <c r="S2023" s="318">
        <v>0.13043478260869565</v>
      </c>
      <c r="T2023" s="318">
        <v>0</v>
      </c>
      <c r="U2023" s="318">
        <v>0</v>
      </c>
    </row>
    <row r="2024" spans="1:21" x14ac:dyDescent="0.2">
      <c r="A2024" s="318">
        <v>39444</v>
      </c>
      <c r="B2024" s="318">
        <v>490.80999800000001</v>
      </c>
      <c r="C2024" s="318">
        <v>5.4958164321639085E-3</v>
      </c>
      <c r="D2024" s="318">
        <v>7.7763609301511553E-4</v>
      </c>
      <c r="E2024" s="318">
        <v>1.4919676019167622E-2</v>
      </c>
      <c r="F2024" s="318">
        <v>1.606734340525744E-2</v>
      </c>
      <c r="G2024" s="318">
        <v>2.2259673251692541E-4</v>
      </c>
      <c r="H2024" s="318">
        <v>2.3372656914277169E-4</v>
      </c>
      <c r="I2024" s="318">
        <v>-2.7636874420668262E-3</v>
      </c>
      <c r="J2024" s="318">
        <v>0</v>
      </c>
      <c r="K2024" s="318" t="s">
        <v>634</v>
      </c>
      <c r="O2024" s="318">
        <v>0</v>
      </c>
      <c r="P2024" s="318">
        <v>0</v>
      </c>
      <c r="Q2024" s="318">
        <v>0</v>
      </c>
      <c r="R2024" s="318">
        <v>3</v>
      </c>
      <c r="S2024" s="318">
        <v>0.13043478260869565</v>
      </c>
      <c r="T2024" s="318">
        <v>0</v>
      </c>
      <c r="U2024" s="318">
        <v>0</v>
      </c>
    </row>
    <row r="2025" spans="1:21" x14ac:dyDescent="0.2">
      <c r="A2025" s="318">
        <v>39449</v>
      </c>
      <c r="B2025" s="318">
        <v>491.290009</v>
      </c>
      <c r="C2025" s="318">
        <v>9.7751967172668213E-4</v>
      </c>
      <c r="D2025" s="318">
        <v>1.9801051444093267E-3</v>
      </c>
      <c r="E2025" s="318">
        <v>1.3773178663669552E-2</v>
      </c>
      <c r="F2025" s="318">
        <v>1.4832653945490286E-2</v>
      </c>
      <c r="G2025" s="318">
        <v>1.8970045050136221E-4</v>
      </c>
      <c r="H2025" s="318">
        <v>1.9918547302643033E-4</v>
      </c>
      <c r="I2025" s="318">
        <v>-4.5129368870642046E-3</v>
      </c>
      <c r="J2025" s="318">
        <v>0</v>
      </c>
      <c r="K2025" s="318" t="s">
        <v>634</v>
      </c>
      <c r="O2025" s="318">
        <v>0</v>
      </c>
      <c r="P2025" s="318">
        <v>0</v>
      </c>
      <c r="Q2025" s="318">
        <v>0</v>
      </c>
      <c r="R2025" s="318">
        <v>3</v>
      </c>
      <c r="S2025" s="318">
        <v>0.13043478260869565</v>
      </c>
      <c r="T2025" s="318">
        <v>0</v>
      </c>
      <c r="U2025" s="318">
        <v>0</v>
      </c>
    </row>
    <row r="2026" spans="1:21" x14ac:dyDescent="0.2">
      <c r="A2026" s="318">
        <v>39450</v>
      </c>
      <c r="B2026" s="318">
        <v>486.42001299999998</v>
      </c>
      <c r="C2026" s="318">
        <v>-9.9621281706013219E-3</v>
      </c>
      <c r="D2026" s="318">
        <v>4.3094358501327553E-5</v>
      </c>
      <c r="E2026" s="318">
        <v>1.2312867023002846E-2</v>
      </c>
      <c r="F2026" s="318">
        <v>1.3260010640156911E-2</v>
      </c>
      <c r="G2026" s="318">
        <v>1.5160669432615097E-4</v>
      </c>
      <c r="H2026" s="318">
        <v>1.5918702904245852E-4</v>
      </c>
      <c r="I2026" s="318">
        <v>-2.7452808651935215E-3</v>
      </c>
      <c r="J2026" s="318">
        <v>0</v>
      </c>
      <c r="K2026" s="318" t="s">
        <v>634</v>
      </c>
      <c r="O2026" s="318">
        <v>0</v>
      </c>
      <c r="P2026" s="318">
        <v>0</v>
      </c>
      <c r="Q2026" s="318">
        <v>0</v>
      </c>
      <c r="R2026" s="318">
        <v>3</v>
      </c>
      <c r="S2026" s="318">
        <v>0.13043478260869565</v>
      </c>
      <c r="T2026" s="318">
        <v>0</v>
      </c>
      <c r="U2026" s="318">
        <v>0</v>
      </c>
    </row>
    <row r="2027" spans="1:21" x14ac:dyDescent="0.2">
      <c r="A2027" s="318">
        <v>39451</v>
      </c>
      <c r="B2027" s="318">
        <v>475.44000199999999</v>
      </c>
      <c r="C2027" s="318">
        <v>-2.2831779688510398E-2</v>
      </c>
      <c r="D2027" s="318">
        <v>-1.1967457880437699E-3</v>
      </c>
      <c r="E2027" s="318">
        <v>1.3253519703118803E-2</v>
      </c>
      <c r="F2027" s="318">
        <v>1.4273021218743326E-2</v>
      </c>
      <c r="G2027" s="318">
        <v>1.7565578452095833E-4</v>
      </c>
      <c r="H2027" s="318">
        <v>1.8443857374700624E-4</v>
      </c>
      <c r="I2027" s="318">
        <v>-1.1322847091992218E-2</v>
      </c>
      <c r="J2027" s="318">
        <v>0</v>
      </c>
      <c r="K2027" s="318" t="s">
        <v>634</v>
      </c>
      <c r="O2027" s="318">
        <v>0</v>
      </c>
      <c r="P2027" s="318">
        <v>0</v>
      </c>
      <c r="Q2027" s="318">
        <v>0</v>
      </c>
      <c r="R2027" s="318">
        <v>3</v>
      </c>
      <c r="S2027" s="318">
        <v>0.13043478260869565</v>
      </c>
      <c r="T2027" s="318">
        <v>0</v>
      </c>
      <c r="U2027" s="318">
        <v>0</v>
      </c>
    </row>
    <row r="2028" spans="1:21" x14ac:dyDescent="0.2">
      <c r="A2028" s="318">
        <v>39454</v>
      </c>
      <c r="B2028" s="318">
        <v>467.73998999999998</v>
      </c>
      <c r="C2028" s="318">
        <v>-1.632813066051008E-2</v>
      </c>
      <c r="D2028" s="318">
        <v>-2.4881760003328804E-3</v>
      </c>
      <c r="E2028" s="318">
        <v>1.3347889623146363E-2</v>
      </c>
      <c r="F2028" s="318">
        <v>1.437465036338839E-2</v>
      </c>
      <c r="G2028" s="318">
        <v>1.7816615739169834E-4</v>
      </c>
      <c r="H2028" s="318">
        <v>1.8707446526128327E-4</v>
      </c>
      <c r="I2028" s="318">
        <v>-2.3829996457256263E-2</v>
      </c>
      <c r="J2028" s="318">
        <v>0</v>
      </c>
      <c r="K2028" s="318" t="s">
        <v>634</v>
      </c>
      <c r="O2028" s="318">
        <v>0</v>
      </c>
      <c r="P2028" s="318">
        <v>0</v>
      </c>
      <c r="Q2028" s="318">
        <v>0</v>
      </c>
      <c r="R2028" s="318">
        <v>3</v>
      </c>
      <c r="S2028" s="318">
        <v>0.13043478260869565</v>
      </c>
      <c r="T2028" s="318">
        <v>0</v>
      </c>
      <c r="U2028" s="318">
        <v>0</v>
      </c>
    </row>
    <row r="2029" spans="1:21" x14ac:dyDescent="0.2">
      <c r="A2029" s="318">
        <v>39455</v>
      </c>
      <c r="B2029" s="318">
        <v>477.83999599999999</v>
      </c>
      <c r="C2029" s="318">
        <v>2.1363375448523014E-2</v>
      </c>
      <c r="D2029" s="318">
        <v>-9.7357182893355787E-4</v>
      </c>
      <c r="E2029" s="318">
        <v>1.4178788596811601E-2</v>
      </c>
      <c r="F2029" s="318">
        <v>1.5269464642720186E-2</v>
      </c>
      <c r="G2029" s="318">
        <v>2.010380460730747E-4</v>
      </c>
      <c r="H2029" s="318">
        <v>2.1108994837672844E-4</v>
      </c>
      <c r="I2029" s="318">
        <v>-2.8830817497272912E-2</v>
      </c>
      <c r="J2029" s="318">
        <v>0</v>
      </c>
      <c r="K2029" s="318" t="s">
        <v>634</v>
      </c>
      <c r="O2029" s="318">
        <v>0</v>
      </c>
      <c r="P2029" s="318">
        <v>0</v>
      </c>
      <c r="Q2029" s="318">
        <v>0</v>
      </c>
      <c r="R2029" s="318">
        <v>3</v>
      </c>
      <c r="S2029" s="318">
        <v>0.13043478260869565</v>
      </c>
      <c r="T2029" s="318">
        <v>0</v>
      </c>
      <c r="U2029" s="318">
        <v>0</v>
      </c>
    </row>
    <row r="2030" spans="1:21" x14ac:dyDescent="0.2">
      <c r="A2030" s="318">
        <v>39456</v>
      </c>
      <c r="B2030" s="318">
        <v>464.60000600000001</v>
      </c>
      <c r="C2030" s="318">
        <v>-2.8099106802404003E-2</v>
      </c>
      <c r="D2030" s="318">
        <v>-1.4982288275106909E-3</v>
      </c>
      <c r="E2030" s="318">
        <v>1.4985519312297123E-2</v>
      </c>
      <c r="F2030" s="318">
        <v>1.6138251567089208E-2</v>
      </c>
      <c r="G2030" s="318">
        <v>2.2456578905923004E-4</v>
      </c>
      <c r="H2030" s="318">
        <v>2.3579407851219154E-4</v>
      </c>
      <c r="I2030" s="318">
        <v>-1.4916471965606548E-2</v>
      </c>
      <c r="J2030" s="318">
        <v>0</v>
      </c>
      <c r="K2030" s="318" t="s">
        <v>634</v>
      </c>
      <c r="O2030" s="318">
        <v>0</v>
      </c>
      <c r="P2030" s="318">
        <v>0</v>
      </c>
      <c r="Q2030" s="318">
        <v>0</v>
      </c>
      <c r="R2030" s="318">
        <v>3</v>
      </c>
      <c r="S2030" s="318">
        <v>0.13043478260869565</v>
      </c>
      <c r="T2030" s="318">
        <v>0</v>
      </c>
      <c r="U2030" s="318">
        <v>0</v>
      </c>
    </row>
    <row r="2031" spans="1:21" x14ac:dyDescent="0.2">
      <c r="A2031" s="318">
        <v>39457</v>
      </c>
      <c r="B2031" s="318">
        <v>449.83999599999999</v>
      </c>
      <c r="C2031" s="318">
        <v>-3.2284878158747948E-2</v>
      </c>
      <c r="D2031" s="318">
        <v>-3.9796549574874817E-3</v>
      </c>
      <c r="E2031" s="318">
        <v>1.5580666661910714E-2</v>
      </c>
      <c r="F2031" s="318">
        <v>1.6779179482057691E-2</v>
      </c>
      <c r="G2031" s="318">
        <v>2.4275717362957596E-4</v>
      </c>
      <c r="H2031" s="318">
        <v>2.5489503231105476E-4</v>
      </c>
      <c r="I2031" s="318">
        <v>-2.6283077415206815E-2</v>
      </c>
      <c r="J2031" s="318">
        <v>0</v>
      </c>
      <c r="K2031" s="318" t="s">
        <v>634</v>
      </c>
      <c r="O2031" s="318">
        <v>0</v>
      </c>
      <c r="P2031" s="318">
        <v>0</v>
      </c>
      <c r="Q2031" s="318">
        <v>0</v>
      </c>
      <c r="R2031" s="318">
        <v>3</v>
      </c>
      <c r="S2031" s="318">
        <v>0.13043478260869565</v>
      </c>
      <c r="T2031" s="318">
        <v>0</v>
      </c>
      <c r="U2031" s="318">
        <v>0</v>
      </c>
    </row>
    <row r="2032" spans="1:21" x14ac:dyDescent="0.2">
      <c r="A2032" s="318">
        <v>39458</v>
      </c>
      <c r="B2032" s="318">
        <v>438.60998499999999</v>
      </c>
      <c r="C2032" s="318">
        <v>-2.528135374936551E-2</v>
      </c>
      <c r="D2032" s="318">
        <v>-5.7218543605591279E-3</v>
      </c>
      <c r="E2032" s="318">
        <v>1.5829639629610082E-2</v>
      </c>
      <c r="F2032" s="318">
        <v>1.7047304216503165E-2</v>
      </c>
      <c r="G2032" s="318">
        <v>2.5057749080332201E-4</v>
      </c>
      <c r="H2032" s="318">
        <v>2.6310636534348814E-4</v>
      </c>
      <c r="I2032" s="318">
        <v>-4.9606707036822795E-2</v>
      </c>
      <c r="J2032" s="318">
        <v>0</v>
      </c>
      <c r="K2032" s="318" t="s">
        <v>634</v>
      </c>
      <c r="O2032" s="318">
        <v>0</v>
      </c>
      <c r="P2032" s="318">
        <v>0</v>
      </c>
      <c r="Q2032" s="318">
        <v>0</v>
      </c>
      <c r="R2032" s="318">
        <v>3</v>
      </c>
      <c r="S2032" s="318">
        <v>0.13043478260869565</v>
      </c>
      <c r="T2032" s="318">
        <v>0</v>
      </c>
      <c r="U2032" s="318">
        <v>0</v>
      </c>
    </row>
    <row r="2033" spans="1:21" x14ac:dyDescent="0.2">
      <c r="A2033" s="318">
        <v>39461</v>
      </c>
      <c r="B2033" s="318">
        <v>441.01001000000002</v>
      </c>
      <c r="C2033" s="318">
        <v>5.4569722594092259E-3</v>
      </c>
      <c r="D2033" s="318">
        <v>-4.7021285704177502E-3</v>
      </c>
      <c r="E2033" s="318">
        <v>1.5827058486287907E-2</v>
      </c>
      <c r="F2033" s="318">
        <v>1.7044524523694669E-2</v>
      </c>
      <c r="G2033" s="318">
        <v>2.5049578032837802E-4</v>
      </c>
      <c r="H2033" s="318">
        <v>2.6302056934479693E-4</v>
      </c>
      <c r="I2033" s="318">
        <v>-6.4877807329172879E-2</v>
      </c>
      <c r="J2033" s="318">
        <v>0</v>
      </c>
      <c r="K2033" s="318" t="s">
        <v>634</v>
      </c>
      <c r="O2033" s="318">
        <v>0</v>
      </c>
      <c r="P2033" s="318">
        <v>0</v>
      </c>
      <c r="Q2033" s="318">
        <v>0</v>
      </c>
      <c r="R2033" s="318">
        <v>3</v>
      </c>
      <c r="S2033" s="318">
        <v>0.13043478260869565</v>
      </c>
      <c r="T2033" s="318">
        <v>0</v>
      </c>
      <c r="U2033" s="318">
        <v>0</v>
      </c>
    </row>
    <row r="2034" spans="1:21" x14ac:dyDescent="0.2">
      <c r="A2034" s="318">
        <v>39462</v>
      </c>
      <c r="B2034" s="318">
        <v>425.85998499999999</v>
      </c>
      <c r="C2034" s="318">
        <v>-3.4956955066530661E-2</v>
      </c>
      <c r="D2034" s="318">
        <v>-6.53178288674321E-3</v>
      </c>
      <c r="E2034" s="318">
        <v>1.7012135342318175E-2</v>
      </c>
      <c r="F2034" s="318">
        <v>1.8320761137881111E-2</v>
      </c>
      <c r="G2034" s="318">
        <v>2.8941274890535116E-4</v>
      </c>
      <c r="H2034" s="318">
        <v>3.0388338635061872E-4</v>
      </c>
      <c r="I2034" s="318">
        <v>-6.016497207483551E-2</v>
      </c>
      <c r="J2034" s="318">
        <v>0</v>
      </c>
      <c r="K2034" s="318" t="s">
        <v>634</v>
      </c>
      <c r="O2034" s="318">
        <v>0</v>
      </c>
      <c r="P2034" s="318">
        <v>0</v>
      </c>
      <c r="Q2034" s="318">
        <v>0</v>
      </c>
      <c r="R2034" s="318">
        <v>3</v>
      </c>
      <c r="S2034" s="318">
        <v>0.13043478260869565</v>
      </c>
      <c r="T2034" s="318">
        <v>0</v>
      </c>
      <c r="U2034" s="318">
        <v>0</v>
      </c>
    </row>
    <row r="2035" spans="1:21" x14ac:dyDescent="0.2">
      <c r="A2035" s="318">
        <v>39463</v>
      </c>
      <c r="B2035" s="318">
        <v>411.82998700000002</v>
      </c>
      <c r="C2035" s="318">
        <v>-3.3500007263146579E-2</v>
      </c>
      <c r="D2035" s="318">
        <v>-8.2389980263204883E-3</v>
      </c>
      <c r="E2035" s="318">
        <v>1.7854160503304125E-2</v>
      </c>
      <c r="F2035" s="318">
        <v>1.9227557465096749E-2</v>
      </c>
      <c r="G2035" s="318">
        <v>3.1877104727774501E-4</v>
      </c>
      <c r="H2035" s="318">
        <v>3.3470959964163228E-4</v>
      </c>
      <c r="I2035" s="318">
        <v>-7.9922191777658289E-2</v>
      </c>
      <c r="J2035" s="318">
        <v>0</v>
      </c>
      <c r="K2035" s="318" t="s">
        <v>634</v>
      </c>
      <c r="O2035" s="318">
        <v>0</v>
      </c>
      <c r="P2035" s="318">
        <v>0</v>
      </c>
      <c r="Q2035" s="318">
        <v>0</v>
      </c>
      <c r="R2035" s="318">
        <v>3</v>
      </c>
      <c r="S2035" s="318">
        <v>0.13043478260869565</v>
      </c>
      <c r="T2035" s="318">
        <v>0</v>
      </c>
      <c r="U2035" s="318">
        <v>0</v>
      </c>
    </row>
    <row r="2036" spans="1:21" x14ac:dyDescent="0.2">
      <c r="A2036" s="318">
        <v>39464</v>
      </c>
      <c r="B2036" s="318">
        <v>410.23001099999999</v>
      </c>
      <c r="C2036" s="318">
        <v>-3.8926064379237687E-3</v>
      </c>
      <c r="D2036" s="318">
        <v>-8.6155725129776189E-3</v>
      </c>
      <c r="E2036" s="318">
        <v>1.7665166858843315E-2</v>
      </c>
      <c r="F2036" s="318">
        <v>1.9024025847985109E-2</v>
      </c>
      <c r="G2036" s="318">
        <v>3.120581201507762E-4</v>
      </c>
      <c r="H2036" s="318">
        <v>3.2766102615831502E-4</v>
      </c>
      <c r="I2036" s="318">
        <v>-9.382261772987277E-2</v>
      </c>
      <c r="J2036" s="318">
        <v>0</v>
      </c>
      <c r="K2036" s="318" t="s">
        <v>634</v>
      </c>
      <c r="O2036" s="318">
        <v>0</v>
      </c>
      <c r="P2036" s="318">
        <v>0</v>
      </c>
      <c r="Q2036" s="318">
        <v>0</v>
      </c>
      <c r="R2036" s="318">
        <v>3</v>
      </c>
      <c r="S2036" s="318">
        <v>0.13043478260869565</v>
      </c>
      <c r="T2036" s="318">
        <v>0</v>
      </c>
      <c r="U2036" s="318">
        <v>0</v>
      </c>
    </row>
    <row r="2037" spans="1:21" x14ac:dyDescent="0.2">
      <c r="A2037" s="318">
        <v>39465</v>
      </c>
      <c r="B2037" s="318">
        <v>404.79998799999998</v>
      </c>
      <c r="C2037" s="318">
        <v>-1.3324916505351857E-2</v>
      </c>
      <c r="D2037" s="318">
        <v>-8.4007853393131757E-3</v>
      </c>
      <c r="E2037" s="318">
        <v>1.7574648547495526E-2</v>
      </c>
      <c r="F2037" s="318">
        <v>1.8926544589610565E-2</v>
      </c>
      <c r="G2037" s="318">
        <v>3.0886827156798664E-4</v>
      </c>
      <c r="H2037" s="318">
        <v>3.24311685146386E-4</v>
      </c>
      <c r="I2037" s="318">
        <v>-9.5529911873947784E-2</v>
      </c>
      <c r="J2037" s="318">
        <v>0</v>
      </c>
      <c r="K2037" s="318" t="s">
        <v>634</v>
      </c>
      <c r="O2037" s="318">
        <v>0</v>
      </c>
      <c r="P2037" s="318">
        <v>0</v>
      </c>
      <c r="Q2037" s="318">
        <v>0</v>
      </c>
      <c r="R2037" s="318">
        <v>3</v>
      </c>
      <c r="S2037" s="318">
        <v>0.13043478260869565</v>
      </c>
      <c r="T2037" s="318">
        <v>0</v>
      </c>
      <c r="U2037" s="318">
        <v>0</v>
      </c>
    </row>
    <row r="2038" spans="1:21" x14ac:dyDescent="0.2">
      <c r="A2038" s="318">
        <v>39468</v>
      </c>
      <c r="B2038" s="318">
        <v>378.91000400000001</v>
      </c>
      <c r="C2038" s="318">
        <v>-6.6094367908190191E-2</v>
      </c>
      <c r="D2038" s="318">
        <v>-1.1443494286340864E-2</v>
      </c>
      <c r="E2038" s="318">
        <v>2.1532550094742291E-2</v>
      </c>
      <c r="F2038" s="318">
        <v>2.318890010203016E-2</v>
      </c>
      <c r="G2038" s="318">
        <v>4.6365071358258633E-4</v>
      </c>
      <c r="H2038" s="318">
        <v>4.8683324926171564E-4</v>
      </c>
      <c r="I2038" s="318">
        <v>-9.9050472291000058E-2</v>
      </c>
      <c r="J2038" s="318">
        <v>0</v>
      </c>
      <c r="K2038" s="318" t="s">
        <v>634</v>
      </c>
      <c r="O2038" s="318">
        <v>0</v>
      </c>
      <c r="P2038" s="318">
        <v>0</v>
      </c>
      <c r="Q2038" s="318">
        <v>0</v>
      </c>
      <c r="R2038" s="318">
        <v>3</v>
      </c>
      <c r="S2038" s="318">
        <v>0.13043478260869565</v>
      </c>
      <c r="T2038" s="318">
        <v>0</v>
      </c>
      <c r="U2038" s="318">
        <v>0</v>
      </c>
    </row>
    <row r="2039" spans="1:21" x14ac:dyDescent="0.2">
      <c r="A2039" s="318">
        <v>39469</v>
      </c>
      <c r="B2039" s="318">
        <v>388.91000400000001</v>
      </c>
      <c r="C2039" s="318">
        <v>2.604924424651487E-2</v>
      </c>
      <c r="D2039" s="318">
        <v>-9.1781317480327217E-3</v>
      </c>
      <c r="E2039" s="318">
        <v>2.2879408452693869E-2</v>
      </c>
      <c r="F2039" s="318">
        <v>2.4639362949054933E-2</v>
      </c>
      <c r="G2039" s="318">
        <v>5.234673311451997E-4</v>
      </c>
      <c r="H2039" s="318">
        <v>5.4964069770245972E-4</v>
      </c>
      <c r="I2039" s="318">
        <v>-0.12898477911949133</v>
      </c>
      <c r="J2039" s="318">
        <v>0</v>
      </c>
      <c r="K2039" s="318" t="s">
        <v>634</v>
      </c>
      <c r="O2039" s="318">
        <v>0</v>
      </c>
      <c r="P2039" s="318">
        <v>0</v>
      </c>
      <c r="Q2039" s="318">
        <v>0</v>
      </c>
      <c r="R2039" s="318">
        <v>3</v>
      </c>
      <c r="S2039" s="318">
        <v>0.13043478260869565</v>
      </c>
      <c r="T2039" s="318">
        <v>0</v>
      </c>
      <c r="U2039" s="318">
        <v>0</v>
      </c>
    </row>
    <row r="2040" spans="1:21" x14ac:dyDescent="0.2">
      <c r="A2040" s="318">
        <v>39470</v>
      </c>
      <c r="B2040" s="318">
        <v>381.26001000000002</v>
      </c>
      <c r="C2040" s="318">
        <v>-1.9866381352660792E-2</v>
      </c>
      <c r="D2040" s="318">
        <v>-1.0252221087423049E-2</v>
      </c>
      <c r="E2040" s="318">
        <v>2.282380086351397E-2</v>
      </c>
      <c r="F2040" s="318">
        <v>2.4579477853015043E-2</v>
      </c>
      <c r="G2040" s="318">
        <v>5.2092588585734103E-4</v>
      </c>
      <c r="H2040" s="318">
        <v>5.4697218015020807E-4</v>
      </c>
      <c r="I2040" s="318">
        <v>-0.10748381784747013</v>
      </c>
      <c r="J2040" s="318">
        <v>0</v>
      </c>
      <c r="K2040" s="318" t="s">
        <v>634</v>
      </c>
      <c r="O2040" s="318">
        <v>0</v>
      </c>
      <c r="P2040" s="318">
        <v>0</v>
      </c>
      <c r="Q2040" s="318">
        <v>0</v>
      </c>
      <c r="R2040" s="318">
        <v>3</v>
      </c>
      <c r="S2040" s="318">
        <v>0.13043478260869565</v>
      </c>
      <c r="T2040" s="318">
        <v>0</v>
      </c>
      <c r="U2040" s="318">
        <v>0</v>
      </c>
    </row>
    <row r="2041" spans="1:21" x14ac:dyDescent="0.2">
      <c r="A2041" s="318">
        <v>39471</v>
      </c>
      <c r="B2041" s="318">
        <v>395.23998999999998</v>
      </c>
      <c r="C2041" s="318">
        <v>3.6011566711028349E-2</v>
      </c>
      <c r="D2041" s="318">
        <v>-8.2991206444917621E-3</v>
      </c>
      <c r="E2041" s="318">
        <v>2.4951152803527388E-2</v>
      </c>
      <c r="F2041" s="318">
        <v>2.6870472249952568E-2</v>
      </c>
      <c r="G2041" s="318">
        <v>6.2256002622497258E-4</v>
      </c>
      <c r="H2041" s="318">
        <v>6.5368802753622128E-4</v>
      </c>
      <c r="I2041" s="318">
        <v>-0.11334623677401585</v>
      </c>
      <c r="J2041" s="318">
        <v>0</v>
      </c>
      <c r="K2041" s="318" t="s">
        <v>634</v>
      </c>
      <c r="O2041" s="318">
        <v>0</v>
      </c>
      <c r="P2041" s="318">
        <v>0</v>
      </c>
      <c r="Q2041" s="318">
        <v>0</v>
      </c>
      <c r="R2041" s="318">
        <v>3</v>
      </c>
      <c r="S2041" s="318">
        <v>0.13043478260869565</v>
      </c>
      <c r="T2041" s="318">
        <v>0</v>
      </c>
      <c r="U2041" s="318">
        <v>0</v>
      </c>
    </row>
    <row r="2042" spans="1:21" x14ac:dyDescent="0.2">
      <c r="A2042" s="318">
        <v>39472</v>
      </c>
      <c r="B2042" s="318">
        <v>409.11999500000002</v>
      </c>
      <c r="C2042" s="318">
        <v>3.4515349295844544E-2</v>
      </c>
      <c r="D2042" s="318">
        <v>-6.6038887948061779E-3</v>
      </c>
      <c r="E2042" s="318">
        <v>2.6619427924239377E-2</v>
      </c>
      <c r="F2042" s="318">
        <v>2.8667076226103944E-2</v>
      </c>
      <c r="G2042" s="318">
        <v>7.0859394301377512E-4</v>
      </c>
      <c r="H2042" s="318">
        <v>7.4402364016446388E-4</v>
      </c>
      <c r="I2042" s="318">
        <v>-9.3826877792980268E-2</v>
      </c>
      <c r="J2042" s="318">
        <v>0</v>
      </c>
      <c r="K2042" s="318" t="s">
        <v>634</v>
      </c>
      <c r="O2042" s="318">
        <v>0</v>
      </c>
      <c r="P2042" s="318">
        <v>0</v>
      </c>
      <c r="Q2042" s="318">
        <v>0</v>
      </c>
      <c r="R2042" s="318">
        <v>3</v>
      </c>
      <c r="S2042" s="318">
        <v>0.13043478260869565</v>
      </c>
      <c r="T2042" s="318">
        <v>0</v>
      </c>
      <c r="U2042" s="318">
        <v>0</v>
      </c>
    </row>
    <row r="2043" spans="1:21" x14ac:dyDescent="0.2">
      <c r="A2043" s="318">
        <v>39475</v>
      </c>
      <c r="B2043" s="318">
        <v>398.47000100000002</v>
      </c>
      <c r="C2043" s="318">
        <v>-2.6376283724166956E-2</v>
      </c>
      <c r="D2043" s="318">
        <v>-8.9407974662052553E-3</v>
      </c>
      <c r="E2043" s="318">
        <v>2.6066736467408428E-2</v>
      </c>
      <c r="F2043" s="318">
        <v>2.8071870041824459E-2</v>
      </c>
      <c r="G2043" s="318">
        <v>6.7947475006132035E-4</v>
      </c>
      <c r="H2043" s="318">
        <v>7.1344848756438642E-4</v>
      </c>
      <c r="I2043" s="318">
        <v>-7.7510676662858588E-2</v>
      </c>
      <c r="J2043" s="318">
        <v>0</v>
      </c>
      <c r="K2043" s="318" t="s">
        <v>634</v>
      </c>
      <c r="O2043" s="318">
        <v>0</v>
      </c>
      <c r="P2043" s="318">
        <v>0</v>
      </c>
      <c r="Q2043" s="318">
        <v>0</v>
      </c>
      <c r="R2043" s="318">
        <v>3</v>
      </c>
      <c r="S2043" s="318">
        <v>0.13043478260869565</v>
      </c>
      <c r="T2043" s="318">
        <v>0</v>
      </c>
      <c r="U2043" s="318">
        <v>0</v>
      </c>
    </row>
    <row r="2044" spans="1:21" x14ac:dyDescent="0.2">
      <c r="A2044" s="318">
        <v>39476</v>
      </c>
      <c r="B2044" s="318">
        <v>409.209991</v>
      </c>
      <c r="C2044" s="318">
        <v>2.6596234115579806E-2</v>
      </c>
      <c r="D2044" s="318">
        <v>-8.3968008241580815E-3</v>
      </c>
      <c r="E2044" s="318">
        <v>2.6706477999510325E-2</v>
      </c>
      <c r="F2044" s="318">
        <v>2.8760822461011117E-2</v>
      </c>
      <c r="G2044" s="318">
        <v>7.1323596713832895E-4</v>
      </c>
      <c r="H2044" s="318">
        <v>7.4889776549524542E-4</v>
      </c>
      <c r="I2044" s="318">
        <v>-9.4191431199558071E-2</v>
      </c>
      <c r="J2044" s="318">
        <v>0</v>
      </c>
      <c r="K2044" s="318" t="s">
        <v>634</v>
      </c>
      <c r="O2044" s="318">
        <v>0</v>
      </c>
      <c r="P2044" s="318">
        <v>0</v>
      </c>
      <c r="Q2044" s="318">
        <v>0</v>
      </c>
      <c r="R2044" s="318">
        <v>3</v>
      </c>
      <c r="S2044" s="318">
        <v>0.13043478260869565</v>
      </c>
      <c r="T2044" s="318">
        <v>0</v>
      </c>
      <c r="U2044" s="318">
        <v>0</v>
      </c>
    </row>
    <row r="2045" spans="1:21" x14ac:dyDescent="0.2">
      <c r="A2045" s="318">
        <v>39477</v>
      </c>
      <c r="B2045" s="318">
        <v>407.76998900000001</v>
      </c>
      <c r="C2045" s="318">
        <v>-3.5251867279164632E-3</v>
      </c>
      <c r="D2045" s="318">
        <v>-8.8263724032095273E-3</v>
      </c>
      <c r="E2045" s="318">
        <v>2.6543899474141437E-2</v>
      </c>
      <c r="F2045" s="318">
        <v>2.8585737895229238E-2</v>
      </c>
      <c r="G2045" s="318">
        <v>7.0457859929332599E-4</v>
      </c>
      <c r="H2045" s="318">
        <v>7.3980752925799234E-4</v>
      </c>
      <c r="I2045" s="318">
        <v>-8.9245072879364659E-2</v>
      </c>
      <c r="J2045" s="318">
        <v>0</v>
      </c>
      <c r="K2045" s="318" t="s">
        <v>634</v>
      </c>
      <c r="O2045" s="318">
        <v>0</v>
      </c>
      <c r="P2045" s="318">
        <v>0</v>
      </c>
      <c r="Q2045" s="318">
        <v>0</v>
      </c>
      <c r="R2045" s="318">
        <v>3</v>
      </c>
      <c r="S2045" s="318">
        <v>0.13043478260869565</v>
      </c>
      <c r="T2045" s="318">
        <v>0</v>
      </c>
      <c r="U2045" s="318">
        <v>0</v>
      </c>
    </row>
    <row r="2046" spans="1:21" x14ac:dyDescent="0.2">
      <c r="A2046" s="318">
        <v>39478</v>
      </c>
      <c r="B2046" s="318">
        <v>393.86999500000002</v>
      </c>
      <c r="C2046" s="318">
        <v>-3.4682370065434925E-2</v>
      </c>
      <c r="D2046" s="318">
        <v>-1.0524462390693415E-2</v>
      </c>
      <c r="E2046" s="318">
        <v>2.7021689991043377E-2</v>
      </c>
      <c r="F2046" s="318">
        <v>2.9100281528815945E-2</v>
      </c>
      <c r="G2046" s="318">
        <v>7.3017172997205378E-4</v>
      </c>
      <c r="H2046" s="318">
        <v>7.6668031647065648E-4</v>
      </c>
      <c r="I2046" s="318">
        <v>-9.5830320535079783E-2</v>
      </c>
      <c r="J2046" s="318">
        <v>0</v>
      </c>
      <c r="K2046" s="318" t="s">
        <v>634</v>
      </c>
      <c r="O2046" s="318">
        <v>0</v>
      </c>
      <c r="P2046" s="318">
        <v>0</v>
      </c>
      <c r="Q2046" s="318">
        <v>0</v>
      </c>
      <c r="R2046" s="318">
        <v>3</v>
      </c>
      <c r="S2046" s="318">
        <v>0.13043478260869565</v>
      </c>
      <c r="T2046" s="318">
        <v>0</v>
      </c>
      <c r="U2046" s="318">
        <v>0</v>
      </c>
    </row>
    <row r="2047" spans="1:21" x14ac:dyDescent="0.2">
      <c r="A2047" s="318">
        <v>39479</v>
      </c>
      <c r="B2047" s="318">
        <v>403.89999399999999</v>
      </c>
      <c r="C2047" s="318">
        <v>2.5146414794620025E-2</v>
      </c>
      <c r="D2047" s="318">
        <v>-8.8526270113971593E-3</v>
      </c>
      <c r="E2047" s="318">
        <v>2.8121907967446753E-2</v>
      </c>
      <c r="F2047" s="318">
        <v>3.0285131657250348E-2</v>
      </c>
      <c r="G2047" s="318">
        <v>7.9084170772954524E-4</v>
      </c>
      <c r="H2047" s="318">
        <v>8.3038379311602259E-4</v>
      </c>
      <c r="I2047" s="318">
        <v>-0.11156449458456676</v>
      </c>
      <c r="J2047" s="318">
        <v>0</v>
      </c>
      <c r="K2047" s="318" t="s">
        <v>634</v>
      </c>
      <c r="O2047" s="318">
        <v>0</v>
      </c>
      <c r="P2047" s="318">
        <v>0</v>
      </c>
      <c r="Q2047" s="318">
        <v>0</v>
      </c>
      <c r="R2047" s="318">
        <v>3</v>
      </c>
      <c r="S2047" s="318">
        <v>0.13043478260869565</v>
      </c>
      <c r="T2047" s="318">
        <v>0</v>
      </c>
      <c r="U2047" s="318">
        <v>0</v>
      </c>
    </row>
    <row r="2048" spans="1:21" x14ac:dyDescent="0.2">
      <c r="A2048" s="318">
        <v>39482</v>
      </c>
      <c r="B2048" s="318">
        <v>410.32998700000002</v>
      </c>
      <c r="C2048" s="318">
        <v>1.5794374610477731E-2</v>
      </c>
      <c r="D2048" s="318">
        <v>-7.0132863304929634E-3</v>
      </c>
      <c r="E2048" s="318">
        <v>2.8423445847592575E-2</v>
      </c>
      <c r="F2048" s="318">
        <v>3.0609864758945848E-2</v>
      </c>
      <c r="G2048" s="318">
        <v>8.0789227385102763E-4</v>
      </c>
      <c r="H2048" s="318">
        <v>8.4828688754357907E-4</v>
      </c>
      <c r="I2048" s="318">
        <v>-0.10021365634367745</v>
      </c>
      <c r="J2048" s="318">
        <v>0</v>
      </c>
      <c r="K2048" s="318" t="s">
        <v>634</v>
      </c>
      <c r="O2048" s="318">
        <v>0</v>
      </c>
      <c r="P2048" s="318">
        <v>0</v>
      </c>
      <c r="Q2048" s="318">
        <v>0</v>
      </c>
      <c r="R2048" s="318">
        <v>3</v>
      </c>
      <c r="S2048" s="318">
        <v>0.13043478260869565</v>
      </c>
      <c r="T2048" s="318">
        <v>0</v>
      </c>
      <c r="U2048" s="318">
        <v>0</v>
      </c>
    </row>
    <row r="2049" spans="1:21" x14ac:dyDescent="0.2">
      <c r="A2049" s="318">
        <v>39483</v>
      </c>
      <c r="B2049" s="318">
        <v>405.01001000000002</v>
      </c>
      <c r="C2049" s="318">
        <v>-1.3049899474197147E-2</v>
      </c>
      <c r="D2049" s="318">
        <v>-6.8571800835256812E-3</v>
      </c>
      <c r="E2049" s="318">
        <v>2.8378696321367244E-2</v>
      </c>
      <c r="F2049" s="318">
        <v>3.0561672961472414E-2</v>
      </c>
      <c r="G2049" s="318">
        <v>8.0535040490038279E-4</v>
      </c>
      <c r="H2049" s="318">
        <v>8.4561792514540191E-4</v>
      </c>
      <c r="I2049" s="318">
        <v>-9.0854400838102853E-2</v>
      </c>
      <c r="J2049" s="318">
        <v>0</v>
      </c>
      <c r="K2049" s="318" t="s">
        <v>634</v>
      </c>
      <c r="O2049" s="318">
        <v>0</v>
      </c>
      <c r="P2049" s="318">
        <v>0</v>
      </c>
      <c r="Q2049" s="318">
        <v>0</v>
      </c>
      <c r="R2049" s="318">
        <v>3</v>
      </c>
      <c r="S2049" s="318">
        <v>0.13043478260869565</v>
      </c>
      <c r="T2049" s="318">
        <v>0</v>
      </c>
      <c r="U2049" s="318">
        <v>0</v>
      </c>
    </row>
    <row r="2050" spans="1:21" x14ac:dyDescent="0.2">
      <c r="A2050" s="318">
        <v>39484</v>
      </c>
      <c r="B2050" s="318">
        <v>405.82998700000002</v>
      </c>
      <c r="C2050" s="318">
        <v>2.0225378189392515E-3</v>
      </c>
      <c r="D2050" s="318">
        <v>-7.7781723516010988E-3</v>
      </c>
      <c r="E2050" s="318">
        <v>2.7723315973727441E-2</v>
      </c>
      <c r="F2050" s="318">
        <v>2.9855878740937241E-2</v>
      </c>
      <c r="G2050" s="318">
        <v>7.6858224857913099E-4</v>
      </c>
      <c r="H2050" s="318">
        <v>8.0701136100808752E-4</v>
      </c>
      <c r="I2050" s="318">
        <v>-9.4188100972945984E-2</v>
      </c>
      <c r="J2050" s="318">
        <v>0</v>
      </c>
      <c r="K2050" s="318" t="s">
        <v>634</v>
      </c>
      <c r="O2050" s="318">
        <v>0</v>
      </c>
      <c r="P2050" s="318">
        <v>0</v>
      </c>
      <c r="Q2050" s="318">
        <v>0</v>
      </c>
      <c r="R2050" s="318">
        <v>3</v>
      </c>
      <c r="S2050" s="318">
        <v>0.13043478260869565</v>
      </c>
      <c r="T2050" s="318">
        <v>0</v>
      </c>
      <c r="U2050" s="318">
        <v>0</v>
      </c>
    </row>
    <row r="2051" spans="1:21" x14ac:dyDescent="0.2">
      <c r="A2051" s="318">
        <v>39485</v>
      </c>
      <c r="B2051" s="318">
        <v>398.80999800000001</v>
      </c>
      <c r="C2051" s="318">
        <v>-1.7449212685361901E-2</v>
      </c>
      <c r="D2051" s="318">
        <v>-7.2710345365038552E-3</v>
      </c>
      <c r="E2051" s="318">
        <v>2.7428846723597848E-2</v>
      </c>
      <c r="F2051" s="318">
        <v>2.9538758010028452E-2</v>
      </c>
      <c r="G2051" s="318">
        <v>7.5234163258662448E-4</v>
      </c>
      <c r="H2051" s="318">
        <v>7.8995871421595569E-4</v>
      </c>
      <c r="I2051" s="318">
        <v>-9.4074093729633657E-2</v>
      </c>
      <c r="J2051" s="318">
        <v>0</v>
      </c>
      <c r="K2051" s="318" t="s">
        <v>634</v>
      </c>
      <c r="O2051" s="318">
        <v>0</v>
      </c>
      <c r="P2051" s="318">
        <v>0</v>
      </c>
      <c r="Q2051" s="318">
        <v>0</v>
      </c>
      <c r="R2051" s="318">
        <v>3</v>
      </c>
      <c r="S2051" s="318">
        <v>0.13043478260869565</v>
      </c>
      <c r="T2051" s="318">
        <v>0</v>
      </c>
      <c r="U2051" s="318">
        <v>0</v>
      </c>
    </row>
    <row r="2052" spans="1:21" x14ac:dyDescent="0.2">
      <c r="A2052" s="318">
        <v>39486</v>
      </c>
      <c r="B2052" s="318">
        <v>395.07000699999998</v>
      </c>
      <c r="C2052" s="318">
        <v>-9.4221258754454244E-3</v>
      </c>
      <c r="D2052" s="318">
        <v>-6.1823320468227787E-3</v>
      </c>
      <c r="E2052" s="318">
        <v>2.6833632569586142E-2</v>
      </c>
      <c r="F2052" s="318">
        <v>2.8897758151861998E-2</v>
      </c>
      <c r="G2052" s="318">
        <v>7.2004383687955423E-4</v>
      </c>
      <c r="H2052" s="318">
        <v>7.5604602872353193E-4</v>
      </c>
      <c r="I2052" s="318">
        <v>-9.4483584478128588E-2</v>
      </c>
      <c r="J2052" s="318">
        <v>0</v>
      </c>
      <c r="K2052" s="318" t="s">
        <v>634</v>
      </c>
      <c r="O2052" s="318">
        <v>0</v>
      </c>
      <c r="P2052" s="318">
        <v>0</v>
      </c>
      <c r="Q2052" s="318">
        <v>0</v>
      </c>
      <c r="R2052" s="318">
        <v>3</v>
      </c>
      <c r="S2052" s="318">
        <v>0.13043478260869565</v>
      </c>
      <c r="T2052" s="318">
        <v>0</v>
      </c>
      <c r="U2052" s="318">
        <v>0</v>
      </c>
    </row>
    <row r="2053" spans="1:21" x14ac:dyDescent="0.2">
      <c r="A2053" s="318">
        <v>39489</v>
      </c>
      <c r="B2053" s="318">
        <v>392.86999500000002</v>
      </c>
      <c r="C2053" s="318">
        <v>-5.5842264929680174E-3</v>
      </c>
      <c r="D2053" s="318">
        <v>-5.2443736060419485E-3</v>
      </c>
      <c r="E2053" s="318">
        <v>2.6474503537442552E-2</v>
      </c>
      <c r="F2053" s="318">
        <v>2.8511003809553518E-2</v>
      </c>
      <c r="G2053" s="318">
        <v>7.0089933755405822E-4</v>
      </c>
      <c r="H2053" s="318">
        <v>7.3594430443176114E-4</v>
      </c>
      <c r="I2053" s="318">
        <v>-0.10097111078156668</v>
      </c>
      <c r="J2053" s="318">
        <v>0</v>
      </c>
      <c r="K2053" s="318" t="s">
        <v>634</v>
      </c>
      <c r="O2053" s="318">
        <v>0</v>
      </c>
      <c r="P2053" s="318">
        <v>0</v>
      </c>
      <c r="Q2053" s="318">
        <v>0</v>
      </c>
      <c r="R2053" s="318">
        <v>3</v>
      </c>
      <c r="S2053" s="318">
        <v>0.13043478260869565</v>
      </c>
      <c r="T2053" s="318">
        <v>0</v>
      </c>
      <c r="U2053" s="318">
        <v>0</v>
      </c>
    </row>
    <row r="2054" spans="1:21" x14ac:dyDescent="0.2">
      <c r="A2054" s="318">
        <v>39490</v>
      </c>
      <c r="B2054" s="318">
        <v>407.41000400000001</v>
      </c>
      <c r="C2054" s="318">
        <v>3.6341303594764438E-2</v>
      </c>
      <c r="D2054" s="318">
        <v>-3.7736911615012239E-3</v>
      </c>
      <c r="E2054" s="318">
        <v>2.7917212837327204E-2</v>
      </c>
      <c r="F2054" s="318">
        <v>3.0064690747890834E-2</v>
      </c>
      <c r="G2054" s="318">
        <v>7.7937077260462691E-4</v>
      </c>
      <c r="H2054" s="318">
        <v>8.1833931123485827E-4</v>
      </c>
      <c r="I2054" s="318">
        <v>-0.10177411157697447</v>
      </c>
      <c r="J2054" s="318">
        <v>0</v>
      </c>
      <c r="K2054" s="318" t="s">
        <v>634</v>
      </c>
      <c r="O2054" s="318">
        <v>0</v>
      </c>
      <c r="P2054" s="318">
        <v>0</v>
      </c>
      <c r="Q2054" s="318">
        <v>0</v>
      </c>
      <c r="R2054" s="318">
        <v>3</v>
      </c>
      <c r="S2054" s="318">
        <v>0.13043478260869565</v>
      </c>
      <c r="T2054" s="318">
        <v>0</v>
      </c>
      <c r="U2054" s="318">
        <v>0</v>
      </c>
    </row>
    <row r="2055" spans="1:21" x14ac:dyDescent="0.2">
      <c r="A2055" s="318">
        <v>39491</v>
      </c>
      <c r="B2055" s="318">
        <v>408.23001099999999</v>
      </c>
      <c r="C2055" s="318">
        <v>2.0107087960136334E-3</v>
      </c>
      <c r="D2055" s="318">
        <v>-2.0133262156657793E-3</v>
      </c>
      <c r="E2055" s="318">
        <v>2.7003150008468708E-2</v>
      </c>
      <c r="F2055" s="318">
        <v>2.9080315393735529E-2</v>
      </c>
      <c r="G2055" s="318">
        <v>7.2917011037986368E-4</v>
      </c>
      <c r="H2055" s="318">
        <v>7.6562861589885695E-4</v>
      </c>
      <c r="I2055" s="318">
        <v>-8.1668753399663035E-2</v>
      </c>
      <c r="J2055" s="318">
        <v>0</v>
      </c>
      <c r="K2055" s="318" t="s">
        <v>634</v>
      </c>
      <c r="O2055" s="318">
        <v>0</v>
      </c>
      <c r="P2055" s="318">
        <v>0</v>
      </c>
      <c r="Q2055" s="318">
        <v>0</v>
      </c>
      <c r="R2055" s="318">
        <v>3</v>
      </c>
      <c r="S2055" s="318">
        <v>0.13043478260869565</v>
      </c>
      <c r="T2055" s="318">
        <v>0</v>
      </c>
      <c r="U2055" s="318">
        <v>0</v>
      </c>
    </row>
    <row r="2056" spans="1:21" x14ac:dyDescent="0.2">
      <c r="A2056" s="318">
        <v>39492</v>
      </c>
      <c r="B2056" s="318">
        <v>419.63000499999998</v>
      </c>
      <c r="C2056" s="318">
        <v>2.7542614538697913E-2</v>
      </c>
      <c r="D2056" s="318">
        <v>8.9346529870776802E-4</v>
      </c>
      <c r="E2056" s="318">
        <v>2.6728361886784444E-2</v>
      </c>
      <c r="F2056" s="318">
        <v>2.8784389724229399E-2</v>
      </c>
      <c r="G2056" s="318">
        <v>7.1440532915091127E-4</v>
      </c>
      <c r="H2056" s="318">
        <v>7.501255956084569E-4</v>
      </c>
      <c r="I2056" s="318">
        <v>-7.3166482431857388E-2</v>
      </c>
      <c r="J2056" s="318">
        <v>0</v>
      </c>
      <c r="K2056" s="318" t="s">
        <v>634</v>
      </c>
      <c r="O2056" s="318">
        <v>0</v>
      </c>
      <c r="P2056" s="318">
        <v>0</v>
      </c>
      <c r="Q2056" s="318">
        <v>0</v>
      </c>
      <c r="R2056" s="318">
        <v>3</v>
      </c>
      <c r="S2056" s="318">
        <v>0.13043478260869565</v>
      </c>
      <c r="T2056" s="318">
        <v>0</v>
      </c>
      <c r="U2056" s="318">
        <v>0</v>
      </c>
    </row>
    <row r="2057" spans="1:21" x14ac:dyDescent="0.2">
      <c r="A2057" s="318">
        <v>39493</v>
      </c>
      <c r="B2057" s="318">
        <v>415.92001299999998</v>
      </c>
      <c r="C2057" s="318">
        <v>-8.8804172136544603E-3</v>
      </c>
      <c r="D2057" s="318">
        <v>6.5595049986344966E-4</v>
      </c>
      <c r="E2057" s="318">
        <v>2.67950967537369E-2</v>
      </c>
      <c r="F2057" s="318">
        <v>2.8856258042485892E-2</v>
      </c>
      <c r="G2057" s="318">
        <v>7.1797721004212168E-4</v>
      </c>
      <c r="H2057" s="318">
        <v>7.538760705442278E-4</v>
      </c>
      <c r="I2057" s="318">
        <v>-5.030477713703102E-2</v>
      </c>
      <c r="J2057" s="318">
        <v>0</v>
      </c>
      <c r="K2057" s="318" t="s">
        <v>634</v>
      </c>
      <c r="O2057" s="318">
        <v>0</v>
      </c>
      <c r="P2057" s="318">
        <v>0</v>
      </c>
      <c r="Q2057" s="318">
        <v>0</v>
      </c>
      <c r="R2057" s="318">
        <v>3</v>
      </c>
      <c r="S2057" s="318">
        <v>0.13043478260869565</v>
      </c>
      <c r="T2057" s="318">
        <v>0</v>
      </c>
      <c r="U2057" s="318">
        <v>0</v>
      </c>
    </row>
    <row r="2058" spans="1:21" x14ac:dyDescent="0.2">
      <c r="A2058" s="318">
        <v>39496</v>
      </c>
      <c r="B2058" s="318">
        <v>423.209991</v>
      </c>
      <c r="C2058" s="318">
        <v>1.7375523157011689E-2</v>
      </c>
      <c r="D2058" s="318">
        <v>2.1178761980712368E-3</v>
      </c>
      <c r="E2058" s="318">
        <v>2.6831643545237673E-2</v>
      </c>
      <c r="F2058" s="318">
        <v>2.889561612564057E-2</v>
      </c>
      <c r="G2058" s="318">
        <v>7.1993709533869443E-4</v>
      </c>
      <c r="H2058" s="318">
        <v>7.5593395010562924E-4</v>
      </c>
      <c r="I2058" s="318">
        <v>-5.2769309638303875E-2</v>
      </c>
      <c r="J2058" s="318">
        <v>0</v>
      </c>
      <c r="K2058" s="318" t="s">
        <v>634</v>
      </c>
      <c r="O2058" s="318">
        <v>0</v>
      </c>
      <c r="P2058" s="318">
        <v>0</v>
      </c>
      <c r="Q2058" s="318">
        <v>0</v>
      </c>
      <c r="R2058" s="318">
        <v>3</v>
      </c>
      <c r="S2058" s="318">
        <v>0.13043478260869565</v>
      </c>
      <c r="T2058" s="318">
        <v>0</v>
      </c>
      <c r="U2058" s="318">
        <v>0</v>
      </c>
    </row>
    <row r="2059" spans="1:21" x14ac:dyDescent="0.2">
      <c r="A2059" s="318">
        <v>39497</v>
      </c>
      <c r="B2059" s="318">
        <v>427.040009</v>
      </c>
      <c r="C2059" s="318">
        <v>9.0092182430405454E-3</v>
      </c>
      <c r="D2059" s="318">
        <v>5.6942374433679383E-3</v>
      </c>
      <c r="E2059" s="318">
        <v>2.1822837465655547E-2</v>
      </c>
      <c r="F2059" s="318">
        <v>2.3501517270705971E-2</v>
      </c>
      <c r="G2059" s="318">
        <v>4.7623623505241937E-4</v>
      </c>
      <c r="H2059" s="318">
        <v>5.0004804680504032E-4</v>
      </c>
      <c r="I2059" s="318">
        <v>-4.0510573853295755E-2</v>
      </c>
      <c r="J2059" s="318">
        <v>0</v>
      </c>
      <c r="K2059" s="318" t="s">
        <v>634</v>
      </c>
      <c r="O2059" s="318">
        <v>0</v>
      </c>
      <c r="P2059" s="318">
        <v>0</v>
      </c>
      <c r="Q2059" s="318">
        <v>0</v>
      </c>
      <c r="R2059" s="318">
        <v>3</v>
      </c>
      <c r="S2059" s="318">
        <v>0.13043478260869565</v>
      </c>
      <c r="T2059" s="318">
        <v>0</v>
      </c>
      <c r="U2059" s="318">
        <v>0</v>
      </c>
    </row>
    <row r="2060" spans="1:21" x14ac:dyDescent="0.2">
      <c r="A2060" s="318">
        <v>39498</v>
      </c>
      <c r="B2060" s="318">
        <v>422.82000699999998</v>
      </c>
      <c r="C2060" s="318">
        <v>-9.931133609028725E-3</v>
      </c>
      <c r="D2060" s="318">
        <v>3.9808861169134818E-3</v>
      </c>
      <c r="E2060" s="318">
        <v>2.1555629881184379E-2</v>
      </c>
      <c r="F2060" s="318">
        <v>2.3213755256660099E-2</v>
      </c>
      <c r="G2060" s="318">
        <v>4.6464517957460884E-4</v>
      </c>
      <c r="H2060" s="318">
        <v>4.8787743855333932E-4</v>
      </c>
      <c r="I2060" s="318">
        <v>-2.1579601016447531E-2</v>
      </c>
      <c r="J2060" s="318">
        <v>0</v>
      </c>
      <c r="K2060" s="318" t="s">
        <v>634</v>
      </c>
      <c r="O2060" s="318">
        <v>0</v>
      </c>
      <c r="P2060" s="318">
        <v>0</v>
      </c>
      <c r="Q2060" s="318">
        <v>0</v>
      </c>
      <c r="R2060" s="318">
        <v>3</v>
      </c>
      <c r="S2060" s="318">
        <v>0.13043478260869565</v>
      </c>
      <c r="T2060" s="318">
        <v>0</v>
      </c>
      <c r="U2060" s="318">
        <v>0</v>
      </c>
    </row>
    <row r="2061" spans="1:21" x14ac:dyDescent="0.2">
      <c r="A2061" s="318">
        <v>39499</v>
      </c>
      <c r="B2061" s="318">
        <v>429.27999899999998</v>
      </c>
      <c r="C2061" s="318">
        <v>1.5162811225337906E-2</v>
      </c>
      <c r="D2061" s="318">
        <v>5.6489429063419899E-3</v>
      </c>
      <c r="E2061" s="318">
        <v>2.0965228584908447E-2</v>
      </c>
      <c r="F2061" s="318">
        <v>2.257793847605525E-2</v>
      </c>
      <c r="G2061" s="318">
        <v>4.395408096174623E-4</v>
      </c>
      <c r="H2061" s="318">
        <v>4.6151785009833541E-4</v>
      </c>
      <c r="I2061" s="318">
        <v>-2.5035674083701599E-2</v>
      </c>
      <c r="J2061" s="318">
        <v>0</v>
      </c>
      <c r="K2061" s="318" t="s">
        <v>634</v>
      </c>
      <c r="O2061" s="318">
        <v>0</v>
      </c>
      <c r="P2061" s="318">
        <v>0</v>
      </c>
      <c r="Q2061" s="318">
        <v>0</v>
      </c>
      <c r="R2061" s="318">
        <v>3</v>
      </c>
      <c r="S2061" s="318">
        <v>0.13043478260869565</v>
      </c>
      <c r="T2061" s="318">
        <v>0</v>
      </c>
      <c r="U2061" s="318">
        <v>0</v>
      </c>
    </row>
    <row r="2062" spans="1:21" x14ac:dyDescent="0.2">
      <c r="A2062" s="318">
        <v>39500</v>
      </c>
      <c r="B2062" s="318">
        <v>425.26998900000001</v>
      </c>
      <c r="C2062" s="318">
        <v>-9.3851488855695858E-3</v>
      </c>
      <c r="D2062" s="318">
        <v>3.4871945445992319E-3</v>
      </c>
      <c r="E2062" s="318">
        <v>1.9996018239242675E-2</v>
      </c>
      <c r="F2062" s="318">
        <v>2.1534173488415187E-2</v>
      </c>
      <c r="G2062" s="318">
        <v>3.9984074542412574E-4</v>
      </c>
      <c r="H2062" s="318">
        <v>4.1983278269533202E-4</v>
      </c>
      <c r="I2062" s="318">
        <v>-9.8979031842914757E-3</v>
      </c>
      <c r="J2062" s="318">
        <v>0</v>
      </c>
      <c r="K2062" s="318" t="s">
        <v>634</v>
      </c>
      <c r="O2062" s="318">
        <v>0</v>
      </c>
      <c r="P2062" s="318">
        <v>0</v>
      </c>
      <c r="Q2062" s="318">
        <v>0</v>
      </c>
      <c r="R2062" s="318">
        <v>3</v>
      </c>
      <c r="S2062" s="318">
        <v>0.13043478260869565</v>
      </c>
      <c r="T2062" s="318">
        <v>0</v>
      </c>
      <c r="U2062" s="318">
        <v>0</v>
      </c>
    </row>
    <row r="2063" spans="1:21" x14ac:dyDescent="0.2">
      <c r="A2063" s="318">
        <v>39503</v>
      </c>
      <c r="B2063" s="318">
        <v>424.91000400000001</v>
      </c>
      <c r="C2063" s="318">
        <v>-8.4684425528097423E-4</v>
      </c>
      <c r="D2063" s="318">
        <v>1.8032805659742074E-3</v>
      </c>
      <c r="E2063" s="318">
        <v>1.869933892079954E-2</v>
      </c>
      <c r="F2063" s="318">
        <v>2.013774960701489E-2</v>
      </c>
      <c r="G2063" s="318">
        <v>3.4966527607492847E-4</v>
      </c>
      <c r="H2063" s="318">
        <v>3.6714853987867489E-4</v>
      </c>
      <c r="I2063" s="318">
        <v>-2.2882253485159699E-2</v>
      </c>
      <c r="J2063" s="318">
        <v>0</v>
      </c>
      <c r="K2063" s="318" t="s">
        <v>634</v>
      </c>
      <c r="O2063" s="318">
        <v>0</v>
      </c>
      <c r="P2063" s="318">
        <v>0</v>
      </c>
      <c r="Q2063" s="318">
        <v>0</v>
      </c>
      <c r="R2063" s="318">
        <v>3</v>
      </c>
      <c r="S2063" s="318">
        <v>0.13043478260869565</v>
      </c>
      <c r="T2063" s="318">
        <v>0</v>
      </c>
      <c r="U2063" s="318">
        <v>0</v>
      </c>
    </row>
    <row r="2064" spans="1:21" x14ac:dyDescent="0.2">
      <c r="A2064" s="318">
        <v>39504</v>
      </c>
      <c r="B2064" s="318">
        <v>427.95001200000002</v>
      </c>
      <c r="C2064" s="318">
        <v>7.129003161295994E-3</v>
      </c>
      <c r="D2064" s="318">
        <v>3.3987704176629187E-3</v>
      </c>
      <c r="E2064" s="318">
        <v>1.757003650234543E-2</v>
      </c>
      <c r="F2064" s="318">
        <v>1.8921577771756615E-2</v>
      </c>
      <c r="G2064" s="318">
        <v>3.0870618269375082E-4</v>
      </c>
      <c r="H2064" s="318">
        <v>3.2414149182843839E-4</v>
      </c>
      <c r="I2064" s="318">
        <v>-2.6186220888076817E-2</v>
      </c>
      <c r="J2064" s="318">
        <v>0</v>
      </c>
      <c r="K2064" s="318" t="s">
        <v>634</v>
      </c>
      <c r="O2064" s="318">
        <v>0</v>
      </c>
      <c r="P2064" s="318">
        <v>0</v>
      </c>
      <c r="Q2064" s="318">
        <v>0</v>
      </c>
      <c r="R2064" s="318">
        <v>3</v>
      </c>
      <c r="S2064" s="318">
        <v>0.13043478260869565</v>
      </c>
      <c r="T2064" s="318">
        <v>0</v>
      </c>
      <c r="U2064" s="318">
        <v>0</v>
      </c>
    </row>
    <row r="2065" spans="1:21" x14ac:dyDescent="0.2">
      <c r="A2065" s="318">
        <v>39505</v>
      </c>
      <c r="B2065" s="318">
        <v>433.66000400000001</v>
      </c>
      <c r="C2065" s="318">
        <v>1.325443179161024E-2</v>
      </c>
      <c r="D2065" s="318">
        <v>2.7634464974738925E-3</v>
      </c>
      <c r="E2065" s="318">
        <v>1.6918420474178301E-2</v>
      </c>
      <c r="F2065" s="318">
        <v>1.8219837433730478E-2</v>
      </c>
      <c r="G2065" s="318">
        <v>2.8623295134109556E-4</v>
      </c>
      <c r="H2065" s="318">
        <v>3.0054459890815037E-4</v>
      </c>
      <c r="I2065" s="318">
        <v>-2.1701518243637391E-2</v>
      </c>
      <c r="J2065" s="318">
        <v>0</v>
      </c>
      <c r="K2065" s="318" t="s">
        <v>634</v>
      </c>
      <c r="O2065" s="318">
        <v>0</v>
      </c>
      <c r="P2065" s="318">
        <v>0</v>
      </c>
      <c r="Q2065" s="318">
        <v>0</v>
      </c>
      <c r="R2065" s="318">
        <v>3</v>
      </c>
      <c r="S2065" s="318">
        <v>0.13043478260869565</v>
      </c>
      <c r="T2065" s="318">
        <v>0</v>
      </c>
      <c r="U2065" s="318">
        <v>0</v>
      </c>
    </row>
    <row r="2066" spans="1:21" x14ac:dyDescent="0.2">
      <c r="A2066" s="318">
        <v>39506</v>
      </c>
      <c r="B2066" s="318">
        <v>432.60000600000001</v>
      </c>
      <c r="C2066" s="318">
        <v>-2.4472987713037063E-3</v>
      </c>
      <c r="D2066" s="318">
        <v>2.8147744954078332E-3</v>
      </c>
      <c r="E2066" s="318">
        <v>1.6900012809763939E-2</v>
      </c>
      <c r="F2066" s="318">
        <v>1.8200013795130397E-2</v>
      </c>
      <c r="G2066" s="318">
        <v>2.8561043297018526E-4</v>
      </c>
      <c r="H2066" s="318">
        <v>2.9989095461869451E-4</v>
      </c>
      <c r="I2066" s="318">
        <v>-2.5329076131326702E-2</v>
      </c>
      <c r="J2066" s="318">
        <v>0</v>
      </c>
      <c r="K2066" s="318" t="s">
        <v>634</v>
      </c>
      <c r="O2066" s="318">
        <v>0</v>
      </c>
      <c r="P2066" s="318">
        <v>0</v>
      </c>
      <c r="Q2066" s="318">
        <v>0</v>
      </c>
      <c r="R2066" s="318">
        <v>3</v>
      </c>
      <c r="S2066" s="318">
        <v>0.13043478260869565</v>
      </c>
      <c r="T2066" s="318">
        <v>0</v>
      </c>
      <c r="U2066" s="318">
        <v>0</v>
      </c>
    </row>
    <row r="2067" spans="1:21" x14ac:dyDescent="0.2">
      <c r="A2067" s="318">
        <v>39507</v>
      </c>
      <c r="B2067" s="318">
        <v>427.10998499999999</v>
      </c>
      <c r="C2067" s="318">
        <v>-1.2771971214578685E-2</v>
      </c>
      <c r="D2067" s="318">
        <v>3.8581268216390835E-3</v>
      </c>
      <c r="E2067" s="318">
        <v>1.5043701647874191E-2</v>
      </c>
      <c r="F2067" s="318">
        <v>1.6200909466941436E-2</v>
      </c>
      <c r="G2067" s="318">
        <v>2.2631295927025264E-4</v>
      </c>
      <c r="H2067" s="318">
        <v>2.3762860723376529E-4</v>
      </c>
      <c r="I2067" s="318">
        <v>-2.9507748295131531E-2</v>
      </c>
      <c r="J2067" s="318">
        <v>0</v>
      </c>
      <c r="K2067" s="318" t="s">
        <v>634</v>
      </c>
      <c r="O2067" s="318">
        <v>0</v>
      </c>
      <c r="P2067" s="318">
        <v>0</v>
      </c>
      <c r="Q2067" s="318">
        <v>0</v>
      </c>
      <c r="R2067" s="318">
        <v>3</v>
      </c>
      <c r="S2067" s="318">
        <v>0.13043478260869565</v>
      </c>
      <c r="T2067" s="318">
        <v>0</v>
      </c>
      <c r="U2067" s="318">
        <v>0</v>
      </c>
    </row>
    <row r="2068" spans="1:21" x14ac:dyDescent="0.2">
      <c r="A2068" s="318">
        <v>39510</v>
      </c>
      <c r="B2068" s="318">
        <v>419.39001500000001</v>
      </c>
      <c r="C2068" s="318">
        <v>-1.8240245810292474E-2</v>
      </c>
      <c r="D2068" s="318">
        <v>1.792095364262297E-3</v>
      </c>
      <c r="E2068" s="318">
        <v>1.4952872379452571E-2</v>
      </c>
      <c r="F2068" s="318">
        <v>1.6103093331718152E-2</v>
      </c>
      <c r="G2068" s="318">
        <v>2.2358839239619558E-4</v>
      </c>
      <c r="H2068" s="318">
        <v>2.3476781201600536E-4</v>
      </c>
      <c r="I2068" s="318">
        <v>-2.6230537102210877E-2</v>
      </c>
      <c r="J2068" s="318">
        <v>0</v>
      </c>
      <c r="K2068" s="318" t="s">
        <v>634</v>
      </c>
      <c r="O2068" s="318">
        <v>0</v>
      </c>
      <c r="P2068" s="318">
        <v>0</v>
      </c>
      <c r="Q2068" s="318">
        <v>0</v>
      </c>
      <c r="R2068" s="318">
        <v>3</v>
      </c>
      <c r="S2068" s="318">
        <v>0.13043478260869565</v>
      </c>
      <c r="T2068" s="318">
        <v>0</v>
      </c>
      <c r="U2068" s="318">
        <v>0</v>
      </c>
    </row>
    <row r="2069" spans="1:21" x14ac:dyDescent="0.2">
      <c r="A2069" s="318">
        <v>39511</v>
      </c>
      <c r="B2069" s="318">
        <v>420.60000600000001</v>
      </c>
      <c r="C2069" s="318">
        <v>2.880967170221971E-3</v>
      </c>
      <c r="D2069" s="318">
        <v>1.1771712004405939E-3</v>
      </c>
      <c r="E2069" s="318">
        <v>1.4609840689364894E-2</v>
      </c>
      <c r="F2069" s="318">
        <v>1.5733674588546808E-2</v>
      </c>
      <c r="G2069" s="318">
        <v>2.1344744496862208E-4</v>
      </c>
      <c r="H2069" s="318">
        <v>2.241198172170532E-4</v>
      </c>
      <c r="I2069" s="318">
        <v>-4.3000557500271354E-2</v>
      </c>
      <c r="J2069" s="318">
        <v>0</v>
      </c>
      <c r="K2069" s="318" t="s">
        <v>634</v>
      </c>
      <c r="O2069" s="318">
        <v>0</v>
      </c>
      <c r="P2069" s="318">
        <v>0</v>
      </c>
      <c r="Q2069" s="318">
        <v>0</v>
      </c>
      <c r="R2069" s="318">
        <v>3</v>
      </c>
      <c r="S2069" s="318">
        <v>0.13043478260869565</v>
      </c>
      <c r="T2069" s="318">
        <v>0</v>
      </c>
      <c r="U2069" s="318">
        <v>0</v>
      </c>
    </row>
    <row r="2070" spans="1:21" x14ac:dyDescent="0.2">
      <c r="A2070" s="318">
        <v>39512</v>
      </c>
      <c r="B2070" s="318">
        <v>424.51001000000002</v>
      </c>
      <c r="C2070" s="318">
        <v>9.2533086226042807E-3</v>
      </c>
      <c r="D2070" s="318">
        <v>2.2392287288597102E-3</v>
      </c>
      <c r="E2070" s="318">
        <v>1.4331915547103032E-2</v>
      </c>
      <c r="F2070" s="318">
        <v>1.543437058918788E-2</v>
      </c>
      <c r="G2070" s="318">
        <v>2.0540380324929358E-4</v>
      </c>
      <c r="H2070" s="318">
        <v>2.1567399341175826E-4</v>
      </c>
      <c r="I2070" s="318">
        <v>-4.0921316966977699E-2</v>
      </c>
      <c r="J2070" s="318">
        <v>0</v>
      </c>
      <c r="K2070" s="318" t="s">
        <v>634</v>
      </c>
      <c r="O2070" s="318">
        <v>0</v>
      </c>
      <c r="P2070" s="318">
        <v>0</v>
      </c>
      <c r="Q2070" s="318">
        <v>0</v>
      </c>
      <c r="R2070" s="318">
        <v>3</v>
      </c>
      <c r="S2070" s="318">
        <v>0.13043478260869565</v>
      </c>
      <c r="T2070" s="318">
        <v>0</v>
      </c>
      <c r="U2070" s="318">
        <v>0</v>
      </c>
    </row>
    <row r="2071" spans="1:21" x14ac:dyDescent="0.2">
      <c r="A2071" s="318">
        <v>39513</v>
      </c>
      <c r="B2071" s="318">
        <v>420.91000400000001</v>
      </c>
      <c r="C2071" s="318">
        <v>-8.5165425465289039E-3</v>
      </c>
      <c r="D2071" s="318">
        <v>1.7373677590755124E-3</v>
      </c>
      <c r="E2071" s="318">
        <v>1.4523130813758885E-2</v>
      </c>
      <c r="F2071" s="318">
        <v>1.5640294722509569E-2</v>
      </c>
      <c r="G2071" s="318">
        <v>2.1092132863355281E-4</v>
      </c>
      <c r="H2071" s="318">
        <v>2.2146739506523046E-4</v>
      </c>
      <c r="I2071" s="318">
        <v>-3.319697493281789E-2</v>
      </c>
      <c r="J2071" s="318">
        <v>0</v>
      </c>
      <c r="K2071" s="318" t="s">
        <v>634</v>
      </c>
      <c r="O2071" s="318">
        <v>0</v>
      </c>
      <c r="P2071" s="318">
        <v>0</v>
      </c>
      <c r="Q2071" s="318">
        <v>0</v>
      </c>
      <c r="R2071" s="318">
        <v>3</v>
      </c>
      <c r="S2071" s="318">
        <v>0.13043478260869565</v>
      </c>
      <c r="T2071" s="318">
        <v>0</v>
      </c>
      <c r="U2071" s="318">
        <v>0</v>
      </c>
    </row>
    <row r="2072" spans="1:21" x14ac:dyDescent="0.2">
      <c r="A2072" s="318">
        <v>39514</v>
      </c>
      <c r="B2072" s="318">
        <v>411.48998999999998</v>
      </c>
      <c r="C2072" s="318">
        <v>-2.2634349426668615E-2</v>
      </c>
      <c r="D2072" s="318">
        <v>1.4904564856799557E-3</v>
      </c>
      <c r="E2072" s="318">
        <v>1.4904700656817226E-2</v>
      </c>
      <c r="F2072" s="318">
        <v>1.6051216091957012E-2</v>
      </c>
      <c r="G2072" s="318">
        <v>2.2215010166932786E-4</v>
      </c>
      <c r="H2072" s="318">
        <v>2.3325760675279425E-4</v>
      </c>
      <c r="I2072" s="318">
        <v>-3.9612346392182259E-2</v>
      </c>
      <c r="J2072" s="318">
        <v>0</v>
      </c>
      <c r="K2072" s="318" t="s">
        <v>634</v>
      </c>
      <c r="O2072" s="318">
        <v>0</v>
      </c>
      <c r="P2072" s="318">
        <v>0</v>
      </c>
      <c r="Q2072" s="318">
        <v>0</v>
      </c>
      <c r="R2072" s="318">
        <v>3</v>
      </c>
      <c r="S2072" s="318">
        <v>0.13043478260869565</v>
      </c>
      <c r="T2072" s="318">
        <v>0</v>
      </c>
      <c r="U2072" s="318">
        <v>0</v>
      </c>
    </row>
    <row r="2073" spans="1:21" x14ac:dyDescent="0.2">
      <c r="A2073" s="318">
        <v>39517</v>
      </c>
      <c r="B2073" s="318">
        <v>400.94000199999999</v>
      </c>
      <c r="C2073" s="318">
        <v>-2.5972899018733606E-2</v>
      </c>
      <c r="D2073" s="318">
        <v>7.0232443123766021E-4</v>
      </c>
      <c r="E2073" s="318">
        <v>1.5914002136986138E-2</v>
      </c>
      <c r="F2073" s="318">
        <v>1.7138156147523533E-2</v>
      </c>
      <c r="G2073" s="318">
        <v>2.5325546401599932E-4</v>
      </c>
      <c r="H2073" s="318">
        <v>2.6591823721679929E-4</v>
      </c>
      <c r="I2073" s="318">
        <v>-4.0491249552174868E-2</v>
      </c>
      <c r="J2073" s="318">
        <v>0</v>
      </c>
      <c r="K2073" s="318" t="s">
        <v>634</v>
      </c>
      <c r="O2073" s="318">
        <v>0</v>
      </c>
      <c r="P2073" s="318">
        <v>0</v>
      </c>
      <c r="Q2073" s="318">
        <v>0</v>
      </c>
      <c r="R2073" s="318">
        <v>3</v>
      </c>
      <c r="S2073" s="318">
        <v>0.13043478260869565</v>
      </c>
      <c r="T2073" s="318">
        <v>0</v>
      </c>
      <c r="U2073" s="318">
        <v>0</v>
      </c>
    </row>
    <row r="2074" spans="1:21" x14ac:dyDescent="0.2">
      <c r="A2074" s="318">
        <v>39518</v>
      </c>
      <c r="B2074" s="318">
        <v>411.05999800000001</v>
      </c>
      <c r="C2074" s="318">
        <v>2.492738921278535E-2</v>
      </c>
      <c r="D2074" s="318">
        <v>2.1552585124640115E-3</v>
      </c>
      <c r="E2074" s="318">
        <v>1.6685489137474165E-2</v>
      </c>
      <c r="F2074" s="318">
        <v>1.7968988301895254E-2</v>
      </c>
      <c r="G2074" s="318">
        <v>2.784055477567684E-4</v>
      </c>
      <c r="H2074" s="318">
        <v>2.9232582514460685E-4</v>
      </c>
      <c r="I2074" s="318">
        <v>-4.9830710150970209E-2</v>
      </c>
      <c r="J2074" s="318">
        <v>0</v>
      </c>
      <c r="K2074" s="318" t="s">
        <v>634</v>
      </c>
      <c r="O2074" s="318">
        <v>0</v>
      </c>
      <c r="P2074" s="318">
        <v>0</v>
      </c>
      <c r="Q2074" s="318">
        <v>0</v>
      </c>
      <c r="R2074" s="318">
        <v>3</v>
      </c>
      <c r="S2074" s="318">
        <v>0.13043478260869565</v>
      </c>
      <c r="T2074" s="318">
        <v>0</v>
      </c>
      <c r="U2074" s="318">
        <v>0</v>
      </c>
    </row>
    <row r="2075" spans="1:21" x14ac:dyDescent="0.2">
      <c r="A2075" s="318">
        <v>39519</v>
      </c>
      <c r="B2075" s="318">
        <v>412.98001099999999</v>
      </c>
      <c r="C2075" s="318">
        <v>4.6600078966068303E-3</v>
      </c>
      <c r="D2075" s="318">
        <v>6.4662538398031516E-4</v>
      </c>
      <c r="E2075" s="318">
        <v>1.4761272970174568E-2</v>
      </c>
      <c r="F2075" s="318">
        <v>1.5896755506341842E-2</v>
      </c>
      <c r="G2075" s="318">
        <v>2.178951797000063E-4</v>
      </c>
      <c r="H2075" s="318">
        <v>2.2878993868500662E-4</v>
      </c>
      <c r="I2075" s="318">
        <v>-3.4106891123378467E-2</v>
      </c>
      <c r="J2075" s="318">
        <v>0</v>
      </c>
      <c r="K2075" s="318" t="s">
        <v>634</v>
      </c>
      <c r="O2075" s="318">
        <v>0</v>
      </c>
      <c r="P2075" s="318">
        <v>0</v>
      </c>
      <c r="Q2075" s="318">
        <v>0</v>
      </c>
      <c r="R2075" s="318">
        <v>3</v>
      </c>
      <c r="S2075" s="318">
        <v>0.13043478260869565</v>
      </c>
      <c r="T2075" s="318">
        <v>0</v>
      </c>
      <c r="U2075" s="318">
        <v>0</v>
      </c>
    </row>
    <row r="2076" spans="1:21" x14ac:dyDescent="0.2">
      <c r="A2076" s="318">
        <v>39520</v>
      </c>
      <c r="B2076" s="318">
        <v>405.01001000000002</v>
      </c>
      <c r="C2076" s="318">
        <v>-1.9487409423514429E-2</v>
      </c>
      <c r="D2076" s="318">
        <v>-3.7709453123530717E-4</v>
      </c>
      <c r="E2076" s="318">
        <v>1.539385295550396E-2</v>
      </c>
      <c r="F2076" s="318">
        <v>1.6577995490542726E-2</v>
      </c>
      <c r="G2076" s="318">
        <v>2.36970708815678E-4</v>
      </c>
      <c r="H2076" s="318">
        <v>2.488192442564619E-4</v>
      </c>
      <c r="I2076" s="318">
        <v>-3.6083721595177386E-2</v>
      </c>
      <c r="J2076" s="318">
        <v>0</v>
      </c>
      <c r="K2076" s="318" t="s">
        <v>634</v>
      </c>
      <c r="O2076" s="318">
        <v>0</v>
      </c>
      <c r="P2076" s="318">
        <v>0</v>
      </c>
      <c r="Q2076" s="318">
        <v>0</v>
      </c>
      <c r="R2076" s="318">
        <v>3</v>
      </c>
      <c r="S2076" s="318">
        <v>0.13043478260869565</v>
      </c>
      <c r="T2076" s="318">
        <v>0</v>
      </c>
      <c r="U2076" s="318">
        <v>0</v>
      </c>
    </row>
    <row r="2077" spans="1:21" x14ac:dyDescent="0.2">
      <c r="A2077" s="318">
        <v>39521</v>
      </c>
      <c r="B2077" s="318">
        <v>405.05999800000001</v>
      </c>
      <c r="C2077" s="318">
        <v>1.2341649380869923E-4</v>
      </c>
      <c r="D2077" s="318">
        <v>-1.6827706286109839E-3</v>
      </c>
      <c r="E2077" s="318">
        <v>1.4007772737936637E-2</v>
      </c>
      <c r="F2077" s="318">
        <v>1.5085293717777917E-2</v>
      </c>
      <c r="G2077" s="318">
        <v>1.9621769707768086E-4</v>
      </c>
      <c r="H2077" s="318">
        <v>2.0602858193156492E-4</v>
      </c>
      <c r="I2077" s="318">
        <v>-4.0914016191232416E-2</v>
      </c>
      <c r="J2077" s="318">
        <v>0</v>
      </c>
      <c r="K2077" s="318" t="s">
        <v>634</v>
      </c>
      <c r="O2077" s="318">
        <v>0</v>
      </c>
      <c r="P2077" s="318">
        <v>0</v>
      </c>
      <c r="Q2077" s="318">
        <v>0</v>
      </c>
      <c r="R2077" s="318">
        <v>3</v>
      </c>
      <c r="S2077" s="318">
        <v>0.13043478260869565</v>
      </c>
      <c r="T2077" s="318">
        <v>0</v>
      </c>
      <c r="U2077" s="318">
        <v>0</v>
      </c>
    </row>
    <row r="2078" spans="1:21" x14ac:dyDescent="0.2">
      <c r="A2078" s="318">
        <v>39524</v>
      </c>
      <c r="B2078" s="318">
        <v>391.77999899999998</v>
      </c>
      <c r="C2078" s="318">
        <v>-3.3334744141492609E-2</v>
      </c>
      <c r="D2078" s="318">
        <v>-2.8472623870794667E-3</v>
      </c>
      <c r="E2078" s="318">
        <v>1.5565857493701122E-2</v>
      </c>
      <c r="F2078" s="318">
        <v>1.6763231147062747E-2</v>
      </c>
      <c r="G2078" s="318">
        <v>2.4229591951421139E-4</v>
      </c>
      <c r="H2078" s="318">
        <v>2.5441071548992197E-4</v>
      </c>
      <c r="I2078" s="318">
        <v>-4.0251327601582662E-2</v>
      </c>
      <c r="J2078" s="318">
        <v>0</v>
      </c>
      <c r="K2078" s="318" t="s">
        <v>634</v>
      </c>
      <c r="O2078" s="318">
        <v>0</v>
      </c>
      <c r="P2078" s="318">
        <v>0</v>
      </c>
      <c r="Q2078" s="318">
        <v>0</v>
      </c>
      <c r="R2078" s="318">
        <v>3</v>
      </c>
      <c r="S2078" s="318">
        <v>0.13043478260869565</v>
      </c>
      <c r="T2078" s="318">
        <v>0</v>
      </c>
      <c r="U2078" s="318">
        <v>0</v>
      </c>
    </row>
    <row r="2079" spans="1:21" x14ac:dyDescent="0.2">
      <c r="A2079" s="318">
        <v>39525</v>
      </c>
      <c r="B2079" s="318">
        <v>397.92999300000002</v>
      </c>
      <c r="C2079" s="318">
        <v>1.5575637625022894E-2</v>
      </c>
      <c r="D2079" s="318">
        <v>-2.9329712219360767E-3</v>
      </c>
      <c r="E2079" s="318">
        <v>1.5453488787141281E-2</v>
      </c>
      <c r="F2079" s="318">
        <v>1.6642218693844454E-2</v>
      </c>
      <c r="G2079" s="318">
        <v>2.3881031569430127E-4</v>
      </c>
      <c r="H2079" s="318">
        <v>2.5075083147901633E-4</v>
      </c>
      <c r="I2079" s="318">
        <v>-5.545910536071192E-2</v>
      </c>
      <c r="J2079" s="318">
        <v>0</v>
      </c>
      <c r="K2079" s="318" t="s">
        <v>634</v>
      </c>
      <c r="O2079" s="318">
        <v>0</v>
      </c>
      <c r="P2079" s="318">
        <v>0</v>
      </c>
      <c r="Q2079" s="318">
        <v>0</v>
      </c>
      <c r="R2079" s="318">
        <v>3</v>
      </c>
      <c r="S2079" s="318">
        <v>0.13043478260869565</v>
      </c>
      <c r="T2079" s="318">
        <v>0</v>
      </c>
      <c r="U2079" s="318">
        <v>0</v>
      </c>
    </row>
    <row r="2080" spans="1:21" x14ac:dyDescent="0.2">
      <c r="A2080" s="318">
        <v>39526</v>
      </c>
      <c r="B2080" s="318">
        <v>394.82998700000002</v>
      </c>
      <c r="C2080" s="318">
        <v>-7.8208332390455899E-3</v>
      </c>
      <c r="D2080" s="318">
        <v>-3.7344022448925584E-3</v>
      </c>
      <c r="E2080" s="318">
        <v>1.523809944578265E-2</v>
      </c>
      <c r="F2080" s="318">
        <v>1.6410260941612083E-2</v>
      </c>
      <c r="G2080" s="318">
        <v>2.3219967471956152E-4</v>
      </c>
      <c r="H2080" s="318">
        <v>2.438096584555396E-4</v>
      </c>
      <c r="I2080" s="318">
        <v>-4.5373813131426265E-2</v>
      </c>
      <c r="J2080" s="318">
        <v>0</v>
      </c>
      <c r="K2080" s="318" t="s">
        <v>634</v>
      </c>
      <c r="O2080" s="318">
        <v>0</v>
      </c>
      <c r="P2080" s="318">
        <v>0</v>
      </c>
      <c r="Q2080" s="318">
        <v>0</v>
      </c>
      <c r="R2080" s="318">
        <v>3</v>
      </c>
      <c r="S2080" s="318">
        <v>0.13043478260869565</v>
      </c>
      <c r="T2080" s="318">
        <v>0</v>
      </c>
      <c r="U2080" s="318">
        <v>0</v>
      </c>
    </row>
    <row r="2081" spans="1:21" x14ac:dyDescent="0.2">
      <c r="A2081" s="318">
        <v>39532</v>
      </c>
      <c r="B2081" s="318">
        <v>399.23001099999999</v>
      </c>
      <c r="C2081" s="318">
        <v>1.1082459878528289E-2</v>
      </c>
      <c r="D2081" s="318">
        <v>-2.7337549359612726E-3</v>
      </c>
      <c r="E2081" s="318">
        <v>1.5498558355863499E-2</v>
      </c>
      <c r="F2081" s="318">
        <v>1.6690755152468383E-2</v>
      </c>
      <c r="G2081" s="318">
        <v>2.4020531111010627E-4</v>
      </c>
      <c r="H2081" s="318">
        <v>2.5221557666561161E-4</v>
      </c>
      <c r="I2081" s="318">
        <v>-3.9403791469989326E-2</v>
      </c>
      <c r="J2081" s="318">
        <v>0</v>
      </c>
      <c r="K2081" s="318" t="s">
        <v>634</v>
      </c>
      <c r="O2081" s="318">
        <v>0</v>
      </c>
      <c r="P2081" s="318">
        <v>0</v>
      </c>
      <c r="Q2081" s="318">
        <v>0</v>
      </c>
      <c r="R2081" s="318">
        <v>3</v>
      </c>
      <c r="S2081" s="318">
        <v>0.13043478260869565</v>
      </c>
      <c r="T2081" s="318">
        <v>0</v>
      </c>
      <c r="U2081" s="318">
        <v>0</v>
      </c>
    </row>
    <row r="2082" spans="1:21" x14ac:dyDescent="0.2">
      <c r="A2082" s="318">
        <v>39533</v>
      </c>
      <c r="B2082" s="318">
        <v>400.26001000000002</v>
      </c>
      <c r="C2082" s="318">
        <v>2.5766414659324031E-3</v>
      </c>
      <c r="D2082" s="318">
        <v>-3.3330963530758197E-3</v>
      </c>
      <c r="E2082" s="318">
        <v>1.500745821077301E-2</v>
      </c>
      <c r="F2082" s="318">
        <v>1.6161878073140165E-2</v>
      </c>
      <c r="G2082" s="318">
        <v>2.2522380194809824E-4</v>
      </c>
      <c r="H2082" s="318">
        <v>2.3648499204550317E-4</v>
      </c>
      <c r="I2082" s="318">
        <v>-3.2961685127313518E-2</v>
      </c>
      <c r="J2082" s="318">
        <v>0</v>
      </c>
      <c r="K2082" s="318" t="s">
        <v>634</v>
      </c>
      <c r="O2082" s="318">
        <v>0</v>
      </c>
      <c r="P2082" s="318">
        <v>0</v>
      </c>
      <c r="Q2082" s="318">
        <v>0</v>
      </c>
      <c r="R2082" s="318">
        <v>3</v>
      </c>
      <c r="S2082" s="318">
        <v>0.13043478260869565</v>
      </c>
      <c r="T2082" s="318">
        <v>0</v>
      </c>
      <c r="U2082" s="318">
        <v>0</v>
      </c>
    </row>
    <row r="2083" spans="1:21" x14ac:dyDescent="0.2">
      <c r="A2083" s="318">
        <v>39534</v>
      </c>
      <c r="B2083" s="318">
        <v>407.98998999999998</v>
      </c>
      <c r="C2083" s="318">
        <v>1.9128278856225533E-2</v>
      </c>
      <c r="D2083" s="318">
        <v>-1.9753140796570047E-3</v>
      </c>
      <c r="E2083" s="318">
        <v>1.5706124679017257E-2</v>
      </c>
      <c r="F2083" s="318">
        <v>1.6914288115864737E-2</v>
      </c>
      <c r="G2083" s="318">
        <v>2.46682352432835E-4</v>
      </c>
      <c r="H2083" s="318">
        <v>2.5901647005447678E-4</v>
      </c>
      <c r="I2083" s="318">
        <v>-3.1337685168882842E-2</v>
      </c>
      <c r="J2083" s="318">
        <v>0</v>
      </c>
      <c r="K2083" s="318" t="s">
        <v>634</v>
      </c>
      <c r="O2083" s="318">
        <v>0</v>
      </c>
      <c r="P2083" s="318">
        <v>0</v>
      </c>
      <c r="Q2083" s="318">
        <v>0</v>
      </c>
      <c r="R2083" s="318">
        <v>3</v>
      </c>
      <c r="S2083" s="318">
        <v>0.13043478260869565</v>
      </c>
      <c r="T2083" s="318">
        <v>0</v>
      </c>
      <c r="U2083" s="318">
        <v>0</v>
      </c>
    </row>
    <row r="2084" spans="1:21" x14ac:dyDescent="0.2">
      <c r="A2084" s="318">
        <v>39535</v>
      </c>
      <c r="B2084" s="318">
        <v>411.16000400000001</v>
      </c>
      <c r="C2084" s="318">
        <v>7.739803083829158E-3</v>
      </c>
      <c r="D2084" s="318">
        <v>-1.5664261111279511E-3</v>
      </c>
      <c r="E2084" s="318">
        <v>1.5848101036441988E-2</v>
      </c>
      <c r="F2084" s="318">
        <v>1.7067185731552911E-2</v>
      </c>
      <c r="G2084" s="318">
        <v>2.5116230646127365E-4</v>
      </c>
      <c r="H2084" s="318">
        <v>2.6372042178433733E-4</v>
      </c>
      <c r="I2084" s="318">
        <v>-2.5377358279925096E-2</v>
      </c>
      <c r="J2084" s="318">
        <v>0</v>
      </c>
      <c r="K2084" s="318" t="s">
        <v>634</v>
      </c>
      <c r="O2084" s="318">
        <v>0</v>
      </c>
      <c r="P2084" s="318">
        <v>0</v>
      </c>
      <c r="Q2084" s="318">
        <v>0</v>
      </c>
      <c r="R2084" s="318">
        <v>3</v>
      </c>
      <c r="S2084" s="318">
        <v>0.13043478260869565</v>
      </c>
      <c r="T2084" s="318">
        <v>0</v>
      </c>
      <c r="U2084" s="318">
        <v>0</v>
      </c>
    </row>
    <row r="2085" spans="1:21" x14ac:dyDescent="0.2">
      <c r="A2085" s="318">
        <v>39538</v>
      </c>
      <c r="B2085" s="318">
        <v>411.98998999999998</v>
      </c>
      <c r="C2085" s="318">
        <v>2.0166100645720225E-3</v>
      </c>
      <c r="D2085" s="318">
        <v>-1.8098734014481391E-3</v>
      </c>
      <c r="E2085" s="318">
        <v>1.5746792036766839E-2</v>
      </c>
      <c r="F2085" s="318">
        <v>1.6958083731902749E-2</v>
      </c>
      <c r="G2085" s="318">
        <v>2.4796145944918355E-4</v>
      </c>
      <c r="H2085" s="318">
        <v>2.6035953242164274E-4</v>
      </c>
      <c r="I2085" s="318">
        <v>-2.693812098684566E-2</v>
      </c>
      <c r="J2085" s="318">
        <v>0</v>
      </c>
      <c r="K2085" s="318" t="s">
        <v>634</v>
      </c>
      <c r="O2085" s="318">
        <v>0</v>
      </c>
      <c r="P2085" s="318">
        <v>0</v>
      </c>
      <c r="Q2085" s="318">
        <v>0</v>
      </c>
      <c r="R2085" s="318">
        <v>3</v>
      </c>
      <c r="S2085" s="318">
        <v>0.13043478260869565</v>
      </c>
      <c r="T2085" s="318">
        <v>0</v>
      </c>
      <c r="U2085" s="318">
        <v>0</v>
      </c>
    </row>
    <row r="2086" spans="1:21" x14ac:dyDescent="0.2">
      <c r="A2086" s="318">
        <v>39539</v>
      </c>
      <c r="B2086" s="318">
        <v>419.32998700000002</v>
      </c>
      <c r="C2086" s="318">
        <v>1.76591154953828E-2</v>
      </c>
      <c r="D2086" s="318">
        <v>-1.6001265584113503E-3</v>
      </c>
      <c r="E2086" s="318">
        <v>1.5985014166708691E-2</v>
      </c>
      <c r="F2086" s="318">
        <v>1.7214630641070896E-2</v>
      </c>
      <c r="G2086" s="318">
        <v>2.555206779098775E-4</v>
      </c>
      <c r="H2086" s="318">
        <v>2.6829671180537138E-4</v>
      </c>
      <c r="I2086" s="318">
        <v>-2.6505068923283418E-2</v>
      </c>
      <c r="J2086" s="318">
        <v>0</v>
      </c>
      <c r="K2086" s="318" t="s">
        <v>634</v>
      </c>
      <c r="O2086" s="318">
        <v>0</v>
      </c>
      <c r="P2086" s="318">
        <v>0</v>
      </c>
      <c r="Q2086" s="318">
        <v>0</v>
      </c>
      <c r="R2086" s="318">
        <v>3</v>
      </c>
      <c r="S2086" s="318">
        <v>0.13043478260869565</v>
      </c>
      <c r="T2086" s="318">
        <v>0</v>
      </c>
      <c r="U2086" s="318">
        <v>0</v>
      </c>
    </row>
    <row r="2087" spans="1:21" x14ac:dyDescent="0.2">
      <c r="A2087" s="318">
        <v>39540</v>
      </c>
      <c r="B2087" s="318">
        <v>422.89999399999999</v>
      </c>
      <c r="C2087" s="318">
        <v>8.4775618574426947E-3</v>
      </c>
      <c r="D2087" s="318">
        <v>-1.079895099899617E-3</v>
      </c>
      <c r="E2087" s="318">
        <v>1.61331525206132E-2</v>
      </c>
      <c r="F2087" s="318">
        <v>1.7374164252968061E-2</v>
      </c>
      <c r="G2087" s="318">
        <v>2.6027861025336804E-4</v>
      </c>
      <c r="H2087" s="318">
        <v>2.7329254076603645E-4</v>
      </c>
      <c r="I2087" s="318">
        <v>-2.6846006265555212E-2</v>
      </c>
      <c r="J2087" s="318">
        <v>0</v>
      </c>
      <c r="K2087" s="318" t="s">
        <v>634</v>
      </c>
      <c r="O2087" s="318">
        <v>0</v>
      </c>
      <c r="P2087" s="318">
        <v>0</v>
      </c>
      <c r="Q2087" s="318">
        <v>0</v>
      </c>
      <c r="R2087" s="318">
        <v>3</v>
      </c>
      <c r="S2087" s="318">
        <v>0.13043478260869565</v>
      </c>
      <c r="T2087" s="318">
        <v>0</v>
      </c>
      <c r="U2087" s="318">
        <v>0</v>
      </c>
    </row>
    <row r="2088" spans="1:21" x14ac:dyDescent="0.2">
      <c r="A2088" s="318">
        <v>39541</v>
      </c>
      <c r="B2088" s="318">
        <v>421.27999899999998</v>
      </c>
      <c r="C2088" s="318">
        <v>-3.8380369164105204E-3</v>
      </c>
      <c r="D2088" s="318">
        <v>-6.5446965712970457E-4</v>
      </c>
      <c r="E2088" s="318">
        <v>1.5925881740929484E-2</v>
      </c>
      <c r="F2088" s="318">
        <v>1.7150949567154829E-2</v>
      </c>
      <c r="G2088" s="318">
        <v>2.5363370922607112E-4</v>
      </c>
      <c r="H2088" s="318">
        <v>2.6631539468737468E-4</v>
      </c>
      <c r="I2088" s="318">
        <v>-2.2527780492324494E-2</v>
      </c>
      <c r="J2088" s="318">
        <v>0</v>
      </c>
      <c r="K2088" s="318" t="s">
        <v>634</v>
      </c>
      <c r="O2088" s="318">
        <v>0</v>
      </c>
      <c r="P2088" s="318">
        <v>0</v>
      </c>
      <c r="Q2088" s="318">
        <v>0</v>
      </c>
      <c r="R2088" s="318">
        <v>3</v>
      </c>
      <c r="S2088" s="318">
        <v>0.13043478260869565</v>
      </c>
      <c r="T2088" s="318">
        <v>0</v>
      </c>
      <c r="U2088" s="318">
        <v>0</v>
      </c>
    </row>
    <row r="2089" spans="1:21" x14ac:dyDescent="0.2">
      <c r="A2089" s="318">
        <v>39542</v>
      </c>
      <c r="B2089" s="318">
        <v>426.80999800000001</v>
      </c>
      <c r="C2089" s="318">
        <v>1.30412512709784E-2</v>
      </c>
      <c r="D2089" s="318">
        <v>8.3512544197843176E-4</v>
      </c>
      <c r="E2089" s="318">
        <v>1.5659487010448118E-2</v>
      </c>
      <c r="F2089" s="318">
        <v>1.6864062934328742E-2</v>
      </c>
      <c r="G2089" s="318">
        <v>2.4521953343039331E-4</v>
      </c>
      <c r="H2089" s="318">
        <v>2.57480510101913E-4</v>
      </c>
      <c r="I2089" s="318">
        <v>-1.6700662015815264E-2</v>
      </c>
      <c r="J2089" s="318">
        <v>0</v>
      </c>
      <c r="K2089" s="318" t="s">
        <v>634</v>
      </c>
      <c r="O2089" s="318">
        <v>0</v>
      </c>
      <c r="P2089" s="318">
        <v>0</v>
      </c>
      <c r="Q2089" s="318">
        <v>0</v>
      </c>
      <c r="R2089" s="318">
        <v>3</v>
      </c>
      <c r="S2089" s="318">
        <v>0.13043478260869565</v>
      </c>
      <c r="T2089" s="318">
        <v>0</v>
      </c>
      <c r="U2089" s="318">
        <v>0</v>
      </c>
    </row>
    <row r="2090" spans="1:21" x14ac:dyDescent="0.2">
      <c r="A2090" s="318">
        <v>39545</v>
      </c>
      <c r="B2090" s="318">
        <v>435.459991</v>
      </c>
      <c r="C2090" s="318">
        <v>2.0063978311113694E-2</v>
      </c>
      <c r="D2090" s="318">
        <v>1.6533640677351797E-3</v>
      </c>
      <c r="E2090" s="318">
        <v>1.6210944111111188E-2</v>
      </c>
      <c r="F2090" s="318">
        <v>1.7457939811965893E-2</v>
      </c>
      <c r="G2090" s="318">
        <v>2.627947089735705E-4</v>
      </c>
      <c r="H2090" s="318">
        <v>2.7593444442224903E-4</v>
      </c>
      <c r="I2090" s="318">
        <v>-9.6707098492804476E-3</v>
      </c>
      <c r="J2090" s="318">
        <v>0</v>
      </c>
      <c r="K2090" s="318" t="s">
        <v>634</v>
      </c>
      <c r="O2090" s="318">
        <v>0</v>
      </c>
      <c r="P2090" s="318">
        <v>0</v>
      </c>
      <c r="Q2090" s="318">
        <v>0</v>
      </c>
      <c r="R2090" s="318">
        <v>3</v>
      </c>
      <c r="S2090" s="318">
        <v>0.13043478260869565</v>
      </c>
      <c r="T2090" s="318">
        <v>0</v>
      </c>
      <c r="U2090" s="318">
        <v>0</v>
      </c>
    </row>
    <row r="2091" spans="1:21" x14ac:dyDescent="0.2">
      <c r="A2091" s="318">
        <v>39546</v>
      </c>
      <c r="B2091" s="318">
        <v>431.05999800000001</v>
      </c>
      <c r="C2091" s="318">
        <v>-1.0155636044430866E-2</v>
      </c>
      <c r="D2091" s="318">
        <v>7.291286074001728E-4</v>
      </c>
      <c r="E2091" s="318">
        <v>1.6308968500451691E-2</v>
      </c>
      <c r="F2091" s="318">
        <v>1.7563504538947974E-2</v>
      </c>
      <c r="G2091" s="318">
        <v>2.6598245354872543E-4</v>
      </c>
      <c r="H2091" s="318">
        <v>2.7928157622616171E-4</v>
      </c>
      <c r="I2091" s="318">
        <v>1.0540189575781733E-3</v>
      </c>
      <c r="J2091" s="318">
        <v>0</v>
      </c>
      <c r="K2091" s="318" t="s">
        <v>634</v>
      </c>
      <c r="O2091" s="318">
        <v>0</v>
      </c>
      <c r="P2091" s="318">
        <v>0</v>
      </c>
      <c r="Q2091" s="318">
        <v>0</v>
      </c>
      <c r="R2091" s="318">
        <v>3</v>
      </c>
      <c r="S2091" s="318">
        <v>0.13043478260869565</v>
      </c>
      <c r="T2091" s="318">
        <v>0</v>
      </c>
      <c r="U2091" s="318">
        <v>0</v>
      </c>
    </row>
    <row r="2092" spans="1:21" x14ac:dyDescent="0.2">
      <c r="A2092" s="318">
        <v>39547</v>
      </c>
      <c r="B2092" s="318">
        <v>431.57998700000002</v>
      </c>
      <c r="C2092" s="318">
        <v>1.2055760734994017E-3</v>
      </c>
      <c r="D2092" s="318">
        <v>1.1920866369253306E-3</v>
      </c>
      <c r="E2092" s="318">
        <v>1.6170795752214435E-2</v>
      </c>
      <c r="F2092" s="318">
        <v>1.7414703117769392E-2</v>
      </c>
      <c r="G2092" s="318">
        <v>2.6149463525983635E-4</v>
      </c>
      <c r="H2092" s="318">
        <v>2.7456936702282821E-4</v>
      </c>
      <c r="I2092" s="318">
        <v>-6.6967881262009735E-4</v>
      </c>
      <c r="J2092" s="318">
        <v>0</v>
      </c>
      <c r="K2092" s="318" t="s">
        <v>634</v>
      </c>
      <c r="O2092" s="318">
        <v>0</v>
      </c>
      <c r="P2092" s="318">
        <v>0</v>
      </c>
      <c r="Q2092" s="318">
        <v>0</v>
      </c>
      <c r="R2092" s="318">
        <v>3</v>
      </c>
      <c r="S2092" s="318">
        <v>0.13043478260869565</v>
      </c>
      <c r="T2092" s="318">
        <v>0</v>
      </c>
      <c r="U2092" s="318">
        <v>0</v>
      </c>
    </row>
    <row r="2093" spans="1:21" x14ac:dyDescent="0.2">
      <c r="A2093" s="318">
        <v>39548</v>
      </c>
      <c r="B2093" s="318">
        <v>431.98998999999998</v>
      </c>
      <c r="C2093" s="318">
        <v>9.4955369391363316E-4</v>
      </c>
      <c r="D2093" s="318">
        <v>2.3151296426673421E-3</v>
      </c>
      <c r="E2093" s="318">
        <v>1.5224596438797608E-2</v>
      </c>
      <c r="F2093" s="318">
        <v>1.6395719241782038E-2</v>
      </c>
      <c r="G2093" s="318">
        <v>2.317883367242488E-4</v>
      </c>
      <c r="H2093" s="318">
        <v>2.4337775356046123E-4</v>
      </c>
      <c r="I2093" s="318">
        <v>-2.5451192293592891E-3</v>
      </c>
      <c r="J2093" s="318">
        <v>0</v>
      </c>
      <c r="K2093" s="318" t="s">
        <v>634</v>
      </c>
      <c r="O2093" s="318">
        <v>0</v>
      </c>
      <c r="P2093" s="318">
        <v>0</v>
      </c>
      <c r="Q2093" s="318">
        <v>0</v>
      </c>
      <c r="R2093" s="318">
        <v>3</v>
      </c>
      <c r="S2093" s="318">
        <v>0.13043478260869565</v>
      </c>
      <c r="T2093" s="318">
        <v>0</v>
      </c>
      <c r="U2093" s="318">
        <v>0</v>
      </c>
    </row>
    <row r="2094" spans="1:21" x14ac:dyDescent="0.2">
      <c r="A2094" s="318">
        <v>39549</v>
      </c>
      <c r="B2094" s="318">
        <v>430.88000499999998</v>
      </c>
      <c r="C2094" s="318">
        <v>-2.572776011907744E-3</v>
      </c>
      <c r="D2094" s="318">
        <v>3.4294212144209539E-3</v>
      </c>
      <c r="E2094" s="318">
        <v>1.3844441539441482E-2</v>
      </c>
      <c r="F2094" s="318">
        <v>1.490939858093698E-2</v>
      </c>
      <c r="G2094" s="318">
        <v>1.9166856153901283E-4</v>
      </c>
      <c r="H2094" s="318">
        <v>2.0125198961596348E-4</v>
      </c>
      <c r="I2094" s="318">
        <v>9.2934357700032912E-3</v>
      </c>
      <c r="J2094" s="318">
        <v>0</v>
      </c>
      <c r="K2094" s="318" t="s">
        <v>634</v>
      </c>
      <c r="O2094" s="318">
        <v>0</v>
      </c>
      <c r="P2094" s="318">
        <v>0</v>
      </c>
      <c r="Q2094" s="318">
        <v>0</v>
      </c>
      <c r="R2094" s="318">
        <v>3</v>
      </c>
      <c r="S2094" s="318">
        <v>0.13043478260869565</v>
      </c>
      <c r="T2094" s="318">
        <v>0</v>
      </c>
      <c r="U2094" s="318">
        <v>0</v>
      </c>
    </row>
    <row r="2095" spans="1:21" x14ac:dyDescent="0.2">
      <c r="A2095" s="318">
        <v>39552</v>
      </c>
      <c r="B2095" s="318">
        <v>425.76998900000001</v>
      </c>
      <c r="C2095" s="318">
        <v>-1.1930372138690895E-2</v>
      </c>
      <c r="D2095" s="318">
        <v>1.6742897214935143E-3</v>
      </c>
      <c r="E2095" s="318">
        <v>1.3308722021413396E-2</v>
      </c>
      <c r="F2095" s="318">
        <v>1.4332469869214425E-2</v>
      </c>
      <c r="G2095" s="318">
        <v>1.7712208184325384E-4</v>
      </c>
      <c r="H2095" s="318">
        <v>1.8597818593541653E-4</v>
      </c>
      <c r="I2095" s="318">
        <v>1.9287031606203913E-2</v>
      </c>
      <c r="J2095" s="318">
        <v>0</v>
      </c>
      <c r="K2095" s="318" t="s">
        <v>634</v>
      </c>
      <c r="O2095" s="318">
        <v>0</v>
      </c>
      <c r="P2095" s="318">
        <v>0</v>
      </c>
      <c r="Q2095" s="318">
        <v>0</v>
      </c>
      <c r="R2095" s="318">
        <v>3</v>
      </c>
      <c r="S2095" s="318">
        <v>0.13043478260869565</v>
      </c>
      <c r="T2095" s="318">
        <v>0</v>
      </c>
      <c r="U2095" s="318">
        <v>0</v>
      </c>
    </row>
    <row r="2096" spans="1:21" x14ac:dyDescent="0.2">
      <c r="A2096" s="318">
        <v>39553</v>
      </c>
      <c r="B2096" s="318">
        <v>435.52999899999998</v>
      </c>
      <c r="C2096" s="318">
        <v>2.2664409432735868E-2</v>
      </c>
      <c r="D2096" s="318">
        <v>2.5316421755948969E-3</v>
      </c>
      <c r="E2096" s="318">
        <v>1.4068895001908523E-2</v>
      </c>
      <c r="F2096" s="318">
        <v>1.5151117694363024E-2</v>
      </c>
      <c r="G2096" s="318">
        <v>1.9793380657472662E-4</v>
      </c>
      <c r="H2096" s="318">
        <v>2.0783049690346295E-4</v>
      </c>
      <c r="I2096" s="318">
        <v>1.4311544041783161E-2</v>
      </c>
      <c r="J2096" s="318">
        <v>0</v>
      </c>
      <c r="K2096" s="318" t="s">
        <v>634</v>
      </c>
      <c r="O2096" s="318">
        <v>0</v>
      </c>
      <c r="P2096" s="318">
        <v>0</v>
      </c>
      <c r="Q2096" s="318">
        <v>0</v>
      </c>
      <c r="R2096" s="318">
        <v>3</v>
      </c>
      <c r="S2096" s="318">
        <v>0.13043478260869565</v>
      </c>
      <c r="T2096" s="318">
        <v>0</v>
      </c>
      <c r="U2096" s="318">
        <v>0</v>
      </c>
    </row>
    <row r="2097" spans="1:21" x14ac:dyDescent="0.2">
      <c r="A2097" s="318">
        <v>39554</v>
      </c>
      <c r="B2097" s="318">
        <v>441.48998999999998</v>
      </c>
      <c r="C2097" s="318">
        <v>1.3591669118810663E-2</v>
      </c>
      <c r="D2097" s="318">
        <v>4.106836391896092E-3</v>
      </c>
      <c r="E2097" s="318">
        <v>1.3311753680403099E-2</v>
      </c>
      <c r="F2097" s="318">
        <v>1.4335734732741799E-2</v>
      </c>
      <c r="G2097" s="318">
        <v>1.7720278604772545E-4</v>
      </c>
      <c r="H2097" s="318">
        <v>1.8606292535011172E-4</v>
      </c>
      <c r="I2097" s="318">
        <v>1.7900701466354346E-2</v>
      </c>
      <c r="J2097" s="318">
        <v>0</v>
      </c>
      <c r="K2097" s="318" t="s">
        <v>634</v>
      </c>
      <c r="O2097" s="318">
        <v>0</v>
      </c>
      <c r="P2097" s="318">
        <v>0</v>
      </c>
      <c r="Q2097" s="318">
        <v>0</v>
      </c>
      <c r="R2097" s="318">
        <v>2</v>
      </c>
      <c r="S2097" s="318">
        <v>8.6956521739130432E-2</v>
      </c>
      <c r="T2097" s="318">
        <v>0</v>
      </c>
      <c r="U2097" s="318">
        <v>0</v>
      </c>
    </row>
    <row r="2098" spans="1:21" x14ac:dyDescent="0.2">
      <c r="A2098" s="318">
        <v>39555</v>
      </c>
      <c r="B2098" s="318">
        <v>437.07998700000002</v>
      </c>
      <c r="C2098" s="318">
        <v>-1.0039132120597762E-2</v>
      </c>
      <c r="D2098" s="318">
        <v>3.6229055054957846E-3</v>
      </c>
      <c r="E2098" s="318">
        <v>1.3644373457340285E-2</v>
      </c>
      <c r="F2098" s="318">
        <v>1.4693940646366459E-2</v>
      </c>
      <c r="G2098" s="318">
        <v>1.8616892704337206E-4</v>
      </c>
      <c r="H2098" s="318">
        <v>1.9547737339554067E-4</v>
      </c>
      <c r="I2098" s="318">
        <v>3.3435478641431593E-2</v>
      </c>
      <c r="J2098" s="318">
        <v>0</v>
      </c>
      <c r="K2098" s="318" t="s">
        <v>634</v>
      </c>
      <c r="O2098" s="318">
        <v>0</v>
      </c>
      <c r="P2098" s="318">
        <v>0</v>
      </c>
      <c r="Q2098" s="318">
        <v>0</v>
      </c>
      <c r="R2098" s="318">
        <v>2</v>
      </c>
      <c r="S2098" s="318">
        <v>8.6956521739130432E-2</v>
      </c>
      <c r="T2098" s="318">
        <v>0</v>
      </c>
      <c r="U2098" s="318">
        <v>0</v>
      </c>
    </row>
    <row r="2099" spans="1:21" x14ac:dyDescent="0.2">
      <c r="A2099" s="318">
        <v>39556</v>
      </c>
      <c r="B2099" s="318">
        <v>443.41000400000001</v>
      </c>
      <c r="C2099" s="318">
        <v>1.4378643988735874E-2</v>
      </c>
      <c r="D2099" s="318">
        <v>5.8949716069352353E-3</v>
      </c>
      <c r="E2099" s="318">
        <v>1.0873795593081187E-2</v>
      </c>
      <c r="F2099" s="318">
        <v>1.1710241407933586E-2</v>
      </c>
      <c r="G2099" s="318">
        <v>1.1823943060011183E-4</v>
      </c>
      <c r="H2099" s="318">
        <v>1.2415140213011742E-4</v>
      </c>
      <c r="I2099" s="318">
        <v>2.9388241952906041E-2</v>
      </c>
      <c r="J2099" s="318">
        <v>0</v>
      </c>
      <c r="K2099" s="318" t="s">
        <v>634</v>
      </c>
      <c r="O2099" s="318">
        <v>0</v>
      </c>
      <c r="P2099" s="318">
        <v>0</v>
      </c>
      <c r="Q2099" s="318">
        <v>0</v>
      </c>
      <c r="R2099" s="318">
        <v>2</v>
      </c>
      <c r="S2099" s="318">
        <v>8.6956521739130432E-2</v>
      </c>
      <c r="T2099" s="318">
        <v>0</v>
      </c>
      <c r="U2099" s="318">
        <v>0</v>
      </c>
    </row>
    <row r="2100" spans="1:21" x14ac:dyDescent="0.2">
      <c r="A2100" s="318">
        <v>39559</v>
      </c>
      <c r="B2100" s="318">
        <v>446.79998799999998</v>
      </c>
      <c r="C2100" s="318">
        <v>7.6161813889495493E-3</v>
      </c>
      <c r="D2100" s="318">
        <v>5.5159498814079328E-3</v>
      </c>
      <c r="E2100" s="318">
        <v>1.0656028982987344E-2</v>
      </c>
      <c r="F2100" s="318">
        <v>1.1475723520140216E-2</v>
      </c>
      <c r="G2100" s="318">
        <v>1.1355095368626631E-4</v>
      </c>
      <c r="H2100" s="318">
        <v>1.1922850137057963E-4</v>
      </c>
      <c r="I2100" s="318">
        <v>4.4262191912785777E-2</v>
      </c>
      <c r="J2100" s="318">
        <v>0</v>
      </c>
      <c r="K2100" s="318" t="s">
        <v>634</v>
      </c>
      <c r="O2100" s="318">
        <v>0</v>
      </c>
      <c r="P2100" s="318">
        <v>0</v>
      </c>
      <c r="Q2100" s="318">
        <v>0</v>
      </c>
      <c r="R2100" s="318">
        <v>2</v>
      </c>
      <c r="S2100" s="318">
        <v>8.6956521739130432E-2</v>
      </c>
      <c r="T2100" s="318">
        <v>0</v>
      </c>
      <c r="U2100" s="318">
        <v>0</v>
      </c>
    </row>
    <row r="2101" spans="1:21" x14ac:dyDescent="0.2">
      <c r="A2101" s="318">
        <v>39560</v>
      </c>
      <c r="B2101" s="318">
        <v>456.67001299999998</v>
      </c>
      <c r="C2101" s="318">
        <v>2.1850017527048612E-2</v>
      </c>
      <c r="D2101" s="318">
        <v>6.9288475369362282E-3</v>
      </c>
      <c r="E2101" s="318">
        <v>1.0765753991455344E-2</v>
      </c>
      <c r="F2101" s="318">
        <v>1.1593888913874986E-2</v>
      </c>
      <c r="G2101" s="318">
        <v>1.1590145900453666E-4</v>
      </c>
      <c r="H2101" s="318">
        <v>1.216965319547635E-4</v>
      </c>
      <c r="I2101" s="318">
        <v>4.4799241894480091E-2</v>
      </c>
      <c r="J2101" s="318">
        <v>0</v>
      </c>
      <c r="K2101" s="318" t="s">
        <v>634</v>
      </c>
      <c r="O2101" s="318">
        <v>0</v>
      </c>
      <c r="P2101" s="318">
        <v>0</v>
      </c>
      <c r="Q2101" s="318">
        <v>0</v>
      </c>
      <c r="R2101" s="318">
        <v>2</v>
      </c>
      <c r="S2101" s="318">
        <v>8.6956521739130432E-2</v>
      </c>
      <c r="T2101" s="318">
        <v>0</v>
      </c>
      <c r="U2101" s="318">
        <v>0</v>
      </c>
    </row>
    <row r="2102" spans="1:21" x14ac:dyDescent="0.2">
      <c r="A2102" s="318">
        <v>39561</v>
      </c>
      <c r="B2102" s="318">
        <v>456.70001200000002</v>
      </c>
      <c r="C2102" s="318">
        <v>6.5688601967893838E-5</v>
      </c>
      <c r="D2102" s="318">
        <v>6.4042393809095426E-3</v>
      </c>
      <c r="E2102" s="318">
        <v>1.0821506704494478E-2</v>
      </c>
      <c r="F2102" s="318">
        <v>1.16539302971479E-2</v>
      </c>
      <c r="G2102" s="318">
        <v>1.1710500735541895E-4</v>
      </c>
      <c r="H2102" s="318">
        <v>1.229602577231899E-4</v>
      </c>
      <c r="I2102" s="318">
        <v>6.6541914475370265E-2</v>
      </c>
      <c r="J2102" s="318">
        <v>0</v>
      </c>
      <c r="K2102" s="318" t="s">
        <v>634</v>
      </c>
      <c r="O2102" s="318">
        <v>0</v>
      </c>
      <c r="P2102" s="318">
        <v>0</v>
      </c>
      <c r="Q2102" s="318">
        <v>0</v>
      </c>
      <c r="R2102" s="318">
        <v>2</v>
      </c>
      <c r="S2102" s="318">
        <v>8.6956521739130432E-2</v>
      </c>
      <c r="T2102" s="318">
        <v>0</v>
      </c>
      <c r="U2102" s="318">
        <v>0</v>
      </c>
    </row>
    <row r="2103" spans="1:21" x14ac:dyDescent="0.2">
      <c r="A2103" s="318">
        <v>39562</v>
      </c>
      <c r="B2103" s="318">
        <v>448.98998999999998</v>
      </c>
      <c r="C2103" s="318">
        <v>-1.7026152959304687E-2</v>
      </c>
      <c r="D2103" s="318">
        <v>5.4707729797077772E-3</v>
      </c>
      <c r="E2103" s="318">
        <v>1.1954359825102278E-2</v>
      </c>
      <c r="F2103" s="318">
        <v>1.287392596549476E-2</v>
      </c>
      <c r="G2103" s="318">
        <v>1.4290671882801934E-4</v>
      </c>
      <c r="H2103" s="318">
        <v>1.5005205476942033E-4</v>
      </c>
      <c r="I2103" s="318">
        <v>6.2041330357018476E-2</v>
      </c>
      <c r="J2103" s="318">
        <v>0</v>
      </c>
      <c r="K2103" s="318" t="s">
        <v>634</v>
      </c>
      <c r="O2103" s="318">
        <v>0</v>
      </c>
      <c r="P2103" s="318">
        <v>0</v>
      </c>
      <c r="Q2103" s="318">
        <v>0</v>
      </c>
      <c r="R2103" s="318">
        <v>2</v>
      </c>
      <c r="S2103" s="318">
        <v>8.6956521739130432E-2</v>
      </c>
      <c r="T2103" s="318">
        <v>0</v>
      </c>
      <c r="U2103" s="318">
        <v>0</v>
      </c>
    </row>
    <row r="2104" spans="1:21" x14ac:dyDescent="0.2">
      <c r="A2104" s="318">
        <v>39563</v>
      </c>
      <c r="B2104" s="318">
        <v>455.39999399999999</v>
      </c>
      <c r="C2104" s="318">
        <v>1.4175546947305859E-2</v>
      </c>
      <c r="D2104" s="318">
        <v>5.2349286030925557E-3</v>
      </c>
      <c r="E2104" s="318">
        <v>1.1717960414787723E-2</v>
      </c>
      <c r="F2104" s="318">
        <v>1.2619341985156008E-2</v>
      </c>
      <c r="G2104" s="318">
        <v>1.3731059628253206E-4</v>
      </c>
      <c r="H2104" s="318">
        <v>1.4417612609665868E-4</v>
      </c>
      <c r="I2104" s="318">
        <v>5.3882741987597883E-2</v>
      </c>
      <c r="J2104" s="318">
        <v>0</v>
      </c>
      <c r="K2104" s="318" t="s">
        <v>634</v>
      </c>
      <c r="O2104" s="318">
        <v>0</v>
      </c>
      <c r="P2104" s="318">
        <v>0</v>
      </c>
      <c r="Q2104" s="318">
        <v>0</v>
      </c>
      <c r="R2104" s="318">
        <v>2</v>
      </c>
      <c r="S2104" s="318">
        <v>8.6956521739130432E-2</v>
      </c>
      <c r="T2104" s="318">
        <v>0</v>
      </c>
      <c r="U2104" s="318">
        <v>0</v>
      </c>
    </row>
    <row r="2105" spans="1:21" x14ac:dyDescent="0.2">
      <c r="A2105" s="318">
        <v>39566</v>
      </c>
      <c r="B2105" s="318">
        <v>465.95001200000002</v>
      </c>
      <c r="C2105" s="318">
        <v>2.2902217531091774E-2</v>
      </c>
      <c r="D2105" s="318">
        <v>5.9569483386764889E-3</v>
      </c>
      <c r="E2105" s="318">
        <v>1.2331105110819899E-2</v>
      </c>
      <c r="F2105" s="318">
        <v>1.3279651657806044E-2</v>
      </c>
      <c r="G2105" s="318">
        <v>1.5205615325408861E-4</v>
      </c>
      <c r="H2105" s="318">
        <v>1.5965896091679304E-4</v>
      </c>
      <c r="I2105" s="318">
        <v>5.3344732680970119E-2</v>
      </c>
      <c r="J2105" s="318">
        <v>0</v>
      </c>
      <c r="K2105" s="318" t="s">
        <v>634</v>
      </c>
      <c r="O2105" s="318">
        <v>0</v>
      </c>
      <c r="P2105" s="318">
        <v>0</v>
      </c>
      <c r="Q2105" s="318">
        <v>0</v>
      </c>
      <c r="R2105" s="318">
        <v>2</v>
      </c>
      <c r="S2105" s="318">
        <v>8.6956521739130432E-2</v>
      </c>
      <c r="T2105" s="318">
        <v>0</v>
      </c>
      <c r="U2105" s="318">
        <v>0</v>
      </c>
    </row>
    <row r="2106" spans="1:21" x14ac:dyDescent="0.2">
      <c r="A2106" s="318">
        <v>39567</v>
      </c>
      <c r="B2106" s="318">
        <v>457.35998499999999</v>
      </c>
      <c r="C2106" s="318">
        <v>-1.8607563826706666E-2</v>
      </c>
      <c r="D2106" s="318">
        <v>4.9748448200441706E-3</v>
      </c>
      <c r="E2106" s="318">
        <v>1.3432715629282017E-2</v>
      </c>
      <c r="F2106" s="318">
        <v>1.4466001446919095E-2</v>
      </c>
      <c r="G2106" s="318">
        <v>1.8043784917715736E-4</v>
      </c>
      <c r="H2106" s="318">
        <v>1.8945974163601524E-4</v>
      </c>
      <c r="I2106" s="318">
        <v>5.7894456759117197E-2</v>
      </c>
      <c r="J2106" s="318">
        <v>0</v>
      </c>
      <c r="K2106" s="318" t="s">
        <v>634</v>
      </c>
      <c r="O2106" s="318">
        <v>0</v>
      </c>
      <c r="P2106" s="318">
        <v>0</v>
      </c>
      <c r="Q2106" s="318">
        <v>0</v>
      </c>
      <c r="R2106" s="318">
        <v>2</v>
      </c>
      <c r="S2106" s="318">
        <v>8.6956521739130432E-2</v>
      </c>
      <c r="T2106" s="318">
        <v>0</v>
      </c>
      <c r="U2106" s="318">
        <v>0</v>
      </c>
    </row>
    <row r="2107" spans="1:21" x14ac:dyDescent="0.2">
      <c r="A2107" s="318">
        <v>39568</v>
      </c>
      <c r="B2107" s="318">
        <v>463.22000100000002</v>
      </c>
      <c r="C2107" s="318">
        <v>1.2731311219573603E-2</v>
      </c>
      <c r="D2107" s="318">
        <v>4.7401874735770663E-3</v>
      </c>
      <c r="E2107" s="318">
        <v>1.3241738342282806E-2</v>
      </c>
      <c r="F2107" s="318">
        <v>1.4260333599381482E-2</v>
      </c>
      <c r="G2107" s="318">
        <v>1.7534363432548258E-4</v>
      </c>
      <c r="H2107" s="318">
        <v>1.8411081604175671E-4</v>
      </c>
      <c r="I2107" s="318">
        <v>5.1462453262147025E-2</v>
      </c>
      <c r="J2107" s="318">
        <v>0</v>
      </c>
      <c r="K2107" s="318" t="s">
        <v>634</v>
      </c>
      <c r="O2107" s="318">
        <v>0</v>
      </c>
      <c r="P2107" s="318">
        <v>0</v>
      </c>
      <c r="Q2107" s="318">
        <v>0</v>
      </c>
      <c r="R2107" s="318">
        <v>2</v>
      </c>
      <c r="S2107" s="318">
        <v>8.6956521739130432E-2</v>
      </c>
      <c r="T2107" s="318">
        <v>0</v>
      </c>
      <c r="U2107" s="318">
        <v>0</v>
      </c>
    </row>
    <row r="2108" spans="1:21" x14ac:dyDescent="0.2">
      <c r="A2108" s="318">
        <v>39570</v>
      </c>
      <c r="B2108" s="318">
        <v>477.14001500000001</v>
      </c>
      <c r="C2108" s="318">
        <v>2.960787493249846E-2</v>
      </c>
      <c r="D2108" s="318">
        <v>5.7463928581035313E-3</v>
      </c>
      <c r="E2108" s="318">
        <v>1.4300428601944455E-2</v>
      </c>
      <c r="F2108" s="318">
        <v>1.5400461571324797E-2</v>
      </c>
      <c r="G2108" s="318">
        <v>2.0450225819931104E-4</v>
      </c>
      <c r="H2108" s="318">
        <v>2.1472737110927659E-4</v>
      </c>
      <c r="I2108" s="318">
        <v>4.8243145304838364E-2</v>
      </c>
      <c r="J2108" s="318">
        <v>0</v>
      </c>
      <c r="K2108" s="318" t="s">
        <v>634</v>
      </c>
      <c r="O2108" s="318">
        <v>0</v>
      </c>
      <c r="P2108" s="318">
        <v>0</v>
      </c>
      <c r="Q2108" s="318">
        <v>0</v>
      </c>
      <c r="R2108" s="318">
        <v>2</v>
      </c>
      <c r="S2108" s="318">
        <v>8.6956521739130432E-2</v>
      </c>
      <c r="T2108" s="318">
        <v>0</v>
      </c>
      <c r="U2108" s="318">
        <v>0</v>
      </c>
    </row>
    <row r="2109" spans="1:21" x14ac:dyDescent="0.2">
      <c r="A2109" s="318">
        <v>39573</v>
      </c>
      <c r="B2109" s="318">
        <v>476.25</v>
      </c>
      <c r="C2109" s="318">
        <v>-1.8670538699552259E-3</v>
      </c>
      <c r="D2109" s="318">
        <v>5.8402491936490209E-3</v>
      </c>
      <c r="E2109" s="318">
        <v>1.424072233371337E-2</v>
      </c>
      <c r="F2109" s="318">
        <v>1.5336162513229782E-2</v>
      </c>
      <c r="G2109" s="318">
        <v>2.0279817258592276E-4</v>
      </c>
      <c r="H2109" s="318">
        <v>2.129380812152189E-4</v>
      </c>
      <c r="I2109" s="318">
        <v>6.262957004471717E-2</v>
      </c>
      <c r="J2109" s="318">
        <v>0</v>
      </c>
      <c r="K2109" s="318" t="s">
        <v>634</v>
      </c>
      <c r="O2109" s="318">
        <v>0</v>
      </c>
      <c r="P2109" s="318">
        <v>0</v>
      </c>
      <c r="Q2109" s="318">
        <v>0</v>
      </c>
      <c r="R2109" s="318">
        <v>2</v>
      </c>
      <c r="S2109" s="318">
        <v>8.6956521739130432E-2</v>
      </c>
      <c r="T2109" s="318">
        <v>0</v>
      </c>
      <c r="U2109" s="318">
        <v>0</v>
      </c>
    </row>
    <row r="2110" spans="1:21" x14ac:dyDescent="0.2">
      <c r="A2110" s="318">
        <v>39574</v>
      </c>
      <c r="B2110" s="318">
        <v>474.70001200000002</v>
      </c>
      <c r="C2110" s="318">
        <v>-3.2598756045149912E-3</v>
      </c>
      <c r="D2110" s="318">
        <v>5.0640050567207651E-3</v>
      </c>
      <c r="E2110" s="318">
        <v>1.4272819689851911E-2</v>
      </c>
      <c r="F2110" s="318">
        <v>1.5370728896763596E-2</v>
      </c>
      <c r="G2110" s="318">
        <v>2.037133818990244E-4</v>
      </c>
      <c r="H2110" s="318">
        <v>2.1389905099397562E-4</v>
      </c>
      <c r="I2110" s="318">
        <v>7.0244772809143582E-2</v>
      </c>
      <c r="J2110" s="318">
        <v>0</v>
      </c>
      <c r="K2110" s="318" t="s">
        <v>634</v>
      </c>
      <c r="O2110" s="318">
        <v>0</v>
      </c>
      <c r="P2110" s="318">
        <v>0</v>
      </c>
      <c r="Q2110" s="318">
        <v>0</v>
      </c>
      <c r="R2110" s="318">
        <v>2</v>
      </c>
      <c r="S2110" s="318">
        <v>8.6956521739130432E-2</v>
      </c>
      <c r="T2110" s="318">
        <v>0</v>
      </c>
      <c r="U2110" s="318">
        <v>0</v>
      </c>
    </row>
    <row r="2111" spans="1:21" x14ac:dyDescent="0.2">
      <c r="A2111" s="318">
        <v>39575</v>
      </c>
      <c r="B2111" s="318">
        <v>488.08999599999999</v>
      </c>
      <c r="C2111" s="318">
        <v>2.7816756046623273E-2</v>
      </c>
      <c r="D2111" s="318">
        <v>5.4331849488878864E-3</v>
      </c>
      <c r="E2111" s="318">
        <v>1.4771753362935802E-2</v>
      </c>
      <c r="F2111" s="318">
        <v>1.5908042083161631E-2</v>
      </c>
      <c r="G2111" s="318">
        <v>2.1820469741540516E-4</v>
      </c>
      <c r="H2111" s="318">
        <v>2.2911493228617541E-4</v>
      </c>
      <c r="I2111" s="318">
        <v>6.5290264964335099E-2</v>
      </c>
      <c r="J2111" s="318">
        <v>0</v>
      </c>
      <c r="K2111" s="318" t="s">
        <v>634</v>
      </c>
      <c r="O2111" s="318">
        <v>0</v>
      </c>
      <c r="P2111" s="318">
        <v>0</v>
      </c>
      <c r="Q2111" s="318">
        <v>0</v>
      </c>
      <c r="R2111" s="318">
        <v>2</v>
      </c>
      <c r="S2111" s="318">
        <v>8.6956521739130432E-2</v>
      </c>
      <c r="T2111" s="318">
        <v>0</v>
      </c>
      <c r="U2111" s="318">
        <v>0</v>
      </c>
    </row>
    <row r="2112" spans="1:21" x14ac:dyDescent="0.2">
      <c r="A2112" s="318">
        <v>39576</v>
      </c>
      <c r="B2112" s="318">
        <v>493.5</v>
      </c>
      <c r="C2112" s="318">
        <v>1.1023051990517207E-2</v>
      </c>
      <c r="D2112" s="318">
        <v>6.441693902933034E-3</v>
      </c>
      <c r="E2112" s="318">
        <v>1.437179586094112E-2</v>
      </c>
      <c r="F2112" s="318">
        <v>1.5477318619475051E-2</v>
      </c>
      <c r="G2112" s="318">
        <v>2.0654851626856433E-4</v>
      </c>
      <c r="H2112" s="318">
        <v>2.1687594208199255E-4</v>
      </c>
      <c r="I2112" s="318">
        <v>7.2742089639011145E-2</v>
      </c>
      <c r="J2112" s="318">
        <v>0</v>
      </c>
      <c r="K2112" s="318" t="s">
        <v>634</v>
      </c>
      <c r="O2112" s="318">
        <v>0</v>
      </c>
      <c r="P2112" s="318">
        <v>0</v>
      </c>
      <c r="Q2112" s="318">
        <v>0</v>
      </c>
      <c r="R2112" s="318">
        <v>2</v>
      </c>
      <c r="S2112" s="318">
        <v>8.6956521739130432E-2</v>
      </c>
      <c r="T2112" s="318">
        <v>0</v>
      </c>
      <c r="U2112" s="318">
        <v>0</v>
      </c>
    </row>
    <row r="2113" spans="1:21" x14ac:dyDescent="0.2">
      <c r="A2113" s="318">
        <v>39577</v>
      </c>
      <c r="B2113" s="318">
        <v>485.95001200000002</v>
      </c>
      <c r="C2113" s="318">
        <v>-1.5417096230158399E-2</v>
      </c>
      <c r="D2113" s="318">
        <v>5.6501380789493278E-3</v>
      </c>
      <c r="E2113" s="318">
        <v>1.5113243080917438E-2</v>
      </c>
      <c r="F2113" s="318">
        <v>1.6275800240988011E-2</v>
      </c>
      <c r="G2113" s="318">
        <v>2.2841011642289879E-4</v>
      </c>
      <c r="H2113" s="318">
        <v>2.3983062224404374E-4</v>
      </c>
      <c r="I2113" s="318">
        <v>8.0578986783607046E-2</v>
      </c>
      <c r="J2113" s="318">
        <v>0</v>
      </c>
      <c r="K2113" s="318" t="s">
        <v>634</v>
      </c>
      <c r="O2113" s="318">
        <v>0</v>
      </c>
      <c r="P2113" s="318">
        <v>0</v>
      </c>
      <c r="Q2113" s="318">
        <v>0</v>
      </c>
      <c r="R2113" s="318">
        <v>2</v>
      </c>
      <c r="S2113" s="318">
        <v>8.6956521739130432E-2</v>
      </c>
      <c r="T2113" s="318">
        <v>0</v>
      </c>
      <c r="U2113" s="318">
        <v>0</v>
      </c>
    </row>
    <row r="2114" spans="1:21" x14ac:dyDescent="0.2">
      <c r="A2114" s="318">
        <v>39581</v>
      </c>
      <c r="B2114" s="318">
        <v>484.42001299999998</v>
      </c>
      <c r="C2114" s="318">
        <v>-3.1534367889813407E-3</v>
      </c>
      <c r="D2114" s="318">
        <v>5.4547575797638534E-3</v>
      </c>
      <c r="E2114" s="318">
        <v>1.5203302471870534E-2</v>
      </c>
      <c r="F2114" s="318">
        <v>1.6372787277399038E-2</v>
      </c>
      <c r="G2114" s="318">
        <v>2.3114040605118469E-4</v>
      </c>
      <c r="H2114" s="318">
        <v>2.4269742635374392E-4</v>
      </c>
      <c r="I2114" s="318">
        <v>7.3751843444209556E-2</v>
      </c>
      <c r="J2114" s="318">
        <v>0</v>
      </c>
      <c r="K2114" s="318" t="s">
        <v>634</v>
      </c>
      <c r="O2114" s="318">
        <v>0</v>
      </c>
      <c r="P2114" s="318">
        <v>0</v>
      </c>
      <c r="Q2114" s="318">
        <v>0</v>
      </c>
      <c r="R2114" s="318">
        <v>2</v>
      </c>
      <c r="S2114" s="318">
        <v>8.6956521739130432E-2</v>
      </c>
      <c r="T2114" s="318">
        <v>0</v>
      </c>
      <c r="U2114" s="318">
        <v>0</v>
      </c>
    </row>
    <row r="2115" spans="1:21" x14ac:dyDescent="0.2">
      <c r="A2115" s="318">
        <v>39582</v>
      </c>
      <c r="B2115" s="318">
        <v>492.32000699999998</v>
      </c>
      <c r="C2115" s="318">
        <v>1.6176599937729588E-2</v>
      </c>
      <c r="D2115" s="318">
        <v>6.3475850059370601E-3</v>
      </c>
      <c r="E2115" s="318">
        <v>1.5258743021520282E-2</v>
      </c>
      <c r="F2115" s="318">
        <v>1.6432492484714151E-2</v>
      </c>
      <c r="G2115" s="318">
        <v>2.328292385967939E-4</v>
      </c>
      <c r="H2115" s="318">
        <v>2.444707005266336E-4</v>
      </c>
      <c r="I2115" s="318">
        <v>7.8697459786071691E-2</v>
      </c>
      <c r="J2115" s="318">
        <v>0</v>
      </c>
      <c r="K2115" s="318" t="s">
        <v>634</v>
      </c>
      <c r="O2115" s="318">
        <v>0</v>
      </c>
      <c r="P2115" s="318">
        <v>0</v>
      </c>
      <c r="Q2115" s="318">
        <v>0</v>
      </c>
      <c r="R2115" s="318">
        <v>2</v>
      </c>
      <c r="S2115" s="318">
        <v>8.6956521739130432E-2</v>
      </c>
      <c r="T2115" s="318">
        <v>0</v>
      </c>
      <c r="U2115" s="318">
        <v>0</v>
      </c>
    </row>
    <row r="2116" spans="1:21" x14ac:dyDescent="0.2">
      <c r="A2116" s="318">
        <v>39583</v>
      </c>
      <c r="B2116" s="318">
        <v>502.13000499999998</v>
      </c>
      <c r="C2116" s="318">
        <v>1.973013447518402E-2</v>
      </c>
      <c r="D2116" s="318">
        <v>7.8552281780263425E-3</v>
      </c>
      <c r="E2116" s="318">
        <v>1.492290343436988E-2</v>
      </c>
      <c r="F2116" s="318">
        <v>1.6070819083167563E-2</v>
      </c>
      <c r="G2116" s="318">
        <v>2.2269304691152834E-4</v>
      </c>
      <c r="H2116" s="318">
        <v>2.3382769925710476E-4</v>
      </c>
      <c r="I2116" s="318">
        <v>9.3113726572617628E-2</v>
      </c>
      <c r="J2116" s="318">
        <v>0</v>
      </c>
      <c r="K2116" s="318" t="s">
        <v>634</v>
      </c>
      <c r="O2116" s="318">
        <v>0</v>
      </c>
      <c r="P2116" s="318">
        <v>0</v>
      </c>
      <c r="Q2116" s="318">
        <v>0</v>
      </c>
      <c r="R2116" s="318">
        <v>2</v>
      </c>
      <c r="S2116" s="318">
        <v>8.6956521739130432E-2</v>
      </c>
      <c r="T2116" s="318">
        <v>0</v>
      </c>
      <c r="U2116" s="318">
        <v>0</v>
      </c>
    </row>
    <row r="2117" spans="1:21" x14ac:dyDescent="0.2">
      <c r="A2117" s="318">
        <v>39584</v>
      </c>
      <c r="B2117" s="318">
        <v>508.72000100000002</v>
      </c>
      <c r="C2117" s="318">
        <v>1.3038708657560233E-2</v>
      </c>
      <c r="D2117" s="318">
        <v>7.39686147444655E-3</v>
      </c>
      <c r="E2117" s="318">
        <v>1.4589389051539262E-2</v>
      </c>
      <c r="F2117" s="318">
        <v>1.5711649747811512E-2</v>
      </c>
      <c r="G2117" s="318">
        <v>2.1285027289717366E-4</v>
      </c>
      <c r="H2117" s="318">
        <v>2.2349278654203235E-4</v>
      </c>
      <c r="I2117" s="318">
        <v>0.10174332871335523</v>
      </c>
      <c r="J2117" s="318">
        <v>0</v>
      </c>
      <c r="K2117" s="318" t="s">
        <v>634</v>
      </c>
      <c r="O2117" s="318">
        <v>0</v>
      </c>
      <c r="P2117" s="318">
        <v>0</v>
      </c>
      <c r="Q2117" s="318">
        <v>0</v>
      </c>
      <c r="R2117" s="318">
        <v>2</v>
      </c>
      <c r="S2117" s="318">
        <v>8.6956521739130432E-2</v>
      </c>
      <c r="T2117" s="318">
        <v>0</v>
      </c>
      <c r="U2117" s="318">
        <v>0</v>
      </c>
    </row>
    <row r="2118" spans="1:21" x14ac:dyDescent="0.2">
      <c r="A2118" s="318">
        <v>39587</v>
      </c>
      <c r="B2118" s="318">
        <v>515.11999500000002</v>
      </c>
      <c r="C2118" s="318">
        <v>1.2502104598581533E-2</v>
      </c>
      <c r="D2118" s="318">
        <v>7.3449774496737348E-3</v>
      </c>
      <c r="E2118" s="318">
        <v>1.4568179008642037E-2</v>
      </c>
      <c r="F2118" s="318">
        <v>1.5688808163152962E-2</v>
      </c>
      <c r="G2118" s="318">
        <v>2.1223183962783848E-4</v>
      </c>
      <c r="H2118" s="318">
        <v>2.2284343160923042E-4</v>
      </c>
      <c r="I2118" s="318">
        <v>9.7651729554784142E-2</v>
      </c>
      <c r="J2118" s="318">
        <v>0</v>
      </c>
      <c r="K2118" s="318" t="s">
        <v>634</v>
      </c>
      <c r="O2118" s="318">
        <v>0</v>
      </c>
      <c r="P2118" s="318">
        <v>0</v>
      </c>
      <c r="Q2118" s="318">
        <v>0</v>
      </c>
      <c r="R2118" s="318">
        <v>1</v>
      </c>
      <c r="S2118" s="318">
        <v>4.3478260869565216E-2</v>
      </c>
      <c r="T2118" s="318">
        <v>0</v>
      </c>
      <c r="U2118" s="318">
        <v>0</v>
      </c>
    </row>
    <row r="2119" spans="1:21" x14ac:dyDescent="0.2">
      <c r="A2119" s="318">
        <v>39588</v>
      </c>
      <c r="B2119" s="318">
        <v>506.23998999999998</v>
      </c>
      <c r="C2119" s="318">
        <v>-1.7389028137694398E-2</v>
      </c>
      <c r="D2119" s="318">
        <v>6.994982401240561E-3</v>
      </c>
      <c r="E2119" s="318">
        <v>1.508580149045625E-2</v>
      </c>
      <c r="F2119" s="318">
        <v>1.6246247758952885E-2</v>
      </c>
      <c r="G2119" s="318">
        <v>2.2758140660945203E-4</v>
      </c>
      <c r="H2119" s="318">
        <v>2.3896047693992465E-4</v>
      </c>
      <c r="I2119" s="318">
        <v>0.10455028710552328</v>
      </c>
      <c r="J2119" s="318">
        <v>0</v>
      </c>
      <c r="K2119" s="318" t="s">
        <v>634</v>
      </c>
      <c r="O2119" s="318">
        <v>0</v>
      </c>
      <c r="P2119" s="318">
        <v>0</v>
      </c>
      <c r="Q2119" s="318">
        <v>0</v>
      </c>
      <c r="R2119" s="318">
        <v>1</v>
      </c>
      <c r="S2119" s="318">
        <v>4.3478260869565216E-2</v>
      </c>
      <c r="T2119" s="318">
        <v>0</v>
      </c>
      <c r="U2119" s="318">
        <v>0</v>
      </c>
    </row>
    <row r="2120" spans="1:21" x14ac:dyDescent="0.2">
      <c r="A2120" s="318">
        <v>39589</v>
      </c>
      <c r="B2120" s="318">
        <v>513.04998799999998</v>
      </c>
      <c r="C2120" s="318">
        <v>1.3362437532927146E-2</v>
      </c>
      <c r="D2120" s="318">
        <v>6.9465916176306205E-3</v>
      </c>
      <c r="E2120" s="318">
        <v>1.5062544578486272E-2</v>
      </c>
      <c r="F2120" s="318">
        <v>1.6221201853754447E-2</v>
      </c>
      <c r="G2120" s="318">
        <v>2.2688024917888618E-4</v>
      </c>
      <c r="H2120" s="318">
        <v>2.382242616378305E-4</v>
      </c>
      <c r="I2120" s="318">
        <v>9.2917956551357928E-2</v>
      </c>
      <c r="J2120" s="318">
        <v>0</v>
      </c>
      <c r="K2120" s="318" t="s">
        <v>634</v>
      </c>
      <c r="O2120" s="318">
        <v>0</v>
      </c>
      <c r="P2120" s="318">
        <v>0</v>
      </c>
      <c r="Q2120" s="318">
        <v>0</v>
      </c>
      <c r="R2120" s="318">
        <v>1</v>
      </c>
      <c r="S2120" s="318">
        <v>4.3478260869565216E-2</v>
      </c>
      <c r="T2120" s="318">
        <v>0</v>
      </c>
      <c r="U2120" s="318">
        <v>0</v>
      </c>
    </row>
    <row r="2121" spans="1:21" x14ac:dyDescent="0.2">
      <c r="A2121" s="318">
        <v>39590</v>
      </c>
      <c r="B2121" s="318">
        <v>522.90002400000003</v>
      </c>
      <c r="C2121" s="318">
        <v>1.9017004173276512E-2</v>
      </c>
      <c r="D2121" s="318">
        <v>7.4894879406938097E-3</v>
      </c>
      <c r="E2121" s="318">
        <v>1.5291602315666361E-2</v>
      </c>
      <c r="F2121" s="318">
        <v>1.6467879416871466E-2</v>
      </c>
      <c r="G2121" s="318">
        <v>2.3383310138049281E-4</v>
      </c>
      <c r="H2121" s="318">
        <v>2.4552475644951745E-4</v>
      </c>
      <c r="I2121" s="318">
        <v>0.10423859487889002</v>
      </c>
      <c r="J2121" s="318">
        <v>0</v>
      </c>
      <c r="K2121" s="318" t="s">
        <v>634</v>
      </c>
      <c r="O2121" s="318">
        <v>0</v>
      </c>
      <c r="P2121" s="318">
        <v>0</v>
      </c>
      <c r="Q2121" s="318">
        <v>0</v>
      </c>
      <c r="R2121" s="318">
        <v>1</v>
      </c>
      <c r="S2121" s="318">
        <v>4.3478260869565216E-2</v>
      </c>
      <c r="T2121" s="318">
        <v>0</v>
      </c>
      <c r="U2121" s="318">
        <v>0</v>
      </c>
    </row>
    <row r="2122" spans="1:21" x14ac:dyDescent="0.2">
      <c r="A2122" s="318">
        <v>39591</v>
      </c>
      <c r="B2122" s="318">
        <v>515.30999799999995</v>
      </c>
      <c r="C2122" s="318">
        <v>-1.4621629656076426E-2</v>
      </c>
      <c r="D2122" s="318">
        <v>5.7527428367354751E-3</v>
      </c>
      <c r="E2122" s="318">
        <v>1.564608063431366E-2</v>
      </c>
      <c r="F2122" s="318">
        <v>1.6849625298491634E-2</v>
      </c>
      <c r="G2122" s="318">
        <v>2.4479983921544494E-4</v>
      </c>
      <c r="H2122" s="318">
        <v>2.5703983117621718E-4</v>
      </c>
      <c r="I2122" s="318">
        <v>0.10698587327036425</v>
      </c>
      <c r="J2122" s="318">
        <v>0</v>
      </c>
      <c r="K2122" s="318" t="s">
        <v>634</v>
      </c>
      <c r="O2122" s="318">
        <v>0</v>
      </c>
      <c r="P2122" s="318">
        <v>0</v>
      </c>
      <c r="Q2122" s="318">
        <v>0</v>
      </c>
      <c r="R2122" s="318">
        <v>1</v>
      </c>
      <c r="S2122" s="318">
        <v>4.3478260869565216E-2</v>
      </c>
      <c r="T2122" s="318">
        <v>0</v>
      </c>
      <c r="U2122" s="318">
        <v>0</v>
      </c>
    </row>
    <row r="2123" spans="1:21" x14ac:dyDescent="0.2">
      <c r="A2123" s="318">
        <v>39594</v>
      </c>
      <c r="B2123" s="318">
        <v>501.69000199999999</v>
      </c>
      <c r="C2123" s="318">
        <v>-2.678625438821803E-2</v>
      </c>
      <c r="D2123" s="318">
        <v>4.4740788848218593E-3</v>
      </c>
      <c r="E2123" s="318">
        <v>1.7158242811116838E-2</v>
      </c>
      <c r="F2123" s="318">
        <v>1.8478107642741208E-2</v>
      </c>
      <c r="G2123" s="318">
        <v>2.9440529636524265E-4</v>
      </c>
      <c r="H2123" s="318">
        <v>3.0912556118350477E-4</v>
      </c>
      <c r="I2123" s="318">
        <v>9.5835324687152126E-2</v>
      </c>
      <c r="J2123" s="318">
        <v>0</v>
      </c>
      <c r="K2123" s="318" t="s">
        <v>634</v>
      </c>
      <c r="O2123" s="318">
        <v>0</v>
      </c>
      <c r="P2123" s="318">
        <v>0</v>
      </c>
      <c r="Q2123" s="318">
        <v>0</v>
      </c>
      <c r="R2123" s="318">
        <v>1</v>
      </c>
      <c r="S2123" s="318">
        <v>4.3478260869565216E-2</v>
      </c>
      <c r="T2123" s="318">
        <v>0</v>
      </c>
      <c r="U2123" s="318">
        <v>0</v>
      </c>
    </row>
    <row r="2124" spans="1:21" x14ac:dyDescent="0.2">
      <c r="A2124" s="318">
        <v>39595</v>
      </c>
      <c r="B2124" s="318">
        <v>491.36999500000002</v>
      </c>
      <c r="C2124" s="318">
        <v>-2.0785005060900297E-2</v>
      </c>
      <c r="D2124" s="318">
        <v>4.2950859276030219E-3</v>
      </c>
      <c r="E2124" s="318">
        <v>1.7411482521137146E-2</v>
      </c>
      <c r="F2124" s="318">
        <v>1.8750827330455386E-2</v>
      </c>
      <c r="G2124" s="318">
        <v>3.0315972358386432E-4</v>
      </c>
      <c r="H2124" s="318">
        <v>3.1831770976305755E-4</v>
      </c>
      <c r="I2124" s="318">
        <v>8.223936168113187E-2</v>
      </c>
      <c r="J2124" s="318">
        <v>0</v>
      </c>
      <c r="K2124" s="318" t="s">
        <v>634</v>
      </c>
      <c r="O2124" s="318">
        <v>0</v>
      </c>
      <c r="P2124" s="318">
        <v>0</v>
      </c>
      <c r="Q2124" s="318">
        <v>0</v>
      </c>
      <c r="R2124" s="318">
        <v>1</v>
      </c>
      <c r="S2124" s="318">
        <v>4.3478260869565216E-2</v>
      </c>
      <c r="T2124" s="318">
        <v>0</v>
      </c>
      <c r="U2124" s="318">
        <v>0</v>
      </c>
    </row>
    <row r="2125" spans="1:21" x14ac:dyDescent="0.2">
      <c r="A2125" s="318">
        <v>39596</v>
      </c>
      <c r="B2125" s="318">
        <v>492.540009</v>
      </c>
      <c r="C2125" s="318">
        <v>2.3782958740908413E-3</v>
      </c>
      <c r="D2125" s="318">
        <v>3.7333120669737355E-3</v>
      </c>
      <c r="E2125" s="318">
        <v>1.7266467007677699E-2</v>
      </c>
      <c r="F2125" s="318">
        <v>1.8594656777499059E-2</v>
      </c>
      <c r="G2125" s="318">
        <v>2.9813088292722246E-4</v>
      </c>
      <c r="H2125" s="318">
        <v>3.1303742707358359E-4</v>
      </c>
      <c r="I2125" s="318">
        <v>7.1727975862020801E-2</v>
      </c>
      <c r="J2125" s="318">
        <v>0</v>
      </c>
      <c r="K2125" s="318" t="s">
        <v>634</v>
      </c>
      <c r="O2125" s="318">
        <v>0</v>
      </c>
      <c r="P2125" s="318">
        <v>0</v>
      </c>
      <c r="Q2125" s="318">
        <v>0</v>
      </c>
      <c r="R2125" s="318">
        <v>1</v>
      </c>
      <c r="S2125" s="318">
        <v>4.3478260869565216E-2</v>
      </c>
      <c r="T2125" s="318">
        <v>0</v>
      </c>
      <c r="U2125" s="318">
        <v>0</v>
      </c>
    </row>
    <row r="2126" spans="1:21" x14ac:dyDescent="0.2">
      <c r="A2126" s="318">
        <v>39597</v>
      </c>
      <c r="B2126" s="318">
        <v>489.98001099999999</v>
      </c>
      <c r="C2126" s="318">
        <v>-5.2110974658287944E-3</v>
      </c>
      <c r="D2126" s="318">
        <v>2.3945827814060884E-3</v>
      </c>
      <c r="E2126" s="318">
        <v>1.6789188583195256E-2</v>
      </c>
      <c r="F2126" s="318">
        <v>1.808066462805643E-2</v>
      </c>
      <c r="G2126" s="318">
        <v>2.8187685328209393E-4</v>
      </c>
      <c r="H2126" s="318">
        <v>2.9597069594619862E-4</v>
      </c>
      <c r="I2126" s="318">
        <v>6.8930677646072594E-2</v>
      </c>
      <c r="J2126" s="318">
        <v>0</v>
      </c>
      <c r="K2126" s="318" t="s">
        <v>634</v>
      </c>
      <c r="O2126" s="318">
        <v>0</v>
      </c>
      <c r="P2126" s="318">
        <v>0</v>
      </c>
      <c r="Q2126" s="318">
        <v>0</v>
      </c>
      <c r="R2126" s="318">
        <v>1</v>
      </c>
      <c r="S2126" s="318">
        <v>4.3478260869565216E-2</v>
      </c>
      <c r="T2126" s="318">
        <v>0</v>
      </c>
      <c r="U2126" s="318">
        <v>0</v>
      </c>
    </row>
    <row r="2127" spans="1:21" x14ac:dyDescent="0.2">
      <c r="A2127" s="318">
        <v>39598</v>
      </c>
      <c r="B2127" s="318">
        <v>497.25</v>
      </c>
      <c r="C2127" s="318">
        <v>1.4728321339053123E-2</v>
      </c>
      <c r="D2127" s="318">
        <v>3.9820058845375077E-3</v>
      </c>
      <c r="E2127" s="318">
        <v>1.6272138544189792E-2</v>
      </c>
      <c r="F2127" s="318">
        <v>1.7523841509127468E-2</v>
      </c>
      <c r="G2127" s="318">
        <v>2.6478249280130711E-4</v>
      </c>
      <c r="H2127" s="318">
        <v>2.7802161744137248E-4</v>
      </c>
      <c r="I2127" s="318">
        <v>6.135926618655152E-2</v>
      </c>
      <c r="J2127" s="318">
        <v>0</v>
      </c>
      <c r="K2127" s="318" t="s">
        <v>634</v>
      </c>
      <c r="O2127" s="318">
        <v>0</v>
      </c>
      <c r="P2127" s="318">
        <v>0</v>
      </c>
      <c r="Q2127" s="318">
        <v>0</v>
      </c>
      <c r="R2127" s="318">
        <v>1</v>
      </c>
      <c r="S2127" s="318">
        <v>4.3478260869565216E-2</v>
      </c>
      <c r="T2127" s="318">
        <v>0</v>
      </c>
      <c r="U2127" s="318">
        <v>0</v>
      </c>
    </row>
    <row r="2128" spans="1:21" x14ac:dyDescent="0.2">
      <c r="A2128" s="318">
        <v>39601</v>
      </c>
      <c r="B2128" s="318">
        <v>497.11999500000002</v>
      </c>
      <c r="C2128" s="318">
        <v>-2.6148214727804951E-4</v>
      </c>
      <c r="D2128" s="318">
        <v>3.3633014384969527E-3</v>
      </c>
      <c r="E2128" s="318">
        <v>1.6169520716202531E-2</v>
      </c>
      <c r="F2128" s="318">
        <v>1.7413330002064263E-2</v>
      </c>
      <c r="G2128" s="318">
        <v>2.6145340019170278E-4</v>
      </c>
      <c r="H2128" s="318">
        <v>2.7452607020128791E-4</v>
      </c>
      <c r="I2128" s="318">
        <v>7.0300418622884539E-2</v>
      </c>
      <c r="J2128" s="318">
        <v>0</v>
      </c>
      <c r="K2128" s="318" t="s">
        <v>634</v>
      </c>
      <c r="O2128" s="318">
        <v>0</v>
      </c>
      <c r="P2128" s="318">
        <v>0</v>
      </c>
      <c r="Q2128" s="318">
        <v>0</v>
      </c>
      <c r="R2128" s="318">
        <v>1</v>
      </c>
      <c r="S2128" s="318">
        <v>4.3478260869565216E-2</v>
      </c>
      <c r="T2128" s="318">
        <v>0</v>
      </c>
      <c r="U2128" s="318">
        <v>0</v>
      </c>
    </row>
    <row r="2129" spans="1:21" x14ac:dyDescent="0.2">
      <c r="A2129" s="318">
        <v>39602</v>
      </c>
      <c r="B2129" s="318">
        <v>500.38000499999998</v>
      </c>
      <c r="C2129" s="318">
        <v>6.5363841740357581E-3</v>
      </c>
      <c r="D2129" s="318">
        <v>2.2646590214272992E-3</v>
      </c>
      <c r="E2129" s="318">
        <v>1.5041628072828928E-2</v>
      </c>
      <c r="F2129" s="318">
        <v>1.6198676386123462E-2</v>
      </c>
      <c r="G2129" s="318">
        <v>2.2625057508131527E-4</v>
      </c>
      <c r="H2129" s="318">
        <v>2.3756310383538104E-4</v>
      </c>
      <c r="I2129" s="318">
        <v>6.2895534464817729E-2</v>
      </c>
      <c r="J2129" s="318">
        <v>0</v>
      </c>
      <c r="K2129" s="318" t="s">
        <v>634</v>
      </c>
      <c r="O2129" s="318">
        <v>0</v>
      </c>
      <c r="P2129" s="318">
        <v>0</v>
      </c>
      <c r="Q2129" s="318">
        <v>0</v>
      </c>
      <c r="R2129" s="318">
        <v>1</v>
      </c>
      <c r="S2129" s="318">
        <v>4.3478260869565216E-2</v>
      </c>
      <c r="T2129" s="318">
        <v>0</v>
      </c>
      <c r="U2129" s="318">
        <v>0</v>
      </c>
    </row>
    <row r="2130" spans="1:21" x14ac:dyDescent="0.2">
      <c r="A2130" s="318">
        <v>39603</v>
      </c>
      <c r="B2130" s="318">
        <v>488.27999899999998</v>
      </c>
      <c r="C2130" s="318">
        <v>-2.4478810007245843E-2</v>
      </c>
      <c r="D2130" s="318">
        <v>1.1879087291753652E-3</v>
      </c>
      <c r="E2130" s="318">
        <v>1.612266474697643E-2</v>
      </c>
      <c r="F2130" s="318">
        <v>1.7362869727513077E-2</v>
      </c>
      <c r="G2130" s="318">
        <v>2.5994031854339658E-4</v>
      </c>
      <c r="H2130" s="318">
        <v>2.7293733447056643E-4</v>
      </c>
      <c r="I2130" s="318">
        <v>6.0224036882062702E-2</v>
      </c>
      <c r="J2130" s="318">
        <v>0</v>
      </c>
      <c r="K2130" s="318" t="s">
        <v>634</v>
      </c>
      <c r="O2130" s="318">
        <v>0</v>
      </c>
      <c r="P2130" s="318">
        <v>0</v>
      </c>
      <c r="Q2130" s="318">
        <v>0</v>
      </c>
      <c r="R2130" s="318">
        <v>1</v>
      </c>
      <c r="S2130" s="318">
        <v>4.3478260869565216E-2</v>
      </c>
      <c r="T2130" s="318">
        <v>0</v>
      </c>
      <c r="U2130" s="318">
        <v>0</v>
      </c>
    </row>
    <row r="2131" spans="1:21" x14ac:dyDescent="0.2">
      <c r="A2131" s="318">
        <v>39604</v>
      </c>
      <c r="B2131" s="318">
        <v>485.94000199999999</v>
      </c>
      <c r="C2131" s="318">
        <v>-4.8038461489056834E-3</v>
      </c>
      <c r="D2131" s="318">
        <v>1.1143863222996175E-3</v>
      </c>
      <c r="E2131" s="318">
        <v>1.6147462951617741E-2</v>
      </c>
      <c r="F2131" s="318">
        <v>1.7389575486357566E-2</v>
      </c>
      <c r="G2131" s="318">
        <v>2.6074055977386748E-4</v>
      </c>
      <c r="H2131" s="318">
        <v>2.7377758776256085E-4</v>
      </c>
      <c r="I2131" s="318">
        <v>5.1064142211930515E-2</v>
      </c>
      <c r="J2131" s="318">
        <v>0</v>
      </c>
      <c r="K2131" s="318" t="s">
        <v>634</v>
      </c>
      <c r="O2131" s="318">
        <v>0</v>
      </c>
      <c r="P2131" s="318">
        <v>0</v>
      </c>
      <c r="Q2131" s="318">
        <v>0</v>
      </c>
      <c r="R2131" s="318">
        <v>1</v>
      </c>
      <c r="S2131" s="318">
        <v>4.3478260869565216E-2</v>
      </c>
      <c r="T2131" s="318">
        <v>0</v>
      </c>
      <c r="U2131" s="318">
        <v>0</v>
      </c>
    </row>
    <row r="2132" spans="1:21" x14ac:dyDescent="0.2">
      <c r="A2132" s="318">
        <v>39605</v>
      </c>
      <c r="B2132" s="318">
        <v>492.25</v>
      </c>
      <c r="C2132" s="318">
        <v>1.2901553914546905E-2</v>
      </c>
      <c r="D2132" s="318">
        <v>4.0413860172455268E-4</v>
      </c>
      <c r="E2132" s="318">
        <v>1.5215351586661371E-2</v>
      </c>
      <c r="F2132" s="318">
        <v>1.6385763247173783E-2</v>
      </c>
      <c r="G2132" s="318">
        <v>2.3150692390571867E-4</v>
      </c>
      <c r="H2132" s="318">
        <v>2.4308227010100462E-4</v>
      </c>
      <c r="I2132" s="318">
        <v>5.0072030828115843E-2</v>
      </c>
      <c r="J2132" s="318">
        <v>0</v>
      </c>
      <c r="K2132" s="318" t="s">
        <v>634</v>
      </c>
      <c r="O2132" s="318">
        <v>0</v>
      </c>
      <c r="P2132" s="318">
        <v>0</v>
      </c>
      <c r="Q2132" s="318">
        <v>0</v>
      </c>
      <c r="R2132" s="318">
        <v>1</v>
      </c>
      <c r="S2132" s="318">
        <v>4.3478260869565216E-2</v>
      </c>
      <c r="T2132" s="318">
        <v>0</v>
      </c>
      <c r="U2132" s="318">
        <v>0</v>
      </c>
    </row>
    <row r="2133" spans="1:21" x14ac:dyDescent="0.2">
      <c r="A2133" s="318">
        <v>39608</v>
      </c>
      <c r="B2133" s="318">
        <v>488.07000699999998</v>
      </c>
      <c r="C2133" s="318">
        <v>-8.5278649878414384E-3</v>
      </c>
      <c r="D2133" s="318">
        <v>-5.2685744486395463E-4</v>
      </c>
      <c r="E2133" s="318">
        <v>1.513102114575497E-2</v>
      </c>
      <c r="F2133" s="318">
        <v>1.6294945849274583E-2</v>
      </c>
      <c r="G2133" s="318">
        <v>2.2894780091328406E-4</v>
      </c>
      <c r="H2133" s="318">
        <v>2.4039519095894827E-4</v>
      </c>
      <c r="I2133" s="318">
        <v>4.8062524197396143E-2</v>
      </c>
      <c r="J2133" s="318">
        <v>0</v>
      </c>
      <c r="K2133" s="318" t="s">
        <v>634</v>
      </c>
      <c r="O2133" s="318">
        <v>0</v>
      </c>
      <c r="P2133" s="318">
        <v>0</v>
      </c>
      <c r="Q2133" s="318">
        <v>0</v>
      </c>
      <c r="R2133" s="318">
        <v>0</v>
      </c>
      <c r="S2133" s="318">
        <v>0</v>
      </c>
      <c r="T2133" s="318">
        <v>0</v>
      </c>
      <c r="U2133" s="318">
        <v>0</v>
      </c>
    </row>
    <row r="2134" spans="1:21" x14ac:dyDescent="0.2">
      <c r="A2134" s="318">
        <v>39609</v>
      </c>
      <c r="B2134" s="318">
        <v>482.459991</v>
      </c>
      <c r="C2134" s="318">
        <v>-1.1560855397677181E-2</v>
      </c>
      <c r="D2134" s="318">
        <v>-3.432269290315158E-4</v>
      </c>
      <c r="E2134" s="318">
        <v>1.4963752528213033E-2</v>
      </c>
      <c r="F2134" s="318">
        <v>1.611481041499865E-2</v>
      </c>
      <c r="G2134" s="318">
        <v>2.2391388972560193E-4</v>
      </c>
      <c r="H2134" s="318">
        <v>2.3510958421188205E-4</v>
      </c>
      <c r="I2134" s="318">
        <v>4.2111804275360314E-2</v>
      </c>
      <c r="J2134" s="318">
        <v>0</v>
      </c>
      <c r="K2134" s="318" t="s">
        <v>634</v>
      </c>
      <c r="O2134" s="318">
        <v>0</v>
      </c>
      <c r="P2134" s="318">
        <v>0</v>
      </c>
      <c r="Q2134" s="318">
        <v>0</v>
      </c>
      <c r="R2134" s="318">
        <v>0</v>
      </c>
      <c r="S2134" s="318">
        <v>0</v>
      </c>
      <c r="T2134" s="318">
        <v>0</v>
      </c>
      <c r="U2134" s="318">
        <v>0</v>
      </c>
    </row>
    <row r="2135" spans="1:21" x14ac:dyDescent="0.2">
      <c r="A2135" s="318">
        <v>39610</v>
      </c>
      <c r="B2135" s="318">
        <v>477.73998999999998</v>
      </c>
      <c r="C2135" s="318">
        <v>-9.831366613790497E-3</v>
      </c>
      <c r="D2135" s="318">
        <v>-6.6122358735576088E-4</v>
      </c>
      <c r="E2135" s="318">
        <v>1.5096823755949071E-2</v>
      </c>
      <c r="F2135" s="318">
        <v>1.6258117891022075E-2</v>
      </c>
      <c r="G2135" s="318">
        <v>2.2791408751818821E-4</v>
      </c>
      <c r="H2135" s="318">
        <v>2.3930979189409763E-4</v>
      </c>
      <c r="I2135" s="318">
        <v>4.011938702705304E-2</v>
      </c>
      <c r="J2135" s="318">
        <v>0</v>
      </c>
      <c r="K2135" s="318" t="s">
        <v>634</v>
      </c>
      <c r="O2135" s="318">
        <v>0</v>
      </c>
      <c r="P2135" s="318">
        <v>0</v>
      </c>
      <c r="Q2135" s="318">
        <v>0</v>
      </c>
      <c r="R2135" s="318">
        <v>0</v>
      </c>
      <c r="S2135" s="318">
        <v>0</v>
      </c>
      <c r="T2135" s="318">
        <v>0</v>
      </c>
      <c r="U2135" s="318">
        <v>0</v>
      </c>
    </row>
    <row r="2136" spans="1:21" x14ac:dyDescent="0.2">
      <c r="A2136" s="318">
        <v>39611</v>
      </c>
      <c r="B2136" s="318">
        <v>484.13000499999998</v>
      </c>
      <c r="C2136" s="318">
        <v>1.3286845500642318E-2</v>
      </c>
      <c r="D2136" s="318">
        <v>-7.988309415027739E-4</v>
      </c>
      <c r="E2136" s="318">
        <v>1.494811096614417E-2</v>
      </c>
      <c r="F2136" s="318">
        <v>1.6097965655847566E-2</v>
      </c>
      <c r="G2136" s="318">
        <v>2.234460214561596E-4</v>
      </c>
      <c r="H2136" s="318">
        <v>2.3461832252896759E-4</v>
      </c>
      <c r="I2136" s="318">
        <v>3.9343409140447178E-2</v>
      </c>
      <c r="J2136" s="318">
        <v>0</v>
      </c>
      <c r="K2136" s="318" t="s">
        <v>634</v>
      </c>
      <c r="O2136" s="318">
        <v>0</v>
      </c>
      <c r="P2136" s="318">
        <v>0</v>
      </c>
      <c r="Q2136" s="318">
        <v>0</v>
      </c>
      <c r="R2136" s="318">
        <v>0</v>
      </c>
      <c r="S2136" s="318">
        <v>0</v>
      </c>
      <c r="T2136" s="318">
        <v>0</v>
      </c>
      <c r="U2136" s="318">
        <v>0</v>
      </c>
    </row>
    <row r="2137" spans="1:21" x14ac:dyDescent="0.2">
      <c r="A2137" s="318">
        <v>39612</v>
      </c>
      <c r="B2137" s="318">
        <v>487.51998900000001</v>
      </c>
      <c r="C2137" s="318">
        <v>6.9778166536536377E-3</v>
      </c>
      <c r="D2137" s="318">
        <v>-1.4060841710994585E-3</v>
      </c>
      <c r="E2137" s="318">
        <v>1.431819536408299E-2</v>
      </c>
      <c r="F2137" s="318">
        <v>1.5419595007473988E-2</v>
      </c>
      <c r="G2137" s="318">
        <v>2.0501071848404764E-4</v>
      </c>
      <c r="H2137" s="318">
        <v>2.1526125440825004E-4</v>
      </c>
      <c r="I2137" s="318">
        <v>4.8048344406253628E-2</v>
      </c>
      <c r="J2137" s="318">
        <v>0</v>
      </c>
      <c r="K2137" s="318" t="s">
        <v>634</v>
      </c>
      <c r="O2137" s="318">
        <v>0</v>
      </c>
      <c r="P2137" s="318">
        <v>0</v>
      </c>
      <c r="Q2137" s="318">
        <v>0</v>
      </c>
      <c r="R2137" s="318">
        <v>0</v>
      </c>
      <c r="S2137" s="318">
        <v>0</v>
      </c>
      <c r="T2137" s="318">
        <v>0</v>
      </c>
      <c r="U2137" s="318">
        <v>0</v>
      </c>
    </row>
    <row r="2138" spans="1:21" x14ac:dyDescent="0.2">
      <c r="A2138" s="318">
        <v>39615</v>
      </c>
      <c r="B2138" s="318">
        <v>493.76001000000002</v>
      </c>
      <c r="C2138" s="318">
        <v>1.2718296753328558E-2</v>
      </c>
      <c r="D2138" s="318">
        <v>-1.4213418808247768E-3</v>
      </c>
      <c r="E2138" s="318">
        <v>1.4302194897225694E-2</v>
      </c>
      <c r="F2138" s="318">
        <v>1.5402363735473823E-2</v>
      </c>
      <c r="G2138" s="318">
        <v>2.0455277887822867E-4</v>
      </c>
      <c r="H2138" s="318">
        <v>2.1478041782214011E-4</v>
      </c>
      <c r="I2138" s="318">
        <v>4.6082727474867378E-2</v>
      </c>
      <c r="J2138" s="318">
        <v>0</v>
      </c>
      <c r="K2138" s="318" t="s">
        <v>634</v>
      </c>
      <c r="O2138" s="318">
        <v>0</v>
      </c>
      <c r="P2138" s="318">
        <v>0</v>
      </c>
      <c r="Q2138" s="318">
        <v>0</v>
      </c>
      <c r="R2138" s="318">
        <v>0</v>
      </c>
      <c r="S2138" s="318">
        <v>0</v>
      </c>
      <c r="T2138" s="318">
        <v>0</v>
      </c>
      <c r="U2138" s="318">
        <v>0</v>
      </c>
    </row>
    <row r="2139" spans="1:21" x14ac:dyDescent="0.2">
      <c r="A2139" s="318">
        <v>39616</v>
      </c>
      <c r="B2139" s="318">
        <v>498.73001099999999</v>
      </c>
      <c r="C2139" s="318">
        <v>1.0015299777881861E-2</v>
      </c>
      <c r="D2139" s="318">
        <v>-1.5397611580009515E-3</v>
      </c>
      <c r="E2139" s="318">
        <v>1.419101036307845E-2</v>
      </c>
      <c r="F2139" s="318">
        <v>1.5282626544853715E-2</v>
      </c>
      <c r="G2139" s="318">
        <v>2.0138477512499997E-4</v>
      </c>
      <c r="H2139" s="318">
        <v>2.1145401388124999E-4</v>
      </c>
      <c r="I2139" s="318">
        <v>4.5714688187047832E-2</v>
      </c>
      <c r="J2139" s="318">
        <v>0</v>
      </c>
      <c r="K2139" s="318" t="s">
        <v>634</v>
      </c>
      <c r="O2139" s="318">
        <v>0</v>
      </c>
      <c r="P2139" s="318">
        <v>0</v>
      </c>
      <c r="Q2139" s="318">
        <v>0</v>
      </c>
      <c r="R2139" s="318">
        <v>0</v>
      </c>
      <c r="S2139" s="318">
        <v>0</v>
      </c>
      <c r="T2139" s="318">
        <v>0</v>
      </c>
      <c r="U2139" s="318">
        <v>0</v>
      </c>
    </row>
    <row r="2140" spans="1:21" x14ac:dyDescent="0.2">
      <c r="A2140" s="318">
        <v>39617</v>
      </c>
      <c r="B2140" s="318">
        <v>491.85998499999999</v>
      </c>
      <c r="C2140" s="318">
        <v>-1.3870796547978357E-2</v>
      </c>
      <c r="D2140" s="318">
        <v>-1.3722263203954257E-3</v>
      </c>
      <c r="E2140" s="318">
        <v>1.401420930009473E-2</v>
      </c>
      <c r="F2140" s="318">
        <v>1.5092225400102017E-2</v>
      </c>
      <c r="G2140" s="318">
        <v>1.9639806230686163E-4</v>
      </c>
      <c r="H2140" s="318">
        <v>2.0621796542220471E-4</v>
      </c>
      <c r="I2140" s="318">
        <v>4.9621277360342476E-2</v>
      </c>
      <c r="J2140" s="318">
        <v>0</v>
      </c>
      <c r="K2140" s="318" t="s">
        <v>634</v>
      </c>
      <c r="O2140" s="318">
        <v>0</v>
      </c>
      <c r="P2140" s="318">
        <v>0</v>
      </c>
      <c r="Q2140" s="318">
        <v>0</v>
      </c>
      <c r="R2140" s="318">
        <v>0</v>
      </c>
      <c r="S2140" s="318">
        <v>0</v>
      </c>
      <c r="T2140" s="318">
        <v>0</v>
      </c>
      <c r="U2140" s="318">
        <v>0</v>
      </c>
    </row>
    <row r="2141" spans="1:21" x14ac:dyDescent="0.2">
      <c r="A2141" s="318">
        <v>39618</v>
      </c>
      <c r="B2141" s="318">
        <v>490.22000100000002</v>
      </c>
      <c r="C2141" s="318">
        <v>-3.3398206822225079E-3</v>
      </c>
      <c r="D2141" s="318">
        <v>-2.1675719496882665E-3</v>
      </c>
      <c r="E2141" s="318">
        <v>1.3604113875531872E-2</v>
      </c>
      <c r="F2141" s="318">
        <v>1.4650584173649707E-2</v>
      </c>
      <c r="G2141" s="318">
        <v>1.8507191433843879E-4</v>
      </c>
      <c r="H2141" s="318">
        <v>1.9432551005536073E-4</v>
      </c>
      <c r="I2141" s="318">
        <v>4.72366697137672E-2</v>
      </c>
      <c r="J2141" s="318">
        <v>0</v>
      </c>
      <c r="K2141" s="318" t="s">
        <v>634</v>
      </c>
      <c r="O2141" s="318">
        <v>0</v>
      </c>
      <c r="P2141" s="318">
        <v>0</v>
      </c>
      <c r="Q2141" s="318">
        <v>0</v>
      </c>
      <c r="R2141" s="318">
        <v>0</v>
      </c>
      <c r="S2141" s="318">
        <v>0</v>
      </c>
      <c r="T2141" s="318">
        <v>0</v>
      </c>
      <c r="U2141" s="318">
        <v>0</v>
      </c>
    </row>
    <row r="2142" spans="1:21" x14ac:dyDescent="0.2">
      <c r="A2142" s="318">
        <v>39619</v>
      </c>
      <c r="B2142" s="318">
        <v>479.04998799999998</v>
      </c>
      <c r="C2142" s="318">
        <v>-2.3049320927926577E-2</v>
      </c>
      <c r="D2142" s="318">
        <v>-4.1707302878407947E-3</v>
      </c>
      <c r="E2142" s="318">
        <v>1.3424667503829162E-2</v>
      </c>
      <c r="F2142" s="318">
        <v>1.4457334234892942E-2</v>
      </c>
      <c r="G2142" s="318">
        <v>1.802216975883667E-4</v>
      </c>
      <c r="H2142" s="318">
        <v>1.8923278246778504E-4</v>
      </c>
      <c r="I2142" s="318">
        <v>4.6499036475960868E-2</v>
      </c>
      <c r="J2142" s="318">
        <v>0</v>
      </c>
      <c r="K2142" s="318" t="s">
        <v>634</v>
      </c>
      <c r="O2142" s="318">
        <v>0</v>
      </c>
      <c r="P2142" s="318">
        <v>0</v>
      </c>
      <c r="Q2142" s="318">
        <v>0</v>
      </c>
      <c r="R2142" s="318">
        <v>0</v>
      </c>
      <c r="S2142" s="318">
        <v>0</v>
      </c>
      <c r="T2142" s="318">
        <v>0</v>
      </c>
      <c r="U2142" s="318">
        <v>0</v>
      </c>
    </row>
    <row r="2143" spans="1:21" x14ac:dyDescent="0.2">
      <c r="A2143" s="318">
        <v>39622</v>
      </c>
      <c r="B2143" s="318">
        <v>475.26998900000001</v>
      </c>
      <c r="C2143" s="318">
        <v>-7.9219105948241803E-3</v>
      </c>
      <c r="D2143" s="318">
        <v>-3.8516960468287825E-3</v>
      </c>
      <c r="E2143" s="318">
        <v>1.3242255412262946E-2</v>
      </c>
      <c r="F2143" s="318">
        <v>1.426089044397548E-2</v>
      </c>
      <c r="G2143" s="318">
        <v>1.753573284036073E-4</v>
      </c>
      <c r="H2143" s="318">
        <v>1.8412519482378768E-4</v>
      </c>
      <c r="I2143" s="318">
        <v>2.7939572147456088E-2</v>
      </c>
      <c r="J2143" s="318">
        <v>0</v>
      </c>
      <c r="K2143" s="318" t="s">
        <v>634</v>
      </c>
      <c r="O2143" s="318">
        <v>0</v>
      </c>
      <c r="P2143" s="318">
        <v>0</v>
      </c>
      <c r="Q2143" s="318">
        <v>0</v>
      </c>
      <c r="R2143" s="318">
        <v>0</v>
      </c>
      <c r="S2143" s="318">
        <v>0</v>
      </c>
      <c r="T2143" s="318">
        <v>0</v>
      </c>
      <c r="U2143" s="318">
        <v>0</v>
      </c>
    </row>
    <row r="2144" spans="1:21" x14ac:dyDescent="0.2">
      <c r="A2144" s="318">
        <v>39623</v>
      </c>
      <c r="B2144" s="318">
        <v>470.01998900000001</v>
      </c>
      <c r="C2144" s="318">
        <v>-1.1107816865507969E-2</v>
      </c>
      <c r="D2144" s="318">
        <v>-3.1051037838425886E-3</v>
      </c>
      <c r="E2144" s="318">
        <v>1.2292474305327346E-2</v>
      </c>
      <c r="F2144" s="318">
        <v>1.3238049251890987E-2</v>
      </c>
      <c r="G2144" s="318">
        <v>1.5110492454713302E-4</v>
      </c>
      <c r="H2144" s="318">
        <v>1.5866017077448969E-4</v>
      </c>
      <c r="I2144" s="318">
        <v>2.4077357744722912E-2</v>
      </c>
      <c r="J2144" s="318">
        <v>0</v>
      </c>
      <c r="K2144" s="318" t="s">
        <v>634</v>
      </c>
      <c r="O2144" s="318">
        <v>0</v>
      </c>
      <c r="P2144" s="318">
        <v>0</v>
      </c>
      <c r="Q2144" s="318">
        <v>0</v>
      </c>
      <c r="R2144" s="318">
        <v>0</v>
      </c>
      <c r="S2144" s="318">
        <v>0</v>
      </c>
      <c r="T2144" s="318">
        <v>0</v>
      </c>
      <c r="U2144" s="318">
        <v>0</v>
      </c>
    </row>
    <row r="2145" spans="1:21" x14ac:dyDescent="0.2">
      <c r="A2145" s="318">
        <v>39624</v>
      </c>
      <c r="B2145" s="318">
        <v>470.92999300000002</v>
      </c>
      <c r="C2145" s="318">
        <v>1.9342245626627873E-3</v>
      </c>
      <c r="D2145" s="318">
        <v>-2.023235706530061E-3</v>
      </c>
      <c r="E2145" s="318">
        <v>1.1641166613980704E-2</v>
      </c>
      <c r="F2145" s="318">
        <v>1.2536640968902297E-2</v>
      </c>
      <c r="G2145" s="318">
        <v>1.3551676013445898E-4</v>
      </c>
      <c r="H2145" s="318">
        <v>1.4229259814118193E-4</v>
      </c>
      <c r="I2145" s="318">
        <v>2.112980029658923E-2</v>
      </c>
      <c r="J2145" s="318">
        <v>0</v>
      </c>
      <c r="K2145" s="318" t="s">
        <v>634</v>
      </c>
      <c r="O2145" s="318">
        <v>0</v>
      </c>
      <c r="P2145" s="318">
        <v>0</v>
      </c>
      <c r="Q2145" s="318">
        <v>0</v>
      </c>
      <c r="R2145" s="318">
        <v>0</v>
      </c>
      <c r="S2145" s="318">
        <v>0</v>
      </c>
      <c r="T2145" s="318">
        <v>0</v>
      </c>
      <c r="U2145" s="318">
        <v>0</v>
      </c>
    </row>
    <row r="2146" spans="1:21" x14ac:dyDescent="0.2">
      <c r="A2146" s="318">
        <v>39625</v>
      </c>
      <c r="B2146" s="318">
        <v>464.04998799999998</v>
      </c>
      <c r="C2146" s="318">
        <v>-1.4717168967516429E-2</v>
      </c>
      <c r="D2146" s="318">
        <v>-2.8373054608923122E-3</v>
      </c>
      <c r="E2146" s="318">
        <v>1.1912558002385627E-2</v>
      </c>
      <c r="F2146" s="318">
        <v>1.2828908617953751E-2</v>
      </c>
      <c r="G2146" s="318">
        <v>1.4190903816020182E-4</v>
      </c>
      <c r="H2146" s="318">
        <v>1.4900449006821192E-4</v>
      </c>
      <c r="I2146" s="318">
        <v>2.7969332003632722E-2</v>
      </c>
      <c r="J2146" s="318">
        <v>0</v>
      </c>
      <c r="K2146" s="318" t="s">
        <v>634</v>
      </c>
      <c r="O2146" s="318">
        <v>0</v>
      </c>
      <c r="P2146" s="318">
        <v>0</v>
      </c>
      <c r="Q2146" s="318">
        <v>0</v>
      </c>
      <c r="R2146" s="318">
        <v>0</v>
      </c>
      <c r="S2146" s="318">
        <v>0</v>
      </c>
      <c r="T2146" s="318">
        <v>0</v>
      </c>
      <c r="U2146" s="318">
        <v>0</v>
      </c>
    </row>
    <row r="2147" spans="1:21" x14ac:dyDescent="0.2">
      <c r="A2147" s="318">
        <v>39626</v>
      </c>
      <c r="B2147" s="318">
        <v>460.5</v>
      </c>
      <c r="C2147" s="318">
        <v>-7.6794234867575521E-3</v>
      </c>
      <c r="D2147" s="318">
        <v>-2.9548447952222534E-3</v>
      </c>
      <c r="E2147" s="318">
        <v>1.1949271643703512E-2</v>
      </c>
      <c r="F2147" s="318">
        <v>1.2868446385526857E-2</v>
      </c>
      <c r="G2147" s="318">
        <v>1.427850928150168E-4</v>
      </c>
      <c r="H2147" s="318">
        <v>1.4992434745576765E-4</v>
      </c>
      <c r="I2147" s="318">
        <v>1.4663727240270813E-2</v>
      </c>
      <c r="J2147" s="318">
        <v>0</v>
      </c>
      <c r="K2147" s="318" t="s">
        <v>634</v>
      </c>
      <c r="O2147" s="318">
        <v>0</v>
      </c>
      <c r="P2147" s="318">
        <v>0</v>
      </c>
      <c r="Q2147" s="318">
        <v>0</v>
      </c>
      <c r="R2147" s="318">
        <v>0</v>
      </c>
      <c r="S2147" s="318">
        <v>0</v>
      </c>
      <c r="T2147" s="318">
        <v>0</v>
      </c>
      <c r="U2147" s="318">
        <v>0</v>
      </c>
    </row>
    <row r="2148" spans="1:21" x14ac:dyDescent="0.2">
      <c r="A2148" s="318">
        <v>39629</v>
      </c>
      <c r="B2148" s="318">
        <v>463.45001200000002</v>
      </c>
      <c r="C2148" s="318">
        <v>6.3856745192405803E-3</v>
      </c>
      <c r="D2148" s="318">
        <v>-3.352113691403803E-3</v>
      </c>
      <c r="E2148" s="318">
        <v>1.1460668651388683E-2</v>
      </c>
      <c r="F2148" s="318">
        <v>1.234225854764935E-2</v>
      </c>
      <c r="G2148" s="318">
        <v>1.3134692593692328E-4</v>
      </c>
      <c r="H2148" s="318">
        <v>1.3791427223376946E-4</v>
      </c>
      <c r="I2148" s="318">
        <v>6.5855283053766712E-3</v>
      </c>
      <c r="J2148" s="318">
        <v>0</v>
      </c>
      <c r="K2148" s="318" t="s">
        <v>634</v>
      </c>
      <c r="O2148" s="318">
        <v>0</v>
      </c>
      <c r="P2148" s="318">
        <v>0</v>
      </c>
      <c r="Q2148" s="318">
        <v>0</v>
      </c>
      <c r="R2148" s="318">
        <v>0</v>
      </c>
      <c r="S2148" s="318">
        <v>0</v>
      </c>
      <c r="T2148" s="318">
        <v>0</v>
      </c>
      <c r="U2148" s="318">
        <v>0</v>
      </c>
    </row>
    <row r="2149" spans="1:21" x14ac:dyDescent="0.2">
      <c r="A2149" s="318">
        <v>39630</v>
      </c>
      <c r="B2149" s="318">
        <v>455.16000400000001</v>
      </c>
      <c r="C2149" s="318">
        <v>-1.8049515937675897E-2</v>
      </c>
      <c r="D2149" s="318">
        <v>-4.1991629195179863E-3</v>
      </c>
      <c r="E2149" s="318">
        <v>1.1870831495505737E-2</v>
      </c>
      <c r="F2149" s="318">
        <v>1.2783972379775408E-2</v>
      </c>
      <c r="G2149" s="318">
        <v>1.4091664039469099E-4</v>
      </c>
      <c r="H2149" s="318">
        <v>1.4796247241442555E-4</v>
      </c>
      <c r="I2149" s="318">
        <v>1.0088804302177215E-2</v>
      </c>
      <c r="J2149" s="318">
        <v>0</v>
      </c>
      <c r="K2149" s="318" t="s">
        <v>634</v>
      </c>
      <c r="O2149" s="318">
        <v>0</v>
      </c>
      <c r="P2149" s="318">
        <v>0</v>
      </c>
      <c r="Q2149" s="318">
        <v>0</v>
      </c>
      <c r="R2149" s="318">
        <v>0</v>
      </c>
      <c r="S2149" s="318">
        <v>0</v>
      </c>
      <c r="T2149" s="318">
        <v>0</v>
      </c>
      <c r="U2149" s="318">
        <v>0</v>
      </c>
    </row>
    <row r="2150" spans="1:21" x14ac:dyDescent="0.2">
      <c r="A2150" s="318">
        <v>39631</v>
      </c>
      <c r="B2150" s="318">
        <v>458.41000400000001</v>
      </c>
      <c r="C2150" s="318">
        <v>7.114974620198793E-3</v>
      </c>
      <c r="D2150" s="318">
        <v>-4.171610993510223E-3</v>
      </c>
      <c r="E2150" s="318">
        <v>1.1897635486688891E-2</v>
      </c>
      <c r="F2150" s="318">
        <v>1.281283821643419E-2</v>
      </c>
      <c r="G2150" s="318">
        <v>1.415537301741188E-4</v>
      </c>
      <c r="H2150" s="318">
        <v>1.4863141668282475E-4</v>
      </c>
      <c r="I2150" s="318">
        <v>-3.9574444279404557E-3</v>
      </c>
      <c r="J2150" s="318">
        <v>0</v>
      </c>
      <c r="K2150" s="318" t="s">
        <v>634</v>
      </c>
      <c r="O2150" s="318">
        <v>0</v>
      </c>
      <c r="P2150" s="318">
        <v>0</v>
      </c>
      <c r="Q2150" s="318">
        <v>0</v>
      </c>
      <c r="R2150" s="318">
        <v>0</v>
      </c>
      <c r="S2150" s="318">
        <v>0</v>
      </c>
      <c r="T2150" s="318">
        <v>0</v>
      </c>
      <c r="U2150" s="318">
        <v>0</v>
      </c>
    </row>
    <row r="2151" spans="1:21" x14ac:dyDescent="0.2">
      <c r="A2151" s="318">
        <v>39632</v>
      </c>
      <c r="B2151" s="318">
        <v>443.04998799999998</v>
      </c>
      <c r="C2151" s="318">
        <v>-3.4081385488793227E-2</v>
      </c>
      <c r="D2151" s="318">
        <v>-4.6288764926315272E-3</v>
      </c>
      <c r="E2151" s="318">
        <v>1.2862534656099423E-2</v>
      </c>
      <c r="F2151" s="318">
        <v>1.3851960398876302E-2</v>
      </c>
      <c r="G2151" s="318">
        <v>1.6544479777935868E-4</v>
      </c>
      <c r="H2151" s="318">
        <v>1.7371703766832662E-4</v>
      </c>
      <c r="I2151" s="318">
        <v>-7.8369272785038802E-3</v>
      </c>
      <c r="J2151" s="318">
        <v>0</v>
      </c>
      <c r="K2151" s="318" t="s">
        <v>634</v>
      </c>
      <c r="O2151" s="318">
        <v>0</v>
      </c>
      <c r="P2151" s="318">
        <v>0</v>
      </c>
      <c r="Q2151" s="318">
        <v>0</v>
      </c>
      <c r="R2151" s="318">
        <v>0</v>
      </c>
      <c r="S2151" s="318">
        <v>0</v>
      </c>
      <c r="T2151" s="318">
        <v>0</v>
      </c>
      <c r="U2151" s="318">
        <v>0</v>
      </c>
    </row>
    <row r="2152" spans="1:21" x14ac:dyDescent="0.2">
      <c r="A2152" s="318">
        <v>39633</v>
      </c>
      <c r="B2152" s="318">
        <v>442.89001500000001</v>
      </c>
      <c r="C2152" s="318">
        <v>-3.6113732577134169E-4</v>
      </c>
      <c r="D2152" s="318">
        <v>-4.4173189296251286E-3</v>
      </c>
      <c r="E2152" s="318">
        <v>1.2896005292630623E-2</v>
      </c>
      <c r="F2152" s="318">
        <v>1.3888005699756055E-2</v>
      </c>
      <c r="G2152" s="318">
        <v>1.6630695250755703E-4</v>
      </c>
      <c r="H2152" s="318">
        <v>1.746223001329349E-4</v>
      </c>
      <c r="I2152" s="318">
        <v>-1.9846969890631904E-2</v>
      </c>
      <c r="J2152" s="318">
        <v>0</v>
      </c>
      <c r="K2152" s="318" t="s">
        <v>634</v>
      </c>
      <c r="O2152" s="318">
        <v>0</v>
      </c>
      <c r="P2152" s="318">
        <v>0</v>
      </c>
      <c r="Q2152" s="318">
        <v>0</v>
      </c>
      <c r="R2152" s="318">
        <v>0</v>
      </c>
      <c r="S2152" s="318">
        <v>0</v>
      </c>
      <c r="T2152" s="318">
        <v>0</v>
      </c>
      <c r="U2152" s="318">
        <v>0</v>
      </c>
    </row>
    <row r="2153" spans="1:21" x14ac:dyDescent="0.2">
      <c r="A2153" s="318">
        <v>39636</v>
      </c>
      <c r="B2153" s="318">
        <v>447.23001099999999</v>
      </c>
      <c r="C2153" s="318">
        <v>9.7515621828499488E-3</v>
      </c>
      <c r="D2153" s="318">
        <v>-4.5673185358964131E-3</v>
      </c>
      <c r="E2153" s="318">
        <v>1.2701339275876543E-2</v>
      </c>
      <c r="F2153" s="318">
        <v>1.3678365374020892E-2</v>
      </c>
      <c r="G2153" s="318">
        <v>1.6132401940092408E-4</v>
      </c>
      <c r="H2153" s="318">
        <v>1.6939022037097028E-4</v>
      </c>
      <c r="I2153" s="318">
        <v>-2.0857126806443856E-2</v>
      </c>
      <c r="J2153" s="318">
        <v>0</v>
      </c>
      <c r="K2153" s="318" t="s">
        <v>634</v>
      </c>
      <c r="O2153" s="318">
        <v>0</v>
      </c>
      <c r="P2153" s="318">
        <v>0</v>
      </c>
      <c r="Q2153" s="318">
        <v>0</v>
      </c>
      <c r="R2153" s="318">
        <v>0</v>
      </c>
      <c r="S2153" s="318">
        <v>0</v>
      </c>
      <c r="T2153" s="318">
        <v>0</v>
      </c>
      <c r="U2153" s="318">
        <v>0</v>
      </c>
    </row>
    <row r="2154" spans="1:21" x14ac:dyDescent="0.2">
      <c r="A2154" s="318">
        <v>39637</v>
      </c>
      <c r="B2154" s="318">
        <v>435.73001099999999</v>
      </c>
      <c r="C2154" s="318">
        <v>-2.6050217550852291E-2</v>
      </c>
      <c r="D2154" s="318">
        <v>-5.4017162769921679E-3</v>
      </c>
      <c r="E2154" s="318">
        <v>1.3523477360704974E-2</v>
      </c>
      <c r="F2154" s="318">
        <v>1.4563744849989971E-2</v>
      </c>
      <c r="G2154" s="318">
        <v>1.8288443992549997E-4</v>
      </c>
      <c r="H2154" s="318">
        <v>1.9202866192177497E-4</v>
      </c>
      <c r="I2154" s="318">
        <v>-2.6111727093732866E-2</v>
      </c>
      <c r="J2154" s="318">
        <v>0</v>
      </c>
      <c r="K2154" s="318" t="s">
        <v>634</v>
      </c>
      <c r="O2154" s="318">
        <v>0</v>
      </c>
      <c r="P2154" s="318">
        <v>0</v>
      </c>
      <c r="Q2154" s="318">
        <v>0</v>
      </c>
      <c r="R2154" s="318">
        <v>0</v>
      </c>
      <c r="S2154" s="318">
        <v>0</v>
      </c>
      <c r="T2154" s="318">
        <v>0</v>
      </c>
      <c r="U2154" s="318">
        <v>0</v>
      </c>
    </row>
    <row r="2155" spans="1:21" x14ac:dyDescent="0.2">
      <c r="A2155" s="318">
        <v>39638</v>
      </c>
      <c r="B2155" s="318">
        <v>441.35998499999999</v>
      </c>
      <c r="C2155" s="318">
        <v>1.2838024263754714E-2</v>
      </c>
      <c r="D2155" s="318">
        <v>-4.2398648645430295E-3</v>
      </c>
      <c r="E2155" s="318">
        <v>1.4007308924270573E-2</v>
      </c>
      <c r="F2155" s="318">
        <v>1.508479422613754E-2</v>
      </c>
      <c r="G2155" s="318">
        <v>1.9620470329995005E-4</v>
      </c>
      <c r="H2155" s="318">
        <v>2.0601493846494757E-4</v>
      </c>
      <c r="I2155" s="318">
        <v>-3.786009436219983E-2</v>
      </c>
      <c r="J2155" s="318">
        <v>0</v>
      </c>
      <c r="K2155" s="318" t="s">
        <v>634</v>
      </c>
      <c r="O2155" s="318">
        <v>0</v>
      </c>
      <c r="P2155" s="318">
        <v>0</v>
      </c>
      <c r="Q2155" s="318">
        <v>0</v>
      </c>
      <c r="R2155" s="318">
        <v>0</v>
      </c>
      <c r="S2155" s="318">
        <v>0</v>
      </c>
      <c r="T2155" s="318">
        <v>0</v>
      </c>
      <c r="U2155" s="318">
        <v>0</v>
      </c>
    </row>
    <row r="2156" spans="1:21" x14ac:dyDescent="0.2">
      <c r="A2156" s="318">
        <v>39639</v>
      </c>
      <c r="B2156" s="318">
        <v>433.32000699999998</v>
      </c>
      <c r="C2156" s="318">
        <v>-1.8384333746603199E-2</v>
      </c>
      <c r="D2156" s="318">
        <v>-4.6471490137245872E-3</v>
      </c>
      <c r="E2156" s="318">
        <v>1.4299321113607223E-2</v>
      </c>
      <c r="F2156" s="318">
        <v>1.5399268891577009E-2</v>
      </c>
      <c r="G2156" s="318">
        <v>2.0447058431005333E-4</v>
      </c>
      <c r="H2156" s="318">
        <v>2.1469411352555601E-4</v>
      </c>
      <c r="I2156" s="318">
        <v>-2.7145686304599775E-2</v>
      </c>
      <c r="J2156" s="318">
        <v>0</v>
      </c>
      <c r="K2156" s="318" t="s">
        <v>634</v>
      </c>
      <c r="O2156" s="318">
        <v>0</v>
      </c>
      <c r="P2156" s="318">
        <v>0</v>
      </c>
      <c r="Q2156" s="318">
        <v>0</v>
      </c>
      <c r="R2156" s="318">
        <v>0</v>
      </c>
      <c r="S2156" s="318">
        <v>0</v>
      </c>
      <c r="T2156" s="318">
        <v>0</v>
      </c>
      <c r="U2156" s="318">
        <v>0</v>
      </c>
    </row>
    <row r="2157" spans="1:21" x14ac:dyDescent="0.2">
      <c r="A2157" s="318">
        <v>39640</v>
      </c>
      <c r="B2157" s="318">
        <v>432.61999500000002</v>
      </c>
      <c r="C2157" s="318">
        <v>-1.6167682538411761E-3</v>
      </c>
      <c r="D2157" s="318">
        <v>-5.3568449067952295E-3</v>
      </c>
      <c r="E2157" s="318">
        <v>1.3722954676446556E-2</v>
      </c>
      <c r="F2157" s="318">
        <v>1.4778566574634751E-2</v>
      </c>
      <c r="G2157" s="318">
        <v>1.8831948505180639E-4</v>
      </c>
      <c r="H2157" s="318">
        <v>1.9773545930439672E-4</v>
      </c>
      <c r="I2157" s="318">
        <v>-3.4331978226425003E-2</v>
      </c>
      <c r="J2157" s="318">
        <v>0</v>
      </c>
      <c r="K2157" s="318" t="s">
        <v>634</v>
      </c>
      <c r="O2157" s="318">
        <v>0</v>
      </c>
      <c r="P2157" s="318">
        <v>0</v>
      </c>
      <c r="Q2157" s="318">
        <v>0</v>
      </c>
      <c r="R2157" s="318">
        <v>0</v>
      </c>
      <c r="S2157" s="318">
        <v>0</v>
      </c>
      <c r="T2157" s="318">
        <v>0</v>
      </c>
      <c r="U2157" s="318">
        <v>0</v>
      </c>
    </row>
    <row r="2158" spans="1:21" x14ac:dyDescent="0.2">
      <c r="A2158" s="318">
        <v>39643</v>
      </c>
      <c r="B2158" s="318">
        <v>423.89001500000001</v>
      </c>
      <c r="C2158" s="318">
        <v>-2.0385709980448554E-2</v>
      </c>
      <c r="D2158" s="318">
        <v>-6.6598699846096192E-3</v>
      </c>
      <c r="E2158" s="318">
        <v>1.3792130454004762E-2</v>
      </c>
      <c r="F2158" s="318">
        <v>1.4853063565851282E-2</v>
      </c>
      <c r="G2158" s="318">
        <v>1.9022286246028563E-4</v>
      </c>
      <c r="H2158" s="318">
        <v>1.997340055832999E-4</v>
      </c>
      <c r="I2158" s="318">
        <v>-3.9622140591089622E-2</v>
      </c>
      <c r="J2158" s="318">
        <v>0</v>
      </c>
      <c r="K2158" s="318" t="s">
        <v>634</v>
      </c>
      <c r="O2158" s="318">
        <v>0</v>
      </c>
      <c r="P2158" s="318">
        <v>0</v>
      </c>
      <c r="Q2158" s="318">
        <v>0</v>
      </c>
      <c r="R2158" s="318">
        <v>0</v>
      </c>
      <c r="S2158" s="318">
        <v>0</v>
      </c>
      <c r="T2158" s="318">
        <v>0</v>
      </c>
      <c r="U2158" s="318">
        <v>0</v>
      </c>
    </row>
    <row r="2159" spans="1:21" x14ac:dyDescent="0.2">
      <c r="A2159" s="318">
        <v>39644</v>
      </c>
      <c r="B2159" s="318">
        <v>407.72000100000002</v>
      </c>
      <c r="C2159" s="318">
        <v>-3.8893356244544264E-2</v>
      </c>
      <c r="D2159" s="318">
        <v>-9.1175677464130876E-3</v>
      </c>
      <c r="E2159" s="318">
        <v>1.4732779261727785E-2</v>
      </c>
      <c r="F2159" s="318">
        <v>1.5866069974168381E-2</v>
      </c>
      <c r="G2159" s="318">
        <v>2.1705478477479631E-4</v>
      </c>
      <c r="H2159" s="318">
        <v>2.2790752401353613E-4</v>
      </c>
      <c r="I2159" s="318">
        <v>-5.2277925413005022E-2</v>
      </c>
      <c r="J2159" s="318">
        <v>0</v>
      </c>
      <c r="K2159" s="318" t="s">
        <v>634</v>
      </c>
      <c r="O2159" s="318">
        <v>0</v>
      </c>
      <c r="P2159" s="318">
        <v>0</v>
      </c>
      <c r="Q2159" s="318">
        <v>0</v>
      </c>
      <c r="R2159" s="318">
        <v>0</v>
      </c>
      <c r="S2159" s="318">
        <v>0</v>
      </c>
      <c r="T2159" s="318">
        <v>0</v>
      </c>
      <c r="U2159" s="318">
        <v>0</v>
      </c>
    </row>
    <row r="2160" spans="1:21" x14ac:dyDescent="0.2">
      <c r="A2160" s="318">
        <v>39645</v>
      </c>
      <c r="B2160" s="318">
        <v>400.05999800000001</v>
      </c>
      <c r="C2160" s="318">
        <v>-1.8966135893018959E-2</v>
      </c>
      <c r="D2160" s="318">
        <v>-1.0497636111694079E-2</v>
      </c>
      <c r="E2160" s="318">
        <v>1.4198639032988706E-2</v>
      </c>
      <c r="F2160" s="318">
        <v>1.5290842035526298E-2</v>
      </c>
      <c r="G2160" s="318">
        <v>2.0160135038911048E-4</v>
      </c>
      <c r="H2160" s="318">
        <v>2.1168141790856601E-4</v>
      </c>
      <c r="I2160" s="318">
        <v>-7.9794839342547941E-2</v>
      </c>
      <c r="J2160" s="318">
        <v>0</v>
      </c>
      <c r="K2160" s="318" t="s">
        <v>634</v>
      </c>
      <c r="O2160" s="318">
        <v>0</v>
      </c>
      <c r="P2160" s="318">
        <v>0</v>
      </c>
      <c r="Q2160" s="318">
        <v>0</v>
      </c>
      <c r="R2160" s="318">
        <v>0</v>
      </c>
      <c r="S2160" s="318">
        <v>0</v>
      </c>
      <c r="T2160" s="318">
        <v>0</v>
      </c>
      <c r="U2160" s="318">
        <v>0</v>
      </c>
    </row>
    <row r="2161" spans="1:21" x14ac:dyDescent="0.2">
      <c r="A2161" s="318">
        <v>39646</v>
      </c>
      <c r="B2161" s="318">
        <v>410.98998999999998</v>
      </c>
      <c r="C2161" s="318">
        <v>2.6954328108640704E-2</v>
      </c>
      <c r="D2161" s="318">
        <v>-8.5535825566169822E-3</v>
      </c>
      <c r="E2161" s="318">
        <v>1.6346149686836602E-2</v>
      </c>
      <c r="F2161" s="318">
        <v>1.7603545816593263E-2</v>
      </c>
      <c r="G2161" s="318">
        <v>2.6719660958446833E-4</v>
      </c>
      <c r="H2161" s="318">
        <v>2.8055644006369176E-4</v>
      </c>
      <c r="I2161" s="318">
        <v>-9.5296086204936417E-2</v>
      </c>
      <c r="J2161" s="318">
        <v>0</v>
      </c>
      <c r="K2161" s="318" t="s">
        <v>634</v>
      </c>
      <c r="O2161" s="318">
        <v>0</v>
      </c>
      <c r="P2161" s="318">
        <v>0</v>
      </c>
      <c r="Q2161" s="318">
        <v>0</v>
      </c>
      <c r="R2161" s="318">
        <v>0</v>
      </c>
      <c r="S2161" s="318">
        <v>0</v>
      </c>
      <c r="T2161" s="318">
        <v>0</v>
      </c>
      <c r="U2161" s="318">
        <v>0</v>
      </c>
    </row>
    <row r="2162" spans="1:21" x14ac:dyDescent="0.2">
      <c r="A2162" s="318">
        <v>39647</v>
      </c>
      <c r="B2162" s="318">
        <v>409.73001099999999</v>
      </c>
      <c r="C2162" s="318">
        <v>-3.0704259390224643E-3</v>
      </c>
      <c r="D2162" s="318">
        <v>-8.5407542355122167E-3</v>
      </c>
      <c r="E2162" s="318">
        <v>1.6350551106028934E-2</v>
      </c>
      <c r="F2162" s="318">
        <v>1.7608285806492697E-2</v>
      </c>
      <c r="G2162" s="318">
        <v>2.6734052147086397E-4</v>
      </c>
      <c r="H2162" s="318">
        <v>2.8070754754440716E-4</v>
      </c>
      <c r="I2162" s="318">
        <v>-7.4935762682904333E-2</v>
      </c>
      <c r="J2162" s="318">
        <v>0</v>
      </c>
      <c r="K2162" s="318" t="s">
        <v>634</v>
      </c>
      <c r="O2162" s="318">
        <v>0</v>
      </c>
      <c r="P2162" s="318">
        <v>0</v>
      </c>
      <c r="Q2162" s="318">
        <v>0</v>
      </c>
      <c r="R2162" s="318">
        <v>0</v>
      </c>
      <c r="S2162" s="318">
        <v>0</v>
      </c>
      <c r="T2162" s="318">
        <v>0</v>
      </c>
      <c r="U2162" s="318">
        <v>0</v>
      </c>
    </row>
    <row r="2163" spans="1:21" x14ac:dyDescent="0.2">
      <c r="A2163" s="318">
        <v>39650</v>
      </c>
      <c r="B2163" s="318">
        <v>417.26001000000002</v>
      </c>
      <c r="C2163" s="318">
        <v>1.8211119638125151E-2</v>
      </c>
      <c r="D2163" s="318">
        <v>-6.5759713514145146E-3</v>
      </c>
      <c r="E2163" s="318">
        <v>1.6986622486953575E-2</v>
      </c>
      <c r="F2163" s="318">
        <v>1.8293285755180771E-2</v>
      </c>
      <c r="G2163" s="318">
        <v>2.8854534351427683E-4</v>
      </c>
      <c r="H2163" s="318">
        <v>3.029726106899907E-4</v>
      </c>
      <c r="I2163" s="318">
        <v>-8.0537852458988965E-2</v>
      </c>
      <c r="J2163" s="318">
        <v>0</v>
      </c>
      <c r="K2163" s="318" t="s">
        <v>634</v>
      </c>
      <c r="O2163" s="318">
        <v>0</v>
      </c>
      <c r="P2163" s="318">
        <v>0</v>
      </c>
      <c r="Q2163" s="318">
        <v>0</v>
      </c>
      <c r="R2163" s="318">
        <v>0</v>
      </c>
      <c r="S2163" s="318">
        <v>0</v>
      </c>
      <c r="T2163" s="318">
        <v>0</v>
      </c>
      <c r="U2163" s="318">
        <v>0</v>
      </c>
    </row>
    <row r="2164" spans="1:21" x14ac:dyDescent="0.2">
      <c r="A2164" s="318">
        <v>39651</v>
      </c>
      <c r="B2164" s="318">
        <v>412.77999899999998</v>
      </c>
      <c r="C2164" s="318">
        <v>-1.0794791708968901E-2</v>
      </c>
      <c r="D2164" s="318">
        <v>-6.7127752139928354E-3</v>
      </c>
      <c r="E2164" s="318">
        <v>1.7009557227945057E-2</v>
      </c>
      <c r="F2164" s="318">
        <v>1.8317984707017752E-2</v>
      </c>
      <c r="G2164" s="318">
        <v>2.8932503709073792E-4</v>
      </c>
      <c r="H2164" s="318">
        <v>3.0379128894527486E-4</v>
      </c>
      <c r="I2164" s="318">
        <v>-7.2029603412309628E-2</v>
      </c>
      <c r="J2164" s="318">
        <v>0</v>
      </c>
      <c r="K2164" s="318" t="s">
        <v>634</v>
      </c>
      <c r="O2164" s="318">
        <v>0</v>
      </c>
      <c r="P2164" s="318">
        <v>0</v>
      </c>
      <c r="Q2164" s="318">
        <v>0</v>
      </c>
      <c r="R2164" s="318">
        <v>0</v>
      </c>
      <c r="S2164" s="318">
        <v>0</v>
      </c>
      <c r="T2164" s="318">
        <v>0</v>
      </c>
      <c r="U2164" s="318">
        <v>0</v>
      </c>
    </row>
    <row r="2165" spans="1:21" x14ac:dyDescent="0.2">
      <c r="A2165" s="318">
        <v>39652</v>
      </c>
      <c r="B2165" s="318">
        <v>411</v>
      </c>
      <c r="C2165" s="318">
        <v>-4.3215464623968828E-3</v>
      </c>
      <c r="D2165" s="318">
        <v>-6.3896194805113538E-3</v>
      </c>
      <c r="E2165" s="318">
        <v>1.6986331716190142E-2</v>
      </c>
      <c r="F2165" s="318">
        <v>1.8292972617435538E-2</v>
      </c>
      <c r="G2165" s="318">
        <v>2.8853546517244714E-4</v>
      </c>
      <c r="H2165" s="318">
        <v>3.0296223843106953E-4</v>
      </c>
      <c r="I2165" s="318">
        <v>-7.7311412146152086E-2</v>
      </c>
      <c r="J2165" s="318">
        <v>0</v>
      </c>
      <c r="K2165" s="318" t="s">
        <v>634</v>
      </c>
      <c r="O2165" s="318">
        <v>0</v>
      </c>
      <c r="P2165" s="318">
        <v>0</v>
      </c>
      <c r="Q2165" s="318">
        <v>0</v>
      </c>
      <c r="R2165" s="318">
        <v>0</v>
      </c>
      <c r="S2165" s="318">
        <v>0</v>
      </c>
      <c r="T2165" s="318">
        <v>0</v>
      </c>
      <c r="U2165" s="318">
        <v>0</v>
      </c>
    </row>
    <row r="2166" spans="1:21" x14ac:dyDescent="0.2">
      <c r="A2166" s="318">
        <v>39653</v>
      </c>
      <c r="B2166" s="318">
        <v>404.98001099999999</v>
      </c>
      <c r="C2166" s="318">
        <v>-1.4755504163276601E-2</v>
      </c>
      <c r="D2166" s="318">
        <v>-7.1843684674608487E-3</v>
      </c>
      <c r="E2166" s="318">
        <v>1.6967832515265145E-2</v>
      </c>
      <c r="F2166" s="318">
        <v>1.8273050401054772E-2</v>
      </c>
      <c r="G2166" s="318">
        <v>2.8790734026608907E-4</v>
      </c>
      <c r="H2166" s="318">
        <v>3.0230270727939353E-4</v>
      </c>
      <c r="I2166" s="318">
        <v>-7.3167454935390841E-2</v>
      </c>
      <c r="J2166" s="318">
        <v>0</v>
      </c>
      <c r="K2166" s="318" t="s">
        <v>634</v>
      </c>
      <c r="O2166" s="318">
        <v>0</v>
      </c>
      <c r="P2166" s="318">
        <v>0</v>
      </c>
      <c r="Q2166" s="318">
        <v>0</v>
      </c>
      <c r="R2166" s="318">
        <v>0</v>
      </c>
      <c r="S2166" s="318">
        <v>0</v>
      </c>
      <c r="T2166" s="318">
        <v>0</v>
      </c>
      <c r="U2166" s="318">
        <v>0</v>
      </c>
    </row>
    <row r="2167" spans="1:21" x14ac:dyDescent="0.2">
      <c r="A2167" s="318">
        <v>39654</v>
      </c>
      <c r="B2167" s="318">
        <v>399.52999899999998</v>
      </c>
      <c r="C2167" s="318">
        <v>-1.3548856581638815E-2</v>
      </c>
      <c r="D2167" s="318">
        <v>-7.1287345443238207E-3</v>
      </c>
      <c r="E2167" s="318">
        <v>1.6943797439036769E-2</v>
      </c>
      <c r="F2167" s="318">
        <v>1.8247166472808826E-2</v>
      </c>
      <c r="G2167" s="318">
        <v>2.8709227165510902E-4</v>
      </c>
      <c r="H2167" s="318">
        <v>3.0144688523786448E-4</v>
      </c>
      <c r="I2167" s="318">
        <v>-7.4565718107438755E-2</v>
      </c>
      <c r="J2167" s="318">
        <v>0</v>
      </c>
      <c r="K2167" s="318" t="s">
        <v>634</v>
      </c>
      <c r="O2167" s="318">
        <v>0</v>
      </c>
      <c r="P2167" s="318">
        <v>0</v>
      </c>
      <c r="Q2167" s="318">
        <v>0</v>
      </c>
      <c r="R2167" s="318">
        <v>0</v>
      </c>
      <c r="S2167" s="318">
        <v>0</v>
      </c>
      <c r="T2167" s="318">
        <v>0</v>
      </c>
      <c r="U2167" s="318">
        <v>0</v>
      </c>
    </row>
    <row r="2168" spans="1:21" x14ac:dyDescent="0.2">
      <c r="A2168" s="318">
        <v>39657</v>
      </c>
      <c r="B2168" s="318">
        <v>406.290009</v>
      </c>
      <c r="C2168" s="318">
        <v>1.6778358735735362E-2</v>
      </c>
      <c r="D2168" s="318">
        <v>-5.9640782480146334E-3</v>
      </c>
      <c r="E2168" s="318">
        <v>1.7726542773244206E-2</v>
      </c>
      <c r="F2168" s="318">
        <v>1.9090122986570684E-2</v>
      </c>
      <c r="G2168" s="318">
        <v>3.1423031869165638E-4</v>
      </c>
      <c r="H2168" s="318">
        <v>3.2994183462623921E-4</v>
      </c>
      <c r="I2168" s="318">
        <v>-8.1646258707238226E-2</v>
      </c>
      <c r="J2168" s="318">
        <v>0</v>
      </c>
      <c r="K2168" s="318" t="s">
        <v>634</v>
      </c>
      <c r="O2168" s="318">
        <v>0</v>
      </c>
      <c r="P2168" s="318">
        <v>0</v>
      </c>
      <c r="Q2168" s="318">
        <v>0</v>
      </c>
      <c r="R2168" s="318">
        <v>0</v>
      </c>
      <c r="S2168" s="318">
        <v>0</v>
      </c>
      <c r="T2168" s="318">
        <v>0</v>
      </c>
      <c r="U2168" s="318">
        <v>0</v>
      </c>
    </row>
    <row r="2169" spans="1:21" x14ac:dyDescent="0.2">
      <c r="A2169" s="318">
        <v>39658</v>
      </c>
      <c r="B2169" s="318">
        <v>409.57998700000002</v>
      </c>
      <c r="C2169" s="318">
        <v>8.06500018128045E-3</v>
      </c>
      <c r="D2169" s="318">
        <v>-5.8841103593460682E-3</v>
      </c>
      <c r="E2169" s="318">
        <v>1.7788719360691107E-2</v>
      </c>
      <c r="F2169" s="318">
        <v>1.9157082388436577E-2</v>
      </c>
      <c r="G2169" s="318">
        <v>3.1643853649342666E-4</v>
      </c>
      <c r="H2169" s="318">
        <v>3.3226046331809799E-4</v>
      </c>
      <c r="I2169" s="318">
        <v>-7.4925695435788101E-2</v>
      </c>
      <c r="J2169" s="318">
        <v>0</v>
      </c>
      <c r="K2169" s="318" t="s">
        <v>634</v>
      </c>
      <c r="O2169" s="318">
        <v>0</v>
      </c>
      <c r="P2169" s="318">
        <v>0</v>
      </c>
      <c r="Q2169" s="318">
        <v>0</v>
      </c>
      <c r="R2169" s="318">
        <v>0</v>
      </c>
      <c r="S2169" s="318">
        <v>0</v>
      </c>
      <c r="T2169" s="318">
        <v>0</v>
      </c>
      <c r="U2169" s="318">
        <v>0</v>
      </c>
    </row>
    <row r="2170" spans="1:21" x14ac:dyDescent="0.2">
      <c r="A2170" s="318">
        <v>39659</v>
      </c>
      <c r="B2170" s="318">
        <v>417.16000400000001</v>
      </c>
      <c r="C2170" s="318">
        <v>1.8337638173324351E-2</v>
      </c>
      <c r="D2170" s="318">
        <v>-4.1513887350127232E-3</v>
      </c>
      <c r="E2170" s="318">
        <v>1.8309038656067003E-2</v>
      </c>
      <c r="F2170" s="318">
        <v>1.9717426244995232E-2</v>
      </c>
      <c r="G2170" s="318">
        <v>3.352208965093558E-4</v>
      </c>
      <c r="H2170" s="318">
        <v>3.5198194133482358E-4</v>
      </c>
      <c r="I2170" s="318">
        <v>-7.1310934017079053E-2</v>
      </c>
      <c r="J2170" s="318">
        <v>0</v>
      </c>
      <c r="K2170" s="318" t="s">
        <v>634</v>
      </c>
      <c r="O2170" s="318">
        <v>0</v>
      </c>
      <c r="P2170" s="318">
        <v>0</v>
      </c>
      <c r="Q2170" s="318">
        <v>0</v>
      </c>
      <c r="R2170" s="318">
        <v>0</v>
      </c>
      <c r="S2170" s="318">
        <v>0</v>
      </c>
      <c r="T2170" s="318">
        <v>0</v>
      </c>
      <c r="U2170" s="318">
        <v>0</v>
      </c>
    </row>
    <row r="2171" spans="1:21" x14ac:dyDescent="0.2">
      <c r="A2171" s="318">
        <v>39660</v>
      </c>
      <c r="B2171" s="318">
        <v>424.04998799999998</v>
      </c>
      <c r="C2171" s="318">
        <v>1.6381493667499789E-2</v>
      </c>
      <c r="D2171" s="318">
        <v>-3.7101259232364858E-3</v>
      </c>
      <c r="E2171" s="318">
        <v>1.8701600568454938E-2</v>
      </c>
      <c r="F2171" s="318">
        <v>2.0140185227566856E-2</v>
      </c>
      <c r="G2171" s="318">
        <v>3.4974986382203403E-4</v>
      </c>
      <c r="H2171" s="318">
        <v>3.6723735701313576E-4</v>
      </c>
      <c r="I2171" s="318">
        <v>-6.1212167119520156E-2</v>
      </c>
      <c r="J2171" s="318">
        <v>0</v>
      </c>
      <c r="K2171" s="318" t="s">
        <v>634</v>
      </c>
      <c r="O2171" s="318">
        <v>0</v>
      </c>
      <c r="P2171" s="318">
        <v>0</v>
      </c>
      <c r="Q2171" s="318">
        <v>0</v>
      </c>
      <c r="R2171" s="318">
        <v>0</v>
      </c>
      <c r="S2171" s="318">
        <v>0</v>
      </c>
      <c r="T2171" s="318">
        <v>0</v>
      </c>
      <c r="U2171" s="318">
        <v>0</v>
      </c>
    </row>
    <row r="2172" spans="1:21" x14ac:dyDescent="0.2">
      <c r="A2172" s="318">
        <v>39661</v>
      </c>
      <c r="B2172" s="318">
        <v>412.05999800000001</v>
      </c>
      <c r="C2172" s="318">
        <v>-2.8682379548508018E-2</v>
      </c>
      <c r="D2172" s="318">
        <v>-3.4530304022705235E-3</v>
      </c>
      <c r="E2172" s="318">
        <v>1.8295913833042379E-2</v>
      </c>
      <c r="F2172" s="318">
        <v>1.9703291820199482E-2</v>
      </c>
      <c r="G2172" s="318">
        <v>3.347404629861114E-4</v>
      </c>
      <c r="H2172" s="318">
        <v>3.5147748613541697E-4</v>
      </c>
      <c r="I2172" s="318">
        <v>-6.0231292573559116E-2</v>
      </c>
      <c r="J2172" s="318">
        <v>0</v>
      </c>
      <c r="K2172" s="318" t="s">
        <v>634</v>
      </c>
      <c r="O2172" s="318">
        <v>0</v>
      </c>
      <c r="P2172" s="318">
        <v>0</v>
      </c>
      <c r="Q2172" s="318">
        <v>0</v>
      </c>
      <c r="R2172" s="318">
        <v>0</v>
      </c>
      <c r="S2172" s="318">
        <v>0</v>
      </c>
      <c r="T2172" s="318">
        <v>0</v>
      </c>
      <c r="U2172" s="318">
        <v>0</v>
      </c>
    </row>
    <row r="2173" spans="1:21" x14ac:dyDescent="0.2">
      <c r="A2173" s="318">
        <v>39664</v>
      </c>
      <c r="B2173" s="318">
        <v>407.11999500000002</v>
      </c>
      <c r="C2173" s="318">
        <v>-1.2060994961464983E-2</v>
      </c>
      <c r="D2173" s="318">
        <v>-4.0101664801606967E-3</v>
      </c>
      <c r="E2173" s="318">
        <v>1.837502122173339E-2</v>
      </c>
      <c r="F2173" s="318">
        <v>1.9788484392635957E-2</v>
      </c>
      <c r="G2173" s="318">
        <v>3.3764140489915242E-4</v>
      </c>
      <c r="H2173" s="318">
        <v>3.5452347514411007E-4</v>
      </c>
      <c r="I2173" s="318">
        <v>-6.4501274120147403E-2</v>
      </c>
      <c r="J2173" s="318">
        <v>0</v>
      </c>
      <c r="K2173" s="318" t="s">
        <v>634</v>
      </c>
      <c r="O2173" s="318">
        <v>0</v>
      </c>
      <c r="P2173" s="318">
        <v>0</v>
      </c>
      <c r="Q2173" s="318">
        <v>0</v>
      </c>
      <c r="R2173" s="318">
        <v>0</v>
      </c>
      <c r="S2173" s="318">
        <v>0</v>
      </c>
      <c r="T2173" s="318">
        <v>0</v>
      </c>
      <c r="U2173" s="318">
        <v>0</v>
      </c>
    </row>
    <row r="2174" spans="1:21" x14ac:dyDescent="0.2">
      <c r="A2174" s="318">
        <v>39665</v>
      </c>
      <c r="B2174" s="318">
        <v>397.98001099999999</v>
      </c>
      <c r="C2174" s="318">
        <v>-2.270618959408691E-2</v>
      </c>
      <c r="D2174" s="318">
        <v>-5.5557737076338803E-3</v>
      </c>
      <c r="E2174" s="318">
        <v>1.8524061739709274E-2</v>
      </c>
      <c r="F2174" s="318">
        <v>1.9948989565840756E-2</v>
      </c>
      <c r="G2174" s="318">
        <v>3.4314086333656101E-4</v>
      </c>
      <c r="H2174" s="318">
        <v>3.602979065033891E-4</v>
      </c>
      <c r="I2174" s="318">
        <v>-6.9127628421014567E-2</v>
      </c>
      <c r="J2174" s="318">
        <v>0</v>
      </c>
      <c r="K2174" s="318" t="s">
        <v>634</v>
      </c>
      <c r="O2174" s="318">
        <v>0</v>
      </c>
      <c r="P2174" s="318">
        <v>0</v>
      </c>
      <c r="Q2174" s="318">
        <v>0</v>
      </c>
      <c r="R2174" s="318">
        <v>0</v>
      </c>
      <c r="S2174" s="318">
        <v>0</v>
      </c>
      <c r="T2174" s="318">
        <v>0</v>
      </c>
      <c r="U2174" s="318">
        <v>0</v>
      </c>
    </row>
    <row r="2175" spans="1:21" x14ac:dyDescent="0.2">
      <c r="A2175" s="318">
        <v>39666</v>
      </c>
      <c r="B2175" s="318">
        <v>405.60998499999999</v>
      </c>
      <c r="C2175" s="318">
        <v>1.8990289418958663E-2</v>
      </c>
      <c r="D2175" s="318">
        <v>-3.4109876614524062E-3</v>
      </c>
      <c r="E2175" s="318">
        <v>1.8639611050718388E-2</v>
      </c>
      <c r="F2175" s="318">
        <v>2.0073427285389033E-2</v>
      </c>
      <c r="G2175" s="318">
        <v>3.4743510012206309E-4</v>
      </c>
      <c r="H2175" s="318">
        <v>3.6480685512816627E-4</v>
      </c>
      <c r="I2175" s="318">
        <v>-8.8892368575394717E-2</v>
      </c>
      <c r="J2175" s="318">
        <v>0</v>
      </c>
      <c r="K2175" s="318" t="s">
        <v>634</v>
      </c>
      <c r="O2175" s="318">
        <v>0</v>
      </c>
      <c r="P2175" s="318">
        <v>0</v>
      </c>
      <c r="Q2175" s="318">
        <v>0</v>
      </c>
      <c r="R2175" s="318">
        <v>0</v>
      </c>
      <c r="S2175" s="318">
        <v>0</v>
      </c>
      <c r="T2175" s="318">
        <v>0</v>
      </c>
      <c r="U2175" s="318">
        <v>0</v>
      </c>
    </row>
    <row r="2176" spans="1:21" x14ac:dyDescent="0.2">
      <c r="A2176" s="318">
        <v>39667</v>
      </c>
      <c r="B2176" s="318">
        <v>410.13000499999998</v>
      </c>
      <c r="C2176" s="318">
        <v>1.1082124979209226E-2</v>
      </c>
      <c r="D2176" s="318">
        <v>-3.4946019130974297E-3</v>
      </c>
      <c r="E2176" s="318">
        <v>1.856687252838507E-2</v>
      </c>
      <c r="F2176" s="318">
        <v>1.9995093492106996E-2</v>
      </c>
      <c r="G2176" s="318">
        <v>3.4472875548530017E-4</v>
      </c>
      <c r="H2176" s="318">
        <v>3.6196519325956521E-4</v>
      </c>
      <c r="I2176" s="318">
        <v>-7.5471385441219285E-2</v>
      </c>
      <c r="J2176" s="318">
        <v>0</v>
      </c>
      <c r="K2176" s="318" t="s">
        <v>634</v>
      </c>
      <c r="O2176" s="318">
        <v>0</v>
      </c>
      <c r="P2176" s="318">
        <v>0</v>
      </c>
      <c r="Q2176" s="318">
        <v>0</v>
      </c>
      <c r="R2176" s="318">
        <v>0</v>
      </c>
      <c r="S2176" s="318">
        <v>0</v>
      </c>
      <c r="T2176" s="318">
        <v>0</v>
      </c>
      <c r="U2176" s="318">
        <v>0</v>
      </c>
    </row>
    <row r="2177" spans="1:21" x14ac:dyDescent="0.2">
      <c r="A2177" s="318">
        <v>39668</v>
      </c>
      <c r="B2177" s="318">
        <v>407.20001200000002</v>
      </c>
      <c r="C2177" s="318">
        <v>-7.1697000974061884E-3</v>
      </c>
      <c r="D2177" s="318">
        <v>-2.9605717393261432E-3</v>
      </c>
      <c r="E2177" s="318">
        <v>1.8276198168027363E-2</v>
      </c>
      <c r="F2177" s="318">
        <v>1.9682059565567928E-2</v>
      </c>
      <c r="G2177" s="318">
        <v>3.340194194770068E-4</v>
      </c>
      <c r="H2177" s="318">
        <v>3.5072039045085714E-4</v>
      </c>
      <c r="I2177" s="318">
        <v>-6.7573668390934524E-2</v>
      </c>
      <c r="J2177" s="318">
        <v>0</v>
      </c>
      <c r="K2177" s="318" t="s">
        <v>634</v>
      </c>
      <c r="O2177" s="318">
        <v>0</v>
      </c>
      <c r="P2177" s="318">
        <v>0</v>
      </c>
      <c r="Q2177" s="318">
        <v>0</v>
      </c>
      <c r="R2177" s="318">
        <v>0</v>
      </c>
      <c r="S2177" s="318">
        <v>0</v>
      </c>
      <c r="T2177" s="318">
        <v>0</v>
      </c>
      <c r="U2177" s="318">
        <v>0</v>
      </c>
    </row>
    <row r="2178" spans="1:21" x14ac:dyDescent="0.2">
      <c r="A2178" s="318">
        <v>39671</v>
      </c>
      <c r="B2178" s="318">
        <v>408.94000199999999</v>
      </c>
      <c r="C2178" s="318">
        <v>4.2639561997405463E-3</v>
      </c>
      <c r="D2178" s="318">
        <v>-2.6805372415365366E-3</v>
      </c>
      <c r="E2178" s="318">
        <v>1.8342750039124302E-2</v>
      </c>
      <c r="F2178" s="318">
        <v>1.9753730811364632E-2</v>
      </c>
      <c r="G2178" s="318">
        <v>3.3645647899779461E-4</v>
      </c>
      <c r="H2178" s="318">
        <v>3.5327930294768437E-4</v>
      </c>
      <c r="I2178" s="318">
        <v>-6.5930328914741779E-2</v>
      </c>
      <c r="J2178" s="318">
        <v>0</v>
      </c>
      <c r="K2178" s="318" t="s">
        <v>634</v>
      </c>
      <c r="O2178" s="318">
        <v>0</v>
      </c>
      <c r="P2178" s="318">
        <v>0</v>
      </c>
      <c r="Q2178" s="318">
        <v>0</v>
      </c>
      <c r="R2178" s="318">
        <v>0</v>
      </c>
      <c r="S2178" s="318">
        <v>0</v>
      </c>
      <c r="T2178" s="318">
        <v>0</v>
      </c>
      <c r="U2178" s="318">
        <v>0</v>
      </c>
    </row>
    <row r="2179" spans="1:21" x14ac:dyDescent="0.2">
      <c r="A2179" s="318">
        <v>39672</v>
      </c>
      <c r="B2179" s="318">
        <v>404.33999599999999</v>
      </c>
      <c r="C2179" s="318">
        <v>-1.1312352612085229E-2</v>
      </c>
      <c r="D2179" s="318">
        <v>-2.2484726049478076E-3</v>
      </c>
      <c r="E2179" s="318">
        <v>1.8008670686614291E-2</v>
      </c>
      <c r="F2179" s="318">
        <v>1.9393953047123082E-2</v>
      </c>
      <c r="G2179" s="318">
        <v>3.2431221989892084E-4</v>
      </c>
      <c r="H2179" s="318">
        <v>3.4052783089386692E-4</v>
      </c>
      <c r="I2179" s="318">
        <v>-6.8439463678959964E-2</v>
      </c>
      <c r="J2179" s="318">
        <v>0</v>
      </c>
      <c r="K2179" s="318" t="s">
        <v>634</v>
      </c>
      <c r="O2179" s="318">
        <v>0</v>
      </c>
      <c r="P2179" s="318">
        <v>0</v>
      </c>
      <c r="Q2179" s="318">
        <v>0</v>
      </c>
      <c r="R2179" s="318">
        <v>0</v>
      </c>
      <c r="S2179" s="318">
        <v>0</v>
      </c>
      <c r="T2179" s="318">
        <v>0</v>
      </c>
      <c r="U2179" s="318">
        <v>0</v>
      </c>
    </row>
    <row r="2180" spans="1:21" x14ac:dyDescent="0.2">
      <c r="A2180" s="318">
        <v>39673</v>
      </c>
      <c r="B2180" s="318">
        <v>398.26001000000002</v>
      </c>
      <c r="C2180" s="318">
        <v>-1.5151014853761977E-2</v>
      </c>
      <c r="D2180" s="318">
        <v>-1.117884919672461E-3</v>
      </c>
      <c r="E2180" s="318">
        <v>1.6252737767381325E-2</v>
      </c>
      <c r="F2180" s="318">
        <v>1.7502948364872196E-2</v>
      </c>
      <c r="G2180" s="318">
        <v>2.6415148493526334E-4</v>
      </c>
      <c r="H2180" s="318">
        <v>2.7735905918202655E-4</v>
      </c>
      <c r="I2180" s="318">
        <v>-7.5149346843067413E-2</v>
      </c>
      <c r="J2180" s="318">
        <v>0</v>
      </c>
      <c r="K2180" s="318" t="s">
        <v>634</v>
      </c>
      <c r="O2180" s="318">
        <v>0</v>
      </c>
      <c r="P2180" s="318">
        <v>0</v>
      </c>
      <c r="Q2180" s="318">
        <v>0</v>
      </c>
      <c r="R2180" s="318">
        <v>0</v>
      </c>
      <c r="S2180" s="318">
        <v>0</v>
      </c>
      <c r="T2180" s="318">
        <v>0</v>
      </c>
      <c r="U2180" s="318">
        <v>0</v>
      </c>
    </row>
    <row r="2181" spans="1:21" x14ac:dyDescent="0.2">
      <c r="A2181" s="318">
        <v>39674</v>
      </c>
      <c r="B2181" s="318">
        <v>403.73001099999999</v>
      </c>
      <c r="C2181" s="318">
        <v>1.3641281512399994E-2</v>
      </c>
      <c r="D2181" s="318">
        <v>4.348492424903459E-4</v>
      </c>
      <c r="E2181" s="318">
        <v>1.6018227084671419E-2</v>
      </c>
      <c r="F2181" s="318">
        <v>1.7250398398876911E-2</v>
      </c>
      <c r="G2181" s="318">
        <v>2.5658359893610103E-4</v>
      </c>
      <c r="H2181" s="318">
        <v>2.694127788829061E-4</v>
      </c>
      <c r="I2181" s="318">
        <v>-8.053546246433918E-2</v>
      </c>
      <c r="J2181" s="318">
        <v>0</v>
      </c>
      <c r="K2181" s="318" t="s">
        <v>634</v>
      </c>
      <c r="O2181" s="318">
        <v>0</v>
      </c>
      <c r="P2181" s="318">
        <v>0</v>
      </c>
      <c r="Q2181" s="318">
        <v>0</v>
      </c>
      <c r="R2181" s="318">
        <v>0</v>
      </c>
      <c r="S2181" s="318">
        <v>0</v>
      </c>
      <c r="T2181" s="318">
        <v>0</v>
      </c>
      <c r="U2181" s="318">
        <v>0</v>
      </c>
    </row>
    <row r="2182" spans="1:21" x14ac:dyDescent="0.2">
      <c r="A2182" s="318">
        <v>39675</v>
      </c>
      <c r="B2182" s="318">
        <v>402.23998999999998</v>
      </c>
      <c r="C2182" s="318">
        <v>-3.6974644110512886E-3</v>
      </c>
      <c r="D2182" s="318">
        <v>-1.0247599251140341E-3</v>
      </c>
      <c r="E2182" s="318">
        <v>1.4833619919216993E-2</v>
      </c>
      <c r="F2182" s="318">
        <v>1.5974667605310609E-2</v>
      </c>
      <c r="G2182" s="318">
        <v>2.2003627990779115E-4</v>
      </c>
      <c r="H2182" s="318">
        <v>2.3103809390318073E-4</v>
      </c>
      <c r="I2182" s="318">
        <v>-7.4306699788713251E-2</v>
      </c>
      <c r="J2182" s="318">
        <v>0</v>
      </c>
      <c r="K2182" s="318" t="s">
        <v>634</v>
      </c>
      <c r="O2182" s="318">
        <v>0</v>
      </c>
      <c r="P2182" s="318">
        <v>0</v>
      </c>
      <c r="Q2182" s="318">
        <v>0</v>
      </c>
      <c r="R2182" s="318">
        <v>0</v>
      </c>
      <c r="S2182" s="318">
        <v>0</v>
      </c>
      <c r="T2182" s="318">
        <v>0</v>
      </c>
      <c r="U2182" s="318">
        <v>0</v>
      </c>
    </row>
    <row r="2183" spans="1:21" x14ac:dyDescent="0.2">
      <c r="A2183" s="318">
        <v>39678</v>
      </c>
      <c r="B2183" s="318">
        <v>409.290009</v>
      </c>
      <c r="C2183" s="318">
        <v>1.7375072691088216E-2</v>
      </c>
      <c r="D2183" s="318">
        <v>-5.1164752251621149E-5</v>
      </c>
      <c r="E2183" s="318">
        <v>1.5354460345851594E-2</v>
      </c>
      <c r="F2183" s="318">
        <v>1.653557268014787E-2</v>
      </c>
      <c r="G2183" s="318">
        <v>2.3575945251232908E-4</v>
      </c>
      <c r="H2183" s="318">
        <v>2.4754742513794555E-4</v>
      </c>
      <c r="I2183" s="318">
        <v>-7.543784923140022E-2</v>
      </c>
      <c r="J2183" s="318">
        <v>0</v>
      </c>
      <c r="K2183" s="318" t="s">
        <v>634</v>
      </c>
      <c r="O2183" s="318">
        <v>0</v>
      </c>
      <c r="P2183" s="318">
        <v>0</v>
      </c>
      <c r="Q2183" s="318">
        <v>0</v>
      </c>
      <c r="R2183" s="318">
        <v>0</v>
      </c>
      <c r="S2183" s="318">
        <v>0</v>
      </c>
      <c r="T2183" s="318">
        <v>0</v>
      </c>
      <c r="U2183" s="318">
        <v>0</v>
      </c>
    </row>
    <row r="2184" spans="1:21" x14ac:dyDescent="0.2">
      <c r="A2184" s="318">
        <v>39679</v>
      </c>
      <c r="B2184" s="318">
        <v>402.26001000000002</v>
      </c>
      <c r="C2184" s="318">
        <v>-1.732530264757241E-2</v>
      </c>
      <c r="D2184" s="318">
        <v>-1.743375337284838E-3</v>
      </c>
      <c r="E2184" s="318">
        <v>1.5198583403021599E-2</v>
      </c>
      <c r="F2184" s="318">
        <v>1.6367705203254028E-2</v>
      </c>
      <c r="G2184" s="318">
        <v>2.3099693745860361E-4</v>
      </c>
      <c r="H2184" s="318">
        <v>2.4254678433153381E-4</v>
      </c>
      <c r="I2184" s="318">
        <v>-6.7909011371136474E-2</v>
      </c>
      <c r="J2184" s="318">
        <v>0</v>
      </c>
      <c r="K2184" s="318" t="s">
        <v>634</v>
      </c>
      <c r="O2184" s="318">
        <v>0</v>
      </c>
      <c r="P2184" s="318">
        <v>0</v>
      </c>
      <c r="Q2184" s="318">
        <v>0</v>
      </c>
      <c r="R2184" s="318">
        <v>0</v>
      </c>
      <c r="S2184" s="318">
        <v>0</v>
      </c>
      <c r="T2184" s="318">
        <v>0</v>
      </c>
      <c r="U2184" s="318">
        <v>0</v>
      </c>
    </row>
    <row r="2185" spans="1:21" x14ac:dyDescent="0.2">
      <c r="A2185" s="318">
        <v>39680</v>
      </c>
      <c r="B2185" s="318">
        <v>408.5</v>
      </c>
      <c r="C2185" s="318">
        <v>1.5393243715439297E-2</v>
      </c>
      <c r="D2185" s="318">
        <v>-4.9632603136063832E-4</v>
      </c>
      <c r="E2185" s="318">
        <v>1.5490346271141169E-2</v>
      </c>
      <c r="F2185" s="318">
        <v>1.6681911368921259E-2</v>
      </c>
      <c r="G2185" s="318">
        <v>2.3995082759985714E-4</v>
      </c>
      <c r="H2185" s="318">
        <v>2.5194836897985003E-4</v>
      </c>
      <c r="I2185" s="318">
        <v>-7.8934796508835184E-2</v>
      </c>
      <c r="J2185" s="318">
        <v>0</v>
      </c>
      <c r="K2185" s="318" t="s">
        <v>634</v>
      </c>
      <c r="O2185" s="318">
        <v>0</v>
      </c>
      <c r="P2185" s="318">
        <v>0</v>
      </c>
      <c r="Q2185" s="318">
        <v>0</v>
      </c>
      <c r="R2185" s="318">
        <v>0</v>
      </c>
      <c r="S2185" s="318">
        <v>0</v>
      </c>
      <c r="T2185" s="318">
        <v>0</v>
      </c>
      <c r="U2185" s="318">
        <v>0</v>
      </c>
    </row>
    <row r="2186" spans="1:21" x14ac:dyDescent="0.2">
      <c r="A2186" s="318">
        <v>39681</v>
      </c>
      <c r="B2186" s="318">
        <v>416.42001299999998</v>
      </c>
      <c r="C2186" s="318">
        <v>1.920248324547133E-2</v>
      </c>
      <c r="D2186" s="318">
        <v>6.2386585949022945E-4</v>
      </c>
      <c r="E2186" s="318">
        <v>1.6040691849570014E-2</v>
      </c>
      <c r="F2186" s="318">
        <v>1.727459122261386E-2</v>
      </c>
      <c r="G2186" s="318">
        <v>2.5730379501286193E-4</v>
      </c>
      <c r="H2186" s="318">
        <v>2.7016898476350505E-4</v>
      </c>
      <c r="I2186" s="318">
        <v>-6.568178599113729E-2</v>
      </c>
      <c r="J2186" s="318">
        <v>0</v>
      </c>
      <c r="K2186" s="318" t="s">
        <v>634</v>
      </c>
      <c r="O2186" s="318">
        <v>0</v>
      </c>
      <c r="P2186" s="318">
        <v>0</v>
      </c>
      <c r="Q2186" s="318">
        <v>0</v>
      </c>
      <c r="R2186" s="318">
        <v>0</v>
      </c>
      <c r="S2186" s="318">
        <v>0</v>
      </c>
      <c r="T2186" s="318">
        <v>0</v>
      </c>
      <c r="U2186" s="318">
        <v>0</v>
      </c>
    </row>
    <row r="2187" spans="1:21" x14ac:dyDescent="0.2">
      <c r="A2187" s="318">
        <v>39682</v>
      </c>
      <c r="B2187" s="318">
        <v>419.85000600000001</v>
      </c>
      <c r="C2187" s="318">
        <v>8.20312137486141E-3</v>
      </c>
      <c r="D2187" s="318">
        <v>1.7171337422587053E-3</v>
      </c>
      <c r="E2187" s="318">
        <v>1.5719249448039797E-2</v>
      </c>
      <c r="F2187" s="318">
        <v>1.6928422482504396E-2</v>
      </c>
      <c r="G2187" s="318">
        <v>2.4709480320969944E-4</v>
      </c>
      <c r="H2187" s="318">
        <v>2.5944954337018443E-4</v>
      </c>
      <c r="I2187" s="318">
        <v>-4.9044608082381126E-2</v>
      </c>
      <c r="J2187" s="318">
        <v>0</v>
      </c>
      <c r="K2187" s="318" t="s">
        <v>634</v>
      </c>
      <c r="O2187" s="318">
        <v>0</v>
      </c>
      <c r="P2187" s="318">
        <v>0</v>
      </c>
      <c r="Q2187" s="318">
        <v>0</v>
      </c>
      <c r="R2187" s="318">
        <v>0</v>
      </c>
      <c r="S2187" s="318">
        <v>0</v>
      </c>
      <c r="T2187" s="318">
        <v>0</v>
      </c>
      <c r="U2187" s="318">
        <v>0</v>
      </c>
    </row>
    <row r="2188" spans="1:21" x14ac:dyDescent="0.2">
      <c r="A2188" s="318">
        <v>39685</v>
      </c>
      <c r="B2188" s="318">
        <v>415.86999500000002</v>
      </c>
      <c r="C2188" s="318">
        <v>-9.5248195204149198E-3</v>
      </c>
      <c r="D2188" s="318">
        <v>1.9087545546979383E-3</v>
      </c>
      <c r="E2188" s="318">
        <v>1.5547437132102894E-2</v>
      </c>
      <c r="F2188" s="318">
        <v>1.6743393834572348E-2</v>
      </c>
      <c r="G2188" s="318">
        <v>2.4172280137669185E-4</v>
      </c>
      <c r="H2188" s="318">
        <v>2.5380894144552647E-4</v>
      </c>
      <c r="I2188" s="318">
        <v>-3.9341999951364746E-2</v>
      </c>
      <c r="J2188" s="318">
        <v>0</v>
      </c>
      <c r="K2188" s="318" t="s">
        <v>634</v>
      </c>
      <c r="O2188" s="318">
        <v>0</v>
      </c>
      <c r="P2188" s="318">
        <v>0</v>
      </c>
      <c r="Q2188" s="318">
        <v>0</v>
      </c>
      <c r="R2188" s="318">
        <v>0</v>
      </c>
      <c r="S2188" s="318">
        <v>0</v>
      </c>
      <c r="T2188" s="318">
        <v>0</v>
      </c>
      <c r="U2188" s="318">
        <v>0</v>
      </c>
    </row>
    <row r="2189" spans="1:21" x14ac:dyDescent="0.2">
      <c r="A2189" s="318">
        <v>39686</v>
      </c>
      <c r="B2189" s="318">
        <v>411.79998799999998</v>
      </c>
      <c r="C2189" s="318">
        <v>-9.8349339466461197E-3</v>
      </c>
      <c r="D2189" s="318">
        <v>6.414549031559635E-4</v>
      </c>
      <c r="E2189" s="318">
        <v>1.5358284575607631E-2</v>
      </c>
      <c r="F2189" s="318">
        <v>1.6539691081423603E-2</v>
      </c>
      <c r="G2189" s="318">
        <v>2.3587690510534724E-4</v>
      </c>
      <c r="H2189" s="318">
        <v>2.4767075036061459E-4</v>
      </c>
      <c r="I2189" s="318">
        <v>-3.9789788099061481E-2</v>
      </c>
      <c r="J2189" s="318">
        <v>0</v>
      </c>
      <c r="K2189" s="318" t="s">
        <v>634</v>
      </c>
      <c r="O2189" s="318">
        <v>0</v>
      </c>
      <c r="P2189" s="318">
        <v>0</v>
      </c>
      <c r="Q2189" s="318">
        <v>0</v>
      </c>
      <c r="R2189" s="318">
        <v>0</v>
      </c>
      <c r="S2189" s="318">
        <v>0</v>
      </c>
      <c r="T2189" s="318">
        <v>0</v>
      </c>
      <c r="U2189" s="318">
        <v>0</v>
      </c>
    </row>
    <row r="2190" spans="1:21" x14ac:dyDescent="0.2">
      <c r="A2190" s="318">
        <v>39687</v>
      </c>
      <c r="B2190" s="318">
        <v>418.38000499999998</v>
      </c>
      <c r="C2190" s="318">
        <v>1.585235695850306E-2</v>
      </c>
      <c r="D2190" s="318">
        <v>1.0122814163570398E-3</v>
      </c>
      <c r="E2190" s="318">
        <v>1.5637955206143788E-2</v>
      </c>
      <c r="F2190" s="318">
        <v>1.6840874837385618E-2</v>
      </c>
      <c r="G2190" s="318">
        <v>2.4454564302935962E-4</v>
      </c>
      <c r="H2190" s="318">
        <v>2.5677292518082762E-4</v>
      </c>
      <c r="I2190" s="318">
        <v>-4.5355228036242701E-2</v>
      </c>
      <c r="J2190" s="318">
        <v>0</v>
      </c>
      <c r="K2190" s="318" t="s">
        <v>634</v>
      </c>
      <c r="O2190" s="318">
        <v>0</v>
      </c>
      <c r="P2190" s="318">
        <v>0</v>
      </c>
      <c r="Q2190" s="318">
        <v>0</v>
      </c>
      <c r="R2190" s="318">
        <v>0</v>
      </c>
      <c r="S2190" s="318">
        <v>0</v>
      </c>
      <c r="T2190" s="318">
        <v>0</v>
      </c>
      <c r="U2190" s="318">
        <v>0</v>
      </c>
    </row>
    <row r="2191" spans="1:21" x14ac:dyDescent="0.2">
      <c r="A2191" s="318">
        <v>39688</v>
      </c>
      <c r="B2191" s="318">
        <v>423.57000699999998</v>
      </c>
      <c r="C2191" s="318">
        <v>1.2328683803904818E-2</v>
      </c>
      <c r="D2191" s="318">
        <v>7.2614073209896718E-4</v>
      </c>
      <c r="E2191" s="318">
        <v>1.5357549333329449E-2</v>
      </c>
      <c r="F2191" s="318">
        <v>1.6538899282047097E-2</v>
      </c>
      <c r="G2191" s="318">
        <v>2.3585432152564779E-4</v>
      </c>
      <c r="H2191" s="318">
        <v>2.4764703760193018E-4</v>
      </c>
      <c r="I2191" s="318">
        <v>-4.2292215563586866E-2</v>
      </c>
      <c r="J2191" s="318">
        <v>0</v>
      </c>
      <c r="K2191" s="318" t="s">
        <v>634</v>
      </c>
      <c r="O2191" s="318">
        <v>0</v>
      </c>
      <c r="P2191" s="318">
        <v>0</v>
      </c>
      <c r="Q2191" s="318">
        <v>0</v>
      </c>
      <c r="R2191" s="318">
        <v>0</v>
      </c>
      <c r="S2191" s="318">
        <v>0</v>
      </c>
      <c r="T2191" s="318">
        <v>0</v>
      </c>
      <c r="U2191" s="318">
        <v>0</v>
      </c>
    </row>
    <row r="2192" spans="1:21" x14ac:dyDescent="0.2">
      <c r="A2192" s="318">
        <v>39689</v>
      </c>
      <c r="B2192" s="318">
        <v>425.73001099999999</v>
      </c>
      <c r="C2192" s="318">
        <v>5.0865621367905687E-3</v>
      </c>
      <c r="D2192" s="318">
        <v>1.8828684968424212E-4</v>
      </c>
      <c r="E2192" s="318">
        <v>1.4974869961091625E-2</v>
      </c>
      <c r="F2192" s="318">
        <v>1.6126783035021748E-2</v>
      </c>
      <c r="G2192" s="318">
        <v>2.2424673035160428E-4</v>
      </c>
      <c r="H2192" s="318">
        <v>2.3545906686918449E-4</v>
      </c>
      <c r="I2192" s="318">
        <v>-3.6132313676362854E-2</v>
      </c>
      <c r="J2192" s="318">
        <v>0</v>
      </c>
      <c r="K2192" s="318" t="s">
        <v>634</v>
      </c>
      <c r="O2192" s="318">
        <v>0</v>
      </c>
      <c r="P2192" s="318">
        <v>0</v>
      </c>
      <c r="Q2192" s="318">
        <v>0</v>
      </c>
      <c r="R2192" s="318">
        <v>0</v>
      </c>
      <c r="S2192" s="318">
        <v>0</v>
      </c>
      <c r="T2192" s="318">
        <v>0</v>
      </c>
      <c r="U2192" s="318">
        <v>0</v>
      </c>
    </row>
    <row r="2193" spans="1:21" x14ac:dyDescent="0.2">
      <c r="A2193" s="318">
        <v>39692</v>
      </c>
      <c r="B2193" s="318">
        <v>417.26001000000002</v>
      </c>
      <c r="C2193" s="318">
        <v>-2.009581568492751E-2</v>
      </c>
      <c r="D2193" s="318">
        <v>5.9717084318807649E-4</v>
      </c>
      <c r="E2193" s="318">
        <v>1.4246671779521007E-2</v>
      </c>
      <c r="F2193" s="318">
        <v>1.5342569608714931E-2</v>
      </c>
      <c r="G2193" s="318">
        <v>2.0296765679340026E-4</v>
      </c>
      <c r="H2193" s="318">
        <v>2.1311603963307027E-4</v>
      </c>
      <c r="I2193" s="318">
        <v>-3.8594508018256639E-2</v>
      </c>
      <c r="J2193" s="318">
        <v>0</v>
      </c>
      <c r="K2193" s="318" t="s">
        <v>634</v>
      </c>
      <c r="O2193" s="318">
        <v>0</v>
      </c>
      <c r="P2193" s="318">
        <v>0</v>
      </c>
      <c r="Q2193" s="318">
        <v>0</v>
      </c>
      <c r="R2193" s="318">
        <v>0</v>
      </c>
      <c r="S2193" s="318">
        <v>0</v>
      </c>
      <c r="T2193" s="318">
        <v>0</v>
      </c>
      <c r="U2193" s="318">
        <v>0</v>
      </c>
    </row>
    <row r="2194" spans="1:21" x14ac:dyDescent="0.2">
      <c r="A2194" s="318">
        <v>39693</v>
      </c>
      <c r="B2194" s="318">
        <v>404.95001200000002</v>
      </c>
      <c r="C2194" s="318">
        <v>-2.9945920339313863E-2</v>
      </c>
      <c r="D2194" s="318">
        <v>-2.5449227004282327E-4</v>
      </c>
      <c r="E2194" s="318">
        <v>1.551897622603589E-2</v>
      </c>
      <c r="F2194" s="318">
        <v>1.6712743628038651E-2</v>
      </c>
      <c r="G2194" s="318">
        <v>2.4083862310426713E-4</v>
      </c>
      <c r="H2194" s="318">
        <v>2.5288055425948052E-4</v>
      </c>
      <c r="I2194" s="318">
        <v>-3.4101986686629206E-2</v>
      </c>
      <c r="J2194" s="318">
        <v>0</v>
      </c>
      <c r="K2194" s="318" t="s">
        <v>634</v>
      </c>
      <c r="O2194" s="318">
        <v>0</v>
      </c>
      <c r="P2194" s="318">
        <v>0</v>
      </c>
      <c r="Q2194" s="318">
        <v>0</v>
      </c>
      <c r="R2194" s="318">
        <v>0</v>
      </c>
      <c r="S2194" s="318">
        <v>0</v>
      </c>
      <c r="T2194" s="318">
        <v>0</v>
      </c>
      <c r="U2194" s="318">
        <v>0</v>
      </c>
    </row>
    <row r="2195" spans="1:21" x14ac:dyDescent="0.2">
      <c r="A2195" s="318">
        <v>39694</v>
      </c>
      <c r="B2195" s="318">
        <v>394.20001200000002</v>
      </c>
      <c r="C2195" s="318">
        <v>-2.6905207168266821E-2</v>
      </c>
      <c r="D2195" s="318">
        <v>-4.5444548786091393E-4</v>
      </c>
      <c r="E2195" s="318">
        <v>1.58463162073487E-2</v>
      </c>
      <c r="F2195" s="318">
        <v>1.7065263607913984E-2</v>
      </c>
      <c r="G2195" s="318">
        <v>2.5110573734328208E-4</v>
      </c>
      <c r="H2195" s="318">
        <v>2.636610242104462E-4</v>
      </c>
      <c r="I2195" s="318">
        <v>-4.6203950450262481E-2</v>
      </c>
      <c r="J2195" s="318">
        <v>0</v>
      </c>
      <c r="K2195" s="318" t="s">
        <v>634</v>
      </c>
      <c r="O2195" s="318">
        <v>0</v>
      </c>
      <c r="P2195" s="318">
        <v>0</v>
      </c>
      <c r="Q2195" s="318">
        <v>0</v>
      </c>
      <c r="R2195" s="318">
        <v>0</v>
      </c>
      <c r="S2195" s="318">
        <v>0</v>
      </c>
      <c r="T2195" s="318">
        <v>0</v>
      </c>
      <c r="U2195" s="318">
        <v>0</v>
      </c>
    </row>
    <row r="2196" spans="1:21" x14ac:dyDescent="0.2">
      <c r="A2196" s="318">
        <v>39695</v>
      </c>
      <c r="B2196" s="318">
        <v>381.14999399999999</v>
      </c>
      <c r="C2196" s="318">
        <v>-3.3665442467570972E-2</v>
      </c>
      <c r="D2196" s="318">
        <v>-2.9618612919813732E-3</v>
      </c>
      <c r="E2196" s="318">
        <v>1.6755532724067074E-2</v>
      </c>
      <c r="F2196" s="318">
        <v>1.8044419856687616E-2</v>
      </c>
      <c r="G2196" s="318">
        <v>2.8074787686728253E-4</v>
      </c>
      <c r="H2196" s="318">
        <v>2.9478527071064665E-4</v>
      </c>
      <c r="I2196" s="318">
        <v>-5.9647708451614205E-2</v>
      </c>
      <c r="J2196" s="318">
        <v>0</v>
      </c>
      <c r="K2196" s="318" t="s">
        <v>634</v>
      </c>
      <c r="O2196" s="318">
        <v>0</v>
      </c>
      <c r="P2196" s="318">
        <v>0</v>
      </c>
      <c r="Q2196" s="318">
        <v>0</v>
      </c>
      <c r="R2196" s="318">
        <v>0</v>
      </c>
      <c r="S2196" s="318">
        <v>0</v>
      </c>
      <c r="T2196" s="318">
        <v>0</v>
      </c>
      <c r="U2196" s="318">
        <v>0</v>
      </c>
    </row>
    <row r="2197" spans="1:21" x14ac:dyDescent="0.2">
      <c r="A2197" s="318">
        <v>39696</v>
      </c>
      <c r="B2197" s="318">
        <v>370.60000600000001</v>
      </c>
      <c r="C2197" s="318">
        <v>-2.8069652651227163E-2</v>
      </c>
      <c r="D2197" s="318">
        <v>-4.8262316553354867E-3</v>
      </c>
      <c r="E2197" s="318">
        <v>1.7284576593039329E-2</v>
      </c>
      <c r="F2197" s="318">
        <v>1.8614159407888506E-2</v>
      </c>
      <c r="G2197" s="318">
        <v>2.9875658800064309E-4</v>
      </c>
      <c r="H2197" s="318">
        <v>3.1369441740067527E-4</v>
      </c>
      <c r="I2197" s="318">
        <v>-7.3882464165443848E-2</v>
      </c>
      <c r="J2197" s="318">
        <v>0</v>
      </c>
      <c r="K2197" s="318" t="s">
        <v>634</v>
      </c>
      <c r="O2197" s="318">
        <v>0</v>
      </c>
      <c r="P2197" s="318">
        <v>0</v>
      </c>
      <c r="Q2197" s="318">
        <v>0</v>
      </c>
      <c r="R2197" s="318">
        <v>0</v>
      </c>
      <c r="S2197" s="318">
        <v>0</v>
      </c>
      <c r="T2197" s="318">
        <v>0</v>
      </c>
      <c r="U2197" s="318">
        <v>0</v>
      </c>
    </row>
    <row r="2198" spans="1:21" x14ac:dyDescent="0.2">
      <c r="A2198" s="318">
        <v>39699</v>
      </c>
      <c r="B2198" s="318">
        <v>378.92999300000002</v>
      </c>
      <c r="C2198" s="318">
        <v>2.2228142939703054E-2</v>
      </c>
      <c r="D2198" s="318">
        <v>-3.4263343678540936E-3</v>
      </c>
      <c r="E2198" s="318">
        <v>1.8248870019369822E-2</v>
      </c>
      <c r="F2198" s="318">
        <v>1.9652629251629038E-2</v>
      </c>
      <c r="G2198" s="318">
        <v>3.3302125698385468E-4</v>
      </c>
      <c r="H2198" s="318">
        <v>3.4967231983304745E-4</v>
      </c>
      <c r="I2198" s="318">
        <v>-8.9977172798605218E-2</v>
      </c>
      <c r="J2198" s="318">
        <v>0</v>
      </c>
      <c r="K2198" s="318" t="s">
        <v>634</v>
      </c>
      <c r="O2198" s="318">
        <v>0</v>
      </c>
      <c r="P2198" s="318">
        <v>0</v>
      </c>
      <c r="Q2198" s="318">
        <v>0</v>
      </c>
      <c r="R2198" s="318">
        <v>0</v>
      </c>
      <c r="S2198" s="318">
        <v>0</v>
      </c>
      <c r="T2198" s="318">
        <v>0</v>
      </c>
      <c r="U2198" s="318">
        <v>0</v>
      </c>
    </row>
    <row r="2199" spans="1:21" x14ac:dyDescent="0.2">
      <c r="A2199" s="318">
        <v>39700</v>
      </c>
      <c r="B2199" s="318">
        <v>357.82000699999998</v>
      </c>
      <c r="C2199" s="318">
        <v>-5.7321386756339361E-2</v>
      </c>
      <c r="D2199" s="318">
        <v>-6.3589697467150413E-3</v>
      </c>
      <c r="E2199" s="318">
        <v>2.1593232605434907E-2</v>
      </c>
      <c r="F2199" s="318">
        <v>2.325425049816067E-2</v>
      </c>
      <c r="G2199" s="318">
        <v>4.6626769435241722E-4</v>
      </c>
      <c r="H2199" s="318">
        <v>4.8958107907003806E-4</v>
      </c>
      <c r="I2199" s="318">
        <v>-7.2965534585787042E-2</v>
      </c>
      <c r="J2199" s="318">
        <v>0</v>
      </c>
      <c r="K2199" s="318" t="s">
        <v>634</v>
      </c>
      <c r="O2199" s="318">
        <v>0</v>
      </c>
      <c r="P2199" s="318">
        <v>0</v>
      </c>
      <c r="Q2199" s="318">
        <v>0</v>
      </c>
      <c r="R2199" s="318">
        <v>0</v>
      </c>
      <c r="S2199" s="318">
        <v>0</v>
      </c>
      <c r="T2199" s="318">
        <v>0</v>
      </c>
      <c r="U2199" s="318">
        <v>0</v>
      </c>
    </row>
    <row r="2200" spans="1:21" x14ac:dyDescent="0.2">
      <c r="A2200" s="318">
        <v>39701</v>
      </c>
      <c r="B2200" s="318">
        <v>357.36999500000002</v>
      </c>
      <c r="C2200" s="318">
        <v>-1.258440576995817E-3</v>
      </c>
      <c r="D2200" s="318">
        <v>-5.8802120307584037E-3</v>
      </c>
      <c r="E2200" s="318">
        <v>2.1589372264017092E-2</v>
      </c>
      <c r="F2200" s="318">
        <v>2.3250093207403021E-2</v>
      </c>
      <c r="G2200" s="318">
        <v>4.6610099475431055E-4</v>
      </c>
      <c r="H2200" s="318">
        <v>4.8940604449202612E-4</v>
      </c>
      <c r="I2200" s="318">
        <v>-0.104281900205047</v>
      </c>
      <c r="J2200" s="318">
        <v>0</v>
      </c>
      <c r="K2200" s="318" t="s">
        <v>634</v>
      </c>
      <c r="O2200" s="318">
        <v>0</v>
      </c>
      <c r="P2200" s="318">
        <v>0</v>
      </c>
      <c r="Q2200" s="318">
        <v>0</v>
      </c>
      <c r="R2200" s="318">
        <v>0</v>
      </c>
      <c r="S2200" s="318">
        <v>0</v>
      </c>
      <c r="T2200" s="318">
        <v>0</v>
      </c>
      <c r="U2200" s="318">
        <v>0</v>
      </c>
    </row>
    <row r="2201" spans="1:21" x14ac:dyDescent="0.2">
      <c r="A2201" s="318">
        <v>39702</v>
      </c>
      <c r="B2201" s="318">
        <v>358.98998999999998</v>
      </c>
      <c r="C2201" s="318">
        <v>4.5228594435944994E-3</v>
      </c>
      <c r="D2201" s="318">
        <v>-4.943360873741429E-3</v>
      </c>
      <c r="E2201" s="318">
        <v>2.1593823786334381E-2</v>
      </c>
      <c r="F2201" s="318">
        <v>2.3254887154513949E-2</v>
      </c>
      <c r="G2201" s="318">
        <v>4.6629322571526045E-4</v>
      </c>
      <c r="H2201" s="318">
        <v>4.896078870010235E-4</v>
      </c>
      <c r="I2201" s="318">
        <v>-0.10079107950373156</v>
      </c>
      <c r="J2201" s="318">
        <v>0</v>
      </c>
      <c r="K2201" s="318" t="s">
        <v>634</v>
      </c>
      <c r="O2201" s="318">
        <v>0</v>
      </c>
      <c r="P2201" s="318">
        <v>0</v>
      </c>
      <c r="Q2201" s="318">
        <v>0</v>
      </c>
      <c r="R2201" s="318">
        <v>0</v>
      </c>
      <c r="S2201" s="318">
        <v>0</v>
      </c>
      <c r="T2201" s="318">
        <v>0</v>
      </c>
      <c r="U2201" s="318">
        <v>0</v>
      </c>
    </row>
    <row r="2202" spans="1:21" x14ac:dyDescent="0.2">
      <c r="A2202" s="318">
        <v>39703</v>
      </c>
      <c r="B2202" s="318">
        <v>370.70800800000001</v>
      </c>
      <c r="C2202" s="318">
        <v>3.2120207206061874E-2</v>
      </c>
      <c r="D2202" s="318">
        <v>-4.0634120311861012E-3</v>
      </c>
      <c r="E2202" s="318">
        <v>2.2735350394501135E-2</v>
      </c>
      <c r="F2202" s="318">
        <v>2.4484223501770451E-2</v>
      </c>
      <c r="G2202" s="318">
        <v>5.1689615756074286E-4</v>
      </c>
      <c r="H2202" s="318">
        <v>5.4274096543878003E-4</v>
      </c>
      <c r="I2202" s="318">
        <v>-9.164197072443804E-2</v>
      </c>
      <c r="J2202" s="318">
        <v>0</v>
      </c>
      <c r="K2202" s="318" t="s">
        <v>634</v>
      </c>
      <c r="O2202" s="318">
        <v>0</v>
      </c>
      <c r="P2202" s="318">
        <v>0</v>
      </c>
      <c r="Q2202" s="318">
        <v>0</v>
      </c>
      <c r="R2202" s="318">
        <v>0</v>
      </c>
      <c r="S2202" s="318">
        <v>0</v>
      </c>
      <c r="T2202" s="318">
        <v>0</v>
      </c>
      <c r="U2202" s="318">
        <v>0</v>
      </c>
    </row>
    <row r="2203" spans="1:21" x14ac:dyDescent="0.2">
      <c r="A2203" s="318">
        <v>39706</v>
      </c>
      <c r="B2203" s="318">
        <v>354.06201199999998</v>
      </c>
      <c r="C2203" s="318">
        <v>-4.5942639363602017E-2</v>
      </c>
      <c r="D2203" s="318">
        <v>-6.0750870289266127E-3</v>
      </c>
      <c r="E2203" s="318">
        <v>2.4501709484531002E-2</v>
      </c>
      <c r="F2203" s="318">
        <v>2.6386456367956463E-2</v>
      </c>
      <c r="G2203" s="318">
        <v>6.0033376766435644E-4</v>
      </c>
      <c r="H2203" s="318">
        <v>6.3035045604757428E-4</v>
      </c>
      <c r="I2203" s="318">
        <v>-7.6363608020950921E-2</v>
      </c>
      <c r="J2203" s="318">
        <v>0</v>
      </c>
      <c r="K2203" s="318" t="s">
        <v>634</v>
      </c>
      <c r="O2203" s="318">
        <v>0</v>
      </c>
      <c r="P2203" s="318">
        <v>0</v>
      </c>
      <c r="Q2203" s="318">
        <v>0</v>
      </c>
      <c r="R2203" s="318">
        <v>0</v>
      </c>
      <c r="S2203" s="318">
        <v>0</v>
      </c>
      <c r="T2203" s="318">
        <v>0</v>
      </c>
      <c r="U2203" s="318">
        <v>0</v>
      </c>
    </row>
    <row r="2204" spans="1:21" x14ac:dyDescent="0.2">
      <c r="A2204" s="318">
        <v>39707</v>
      </c>
      <c r="B2204" s="318">
        <v>333.58200099999999</v>
      </c>
      <c r="C2204" s="318">
        <v>-5.9583357741543282E-2</v>
      </c>
      <c r="D2204" s="318">
        <v>-9.7397741923852532E-3</v>
      </c>
      <c r="E2204" s="318">
        <v>2.6493274453076959E-2</v>
      </c>
      <c r="F2204" s="318">
        <v>2.8531218641775186E-2</v>
      </c>
      <c r="G2204" s="318">
        <v>7.0189359124606023E-4</v>
      </c>
      <c r="H2204" s="318">
        <v>7.3698827080836331E-4</v>
      </c>
      <c r="I2204" s="318">
        <v>-0.10089927222768709</v>
      </c>
      <c r="J2204" s="318">
        <v>0</v>
      </c>
      <c r="K2204" s="318" t="s">
        <v>634</v>
      </c>
      <c r="O2204" s="318">
        <v>0</v>
      </c>
      <c r="P2204" s="318">
        <v>0</v>
      </c>
      <c r="Q2204" s="318">
        <v>0</v>
      </c>
      <c r="R2204" s="318">
        <v>0</v>
      </c>
      <c r="S2204" s="318">
        <v>0</v>
      </c>
      <c r="T2204" s="318">
        <v>0</v>
      </c>
      <c r="U2204" s="318">
        <v>0</v>
      </c>
    </row>
    <row r="2205" spans="1:21" x14ac:dyDescent="0.2">
      <c r="A2205" s="318">
        <v>39708</v>
      </c>
      <c r="B2205" s="318">
        <v>324.466003</v>
      </c>
      <c r="C2205" s="318">
        <v>-2.7707951870797009E-2</v>
      </c>
      <c r="D2205" s="318">
        <v>-1.0234186060157854E-2</v>
      </c>
      <c r="E2205" s="318">
        <v>2.673766415289941E-2</v>
      </c>
      <c r="F2205" s="318">
        <v>2.8794407549276285E-2</v>
      </c>
      <c r="G2205" s="318">
        <v>7.1490268435324205E-4</v>
      </c>
      <c r="H2205" s="318">
        <v>7.5064781857090421E-4</v>
      </c>
      <c r="I2205" s="318">
        <v>-0.13251842211009926</v>
      </c>
      <c r="J2205" s="318">
        <v>0</v>
      </c>
      <c r="K2205" s="318" t="s">
        <v>634</v>
      </c>
      <c r="O2205" s="318">
        <v>0</v>
      </c>
      <c r="P2205" s="318">
        <v>0</v>
      </c>
      <c r="Q2205" s="318">
        <v>0</v>
      </c>
      <c r="R2205" s="318">
        <v>0</v>
      </c>
      <c r="S2205" s="318">
        <v>0</v>
      </c>
      <c r="T2205" s="318">
        <v>0</v>
      </c>
      <c r="U2205" s="318">
        <v>0</v>
      </c>
    </row>
    <row r="2206" spans="1:21" x14ac:dyDescent="0.2">
      <c r="A2206" s="318">
        <v>39709</v>
      </c>
      <c r="B2206" s="318">
        <v>332.54901100000001</v>
      </c>
      <c r="C2206" s="318">
        <v>2.4606487415830436E-2</v>
      </c>
      <c r="D2206" s="318">
        <v>-9.795460169663036E-3</v>
      </c>
      <c r="E2206" s="318">
        <v>2.7249879788611278E-2</v>
      </c>
      <c r="F2206" s="318">
        <v>2.9346024387735221E-2</v>
      </c>
      <c r="G2206" s="318">
        <v>7.4255594849376551E-4</v>
      </c>
      <c r="H2206" s="318">
        <v>7.7968374591845383E-4</v>
      </c>
      <c r="I2206" s="318">
        <v>-0.14267848072260214</v>
      </c>
      <c r="J2206" s="318">
        <v>0</v>
      </c>
      <c r="K2206" s="318" t="s">
        <v>634</v>
      </c>
      <c r="O2206" s="318">
        <v>0</v>
      </c>
      <c r="P2206" s="318">
        <v>0</v>
      </c>
      <c r="Q2206" s="318">
        <v>0</v>
      </c>
      <c r="R2206" s="318">
        <v>0</v>
      </c>
      <c r="S2206" s="318">
        <v>0</v>
      </c>
      <c r="T2206" s="318">
        <v>0</v>
      </c>
      <c r="U2206" s="318">
        <v>0</v>
      </c>
    </row>
    <row r="2207" spans="1:21" x14ac:dyDescent="0.2">
      <c r="A2207" s="318">
        <v>39710</v>
      </c>
      <c r="B2207" s="318">
        <v>362.01199300000002</v>
      </c>
      <c r="C2207" s="318">
        <v>8.4890090374110383E-2</v>
      </c>
      <c r="D2207" s="318">
        <v>-6.6674788778230817E-3</v>
      </c>
      <c r="E2207" s="318">
        <v>3.3741756121415292E-2</v>
      </c>
      <c r="F2207" s="318">
        <v>3.633727582306262E-2</v>
      </c>
      <c r="G2207" s="318">
        <v>1.1385061061570665E-3</v>
      </c>
      <c r="H2207" s="318">
        <v>1.1954314114649199E-3</v>
      </c>
      <c r="I2207" s="318">
        <v>-0.12982132724996129</v>
      </c>
      <c r="J2207" s="318">
        <v>0</v>
      </c>
      <c r="K2207" s="318" t="s">
        <v>634</v>
      </c>
      <c r="O2207" s="318">
        <v>0</v>
      </c>
      <c r="P2207" s="318">
        <v>0</v>
      </c>
      <c r="Q2207" s="318">
        <v>0</v>
      </c>
      <c r="R2207" s="318">
        <v>0</v>
      </c>
      <c r="S2207" s="318">
        <v>0</v>
      </c>
      <c r="T2207" s="318">
        <v>0</v>
      </c>
      <c r="U2207" s="318">
        <v>0</v>
      </c>
    </row>
    <row r="2208" spans="1:21" x14ac:dyDescent="0.2">
      <c r="A2208" s="318">
        <v>39713</v>
      </c>
      <c r="B2208" s="318">
        <v>361.466003</v>
      </c>
      <c r="C2208" s="318">
        <v>-1.5093481948913958E-3</v>
      </c>
      <c r="D2208" s="318">
        <v>-7.129977428763693E-3</v>
      </c>
      <c r="E2208" s="318">
        <v>3.3593973924132832E-2</v>
      </c>
      <c r="F2208" s="318">
        <v>3.6178125764450737E-2</v>
      </c>
      <c r="G2208" s="318">
        <v>1.1285550840153165E-3</v>
      </c>
      <c r="H2208" s="318">
        <v>1.1849828382160823E-3</v>
      </c>
      <c r="I2208" s="318">
        <v>-8.8005135382500488E-2</v>
      </c>
      <c r="J2208" s="318">
        <v>0</v>
      </c>
      <c r="K2208" s="318" t="s">
        <v>634</v>
      </c>
      <c r="O2208" s="318">
        <v>0</v>
      </c>
      <c r="P2208" s="318">
        <v>0</v>
      </c>
      <c r="Q2208" s="318">
        <v>0</v>
      </c>
      <c r="R2208" s="318">
        <v>0</v>
      </c>
      <c r="S2208" s="318">
        <v>0</v>
      </c>
      <c r="T2208" s="318">
        <v>0</v>
      </c>
      <c r="U2208" s="318">
        <v>0</v>
      </c>
    </row>
    <row r="2209" spans="1:21" x14ac:dyDescent="0.2">
      <c r="A2209" s="318">
        <v>39714</v>
      </c>
      <c r="B2209" s="318">
        <v>355.46899400000001</v>
      </c>
      <c r="C2209" s="318">
        <v>-1.6729965479581495E-2</v>
      </c>
      <c r="D2209" s="318">
        <v>-7.4730796172954332E-3</v>
      </c>
      <c r="E2209" s="318">
        <v>3.365639172645439E-2</v>
      </c>
      <c r="F2209" s="318">
        <v>3.6245344936181652E-2</v>
      </c>
      <c r="G2209" s="318">
        <v>1.1327527040445474E-3</v>
      </c>
      <c r="H2209" s="318">
        <v>1.1893903392467748E-3</v>
      </c>
      <c r="I2209" s="318">
        <v>-8.7990116442320798E-2</v>
      </c>
      <c r="J2209" s="318">
        <v>0</v>
      </c>
      <c r="K2209" s="318" t="s">
        <v>634</v>
      </c>
      <c r="O2209" s="318">
        <v>0</v>
      </c>
      <c r="P2209" s="318">
        <v>0</v>
      </c>
      <c r="Q2209" s="318">
        <v>0</v>
      </c>
      <c r="R2209" s="318">
        <v>0</v>
      </c>
      <c r="S2209" s="318">
        <v>0</v>
      </c>
      <c r="T2209" s="318">
        <v>0</v>
      </c>
      <c r="U2209" s="318">
        <v>0</v>
      </c>
    </row>
    <row r="2210" spans="1:21" x14ac:dyDescent="0.2">
      <c r="A2210" s="318">
        <v>39715</v>
      </c>
      <c r="B2210" s="318">
        <v>349.66900600000002</v>
      </c>
      <c r="C2210" s="318">
        <v>-1.6451017549838208E-2</v>
      </c>
      <c r="D2210" s="318">
        <v>-7.7881312174474379E-3</v>
      </c>
      <c r="E2210" s="318">
        <v>3.37105285384348E-2</v>
      </c>
      <c r="F2210" s="318">
        <v>3.6303646118314402E-2</v>
      </c>
      <c r="G2210" s="318">
        <v>1.1363997343406271E-3</v>
      </c>
      <c r="H2210" s="318">
        <v>1.1932197210576586E-3</v>
      </c>
      <c r="I2210" s="318">
        <v>-9.0056625003849852E-2</v>
      </c>
      <c r="J2210" s="318">
        <v>0</v>
      </c>
      <c r="K2210" s="318" t="s">
        <v>634</v>
      </c>
      <c r="O2210" s="318">
        <v>0</v>
      </c>
      <c r="P2210" s="318">
        <v>0</v>
      </c>
      <c r="Q2210" s="318">
        <v>0</v>
      </c>
      <c r="R2210" s="318">
        <v>0</v>
      </c>
      <c r="S2210" s="318">
        <v>0</v>
      </c>
      <c r="T2210" s="318">
        <v>0</v>
      </c>
      <c r="U2210" s="318">
        <v>0</v>
      </c>
    </row>
    <row r="2211" spans="1:21" x14ac:dyDescent="0.2">
      <c r="A2211" s="318">
        <v>39716</v>
      </c>
      <c r="B2211" s="318">
        <v>347.35501099999999</v>
      </c>
      <c r="C2211" s="318">
        <v>-6.6396664810070821E-3</v>
      </c>
      <c r="D2211" s="318">
        <v>-8.8591799526622078E-3</v>
      </c>
      <c r="E2211" s="318">
        <v>3.3276381206201515E-2</v>
      </c>
      <c r="F2211" s="318">
        <v>3.5836102837447786E-2</v>
      </c>
      <c r="G2211" s="318">
        <v>1.1073175461804412E-3</v>
      </c>
      <c r="H2211" s="318">
        <v>1.1626834234894632E-3</v>
      </c>
      <c r="I2211" s="318">
        <v>-9.8159467329157576E-2</v>
      </c>
      <c r="J2211" s="318">
        <v>0</v>
      </c>
      <c r="K2211" s="318" t="s">
        <v>634</v>
      </c>
      <c r="O2211" s="318">
        <v>0</v>
      </c>
      <c r="P2211" s="318">
        <v>0</v>
      </c>
      <c r="Q2211" s="318">
        <v>0</v>
      </c>
      <c r="R2211" s="318">
        <v>0</v>
      </c>
      <c r="S2211" s="318">
        <v>0</v>
      </c>
      <c r="T2211" s="318">
        <v>0</v>
      </c>
      <c r="U2211" s="318">
        <v>0</v>
      </c>
    </row>
    <row r="2212" spans="1:21" x14ac:dyDescent="0.2">
      <c r="A2212" s="318">
        <v>39717</v>
      </c>
      <c r="B2212" s="318">
        <v>329.16699199999999</v>
      </c>
      <c r="C2212" s="318">
        <v>-5.378214694481704E-2</v>
      </c>
      <c r="D2212" s="318">
        <v>-1.2007314750220391E-2</v>
      </c>
      <c r="E2212" s="318">
        <v>3.4283649535634828E-2</v>
      </c>
      <c r="F2212" s="318">
        <v>3.6920853346068275E-2</v>
      </c>
      <c r="G2212" s="318">
        <v>1.1753686254822339E-3</v>
      </c>
      <c r="H2212" s="318">
        <v>1.2341370567563457E-3</v>
      </c>
      <c r="I2212" s="318">
        <v>-0.10652980584616516</v>
      </c>
      <c r="J2212" s="318">
        <v>0</v>
      </c>
      <c r="K2212" s="318" t="s">
        <v>634</v>
      </c>
      <c r="O2212" s="318">
        <v>0</v>
      </c>
      <c r="P2212" s="318">
        <v>0</v>
      </c>
      <c r="Q2212" s="318">
        <v>0</v>
      </c>
      <c r="R2212" s="318">
        <v>0</v>
      </c>
      <c r="S2212" s="318">
        <v>0</v>
      </c>
      <c r="T2212" s="318">
        <v>0</v>
      </c>
      <c r="U2212" s="318">
        <v>0</v>
      </c>
    </row>
    <row r="2213" spans="1:21" x14ac:dyDescent="0.2">
      <c r="A2213" s="318">
        <v>39720</v>
      </c>
      <c r="B2213" s="318">
        <v>301.834991</v>
      </c>
      <c r="C2213" s="318">
        <v>-8.6684715827457876E-2</v>
      </c>
      <c r="D2213" s="318">
        <v>-1.6377375605660792E-2</v>
      </c>
      <c r="E2213" s="318">
        <v>3.7676809873436523E-2</v>
      </c>
      <c r="F2213" s="318">
        <v>4.057502601754702E-2</v>
      </c>
      <c r="G2213" s="318">
        <v>1.4195420022390841E-3</v>
      </c>
      <c r="H2213" s="318">
        <v>1.4905191023510383E-3</v>
      </c>
      <c r="I2213" s="318">
        <v>-0.13552368032516585</v>
      </c>
      <c r="J2213" s="318">
        <v>0</v>
      </c>
      <c r="K2213" s="318" t="s">
        <v>634</v>
      </c>
      <c r="O2213" s="318">
        <v>0</v>
      </c>
      <c r="P2213" s="318">
        <v>0</v>
      </c>
      <c r="Q2213" s="318">
        <v>0</v>
      </c>
      <c r="R2213" s="318">
        <v>0</v>
      </c>
      <c r="S2213" s="318">
        <v>0</v>
      </c>
      <c r="T2213" s="318">
        <v>0</v>
      </c>
      <c r="U2213" s="318">
        <v>0</v>
      </c>
    </row>
    <row r="2214" spans="1:21" x14ac:dyDescent="0.2">
      <c r="A2214" s="318">
        <v>39721</v>
      </c>
      <c r="B2214" s="318">
        <v>318.38000499999998</v>
      </c>
      <c r="C2214" s="318">
        <v>5.3365172997842471E-2</v>
      </c>
      <c r="D2214" s="318">
        <v>-1.2879233287433652E-2</v>
      </c>
      <c r="E2214" s="318">
        <v>4.0610380040465389E-2</v>
      </c>
      <c r="F2214" s="318">
        <v>4.3734255428193494E-2</v>
      </c>
      <c r="G2214" s="318">
        <v>1.6492029670310299E-3</v>
      </c>
      <c r="H2214" s="318">
        <v>1.7316631153825816E-3</v>
      </c>
      <c r="I2214" s="318">
        <v>-0.18362987664297634</v>
      </c>
      <c r="J2214" s="318">
        <v>0</v>
      </c>
      <c r="K2214" s="318" t="s">
        <v>634</v>
      </c>
      <c r="O2214" s="318">
        <v>0</v>
      </c>
      <c r="P2214" s="318">
        <v>0</v>
      </c>
      <c r="Q2214" s="318">
        <v>0</v>
      </c>
      <c r="R2214" s="318">
        <v>0</v>
      </c>
      <c r="S2214" s="318">
        <v>0</v>
      </c>
      <c r="T2214" s="318">
        <v>0</v>
      </c>
      <c r="U2214" s="318">
        <v>0</v>
      </c>
    </row>
    <row r="2215" spans="1:21" x14ac:dyDescent="0.2">
      <c r="A2215" s="318">
        <v>39722</v>
      </c>
      <c r="B2215" s="318">
        <v>308.53698700000001</v>
      </c>
      <c r="C2215" s="318">
        <v>-3.1403924441852034E-2</v>
      </c>
      <c r="D2215" s="318">
        <v>-1.2948662054221186E-2</v>
      </c>
      <c r="E2215" s="318">
        <v>4.0642250484338074E-2</v>
      </c>
      <c r="F2215" s="318">
        <v>4.3768577444671768E-2</v>
      </c>
      <c r="G2215" s="318">
        <v>1.6517925244316782E-3</v>
      </c>
      <c r="H2215" s="318">
        <v>1.7343821506532622E-3</v>
      </c>
      <c r="I2215" s="318">
        <v>-0.14313736002368363</v>
      </c>
      <c r="J2215" s="318">
        <v>0</v>
      </c>
      <c r="K2215" s="318" t="s">
        <v>634</v>
      </c>
      <c r="O2215" s="318">
        <v>0</v>
      </c>
      <c r="P2215" s="318">
        <v>0</v>
      </c>
      <c r="Q2215" s="318">
        <v>0</v>
      </c>
      <c r="R2215" s="318">
        <v>0</v>
      </c>
      <c r="S2215" s="318">
        <v>0</v>
      </c>
      <c r="T2215" s="318">
        <v>0</v>
      </c>
      <c r="U2215" s="318">
        <v>0</v>
      </c>
    </row>
    <row r="2216" spans="1:21" x14ac:dyDescent="0.2">
      <c r="A2216" s="318">
        <v>39723</v>
      </c>
      <c r="B2216" s="318">
        <v>290.40200800000002</v>
      </c>
      <c r="C2216" s="318">
        <v>-6.0575531662355395E-2</v>
      </c>
      <c r="D2216" s="318">
        <v>-1.4552010839653972E-2</v>
      </c>
      <c r="E2216" s="318">
        <v>4.1866095334948936E-2</v>
      </c>
      <c r="F2216" s="318">
        <v>4.5086564206868081E-2</v>
      </c>
      <c r="G2216" s="318">
        <v>1.7527699385950332E-3</v>
      </c>
      <c r="H2216" s="318">
        <v>1.840408435524785E-3</v>
      </c>
      <c r="I2216" s="318">
        <v>-0.15177798014018465</v>
      </c>
      <c r="J2216" s="318">
        <v>0</v>
      </c>
      <c r="K2216" s="318" t="s">
        <v>634</v>
      </c>
      <c r="O2216" s="318">
        <v>0</v>
      </c>
      <c r="P2216" s="318">
        <v>0</v>
      </c>
      <c r="Q2216" s="318">
        <v>0</v>
      </c>
      <c r="R2216" s="318">
        <v>0</v>
      </c>
      <c r="S2216" s="318">
        <v>0</v>
      </c>
      <c r="T2216" s="318">
        <v>0</v>
      </c>
      <c r="U2216" s="318">
        <v>0</v>
      </c>
    </row>
    <row r="2217" spans="1:21" x14ac:dyDescent="0.2">
      <c r="A2217" s="318">
        <v>39724</v>
      </c>
      <c r="B2217" s="318">
        <v>306.93099999999998</v>
      </c>
      <c r="C2217" s="318">
        <v>5.5356769098237536E-2</v>
      </c>
      <c r="D2217" s="318">
        <v>-1.0312857907948805E-2</v>
      </c>
      <c r="E2217" s="318">
        <v>4.4271850111873609E-2</v>
      </c>
      <c r="F2217" s="318">
        <v>4.7677377043556193E-2</v>
      </c>
      <c r="G2217" s="318">
        <v>1.9599967123282032E-3</v>
      </c>
      <c r="H2217" s="318">
        <v>2.0579965479446136E-3</v>
      </c>
      <c r="I2217" s="318">
        <v>-0.17542244020811171</v>
      </c>
      <c r="J2217" s="318">
        <v>0</v>
      </c>
      <c r="K2217" s="318" t="s">
        <v>634</v>
      </c>
      <c r="O2217" s="318">
        <v>0</v>
      </c>
      <c r="P2217" s="318">
        <v>0</v>
      </c>
      <c r="Q2217" s="318">
        <v>0</v>
      </c>
      <c r="R2217" s="318">
        <v>0</v>
      </c>
      <c r="S2217" s="318">
        <v>0</v>
      </c>
      <c r="T2217" s="318">
        <v>0</v>
      </c>
      <c r="U2217" s="318">
        <v>0</v>
      </c>
    </row>
    <row r="2218" spans="1:21" x14ac:dyDescent="0.2">
      <c r="A2218" s="318">
        <v>39727</v>
      </c>
      <c r="B2218" s="318">
        <v>277.141998</v>
      </c>
      <c r="C2218" s="318">
        <v>-0.10209296362826828</v>
      </c>
      <c r="D2218" s="318">
        <v>-1.3837777478284095E-2</v>
      </c>
      <c r="E2218" s="318">
        <v>4.8501181467835497E-2</v>
      </c>
      <c r="F2218" s="318">
        <v>5.2232041580745917E-2</v>
      </c>
      <c r="G2218" s="318">
        <v>2.3523646037759095E-3</v>
      </c>
      <c r="H2218" s="318">
        <v>2.4699828339647049E-3</v>
      </c>
      <c r="I2218" s="318">
        <v>-0.14095649389241549</v>
      </c>
      <c r="J2218" s="318">
        <v>0</v>
      </c>
      <c r="K2218" s="318" t="s">
        <v>634</v>
      </c>
      <c r="O2218" s="318">
        <v>0</v>
      </c>
      <c r="P2218" s="318">
        <v>0</v>
      </c>
      <c r="Q2218" s="318">
        <v>0</v>
      </c>
      <c r="R2218" s="318">
        <v>0</v>
      </c>
      <c r="S2218" s="318">
        <v>0</v>
      </c>
      <c r="T2218" s="318">
        <v>0</v>
      </c>
      <c r="U2218" s="318">
        <v>0</v>
      </c>
    </row>
    <row r="2219" spans="1:21" x14ac:dyDescent="0.2">
      <c r="A2219" s="318">
        <v>39728</v>
      </c>
      <c r="B2219" s="318">
        <v>269.48098800000002</v>
      </c>
      <c r="C2219" s="318">
        <v>-2.8032160591196661E-2</v>
      </c>
      <c r="D2219" s="318">
        <v>-1.6231125265469798E-2</v>
      </c>
      <c r="E2219" s="318">
        <v>4.7868429881101578E-2</v>
      </c>
      <c r="F2219" s="318">
        <v>5.1550616795032464E-2</v>
      </c>
      <c r="G2219" s="318">
        <v>2.2913865792819387E-3</v>
      </c>
      <c r="H2219" s="318">
        <v>2.4059559082460357E-3</v>
      </c>
      <c r="I2219" s="318">
        <v>-0.19131139180517243</v>
      </c>
      <c r="J2219" s="318">
        <v>0</v>
      </c>
      <c r="K2219" s="318" t="s">
        <v>634</v>
      </c>
      <c r="O2219" s="318">
        <v>0</v>
      </c>
      <c r="P2219" s="318">
        <v>0</v>
      </c>
      <c r="Q2219" s="318">
        <v>0</v>
      </c>
      <c r="R2219" s="318">
        <v>0</v>
      </c>
      <c r="S2219" s="318">
        <v>0</v>
      </c>
      <c r="T2219" s="318">
        <v>0</v>
      </c>
      <c r="U2219" s="318">
        <v>0</v>
      </c>
    </row>
    <row r="2220" spans="1:21" x14ac:dyDescent="0.2">
      <c r="A2220" s="318">
        <v>39730</v>
      </c>
      <c r="B2220" s="318">
        <v>259.80801400000001</v>
      </c>
      <c r="C2220" s="318">
        <v>-3.6554891840077715E-2</v>
      </c>
      <c r="D2220" s="318">
        <v>-1.5242244555171626E-2</v>
      </c>
      <c r="E2220" s="318">
        <v>4.7186778814508348E-2</v>
      </c>
      <c r="F2220" s="318">
        <v>5.0816531031008985E-2</v>
      </c>
      <c r="G2220" s="318">
        <v>2.2265920948893341E-3</v>
      </c>
      <c r="H2220" s="318">
        <v>2.3379216996338007E-3</v>
      </c>
      <c r="I2220" s="318">
        <v>-0.20477315695005302</v>
      </c>
      <c r="J2220" s="318">
        <v>0</v>
      </c>
      <c r="K2220" s="318" t="s">
        <v>634</v>
      </c>
      <c r="O2220" s="318">
        <v>0</v>
      </c>
      <c r="P2220" s="318">
        <v>0</v>
      </c>
      <c r="Q2220" s="318">
        <v>0</v>
      </c>
      <c r="R2220" s="318">
        <v>0</v>
      </c>
      <c r="S2220" s="318">
        <v>0</v>
      </c>
      <c r="T2220" s="318">
        <v>0</v>
      </c>
      <c r="U2220" s="318">
        <v>0</v>
      </c>
    </row>
    <row r="2221" spans="1:21" x14ac:dyDescent="0.2">
      <c r="A2221" s="318">
        <v>39731</v>
      </c>
      <c r="B2221" s="318">
        <v>239.71899400000001</v>
      </c>
      <c r="C2221" s="318">
        <v>-8.0475571547458574E-2</v>
      </c>
      <c r="D2221" s="318">
        <v>-1.9014488887098425E-2</v>
      </c>
      <c r="E2221" s="318">
        <v>4.9139014897164164E-2</v>
      </c>
      <c r="F2221" s="318">
        <v>5.2918939120022941E-2</v>
      </c>
      <c r="G2221" s="318">
        <v>2.4146427850637218E-3</v>
      </c>
      <c r="H2221" s="318">
        <v>2.5353749243169081E-3</v>
      </c>
      <c r="I2221" s="318">
        <v>-0.21393823640168522</v>
      </c>
      <c r="J2221" s="318">
        <v>0</v>
      </c>
      <c r="K2221" s="318" t="s">
        <v>634</v>
      </c>
      <c r="O2221" s="318">
        <v>0</v>
      </c>
      <c r="P2221" s="318">
        <v>0</v>
      </c>
      <c r="Q2221" s="318">
        <v>0</v>
      </c>
      <c r="R2221" s="318">
        <v>0</v>
      </c>
      <c r="S2221" s="318">
        <v>0</v>
      </c>
      <c r="T2221" s="318">
        <v>0</v>
      </c>
      <c r="U2221" s="318">
        <v>0</v>
      </c>
    </row>
    <row r="2222" spans="1:21" x14ac:dyDescent="0.2">
      <c r="A2222" s="318">
        <v>39734</v>
      </c>
      <c r="B2222" s="318">
        <v>254.20500200000001</v>
      </c>
      <c r="C2222" s="318">
        <v>5.8673656962588111E-2</v>
      </c>
      <c r="D2222" s="318">
        <v>-1.6435879481432061E-2</v>
      </c>
      <c r="E2222" s="318">
        <v>5.1785453162345417E-2</v>
      </c>
      <c r="F2222" s="318">
        <v>5.5768949559448909E-2</v>
      </c>
      <c r="G2222" s="318">
        <v>2.6817331592294711E-3</v>
      </c>
      <c r="H2222" s="318">
        <v>2.8158198171909449E-3</v>
      </c>
      <c r="I2222" s="318">
        <v>-0.24868327164715961</v>
      </c>
      <c r="J2222" s="318">
        <v>0</v>
      </c>
      <c r="K2222" s="318" t="s">
        <v>634</v>
      </c>
      <c r="O2222" s="318">
        <v>0</v>
      </c>
      <c r="P2222" s="318">
        <v>0</v>
      </c>
      <c r="Q2222" s="318">
        <v>0</v>
      </c>
      <c r="R2222" s="318">
        <v>0</v>
      </c>
      <c r="S2222" s="318">
        <v>0</v>
      </c>
      <c r="T2222" s="318">
        <v>0</v>
      </c>
      <c r="U2222" s="318">
        <v>0</v>
      </c>
    </row>
    <row r="2223" spans="1:21" x14ac:dyDescent="0.2">
      <c r="A2223" s="318">
        <v>39735</v>
      </c>
      <c r="B2223" s="318">
        <v>269.29699699999998</v>
      </c>
      <c r="C2223" s="318">
        <v>5.76738126417023E-2</v>
      </c>
      <c r="D2223" s="318">
        <v>-1.5219041127353946E-2</v>
      </c>
      <c r="E2223" s="318">
        <v>5.326261422874054E-2</v>
      </c>
      <c r="F2223" s="318">
        <v>5.7359738400182117E-2</v>
      </c>
      <c r="G2223" s="318">
        <v>2.8369060744796344E-3</v>
      </c>
      <c r="H2223" s="318">
        <v>2.9787513782036164E-3</v>
      </c>
      <c r="I2223" s="318">
        <v>-0.21109285789008025</v>
      </c>
      <c r="J2223" s="318">
        <v>0</v>
      </c>
      <c r="K2223" s="318" t="s">
        <v>634</v>
      </c>
      <c r="O2223" s="318">
        <v>0</v>
      </c>
      <c r="P2223" s="318">
        <v>0</v>
      </c>
      <c r="Q2223" s="318">
        <v>0</v>
      </c>
      <c r="R2223" s="318">
        <v>0</v>
      </c>
      <c r="S2223" s="318">
        <v>0</v>
      </c>
      <c r="T2223" s="318">
        <v>0</v>
      </c>
      <c r="U2223" s="318">
        <v>0</v>
      </c>
    </row>
    <row r="2224" spans="1:21" x14ac:dyDescent="0.2">
      <c r="A2224" s="318">
        <v>39736</v>
      </c>
      <c r="B2224" s="318">
        <v>245.578003</v>
      </c>
      <c r="C2224" s="318">
        <v>-9.2200220693197374E-2</v>
      </c>
      <c r="D2224" s="318">
        <v>-1.7421783095429917E-2</v>
      </c>
      <c r="E2224" s="318">
        <v>5.5506031425702984E-2</v>
      </c>
      <c r="F2224" s="318">
        <v>5.9775726150757054E-2</v>
      </c>
      <c r="G2224" s="318">
        <v>3.0809195246311273E-3</v>
      </c>
      <c r="H2224" s="318">
        <v>3.2349655008626836E-3</v>
      </c>
      <c r="I2224" s="318">
        <v>-0.18672184370680292</v>
      </c>
      <c r="J2224" s="318">
        <v>0</v>
      </c>
      <c r="K2224" s="318" t="s">
        <v>634</v>
      </c>
      <c r="O2224" s="318">
        <v>0</v>
      </c>
      <c r="P2224" s="318">
        <v>0</v>
      </c>
      <c r="Q2224" s="318">
        <v>0</v>
      </c>
      <c r="R2224" s="318">
        <v>0</v>
      </c>
      <c r="S2224" s="318">
        <v>0</v>
      </c>
      <c r="T2224" s="318">
        <v>0</v>
      </c>
      <c r="U2224" s="318">
        <v>0</v>
      </c>
    </row>
    <row r="2225" spans="1:21" x14ac:dyDescent="0.2">
      <c r="A2225" s="318">
        <v>39737</v>
      </c>
      <c r="B2225" s="318">
        <v>226.06599399999999</v>
      </c>
      <c r="C2225" s="318">
        <v>-8.2787662434058287E-2</v>
      </c>
      <c r="D2225" s="318">
        <v>-1.8526749985549679E-2</v>
      </c>
      <c r="E2225" s="318">
        <v>5.6607353899162875E-2</v>
      </c>
      <c r="F2225" s="318">
        <v>6.0961765737560014E-2</v>
      </c>
      <c r="G2225" s="318">
        <v>3.2043925154650703E-3</v>
      </c>
      <c r="H2225" s="318">
        <v>3.3646121412383239E-3</v>
      </c>
      <c r="I2225" s="318">
        <v>-0.22904099144239953</v>
      </c>
      <c r="J2225" s="318">
        <v>0</v>
      </c>
      <c r="K2225" s="318" t="s">
        <v>634</v>
      </c>
      <c r="O2225" s="318">
        <v>0</v>
      </c>
      <c r="P2225" s="318">
        <v>0</v>
      </c>
      <c r="Q2225" s="318">
        <v>0</v>
      </c>
      <c r="R2225" s="318">
        <v>0</v>
      </c>
      <c r="S2225" s="318">
        <v>0</v>
      </c>
      <c r="T2225" s="318">
        <v>0</v>
      </c>
      <c r="U2225" s="318">
        <v>0</v>
      </c>
    </row>
    <row r="2226" spans="1:21" x14ac:dyDescent="0.2">
      <c r="A2226" s="318">
        <v>39738</v>
      </c>
      <c r="B2226" s="318">
        <v>232.134995</v>
      </c>
      <c r="C2226" s="318">
        <v>2.6492111947136368E-2</v>
      </c>
      <c r="D2226" s="318">
        <v>-1.5945794565648087E-2</v>
      </c>
      <c r="E2226" s="318">
        <v>5.739789448337286E-2</v>
      </c>
      <c r="F2226" s="318">
        <v>6.1813117135940003E-2</v>
      </c>
      <c r="G2226" s="318">
        <v>3.2945182911244043E-3</v>
      </c>
      <c r="H2226" s="318">
        <v>3.4592442056806246E-3</v>
      </c>
      <c r="I2226" s="318">
        <v>-0.26288837082784905</v>
      </c>
      <c r="J2226" s="318">
        <v>0</v>
      </c>
      <c r="K2226" s="318" t="s">
        <v>634</v>
      </c>
      <c r="O2226" s="318">
        <v>0</v>
      </c>
      <c r="P2226" s="318">
        <v>0</v>
      </c>
      <c r="Q2226" s="318">
        <v>0</v>
      </c>
      <c r="R2226" s="318">
        <v>0</v>
      </c>
      <c r="S2226" s="318">
        <v>0</v>
      </c>
      <c r="T2226" s="318">
        <v>0</v>
      </c>
      <c r="U2226" s="318">
        <v>0</v>
      </c>
    </row>
    <row r="2227" spans="1:21" x14ac:dyDescent="0.2">
      <c r="A2227" s="318">
        <v>39741</v>
      </c>
      <c r="B2227" s="318">
        <v>250.520996</v>
      </c>
      <c r="C2227" s="318">
        <v>7.6223655937095763E-2</v>
      </c>
      <c r="D2227" s="318">
        <v>-1.3487834159873551E-2</v>
      </c>
      <c r="E2227" s="318">
        <v>6.0255378555809029E-2</v>
      </c>
      <c r="F2227" s="318">
        <v>6.489040767548665E-2</v>
      </c>
      <c r="G2227" s="318">
        <v>3.6307106449038505E-3</v>
      </c>
      <c r="H2227" s="318">
        <v>3.8122461771490433E-3</v>
      </c>
      <c r="I2227" s="318">
        <v>-0.24517195904090683</v>
      </c>
      <c r="J2227" s="318">
        <v>0</v>
      </c>
      <c r="K2227" s="318" t="s">
        <v>634</v>
      </c>
      <c r="O2227" s="318">
        <v>0</v>
      </c>
      <c r="P2227" s="318">
        <v>0</v>
      </c>
      <c r="Q2227" s="318">
        <v>0</v>
      </c>
      <c r="R2227" s="318">
        <v>0</v>
      </c>
      <c r="S2227" s="318">
        <v>0</v>
      </c>
      <c r="T2227" s="318">
        <v>0</v>
      </c>
      <c r="U2227" s="318">
        <v>0</v>
      </c>
    </row>
    <row r="2228" spans="1:21" x14ac:dyDescent="0.2">
      <c r="A2228" s="318">
        <v>39742</v>
      </c>
      <c r="B2228" s="318">
        <v>257.20400999999998</v>
      </c>
      <c r="C2228" s="318">
        <v>2.6326849841918954E-2</v>
      </c>
      <c r="D2228" s="318">
        <v>-1.6276559899501712E-2</v>
      </c>
      <c r="E2228" s="318">
        <v>5.6726488128720443E-2</v>
      </c>
      <c r="F2228" s="318">
        <v>6.1090064138622009E-2</v>
      </c>
      <c r="G2228" s="318">
        <v>3.2178944554178612E-3</v>
      </c>
      <c r="H2228" s="318">
        <v>3.3787891781887542E-3</v>
      </c>
      <c r="I2228" s="318">
        <v>-0.21192762097607579</v>
      </c>
      <c r="J2228" s="318">
        <v>0</v>
      </c>
      <c r="K2228" s="318" t="s">
        <v>634</v>
      </c>
      <c r="O2228" s="318">
        <v>0</v>
      </c>
      <c r="P2228" s="318">
        <v>0</v>
      </c>
      <c r="Q2228" s="318">
        <v>0</v>
      </c>
      <c r="R2228" s="318">
        <v>0</v>
      </c>
      <c r="S2228" s="318">
        <v>0</v>
      </c>
      <c r="T2228" s="318">
        <v>0</v>
      </c>
      <c r="U2228" s="318">
        <v>0</v>
      </c>
    </row>
    <row r="2229" spans="1:21" x14ac:dyDescent="0.2">
      <c r="A2229" s="318">
        <v>39743</v>
      </c>
      <c r="B2229" s="318">
        <v>243.35299699999999</v>
      </c>
      <c r="C2229" s="318">
        <v>-5.5356531423259234E-2</v>
      </c>
      <c r="D2229" s="318">
        <v>-1.8840711481804946E-2</v>
      </c>
      <c r="E2229" s="318">
        <v>5.7240278825774656E-2</v>
      </c>
      <c r="F2229" s="318">
        <v>6.1643377196988085E-2</v>
      </c>
      <c r="G2229" s="318">
        <v>3.2764495200524268E-3</v>
      </c>
      <c r="H2229" s="318">
        <v>3.4402719960550483E-3</v>
      </c>
      <c r="I2229" s="318">
        <v>-0.21539270058131374</v>
      </c>
      <c r="J2229" s="318">
        <v>0</v>
      </c>
      <c r="K2229" s="318" t="s">
        <v>634</v>
      </c>
      <c r="O2229" s="318">
        <v>0</v>
      </c>
      <c r="P2229" s="318">
        <v>0</v>
      </c>
      <c r="Q2229" s="318">
        <v>0</v>
      </c>
      <c r="R2229" s="318">
        <v>0</v>
      </c>
      <c r="S2229" s="318">
        <v>0</v>
      </c>
      <c r="T2229" s="318">
        <v>0</v>
      </c>
      <c r="U2229" s="318">
        <v>0</v>
      </c>
    </row>
    <row r="2230" spans="1:21" x14ac:dyDescent="0.2">
      <c r="A2230" s="318">
        <v>39744</v>
      </c>
      <c r="B2230" s="318">
        <v>243.63900799999999</v>
      </c>
      <c r="C2230" s="318">
        <v>1.1746025805245471E-3</v>
      </c>
      <c r="D2230" s="318">
        <v>-1.7988113002752278E-2</v>
      </c>
      <c r="E2230" s="318">
        <v>5.7406394479134544E-2</v>
      </c>
      <c r="F2230" s="318">
        <v>6.1822270977529507E-2</v>
      </c>
      <c r="G2230" s="318">
        <v>3.2954941270940093E-3</v>
      </c>
      <c r="H2230" s="318">
        <v>3.4602688334487101E-3</v>
      </c>
      <c r="I2230" s="318">
        <v>-0.2417273444623923</v>
      </c>
      <c r="J2230" s="318">
        <v>0</v>
      </c>
      <c r="K2230" s="318" t="s">
        <v>634</v>
      </c>
      <c r="O2230" s="318">
        <v>0</v>
      </c>
      <c r="P2230" s="318">
        <v>0</v>
      </c>
      <c r="Q2230" s="318">
        <v>0</v>
      </c>
      <c r="R2230" s="318">
        <v>0</v>
      </c>
      <c r="S2230" s="318">
        <v>0</v>
      </c>
      <c r="T2230" s="318">
        <v>0</v>
      </c>
      <c r="U2230" s="318">
        <v>0</v>
      </c>
    </row>
    <row r="2231" spans="1:21" x14ac:dyDescent="0.2">
      <c r="A2231" s="318">
        <v>39745</v>
      </c>
      <c r="B2231" s="318">
        <v>221.12300099999999</v>
      </c>
      <c r="C2231" s="318">
        <v>-9.696854207555658E-2</v>
      </c>
      <c r="D2231" s="318">
        <v>-2.1822280837310293E-2</v>
      </c>
      <c r="E2231" s="318">
        <v>5.9931924027732633E-2</v>
      </c>
      <c r="F2231" s="318">
        <v>6.4542072029865907E-2</v>
      </c>
      <c r="G2231" s="318">
        <v>3.5918355176659165E-3</v>
      </c>
      <c r="H2231" s="318">
        <v>3.7714272935492127E-3</v>
      </c>
      <c r="I2231" s="318">
        <v>-0.23450610290852414</v>
      </c>
      <c r="J2231" s="318">
        <v>0</v>
      </c>
      <c r="K2231" s="318" t="s">
        <v>634</v>
      </c>
      <c r="O2231" s="318">
        <v>0</v>
      </c>
      <c r="P2231" s="318">
        <v>0</v>
      </c>
      <c r="Q2231" s="318">
        <v>0</v>
      </c>
      <c r="R2231" s="318">
        <v>0</v>
      </c>
      <c r="S2231" s="318">
        <v>0</v>
      </c>
      <c r="T2231" s="318">
        <v>0</v>
      </c>
      <c r="U2231" s="318">
        <v>0</v>
      </c>
    </row>
    <row r="2232" spans="1:21" x14ac:dyDescent="0.2">
      <c r="A2232" s="318">
        <v>39748</v>
      </c>
      <c r="B2232" s="318">
        <v>212.04499799999999</v>
      </c>
      <c r="C2232" s="318">
        <v>-4.1920605437269047E-2</v>
      </c>
      <c r="D2232" s="318">
        <v>-2.3502325549513241E-2</v>
      </c>
      <c r="E2232" s="318">
        <v>5.9979524702775192E-2</v>
      </c>
      <c r="F2232" s="318">
        <v>6.4593334295296359E-2</v>
      </c>
      <c r="G2232" s="318">
        <v>3.5975433835708191E-3</v>
      </c>
      <c r="H2232" s="318">
        <v>3.7774205527493603E-3</v>
      </c>
      <c r="I2232" s="318">
        <v>-0.28140577515284426</v>
      </c>
      <c r="J2232" s="318">
        <v>0</v>
      </c>
      <c r="K2232" s="318" t="s">
        <v>634</v>
      </c>
      <c r="O2232" s="318">
        <v>0</v>
      </c>
      <c r="P2232" s="318">
        <v>0</v>
      </c>
      <c r="Q2232" s="318">
        <v>0</v>
      </c>
      <c r="R2232" s="318">
        <v>0</v>
      </c>
      <c r="S2232" s="318">
        <v>0</v>
      </c>
      <c r="T2232" s="318">
        <v>0</v>
      </c>
      <c r="U2232" s="318">
        <v>0</v>
      </c>
    </row>
    <row r="2233" spans="1:21" x14ac:dyDescent="0.2">
      <c r="A2233" s="318">
        <v>39749</v>
      </c>
      <c r="B2233" s="318">
        <v>213.96099899999999</v>
      </c>
      <c r="C2233" s="318">
        <v>8.9952438830284854E-3</v>
      </c>
      <c r="D2233" s="318">
        <v>-2.0512925986282508E-2</v>
      </c>
      <c r="E2233" s="318">
        <v>5.9959330133844156E-2</v>
      </c>
      <c r="F2233" s="318">
        <v>6.4571586297986011E-2</v>
      </c>
      <c r="G2233" s="318">
        <v>3.595121270099312E-3</v>
      </c>
      <c r="H2233" s="318">
        <v>3.7748773336042777E-3</v>
      </c>
      <c r="I2233" s="318">
        <v>-0.30524569298127485</v>
      </c>
      <c r="J2233" s="318">
        <v>0</v>
      </c>
      <c r="K2233" s="318" t="s">
        <v>634</v>
      </c>
      <c r="O2233" s="318">
        <v>0</v>
      </c>
      <c r="P2233" s="318">
        <v>0</v>
      </c>
      <c r="Q2233" s="318">
        <v>0</v>
      </c>
      <c r="R2233" s="318">
        <v>0</v>
      </c>
      <c r="S2233" s="318">
        <v>0</v>
      </c>
      <c r="T2233" s="318">
        <v>0</v>
      </c>
      <c r="U2233" s="318">
        <v>0</v>
      </c>
    </row>
    <row r="2234" spans="1:21" x14ac:dyDescent="0.2">
      <c r="A2234" s="318">
        <v>39750</v>
      </c>
      <c r="B2234" s="318">
        <v>219.78999300000001</v>
      </c>
      <c r="C2234" s="318">
        <v>2.6878762431422704E-2</v>
      </c>
      <c r="D2234" s="318">
        <v>-1.5105141307288192E-2</v>
      </c>
      <c r="E2234" s="318">
        <v>5.8802876173049884E-2</v>
      </c>
      <c r="F2234" s="318">
        <v>6.3326174340207569E-2</v>
      </c>
      <c r="G2234" s="318">
        <v>3.4577782462230375E-3</v>
      </c>
      <c r="H2234" s="318">
        <v>3.6306671585341894E-3</v>
      </c>
      <c r="I2234" s="318">
        <v>-0.29689543354516262</v>
      </c>
      <c r="J2234" s="318">
        <v>0</v>
      </c>
      <c r="K2234" s="318" t="s">
        <v>634</v>
      </c>
      <c r="O2234" s="318">
        <v>0</v>
      </c>
      <c r="P2234" s="318">
        <v>0</v>
      </c>
      <c r="Q2234" s="318">
        <v>0</v>
      </c>
      <c r="R2234" s="318">
        <v>0</v>
      </c>
      <c r="S2234" s="318">
        <v>0</v>
      </c>
      <c r="T2234" s="318">
        <v>0</v>
      </c>
      <c r="U2234" s="318">
        <v>0</v>
      </c>
    </row>
    <row r="2235" spans="1:21" x14ac:dyDescent="0.2">
      <c r="A2235" s="318">
        <v>39751</v>
      </c>
      <c r="B2235" s="318">
        <v>234.59899899999999</v>
      </c>
      <c r="C2235" s="318">
        <v>6.5205156192503333E-2</v>
      </c>
      <c r="D2235" s="318">
        <v>-1.4541332583732908E-2</v>
      </c>
      <c r="E2235" s="318">
        <v>5.9544289979019185E-2</v>
      </c>
      <c r="F2235" s="318">
        <v>6.4124619977405276E-2</v>
      </c>
      <c r="G2235" s="318">
        <v>3.545522469105525E-3</v>
      </c>
      <c r="H2235" s="318">
        <v>3.7227985925608015E-3</v>
      </c>
      <c r="I2235" s="318">
        <v>-0.27258660899225667</v>
      </c>
      <c r="J2235" s="318">
        <v>0</v>
      </c>
      <c r="K2235" s="318" t="s">
        <v>634</v>
      </c>
      <c r="O2235" s="318">
        <v>0</v>
      </c>
      <c r="P2235" s="318">
        <v>0</v>
      </c>
      <c r="Q2235" s="318">
        <v>0</v>
      </c>
      <c r="R2235" s="318">
        <v>0</v>
      </c>
      <c r="S2235" s="318">
        <v>0</v>
      </c>
      <c r="T2235" s="318">
        <v>0</v>
      </c>
      <c r="U2235" s="318">
        <v>0</v>
      </c>
    </row>
    <row r="2236" spans="1:21" x14ac:dyDescent="0.2">
      <c r="A2236" s="318">
        <v>39752</v>
      </c>
      <c r="B2236" s="318">
        <v>244.800003</v>
      </c>
      <c r="C2236" s="318">
        <v>4.2563893519970405E-2</v>
      </c>
      <c r="D2236" s="318">
        <v>-1.101905553793184E-2</v>
      </c>
      <c r="E2236" s="318">
        <v>6.0673954082026485E-2</v>
      </c>
      <c r="F2236" s="318">
        <v>6.5341181319105449E-2</v>
      </c>
      <c r="G2236" s="318">
        <v>3.6813287039478581E-3</v>
      </c>
      <c r="H2236" s="318">
        <v>3.8653951391452511E-3</v>
      </c>
      <c r="I2236" s="318">
        <v>-0.24074852719007281</v>
      </c>
      <c r="J2236" s="318">
        <v>0</v>
      </c>
      <c r="K2236" s="318" t="s">
        <v>634</v>
      </c>
      <c r="O2236" s="318">
        <v>0</v>
      </c>
      <c r="P2236" s="318">
        <v>0</v>
      </c>
      <c r="Q2236" s="318">
        <v>0</v>
      </c>
      <c r="R2236" s="318">
        <v>0</v>
      </c>
      <c r="S2236" s="318">
        <v>0</v>
      </c>
      <c r="T2236" s="318">
        <v>0</v>
      </c>
      <c r="U2236" s="318">
        <v>0</v>
      </c>
    </row>
    <row r="2237" spans="1:21" x14ac:dyDescent="0.2">
      <c r="A2237" s="318">
        <v>39755</v>
      </c>
      <c r="B2237" s="318">
        <v>253.86300700000001</v>
      </c>
      <c r="C2237" s="318">
        <v>3.635321610828416E-2</v>
      </c>
      <c r="D2237" s="318">
        <v>-6.4034008821870977E-3</v>
      </c>
      <c r="E2237" s="318">
        <v>6.0401768288720833E-2</v>
      </c>
      <c r="F2237" s="318">
        <v>6.5048058157083977E-2</v>
      </c>
      <c r="G2237" s="318">
        <v>3.6483736124043216E-3</v>
      </c>
      <c r="H2237" s="318">
        <v>3.8307922930245378E-3</v>
      </c>
      <c r="I2237" s="318">
        <v>-0.20723144047298248</v>
      </c>
      <c r="J2237" s="318">
        <v>0</v>
      </c>
      <c r="K2237" s="318" t="s">
        <v>634</v>
      </c>
      <c r="O2237" s="318">
        <v>0</v>
      </c>
      <c r="P2237" s="318">
        <v>0</v>
      </c>
      <c r="Q2237" s="318">
        <v>0</v>
      </c>
      <c r="R2237" s="318">
        <v>0</v>
      </c>
      <c r="S2237" s="318">
        <v>0</v>
      </c>
      <c r="T2237" s="318">
        <v>0</v>
      </c>
      <c r="U2237" s="318">
        <v>0</v>
      </c>
    </row>
    <row r="2238" spans="1:21" x14ac:dyDescent="0.2">
      <c r="A2238" s="318">
        <v>39756</v>
      </c>
      <c r="B2238" s="318">
        <v>272.38699300000002</v>
      </c>
      <c r="C2238" s="318">
        <v>7.0429044501057428E-2</v>
      </c>
      <c r="D2238" s="318">
        <v>-5.6856734820528209E-3</v>
      </c>
      <c r="E2238" s="318">
        <v>6.1255840754415307E-2</v>
      </c>
      <c r="F2238" s="318">
        <v>6.5967828504754938E-2</v>
      </c>
      <c r="G2238" s="318">
        <v>3.7522780265302875E-3</v>
      </c>
      <c r="H2238" s="318">
        <v>3.9398919278568019E-3</v>
      </c>
      <c r="I2238" s="318">
        <v>-0.17069034434805555</v>
      </c>
      <c r="J2238" s="318">
        <v>0</v>
      </c>
      <c r="K2238" s="318" t="s">
        <v>634</v>
      </c>
      <c r="O2238" s="318">
        <v>0</v>
      </c>
      <c r="P2238" s="318">
        <v>0</v>
      </c>
      <c r="Q2238" s="318">
        <v>0</v>
      </c>
      <c r="R2238" s="318">
        <v>0</v>
      </c>
      <c r="S2238" s="318">
        <v>0</v>
      </c>
      <c r="T2238" s="318">
        <v>0</v>
      </c>
      <c r="U2238" s="318">
        <v>0</v>
      </c>
    </row>
    <row r="2239" spans="1:21" x14ac:dyDescent="0.2">
      <c r="A2239" s="318">
        <v>39757</v>
      </c>
      <c r="B2239" s="318">
        <v>271.31201199999998</v>
      </c>
      <c r="C2239" s="318">
        <v>-3.9543291081222277E-3</v>
      </c>
      <c r="D2239" s="318">
        <v>-1.0124051715696756E-3</v>
      </c>
      <c r="E2239" s="318">
        <v>5.7138237774660684E-2</v>
      </c>
      <c r="F2239" s="318">
        <v>6.1533486834249966E-2</v>
      </c>
      <c r="G2239" s="318">
        <v>3.2647782159936608E-3</v>
      </c>
      <c r="H2239" s="318">
        <v>3.4280171267933438E-3</v>
      </c>
      <c r="I2239" s="318">
        <v>-0.14225609143913107</v>
      </c>
      <c r="J2239" s="318">
        <v>0</v>
      </c>
      <c r="K2239" s="318" t="s">
        <v>634</v>
      </c>
      <c r="O2239" s="318">
        <v>0</v>
      </c>
      <c r="P2239" s="318">
        <v>0</v>
      </c>
      <c r="Q2239" s="318">
        <v>0</v>
      </c>
      <c r="R2239" s="318">
        <v>0</v>
      </c>
      <c r="S2239" s="318">
        <v>0</v>
      </c>
      <c r="T2239" s="318">
        <v>0</v>
      </c>
      <c r="U2239" s="318">
        <v>0</v>
      </c>
    </row>
    <row r="2240" spans="1:21" x14ac:dyDescent="0.2">
      <c r="A2240" s="318">
        <v>39758</v>
      </c>
      <c r="B2240" s="318">
        <v>244.32299800000001</v>
      </c>
      <c r="C2240" s="318">
        <v>-0.10477838220685216</v>
      </c>
      <c r="D2240" s="318">
        <v>-4.6669871532675558E-3</v>
      </c>
      <c r="E2240" s="318">
        <v>6.1258631950258061E-2</v>
      </c>
      <c r="F2240" s="318">
        <v>6.5970834407970219E-2</v>
      </c>
      <c r="G2240" s="318">
        <v>3.752619988417178E-3</v>
      </c>
      <c r="H2240" s="318">
        <v>3.9402509878380372E-3</v>
      </c>
      <c r="I2240" s="318">
        <v>-0.12438650744314446</v>
      </c>
      <c r="J2240" s="318">
        <v>0</v>
      </c>
      <c r="K2240" s="318" t="s">
        <v>634</v>
      </c>
      <c r="O2240" s="318">
        <v>0</v>
      </c>
      <c r="P2240" s="318">
        <v>0</v>
      </c>
      <c r="Q2240" s="318">
        <v>0</v>
      </c>
      <c r="R2240" s="318">
        <v>0</v>
      </c>
      <c r="S2240" s="318">
        <v>0</v>
      </c>
      <c r="T2240" s="318">
        <v>0</v>
      </c>
      <c r="U2240" s="318">
        <v>0</v>
      </c>
    </row>
    <row r="2241" spans="1:21" x14ac:dyDescent="0.2">
      <c r="A2241" s="318">
        <v>39759</v>
      </c>
      <c r="B2241" s="318">
        <v>251.371002</v>
      </c>
      <c r="C2241" s="318">
        <v>2.8438831253785841E-2</v>
      </c>
      <c r="D2241" s="318">
        <v>-1.5720479583216716E-3</v>
      </c>
      <c r="E2241" s="318">
        <v>6.120882489249431E-2</v>
      </c>
      <c r="F2241" s="318">
        <v>6.5917196038070794E-2</v>
      </c>
      <c r="G2241" s="318">
        <v>3.7465202447200308E-3</v>
      </c>
      <c r="H2241" s="318">
        <v>3.9338462569560324E-3</v>
      </c>
      <c r="I2241" s="318">
        <v>-0.17461341225508722</v>
      </c>
      <c r="J2241" s="318">
        <v>0</v>
      </c>
      <c r="K2241" s="318" t="s">
        <v>634</v>
      </c>
      <c r="O2241" s="318">
        <v>0</v>
      </c>
      <c r="P2241" s="318">
        <v>0</v>
      </c>
      <c r="Q2241" s="318">
        <v>0</v>
      </c>
      <c r="R2241" s="318">
        <v>0</v>
      </c>
      <c r="S2241" s="318">
        <v>0</v>
      </c>
      <c r="T2241" s="318">
        <v>0</v>
      </c>
      <c r="U2241" s="318">
        <v>0</v>
      </c>
    </row>
    <row r="2242" spans="1:21" x14ac:dyDescent="0.2">
      <c r="A2242" s="318">
        <v>39762</v>
      </c>
      <c r="B2242" s="318">
        <v>252.88200399999999</v>
      </c>
      <c r="C2242" s="318">
        <v>5.9930491421071735E-3</v>
      </c>
      <c r="D2242" s="318">
        <v>2.5455054078481264E-3</v>
      </c>
      <c r="E2242" s="318">
        <v>5.8483258456403432E-2</v>
      </c>
      <c r="F2242" s="318">
        <v>6.2981970645357543E-2</v>
      </c>
      <c r="G2242" s="318">
        <v>3.4202915196784832E-3</v>
      </c>
      <c r="H2242" s="318">
        <v>3.5913060956624075E-3</v>
      </c>
      <c r="I2242" s="318">
        <v>-0.14545860956208159</v>
      </c>
      <c r="J2242" s="318">
        <v>0</v>
      </c>
      <c r="K2242" s="318" t="s">
        <v>634</v>
      </c>
      <c r="O2242" s="318">
        <v>0</v>
      </c>
      <c r="P2242" s="318">
        <v>0</v>
      </c>
      <c r="Q2242" s="318">
        <v>0</v>
      </c>
      <c r="R2242" s="318">
        <v>0</v>
      </c>
      <c r="S2242" s="318">
        <v>0</v>
      </c>
      <c r="T2242" s="318">
        <v>0</v>
      </c>
      <c r="U2242" s="318">
        <v>0</v>
      </c>
    </row>
    <row r="2243" spans="1:21" x14ac:dyDescent="0.2">
      <c r="A2243" s="318">
        <v>39763</v>
      </c>
      <c r="B2243" s="318">
        <v>238.13999899999999</v>
      </c>
      <c r="C2243" s="318">
        <v>-6.0064260759514668E-2</v>
      </c>
      <c r="D2243" s="318">
        <v>-3.1086811503472441E-3</v>
      </c>
      <c r="E2243" s="318">
        <v>5.8525241339877118E-2</v>
      </c>
      <c r="F2243" s="318">
        <v>6.3027182981406124E-2</v>
      </c>
      <c r="G2243" s="318">
        <v>3.4252038738908619E-3</v>
      </c>
      <c r="H2243" s="318">
        <v>3.5964640675854053E-3</v>
      </c>
      <c r="I2243" s="318">
        <v>-0.12695435753493806</v>
      </c>
      <c r="J2243" s="318">
        <v>0</v>
      </c>
      <c r="K2243" s="318" t="s">
        <v>634</v>
      </c>
      <c r="O2243" s="318">
        <v>0</v>
      </c>
      <c r="P2243" s="318">
        <v>0</v>
      </c>
      <c r="Q2243" s="318">
        <v>0</v>
      </c>
      <c r="R2243" s="318">
        <v>0</v>
      </c>
      <c r="S2243" s="318">
        <v>0</v>
      </c>
      <c r="T2243" s="318">
        <v>0</v>
      </c>
      <c r="U2243" s="318">
        <v>0</v>
      </c>
    </row>
    <row r="2244" spans="1:21" x14ac:dyDescent="0.2">
      <c r="A2244" s="318">
        <v>39764</v>
      </c>
      <c r="B2244" s="318">
        <v>220.38900799999999</v>
      </c>
      <c r="C2244" s="318">
        <v>-7.7464528747014108E-2</v>
      </c>
      <c r="D2244" s="318">
        <v>-9.543840264095646E-3</v>
      </c>
      <c r="E2244" s="318">
        <v>5.89358639831686E-2</v>
      </c>
      <c r="F2244" s="318">
        <v>6.3469391981873874E-2</v>
      </c>
      <c r="G2244" s="318">
        <v>3.4734360634425497E-3</v>
      </c>
      <c r="H2244" s="318">
        <v>3.6471078666146773E-3</v>
      </c>
      <c r="I2244" s="318">
        <v>-0.16499407150676548</v>
      </c>
      <c r="J2244" s="318">
        <v>0</v>
      </c>
      <c r="K2244" s="318" t="s">
        <v>634</v>
      </c>
      <c r="O2244" s="318">
        <v>0</v>
      </c>
      <c r="P2244" s="318">
        <v>0</v>
      </c>
      <c r="Q2244" s="318">
        <v>0</v>
      </c>
      <c r="R2244" s="318">
        <v>0</v>
      </c>
      <c r="S2244" s="318">
        <v>0</v>
      </c>
      <c r="T2244" s="318">
        <v>0</v>
      </c>
      <c r="U2244" s="318">
        <v>0</v>
      </c>
    </row>
    <row r="2245" spans="1:21" x14ac:dyDescent="0.2">
      <c r="A2245" s="318">
        <v>39765</v>
      </c>
      <c r="B2245" s="318">
        <v>219.70799299999999</v>
      </c>
      <c r="C2245" s="318">
        <v>-3.0948429188063695E-3</v>
      </c>
      <c r="D2245" s="318">
        <v>-5.3007270367436922E-3</v>
      </c>
      <c r="E2245" s="318">
        <v>5.5812251971635869E-2</v>
      </c>
      <c r="F2245" s="318">
        <v>6.0105502123300167E-2</v>
      </c>
      <c r="G2245" s="318">
        <v>3.1150074701453718E-3</v>
      </c>
      <c r="H2245" s="318">
        <v>3.2707578436526404E-3</v>
      </c>
      <c r="I2245" s="318">
        <v>-0.22096555277363325</v>
      </c>
      <c r="J2245" s="318">
        <v>0</v>
      </c>
      <c r="K2245" s="318" t="s">
        <v>634</v>
      </c>
      <c r="O2245" s="318">
        <v>0</v>
      </c>
      <c r="P2245" s="318">
        <v>0</v>
      </c>
      <c r="Q2245" s="318">
        <v>0</v>
      </c>
      <c r="R2245" s="318">
        <v>0</v>
      </c>
      <c r="S2245" s="318">
        <v>0</v>
      </c>
      <c r="T2245" s="318">
        <v>0</v>
      </c>
      <c r="U2245" s="318">
        <v>0</v>
      </c>
    </row>
    <row r="2246" spans="1:21" x14ac:dyDescent="0.2">
      <c r="A2246" s="318">
        <v>39766</v>
      </c>
      <c r="B2246" s="318">
        <v>222.04499799999999</v>
      </c>
      <c r="C2246" s="318">
        <v>1.0580694868383802E-2</v>
      </c>
      <c r="D2246" s="318">
        <v>-8.5461478424644975E-4</v>
      </c>
      <c r="E2246" s="318">
        <v>5.2977833860007227E-2</v>
      </c>
      <c r="F2246" s="318">
        <v>5.7053051849238548E-2</v>
      </c>
      <c r="G2246" s="318">
        <v>2.8066508804985282E-3</v>
      </c>
      <c r="H2246" s="318">
        <v>2.9469834245234548E-3</v>
      </c>
      <c r="I2246" s="318">
        <v>-0.19887292015506133</v>
      </c>
      <c r="J2246" s="318">
        <v>0</v>
      </c>
      <c r="K2246" s="318" t="s">
        <v>634</v>
      </c>
      <c r="O2246" s="318">
        <v>0</v>
      </c>
      <c r="P2246" s="318">
        <v>0</v>
      </c>
      <c r="Q2246" s="318">
        <v>0</v>
      </c>
      <c r="R2246" s="318">
        <v>0</v>
      </c>
      <c r="S2246" s="318">
        <v>0</v>
      </c>
      <c r="T2246" s="318">
        <v>0</v>
      </c>
      <c r="U2246" s="318">
        <v>0</v>
      </c>
    </row>
    <row r="2247" spans="1:21" x14ac:dyDescent="0.2">
      <c r="A2247" s="318">
        <v>39769</v>
      </c>
      <c r="B2247" s="318">
        <v>215.13800000000001</v>
      </c>
      <c r="C2247" s="318">
        <v>-3.1600372337927875E-2</v>
      </c>
      <c r="D2247" s="318">
        <v>-3.6209235597256992E-3</v>
      </c>
      <c r="E2247" s="318">
        <v>5.2995176198184411E-2</v>
      </c>
      <c r="F2247" s="318">
        <v>5.7071728213429367E-2</v>
      </c>
      <c r="G2247" s="318">
        <v>2.8084887002766115E-3</v>
      </c>
      <c r="H2247" s="318">
        <v>2.9489131352904421E-3</v>
      </c>
      <c r="I2247" s="318">
        <v>-0.17274991480678384</v>
      </c>
      <c r="J2247" s="318">
        <v>0</v>
      </c>
      <c r="K2247" s="318" t="s">
        <v>634</v>
      </c>
      <c r="O2247" s="318">
        <v>0</v>
      </c>
      <c r="P2247" s="318">
        <v>0</v>
      </c>
      <c r="Q2247" s="318">
        <v>0</v>
      </c>
      <c r="R2247" s="318">
        <v>0</v>
      </c>
      <c r="S2247" s="318">
        <v>0</v>
      </c>
      <c r="T2247" s="318">
        <v>0</v>
      </c>
      <c r="U2247" s="318">
        <v>0</v>
      </c>
    </row>
    <row r="2248" spans="1:21" x14ac:dyDescent="0.2">
      <c r="A2248" s="318">
        <v>39770</v>
      </c>
      <c r="B2248" s="318">
        <v>212.807007</v>
      </c>
      <c r="C2248" s="318">
        <v>-1.0893998131488277E-2</v>
      </c>
      <c r="D2248" s="318">
        <v>-7.7693832772773213E-3</v>
      </c>
      <c r="E2248" s="318">
        <v>4.9742391712523884E-2</v>
      </c>
      <c r="F2248" s="318">
        <v>5.3568729536564177E-2</v>
      </c>
      <c r="G2248" s="318">
        <v>2.4743055332821645E-3</v>
      </c>
      <c r="H2248" s="318">
        <v>2.5980208099462727E-3</v>
      </c>
      <c r="I2248" s="318">
        <v>-0.18545991054720892</v>
      </c>
      <c r="J2248" s="318">
        <v>0</v>
      </c>
      <c r="K2248" s="318" t="s">
        <v>634</v>
      </c>
      <c r="O2248" s="318">
        <v>0</v>
      </c>
      <c r="P2248" s="318">
        <v>0</v>
      </c>
      <c r="Q2248" s="318">
        <v>0</v>
      </c>
      <c r="R2248" s="318">
        <v>0</v>
      </c>
      <c r="S2248" s="318">
        <v>0</v>
      </c>
      <c r="T2248" s="318">
        <v>0</v>
      </c>
      <c r="U2248" s="318">
        <v>0</v>
      </c>
    </row>
    <row r="2249" spans="1:21" x14ac:dyDescent="0.2">
      <c r="A2249" s="318">
        <v>39771</v>
      </c>
      <c r="B2249" s="318">
        <v>196.65299999999999</v>
      </c>
      <c r="C2249" s="318">
        <v>-7.8944930265381907E-2</v>
      </c>
      <c r="D2249" s="318">
        <v>-1.2782325187148788E-2</v>
      </c>
      <c r="E2249" s="318">
        <v>5.1410988476858689E-2</v>
      </c>
      <c r="F2249" s="318">
        <v>5.5365679898155509E-2</v>
      </c>
      <c r="G2249" s="318">
        <v>2.6430897361676966E-3</v>
      </c>
      <c r="H2249" s="318">
        <v>2.7752442229760817E-3</v>
      </c>
      <c r="I2249" s="318">
        <v>-0.21027747412434739</v>
      </c>
      <c r="J2249" s="318">
        <v>0</v>
      </c>
      <c r="K2249" s="318" t="s">
        <v>634</v>
      </c>
      <c r="O2249" s="318">
        <v>0</v>
      </c>
      <c r="P2249" s="318">
        <v>0</v>
      </c>
      <c r="Q2249" s="318">
        <v>0</v>
      </c>
      <c r="R2249" s="318">
        <v>0</v>
      </c>
      <c r="S2249" s="318">
        <v>0</v>
      </c>
      <c r="T2249" s="318">
        <v>0</v>
      </c>
      <c r="U2249" s="318">
        <v>0</v>
      </c>
    </row>
    <row r="2250" spans="1:21" x14ac:dyDescent="0.2">
      <c r="A2250" s="318">
        <v>39772</v>
      </c>
      <c r="B2250" s="318">
        <v>190.037994</v>
      </c>
      <c r="C2250" s="318">
        <v>-3.421673370106474E-2</v>
      </c>
      <c r="D2250" s="318">
        <v>-1.1775668152758576E-2</v>
      </c>
      <c r="E2250" s="318">
        <v>5.0738242494679432E-2</v>
      </c>
      <c r="F2250" s="318">
        <v>5.4641184225039385E-2</v>
      </c>
      <c r="G2250" s="318">
        <v>2.5743692514488938E-3</v>
      </c>
      <c r="H2250" s="318">
        <v>2.7030877140213384E-3</v>
      </c>
      <c r="I2250" s="318">
        <v>-0.271486509833955</v>
      </c>
      <c r="J2250" s="318">
        <v>0</v>
      </c>
      <c r="K2250" s="318" t="s">
        <v>634</v>
      </c>
      <c r="O2250" s="318">
        <v>0</v>
      </c>
      <c r="P2250" s="318">
        <v>0</v>
      </c>
      <c r="Q2250" s="318">
        <v>0</v>
      </c>
      <c r="R2250" s="318">
        <v>0</v>
      </c>
      <c r="S2250" s="318">
        <v>0</v>
      </c>
      <c r="T2250" s="318">
        <v>0</v>
      </c>
      <c r="U2250" s="318">
        <v>0</v>
      </c>
    </row>
    <row r="2251" spans="1:21" x14ac:dyDescent="0.2">
      <c r="A2251" s="318">
        <v>39773</v>
      </c>
      <c r="B2251" s="318">
        <v>188.229004</v>
      </c>
      <c r="C2251" s="318">
        <v>-9.564692667252548E-3</v>
      </c>
      <c r="D2251" s="318">
        <v>-1.2287063164557485E-2</v>
      </c>
      <c r="E2251" s="318">
        <v>5.0655242526065403E-2</v>
      </c>
      <c r="F2251" s="318">
        <v>5.4551799643455044E-2</v>
      </c>
      <c r="G2251" s="318">
        <v>2.5659535953745051E-3</v>
      </c>
      <c r="H2251" s="318">
        <v>2.6942512751432306E-3</v>
      </c>
      <c r="I2251" s="318">
        <v>-0.28048441697727261</v>
      </c>
      <c r="J2251" s="318">
        <v>0</v>
      </c>
      <c r="K2251" s="318" t="s">
        <v>634</v>
      </c>
      <c r="O2251" s="318">
        <v>0</v>
      </c>
      <c r="P2251" s="318">
        <v>0</v>
      </c>
      <c r="Q2251" s="318">
        <v>0</v>
      </c>
      <c r="R2251" s="318">
        <v>0</v>
      </c>
      <c r="S2251" s="318">
        <v>0</v>
      </c>
      <c r="T2251" s="318">
        <v>0</v>
      </c>
      <c r="U2251" s="318">
        <v>0</v>
      </c>
    </row>
    <row r="2252" spans="1:21" x14ac:dyDescent="0.2">
      <c r="A2252" s="318">
        <v>39776</v>
      </c>
      <c r="B2252" s="318">
        <v>208.31399500000001</v>
      </c>
      <c r="C2252" s="318">
        <v>0.10138720483661125</v>
      </c>
      <c r="D2252" s="318">
        <v>-2.8415514068352095E-3</v>
      </c>
      <c r="E2252" s="318">
        <v>5.2533982669728641E-2</v>
      </c>
      <c r="F2252" s="318">
        <v>5.6575058259707767E-2</v>
      </c>
      <c r="G2252" s="318">
        <v>2.759819335143349E-3</v>
      </c>
      <c r="H2252" s="318">
        <v>2.8978103019005165E-3</v>
      </c>
      <c r="I2252" s="318">
        <v>-0.28108673290765357</v>
      </c>
      <c r="J2252" s="318">
        <v>0</v>
      </c>
      <c r="K2252" s="318" t="s">
        <v>634</v>
      </c>
      <c r="O2252" s="318">
        <v>0</v>
      </c>
      <c r="P2252" s="318">
        <v>0</v>
      </c>
      <c r="Q2252" s="318">
        <v>0</v>
      </c>
      <c r="R2252" s="318">
        <v>0</v>
      </c>
      <c r="S2252" s="318">
        <v>0</v>
      </c>
      <c r="T2252" s="318">
        <v>0</v>
      </c>
      <c r="U2252" s="318">
        <v>0</v>
      </c>
    </row>
    <row r="2253" spans="1:21" x14ac:dyDescent="0.2">
      <c r="A2253" s="318">
        <v>39777</v>
      </c>
      <c r="B2253" s="318">
        <v>209.66000399999999</v>
      </c>
      <c r="C2253" s="318">
        <v>6.4406573430565821E-3</v>
      </c>
      <c r="D2253" s="318">
        <v>-5.3863413158160766E-4</v>
      </c>
      <c r="E2253" s="318">
        <v>5.178996121388782E-2</v>
      </c>
      <c r="F2253" s="318">
        <v>5.577380438418688E-2</v>
      </c>
      <c r="G2253" s="318">
        <v>2.6822000825360045E-3</v>
      </c>
      <c r="H2253" s="318">
        <v>2.8163100866628048E-3</v>
      </c>
      <c r="I2253" s="318">
        <v>-0.20985071489400778</v>
      </c>
      <c r="J2253" s="318">
        <v>0</v>
      </c>
      <c r="K2253" s="318" t="s">
        <v>634</v>
      </c>
      <c r="O2253" s="318">
        <v>0</v>
      </c>
      <c r="P2253" s="318">
        <v>0</v>
      </c>
      <c r="Q2253" s="318">
        <v>0</v>
      </c>
      <c r="R2253" s="318">
        <v>0</v>
      </c>
      <c r="S2253" s="318">
        <v>0</v>
      </c>
      <c r="T2253" s="318">
        <v>0</v>
      </c>
      <c r="U2253" s="318">
        <v>0</v>
      </c>
    </row>
    <row r="2254" spans="1:21" x14ac:dyDescent="0.2">
      <c r="A2254" s="318">
        <v>39778</v>
      </c>
      <c r="B2254" s="318">
        <v>212.800003</v>
      </c>
      <c r="C2254" s="318">
        <v>1.4865581462299127E-2</v>
      </c>
      <c r="D2254" s="318">
        <v>-2.5909424685443351E-4</v>
      </c>
      <c r="E2254" s="318">
        <v>5.1859789666607391E-2</v>
      </c>
      <c r="F2254" s="318">
        <v>5.5849004256346417E-2</v>
      </c>
      <c r="G2254" s="318">
        <v>2.6894377842647584E-3</v>
      </c>
      <c r="H2254" s="318">
        <v>2.8239096734779963E-3</v>
      </c>
      <c r="I2254" s="318">
        <v>-0.20117906706251729</v>
      </c>
      <c r="J2254" s="318">
        <v>0</v>
      </c>
      <c r="K2254" s="318" t="s">
        <v>634</v>
      </c>
      <c r="O2254" s="318">
        <v>0</v>
      </c>
      <c r="P2254" s="318">
        <v>0</v>
      </c>
      <c r="Q2254" s="318">
        <v>0</v>
      </c>
      <c r="R2254" s="318">
        <v>0</v>
      </c>
      <c r="S2254" s="318">
        <v>0</v>
      </c>
      <c r="T2254" s="318">
        <v>0</v>
      </c>
      <c r="U2254" s="318">
        <v>0</v>
      </c>
    </row>
    <row r="2255" spans="1:21" x14ac:dyDescent="0.2">
      <c r="A2255" s="318">
        <v>39779</v>
      </c>
      <c r="B2255" s="318">
        <v>224.003006</v>
      </c>
      <c r="C2255" s="318">
        <v>5.1306699842620859E-2</v>
      </c>
      <c r="D2255" s="318">
        <v>9.0414086796452762E-4</v>
      </c>
      <c r="E2255" s="318">
        <v>5.2765001708378313E-2</v>
      </c>
      <c r="F2255" s="318">
        <v>5.6823847993638182E-2</v>
      </c>
      <c r="G2255" s="318">
        <v>2.7841454052851661E-3</v>
      </c>
      <c r="H2255" s="318">
        <v>2.9233526755494247E-3</v>
      </c>
      <c r="I2255" s="318">
        <v>-0.18833657312172045</v>
      </c>
      <c r="J2255" s="318">
        <v>0</v>
      </c>
      <c r="K2255" s="318" t="s">
        <v>634</v>
      </c>
      <c r="O2255" s="318">
        <v>0</v>
      </c>
      <c r="P2255" s="318">
        <v>0</v>
      </c>
      <c r="Q2255" s="318">
        <v>0</v>
      </c>
      <c r="R2255" s="318">
        <v>0</v>
      </c>
      <c r="S2255" s="318">
        <v>0</v>
      </c>
      <c r="T2255" s="318">
        <v>0</v>
      </c>
      <c r="U2255" s="318">
        <v>0</v>
      </c>
    </row>
    <row r="2256" spans="1:21" x14ac:dyDescent="0.2">
      <c r="A2256" s="318">
        <v>39780</v>
      </c>
      <c r="B2256" s="318">
        <v>219.87399300000001</v>
      </c>
      <c r="C2256" s="318">
        <v>-1.860484823554864E-2</v>
      </c>
      <c r="D2256" s="318">
        <v>-3.0868117238474694E-3</v>
      </c>
      <c r="E2256" s="318">
        <v>5.0790947242292023E-2</v>
      </c>
      <c r="F2256" s="318">
        <v>5.4697943184006788E-2</v>
      </c>
      <c r="G2256" s="318">
        <v>2.5797203217692915E-3</v>
      </c>
      <c r="H2256" s="318">
        <v>2.7087063378577561E-3</v>
      </c>
      <c r="I2256" s="318">
        <v>-0.15356332465720257</v>
      </c>
      <c r="J2256" s="318">
        <v>0</v>
      </c>
      <c r="K2256" s="318" t="s">
        <v>634</v>
      </c>
      <c r="O2256" s="318">
        <v>0</v>
      </c>
      <c r="P2256" s="318">
        <v>0</v>
      </c>
      <c r="Q2256" s="318">
        <v>0</v>
      </c>
      <c r="R2256" s="318">
        <v>0</v>
      </c>
      <c r="S2256" s="318">
        <v>0</v>
      </c>
      <c r="T2256" s="318">
        <v>0</v>
      </c>
      <c r="U2256" s="318">
        <v>0</v>
      </c>
    </row>
    <row r="2257" spans="1:21" x14ac:dyDescent="0.2">
      <c r="A2257" s="318">
        <v>39783</v>
      </c>
      <c r="B2257" s="318">
        <v>202.75799599999999</v>
      </c>
      <c r="C2257" s="318">
        <v>-8.1041493223234298E-2</v>
      </c>
      <c r="D2257" s="318">
        <v>-8.9727825211429364E-3</v>
      </c>
      <c r="E2257" s="318">
        <v>5.2373568819128517E-2</v>
      </c>
      <c r="F2257" s="318">
        <v>5.6402304882138397E-2</v>
      </c>
      <c r="G2257" s="318">
        <v>2.7429907108519908E-3</v>
      </c>
      <c r="H2257" s="318">
        <v>2.8801402463945903E-3</v>
      </c>
      <c r="I2257" s="318">
        <v>-0.17927816769254656</v>
      </c>
      <c r="J2257" s="318">
        <v>0</v>
      </c>
      <c r="K2257" s="318" t="s">
        <v>634</v>
      </c>
      <c r="O2257" s="318">
        <v>0</v>
      </c>
      <c r="P2257" s="318">
        <v>0</v>
      </c>
      <c r="Q2257" s="318">
        <v>0</v>
      </c>
      <c r="R2257" s="318">
        <v>0</v>
      </c>
      <c r="S2257" s="318">
        <v>0</v>
      </c>
      <c r="T2257" s="318">
        <v>0</v>
      </c>
      <c r="U2257" s="318">
        <v>0</v>
      </c>
    </row>
    <row r="2258" spans="1:21" x14ac:dyDescent="0.2">
      <c r="A2258" s="318">
        <v>39784</v>
      </c>
      <c r="B2258" s="318">
        <v>206.60600299999999</v>
      </c>
      <c r="C2258" s="318">
        <v>1.8800482461489344E-2</v>
      </c>
      <c r="D2258" s="318">
        <v>-9.8086269805141169E-3</v>
      </c>
      <c r="E2258" s="318">
        <v>5.175038693474427E-2</v>
      </c>
      <c r="F2258" s="318">
        <v>5.5731185929724598E-2</v>
      </c>
      <c r="G2258" s="318">
        <v>2.6781025478957504E-3</v>
      </c>
      <c r="H2258" s="318">
        <v>2.8120076752905379E-3</v>
      </c>
      <c r="I2258" s="318">
        <v>-0.21666792242729785</v>
      </c>
      <c r="J2258" s="318">
        <v>0</v>
      </c>
      <c r="K2258" s="318" t="s">
        <v>634</v>
      </c>
      <c r="O2258" s="318">
        <v>0</v>
      </c>
      <c r="P2258" s="318">
        <v>0</v>
      </c>
      <c r="Q2258" s="318">
        <v>0</v>
      </c>
      <c r="R2258" s="318">
        <v>0</v>
      </c>
      <c r="S2258" s="318">
        <v>0</v>
      </c>
      <c r="T2258" s="318">
        <v>0</v>
      </c>
      <c r="U2258" s="318">
        <v>0</v>
      </c>
    </row>
    <row r="2259" spans="1:21" x14ac:dyDescent="0.2">
      <c r="A2259" s="318">
        <v>39785</v>
      </c>
      <c r="B2259" s="318">
        <v>209.479004</v>
      </c>
      <c r="C2259" s="318">
        <v>1.3809902358909233E-2</v>
      </c>
      <c r="D2259" s="318">
        <v>-1.2504776606330698E-2</v>
      </c>
      <c r="E2259" s="318">
        <v>4.8748922184181163E-2</v>
      </c>
      <c r="F2259" s="318">
        <v>5.2498839275272019E-2</v>
      </c>
      <c r="G2259" s="318">
        <v>2.3764574141193501E-3</v>
      </c>
      <c r="H2259" s="318">
        <v>2.4952802848253177E-3</v>
      </c>
      <c r="I2259" s="318">
        <v>-0.1987464274094968</v>
      </c>
      <c r="J2259" s="318">
        <v>0</v>
      </c>
      <c r="K2259" s="318" t="s">
        <v>634</v>
      </c>
      <c r="O2259" s="318">
        <v>0</v>
      </c>
      <c r="P2259" s="318">
        <v>0</v>
      </c>
      <c r="Q2259" s="318">
        <v>0</v>
      </c>
      <c r="R2259" s="318">
        <v>0</v>
      </c>
      <c r="S2259" s="318">
        <v>0</v>
      </c>
      <c r="T2259" s="318">
        <v>0</v>
      </c>
      <c r="U2259" s="318">
        <v>0</v>
      </c>
    </row>
    <row r="2260" spans="1:21" x14ac:dyDescent="0.2">
      <c r="A2260" s="318">
        <v>39786</v>
      </c>
      <c r="B2260" s="318">
        <v>205.979996</v>
      </c>
      <c r="C2260" s="318">
        <v>-1.6844457491175639E-2</v>
      </c>
      <c r="D2260" s="318">
        <v>-1.3118592243618957E-2</v>
      </c>
      <c r="E2260" s="318">
        <v>4.8717018996333045E-2</v>
      </c>
      <c r="F2260" s="318">
        <v>5.2464481996050971E-2</v>
      </c>
      <c r="G2260" s="318">
        <v>2.373347939889075E-3</v>
      </c>
      <c r="H2260" s="318">
        <v>2.4920153368835291E-3</v>
      </c>
      <c r="I2260" s="318">
        <v>-0.20719487141866288</v>
      </c>
      <c r="J2260" s="318">
        <v>0</v>
      </c>
      <c r="K2260" s="318" t="s">
        <v>634</v>
      </c>
      <c r="O2260" s="318">
        <v>0</v>
      </c>
      <c r="P2260" s="318">
        <v>0</v>
      </c>
      <c r="Q2260" s="318">
        <v>0</v>
      </c>
      <c r="R2260" s="318">
        <v>0</v>
      </c>
      <c r="S2260" s="318">
        <v>0</v>
      </c>
      <c r="T2260" s="318">
        <v>0</v>
      </c>
      <c r="U2260" s="318">
        <v>0</v>
      </c>
    </row>
    <row r="2261" spans="1:21" x14ac:dyDescent="0.2">
      <c r="A2261" s="318">
        <v>39787</v>
      </c>
      <c r="B2261" s="318">
        <v>190.17100500000001</v>
      </c>
      <c r="C2261" s="318">
        <v>-7.9855363582845854E-2</v>
      </c>
      <c r="D2261" s="318">
        <v>-1.1931781832951989E-2</v>
      </c>
      <c r="E2261" s="318">
        <v>4.663135182068686E-2</v>
      </c>
      <c r="F2261" s="318">
        <v>5.0218378883816618E-2</v>
      </c>
      <c r="G2261" s="318">
        <v>2.1744829726246758E-3</v>
      </c>
      <c r="H2261" s="318">
        <v>2.2832071212559096E-3</v>
      </c>
      <c r="I2261" s="318">
        <v>-0.19326427593298109</v>
      </c>
      <c r="J2261" s="318">
        <v>0</v>
      </c>
      <c r="K2261" s="318" t="s">
        <v>634</v>
      </c>
      <c r="O2261" s="318">
        <v>0</v>
      </c>
      <c r="P2261" s="318">
        <v>0</v>
      </c>
      <c r="Q2261" s="318">
        <v>0</v>
      </c>
      <c r="R2261" s="318">
        <v>0</v>
      </c>
      <c r="S2261" s="318">
        <v>0</v>
      </c>
      <c r="T2261" s="318">
        <v>0</v>
      </c>
      <c r="U2261" s="318">
        <v>0</v>
      </c>
    </row>
    <row r="2262" spans="1:21" x14ac:dyDescent="0.2">
      <c r="A2262" s="318">
        <v>39790</v>
      </c>
      <c r="B2262" s="318">
        <v>209.800995</v>
      </c>
      <c r="C2262" s="318">
        <v>9.8235744867513672E-2</v>
      </c>
      <c r="D2262" s="318">
        <v>-8.608119279917328E-3</v>
      </c>
      <c r="E2262" s="318">
        <v>5.184822832204438E-2</v>
      </c>
      <c r="F2262" s="318">
        <v>5.5836553577586254E-2</v>
      </c>
      <c r="G2262" s="318">
        <v>2.6882387801348451E-3</v>
      </c>
      <c r="H2262" s="318">
        <v>2.8226507191415873E-3</v>
      </c>
      <c r="I2262" s="318">
        <v>-0.21476155774801309</v>
      </c>
      <c r="J2262" s="318">
        <v>0</v>
      </c>
      <c r="K2262" s="318" t="s">
        <v>634</v>
      </c>
      <c r="O2262" s="318">
        <v>0</v>
      </c>
      <c r="P2262" s="318">
        <v>0</v>
      </c>
      <c r="Q2262" s="318">
        <v>0</v>
      </c>
      <c r="R2262" s="318">
        <v>0</v>
      </c>
      <c r="S2262" s="318">
        <v>0</v>
      </c>
      <c r="T2262" s="318">
        <v>0</v>
      </c>
      <c r="U2262" s="318">
        <v>0</v>
      </c>
    </row>
    <row r="2263" spans="1:21" x14ac:dyDescent="0.2">
      <c r="A2263" s="318">
        <v>39791</v>
      </c>
      <c r="B2263" s="318">
        <v>212.725998</v>
      </c>
      <c r="C2263" s="318">
        <v>1.3845504664768313E-2</v>
      </c>
      <c r="D2263" s="318">
        <v>-8.2341928264572754E-3</v>
      </c>
      <c r="E2263" s="318">
        <v>5.1986926467532869E-2</v>
      </c>
      <c r="F2263" s="318">
        <v>5.5985920811189242E-2</v>
      </c>
      <c r="G2263" s="318">
        <v>2.7026405235406692E-3</v>
      </c>
      <c r="H2263" s="318">
        <v>2.8377725497177029E-3</v>
      </c>
      <c r="I2263" s="318">
        <v>-0.15473744409048432</v>
      </c>
      <c r="J2263" s="318">
        <v>0</v>
      </c>
      <c r="K2263" s="318" t="s">
        <v>634</v>
      </c>
      <c r="O2263" s="318">
        <v>0</v>
      </c>
      <c r="P2263" s="318">
        <v>0</v>
      </c>
      <c r="Q2263" s="318">
        <v>0</v>
      </c>
      <c r="R2263" s="318">
        <v>0</v>
      </c>
      <c r="S2263" s="318">
        <v>0</v>
      </c>
      <c r="T2263" s="318">
        <v>0</v>
      </c>
      <c r="U2263" s="318">
        <v>0</v>
      </c>
    </row>
    <row r="2264" spans="1:21" x14ac:dyDescent="0.2">
      <c r="A2264" s="318">
        <v>39792</v>
      </c>
      <c r="B2264" s="318">
        <v>216.932007</v>
      </c>
      <c r="C2264" s="318">
        <v>1.9579029416830235E-2</v>
      </c>
      <c r="D2264" s="318">
        <v>-4.4416551990122772E-3</v>
      </c>
      <c r="E2264" s="318">
        <v>5.0910696167728475E-2</v>
      </c>
      <c r="F2264" s="318">
        <v>5.4826903565246048E-2</v>
      </c>
      <c r="G2264" s="318">
        <v>2.5918989842827625E-3</v>
      </c>
      <c r="H2264" s="318">
        <v>2.7214939334969006E-3</v>
      </c>
      <c r="I2264" s="318">
        <v>-0.13519119792770898</v>
      </c>
      <c r="J2264" s="318">
        <v>0</v>
      </c>
      <c r="K2264" s="318" t="s">
        <v>634</v>
      </c>
      <c r="O2264" s="318">
        <v>0</v>
      </c>
      <c r="P2264" s="318">
        <v>0</v>
      </c>
      <c r="Q2264" s="318">
        <v>0</v>
      </c>
      <c r="R2264" s="318">
        <v>0</v>
      </c>
      <c r="S2264" s="318">
        <v>0</v>
      </c>
      <c r="T2264" s="318">
        <v>0</v>
      </c>
      <c r="U2264" s="318">
        <v>0</v>
      </c>
    </row>
    <row r="2265" spans="1:21" x14ac:dyDescent="0.2">
      <c r="A2265" s="318">
        <v>39793</v>
      </c>
      <c r="B2265" s="318">
        <v>221.141006</v>
      </c>
      <c r="C2265" s="318">
        <v>1.9216561613729734E-2</v>
      </c>
      <c r="D2265" s="318">
        <v>1.6220624673743015E-4</v>
      </c>
      <c r="E2265" s="318">
        <v>4.828055742364705E-2</v>
      </c>
      <c r="F2265" s="318">
        <v>5.1994446456235278E-2</v>
      </c>
      <c r="G2265" s="318">
        <v>2.3310122251380804E-3</v>
      </c>
      <c r="H2265" s="318">
        <v>2.4475628363949844E-3</v>
      </c>
      <c r="I2265" s="318">
        <v>-0.12592372582707184</v>
      </c>
      <c r="J2265" s="318">
        <v>0</v>
      </c>
      <c r="K2265" s="318" t="s">
        <v>634</v>
      </c>
      <c r="O2265" s="318">
        <v>0</v>
      </c>
      <c r="P2265" s="318">
        <v>0</v>
      </c>
      <c r="Q2265" s="318">
        <v>0</v>
      </c>
      <c r="R2265" s="318">
        <v>0</v>
      </c>
      <c r="S2265" s="318">
        <v>0</v>
      </c>
      <c r="T2265" s="318">
        <v>0</v>
      </c>
      <c r="U2265" s="318">
        <v>0</v>
      </c>
    </row>
    <row r="2266" spans="1:21" x14ac:dyDescent="0.2">
      <c r="A2266" s="318">
        <v>39794</v>
      </c>
      <c r="B2266" s="318">
        <v>208.266006</v>
      </c>
      <c r="C2266" s="318">
        <v>-5.9984396621064029E-2</v>
      </c>
      <c r="D2266" s="318">
        <v>-2.5468201200367449E-3</v>
      </c>
      <c r="E2266" s="318">
        <v>5.0036553972600088E-2</v>
      </c>
      <c r="F2266" s="318">
        <v>5.3885519662800092E-2</v>
      </c>
      <c r="G2266" s="318">
        <v>2.5036567334529216E-3</v>
      </c>
      <c r="H2266" s="318">
        <v>2.6288395701255679E-3</v>
      </c>
      <c r="I2266" s="318">
        <v>-0.11837036020366531</v>
      </c>
      <c r="J2266" s="318">
        <v>0</v>
      </c>
      <c r="K2266" s="318" t="s">
        <v>634</v>
      </c>
      <c r="O2266" s="318">
        <v>0</v>
      </c>
      <c r="P2266" s="318">
        <v>0</v>
      </c>
      <c r="Q2266" s="318">
        <v>0</v>
      </c>
      <c r="R2266" s="318">
        <v>0</v>
      </c>
      <c r="S2266" s="318">
        <v>0</v>
      </c>
      <c r="T2266" s="318">
        <v>0</v>
      </c>
      <c r="U2266" s="318">
        <v>0</v>
      </c>
    </row>
    <row r="2267" spans="1:21" x14ac:dyDescent="0.2">
      <c r="A2267" s="318">
        <v>39797</v>
      </c>
      <c r="B2267" s="318">
        <v>214.90699799999999</v>
      </c>
      <c r="C2267" s="318">
        <v>3.1389229464291547E-2</v>
      </c>
      <c r="D2267" s="318">
        <v>-1.5559375202316146E-3</v>
      </c>
      <c r="E2267" s="318">
        <v>5.0513285215781939E-2</v>
      </c>
      <c r="F2267" s="318">
        <v>5.4398922540072857E-2</v>
      </c>
      <c r="G2267" s="318">
        <v>2.5515919832909341E-3</v>
      </c>
      <c r="H2267" s="318">
        <v>2.6791715824554811E-3</v>
      </c>
      <c r="I2267" s="318">
        <v>-0.12482294135159638</v>
      </c>
      <c r="J2267" s="318">
        <v>0</v>
      </c>
      <c r="K2267" s="318" t="s">
        <v>634</v>
      </c>
      <c r="O2267" s="318">
        <v>0</v>
      </c>
      <c r="P2267" s="318">
        <v>0</v>
      </c>
      <c r="Q2267" s="318">
        <v>0</v>
      </c>
      <c r="R2267" s="318">
        <v>0</v>
      </c>
      <c r="S2267" s="318">
        <v>0</v>
      </c>
      <c r="T2267" s="318">
        <v>0</v>
      </c>
      <c r="U2267" s="318">
        <v>0</v>
      </c>
    </row>
    <row r="2268" spans="1:21" x14ac:dyDescent="0.2">
      <c r="A2268" s="318">
        <v>39798</v>
      </c>
      <c r="B2268" s="318">
        <v>217.266006</v>
      </c>
      <c r="C2268" s="318">
        <v>1.0917069819146053E-2</v>
      </c>
      <c r="D2268" s="318">
        <v>4.687025824861917E-4</v>
      </c>
      <c r="E2268" s="318">
        <v>5.0099234024052627E-2</v>
      </c>
      <c r="F2268" s="318">
        <v>5.3953021256672055E-2</v>
      </c>
      <c r="G2268" s="318">
        <v>2.5099332497967924E-3</v>
      </c>
      <c r="H2268" s="318">
        <v>2.635429912286632E-3</v>
      </c>
      <c r="I2268" s="318">
        <v>-8.7163272401580963E-2</v>
      </c>
      <c r="J2268" s="318">
        <v>0</v>
      </c>
      <c r="K2268" s="318" t="s">
        <v>634</v>
      </c>
      <c r="O2268" s="318">
        <v>0</v>
      </c>
      <c r="P2268" s="318">
        <v>0</v>
      </c>
      <c r="Q2268" s="318">
        <v>0</v>
      </c>
      <c r="R2268" s="318">
        <v>0</v>
      </c>
      <c r="S2268" s="318">
        <v>0</v>
      </c>
      <c r="T2268" s="318">
        <v>0</v>
      </c>
      <c r="U2268" s="318">
        <v>0</v>
      </c>
    </row>
    <row r="2269" spans="1:21" x14ac:dyDescent="0.2">
      <c r="A2269" s="318">
        <v>39799</v>
      </c>
      <c r="B2269" s="318">
        <v>221.121994</v>
      </c>
      <c r="C2269" s="318">
        <v>1.759212134591237E-2</v>
      </c>
      <c r="D2269" s="318">
        <v>1.8251844623624132E-3</v>
      </c>
      <c r="E2269" s="318">
        <v>5.0161800502807448E-2</v>
      </c>
      <c r="F2269" s="318">
        <v>5.4020400541484943E-2</v>
      </c>
      <c r="G2269" s="318">
        <v>2.5162062296834537E-3</v>
      </c>
      <c r="H2269" s="318">
        <v>2.6420165411676264E-3</v>
      </c>
      <c r="I2269" s="318">
        <v>-7.6235368781743182E-2</v>
      </c>
      <c r="J2269" s="318">
        <v>0</v>
      </c>
      <c r="K2269" s="318" t="s">
        <v>634</v>
      </c>
      <c r="O2269" s="318">
        <v>0</v>
      </c>
      <c r="P2269" s="318">
        <v>0</v>
      </c>
      <c r="Q2269" s="318">
        <v>0</v>
      </c>
      <c r="R2269" s="318">
        <v>0</v>
      </c>
      <c r="S2269" s="318">
        <v>0</v>
      </c>
      <c r="T2269" s="318">
        <v>0</v>
      </c>
      <c r="U2269" s="318">
        <v>0</v>
      </c>
    </row>
    <row r="2270" spans="1:21" x14ac:dyDescent="0.2">
      <c r="A2270" s="318">
        <v>39800</v>
      </c>
      <c r="B2270" s="318">
        <v>220.77799999999999</v>
      </c>
      <c r="C2270" s="318">
        <v>-1.5568865089588774E-3</v>
      </c>
      <c r="D2270" s="318">
        <v>5.510329403144461E-3</v>
      </c>
      <c r="E2270" s="318">
        <v>4.6651133644674242E-2</v>
      </c>
      <c r="F2270" s="318">
        <v>5.0239682386572261E-2</v>
      </c>
      <c r="G2270" s="318">
        <v>2.176328270333257E-3</v>
      </c>
      <c r="H2270" s="318">
        <v>2.2851446838499201E-3</v>
      </c>
      <c r="I2270" s="318">
        <v>-8.2428665645693358E-2</v>
      </c>
      <c r="J2270" s="318">
        <v>0</v>
      </c>
      <c r="K2270" s="318" t="s">
        <v>634</v>
      </c>
      <c r="O2270" s="318">
        <v>0</v>
      </c>
      <c r="P2270" s="318">
        <v>0</v>
      </c>
      <c r="Q2270" s="318">
        <v>0</v>
      </c>
      <c r="R2270" s="318">
        <v>0</v>
      </c>
      <c r="S2270" s="318">
        <v>0</v>
      </c>
      <c r="T2270" s="318">
        <v>0</v>
      </c>
      <c r="U2270" s="318">
        <v>0</v>
      </c>
    </row>
    <row r="2271" spans="1:21" x14ac:dyDescent="0.2">
      <c r="A2271" s="318">
        <v>39801</v>
      </c>
      <c r="B2271" s="318">
        <v>218.68400600000001</v>
      </c>
      <c r="C2271" s="318">
        <v>-9.5298788936708616E-3</v>
      </c>
      <c r="D2271" s="318">
        <v>6.6858939177822669E-3</v>
      </c>
      <c r="E2271" s="318">
        <v>4.5905072017643829E-2</v>
      </c>
      <c r="F2271" s="318">
        <v>4.9436231403616429E-2</v>
      </c>
      <c r="G2271" s="318">
        <v>2.1072756369450662E-3</v>
      </c>
      <c r="H2271" s="318">
        <v>2.2126394187923196E-3</v>
      </c>
      <c r="I2271" s="318">
        <v>-8.8585777225280674E-2</v>
      </c>
      <c r="J2271" s="318">
        <v>0</v>
      </c>
      <c r="K2271" s="318" t="s">
        <v>634</v>
      </c>
      <c r="O2271" s="318">
        <v>0</v>
      </c>
      <c r="P2271" s="318">
        <v>0</v>
      </c>
      <c r="Q2271" s="318">
        <v>0</v>
      </c>
      <c r="R2271" s="318">
        <v>0</v>
      </c>
      <c r="S2271" s="318">
        <v>0</v>
      </c>
      <c r="T2271" s="318">
        <v>0</v>
      </c>
      <c r="U2271" s="318">
        <v>0</v>
      </c>
    </row>
    <row r="2272" spans="1:21" x14ac:dyDescent="0.2">
      <c r="A2272" s="318">
        <v>39804</v>
      </c>
      <c r="B2272" s="318">
        <v>212.57600400000001</v>
      </c>
      <c r="C2272" s="318">
        <v>-2.8328202564316136E-2</v>
      </c>
      <c r="D2272" s="318">
        <v>5.7923934464935226E-3</v>
      </c>
      <c r="E2272" s="318">
        <v>4.6416943523925211E-2</v>
      </c>
      <c r="F2272" s="318">
        <v>4.9987477641150226E-2</v>
      </c>
      <c r="G2272" s="318">
        <v>2.1545326461032627E-3</v>
      </c>
      <c r="H2272" s="318">
        <v>2.2622592784084261E-3</v>
      </c>
      <c r="I2272" s="318">
        <v>-7.817028111891354E-2</v>
      </c>
      <c r="J2272" s="318">
        <v>0</v>
      </c>
      <c r="K2272" s="318" t="s">
        <v>634</v>
      </c>
      <c r="O2272" s="318">
        <v>0</v>
      </c>
      <c r="P2272" s="318">
        <v>0</v>
      </c>
      <c r="Q2272" s="318">
        <v>0</v>
      </c>
      <c r="R2272" s="318">
        <v>0</v>
      </c>
      <c r="S2272" s="318">
        <v>0</v>
      </c>
      <c r="T2272" s="318">
        <v>0</v>
      </c>
      <c r="U2272" s="318">
        <v>0</v>
      </c>
    </row>
    <row r="2273" spans="1:21" x14ac:dyDescent="0.2">
      <c r="A2273" s="318">
        <v>39805</v>
      </c>
      <c r="B2273" s="318">
        <v>215.220001</v>
      </c>
      <c r="C2273" s="318">
        <v>1.23611751190244E-2</v>
      </c>
      <c r="D2273" s="318">
        <v>1.5530586980370068E-3</v>
      </c>
      <c r="E2273" s="318">
        <v>4.0998794316854957E-2</v>
      </c>
      <c r="F2273" s="318">
        <v>4.4152547725843795E-2</v>
      </c>
      <c r="G2273" s="318">
        <v>1.6809011354357785E-3</v>
      </c>
      <c r="H2273" s="318">
        <v>1.7649461922075674E-3</v>
      </c>
      <c r="I2273" s="318">
        <v>-8.8147706473353363E-2</v>
      </c>
      <c r="J2273" s="318">
        <v>0</v>
      </c>
      <c r="K2273" s="318" t="s">
        <v>634</v>
      </c>
      <c r="O2273" s="318">
        <v>0</v>
      </c>
      <c r="P2273" s="318">
        <v>0</v>
      </c>
      <c r="Q2273" s="318">
        <v>0</v>
      </c>
      <c r="R2273" s="318">
        <v>0</v>
      </c>
      <c r="S2273" s="318">
        <v>0</v>
      </c>
      <c r="T2273" s="318">
        <v>0</v>
      </c>
      <c r="U2273" s="318">
        <v>0</v>
      </c>
    </row>
    <row r="2274" spans="1:21" x14ac:dyDescent="0.2">
      <c r="A2274" s="318">
        <v>39811</v>
      </c>
      <c r="B2274" s="318">
        <v>220.570007</v>
      </c>
      <c r="C2274" s="318">
        <v>2.4554371141798405E-2</v>
      </c>
      <c r="D2274" s="318">
        <v>2.4156164979770934E-3</v>
      </c>
      <c r="E2274" s="318">
        <v>4.1296228845509195E-2</v>
      </c>
      <c r="F2274" s="318">
        <v>4.4472861833625282E-2</v>
      </c>
      <c r="G2274" s="318">
        <v>1.7053785168606658E-3</v>
      </c>
      <c r="H2274" s="318">
        <v>1.7906474427036992E-3</v>
      </c>
      <c r="I2274" s="318">
        <v>-7.996172644904391E-2</v>
      </c>
      <c r="J2274" s="318">
        <v>0</v>
      </c>
      <c r="K2274" s="318" t="s">
        <v>634</v>
      </c>
      <c r="O2274" s="318">
        <v>0</v>
      </c>
      <c r="P2274" s="318">
        <v>0</v>
      </c>
      <c r="Q2274" s="318">
        <v>0</v>
      </c>
      <c r="R2274" s="318">
        <v>0</v>
      </c>
      <c r="S2274" s="318">
        <v>0</v>
      </c>
      <c r="T2274" s="318">
        <v>0</v>
      </c>
      <c r="U2274" s="318">
        <v>0</v>
      </c>
    </row>
    <row r="2275" spans="1:21" x14ac:dyDescent="0.2">
      <c r="A2275" s="318">
        <v>39812</v>
      </c>
      <c r="B2275" s="318">
        <v>225.48100299999999</v>
      </c>
      <c r="C2275" s="318">
        <v>2.2020774931124212E-2</v>
      </c>
      <c r="D2275" s="318">
        <v>2.7563399964925734E-3</v>
      </c>
      <c r="E2275" s="318">
        <v>4.1433376041687703E-2</v>
      </c>
      <c r="F2275" s="318">
        <v>4.4620558814125216E-2</v>
      </c>
      <c r="G2275" s="318">
        <v>1.7167246502119006E-3</v>
      </c>
      <c r="H2275" s="318">
        <v>1.8025608827224957E-3</v>
      </c>
      <c r="I2275" s="318">
        <v>-6.0664605115608138E-2</v>
      </c>
      <c r="J2275" s="318">
        <v>0</v>
      </c>
      <c r="K2275" s="318" t="s">
        <v>634</v>
      </c>
      <c r="O2275" s="318">
        <v>0</v>
      </c>
      <c r="P2275" s="318">
        <v>0</v>
      </c>
      <c r="Q2275" s="318">
        <v>0</v>
      </c>
      <c r="R2275" s="318">
        <v>0</v>
      </c>
      <c r="S2275" s="318">
        <v>0</v>
      </c>
      <c r="T2275" s="318">
        <v>0</v>
      </c>
      <c r="U2275" s="318">
        <v>0</v>
      </c>
    </row>
    <row r="2276" spans="1:21" x14ac:dyDescent="0.2">
      <c r="A2276" s="318">
        <v>39815</v>
      </c>
      <c r="B2276" s="318">
        <v>239.240005</v>
      </c>
      <c r="C2276" s="318">
        <v>5.9231341584293995E-2</v>
      </c>
      <c r="D2276" s="318">
        <v>3.1337038889531991E-3</v>
      </c>
      <c r="E2276" s="318">
        <v>4.1930770857293846E-2</v>
      </c>
      <c r="F2276" s="318">
        <v>4.5156214769393369E-2</v>
      </c>
      <c r="G2276" s="318">
        <v>1.7581895446868827E-3</v>
      </c>
      <c r="H2276" s="318">
        <v>1.8460990219212269E-3</v>
      </c>
      <c r="I2276" s="318">
        <v>-4.4667330716797786E-2</v>
      </c>
      <c r="J2276" s="318">
        <v>0</v>
      </c>
      <c r="K2276" s="318" t="s">
        <v>634</v>
      </c>
      <c r="O2276" s="318">
        <v>0</v>
      </c>
      <c r="P2276" s="318">
        <v>0</v>
      </c>
      <c r="Q2276" s="318">
        <v>0</v>
      </c>
      <c r="R2276" s="318">
        <v>0</v>
      </c>
      <c r="S2276" s="318">
        <v>0</v>
      </c>
      <c r="T2276" s="318">
        <v>0</v>
      </c>
      <c r="U2276" s="318">
        <v>0</v>
      </c>
    </row>
    <row r="2277" spans="1:21" x14ac:dyDescent="0.2">
      <c r="A2277" s="318">
        <v>39818</v>
      </c>
      <c r="B2277" s="318">
        <v>243.253006</v>
      </c>
      <c r="C2277" s="318">
        <v>1.6634825570619929E-2</v>
      </c>
      <c r="D2277" s="318">
        <v>4.8117835940088456E-3</v>
      </c>
      <c r="E2277" s="318">
        <v>4.1721919628957771E-2</v>
      </c>
      <c r="F2277" s="318">
        <v>4.4931298061954519E-2</v>
      </c>
      <c r="G2277" s="318">
        <v>1.7407185775252115E-3</v>
      </c>
      <c r="H2277" s="318">
        <v>1.8277545064014722E-3</v>
      </c>
      <c r="I2277" s="318">
        <v>-1.3635117665748389E-2</v>
      </c>
      <c r="J2277" s="318">
        <v>0</v>
      </c>
      <c r="K2277" s="318" t="s">
        <v>634</v>
      </c>
      <c r="O2277" s="318">
        <v>0</v>
      </c>
      <c r="P2277" s="318">
        <v>0</v>
      </c>
      <c r="Q2277" s="318">
        <v>0</v>
      </c>
      <c r="R2277" s="318">
        <v>0</v>
      </c>
      <c r="S2277" s="318">
        <v>0</v>
      </c>
      <c r="T2277" s="318">
        <v>0</v>
      </c>
      <c r="U2277" s="318">
        <v>0</v>
      </c>
    </row>
    <row r="2278" spans="1:21" x14ac:dyDescent="0.2">
      <c r="A2278" s="318">
        <v>39819</v>
      </c>
      <c r="B2278" s="318">
        <v>251.18800400000001</v>
      </c>
      <c r="C2278" s="318">
        <v>3.2099600030186942E-2</v>
      </c>
      <c r="D2278" s="318">
        <v>1.0199454701314618E-2</v>
      </c>
      <c r="E2278" s="318">
        <v>3.7133976582726873E-2</v>
      </c>
      <c r="F2278" s="318">
        <v>3.9990436319859705E-2</v>
      </c>
      <c r="G2278" s="318">
        <v>1.378932216846508E-3</v>
      </c>
      <c r="H2278" s="318">
        <v>1.4478788276888334E-3</v>
      </c>
      <c r="I2278" s="318">
        <v>-2.1978618372904591E-2</v>
      </c>
      <c r="J2278" s="318">
        <v>0</v>
      </c>
      <c r="K2278" s="318" t="s">
        <v>634</v>
      </c>
      <c r="O2278" s="318">
        <v>0</v>
      </c>
      <c r="P2278" s="318">
        <v>0</v>
      </c>
      <c r="Q2278" s="318">
        <v>0</v>
      </c>
      <c r="R2278" s="318">
        <v>0</v>
      </c>
      <c r="S2278" s="318">
        <v>0</v>
      </c>
      <c r="T2278" s="318">
        <v>0</v>
      </c>
      <c r="U2278" s="318">
        <v>0</v>
      </c>
    </row>
    <row r="2279" spans="1:21" x14ac:dyDescent="0.2">
      <c r="A2279" s="318">
        <v>39820</v>
      </c>
      <c r="B2279" s="318">
        <v>236.546997</v>
      </c>
      <c r="C2279" s="318">
        <v>-6.0054771670591124E-2</v>
      </c>
      <c r="D2279" s="318">
        <v>6.4444425997869778E-3</v>
      </c>
      <c r="E2279" s="318">
        <v>4.0090036510321884E-2</v>
      </c>
      <c r="F2279" s="318">
        <v>4.3173885472654334E-2</v>
      </c>
      <c r="G2279" s="318">
        <v>1.6072110273989419E-3</v>
      </c>
      <c r="H2279" s="318">
        <v>1.6875715787688891E-3</v>
      </c>
      <c r="I2279" s="318">
        <v>5.718102333041486E-3</v>
      </c>
      <c r="J2279" s="318">
        <v>0</v>
      </c>
      <c r="K2279" s="318" t="s">
        <v>634</v>
      </c>
      <c r="O2279" s="318">
        <v>0</v>
      </c>
      <c r="P2279" s="318">
        <v>0</v>
      </c>
      <c r="Q2279" s="318">
        <v>0</v>
      </c>
      <c r="R2279" s="318">
        <v>0</v>
      </c>
      <c r="S2279" s="318">
        <v>0</v>
      </c>
      <c r="T2279" s="318">
        <v>0</v>
      </c>
      <c r="U2279" s="318">
        <v>0</v>
      </c>
    </row>
    <row r="2280" spans="1:21" x14ac:dyDescent="0.2">
      <c r="A2280" s="318">
        <v>39821</v>
      </c>
      <c r="B2280" s="318">
        <v>238.78900100000001</v>
      </c>
      <c r="C2280" s="318">
        <v>9.4334139876040106E-3</v>
      </c>
      <c r="D2280" s="318">
        <v>6.2360383916295866E-3</v>
      </c>
      <c r="E2280" s="318">
        <v>4.0061198448048979E-2</v>
      </c>
      <c r="F2280" s="318">
        <v>4.3142829097898898E-2</v>
      </c>
      <c r="G2280" s="318">
        <v>1.6048996210939622E-3</v>
      </c>
      <c r="H2280" s="318">
        <v>1.6851446021486603E-3</v>
      </c>
      <c r="I2280" s="318">
        <v>-2.3405644653490393E-2</v>
      </c>
      <c r="J2280" s="318">
        <v>0</v>
      </c>
      <c r="K2280" s="318" t="s">
        <v>634</v>
      </c>
      <c r="O2280" s="318">
        <v>0</v>
      </c>
      <c r="P2280" s="318">
        <v>0</v>
      </c>
      <c r="Q2280" s="318">
        <v>0</v>
      </c>
      <c r="R2280" s="318">
        <v>0</v>
      </c>
      <c r="S2280" s="318">
        <v>0</v>
      </c>
      <c r="T2280" s="318">
        <v>0</v>
      </c>
      <c r="U2280" s="318">
        <v>0</v>
      </c>
    </row>
    <row r="2281" spans="1:21" x14ac:dyDescent="0.2">
      <c r="A2281" s="318">
        <v>39822</v>
      </c>
      <c r="B2281" s="318">
        <v>237.52299500000001</v>
      </c>
      <c r="C2281" s="318">
        <v>-5.3158811532188731E-3</v>
      </c>
      <c r="D2281" s="318">
        <v>6.7850182172465752E-3</v>
      </c>
      <c r="E2281" s="318">
        <v>3.9807286406527434E-2</v>
      </c>
      <c r="F2281" s="318">
        <v>4.2869385360875693E-2</v>
      </c>
      <c r="G2281" s="318">
        <v>1.5846200510513039E-3</v>
      </c>
      <c r="H2281" s="318">
        <v>1.6638510536038692E-3</v>
      </c>
      <c r="I2281" s="318">
        <v>-4.1954890319389114E-2</v>
      </c>
      <c r="J2281" s="318">
        <v>0</v>
      </c>
      <c r="K2281" s="318" t="s">
        <v>634</v>
      </c>
      <c r="O2281" s="318">
        <v>0</v>
      </c>
      <c r="P2281" s="318">
        <v>0</v>
      </c>
      <c r="Q2281" s="318">
        <v>0</v>
      </c>
      <c r="R2281" s="318">
        <v>0</v>
      </c>
      <c r="S2281" s="318">
        <v>0</v>
      </c>
      <c r="T2281" s="318">
        <v>0</v>
      </c>
      <c r="U2281" s="318">
        <v>0</v>
      </c>
    </row>
    <row r="2282" spans="1:21" x14ac:dyDescent="0.2">
      <c r="A2282" s="318">
        <v>39825</v>
      </c>
      <c r="B2282" s="318">
        <v>229.195999</v>
      </c>
      <c r="C2282" s="318">
        <v>-3.5686911522234153E-2</v>
      </c>
      <c r="D2282" s="318">
        <v>8.8882778391804647E-3</v>
      </c>
      <c r="E2282" s="318">
        <v>3.5983893866960312E-2</v>
      </c>
      <c r="F2282" s="318">
        <v>3.8751885702880337E-2</v>
      </c>
      <c r="G2282" s="318">
        <v>1.2948406178286639E-3</v>
      </c>
      <c r="H2282" s="318">
        <v>1.3595826487200972E-3</v>
      </c>
      <c r="I2282" s="318">
        <v>-2.4130872524737512E-2</v>
      </c>
      <c r="J2282" s="318">
        <v>0</v>
      </c>
      <c r="K2282" s="318" t="s">
        <v>634</v>
      </c>
      <c r="O2282" s="318">
        <v>0</v>
      </c>
      <c r="P2282" s="318">
        <v>0</v>
      </c>
      <c r="Q2282" s="318">
        <v>0</v>
      </c>
      <c r="R2282" s="318">
        <v>0</v>
      </c>
      <c r="S2282" s="318">
        <v>0</v>
      </c>
      <c r="T2282" s="318">
        <v>0</v>
      </c>
      <c r="U2282" s="318">
        <v>0</v>
      </c>
    </row>
    <row r="2283" spans="1:21" x14ac:dyDescent="0.2">
      <c r="A2283" s="318">
        <v>39826</v>
      </c>
      <c r="B2283" s="318">
        <v>228.38099700000001</v>
      </c>
      <c r="C2283" s="318">
        <v>-3.5622545231322801E-3</v>
      </c>
      <c r="D2283" s="318">
        <v>4.0407540586735137E-3</v>
      </c>
      <c r="E2283" s="318">
        <v>2.9644046641311466E-2</v>
      </c>
      <c r="F2283" s="318">
        <v>3.192435792141235E-2</v>
      </c>
      <c r="G2283" s="318">
        <v>8.7876950127224968E-4</v>
      </c>
      <c r="H2283" s="318">
        <v>9.2270797633586224E-4</v>
      </c>
      <c r="I2283" s="318">
        <v>-6.5300105557054748E-3</v>
      </c>
      <c r="J2283" s="318">
        <v>0</v>
      </c>
      <c r="K2283" s="318" t="s">
        <v>634</v>
      </c>
      <c r="O2283" s="318">
        <v>0</v>
      </c>
      <c r="P2283" s="318">
        <v>0</v>
      </c>
      <c r="Q2283" s="318">
        <v>0</v>
      </c>
      <c r="R2283" s="318">
        <v>0</v>
      </c>
      <c r="S2283" s="318">
        <v>0</v>
      </c>
      <c r="T2283" s="318">
        <v>0</v>
      </c>
      <c r="U2283" s="318">
        <v>0</v>
      </c>
    </row>
    <row r="2284" spans="1:21" x14ac:dyDescent="0.2">
      <c r="A2284" s="318">
        <v>39827</v>
      </c>
      <c r="B2284" s="318">
        <v>218.716995</v>
      </c>
      <c r="C2284" s="318">
        <v>-4.3236639940913847E-2</v>
      </c>
      <c r="D2284" s="318">
        <v>1.3225566964981748E-3</v>
      </c>
      <c r="E2284" s="318">
        <v>3.1272390650136594E-2</v>
      </c>
      <c r="F2284" s="318">
        <v>3.3677959161685561E-2</v>
      </c>
      <c r="G2284" s="318">
        <v>9.7796241697475071E-4</v>
      </c>
      <c r="H2284" s="318">
        <v>1.0268605378234883E-3</v>
      </c>
      <c r="I2284" s="318">
        <v>-2.3331085197475249E-2</v>
      </c>
      <c r="J2284" s="318">
        <v>0</v>
      </c>
      <c r="K2284" s="318" t="s">
        <v>634</v>
      </c>
      <c r="O2284" s="318">
        <v>0</v>
      </c>
      <c r="P2284" s="318">
        <v>0</v>
      </c>
      <c r="Q2284" s="318">
        <v>0</v>
      </c>
      <c r="R2284" s="318">
        <v>0</v>
      </c>
      <c r="S2284" s="318">
        <v>0</v>
      </c>
      <c r="T2284" s="318">
        <v>0</v>
      </c>
      <c r="U2284" s="318">
        <v>0</v>
      </c>
    </row>
    <row r="2285" spans="1:21" x14ac:dyDescent="0.2">
      <c r="A2285" s="318">
        <v>39828</v>
      </c>
      <c r="B2285" s="318">
        <v>222.97500600000001</v>
      </c>
      <c r="C2285" s="318">
        <v>1.9281050606925514E-2</v>
      </c>
      <c r="D2285" s="318">
        <v>1.3083672293598542E-3</v>
      </c>
      <c r="E2285" s="318">
        <v>3.1263759225880941E-2</v>
      </c>
      <c r="F2285" s="318">
        <v>3.3668663781717935E-2</v>
      </c>
      <c r="G2285" s="318">
        <v>9.7742264093385561E-4</v>
      </c>
      <c r="H2285" s="318">
        <v>1.0262937729805484E-3</v>
      </c>
      <c r="I2285" s="318">
        <v>-3.4843235544501652E-2</v>
      </c>
      <c r="J2285" s="318">
        <v>0</v>
      </c>
      <c r="K2285" s="318" t="s">
        <v>634</v>
      </c>
      <c r="O2285" s="318">
        <v>0</v>
      </c>
      <c r="P2285" s="318">
        <v>0</v>
      </c>
      <c r="Q2285" s="318">
        <v>0</v>
      </c>
      <c r="R2285" s="318">
        <v>0</v>
      </c>
      <c r="S2285" s="318">
        <v>0</v>
      </c>
      <c r="T2285" s="318">
        <v>0</v>
      </c>
      <c r="U2285" s="318">
        <v>0</v>
      </c>
    </row>
    <row r="2286" spans="1:21" x14ac:dyDescent="0.2">
      <c r="A2286" s="318">
        <v>39829</v>
      </c>
      <c r="B2286" s="318">
        <v>230.62399300000001</v>
      </c>
      <c r="C2286" s="318">
        <v>3.3728963928478031E-2</v>
      </c>
      <c r="D2286" s="318">
        <v>1.9994340062526304E-3</v>
      </c>
      <c r="E2286" s="318">
        <v>3.1834584529881166E-2</v>
      </c>
      <c r="F2286" s="318">
        <v>3.4283398724487407E-2</v>
      </c>
      <c r="G2286" s="318">
        <v>1.0134407721901493E-3</v>
      </c>
      <c r="H2286" s="318">
        <v>1.0641128107996569E-3</v>
      </c>
      <c r="I2286" s="318">
        <v>-2.8234114511022826E-2</v>
      </c>
      <c r="J2286" s="318">
        <v>0</v>
      </c>
      <c r="K2286" s="318" t="s">
        <v>634</v>
      </c>
      <c r="O2286" s="318">
        <v>0</v>
      </c>
      <c r="P2286" s="318">
        <v>0</v>
      </c>
      <c r="Q2286" s="318">
        <v>0</v>
      </c>
      <c r="R2286" s="318">
        <v>0</v>
      </c>
      <c r="S2286" s="318">
        <v>0</v>
      </c>
      <c r="T2286" s="318">
        <v>0</v>
      </c>
      <c r="U2286" s="318">
        <v>0</v>
      </c>
    </row>
    <row r="2287" spans="1:21" x14ac:dyDescent="0.2">
      <c r="A2287" s="318">
        <v>39832</v>
      </c>
      <c r="B2287" s="318">
        <v>223.39799500000001</v>
      </c>
      <c r="C2287" s="318">
        <v>-3.1833736727625482E-2</v>
      </c>
      <c r="D2287" s="318">
        <v>3.339941620225894E-3</v>
      </c>
      <c r="E2287" s="318">
        <v>2.9608923868108858E-2</v>
      </c>
      <c r="F2287" s="318">
        <v>3.1886533396424922E-2</v>
      </c>
      <c r="G2287" s="318">
        <v>8.7668837262746646E-4</v>
      </c>
      <c r="H2287" s="318">
        <v>9.2052279125883981E-4</v>
      </c>
      <c r="I2287" s="318">
        <v>-1.127394013152013E-2</v>
      </c>
      <c r="J2287" s="318">
        <v>0</v>
      </c>
      <c r="K2287" s="318" t="s">
        <v>634</v>
      </c>
      <c r="O2287" s="318">
        <v>0</v>
      </c>
      <c r="P2287" s="318">
        <v>0</v>
      </c>
      <c r="Q2287" s="318">
        <v>0</v>
      </c>
      <c r="R2287" s="318">
        <v>0</v>
      </c>
      <c r="S2287" s="318">
        <v>0</v>
      </c>
      <c r="T2287" s="318">
        <v>0</v>
      </c>
      <c r="U2287" s="318">
        <v>0</v>
      </c>
    </row>
    <row r="2288" spans="1:21" x14ac:dyDescent="0.2">
      <c r="A2288" s="318">
        <v>39833</v>
      </c>
      <c r="B2288" s="318">
        <v>220.24299600000001</v>
      </c>
      <c r="C2288" s="318">
        <v>-1.4223447578333317E-2</v>
      </c>
      <c r="D2288" s="318">
        <v>1.1679093801009006E-3</v>
      </c>
      <c r="E2288" s="318">
        <v>2.9117353364475927E-2</v>
      </c>
      <c r="F2288" s="318">
        <v>3.1357149777127918E-2</v>
      </c>
      <c r="G2288" s="318">
        <v>8.4782026695175757E-4</v>
      </c>
      <c r="H2288" s="318">
        <v>8.9021128029934549E-4</v>
      </c>
      <c r="I2288" s="318">
        <v>-1.3108984564882502E-3</v>
      </c>
      <c r="J2288" s="318">
        <v>0</v>
      </c>
      <c r="K2288" s="318" t="s">
        <v>634</v>
      </c>
      <c r="O2288" s="318">
        <v>0</v>
      </c>
      <c r="P2288" s="318">
        <v>0</v>
      </c>
      <c r="Q2288" s="318">
        <v>0</v>
      </c>
      <c r="R2288" s="318">
        <v>0</v>
      </c>
      <c r="S2288" s="318">
        <v>0</v>
      </c>
      <c r="T2288" s="318">
        <v>0</v>
      </c>
      <c r="U2288" s="318">
        <v>0</v>
      </c>
    </row>
    <row r="2289" spans="1:21" x14ac:dyDescent="0.2">
      <c r="A2289" s="318">
        <v>39834</v>
      </c>
      <c r="B2289" s="318">
        <v>221.50100699999999</v>
      </c>
      <c r="C2289" s="318">
        <v>5.6956716666148842E-3</v>
      </c>
      <c r="D2289" s="318">
        <v>9.192713728375121E-4</v>
      </c>
      <c r="E2289" s="318">
        <v>2.9052161368012117E-2</v>
      </c>
      <c r="F2289" s="318">
        <v>3.1286943011705357E-2</v>
      </c>
      <c r="G2289" s="318">
        <v>8.4402808015301577E-4</v>
      </c>
      <c r="H2289" s="318">
        <v>8.8622948416066662E-4</v>
      </c>
      <c r="I2289" s="318">
        <v>-1.6196658954244214E-3</v>
      </c>
      <c r="J2289" s="318">
        <v>0</v>
      </c>
      <c r="K2289" s="318" t="s">
        <v>634</v>
      </c>
      <c r="O2289" s="318">
        <v>0</v>
      </c>
      <c r="P2289" s="318">
        <v>0</v>
      </c>
      <c r="Q2289" s="318">
        <v>0</v>
      </c>
      <c r="R2289" s="318">
        <v>0</v>
      </c>
      <c r="S2289" s="318">
        <v>0</v>
      </c>
      <c r="T2289" s="318">
        <v>0</v>
      </c>
      <c r="U2289" s="318">
        <v>0</v>
      </c>
    </row>
    <row r="2290" spans="1:21" x14ac:dyDescent="0.2">
      <c r="A2290" s="318">
        <v>39835</v>
      </c>
      <c r="B2290" s="318">
        <v>219.108994</v>
      </c>
      <c r="C2290" s="318">
        <v>-1.085784024237506E-2</v>
      </c>
      <c r="D2290" s="318">
        <v>-4.3548870279522272E-4</v>
      </c>
      <c r="E2290" s="318">
        <v>2.8898732811941535E-2</v>
      </c>
      <c r="F2290" s="318">
        <v>3.1121712259013959E-2</v>
      </c>
      <c r="G2290" s="318">
        <v>8.3513675813598628E-4</v>
      </c>
      <c r="H2290" s="318">
        <v>8.7689359604278567E-4</v>
      </c>
      <c r="I2290" s="318">
        <v>2.6003503315727194E-4</v>
      </c>
      <c r="J2290" s="318">
        <v>0</v>
      </c>
      <c r="K2290" s="318" t="s">
        <v>634</v>
      </c>
      <c r="O2290" s="318">
        <v>0</v>
      </c>
      <c r="P2290" s="318">
        <v>0</v>
      </c>
      <c r="Q2290" s="318">
        <v>0</v>
      </c>
      <c r="R2290" s="318">
        <v>0</v>
      </c>
      <c r="S2290" s="318">
        <v>0</v>
      </c>
      <c r="T2290" s="318">
        <v>0</v>
      </c>
      <c r="U2290" s="318">
        <v>0</v>
      </c>
    </row>
    <row r="2291" spans="1:21" x14ac:dyDescent="0.2">
      <c r="A2291" s="318">
        <v>39836</v>
      </c>
      <c r="B2291" s="318">
        <v>222.574005</v>
      </c>
      <c r="C2291" s="318">
        <v>1.5690357538631777E-2</v>
      </c>
      <c r="D2291" s="318">
        <v>3.8580863280433114E-4</v>
      </c>
      <c r="E2291" s="318">
        <v>2.9109582126079624E-2</v>
      </c>
      <c r="F2291" s="318">
        <v>3.1348780751162673E-2</v>
      </c>
      <c r="G2291" s="318">
        <v>8.4736777155497434E-4</v>
      </c>
      <c r="H2291" s="318">
        <v>8.8973616013272307E-4</v>
      </c>
      <c r="I2291" s="318">
        <v>-1.8989181613283574E-2</v>
      </c>
      <c r="J2291" s="318">
        <v>0</v>
      </c>
      <c r="K2291" s="318" t="s">
        <v>634</v>
      </c>
      <c r="O2291" s="318">
        <v>0</v>
      </c>
      <c r="P2291" s="318">
        <v>0</v>
      </c>
      <c r="Q2291" s="318">
        <v>0</v>
      </c>
      <c r="R2291" s="318">
        <v>0</v>
      </c>
      <c r="S2291" s="318">
        <v>0</v>
      </c>
      <c r="T2291" s="318">
        <v>0</v>
      </c>
      <c r="U2291" s="318">
        <v>0</v>
      </c>
    </row>
    <row r="2292" spans="1:21" x14ac:dyDescent="0.2">
      <c r="A2292" s="318">
        <v>39839</v>
      </c>
      <c r="B2292" s="318">
        <v>229.61099200000001</v>
      </c>
      <c r="C2292" s="318">
        <v>3.1126884817413214E-2</v>
      </c>
      <c r="D2292" s="318">
        <v>2.3218449999988116E-3</v>
      </c>
      <c r="E2292" s="318">
        <v>2.9761834086500467E-2</v>
      </c>
      <c r="F2292" s="318">
        <v>3.2051205939308193E-2</v>
      </c>
      <c r="G2292" s="318">
        <v>8.857667681923812E-4</v>
      </c>
      <c r="H2292" s="318">
        <v>9.3005510660200028E-4</v>
      </c>
      <c r="I2292" s="318">
        <v>-2.1148416885640509E-3</v>
      </c>
      <c r="J2292" s="318">
        <v>0</v>
      </c>
      <c r="K2292" s="318" t="s">
        <v>634</v>
      </c>
      <c r="O2292" s="318">
        <v>0</v>
      </c>
      <c r="P2292" s="318">
        <v>0</v>
      </c>
      <c r="Q2292" s="318">
        <v>0</v>
      </c>
      <c r="R2292" s="318">
        <v>0</v>
      </c>
      <c r="S2292" s="318">
        <v>0</v>
      </c>
      <c r="T2292" s="318">
        <v>0</v>
      </c>
      <c r="U2292" s="318">
        <v>0</v>
      </c>
    </row>
    <row r="2293" spans="1:21" x14ac:dyDescent="0.2">
      <c r="A2293" s="318">
        <v>39840</v>
      </c>
      <c r="B2293" s="318">
        <v>228.63200399999999</v>
      </c>
      <c r="C2293" s="318">
        <v>-4.2727963022961574E-3</v>
      </c>
      <c r="D2293" s="318">
        <v>3.4673405362854776E-3</v>
      </c>
      <c r="E2293" s="318">
        <v>2.8975717317749086E-2</v>
      </c>
      <c r="F2293" s="318">
        <v>3.1204618649883629E-2</v>
      </c>
      <c r="G2293" s="318">
        <v>8.3959219407810418E-4</v>
      </c>
      <c r="H2293" s="318">
        <v>8.8157180378200942E-4</v>
      </c>
      <c r="I2293" s="318">
        <v>2.9965791389808375E-2</v>
      </c>
      <c r="J2293" s="318">
        <v>0</v>
      </c>
      <c r="K2293" s="318" t="s">
        <v>634</v>
      </c>
      <c r="O2293" s="318">
        <v>0</v>
      </c>
      <c r="P2293" s="318">
        <v>0</v>
      </c>
      <c r="Q2293" s="318">
        <v>0</v>
      </c>
      <c r="R2293" s="318">
        <v>0</v>
      </c>
      <c r="S2293" s="318">
        <v>0</v>
      </c>
      <c r="T2293" s="318">
        <v>0</v>
      </c>
      <c r="U2293" s="318">
        <v>0</v>
      </c>
    </row>
    <row r="2294" spans="1:21" x14ac:dyDescent="0.2">
      <c r="A2294" s="318">
        <v>39841</v>
      </c>
      <c r="B2294" s="318">
        <v>233.17100500000001</v>
      </c>
      <c r="C2294" s="318">
        <v>1.9658369849957249E-2</v>
      </c>
      <c r="D2294" s="318">
        <v>3.8148259996632328E-3</v>
      </c>
      <c r="E2294" s="318">
        <v>2.9131046453157759E-2</v>
      </c>
      <c r="F2294" s="318">
        <v>3.1371896180323738E-2</v>
      </c>
      <c r="G2294" s="318">
        <v>8.4861786745603525E-4</v>
      </c>
      <c r="H2294" s="318">
        <v>8.9104876082883708E-4</v>
      </c>
      <c r="I2294" s="318">
        <v>3.3949108680500981E-2</v>
      </c>
      <c r="J2294" s="318">
        <v>0</v>
      </c>
      <c r="K2294" s="318" t="s">
        <v>634</v>
      </c>
      <c r="O2294" s="318">
        <v>0</v>
      </c>
      <c r="P2294" s="318">
        <v>0</v>
      </c>
      <c r="Q2294" s="318">
        <v>0</v>
      </c>
      <c r="R2294" s="318">
        <v>0</v>
      </c>
      <c r="S2294" s="318">
        <v>0</v>
      </c>
      <c r="T2294" s="318">
        <v>0</v>
      </c>
      <c r="U2294" s="318">
        <v>0</v>
      </c>
    </row>
    <row r="2295" spans="1:21" x14ac:dyDescent="0.2">
      <c r="A2295" s="318">
        <v>39842</v>
      </c>
      <c r="B2295" s="318">
        <v>226.541</v>
      </c>
      <c r="C2295" s="318">
        <v>-2.8846167417274957E-2</v>
      </c>
      <c r="D2295" s="318">
        <v>1.2719432111359284E-3</v>
      </c>
      <c r="E2295" s="318">
        <v>2.9557721323707757E-2</v>
      </c>
      <c r="F2295" s="318">
        <v>3.1831392194762199E-2</v>
      </c>
      <c r="G2295" s="318">
        <v>8.7365888984996826E-4</v>
      </c>
      <c r="H2295" s="318">
        <v>9.1734183434246676E-4</v>
      </c>
      <c r="I2295" s="318">
        <v>4.0981653958799762E-2</v>
      </c>
      <c r="J2295" s="318">
        <v>0</v>
      </c>
      <c r="K2295" s="318" t="s">
        <v>634</v>
      </c>
      <c r="O2295" s="318">
        <v>0</v>
      </c>
      <c r="P2295" s="318">
        <v>0</v>
      </c>
      <c r="Q2295" s="318">
        <v>0</v>
      </c>
      <c r="R2295" s="318">
        <v>0</v>
      </c>
      <c r="S2295" s="318">
        <v>0</v>
      </c>
      <c r="T2295" s="318">
        <v>0</v>
      </c>
      <c r="U2295" s="318">
        <v>0</v>
      </c>
    </row>
    <row r="2296" spans="1:21" x14ac:dyDescent="0.2">
      <c r="A2296" s="318">
        <v>39843</v>
      </c>
      <c r="B2296" s="318">
        <v>225.83599899999999</v>
      </c>
      <c r="C2296" s="318">
        <v>-3.1168762881870348E-3</v>
      </c>
      <c r="D2296" s="318">
        <v>7.4912200692536039E-5</v>
      </c>
      <c r="E2296" s="318">
        <v>2.918204496588046E-2</v>
      </c>
      <c r="F2296" s="318">
        <v>3.1426817655563571E-2</v>
      </c>
      <c r="G2296" s="318">
        <v>8.5159174839066916E-4</v>
      </c>
      <c r="H2296" s="318">
        <v>8.941713358102027E-4</v>
      </c>
      <c r="I2296" s="318">
        <v>2.8379499742231279E-2</v>
      </c>
      <c r="J2296" s="318">
        <v>0</v>
      </c>
      <c r="K2296" s="318" t="s">
        <v>634</v>
      </c>
      <c r="O2296" s="318">
        <v>0</v>
      </c>
      <c r="P2296" s="318">
        <v>0</v>
      </c>
      <c r="Q2296" s="318">
        <v>0</v>
      </c>
      <c r="R2296" s="318">
        <v>0</v>
      </c>
      <c r="S2296" s="318">
        <v>0</v>
      </c>
      <c r="T2296" s="318">
        <v>0</v>
      </c>
      <c r="U2296" s="318">
        <v>0</v>
      </c>
    </row>
    <row r="2297" spans="1:21" x14ac:dyDescent="0.2">
      <c r="A2297" s="318">
        <v>39846</v>
      </c>
      <c r="B2297" s="318">
        <v>216.85299699999999</v>
      </c>
      <c r="C2297" s="318">
        <v>-4.0589376906921486E-2</v>
      </c>
      <c r="D2297" s="318">
        <v>-4.6784553465081995E-3</v>
      </c>
      <c r="E2297" s="318">
        <v>2.7121441402707173E-2</v>
      </c>
      <c r="F2297" s="318">
        <v>2.9207706125992338E-2</v>
      </c>
      <c r="G2297" s="318">
        <v>7.3557258376047885E-4</v>
      </c>
      <c r="H2297" s="318">
        <v>7.723512129485028E-4</v>
      </c>
      <c r="I2297" s="318">
        <v>1.9174128218729124E-2</v>
      </c>
      <c r="J2297" s="318">
        <v>0</v>
      </c>
      <c r="K2297" s="318" t="s">
        <v>634</v>
      </c>
      <c r="O2297" s="318">
        <v>0</v>
      </c>
      <c r="P2297" s="318">
        <v>0</v>
      </c>
      <c r="Q2297" s="318">
        <v>0</v>
      </c>
      <c r="R2297" s="318">
        <v>0</v>
      </c>
      <c r="S2297" s="318">
        <v>0</v>
      </c>
      <c r="T2297" s="318">
        <v>0</v>
      </c>
      <c r="U2297" s="318">
        <v>0</v>
      </c>
    </row>
    <row r="2298" spans="1:21" x14ac:dyDescent="0.2">
      <c r="A2298" s="318">
        <v>39847</v>
      </c>
      <c r="B2298" s="318">
        <v>222.25599700000001</v>
      </c>
      <c r="C2298" s="318">
        <v>2.4610166357886581E-2</v>
      </c>
      <c r="D2298" s="318">
        <v>-4.2986772137812166E-3</v>
      </c>
      <c r="E2298" s="318">
        <v>2.7488170394797336E-2</v>
      </c>
      <c r="F2298" s="318">
        <v>2.9602645040550976E-2</v>
      </c>
      <c r="G2298" s="318">
        <v>7.555995116534127E-4</v>
      </c>
      <c r="H2298" s="318">
        <v>7.9337948723608338E-4</v>
      </c>
      <c r="I2298" s="318">
        <v>-2.402336087778786E-2</v>
      </c>
      <c r="J2298" s="318">
        <v>0</v>
      </c>
      <c r="K2298" s="318" t="s">
        <v>634</v>
      </c>
      <c r="O2298" s="318">
        <v>0</v>
      </c>
      <c r="P2298" s="318">
        <v>0</v>
      </c>
      <c r="Q2298" s="318">
        <v>0</v>
      </c>
      <c r="R2298" s="318">
        <v>0</v>
      </c>
      <c r="S2298" s="318">
        <v>0</v>
      </c>
      <c r="T2298" s="318">
        <v>0</v>
      </c>
      <c r="U2298" s="318">
        <v>0</v>
      </c>
    </row>
    <row r="2299" spans="1:21" x14ac:dyDescent="0.2">
      <c r="A2299" s="318">
        <v>39848</v>
      </c>
      <c r="B2299" s="318">
        <v>226.66700700000001</v>
      </c>
      <c r="C2299" s="318">
        <v>1.9652153814418628E-2</v>
      </c>
      <c r="D2299" s="318">
        <v>-4.8914127478654227E-3</v>
      </c>
      <c r="E2299" s="318">
        <v>2.6789382141064931E-2</v>
      </c>
      <c r="F2299" s="318">
        <v>2.8850103844223769E-2</v>
      </c>
      <c r="G2299" s="318">
        <v>7.1767099550000871E-4</v>
      </c>
      <c r="H2299" s="318">
        <v>7.535545452750092E-4</v>
      </c>
      <c r="I2299" s="318">
        <v>-2.2257466620106997E-2</v>
      </c>
      <c r="J2299" s="318">
        <v>0</v>
      </c>
      <c r="K2299" s="318" t="s">
        <v>634</v>
      </c>
      <c r="O2299" s="318">
        <v>0</v>
      </c>
      <c r="P2299" s="318">
        <v>0</v>
      </c>
      <c r="Q2299" s="318">
        <v>0</v>
      </c>
      <c r="R2299" s="318">
        <v>0</v>
      </c>
      <c r="S2299" s="318">
        <v>0</v>
      </c>
      <c r="T2299" s="318">
        <v>0</v>
      </c>
      <c r="U2299" s="318">
        <v>0</v>
      </c>
    </row>
    <row r="2300" spans="1:21" x14ac:dyDescent="0.2">
      <c r="A2300" s="318">
        <v>39849</v>
      </c>
      <c r="B2300" s="318">
        <v>224.716995</v>
      </c>
      <c r="C2300" s="318">
        <v>-8.6402004614353385E-3</v>
      </c>
      <c r="D2300" s="318">
        <v>-2.4430998331437183E-3</v>
      </c>
      <c r="E2300" s="318">
        <v>2.3662838157106035E-2</v>
      </c>
      <c r="F2300" s="318">
        <v>2.5483056476883422E-2</v>
      </c>
      <c r="G2300" s="318">
        <v>5.5992990964939338E-4</v>
      </c>
      <c r="H2300" s="318">
        <v>5.8792640513186307E-4</v>
      </c>
      <c r="I2300" s="318">
        <v>-1.1368389767384898E-2</v>
      </c>
      <c r="J2300" s="318">
        <v>0</v>
      </c>
      <c r="K2300" s="318" t="s">
        <v>634</v>
      </c>
      <c r="O2300" s="318">
        <v>0</v>
      </c>
      <c r="P2300" s="318">
        <v>0</v>
      </c>
      <c r="Q2300" s="318">
        <v>0</v>
      </c>
      <c r="R2300" s="318">
        <v>0</v>
      </c>
      <c r="S2300" s="318">
        <v>0</v>
      </c>
      <c r="T2300" s="318">
        <v>0</v>
      </c>
      <c r="U2300" s="318">
        <v>0</v>
      </c>
    </row>
    <row r="2301" spans="1:21" x14ac:dyDescent="0.2">
      <c r="A2301" s="318">
        <v>39850</v>
      </c>
      <c r="B2301" s="318">
        <v>233.43800400000001</v>
      </c>
      <c r="C2301" s="318">
        <v>3.8074723850881953E-2</v>
      </c>
      <c r="D2301" s="318">
        <v>-1.0792279348923871E-3</v>
      </c>
      <c r="E2301" s="318">
        <v>2.5159667695432323E-2</v>
      </c>
      <c r="F2301" s="318">
        <v>2.7095026748927116E-2</v>
      </c>
      <c r="G2301" s="318">
        <v>6.3300887854458073E-4</v>
      </c>
      <c r="H2301" s="318">
        <v>6.6465932247180984E-4</v>
      </c>
      <c r="I2301" s="318">
        <v>-1.4871644481299606E-2</v>
      </c>
      <c r="J2301" s="318">
        <v>0</v>
      </c>
      <c r="K2301" s="318" t="s">
        <v>634</v>
      </c>
      <c r="O2301" s="318">
        <v>0</v>
      </c>
      <c r="P2301" s="318">
        <v>0</v>
      </c>
      <c r="Q2301" s="318">
        <v>0</v>
      </c>
      <c r="R2301" s="318">
        <v>0</v>
      </c>
      <c r="S2301" s="318">
        <v>0</v>
      </c>
      <c r="T2301" s="318">
        <v>0</v>
      </c>
      <c r="U2301" s="318">
        <v>0</v>
      </c>
    </row>
    <row r="2302" spans="1:21" x14ac:dyDescent="0.2">
      <c r="A2302" s="318">
        <v>39853</v>
      </c>
      <c r="B2302" s="318">
        <v>240.391998</v>
      </c>
      <c r="C2302" s="318">
        <v>2.9354381556420714E-2</v>
      </c>
      <c r="D2302" s="318">
        <v>5.7173695604283148E-4</v>
      </c>
      <c r="E2302" s="318">
        <v>2.599153087120484E-2</v>
      </c>
      <c r="F2302" s="318">
        <v>2.7990879399759055E-2</v>
      </c>
      <c r="G2302" s="318">
        <v>6.755596770287943E-4</v>
      </c>
      <c r="H2302" s="318">
        <v>7.093376608802341E-4</v>
      </c>
      <c r="I2302" s="318">
        <v>-1.1446342697120401E-2</v>
      </c>
      <c r="J2302" s="318">
        <v>0</v>
      </c>
      <c r="K2302" s="318" t="s">
        <v>634</v>
      </c>
      <c r="O2302" s="318">
        <v>0</v>
      </c>
      <c r="P2302" s="318">
        <v>0</v>
      </c>
      <c r="Q2302" s="318">
        <v>0</v>
      </c>
      <c r="R2302" s="318">
        <v>0</v>
      </c>
      <c r="S2302" s="318">
        <v>0</v>
      </c>
      <c r="T2302" s="318">
        <v>0</v>
      </c>
      <c r="U2302" s="318">
        <v>0</v>
      </c>
    </row>
    <row r="2303" spans="1:21" x14ac:dyDescent="0.2">
      <c r="A2303" s="318">
        <v>39854</v>
      </c>
      <c r="B2303" s="318">
        <v>236.82200599999999</v>
      </c>
      <c r="C2303" s="318">
        <v>-1.4962086482071367E-2</v>
      </c>
      <c r="D2303" s="318">
        <v>1.5586333865267726E-3</v>
      </c>
      <c r="E2303" s="318">
        <v>2.4917213293079738E-2</v>
      </c>
      <c r="F2303" s="318">
        <v>2.6833922007932023E-2</v>
      </c>
      <c r="G2303" s="318">
        <v>6.2086751829282965E-4</v>
      </c>
      <c r="H2303" s="318">
        <v>6.5191089420747121E-4</v>
      </c>
      <c r="I2303" s="318">
        <v>7.5832927065094093E-3</v>
      </c>
      <c r="J2303" s="318">
        <v>0</v>
      </c>
      <c r="K2303" s="318" t="s">
        <v>634</v>
      </c>
      <c r="O2303" s="318">
        <v>0</v>
      </c>
      <c r="P2303" s="318">
        <v>0</v>
      </c>
      <c r="Q2303" s="318">
        <v>0</v>
      </c>
      <c r="R2303" s="318">
        <v>0</v>
      </c>
      <c r="S2303" s="318">
        <v>0</v>
      </c>
      <c r="T2303" s="318">
        <v>0</v>
      </c>
      <c r="U2303" s="318">
        <v>0</v>
      </c>
    </row>
    <row r="2304" spans="1:21" x14ac:dyDescent="0.2">
      <c r="A2304" s="318">
        <v>39855</v>
      </c>
      <c r="B2304" s="318">
        <v>237.233994</v>
      </c>
      <c r="C2304" s="318">
        <v>1.7381410792082462E-3</v>
      </c>
      <c r="D2304" s="318">
        <v>1.8110331771144165E-3</v>
      </c>
      <c r="E2304" s="318">
        <v>2.4889577414195858E-2</v>
      </c>
      <c r="F2304" s="318">
        <v>2.6804160292210923E-2</v>
      </c>
      <c r="G2304" s="318">
        <v>6.1949106385724849E-4</v>
      </c>
      <c r="H2304" s="318">
        <v>6.504656170501109E-4</v>
      </c>
      <c r="I2304" s="318">
        <v>3.6822359017462399E-2</v>
      </c>
      <c r="J2304" s="318">
        <v>0</v>
      </c>
      <c r="K2304" s="318" t="s">
        <v>634</v>
      </c>
      <c r="O2304" s="318">
        <v>0</v>
      </c>
      <c r="P2304" s="318">
        <v>0</v>
      </c>
      <c r="Q2304" s="318">
        <v>0</v>
      </c>
      <c r="R2304" s="318">
        <v>0</v>
      </c>
      <c r="S2304" s="318">
        <v>0</v>
      </c>
      <c r="T2304" s="318">
        <v>0</v>
      </c>
      <c r="U2304" s="318">
        <v>0</v>
      </c>
    </row>
    <row r="2305" spans="1:21" x14ac:dyDescent="0.2">
      <c r="A2305" s="318">
        <v>39856</v>
      </c>
      <c r="B2305" s="318">
        <v>231.08999600000001</v>
      </c>
      <c r="C2305" s="318">
        <v>-2.6239742790797504E-2</v>
      </c>
      <c r="D2305" s="318">
        <v>2.6204092318818616E-3</v>
      </c>
      <c r="E2305" s="318">
        <v>2.3594085672726951E-2</v>
      </c>
      <c r="F2305" s="318">
        <v>2.5409015339859793E-2</v>
      </c>
      <c r="G2305" s="318">
        <v>5.5668087873197915E-4</v>
      </c>
      <c r="H2305" s="318">
        <v>5.845149226685781E-4</v>
      </c>
      <c r="I2305" s="318">
        <v>1.7172709290705322E-2</v>
      </c>
      <c r="J2305" s="318">
        <v>0</v>
      </c>
      <c r="K2305" s="318" t="s">
        <v>634</v>
      </c>
      <c r="O2305" s="318">
        <v>0</v>
      </c>
      <c r="P2305" s="318">
        <v>0</v>
      </c>
      <c r="Q2305" s="318">
        <v>0</v>
      </c>
      <c r="R2305" s="318">
        <v>0</v>
      </c>
      <c r="S2305" s="318">
        <v>0</v>
      </c>
      <c r="T2305" s="318">
        <v>0</v>
      </c>
      <c r="U2305" s="318">
        <v>0</v>
      </c>
    </row>
    <row r="2306" spans="1:21" x14ac:dyDescent="0.2">
      <c r="A2306" s="318">
        <v>39857</v>
      </c>
      <c r="B2306" s="318">
        <v>234.90299999999999</v>
      </c>
      <c r="C2306" s="318">
        <v>1.6365435251684775E-2</v>
      </c>
      <c r="D2306" s="318">
        <v>2.4815704054418257E-3</v>
      </c>
      <c r="E2306" s="318">
        <v>2.3499533552054339E-2</v>
      </c>
      <c r="F2306" s="318">
        <v>2.530718997913544E-2</v>
      </c>
      <c r="G2306" s="318">
        <v>5.5222807716412761E-4</v>
      </c>
      <c r="H2306" s="318">
        <v>5.7983948102233401E-4</v>
      </c>
      <c r="I2306" s="318">
        <v>7.9525189176463101E-3</v>
      </c>
      <c r="J2306" s="318">
        <v>0</v>
      </c>
      <c r="K2306" s="318" t="s">
        <v>634</v>
      </c>
      <c r="O2306" s="318">
        <v>0</v>
      </c>
      <c r="P2306" s="318">
        <v>0</v>
      </c>
      <c r="Q2306" s="318">
        <v>0</v>
      </c>
      <c r="R2306" s="318">
        <v>0</v>
      </c>
      <c r="S2306" s="318">
        <v>0</v>
      </c>
      <c r="T2306" s="318">
        <v>0</v>
      </c>
      <c r="U2306" s="318">
        <v>0</v>
      </c>
    </row>
    <row r="2307" spans="1:21" x14ac:dyDescent="0.2">
      <c r="A2307" s="318">
        <v>39860</v>
      </c>
      <c r="B2307" s="318">
        <v>230.86900299999999</v>
      </c>
      <c r="C2307" s="318">
        <v>-1.7322199888098092E-2</v>
      </c>
      <c r="D2307" s="318">
        <v>5.0562604652487166E-5</v>
      </c>
      <c r="E2307" s="318">
        <v>2.2733505538808669E-2</v>
      </c>
      <c r="F2307" s="318">
        <v>2.4482236734101642E-2</v>
      </c>
      <c r="G2307" s="318">
        <v>5.1681227408304441E-4</v>
      </c>
      <c r="H2307" s="318">
        <v>5.4265288778719664E-4</v>
      </c>
      <c r="I2307" s="318">
        <v>1.9669266666115178E-2</v>
      </c>
      <c r="J2307" s="318">
        <v>0</v>
      </c>
      <c r="K2307" s="318" t="s">
        <v>634</v>
      </c>
      <c r="O2307" s="318">
        <v>0</v>
      </c>
      <c r="P2307" s="318">
        <v>0</v>
      </c>
      <c r="Q2307" s="318">
        <v>0</v>
      </c>
      <c r="R2307" s="318">
        <v>0</v>
      </c>
      <c r="S2307" s="318">
        <v>0</v>
      </c>
      <c r="T2307" s="318">
        <v>0</v>
      </c>
      <c r="U2307" s="318">
        <v>0</v>
      </c>
    </row>
    <row r="2308" spans="1:21" x14ac:dyDescent="0.2">
      <c r="A2308" s="318">
        <v>39861</v>
      </c>
      <c r="B2308" s="318">
        <v>224.16799900000001</v>
      </c>
      <c r="C2308" s="318">
        <v>-2.9454696802651375E-2</v>
      </c>
      <c r="D2308" s="318">
        <v>1.6385022012744497E-4</v>
      </c>
      <c r="E2308" s="318">
        <v>2.2572026664305821E-2</v>
      </c>
      <c r="F2308" s="318">
        <v>2.430833640771396E-2</v>
      </c>
      <c r="G2308" s="318">
        <v>5.0949638773413301E-4</v>
      </c>
      <c r="H2308" s="318">
        <v>5.3497120712083966E-4</v>
      </c>
      <c r="I2308" s="318">
        <v>1.5094667256200534E-2</v>
      </c>
      <c r="J2308" s="318">
        <v>0</v>
      </c>
      <c r="K2308" s="318" t="s">
        <v>634</v>
      </c>
      <c r="O2308" s="318">
        <v>0</v>
      </c>
      <c r="P2308" s="318">
        <v>0</v>
      </c>
      <c r="Q2308" s="318">
        <v>0</v>
      </c>
      <c r="R2308" s="318">
        <v>0</v>
      </c>
      <c r="S2308" s="318">
        <v>0</v>
      </c>
      <c r="T2308" s="318">
        <v>0</v>
      </c>
      <c r="U2308" s="318">
        <v>0</v>
      </c>
    </row>
    <row r="2309" spans="1:21" x14ac:dyDescent="0.2">
      <c r="A2309" s="318">
        <v>39862</v>
      </c>
      <c r="B2309" s="318">
        <v>221.09300200000001</v>
      </c>
      <c r="C2309" s="318">
        <v>-1.381232975886886E-2</v>
      </c>
      <c r="D2309" s="318">
        <v>1.8342725914956141E-4</v>
      </c>
      <c r="E2309" s="318">
        <v>2.2559099023539007E-2</v>
      </c>
      <c r="F2309" s="318">
        <v>2.4294414333042007E-2</v>
      </c>
      <c r="G2309" s="318">
        <v>5.0891294875383855E-4</v>
      </c>
      <c r="H2309" s="318">
        <v>5.3435859619153047E-4</v>
      </c>
      <c r="I2309" s="318">
        <v>1.6186148232790822E-2</v>
      </c>
      <c r="J2309" s="318">
        <v>0</v>
      </c>
      <c r="K2309" s="318" t="s">
        <v>634</v>
      </c>
      <c r="O2309" s="318">
        <v>0</v>
      </c>
      <c r="P2309" s="318">
        <v>0</v>
      </c>
      <c r="Q2309" s="318">
        <v>0</v>
      </c>
      <c r="R2309" s="318">
        <v>0</v>
      </c>
      <c r="S2309" s="318">
        <v>0</v>
      </c>
      <c r="T2309" s="318">
        <v>0</v>
      </c>
      <c r="U2309" s="318">
        <v>0</v>
      </c>
    </row>
    <row r="2310" spans="1:21" x14ac:dyDescent="0.2">
      <c r="A2310" s="318">
        <v>39863</v>
      </c>
      <c r="B2310" s="318">
        <v>223.26199299999999</v>
      </c>
      <c r="C2310" s="318">
        <v>9.7625018327544364E-3</v>
      </c>
      <c r="D2310" s="318">
        <v>3.7708583848953961E-4</v>
      </c>
      <c r="E2310" s="318">
        <v>2.2626141109127987E-2</v>
      </c>
      <c r="F2310" s="318">
        <v>2.436661350213783E-2</v>
      </c>
      <c r="G2310" s="318">
        <v>5.1194226149017146E-4</v>
      </c>
      <c r="H2310" s="318">
        <v>5.3753937456468002E-4</v>
      </c>
      <c r="I2310" s="318">
        <v>4.6555705609660466E-3</v>
      </c>
      <c r="J2310" s="318">
        <v>0</v>
      </c>
      <c r="K2310" s="318" t="s">
        <v>634</v>
      </c>
      <c r="O2310" s="318">
        <v>0</v>
      </c>
      <c r="P2310" s="318">
        <v>0</v>
      </c>
      <c r="Q2310" s="318">
        <v>0</v>
      </c>
      <c r="R2310" s="318">
        <v>0</v>
      </c>
      <c r="S2310" s="318">
        <v>0</v>
      </c>
      <c r="T2310" s="318">
        <v>0</v>
      </c>
      <c r="U2310" s="318">
        <v>0</v>
      </c>
    </row>
    <row r="2311" spans="1:21" x14ac:dyDescent="0.2">
      <c r="A2311" s="318">
        <v>39864</v>
      </c>
      <c r="B2311" s="318">
        <v>211.33599899999999</v>
      </c>
      <c r="C2311" s="318">
        <v>-5.4896659104296676E-2</v>
      </c>
      <c r="D2311" s="318">
        <v>-1.7200007739829174E-3</v>
      </c>
      <c r="E2311" s="318">
        <v>2.5568980550949513E-2</v>
      </c>
      <c r="F2311" s="318">
        <v>2.7535825208714858E-2</v>
      </c>
      <c r="G2311" s="318">
        <v>6.5377276641483443E-4</v>
      </c>
      <c r="H2311" s="318">
        <v>6.8646140473557619E-4</v>
      </c>
      <c r="I2311" s="318">
        <v>1.2034759952704421E-2</v>
      </c>
      <c r="J2311" s="318">
        <v>0</v>
      </c>
      <c r="K2311" s="318" t="s">
        <v>634</v>
      </c>
      <c r="O2311" s="318">
        <v>0</v>
      </c>
      <c r="P2311" s="318">
        <v>0</v>
      </c>
      <c r="Q2311" s="318">
        <v>0</v>
      </c>
      <c r="R2311" s="318">
        <v>0</v>
      </c>
      <c r="S2311" s="318">
        <v>0</v>
      </c>
      <c r="T2311" s="318">
        <v>0</v>
      </c>
      <c r="U2311" s="318">
        <v>0</v>
      </c>
    </row>
    <row r="2312" spans="1:21" x14ac:dyDescent="0.2">
      <c r="A2312" s="318">
        <v>39867</v>
      </c>
      <c r="B2312" s="318">
        <v>208.32600400000001</v>
      </c>
      <c r="C2312" s="318">
        <v>-1.434509960480156E-2</v>
      </c>
      <c r="D2312" s="318">
        <v>-3.1502606379559335E-3</v>
      </c>
      <c r="E2312" s="318">
        <v>2.5385792644078163E-2</v>
      </c>
      <c r="F2312" s="318">
        <v>2.7338545924391867E-2</v>
      </c>
      <c r="G2312" s="318">
        <v>6.4443846816813295E-4</v>
      </c>
      <c r="H2312" s="318">
        <v>6.7666039157653957E-4</v>
      </c>
      <c r="I2312" s="318">
        <v>-1.4720283428118744E-2</v>
      </c>
      <c r="J2312" s="318">
        <v>0</v>
      </c>
      <c r="K2312" s="318" t="s">
        <v>634</v>
      </c>
      <c r="O2312" s="318">
        <v>0</v>
      </c>
      <c r="P2312" s="318">
        <v>0</v>
      </c>
      <c r="Q2312" s="318">
        <v>0</v>
      </c>
      <c r="R2312" s="318">
        <v>0</v>
      </c>
      <c r="S2312" s="318">
        <v>0</v>
      </c>
      <c r="T2312" s="318">
        <v>0</v>
      </c>
      <c r="U2312" s="318">
        <v>0</v>
      </c>
    </row>
    <row r="2313" spans="1:21" x14ac:dyDescent="0.2">
      <c r="A2313" s="318">
        <v>39868</v>
      </c>
      <c r="B2313" s="318">
        <v>209.37600699999999</v>
      </c>
      <c r="C2313" s="318">
        <v>5.0275324705708483E-3</v>
      </c>
      <c r="D2313" s="318">
        <v>-4.3930869401865224E-3</v>
      </c>
      <c r="E2313" s="318">
        <v>2.4236631367985269E-2</v>
      </c>
      <c r="F2313" s="318">
        <v>2.6100987627061058E-2</v>
      </c>
      <c r="G2313" s="318">
        <v>5.8741430006760756E-4</v>
      </c>
      <c r="H2313" s="318">
        <v>6.1678501507098798E-4</v>
      </c>
      <c r="I2313" s="318">
        <v>-1.1090923357901369E-2</v>
      </c>
      <c r="J2313" s="318">
        <v>0</v>
      </c>
      <c r="K2313" s="318" t="s">
        <v>634</v>
      </c>
      <c r="O2313" s="318">
        <v>0</v>
      </c>
      <c r="P2313" s="318">
        <v>0</v>
      </c>
      <c r="Q2313" s="318">
        <v>0</v>
      </c>
      <c r="R2313" s="318">
        <v>0</v>
      </c>
      <c r="S2313" s="318">
        <v>0</v>
      </c>
      <c r="T2313" s="318">
        <v>0</v>
      </c>
      <c r="U2313" s="318">
        <v>0</v>
      </c>
    </row>
    <row r="2314" spans="1:21" x14ac:dyDescent="0.2">
      <c r="A2314" s="318">
        <v>39869</v>
      </c>
      <c r="B2314" s="318">
        <v>211.225998</v>
      </c>
      <c r="C2314" s="318">
        <v>8.7969287272480663E-3</v>
      </c>
      <c r="D2314" s="318">
        <v>-3.7707190816367976E-3</v>
      </c>
      <c r="E2314" s="318">
        <v>2.4407082853183503E-2</v>
      </c>
      <c r="F2314" s="318">
        <v>2.6284550764966847E-2</v>
      </c>
      <c r="G2314" s="318">
        <v>5.9570569340216422E-4</v>
      </c>
      <c r="H2314" s="318">
        <v>6.2549097807227251E-4</v>
      </c>
      <c r="I2314" s="318">
        <v>-6.4738691597288718E-3</v>
      </c>
      <c r="J2314" s="318">
        <v>0</v>
      </c>
      <c r="K2314" s="318" t="s">
        <v>634</v>
      </c>
      <c r="O2314" s="318">
        <v>0</v>
      </c>
      <c r="P2314" s="318">
        <v>0</v>
      </c>
      <c r="Q2314" s="318">
        <v>0</v>
      </c>
      <c r="R2314" s="318">
        <v>0</v>
      </c>
      <c r="S2314" s="318">
        <v>0</v>
      </c>
      <c r="T2314" s="318">
        <v>0</v>
      </c>
      <c r="U2314" s="318">
        <v>0</v>
      </c>
    </row>
    <row r="2315" spans="1:21" x14ac:dyDescent="0.2">
      <c r="A2315" s="318">
        <v>39870</v>
      </c>
      <c r="B2315" s="318">
        <v>219.270996</v>
      </c>
      <c r="C2315" s="318">
        <v>3.7379748647895783E-2</v>
      </c>
      <c r="D2315" s="318">
        <v>-2.9268439007825819E-3</v>
      </c>
      <c r="E2315" s="318">
        <v>2.5537813162543842E-2</v>
      </c>
      <c r="F2315" s="318">
        <v>2.7502260328893368E-2</v>
      </c>
      <c r="G2315" s="318">
        <v>6.5217990112499745E-4</v>
      </c>
      <c r="H2315" s="318">
        <v>6.8478889618124735E-4</v>
      </c>
      <c r="I2315" s="318">
        <v>4.9522104595392984E-3</v>
      </c>
      <c r="J2315" s="318">
        <v>0</v>
      </c>
      <c r="K2315" s="318" t="s">
        <v>634</v>
      </c>
      <c r="O2315" s="318">
        <v>0</v>
      </c>
      <c r="P2315" s="318">
        <v>0</v>
      </c>
      <c r="Q2315" s="318">
        <v>0</v>
      </c>
      <c r="R2315" s="318">
        <v>0</v>
      </c>
      <c r="S2315" s="318">
        <v>0</v>
      </c>
      <c r="T2315" s="318">
        <v>0</v>
      </c>
      <c r="U2315" s="318">
        <v>0</v>
      </c>
    </row>
    <row r="2316" spans="1:21" x14ac:dyDescent="0.2">
      <c r="A2316" s="318">
        <v>39871</v>
      </c>
      <c r="B2316" s="318">
        <v>214.63600199999999</v>
      </c>
      <c r="C2316" s="318">
        <v>-2.1364810088713174E-2</v>
      </c>
      <c r="D2316" s="318">
        <v>-2.5705887898986876E-3</v>
      </c>
      <c r="E2316" s="318">
        <v>2.5208212963546205E-2</v>
      </c>
      <c r="F2316" s="318">
        <v>2.7147306268434375E-2</v>
      </c>
      <c r="G2316" s="318">
        <v>6.3545400081549896E-4</v>
      </c>
      <c r="H2316" s="318">
        <v>6.6722670085627399E-4</v>
      </c>
      <c r="I2316" s="318">
        <v>1.4076264825550466E-3</v>
      </c>
      <c r="J2316" s="318">
        <v>0</v>
      </c>
      <c r="K2316" s="318" t="s">
        <v>634</v>
      </c>
      <c r="O2316" s="318">
        <v>0</v>
      </c>
      <c r="P2316" s="318">
        <v>0</v>
      </c>
      <c r="Q2316" s="318">
        <v>0</v>
      </c>
      <c r="R2316" s="318">
        <v>0</v>
      </c>
      <c r="S2316" s="318">
        <v>0</v>
      </c>
      <c r="T2316" s="318">
        <v>0</v>
      </c>
      <c r="U2316" s="318">
        <v>0</v>
      </c>
    </row>
    <row r="2317" spans="1:21" x14ac:dyDescent="0.2">
      <c r="A2317" s="318">
        <v>39874</v>
      </c>
      <c r="B2317" s="318">
        <v>205.848007</v>
      </c>
      <c r="C2317" s="318">
        <v>-4.1805513044530923E-2</v>
      </c>
      <c r="D2317" s="318">
        <v>-4.4129048259150634E-3</v>
      </c>
      <c r="E2317" s="318">
        <v>2.662412831590745E-2</v>
      </c>
      <c r="F2317" s="318">
        <v>2.8672138186361867E-2</v>
      </c>
      <c r="G2317" s="318">
        <v>7.0884420858190482E-4</v>
      </c>
      <c r="H2317" s="318">
        <v>7.4428641901100009E-4</v>
      </c>
      <c r="I2317" s="318">
        <v>-9.6329220730648948E-3</v>
      </c>
      <c r="J2317" s="318">
        <v>0</v>
      </c>
      <c r="K2317" s="318" t="s">
        <v>634</v>
      </c>
      <c r="O2317" s="318">
        <v>0</v>
      </c>
      <c r="P2317" s="318">
        <v>0</v>
      </c>
      <c r="Q2317" s="318">
        <v>0</v>
      </c>
      <c r="R2317" s="318">
        <v>0</v>
      </c>
      <c r="S2317" s="318">
        <v>0</v>
      </c>
      <c r="T2317" s="318">
        <v>0</v>
      </c>
      <c r="U2317" s="318">
        <v>0</v>
      </c>
    </row>
    <row r="2318" spans="1:21" x14ac:dyDescent="0.2">
      <c r="A2318" s="318">
        <v>39875</v>
      </c>
      <c r="B2318" s="318">
        <v>197.526993</v>
      </c>
      <c r="C2318" s="318">
        <v>-4.1262817941966089E-2</v>
      </c>
      <c r="D2318" s="318">
        <v>-4.4449734466314745E-3</v>
      </c>
      <c r="E2318" s="318">
        <v>2.667024703648772E-2</v>
      </c>
      <c r="F2318" s="318">
        <v>2.8721804500832927E-2</v>
      </c>
      <c r="G2318" s="318">
        <v>7.1130207698728203E-4</v>
      </c>
      <c r="H2318" s="318">
        <v>7.4686718083664613E-4</v>
      </c>
      <c r="I2318" s="318">
        <v>-3.6163925279536401E-2</v>
      </c>
      <c r="J2318" s="318">
        <v>0</v>
      </c>
      <c r="K2318" s="318" t="s">
        <v>634</v>
      </c>
      <c r="O2318" s="318">
        <v>0</v>
      </c>
      <c r="P2318" s="318">
        <v>0</v>
      </c>
      <c r="Q2318" s="318">
        <v>0</v>
      </c>
      <c r="R2318" s="318">
        <v>0</v>
      </c>
      <c r="S2318" s="318">
        <v>0</v>
      </c>
      <c r="T2318" s="318">
        <v>0</v>
      </c>
      <c r="U2318" s="318">
        <v>0</v>
      </c>
    </row>
    <row r="2319" spans="1:21" x14ac:dyDescent="0.2">
      <c r="A2319" s="318">
        <v>39876</v>
      </c>
      <c r="B2319" s="318">
        <v>211.11199999999999</v>
      </c>
      <c r="C2319" s="318">
        <v>6.6513549915826448E-2</v>
      </c>
      <c r="D2319" s="318">
        <v>-2.4495742295867181E-3</v>
      </c>
      <c r="E2319" s="318">
        <v>3.0276507765694346E-2</v>
      </c>
      <c r="F2319" s="318">
        <v>3.2605469901516984E-2</v>
      </c>
      <c r="G2319" s="318">
        <v>9.1666692248614998E-4</v>
      </c>
      <c r="H2319" s="318">
        <v>9.6250026861045748E-4</v>
      </c>
      <c r="I2319" s="318">
        <v>-6.8453445003851685E-2</v>
      </c>
      <c r="J2319" s="318">
        <v>0</v>
      </c>
      <c r="K2319" s="318" t="s">
        <v>634</v>
      </c>
      <c r="O2319" s="318">
        <v>0</v>
      </c>
      <c r="P2319" s="318">
        <v>0</v>
      </c>
      <c r="Q2319" s="318">
        <v>0</v>
      </c>
      <c r="R2319" s="318">
        <v>0</v>
      </c>
      <c r="S2319" s="318">
        <v>0</v>
      </c>
      <c r="T2319" s="318">
        <v>0</v>
      </c>
      <c r="U2319" s="318">
        <v>0</v>
      </c>
    </row>
    <row r="2320" spans="1:21" x14ac:dyDescent="0.2">
      <c r="A2320" s="318">
        <v>39877</v>
      </c>
      <c r="B2320" s="318">
        <v>201.459</v>
      </c>
      <c r="C2320" s="318">
        <v>-4.6802911598067438E-2</v>
      </c>
      <c r="D2320" s="318">
        <v>-5.6141011539908147E-3</v>
      </c>
      <c r="E2320" s="318">
        <v>3.1306366572275077E-2</v>
      </c>
      <c r="F2320" s="318">
        <v>3.3714548616296233E-2</v>
      </c>
      <c r="G2320" s="318">
        <v>9.8008858795766243E-4</v>
      </c>
      <c r="H2320" s="318">
        <v>1.0290930173555456E-3</v>
      </c>
      <c r="I2320" s="318">
        <v>-3.8970027328098095E-2</v>
      </c>
      <c r="J2320" s="318">
        <v>0</v>
      </c>
      <c r="K2320" s="318" t="s">
        <v>634</v>
      </c>
      <c r="O2320" s="318">
        <v>0</v>
      </c>
      <c r="P2320" s="318">
        <v>0</v>
      </c>
      <c r="Q2320" s="318">
        <v>0</v>
      </c>
      <c r="R2320" s="318">
        <v>0</v>
      </c>
      <c r="S2320" s="318">
        <v>0</v>
      </c>
      <c r="T2320" s="318">
        <v>0</v>
      </c>
      <c r="U2320" s="318">
        <v>0</v>
      </c>
    </row>
    <row r="2321" spans="1:21" x14ac:dyDescent="0.2">
      <c r="A2321" s="318">
        <v>39878</v>
      </c>
      <c r="B2321" s="318">
        <v>201.05900600000001</v>
      </c>
      <c r="C2321" s="318">
        <v>-1.987459570514387E-3</v>
      </c>
      <c r="D2321" s="318">
        <v>-5.2973039687088646E-3</v>
      </c>
      <c r="E2321" s="318">
        <v>3.1307873963047281E-2</v>
      </c>
      <c r="F2321" s="318">
        <v>3.3716171960204759E-2</v>
      </c>
      <c r="G2321" s="318">
        <v>9.8018297208605403E-4</v>
      </c>
      <c r="H2321" s="318">
        <v>1.0291921206903568E-3</v>
      </c>
      <c r="I2321" s="318">
        <v>-5.748985989736035E-2</v>
      </c>
      <c r="J2321" s="318">
        <v>0</v>
      </c>
      <c r="K2321" s="318" t="s">
        <v>634</v>
      </c>
      <c r="O2321" s="318">
        <v>0</v>
      </c>
      <c r="P2321" s="318">
        <v>0</v>
      </c>
      <c r="Q2321" s="318">
        <v>0</v>
      </c>
      <c r="R2321" s="318">
        <v>0</v>
      </c>
      <c r="S2321" s="318">
        <v>0</v>
      </c>
      <c r="T2321" s="318">
        <v>0</v>
      </c>
      <c r="U2321" s="318">
        <v>0</v>
      </c>
    </row>
    <row r="2322" spans="1:21" x14ac:dyDescent="0.2">
      <c r="A2322" s="318">
        <v>39881</v>
      </c>
      <c r="B2322" s="318">
        <v>206.21499600000001</v>
      </c>
      <c r="C2322" s="318">
        <v>2.5320867280520153E-2</v>
      </c>
      <c r="D2322" s="318">
        <v>-5.9046304720594264E-3</v>
      </c>
      <c r="E2322" s="318">
        <v>3.053870765116766E-2</v>
      </c>
      <c r="F2322" s="318">
        <v>3.2887839008949787E-2</v>
      </c>
      <c r="G2322" s="318">
        <v>9.3261266500348618E-4</v>
      </c>
      <c r="H2322" s="318">
        <v>9.7924329825366057E-4</v>
      </c>
      <c r="I2322" s="318">
        <v>-5.0167841404194689E-2</v>
      </c>
      <c r="J2322" s="318">
        <v>0</v>
      </c>
      <c r="K2322" s="318" t="s">
        <v>634</v>
      </c>
      <c r="O2322" s="318">
        <v>0</v>
      </c>
      <c r="P2322" s="318">
        <v>0</v>
      </c>
      <c r="Q2322" s="318">
        <v>0</v>
      </c>
      <c r="R2322" s="318">
        <v>0</v>
      </c>
      <c r="S2322" s="318">
        <v>0</v>
      </c>
      <c r="T2322" s="318">
        <v>0</v>
      </c>
      <c r="U2322" s="318">
        <v>0</v>
      </c>
    </row>
    <row r="2323" spans="1:21" x14ac:dyDescent="0.2">
      <c r="A2323" s="318">
        <v>39882</v>
      </c>
      <c r="B2323" s="318">
        <v>215.70799299999999</v>
      </c>
      <c r="C2323" s="318">
        <v>4.5006314357278379E-2</v>
      </c>
      <c r="D2323" s="318">
        <v>-5.1593003386852512E-3</v>
      </c>
      <c r="E2323" s="318">
        <v>3.1614327303533654E-2</v>
      </c>
      <c r="F2323" s="318">
        <v>3.4046198634574705E-2</v>
      </c>
      <c r="G2323" s="318">
        <v>9.9946569085495349E-4</v>
      </c>
      <c r="H2323" s="318">
        <v>1.0494389753977012E-3</v>
      </c>
      <c r="I2323" s="318">
        <v>-4.7727081130167139E-2</v>
      </c>
      <c r="J2323" s="318">
        <v>0</v>
      </c>
      <c r="K2323" s="318" t="s">
        <v>634</v>
      </c>
      <c r="O2323" s="318">
        <v>0</v>
      </c>
      <c r="P2323" s="318">
        <v>0</v>
      </c>
      <c r="Q2323" s="318">
        <v>0</v>
      </c>
      <c r="R2323" s="318">
        <v>0</v>
      </c>
      <c r="S2323" s="318">
        <v>0</v>
      </c>
      <c r="T2323" s="318">
        <v>0</v>
      </c>
      <c r="U2323" s="318">
        <v>0</v>
      </c>
    </row>
    <row r="2324" spans="1:21" x14ac:dyDescent="0.2">
      <c r="A2324" s="318">
        <v>39883</v>
      </c>
      <c r="B2324" s="318">
        <v>212.317993</v>
      </c>
      <c r="C2324" s="318">
        <v>-1.5840490978646656E-2</v>
      </c>
      <c r="D2324" s="318">
        <v>-5.2011291242364558E-3</v>
      </c>
      <c r="E2324" s="318">
        <v>3.1628523749789514E-2</v>
      </c>
      <c r="F2324" s="318">
        <v>3.4061487115157933E-2</v>
      </c>
      <c r="G2324" s="318">
        <v>1.0003635145909994E-3</v>
      </c>
      <c r="H2324" s="318">
        <v>1.0503816903205494E-3</v>
      </c>
      <c r="I2324" s="318">
        <v>-2.6422931103532308E-2</v>
      </c>
      <c r="J2324" s="318">
        <v>0</v>
      </c>
      <c r="K2324" s="318" t="s">
        <v>634</v>
      </c>
      <c r="O2324" s="318">
        <v>0</v>
      </c>
      <c r="P2324" s="318">
        <v>0</v>
      </c>
      <c r="Q2324" s="318">
        <v>0</v>
      </c>
      <c r="R2324" s="318">
        <v>0</v>
      </c>
      <c r="S2324" s="318">
        <v>0</v>
      </c>
      <c r="T2324" s="318">
        <v>0</v>
      </c>
      <c r="U2324" s="318">
        <v>0</v>
      </c>
    </row>
    <row r="2325" spans="1:21" x14ac:dyDescent="0.2">
      <c r="A2325" s="318">
        <v>39884</v>
      </c>
      <c r="B2325" s="318">
        <v>210.908005</v>
      </c>
      <c r="C2325" s="318">
        <v>-6.6630746845001247E-3</v>
      </c>
      <c r="D2325" s="318">
        <v>-5.6011870177463795E-3</v>
      </c>
      <c r="E2325" s="318">
        <v>3.1589470661126468E-2</v>
      </c>
      <c r="F2325" s="318">
        <v>3.4019429942751582E-2</v>
      </c>
      <c r="G2325" s="318">
        <v>9.9789465665016982E-4</v>
      </c>
      <c r="H2325" s="318">
        <v>1.0477893894826785E-3</v>
      </c>
      <c r="I2325" s="318">
        <v>-1.2592449661663748E-2</v>
      </c>
      <c r="J2325" s="318">
        <v>0</v>
      </c>
      <c r="K2325" s="318" t="s">
        <v>634</v>
      </c>
      <c r="O2325" s="318">
        <v>0</v>
      </c>
      <c r="P2325" s="318">
        <v>0</v>
      </c>
      <c r="Q2325" s="318">
        <v>0</v>
      </c>
      <c r="R2325" s="318">
        <v>0</v>
      </c>
      <c r="S2325" s="318">
        <v>0</v>
      </c>
      <c r="T2325" s="318">
        <v>0</v>
      </c>
      <c r="U2325" s="318">
        <v>0</v>
      </c>
    </row>
    <row r="2326" spans="1:21" x14ac:dyDescent="0.2">
      <c r="A2326" s="318">
        <v>39885</v>
      </c>
      <c r="B2326" s="318">
        <v>212.23500100000001</v>
      </c>
      <c r="C2326" s="318">
        <v>6.27211288594958E-3</v>
      </c>
      <c r="D2326" s="318">
        <v>-4.053003414091756E-3</v>
      </c>
      <c r="E2326" s="318">
        <v>3.1322982039810668E-2</v>
      </c>
      <c r="F2326" s="318">
        <v>3.3732442196719177E-2</v>
      </c>
      <c r="G2326" s="318">
        <v>9.8112920386630173E-4</v>
      </c>
      <c r="H2326" s="318">
        <v>1.0301856640596168E-3</v>
      </c>
      <c r="I2326" s="318">
        <v>-3.1992592241178772E-2</v>
      </c>
      <c r="J2326" s="318">
        <v>0</v>
      </c>
      <c r="K2326" s="318" t="s">
        <v>634</v>
      </c>
      <c r="O2326" s="318">
        <v>0</v>
      </c>
      <c r="P2326" s="318">
        <v>0</v>
      </c>
      <c r="Q2326" s="318">
        <v>0</v>
      </c>
      <c r="R2326" s="318">
        <v>0</v>
      </c>
      <c r="S2326" s="318">
        <v>0</v>
      </c>
      <c r="T2326" s="318">
        <v>0</v>
      </c>
      <c r="U2326" s="318">
        <v>0</v>
      </c>
    </row>
    <row r="2327" spans="1:21" x14ac:dyDescent="0.2">
      <c r="A2327" s="318">
        <v>39888</v>
      </c>
      <c r="B2327" s="318">
        <v>215.78999300000001</v>
      </c>
      <c r="C2327" s="318">
        <v>1.6611524080645257E-2</v>
      </c>
      <c r="D2327" s="318">
        <v>-4.0412848984269726E-3</v>
      </c>
      <c r="E2327" s="318">
        <v>3.133104790185201E-2</v>
      </c>
      <c r="F2327" s="318">
        <v>3.3741128509686781E-2</v>
      </c>
      <c r="G2327" s="318">
        <v>9.8163456262814535E-4</v>
      </c>
      <c r="H2327" s="318">
        <v>1.0307162907595526E-3</v>
      </c>
      <c r="I2327" s="318">
        <v>-1.9584722787046802E-2</v>
      </c>
      <c r="J2327" s="318">
        <v>0</v>
      </c>
      <c r="K2327" s="318" t="s">
        <v>634</v>
      </c>
      <c r="O2327" s="318">
        <v>0</v>
      </c>
      <c r="P2327" s="318">
        <v>0</v>
      </c>
      <c r="Q2327" s="318">
        <v>0</v>
      </c>
      <c r="R2327" s="318">
        <v>0</v>
      </c>
      <c r="S2327" s="318">
        <v>0</v>
      </c>
      <c r="T2327" s="318">
        <v>0</v>
      </c>
      <c r="U2327" s="318">
        <v>0</v>
      </c>
    </row>
    <row r="2328" spans="1:21" x14ac:dyDescent="0.2">
      <c r="A2328" s="318">
        <v>39889</v>
      </c>
      <c r="B2328" s="318">
        <v>216.23899800000001</v>
      </c>
      <c r="C2328" s="318">
        <v>2.0785881087390821E-3</v>
      </c>
      <c r="D2328" s="318">
        <v>-3.1174378509585352E-3</v>
      </c>
      <c r="E2328" s="318">
        <v>3.1205638941154874E-2</v>
      </c>
      <c r="F2328" s="318">
        <v>3.3606072705859094E-2</v>
      </c>
      <c r="G2328" s="318">
        <v>9.7379190172572155E-4</v>
      </c>
      <c r="H2328" s="318">
        <v>1.0224814968120078E-3</v>
      </c>
      <c r="I2328" s="318">
        <v>-2.0483213292630944E-2</v>
      </c>
      <c r="J2328" s="318">
        <v>0</v>
      </c>
      <c r="K2328" s="318" t="s">
        <v>634</v>
      </c>
      <c r="O2328" s="318">
        <v>0</v>
      </c>
      <c r="P2328" s="318">
        <v>0</v>
      </c>
      <c r="Q2328" s="318">
        <v>0</v>
      </c>
      <c r="R2328" s="318">
        <v>0</v>
      </c>
      <c r="S2328" s="318">
        <v>0</v>
      </c>
      <c r="T2328" s="318">
        <v>0</v>
      </c>
      <c r="U2328" s="318">
        <v>0</v>
      </c>
    </row>
    <row r="2329" spans="1:21" x14ac:dyDescent="0.2">
      <c r="A2329" s="318">
        <v>39890</v>
      </c>
      <c r="B2329" s="318">
        <v>212.38999899999999</v>
      </c>
      <c r="C2329" s="318">
        <v>-1.7960065645332202E-2</v>
      </c>
      <c r="D2329" s="318">
        <v>-2.5700744625147634E-3</v>
      </c>
      <c r="E2329" s="318">
        <v>3.0818986587012428E-2</v>
      </c>
      <c r="F2329" s="318">
        <v>3.3189677862936459E-2</v>
      </c>
      <c r="G2329" s="318">
        <v>9.4980993425045188E-4</v>
      </c>
      <c r="H2329" s="318">
        <v>9.9730043096297452E-4</v>
      </c>
      <c r="I2329" s="318">
        <v>-2.5381140180613004E-2</v>
      </c>
      <c r="J2329" s="318">
        <v>0</v>
      </c>
      <c r="K2329" s="318" t="s">
        <v>634</v>
      </c>
      <c r="O2329" s="318">
        <v>0</v>
      </c>
      <c r="P2329" s="318">
        <v>0</v>
      </c>
      <c r="Q2329" s="318">
        <v>0</v>
      </c>
      <c r="R2329" s="318">
        <v>0</v>
      </c>
      <c r="S2329" s="318">
        <v>0</v>
      </c>
      <c r="T2329" s="318">
        <v>0</v>
      </c>
      <c r="U2329" s="318">
        <v>0</v>
      </c>
    </row>
    <row r="2330" spans="1:21" x14ac:dyDescent="0.2">
      <c r="A2330" s="318">
        <v>39891</v>
      </c>
      <c r="B2330" s="318">
        <v>221.567001</v>
      </c>
      <c r="C2330" s="318">
        <v>4.2300828757859052E-2</v>
      </c>
      <c r="D2330" s="318">
        <v>1.0198070494847016E-4</v>
      </c>
      <c r="E2330" s="318">
        <v>3.2197259884573629E-2</v>
      </c>
      <c r="F2330" s="318">
        <v>3.4673972183386984E-2</v>
      </c>
      <c r="G2330" s="318">
        <v>1.0366635440747743E-3</v>
      </c>
      <c r="H2330" s="318">
        <v>1.088496721278513E-3</v>
      </c>
      <c r="I2330" s="318">
        <v>-1.4149034644722266E-2</v>
      </c>
      <c r="J2330" s="318">
        <v>0</v>
      </c>
      <c r="K2330" s="318" t="s">
        <v>634</v>
      </c>
      <c r="O2330" s="318">
        <v>0</v>
      </c>
      <c r="P2330" s="318">
        <v>0</v>
      </c>
      <c r="Q2330" s="318">
        <v>0</v>
      </c>
      <c r="R2330" s="318">
        <v>0</v>
      </c>
      <c r="S2330" s="318">
        <v>0</v>
      </c>
      <c r="T2330" s="318">
        <v>0</v>
      </c>
      <c r="U2330" s="318">
        <v>0</v>
      </c>
    </row>
    <row r="2331" spans="1:21" x14ac:dyDescent="0.2">
      <c r="A2331" s="318">
        <v>39892</v>
      </c>
      <c r="B2331" s="318">
        <v>223.580994</v>
      </c>
      <c r="C2331" s="318">
        <v>9.048706338544649E-3</v>
      </c>
      <c r="D2331" s="318">
        <v>6.799044331943275E-5</v>
      </c>
      <c r="E2331" s="318">
        <v>3.2186926577806363E-2</v>
      </c>
      <c r="F2331" s="318">
        <v>3.4662844006868386E-2</v>
      </c>
      <c r="G2331" s="318">
        <v>1.0359982425250974E-3</v>
      </c>
      <c r="H2331" s="318">
        <v>1.0877981546513523E-3</v>
      </c>
      <c r="I2331" s="318">
        <v>6.442471046359019E-3</v>
      </c>
      <c r="J2331" s="318">
        <v>0</v>
      </c>
      <c r="K2331" s="318" t="s">
        <v>634</v>
      </c>
      <c r="O2331" s="318">
        <v>0</v>
      </c>
      <c r="P2331" s="318">
        <v>0</v>
      </c>
      <c r="Q2331" s="318">
        <v>0</v>
      </c>
      <c r="R2331" s="318">
        <v>0</v>
      </c>
      <c r="S2331" s="318">
        <v>0</v>
      </c>
      <c r="T2331" s="318">
        <v>0</v>
      </c>
      <c r="U2331" s="318">
        <v>0</v>
      </c>
    </row>
    <row r="2332" spans="1:21" x14ac:dyDescent="0.2">
      <c r="A2332" s="318">
        <v>39895</v>
      </c>
      <c r="B2332" s="318">
        <v>232.44399999999999</v>
      </c>
      <c r="C2332" s="318">
        <v>3.8875598132637572E-2</v>
      </c>
      <c r="D2332" s="318">
        <v>4.5333360260305863E-3</v>
      </c>
      <c r="E2332" s="318">
        <v>3.0648129657895862E-2</v>
      </c>
      <c r="F2332" s="318">
        <v>3.3005678093118621E-2</v>
      </c>
      <c r="G2332" s="318">
        <v>9.3930785152719599E-4</v>
      </c>
      <c r="H2332" s="318">
        <v>9.8627324410355591E-4</v>
      </c>
      <c r="I2332" s="318">
        <v>6.570950329212114E-3</v>
      </c>
      <c r="J2332" s="318">
        <v>0</v>
      </c>
      <c r="K2332" s="318" t="s">
        <v>634</v>
      </c>
      <c r="O2332" s="318">
        <v>0</v>
      </c>
      <c r="P2332" s="318">
        <v>0</v>
      </c>
      <c r="Q2332" s="318">
        <v>0</v>
      </c>
      <c r="R2332" s="318">
        <v>0</v>
      </c>
      <c r="S2332" s="318">
        <v>0</v>
      </c>
      <c r="T2332" s="318">
        <v>0</v>
      </c>
      <c r="U2332" s="318">
        <v>0</v>
      </c>
    </row>
    <row r="2333" spans="1:21" x14ac:dyDescent="0.2">
      <c r="A2333" s="318">
        <v>39896</v>
      </c>
      <c r="B2333" s="318">
        <v>228.300995</v>
      </c>
      <c r="C2333" s="318">
        <v>-1.7984423974142762E-2</v>
      </c>
      <c r="D2333" s="318">
        <v>4.3600348655857667E-3</v>
      </c>
      <c r="E2333" s="318">
        <v>3.0770262035742735E-2</v>
      </c>
      <c r="F2333" s="318">
        <v>3.3137205269261408E-2</v>
      </c>
      <c r="G2333" s="318">
        <v>9.4680902574827055E-4</v>
      </c>
      <c r="H2333" s="318">
        <v>9.9414947703568412E-4</v>
      </c>
      <c r="I2333" s="318">
        <v>3.403581239565745E-2</v>
      </c>
      <c r="J2333" s="318">
        <v>0</v>
      </c>
      <c r="K2333" s="318" t="s">
        <v>634</v>
      </c>
      <c r="O2333" s="318">
        <v>0</v>
      </c>
      <c r="P2333" s="318">
        <v>0</v>
      </c>
      <c r="Q2333" s="318">
        <v>0</v>
      </c>
      <c r="R2333" s="318">
        <v>0</v>
      </c>
      <c r="S2333" s="318">
        <v>0</v>
      </c>
      <c r="T2333" s="318">
        <v>0</v>
      </c>
      <c r="U2333" s="318">
        <v>0</v>
      </c>
    </row>
    <row r="2334" spans="1:21" x14ac:dyDescent="0.2">
      <c r="A2334" s="318">
        <v>39897</v>
      </c>
      <c r="B2334" s="318">
        <v>233.270996</v>
      </c>
      <c r="C2334" s="318">
        <v>2.1535938854970453E-2</v>
      </c>
      <c r="D2334" s="318">
        <v>5.146149455319082E-3</v>
      </c>
      <c r="E2334" s="318">
        <v>3.0998200867673992E-2</v>
      </c>
      <c r="F2334" s="318">
        <v>3.3382677857495067E-2</v>
      </c>
      <c r="G2334" s="318">
        <v>9.6088845703266455E-4</v>
      </c>
      <c r="H2334" s="318">
        <v>1.0089328798842977E-3</v>
      </c>
      <c r="I2334" s="318">
        <v>2.5078871837774172E-2</v>
      </c>
      <c r="J2334" s="318">
        <v>0</v>
      </c>
      <c r="K2334" s="318" t="s">
        <v>634</v>
      </c>
      <c r="O2334" s="318">
        <v>0</v>
      </c>
      <c r="P2334" s="318">
        <v>0</v>
      </c>
      <c r="Q2334" s="318">
        <v>0</v>
      </c>
      <c r="R2334" s="318">
        <v>0</v>
      </c>
      <c r="S2334" s="318">
        <v>0</v>
      </c>
      <c r="T2334" s="318">
        <v>0</v>
      </c>
      <c r="U2334" s="318">
        <v>0</v>
      </c>
    </row>
    <row r="2335" spans="1:21" x14ac:dyDescent="0.2">
      <c r="A2335" s="318">
        <v>39898</v>
      </c>
      <c r="B2335" s="318">
        <v>237.83900499999999</v>
      </c>
      <c r="C2335" s="318">
        <v>1.9393144514690951E-2</v>
      </c>
      <c r="D2335" s="318">
        <v>5.6507311594830283E-3</v>
      </c>
      <c r="E2335" s="318">
        <v>3.1146485486297643E-2</v>
      </c>
      <c r="F2335" s="318">
        <v>3.3542368985243612E-2</v>
      </c>
      <c r="G2335" s="318">
        <v>9.7010355814814971E-4</v>
      </c>
      <c r="H2335" s="318">
        <v>1.0186087360555573E-3</v>
      </c>
      <c r="I2335" s="318">
        <v>3.1409418199540538E-2</v>
      </c>
      <c r="J2335" s="318">
        <v>0</v>
      </c>
      <c r="K2335" s="318" t="s">
        <v>634</v>
      </c>
      <c r="O2335" s="318">
        <v>0</v>
      </c>
      <c r="P2335" s="318">
        <v>0</v>
      </c>
      <c r="Q2335" s="318">
        <v>0</v>
      </c>
      <c r="R2335" s="318">
        <v>0</v>
      </c>
      <c r="S2335" s="318">
        <v>0</v>
      </c>
      <c r="T2335" s="318">
        <v>0</v>
      </c>
      <c r="U2335" s="318">
        <v>0</v>
      </c>
    </row>
    <row r="2336" spans="1:21" x14ac:dyDescent="0.2">
      <c r="A2336" s="318">
        <v>39899</v>
      </c>
      <c r="B2336" s="318">
        <v>231.99099699999999</v>
      </c>
      <c r="C2336" s="318">
        <v>-2.4895430317542259E-2</v>
      </c>
      <c r="D2336" s="318">
        <v>2.6852464468431225E-3</v>
      </c>
      <c r="E2336" s="318">
        <v>3.0938432815807406E-2</v>
      </c>
      <c r="F2336" s="318">
        <v>3.3318312263177205E-2</v>
      </c>
      <c r="G2336" s="318">
        <v>9.5718662509822867E-4</v>
      </c>
      <c r="H2336" s="318">
        <v>1.0050459563531401E-3</v>
      </c>
      <c r="I2336" s="318">
        <v>4.5073335480113386E-2</v>
      </c>
      <c r="J2336" s="318">
        <v>0</v>
      </c>
      <c r="K2336" s="318" t="s">
        <v>634</v>
      </c>
      <c r="O2336" s="318">
        <v>0</v>
      </c>
      <c r="P2336" s="318">
        <v>0</v>
      </c>
      <c r="Q2336" s="318">
        <v>0</v>
      </c>
      <c r="R2336" s="318">
        <v>0</v>
      </c>
      <c r="S2336" s="318">
        <v>0</v>
      </c>
      <c r="T2336" s="318">
        <v>0</v>
      </c>
      <c r="U2336" s="318">
        <v>0</v>
      </c>
    </row>
    <row r="2337" spans="1:21" x14ac:dyDescent="0.2">
      <c r="A2337" s="318">
        <v>39902</v>
      </c>
      <c r="B2337" s="318">
        <v>221.54299900000001</v>
      </c>
      <c r="C2337" s="318">
        <v>-4.6081867822921431E-2</v>
      </c>
      <c r="D2337" s="318">
        <v>1.50824369759511E-3</v>
      </c>
      <c r="E2337" s="318">
        <v>3.2337645764568969E-2</v>
      </c>
      <c r="F2337" s="318">
        <v>3.4825156977228121E-2</v>
      </c>
      <c r="G2337" s="318">
        <v>1.0457233335947453E-3</v>
      </c>
      <c r="H2337" s="318">
        <v>1.0980095002744827E-3</v>
      </c>
      <c r="I2337" s="318">
        <v>2.1059071385196027E-2</v>
      </c>
      <c r="J2337" s="318">
        <v>0</v>
      </c>
      <c r="K2337" s="318" t="s">
        <v>634</v>
      </c>
      <c r="O2337" s="318">
        <v>0</v>
      </c>
      <c r="P2337" s="318">
        <v>0</v>
      </c>
      <c r="Q2337" s="318">
        <v>0</v>
      </c>
      <c r="R2337" s="318">
        <v>0</v>
      </c>
      <c r="S2337" s="318">
        <v>0</v>
      </c>
      <c r="T2337" s="318">
        <v>0</v>
      </c>
      <c r="U2337" s="318">
        <v>0</v>
      </c>
    </row>
    <row r="2338" spans="1:21" x14ac:dyDescent="0.2">
      <c r="A2338" s="318">
        <v>39903</v>
      </c>
      <c r="B2338" s="318">
        <v>226.33999600000001</v>
      </c>
      <c r="C2338" s="318">
        <v>2.1421578809335193E-2</v>
      </c>
      <c r="D2338" s="318">
        <v>4.5190575953982584E-3</v>
      </c>
      <c r="E2338" s="318">
        <v>3.1019800980325453E-2</v>
      </c>
      <c r="F2338" s="318">
        <v>3.340593951727356E-2</v>
      </c>
      <c r="G2338" s="318">
        <v>9.6222805285900003E-4</v>
      </c>
      <c r="H2338" s="318">
        <v>1.01033945550195E-3</v>
      </c>
      <c r="I2338" s="318">
        <v>2.2942385344335917E-3</v>
      </c>
      <c r="J2338" s="318">
        <v>0</v>
      </c>
      <c r="K2338" s="318" t="s">
        <v>634</v>
      </c>
      <c r="O2338" s="318">
        <v>0</v>
      </c>
      <c r="P2338" s="318">
        <v>0</v>
      </c>
      <c r="Q2338" s="318">
        <v>0</v>
      </c>
      <c r="R2338" s="318">
        <v>0</v>
      </c>
      <c r="S2338" s="318">
        <v>0</v>
      </c>
      <c r="T2338" s="318">
        <v>0</v>
      </c>
      <c r="U2338" s="318">
        <v>0</v>
      </c>
    </row>
    <row r="2339" spans="1:21" x14ac:dyDescent="0.2">
      <c r="A2339" s="318">
        <v>39904</v>
      </c>
      <c r="B2339" s="318">
        <v>227.962006</v>
      </c>
      <c r="C2339" s="318">
        <v>7.1406988522502764E-3</v>
      </c>
      <c r="D2339" s="318">
        <v>6.8239869665514194E-3</v>
      </c>
      <c r="E2339" s="318">
        <v>2.9192368219120916E-2</v>
      </c>
      <c r="F2339" s="318">
        <v>3.143793500520714E-2</v>
      </c>
      <c r="G2339" s="318">
        <v>8.5219436224074079E-4</v>
      </c>
      <c r="H2339" s="318">
        <v>8.9480408035277784E-4</v>
      </c>
      <c r="I2339" s="318">
        <v>1.6821963672700155E-2</v>
      </c>
      <c r="J2339" s="318">
        <v>0</v>
      </c>
      <c r="K2339" s="318" t="s">
        <v>634</v>
      </c>
      <c r="O2339" s="318">
        <v>0</v>
      </c>
      <c r="P2339" s="318">
        <v>0</v>
      </c>
      <c r="Q2339" s="318">
        <v>0</v>
      </c>
      <c r="R2339" s="318">
        <v>0</v>
      </c>
      <c r="S2339" s="318">
        <v>0</v>
      </c>
      <c r="T2339" s="318">
        <v>0</v>
      </c>
      <c r="U2339" s="318">
        <v>0</v>
      </c>
    </row>
    <row r="2340" spans="1:21" x14ac:dyDescent="0.2">
      <c r="A2340" s="318">
        <v>39905</v>
      </c>
      <c r="B2340" s="318">
        <v>239.716003</v>
      </c>
      <c r="C2340" s="318">
        <v>5.0275927114238207E-2</v>
      </c>
      <c r="D2340" s="318">
        <v>6.0507668331424526E-3</v>
      </c>
      <c r="E2340" s="318">
        <v>2.7709708736712312E-2</v>
      </c>
      <c r="F2340" s="318">
        <v>2.9841224793382488E-2</v>
      </c>
      <c r="G2340" s="318">
        <v>7.6782795827343066E-4</v>
      </c>
      <c r="H2340" s="318">
        <v>8.0621935618710222E-4</v>
      </c>
      <c r="I2340" s="318">
        <v>2.416245530959089E-2</v>
      </c>
      <c r="J2340" s="318">
        <v>0</v>
      </c>
      <c r="K2340" s="318" t="s">
        <v>634</v>
      </c>
      <c r="O2340" s="318">
        <v>0</v>
      </c>
      <c r="P2340" s="318">
        <v>0</v>
      </c>
      <c r="Q2340" s="318">
        <v>0</v>
      </c>
      <c r="R2340" s="318">
        <v>0</v>
      </c>
      <c r="S2340" s="318">
        <v>0</v>
      </c>
      <c r="T2340" s="318">
        <v>0</v>
      </c>
      <c r="U2340" s="318">
        <v>0</v>
      </c>
    </row>
    <row r="2341" spans="1:21" x14ac:dyDescent="0.2">
      <c r="A2341" s="318">
        <v>39906</v>
      </c>
      <c r="B2341" s="318">
        <v>232.83500699999999</v>
      </c>
      <c r="C2341" s="318">
        <v>-2.912482356812603E-2</v>
      </c>
      <c r="D2341" s="318">
        <v>6.8925805488539507E-3</v>
      </c>
      <c r="E2341" s="318">
        <v>2.6254036208615165E-2</v>
      </c>
      <c r="F2341" s="318">
        <v>2.8273577455431714E-2</v>
      </c>
      <c r="G2341" s="318">
        <v>6.8927441724327609E-4</v>
      </c>
      <c r="H2341" s="318">
        <v>7.2373813810543987E-4</v>
      </c>
      <c r="I2341" s="318">
        <v>3.134066189265447E-2</v>
      </c>
      <c r="J2341" s="318">
        <v>0</v>
      </c>
      <c r="K2341" s="318" t="s">
        <v>634</v>
      </c>
      <c r="O2341" s="318">
        <v>0</v>
      </c>
      <c r="P2341" s="318">
        <v>0</v>
      </c>
      <c r="Q2341" s="318">
        <v>0</v>
      </c>
      <c r="R2341" s="318">
        <v>0</v>
      </c>
      <c r="S2341" s="318">
        <v>0</v>
      </c>
      <c r="T2341" s="318">
        <v>0</v>
      </c>
      <c r="U2341" s="318">
        <v>0</v>
      </c>
    </row>
    <row r="2342" spans="1:21" x14ac:dyDescent="0.2">
      <c r="A2342" s="318">
        <v>39909</v>
      </c>
      <c r="B2342" s="318">
        <v>231.608994</v>
      </c>
      <c r="C2342" s="318">
        <v>-5.2794991219262096E-3</v>
      </c>
      <c r="D2342" s="318">
        <v>6.7358167606914824E-3</v>
      </c>
      <c r="E2342" s="318">
        <v>2.6319457330333477E-2</v>
      </c>
      <c r="F2342" s="318">
        <v>2.8344030971128358E-2</v>
      </c>
      <c r="G2342" s="318">
        <v>6.9271383416324452E-4</v>
      </c>
      <c r="H2342" s="318">
        <v>7.2734952587140682E-4</v>
      </c>
      <c r="I2342" s="318">
        <v>1.5953443067501794E-2</v>
      </c>
      <c r="J2342" s="318">
        <v>0</v>
      </c>
      <c r="K2342" s="318" t="s">
        <v>634</v>
      </c>
      <c r="O2342" s="318">
        <v>0</v>
      </c>
      <c r="P2342" s="318">
        <v>0</v>
      </c>
      <c r="Q2342" s="318">
        <v>0</v>
      </c>
      <c r="R2342" s="318">
        <v>0</v>
      </c>
      <c r="S2342" s="318">
        <v>0</v>
      </c>
      <c r="T2342" s="318">
        <v>0</v>
      </c>
      <c r="U2342" s="318">
        <v>0</v>
      </c>
    </row>
    <row r="2343" spans="1:21" x14ac:dyDescent="0.2">
      <c r="A2343" s="318">
        <v>39910</v>
      </c>
      <c r="B2343" s="318">
        <v>224.462006</v>
      </c>
      <c r="C2343" s="318">
        <v>-3.1344124589162428E-2</v>
      </c>
      <c r="D2343" s="318">
        <v>4.0374838145161218E-3</v>
      </c>
      <c r="E2343" s="318">
        <v>2.7208503725114967E-2</v>
      </c>
      <c r="F2343" s="318">
        <v>2.930146555012381E-2</v>
      </c>
      <c r="G2343" s="318">
        <v>7.4030267495959492E-4</v>
      </c>
      <c r="H2343" s="318">
        <v>7.7731780870757467E-4</v>
      </c>
      <c r="I2343" s="318">
        <v>2.5094098790295505E-2</v>
      </c>
      <c r="J2343" s="318">
        <v>0</v>
      </c>
      <c r="K2343" s="318" t="s">
        <v>634</v>
      </c>
      <c r="O2343" s="318">
        <v>0</v>
      </c>
      <c r="P2343" s="318">
        <v>0</v>
      </c>
      <c r="Q2343" s="318">
        <v>0</v>
      </c>
      <c r="R2343" s="318">
        <v>0</v>
      </c>
      <c r="S2343" s="318">
        <v>0</v>
      </c>
      <c r="T2343" s="318">
        <v>0</v>
      </c>
      <c r="U2343" s="318">
        <v>0</v>
      </c>
    </row>
    <row r="2344" spans="1:21" x14ac:dyDescent="0.2">
      <c r="A2344" s="318">
        <v>39911</v>
      </c>
      <c r="B2344" s="318">
        <v>220.23599200000001</v>
      </c>
      <c r="C2344" s="318">
        <v>-1.9006792212876249E-2</v>
      </c>
      <c r="D2344" s="318">
        <v>9.8924064450875903E-4</v>
      </c>
      <c r="E2344" s="318">
        <v>2.5945635052821072E-2</v>
      </c>
      <c r="F2344" s="318">
        <v>2.7941453133807307E-2</v>
      </c>
      <c r="G2344" s="318">
        <v>6.7317597829417758E-4</v>
      </c>
      <c r="H2344" s="318">
        <v>7.0683477720888648E-4</v>
      </c>
      <c r="I2344" s="318">
        <v>-2.7161310241200685E-3</v>
      </c>
      <c r="J2344" s="318">
        <v>0</v>
      </c>
      <c r="K2344" s="318" t="s">
        <v>634</v>
      </c>
      <c r="O2344" s="318">
        <v>0</v>
      </c>
      <c r="P2344" s="318">
        <v>0</v>
      </c>
      <c r="Q2344" s="318">
        <v>0</v>
      </c>
      <c r="R2344" s="318">
        <v>0</v>
      </c>
      <c r="S2344" s="318">
        <v>0</v>
      </c>
      <c r="T2344" s="318">
        <v>0</v>
      </c>
      <c r="U2344" s="318">
        <v>0</v>
      </c>
    </row>
    <row r="2345" spans="1:21" x14ac:dyDescent="0.2">
      <c r="A2345" s="318">
        <v>39917</v>
      </c>
      <c r="B2345" s="318">
        <v>230.41000399999999</v>
      </c>
      <c r="C2345" s="318">
        <v>4.5160685678333257E-2</v>
      </c>
      <c r="D2345" s="318">
        <v>3.8940585805554199E-3</v>
      </c>
      <c r="E2345" s="318">
        <v>2.7344285457549578E-2</v>
      </c>
      <c r="F2345" s="318">
        <v>2.9447692031207236E-2</v>
      </c>
      <c r="G2345" s="318">
        <v>7.477099471839574E-4</v>
      </c>
      <c r="H2345" s="318">
        <v>7.850954445431553E-4</v>
      </c>
      <c r="I2345" s="318">
        <v>-2.3726996257304882E-2</v>
      </c>
      <c r="J2345" s="318">
        <v>0</v>
      </c>
      <c r="K2345" s="318" t="s">
        <v>634</v>
      </c>
      <c r="O2345" s="318">
        <v>0</v>
      </c>
      <c r="P2345" s="318">
        <v>0</v>
      </c>
      <c r="Q2345" s="318">
        <v>0</v>
      </c>
      <c r="R2345" s="318">
        <v>0</v>
      </c>
      <c r="S2345" s="318">
        <v>0</v>
      </c>
      <c r="T2345" s="318">
        <v>0</v>
      </c>
      <c r="U2345" s="318">
        <v>0</v>
      </c>
    </row>
    <row r="2346" spans="1:21" x14ac:dyDescent="0.2">
      <c r="A2346" s="318">
        <v>39918</v>
      </c>
      <c r="B2346" s="318">
        <v>232.300995</v>
      </c>
      <c r="C2346" s="318">
        <v>8.1735750036046207E-3</v>
      </c>
      <c r="D2346" s="318">
        <v>4.6005657085604074E-3</v>
      </c>
      <c r="E2346" s="318">
        <v>2.7249383426930777E-2</v>
      </c>
      <c r="F2346" s="318">
        <v>2.934548984438699E-2</v>
      </c>
      <c r="G2346" s="318">
        <v>7.4252889714788973E-4</v>
      </c>
      <c r="H2346" s="318">
        <v>7.796553420052842E-4</v>
      </c>
      <c r="I2346" s="318">
        <v>9.9349280790204195E-3</v>
      </c>
      <c r="J2346" s="318">
        <v>0</v>
      </c>
      <c r="K2346" s="318" t="s">
        <v>634</v>
      </c>
      <c r="O2346" s="318">
        <v>0</v>
      </c>
      <c r="P2346" s="318">
        <v>0</v>
      </c>
      <c r="Q2346" s="318">
        <v>0</v>
      </c>
      <c r="R2346" s="318">
        <v>0</v>
      </c>
      <c r="S2346" s="318">
        <v>0</v>
      </c>
      <c r="T2346" s="318">
        <v>0</v>
      </c>
      <c r="U2346" s="318">
        <v>0</v>
      </c>
    </row>
    <row r="2347" spans="1:21" x14ac:dyDescent="0.2">
      <c r="A2347" s="318">
        <v>39919</v>
      </c>
      <c r="B2347" s="318">
        <v>237.669006</v>
      </c>
      <c r="C2347" s="318">
        <v>2.2845051593393402E-2</v>
      </c>
      <c r="D2347" s="318">
        <v>5.3897532660577311E-3</v>
      </c>
      <c r="E2347" s="318">
        <v>2.7538669159179012E-2</v>
      </c>
      <c r="F2347" s="318">
        <v>2.9657028325269705E-2</v>
      </c>
      <c r="G2347" s="318">
        <v>7.5837829905871733E-4</v>
      </c>
      <c r="H2347" s="318">
        <v>7.9629721401165319E-4</v>
      </c>
      <c r="I2347" s="318">
        <v>1.5436246935560069E-2</v>
      </c>
      <c r="J2347" s="318">
        <v>0</v>
      </c>
      <c r="K2347" s="318" t="s">
        <v>634</v>
      </c>
      <c r="O2347" s="318">
        <v>0</v>
      </c>
      <c r="P2347" s="318">
        <v>0</v>
      </c>
      <c r="Q2347" s="318">
        <v>0</v>
      </c>
      <c r="R2347" s="318">
        <v>0</v>
      </c>
      <c r="S2347" s="318">
        <v>0</v>
      </c>
      <c r="T2347" s="318">
        <v>0</v>
      </c>
      <c r="U2347" s="318">
        <v>0</v>
      </c>
    </row>
    <row r="2348" spans="1:21" x14ac:dyDescent="0.2">
      <c r="A2348" s="318">
        <v>39920</v>
      </c>
      <c r="B2348" s="318">
        <v>245.40600599999999</v>
      </c>
      <c r="C2348" s="318">
        <v>3.203503168995183E-2</v>
      </c>
      <c r="D2348" s="318">
        <v>6.1242060093580474E-3</v>
      </c>
      <c r="E2348" s="318">
        <v>2.8053770571681704E-2</v>
      </c>
      <c r="F2348" s="318">
        <v>3.0211752923349527E-2</v>
      </c>
      <c r="G2348" s="318">
        <v>7.8701404328855432E-4</v>
      </c>
      <c r="H2348" s="318">
        <v>8.2636474545298212E-4</v>
      </c>
      <c r="I2348" s="318">
        <v>3.7392817706550396E-2</v>
      </c>
      <c r="J2348" s="318">
        <v>0</v>
      </c>
      <c r="K2348" s="318" t="s">
        <v>634</v>
      </c>
      <c r="O2348" s="318">
        <v>0</v>
      </c>
      <c r="P2348" s="318">
        <v>0</v>
      </c>
      <c r="Q2348" s="318">
        <v>0</v>
      </c>
      <c r="R2348" s="318">
        <v>0</v>
      </c>
      <c r="S2348" s="318">
        <v>0</v>
      </c>
      <c r="T2348" s="318">
        <v>0</v>
      </c>
      <c r="U2348" s="318">
        <v>0</v>
      </c>
    </row>
    <row r="2349" spans="1:21" x14ac:dyDescent="0.2">
      <c r="A2349" s="318">
        <v>39923</v>
      </c>
      <c r="B2349" s="318">
        <v>234.40600599999999</v>
      </c>
      <c r="C2349" s="318">
        <v>-4.5859326063456239E-2</v>
      </c>
      <c r="D2349" s="318">
        <v>3.8414481916344595E-3</v>
      </c>
      <c r="E2349" s="318">
        <v>3.0262824389006262E-2</v>
      </c>
      <c r="F2349" s="318">
        <v>3.2590733957391357E-2</v>
      </c>
      <c r="G2349" s="318">
        <v>9.1583853999983227E-4</v>
      </c>
      <c r="H2349" s="318">
        <v>9.616304669998239E-4</v>
      </c>
      <c r="I2349" s="318">
        <v>4.4700665228317081E-2</v>
      </c>
      <c r="J2349" s="318">
        <v>0</v>
      </c>
      <c r="K2349" s="318" t="s">
        <v>634</v>
      </c>
      <c r="O2349" s="318">
        <v>0</v>
      </c>
      <c r="P2349" s="318">
        <v>0</v>
      </c>
      <c r="Q2349" s="318">
        <v>0</v>
      </c>
      <c r="R2349" s="318">
        <v>0</v>
      </c>
      <c r="S2349" s="318">
        <v>0</v>
      </c>
      <c r="T2349" s="318">
        <v>0</v>
      </c>
      <c r="U2349" s="318">
        <v>0</v>
      </c>
    </row>
    <row r="2350" spans="1:21" x14ac:dyDescent="0.2">
      <c r="A2350" s="318">
        <v>39924</v>
      </c>
      <c r="B2350" s="318">
        <v>237.949997</v>
      </c>
      <c r="C2350" s="318">
        <v>1.5005874717937091E-2</v>
      </c>
      <c r="D2350" s="318">
        <v>5.4112548755996621E-3</v>
      </c>
      <c r="E2350" s="318">
        <v>2.9928547459364737E-2</v>
      </c>
      <c r="F2350" s="318">
        <v>3.2230743417777409E-2</v>
      </c>
      <c r="G2350" s="318">
        <v>8.9571795302744741E-4</v>
      </c>
      <c r="H2350" s="318">
        <v>9.4050385067881979E-4</v>
      </c>
      <c r="I2350" s="318">
        <v>1.8690110171735785E-2</v>
      </c>
      <c r="J2350" s="318">
        <v>0</v>
      </c>
      <c r="K2350" s="318" t="s">
        <v>634</v>
      </c>
      <c r="O2350" s="318">
        <v>0</v>
      </c>
      <c r="P2350" s="318">
        <v>0</v>
      </c>
      <c r="Q2350" s="318">
        <v>0</v>
      </c>
      <c r="R2350" s="318">
        <v>0</v>
      </c>
      <c r="S2350" s="318">
        <v>0</v>
      </c>
      <c r="T2350" s="318">
        <v>0</v>
      </c>
      <c r="U2350" s="318">
        <v>0</v>
      </c>
    </row>
    <row r="2351" spans="1:21" x14ac:dyDescent="0.2">
      <c r="A2351" s="318">
        <v>39925</v>
      </c>
      <c r="B2351" s="318">
        <v>239.64799500000001</v>
      </c>
      <c r="C2351" s="318">
        <v>7.1106042435939232E-3</v>
      </c>
      <c r="D2351" s="318">
        <v>3.7355298987298961E-3</v>
      </c>
      <c r="E2351" s="318">
        <v>2.8720582383935541E-2</v>
      </c>
      <c r="F2351" s="318">
        <v>3.0929857951930581E-2</v>
      </c>
      <c r="G2351" s="318">
        <v>8.248718524724285E-4</v>
      </c>
      <c r="H2351" s="318">
        <v>8.6611544509604995E-4</v>
      </c>
      <c r="I2351" s="318">
        <v>3.9401130726639172E-2</v>
      </c>
      <c r="J2351" s="318">
        <v>0</v>
      </c>
      <c r="K2351" s="318" t="s">
        <v>634</v>
      </c>
      <c r="O2351" s="318">
        <v>0</v>
      </c>
      <c r="P2351" s="318">
        <v>0</v>
      </c>
      <c r="Q2351" s="318">
        <v>0</v>
      </c>
      <c r="R2351" s="318">
        <v>0</v>
      </c>
      <c r="S2351" s="318">
        <v>0</v>
      </c>
      <c r="T2351" s="318">
        <v>0</v>
      </c>
      <c r="U2351" s="318">
        <v>0</v>
      </c>
    </row>
    <row r="2352" spans="1:21" x14ac:dyDescent="0.2">
      <c r="A2352" s="318">
        <v>39926</v>
      </c>
      <c r="B2352" s="318">
        <v>238.01400799999999</v>
      </c>
      <c r="C2352" s="318">
        <v>-6.8416301207045198E-3</v>
      </c>
      <c r="D2352" s="318">
        <v>2.9788472101942211E-3</v>
      </c>
      <c r="E2352" s="318">
        <v>2.8782859115392766E-2</v>
      </c>
      <c r="F2352" s="318">
        <v>3.0996925201192207E-2</v>
      </c>
      <c r="G2352" s="318">
        <v>8.2845297885654847E-4</v>
      </c>
      <c r="H2352" s="318">
        <v>8.6987562779937595E-4</v>
      </c>
      <c r="I2352" s="318">
        <v>4.0578924278326663E-2</v>
      </c>
      <c r="J2352" s="318">
        <v>0</v>
      </c>
      <c r="K2352" s="318" t="s">
        <v>634</v>
      </c>
      <c r="O2352" s="318">
        <v>0</v>
      </c>
      <c r="P2352" s="318">
        <v>0</v>
      </c>
      <c r="Q2352" s="318">
        <v>0</v>
      </c>
      <c r="R2352" s="318">
        <v>0</v>
      </c>
      <c r="S2352" s="318">
        <v>0</v>
      </c>
      <c r="T2352" s="318">
        <v>0</v>
      </c>
      <c r="U2352" s="318">
        <v>0</v>
      </c>
    </row>
    <row r="2353" spans="1:21" x14ac:dyDescent="0.2">
      <c r="A2353" s="318">
        <v>39927</v>
      </c>
      <c r="B2353" s="318">
        <v>244.23500100000001</v>
      </c>
      <c r="C2353" s="318">
        <v>2.5801351561961488E-2</v>
      </c>
      <c r="D2353" s="318">
        <v>2.3562640401620268E-3</v>
      </c>
      <c r="E2353" s="318">
        <v>2.8100898339157871E-2</v>
      </c>
      <c r="F2353" s="318">
        <v>3.0262505903708475E-2</v>
      </c>
      <c r="G2353" s="318">
        <v>7.8966048746768565E-4</v>
      </c>
      <c r="H2353" s="318">
        <v>8.2914351184106992E-4</v>
      </c>
      <c r="I2353" s="318">
        <v>3.3073629244988745E-2</v>
      </c>
      <c r="J2353" s="318">
        <v>0</v>
      </c>
      <c r="K2353" s="318" t="s">
        <v>634</v>
      </c>
      <c r="O2353" s="318">
        <v>0</v>
      </c>
      <c r="P2353" s="318">
        <v>0</v>
      </c>
      <c r="Q2353" s="318">
        <v>0</v>
      </c>
      <c r="R2353" s="318">
        <v>0</v>
      </c>
      <c r="S2353" s="318">
        <v>0</v>
      </c>
      <c r="T2353" s="318">
        <v>0</v>
      </c>
      <c r="U2353" s="318">
        <v>0</v>
      </c>
    </row>
    <row r="2354" spans="1:21" x14ac:dyDescent="0.2">
      <c r="A2354" s="318">
        <v>39930</v>
      </c>
      <c r="B2354" s="318">
        <v>242.56899999999999</v>
      </c>
      <c r="C2354" s="318">
        <v>-6.8446746569816135E-3</v>
      </c>
      <c r="D2354" s="318">
        <v>2.8867282933601767E-3</v>
      </c>
      <c r="E2354" s="318">
        <v>2.7801271728614036E-2</v>
      </c>
      <c r="F2354" s="318">
        <v>2.9939831092353576E-2</v>
      </c>
      <c r="G2354" s="318">
        <v>7.7291070972823411E-4</v>
      </c>
      <c r="H2354" s="318">
        <v>8.1155624521464585E-4</v>
      </c>
      <c r="I2354" s="318">
        <v>5.0454121894975168E-2</v>
      </c>
      <c r="J2354" s="318">
        <v>0</v>
      </c>
      <c r="K2354" s="318" t="s">
        <v>634</v>
      </c>
      <c r="O2354" s="318">
        <v>0</v>
      </c>
      <c r="P2354" s="318">
        <v>0</v>
      </c>
      <c r="Q2354" s="318">
        <v>0</v>
      </c>
      <c r="R2354" s="318">
        <v>0</v>
      </c>
      <c r="S2354" s="318">
        <v>0</v>
      </c>
      <c r="T2354" s="318">
        <v>0</v>
      </c>
      <c r="U2354" s="318">
        <v>0</v>
      </c>
    </row>
    <row r="2355" spans="1:21" x14ac:dyDescent="0.2">
      <c r="A2355" s="318">
        <v>39931</v>
      </c>
      <c r="B2355" s="318">
        <v>241.91499300000001</v>
      </c>
      <c r="C2355" s="318">
        <v>-2.6998101349173017E-3</v>
      </c>
      <c r="D2355" s="318">
        <v>1.7326450081274266E-3</v>
      </c>
      <c r="E2355" s="318">
        <v>2.748968941147726E-2</v>
      </c>
      <c r="F2355" s="318">
        <v>2.9604280904667817E-2</v>
      </c>
      <c r="G2355" s="318">
        <v>7.5568302393948499E-4</v>
      </c>
      <c r="H2355" s="318">
        <v>7.9346717513645933E-4</v>
      </c>
      <c r="I2355" s="318">
        <v>4.980497890653645E-2</v>
      </c>
      <c r="J2355" s="318">
        <v>0</v>
      </c>
      <c r="K2355" s="318" t="s">
        <v>634</v>
      </c>
      <c r="O2355" s="318">
        <v>0</v>
      </c>
      <c r="P2355" s="318">
        <v>0</v>
      </c>
      <c r="Q2355" s="318">
        <v>0</v>
      </c>
      <c r="R2355" s="318">
        <v>0</v>
      </c>
      <c r="S2355" s="318">
        <v>0</v>
      </c>
      <c r="T2355" s="318">
        <v>0</v>
      </c>
      <c r="U2355" s="318">
        <v>0</v>
      </c>
    </row>
    <row r="2356" spans="1:21" x14ac:dyDescent="0.2">
      <c r="A2356" s="318">
        <v>39932</v>
      </c>
      <c r="B2356" s="318">
        <v>249.75799599999999</v>
      </c>
      <c r="C2356" s="318">
        <v>3.1906037179796495E-2</v>
      </c>
      <c r="D2356" s="318">
        <v>2.328497039799119E-3</v>
      </c>
      <c r="E2356" s="318">
        <v>2.8022085038944832E-2</v>
      </c>
      <c r="F2356" s="318">
        <v>3.0177630041940587E-2</v>
      </c>
      <c r="G2356" s="318">
        <v>7.8523724992985572E-4</v>
      </c>
      <c r="H2356" s="318">
        <v>8.2449911242634853E-4</v>
      </c>
      <c r="I2356" s="318">
        <v>3.8840014481918726E-2</v>
      </c>
      <c r="J2356" s="318">
        <v>0</v>
      </c>
      <c r="K2356" s="318" t="s">
        <v>634</v>
      </c>
      <c r="O2356" s="318">
        <v>0</v>
      </c>
      <c r="P2356" s="318">
        <v>0</v>
      </c>
      <c r="Q2356" s="318">
        <v>0</v>
      </c>
      <c r="R2356" s="318">
        <v>0</v>
      </c>
      <c r="S2356" s="318">
        <v>0</v>
      </c>
      <c r="T2356" s="318">
        <v>0</v>
      </c>
      <c r="U2356" s="318">
        <v>0</v>
      </c>
    </row>
    <row r="2357" spans="1:21" x14ac:dyDescent="0.2">
      <c r="A2357" s="318">
        <v>39933</v>
      </c>
      <c r="B2357" s="318">
        <v>252.62600699999999</v>
      </c>
      <c r="C2357" s="318">
        <v>1.1417728829135644E-2</v>
      </c>
      <c r="D2357" s="318">
        <v>4.0576950944028285E-3</v>
      </c>
      <c r="E2357" s="318">
        <v>2.7370992189000614E-2</v>
      </c>
      <c r="F2357" s="318">
        <v>2.9476453126616044E-2</v>
      </c>
      <c r="G2357" s="318">
        <v>7.4917121341033267E-4</v>
      </c>
      <c r="H2357" s="318">
        <v>7.8662977408084939E-4</v>
      </c>
      <c r="I2357" s="318">
        <v>5.0806820248543161E-2</v>
      </c>
      <c r="J2357" s="318">
        <v>0</v>
      </c>
      <c r="K2357" s="318" t="s">
        <v>634</v>
      </c>
      <c r="O2357" s="318">
        <v>0</v>
      </c>
      <c r="P2357" s="318">
        <v>0</v>
      </c>
      <c r="Q2357" s="318">
        <v>0</v>
      </c>
      <c r="R2357" s="318">
        <v>0</v>
      </c>
      <c r="S2357" s="318">
        <v>0</v>
      </c>
      <c r="T2357" s="318">
        <v>0</v>
      </c>
      <c r="U2357" s="318">
        <v>0</v>
      </c>
    </row>
    <row r="2358" spans="1:21" x14ac:dyDescent="0.2">
      <c r="A2358" s="318">
        <v>39937</v>
      </c>
      <c r="B2358" s="318">
        <v>266.03100599999999</v>
      </c>
      <c r="C2358" s="318">
        <v>5.1702704037115868E-2</v>
      </c>
      <c r="D2358" s="318">
        <v>8.7141032782141279E-3</v>
      </c>
      <c r="E2358" s="318">
        <v>2.6724680068391817E-2</v>
      </c>
      <c r="F2358" s="318">
        <v>2.878042468903734E-2</v>
      </c>
      <c r="G2358" s="318">
        <v>7.1420852475789884E-4</v>
      </c>
      <c r="H2358" s="318">
        <v>7.4991895099579386E-4</v>
      </c>
      <c r="I2358" s="318">
        <v>5.1158569966392516E-2</v>
      </c>
      <c r="J2358" s="318">
        <v>0</v>
      </c>
      <c r="K2358" s="318" t="s">
        <v>634</v>
      </c>
      <c r="O2358" s="318">
        <v>0</v>
      </c>
      <c r="P2358" s="318">
        <v>0</v>
      </c>
      <c r="Q2358" s="318">
        <v>0</v>
      </c>
      <c r="R2358" s="318">
        <v>0</v>
      </c>
      <c r="S2358" s="318">
        <v>0</v>
      </c>
      <c r="T2358" s="318">
        <v>0</v>
      </c>
      <c r="U2358" s="318">
        <v>0</v>
      </c>
    </row>
    <row r="2359" spans="1:21" x14ac:dyDescent="0.2">
      <c r="A2359" s="318">
        <v>39938</v>
      </c>
      <c r="B2359" s="318">
        <v>265.53900099999998</v>
      </c>
      <c r="C2359" s="318">
        <v>-1.8511395828126373E-3</v>
      </c>
      <c r="D2359" s="318">
        <v>7.6058785928737578E-3</v>
      </c>
      <c r="E2359" s="318">
        <v>2.6653821036090923E-2</v>
      </c>
      <c r="F2359" s="318">
        <v>2.8704114961944069E-2</v>
      </c>
      <c r="G2359" s="318">
        <v>7.1042617582396292E-4</v>
      </c>
      <c r="H2359" s="318">
        <v>7.459474846151611E-4</v>
      </c>
      <c r="I2359" s="318">
        <v>9.3058729539768723E-2</v>
      </c>
      <c r="J2359" s="318">
        <v>0</v>
      </c>
      <c r="K2359" s="318" t="s">
        <v>634</v>
      </c>
      <c r="O2359" s="318">
        <v>0</v>
      </c>
      <c r="P2359" s="318">
        <v>0</v>
      </c>
      <c r="Q2359" s="318">
        <v>0</v>
      </c>
      <c r="R2359" s="318">
        <v>0</v>
      </c>
      <c r="S2359" s="318">
        <v>0</v>
      </c>
      <c r="T2359" s="318">
        <v>0</v>
      </c>
      <c r="U2359" s="318">
        <v>0</v>
      </c>
    </row>
    <row r="2360" spans="1:21" x14ac:dyDescent="0.2">
      <c r="A2360" s="318">
        <v>39939</v>
      </c>
      <c r="B2360" s="318">
        <v>268.43301400000001</v>
      </c>
      <c r="C2360" s="318">
        <v>1.0839674198290229E-2</v>
      </c>
      <c r="D2360" s="318">
        <v>7.7820202760185159E-3</v>
      </c>
      <c r="E2360" s="318">
        <v>2.6662814006179487E-2</v>
      </c>
      <c r="F2360" s="318">
        <v>2.8713799698962525E-2</v>
      </c>
      <c r="G2360" s="318">
        <v>7.1090565072812108E-4</v>
      </c>
      <c r="H2360" s="318">
        <v>7.4645093326452714E-4</v>
      </c>
      <c r="I2360" s="318">
        <v>9.6049961502259543E-2</v>
      </c>
      <c r="J2360" s="318">
        <v>0</v>
      </c>
      <c r="K2360" s="318" t="s">
        <v>634</v>
      </c>
      <c r="O2360" s="318">
        <v>0</v>
      </c>
      <c r="P2360" s="318">
        <v>0</v>
      </c>
      <c r="Q2360" s="318">
        <v>0</v>
      </c>
      <c r="R2360" s="318">
        <v>0</v>
      </c>
      <c r="S2360" s="318">
        <v>0</v>
      </c>
      <c r="T2360" s="318">
        <v>0</v>
      </c>
      <c r="U2360" s="318">
        <v>0</v>
      </c>
    </row>
    <row r="2361" spans="1:21" x14ac:dyDescent="0.2">
      <c r="A2361" s="318">
        <v>39940</v>
      </c>
      <c r="B2361" s="318">
        <v>274.24200400000001</v>
      </c>
      <c r="C2361" s="318">
        <v>2.1409542336720485E-2</v>
      </c>
      <c r="D2361" s="318">
        <v>6.4074305247081471E-3</v>
      </c>
      <c r="E2361" s="318">
        <v>2.5058342739524387E-2</v>
      </c>
      <c r="F2361" s="318">
        <v>2.6985907565641645E-2</v>
      </c>
      <c r="G2361" s="318">
        <v>6.2792054085147463E-4</v>
      </c>
      <c r="H2361" s="318">
        <v>6.5931656789404837E-4</v>
      </c>
      <c r="I2361" s="318">
        <v>0.1139217146008442</v>
      </c>
      <c r="J2361" s="318">
        <v>0</v>
      </c>
      <c r="K2361" s="318" t="s">
        <v>634</v>
      </c>
      <c r="O2361" s="318">
        <v>0</v>
      </c>
      <c r="P2361" s="318">
        <v>0</v>
      </c>
      <c r="Q2361" s="318">
        <v>0</v>
      </c>
      <c r="R2361" s="318">
        <v>0</v>
      </c>
      <c r="S2361" s="318">
        <v>0</v>
      </c>
      <c r="T2361" s="318">
        <v>0</v>
      </c>
      <c r="U2361" s="318">
        <v>0</v>
      </c>
    </row>
    <row r="2362" spans="1:21" x14ac:dyDescent="0.2">
      <c r="A2362" s="318">
        <v>39941</v>
      </c>
      <c r="B2362" s="318">
        <v>284.14700299999998</v>
      </c>
      <c r="C2362" s="318">
        <v>3.5480777590708237E-2</v>
      </c>
      <c r="D2362" s="318">
        <v>9.4838877227478753E-3</v>
      </c>
      <c r="E2362" s="318">
        <v>2.4436011211952206E-2</v>
      </c>
      <c r="F2362" s="318">
        <v>2.6315704382102376E-2</v>
      </c>
      <c r="G2362" s="318">
        <v>5.9711864395065387E-4</v>
      </c>
      <c r="H2362" s="318">
        <v>6.2697457614818654E-4</v>
      </c>
      <c r="I2362" s="318">
        <v>0.10105987853787919</v>
      </c>
      <c r="J2362" s="318">
        <v>0</v>
      </c>
      <c r="K2362" s="318" t="s">
        <v>634</v>
      </c>
      <c r="O2362" s="318">
        <v>0</v>
      </c>
      <c r="P2362" s="318">
        <v>0</v>
      </c>
      <c r="Q2362" s="318">
        <v>0</v>
      </c>
      <c r="R2362" s="318">
        <v>0</v>
      </c>
      <c r="S2362" s="318">
        <v>0</v>
      </c>
      <c r="T2362" s="318">
        <v>0</v>
      </c>
      <c r="U2362" s="318">
        <v>0</v>
      </c>
    </row>
    <row r="2363" spans="1:21" x14ac:dyDescent="0.2">
      <c r="A2363" s="318">
        <v>39944</v>
      </c>
      <c r="B2363" s="318">
        <v>277.733002</v>
      </c>
      <c r="C2363" s="318">
        <v>-2.2831492714217933E-2</v>
      </c>
      <c r="D2363" s="318">
        <v>8.6480785040673157E-3</v>
      </c>
      <c r="E2363" s="318">
        <v>2.5252751318047259E-2</v>
      </c>
      <c r="F2363" s="318">
        <v>2.7195270650204738E-2</v>
      </c>
      <c r="G2363" s="318">
        <v>6.3770144913113751E-4</v>
      </c>
      <c r="H2363" s="318">
        <v>6.6958652158769438E-4</v>
      </c>
      <c r="I2363" s="318">
        <v>0.12817953089186249</v>
      </c>
      <c r="J2363" s="318">
        <v>0</v>
      </c>
      <c r="K2363" s="318" t="s">
        <v>634</v>
      </c>
      <c r="O2363" s="318">
        <v>0</v>
      </c>
      <c r="P2363" s="318">
        <v>0</v>
      </c>
      <c r="Q2363" s="318">
        <v>0</v>
      </c>
      <c r="R2363" s="318">
        <v>0</v>
      </c>
      <c r="S2363" s="318">
        <v>0</v>
      </c>
      <c r="T2363" s="318">
        <v>0</v>
      </c>
      <c r="U2363" s="318">
        <v>0</v>
      </c>
    </row>
    <row r="2364" spans="1:21" x14ac:dyDescent="0.2">
      <c r="A2364" s="318">
        <v>39945</v>
      </c>
      <c r="B2364" s="318">
        <v>280.385986</v>
      </c>
      <c r="C2364" s="318">
        <v>9.506947582348874E-3</v>
      </c>
      <c r="D2364" s="318">
        <v>1.0593367655091664E-2</v>
      </c>
      <c r="E2364" s="318">
        <v>2.3532874009524734E-2</v>
      </c>
      <c r="F2364" s="318">
        <v>2.5343095087180481E-2</v>
      </c>
      <c r="G2364" s="318">
        <v>5.5379615914816465E-4</v>
      </c>
      <c r="H2364" s="318">
        <v>5.8148596710557289E-4</v>
      </c>
      <c r="I2364" s="318">
        <v>0.11941497772706618</v>
      </c>
      <c r="J2364" s="318">
        <v>0</v>
      </c>
      <c r="K2364" s="318" t="s">
        <v>634</v>
      </c>
      <c r="O2364" s="318">
        <v>0</v>
      </c>
      <c r="P2364" s="318">
        <v>0</v>
      </c>
      <c r="Q2364" s="318">
        <v>0</v>
      </c>
      <c r="R2364" s="318">
        <v>0</v>
      </c>
      <c r="S2364" s="318">
        <v>0</v>
      </c>
      <c r="T2364" s="318">
        <v>0</v>
      </c>
      <c r="U2364" s="318">
        <v>0</v>
      </c>
    </row>
    <row r="2365" spans="1:21" x14ac:dyDescent="0.2">
      <c r="A2365" s="318">
        <v>39946</v>
      </c>
      <c r="B2365" s="318">
        <v>272.99301100000002</v>
      </c>
      <c r="C2365" s="318">
        <v>-2.6720981184811164E-2</v>
      </c>
      <c r="D2365" s="318">
        <v>1.0226025323094764E-2</v>
      </c>
      <c r="E2365" s="318">
        <v>2.4072059114182125E-2</v>
      </c>
      <c r="F2365" s="318">
        <v>2.5923755969119212E-2</v>
      </c>
      <c r="G2365" s="318">
        <v>5.7946402999667877E-4</v>
      </c>
      <c r="H2365" s="318">
        <v>6.0843723149651269E-4</v>
      </c>
      <c r="I2365" s="318">
        <v>0.11882654042786733</v>
      </c>
      <c r="J2365" s="318">
        <v>0</v>
      </c>
      <c r="K2365" s="318" t="s">
        <v>634</v>
      </c>
      <c r="O2365" s="318">
        <v>0</v>
      </c>
      <c r="P2365" s="318">
        <v>0</v>
      </c>
      <c r="Q2365" s="318">
        <v>0</v>
      </c>
      <c r="R2365" s="318">
        <v>0</v>
      </c>
      <c r="S2365" s="318">
        <v>0</v>
      </c>
      <c r="T2365" s="318">
        <v>0</v>
      </c>
      <c r="U2365" s="318">
        <v>0</v>
      </c>
    </row>
    <row r="2366" spans="1:21" x14ac:dyDescent="0.2">
      <c r="A2366" s="318">
        <v>39947</v>
      </c>
      <c r="B2366" s="318">
        <v>273.69799799999998</v>
      </c>
      <c r="C2366" s="318">
        <v>2.579107317221825E-3</v>
      </c>
      <c r="D2366" s="318">
        <v>8.1983311154227908E-3</v>
      </c>
      <c r="E2366" s="318">
        <v>2.27387148284483E-2</v>
      </c>
      <c r="F2366" s="318">
        <v>2.4487846738328937E-2</v>
      </c>
      <c r="G2366" s="318">
        <v>5.1704915204949463E-4</v>
      </c>
      <c r="H2366" s="318">
        <v>5.4290160965196935E-4</v>
      </c>
      <c r="I2366" s="318">
        <v>9.6240399218657957E-2</v>
      </c>
      <c r="J2366" s="318">
        <v>0</v>
      </c>
      <c r="K2366" s="318" t="s">
        <v>634</v>
      </c>
      <c r="O2366" s="318">
        <v>0</v>
      </c>
      <c r="P2366" s="318">
        <v>0</v>
      </c>
      <c r="Q2366" s="318">
        <v>0</v>
      </c>
      <c r="R2366" s="318">
        <v>0</v>
      </c>
      <c r="S2366" s="318">
        <v>0</v>
      </c>
      <c r="T2366" s="318">
        <v>0</v>
      </c>
      <c r="U2366" s="318">
        <v>0</v>
      </c>
    </row>
    <row r="2367" spans="1:21" x14ac:dyDescent="0.2">
      <c r="A2367" s="318">
        <v>39948</v>
      </c>
      <c r="B2367" s="318">
        <v>275.63299599999999</v>
      </c>
      <c r="C2367" s="318">
        <v>7.0449547692783814E-3</v>
      </c>
      <c r="D2367" s="318">
        <v>8.1445872947405878E-3</v>
      </c>
      <c r="E2367" s="318">
        <v>2.2740109991771344E-2</v>
      </c>
      <c r="F2367" s="318">
        <v>2.44893492219076E-2</v>
      </c>
      <c r="G2367" s="318">
        <v>5.1711260243785884E-4</v>
      </c>
      <c r="H2367" s="318">
        <v>5.4296823255975185E-4</v>
      </c>
      <c r="I2367" s="318">
        <v>9.5136934840999651E-2</v>
      </c>
      <c r="J2367" s="318">
        <v>0</v>
      </c>
      <c r="K2367" s="318" t="s">
        <v>634</v>
      </c>
      <c r="O2367" s="318">
        <v>0</v>
      </c>
      <c r="P2367" s="318">
        <v>0</v>
      </c>
      <c r="Q2367" s="318">
        <v>0</v>
      </c>
      <c r="R2367" s="318">
        <v>0</v>
      </c>
      <c r="S2367" s="318">
        <v>0</v>
      </c>
      <c r="T2367" s="318">
        <v>0</v>
      </c>
      <c r="U2367" s="318">
        <v>0</v>
      </c>
    </row>
    <row r="2368" spans="1:21" x14ac:dyDescent="0.2">
      <c r="A2368" s="318">
        <v>39951</v>
      </c>
      <c r="B2368" s="318">
        <v>281.77999899999998</v>
      </c>
      <c r="C2368" s="318">
        <v>2.2056364865107533E-2</v>
      </c>
      <c r="D2368" s="318">
        <v>8.1070307838698313E-3</v>
      </c>
      <c r="E2368" s="318">
        <v>2.2715255152657751E-2</v>
      </c>
      <c r="F2368" s="318">
        <v>2.4462582472092962E-2</v>
      </c>
      <c r="G2368" s="318">
        <v>5.1598281665034447E-4</v>
      </c>
      <c r="H2368" s="318">
        <v>5.4178195748286174E-4</v>
      </c>
      <c r="I2368" s="318">
        <v>9.8117971992586692E-2</v>
      </c>
      <c r="J2368" s="318">
        <v>0</v>
      </c>
      <c r="K2368" s="318" t="s">
        <v>634</v>
      </c>
      <c r="O2368" s="318">
        <v>0</v>
      </c>
      <c r="P2368" s="318">
        <v>0</v>
      </c>
      <c r="Q2368" s="318">
        <v>0</v>
      </c>
      <c r="R2368" s="318">
        <v>0</v>
      </c>
      <c r="S2368" s="318">
        <v>0</v>
      </c>
      <c r="T2368" s="318">
        <v>0</v>
      </c>
      <c r="U2368" s="318">
        <v>0</v>
      </c>
    </row>
    <row r="2369" spans="1:21" x14ac:dyDescent="0.2">
      <c r="A2369" s="318">
        <v>39952</v>
      </c>
      <c r="B2369" s="318">
        <v>285.614014</v>
      </c>
      <c r="C2369" s="318">
        <v>1.351467681279187E-2</v>
      </c>
      <c r="D2369" s="318">
        <v>7.2251091230526917E-3</v>
      </c>
      <c r="E2369" s="318">
        <v>2.2090740412090488E-2</v>
      </c>
      <c r="F2369" s="318">
        <v>2.3790028136097447E-2</v>
      </c>
      <c r="G2369" s="318">
        <v>4.8800081195436777E-4</v>
      </c>
      <c r="H2369" s="318">
        <v>5.1240085255208621E-4</v>
      </c>
      <c r="I2369" s="318">
        <v>0.10866658414371622</v>
      </c>
      <c r="J2369" s="318">
        <v>0</v>
      </c>
      <c r="K2369" s="318" t="s">
        <v>634</v>
      </c>
      <c r="O2369" s="318">
        <v>0</v>
      </c>
      <c r="P2369" s="318">
        <v>0</v>
      </c>
      <c r="Q2369" s="318">
        <v>0</v>
      </c>
      <c r="R2369" s="318">
        <v>0</v>
      </c>
      <c r="S2369" s="318">
        <v>0</v>
      </c>
      <c r="T2369" s="318">
        <v>0</v>
      </c>
      <c r="U2369" s="318">
        <v>0</v>
      </c>
    </row>
    <row r="2370" spans="1:21" x14ac:dyDescent="0.2">
      <c r="A2370" s="318">
        <v>39953</v>
      </c>
      <c r="B2370" s="318">
        <v>290.13799999999998</v>
      </c>
      <c r="C2370" s="318">
        <v>1.5715373973982281E-2</v>
      </c>
      <c r="D2370" s="318">
        <v>1.0157237696264049E-2</v>
      </c>
      <c r="E2370" s="318">
        <v>1.8484586335497107E-2</v>
      </c>
      <c r="F2370" s="318">
        <v>1.9906477592073805E-2</v>
      </c>
      <c r="G2370" s="318">
        <v>3.4167993199444641E-4</v>
      </c>
      <c r="H2370" s="318">
        <v>3.5876392859416874E-4</v>
      </c>
      <c r="I2370" s="318">
        <v>0.10458859071306519</v>
      </c>
      <c r="J2370" s="318">
        <v>0</v>
      </c>
      <c r="K2370" s="318" t="s">
        <v>634</v>
      </c>
      <c r="O2370" s="318">
        <v>0</v>
      </c>
      <c r="P2370" s="318">
        <v>0</v>
      </c>
      <c r="Q2370" s="318">
        <v>0</v>
      </c>
      <c r="R2370" s="318">
        <v>0</v>
      </c>
      <c r="S2370" s="318">
        <v>0</v>
      </c>
      <c r="T2370" s="318">
        <v>0</v>
      </c>
      <c r="U2370" s="318">
        <v>0</v>
      </c>
    </row>
    <row r="2371" spans="1:21" x14ac:dyDescent="0.2">
      <c r="A2371" s="318">
        <v>39955</v>
      </c>
      <c r="B2371" s="318">
        <v>283.87600700000002</v>
      </c>
      <c r="C2371" s="318">
        <v>-2.1819124107630702E-2</v>
      </c>
      <c r="D2371" s="318">
        <v>8.4036663236179646E-3</v>
      </c>
      <c r="E2371" s="318">
        <v>1.9707868744991593E-2</v>
      </c>
      <c r="F2371" s="318">
        <v>2.1223858648452484E-2</v>
      </c>
      <c r="G2371" s="318">
        <v>3.8840009046981643E-4</v>
      </c>
      <c r="H2371" s="318">
        <v>4.0782009499330726E-4</v>
      </c>
      <c r="I2371" s="318">
        <v>0.12263010067385886</v>
      </c>
      <c r="J2371" s="318">
        <v>0</v>
      </c>
      <c r="K2371" s="318" t="s">
        <v>634</v>
      </c>
      <c r="O2371" s="318">
        <v>0</v>
      </c>
      <c r="P2371" s="318">
        <v>0</v>
      </c>
      <c r="Q2371" s="318">
        <v>0</v>
      </c>
      <c r="R2371" s="318">
        <v>0</v>
      </c>
      <c r="S2371" s="318">
        <v>0</v>
      </c>
      <c r="T2371" s="318">
        <v>0</v>
      </c>
      <c r="U2371" s="318">
        <v>0</v>
      </c>
    </row>
    <row r="2372" spans="1:21" x14ac:dyDescent="0.2">
      <c r="A2372" s="318">
        <v>39958</v>
      </c>
      <c r="B2372" s="318">
        <v>285.76199300000002</v>
      </c>
      <c r="C2372" s="318">
        <v>6.6217242925058215E-3</v>
      </c>
      <c r="D2372" s="318">
        <v>8.380386325947101E-3</v>
      </c>
      <c r="E2372" s="318">
        <v>1.9709761206229331E-2</v>
      </c>
      <c r="F2372" s="318">
        <v>2.1225896683631586E-2</v>
      </c>
      <c r="G2372" s="318">
        <v>3.8847468680658267E-4</v>
      </c>
      <c r="H2372" s="318">
        <v>4.0789842114691179E-4</v>
      </c>
      <c r="I2372" s="318">
        <v>0.1171220199083846</v>
      </c>
      <c r="J2372" s="318">
        <v>0</v>
      </c>
      <c r="K2372" s="318" t="s">
        <v>634</v>
      </c>
      <c r="O2372" s="318">
        <v>0</v>
      </c>
      <c r="P2372" s="318">
        <v>0</v>
      </c>
      <c r="Q2372" s="318">
        <v>0</v>
      </c>
      <c r="R2372" s="318">
        <v>0</v>
      </c>
      <c r="S2372" s="318">
        <v>0</v>
      </c>
      <c r="T2372" s="318">
        <v>0</v>
      </c>
      <c r="U2372" s="318">
        <v>0</v>
      </c>
    </row>
    <row r="2373" spans="1:21" x14ac:dyDescent="0.2">
      <c r="A2373" s="318">
        <v>39959</v>
      </c>
      <c r="B2373" s="318">
        <v>283.04501299999998</v>
      </c>
      <c r="C2373" s="318">
        <v>-9.5533305157216777E-3</v>
      </c>
      <c r="D2373" s="318">
        <v>8.2512577357081902E-3</v>
      </c>
      <c r="E2373" s="318">
        <v>1.9823032050039064E-2</v>
      </c>
      <c r="F2373" s="318">
        <v>2.1347880669272838E-2</v>
      </c>
      <c r="G2373" s="318">
        <v>3.9295259965687587E-4</v>
      </c>
      <c r="H2373" s="318">
        <v>4.1260022963971968E-4</v>
      </c>
      <c r="I2373" s="318">
        <v>0.11449969818087348</v>
      </c>
      <c r="J2373" s="318">
        <v>0</v>
      </c>
      <c r="K2373" s="318" t="s">
        <v>634</v>
      </c>
      <c r="O2373" s="318">
        <v>0</v>
      </c>
      <c r="P2373" s="318">
        <v>0</v>
      </c>
      <c r="Q2373" s="318">
        <v>0</v>
      </c>
      <c r="R2373" s="318">
        <v>0</v>
      </c>
      <c r="S2373" s="318">
        <v>0</v>
      </c>
      <c r="T2373" s="318">
        <v>0</v>
      </c>
      <c r="U2373" s="318">
        <v>0</v>
      </c>
    </row>
    <row r="2374" spans="1:21" x14ac:dyDescent="0.2">
      <c r="A2374" s="318">
        <v>39960</v>
      </c>
      <c r="B2374" s="318">
        <v>285.81201199999998</v>
      </c>
      <c r="C2374" s="318">
        <v>9.7283524715492536E-3</v>
      </c>
      <c r="D2374" s="318">
        <v>7.4858768266409404E-3</v>
      </c>
      <c r="E2374" s="318">
        <v>1.9417680142116121E-2</v>
      </c>
      <c r="F2374" s="318">
        <v>2.091134784535582E-2</v>
      </c>
      <c r="G2374" s="318">
        <v>3.7704630210153072E-4</v>
      </c>
      <c r="H2374" s="318">
        <v>3.9589861720660727E-4</v>
      </c>
      <c r="I2374" s="318">
        <v>0.10772810324791356</v>
      </c>
      <c r="J2374" s="318">
        <v>0</v>
      </c>
      <c r="K2374" s="318" t="s">
        <v>634</v>
      </c>
      <c r="O2374" s="318">
        <v>0</v>
      </c>
      <c r="P2374" s="318">
        <v>0</v>
      </c>
      <c r="Q2374" s="318">
        <v>0</v>
      </c>
      <c r="R2374" s="318">
        <v>0</v>
      </c>
      <c r="S2374" s="318">
        <v>0</v>
      </c>
      <c r="T2374" s="318">
        <v>0</v>
      </c>
      <c r="U2374" s="318">
        <v>0</v>
      </c>
    </row>
    <row r="2375" spans="1:21" x14ac:dyDescent="0.2">
      <c r="A2375" s="318">
        <v>39961</v>
      </c>
      <c r="B2375" s="318">
        <v>286.432007</v>
      </c>
      <c r="C2375" s="318">
        <v>2.1668911233987931E-3</v>
      </c>
      <c r="D2375" s="318">
        <v>7.9149990066590559E-3</v>
      </c>
      <c r="E2375" s="318">
        <v>1.9183307694925943E-2</v>
      </c>
      <c r="F2375" s="318">
        <v>2.0658946748381785E-2</v>
      </c>
      <c r="G2375" s="318">
        <v>3.6799929411820493E-4</v>
      </c>
      <c r="H2375" s="318">
        <v>3.8639925882411519E-4</v>
      </c>
      <c r="I2375" s="318">
        <v>0.11096223105197112</v>
      </c>
      <c r="J2375" s="318">
        <v>0</v>
      </c>
      <c r="K2375" s="318" t="s">
        <v>634</v>
      </c>
      <c r="O2375" s="318">
        <v>0</v>
      </c>
      <c r="P2375" s="318">
        <v>0</v>
      </c>
      <c r="Q2375" s="318">
        <v>0</v>
      </c>
      <c r="R2375" s="318">
        <v>0</v>
      </c>
      <c r="S2375" s="318">
        <v>0</v>
      </c>
      <c r="T2375" s="318">
        <v>0</v>
      </c>
      <c r="U2375" s="318">
        <v>0</v>
      </c>
    </row>
    <row r="2376" spans="1:21" x14ac:dyDescent="0.2">
      <c r="A2376" s="318">
        <v>39962</v>
      </c>
      <c r="B2376" s="318">
        <v>292.61498999999998</v>
      </c>
      <c r="C2376" s="318">
        <v>2.1356532495254769E-2</v>
      </c>
      <c r="D2376" s="318">
        <v>9.0605391319053437E-3</v>
      </c>
      <c r="E2376" s="318">
        <v>1.9235941653617469E-2</v>
      </c>
      <c r="F2376" s="318">
        <v>2.0715629473126503E-2</v>
      </c>
      <c r="G2376" s="318">
        <v>3.7002145130137556E-4</v>
      </c>
      <c r="H2376" s="318">
        <v>3.8852252386644434E-4</v>
      </c>
      <c r="I2376" s="318">
        <v>0.11857470965299151</v>
      </c>
      <c r="J2376" s="318">
        <v>0</v>
      </c>
      <c r="K2376" s="318" t="s">
        <v>634</v>
      </c>
      <c r="O2376" s="318">
        <v>0</v>
      </c>
      <c r="P2376" s="318">
        <v>0</v>
      </c>
      <c r="Q2376" s="318">
        <v>0</v>
      </c>
      <c r="R2376" s="318">
        <v>0</v>
      </c>
      <c r="S2376" s="318">
        <v>0</v>
      </c>
      <c r="T2376" s="318">
        <v>0</v>
      </c>
      <c r="U2376" s="318">
        <v>0</v>
      </c>
    </row>
    <row r="2377" spans="1:21" x14ac:dyDescent="0.2">
      <c r="A2377" s="318">
        <v>39966</v>
      </c>
      <c r="B2377" s="318">
        <v>305.34899899999999</v>
      </c>
      <c r="C2377" s="318">
        <v>4.2597663836039121E-2</v>
      </c>
      <c r="D2377" s="318">
        <v>9.5696642107740426E-3</v>
      </c>
      <c r="E2377" s="318">
        <v>1.9997259316125469E-2</v>
      </c>
      <c r="F2377" s="318">
        <v>2.1535510032750504E-2</v>
      </c>
      <c r="G2377" s="318">
        <v>3.9989038015636686E-4</v>
      </c>
      <c r="H2377" s="318">
        <v>4.198848991641852E-4</v>
      </c>
      <c r="I2377" s="318">
        <v>0.12527569903551486</v>
      </c>
      <c r="J2377" s="318">
        <v>0</v>
      </c>
      <c r="K2377" s="318" t="s">
        <v>634</v>
      </c>
      <c r="O2377" s="318">
        <v>0</v>
      </c>
      <c r="P2377" s="318">
        <v>0</v>
      </c>
      <c r="Q2377" s="318">
        <v>0</v>
      </c>
      <c r="R2377" s="318">
        <v>0</v>
      </c>
      <c r="S2377" s="318">
        <v>0</v>
      </c>
      <c r="T2377" s="318">
        <v>0</v>
      </c>
      <c r="U2377" s="318">
        <v>0</v>
      </c>
    </row>
    <row r="2378" spans="1:21" x14ac:dyDescent="0.2">
      <c r="A2378" s="318">
        <v>39967</v>
      </c>
      <c r="B2378" s="318">
        <v>293.12298600000003</v>
      </c>
      <c r="C2378" s="318">
        <v>-4.0863113070404924E-2</v>
      </c>
      <c r="D2378" s="318">
        <v>7.08010031079592E-3</v>
      </c>
      <c r="E2378" s="318">
        <v>2.2811949486982844E-2</v>
      </c>
      <c r="F2378" s="318">
        <v>2.4566714832135371E-2</v>
      </c>
      <c r="G2378" s="318">
        <v>5.2038503939665689E-4</v>
      </c>
      <c r="H2378" s="318">
        <v>5.4640429136648975E-4</v>
      </c>
      <c r="I2378" s="318">
        <v>0.13655851254991189</v>
      </c>
      <c r="J2378" s="318">
        <v>0</v>
      </c>
      <c r="K2378" s="318" t="s">
        <v>634</v>
      </c>
      <c r="O2378" s="318">
        <v>0</v>
      </c>
      <c r="P2378" s="318">
        <v>0</v>
      </c>
      <c r="Q2378" s="318">
        <v>0</v>
      </c>
      <c r="R2378" s="318">
        <v>0</v>
      </c>
      <c r="S2378" s="318">
        <v>0</v>
      </c>
      <c r="T2378" s="318">
        <v>0</v>
      </c>
      <c r="U2378" s="318">
        <v>0</v>
      </c>
    </row>
    <row r="2379" spans="1:21" x14ac:dyDescent="0.2">
      <c r="A2379" s="318">
        <v>39968</v>
      </c>
      <c r="B2379" s="318">
        <v>296.99600199999998</v>
      </c>
      <c r="C2379" s="318">
        <v>1.3126409044607018E-2</v>
      </c>
      <c r="D2379" s="318">
        <v>5.2431338825812126E-3</v>
      </c>
      <c r="E2379" s="318">
        <v>2.0472198850020204E-2</v>
      </c>
      <c r="F2379" s="318">
        <v>2.2046983376944836E-2</v>
      </c>
      <c r="G2379" s="318">
        <v>4.1911092575476857E-4</v>
      </c>
      <c r="H2379" s="318">
        <v>4.40066472042507E-4</v>
      </c>
      <c r="I2379" s="318">
        <v>0.1121432814881279</v>
      </c>
      <c r="J2379" s="318">
        <v>0</v>
      </c>
      <c r="K2379" s="318" t="s">
        <v>634</v>
      </c>
      <c r="O2379" s="318">
        <v>0</v>
      </c>
      <c r="P2379" s="318">
        <v>0</v>
      </c>
      <c r="Q2379" s="318">
        <v>0</v>
      </c>
      <c r="R2379" s="318">
        <v>0</v>
      </c>
      <c r="S2379" s="318">
        <v>0</v>
      </c>
      <c r="T2379" s="318">
        <v>0</v>
      </c>
      <c r="U2379" s="318">
        <v>0</v>
      </c>
    </row>
    <row r="2380" spans="1:21" x14ac:dyDescent="0.2">
      <c r="A2380" s="318">
        <v>39969</v>
      </c>
      <c r="B2380" s="318">
        <v>300.31201199999998</v>
      </c>
      <c r="C2380" s="318">
        <v>1.1103296756671334E-2</v>
      </c>
      <c r="D2380" s="318">
        <v>5.8600118035090206E-3</v>
      </c>
      <c r="E2380" s="318">
        <v>2.0442896079382381E-2</v>
      </c>
      <c r="F2380" s="318">
        <v>2.2015426547027178E-2</v>
      </c>
      <c r="G2380" s="318">
        <v>4.1791200011242758E-4</v>
      </c>
      <c r="H2380" s="318">
        <v>4.3880760011804899E-4</v>
      </c>
      <c r="I2380" s="318">
        <v>0.12133048165618453</v>
      </c>
      <c r="J2380" s="318">
        <v>0</v>
      </c>
      <c r="K2380" s="318" t="s">
        <v>634</v>
      </c>
      <c r="O2380" s="318">
        <v>0</v>
      </c>
      <c r="P2380" s="318">
        <v>0</v>
      </c>
      <c r="Q2380" s="318">
        <v>0</v>
      </c>
      <c r="R2380" s="318">
        <v>0</v>
      </c>
      <c r="S2380" s="318">
        <v>0</v>
      </c>
      <c r="T2380" s="318">
        <v>0</v>
      </c>
      <c r="U2380" s="318">
        <v>0</v>
      </c>
    </row>
    <row r="2381" spans="1:21" x14ac:dyDescent="0.2">
      <c r="A2381" s="318">
        <v>39972</v>
      </c>
      <c r="B2381" s="318">
        <v>292.69101000000001</v>
      </c>
      <c r="C2381" s="318">
        <v>-2.5704495004832385E-2</v>
      </c>
      <c r="D2381" s="318">
        <v>4.1198132700269912E-3</v>
      </c>
      <c r="E2381" s="318">
        <v>2.1524598654889933E-2</v>
      </c>
      <c r="F2381" s="318">
        <v>2.3180337012958387E-2</v>
      </c>
      <c r="G2381" s="318">
        <v>4.6330834725408958E-4</v>
      </c>
      <c r="H2381" s="318">
        <v>4.864737646167941E-4</v>
      </c>
      <c r="I2381" s="318">
        <v>0.13058797567085492</v>
      </c>
      <c r="J2381" s="318">
        <v>0</v>
      </c>
      <c r="K2381" s="318" t="s">
        <v>634</v>
      </c>
      <c r="O2381" s="318">
        <v>0</v>
      </c>
      <c r="P2381" s="318">
        <v>0</v>
      </c>
      <c r="Q2381" s="318">
        <v>0</v>
      </c>
      <c r="R2381" s="318">
        <v>0</v>
      </c>
      <c r="S2381" s="318">
        <v>0</v>
      </c>
      <c r="T2381" s="318">
        <v>0</v>
      </c>
      <c r="U2381" s="318">
        <v>0</v>
      </c>
    </row>
    <row r="2382" spans="1:21" x14ac:dyDescent="0.2">
      <c r="A2382" s="318">
        <v>39973</v>
      </c>
      <c r="B2382" s="318">
        <v>297.16198700000001</v>
      </c>
      <c r="C2382" s="318">
        <v>1.5159921710240151E-2</v>
      </c>
      <c r="D2382" s="318">
        <v>3.822212287813642E-3</v>
      </c>
      <c r="E2382" s="318">
        <v>2.131578794581248E-2</v>
      </c>
      <c r="F2382" s="318">
        <v>2.2955463941644209E-2</v>
      </c>
      <c r="G2382" s="318">
        <v>4.5436281575084457E-4</v>
      </c>
      <c r="H2382" s="318">
        <v>4.7708095653838681E-4</v>
      </c>
      <c r="I2382" s="318">
        <v>0.12161613565034297</v>
      </c>
      <c r="J2382" s="318">
        <v>0</v>
      </c>
      <c r="K2382" s="318" t="s">
        <v>634</v>
      </c>
      <c r="O2382" s="318">
        <v>0</v>
      </c>
      <c r="P2382" s="318">
        <v>0</v>
      </c>
      <c r="Q2382" s="318">
        <v>0</v>
      </c>
      <c r="R2382" s="318">
        <v>0</v>
      </c>
      <c r="S2382" s="318">
        <v>0</v>
      </c>
      <c r="T2382" s="318">
        <v>0</v>
      </c>
      <c r="U2382" s="318">
        <v>0</v>
      </c>
    </row>
    <row r="2383" spans="1:21" x14ac:dyDescent="0.2">
      <c r="A2383" s="318">
        <v>39974</v>
      </c>
      <c r="B2383" s="318">
        <v>303.77600100000001</v>
      </c>
      <c r="C2383" s="318">
        <v>2.2013190096573702E-2</v>
      </c>
      <c r="D2383" s="318">
        <v>3.1808985976167592E-3</v>
      </c>
      <c r="E2383" s="318">
        <v>2.0502763573947948E-2</v>
      </c>
      <c r="F2383" s="318">
        <v>2.2079899233482404E-2</v>
      </c>
      <c r="G2383" s="318">
        <v>4.2036331416920686E-4</v>
      </c>
      <c r="H2383" s="318">
        <v>4.4138147987766719E-4</v>
      </c>
      <c r="I2383" s="318">
        <v>0.10616292661099885</v>
      </c>
      <c r="J2383" s="318">
        <v>0</v>
      </c>
      <c r="K2383" s="318" t="s">
        <v>634</v>
      </c>
      <c r="O2383" s="318">
        <v>0</v>
      </c>
      <c r="P2383" s="318">
        <v>0</v>
      </c>
      <c r="Q2383" s="318">
        <v>0</v>
      </c>
      <c r="R2383" s="318">
        <v>0</v>
      </c>
      <c r="S2383" s="318">
        <v>0</v>
      </c>
      <c r="T2383" s="318">
        <v>0</v>
      </c>
      <c r="U2383" s="318">
        <v>0</v>
      </c>
    </row>
    <row r="2384" spans="1:21" x14ac:dyDescent="0.2">
      <c r="A2384" s="318">
        <v>39975</v>
      </c>
      <c r="B2384" s="318">
        <v>308.925995</v>
      </c>
      <c r="C2384" s="318">
        <v>1.6811158840263789E-2</v>
      </c>
      <c r="D2384" s="318">
        <v>5.0686439097349361E-3</v>
      </c>
      <c r="E2384" s="318">
        <v>1.9800972888060955E-2</v>
      </c>
      <c r="F2384" s="318">
        <v>2.1324124648681025E-2</v>
      </c>
      <c r="G2384" s="318">
        <v>3.9207852731372493E-4</v>
      </c>
      <c r="H2384" s="318">
        <v>4.1168245367941122E-4</v>
      </c>
      <c r="I2384" s="318">
        <v>0.12391068125519993</v>
      </c>
      <c r="J2384" s="318">
        <v>0</v>
      </c>
      <c r="K2384" s="318" t="s">
        <v>634</v>
      </c>
      <c r="O2384" s="318">
        <v>0</v>
      </c>
      <c r="P2384" s="318">
        <v>0</v>
      </c>
      <c r="Q2384" s="318">
        <v>0</v>
      </c>
      <c r="R2384" s="318">
        <v>0</v>
      </c>
      <c r="S2384" s="318">
        <v>0</v>
      </c>
      <c r="T2384" s="318">
        <v>0</v>
      </c>
      <c r="U2384" s="318">
        <v>0</v>
      </c>
    </row>
    <row r="2385" spans="1:21" x14ac:dyDescent="0.2">
      <c r="A2385" s="318">
        <v>39976</v>
      </c>
      <c r="B2385" s="318">
        <v>304.87799100000001</v>
      </c>
      <c r="C2385" s="318">
        <v>-1.3190082765484227E-2</v>
      </c>
      <c r="D2385" s="318">
        <v>3.987832940790503E-3</v>
      </c>
      <c r="E2385" s="318">
        <v>2.0162740274107235E-2</v>
      </c>
      <c r="F2385" s="318">
        <v>2.1713720295192408E-2</v>
      </c>
      <c r="G2385" s="318">
        <v>4.0653609536110593E-4</v>
      </c>
      <c r="H2385" s="318">
        <v>4.2686290012916122E-4</v>
      </c>
      <c r="I2385" s="318">
        <v>0.13733266924310825</v>
      </c>
      <c r="J2385" s="318">
        <v>0</v>
      </c>
      <c r="K2385" s="318" t="s">
        <v>634</v>
      </c>
      <c r="O2385" s="318">
        <v>0</v>
      </c>
      <c r="P2385" s="318">
        <v>0</v>
      </c>
      <c r="Q2385" s="318">
        <v>0</v>
      </c>
      <c r="R2385" s="318">
        <v>0</v>
      </c>
      <c r="S2385" s="318">
        <v>0</v>
      </c>
      <c r="T2385" s="318">
        <v>0</v>
      </c>
      <c r="U2385" s="318">
        <v>0</v>
      </c>
    </row>
    <row r="2386" spans="1:21" x14ac:dyDescent="0.2">
      <c r="A2386" s="318">
        <v>39979</v>
      </c>
      <c r="B2386" s="318">
        <v>294.89099099999999</v>
      </c>
      <c r="C2386" s="318">
        <v>-3.3305901050235738E-2</v>
      </c>
      <c r="D2386" s="318">
        <v>3.6742653281512383E-3</v>
      </c>
      <c r="E2386" s="318">
        <v>2.0708027935577508E-2</v>
      </c>
      <c r="F2386" s="318">
        <v>2.2300953161391163E-2</v>
      </c>
      <c r="G2386" s="318">
        <v>4.2882242098065846E-4</v>
      </c>
      <c r="H2386" s="318">
        <v>4.5026354202969143E-4</v>
      </c>
      <c r="I2386" s="318">
        <v>0.13015701281474837</v>
      </c>
      <c r="J2386" s="318">
        <v>0</v>
      </c>
      <c r="K2386" s="318" t="s">
        <v>634</v>
      </c>
      <c r="O2386" s="318">
        <v>0</v>
      </c>
      <c r="P2386" s="318">
        <v>0</v>
      </c>
      <c r="Q2386" s="318">
        <v>0</v>
      </c>
      <c r="R2386" s="318">
        <v>0</v>
      </c>
      <c r="S2386" s="318">
        <v>0</v>
      </c>
      <c r="T2386" s="318">
        <v>0</v>
      </c>
      <c r="U2386" s="318">
        <v>0</v>
      </c>
    </row>
    <row r="2387" spans="1:21" x14ac:dyDescent="0.2">
      <c r="A2387" s="318">
        <v>39980</v>
      </c>
      <c r="B2387" s="318">
        <v>298.31399499999998</v>
      </c>
      <c r="C2387" s="318">
        <v>1.1540840260877689E-2</v>
      </c>
      <c r="D2387" s="318">
        <v>4.1010145159443749E-3</v>
      </c>
      <c r="E2387" s="318">
        <v>2.0776558470378993E-2</v>
      </c>
      <c r="F2387" s="318">
        <v>2.237475527579276E-2</v>
      </c>
      <c r="G2387" s="318">
        <v>4.3166538187307707E-4</v>
      </c>
      <c r="H2387" s="318">
        <v>4.5324865096673094E-4</v>
      </c>
      <c r="I2387" s="318">
        <v>0.113624305463032</v>
      </c>
      <c r="J2387" s="318">
        <v>0</v>
      </c>
      <c r="K2387" s="318" t="s">
        <v>634</v>
      </c>
      <c r="O2387" s="318">
        <v>0</v>
      </c>
      <c r="P2387" s="318">
        <v>0</v>
      </c>
      <c r="Q2387" s="318">
        <v>0</v>
      </c>
      <c r="R2387" s="318">
        <v>0</v>
      </c>
      <c r="S2387" s="318">
        <v>0</v>
      </c>
      <c r="T2387" s="318">
        <v>0</v>
      </c>
      <c r="U2387" s="318">
        <v>0</v>
      </c>
    </row>
    <row r="2388" spans="1:21" x14ac:dyDescent="0.2">
      <c r="A2388" s="318">
        <v>39981</v>
      </c>
      <c r="B2388" s="318">
        <v>284.53601099999997</v>
      </c>
      <c r="C2388" s="318">
        <v>-4.7286784270533899E-2</v>
      </c>
      <c r="D2388" s="318">
        <v>1.5137888473818863E-3</v>
      </c>
      <c r="E2388" s="318">
        <v>2.3584717771795022E-2</v>
      </c>
      <c r="F2388" s="318">
        <v>2.5398926831163869E-2</v>
      </c>
      <c r="G2388" s="318">
        <v>5.562389123752239E-4</v>
      </c>
      <c r="H2388" s="318">
        <v>5.8405085799398512E-4</v>
      </c>
      <c r="I2388" s="318">
        <v>0.11407817525731945</v>
      </c>
      <c r="J2388" s="318">
        <v>0</v>
      </c>
      <c r="K2388" s="318" t="s">
        <v>634</v>
      </c>
      <c r="O2388" s="318">
        <v>0</v>
      </c>
      <c r="P2388" s="318">
        <v>0</v>
      </c>
      <c r="Q2388" s="318">
        <v>0</v>
      </c>
      <c r="R2388" s="318">
        <v>0</v>
      </c>
      <c r="S2388" s="318">
        <v>0</v>
      </c>
      <c r="T2388" s="318">
        <v>0</v>
      </c>
      <c r="U2388" s="318">
        <v>0</v>
      </c>
    </row>
    <row r="2389" spans="1:21" x14ac:dyDescent="0.2">
      <c r="A2389" s="318">
        <v>39982</v>
      </c>
      <c r="B2389" s="318">
        <v>288.18499800000001</v>
      </c>
      <c r="C2389" s="318">
        <v>1.2742806075306709E-2</v>
      </c>
      <c r="D2389" s="318">
        <v>1.0702860478675595E-3</v>
      </c>
      <c r="E2389" s="318">
        <v>2.3264501989693178E-2</v>
      </c>
      <c r="F2389" s="318">
        <v>2.5054079065823423E-2</v>
      </c>
      <c r="G2389" s="318">
        <v>5.4123705282843777E-4</v>
      </c>
      <c r="H2389" s="318">
        <v>5.6829890546985964E-4</v>
      </c>
      <c r="I2389" s="318">
        <v>8.9008873940655334E-2</v>
      </c>
      <c r="J2389" s="318">
        <v>0</v>
      </c>
      <c r="K2389" s="318" t="s">
        <v>634</v>
      </c>
      <c r="O2389" s="318">
        <v>0</v>
      </c>
      <c r="P2389" s="318">
        <v>0</v>
      </c>
      <c r="Q2389" s="318">
        <v>0</v>
      </c>
      <c r="R2389" s="318">
        <v>0</v>
      </c>
      <c r="S2389" s="318">
        <v>0</v>
      </c>
      <c r="T2389" s="318">
        <v>0</v>
      </c>
      <c r="U2389" s="318">
        <v>0</v>
      </c>
    </row>
    <row r="2390" spans="1:21" x14ac:dyDescent="0.2">
      <c r="A2390" s="318">
        <v>39983</v>
      </c>
      <c r="B2390" s="318">
        <v>289.19198599999999</v>
      </c>
      <c r="C2390" s="318">
        <v>3.4881508924788475E-3</v>
      </c>
      <c r="D2390" s="318">
        <v>5.9283243261455871E-4</v>
      </c>
      <c r="E2390" s="318">
        <v>2.3098633146158613E-2</v>
      </c>
      <c r="F2390" s="318">
        <v>2.4875451080478506E-2</v>
      </c>
      <c r="G2390" s="318">
        <v>5.3354685322081743E-4</v>
      </c>
      <c r="H2390" s="318">
        <v>5.6022419588185838E-4</v>
      </c>
      <c r="I2390" s="318">
        <v>8.6851355420900264E-2</v>
      </c>
      <c r="J2390" s="318">
        <v>0</v>
      </c>
      <c r="K2390" s="318" t="s">
        <v>634</v>
      </c>
      <c r="O2390" s="318">
        <v>0</v>
      </c>
      <c r="P2390" s="318">
        <v>0</v>
      </c>
      <c r="Q2390" s="318">
        <v>0</v>
      </c>
      <c r="R2390" s="318">
        <v>0</v>
      </c>
      <c r="S2390" s="318">
        <v>0</v>
      </c>
      <c r="T2390" s="318">
        <v>0</v>
      </c>
      <c r="U2390" s="318">
        <v>0</v>
      </c>
    </row>
    <row r="2391" spans="1:21" x14ac:dyDescent="0.2">
      <c r="A2391" s="318">
        <v>39986</v>
      </c>
      <c r="B2391" s="318">
        <v>270.49099699999999</v>
      </c>
      <c r="C2391" s="318">
        <v>-6.6851964050921101E-2</v>
      </c>
      <c r="D2391" s="318">
        <v>-3.338945568571317E-3</v>
      </c>
      <c r="E2391" s="318">
        <v>2.7079890999770206E-2</v>
      </c>
      <c r="F2391" s="318">
        <v>2.9162959538214066E-2</v>
      </c>
      <c r="G2391" s="318">
        <v>7.3332049655943537E-4</v>
      </c>
      <c r="H2391" s="318">
        <v>7.6998652138740716E-4</v>
      </c>
      <c r="I2391" s="318">
        <v>7.8235225436574865E-2</v>
      </c>
      <c r="J2391" s="318">
        <v>0</v>
      </c>
      <c r="K2391" s="318" t="s">
        <v>634</v>
      </c>
      <c r="O2391" s="318">
        <v>0</v>
      </c>
      <c r="P2391" s="318">
        <v>0</v>
      </c>
      <c r="Q2391" s="318">
        <v>0</v>
      </c>
      <c r="R2391" s="318">
        <v>0</v>
      </c>
      <c r="S2391" s="318">
        <v>0</v>
      </c>
      <c r="T2391" s="318">
        <v>0</v>
      </c>
      <c r="U2391" s="318">
        <v>0</v>
      </c>
    </row>
    <row r="2392" spans="1:21" x14ac:dyDescent="0.2">
      <c r="A2392" s="318">
        <v>39987</v>
      </c>
      <c r="B2392" s="318">
        <v>270.34399400000001</v>
      </c>
      <c r="C2392" s="318">
        <v>-5.4361498818087251E-4</v>
      </c>
      <c r="D2392" s="318">
        <v>-2.3258260866927537E-3</v>
      </c>
      <c r="E2392" s="318">
        <v>2.6749908572396151E-2</v>
      </c>
      <c r="F2392" s="318">
        <v>2.8807593847195855E-2</v>
      </c>
      <c r="G2392" s="318">
        <v>7.1555760863155305E-4</v>
      </c>
      <c r="H2392" s="318">
        <v>7.5133548906313071E-4</v>
      </c>
      <c r="I2392" s="318">
        <v>4.9486804074570123E-2</v>
      </c>
      <c r="J2392" s="318">
        <v>0</v>
      </c>
      <c r="K2392" s="318" t="s">
        <v>634</v>
      </c>
      <c r="O2392" s="318">
        <v>0</v>
      </c>
      <c r="P2392" s="318">
        <v>0</v>
      </c>
      <c r="Q2392" s="318">
        <v>0</v>
      </c>
      <c r="R2392" s="318">
        <v>0</v>
      </c>
      <c r="S2392" s="318">
        <v>0</v>
      </c>
      <c r="T2392" s="318">
        <v>0</v>
      </c>
      <c r="U2392" s="318">
        <v>0</v>
      </c>
    </row>
    <row r="2393" spans="1:21" x14ac:dyDescent="0.2">
      <c r="A2393" s="318">
        <v>39988</v>
      </c>
      <c r="B2393" s="318">
        <v>280.12200899999999</v>
      </c>
      <c r="C2393" s="318">
        <v>3.553005475305767E-2</v>
      </c>
      <c r="D2393" s="318">
        <v>-9.492389219045703E-4</v>
      </c>
      <c r="E2393" s="318">
        <v>2.7950282997072407E-2</v>
      </c>
      <c r="F2393" s="318">
        <v>3.0100304766077977E-2</v>
      </c>
      <c r="G2393" s="318">
        <v>7.8121831961643485E-4</v>
      </c>
      <c r="H2393" s="318">
        <v>8.2027923559725659E-4</v>
      </c>
      <c r="I2393" s="318">
        <v>5.3343882419650657E-2</v>
      </c>
      <c r="J2393" s="318">
        <v>0</v>
      </c>
      <c r="K2393" s="318" t="s">
        <v>634</v>
      </c>
      <c r="O2393" s="318">
        <v>0</v>
      </c>
      <c r="P2393" s="318">
        <v>0</v>
      </c>
      <c r="Q2393" s="318">
        <v>0</v>
      </c>
      <c r="R2393" s="318">
        <v>0</v>
      </c>
      <c r="S2393" s="318">
        <v>0</v>
      </c>
      <c r="T2393" s="318">
        <v>0</v>
      </c>
      <c r="U2393" s="318">
        <v>0</v>
      </c>
    </row>
    <row r="2394" spans="1:21" x14ac:dyDescent="0.2">
      <c r="A2394" s="318">
        <v>39989</v>
      </c>
      <c r="B2394" s="318">
        <v>277.00698899999998</v>
      </c>
      <c r="C2394" s="318">
        <v>-1.1182517771943843E-2</v>
      </c>
      <c r="D2394" s="318">
        <v>-1.0268192674389588E-3</v>
      </c>
      <c r="E2394" s="318">
        <v>2.7977606762629184E-2</v>
      </c>
      <c r="F2394" s="318">
        <v>3.0129730359754504E-2</v>
      </c>
      <c r="G2394" s="318">
        <v>7.827464801643143E-4</v>
      </c>
      <c r="H2394" s="318">
        <v>8.2188380417253003E-4</v>
      </c>
      <c r="I2394" s="318">
        <v>6.1770050247186369E-2</v>
      </c>
      <c r="J2394" s="318">
        <v>0</v>
      </c>
      <c r="K2394" s="318" t="s">
        <v>634</v>
      </c>
      <c r="O2394" s="318">
        <v>0</v>
      </c>
      <c r="P2394" s="318">
        <v>0</v>
      </c>
      <c r="Q2394" s="318">
        <v>0</v>
      </c>
      <c r="R2394" s="318">
        <v>0</v>
      </c>
      <c r="S2394" s="318">
        <v>0</v>
      </c>
      <c r="T2394" s="318">
        <v>0</v>
      </c>
      <c r="U2394" s="318">
        <v>0</v>
      </c>
    </row>
    <row r="2395" spans="1:21" x14ac:dyDescent="0.2">
      <c r="A2395" s="318">
        <v>39990</v>
      </c>
      <c r="B2395" s="318">
        <v>280.12799100000001</v>
      </c>
      <c r="C2395" s="318">
        <v>1.1203872524287405E-2</v>
      </c>
      <c r="D2395" s="318">
        <v>-9.565564077847618E-4</v>
      </c>
      <c r="E2395" s="318">
        <v>2.8007804297728318E-2</v>
      </c>
      <c r="F2395" s="318">
        <v>3.0162250782168956E-2</v>
      </c>
      <c r="G2395" s="318">
        <v>7.8443710157984883E-4</v>
      </c>
      <c r="H2395" s="318">
        <v>8.2365895665884134E-4</v>
      </c>
      <c r="I2395" s="318">
        <v>5.7403167077528038E-2</v>
      </c>
      <c r="J2395" s="318">
        <v>0</v>
      </c>
      <c r="K2395" s="318" t="s">
        <v>634</v>
      </c>
      <c r="O2395" s="318">
        <v>0</v>
      </c>
      <c r="P2395" s="318">
        <v>0</v>
      </c>
      <c r="Q2395" s="318">
        <v>0</v>
      </c>
      <c r="R2395" s="318">
        <v>0</v>
      </c>
      <c r="S2395" s="318">
        <v>0</v>
      </c>
      <c r="T2395" s="318">
        <v>0</v>
      </c>
      <c r="U2395" s="318">
        <v>0</v>
      </c>
    </row>
    <row r="2396" spans="1:21" x14ac:dyDescent="0.2">
      <c r="A2396" s="318">
        <v>39993</v>
      </c>
      <c r="B2396" s="318">
        <v>283.63799999999998</v>
      </c>
      <c r="C2396" s="318">
        <v>1.2452167779025084E-2</v>
      </c>
      <c r="D2396" s="318">
        <v>-4.6678132894541468E-4</v>
      </c>
      <c r="E2396" s="318">
        <v>2.8154699891181547E-2</v>
      </c>
      <c r="F2396" s="318">
        <v>3.032044603665705E-2</v>
      </c>
      <c r="G2396" s="318">
        <v>7.9268712596249828E-4</v>
      </c>
      <c r="H2396" s="318">
        <v>8.3232148226062327E-4</v>
      </c>
      <c r="I2396" s="318">
        <v>5.0604219645313676E-2</v>
      </c>
      <c r="J2396" s="318">
        <v>0</v>
      </c>
      <c r="K2396" s="318" t="s">
        <v>634</v>
      </c>
      <c r="O2396" s="318">
        <v>0</v>
      </c>
      <c r="P2396" s="318">
        <v>0</v>
      </c>
      <c r="Q2396" s="318">
        <v>0</v>
      </c>
      <c r="R2396" s="318">
        <v>0</v>
      </c>
      <c r="S2396" s="318">
        <v>0</v>
      </c>
      <c r="T2396" s="318">
        <v>0</v>
      </c>
      <c r="U2396" s="318">
        <v>0</v>
      </c>
    </row>
    <row r="2397" spans="1:21" x14ac:dyDescent="0.2">
      <c r="A2397" s="318">
        <v>39994</v>
      </c>
      <c r="B2397" s="318">
        <v>282.34698500000002</v>
      </c>
      <c r="C2397" s="318">
        <v>-4.562019393683313E-3</v>
      </c>
      <c r="D2397" s="318">
        <v>-1.7009980855615134E-3</v>
      </c>
      <c r="E2397" s="318">
        <v>2.7714858250349004E-2</v>
      </c>
      <c r="F2397" s="318">
        <v>2.9846770423452771E-2</v>
      </c>
      <c r="G2397" s="318">
        <v>7.6811336783693827E-4</v>
      </c>
      <c r="H2397" s="318">
        <v>8.0651903622878517E-4</v>
      </c>
      <c r="I2397" s="318">
        <v>6.0607338119447157E-2</v>
      </c>
      <c r="J2397" s="318">
        <v>0</v>
      </c>
      <c r="K2397" s="318" t="s">
        <v>634</v>
      </c>
      <c r="O2397" s="318">
        <v>0</v>
      </c>
      <c r="P2397" s="318">
        <v>0</v>
      </c>
      <c r="Q2397" s="318">
        <v>0</v>
      </c>
      <c r="R2397" s="318">
        <v>0</v>
      </c>
      <c r="S2397" s="318">
        <v>0</v>
      </c>
      <c r="T2397" s="318">
        <v>0</v>
      </c>
      <c r="U2397" s="318">
        <v>0</v>
      </c>
    </row>
    <row r="2398" spans="1:21" x14ac:dyDescent="0.2">
      <c r="A2398" s="318">
        <v>39995</v>
      </c>
      <c r="B2398" s="318">
        <v>288.108002</v>
      </c>
      <c r="C2398" s="318">
        <v>2.0198658957259023E-2</v>
      </c>
      <c r="D2398" s="318">
        <v>-2.7676173655034222E-3</v>
      </c>
      <c r="E2398" s="318">
        <v>2.6320713969070479E-2</v>
      </c>
      <c r="F2398" s="318">
        <v>2.834538427438359E-2</v>
      </c>
      <c r="G2398" s="318">
        <v>6.9277998384162181E-4</v>
      </c>
      <c r="H2398" s="318">
        <v>7.2741898303370291E-4</v>
      </c>
      <c r="I2398" s="318">
        <v>5.1627551553387503E-2</v>
      </c>
      <c r="J2398" s="318">
        <v>0</v>
      </c>
      <c r="K2398" s="318" t="s">
        <v>634</v>
      </c>
      <c r="O2398" s="318">
        <v>0</v>
      </c>
      <c r="P2398" s="318">
        <v>0</v>
      </c>
      <c r="Q2398" s="318">
        <v>0</v>
      </c>
      <c r="R2398" s="318">
        <v>0</v>
      </c>
      <c r="S2398" s="318">
        <v>0</v>
      </c>
      <c r="T2398" s="318">
        <v>0</v>
      </c>
      <c r="U2398" s="318">
        <v>0</v>
      </c>
    </row>
    <row r="2399" spans="1:21" x14ac:dyDescent="0.2">
      <c r="A2399" s="318">
        <v>39996</v>
      </c>
      <c r="B2399" s="318">
        <v>281.72699</v>
      </c>
      <c r="C2399" s="318">
        <v>-2.2396935343518307E-2</v>
      </c>
      <c r="D2399" s="318">
        <v>-1.8882755689850126E-3</v>
      </c>
      <c r="E2399" s="318">
        <v>2.5271926050674388E-2</v>
      </c>
      <c r="F2399" s="318">
        <v>2.7215920362264726E-2</v>
      </c>
      <c r="G2399" s="318">
        <v>6.3867024631075481E-4</v>
      </c>
      <c r="H2399" s="318">
        <v>6.7060375862629262E-4</v>
      </c>
      <c r="I2399" s="318">
        <v>4.6077406776929286E-2</v>
      </c>
      <c r="J2399" s="318">
        <v>0</v>
      </c>
      <c r="K2399" s="318" t="s">
        <v>634</v>
      </c>
      <c r="O2399" s="318">
        <v>0</v>
      </c>
      <c r="P2399" s="318">
        <v>0</v>
      </c>
      <c r="Q2399" s="318">
        <v>0</v>
      </c>
      <c r="R2399" s="318">
        <v>0</v>
      </c>
      <c r="S2399" s="318">
        <v>0</v>
      </c>
      <c r="T2399" s="318">
        <v>0</v>
      </c>
      <c r="U2399" s="318">
        <v>0</v>
      </c>
    </row>
    <row r="2400" spans="1:21" x14ac:dyDescent="0.2">
      <c r="A2400" s="318">
        <v>39997</v>
      </c>
      <c r="B2400" s="318">
        <v>280.67099000000002</v>
      </c>
      <c r="C2400" s="318">
        <v>-3.7553521832871498E-3</v>
      </c>
      <c r="D2400" s="318">
        <v>-2.6921689607894961E-3</v>
      </c>
      <c r="E2400" s="318">
        <v>2.5037850357968044E-2</v>
      </c>
      <c r="F2400" s="318">
        <v>2.6963838847042509E-2</v>
      </c>
      <c r="G2400" s="318">
        <v>6.2689395054800045E-4</v>
      </c>
      <c r="H2400" s="318">
        <v>6.5823864807540054E-4</v>
      </c>
      <c r="I2400" s="318">
        <v>4.3935741531638706E-2</v>
      </c>
      <c r="J2400" s="318">
        <v>0</v>
      </c>
      <c r="K2400" s="318" t="s">
        <v>634</v>
      </c>
      <c r="O2400" s="318">
        <v>0</v>
      </c>
      <c r="P2400" s="318">
        <v>0</v>
      </c>
      <c r="Q2400" s="318">
        <v>0</v>
      </c>
      <c r="R2400" s="318">
        <v>0</v>
      </c>
      <c r="S2400" s="318">
        <v>0</v>
      </c>
      <c r="T2400" s="318">
        <v>0</v>
      </c>
      <c r="U2400" s="318">
        <v>0</v>
      </c>
    </row>
    <row r="2401" spans="1:21" x14ac:dyDescent="0.2">
      <c r="A2401" s="318">
        <v>40000</v>
      </c>
      <c r="B2401" s="318">
        <v>269.60501099999999</v>
      </c>
      <c r="C2401" s="318">
        <v>-4.0225163595383043E-2</v>
      </c>
      <c r="D2401" s="318">
        <v>-5.1363813585063711E-3</v>
      </c>
      <c r="E2401" s="318">
        <v>2.6106351874295448E-2</v>
      </c>
      <c r="F2401" s="318">
        <v>2.811453278770279E-2</v>
      </c>
      <c r="G2401" s="318">
        <v>6.8154160818452946E-4</v>
      </c>
      <c r="H2401" s="318">
        <v>7.1561868859375591E-4</v>
      </c>
      <c r="I2401" s="318">
        <v>3.8933524563528221E-2</v>
      </c>
      <c r="J2401" s="318">
        <v>0</v>
      </c>
      <c r="K2401" s="318" t="s">
        <v>634</v>
      </c>
      <c r="O2401" s="318">
        <v>0</v>
      </c>
      <c r="P2401" s="318">
        <v>0</v>
      </c>
      <c r="Q2401" s="318">
        <v>0</v>
      </c>
      <c r="R2401" s="318">
        <v>0</v>
      </c>
      <c r="S2401" s="318">
        <v>0</v>
      </c>
      <c r="T2401" s="318">
        <v>0</v>
      </c>
      <c r="U2401" s="318">
        <v>0</v>
      </c>
    </row>
    <row r="2402" spans="1:21" x14ac:dyDescent="0.2">
      <c r="A2402" s="318">
        <v>40001</v>
      </c>
      <c r="B2402" s="318">
        <v>269.59298699999999</v>
      </c>
      <c r="C2402" s="318">
        <v>-4.4599572129674926E-5</v>
      </c>
      <c r="D2402" s="318">
        <v>-3.9144815759967182E-3</v>
      </c>
      <c r="E2402" s="318">
        <v>2.5692758985591684E-2</v>
      </c>
      <c r="F2402" s="318">
        <v>2.7669125061406428E-2</v>
      </c>
      <c r="G2402" s="318">
        <v>6.6011786429170222E-4</v>
      </c>
      <c r="H2402" s="318">
        <v>6.9312375750628732E-4</v>
      </c>
      <c r="I2402" s="318">
        <v>1.37086534353044E-2</v>
      </c>
      <c r="J2402" s="318">
        <v>0</v>
      </c>
      <c r="K2402" s="318" t="s">
        <v>634</v>
      </c>
      <c r="O2402" s="318">
        <v>0</v>
      </c>
      <c r="P2402" s="318">
        <v>0</v>
      </c>
      <c r="Q2402" s="318">
        <v>0</v>
      </c>
      <c r="R2402" s="318">
        <v>0</v>
      </c>
      <c r="S2402" s="318">
        <v>0</v>
      </c>
      <c r="T2402" s="318">
        <v>0</v>
      </c>
      <c r="U2402" s="318">
        <v>0</v>
      </c>
    </row>
    <row r="2403" spans="1:21" x14ac:dyDescent="0.2">
      <c r="A2403" s="318">
        <v>40002</v>
      </c>
      <c r="B2403" s="318">
        <v>264.83300800000001</v>
      </c>
      <c r="C2403" s="318">
        <v>-1.7813897226198971E-2</v>
      </c>
      <c r="D2403" s="318">
        <v>-5.4846634301128671E-3</v>
      </c>
      <c r="E2403" s="318">
        <v>2.547542275249836E-2</v>
      </c>
      <c r="F2403" s="318">
        <v>2.7435070656536695E-2</v>
      </c>
      <c r="G2403" s="318">
        <v>6.4899716441851104E-4</v>
      </c>
      <c r="H2403" s="318">
        <v>6.8144702263943661E-4</v>
      </c>
      <c r="I2403" s="318">
        <v>1.4973707308288198E-2</v>
      </c>
      <c r="J2403" s="318">
        <v>0</v>
      </c>
      <c r="K2403" s="318" t="s">
        <v>634</v>
      </c>
      <c r="O2403" s="318">
        <v>0</v>
      </c>
      <c r="P2403" s="318">
        <v>0</v>
      </c>
      <c r="Q2403" s="318">
        <v>0</v>
      </c>
      <c r="R2403" s="318">
        <v>0</v>
      </c>
      <c r="S2403" s="318">
        <v>0</v>
      </c>
      <c r="T2403" s="318">
        <v>0</v>
      </c>
      <c r="U2403" s="318">
        <v>0</v>
      </c>
    </row>
    <row r="2404" spans="1:21" x14ac:dyDescent="0.2">
      <c r="A2404" s="318">
        <v>40003</v>
      </c>
      <c r="B2404" s="318">
        <v>267.78298999999998</v>
      </c>
      <c r="C2404" s="318">
        <v>1.1077444826992999E-2</v>
      </c>
      <c r="D2404" s="318">
        <v>-6.0054132048548052E-3</v>
      </c>
      <c r="E2404" s="318">
        <v>2.4992418833347681E-2</v>
      </c>
      <c r="F2404" s="318">
        <v>2.6914912589759039E-2</v>
      </c>
      <c r="G2404" s="318">
        <v>6.2462099914147181E-4</v>
      </c>
      <c r="H2404" s="318">
        <v>6.5585204909854539E-4</v>
      </c>
      <c r="I2404" s="318">
        <v>-8.4074731650110954E-3</v>
      </c>
      <c r="J2404" s="318">
        <v>0</v>
      </c>
      <c r="K2404" s="318" t="s">
        <v>634</v>
      </c>
      <c r="O2404" s="318">
        <v>0</v>
      </c>
      <c r="P2404" s="318">
        <v>0</v>
      </c>
      <c r="Q2404" s="318">
        <v>0</v>
      </c>
      <c r="R2404" s="318">
        <v>0</v>
      </c>
      <c r="S2404" s="318">
        <v>0</v>
      </c>
      <c r="T2404" s="318">
        <v>0</v>
      </c>
      <c r="U2404" s="318">
        <v>0</v>
      </c>
    </row>
    <row r="2405" spans="1:21" x14ac:dyDescent="0.2">
      <c r="A2405" s="318">
        <v>40004</v>
      </c>
      <c r="B2405" s="318">
        <v>261.59201000000002</v>
      </c>
      <c r="C2405" s="318">
        <v>-2.3390837386189484E-2</v>
      </c>
      <c r="D2405" s="318">
        <v>-7.9197939775430565E-3</v>
      </c>
      <c r="E2405" s="318">
        <v>2.4695257711051202E-2</v>
      </c>
      <c r="F2405" s="318">
        <v>2.6594892919593601E-2</v>
      </c>
      <c r="G2405" s="318">
        <v>6.0985575341523392E-4</v>
      </c>
      <c r="H2405" s="318">
        <v>6.4034854108599567E-4</v>
      </c>
      <c r="I2405" s="318">
        <v>-7.5969414380405902E-3</v>
      </c>
      <c r="J2405" s="318">
        <v>0</v>
      </c>
      <c r="K2405" s="318" t="s">
        <v>634</v>
      </c>
      <c r="O2405" s="318">
        <v>0</v>
      </c>
      <c r="P2405" s="318">
        <v>0</v>
      </c>
      <c r="Q2405" s="318">
        <v>0</v>
      </c>
      <c r="R2405" s="318">
        <v>0</v>
      </c>
      <c r="S2405" s="318">
        <v>0</v>
      </c>
      <c r="T2405" s="318">
        <v>0</v>
      </c>
      <c r="U2405" s="318">
        <v>0</v>
      </c>
    </row>
    <row r="2406" spans="1:21" x14ac:dyDescent="0.2">
      <c r="A2406" s="318">
        <v>40007</v>
      </c>
      <c r="B2406" s="318">
        <v>266.18798800000002</v>
      </c>
      <c r="C2406" s="318">
        <v>1.7416704672805466E-2</v>
      </c>
      <c r="D2406" s="318">
        <v>-6.4623279090530727E-3</v>
      </c>
      <c r="E2406" s="318">
        <v>2.5265261659142481E-2</v>
      </c>
      <c r="F2406" s="318">
        <v>2.7208743325230364E-2</v>
      </c>
      <c r="G2406" s="318">
        <v>6.3833344670493502E-4</v>
      </c>
      <c r="H2406" s="318">
        <v>6.7025011904018185E-4</v>
      </c>
      <c r="I2406" s="318">
        <v>-1.7409054631821925E-2</v>
      </c>
      <c r="J2406" s="318">
        <v>0</v>
      </c>
      <c r="K2406" s="318" t="s">
        <v>634</v>
      </c>
      <c r="O2406" s="318">
        <v>0</v>
      </c>
      <c r="P2406" s="318">
        <v>0</v>
      </c>
      <c r="Q2406" s="318">
        <v>0</v>
      </c>
      <c r="R2406" s="318">
        <v>0</v>
      </c>
      <c r="S2406" s="318">
        <v>0</v>
      </c>
      <c r="T2406" s="318">
        <v>0</v>
      </c>
      <c r="U2406" s="318">
        <v>0</v>
      </c>
    </row>
    <row r="2407" spans="1:21" x14ac:dyDescent="0.2">
      <c r="A2407" s="318">
        <v>40008</v>
      </c>
      <c r="B2407" s="318">
        <v>272.49499500000002</v>
      </c>
      <c r="C2407" s="318">
        <v>2.3417465986194468E-2</v>
      </c>
      <c r="D2407" s="318">
        <v>-3.7612151930325848E-3</v>
      </c>
      <c r="E2407" s="318">
        <v>2.5284063548347554E-2</v>
      </c>
      <c r="F2407" s="318">
        <v>2.7228991513605055E-2</v>
      </c>
      <c r="G2407" s="318">
        <v>6.3928386951687748E-4</v>
      </c>
      <c r="H2407" s="318">
        <v>6.7124806299272144E-4</v>
      </c>
      <c r="I2407" s="318">
        <v>-2.8628256667029097E-3</v>
      </c>
      <c r="J2407" s="318">
        <v>0</v>
      </c>
      <c r="K2407" s="318" t="s">
        <v>634</v>
      </c>
      <c r="O2407" s="318">
        <v>0</v>
      </c>
      <c r="P2407" s="318">
        <v>0</v>
      </c>
      <c r="Q2407" s="318">
        <v>0</v>
      </c>
      <c r="R2407" s="318">
        <v>0</v>
      </c>
      <c r="S2407" s="318">
        <v>0</v>
      </c>
      <c r="T2407" s="318">
        <v>0</v>
      </c>
      <c r="U2407" s="318">
        <v>0</v>
      </c>
    </row>
    <row r="2408" spans="1:21" x14ac:dyDescent="0.2">
      <c r="A2408" s="318">
        <v>40009</v>
      </c>
      <c r="B2408" s="318">
        <v>281.34298699999999</v>
      </c>
      <c r="C2408" s="318">
        <v>3.1954272358031936E-2</v>
      </c>
      <c r="D2408" s="318">
        <v>-2.7891469979300027E-3</v>
      </c>
      <c r="E2408" s="318">
        <v>2.6274776204697464E-2</v>
      </c>
      <c r="F2408" s="318">
        <v>2.8295912835828035E-2</v>
      </c>
      <c r="G2408" s="318">
        <v>6.90363864606936E-4</v>
      </c>
      <c r="H2408" s="318">
        <v>7.2488205783728286E-4</v>
      </c>
      <c r="I2408" s="318">
        <v>2.20181864010482E-2</v>
      </c>
      <c r="J2408" s="318">
        <v>0</v>
      </c>
      <c r="K2408" s="318" t="s">
        <v>634</v>
      </c>
      <c r="O2408" s="318">
        <v>0</v>
      </c>
      <c r="P2408" s="318">
        <v>0</v>
      </c>
      <c r="Q2408" s="318">
        <v>0</v>
      </c>
      <c r="R2408" s="318">
        <v>0</v>
      </c>
      <c r="S2408" s="318">
        <v>0</v>
      </c>
      <c r="T2408" s="318">
        <v>0</v>
      </c>
      <c r="U2408" s="318">
        <v>0</v>
      </c>
    </row>
    <row r="2409" spans="1:21" x14ac:dyDescent="0.2">
      <c r="A2409" s="318">
        <v>40010</v>
      </c>
      <c r="B2409" s="318">
        <v>280.01001000000002</v>
      </c>
      <c r="C2409" s="318">
        <v>-4.7491667899452004E-3</v>
      </c>
      <c r="D2409" s="318">
        <v>-7.6354616552101609E-4</v>
      </c>
      <c r="E2409" s="318">
        <v>2.423315395641084E-2</v>
      </c>
      <c r="F2409" s="318">
        <v>2.6097242722288597E-2</v>
      </c>
      <c r="G2409" s="318">
        <v>5.8724575067511042E-4</v>
      </c>
      <c r="H2409" s="318">
        <v>6.1660803820886591E-4</v>
      </c>
      <c r="I2409" s="318">
        <v>2.8115217037325366E-2</v>
      </c>
      <c r="J2409" s="318">
        <v>0</v>
      </c>
      <c r="K2409" s="318" t="s">
        <v>634</v>
      </c>
      <c r="O2409" s="318">
        <v>0</v>
      </c>
      <c r="P2409" s="318">
        <v>0</v>
      </c>
      <c r="Q2409" s="318">
        <v>0</v>
      </c>
      <c r="R2409" s="318">
        <v>0</v>
      </c>
      <c r="S2409" s="318">
        <v>0</v>
      </c>
      <c r="T2409" s="318">
        <v>0</v>
      </c>
      <c r="U2409" s="318">
        <v>0</v>
      </c>
    </row>
    <row r="2410" spans="1:21" x14ac:dyDescent="0.2">
      <c r="A2410" s="318">
        <v>40011</v>
      </c>
      <c r="B2410" s="318">
        <v>282.29299900000001</v>
      </c>
      <c r="C2410" s="318">
        <v>8.1201825633816244E-3</v>
      </c>
      <c r="D2410" s="318">
        <v>-9.836710946603054E-4</v>
      </c>
      <c r="E2410" s="318">
        <v>2.4125087092179195E-2</v>
      </c>
      <c r="F2410" s="318">
        <v>2.5980863022346822E-2</v>
      </c>
      <c r="G2410" s="318">
        <v>5.8201982720523121E-4</v>
      </c>
      <c r="H2410" s="318">
        <v>6.1112081856549278E-4</v>
      </c>
      <c r="I2410" s="318">
        <v>3.108534272529459E-2</v>
      </c>
      <c r="J2410" s="318">
        <v>0</v>
      </c>
      <c r="K2410" s="318" t="s">
        <v>634</v>
      </c>
      <c r="O2410" s="318">
        <v>0</v>
      </c>
      <c r="P2410" s="318">
        <v>0</v>
      </c>
      <c r="Q2410" s="318">
        <v>0</v>
      </c>
      <c r="R2410" s="318">
        <v>0</v>
      </c>
      <c r="S2410" s="318">
        <v>0</v>
      </c>
      <c r="T2410" s="318">
        <v>0</v>
      </c>
      <c r="U2410" s="318">
        <v>0</v>
      </c>
    </row>
    <row r="2411" spans="1:21" x14ac:dyDescent="0.2">
      <c r="A2411" s="318">
        <v>40014</v>
      </c>
      <c r="B2411" s="318">
        <v>286.91598499999998</v>
      </c>
      <c r="C2411" s="318">
        <v>1.6243902619058108E-2</v>
      </c>
      <c r="D2411" s="318">
        <v>-3.7625434577557892E-4</v>
      </c>
      <c r="E2411" s="318">
        <v>2.4402295579553809E-2</v>
      </c>
      <c r="F2411" s="318">
        <v>2.6279395239519485E-2</v>
      </c>
      <c r="G2411" s="318">
        <v>5.9547202955191137E-4</v>
      </c>
      <c r="H2411" s="318">
        <v>6.2524563102950694E-4</v>
      </c>
      <c r="I2411" s="318">
        <v>2.553806358468412E-2</v>
      </c>
      <c r="J2411" s="318">
        <v>0</v>
      </c>
      <c r="K2411" s="318" t="s">
        <v>634</v>
      </c>
      <c r="O2411" s="318">
        <v>0</v>
      </c>
      <c r="P2411" s="318">
        <v>0</v>
      </c>
      <c r="Q2411" s="318">
        <v>0</v>
      </c>
      <c r="R2411" s="318">
        <v>0</v>
      </c>
      <c r="S2411" s="318">
        <v>0</v>
      </c>
      <c r="T2411" s="318">
        <v>0</v>
      </c>
      <c r="U2411" s="318">
        <v>0</v>
      </c>
    </row>
    <row r="2412" spans="1:21" x14ac:dyDescent="0.2">
      <c r="A2412" s="318">
        <v>40015</v>
      </c>
      <c r="B2412" s="318">
        <v>293.59399400000001</v>
      </c>
      <c r="C2412" s="318">
        <v>2.3008402415182313E-2</v>
      </c>
      <c r="D2412" s="318">
        <v>3.902810724038868E-3</v>
      </c>
      <c r="E2412" s="318">
        <v>1.9561115033092352E-2</v>
      </c>
      <c r="F2412" s="318">
        <v>2.1065816189484072E-2</v>
      </c>
      <c r="G2412" s="318">
        <v>3.8263722133787166E-4</v>
      </c>
      <c r="H2412" s="318">
        <v>4.0176908240476526E-4</v>
      </c>
      <c r="I2412" s="318">
        <v>2.5487038328342756E-2</v>
      </c>
      <c r="J2412" s="318">
        <v>0</v>
      </c>
      <c r="K2412" s="318" t="s">
        <v>634</v>
      </c>
      <c r="O2412" s="318">
        <v>0</v>
      </c>
      <c r="P2412" s="318">
        <v>0</v>
      </c>
      <c r="Q2412" s="318">
        <v>0</v>
      </c>
      <c r="R2412" s="318">
        <v>0</v>
      </c>
      <c r="S2412" s="318">
        <v>0</v>
      </c>
      <c r="T2412" s="318">
        <v>0</v>
      </c>
      <c r="U2412" s="318">
        <v>0</v>
      </c>
    </row>
    <row r="2413" spans="1:21" x14ac:dyDescent="0.2">
      <c r="A2413" s="318">
        <v>40016</v>
      </c>
      <c r="B2413" s="318">
        <v>293.02499399999999</v>
      </c>
      <c r="C2413" s="318">
        <v>-1.9399309946805262E-3</v>
      </c>
      <c r="D2413" s="318">
        <v>3.8363194856341223E-3</v>
      </c>
      <c r="E2413" s="318">
        <v>1.9579349469727451E-2</v>
      </c>
      <c r="F2413" s="318">
        <v>2.10854532750911E-2</v>
      </c>
      <c r="G2413" s="318">
        <v>3.8335092565771662E-4</v>
      </c>
      <c r="H2413" s="318">
        <v>4.0251847194060247E-4</v>
      </c>
      <c r="I2413" s="318">
        <v>5.3157225559333061E-2</v>
      </c>
      <c r="J2413" s="318">
        <v>0</v>
      </c>
      <c r="K2413" s="318" t="s">
        <v>634</v>
      </c>
      <c r="O2413" s="318">
        <v>0</v>
      </c>
      <c r="P2413" s="318">
        <v>0</v>
      </c>
      <c r="Q2413" s="318">
        <v>0</v>
      </c>
      <c r="R2413" s="318">
        <v>0</v>
      </c>
      <c r="S2413" s="318">
        <v>0</v>
      </c>
      <c r="T2413" s="318">
        <v>0</v>
      </c>
      <c r="U2413" s="318">
        <v>0</v>
      </c>
    </row>
    <row r="2414" spans="1:21" x14ac:dyDescent="0.2">
      <c r="A2414" s="318">
        <v>40017</v>
      </c>
      <c r="B2414" s="318">
        <v>297.76199300000002</v>
      </c>
      <c r="C2414" s="318">
        <v>1.6036577048413818E-2</v>
      </c>
      <c r="D2414" s="318">
        <v>2.9080586425558447E-3</v>
      </c>
      <c r="E2414" s="318">
        <v>1.8429971392411773E-2</v>
      </c>
      <c r="F2414" s="318">
        <v>1.9847661499520369E-2</v>
      </c>
      <c r="G2414" s="318">
        <v>3.3966384552511632E-4</v>
      </c>
      <c r="H2414" s="318">
        <v>3.5664703780137214E-4</v>
      </c>
      <c r="I2414" s="318">
        <v>5.3413404124971885E-2</v>
      </c>
      <c r="J2414" s="318">
        <v>0</v>
      </c>
      <c r="K2414" s="318" t="s">
        <v>634</v>
      </c>
      <c r="O2414" s="318">
        <v>0</v>
      </c>
      <c r="P2414" s="318">
        <v>0</v>
      </c>
      <c r="Q2414" s="318">
        <v>0</v>
      </c>
      <c r="R2414" s="318">
        <v>0</v>
      </c>
      <c r="S2414" s="318">
        <v>0</v>
      </c>
      <c r="T2414" s="318">
        <v>0</v>
      </c>
      <c r="U2414" s="318">
        <v>0</v>
      </c>
    </row>
    <row r="2415" spans="1:21" x14ac:dyDescent="0.2">
      <c r="A2415" s="318">
        <v>40018</v>
      </c>
      <c r="B2415" s="318">
        <v>296.27301</v>
      </c>
      <c r="C2415" s="318">
        <v>-5.0131258623991419E-3</v>
      </c>
      <c r="D2415" s="318">
        <v>3.2018392096770211E-3</v>
      </c>
      <c r="E2415" s="318">
        <v>1.8242348099020905E-2</v>
      </c>
      <c r="F2415" s="318">
        <v>1.9645605645099436E-2</v>
      </c>
      <c r="G2415" s="318">
        <v>3.3278326416585159E-4</v>
      </c>
      <c r="H2415" s="318">
        <v>3.4942242737414416E-4</v>
      </c>
      <c r="I2415" s="318">
        <v>5.3221295434319228E-2</v>
      </c>
      <c r="J2415" s="318">
        <v>0</v>
      </c>
      <c r="K2415" s="318" t="s">
        <v>634</v>
      </c>
      <c r="O2415" s="318">
        <v>0</v>
      </c>
      <c r="P2415" s="318">
        <v>0</v>
      </c>
      <c r="Q2415" s="318">
        <v>0</v>
      </c>
      <c r="R2415" s="318">
        <v>0</v>
      </c>
      <c r="S2415" s="318">
        <v>0</v>
      </c>
      <c r="T2415" s="318">
        <v>0</v>
      </c>
      <c r="U2415" s="318">
        <v>0</v>
      </c>
    </row>
    <row r="2416" spans="1:21" x14ac:dyDescent="0.2">
      <c r="A2416" s="318">
        <v>40021</v>
      </c>
      <c r="B2416" s="318">
        <v>299.80300899999997</v>
      </c>
      <c r="C2416" s="318">
        <v>1.1844261990067552E-2</v>
      </c>
      <c r="D2416" s="318">
        <v>3.2323339461427423E-3</v>
      </c>
      <c r="E2416" s="318">
        <v>1.8256922918657343E-2</v>
      </c>
      <c r="F2416" s="318">
        <v>1.9661301604707908E-2</v>
      </c>
      <c r="G2416" s="318">
        <v>3.3331523445779578E-4</v>
      </c>
      <c r="H2416" s="318">
        <v>3.4998099618068558E-4</v>
      </c>
      <c r="I2416" s="318">
        <v>5.5310978904514675E-2</v>
      </c>
      <c r="J2416" s="318">
        <v>0</v>
      </c>
      <c r="K2416" s="318" t="s">
        <v>634</v>
      </c>
      <c r="O2416" s="318">
        <v>0</v>
      </c>
      <c r="P2416" s="318">
        <v>0</v>
      </c>
      <c r="Q2416" s="318">
        <v>0</v>
      </c>
      <c r="R2416" s="318">
        <v>0</v>
      </c>
      <c r="S2416" s="318">
        <v>0</v>
      </c>
      <c r="T2416" s="318">
        <v>0</v>
      </c>
      <c r="U2416" s="318">
        <v>0</v>
      </c>
    </row>
    <row r="2417" spans="1:21" x14ac:dyDescent="0.2">
      <c r="A2417" s="318">
        <v>40022</v>
      </c>
      <c r="B2417" s="318">
        <v>290.92401100000001</v>
      </c>
      <c r="C2417" s="318">
        <v>-3.0063519822484869E-2</v>
      </c>
      <c r="D2417" s="318">
        <v>1.2077773936898868E-3</v>
      </c>
      <c r="E2417" s="318">
        <v>1.949850996552828E-2</v>
      </c>
      <c r="F2417" s="318">
        <v>2.0998395347491993E-2</v>
      </c>
      <c r="G2417" s="318">
        <v>3.8019189087580557E-4</v>
      </c>
      <c r="H2417" s="318">
        <v>3.9920148541959587E-4</v>
      </c>
      <c r="I2417" s="318">
        <v>5.3444180473248754E-2</v>
      </c>
      <c r="J2417" s="318">
        <v>0</v>
      </c>
      <c r="K2417" s="318" t="s">
        <v>634</v>
      </c>
      <c r="O2417" s="318">
        <v>0</v>
      </c>
      <c r="P2417" s="318">
        <v>0</v>
      </c>
      <c r="Q2417" s="318">
        <v>0</v>
      </c>
      <c r="R2417" s="318">
        <v>0</v>
      </c>
      <c r="S2417" s="318">
        <v>0</v>
      </c>
      <c r="T2417" s="318">
        <v>0</v>
      </c>
      <c r="U2417" s="318">
        <v>0</v>
      </c>
    </row>
    <row r="2418" spans="1:21" x14ac:dyDescent="0.2">
      <c r="A2418" s="318">
        <v>40023</v>
      </c>
      <c r="B2418" s="318">
        <v>288.44500699999998</v>
      </c>
      <c r="C2418" s="318">
        <v>-8.5576516927468212E-3</v>
      </c>
      <c r="D2418" s="318">
        <v>1.0175091889725774E-3</v>
      </c>
      <c r="E2418" s="318">
        <v>1.9576964302473583E-2</v>
      </c>
      <c r="F2418" s="318">
        <v>2.1082884633433087E-2</v>
      </c>
      <c r="G2418" s="318">
        <v>3.8325753130032504E-4</v>
      </c>
      <c r="H2418" s="318">
        <v>4.0242040786534134E-4</v>
      </c>
      <c r="I2418" s="318">
        <v>3.7116689854432609E-2</v>
      </c>
      <c r="J2418" s="318">
        <v>0</v>
      </c>
      <c r="K2418" s="318" t="s">
        <v>634</v>
      </c>
      <c r="O2418" s="318">
        <v>0</v>
      </c>
      <c r="P2418" s="318">
        <v>0</v>
      </c>
      <c r="Q2418" s="318">
        <v>0</v>
      </c>
      <c r="R2418" s="318">
        <v>0</v>
      </c>
      <c r="S2418" s="318">
        <v>0</v>
      </c>
      <c r="T2418" s="318">
        <v>0</v>
      </c>
      <c r="U2418" s="318">
        <v>0</v>
      </c>
    </row>
    <row r="2419" spans="1:21" x14ac:dyDescent="0.2">
      <c r="A2419" s="318">
        <v>40024</v>
      </c>
      <c r="B2419" s="318">
        <v>295.87799100000001</v>
      </c>
      <c r="C2419" s="318">
        <v>2.5442725987759221E-2</v>
      </c>
      <c r="D2419" s="318">
        <v>1.2672266666154445E-3</v>
      </c>
      <c r="E2419" s="318">
        <v>1.9865190409418868E-2</v>
      </c>
      <c r="F2419" s="318">
        <v>2.1393281979374165E-2</v>
      </c>
      <c r="G2419" s="318">
        <v>3.9462579000246743E-4</v>
      </c>
      <c r="H2419" s="318">
        <v>4.1435707950259083E-4</v>
      </c>
      <c r="I2419" s="318">
        <v>3.048874684695017E-2</v>
      </c>
      <c r="J2419" s="318">
        <v>0</v>
      </c>
      <c r="K2419" s="318" t="s">
        <v>634</v>
      </c>
      <c r="O2419" s="318">
        <v>0</v>
      </c>
      <c r="P2419" s="318">
        <v>0</v>
      </c>
      <c r="Q2419" s="318">
        <v>0</v>
      </c>
      <c r="R2419" s="318">
        <v>0</v>
      </c>
      <c r="S2419" s="318">
        <v>0</v>
      </c>
      <c r="T2419" s="318">
        <v>0</v>
      </c>
      <c r="U2419" s="318">
        <v>0</v>
      </c>
    </row>
    <row r="2420" spans="1:21" x14ac:dyDescent="0.2">
      <c r="A2420" s="318">
        <v>40025</v>
      </c>
      <c r="B2420" s="318">
        <v>297.567993</v>
      </c>
      <c r="C2420" s="318">
        <v>5.6955699899665403E-3</v>
      </c>
      <c r="D2420" s="318">
        <v>2.6049650158290081E-3</v>
      </c>
      <c r="E2420" s="318">
        <v>1.9124007215129978E-2</v>
      </c>
      <c r="F2420" s="318">
        <v>2.05950846932169E-2</v>
      </c>
      <c r="G2420" s="318">
        <v>3.6572765196434345E-4</v>
      </c>
      <c r="H2420" s="318">
        <v>3.8401403456256062E-4</v>
      </c>
      <c r="I2420" s="318">
        <v>2.7426383178647363E-2</v>
      </c>
      <c r="J2420" s="318">
        <v>0</v>
      </c>
      <c r="K2420" s="318" t="s">
        <v>634</v>
      </c>
      <c r="O2420" s="318">
        <v>0</v>
      </c>
      <c r="P2420" s="318">
        <v>0</v>
      </c>
      <c r="Q2420" s="318">
        <v>0</v>
      </c>
      <c r="R2420" s="318">
        <v>0</v>
      </c>
      <c r="S2420" s="318">
        <v>0</v>
      </c>
      <c r="T2420" s="318">
        <v>0</v>
      </c>
      <c r="U2420" s="318">
        <v>0</v>
      </c>
    </row>
    <row r="2421" spans="1:21" x14ac:dyDescent="0.2">
      <c r="A2421" s="318">
        <v>40028</v>
      </c>
      <c r="B2421" s="318">
        <v>305.52499399999999</v>
      </c>
      <c r="C2421" s="318">
        <v>2.638884191398478E-2</v>
      </c>
      <c r="D2421" s="318">
        <v>4.0404028299848146E-3</v>
      </c>
      <c r="E2421" s="318">
        <v>1.9743989070899082E-2</v>
      </c>
      <c r="F2421" s="318">
        <v>2.1262757460968239E-2</v>
      </c>
      <c r="G2421" s="318">
        <v>3.898251044317824E-4</v>
      </c>
      <c r="H2421" s="318">
        <v>4.0931635965337155E-4</v>
      </c>
      <c r="I2421" s="318">
        <v>3.8914554771095212E-2</v>
      </c>
      <c r="J2421" s="318">
        <v>0</v>
      </c>
      <c r="K2421" s="318" t="s">
        <v>634</v>
      </c>
      <c r="O2421" s="318">
        <v>0</v>
      </c>
      <c r="P2421" s="318">
        <v>0</v>
      </c>
      <c r="Q2421" s="318">
        <v>0</v>
      </c>
      <c r="R2421" s="318">
        <v>0</v>
      </c>
      <c r="S2421" s="318">
        <v>0</v>
      </c>
      <c r="T2421" s="318">
        <v>0</v>
      </c>
      <c r="U2421" s="318">
        <v>0</v>
      </c>
    </row>
    <row r="2422" spans="1:21" x14ac:dyDescent="0.2">
      <c r="A2422" s="318">
        <v>40029</v>
      </c>
      <c r="B2422" s="318">
        <v>302.38900799999999</v>
      </c>
      <c r="C2422" s="318">
        <v>-1.031729424735627E-2</v>
      </c>
      <c r="D2422" s="318">
        <v>5.4645870846527561E-3</v>
      </c>
      <c r="E2422" s="318">
        <v>1.7321389762986049E-2</v>
      </c>
      <c r="F2422" s="318">
        <v>1.8653804360138821E-2</v>
      </c>
      <c r="G2422" s="318">
        <v>3.0003054332127785E-4</v>
      </c>
      <c r="H2422" s="318">
        <v>3.1503207048734174E-4</v>
      </c>
      <c r="I2422" s="318">
        <v>4.1930015578348329E-2</v>
      </c>
      <c r="J2422" s="318">
        <v>0</v>
      </c>
      <c r="K2422" s="318" t="s">
        <v>634</v>
      </c>
      <c r="O2422" s="318">
        <v>0</v>
      </c>
      <c r="P2422" s="318">
        <v>0</v>
      </c>
      <c r="Q2422" s="318">
        <v>0</v>
      </c>
      <c r="R2422" s="318">
        <v>0</v>
      </c>
      <c r="S2422" s="318">
        <v>0</v>
      </c>
      <c r="T2422" s="318">
        <v>0</v>
      </c>
      <c r="U2422" s="318">
        <v>0</v>
      </c>
    </row>
    <row r="2423" spans="1:21" x14ac:dyDescent="0.2">
      <c r="A2423" s="318">
        <v>40030</v>
      </c>
      <c r="B2423" s="318">
        <v>301.82598899999999</v>
      </c>
      <c r="C2423" s="318">
        <v>-1.8636384920913635E-3</v>
      </c>
      <c r="D2423" s="318">
        <v>5.3779661837021998E-3</v>
      </c>
      <c r="E2423" s="318">
        <v>1.7354833695716911E-2</v>
      </c>
      <c r="F2423" s="318">
        <v>1.8689820903079749E-2</v>
      </c>
      <c r="G2423" s="318">
        <v>3.0119025260599115E-4</v>
      </c>
      <c r="H2423" s="318">
        <v>3.1624976523629073E-4</v>
      </c>
      <c r="I2423" s="318">
        <v>4.193353619159091E-2</v>
      </c>
      <c r="J2423" s="318">
        <v>0</v>
      </c>
      <c r="K2423" s="318" t="s">
        <v>634</v>
      </c>
      <c r="O2423" s="318">
        <v>0</v>
      </c>
      <c r="P2423" s="318">
        <v>0</v>
      </c>
      <c r="Q2423" s="318">
        <v>0</v>
      </c>
      <c r="R2423" s="318">
        <v>0</v>
      </c>
      <c r="S2423" s="318">
        <v>0</v>
      </c>
      <c r="T2423" s="318">
        <v>0</v>
      </c>
      <c r="U2423" s="318">
        <v>0</v>
      </c>
    </row>
    <row r="2424" spans="1:21" x14ac:dyDescent="0.2">
      <c r="A2424" s="318">
        <v>40031</v>
      </c>
      <c r="B2424" s="318">
        <v>300.908997</v>
      </c>
      <c r="C2424" s="318">
        <v>-3.0427724581916712E-3</v>
      </c>
      <c r="D2424" s="318">
        <v>6.0813530774168319E-3</v>
      </c>
      <c r="E2424" s="318">
        <v>1.665302006754954E-2</v>
      </c>
      <c r="F2424" s="318">
        <v>1.7934021611207197E-2</v>
      </c>
      <c r="G2424" s="318">
        <v>2.7732307737020768E-4</v>
      </c>
      <c r="H2424" s="318">
        <v>2.9118923123871808E-4</v>
      </c>
      <c r="I2424" s="318">
        <v>4.348662034199053E-2</v>
      </c>
      <c r="J2424" s="318">
        <v>0</v>
      </c>
      <c r="K2424" s="318" t="s">
        <v>634</v>
      </c>
      <c r="O2424" s="318">
        <v>0</v>
      </c>
      <c r="P2424" s="318">
        <v>0</v>
      </c>
      <c r="Q2424" s="318">
        <v>0</v>
      </c>
      <c r="R2424" s="318">
        <v>0</v>
      </c>
      <c r="S2424" s="318">
        <v>0</v>
      </c>
      <c r="T2424" s="318">
        <v>0</v>
      </c>
      <c r="U2424" s="318">
        <v>0</v>
      </c>
    </row>
    <row r="2425" spans="1:21" x14ac:dyDescent="0.2">
      <c r="A2425" s="318">
        <v>40032</v>
      </c>
      <c r="B2425" s="318">
        <v>302.73800699999998</v>
      </c>
      <c r="C2425" s="318">
        <v>6.0598846179405206E-3</v>
      </c>
      <c r="D2425" s="318">
        <v>5.8424216388905251E-3</v>
      </c>
      <c r="E2425" s="318">
        <v>1.6613702511255705E-2</v>
      </c>
      <c r="F2425" s="318">
        <v>1.7891679627506145E-2</v>
      </c>
      <c r="G2425" s="318">
        <v>2.7601511113250408E-4</v>
      </c>
      <c r="H2425" s="318">
        <v>2.8981586668912928E-4</v>
      </c>
      <c r="I2425" s="318">
        <v>3.8839306309434413E-2</v>
      </c>
      <c r="J2425" s="318">
        <v>0</v>
      </c>
      <c r="K2425" s="318" t="s">
        <v>634</v>
      </c>
      <c r="O2425" s="318">
        <v>0</v>
      </c>
      <c r="P2425" s="318">
        <v>0</v>
      </c>
      <c r="Q2425" s="318">
        <v>0</v>
      </c>
      <c r="R2425" s="318">
        <v>0</v>
      </c>
      <c r="S2425" s="318">
        <v>0</v>
      </c>
      <c r="T2425" s="318">
        <v>0</v>
      </c>
      <c r="U2425" s="318">
        <v>0</v>
      </c>
    </row>
    <row r="2426" spans="1:21" x14ac:dyDescent="0.2">
      <c r="A2426" s="318">
        <v>40035</v>
      </c>
      <c r="B2426" s="318">
        <v>299.84899899999999</v>
      </c>
      <c r="C2426" s="318">
        <v>-9.5887568329257478E-3</v>
      </c>
      <c r="D2426" s="318">
        <v>6.4996635699983195E-3</v>
      </c>
      <c r="E2426" s="318">
        <v>1.5644118307491118E-2</v>
      </c>
      <c r="F2426" s="318">
        <v>1.6847512023451972E-2</v>
      </c>
      <c r="G2426" s="318">
        <v>2.4473843761877877E-4</v>
      </c>
      <c r="H2426" s="318">
        <v>2.569753594997177E-4</v>
      </c>
      <c r="I2426" s="318">
        <v>3.0440679866025527E-2</v>
      </c>
      <c r="J2426" s="318">
        <v>0</v>
      </c>
      <c r="K2426" s="318" t="s">
        <v>634</v>
      </c>
      <c r="O2426" s="318">
        <v>0</v>
      </c>
      <c r="P2426" s="318">
        <v>0</v>
      </c>
      <c r="Q2426" s="318">
        <v>0</v>
      </c>
      <c r="R2426" s="318">
        <v>0</v>
      </c>
      <c r="S2426" s="318">
        <v>0</v>
      </c>
      <c r="T2426" s="318">
        <v>0</v>
      </c>
      <c r="U2426" s="318">
        <v>0</v>
      </c>
    </row>
    <row r="2427" spans="1:21" x14ac:dyDescent="0.2">
      <c r="A2427" s="318">
        <v>40036</v>
      </c>
      <c r="B2427" s="318">
        <v>295.03698700000001</v>
      </c>
      <c r="C2427" s="318">
        <v>-1.6178283131647809E-2</v>
      </c>
      <c r="D2427" s="318">
        <v>4.8999022459767358E-3</v>
      </c>
      <c r="E2427" s="318">
        <v>1.6180439225137486E-2</v>
      </c>
      <c r="F2427" s="318">
        <v>1.7425088396301906E-2</v>
      </c>
      <c r="G2427" s="318">
        <v>2.6180661351836779E-4</v>
      </c>
      <c r="H2427" s="318">
        <v>2.7489694419428618E-4</v>
      </c>
      <c r="I2427" s="318">
        <v>3.0548163326253232E-2</v>
      </c>
      <c r="J2427" s="318">
        <v>0</v>
      </c>
      <c r="K2427" s="318" t="s">
        <v>634</v>
      </c>
      <c r="O2427" s="318">
        <v>0</v>
      </c>
      <c r="P2427" s="318">
        <v>0</v>
      </c>
      <c r="Q2427" s="318">
        <v>0</v>
      </c>
      <c r="R2427" s="318">
        <v>0</v>
      </c>
      <c r="S2427" s="318">
        <v>0</v>
      </c>
      <c r="T2427" s="318">
        <v>0</v>
      </c>
      <c r="U2427" s="318">
        <v>0</v>
      </c>
    </row>
    <row r="2428" spans="1:21" x14ac:dyDescent="0.2">
      <c r="A2428" s="318">
        <v>40037</v>
      </c>
      <c r="B2428" s="318">
        <v>299.81298800000002</v>
      </c>
      <c r="C2428" s="318">
        <v>1.6058178803463278E-2</v>
      </c>
      <c r="D2428" s="318">
        <v>4.5494599991800127E-3</v>
      </c>
      <c r="E2428" s="318">
        <v>1.5835340593262501E-2</v>
      </c>
      <c r="F2428" s="318">
        <v>1.7053443715821154E-2</v>
      </c>
      <c r="G2428" s="318">
        <v>2.5075801170462719E-4</v>
      </c>
      <c r="H2428" s="318">
        <v>2.6329591228985854E-4</v>
      </c>
      <c r="I2428" s="318">
        <v>2.0170093512150974E-2</v>
      </c>
      <c r="J2428" s="318">
        <v>0</v>
      </c>
      <c r="K2428" s="318" t="s">
        <v>634</v>
      </c>
      <c r="O2428" s="318">
        <v>0</v>
      </c>
      <c r="P2428" s="318">
        <v>0</v>
      </c>
      <c r="Q2428" s="318">
        <v>0</v>
      </c>
      <c r="R2428" s="318">
        <v>0</v>
      </c>
      <c r="S2428" s="318">
        <v>0</v>
      </c>
      <c r="T2428" s="318">
        <v>0</v>
      </c>
      <c r="U2428" s="318">
        <v>0</v>
      </c>
    </row>
    <row r="2429" spans="1:21" x14ac:dyDescent="0.2">
      <c r="A2429" s="318">
        <v>40038</v>
      </c>
      <c r="B2429" s="318">
        <v>301.033997</v>
      </c>
      <c r="C2429" s="318">
        <v>4.0642982697877547E-3</v>
      </c>
      <c r="D2429" s="318">
        <v>3.2213659949779103E-3</v>
      </c>
      <c r="E2429" s="318">
        <v>1.4538451375934744E-2</v>
      </c>
      <c r="F2429" s="318">
        <v>1.5656793789468184E-2</v>
      </c>
      <c r="G2429" s="318">
        <v>2.1136656841041885E-4</v>
      </c>
      <c r="H2429" s="318">
        <v>2.219348968309398E-4</v>
      </c>
      <c r="I2429" s="318">
        <v>3.4300752288691373E-2</v>
      </c>
      <c r="J2429" s="318">
        <v>0</v>
      </c>
      <c r="K2429" s="318" t="s">
        <v>634</v>
      </c>
      <c r="O2429" s="318">
        <v>0</v>
      </c>
      <c r="P2429" s="318">
        <v>0</v>
      </c>
      <c r="Q2429" s="318">
        <v>0</v>
      </c>
      <c r="R2429" s="318">
        <v>0</v>
      </c>
      <c r="S2429" s="318">
        <v>0</v>
      </c>
      <c r="T2429" s="318">
        <v>0</v>
      </c>
      <c r="U2429" s="318">
        <v>0</v>
      </c>
    </row>
    <row r="2430" spans="1:21" x14ac:dyDescent="0.2">
      <c r="A2430" s="318">
        <v>40039</v>
      </c>
      <c r="B2430" s="318">
        <v>299.44699100000003</v>
      </c>
      <c r="C2430" s="318">
        <v>-5.2857949768364961E-3</v>
      </c>
      <c r="D2430" s="318">
        <v>3.1958122717926098E-3</v>
      </c>
      <c r="E2430" s="318">
        <v>1.455362506436981E-2</v>
      </c>
      <c r="F2430" s="318">
        <v>1.567313468470595E-2</v>
      </c>
      <c r="G2430" s="318">
        <v>2.1180800251425317E-4</v>
      </c>
      <c r="H2430" s="318">
        <v>2.2239840263996584E-4</v>
      </c>
      <c r="I2430" s="318">
        <v>2.8653864767563351E-2</v>
      </c>
      <c r="J2430" s="318">
        <v>0</v>
      </c>
      <c r="K2430" s="318" t="s">
        <v>634</v>
      </c>
      <c r="O2430" s="318">
        <v>0</v>
      </c>
      <c r="P2430" s="318">
        <v>0</v>
      </c>
      <c r="Q2430" s="318">
        <v>0</v>
      </c>
      <c r="R2430" s="318">
        <v>0</v>
      </c>
      <c r="S2430" s="318">
        <v>0</v>
      </c>
      <c r="T2430" s="318">
        <v>0</v>
      </c>
      <c r="U2430" s="318">
        <v>0</v>
      </c>
    </row>
    <row r="2431" spans="1:21" x14ac:dyDescent="0.2">
      <c r="A2431" s="318">
        <v>40042</v>
      </c>
      <c r="B2431" s="318">
        <v>291.91400099999998</v>
      </c>
      <c r="C2431" s="318">
        <v>-2.5478168471569827E-2</v>
      </c>
      <c r="D2431" s="318">
        <v>1.5958907939377788E-3</v>
      </c>
      <c r="E2431" s="318">
        <v>1.5780293209800914E-2</v>
      </c>
      <c r="F2431" s="318">
        <v>1.6994161918247135E-2</v>
      </c>
      <c r="G2431" s="318">
        <v>2.4901765378728877E-4</v>
      </c>
      <c r="H2431" s="318">
        <v>2.6146853647665325E-4</v>
      </c>
      <c r="I2431" s="318">
        <v>3.3509466661011893E-2</v>
      </c>
      <c r="J2431" s="318">
        <v>0</v>
      </c>
      <c r="K2431" s="318" t="s">
        <v>634</v>
      </c>
      <c r="O2431" s="318">
        <v>0</v>
      </c>
      <c r="P2431" s="318">
        <v>0</v>
      </c>
      <c r="Q2431" s="318">
        <v>0</v>
      </c>
      <c r="R2431" s="318">
        <v>0</v>
      </c>
      <c r="S2431" s="318">
        <v>0</v>
      </c>
      <c r="T2431" s="318">
        <v>0</v>
      </c>
      <c r="U2431" s="318">
        <v>0</v>
      </c>
    </row>
    <row r="2432" spans="1:21" x14ac:dyDescent="0.2">
      <c r="A2432" s="318">
        <v>40043</v>
      </c>
      <c r="B2432" s="318">
        <v>295.54699699999998</v>
      </c>
      <c r="C2432" s="318">
        <v>1.2368624735142567E-2</v>
      </c>
      <c r="D2432" s="318">
        <v>1.411353751846562E-3</v>
      </c>
      <c r="E2432" s="318">
        <v>1.5622300550122118E-2</v>
      </c>
      <c r="F2432" s="318">
        <v>1.6824015977054588E-2</v>
      </c>
      <c r="G2432" s="318">
        <v>2.4405627447834582E-4</v>
      </c>
      <c r="H2432" s="318">
        <v>2.5625908820226315E-4</v>
      </c>
      <c r="I2432" s="318">
        <v>1.3617156841260998E-2</v>
      </c>
      <c r="J2432" s="318">
        <v>0</v>
      </c>
      <c r="K2432" s="318" t="s">
        <v>634</v>
      </c>
      <c r="O2432" s="318">
        <v>0</v>
      </c>
      <c r="P2432" s="318">
        <v>0</v>
      </c>
      <c r="Q2432" s="318">
        <v>0</v>
      </c>
      <c r="R2432" s="318">
        <v>0</v>
      </c>
      <c r="S2432" s="318">
        <v>0</v>
      </c>
      <c r="T2432" s="318">
        <v>0</v>
      </c>
      <c r="U2432" s="318">
        <v>0</v>
      </c>
    </row>
    <row r="2433" spans="1:21" x14ac:dyDescent="0.2">
      <c r="A2433" s="318">
        <v>40044</v>
      </c>
      <c r="B2433" s="318">
        <v>295.38501000000002</v>
      </c>
      <c r="C2433" s="318">
        <v>-5.4824244460771913E-4</v>
      </c>
      <c r="D2433" s="318">
        <v>2.8960875852322661E-4</v>
      </c>
      <c r="E2433" s="318">
        <v>1.4819089795636264E-2</v>
      </c>
      <c r="F2433" s="318">
        <v>1.5959019779915977E-2</v>
      </c>
      <c r="G2433" s="318">
        <v>2.1960542237113085E-4</v>
      </c>
      <c r="H2433" s="318">
        <v>2.3058569348968739E-4</v>
      </c>
      <c r="I2433" s="318">
        <v>1.4260347488110803E-2</v>
      </c>
      <c r="J2433" s="318">
        <v>0</v>
      </c>
      <c r="K2433" s="318" t="s">
        <v>634</v>
      </c>
      <c r="O2433" s="318">
        <v>0</v>
      </c>
      <c r="P2433" s="318">
        <v>0</v>
      </c>
      <c r="Q2433" s="318">
        <v>0</v>
      </c>
      <c r="R2433" s="318">
        <v>0</v>
      </c>
      <c r="S2433" s="318">
        <v>0</v>
      </c>
      <c r="T2433" s="318">
        <v>0</v>
      </c>
      <c r="U2433" s="318">
        <v>0</v>
      </c>
    </row>
    <row r="2434" spans="1:21" x14ac:dyDescent="0.2">
      <c r="A2434" s="318">
        <v>40045</v>
      </c>
      <c r="B2434" s="318">
        <v>299.98998999999998</v>
      </c>
      <c r="C2434" s="318">
        <v>1.5469483376011228E-2</v>
      </c>
      <c r="D2434" s="318">
        <v>1.1186284904609299E-3</v>
      </c>
      <c r="E2434" s="318">
        <v>1.517091534034676E-2</v>
      </c>
      <c r="F2434" s="318">
        <v>1.6337908828065739E-2</v>
      </c>
      <c r="G2434" s="318">
        <v>2.3015667226396864E-4</v>
      </c>
      <c r="H2434" s="318">
        <v>2.4166450587716708E-4</v>
      </c>
      <c r="I2434" s="318">
        <v>1.8674257542766345E-2</v>
      </c>
      <c r="J2434" s="318">
        <v>0</v>
      </c>
      <c r="K2434" s="318" t="s">
        <v>634</v>
      </c>
      <c r="O2434" s="318">
        <v>0</v>
      </c>
      <c r="P2434" s="318">
        <v>0</v>
      </c>
      <c r="Q2434" s="318">
        <v>0</v>
      </c>
      <c r="R2434" s="318">
        <v>0</v>
      </c>
      <c r="S2434" s="318">
        <v>0</v>
      </c>
      <c r="T2434" s="318">
        <v>0</v>
      </c>
      <c r="U2434" s="318">
        <v>0</v>
      </c>
    </row>
    <row r="2435" spans="1:21" x14ac:dyDescent="0.2">
      <c r="A2435" s="318">
        <v>40046</v>
      </c>
      <c r="B2435" s="318">
        <v>307.35900900000001</v>
      </c>
      <c r="C2435" s="318">
        <v>2.4267367350023297E-2</v>
      </c>
      <c r="D2435" s="318">
        <v>1.5105708857756665E-3</v>
      </c>
      <c r="E2435" s="318">
        <v>1.5673586652747533E-2</v>
      </c>
      <c r="F2435" s="318">
        <v>1.6879247164497343E-2</v>
      </c>
      <c r="G2435" s="318">
        <v>2.4566131856118561E-4</v>
      </c>
      <c r="H2435" s="318">
        <v>2.5794438448924488E-4</v>
      </c>
      <c r="I2435" s="318">
        <v>3.0459444245853978E-2</v>
      </c>
      <c r="J2435" s="318">
        <v>0</v>
      </c>
      <c r="K2435" s="318" t="s">
        <v>634</v>
      </c>
      <c r="O2435" s="318">
        <v>0</v>
      </c>
      <c r="P2435" s="318">
        <v>0</v>
      </c>
      <c r="Q2435" s="318">
        <v>0</v>
      </c>
      <c r="R2435" s="318">
        <v>0</v>
      </c>
      <c r="S2435" s="318">
        <v>0</v>
      </c>
      <c r="T2435" s="318">
        <v>0</v>
      </c>
      <c r="U2435" s="318">
        <v>0</v>
      </c>
    </row>
    <row r="2436" spans="1:21" x14ac:dyDescent="0.2">
      <c r="A2436" s="318">
        <v>40049</v>
      </c>
      <c r="B2436" s="318">
        <v>313.16699199999999</v>
      </c>
      <c r="C2436" s="318">
        <v>1.872009425244513E-2</v>
      </c>
      <c r="D2436" s="318">
        <v>2.6407242245777749E-3</v>
      </c>
      <c r="E2436" s="318">
        <v>1.6031240233550539E-2</v>
      </c>
      <c r="F2436" s="318">
        <v>1.7264412559208273E-2</v>
      </c>
      <c r="G2436" s="318">
        <v>2.5700066342580953E-4</v>
      </c>
      <c r="H2436" s="318">
        <v>2.6985069659710002E-4</v>
      </c>
      <c r="I2436" s="318">
        <v>3.2895068571869412E-2</v>
      </c>
      <c r="J2436" s="318">
        <v>0</v>
      </c>
      <c r="K2436" s="318" t="s">
        <v>634</v>
      </c>
      <c r="O2436" s="318">
        <v>0</v>
      </c>
      <c r="P2436" s="318">
        <v>0</v>
      </c>
      <c r="Q2436" s="318">
        <v>0</v>
      </c>
      <c r="R2436" s="318">
        <v>0</v>
      </c>
      <c r="S2436" s="318">
        <v>0</v>
      </c>
      <c r="T2436" s="318">
        <v>0</v>
      </c>
      <c r="U2436" s="318">
        <v>0</v>
      </c>
    </row>
    <row r="2437" spans="1:21" x14ac:dyDescent="0.2">
      <c r="A2437" s="318">
        <v>40050</v>
      </c>
      <c r="B2437" s="318">
        <v>314.14999399999999</v>
      </c>
      <c r="C2437" s="318">
        <v>3.1339907144763055E-3</v>
      </c>
      <c r="D2437" s="318">
        <v>2.2259494019305731E-3</v>
      </c>
      <c r="E2437" s="318">
        <v>1.5893298385989466E-2</v>
      </c>
      <c r="F2437" s="318">
        <v>1.7115859800296347E-2</v>
      </c>
      <c r="G2437" s="318">
        <v>2.5259693358609543E-4</v>
      </c>
      <c r="H2437" s="318">
        <v>2.6522678026540022E-4</v>
      </c>
      <c r="I2437" s="318">
        <v>4.6546611389769427E-2</v>
      </c>
      <c r="J2437" s="318">
        <v>0</v>
      </c>
      <c r="K2437" s="318" t="s">
        <v>634</v>
      </c>
      <c r="O2437" s="318">
        <v>0</v>
      </c>
      <c r="P2437" s="318">
        <v>0</v>
      </c>
      <c r="Q2437" s="318">
        <v>0</v>
      </c>
      <c r="R2437" s="318">
        <v>0</v>
      </c>
      <c r="S2437" s="318">
        <v>0</v>
      </c>
      <c r="T2437" s="318">
        <v>0</v>
      </c>
      <c r="U2437" s="318">
        <v>0</v>
      </c>
    </row>
    <row r="2438" spans="1:21" x14ac:dyDescent="0.2">
      <c r="A2438" s="318">
        <v>40051</v>
      </c>
      <c r="B2438" s="318">
        <v>307.39801</v>
      </c>
      <c r="C2438" s="318">
        <v>-2.1727202316225516E-2</v>
      </c>
      <c r="D2438" s="318">
        <v>2.6229169022286367E-3</v>
      </c>
      <c r="E2438" s="318">
        <v>1.5132371061797108E-2</v>
      </c>
      <c r="F2438" s="318">
        <v>1.6296399605012269E-2</v>
      </c>
      <c r="G2438" s="318">
        <v>2.2898865395191452E-4</v>
      </c>
      <c r="H2438" s="318">
        <v>2.4043808664951026E-4</v>
      </c>
      <c r="I2438" s="318">
        <v>4.2650858916023549E-2</v>
      </c>
      <c r="J2438" s="318">
        <v>0</v>
      </c>
      <c r="K2438" s="318" t="s">
        <v>634</v>
      </c>
      <c r="O2438" s="318">
        <v>0</v>
      </c>
      <c r="P2438" s="318">
        <v>0</v>
      </c>
      <c r="Q2438" s="318">
        <v>0</v>
      </c>
      <c r="R2438" s="318">
        <v>0</v>
      </c>
      <c r="S2438" s="318">
        <v>0</v>
      </c>
      <c r="T2438" s="318">
        <v>0</v>
      </c>
      <c r="U2438" s="318">
        <v>0</v>
      </c>
    </row>
    <row r="2439" spans="1:21" x14ac:dyDescent="0.2">
      <c r="A2439" s="318">
        <v>40052</v>
      </c>
      <c r="B2439" s="318">
        <v>302.739014</v>
      </c>
      <c r="C2439" s="318">
        <v>-1.5272263024587993E-2</v>
      </c>
      <c r="D2439" s="318">
        <v>2.3031735054742956E-3</v>
      </c>
      <c r="E2439" s="318">
        <v>1.5448071848792896E-2</v>
      </c>
      <c r="F2439" s="318">
        <v>1.663638506793081E-2</v>
      </c>
      <c r="G2439" s="318">
        <v>2.3864292384546758E-4</v>
      </c>
      <c r="H2439" s="318">
        <v>2.5057507003774097E-4</v>
      </c>
      <c r="I2439" s="318">
        <v>3.4361334577920934E-2</v>
      </c>
      <c r="J2439" s="318">
        <v>0</v>
      </c>
      <c r="K2439" s="318" t="s">
        <v>634</v>
      </c>
      <c r="O2439" s="318">
        <v>0</v>
      </c>
      <c r="P2439" s="318">
        <v>0</v>
      </c>
      <c r="Q2439" s="318">
        <v>0</v>
      </c>
      <c r="R2439" s="318">
        <v>0</v>
      </c>
      <c r="S2439" s="318">
        <v>0</v>
      </c>
      <c r="T2439" s="318">
        <v>0</v>
      </c>
      <c r="U2439" s="318">
        <v>0</v>
      </c>
    </row>
    <row r="2440" spans="1:21" x14ac:dyDescent="0.2">
      <c r="A2440" s="318">
        <v>40053</v>
      </c>
      <c r="B2440" s="318">
        <v>307.63799999999998</v>
      </c>
      <c r="C2440" s="318">
        <v>1.605267265354695E-2</v>
      </c>
      <c r="D2440" s="318">
        <v>1.8560281086070446E-3</v>
      </c>
      <c r="E2440" s="318">
        <v>1.4869884995397669E-2</v>
      </c>
      <c r="F2440" s="318">
        <v>1.6013722302735948E-2</v>
      </c>
      <c r="G2440" s="318">
        <v>2.211134797763527E-4</v>
      </c>
      <c r="H2440" s="318">
        <v>2.3216915376517033E-4</v>
      </c>
      <c r="I2440" s="318">
        <v>2.5352392830822846E-2</v>
      </c>
      <c r="J2440" s="318">
        <v>0</v>
      </c>
      <c r="K2440" s="318" t="s">
        <v>634</v>
      </c>
      <c r="O2440" s="318">
        <v>0</v>
      </c>
      <c r="P2440" s="318">
        <v>0</v>
      </c>
      <c r="Q2440" s="318">
        <v>0</v>
      </c>
      <c r="R2440" s="318">
        <v>0</v>
      </c>
      <c r="S2440" s="318">
        <v>0</v>
      </c>
      <c r="T2440" s="318">
        <v>0</v>
      </c>
      <c r="U2440" s="318">
        <v>0</v>
      </c>
    </row>
    <row r="2441" spans="1:21" x14ac:dyDescent="0.2">
      <c r="A2441" s="318">
        <v>40056</v>
      </c>
      <c r="B2441" s="318">
        <v>300.18499800000001</v>
      </c>
      <c r="C2441" s="318">
        <v>-2.4524822462979972E-2</v>
      </c>
      <c r="D2441" s="318">
        <v>4.1696180132387757E-4</v>
      </c>
      <c r="E2441" s="318">
        <v>1.590595429701851E-2</v>
      </c>
      <c r="F2441" s="318">
        <v>1.7129489242943011E-2</v>
      </c>
      <c r="G2441" s="318">
        <v>2.5299938209884167E-4</v>
      </c>
      <c r="H2441" s="318">
        <v>2.6564935120378379E-4</v>
      </c>
      <c r="I2441" s="318">
        <v>1.8672221027420104E-2</v>
      </c>
      <c r="J2441" s="318">
        <v>0</v>
      </c>
      <c r="K2441" s="318" t="s">
        <v>634</v>
      </c>
      <c r="O2441" s="318">
        <v>0</v>
      </c>
      <c r="P2441" s="318">
        <v>0</v>
      </c>
      <c r="Q2441" s="318">
        <v>0</v>
      </c>
      <c r="R2441" s="318">
        <v>0</v>
      </c>
      <c r="S2441" s="318">
        <v>0</v>
      </c>
      <c r="T2441" s="318">
        <v>0</v>
      </c>
      <c r="U2441" s="318">
        <v>0</v>
      </c>
    </row>
    <row r="2442" spans="1:21" x14ac:dyDescent="0.2">
      <c r="A2442" s="318">
        <v>40057</v>
      </c>
      <c r="B2442" s="318">
        <v>297.97299199999998</v>
      </c>
      <c r="C2442" s="318">
        <v>-7.3960930738574066E-3</v>
      </c>
      <c r="D2442" s="318">
        <v>-1.1918446266686075E-3</v>
      </c>
      <c r="E2442" s="318">
        <v>1.4819142166966424E-2</v>
      </c>
      <c r="F2442" s="318">
        <v>1.5959076179809992E-2</v>
      </c>
      <c r="G2442" s="318">
        <v>2.1960697456476232E-4</v>
      </c>
      <c r="H2442" s="318">
        <v>2.3058732329300045E-4</v>
      </c>
      <c r="I2442" s="318">
        <v>1.6003889533256228E-2</v>
      </c>
      <c r="J2442" s="318">
        <v>0</v>
      </c>
      <c r="K2442" s="318" t="s">
        <v>634</v>
      </c>
      <c r="O2442" s="318">
        <v>0</v>
      </c>
      <c r="P2442" s="318">
        <v>0</v>
      </c>
      <c r="Q2442" s="318">
        <v>0</v>
      </c>
      <c r="R2442" s="318">
        <v>0</v>
      </c>
      <c r="S2442" s="318">
        <v>0</v>
      </c>
      <c r="T2442" s="318">
        <v>0</v>
      </c>
      <c r="U2442" s="318">
        <v>0</v>
      </c>
    </row>
    <row r="2443" spans="1:21" x14ac:dyDescent="0.2">
      <c r="A2443" s="318">
        <v>40058</v>
      </c>
      <c r="B2443" s="318">
        <v>293.08401500000002</v>
      </c>
      <c r="C2443" s="318">
        <v>-1.6543542996526644E-2</v>
      </c>
      <c r="D2443" s="318">
        <v>-1.4883326623433874E-3</v>
      </c>
      <c r="E2443" s="318">
        <v>1.5070989176383505E-2</v>
      </c>
      <c r="F2443" s="318">
        <v>1.6230296036105311E-2</v>
      </c>
      <c r="G2443" s="318">
        <v>2.2713471475466874E-4</v>
      </c>
      <c r="H2443" s="318">
        <v>2.3849145049240219E-4</v>
      </c>
      <c r="I2443" s="318">
        <v>6.3458598671100874E-3</v>
      </c>
      <c r="J2443" s="318">
        <v>0</v>
      </c>
      <c r="K2443" s="318" t="s">
        <v>634</v>
      </c>
      <c r="O2443" s="318">
        <v>0</v>
      </c>
      <c r="P2443" s="318">
        <v>0</v>
      </c>
      <c r="Q2443" s="318">
        <v>0</v>
      </c>
      <c r="R2443" s="318">
        <v>0</v>
      </c>
      <c r="S2443" s="318">
        <v>0</v>
      </c>
      <c r="T2443" s="318">
        <v>0</v>
      </c>
      <c r="U2443" s="318">
        <v>0</v>
      </c>
    </row>
    <row r="2444" spans="1:21" x14ac:dyDescent="0.2">
      <c r="A2444" s="318">
        <v>40059</v>
      </c>
      <c r="B2444" s="318">
        <v>296.26001000000002</v>
      </c>
      <c r="C2444" s="318">
        <v>1.0778172378871641E-2</v>
      </c>
      <c r="D2444" s="318">
        <v>-8.8634166848800585E-4</v>
      </c>
      <c r="E2444" s="318">
        <v>1.5305898095609E-2</v>
      </c>
      <c r="F2444" s="318">
        <v>1.6483274872194306E-2</v>
      </c>
      <c r="G2444" s="318">
        <v>2.3427051651316722E-4</v>
      </c>
      <c r="H2444" s="318">
        <v>2.4598404233882557E-4</v>
      </c>
      <c r="I2444" s="318">
        <v>4.6472818831914233E-3</v>
      </c>
      <c r="J2444" s="318">
        <v>0</v>
      </c>
      <c r="K2444" s="318" t="s">
        <v>634</v>
      </c>
      <c r="O2444" s="318">
        <v>0</v>
      </c>
      <c r="P2444" s="318">
        <v>0</v>
      </c>
      <c r="Q2444" s="318">
        <v>0</v>
      </c>
      <c r="R2444" s="318">
        <v>0</v>
      </c>
      <c r="S2444" s="318">
        <v>0</v>
      </c>
      <c r="T2444" s="318">
        <v>0</v>
      </c>
      <c r="U2444" s="318">
        <v>0</v>
      </c>
    </row>
    <row r="2445" spans="1:21" x14ac:dyDescent="0.2">
      <c r="A2445" s="318">
        <v>40060</v>
      </c>
      <c r="B2445" s="318">
        <v>299.75399800000002</v>
      </c>
      <c r="C2445" s="318">
        <v>1.1724650692120451E-2</v>
      </c>
      <c r="D2445" s="318">
        <v>-1.8313104228266701E-4</v>
      </c>
      <c r="E2445" s="318">
        <v>1.5539325364942515E-2</v>
      </c>
      <c r="F2445" s="318">
        <v>1.6734658085322707E-2</v>
      </c>
      <c r="G2445" s="318">
        <v>2.4147063279754584E-4</v>
      </c>
      <c r="H2445" s="318">
        <v>2.5354416443742312E-4</v>
      </c>
      <c r="I2445" s="318">
        <v>1.463849025080282E-2</v>
      </c>
      <c r="J2445" s="318">
        <v>0</v>
      </c>
      <c r="K2445" s="318" t="s">
        <v>634</v>
      </c>
      <c r="O2445" s="318">
        <v>0</v>
      </c>
      <c r="P2445" s="318">
        <v>0</v>
      </c>
      <c r="Q2445" s="318">
        <v>0</v>
      </c>
      <c r="R2445" s="318">
        <v>0</v>
      </c>
      <c r="S2445" s="318">
        <v>0</v>
      </c>
      <c r="T2445" s="318">
        <v>0</v>
      </c>
      <c r="U2445" s="318">
        <v>0</v>
      </c>
    </row>
    <row r="2446" spans="1:21" x14ac:dyDescent="0.2">
      <c r="A2446" s="318">
        <v>40063</v>
      </c>
      <c r="B2446" s="318">
        <v>305.67401100000001</v>
      </c>
      <c r="C2446" s="318">
        <v>1.955707896235781E-2</v>
      </c>
      <c r="D2446" s="318">
        <v>4.5959249792767998E-4</v>
      </c>
      <c r="E2446" s="318">
        <v>1.6080171544346909E-2</v>
      </c>
      <c r="F2446" s="318">
        <v>1.7317107816988978E-2</v>
      </c>
      <c r="G2446" s="318">
        <v>2.5857191689562407E-4</v>
      </c>
      <c r="H2446" s="318">
        <v>2.715005127404053E-4</v>
      </c>
      <c r="I2446" s="318">
        <v>2.1450273592554785E-2</v>
      </c>
      <c r="J2446" s="318">
        <v>0</v>
      </c>
      <c r="K2446" s="318" t="s">
        <v>634</v>
      </c>
      <c r="O2446" s="318">
        <v>0</v>
      </c>
      <c r="P2446" s="318">
        <v>0</v>
      </c>
      <c r="Q2446" s="318">
        <v>0</v>
      </c>
      <c r="R2446" s="318">
        <v>0</v>
      </c>
      <c r="S2446" s="318">
        <v>0</v>
      </c>
      <c r="T2446" s="318">
        <v>0</v>
      </c>
      <c r="U2446" s="318">
        <v>0</v>
      </c>
    </row>
    <row r="2447" spans="1:21" x14ac:dyDescent="0.2">
      <c r="A2447" s="318">
        <v>40064</v>
      </c>
      <c r="B2447" s="318">
        <v>307.53298999999998</v>
      </c>
      <c r="C2447" s="318">
        <v>6.063155482323267E-3</v>
      </c>
      <c r="D2447" s="318">
        <v>1.2049216557966809E-3</v>
      </c>
      <c r="E2447" s="318">
        <v>1.5953374415986016E-2</v>
      </c>
      <c r="F2447" s="318">
        <v>1.7180557063369555E-2</v>
      </c>
      <c r="G2447" s="318">
        <v>2.5451015525663719E-4</v>
      </c>
      <c r="H2447" s="318">
        <v>2.6723566301946908E-4</v>
      </c>
      <c r="I2447" s="318">
        <v>2.4703726483482496E-2</v>
      </c>
      <c r="J2447" s="318">
        <v>0</v>
      </c>
      <c r="K2447" s="318" t="s">
        <v>634</v>
      </c>
      <c r="O2447" s="318">
        <v>0</v>
      </c>
      <c r="P2447" s="318">
        <v>0</v>
      </c>
      <c r="Q2447" s="318">
        <v>0</v>
      </c>
      <c r="R2447" s="318">
        <v>0</v>
      </c>
      <c r="S2447" s="318">
        <v>0</v>
      </c>
      <c r="T2447" s="318">
        <v>0</v>
      </c>
      <c r="U2447" s="318">
        <v>0</v>
      </c>
    </row>
    <row r="2448" spans="1:21" x14ac:dyDescent="0.2">
      <c r="A2448" s="318">
        <v>40065</v>
      </c>
      <c r="B2448" s="318">
        <v>311.98001099999999</v>
      </c>
      <c r="C2448" s="318">
        <v>1.4356752404550416E-2</v>
      </c>
      <c r="D2448" s="318">
        <v>2.6589709670442143E-3</v>
      </c>
      <c r="E2448" s="318">
        <v>1.5678964412715605E-2</v>
      </c>
      <c r="F2448" s="318">
        <v>1.6885038598309112E-2</v>
      </c>
      <c r="G2448" s="318">
        <v>2.458299250552024E-4</v>
      </c>
      <c r="H2448" s="318">
        <v>2.5812142130796252E-4</v>
      </c>
      <c r="I2448" s="318">
        <v>3.0430043454452688E-2</v>
      </c>
      <c r="J2448" s="318">
        <v>0</v>
      </c>
      <c r="K2448" s="318" t="s">
        <v>634</v>
      </c>
      <c r="O2448" s="318">
        <v>0</v>
      </c>
      <c r="P2448" s="318">
        <v>0</v>
      </c>
      <c r="Q2448" s="318">
        <v>0</v>
      </c>
      <c r="R2448" s="318">
        <v>0</v>
      </c>
      <c r="S2448" s="318">
        <v>0</v>
      </c>
      <c r="T2448" s="318">
        <v>0</v>
      </c>
      <c r="U2448" s="318">
        <v>0</v>
      </c>
    </row>
    <row r="2449" spans="1:21" x14ac:dyDescent="0.2">
      <c r="A2449" s="318">
        <v>40066</v>
      </c>
      <c r="B2449" s="318">
        <v>311.22000100000002</v>
      </c>
      <c r="C2449" s="318">
        <v>-2.439057644867417E-3</v>
      </c>
      <c r="D2449" s="318">
        <v>1.7781501837903727E-3</v>
      </c>
      <c r="E2449" s="318">
        <v>1.5405773067087404E-2</v>
      </c>
      <c r="F2449" s="318">
        <v>1.6590832533786435E-2</v>
      </c>
      <c r="G2449" s="318">
        <v>2.3733784379459567E-4</v>
      </c>
      <c r="H2449" s="318">
        <v>2.4920473598432545E-4</v>
      </c>
      <c r="I2449" s="318">
        <v>3.9600363194115647E-2</v>
      </c>
      <c r="J2449" s="318">
        <v>0</v>
      </c>
      <c r="K2449" s="318" t="s">
        <v>634</v>
      </c>
      <c r="O2449" s="318">
        <v>0</v>
      </c>
      <c r="P2449" s="318">
        <v>0</v>
      </c>
      <c r="Q2449" s="318">
        <v>0</v>
      </c>
      <c r="R2449" s="318">
        <v>0</v>
      </c>
      <c r="S2449" s="318">
        <v>0</v>
      </c>
      <c r="T2449" s="318">
        <v>0</v>
      </c>
      <c r="U2449" s="318">
        <v>0</v>
      </c>
    </row>
    <row r="2450" spans="1:21" x14ac:dyDescent="0.2">
      <c r="A2450" s="318">
        <v>40067</v>
      </c>
      <c r="B2450" s="318">
        <v>312.415009</v>
      </c>
      <c r="C2450" s="318">
        <v>3.8324001810571668E-3</v>
      </c>
      <c r="D2450" s="318">
        <v>1.7671074176603446E-3</v>
      </c>
      <c r="E2450" s="318">
        <v>1.5404135459472749E-2</v>
      </c>
      <c r="F2450" s="318">
        <v>1.6589068956355268E-2</v>
      </c>
      <c r="G2450" s="318">
        <v>2.3728738925378571E-4</v>
      </c>
      <c r="H2450" s="318">
        <v>2.4915175871647498E-4</v>
      </c>
      <c r="I2450" s="318">
        <v>3.7352543748444954E-2</v>
      </c>
      <c r="J2450" s="318">
        <v>0</v>
      </c>
      <c r="K2450" s="318" t="s">
        <v>634</v>
      </c>
      <c r="O2450" s="318">
        <v>0</v>
      </c>
      <c r="P2450" s="318">
        <v>0</v>
      </c>
      <c r="Q2450" s="318">
        <v>0</v>
      </c>
      <c r="R2450" s="318">
        <v>0</v>
      </c>
      <c r="S2450" s="318">
        <v>0</v>
      </c>
      <c r="T2450" s="318">
        <v>0</v>
      </c>
      <c r="U2450" s="318">
        <v>0</v>
      </c>
    </row>
    <row r="2451" spans="1:21" x14ac:dyDescent="0.2">
      <c r="A2451" s="318">
        <v>40070</v>
      </c>
      <c r="B2451" s="318">
        <v>309.77999899999998</v>
      </c>
      <c r="C2451" s="318">
        <v>-8.4700960940669728E-3</v>
      </c>
      <c r="D2451" s="318">
        <v>1.6154740311255602E-3</v>
      </c>
      <c r="E2451" s="318">
        <v>1.5492452746850292E-2</v>
      </c>
      <c r="F2451" s="318">
        <v>1.668417988122339E-2</v>
      </c>
      <c r="G2451" s="318">
        <v>2.4001609211338914E-4</v>
      </c>
      <c r="H2451" s="318">
        <v>2.5201689671905863E-4</v>
      </c>
      <c r="I2451" s="318">
        <v>3.1342175357523983E-2</v>
      </c>
      <c r="J2451" s="318">
        <v>0</v>
      </c>
      <c r="K2451" s="318" t="s">
        <v>634</v>
      </c>
      <c r="O2451" s="318">
        <v>0</v>
      </c>
      <c r="P2451" s="318">
        <v>0</v>
      </c>
      <c r="Q2451" s="318">
        <v>0</v>
      </c>
      <c r="R2451" s="318">
        <v>0</v>
      </c>
      <c r="S2451" s="318">
        <v>0</v>
      </c>
      <c r="T2451" s="318">
        <v>0</v>
      </c>
      <c r="U2451" s="318">
        <v>0</v>
      </c>
    </row>
    <row r="2452" spans="1:21" x14ac:dyDescent="0.2">
      <c r="A2452" s="318">
        <v>40071</v>
      </c>
      <c r="B2452" s="318">
        <v>317.90499899999998</v>
      </c>
      <c r="C2452" s="318">
        <v>2.5890227972381004E-2</v>
      </c>
      <c r="D2452" s="318">
        <v>4.0615881475041709E-3</v>
      </c>
      <c r="E2452" s="318">
        <v>1.5049696172074601E-2</v>
      </c>
      <c r="F2452" s="318">
        <v>1.6207365108388029E-2</v>
      </c>
      <c r="G2452" s="318">
        <v>2.264933548717569E-4</v>
      </c>
      <c r="H2452" s="318">
        <v>2.3781802261534476E-4</v>
      </c>
      <c r="I2452" s="318">
        <v>3.6660751650043094E-2</v>
      </c>
      <c r="J2452" s="318">
        <v>0</v>
      </c>
      <c r="K2452" s="318" t="s">
        <v>634</v>
      </c>
      <c r="O2452" s="318">
        <v>0</v>
      </c>
      <c r="P2452" s="318">
        <v>0</v>
      </c>
      <c r="Q2452" s="318">
        <v>0</v>
      </c>
      <c r="R2452" s="318">
        <v>0</v>
      </c>
      <c r="S2452" s="318">
        <v>0</v>
      </c>
      <c r="T2452" s="318">
        <v>0</v>
      </c>
      <c r="U2452" s="318">
        <v>0</v>
      </c>
    </row>
    <row r="2453" spans="1:21" x14ac:dyDescent="0.2">
      <c r="A2453" s="318">
        <v>40072</v>
      </c>
      <c r="B2453" s="318">
        <v>323.89401199999998</v>
      </c>
      <c r="C2453" s="318">
        <v>1.8663745955093475E-2</v>
      </c>
      <c r="D2453" s="318">
        <v>4.361355824644691E-3</v>
      </c>
      <c r="E2453" s="318">
        <v>1.5284299426763227E-2</v>
      </c>
      <c r="F2453" s="318">
        <v>1.6460014767283475E-2</v>
      </c>
      <c r="G2453" s="318">
        <v>2.336098089669547E-4</v>
      </c>
      <c r="H2453" s="318">
        <v>2.4529029941530245E-4</v>
      </c>
      <c r="I2453" s="318">
        <v>5.0375062275047178E-2</v>
      </c>
      <c r="J2453" s="318">
        <v>0</v>
      </c>
      <c r="K2453" s="318" t="s">
        <v>634</v>
      </c>
      <c r="O2453" s="318">
        <v>0</v>
      </c>
      <c r="P2453" s="318">
        <v>0</v>
      </c>
      <c r="Q2453" s="318">
        <v>0</v>
      </c>
      <c r="R2453" s="318">
        <v>0</v>
      </c>
      <c r="S2453" s="318">
        <v>0</v>
      </c>
      <c r="T2453" s="318">
        <v>0</v>
      </c>
      <c r="U2453" s="318">
        <v>0</v>
      </c>
    </row>
    <row r="2454" spans="1:21" x14ac:dyDescent="0.2">
      <c r="A2454" s="318">
        <v>40073</v>
      </c>
      <c r="B2454" s="318">
        <v>325.34399400000001</v>
      </c>
      <c r="C2454" s="318">
        <v>4.4667268317421412E-3</v>
      </c>
      <c r="D2454" s="318">
        <v>4.6001638854232555E-3</v>
      </c>
      <c r="E2454" s="318">
        <v>1.5242876224871466E-2</v>
      </c>
      <c r="F2454" s="318">
        <v>1.6415405165246193E-2</v>
      </c>
      <c r="G2454" s="318">
        <v>2.3234527560675179E-4</v>
      </c>
      <c r="H2454" s="318">
        <v>2.4396253938708938E-4</v>
      </c>
      <c r="I2454" s="318">
        <v>5.4356822211480665E-2</v>
      </c>
      <c r="J2454" s="318">
        <v>0</v>
      </c>
      <c r="K2454" s="318" t="s">
        <v>634</v>
      </c>
      <c r="O2454" s="318">
        <v>0</v>
      </c>
      <c r="P2454" s="318">
        <v>0</v>
      </c>
      <c r="Q2454" s="318">
        <v>0</v>
      </c>
      <c r="R2454" s="318">
        <v>0</v>
      </c>
      <c r="S2454" s="318">
        <v>0</v>
      </c>
      <c r="T2454" s="318">
        <v>0</v>
      </c>
      <c r="U2454" s="318">
        <v>0</v>
      </c>
    </row>
    <row r="2455" spans="1:21" x14ac:dyDescent="0.2">
      <c r="A2455" s="318">
        <v>40074</v>
      </c>
      <c r="B2455" s="318">
        <v>325.52801499999998</v>
      </c>
      <c r="C2455" s="318">
        <v>5.6545988261514951E-4</v>
      </c>
      <c r="D2455" s="318">
        <v>3.8904484809758233E-3</v>
      </c>
      <c r="E2455" s="318">
        <v>1.5057331482163976E-2</v>
      </c>
      <c r="F2455" s="318">
        <v>1.6215587750022742E-2</v>
      </c>
      <c r="G2455" s="318">
        <v>2.2672323136376638E-4</v>
      </c>
      <c r="H2455" s="318">
        <v>2.3805939293195471E-4</v>
      </c>
      <c r="I2455" s="318">
        <v>6.3988819640742808E-2</v>
      </c>
      <c r="J2455" s="318">
        <v>0</v>
      </c>
      <c r="K2455" s="318" t="s">
        <v>634</v>
      </c>
      <c r="O2455" s="318">
        <v>0</v>
      </c>
      <c r="P2455" s="318">
        <v>0</v>
      </c>
      <c r="Q2455" s="318">
        <v>0</v>
      </c>
      <c r="R2455" s="318">
        <v>0</v>
      </c>
      <c r="S2455" s="318">
        <v>0</v>
      </c>
      <c r="T2455" s="318">
        <v>0</v>
      </c>
      <c r="U2455" s="318">
        <v>0</v>
      </c>
    </row>
    <row r="2456" spans="1:21" x14ac:dyDescent="0.2">
      <c r="A2456" s="318">
        <v>40077</v>
      </c>
      <c r="B2456" s="318">
        <v>321.834991</v>
      </c>
      <c r="C2456" s="318">
        <v>-1.1409561647032935E-2</v>
      </c>
      <c r="D2456" s="318">
        <v>2.1915471001636212E-3</v>
      </c>
      <c r="E2456" s="318">
        <v>1.465046847486543E-2</v>
      </c>
      <c r="F2456" s="318">
        <v>1.5777427588316614E-2</v>
      </c>
      <c r="G2456" s="318">
        <v>2.146362265330258E-4</v>
      </c>
      <c r="H2456" s="318">
        <v>2.2536803785967711E-4</v>
      </c>
      <c r="I2456" s="318">
        <v>6.2107226683192074E-2</v>
      </c>
      <c r="J2456" s="318">
        <v>0</v>
      </c>
      <c r="K2456" s="318" t="s">
        <v>634</v>
      </c>
      <c r="O2456" s="318">
        <v>0</v>
      </c>
      <c r="P2456" s="318">
        <v>0</v>
      </c>
      <c r="Q2456" s="318">
        <v>0</v>
      </c>
      <c r="R2456" s="318">
        <v>0</v>
      </c>
      <c r="S2456" s="318">
        <v>0</v>
      </c>
      <c r="T2456" s="318">
        <v>0</v>
      </c>
      <c r="U2456" s="318">
        <v>0</v>
      </c>
    </row>
    <row r="2457" spans="1:21" x14ac:dyDescent="0.2">
      <c r="A2457" s="318">
        <v>40078</v>
      </c>
      <c r="B2457" s="318">
        <v>327.54299900000001</v>
      </c>
      <c r="C2457" s="318">
        <v>1.7580377227091888E-2</v>
      </c>
      <c r="D2457" s="318">
        <v>2.1372748608610862E-3</v>
      </c>
      <c r="E2457" s="318">
        <v>1.4588155979039365E-2</v>
      </c>
      <c r="F2457" s="318">
        <v>1.5710321823580856E-2</v>
      </c>
      <c r="G2457" s="318">
        <v>2.1281429486878201E-4</v>
      </c>
      <c r="H2457" s="318">
        <v>2.234550096122211E-4</v>
      </c>
      <c r="I2457" s="318">
        <v>4.3763446001093144E-2</v>
      </c>
      <c r="J2457" s="318">
        <v>0</v>
      </c>
      <c r="K2457" s="318" t="s">
        <v>634</v>
      </c>
      <c r="O2457" s="318">
        <v>0</v>
      </c>
      <c r="P2457" s="318">
        <v>0</v>
      </c>
      <c r="Q2457" s="318">
        <v>0</v>
      </c>
      <c r="R2457" s="318">
        <v>0</v>
      </c>
      <c r="S2457" s="318">
        <v>0</v>
      </c>
      <c r="T2457" s="318">
        <v>0</v>
      </c>
      <c r="U2457" s="318">
        <v>0</v>
      </c>
    </row>
    <row r="2458" spans="1:21" x14ac:dyDescent="0.2">
      <c r="A2458" s="318">
        <v>40079</v>
      </c>
      <c r="B2458" s="318">
        <v>323.60598800000002</v>
      </c>
      <c r="C2458" s="318">
        <v>-1.2092651773943535E-2</v>
      </c>
      <c r="D2458" s="318">
        <v>1.4121966471268086E-3</v>
      </c>
      <c r="E2458" s="318">
        <v>1.491097374449107E-2</v>
      </c>
      <c r="F2458" s="318">
        <v>1.6057971724836535E-2</v>
      </c>
      <c r="G2458" s="318">
        <v>2.2233713800890207E-4</v>
      </c>
      <c r="H2458" s="318">
        <v>2.3345399490934718E-4</v>
      </c>
      <c r="I2458" s="318">
        <v>5.2132892844955404E-2</v>
      </c>
      <c r="J2458" s="318">
        <v>0</v>
      </c>
      <c r="K2458" s="318" t="s">
        <v>634</v>
      </c>
      <c r="O2458" s="318">
        <v>0</v>
      </c>
      <c r="P2458" s="318">
        <v>0</v>
      </c>
      <c r="Q2458" s="318">
        <v>0</v>
      </c>
      <c r="R2458" s="318">
        <v>0</v>
      </c>
      <c r="S2458" s="318">
        <v>0</v>
      </c>
      <c r="T2458" s="318">
        <v>0</v>
      </c>
      <c r="U2458" s="318">
        <v>0</v>
      </c>
    </row>
    <row r="2459" spans="1:21" x14ac:dyDescent="0.2">
      <c r="A2459" s="318">
        <v>40080</v>
      </c>
      <c r="B2459" s="318">
        <v>317.05801400000001</v>
      </c>
      <c r="C2459" s="318">
        <v>-2.0441922742648562E-2</v>
      </c>
      <c r="D2459" s="318">
        <v>1.4734004363447576E-3</v>
      </c>
      <c r="E2459" s="318">
        <v>1.4813566157605838E-2</v>
      </c>
      <c r="F2459" s="318">
        <v>1.5953071246652441E-2</v>
      </c>
      <c r="G2459" s="318">
        <v>2.1944174230576499E-4</v>
      </c>
      <c r="H2459" s="318">
        <v>2.3041382942105325E-4</v>
      </c>
      <c r="I2459" s="318">
        <v>4.1722879419845094E-2</v>
      </c>
      <c r="J2459" s="318">
        <v>0</v>
      </c>
      <c r="K2459" s="318" t="s">
        <v>634</v>
      </c>
      <c r="O2459" s="318">
        <v>0</v>
      </c>
      <c r="P2459" s="318">
        <v>0</v>
      </c>
      <c r="Q2459" s="318">
        <v>0</v>
      </c>
      <c r="R2459" s="318">
        <v>0</v>
      </c>
      <c r="S2459" s="318">
        <v>0</v>
      </c>
      <c r="T2459" s="318">
        <v>0</v>
      </c>
      <c r="U2459" s="318">
        <v>0</v>
      </c>
    </row>
    <row r="2460" spans="1:21" x14ac:dyDescent="0.2">
      <c r="A2460" s="318">
        <v>40081</v>
      </c>
      <c r="B2460" s="318">
        <v>319.00100700000002</v>
      </c>
      <c r="C2460" s="318">
        <v>6.1094929228599996E-3</v>
      </c>
      <c r="D2460" s="318">
        <v>2.491579290985139E-3</v>
      </c>
      <c r="E2460" s="318">
        <v>1.4332027949894653E-2</v>
      </c>
      <c r="F2460" s="318">
        <v>1.5434491638348088E-2</v>
      </c>
      <c r="G2460" s="318">
        <v>2.0540702515656155E-4</v>
      </c>
      <c r="H2460" s="318">
        <v>2.1567737641438962E-4</v>
      </c>
      <c r="I2460" s="318">
        <v>3.8058343775135013E-2</v>
      </c>
      <c r="J2460" s="318">
        <v>0</v>
      </c>
      <c r="K2460" s="318" t="s">
        <v>634</v>
      </c>
      <c r="O2460" s="318">
        <v>0</v>
      </c>
      <c r="P2460" s="318">
        <v>0</v>
      </c>
      <c r="Q2460" s="318">
        <v>0</v>
      </c>
      <c r="R2460" s="318">
        <v>0</v>
      </c>
      <c r="S2460" s="318">
        <v>0</v>
      </c>
      <c r="T2460" s="318">
        <v>0</v>
      </c>
      <c r="U2460" s="318">
        <v>0</v>
      </c>
    </row>
    <row r="2461" spans="1:21" x14ac:dyDescent="0.2">
      <c r="A2461" s="318">
        <v>40084</v>
      </c>
      <c r="B2461" s="318">
        <v>322.52301</v>
      </c>
      <c r="C2461" s="318">
        <v>1.0980223008155226E-2</v>
      </c>
      <c r="D2461" s="318">
        <v>2.2500340697760093E-3</v>
      </c>
      <c r="E2461" s="318">
        <v>1.413341624683943E-2</v>
      </c>
      <c r="F2461" s="318">
        <v>1.5220602111980924E-2</v>
      </c>
      <c r="G2461" s="318">
        <v>1.9975345480642478E-4</v>
      </c>
      <c r="H2461" s="318">
        <v>2.0974112754674603E-4</v>
      </c>
      <c r="I2461" s="318">
        <v>4.5845079255068054E-2</v>
      </c>
      <c r="J2461" s="318">
        <v>0</v>
      </c>
      <c r="K2461" s="318" t="s">
        <v>634</v>
      </c>
      <c r="O2461" s="318">
        <v>0</v>
      </c>
      <c r="P2461" s="318">
        <v>0</v>
      </c>
      <c r="Q2461" s="318">
        <v>0</v>
      </c>
      <c r="R2461" s="318">
        <v>0</v>
      </c>
      <c r="S2461" s="318">
        <v>0</v>
      </c>
      <c r="T2461" s="318">
        <v>0</v>
      </c>
      <c r="U2461" s="318">
        <v>0</v>
      </c>
    </row>
    <row r="2462" spans="1:21" x14ac:dyDescent="0.2">
      <c r="A2462" s="318">
        <v>40085</v>
      </c>
      <c r="B2462" s="318">
        <v>322.63501000000002</v>
      </c>
      <c r="C2462" s="318">
        <v>3.4720176345380679E-4</v>
      </c>
      <c r="D2462" s="318">
        <v>3.4344161757966646E-3</v>
      </c>
      <c r="E2462" s="318">
        <v>1.2752135005814737E-2</v>
      </c>
      <c r="F2462" s="318">
        <v>1.3733068467800485E-2</v>
      </c>
      <c r="G2462" s="318">
        <v>1.6261694720652562E-4</v>
      </c>
      <c r="H2462" s="318">
        <v>1.7074779456685191E-4</v>
      </c>
      <c r="I2462" s="318">
        <v>4.1052847826051467E-2</v>
      </c>
      <c r="J2462" s="318">
        <v>0</v>
      </c>
      <c r="K2462" s="318" t="s">
        <v>634</v>
      </c>
      <c r="O2462" s="318">
        <v>0</v>
      </c>
      <c r="P2462" s="318">
        <v>0</v>
      </c>
      <c r="Q2462" s="318">
        <v>0</v>
      </c>
      <c r="R2462" s="318">
        <v>0</v>
      </c>
      <c r="S2462" s="318">
        <v>0</v>
      </c>
      <c r="T2462" s="318">
        <v>0</v>
      </c>
      <c r="U2462" s="318">
        <v>0</v>
      </c>
    </row>
    <row r="2463" spans="1:21" x14ac:dyDescent="0.2">
      <c r="A2463" s="318">
        <v>40086</v>
      </c>
      <c r="B2463" s="318">
        <v>323.46099900000002</v>
      </c>
      <c r="C2463" s="318">
        <v>2.5568628763815199E-3</v>
      </c>
      <c r="D2463" s="318">
        <v>3.9083664591413759E-3</v>
      </c>
      <c r="E2463" s="318">
        <v>1.2512177882016086E-2</v>
      </c>
      <c r="F2463" s="318">
        <v>1.3474653103709631E-2</v>
      </c>
      <c r="G2463" s="318">
        <v>1.5655459535121255E-4</v>
      </c>
      <c r="H2463" s="318">
        <v>1.6438232511877318E-4</v>
      </c>
      <c r="I2463" s="318">
        <v>4.8097480010533655E-2</v>
      </c>
      <c r="J2463" s="318">
        <v>0</v>
      </c>
      <c r="K2463" s="318" t="s">
        <v>634</v>
      </c>
      <c r="O2463" s="318">
        <v>0</v>
      </c>
      <c r="P2463" s="318">
        <v>0</v>
      </c>
      <c r="Q2463" s="318">
        <v>0</v>
      </c>
      <c r="R2463" s="318">
        <v>0</v>
      </c>
      <c r="S2463" s="318">
        <v>0</v>
      </c>
      <c r="T2463" s="318">
        <v>0</v>
      </c>
      <c r="U2463" s="318">
        <v>0</v>
      </c>
    </row>
    <row r="2464" spans="1:21" x14ac:dyDescent="0.2">
      <c r="A2464" s="318">
        <v>40087</v>
      </c>
      <c r="B2464" s="318">
        <v>318.87100199999998</v>
      </c>
      <c r="C2464" s="318">
        <v>-1.4291908612590823E-2</v>
      </c>
      <c r="D2464" s="318">
        <v>4.0155871440907005E-3</v>
      </c>
      <c r="E2464" s="318">
        <v>1.2336571439316563E-2</v>
      </c>
      <c r="F2464" s="318">
        <v>1.3285538473110144E-2</v>
      </c>
      <c r="G2464" s="318">
        <v>1.5219099487736115E-4</v>
      </c>
      <c r="H2464" s="318">
        <v>1.598005446212292E-4</v>
      </c>
      <c r="I2464" s="318">
        <v>4.6836345339251045E-2</v>
      </c>
      <c r="J2464" s="318">
        <v>0</v>
      </c>
      <c r="K2464" s="318" t="s">
        <v>634</v>
      </c>
      <c r="O2464" s="318">
        <v>0</v>
      </c>
      <c r="P2464" s="318">
        <v>0</v>
      </c>
      <c r="Q2464" s="318">
        <v>0</v>
      </c>
      <c r="R2464" s="318">
        <v>0</v>
      </c>
      <c r="S2464" s="318">
        <v>0</v>
      </c>
      <c r="T2464" s="318">
        <v>0</v>
      </c>
      <c r="U2464" s="318">
        <v>0</v>
      </c>
    </row>
    <row r="2465" spans="1:21" x14ac:dyDescent="0.2">
      <c r="A2465" s="318">
        <v>40088</v>
      </c>
      <c r="B2465" s="318">
        <v>311.432007</v>
      </c>
      <c r="C2465" s="318">
        <v>-2.3605600236724214E-2</v>
      </c>
      <c r="D2465" s="318">
        <v>2.3782646385861368E-3</v>
      </c>
      <c r="E2465" s="318">
        <v>1.3610143287430826E-2</v>
      </c>
      <c r="F2465" s="318">
        <v>1.4657077386463966E-2</v>
      </c>
      <c r="G2465" s="318">
        <v>1.8523600030439838E-4</v>
      </c>
      <c r="H2465" s="318">
        <v>1.9449780031961829E-4</v>
      </c>
      <c r="I2465" s="318">
        <v>5.0871391172833291E-2</v>
      </c>
      <c r="J2465" s="318">
        <v>0</v>
      </c>
      <c r="K2465" s="318" t="s">
        <v>634</v>
      </c>
      <c r="O2465" s="318">
        <v>0</v>
      </c>
      <c r="P2465" s="318">
        <v>0</v>
      </c>
      <c r="Q2465" s="318">
        <v>0</v>
      </c>
      <c r="R2465" s="318">
        <v>0</v>
      </c>
      <c r="S2465" s="318">
        <v>0</v>
      </c>
      <c r="T2465" s="318">
        <v>0</v>
      </c>
      <c r="U2465" s="318">
        <v>0</v>
      </c>
    </row>
    <row r="2466" spans="1:21" x14ac:dyDescent="0.2">
      <c r="A2466" s="318">
        <v>40091</v>
      </c>
      <c r="B2466" s="318">
        <v>320.28601099999997</v>
      </c>
      <c r="C2466" s="318">
        <v>2.8033342663008897E-2</v>
      </c>
      <c r="D2466" s="318">
        <v>3.1548690181522521E-3</v>
      </c>
      <c r="E2466" s="318">
        <v>1.459945666909543E-2</v>
      </c>
      <c r="F2466" s="318">
        <v>1.5722491797487387E-2</v>
      </c>
      <c r="G2466" s="318">
        <v>2.1314413503279502E-4</v>
      </c>
      <c r="H2466" s="318">
        <v>2.2380134178443477E-4</v>
      </c>
      <c r="I2466" s="318">
        <v>3.7590268668696088E-2</v>
      </c>
      <c r="J2466" s="318">
        <v>0</v>
      </c>
      <c r="K2466" s="318" t="s">
        <v>634</v>
      </c>
      <c r="O2466" s="318">
        <v>0</v>
      </c>
      <c r="P2466" s="318">
        <v>0</v>
      </c>
      <c r="Q2466" s="318">
        <v>0</v>
      </c>
      <c r="R2466" s="318">
        <v>0</v>
      </c>
      <c r="S2466" s="318">
        <v>0</v>
      </c>
      <c r="T2466" s="318">
        <v>0</v>
      </c>
      <c r="U2466" s="318">
        <v>0</v>
      </c>
    </row>
    <row r="2467" spans="1:21" x14ac:dyDescent="0.2">
      <c r="A2467" s="318">
        <v>40092</v>
      </c>
      <c r="B2467" s="318">
        <v>329.675995</v>
      </c>
      <c r="C2467" s="318">
        <v>2.8895957831759994E-2</v>
      </c>
      <c r="D2467" s="318">
        <v>3.5995775357428325E-3</v>
      </c>
      <c r="E2467" s="318">
        <v>1.5251722499334585E-2</v>
      </c>
      <c r="F2467" s="318">
        <v>1.642493192236032E-2</v>
      </c>
      <c r="G2467" s="318">
        <v>2.3261503919670879E-4</v>
      </c>
      <c r="H2467" s="318">
        <v>2.4424579115654423E-4</v>
      </c>
      <c r="I2467" s="318">
        <v>5.3128943165578889E-2</v>
      </c>
      <c r="J2467" s="318">
        <v>0</v>
      </c>
      <c r="K2467" s="318" t="s">
        <v>634</v>
      </c>
      <c r="O2467" s="318">
        <v>0</v>
      </c>
      <c r="P2467" s="318">
        <v>0</v>
      </c>
      <c r="Q2467" s="318">
        <v>0</v>
      </c>
      <c r="R2467" s="318">
        <v>0</v>
      </c>
      <c r="S2467" s="318">
        <v>0</v>
      </c>
      <c r="T2467" s="318">
        <v>0</v>
      </c>
      <c r="U2467" s="318">
        <v>0</v>
      </c>
    </row>
    <row r="2468" spans="1:21" x14ac:dyDescent="0.2">
      <c r="A2468" s="318">
        <v>40093</v>
      </c>
      <c r="B2468" s="318">
        <v>327.26400799999999</v>
      </c>
      <c r="C2468" s="318">
        <v>-7.3431297444199141E-3</v>
      </c>
      <c r="D2468" s="318">
        <v>2.9611830011360145E-3</v>
      </c>
      <c r="E2468" s="318">
        <v>1.5423060511838258E-2</v>
      </c>
      <c r="F2468" s="318">
        <v>1.6609449781979663E-2</v>
      </c>
      <c r="G2468" s="318">
        <v>2.3787079555182461E-4</v>
      </c>
      <c r="H2468" s="318">
        <v>2.4976433532941585E-4</v>
      </c>
      <c r="I2468" s="318">
        <v>6.1461187346910334E-2</v>
      </c>
      <c r="J2468" s="318">
        <v>0</v>
      </c>
      <c r="K2468" s="318" t="s">
        <v>634</v>
      </c>
      <c r="O2468" s="318">
        <v>0</v>
      </c>
      <c r="P2468" s="318">
        <v>0</v>
      </c>
      <c r="Q2468" s="318">
        <v>0</v>
      </c>
      <c r="R2468" s="318">
        <v>0</v>
      </c>
      <c r="S2468" s="318">
        <v>0</v>
      </c>
      <c r="T2468" s="318">
        <v>0</v>
      </c>
      <c r="U2468" s="318">
        <v>0</v>
      </c>
    </row>
    <row r="2469" spans="1:21" x14ac:dyDescent="0.2">
      <c r="A2469" s="318">
        <v>40094</v>
      </c>
      <c r="B2469" s="318">
        <v>335.614014</v>
      </c>
      <c r="C2469" s="318">
        <v>2.5194522697801904E-2</v>
      </c>
      <c r="D2469" s="318">
        <v>3.4772673008146571E-3</v>
      </c>
      <c r="E2469" s="318">
        <v>1.5994194415449511E-2</v>
      </c>
      <c r="F2469" s="318">
        <v>1.722451706279178E-2</v>
      </c>
      <c r="G2469" s="318">
        <v>2.5581425499919633E-4</v>
      </c>
      <c r="H2469" s="318">
        <v>2.6860496774915618E-4</v>
      </c>
      <c r="I2469" s="318">
        <v>6.2275695597499035E-2</v>
      </c>
      <c r="J2469" s="318">
        <v>0</v>
      </c>
      <c r="K2469" s="318" t="s">
        <v>634</v>
      </c>
      <c r="O2469" s="318">
        <v>0</v>
      </c>
      <c r="P2469" s="318">
        <v>0</v>
      </c>
      <c r="Q2469" s="318">
        <v>0</v>
      </c>
      <c r="R2469" s="318">
        <v>0</v>
      </c>
      <c r="S2469" s="318">
        <v>0</v>
      </c>
      <c r="T2469" s="318">
        <v>0</v>
      </c>
      <c r="U2469" s="318">
        <v>0</v>
      </c>
    </row>
    <row r="2470" spans="1:21" x14ac:dyDescent="0.2">
      <c r="A2470" s="318">
        <v>40095</v>
      </c>
      <c r="B2470" s="318">
        <v>337.12200899999999</v>
      </c>
      <c r="C2470" s="318">
        <v>4.4831775739475896E-3</v>
      </c>
      <c r="D2470" s="318">
        <v>3.8068975493296573E-3</v>
      </c>
      <c r="E2470" s="318">
        <v>1.5937396707874162E-2</v>
      </c>
      <c r="F2470" s="318">
        <v>1.7163350300787559E-2</v>
      </c>
      <c r="G2470" s="318">
        <v>2.5400061382415816E-4</v>
      </c>
      <c r="H2470" s="318">
        <v>2.6670064451536608E-4</v>
      </c>
      <c r="I2470" s="318">
        <v>7.2273761288781976E-2</v>
      </c>
      <c r="J2470" s="318">
        <v>0</v>
      </c>
      <c r="K2470" s="318" t="s">
        <v>634</v>
      </c>
      <c r="O2470" s="318">
        <v>0</v>
      </c>
      <c r="P2470" s="318">
        <v>0</v>
      </c>
      <c r="Q2470" s="318">
        <v>0</v>
      </c>
      <c r="R2470" s="318">
        <v>0</v>
      </c>
      <c r="S2470" s="318">
        <v>0</v>
      </c>
      <c r="T2470" s="318">
        <v>0</v>
      </c>
      <c r="U2470" s="318">
        <v>0</v>
      </c>
    </row>
    <row r="2471" spans="1:21" x14ac:dyDescent="0.2">
      <c r="A2471" s="318">
        <v>40098</v>
      </c>
      <c r="B2471" s="318">
        <v>337.98199499999998</v>
      </c>
      <c r="C2471" s="318">
        <v>2.5477154929458637E-3</v>
      </c>
      <c r="D2471" s="318">
        <v>3.7457220879910233E-3</v>
      </c>
      <c r="E2471" s="318">
        <v>1.593975936827716E-2</v>
      </c>
      <c r="F2471" s="318">
        <v>1.7165894704298478E-2</v>
      </c>
      <c r="G2471" s="318">
        <v>2.5407592871857945E-4</v>
      </c>
      <c r="H2471" s="318">
        <v>2.6677972515450846E-4</v>
      </c>
      <c r="I2471" s="318">
        <v>6.8342585551624049E-2</v>
      </c>
      <c r="J2471" s="318">
        <v>0</v>
      </c>
      <c r="K2471" s="318" t="s">
        <v>634</v>
      </c>
      <c r="O2471" s="318">
        <v>0</v>
      </c>
      <c r="P2471" s="318">
        <v>0</v>
      </c>
      <c r="Q2471" s="318">
        <v>0</v>
      </c>
      <c r="R2471" s="318">
        <v>0</v>
      </c>
      <c r="S2471" s="318">
        <v>0</v>
      </c>
      <c r="T2471" s="318">
        <v>0</v>
      </c>
      <c r="U2471" s="318">
        <v>0</v>
      </c>
    </row>
    <row r="2472" spans="1:21" x14ac:dyDescent="0.2">
      <c r="A2472" s="318">
        <v>40099</v>
      </c>
      <c r="B2472" s="318">
        <v>335.16699199999999</v>
      </c>
      <c r="C2472" s="318">
        <v>-8.3637336279052277E-3</v>
      </c>
      <c r="D2472" s="318">
        <v>3.7507869673320598E-3</v>
      </c>
      <c r="E2472" s="318">
        <v>1.5935700078027141E-2</v>
      </c>
      <c r="F2472" s="318">
        <v>1.7161523160952305E-2</v>
      </c>
      <c r="G2472" s="318">
        <v>2.5394653697683421E-4</v>
      </c>
      <c r="H2472" s="318">
        <v>2.6664386382567592E-4</v>
      </c>
      <c r="I2472" s="318">
        <v>6.2974614829950842E-2</v>
      </c>
      <c r="J2472" s="318">
        <v>0</v>
      </c>
      <c r="K2472" s="318" t="s">
        <v>634</v>
      </c>
      <c r="O2472" s="318">
        <v>0</v>
      </c>
      <c r="P2472" s="318">
        <v>0</v>
      </c>
      <c r="Q2472" s="318">
        <v>0</v>
      </c>
      <c r="R2472" s="318">
        <v>0</v>
      </c>
      <c r="S2472" s="318">
        <v>0</v>
      </c>
      <c r="T2472" s="318">
        <v>0</v>
      </c>
      <c r="U2472" s="318">
        <v>0</v>
      </c>
    </row>
    <row r="2473" spans="1:21" x14ac:dyDescent="0.2">
      <c r="A2473" s="318">
        <v>40100</v>
      </c>
      <c r="B2473" s="318">
        <v>342.33898900000003</v>
      </c>
      <c r="C2473" s="318">
        <v>2.1172550853252488E-2</v>
      </c>
      <c r="D2473" s="318">
        <v>3.5261356759449876E-3</v>
      </c>
      <c r="E2473" s="318">
        <v>1.5638468461074195E-2</v>
      </c>
      <c r="F2473" s="318">
        <v>1.6841427573464518E-2</v>
      </c>
      <c r="G2473" s="318">
        <v>2.445616958080123E-4</v>
      </c>
      <c r="H2473" s="318">
        <v>2.5678978059841295E-4</v>
      </c>
      <c r="I2473" s="318">
        <v>6.1876924326139691E-2</v>
      </c>
      <c r="J2473" s="318">
        <v>0</v>
      </c>
      <c r="K2473" s="318" t="s">
        <v>634</v>
      </c>
      <c r="O2473" s="318">
        <v>0</v>
      </c>
      <c r="P2473" s="318">
        <v>0</v>
      </c>
      <c r="Q2473" s="318">
        <v>0</v>
      </c>
      <c r="R2473" s="318">
        <v>0</v>
      </c>
      <c r="S2473" s="318">
        <v>0</v>
      </c>
      <c r="T2473" s="318">
        <v>0</v>
      </c>
      <c r="U2473" s="318">
        <v>0</v>
      </c>
    </row>
    <row r="2474" spans="1:21" x14ac:dyDescent="0.2">
      <c r="A2474" s="318">
        <v>40101</v>
      </c>
      <c r="B2474" s="318">
        <v>341.73400900000001</v>
      </c>
      <c r="C2474" s="318">
        <v>-1.7687590637037863E-3</v>
      </c>
      <c r="D2474" s="318">
        <v>2.5531592464784511E-3</v>
      </c>
      <c r="E2474" s="318">
        <v>1.5281103094545525E-2</v>
      </c>
      <c r="F2474" s="318">
        <v>1.6456572563356718E-2</v>
      </c>
      <c r="G2474" s="318">
        <v>2.3351211178612884E-4</v>
      </c>
      <c r="H2474" s="318">
        <v>2.4518771737543527E-4</v>
      </c>
      <c r="I2474" s="318">
        <v>7.1041159408733789E-2</v>
      </c>
      <c r="J2474" s="318">
        <v>0</v>
      </c>
      <c r="K2474" s="318" t="s">
        <v>634</v>
      </c>
      <c r="O2474" s="318">
        <v>0</v>
      </c>
      <c r="P2474" s="318">
        <v>0</v>
      </c>
      <c r="Q2474" s="318">
        <v>0</v>
      </c>
      <c r="R2474" s="318">
        <v>0</v>
      </c>
      <c r="S2474" s="318">
        <v>0</v>
      </c>
      <c r="T2474" s="318">
        <v>0</v>
      </c>
      <c r="U2474" s="318">
        <v>0</v>
      </c>
    </row>
    <row r="2475" spans="1:21" x14ac:dyDescent="0.2">
      <c r="A2475" s="318">
        <v>40102</v>
      </c>
      <c r="B2475" s="318">
        <v>341.90399200000002</v>
      </c>
      <c r="C2475" s="318">
        <v>4.9728951068953172E-4</v>
      </c>
      <c r="D2475" s="318">
        <v>2.3641384216664218E-3</v>
      </c>
      <c r="E2475" s="318">
        <v>1.5280799699088514E-2</v>
      </c>
      <c r="F2475" s="318">
        <v>1.6456245829787629E-2</v>
      </c>
      <c r="G2475" s="318">
        <v>2.3350283944366363E-4</v>
      </c>
      <c r="H2475" s="318">
        <v>2.4517798141584682E-4</v>
      </c>
      <c r="I2475" s="318">
        <v>6.2277400991999542E-2</v>
      </c>
      <c r="J2475" s="318">
        <v>0</v>
      </c>
      <c r="K2475" s="318" t="s">
        <v>634</v>
      </c>
      <c r="O2475" s="318">
        <v>0</v>
      </c>
      <c r="P2475" s="318">
        <v>0</v>
      </c>
      <c r="Q2475" s="318">
        <v>0</v>
      </c>
      <c r="R2475" s="318">
        <v>0</v>
      </c>
      <c r="S2475" s="318">
        <v>0</v>
      </c>
      <c r="T2475" s="318">
        <v>0</v>
      </c>
      <c r="U2475" s="318">
        <v>0</v>
      </c>
    </row>
    <row r="2476" spans="1:21" x14ac:dyDescent="0.2">
      <c r="A2476" s="318">
        <v>40105</v>
      </c>
      <c r="B2476" s="318">
        <v>348.49899299999998</v>
      </c>
      <c r="C2476" s="318">
        <v>1.9105368164134801E-2</v>
      </c>
      <c r="D2476" s="318">
        <v>3.2469911969768813E-3</v>
      </c>
      <c r="E2476" s="318">
        <v>1.5701468574939408E-2</v>
      </c>
      <c r="F2476" s="318">
        <v>1.6909273849934747E-2</v>
      </c>
      <c r="G2476" s="318">
        <v>2.4653611540980975E-4</v>
      </c>
      <c r="H2476" s="318">
        <v>2.5886292118030023E-4</v>
      </c>
      <c r="I2476" s="318">
        <v>5.8038231280291508E-2</v>
      </c>
      <c r="J2476" s="318">
        <v>0</v>
      </c>
      <c r="K2476" s="318" t="s">
        <v>634</v>
      </c>
      <c r="O2476" s="318">
        <v>0</v>
      </c>
      <c r="P2476" s="318">
        <v>0</v>
      </c>
      <c r="Q2476" s="318">
        <v>0</v>
      </c>
      <c r="R2476" s="318">
        <v>0</v>
      </c>
      <c r="S2476" s="318">
        <v>0</v>
      </c>
      <c r="T2476" s="318">
        <v>0</v>
      </c>
      <c r="U2476" s="318">
        <v>0</v>
      </c>
    </row>
    <row r="2477" spans="1:21" x14ac:dyDescent="0.2">
      <c r="A2477" s="318">
        <v>40106</v>
      </c>
      <c r="B2477" s="318">
        <v>349.40200800000002</v>
      </c>
      <c r="C2477" s="318">
        <v>2.5878040084291818E-3</v>
      </c>
      <c r="D2477" s="318">
        <v>3.9135324186655536E-3</v>
      </c>
      <c r="E2477" s="318">
        <v>1.5341141537499867E-2</v>
      </c>
      <c r="F2477" s="318">
        <v>1.6521229348076778E-2</v>
      </c>
      <c r="G2477" s="318">
        <v>2.3535062367360376E-4</v>
      </c>
      <c r="H2477" s="318">
        <v>2.4711815485728395E-4</v>
      </c>
      <c r="I2477" s="318">
        <v>6.524174665170128E-2</v>
      </c>
      <c r="J2477" s="318">
        <v>0</v>
      </c>
      <c r="K2477" s="318" t="s">
        <v>634</v>
      </c>
      <c r="O2477" s="318">
        <v>0</v>
      </c>
      <c r="P2477" s="318">
        <v>0</v>
      </c>
      <c r="Q2477" s="318">
        <v>0</v>
      </c>
      <c r="R2477" s="318">
        <v>0</v>
      </c>
      <c r="S2477" s="318">
        <v>0</v>
      </c>
      <c r="T2477" s="318">
        <v>0</v>
      </c>
      <c r="U2477" s="318">
        <v>0</v>
      </c>
    </row>
    <row r="2478" spans="1:21" x14ac:dyDescent="0.2">
      <c r="A2478" s="318">
        <v>40107</v>
      </c>
      <c r="B2478" s="318">
        <v>348.98098800000002</v>
      </c>
      <c r="C2478" s="318">
        <v>-1.2056996044144046E-3</v>
      </c>
      <c r="D2478" s="318">
        <v>3.0189573314509687E-3</v>
      </c>
      <c r="E2478" s="318">
        <v>1.5049303649406218E-2</v>
      </c>
      <c r="F2478" s="318">
        <v>1.6206942391668235E-2</v>
      </c>
      <c r="G2478" s="318">
        <v>2.2648154033203132E-4</v>
      </c>
      <c r="H2478" s="318">
        <v>2.3780561734863288E-4</v>
      </c>
      <c r="I2478" s="318">
        <v>6.171991819734849E-2</v>
      </c>
      <c r="J2478" s="318">
        <v>0</v>
      </c>
      <c r="K2478" s="318" t="s">
        <v>634</v>
      </c>
      <c r="O2478" s="318">
        <v>0</v>
      </c>
      <c r="P2478" s="318">
        <v>0</v>
      </c>
      <c r="Q2478" s="318">
        <v>0</v>
      </c>
      <c r="R2478" s="318">
        <v>0</v>
      </c>
      <c r="S2478" s="318">
        <v>0</v>
      </c>
      <c r="T2478" s="318">
        <v>0</v>
      </c>
      <c r="U2478" s="318">
        <v>0</v>
      </c>
    </row>
    <row r="2479" spans="1:21" x14ac:dyDescent="0.2">
      <c r="A2479" s="318">
        <v>40108</v>
      </c>
      <c r="B2479" s="318">
        <v>344.05599999999998</v>
      </c>
      <c r="C2479" s="318">
        <v>-1.4213010251771364E-2</v>
      </c>
      <c r="D2479" s="318">
        <v>2.9179878801258341E-3</v>
      </c>
      <c r="E2479" s="318">
        <v>1.5162448173437381E-2</v>
      </c>
      <c r="F2479" s="318">
        <v>1.6328790340624871E-2</v>
      </c>
      <c r="G2479" s="318">
        <v>2.2989983461217455E-4</v>
      </c>
      <c r="H2479" s="318">
        <v>2.4139482634278329E-4</v>
      </c>
      <c r="I2479" s="318">
        <v>5.5902510792284976E-2</v>
      </c>
      <c r="J2479" s="318">
        <v>0</v>
      </c>
      <c r="K2479" s="318" t="s">
        <v>634</v>
      </c>
      <c r="O2479" s="318">
        <v>0</v>
      </c>
      <c r="P2479" s="318">
        <v>0</v>
      </c>
      <c r="Q2479" s="318">
        <v>0</v>
      </c>
      <c r="R2479" s="318">
        <v>0</v>
      </c>
      <c r="S2479" s="318">
        <v>0</v>
      </c>
      <c r="T2479" s="318">
        <v>0</v>
      </c>
      <c r="U2479" s="318">
        <v>0</v>
      </c>
    </row>
    <row r="2480" spans="1:21" x14ac:dyDescent="0.2">
      <c r="A2480" s="318">
        <v>40109</v>
      </c>
      <c r="B2480" s="318">
        <v>342.300995</v>
      </c>
      <c r="C2480" s="318">
        <v>-5.1139824832955464E-3</v>
      </c>
      <c r="D2480" s="318">
        <v>3.647889797237883E-3</v>
      </c>
      <c r="E2480" s="318">
        <v>1.4327658431993835E-2</v>
      </c>
      <c r="F2480" s="318">
        <v>1.5429786003685667E-2</v>
      </c>
      <c r="G2480" s="318">
        <v>2.0528179614388403E-4</v>
      </c>
      <c r="H2480" s="318">
        <v>2.1554588595107824E-4</v>
      </c>
      <c r="I2480" s="318">
        <v>4.8315072177965927E-2</v>
      </c>
      <c r="J2480" s="318">
        <v>0</v>
      </c>
      <c r="K2480" s="318" t="s">
        <v>634</v>
      </c>
      <c r="O2480" s="318">
        <v>0</v>
      </c>
      <c r="P2480" s="318">
        <v>0</v>
      </c>
      <c r="Q2480" s="318">
        <v>0</v>
      </c>
      <c r="R2480" s="318">
        <v>0</v>
      </c>
      <c r="S2480" s="318">
        <v>0</v>
      </c>
      <c r="T2480" s="318">
        <v>0</v>
      </c>
      <c r="U2480" s="318">
        <v>0</v>
      </c>
    </row>
    <row r="2481" spans="1:21" x14ac:dyDescent="0.2">
      <c r="A2481" s="318">
        <v>40112</v>
      </c>
      <c r="B2481" s="318">
        <v>337.44500699999998</v>
      </c>
      <c r="C2481" s="318">
        <v>-1.4287897524973343E-2</v>
      </c>
      <c r="D2481" s="318">
        <v>2.6765854901981997E-3</v>
      </c>
      <c r="E2481" s="318">
        <v>1.4834852251712605E-2</v>
      </c>
      <c r="F2481" s="318">
        <v>1.5975994732613574E-2</v>
      </c>
      <c r="G2481" s="318">
        <v>2.2007284133014255E-4</v>
      </c>
      <c r="H2481" s="318">
        <v>2.3107648339664968E-4</v>
      </c>
      <c r="I2481" s="318">
        <v>5.77968550832113E-2</v>
      </c>
      <c r="J2481" s="318">
        <v>0</v>
      </c>
      <c r="K2481" s="318" t="s">
        <v>634</v>
      </c>
      <c r="O2481" s="318">
        <v>0</v>
      </c>
      <c r="P2481" s="318">
        <v>0</v>
      </c>
      <c r="Q2481" s="318">
        <v>0</v>
      </c>
      <c r="R2481" s="318">
        <v>0</v>
      </c>
      <c r="S2481" s="318">
        <v>0</v>
      </c>
      <c r="T2481" s="318">
        <v>0</v>
      </c>
      <c r="U2481" s="318">
        <v>0</v>
      </c>
    </row>
    <row r="2482" spans="1:21" x14ac:dyDescent="0.2">
      <c r="A2482" s="318">
        <v>40113</v>
      </c>
      <c r="B2482" s="318">
        <v>338.23098800000002</v>
      </c>
      <c r="C2482" s="318">
        <v>2.3265037098676427E-3</v>
      </c>
      <c r="D2482" s="318">
        <v>2.2645036188511719E-3</v>
      </c>
      <c r="E2482" s="318">
        <v>1.4712346765529278E-2</v>
      </c>
      <c r="F2482" s="318">
        <v>1.5844065747493068E-2</v>
      </c>
      <c r="G2482" s="318">
        <v>2.1645314734917981E-4</v>
      </c>
      <c r="H2482" s="318">
        <v>2.2727580471663882E-4</v>
      </c>
      <c r="I2482" s="318">
        <v>5.3606309953137109E-2</v>
      </c>
      <c r="J2482" s="318">
        <v>0</v>
      </c>
      <c r="K2482" s="318" t="s">
        <v>634</v>
      </c>
      <c r="O2482" s="318">
        <v>0</v>
      </c>
      <c r="P2482" s="318">
        <v>0</v>
      </c>
      <c r="Q2482" s="318">
        <v>0</v>
      </c>
      <c r="R2482" s="318">
        <v>0</v>
      </c>
      <c r="S2482" s="318">
        <v>0</v>
      </c>
      <c r="T2482" s="318">
        <v>0</v>
      </c>
      <c r="U2482" s="318">
        <v>0</v>
      </c>
    </row>
    <row r="2483" spans="1:21" x14ac:dyDescent="0.2">
      <c r="A2483" s="318">
        <v>40114</v>
      </c>
      <c r="B2483" s="318">
        <v>326.41000400000001</v>
      </c>
      <c r="C2483" s="318">
        <v>-3.5574786393634511E-2</v>
      </c>
      <c r="D2483" s="318">
        <v>5.5393275422791822E-4</v>
      </c>
      <c r="E2483" s="318">
        <v>1.687565059914288E-2</v>
      </c>
      <c r="F2483" s="318">
        <v>1.8173777568307715E-2</v>
      </c>
      <c r="G2483" s="318">
        <v>2.8478758314435143E-4</v>
      </c>
      <c r="H2483" s="318">
        <v>2.9902696230156903E-4</v>
      </c>
      <c r="I2483" s="318">
        <v>4.6023624866494028E-2</v>
      </c>
      <c r="J2483" s="318">
        <v>0</v>
      </c>
      <c r="K2483" s="318" t="s">
        <v>634</v>
      </c>
      <c r="O2483" s="318">
        <v>0</v>
      </c>
      <c r="P2483" s="318">
        <v>0</v>
      </c>
      <c r="Q2483" s="318">
        <v>0</v>
      </c>
      <c r="R2483" s="318">
        <v>0</v>
      </c>
      <c r="S2483" s="318">
        <v>0</v>
      </c>
      <c r="T2483" s="318">
        <v>0</v>
      </c>
      <c r="U2483" s="318">
        <v>0</v>
      </c>
    </row>
    <row r="2484" spans="1:21" x14ac:dyDescent="0.2">
      <c r="A2484" s="318">
        <v>40115</v>
      </c>
      <c r="B2484" s="318">
        <v>337.85101300000002</v>
      </c>
      <c r="C2484" s="318">
        <v>3.4450736235677813E-2</v>
      </c>
      <c r="D2484" s="318">
        <v>2.072688628480123E-3</v>
      </c>
      <c r="E2484" s="318">
        <v>1.8428638328096495E-2</v>
      </c>
      <c r="F2484" s="318">
        <v>1.9846225891796226E-2</v>
      </c>
      <c r="G2484" s="318">
        <v>3.3961471062778721E-4</v>
      </c>
      <c r="H2484" s="318">
        <v>3.5659544615917658E-4</v>
      </c>
      <c r="I2484" s="318">
        <v>3.1316573454603362E-2</v>
      </c>
      <c r="J2484" s="318">
        <v>0</v>
      </c>
      <c r="K2484" s="318" t="s">
        <v>634</v>
      </c>
      <c r="O2484" s="318">
        <v>0</v>
      </c>
      <c r="P2484" s="318">
        <v>0</v>
      </c>
      <c r="Q2484" s="318">
        <v>0</v>
      </c>
      <c r="R2484" s="318">
        <v>0</v>
      </c>
      <c r="S2484" s="318">
        <v>0</v>
      </c>
      <c r="T2484" s="318">
        <v>0</v>
      </c>
      <c r="U2484" s="318">
        <v>0</v>
      </c>
    </row>
    <row r="2485" spans="1:21" x14ac:dyDescent="0.2">
      <c r="A2485" s="318">
        <v>40116</v>
      </c>
      <c r="B2485" s="318">
        <v>331.35101300000002</v>
      </c>
      <c r="C2485" s="318">
        <v>-1.9426732645902257E-2</v>
      </c>
      <c r="D2485" s="318">
        <v>1.8281731983224359E-3</v>
      </c>
      <c r="E2485" s="318">
        <v>1.8688851945905284E-2</v>
      </c>
      <c r="F2485" s="318">
        <v>2.0126455941744149E-2</v>
      </c>
      <c r="G2485" s="318">
        <v>3.4927318705596771E-4</v>
      </c>
      <c r="H2485" s="318">
        <v>3.6673684640876609E-4</v>
      </c>
      <c r="I2485" s="318">
        <v>4.4950339619690798E-2</v>
      </c>
      <c r="J2485" s="318">
        <v>0</v>
      </c>
      <c r="K2485" s="318" t="s">
        <v>634</v>
      </c>
      <c r="O2485" s="318">
        <v>0</v>
      </c>
      <c r="P2485" s="318">
        <v>0</v>
      </c>
      <c r="Q2485" s="318">
        <v>0</v>
      </c>
      <c r="R2485" s="318">
        <v>0</v>
      </c>
      <c r="S2485" s="318">
        <v>0</v>
      </c>
      <c r="T2485" s="318">
        <v>0</v>
      </c>
      <c r="U2485" s="318">
        <v>0</v>
      </c>
    </row>
    <row r="2486" spans="1:21" x14ac:dyDescent="0.2">
      <c r="A2486" s="318">
        <v>40119</v>
      </c>
      <c r="B2486" s="318">
        <v>331.98800699999998</v>
      </c>
      <c r="C2486" s="318">
        <v>1.9205690501985708E-3</v>
      </c>
      <c r="D2486" s="318">
        <v>3.0437050691282828E-3</v>
      </c>
      <c r="E2486" s="318">
        <v>1.7758895763334601E-2</v>
      </c>
      <c r="F2486" s="318">
        <v>1.9124964668206491E-2</v>
      </c>
      <c r="G2486" s="318">
        <v>3.1537837873298367E-4</v>
      </c>
      <c r="H2486" s="318">
        <v>3.3114729766963287E-4</v>
      </c>
      <c r="I2486" s="318">
        <v>4.209576427281863E-2</v>
      </c>
      <c r="J2486" s="318">
        <v>0</v>
      </c>
      <c r="K2486" s="318" t="s">
        <v>634</v>
      </c>
      <c r="O2486" s="318">
        <v>0</v>
      </c>
      <c r="P2486" s="318">
        <v>0</v>
      </c>
      <c r="Q2486" s="318">
        <v>0</v>
      </c>
      <c r="R2486" s="318">
        <v>0</v>
      </c>
      <c r="S2486" s="318">
        <v>0</v>
      </c>
      <c r="T2486" s="318">
        <v>0</v>
      </c>
      <c r="U2486" s="318">
        <v>0</v>
      </c>
    </row>
    <row r="2487" spans="1:21" x14ac:dyDescent="0.2">
      <c r="A2487" s="318">
        <v>40120</v>
      </c>
      <c r="B2487" s="318">
        <v>326.71701000000002</v>
      </c>
      <c r="C2487" s="318">
        <v>-1.6004461402709582E-2</v>
      </c>
      <c r="D2487" s="318">
        <v>9.4666678028454561E-4</v>
      </c>
      <c r="E2487" s="318">
        <v>1.7253360936702478E-2</v>
      </c>
      <c r="F2487" s="318">
        <v>1.8580542547218054E-2</v>
      </c>
      <c r="G2487" s="318">
        <v>2.97678463612131E-4</v>
      </c>
      <c r="H2487" s="318">
        <v>3.1256238679273755E-4</v>
      </c>
      <c r="I2487" s="318">
        <v>4.5504559856241911E-2</v>
      </c>
      <c r="J2487" s="318">
        <v>0</v>
      </c>
      <c r="K2487" s="318" t="s">
        <v>634</v>
      </c>
      <c r="O2487" s="318">
        <v>0</v>
      </c>
      <c r="P2487" s="318">
        <v>0</v>
      </c>
      <c r="Q2487" s="318">
        <v>0</v>
      </c>
      <c r="R2487" s="318">
        <v>0</v>
      </c>
      <c r="S2487" s="318">
        <v>0</v>
      </c>
      <c r="T2487" s="318">
        <v>0</v>
      </c>
      <c r="U2487" s="318">
        <v>0</v>
      </c>
    </row>
    <row r="2488" spans="1:21" x14ac:dyDescent="0.2">
      <c r="A2488" s="318">
        <v>40121</v>
      </c>
      <c r="B2488" s="318">
        <v>336.07699600000001</v>
      </c>
      <c r="C2488" s="318">
        <v>2.8245905105833177E-2</v>
      </c>
      <c r="D2488" s="318">
        <v>9.1571188857374382E-4</v>
      </c>
      <c r="E2488" s="318">
        <v>1.7201213173503056E-2</v>
      </c>
      <c r="F2488" s="318">
        <v>1.8524383417618674E-2</v>
      </c>
      <c r="G2488" s="318">
        <v>2.95881734640295E-4</v>
      </c>
      <c r="H2488" s="318">
        <v>3.1067582137230974E-4</v>
      </c>
      <c r="I2488" s="318">
        <v>3.1383125672064159E-2</v>
      </c>
      <c r="J2488" s="318">
        <v>0</v>
      </c>
      <c r="K2488" s="318" t="s">
        <v>634</v>
      </c>
      <c r="O2488" s="318">
        <v>0</v>
      </c>
      <c r="P2488" s="318">
        <v>0</v>
      </c>
      <c r="Q2488" s="318">
        <v>0</v>
      </c>
      <c r="R2488" s="318">
        <v>0</v>
      </c>
      <c r="S2488" s="318">
        <v>0</v>
      </c>
      <c r="T2488" s="318">
        <v>0</v>
      </c>
      <c r="U2488" s="318">
        <v>0</v>
      </c>
    </row>
    <row r="2489" spans="1:21" x14ac:dyDescent="0.2">
      <c r="A2489" s="318">
        <v>40122</v>
      </c>
      <c r="B2489" s="318">
        <v>337.21701000000002</v>
      </c>
      <c r="C2489" s="318">
        <v>3.3863812220930184E-3</v>
      </c>
      <c r="D2489" s="318">
        <v>1.426640982217218E-3</v>
      </c>
      <c r="E2489" s="318">
        <v>1.710270214809529E-2</v>
      </c>
      <c r="F2489" s="318">
        <v>1.8418294621025698E-2</v>
      </c>
      <c r="G2489" s="318">
        <v>2.9250242076646327E-4</v>
      </c>
      <c r="H2489" s="318">
        <v>3.0712754180478645E-4</v>
      </c>
      <c r="I2489" s="318">
        <v>3.6420591322971013E-2</v>
      </c>
      <c r="J2489" s="318">
        <v>0</v>
      </c>
      <c r="K2489" s="318" t="s">
        <v>634</v>
      </c>
      <c r="O2489" s="318">
        <v>0</v>
      </c>
      <c r="P2489" s="318">
        <v>0</v>
      </c>
      <c r="Q2489" s="318">
        <v>0</v>
      </c>
      <c r="R2489" s="318">
        <v>0</v>
      </c>
      <c r="S2489" s="318">
        <v>0</v>
      </c>
      <c r="T2489" s="318">
        <v>0</v>
      </c>
      <c r="U2489" s="318">
        <v>0</v>
      </c>
    </row>
    <row r="2490" spans="1:21" x14ac:dyDescent="0.2">
      <c r="A2490" s="318">
        <v>40123</v>
      </c>
      <c r="B2490" s="318">
        <v>334.51998900000001</v>
      </c>
      <c r="C2490" s="318">
        <v>-8.0300340648722084E-3</v>
      </c>
      <c r="D2490" s="318">
        <v>-1.5548076838631217E-4</v>
      </c>
      <c r="E2490" s="318">
        <v>1.6312571261332617E-2</v>
      </c>
      <c r="F2490" s="318">
        <v>1.7567384435281278E-2</v>
      </c>
      <c r="G2490" s="318">
        <v>2.6609998115605479E-4</v>
      </c>
      <c r="H2490" s="318">
        <v>2.7940498021385753E-4</v>
      </c>
      <c r="I2490" s="318">
        <v>3.9925237116521274E-2</v>
      </c>
      <c r="J2490" s="318">
        <v>0</v>
      </c>
      <c r="K2490" s="318" t="s">
        <v>634</v>
      </c>
      <c r="O2490" s="318">
        <v>0</v>
      </c>
      <c r="P2490" s="318">
        <v>0</v>
      </c>
      <c r="Q2490" s="318">
        <v>0</v>
      </c>
      <c r="R2490" s="318">
        <v>0</v>
      </c>
      <c r="S2490" s="318">
        <v>0</v>
      </c>
      <c r="T2490" s="318">
        <v>0</v>
      </c>
      <c r="U2490" s="318">
        <v>0</v>
      </c>
    </row>
    <row r="2491" spans="1:21" x14ac:dyDescent="0.2">
      <c r="A2491" s="318">
        <v>40126</v>
      </c>
      <c r="B2491" s="318">
        <v>344.26599099999999</v>
      </c>
      <c r="C2491" s="318">
        <v>2.8717952606137829E-2</v>
      </c>
      <c r="D2491" s="318">
        <v>9.9855613790846118E-4</v>
      </c>
      <c r="E2491" s="318">
        <v>1.7473107625626268E-2</v>
      </c>
      <c r="F2491" s="318">
        <v>1.8817192827597518E-2</v>
      </c>
      <c r="G2491" s="318">
        <v>3.0530949009671888E-4</v>
      </c>
      <c r="H2491" s="318">
        <v>3.2057496460155484E-4</v>
      </c>
      <c r="I2491" s="318">
        <v>3.2014721422301072E-2</v>
      </c>
      <c r="J2491" s="318">
        <v>0</v>
      </c>
      <c r="K2491" s="318" t="s">
        <v>634</v>
      </c>
      <c r="O2491" s="318">
        <v>0</v>
      </c>
      <c r="P2491" s="318">
        <v>0</v>
      </c>
      <c r="Q2491" s="318">
        <v>0</v>
      </c>
      <c r="R2491" s="318">
        <v>0</v>
      </c>
      <c r="S2491" s="318">
        <v>0</v>
      </c>
      <c r="T2491" s="318">
        <v>0</v>
      </c>
      <c r="U2491" s="318">
        <v>0</v>
      </c>
    </row>
    <row r="2492" spans="1:21" x14ac:dyDescent="0.2">
      <c r="A2492" s="318">
        <v>40127</v>
      </c>
      <c r="B2492" s="318">
        <v>342.82699600000001</v>
      </c>
      <c r="C2492" s="318">
        <v>-4.1886531550578109E-3</v>
      </c>
      <c r="D2492" s="318">
        <v>6.7777667847971506E-4</v>
      </c>
      <c r="E2492" s="318">
        <v>1.7505050926493609E-2</v>
      </c>
      <c r="F2492" s="318">
        <v>1.8851593305454654E-2</v>
      </c>
      <c r="G2492" s="318">
        <v>3.064268079391347E-4</v>
      </c>
      <c r="H2492" s="318">
        <v>3.2174814833609147E-4</v>
      </c>
      <c r="I2492" s="318">
        <v>4.3356647936612751E-2</v>
      </c>
      <c r="J2492" s="318">
        <v>0</v>
      </c>
      <c r="K2492" s="318" t="s">
        <v>634</v>
      </c>
      <c r="O2492" s="318">
        <v>0</v>
      </c>
      <c r="P2492" s="318">
        <v>0</v>
      </c>
      <c r="Q2492" s="318">
        <v>0</v>
      </c>
      <c r="R2492" s="318">
        <v>0</v>
      </c>
      <c r="S2492" s="318">
        <v>0</v>
      </c>
      <c r="T2492" s="318">
        <v>0</v>
      </c>
      <c r="U2492" s="318">
        <v>0</v>
      </c>
    </row>
    <row r="2493" spans="1:21" x14ac:dyDescent="0.2">
      <c r="A2493" s="318">
        <v>40128</v>
      </c>
      <c r="B2493" s="318">
        <v>346.71398900000003</v>
      </c>
      <c r="C2493" s="318">
        <v>1.1274265800414057E-2</v>
      </c>
      <c r="D2493" s="318">
        <v>1.6129195083996804E-3</v>
      </c>
      <c r="E2493" s="318">
        <v>1.7522426340998178E-2</v>
      </c>
      <c r="F2493" s="318">
        <v>1.8870305290305731E-2</v>
      </c>
      <c r="G2493" s="318">
        <v>3.0703542487570682E-4</v>
      </c>
      <c r="H2493" s="318">
        <v>3.2238719611949216E-4</v>
      </c>
      <c r="I2493" s="318">
        <v>3.9521585701785378E-2</v>
      </c>
      <c r="J2493" s="318">
        <v>0</v>
      </c>
      <c r="K2493" s="318" t="s">
        <v>634</v>
      </c>
      <c r="O2493" s="318">
        <v>0</v>
      </c>
      <c r="P2493" s="318">
        <v>0</v>
      </c>
      <c r="Q2493" s="318">
        <v>0</v>
      </c>
      <c r="R2493" s="318">
        <v>0</v>
      </c>
      <c r="S2493" s="318">
        <v>0</v>
      </c>
      <c r="T2493" s="318">
        <v>0</v>
      </c>
      <c r="U2493" s="318">
        <v>0</v>
      </c>
    </row>
    <row r="2494" spans="1:21" x14ac:dyDescent="0.2">
      <c r="A2494" s="318">
        <v>40129</v>
      </c>
      <c r="B2494" s="318">
        <v>345.76199300000002</v>
      </c>
      <c r="C2494" s="318">
        <v>-2.7495440260823486E-3</v>
      </c>
      <c r="D2494" s="318">
        <v>4.7377213319326026E-4</v>
      </c>
      <c r="E2494" s="318">
        <v>1.6955691692859421E-2</v>
      </c>
      <c r="F2494" s="318">
        <v>1.8259975669233222E-2</v>
      </c>
      <c r="G2494" s="318">
        <v>2.8749548078330198E-4</v>
      </c>
      <c r="H2494" s="318">
        <v>3.0187025482246709E-4</v>
      </c>
      <c r="I2494" s="318">
        <v>4.8845322718460517E-2</v>
      </c>
      <c r="J2494" s="318">
        <v>0</v>
      </c>
      <c r="K2494" s="318" t="s">
        <v>634</v>
      </c>
      <c r="O2494" s="318">
        <v>0</v>
      </c>
      <c r="P2494" s="318">
        <v>0</v>
      </c>
      <c r="Q2494" s="318">
        <v>0</v>
      </c>
      <c r="R2494" s="318">
        <v>0</v>
      </c>
      <c r="S2494" s="318">
        <v>0</v>
      </c>
      <c r="T2494" s="318">
        <v>0</v>
      </c>
      <c r="U2494" s="318">
        <v>0</v>
      </c>
    </row>
    <row r="2495" spans="1:21" x14ac:dyDescent="0.2">
      <c r="A2495" s="318">
        <v>40130</v>
      </c>
      <c r="B2495" s="318">
        <v>347.31500199999999</v>
      </c>
      <c r="C2495" s="318">
        <v>4.4814980453817942E-3</v>
      </c>
      <c r="D2495" s="318">
        <v>7.7140342410209691E-4</v>
      </c>
      <c r="E2495" s="318">
        <v>1.6969210742389173E-2</v>
      </c>
      <c r="F2495" s="318">
        <v>1.8274534645649879E-2</v>
      </c>
      <c r="G2495" s="318">
        <v>2.8795411321961612E-4</v>
      </c>
      <c r="H2495" s="318">
        <v>3.0235181888059692E-4</v>
      </c>
      <c r="I2495" s="318">
        <v>4.3873115646408743E-2</v>
      </c>
      <c r="J2495" s="318">
        <v>0</v>
      </c>
      <c r="K2495" s="318" t="s">
        <v>634</v>
      </c>
      <c r="O2495" s="318">
        <v>0</v>
      </c>
      <c r="P2495" s="318">
        <v>0</v>
      </c>
      <c r="Q2495" s="318">
        <v>0</v>
      </c>
      <c r="R2495" s="318">
        <v>0</v>
      </c>
      <c r="S2495" s="318">
        <v>0</v>
      </c>
      <c r="T2495" s="318">
        <v>0</v>
      </c>
      <c r="U2495" s="318">
        <v>0</v>
      </c>
    </row>
    <row r="2496" spans="1:21" x14ac:dyDescent="0.2">
      <c r="A2496" s="318">
        <v>40133</v>
      </c>
      <c r="B2496" s="318">
        <v>357.74899299999998</v>
      </c>
      <c r="C2496" s="318">
        <v>2.9599448716602306E-2</v>
      </c>
      <c r="D2496" s="318">
        <v>2.1572205291455625E-3</v>
      </c>
      <c r="E2496" s="318">
        <v>1.8096592291533767E-2</v>
      </c>
      <c r="F2496" s="318">
        <v>1.9488637852420981E-2</v>
      </c>
      <c r="G2496" s="318">
        <v>3.2748665256599943E-4</v>
      </c>
      <c r="H2496" s="318">
        <v>3.4386098519429944E-4</v>
      </c>
      <c r="I2496" s="318">
        <v>4.123659606467759E-2</v>
      </c>
      <c r="J2496" s="318">
        <v>0</v>
      </c>
      <c r="K2496" s="318" t="s">
        <v>634</v>
      </c>
      <c r="O2496" s="318">
        <v>0</v>
      </c>
      <c r="P2496" s="318">
        <v>0</v>
      </c>
      <c r="Q2496" s="318">
        <v>0</v>
      </c>
      <c r="R2496" s="318">
        <v>0</v>
      </c>
      <c r="S2496" s="318">
        <v>0</v>
      </c>
      <c r="T2496" s="318">
        <v>0</v>
      </c>
      <c r="U2496" s="318">
        <v>0</v>
      </c>
    </row>
    <row r="2497" spans="1:21" x14ac:dyDescent="0.2">
      <c r="A2497" s="318">
        <v>40134</v>
      </c>
      <c r="B2497" s="318">
        <v>356.32598899999999</v>
      </c>
      <c r="C2497" s="318">
        <v>-3.9855923245177482E-3</v>
      </c>
      <c r="D2497" s="318">
        <v>1.0576509820668701E-3</v>
      </c>
      <c r="E2497" s="318">
        <v>1.7712760055750214E-2</v>
      </c>
      <c r="F2497" s="318">
        <v>1.9075280060038693E-2</v>
      </c>
      <c r="G2497" s="318">
        <v>3.1374186879258039E-4</v>
      </c>
      <c r="H2497" s="318">
        <v>3.2942896223220943E-4</v>
      </c>
      <c r="I2497" s="318">
        <v>5.5300358106674753E-2</v>
      </c>
      <c r="J2497" s="318">
        <v>0</v>
      </c>
      <c r="K2497" s="318" t="s">
        <v>634</v>
      </c>
      <c r="O2497" s="318">
        <v>0</v>
      </c>
      <c r="P2497" s="318">
        <v>0</v>
      </c>
      <c r="Q2497" s="318">
        <v>0</v>
      </c>
      <c r="R2497" s="318">
        <v>0</v>
      </c>
      <c r="S2497" s="318">
        <v>0</v>
      </c>
      <c r="T2497" s="318">
        <v>0</v>
      </c>
      <c r="U2497" s="318">
        <v>0</v>
      </c>
    </row>
    <row r="2498" spans="1:21" x14ac:dyDescent="0.2">
      <c r="A2498" s="318">
        <v>40135</v>
      </c>
      <c r="B2498" s="318">
        <v>357.425995</v>
      </c>
      <c r="C2498" s="318">
        <v>3.0823224188842595E-3</v>
      </c>
      <c r="D2498" s="318">
        <v>1.0811994778028261E-3</v>
      </c>
      <c r="E2498" s="318">
        <v>1.7715224606013193E-2</v>
      </c>
      <c r="F2498" s="318">
        <v>1.907793419109113E-2</v>
      </c>
      <c r="G2498" s="318">
        <v>3.1382918284149526E-4</v>
      </c>
      <c r="H2498" s="318">
        <v>3.2952064198357001E-4</v>
      </c>
      <c r="I2498" s="318">
        <v>4.7450843373955692E-2</v>
      </c>
      <c r="J2498" s="318">
        <v>0</v>
      </c>
      <c r="K2498" s="318" t="s">
        <v>634</v>
      </c>
      <c r="O2498" s="318">
        <v>0</v>
      </c>
      <c r="P2498" s="318">
        <v>0</v>
      </c>
      <c r="Q2498" s="318">
        <v>0</v>
      </c>
      <c r="R2498" s="318">
        <v>0</v>
      </c>
      <c r="S2498" s="318">
        <v>0</v>
      </c>
      <c r="T2498" s="318">
        <v>0</v>
      </c>
      <c r="U2498" s="318">
        <v>0</v>
      </c>
    </row>
    <row r="2499" spans="1:21" x14ac:dyDescent="0.2">
      <c r="A2499" s="318">
        <v>40136</v>
      </c>
      <c r="B2499" s="318">
        <v>348.90798999999998</v>
      </c>
      <c r="C2499" s="318">
        <v>-2.4120085237066855E-2</v>
      </c>
      <c r="D2499" s="318">
        <v>-9.9617427996712725E-6</v>
      </c>
      <c r="E2499" s="318">
        <v>1.8549198381198718E-2</v>
      </c>
      <c r="F2499" s="318">
        <v>1.9976059795137079E-2</v>
      </c>
      <c r="G2499" s="318">
        <v>3.440727605850651E-4</v>
      </c>
      <c r="H2499" s="318">
        <v>3.6127639861431837E-4</v>
      </c>
      <c r="I2499" s="318">
        <v>4.6417736298161226E-2</v>
      </c>
      <c r="J2499" s="318">
        <v>0</v>
      </c>
      <c r="K2499" s="318" t="s">
        <v>634</v>
      </c>
      <c r="O2499" s="318">
        <v>0</v>
      </c>
      <c r="P2499" s="318">
        <v>0</v>
      </c>
      <c r="Q2499" s="318">
        <v>0</v>
      </c>
      <c r="R2499" s="318">
        <v>0</v>
      </c>
      <c r="S2499" s="318">
        <v>0</v>
      </c>
      <c r="T2499" s="318">
        <v>0</v>
      </c>
      <c r="U2499" s="318">
        <v>0</v>
      </c>
    </row>
    <row r="2500" spans="1:21" x14ac:dyDescent="0.2">
      <c r="A2500" s="318">
        <v>40137</v>
      </c>
      <c r="B2500" s="318">
        <v>350.39401199999998</v>
      </c>
      <c r="C2500" s="318">
        <v>4.250021400037508E-3</v>
      </c>
      <c r="D2500" s="318">
        <v>8.6923024061979787E-4</v>
      </c>
      <c r="E2500" s="318">
        <v>1.827791499557932E-2</v>
      </c>
      <c r="F2500" s="318">
        <v>1.9683908456777727E-2</v>
      </c>
      <c r="G2500" s="318">
        <v>3.3408217658562333E-4</v>
      </c>
      <c r="H2500" s="318">
        <v>3.5078628541490451E-4</v>
      </c>
      <c r="I2500" s="318">
        <v>2.8508565033774035E-2</v>
      </c>
      <c r="J2500" s="318">
        <v>0</v>
      </c>
      <c r="K2500" s="318" t="s">
        <v>634</v>
      </c>
      <c r="O2500" s="318">
        <v>0</v>
      </c>
      <c r="P2500" s="318">
        <v>0</v>
      </c>
      <c r="Q2500" s="318">
        <v>0</v>
      </c>
      <c r="R2500" s="318">
        <v>0</v>
      </c>
      <c r="S2500" s="318">
        <v>0</v>
      </c>
      <c r="T2500" s="318">
        <v>0</v>
      </c>
      <c r="U2500" s="318">
        <v>0</v>
      </c>
    </row>
    <row r="2501" spans="1:21" x14ac:dyDescent="0.2">
      <c r="A2501" s="318">
        <v>40140</v>
      </c>
      <c r="B2501" s="318">
        <v>360.36599699999999</v>
      </c>
      <c r="C2501" s="318">
        <v>2.8061903461288354E-2</v>
      </c>
      <c r="D2501" s="318">
        <v>2.4490343332190315E-3</v>
      </c>
      <c r="E2501" s="318">
        <v>1.9147943458382222E-2</v>
      </c>
      <c r="F2501" s="318">
        <v>2.0620862185950085E-2</v>
      </c>
      <c r="G2501" s="318">
        <v>3.666437386854025E-4</v>
      </c>
      <c r="H2501" s="318">
        <v>3.8497592561967262E-4</v>
      </c>
      <c r="I2501" s="318">
        <v>3.4495520952332548E-2</v>
      </c>
      <c r="J2501" s="318">
        <v>0</v>
      </c>
      <c r="K2501" s="318" t="s">
        <v>634</v>
      </c>
      <c r="O2501" s="318">
        <v>0</v>
      </c>
      <c r="P2501" s="318">
        <v>0</v>
      </c>
      <c r="Q2501" s="318">
        <v>0</v>
      </c>
      <c r="R2501" s="318">
        <v>0</v>
      </c>
      <c r="S2501" s="318">
        <v>0</v>
      </c>
      <c r="T2501" s="318">
        <v>0</v>
      </c>
      <c r="U2501" s="318">
        <v>0</v>
      </c>
    </row>
    <row r="2502" spans="1:21" x14ac:dyDescent="0.2">
      <c r="A2502" s="318">
        <v>40141</v>
      </c>
      <c r="B2502" s="318">
        <v>358.50698899999998</v>
      </c>
      <c r="C2502" s="318">
        <v>-5.1720183682123829E-3</v>
      </c>
      <c r="D2502" s="318">
        <v>2.883123816874316E-3</v>
      </c>
      <c r="E2502" s="318">
        <v>1.8850561294937677E-2</v>
      </c>
      <c r="F2502" s="318">
        <v>2.0300604471471344E-2</v>
      </c>
      <c r="G2502" s="318">
        <v>3.5534366113420239E-4</v>
      </c>
      <c r="H2502" s="318">
        <v>3.731108441909125E-4</v>
      </c>
      <c r="I2502" s="318">
        <v>5.6406990606671668E-2</v>
      </c>
      <c r="J2502" s="318">
        <v>0</v>
      </c>
      <c r="K2502" s="318" t="s">
        <v>634</v>
      </c>
      <c r="O2502" s="318">
        <v>0</v>
      </c>
      <c r="P2502" s="318">
        <v>0</v>
      </c>
      <c r="Q2502" s="318">
        <v>0</v>
      </c>
      <c r="R2502" s="318">
        <v>0</v>
      </c>
      <c r="S2502" s="318">
        <v>0</v>
      </c>
      <c r="T2502" s="318">
        <v>0</v>
      </c>
      <c r="U2502" s="318">
        <v>0</v>
      </c>
    </row>
    <row r="2503" spans="1:21" x14ac:dyDescent="0.2">
      <c r="A2503" s="318">
        <v>40142</v>
      </c>
      <c r="B2503" s="318">
        <v>360.15600599999999</v>
      </c>
      <c r="C2503" s="318">
        <v>4.5891326129650278E-3</v>
      </c>
      <c r="D2503" s="318">
        <v>2.9908680503551435E-3</v>
      </c>
      <c r="E2503" s="318">
        <v>1.8853686744952625E-2</v>
      </c>
      <c r="F2503" s="318">
        <v>2.0303970340718212E-2</v>
      </c>
      <c r="G2503" s="318">
        <v>3.5546150387680237E-4</v>
      </c>
      <c r="H2503" s="318">
        <v>3.7323457907064252E-4</v>
      </c>
      <c r="I2503" s="318">
        <v>5.7729426027015696E-2</v>
      </c>
      <c r="J2503" s="318">
        <v>0</v>
      </c>
      <c r="K2503" s="318" t="s">
        <v>634</v>
      </c>
      <c r="O2503" s="318">
        <v>0</v>
      </c>
      <c r="P2503" s="318">
        <v>0</v>
      </c>
      <c r="Q2503" s="318">
        <v>0</v>
      </c>
      <c r="R2503" s="318">
        <v>0</v>
      </c>
      <c r="S2503" s="318">
        <v>0</v>
      </c>
      <c r="T2503" s="318">
        <v>0</v>
      </c>
      <c r="U2503" s="318">
        <v>0</v>
      </c>
    </row>
    <row r="2504" spans="1:21" x14ac:dyDescent="0.2">
      <c r="A2504" s="318">
        <v>40143</v>
      </c>
      <c r="B2504" s="318">
        <v>349.16400099999998</v>
      </c>
      <c r="C2504" s="318">
        <v>-3.099555884966284E-2</v>
      </c>
      <c r="D2504" s="318">
        <v>3.2089265048299855E-3</v>
      </c>
      <c r="E2504" s="318">
        <v>1.840651929207715E-2</v>
      </c>
      <c r="F2504" s="318">
        <v>1.98224053914677E-2</v>
      </c>
      <c r="G2504" s="318">
        <v>3.3879995244960831E-4</v>
      </c>
      <c r="H2504" s="318">
        <v>3.5573995007208875E-4</v>
      </c>
      <c r="I2504" s="318">
        <v>5.5130759104903247E-2</v>
      </c>
      <c r="J2504" s="318">
        <v>0</v>
      </c>
      <c r="K2504" s="318" t="s">
        <v>634</v>
      </c>
      <c r="O2504" s="318">
        <v>0</v>
      </c>
      <c r="P2504" s="318">
        <v>0</v>
      </c>
      <c r="Q2504" s="318">
        <v>0</v>
      </c>
      <c r="R2504" s="318">
        <v>0</v>
      </c>
      <c r="S2504" s="318">
        <v>0</v>
      </c>
      <c r="T2504" s="318">
        <v>0</v>
      </c>
      <c r="U2504" s="318">
        <v>0</v>
      </c>
    </row>
    <row r="2505" spans="1:21" x14ac:dyDescent="0.2">
      <c r="A2505" s="318">
        <v>40144</v>
      </c>
      <c r="B2505" s="318">
        <v>355.77200299999998</v>
      </c>
      <c r="C2505" s="318">
        <v>1.8748355939346553E-2</v>
      </c>
      <c r="D2505" s="318">
        <v>2.4611941097665915E-3</v>
      </c>
      <c r="E2505" s="318">
        <v>1.736329614799105E-2</v>
      </c>
      <c r="F2505" s="318">
        <v>1.869893431322113E-2</v>
      </c>
      <c r="G2505" s="318">
        <v>3.0148405312284079E-4</v>
      </c>
      <c r="H2505" s="318">
        <v>3.1655825577898283E-4</v>
      </c>
      <c r="I2505" s="318">
        <v>4.9591714195598602E-2</v>
      </c>
      <c r="J2505" s="318">
        <v>0</v>
      </c>
      <c r="K2505" s="318" t="s">
        <v>634</v>
      </c>
      <c r="O2505" s="318">
        <v>0</v>
      </c>
      <c r="P2505" s="318">
        <v>0</v>
      </c>
      <c r="Q2505" s="318">
        <v>0</v>
      </c>
      <c r="R2505" s="318">
        <v>0</v>
      </c>
      <c r="S2505" s="318">
        <v>0</v>
      </c>
      <c r="T2505" s="318">
        <v>0</v>
      </c>
      <c r="U2505" s="318">
        <v>0</v>
      </c>
    </row>
    <row r="2506" spans="1:21" x14ac:dyDescent="0.2">
      <c r="A2506" s="318">
        <v>40147</v>
      </c>
      <c r="B2506" s="318">
        <v>349.14801</v>
      </c>
      <c r="C2506" s="318">
        <v>-1.8794154951108803E-2</v>
      </c>
      <c r="D2506" s="318">
        <v>2.4913168571377093E-3</v>
      </c>
      <c r="E2506" s="318">
        <v>1.7323929308209581E-2</v>
      </c>
      <c r="F2506" s="318">
        <v>1.8656539254994931E-2</v>
      </c>
      <c r="G2506" s="318">
        <v>3.0011852667584285E-4</v>
      </c>
      <c r="H2506" s="318">
        <v>3.1512445300963503E-4</v>
      </c>
      <c r="I2506" s="318">
        <v>5.4030641158904887E-2</v>
      </c>
      <c r="J2506" s="318">
        <v>0</v>
      </c>
      <c r="K2506" s="318" t="s">
        <v>634</v>
      </c>
      <c r="O2506" s="318">
        <v>0</v>
      </c>
      <c r="P2506" s="318">
        <v>0</v>
      </c>
      <c r="Q2506" s="318">
        <v>0</v>
      </c>
      <c r="R2506" s="318">
        <v>0</v>
      </c>
      <c r="S2506" s="318">
        <v>0</v>
      </c>
      <c r="T2506" s="318">
        <v>0</v>
      </c>
      <c r="U2506" s="318">
        <v>0</v>
      </c>
    </row>
    <row r="2507" spans="1:21" x14ac:dyDescent="0.2">
      <c r="A2507" s="318">
        <v>40148</v>
      </c>
      <c r="B2507" s="318">
        <v>357.75100700000002</v>
      </c>
      <c r="C2507" s="318">
        <v>2.4341303527676498E-2</v>
      </c>
      <c r="D2507" s="318">
        <v>3.5589708798747532E-3</v>
      </c>
      <c r="E2507" s="318">
        <v>1.7965980505670789E-2</v>
      </c>
      <c r="F2507" s="318">
        <v>1.9347979006107002E-2</v>
      </c>
      <c r="G2507" s="318">
        <v>3.2277645553014278E-4</v>
      </c>
      <c r="H2507" s="318">
        <v>3.3891527830664993E-4</v>
      </c>
      <c r="I2507" s="318">
        <v>5.3010594392520448E-2</v>
      </c>
      <c r="J2507" s="318">
        <v>0</v>
      </c>
      <c r="K2507" s="318" t="s">
        <v>634</v>
      </c>
      <c r="O2507" s="318">
        <v>0</v>
      </c>
      <c r="P2507" s="318">
        <v>0</v>
      </c>
      <c r="Q2507" s="318">
        <v>0</v>
      </c>
      <c r="R2507" s="318">
        <v>0</v>
      </c>
      <c r="S2507" s="318">
        <v>0</v>
      </c>
      <c r="T2507" s="318">
        <v>0</v>
      </c>
      <c r="U2507" s="318">
        <v>0</v>
      </c>
    </row>
    <row r="2508" spans="1:21" x14ac:dyDescent="0.2">
      <c r="A2508" s="318">
        <v>40149</v>
      </c>
      <c r="B2508" s="318">
        <v>357.67498799999998</v>
      </c>
      <c r="C2508" s="318">
        <v>-2.1251394502692732E-4</v>
      </c>
      <c r="D2508" s="318">
        <v>4.3109683778596404E-3</v>
      </c>
      <c r="E2508" s="318">
        <v>1.7428639965206078E-2</v>
      </c>
      <c r="F2508" s="318">
        <v>1.8769304577914238E-2</v>
      </c>
      <c r="G2508" s="318">
        <v>3.037574910367785E-4</v>
      </c>
      <c r="H2508" s="318">
        <v>3.1894536558861743E-4</v>
      </c>
      <c r="I2508" s="318">
        <v>6.6999055957634376E-2</v>
      </c>
      <c r="J2508" s="318">
        <v>0</v>
      </c>
      <c r="K2508" s="318" t="s">
        <v>634</v>
      </c>
      <c r="O2508" s="318">
        <v>0</v>
      </c>
      <c r="P2508" s="318">
        <v>0</v>
      </c>
      <c r="Q2508" s="318">
        <v>0</v>
      </c>
      <c r="R2508" s="318">
        <v>0</v>
      </c>
      <c r="S2508" s="318">
        <v>0</v>
      </c>
      <c r="T2508" s="318">
        <v>0</v>
      </c>
      <c r="U2508" s="318">
        <v>0</v>
      </c>
    </row>
    <row r="2509" spans="1:21" x14ac:dyDescent="0.2">
      <c r="A2509" s="318">
        <v>40150</v>
      </c>
      <c r="B2509" s="318">
        <v>357.76599099999999</v>
      </c>
      <c r="C2509" s="318">
        <v>2.5439694723108848E-4</v>
      </c>
      <c r="D2509" s="318">
        <v>2.978039417926208E-3</v>
      </c>
      <c r="E2509" s="318">
        <v>1.6555080344834407E-2</v>
      </c>
      <c r="F2509" s="318">
        <v>1.7828548063667824E-2</v>
      </c>
      <c r="G2509" s="318">
        <v>2.7407068522392254E-4</v>
      </c>
      <c r="H2509" s="318">
        <v>2.8777421948511869E-4</v>
      </c>
      <c r="I2509" s="318">
        <v>6.2933876993050933E-2</v>
      </c>
      <c r="J2509" s="318">
        <v>0</v>
      </c>
      <c r="K2509" s="318" t="s">
        <v>634</v>
      </c>
      <c r="O2509" s="318">
        <v>0</v>
      </c>
      <c r="P2509" s="318">
        <v>0</v>
      </c>
      <c r="Q2509" s="318">
        <v>0</v>
      </c>
      <c r="R2509" s="318">
        <v>0</v>
      </c>
      <c r="S2509" s="318">
        <v>0</v>
      </c>
      <c r="T2509" s="318">
        <v>0</v>
      </c>
      <c r="U2509" s="318">
        <v>0</v>
      </c>
    </row>
    <row r="2510" spans="1:21" x14ac:dyDescent="0.2">
      <c r="A2510" s="318">
        <v>40151</v>
      </c>
      <c r="B2510" s="318">
        <v>362.86498999999998</v>
      </c>
      <c r="C2510" s="318">
        <v>1.4151720458064858E-2</v>
      </c>
      <c r="D2510" s="318">
        <v>3.4906746196391525E-3</v>
      </c>
      <c r="E2510" s="318">
        <v>1.673406617888407E-2</v>
      </c>
      <c r="F2510" s="318">
        <v>1.8021302038798228E-2</v>
      </c>
      <c r="G2510" s="318">
        <v>2.8002897087927171E-4</v>
      </c>
      <c r="H2510" s="318">
        <v>2.9403041942323532E-4</v>
      </c>
      <c r="I2510" s="318">
        <v>5.0277918483341309E-2</v>
      </c>
      <c r="J2510" s="318">
        <v>0</v>
      </c>
      <c r="K2510" s="318" t="s">
        <v>634</v>
      </c>
      <c r="O2510" s="318">
        <v>0</v>
      </c>
      <c r="P2510" s="318">
        <v>0</v>
      </c>
      <c r="Q2510" s="318">
        <v>0</v>
      </c>
      <c r="R2510" s="318">
        <v>0</v>
      </c>
      <c r="S2510" s="318">
        <v>0</v>
      </c>
      <c r="T2510" s="318">
        <v>0</v>
      </c>
      <c r="U2510" s="318">
        <v>0</v>
      </c>
    </row>
    <row r="2511" spans="1:21" x14ac:dyDescent="0.2">
      <c r="A2511" s="318">
        <v>40154</v>
      </c>
      <c r="B2511" s="318">
        <v>362.77398699999998</v>
      </c>
      <c r="C2511" s="318">
        <v>-2.5082169883794083E-4</v>
      </c>
      <c r="D2511" s="318">
        <v>3.8611133037360227E-3</v>
      </c>
      <c r="E2511" s="318">
        <v>1.6551389311023186E-2</v>
      </c>
      <c r="F2511" s="318">
        <v>1.7824573104178815E-2</v>
      </c>
      <c r="G2511" s="318">
        <v>2.7394848812505263E-4</v>
      </c>
      <c r="H2511" s="318">
        <v>2.876459125313053E-4</v>
      </c>
      <c r="I2511" s="318">
        <v>5.7002710885707679E-2</v>
      </c>
      <c r="J2511" s="318">
        <v>0</v>
      </c>
      <c r="K2511" s="318" t="s">
        <v>634</v>
      </c>
      <c r="O2511" s="318">
        <v>0</v>
      </c>
      <c r="P2511" s="318">
        <v>0</v>
      </c>
      <c r="Q2511" s="318">
        <v>0</v>
      </c>
      <c r="R2511" s="318">
        <v>0</v>
      </c>
      <c r="S2511" s="318">
        <v>0</v>
      </c>
      <c r="T2511" s="318">
        <v>0</v>
      </c>
      <c r="U2511" s="318">
        <v>0</v>
      </c>
    </row>
    <row r="2512" spans="1:21" x14ac:dyDescent="0.2">
      <c r="A2512" s="318">
        <v>40155</v>
      </c>
      <c r="B2512" s="318">
        <v>360.29901100000001</v>
      </c>
      <c r="C2512" s="318">
        <v>-6.8457421933410638E-3</v>
      </c>
      <c r="D2512" s="318">
        <v>2.1676040275703601E-3</v>
      </c>
      <c r="E2512" s="318">
        <v>1.567723924993376E-2</v>
      </c>
      <c r="F2512" s="318">
        <v>1.6883180730697896E-2</v>
      </c>
      <c r="G2512" s="318">
        <v>2.4577583049966367E-4</v>
      </c>
      <c r="H2512" s="318">
        <v>2.5806462202464687E-4</v>
      </c>
      <c r="I2512" s="318">
        <v>5.1623759863375356E-2</v>
      </c>
      <c r="J2512" s="318">
        <v>0</v>
      </c>
      <c r="K2512" s="318" t="s">
        <v>634</v>
      </c>
      <c r="O2512" s="318">
        <v>0</v>
      </c>
      <c r="P2512" s="318">
        <v>0</v>
      </c>
      <c r="Q2512" s="318">
        <v>0</v>
      </c>
      <c r="R2512" s="318">
        <v>0</v>
      </c>
      <c r="S2512" s="318">
        <v>0</v>
      </c>
      <c r="T2512" s="318">
        <v>0</v>
      </c>
      <c r="U2512" s="318">
        <v>0</v>
      </c>
    </row>
    <row r="2513" spans="1:21" x14ac:dyDescent="0.2">
      <c r="A2513" s="318">
        <v>40156</v>
      </c>
      <c r="B2513" s="318">
        <v>356.54501299999998</v>
      </c>
      <c r="C2513" s="318">
        <v>-1.0473777257125569E-2</v>
      </c>
      <c r="D2513" s="318">
        <v>1.868312403662372E-3</v>
      </c>
      <c r="E2513" s="318">
        <v>1.5863540021709609E-2</v>
      </c>
      <c r="F2513" s="318">
        <v>1.7083812331071885E-2</v>
      </c>
      <c r="G2513" s="318">
        <v>2.5165190202038252E-4</v>
      </c>
      <c r="H2513" s="318">
        <v>2.6423449712140168E-4</v>
      </c>
      <c r="I2513" s="318">
        <v>4.3073876677501809E-2</v>
      </c>
      <c r="J2513" s="318">
        <v>0</v>
      </c>
      <c r="K2513" s="318" t="s">
        <v>634</v>
      </c>
      <c r="O2513" s="318">
        <v>0</v>
      </c>
      <c r="P2513" s="318">
        <v>0</v>
      </c>
      <c r="Q2513" s="318">
        <v>0</v>
      </c>
      <c r="R2513" s="318">
        <v>0</v>
      </c>
      <c r="S2513" s="318">
        <v>0</v>
      </c>
      <c r="T2513" s="318">
        <v>0</v>
      </c>
      <c r="U2513" s="318">
        <v>0</v>
      </c>
    </row>
    <row r="2514" spans="1:21" x14ac:dyDescent="0.2">
      <c r="A2514" s="318">
        <v>40157</v>
      </c>
      <c r="B2514" s="318">
        <v>362.22799700000002</v>
      </c>
      <c r="C2514" s="318">
        <v>1.5813343977110313E-2</v>
      </c>
      <c r="D2514" s="318">
        <v>2.0844589835050504E-3</v>
      </c>
      <c r="E2514" s="318">
        <v>1.6028176565764919E-2</v>
      </c>
      <c r="F2514" s="318">
        <v>1.7261113224669913E-2</v>
      </c>
      <c r="G2514" s="318">
        <v>2.5690244402333572E-4</v>
      </c>
      <c r="H2514" s="318">
        <v>2.6974756622450254E-4</v>
      </c>
      <c r="I2514" s="318">
        <v>3.7471744295781491E-2</v>
      </c>
      <c r="J2514" s="318">
        <v>0</v>
      </c>
      <c r="K2514" s="318" t="s">
        <v>634</v>
      </c>
      <c r="O2514" s="318">
        <v>0</v>
      </c>
      <c r="P2514" s="318">
        <v>0</v>
      </c>
      <c r="Q2514" s="318">
        <v>0</v>
      </c>
      <c r="R2514" s="318">
        <v>0</v>
      </c>
      <c r="S2514" s="318">
        <v>0</v>
      </c>
      <c r="T2514" s="318">
        <v>0</v>
      </c>
      <c r="U2514" s="318">
        <v>0</v>
      </c>
    </row>
    <row r="2515" spans="1:21" x14ac:dyDescent="0.2">
      <c r="A2515" s="318">
        <v>40158</v>
      </c>
      <c r="B2515" s="318">
        <v>361.35900900000001</v>
      </c>
      <c r="C2515" s="318">
        <v>-2.4018906104337633E-3</v>
      </c>
      <c r="D2515" s="318">
        <v>2.1010139080597451E-3</v>
      </c>
      <c r="E2515" s="318">
        <v>1.6023112794761481E-2</v>
      </c>
      <c r="F2515" s="318">
        <v>1.7255659932820057E-2</v>
      </c>
      <c r="G2515" s="318">
        <v>2.5674014363364907E-4</v>
      </c>
      <c r="H2515" s="318">
        <v>2.6957715081533153E-4</v>
      </c>
      <c r="I2515" s="318">
        <v>4.6305010271262999E-2</v>
      </c>
      <c r="J2515" s="318">
        <v>0</v>
      </c>
      <c r="K2515" s="318" t="s">
        <v>634</v>
      </c>
      <c r="O2515" s="318">
        <v>0</v>
      </c>
      <c r="P2515" s="318">
        <v>0</v>
      </c>
      <c r="Q2515" s="318">
        <v>0</v>
      </c>
      <c r="R2515" s="318">
        <v>0</v>
      </c>
      <c r="S2515" s="318">
        <v>0</v>
      </c>
      <c r="T2515" s="318">
        <v>0</v>
      </c>
      <c r="U2515" s="318">
        <v>0</v>
      </c>
    </row>
    <row r="2516" spans="1:21" x14ac:dyDescent="0.2">
      <c r="A2516" s="318">
        <v>40161</v>
      </c>
      <c r="B2516" s="318">
        <v>365.03201300000001</v>
      </c>
      <c r="C2516" s="318">
        <v>1.0113107660731273E-2</v>
      </c>
      <c r="D2516" s="318">
        <v>2.369185794504959E-3</v>
      </c>
      <c r="E2516" s="318">
        <v>1.6111827293749562E-2</v>
      </c>
      <c r="F2516" s="318">
        <v>1.735119862403799E-2</v>
      </c>
      <c r="G2516" s="318">
        <v>2.5959097874361331E-4</v>
      </c>
      <c r="H2516" s="318">
        <v>2.72570527680794E-4</v>
      </c>
      <c r="I2516" s="318">
        <v>3.7718525832787606E-2</v>
      </c>
      <c r="J2516" s="318">
        <v>0</v>
      </c>
      <c r="K2516" s="318" t="s">
        <v>634</v>
      </c>
      <c r="O2516" s="318">
        <v>0</v>
      </c>
      <c r="P2516" s="318">
        <v>0</v>
      </c>
      <c r="Q2516" s="318">
        <v>0</v>
      </c>
      <c r="R2516" s="318">
        <v>0</v>
      </c>
      <c r="S2516" s="318">
        <v>0</v>
      </c>
      <c r="T2516" s="318">
        <v>0</v>
      </c>
      <c r="U2516" s="318">
        <v>0</v>
      </c>
    </row>
    <row r="2517" spans="1:21" x14ac:dyDescent="0.2">
      <c r="A2517" s="318">
        <v>40162</v>
      </c>
      <c r="B2517" s="318">
        <v>367.14898699999998</v>
      </c>
      <c r="C2517" s="318">
        <v>5.7826682177372513E-3</v>
      </c>
      <c r="D2517" s="318">
        <v>1.2350533897970996E-3</v>
      </c>
      <c r="E2517" s="318">
        <v>1.4891227007503203E-2</v>
      </c>
      <c r="F2517" s="318">
        <v>1.6036706008080371E-2</v>
      </c>
      <c r="G2517" s="318">
        <v>2.2174864178899279E-4</v>
      </c>
      <c r="H2517" s="318">
        <v>2.3283607387844244E-4</v>
      </c>
      <c r="I2517" s="318">
        <v>3.9212332173691328E-2</v>
      </c>
      <c r="J2517" s="318">
        <v>0</v>
      </c>
      <c r="K2517" s="318" t="s">
        <v>634</v>
      </c>
      <c r="O2517" s="318">
        <v>0</v>
      </c>
      <c r="P2517" s="318">
        <v>0</v>
      </c>
      <c r="Q2517" s="318">
        <v>0</v>
      </c>
      <c r="R2517" s="318">
        <v>0</v>
      </c>
      <c r="S2517" s="318">
        <v>0</v>
      </c>
      <c r="T2517" s="318">
        <v>0</v>
      </c>
      <c r="U2517" s="318">
        <v>0</v>
      </c>
    </row>
    <row r="2518" spans="1:21" x14ac:dyDescent="0.2">
      <c r="A2518" s="318">
        <v>40163</v>
      </c>
      <c r="B2518" s="318">
        <v>371.02999899999998</v>
      </c>
      <c r="C2518" s="318">
        <v>1.0515194373206548E-2</v>
      </c>
      <c r="D2518" s="318">
        <v>1.9255670420696847E-3</v>
      </c>
      <c r="E2518" s="318">
        <v>1.4973018599457402E-2</v>
      </c>
      <c r="F2518" s="318">
        <v>1.6124789260954123E-2</v>
      </c>
      <c r="G2518" s="318">
        <v>2.2419128597969728E-4</v>
      </c>
      <c r="H2518" s="318">
        <v>2.3540085027868216E-4</v>
      </c>
      <c r="I2518" s="318">
        <v>3.6343088772720959E-2</v>
      </c>
      <c r="J2518" s="318">
        <v>0</v>
      </c>
      <c r="K2518" s="318" t="s">
        <v>634</v>
      </c>
      <c r="O2518" s="318">
        <v>0</v>
      </c>
      <c r="P2518" s="318">
        <v>0</v>
      </c>
      <c r="Q2518" s="318">
        <v>0</v>
      </c>
      <c r="R2518" s="318">
        <v>0</v>
      </c>
      <c r="S2518" s="318">
        <v>0</v>
      </c>
      <c r="T2518" s="318">
        <v>0</v>
      </c>
      <c r="U2518" s="318">
        <v>0</v>
      </c>
    </row>
    <row r="2519" spans="1:21" x14ac:dyDescent="0.2">
      <c r="A2519" s="318">
        <v>40164</v>
      </c>
      <c r="B2519" s="318">
        <v>366.52801499999998</v>
      </c>
      <c r="C2519" s="318">
        <v>-1.2207961480770494E-2</v>
      </c>
      <c r="D2519" s="318">
        <v>1.1974582849432682E-3</v>
      </c>
      <c r="E2519" s="318">
        <v>1.5282524784033242E-2</v>
      </c>
      <c r="F2519" s="318">
        <v>1.6458103613574259E-2</v>
      </c>
      <c r="G2519" s="318">
        <v>2.3355556377459025E-4</v>
      </c>
      <c r="H2519" s="318">
        <v>2.4523334196331978E-4</v>
      </c>
      <c r="I2519" s="318">
        <v>3.8986480005618863E-2</v>
      </c>
      <c r="J2519" s="318">
        <v>0</v>
      </c>
      <c r="K2519" s="318" t="s">
        <v>634</v>
      </c>
      <c r="O2519" s="318">
        <v>0</v>
      </c>
      <c r="P2519" s="318">
        <v>0</v>
      </c>
      <c r="Q2519" s="318">
        <v>0</v>
      </c>
      <c r="R2519" s="318">
        <v>0</v>
      </c>
      <c r="S2519" s="318">
        <v>0</v>
      </c>
      <c r="T2519" s="318">
        <v>0</v>
      </c>
      <c r="U2519" s="318">
        <v>0</v>
      </c>
    </row>
    <row r="2520" spans="1:21" x14ac:dyDescent="0.2">
      <c r="A2520" s="318">
        <v>40165</v>
      </c>
      <c r="B2520" s="318">
        <v>363.73700000000002</v>
      </c>
      <c r="C2520" s="318">
        <v>-7.6438786805191061E-3</v>
      </c>
      <c r="D2520" s="318">
        <v>1.9820395495407797E-3</v>
      </c>
      <c r="E2520" s="318">
        <v>1.4309744200830206E-2</v>
      </c>
      <c r="F2520" s="318">
        <v>1.5410493754740221E-2</v>
      </c>
      <c r="G2520" s="318">
        <v>2.0476877909319369E-4</v>
      </c>
      <c r="H2520" s="318">
        <v>2.1500721804785337E-4</v>
      </c>
      <c r="I2520" s="318">
        <v>3.383907180185354E-2</v>
      </c>
      <c r="J2520" s="318">
        <v>0</v>
      </c>
      <c r="K2520" s="318" t="s">
        <v>634</v>
      </c>
      <c r="O2520" s="318">
        <v>0</v>
      </c>
      <c r="P2520" s="318">
        <v>0</v>
      </c>
      <c r="Q2520" s="318">
        <v>0</v>
      </c>
      <c r="R2520" s="318">
        <v>0</v>
      </c>
      <c r="S2520" s="318">
        <v>0</v>
      </c>
      <c r="T2520" s="318">
        <v>0</v>
      </c>
      <c r="U2520" s="318">
        <v>0</v>
      </c>
    </row>
    <row r="2521" spans="1:21" x14ac:dyDescent="0.2">
      <c r="A2521" s="318">
        <v>40168</v>
      </c>
      <c r="B2521" s="318">
        <v>369.89999399999999</v>
      </c>
      <c r="C2521" s="318">
        <v>1.6801603602368053E-2</v>
      </c>
      <c r="D2521" s="318">
        <v>2.5797339401279484E-3</v>
      </c>
      <c r="E2521" s="318">
        <v>1.4666883289626011E-2</v>
      </c>
      <c r="F2521" s="318">
        <v>1.5795105081135703E-2</v>
      </c>
      <c r="G2521" s="318">
        <v>2.1511746543151074E-4</v>
      </c>
      <c r="H2521" s="318">
        <v>2.2587333870308627E-4</v>
      </c>
      <c r="I2521" s="318">
        <v>3.130803373065888E-2</v>
      </c>
      <c r="J2521" s="318">
        <v>0</v>
      </c>
      <c r="K2521" s="318" t="s">
        <v>634</v>
      </c>
      <c r="O2521" s="318">
        <v>0</v>
      </c>
      <c r="P2521" s="318">
        <v>0</v>
      </c>
      <c r="Q2521" s="318">
        <v>0</v>
      </c>
      <c r="R2521" s="318">
        <v>0</v>
      </c>
      <c r="S2521" s="318">
        <v>0</v>
      </c>
      <c r="T2521" s="318">
        <v>0</v>
      </c>
      <c r="U2521" s="318">
        <v>0</v>
      </c>
    </row>
    <row r="2522" spans="1:21" x14ac:dyDescent="0.2">
      <c r="A2522" s="318">
        <v>40169</v>
      </c>
      <c r="B2522" s="318">
        <v>369.69799799999998</v>
      </c>
      <c r="C2522" s="318">
        <v>-5.4623189139881489E-4</v>
      </c>
      <c r="D2522" s="318">
        <v>1.217441780476179E-3</v>
      </c>
      <c r="E2522" s="318">
        <v>1.3460697175502667E-2</v>
      </c>
      <c r="F2522" s="318">
        <v>1.4496135419772103E-2</v>
      </c>
      <c r="G2522" s="318">
        <v>1.8119036845058546E-4</v>
      </c>
      <c r="H2522" s="318">
        <v>1.9024988687311474E-4</v>
      </c>
      <c r="I2522" s="318">
        <v>4.3384775636122468E-2</v>
      </c>
      <c r="J2522" s="318">
        <v>0</v>
      </c>
      <c r="K2522" s="318" t="s">
        <v>634</v>
      </c>
      <c r="O2522" s="318">
        <v>0</v>
      </c>
      <c r="P2522" s="318">
        <v>0</v>
      </c>
      <c r="Q2522" s="318">
        <v>0</v>
      </c>
      <c r="R2522" s="318">
        <v>0</v>
      </c>
      <c r="S2522" s="318">
        <v>0</v>
      </c>
      <c r="T2522" s="318">
        <v>0</v>
      </c>
      <c r="U2522" s="318">
        <v>0</v>
      </c>
    </row>
    <row r="2523" spans="1:21" x14ac:dyDescent="0.2">
      <c r="A2523" s="318">
        <v>40170</v>
      </c>
      <c r="B2523" s="318">
        <v>371.19799799999998</v>
      </c>
      <c r="C2523" s="318">
        <v>4.0491568521268274E-3</v>
      </c>
      <c r="D2523" s="318">
        <v>1.6565453623970938E-3</v>
      </c>
      <c r="E2523" s="318">
        <v>1.3392071772504567E-2</v>
      </c>
      <c r="F2523" s="318">
        <v>1.4422231139620302E-2</v>
      </c>
      <c r="G2523" s="318">
        <v>1.7934758635991362E-4</v>
      </c>
      <c r="H2523" s="318">
        <v>1.883149656779093E-4</v>
      </c>
      <c r="I2523" s="318">
        <v>4.2693993317865692E-2</v>
      </c>
      <c r="J2523" s="318">
        <v>0</v>
      </c>
      <c r="K2523" s="318" t="s">
        <v>634</v>
      </c>
      <c r="O2523" s="318">
        <v>0</v>
      </c>
      <c r="P2523" s="318">
        <v>0</v>
      </c>
      <c r="Q2523" s="318">
        <v>0</v>
      </c>
      <c r="R2523" s="318">
        <v>0</v>
      </c>
      <c r="S2523" s="318">
        <v>0</v>
      </c>
      <c r="T2523" s="318">
        <v>0</v>
      </c>
      <c r="U2523" s="318">
        <v>0</v>
      </c>
    </row>
    <row r="2524" spans="1:21" x14ac:dyDescent="0.2">
      <c r="A2524" s="318">
        <v>40175</v>
      </c>
      <c r="B2524" s="318">
        <v>372.90200800000002</v>
      </c>
      <c r="C2524" s="318">
        <v>4.5800644134092374E-3</v>
      </c>
      <c r="D2524" s="318">
        <v>1.6561135433706276E-3</v>
      </c>
      <c r="E2524" s="318">
        <v>1.3391972630911939E-2</v>
      </c>
      <c r="F2524" s="318">
        <v>1.4422124371751319E-2</v>
      </c>
      <c r="G2524" s="318">
        <v>1.7934493094709443E-4</v>
      </c>
      <c r="H2524" s="318">
        <v>1.8831217749444917E-4</v>
      </c>
      <c r="I2524" s="318">
        <v>4.6943642238983396E-2</v>
      </c>
      <c r="J2524" s="318">
        <v>0</v>
      </c>
      <c r="K2524" s="318" t="s">
        <v>634</v>
      </c>
      <c r="O2524" s="318">
        <v>0</v>
      </c>
      <c r="P2524" s="318">
        <v>0</v>
      </c>
      <c r="Q2524" s="318">
        <v>0</v>
      </c>
      <c r="R2524" s="318">
        <v>0</v>
      </c>
      <c r="S2524" s="318">
        <v>0</v>
      </c>
      <c r="T2524" s="318">
        <v>0</v>
      </c>
      <c r="U2524" s="318">
        <v>0</v>
      </c>
    </row>
    <row r="2525" spans="1:21" x14ac:dyDescent="0.2">
      <c r="A2525" s="318">
        <v>40176</v>
      </c>
      <c r="B2525" s="318">
        <v>375.20001200000002</v>
      </c>
      <c r="C2525" s="318">
        <v>6.1435771230665499E-3</v>
      </c>
      <c r="D2525" s="318">
        <v>3.4246438277863119E-3</v>
      </c>
      <c r="E2525" s="318">
        <v>1.1124797866824814E-2</v>
      </c>
      <c r="F2525" s="318">
        <v>1.198055154888826E-2</v>
      </c>
      <c r="G2525" s="318">
        <v>1.2376112757770994E-4</v>
      </c>
      <c r="H2525" s="318">
        <v>1.2994918395659543E-4</v>
      </c>
      <c r="I2525" s="318">
        <v>4.6251031223856702E-2</v>
      </c>
      <c r="J2525" s="318">
        <v>0</v>
      </c>
      <c r="K2525" s="318" t="s">
        <v>634</v>
      </c>
      <c r="O2525" s="318">
        <v>0</v>
      </c>
      <c r="P2525" s="318">
        <v>0</v>
      </c>
      <c r="Q2525" s="318">
        <v>0</v>
      </c>
      <c r="R2525" s="318">
        <v>0</v>
      </c>
      <c r="S2525" s="318">
        <v>0</v>
      </c>
      <c r="T2525" s="318">
        <v>0</v>
      </c>
      <c r="U2525" s="318">
        <v>0</v>
      </c>
    </row>
    <row r="2526" spans="1:21" x14ac:dyDescent="0.2">
      <c r="A2526" s="318">
        <v>40177</v>
      </c>
      <c r="B2526" s="318">
        <v>371.55599999999998</v>
      </c>
      <c r="C2526" s="318">
        <v>-9.7596560751053666E-3</v>
      </c>
      <c r="D2526" s="318">
        <v>2.067119446145745E-3</v>
      </c>
      <c r="E2526" s="318">
        <v>1.0898467417999399E-2</v>
      </c>
      <c r="F2526" s="318">
        <v>1.1736811065537815E-2</v>
      </c>
      <c r="G2526" s="318">
        <v>1.1877659206119449E-4</v>
      </c>
      <c r="H2526" s="318">
        <v>1.2471542166425423E-4</v>
      </c>
      <c r="I2526" s="318">
        <v>6.0360010365363891E-2</v>
      </c>
      <c r="J2526" s="318">
        <v>0</v>
      </c>
      <c r="K2526" s="318" t="s">
        <v>634</v>
      </c>
      <c r="O2526" s="318">
        <v>0</v>
      </c>
      <c r="P2526" s="318">
        <v>0</v>
      </c>
      <c r="Q2526" s="318">
        <v>0</v>
      </c>
      <c r="R2526" s="318">
        <v>0</v>
      </c>
      <c r="S2526" s="318">
        <v>0</v>
      </c>
      <c r="T2526" s="318">
        <v>0</v>
      </c>
      <c r="U2526" s="318">
        <v>0</v>
      </c>
    </row>
    <row r="2527" spans="1:21" x14ac:dyDescent="0.2">
      <c r="A2527" s="318">
        <v>40182</v>
      </c>
      <c r="B2527" s="318">
        <v>380.15499899999998</v>
      </c>
      <c r="C2527" s="318">
        <v>2.2879468620417866E-2</v>
      </c>
      <c r="D2527" s="318">
        <v>4.0515777114565384E-3</v>
      </c>
      <c r="E2527" s="318">
        <v>1.0702320737008865E-2</v>
      </c>
      <c r="F2527" s="318">
        <v>1.1525576178317239E-2</v>
      </c>
      <c r="G2527" s="318">
        <v>1.1453966915780998E-4</v>
      </c>
      <c r="H2527" s="318">
        <v>1.2026665261570048E-4</v>
      </c>
      <c r="I2527" s="318">
        <v>4.6187523152576883E-2</v>
      </c>
      <c r="J2527" s="318">
        <v>0</v>
      </c>
      <c r="K2527" s="318" t="s">
        <v>634</v>
      </c>
      <c r="O2527" s="318">
        <v>0</v>
      </c>
      <c r="P2527" s="318">
        <v>0</v>
      </c>
      <c r="Q2527" s="318">
        <v>0</v>
      </c>
      <c r="R2527" s="318">
        <v>0</v>
      </c>
      <c r="S2527" s="318">
        <v>0</v>
      </c>
      <c r="T2527" s="318">
        <v>0</v>
      </c>
      <c r="U2527" s="318">
        <v>0</v>
      </c>
    </row>
    <row r="2528" spans="1:21" x14ac:dyDescent="0.2">
      <c r="A2528" s="318">
        <v>40183</v>
      </c>
      <c r="B2528" s="318">
        <v>380.75201399999997</v>
      </c>
      <c r="C2528" s="318">
        <v>1.5692196610362474E-3</v>
      </c>
      <c r="D2528" s="318">
        <v>2.9671927654260507E-3</v>
      </c>
      <c r="E2528" s="318">
        <v>9.6451770486979029E-3</v>
      </c>
      <c r="F2528" s="318">
        <v>1.0387113744751587E-2</v>
      </c>
      <c r="G2528" s="318">
        <v>9.3029440300728785E-5</v>
      </c>
      <c r="H2528" s="318">
        <v>9.7680912315765224E-5</v>
      </c>
      <c r="I2528" s="318">
        <v>6.637939016438614E-2</v>
      </c>
      <c r="J2528" s="318">
        <v>0</v>
      </c>
      <c r="K2528" s="318" t="s">
        <v>634</v>
      </c>
      <c r="O2528" s="318">
        <v>0</v>
      </c>
      <c r="P2528" s="318">
        <v>0</v>
      </c>
      <c r="Q2528" s="318">
        <v>0</v>
      </c>
      <c r="R2528" s="318">
        <v>0</v>
      </c>
      <c r="S2528" s="318">
        <v>0</v>
      </c>
      <c r="T2528" s="318">
        <v>0</v>
      </c>
      <c r="U2528" s="318">
        <v>0</v>
      </c>
    </row>
    <row r="2529" spans="1:21" x14ac:dyDescent="0.2">
      <c r="A2529" s="318">
        <v>40184</v>
      </c>
      <c r="B2529" s="318">
        <v>378.91299400000003</v>
      </c>
      <c r="C2529" s="318">
        <v>-4.841669875857834E-3</v>
      </c>
      <c r="D2529" s="318">
        <v>2.7467567687198169E-3</v>
      </c>
      <c r="E2529" s="318">
        <v>9.7735259103329582E-3</v>
      </c>
      <c r="F2529" s="318">
        <v>1.0525335595743186E-2</v>
      </c>
      <c r="G2529" s="318">
        <v>9.5521808719949686E-5</v>
      </c>
      <c r="H2529" s="318">
        <v>1.0029789915594717E-4</v>
      </c>
      <c r="I2529" s="318">
        <v>6.6721287938045798E-2</v>
      </c>
      <c r="J2529" s="318">
        <v>0</v>
      </c>
      <c r="K2529" s="318" t="s">
        <v>634</v>
      </c>
      <c r="O2529" s="318">
        <v>0</v>
      </c>
      <c r="P2529" s="318">
        <v>0</v>
      </c>
      <c r="Q2529" s="318">
        <v>0</v>
      </c>
      <c r="R2529" s="318">
        <v>0</v>
      </c>
      <c r="S2529" s="318">
        <v>0</v>
      </c>
      <c r="T2529" s="318">
        <v>0</v>
      </c>
      <c r="U2529" s="318">
        <v>0</v>
      </c>
    </row>
    <row r="2530" spans="1:21" x14ac:dyDescent="0.2">
      <c r="A2530" s="318">
        <v>40185</v>
      </c>
      <c r="B2530" s="318">
        <v>380.37799100000001</v>
      </c>
      <c r="C2530" s="318">
        <v>3.858860033520246E-3</v>
      </c>
      <c r="D2530" s="318">
        <v>2.9183978680669197E-3</v>
      </c>
      <c r="E2530" s="318">
        <v>9.7592069774754646E-3</v>
      </c>
      <c r="F2530" s="318">
        <v>1.0509915206512038E-2</v>
      </c>
      <c r="G2530" s="318">
        <v>9.5242120829205779E-5</v>
      </c>
      <c r="H2530" s="318">
        <v>1.0000422687066607E-4</v>
      </c>
      <c r="I2530" s="318">
        <v>6.2331058447571475E-2</v>
      </c>
      <c r="J2530" s="318">
        <v>0</v>
      </c>
      <c r="K2530" s="318" t="s">
        <v>634</v>
      </c>
      <c r="O2530" s="318">
        <v>0</v>
      </c>
      <c r="P2530" s="318">
        <v>0</v>
      </c>
      <c r="Q2530" s="318">
        <v>0</v>
      </c>
      <c r="R2530" s="318">
        <v>0</v>
      </c>
      <c r="S2530" s="318">
        <v>0</v>
      </c>
      <c r="T2530" s="318">
        <v>0</v>
      </c>
      <c r="U2530" s="318">
        <v>0</v>
      </c>
    </row>
    <row r="2531" spans="1:21" x14ac:dyDescent="0.2">
      <c r="A2531" s="318">
        <v>40186</v>
      </c>
      <c r="B2531" s="318">
        <v>382.324005</v>
      </c>
      <c r="C2531" s="318">
        <v>5.102958253902925E-3</v>
      </c>
      <c r="D2531" s="318">
        <v>2.4875044297734952E-3</v>
      </c>
      <c r="E2531" s="318">
        <v>9.4327306014591293E-3</v>
      </c>
      <c r="F2531" s="318">
        <v>1.0158325263109832E-2</v>
      </c>
      <c r="G2531" s="318">
        <v>8.8976406599703515E-5</v>
      </c>
      <c r="H2531" s="318">
        <v>9.3425226929688698E-5</v>
      </c>
      <c r="I2531" s="318">
        <v>5.4694445150194219E-2</v>
      </c>
      <c r="J2531" s="318">
        <v>0</v>
      </c>
      <c r="K2531" s="318" t="s">
        <v>634</v>
      </c>
      <c r="O2531" s="318">
        <v>0</v>
      </c>
      <c r="P2531" s="318">
        <v>0</v>
      </c>
      <c r="Q2531" s="318">
        <v>0</v>
      </c>
      <c r="R2531" s="318">
        <v>0</v>
      </c>
      <c r="S2531" s="318">
        <v>0</v>
      </c>
      <c r="T2531" s="318">
        <v>0</v>
      </c>
      <c r="U2531" s="318">
        <v>0</v>
      </c>
    </row>
    <row r="2532" spans="1:21" x14ac:dyDescent="0.2">
      <c r="A2532" s="318">
        <v>40189</v>
      </c>
      <c r="B2532" s="318">
        <v>383.84201000000002</v>
      </c>
      <c r="C2532" s="318">
        <v>3.9626059016468823E-3</v>
      </c>
      <c r="D2532" s="318">
        <v>2.688143839320391E-3</v>
      </c>
      <c r="E2532" s="318">
        <v>9.416369381916331E-3</v>
      </c>
      <c r="F2532" s="318">
        <v>1.0140705488217586E-2</v>
      </c>
      <c r="G2532" s="318">
        <v>8.866801233669136E-5</v>
      </c>
      <c r="H2532" s="318">
        <v>9.3101412953525936E-5</v>
      </c>
      <c r="I2532" s="318">
        <v>5.5546762287856023E-2</v>
      </c>
      <c r="J2532" s="318">
        <v>0</v>
      </c>
      <c r="K2532" s="318" t="s">
        <v>634</v>
      </c>
      <c r="O2532" s="318">
        <v>0</v>
      </c>
      <c r="P2532" s="318">
        <v>0</v>
      </c>
      <c r="Q2532" s="318">
        <v>0</v>
      </c>
      <c r="R2532" s="318">
        <v>0</v>
      </c>
      <c r="S2532" s="318">
        <v>0</v>
      </c>
      <c r="T2532" s="318">
        <v>0</v>
      </c>
      <c r="U2532" s="318">
        <v>0</v>
      </c>
    </row>
    <row r="2533" spans="1:21" x14ac:dyDescent="0.2">
      <c r="A2533" s="318">
        <v>40190</v>
      </c>
      <c r="B2533" s="318">
        <v>376.42401100000001</v>
      </c>
      <c r="C2533" s="318">
        <v>-1.9514838778322503E-2</v>
      </c>
      <c r="D2533" s="318">
        <v>2.0848535257498462E-3</v>
      </c>
      <c r="E2533" s="318">
        <v>1.0411038751531937E-2</v>
      </c>
      <c r="F2533" s="318">
        <v>1.1211887886265162E-2</v>
      </c>
      <c r="G2533" s="318">
        <v>1.0838972788589967E-4</v>
      </c>
      <c r="H2533" s="318">
        <v>1.1380921428019467E-4</v>
      </c>
      <c r="I2533" s="318">
        <v>5.4709120749664164E-2</v>
      </c>
      <c r="J2533" s="318">
        <v>0</v>
      </c>
      <c r="K2533" s="318" t="s">
        <v>634</v>
      </c>
      <c r="O2533" s="318">
        <v>0</v>
      </c>
      <c r="P2533" s="318">
        <v>0</v>
      </c>
      <c r="Q2533" s="318">
        <v>0</v>
      </c>
      <c r="R2533" s="318">
        <v>0</v>
      </c>
      <c r="S2533" s="318">
        <v>0</v>
      </c>
      <c r="T2533" s="318">
        <v>0</v>
      </c>
      <c r="U2533" s="318">
        <v>0</v>
      </c>
    </row>
    <row r="2534" spans="1:21" x14ac:dyDescent="0.2">
      <c r="A2534" s="318">
        <v>40191</v>
      </c>
      <c r="B2534" s="318">
        <v>376.78500400000001</v>
      </c>
      <c r="C2534" s="318">
        <v>9.5854675249845602E-4</v>
      </c>
      <c r="D2534" s="318">
        <v>2.629249907160514E-3</v>
      </c>
      <c r="E2534" s="318">
        <v>1.0012792322082102E-2</v>
      </c>
      <c r="F2534" s="318">
        <v>1.0783007116088417E-2</v>
      </c>
      <c r="G2534" s="318">
        <v>1.002560100851463E-4</v>
      </c>
      <c r="H2534" s="318">
        <v>1.0526881058940362E-4</v>
      </c>
      <c r="I2534" s="318">
        <v>4.0559136696045522E-2</v>
      </c>
      <c r="J2534" s="318">
        <v>0</v>
      </c>
      <c r="K2534" s="318" t="s">
        <v>634</v>
      </c>
      <c r="O2534" s="318">
        <v>0</v>
      </c>
      <c r="P2534" s="318">
        <v>0</v>
      </c>
      <c r="Q2534" s="318">
        <v>0</v>
      </c>
      <c r="R2534" s="318">
        <v>0</v>
      </c>
      <c r="S2534" s="318">
        <v>0</v>
      </c>
      <c r="T2534" s="318">
        <v>0</v>
      </c>
      <c r="U2534" s="318">
        <v>0</v>
      </c>
    </row>
    <row r="2535" spans="1:21" x14ac:dyDescent="0.2">
      <c r="A2535" s="318">
        <v>40192</v>
      </c>
      <c r="B2535" s="318">
        <v>381.10000600000001</v>
      </c>
      <c r="C2535" s="318">
        <v>1.1387080014965346E-2</v>
      </c>
      <c r="D2535" s="318">
        <v>2.4184754327726591E-3</v>
      </c>
      <c r="E2535" s="318">
        <v>9.7649027388773575E-3</v>
      </c>
      <c r="F2535" s="318">
        <v>1.0516049103406384E-2</v>
      </c>
      <c r="G2535" s="318">
        <v>9.5353325499734513E-5</v>
      </c>
      <c r="H2535" s="318">
        <v>1.0012099177472124E-4</v>
      </c>
      <c r="I2535" s="318">
        <v>4.3057529225501011E-2</v>
      </c>
      <c r="J2535" s="318">
        <v>0</v>
      </c>
      <c r="K2535" s="318" t="s">
        <v>634</v>
      </c>
      <c r="O2535" s="318">
        <v>0</v>
      </c>
      <c r="P2535" s="318">
        <v>0</v>
      </c>
      <c r="Q2535" s="318">
        <v>0</v>
      </c>
      <c r="R2535" s="318">
        <v>0</v>
      </c>
      <c r="S2535" s="318">
        <v>0</v>
      </c>
      <c r="T2535" s="318">
        <v>0</v>
      </c>
      <c r="U2535" s="318">
        <v>0</v>
      </c>
    </row>
    <row r="2536" spans="1:21" x14ac:dyDescent="0.2">
      <c r="A2536" s="318">
        <v>40193</v>
      </c>
      <c r="B2536" s="318">
        <v>378.28698700000001</v>
      </c>
      <c r="C2536" s="318">
        <v>-7.4086912018058639E-3</v>
      </c>
      <c r="D2536" s="318">
        <v>2.1800563569930351E-3</v>
      </c>
      <c r="E2536" s="318">
        <v>9.9478893954907804E-3</v>
      </c>
      <c r="F2536" s="318">
        <v>1.0713111656682378E-2</v>
      </c>
      <c r="G2536" s="318">
        <v>9.8960503424917924E-5</v>
      </c>
      <c r="H2536" s="318">
        <v>1.0390852859616382E-4</v>
      </c>
      <c r="I2536" s="318">
        <v>4.5630423208047159E-2</v>
      </c>
      <c r="J2536" s="318">
        <v>0</v>
      </c>
      <c r="K2536" s="318" t="s">
        <v>634</v>
      </c>
      <c r="O2536" s="318">
        <v>0</v>
      </c>
      <c r="P2536" s="318">
        <v>0</v>
      </c>
      <c r="Q2536" s="318">
        <v>0</v>
      </c>
      <c r="R2536" s="318">
        <v>0</v>
      </c>
      <c r="S2536" s="318">
        <v>0</v>
      </c>
      <c r="T2536" s="318">
        <v>0</v>
      </c>
      <c r="U2536" s="318">
        <v>0</v>
      </c>
    </row>
    <row r="2537" spans="1:21" x14ac:dyDescent="0.2">
      <c r="A2537" s="318">
        <v>40196</v>
      </c>
      <c r="B2537" s="318">
        <v>378.80200200000002</v>
      </c>
      <c r="C2537" s="318">
        <v>1.3605139869256647E-3</v>
      </c>
      <c r="D2537" s="318">
        <v>1.7632661820499104E-3</v>
      </c>
      <c r="E2537" s="318">
        <v>9.7808497078690441E-3</v>
      </c>
      <c r="F2537" s="318">
        <v>1.0533222762320509E-2</v>
      </c>
      <c r="G2537" s="318">
        <v>9.5665021007921964E-5</v>
      </c>
      <c r="H2537" s="318">
        <v>1.0044827205831806E-4</v>
      </c>
      <c r="I2537" s="318">
        <v>3.9255891571021495E-2</v>
      </c>
      <c r="J2537" s="318">
        <v>0</v>
      </c>
      <c r="K2537" s="318" t="s">
        <v>634</v>
      </c>
      <c r="O2537" s="318">
        <v>0</v>
      </c>
      <c r="P2537" s="318">
        <v>0</v>
      </c>
      <c r="Q2537" s="318">
        <v>0</v>
      </c>
      <c r="R2537" s="318">
        <v>0</v>
      </c>
      <c r="S2537" s="318">
        <v>0</v>
      </c>
      <c r="T2537" s="318">
        <v>0</v>
      </c>
      <c r="U2537" s="318">
        <v>0</v>
      </c>
    </row>
    <row r="2538" spans="1:21" x14ac:dyDescent="0.2">
      <c r="A2538" s="318">
        <v>40197</v>
      </c>
      <c r="B2538" s="318">
        <v>377.25</v>
      </c>
      <c r="C2538" s="318">
        <v>-4.1055487608752609E-3</v>
      </c>
      <c r="D2538" s="318">
        <v>1.2923987068778865E-3</v>
      </c>
      <c r="E2538" s="318">
        <v>9.815629823158525E-3</v>
      </c>
      <c r="F2538" s="318">
        <v>1.0570678271093795E-2</v>
      </c>
      <c r="G2538" s="318">
        <v>9.6346588825279051E-5</v>
      </c>
      <c r="H2538" s="318">
        <v>1.0116391826654301E-4</v>
      </c>
      <c r="I2538" s="318">
        <v>3.7798507457416114E-2</v>
      </c>
      <c r="J2538" s="318">
        <v>0</v>
      </c>
      <c r="K2538" s="318" t="s">
        <v>634</v>
      </c>
      <c r="O2538" s="318">
        <v>0</v>
      </c>
      <c r="P2538" s="318">
        <v>0</v>
      </c>
      <c r="Q2538" s="318">
        <v>0</v>
      </c>
      <c r="R2538" s="318">
        <v>0</v>
      </c>
      <c r="S2538" s="318">
        <v>0</v>
      </c>
      <c r="T2538" s="318">
        <v>0</v>
      </c>
      <c r="U2538" s="318">
        <v>0</v>
      </c>
    </row>
    <row r="2539" spans="1:21" x14ac:dyDescent="0.2">
      <c r="A2539" s="318">
        <v>40198</v>
      </c>
      <c r="B2539" s="318">
        <v>367.699005</v>
      </c>
      <c r="C2539" s="318">
        <v>-2.5643415354727677E-2</v>
      </c>
      <c r="D2539" s="318">
        <v>-4.294398515951729E-4</v>
      </c>
      <c r="E2539" s="318">
        <v>1.1191851069670695E-2</v>
      </c>
      <c r="F2539" s="318">
        <v>1.2052762690414595E-2</v>
      </c>
      <c r="G2539" s="318">
        <v>1.2525753036568909E-4</v>
      </c>
      <c r="H2539" s="318">
        <v>1.3152040688397355E-4</v>
      </c>
      <c r="I2539" s="318">
        <v>2.9765832002806969E-2</v>
      </c>
      <c r="J2539" s="318">
        <v>0</v>
      </c>
      <c r="K2539" s="318" t="s">
        <v>634</v>
      </c>
      <c r="O2539" s="318">
        <v>0</v>
      </c>
      <c r="P2539" s="318">
        <v>0</v>
      </c>
      <c r="Q2539" s="318">
        <v>0</v>
      </c>
      <c r="R2539" s="318">
        <v>0</v>
      </c>
      <c r="S2539" s="318">
        <v>0</v>
      </c>
      <c r="T2539" s="318">
        <v>0</v>
      </c>
      <c r="U2539" s="318">
        <v>0</v>
      </c>
    </row>
    <row r="2540" spans="1:21" x14ac:dyDescent="0.2">
      <c r="A2540" s="318">
        <v>40199</v>
      </c>
      <c r="B2540" s="318">
        <v>362.60299700000002</v>
      </c>
      <c r="C2540" s="318">
        <v>-1.3956118700514802E-2</v>
      </c>
      <c r="D2540" s="318">
        <v>-5.1268543348775787E-4</v>
      </c>
      <c r="E2540" s="318">
        <v>1.1289912643288352E-2</v>
      </c>
      <c r="F2540" s="318">
        <v>1.215836746200284E-2</v>
      </c>
      <c r="G2540" s="318">
        <v>1.2746212749308218E-4</v>
      </c>
      <c r="H2540" s="318">
        <v>1.338352338677363E-4</v>
      </c>
      <c r="I2540" s="318">
        <v>1.2671629289972524E-2</v>
      </c>
      <c r="J2540" s="318">
        <v>0</v>
      </c>
      <c r="K2540" s="318" t="s">
        <v>634</v>
      </c>
      <c r="O2540" s="318">
        <v>0</v>
      </c>
      <c r="P2540" s="318">
        <v>0</v>
      </c>
      <c r="Q2540" s="318">
        <v>0</v>
      </c>
      <c r="R2540" s="318">
        <v>0</v>
      </c>
      <c r="S2540" s="318">
        <v>0</v>
      </c>
      <c r="T2540" s="318">
        <v>0</v>
      </c>
      <c r="U2540" s="318">
        <v>0</v>
      </c>
    </row>
    <row r="2541" spans="1:21" x14ac:dyDescent="0.2">
      <c r="A2541" s="318">
        <v>40200</v>
      </c>
      <c r="B2541" s="318">
        <v>357.118988</v>
      </c>
      <c r="C2541" s="318">
        <v>-1.5239537625201452E-2</v>
      </c>
      <c r="D2541" s="318">
        <v>-8.7438347847263159E-4</v>
      </c>
      <c r="E2541" s="318">
        <v>1.1645860795194696E-2</v>
      </c>
      <c r="F2541" s="318">
        <v>1.2541696240978903E-2</v>
      </c>
      <c r="G2541" s="318">
        <v>1.3562607366105284E-4</v>
      </c>
      <c r="H2541" s="318">
        <v>1.4240737734410547E-4</v>
      </c>
      <c r="I2541" s="318">
        <v>6.7832091152913096E-3</v>
      </c>
      <c r="J2541" s="318">
        <v>0</v>
      </c>
      <c r="K2541" s="318" t="s">
        <v>634</v>
      </c>
      <c r="O2541" s="318">
        <v>0</v>
      </c>
      <c r="P2541" s="318">
        <v>0</v>
      </c>
      <c r="Q2541" s="318">
        <v>0</v>
      </c>
      <c r="R2541" s="318">
        <v>0</v>
      </c>
      <c r="S2541" s="318">
        <v>0</v>
      </c>
      <c r="T2541" s="318">
        <v>0</v>
      </c>
      <c r="U2541" s="318">
        <v>0</v>
      </c>
    </row>
    <row r="2542" spans="1:21" x14ac:dyDescent="0.2">
      <c r="A2542" s="318">
        <v>40203</v>
      </c>
      <c r="B2542" s="318">
        <v>357.52200299999998</v>
      </c>
      <c r="C2542" s="318">
        <v>1.1278811257649467E-3</v>
      </c>
      <c r="D2542" s="318">
        <v>-1.6207512154537325E-3</v>
      </c>
      <c r="E2542" s="318">
        <v>1.0937073778459804E-2</v>
      </c>
      <c r="F2542" s="318">
        <v>1.1778387146033634E-2</v>
      </c>
      <c r="G2542" s="318">
        <v>1.1961958283547302E-4</v>
      </c>
      <c r="H2542" s="318">
        <v>1.2560056197724668E-4</v>
      </c>
      <c r="I2542" s="318">
        <v>4.6583842230239784E-3</v>
      </c>
      <c r="J2542" s="318">
        <v>0</v>
      </c>
      <c r="K2542" s="318" t="s">
        <v>634</v>
      </c>
      <c r="O2542" s="318">
        <v>0</v>
      </c>
      <c r="P2542" s="318">
        <v>0</v>
      </c>
      <c r="Q2542" s="318">
        <v>0</v>
      </c>
      <c r="R2542" s="318">
        <v>0</v>
      </c>
      <c r="S2542" s="318">
        <v>0</v>
      </c>
      <c r="T2542" s="318">
        <v>0</v>
      </c>
      <c r="U2542" s="318">
        <v>0</v>
      </c>
    </row>
    <row r="2543" spans="1:21" x14ac:dyDescent="0.2">
      <c r="A2543" s="318">
        <v>40204</v>
      </c>
      <c r="B2543" s="318">
        <v>355.22601300000002</v>
      </c>
      <c r="C2543" s="318">
        <v>-6.4426638595037533E-3</v>
      </c>
      <c r="D2543" s="318">
        <v>-1.9015336901253962E-3</v>
      </c>
      <c r="E2543" s="318">
        <v>1.0983697673640706E-2</v>
      </c>
      <c r="F2543" s="318">
        <v>1.182859749468999E-2</v>
      </c>
      <c r="G2543" s="318">
        <v>1.2064161458594026E-4</v>
      </c>
      <c r="H2543" s="318">
        <v>1.2667369531523727E-4</v>
      </c>
      <c r="I2543" s="318">
        <v>4.0825556608007395E-3</v>
      </c>
      <c r="J2543" s="318">
        <v>0</v>
      </c>
      <c r="K2543" s="318" t="s">
        <v>634</v>
      </c>
      <c r="O2543" s="318">
        <v>0</v>
      </c>
      <c r="P2543" s="318">
        <v>0</v>
      </c>
      <c r="Q2543" s="318">
        <v>0</v>
      </c>
      <c r="R2543" s="318">
        <v>0</v>
      </c>
      <c r="S2543" s="318">
        <v>0</v>
      </c>
      <c r="T2543" s="318">
        <v>0</v>
      </c>
      <c r="U2543" s="318">
        <v>0</v>
      </c>
    </row>
    <row r="2544" spans="1:21" x14ac:dyDescent="0.2">
      <c r="A2544" s="318">
        <v>40205</v>
      </c>
      <c r="B2544" s="318">
        <v>354.94699100000003</v>
      </c>
      <c r="C2544" s="318">
        <v>-7.8578603462963002E-4</v>
      </c>
      <c r="D2544" s="318">
        <v>-2.131769065685228E-3</v>
      </c>
      <c r="E2544" s="318">
        <v>1.090310343830727E-2</v>
      </c>
      <c r="F2544" s="318">
        <v>1.1741803702792444E-2</v>
      </c>
      <c r="G2544" s="318">
        <v>1.1887766458642782E-4</v>
      </c>
      <c r="H2544" s="318">
        <v>1.2482154781574923E-4</v>
      </c>
      <c r="I2544" s="318">
        <v>-2.8723911167167957E-3</v>
      </c>
      <c r="J2544" s="318">
        <v>0</v>
      </c>
      <c r="K2544" s="318" t="s">
        <v>634</v>
      </c>
      <c r="O2544" s="318">
        <v>0</v>
      </c>
      <c r="P2544" s="318">
        <v>0</v>
      </c>
      <c r="Q2544" s="318">
        <v>0</v>
      </c>
      <c r="R2544" s="318">
        <v>0</v>
      </c>
      <c r="S2544" s="318">
        <v>0</v>
      </c>
      <c r="T2544" s="318">
        <v>0</v>
      </c>
      <c r="U2544" s="318">
        <v>0</v>
      </c>
    </row>
    <row r="2545" spans="1:21" x14ac:dyDescent="0.2">
      <c r="A2545" s="318">
        <v>40206</v>
      </c>
      <c r="B2545" s="318">
        <v>356.21099900000002</v>
      </c>
      <c r="C2545" s="318">
        <v>3.5547918994977639E-3</v>
      </c>
      <c r="D2545" s="318">
        <v>-2.1805915663476788E-3</v>
      </c>
      <c r="E2545" s="318">
        <v>1.0873802238224256E-2</v>
      </c>
      <c r="F2545" s="318">
        <v>1.1710248564241507E-2</v>
      </c>
      <c r="G2545" s="318">
        <v>1.1823957511601085E-4</v>
      </c>
      <c r="H2545" s="318">
        <v>1.241515538718114E-4</v>
      </c>
      <c r="I2545" s="318">
        <v>-6.9682429385513334E-4</v>
      </c>
      <c r="J2545" s="318">
        <v>0</v>
      </c>
      <c r="K2545" s="318" t="s">
        <v>634</v>
      </c>
      <c r="O2545" s="318">
        <v>0</v>
      </c>
      <c r="P2545" s="318">
        <v>0</v>
      </c>
      <c r="Q2545" s="318">
        <v>0</v>
      </c>
      <c r="R2545" s="318">
        <v>0</v>
      </c>
      <c r="S2545" s="318">
        <v>0</v>
      </c>
      <c r="T2545" s="318">
        <v>0</v>
      </c>
      <c r="U2545" s="318">
        <v>0</v>
      </c>
    </row>
    <row r="2546" spans="1:21" x14ac:dyDescent="0.2">
      <c r="A2546" s="318">
        <v>40207</v>
      </c>
      <c r="B2546" s="318">
        <v>362.72799700000002</v>
      </c>
      <c r="C2546" s="318">
        <v>1.8129984726755984E-2</v>
      </c>
      <c r="D2546" s="318">
        <v>-1.609810251886277E-3</v>
      </c>
      <c r="E2546" s="318">
        <v>1.1621483575302839E-2</v>
      </c>
      <c r="F2546" s="318">
        <v>1.2515443850326134E-2</v>
      </c>
      <c r="G2546" s="318">
        <v>1.3505888049103365E-4</v>
      </c>
      <c r="H2546" s="318">
        <v>1.4181182451558533E-4</v>
      </c>
      <c r="I2546" s="318">
        <v>-8.3537846681322936E-4</v>
      </c>
      <c r="J2546" s="318">
        <v>0</v>
      </c>
      <c r="K2546" s="318" t="s">
        <v>634</v>
      </c>
      <c r="O2546" s="318">
        <v>0</v>
      </c>
      <c r="P2546" s="318">
        <v>0</v>
      </c>
      <c r="Q2546" s="318">
        <v>0</v>
      </c>
      <c r="R2546" s="318">
        <v>0</v>
      </c>
      <c r="S2546" s="318">
        <v>0</v>
      </c>
      <c r="T2546" s="318">
        <v>0</v>
      </c>
      <c r="U2546" s="318">
        <v>0</v>
      </c>
    </row>
    <row r="2547" spans="1:21" x14ac:dyDescent="0.2">
      <c r="A2547" s="318">
        <v>40210</v>
      </c>
      <c r="B2547" s="318">
        <v>363.891998</v>
      </c>
      <c r="C2547" s="318">
        <v>3.2038809933697182E-3</v>
      </c>
      <c r="D2547" s="318">
        <v>-9.9249896291127336E-4</v>
      </c>
      <c r="E2547" s="318">
        <v>1.1510705253166878E-2</v>
      </c>
      <c r="F2547" s="318">
        <v>1.2396144118795098E-2</v>
      </c>
      <c r="G2547" s="318">
        <v>1.3249633542528354E-4</v>
      </c>
      <c r="H2547" s="318">
        <v>1.3912115219654771E-4</v>
      </c>
      <c r="I2547" s="318">
        <v>1.8300741916603226E-2</v>
      </c>
      <c r="J2547" s="318">
        <v>0</v>
      </c>
      <c r="K2547" s="318" t="s">
        <v>634</v>
      </c>
      <c r="O2547" s="318">
        <v>0</v>
      </c>
      <c r="P2547" s="318">
        <v>0</v>
      </c>
      <c r="Q2547" s="318">
        <v>0</v>
      </c>
      <c r="R2547" s="318">
        <v>0</v>
      </c>
      <c r="S2547" s="318">
        <v>0</v>
      </c>
      <c r="T2547" s="318">
        <v>0</v>
      </c>
      <c r="U2547" s="318">
        <v>0</v>
      </c>
    </row>
    <row r="2548" spans="1:21" x14ac:dyDescent="0.2">
      <c r="A2548" s="318">
        <v>40211</v>
      </c>
      <c r="B2548" s="318">
        <v>369.64001500000001</v>
      </c>
      <c r="C2548" s="318">
        <v>1.5672484781093201E-2</v>
      </c>
      <c r="D2548" s="318">
        <v>-1.335688669545781E-3</v>
      </c>
      <c r="E2548" s="318">
        <v>1.0851968007519532E-2</v>
      </c>
      <c r="F2548" s="318">
        <v>1.1686734777328726E-2</v>
      </c>
      <c r="G2548" s="318">
        <v>1.1776520963622744E-4</v>
      </c>
      <c r="H2548" s="318">
        <v>1.2365347011803881E-4</v>
      </c>
      <c r="I2548" s="318">
        <v>1.2662776396634915E-2</v>
      </c>
      <c r="J2548" s="318">
        <v>0</v>
      </c>
      <c r="K2548" s="318" t="s">
        <v>634</v>
      </c>
      <c r="O2548" s="318">
        <v>0</v>
      </c>
      <c r="P2548" s="318">
        <v>0</v>
      </c>
      <c r="Q2548" s="318">
        <v>0</v>
      </c>
      <c r="R2548" s="318">
        <v>0</v>
      </c>
      <c r="S2548" s="318">
        <v>0</v>
      </c>
      <c r="T2548" s="318">
        <v>0</v>
      </c>
      <c r="U2548" s="318">
        <v>0</v>
      </c>
    </row>
    <row r="2549" spans="1:21" x14ac:dyDescent="0.2">
      <c r="A2549" s="318">
        <v>40212</v>
      </c>
      <c r="B2549" s="318">
        <v>368.64898699999998</v>
      </c>
      <c r="C2549" s="318">
        <v>-2.6846630318060234E-3</v>
      </c>
      <c r="D2549" s="318">
        <v>-1.5382545120620785E-3</v>
      </c>
      <c r="E2549" s="318">
        <v>1.083472136423881E-2</v>
      </c>
      <c r="F2549" s="318">
        <v>1.1668161469180255E-2</v>
      </c>
      <c r="G2549" s="318">
        <v>1.173911870406929E-4</v>
      </c>
      <c r="H2549" s="318">
        <v>1.2326074639272755E-4</v>
      </c>
      <c r="I2549" s="318">
        <v>2.3055921949947048E-2</v>
      </c>
      <c r="J2549" s="318">
        <v>0</v>
      </c>
      <c r="K2549" s="318" t="s">
        <v>634</v>
      </c>
      <c r="O2549" s="318">
        <v>0</v>
      </c>
      <c r="P2549" s="318">
        <v>0</v>
      </c>
      <c r="Q2549" s="318">
        <v>0</v>
      </c>
      <c r="R2549" s="318">
        <v>0</v>
      </c>
      <c r="S2549" s="318">
        <v>0</v>
      </c>
      <c r="T2549" s="318">
        <v>0</v>
      </c>
      <c r="U2549" s="318">
        <v>0</v>
      </c>
    </row>
    <row r="2550" spans="1:21" x14ac:dyDescent="0.2">
      <c r="A2550" s="318">
        <v>40213</v>
      </c>
      <c r="B2550" s="318">
        <v>357.79098499999998</v>
      </c>
      <c r="C2550" s="318">
        <v>-2.9895961450875797E-2</v>
      </c>
      <c r="D2550" s="318">
        <v>-2.7313160156343629E-3</v>
      </c>
      <c r="E2550" s="318">
        <v>1.247232821047921E-2</v>
      </c>
      <c r="F2550" s="318">
        <v>1.3431738072823765E-2</v>
      </c>
      <c r="G2550" s="318">
        <v>1.5555897098991554E-4</v>
      </c>
      <c r="H2550" s="318">
        <v>1.6333691953941131E-4</v>
      </c>
      <c r="I2550" s="318">
        <v>1.7075075060892172E-2</v>
      </c>
      <c r="J2550" s="318">
        <v>0</v>
      </c>
      <c r="K2550" s="318" t="s">
        <v>634</v>
      </c>
      <c r="O2550" s="318">
        <v>0</v>
      </c>
      <c r="P2550" s="318">
        <v>0</v>
      </c>
      <c r="Q2550" s="318">
        <v>0</v>
      </c>
      <c r="R2550" s="318">
        <v>0</v>
      </c>
      <c r="S2550" s="318">
        <v>0</v>
      </c>
      <c r="T2550" s="318">
        <v>0</v>
      </c>
      <c r="U2550" s="318">
        <v>0</v>
      </c>
    </row>
    <row r="2551" spans="1:21" x14ac:dyDescent="0.2">
      <c r="A2551" s="318">
        <v>40214</v>
      </c>
      <c r="B2551" s="318">
        <v>351.26599099999999</v>
      </c>
      <c r="C2551" s="318">
        <v>-1.8405229526853646E-2</v>
      </c>
      <c r="D2551" s="318">
        <v>-3.7915107566045495E-3</v>
      </c>
      <c r="E2551" s="318">
        <v>1.2825397252195045E-2</v>
      </c>
      <c r="F2551" s="318">
        <v>1.3811966271594664E-2</v>
      </c>
      <c r="G2551" s="318">
        <v>1.6449081467661221E-4</v>
      </c>
      <c r="H2551" s="318">
        <v>1.7271535541044285E-4</v>
      </c>
      <c r="I2551" s="318">
        <v>5.636868539386654E-3</v>
      </c>
      <c r="J2551" s="318">
        <v>0</v>
      </c>
      <c r="K2551" s="318" t="s">
        <v>634</v>
      </c>
      <c r="O2551" s="318">
        <v>0</v>
      </c>
      <c r="P2551" s="318">
        <v>0</v>
      </c>
      <c r="Q2551" s="318">
        <v>0</v>
      </c>
      <c r="R2551" s="318">
        <v>0</v>
      </c>
      <c r="S2551" s="318">
        <v>0</v>
      </c>
      <c r="T2551" s="318">
        <v>0</v>
      </c>
      <c r="U2551" s="318">
        <v>0</v>
      </c>
    </row>
    <row r="2552" spans="1:21" x14ac:dyDescent="0.2">
      <c r="A2552" s="318">
        <v>40217</v>
      </c>
      <c r="B2552" s="318">
        <v>347.60101300000002</v>
      </c>
      <c r="C2552" s="318">
        <v>-1.0488437934061682E-2</v>
      </c>
      <c r="D2552" s="318">
        <v>-4.5339581941266716E-3</v>
      </c>
      <c r="E2552" s="318">
        <v>1.2735732715525997E-2</v>
      </c>
      <c r="F2552" s="318">
        <v>1.3715404462874151E-2</v>
      </c>
      <c r="G2552" s="318">
        <v>1.621988878013192E-4</v>
      </c>
      <c r="H2552" s="318">
        <v>1.7030883219138518E-4</v>
      </c>
      <c r="I2552" s="318">
        <v>-8.9589399051376029E-3</v>
      </c>
      <c r="J2552" s="318">
        <v>0</v>
      </c>
      <c r="K2552" s="318" t="s">
        <v>634</v>
      </c>
      <c r="O2552" s="318">
        <v>0</v>
      </c>
      <c r="P2552" s="318">
        <v>0</v>
      </c>
      <c r="Q2552" s="318">
        <v>0</v>
      </c>
      <c r="R2552" s="318">
        <v>0</v>
      </c>
      <c r="S2552" s="318">
        <v>0</v>
      </c>
      <c r="T2552" s="318">
        <v>0</v>
      </c>
      <c r="U2552" s="318">
        <v>0</v>
      </c>
    </row>
    <row r="2553" spans="1:21" x14ac:dyDescent="0.2">
      <c r="A2553" s="318">
        <v>40218</v>
      </c>
      <c r="B2553" s="318">
        <v>351.54501299999998</v>
      </c>
      <c r="C2553" s="318">
        <v>1.1282455139459359E-2</v>
      </c>
      <c r="D2553" s="318">
        <v>-4.1853939447070295E-3</v>
      </c>
      <c r="E2553" s="318">
        <v>1.3075537556016942E-2</v>
      </c>
      <c r="F2553" s="318">
        <v>1.4081348137249015E-2</v>
      </c>
      <c r="G2553" s="318">
        <v>1.7096968237880953E-4</v>
      </c>
      <c r="H2553" s="318">
        <v>1.7951816649775001E-4</v>
      </c>
      <c r="I2553" s="318">
        <v>-1.7976668861178557E-2</v>
      </c>
      <c r="J2553" s="318">
        <v>0</v>
      </c>
      <c r="K2553" s="318" t="s">
        <v>634</v>
      </c>
      <c r="O2553" s="318">
        <v>0</v>
      </c>
      <c r="P2553" s="318">
        <v>0</v>
      </c>
      <c r="Q2553" s="318">
        <v>0</v>
      </c>
      <c r="R2553" s="318">
        <v>0</v>
      </c>
      <c r="S2553" s="318">
        <v>0</v>
      </c>
      <c r="T2553" s="318">
        <v>0</v>
      </c>
      <c r="U2553" s="318">
        <v>0</v>
      </c>
    </row>
    <row r="2554" spans="1:21" x14ac:dyDescent="0.2">
      <c r="A2554" s="318">
        <v>40219</v>
      </c>
      <c r="B2554" s="318">
        <v>344.5</v>
      </c>
      <c r="C2554" s="318">
        <v>-2.0243672342011691E-2</v>
      </c>
      <c r="D2554" s="318">
        <v>-4.2201003048827068E-3</v>
      </c>
      <c r="E2554" s="318">
        <v>1.3119155419832678E-2</v>
      </c>
      <c r="F2554" s="318">
        <v>1.4128321221358268E-2</v>
      </c>
      <c r="G2554" s="318">
        <v>1.7211223892972513E-4</v>
      </c>
      <c r="H2554" s="318">
        <v>1.8071785087621139E-4</v>
      </c>
      <c r="I2554" s="318">
        <v>-1.1615732981104998E-2</v>
      </c>
      <c r="J2554" s="318">
        <v>0</v>
      </c>
      <c r="K2554" s="318" t="s">
        <v>634</v>
      </c>
      <c r="O2554" s="318">
        <v>0</v>
      </c>
      <c r="P2554" s="318">
        <v>0</v>
      </c>
      <c r="Q2554" s="318">
        <v>0</v>
      </c>
      <c r="R2554" s="318">
        <v>0</v>
      </c>
      <c r="S2554" s="318">
        <v>0</v>
      </c>
      <c r="T2554" s="318">
        <v>0</v>
      </c>
      <c r="U2554" s="318">
        <v>0</v>
      </c>
    </row>
    <row r="2555" spans="1:21" x14ac:dyDescent="0.2">
      <c r="A2555" s="318">
        <v>40220</v>
      </c>
      <c r="B2555" s="318">
        <v>347.51800500000002</v>
      </c>
      <c r="C2555" s="318">
        <v>8.722386158529459E-3</v>
      </c>
      <c r="D2555" s="318">
        <v>-3.8503936665002778E-3</v>
      </c>
      <c r="E2555" s="318">
        <v>1.3379207760808266E-2</v>
      </c>
      <c r="F2555" s="318">
        <v>1.4408377588562747E-2</v>
      </c>
      <c r="G2555" s="318">
        <v>1.7900320030687212E-4</v>
      </c>
      <c r="H2555" s="318">
        <v>1.8795336032221573E-4</v>
      </c>
      <c r="I2555" s="318">
        <v>-2.2130464424523228E-2</v>
      </c>
      <c r="J2555" s="318">
        <v>0</v>
      </c>
      <c r="K2555" s="318" t="s">
        <v>634</v>
      </c>
      <c r="O2555" s="318">
        <v>0</v>
      </c>
      <c r="P2555" s="318">
        <v>0</v>
      </c>
      <c r="Q2555" s="318">
        <v>0</v>
      </c>
      <c r="R2555" s="318">
        <v>0</v>
      </c>
      <c r="S2555" s="318">
        <v>0</v>
      </c>
      <c r="T2555" s="318">
        <v>0</v>
      </c>
      <c r="U2555" s="318">
        <v>0</v>
      </c>
    </row>
    <row r="2556" spans="1:21" x14ac:dyDescent="0.2">
      <c r="A2556" s="318">
        <v>40221</v>
      </c>
      <c r="B2556" s="318">
        <v>342.79501299999998</v>
      </c>
      <c r="C2556" s="318">
        <v>-1.3683837835745677E-2</v>
      </c>
      <c r="D2556" s="318">
        <v>-5.0442468974865162E-3</v>
      </c>
      <c r="E2556" s="318">
        <v>1.3066462853224452E-2</v>
      </c>
      <c r="F2556" s="318">
        <v>1.4071575380395563E-2</v>
      </c>
      <c r="G2556" s="318">
        <v>1.7073245149469449E-4</v>
      </c>
      <c r="H2556" s="318">
        <v>1.7926907406942921E-4</v>
      </c>
      <c r="I2556" s="318">
        <v>-1.5485290735311019E-2</v>
      </c>
      <c r="J2556" s="318">
        <v>0</v>
      </c>
      <c r="K2556" s="318" t="s">
        <v>634</v>
      </c>
      <c r="O2556" s="318">
        <v>0</v>
      </c>
      <c r="P2556" s="318">
        <v>0</v>
      </c>
      <c r="Q2556" s="318">
        <v>0</v>
      </c>
      <c r="R2556" s="318">
        <v>0</v>
      </c>
      <c r="S2556" s="318">
        <v>0</v>
      </c>
      <c r="T2556" s="318">
        <v>0</v>
      </c>
      <c r="U2556" s="318">
        <v>0</v>
      </c>
    </row>
    <row r="2557" spans="1:21" x14ac:dyDescent="0.2">
      <c r="A2557" s="318">
        <v>40224</v>
      </c>
      <c r="B2557" s="318">
        <v>340.19000199999999</v>
      </c>
      <c r="C2557" s="318">
        <v>-7.6283478415328856E-3</v>
      </c>
      <c r="D2557" s="318">
        <v>-5.0547067374735162E-3</v>
      </c>
      <c r="E2557" s="318">
        <v>1.3068538007637617E-2</v>
      </c>
      <c r="F2557" s="318">
        <v>1.4073810162071279E-2</v>
      </c>
      <c r="G2557" s="318">
        <v>1.7078668565706899E-4</v>
      </c>
      <c r="H2557" s="318">
        <v>1.7932601993992246E-4</v>
      </c>
      <c r="I2557" s="318">
        <v>-2.8739657951932132E-2</v>
      </c>
      <c r="J2557" s="318">
        <v>0</v>
      </c>
      <c r="K2557" s="318" t="s">
        <v>634</v>
      </c>
      <c r="O2557" s="318">
        <v>0</v>
      </c>
      <c r="P2557" s="318">
        <v>0</v>
      </c>
      <c r="Q2557" s="318">
        <v>0</v>
      </c>
      <c r="R2557" s="318">
        <v>0</v>
      </c>
      <c r="S2557" s="318">
        <v>0</v>
      </c>
      <c r="T2557" s="318">
        <v>0</v>
      </c>
      <c r="U2557" s="318">
        <v>0</v>
      </c>
    </row>
    <row r="2558" spans="1:21" x14ac:dyDescent="0.2">
      <c r="A2558" s="318">
        <v>40225</v>
      </c>
      <c r="B2558" s="318">
        <v>348.25399800000002</v>
      </c>
      <c r="C2558" s="318">
        <v>2.3427801917488427E-2</v>
      </c>
      <c r="D2558" s="318">
        <v>-4.0038835026848145E-3</v>
      </c>
      <c r="E2558" s="318">
        <v>1.4426786088024583E-2</v>
      </c>
      <c r="F2558" s="318">
        <v>1.5536538864026473E-2</v>
      </c>
      <c r="G2558" s="318">
        <v>2.0813215682961966E-4</v>
      </c>
      <c r="H2558" s="318">
        <v>2.1853876467110066E-4</v>
      </c>
      <c r="I2558" s="318">
        <v>-3.046047756631157E-2</v>
      </c>
      <c r="J2558" s="318">
        <v>0</v>
      </c>
      <c r="K2558" s="318" t="s">
        <v>634</v>
      </c>
      <c r="O2558" s="318">
        <v>0</v>
      </c>
      <c r="P2558" s="318">
        <v>0</v>
      </c>
      <c r="Q2558" s="318">
        <v>0</v>
      </c>
      <c r="R2558" s="318">
        <v>0</v>
      </c>
      <c r="S2558" s="318">
        <v>0</v>
      </c>
      <c r="T2558" s="318">
        <v>0</v>
      </c>
      <c r="U2558" s="318">
        <v>0</v>
      </c>
    </row>
    <row r="2559" spans="1:21" x14ac:dyDescent="0.2">
      <c r="A2559" s="318">
        <v>40226</v>
      </c>
      <c r="B2559" s="318">
        <v>350.49301100000002</v>
      </c>
      <c r="C2559" s="318">
        <v>6.4086733377940863E-3</v>
      </c>
      <c r="D2559" s="318">
        <v>-3.5032062598910354E-3</v>
      </c>
      <c r="E2559" s="318">
        <v>1.4604434102342672E-2</v>
      </c>
      <c r="F2559" s="318">
        <v>1.5727852110215185E-2</v>
      </c>
      <c r="G2559" s="318">
        <v>2.132894954496696E-4</v>
      </c>
      <c r="H2559" s="318">
        <v>2.239539702221531E-4</v>
      </c>
      <c r="I2559" s="318">
        <v>-2.1405763223073821E-2</v>
      </c>
      <c r="J2559" s="318">
        <v>0</v>
      </c>
      <c r="K2559" s="318" t="s">
        <v>634</v>
      </c>
      <c r="O2559" s="318">
        <v>0</v>
      </c>
      <c r="P2559" s="318">
        <v>0</v>
      </c>
      <c r="Q2559" s="318">
        <v>0</v>
      </c>
      <c r="R2559" s="318">
        <v>0</v>
      </c>
      <c r="S2559" s="318">
        <v>0</v>
      </c>
      <c r="T2559" s="318">
        <v>0</v>
      </c>
      <c r="U2559" s="318">
        <v>0</v>
      </c>
    </row>
    <row r="2560" spans="1:21" x14ac:dyDescent="0.2">
      <c r="A2560" s="318">
        <v>40227</v>
      </c>
      <c r="B2560" s="318">
        <v>353.182007</v>
      </c>
      <c r="C2560" s="318">
        <v>7.64275843332223E-3</v>
      </c>
      <c r="D2560" s="318">
        <v>-1.9181503652219926E-3</v>
      </c>
      <c r="E2560" s="318">
        <v>1.3869162074903685E-2</v>
      </c>
      <c r="F2560" s="318">
        <v>1.4936020696050122E-2</v>
      </c>
      <c r="G2560" s="318">
        <v>1.9235365665994669E-4</v>
      </c>
      <c r="H2560" s="318">
        <v>2.0197133949294405E-4</v>
      </c>
      <c r="I2560" s="318">
        <v>-2.3414187916420817E-2</v>
      </c>
      <c r="J2560" s="318">
        <v>0</v>
      </c>
      <c r="K2560" s="318" t="s">
        <v>634</v>
      </c>
      <c r="O2560" s="318">
        <v>0</v>
      </c>
      <c r="P2560" s="318">
        <v>0</v>
      </c>
      <c r="Q2560" s="318">
        <v>0</v>
      </c>
      <c r="R2560" s="318">
        <v>0</v>
      </c>
      <c r="S2560" s="318">
        <v>0</v>
      </c>
      <c r="T2560" s="318">
        <v>0</v>
      </c>
      <c r="U2560" s="318">
        <v>0</v>
      </c>
    </row>
    <row r="2561" spans="1:21" x14ac:dyDescent="0.2">
      <c r="A2561" s="318">
        <v>40228</v>
      </c>
      <c r="B2561" s="318">
        <v>357.23998999999998</v>
      </c>
      <c r="C2561" s="318">
        <v>1.1424272199729728E-2</v>
      </c>
      <c r="D2561" s="318">
        <v>-7.0956032235320547E-4</v>
      </c>
      <c r="E2561" s="318">
        <v>1.387354713786817E-2</v>
      </c>
      <c r="F2561" s="318">
        <v>1.4940743071550336E-2</v>
      </c>
      <c r="G2561" s="318">
        <v>1.9247531018665008E-4</v>
      </c>
      <c r="H2561" s="318">
        <v>2.0209907569598259E-4</v>
      </c>
      <c r="I2561" s="318">
        <v>-1.6407173148753239E-2</v>
      </c>
      <c r="J2561" s="318">
        <v>0</v>
      </c>
      <c r="K2561" s="318" t="s">
        <v>634</v>
      </c>
      <c r="O2561" s="318">
        <v>0</v>
      </c>
      <c r="P2561" s="318">
        <v>0</v>
      </c>
      <c r="Q2561" s="318">
        <v>0</v>
      </c>
      <c r="R2561" s="318">
        <v>0</v>
      </c>
      <c r="S2561" s="318">
        <v>0</v>
      </c>
      <c r="T2561" s="318">
        <v>0</v>
      </c>
      <c r="U2561" s="318">
        <v>0</v>
      </c>
    </row>
    <row r="2562" spans="1:21" x14ac:dyDescent="0.2">
      <c r="A2562" s="318">
        <v>40231</v>
      </c>
      <c r="B2562" s="318">
        <v>359.67800899999997</v>
      </c>
      <c r="C2562" s="318">
        <v>6.8014149506732012E-3</v>
      </c>
      <c r="D2562" s="318">
        <v>3.4000884792653881E-4</v>
      </c>
      <c r="E2562" s="318">
        <v>1.3549293724317318E-2</v>
      </c>
      <c r="F2562" s="318">
        <v>1.4591547087726342E-2</v>
      </c>
      <c r="G2562" s="318">
        <v>1.8358336042782468E-4</v>
      </c>
      <c r="H2562" s="318">
        <v>1.9276252844921591E-4</v>
      </c>
      <c r="I2562" s="318">
        <v>-6.8480774218215232E-3</v>
      </c>
      <c r="J2562" s="318">
        <v>0</v>
      </c>
      <c r="K2562" s="318" t="s">
        <v>634</v>
      </c>
      <c r="O2562" s="318">
        <v>0</v>
      </c>
      <c r="P2562" s="318">
        <v>0</v>
      </c>
      <c r="Q2562" s="318">
        <v>0</v>
      </c>
      <c r="R2562" s="318">
        <v>0</v>
      </c>
      <c r="S2562" s="318">
        <v>0</v>
      </c>
      <c r="T2562" s="318">
        <v>0</v>
      </c>
      <c r="U2562" s="318">
        <v>0</v>
      </c>
    </row>
    <row r="2563" spans="1:21" x14ac:dyDescent="0.2">
      <c r="A2563" s="318">
        <v>40232</v>
      </c>
      <c r="B2563" s="318">
        <v>351.77398699999998</v>
      </c>
      <c r="C2563" s="318">
        <v>-2.2220324785413612E-2</v>
      </c>
      <c r="D2563" s="318">
        <v>-7.7181048117720165E-4</v>
      </c>
      <c r="E2563" s="318">
        <v>1.4411898092975096E-2</v>
      </c>
      <c r="F2563" s="318">
        <v>1.5520505638588564E-2</v>
      </c>
      <c r="G2563" s="318">
        <v>2.0770280664229919E-4</v>
      </c>
      <c r="H2563" s="318">
        <v>2.1808794697441417E-4</v>
      </c>
      <c r="I2563" s="318">
        <v>4.3865469773129656E-3</v>
      </c>
      <c r="J2563" s="318">
        <v>0</v>
      </c>
      <c r="K2563" s="318" t="s">
        <v>634</v>
      </c>
      <c r="O2563" s="318">
        <v>0</v>
      </c>
      <c r="P2563" s="318">
        <v>0</v>
      </c>
      <c r="Q2563" s="318">
        <v>0</v>
      </c>
      <c r="R2563" s="318">
        <v>0</v>
      </c>
      <c r="S2563" s="318">
        <v>0</v>
      </c>
      <c r="T2563" s="318">
        <v>0</v>
      </c>
      <c r="U2563" s="318">
        <v>0</v>
      </c>
    </row>
    <row r="2564" spans="1:21" x14ac:dyDescent="0.2">
      <c r="A2564" s="318">
        <v>40233</v>
      </c>
      <c r="B2564" s="318">
        <v>352.19500699999998</v>
      </c>
      <c r="C2564" s="318">
        <v>1.1961323688560886E-3</v>
      </c>
      <c r="D2564" s="318">
        <v>-4.0805827982673312E-4</v>
      </c>
      <c r="E2564" s="318">
        <v>1.4357910232559556E-2</v>
      </c>
      <c r="F2564" s="318">
        <v>1.5462364865833368E-2</v>
      </c>
      <c r="G2564" s="318">
        <v>2.0614958624623844E-4</v>
      </c>
      <c r="H2564" s="318">
        <v>2.1645706555855037E-4</v>
      </c>
      <c r="I2564" s="318">
        <v>-1.0420199770088926E-2</v>
      </c>
      <c r="J2564" s="318">
        <v>0</v>
      </c>
      <c r="K2564" s="318" t="s">
        <v>634</v>
      </c>
      <c r="O2564" s="318">
        <v>0</v>
      </c>
      <c r="P2564" s="318">
        <v>0</v>
      </c>
      <c r="Q2564" s="318">
        <v>0</v>
      </c>
      <c r="R2564" s="318">
        <v>0</v>
      </c>
      <c r="S2564" s="318">
        <v>0</v>
      </c>
      <c r="T2564" s="318">
        <v>0</v>
      </c>
      <c r="U2564" s="318">
        <v>0</v>
      </c>
    </row>
    <row r="2565" spans="1:21" x14ac:dyDescent="0.2">
      <c r="A2565" s="318">
        <v>40234</v>
      </c>
      <c r="B2565" s="318">
        <v>344.216003</v>
      </c>
      <c r="C2565" s="318">
        <v>-2.291564334291786E-2</v>
      </c>
      <c r="D2565" s="318">
        <v>-1.4618610087928393E-3</v>
      </c>
      <c r="E2565" s="318">
        <v>1.5175835937465191E-2</v>
      </c>
      <c r="F2565" s="318">
        <v>1.634320793265482E-2</v>
      </c>
      <c r="G2565" s="318">
        <v>2.3030599640085997E-4</v>
      </c>
      <c r="H2565" s="318">
        <v>2.4182129622090298E-4</v>
      </c>
      <c r="I2565" s="318">
        <v>-1.3334301537391846E-2</v>
      </c>
      <c r="J2565" s="318">
        <v>0</v>
      </c>
      <c r="K2565" s="318" t="s">
        <v>634</v>
      </c>
      <c r="O2565" s="318">
        <v>0</v>
      </c>
      <c r="P2565" s="318">
        <v>0</v>
      </c>
      <c r="Q2565" s="318">
        <v>0</v>
      </c>
      <c r="R2565" s="318">
        <v>0</v>
      </c>
      <c r="S2565" s="318">
        <v>0</v>
      </c>
      <c r="T2565" s="318">
        <v>0</v>
      </c>
      <c r="U2565" s="318">
        <v>0</v>
      </c>
    </row>
    <row r="2566" spans="1:21" x14ac:dyDescent="0.2">
      <c r="A2566" s="318">
        <v>40235</v>
      </c>
      <c r="B2566" s="318">
        <v>350.415009</v>
      </c>
      <c r="C2566" s="318">
        <v>1.7848816034503688E-2</v>
      </c>
      <c r="D2566" s="318">
        <v>-7.8119319284017613E-4</v>
      </c>
      <c r="E2566" s="318">
        <v>1.5722795373750001E-2</v>
      </c>
      <c r="F2566" s="318">
        <v>1.6932241171730769E-2</v>
      </c>
      <c r="G2566" s="318">
        <v>2.472062943648144E-4</v>
      </c>
      <c r="H2566" s="318">
        <v>2.5956660908305513E-4</v>
      </c>
      <c r="I2566" s="318">
        <v>-2.4474015283731582E-2</v>
      </c>
      <c r="J2566" s="318">
        <v>0</v>
      </c>
      <c r="K2566" s="318" t="s">
        <v>634</v>
      </c>
      <c r="O2566" s="318">
        <v>0</v>
      </c>
      <c r="P2566" s="318">
        <v>0</v>
      </c>
      <c r="Q2566" s="318">
        <v>0</v>
      </c>
      <c r="R2566" s="318">
        <v>0</v>
      </c>
      <c r="S2566" s="318">
        <v>0</v>
      </c>
      <c r="T2566" s="318">
        <v>0</v>
      </c>
      <c r="U2566" s="318">
        <v>0</v>
      </c>
    </row>
    <row r="2567" spans="1:21" x14ac:dyDescent="0.2">
      <c r="A2567" s="318">
        <v>40238</v>
      </c>
      <c r="B2567" s="318">
        <v>359.86999500000002</v>
      </c>
      <c r="C2567" s="318">
        <v>2.6624649179819881E-2</v>
      </c>
      <c r="D2567" s="318">
        <v>-3.7668536174189499E-4</v>
      </c>
      <c r="E2567" s="318">
        <v>1.6331162351239638E-2</v>
      </c>
      <c r="F2567" s="318">
        <v>1.7587405609027301E-2</v>
      </c>
      <c r="G2567" s="318">
        <v>2.6670686374254701E-4</v>
      </c>
      <c r="H2567" s="318">
        <v>2.8004220692967439E-4</v>
      </c>
      <c r="I2567" s="318">
        <v>-1.7670272087458406E-2</v>
      </c>
      <c r="J2567" s="318">
        <v>0</v>
      </c>
      <c r="K2567" s="318" t="s">
        <v>634</v>
      </c>
      <c r="O2567" s="318">
        <v>0</v>
      </c>
      <c r="P2567" s="318">
        <v>0</v>
      </c>
      <c r="Q2567" s="318">
        <v>0</v>
      </c>
      <c r="R2567" s="318">
        <v>0</v>
      </c>
      <c r="S2567" s="318">
        <v>0</v>
      </c>
      <c r="T2567" s="318">
        <v>0</v>
      </c>
      <c r="U2567" s="318">
        <v>0</v>
      </c>
    </row>
    <row r="2568" spans="1:21" x14ac:dyDescent="0.2">
      <c r="A2568" s="318">
        <v>40239</v>
      </c>
      <c r="B2568" s="318">
        <v>360.82598899999999</v>
      </c>
      <c r="C2568" s="318">
        <v>2.6529759619496095E-3</v>
      </c>
      <c r="D2568" s="318">
        <v>-4.0291893466666182E-4</v>
      </c>
      <c r="E2568" s="318">
        <v>1.6325564637948268E-2</v>
      </c>
      <c r="F2568" s="318">
        <v>1.7581377302405825E-2</v>
      </c>
      <c r="G2568" s="318">
        <v>2.6652406074782693E-4</v>
      </c>
      <c r="H2568" s="318">
        <v>2.7985026378521828E-4</v>
      </c>
      <c r="I2568" s="318">
        <v>-3.2376146642417434E-3</v>
      </c>
      <c r="J2568" s="318">
        <v>0</v>
      </c>
      <c r="K2568" s="318" t="s">
        <v>634</v>
      </c>
      <c r="O2568" s="318">
        <v>0</v>
      </c>
      <c r="P2568" s="318">
        <v>0</v>
      </c>
      <c r="Q2568" s="318">
        <v>0</v>
      </c>
      <c r="R2568" s="318">
        <v>0</v>
      </c>
      <c r="S2568" s="318">
        <v>0</v>
      </c>
      <c r="T2568" s="318">
        <v>0</v>
      </c>
      <c r="U2568" s="318">
        <v>0</v>
      </c>
    </row>
    <row r="2569" spans="1:21" x14ac:dyDescent="0.2">
      <c r="A2569" s="318">
        <v>40240</v>
      </c>
      <c r="B2569" s="318">
        <v>363.25100700000002</v>
      </c>
      <c r="C2569" s="318">
        <v>6.6982574512374788E-3</v>
      </c>
      <c r="D2569" s="318">
        <v>-8.3026309323122008E-4</v>
      </c>
      <c r="E2569" s="318">
        <v>1.5997897100507537E-2</v>
      </c>
      <c r="F2569" s="318">
        <v>1.7228504569777345E-2</v>
      </c>
      <c r="G2569" s="318">
        <v>2.559327116384275E-4</v>
      </c>
      <c r="H2569" s="318">
        <v>2.6872934722034888E-4</v>
      </c>
      <c r="I2569" s="318">
        <v>-3.9432234928687545E-3</v>
      </c>
      <c r="J2569" s="318">
        <v>0</v>
      </c>
      <c r="K2569" s="318" t="s">
        <v>634</v>
      </c>
      <c r="O2569" s="318">
        <v>0</v>
      </c>
      <c r="P2569" s="318">
        <v>0</v>
      </c>
      <c r="Q2569" s="318">
        <v>0</v>
      </c>
      <c r="R2569" s="318">
        <v>0</v>
      </c>
      <c r="S2569" s="318">
        <v>0</v>
      </c>
      <c r="T2569" s="318">
        <v>0</v>
      </c>
      <c r="U2569" s="318">
        <v>0</v>
      </c>
    </row>
    <row r="2570" spans="1:21" x14ac:dyDescent="0.2">
      <c r="A2570" s="318">
        <v>40241</v>
      </c>
      <c r="B2570" s="318">
        <v>363.131012</v>
      </c>
      <c r="C2570" s="318">
        <v>-3.3039089061362415E-4</v>
      </c>
      <c r="D2570" s="318">
        <v>-7.1815489603158295E-4</v>
      </c>
      <c r="E2570" s="318">
        <v>1.5992500387134352E-2</v>
      </c>
      <c r="F2570" s="318">
        <v>1.7222692724606223E-2</v>
      </c>
      <c r="G2570" s="318">
        <v>2.5576006863249238E-4</v>
      </c>
      <c r="H2570" s="318">
        <v>2.6854807206411701E-4</v>
      </c>
      <c r="I2570" s="318">
        <v>-3.8870611756503929E-3</v>
      </c>
      <c r="J2570" s="318">
        <v>0</v>
      </c>
      <c r="K2570" s="318" t="s">
        <v>634</v>
      </c>
      <c r="O2570" s="318">
        <v>0</v>
      </c>
      <c r="P2570" s="318">
        <v>0</v>
      </c>
      <c r="Q2570" s="318">
        <v>0</v>
      </c>
      <c r="R2570" s="318">
        <v>0</v>
      </c>
      <c r="S2570" s="318">
        <v>0</v>
      </c>
      <c r="T2570" s="318">
        <v>0</v>
      </c>
      <c r="U2570" s="318">
        <v>0</v>
      </c>
    </row>
    <row r="2571" spans="1:21" x14ac:dyDescent="0.2">
      <c r="A2571" s="318">
        <v>40242</v>
      </c>
      <c r="B2571" s="318">
        <v>369.81500199999999</v>
      </c>
      <c r="C2571" s="318">
        <v>1.8239202253303385E-2</v>
      </c>
      <c r="D2571" s="318">
        <v>1.5739957565483779E-3</v>
      </c>
      <c r="E2571" s="318">
        <v>1.5021493468508389E-2</v>
      </c>
      <c r="F2571" s="318">
        <v>1.6176992966085955E-2</v>
      </c>
      <c r="G2571" s="318">
        <v>2.2564526602444017E-4</v>
      </c>
      <c r="H2571" s="318">
        <v>2.3692752932566219E-4</v>
      </c>
      <c r="I2571" s="318">
        <v>-7.9232333137749921E-3</v>
      </c>
      <c r="J2571" s="318">
        <v>0</v>
      </c>
      <c r="K2571" s="318" t="s">
        <v>634</v>
      </c>
      <c r="O2571" s="318">
        <v>0</v>
      </c>
      <c r="P2571" s="318">
        <v>0</v>
      </c>
      <c r="Q2571" s="318">
        <v>0</v>
      </c>
      <c r="R2571" s="318">
        <v>0</v>
      </c>
      <c r="S2571" s="318">
        <v>0</v>
      </c>
      <c r="T2571" s="318">
        <v>0</v>
      </c>
      <c r="U2571" s="318">
        <v>0</v>
      </c>
    </row>
    <row r="2572" spans="1:21" x14ac:dyDescent="0.2">
      <c r="A2572" s="318">
        <v>40245</v>
      </c>
      <c r="B2572" s="318">
        <v>368.44101000000001</v>
      </c>
      <c r="C2572" s="318">
        <v>-3.7222686008287803E-3</v>
      </c>
      <c r="D2572" s="318">
        <v>2.2731843720733718E-3</v>
      </c>
      <c r="E2572" s="318">
        <v>1.4372752232236909E-2</v>
      </c>
      <c r="F2572" s="318">
        <v>1.5478348557793594E-2</v>
      </c>
      <c r="G2572" s="318">
        <v>2.0657600672927107E-4</v>
      </c>
      <c r="H2572" s="318">
        <v>2.1690480706573463E-4</v>
      </c>
      <c r="I2572" s="318">
        <v>7.0213920248367841E-3</v>
      </c>
      <c r="J2572" s="318">
        <v>0</v>
      </c>
      <c r="K2572" s="318" t="s">
        <v>634</v>
      </c>
      <c r="O2572" s="318">
        <v>0</v>
      </c>
      <c r="P2572" s="318">
        <v>0</v>
      </c>
      <c r="Q2572" s="318">
        <v>0</v>
      </c>
      <c r="R2572" s="318">
        <v>0</v>
      </c>
      <c r="S2572" s="318">
        <v>0</v>
      </c>
      <c r="T2572" s="318">
        <v>0</v>
      </c>
      <c r="U2572" s="318">
        <v>0</v>
      </c>
    </row>
    <row r="2573" spans="1:21" x14ac:dyDescent="0.2">
      <c r="A2573" s="318">
        <v>40246</v>
      </c>
      <c r="B2573" s="318">
        <v>367.90600599999999</v>
      </c>
      <c r="C2573" s="318">
        <v>-1.4531303380534021E-3</v>
      </c>
      <c r="D2573" s="318">
        <v>2.7034371147404328E-3</v>
      </c>
      <c r="E2573" s="318">
        <v>1.4104359407902688E-2</v>
      </c>
      <c r="F2573" s="318">
        <v>1.5189310131587509E-2</v>
      </c>
      <c r="G2573" s="318">
        <v>1.9893295430729305E-4</v>
      </c>
      <c r="H2573" s="318">
        <v>2.0887960202265769E-4</v>
      </c>
      <c r="I2573" s="318">
        <v>7.5422531487727802E-3</v>
      </c>
      <c r="J2573" s="318">
        <v>0</v>
      </c>
      <c r="K2573" s="318" t="s">
        <v>634</v>
      </c>
      <c r="O2573" s="318">
        <v>0</v>
      </c>
      <c r="P2573" s="318">
        <v>0</v>
      </c>
      <c r="Q2573" s="318">
        <v>0</v>
      </c>
      <c r="R2573" s="318">
        <v>0</v>
      </c>
      <c r="S2573" s="318">
        <v>0</v>
      </c>
      <c r="T2573" s="318">
        <v>0</v>
      </c>
      <c r="U2573" s="318">
        <v>0</v>
      </c>
    </row>
    <row r="2574" spans="1:21" x14ac:dyDescent="0.2">
      <c r="A2574" s="318">
        <v>40247</v>
      </c>
      <c r="B2574" s="318">
        <v>373.10501099999999</v>
      </c>
      <c r="C2574" s="318">
        <v>1.4032423786731734E-2</v>
      </c>
      <c r="D2574" s="318">
        <v>2.8343880027057837E-3</v>
      </c>
      <c r="E2574" s="318">
        <v>1.4200431972400222E-2</v>
      </c>
      <c r="F2574" s="318">
        <v>1.5292772893354085E-2</v>
      </c>
      <c r="G2574" s="318">
        <v>2.0165226820276645E-4</v>
      </c>
      <c r="H2574" s="318">
        <v>2.1173488161290477E-4</v>
      </c>
      <c r="I2574" s="318">
        <v>5.3546478500950722E-3</v>
      </c>
      <c r="J2574" s="318">
        <v>0</v>
      </c>
      <c r="K2574" s="318" t="s">
        <v>634</v>
      </c>
      <c r="O2574" s="318">
        <v>0</v>
      </c>
      <c r="P2574" s="318">
        <v>0</v>
      </c>
      <c r="Q2574" s="318">
        <v>0</v>
      </c>
      <c r="R2574" s="318">
        <v>0</v>
      </c>
      <c r="S2574" s="318">
        <v>0</v>
      </c>
      <c r="T2574" s="318">
        <v>0</v>
      </c>
      <c r="U2574" s="318">
        <v>0</v>
      </c>
    </row>
    <row r="2575" spans="1:21" x14ac:dyDescent="0.2">
      <c r="A2575" s="318">
        <v>40248</v>
      </c>
      <c r="B2575" s="318">
        <v>369.74899299999998</v>
      </c>
      <c r="C2575" s="318">
        <v>-9.0355327271447773E-3</v>
      </c>
      <c r="D2575" s="318">
        <v>3.3681089367470656E-3</v>
      </c>
      <c r="E2575" s="318">
        <v>1.3482139099879017E-2</v>
      </c>
      <c r="F2575" s="318">
        <v>1.4519226722946633E-2</v>
      </c>
      <c r="G2575" s="318">
        <v>1.8176807470848659E-4</v>
      </c>
      <c r="H2575" s="318">
        <v>1.9085647844391092E-4</v>
      </c>
      <c r="I2575" s="318">
        <v>9.8718198530828912E-3</v>
      </c>
      <c r="J2575" s="318">
        <v>0</v>
      </c>
      <c r="K2575" s="318" t="s">
        <v>634</v>
      </c>
      <c r="O2575" s="318">
        <v>0</v>
      </c>
      <c r="P2575" s="318">
        <v>0</v>
      </c>
      <c r="Q2575" s="318">
        <v>0</v>
      </c>
      <c r="R2575" s="318">
        <v>0</v>
      </c>
      <c r="S2575" s="318">
        <v>0</v>
      </c>
      <c r="T2575" s="318">
        <v>0</v>
      </c>
      <c r="U2575" s="318">
        <v>0</v>
      </c>
    </row>
    <row r="2576" spans="1:21" x14ac:dyDescent="0.2">
      <c r="A2576" s="318">
        <v>40249</v>
      </c>
      <c r="B2576" s="318">
        <v>370.90399200000002</v>
      </c>
      <c r="C2576" s="318">
        <v>3.1188693211196159E-3</v>
      </c>
      <c r="D2576" s="318">
        <v>3.1012748016323111E-3</v>
      </c>
      <c r="E2576" s="318">
        <v>1.342620594289228E-2</v>
      </c>
      <c r="F2576" s="318">
        <v>1.4458991015422454E-2</v>
      </c>
      <c r="G2576" s="318">
        <v>1.8026300602095598E-4</v>
      </c>
      <c r="H2576" s="318">
        <v>1.8927615632200378E-4</v>
      </c>
      <c r="I2576" s="318">
        <v>1.3121429041789701E-2</v>
      </c>
      <c r="J2576" s="318">
        <v>0</v>
      </c>
      <c r="K2576" s="318" t="s">
        <v>634</v>
      </c>
      <c r="O2576" s="318">
        <v>0</v>
      </c>
      <c r="P2576" s="318">
        <v>0</v>
      </c>
      <c r="Q2576" s="318">
        <v>0</v>
      </c>
      <c r="R2576" s="318">
        <v>0</v>
      </c>
      <c r="S2576" s="318">
        <v>0</v>
      </c>
      <c r="T2576" s="318">
        <v>0</v>
      </c>
      <c r="U2576" s="318">
        <v>0</v>
      </c>
    </row>
    <row r="2577" spans="1:21" x14ac:dyDescent="0.2">
      <c r="A2577" s="318">
        <v>40252</v>
      </c>
      <c r="B2577" s="318">
        <v>365.290009</v>
      </c>
      <c r="C2577" s="318">
        <v>-1.525166414249271E-2</v>
      </c>
      <c r="D2577" s="318">
        <v>3.0266164060729285E-3</v>
      </c>
      <c r="E2577" s="318">
        <v>1.3528180643863123E-2</v>
      </c>
      <c r="F2577" s="318">
        <v>1.4568809924160287E-2</v>
      </c>
      <c r="G2577" s="318">
        <v>1.8301167153299288E-4</v>
      </c>
      <c r="H2577" s="318">
        <v>1.9216225510964254E-4</v>
      </c>
      <c r="I2577" s="318">
        <v>1.481300442669912E-2</v>
      </c>
      <c r="J2577" s="318">
        <v>0</v>
      </c>
      <c r="K2577" s="318" t="s">
        <v>634</v>
      </c>
      <c r="O2577" s="318">
        <v>0</v>
      </c>
      <c r="P2577" s="318">
        <v>0</v>
      </c>
      <c r="Q2577" s="318">
        <v>0</v>
      </c>
      <c r="R2577" s="318">
        <v>0</v>
      </c>
      <c r="S2577" s="318">
        <v>0</v>
      </c>
      <c r="T2577" s="318">
        <v>0</v>
      </c>
      <c r="U2577" s="318">
        <v>0</v>
      </c>
    </row>
    <row r="2578" spans="1:21" x14ac:dyDescent="0.2">
      <c r="A2578" s="318">
        <v>40253</v>
      </c>
      <c r="B2578" s="318">
        <v>370.42700200000002</v>
      </c>
      <c r="C2578" s="318">
        <v>1.3964816378985586E-2</v>
      </c>
      <c r="D2578" s="318">
        <v>4.0548623213357135E-3</v>
      </c>
      <c r="E2578" s="318">
        <v>1.3498418987574395E-2</v>
      </c>
      <c r="F2578" s="318">
        <v>1.4536758909695502E-2</v>
      </c>
      <c r="G2578" s="318">
        <v>1.8220731516410896E-4</v>
      </c>
      <c r="H2578" s="318">
        <v>1.9131768092231442E-4</v>
      </c>
      <c r="I2578" s="318">
        <v>4.934407996064441E-3</v>
      </c>
      <c r="J2578" s="318">
        <v>0</v>
      </c>
      <c r="K2578" s="318" t="s">
        <v>634</v>
      </c>
      <c r="O2578" s="318">
        <v>0</v>
      </c>
      <c r="P2578" s="318">
        <v>0</v>
      </c>
      <c r="Q2578" s="318">
        <v>0</v>
      </c>
      <c r="R2578" s="318">
        <v>0</v>
      </c>
      <c r="S2578" s="318">
        <v>0</v>
      </c>
      <c r="T2578" s="318">
        <v>0</v>
      </c>
      <c r="U2578" s="318">
        <v>0</v>
      </c>
    </row>
    <row r="2579" spans="1:21" x14ac:dyDescent="0.2">
      <c r="A2579" s="318">
        <v>40254</v>
      </c>
      <c r="B2579" s="318">
        <v>372.27499399999999</v>
      </c>
      <c r="C2579" s="318">
        <v>4.9764126761363764E-3</v>
      </c>
      <c r="D2579" s="318">
        <v>3.1762247384141871E-3</v>
      </c>
      <c r="E2579" s="318">
        <v>1.2754357462643629E-2</v>
      </c>
      <c r="F2579" s="318">
        <v>1.3735461882846984E-2</v>
      </c>
      <c r="G2579" s="318">
        <v>1.6267363428489322E-4</v>
      </c>
      <c r="H2579" s="318">
        <v>1.7080731599913789E-4</v>
      </c>
      <c r="I2579" s="318">
        <v>1.4823304461185996E-2</v>
      </c>
      <c r="J2579" s="318">
        <v>0</v>
      </c>
      <c r="K2579" s="318" t="s">
        <v>634</v>
      </c>
      <c r="O2579" s="318">
        <v>0</v>
      </c>
      <c r="P2579" s="318">
        <v>0</v>
      </c>
      <c r="Q2579" s="318">
        <v>0</v>
      </c>
      <c r="R2579" s="318">
        <v>0</v>
      </c>
      <c r="S2579" s="318">
        <v>0</v>
      </c>
      <c r="T2579" s="318">
        <v>0</v>
      </c>
      <c r="U2579" s="318">
        <v>0</v>
      </c>
    </row>
    <row r="2580" spans="1:21" x14ac:dyDescent="0.2">
      <c r="A2580" s="318">
        <v>40255</v>
      </c>
      <c r="B2580" s="318">
        <v>369.46499599999999</v>
      </c>
      <c r="C2580" s="318">
        <v>-7.5768098819340556E-3</v>
      </c>
      <c r="D2580" s="318">
        <v>2.5102493469985605E-3</v>
      </c>
      <c r="E2580" s="318">
        <v>1.2940899751630959E-2</v>
      </c>
      <c r="F2580" s="318">
        <v>1.3936353578679493E-2</v>
      </c>
      <c r="G2580" s="318">
        <v>1.6746688638176222E-4</v>
      </c>
      <c r="H2580" s="318">
        <v>1.7584023070085035E-4</v>
      </c>
      <c r="I2580" s="318">
        <v>1.1494606871729948E-2</v>
      </c>
      <c r="J2580" s="318">
        <v>0</v>
      </c>
      <c r="K2580" s="318" t="s">
        <v>634</v>
      </c>
      <c r="O2580" s="318">
        <v>0</v>
      </c>
      <c r="P2580" s="318">
        <v>0</v>
      </c>
      <c r="Q2580" s="318">
        <v>0</v>
      </c>
      <c r="R2580" s="318">
        <v>0</v>
      </c>
      <c r="S2580" s="318">
        <v>0</v>
      </c>
      <c r="T2580" s="318">
        <v>0</v>
      </c>
      <c r="U2580" s="318">
        <v>0</v>
      </c>
    </row>
    <row r="2581" spans="1:21" x14ac:dyDescent="0.2">
      <c r="A2581" s="318">
        <v>40256</v>
      </c>
      <c r="B2581" s="318">
        <v>368.47699</v>
      </c>
      <c r="C2581" s="318">
        <v>-2.677735131214901E-3</v>
      </c>
      <c r="D2581" s="318">
        <v>2.0187972724967926E-3</v>
      </c>
      <c r="E2581" s="318">
        <v>1.2932204439089375E-2</v>
      </c>
      <c r="F2581" s="318">
        <v>1.3926989395942403E-2</v>
      </c>
      <c r="G2581" s="318">
        <v>1.6724191165440292E-4</v>
      </c>
      <c r="H2581" s="318">
        <v>1.7560400723712309E-4</v>
      </c>
      <c r="I2581" s="318">
        <v>6.3585697983202403E-3</v>
      </c>
      <c r="J2581" s="318">
        <v>0</v>
      </c>
      <c r="K2581" s="318" t="s">
        <v>634</v>
      </c>
      <c r="O2581" s="318">
        <v>0</v>
      </c>
      <c r="P2581" s="318">
        <v>0</v>
      </c>
      <c r="Q2581" s="318">
        <v>0</v>
      </c>
      <c r="R2581" s="318">
        <v>0</v>
      </c>
      <c r="S2581" s="318">
        <v>0</v>
      </c>
      <c r="T2581" s="318">
        <v>0</v>
      </c>
      <c r="U2581" s="318">
        <v>0</v>
      </c>
    </row>
    <row r="2582" spans="1:21" x14ac:dyDescent="0.2">
      <c r="A2582" s="318">
        <v>40259</v>
      </c>
      <c r="B2582" s="318">
        <v>368.959991</v>
      </c>
      <c r="C2582" s="318">
        <v>1.3099453418038145E-3</v>
      </c>
      <c r="D2582" s="318">
        <v>1.5371626602146062E-3</v>
      </c>
      <c r="E2582" s="318">
        <v>1.2751482924833069E-2</v>
      </c>
      <c r="F2582" s="318">
        <v>1.3732366226743304E-2</v>
      </c>
      <c r="G2582" s="318">
        <v>1.6260031678230931E-4</v>
      </c>
      <c r="H2582" s="318">
        <v>1.7073033262142477E-4</v>
      </c>
      <c r="I2582" s="318">
        <v>6.2672793240792684E-3</v>
      </c>
      <c r="J2582" s="318">
        <v>0</v>
      </c>
      <c r="K2582" s="318" t="s">
        <v>634</v>
      </c>
      <c r="O2582" s="318">
        <v>0</v>
      </c>
      <c r="P2582" s="318">
        <v>0</v>
      </c>
      <c r="Q2582" s="318">
        <v>0</v>
      </c>
      <c r="R2582" s="318">
        <v>0</v>
      </c>
      <c r="S2582" s="318">
        <v>0</v>
      </c>
      <c r="T2582" s="318">
        <v>0</v>
      </c>
      <c r="U2582" s="318">
        <v>0</v>
      </c>
    </row>
    <row r="2583" spans="1:21" x14ac:dyDescent="0.2">
      <c r="A2583" s="318">
        <v>40260</v>
      </c>
      <c r="B2583" s="318">
        <v>375.04800399999999</v>
      </c>
      <c r="C2583" s="318">
        <v>1.6365815756605503E-2</v>
      </c>
      <c r="D2583" s="318">
        <v>1.992610317639954E-3</v>
      </c>
      <c r="E2583" s="318">
        <v>1.3114546984512946E-2</v>
      </c>
      <c r="F2583" s="318">
        <v>1.4123358291013941E-2</v>
      </c>
      <c r="G2583" s="318">
        <v>1.719913426089976E-4</v>
      </c>
      <c r="H2583" s="318">
        <v>1.8059090973944749E-4</v>
      </c>
      <c r="I2583" s="318">
        <v>9.3788866585737748E-3</v>
      </c>
      <c r="J2583" s="318">
        <v>0</v>
      </c>
      <c r="K2583" s="318" t="s">
        <v>634</v>
      </c>
      <c r="O2583" s="318">
        <v>0</v>
      </c>
      <c r="P2583" s="318">
        <v>0</v>
      </c>
      <c r="Q2583" s="318">
        <v>0</v>
      </c>
      <c r="R2583" s="318">
        <v>0</v>
      </c>
      <c r="S2583" s="318">
        <v>0</v>
      </c>
      <c r="T2583" s="318">
        <v>0</v>
      </c>
      <c r="U2583" s="318">
        <v>0</v>
      </c>
    </row>
    <row r="2584" spans="1:21" x14ac:dyDescent="0.2">
      <c r="A2584" s="318">
        <v>40261</v>
      </c>
      <c r="B2584" s="318">
        <v>373.72198500000002</v>
      </c>
      <c r="C2584" s="318">
        <v>-3.541863070634645E-3</v>
      </c>
      <c r="D2584" s="318">
        <v>2.8820608754865714E-3</v>
      </c>
      <c r="E2584" s="318">
        <v>1.1974091726241413E-2</v>
      </c>
      <c r="F2584" s="318">
        <v>1.289517570518306E-2</v>
      </c>
      <c r="G2584" s="318">
        <v>1.4337887266844306E-4</v>
      </c>
      <c r="H2584" s="318">
        <v>1.5054781630186522E-4</v>
      </c>
      <c r="I2584" s="318">
        <v>2.0242128096051075E-2</v>
      </c>
      <c r="J2584" s="318">
        <v>0</v>
      </c>
      <c r="K2584" s="318" t="s">
        <v>634</v>
      </c>
      <c r="O2584" s="318">
        <v>0</v>
      </c>
      <c r="P2584" s="318">
        <v>0</v>
      </c>
      <c r="Q2584" s="318">
        <v>0</v>
      </c>
      <c r="R2584" s="318">
        <v>0</v>
      </c>
      <c r="S2584" s="318">
        <v>0</v>
      </c>
      <c r="T2584" s="318">
        <v>0</v>
      </c>
      <c r="U2584" s="318">
        <v>0</v>
      </c>
    </row>
    <row r="2585" spans="1:21" x14ac:dyDescent="0.2">
      <c r="A2585" s="318">
        <v>40262</v>
      </c>
      <c r="B2585" s="318">
        <v>376.42099000000002</v>
      </c>
      <c r="C2585" s="318">
        <v>7.1960059260944911E-3</v>
      </c>
      <c r="D2585" s="318">
        <v>3.1677691401169709E-3</v>
      </c>
      <c r="E2585" s="318">
        <v>1.2003397450049332E-2</v>
      </c>
      <c r="F2585" s="318">
        <v>1.2926735715437742E-2</v>
      </c>
      <c r="G2585" s="318">
        <v>1.4408155034385079E-4</v>
      </c>
      <c r="H2585" s="318">
        <v>1.5128562786104335E-4</v>
      </c>
      <c r="I2585" s="318">
        <v>1.9186336570280526E-2</v>
      </c>
      <c r="J2585" s="318">
        <v>0</v>
      </c>
      <c r="K2585" s="318" t="s">
        <v>634</v>
      </c>
      <c r="O2585" s="318">
        <v>0</v>
      </c>
      <c r="P2585" s="318">
        <v>0</v>
      </c>
      <c r="Q2585" s="318">
        <v>0</v>
      </c>
      <c r="R2585" s="318">
        <v>0</v>
      </c>
      <c r="S2585" s="318">
        <v>0</v>
      </c>
      <c r="T2585" s="318">
        <v>0</v>
      </c>
      <c r="U2585" s="318">
        <v>0</v>
      </c>
    </row>
    <row r="2586" spans="1:21" x14ac:dyDescent="0.2">
      <c r="A2586" s="318">
        <v>40266</v>
      </c>
      <c r="B2586" s="318">
        <v>373.79400600000002</v>
      </c>
      <c r="C2586" s="318">
        <v>1.9843347519970756E-3</v>
      </c>
      <c r="D2586" s="318">
        <v>3.0755555967092057E-3</v>
      </c>
      <c r="E2586" s="318">
        <v>1.0331334709915296E-2</v>
      </c>
      <c r="F2586" s="318">
        <v>1.1126052764524164E-2</v>
      </c>
      <c r="G2586" s="318">
        <v>1.0673647688830058E-4</v>
      </c>
      <c r="H2586" s="318">
        <v>1.1207330073271561E-4</v>
      </c>
      <c r="I2586" s="318">
        <v>2.2531355615251807E-2</v>
      </c>
      <c r="J2586" s="318">
        <v>0</v>
      </c>
      <c r="K2586" s="318" t="s">
        <v>634</v>
      </c>
      <c r="O2586" s="318">
        <v>0</v>
      </c>
      <c r="P2586" s="318">
        <v>0</v>
      </c>
      <c r="Q2586" s="318">
        <v>0</v>
      </c>
      <c r="R2586" s="318">
        <v>1</v>
      </c>
      <c r="S2586" s="318">
        <v>4.3478260869565216E-2</v>
      </c>
      <c r="T2586" s="318">
        <v>0</v>
      </c>
      <c r="U2586" s="318">
        <v>0</v>
      </c>
    </row>
    <row r="2587" spans="1:21" x14ac:dyDescent="0.2">
      <c r="A2587" s="318">
        <v>40267</v>
      </c>
      <c r="B2587" s="318">
        <v>372.64898699999998</v>
      </c>
      <c r="C2587" s="318">
        <v>-3.067936624328207E-3</v>
      </c>
      <c r="D2587" s="318">
        <v>1.6616229393688199E-3</v>
      </c>
      <c r="E2587" s="318">
        <v>8.8767361938397373E-3</v>
      </c>
      <c r="F2587" s="318">
        <v>9.5595620549043317E-3</v>
      </c>
      <c r="G2587" s="318">
        <v>7.8796445455024398E-5</v>
      </c>
      <c r="H2587" s="318">
        <v>8.273626772777562E-5</v>
      </c>
      <c r="I2587" s="318">
        <v>1.9192910933348548E-2</v>
      </c>
      <c r="J2587" s="318">
        <v>0</v>
      </c>
      <c r="K2587" s="318" t="s">
        <v>634</v>
      </c>
      <c r="O2587" s="318">
        <v>0</v>
      </c>
      <c r="P2587" s="318">
        <v>0</v>
      </c>
      <c r="Q2587" s="318">
        <v>0</v>
      </c>
      <c r="R2587" s="318">
        <v>1</v>
      </c>
      <c r="S2587" s="318">
        <v>4.3478260869565216E-2</v>
      </c>
      <c r="T2587" s="318">
        <v>0</v>
      </c>
      <c r="U2587" s="318">
        <v>0</v>
      </c>
    </row>
    <row r="2588" spans="1:21" x14ac:dyDescent="0.2">
      <c r="A2588" s="318">
        <v>40268</v>
      </c>
      <c r="B2588" s="318">
        <v>376.69799799999998</v>
      </c>
      <c r="C2588" s="318">
        <v>1.0806877154375659E-2</v>
      </c>
      <c r="D2588" s="318">
        <v>2.0499039485319653E-3</v>
      </c>
      <c r="E2588" s="318">
        <v>9.097845343702532E-3</v>
      </c>
      <c r="F2588" s="318">
        <v>9.7976796009104188E-3</v>
      </c>
      <c r="G2588" s="318">
        <v>8.2770789897929829E-5</v>
      </c>
      <c r="H2588" s="318">
        <v>8.6909329392826319E-5</v>
      </c>
      <c r="I2588" s="318">
        <v>9.1759074495773776E-3</v>
      </c>
      <c r="J2588" s="318">
        <v>0</v>
      </c>
      <c r="K2588" s="318" t="s">
        <v>634</v>
      </c>
      <c r="O2588" s="318">
        <v>0</v>
      </c>
      <c r="P2588" s="318">
        <v>0</v>
      </c>
      <c r="Q2588" s="318">
        <v>0</v>
      </c>
      <c r="R2588" s="318">
        <v>1</v>
      </c>
      <c r="S2588" s="318">
        <v>4.3478260869565216E-2</v>
      </c>
      <c r="T2588" s="318">
        <v>0</v>
      </c>
      <c r="U2588" s="318">
        <v>0</v>
      </c>
    </row>
    <row r="2589" spans="1:21" x14ac:dyDescent="0.2">
      <c r="A2589" s="318">
        <v>40274</v>
      </c>
      <c r="B2589" s="318">
        <v>385.12298600000003</v>
      </c>
      <c r="C2589" s="318">
        <v>2.2118927322265926E-2</v>
      </c>
      <c r="D2589" s="318">
        <v>2.7842215614380821E-3</v>
      </c>
      <c r="E2589" s="318">
        <v>1.0062928593006251E-2</v>
      </c>
      <c r="F2589" s="318">
        <v>1.08370000232375E-2</v>
      </c>
      <c r="G2589" s="318">
        <v>1.0126253186794275E-4</v>
      </c>
      <c r="H2589" s="318">
        <v>1.0632565846133989E-4</v>
      </c>
      <c r="I2589" s="318">
        <v>1.5229812546729546E-2</v>
      </c>
      <c r="J2589" s="318">
        <v>0</v>
      </c>
      <c r="K2589" s="318" t="s">
        <v>634</v>
      </c>
      <c r="O2589" s="318">
        <v>0</v>
      </c>
      <c r="P2589" s="318">
        <v>0</v>
      </c>
      <c r="Q2589" s="318">
        <v>0</v>
      </c>
      <c r="R2589" s="318">
        <v>1</v>
      </c>
      <c r="S2589" s="318">
        <v>4.3478260869565216E-2</v>
      </c>
      <c r="T2589" s="318">
        <v>0</v>
      </c>
      <c r="U2589" s="318">
        <v>0</v>
      </c>
    </row>
    <row r="2590" spans="1:21" x14ac:dyDescent="0.2">
      <c r="A2590" s="318">
        <v>40275</v>
      </c>
      <c r="B2590" s="318">
        <v>384.74499500000002</v>
      </c>
      <c r="C2590" s="318">
        <v>-9.8196324487281796E-4</v>
      </c>
      <c r="D2590" s="318">
        <v>2.7531943064733589E-3</v>
      </c>
      <c r="E2590" s="318">
        <v>1.0074010517480372E-2</v>
      </c>
      <c r="F2590" s="318">
        <v>1.08489344034404E-2</v>
      </c>
      <c r="G2590" s="318">
        <v>1.0148568790630514E-4</v>
      </c>
      <c r="H2590" s="318">
        <v>1.0655997230162041E-4</v>
      </c>
      <c r="I2590" s="318">
        <v>1.8747574399071092E-2</v>
      </c>
      <c r="J2590" s="318">
        <v>0</v>
      </c>
      <c r="K2590" s="318" t="s">
        <v>634</v>
      </c>
      <c r="O2590" s="318">
        <v>0</v>
      </c>
      <c r="P2590" s="318">
        <v>0</v>
      </c>
      <c r="Q2590" s="318">
        <v>0</v>
      </c>
      <c r="R2590" s="318">
        <v>1</v>
      </c>
      <c r="S2590" s="318">
        <v>4.3478260869565216E-2</v>
      </c>
      <c r="T2590" s="318">
        <v>0</v>
      </c>
      <c r="U2590" s="318">
        <v>0</v>
      </c>
    </row>
    <row r="2591" spans="1:21" x14ac:dyDescent="0.2">
      <c r="A2591" s="318">
        <v>40276</v>
      </c>
      <c r="B2591" s="318">
        <v>383.17001299999998</v>
      </c>
      <c r="C2591" s="318">
        <v>-4.1019753280121954E-3</v>
      </c>
      <c r="D2591" s="318">
        <v>1.6893287073630929E-3</v>
      </c>
      <c r="E2591" s="318">
        <v>9.5213514178450996E-3</v>
      </c>
      <c r="F2591" s="318">
        <v>1.0253763065371645E-2</v>
      </c>
      <c r="G2591" s="318">
        <v>9.0656132822100887E-5</v>
      </c>
      <c r="H2591" s="318">
        <v>9.518893946320593E-5</v>
      </c>
      <c r="I2591" s="318">
        <v>1.8497565153531913E-2</v>
      </c>
      <c r="J2591" s="318">
        <v>0</v>
      </c>
      <c r="K2591" s="318" t="s">
        <v>634</v>
      </c>
      <c r="O2591" s="318">
        <v>0</v>
      </c>
      <c r="P2591" s="318">
        <v>0</v>
      </c>
      <c r="Q2591" s="318">
        <v>0</v>
      </c>
      <c r="R2591" s="318">
        <v>1</v>
      </c>
      <c r="S2591" s="318">
        <v>4.3478260869565216E-2</v>
      </c>
      <c r="T2591" s="318">
        <v>0</v>
      </c>
      <c r="U2591" s="318">
        <v>0</v>
      </c>
    </row>
    <row r="2592" spans="1:21" x14ac:dyDescent="0.2">
      <c r="A2592" s="318">
        <v>40277</v>
      </c>
      <c r="B2592" s="318">
        <v>387.97601300000002</v>
      </c>
      <c r="C2592" s="318">
        <v>1.2464726687933777E-2</v>
      </c>
      <c r="D2592" s="318">
        <v>2.4601380068279763E-3</v>
      </c>
      <c r="E2592" s="318">
        <v>9.7146008311116486E-3</v>
      </c>
      <c r="F2592" s="318">
        <v>1.0461877818120236E-2</v>
      </c>
      <c r="G2592" s="318">
        <v>9.4373469307835133E-5</v>
      </c>
      <c r="H2592" s="318">
        <v>9.9092142773226895E-5</v>
      </c>
      <c r="I2592" s="318">
        <v>1.9196315668430847E-2</v>
      </c>
      <c r="J2592" s="318">
        <v>0</v>
      </c>
      <c r="K2592" s="318" t="s">
        <v>634</v>
      </c>
      <c r="O2592" s="318">
        <v>0</v>
      </c>
      <c r="P2592" s="318">
        <v>0</v>
      </c>
      <c r="Q2592" s="318">
        <v>0</v>
      </c>
      <c r="R2592" s="318">
        <v>1</v>
      </c>
      <c r="S2592" s="318">
        <v>4.3478260869565216E-2</v>
      </c>
      <c r="T2592" s="318">
        <v>0</v>
      </c>
      <c r="U2592" s="318">
        <v>0</v>
      </c>
    </row>
    <row r="2593" spans="1:21" x14ac:dyDescent="0.2">
      <c r="A2593" s="318">
        <v>40280</v>
      </c>
      <c r="B2593" s="318">
        <v>388.18499800000001</v>
      </c>
      <c r="C2593" s="318">
        <v>5.3850941257933696E-4</v>
      </c>
      <c r="D2593" s="318">
        <v>2.5549779949533453E-3</v>
      </c>
      <c r="E2593" s="318">
        <v>9.6841610023315552E-3</v>
      </c>
      <c r="F2593" s="318">
        <v>1.0429096464049367E-2</v>
      </c>
      <c r="G2593" s="318">
        <v>9.3782974319079319E-5</v>
      </c>
      <c r="H2593" s="318">
        <v>9.8472123035033294E-5</v>
      </c>
      <c r="I2593" s="318">
        <v>2.8473452028091428E-2</v>
      </c>
      <c r="J2593" s="318">
        <v>0</v>
      </c>
      <c r="K2593" s="318" t="s">
        <v>634</v>
      </c>
      <c r="O2593" s="318">
        <v>0</v>
      </c>
      <c r="P2593" s="318">
        <v>0</v>
      </c>
      <c r="Q2593" s="318">
        <v>0</v>
      </c>
      <c r="R2593" s="318">
        <v>1</v>
      </c>
      <c r="S2593" s="318">
        <v>4.3478260869565216E-2</v>
      </c>
      <c r="T2593" s="318">
        <v>0</v>
      </c>
      <c r="U2593" s="318">
        <v>0</v>
      </c>
    </row>
    <row r="2594" spans="1:21" x14ac:dyDescent="0.2">
      <c r="A2594" s="318">
        <v>40281</v>
      </c>
      <c r="B2594" s="318">
        <v>382.49499500000002</v>
      </c>
      <c r="C2594" s="318">
        <v>-1.4766456746174265E-2</v>
      </c>
      <c r="D2594" s="318">
        <v>1.1836027314816307E-3</v>
      </c>
      <c r="E2594" s="318">
        <v>1.0011158158752195E-2</v>
      </c>
      <c r="F2594" s="318">
        <v>1.0781247247886979E-2</v>
      </c>
      <c r="G2594" s="318">
        <v>1.0022328767955062E-4</v>
      </c>
      <c r="H2594" s="318">
        <v>1.0523445206352816E-4</v>
      </c>
      <c r="I2594" s="318">
        <v>2.9882475070749804E-2</v>
      </c>
      <c r="J2594" s="318">
        <v>0</v>
      </c>
      <c r="K2594" s="318" t="s">
        <v>634</v>
      </c>
      <c r="O2594" s="318">
        <v>0</v>
      </c>
      <c r="P2594" s="318">
        <v>0</v>
      </c>
      <c r="Q2594" s="318">
        <v>0</v>
      </c>
      <c r="R2594" s="318">
        <v>1</v>
      </c>
      <c r="S2594" s="318">
        <v>4.3478260869565216E-2</v>
      </c>
      <c r="T2594" s="318">
        <v>0</v>
      </c>
      <c r="U2594" s="318">
        <v>0</v>
      </c>
    </row>
    <row r="2595" spans="1:21" x14ac:dyDescent="0.2">
      <c r="A2595" s="318">
        <v>40282</v>
      </c>
      <c r="B2595" s="318">
        <v>388.09298699999999</v>
      </c>
      <c r="C2595" s="318">
        <v>1.4529399912903704E-2</v>
      </c>
      <c r="D2595" s="318">
        <v>2.3057423810077487E-3</v>
      </c>
      <c r="E2595" s="318">
        <v>1.0128430730431787E-2</v>
      </c>
      <c r="F2595" s="318">
        <v>1.0907540786618847E-2</v>
      </c>
      <c r="G2595" s="318">
        <v>1.0258510906115499E-4</v>
      </c>
      <c r="H2595" s="318">
        <v>1.0771436451421274E-4</v>
      </c>
      <c r="I2595" s="318">
        <v>1.7619665893023006E-2</v>
      </c>
      <c r="J2595" s="318">
        <v>0</v>
      </c>
      <c r="K2595" s="318" t="s">
        <v>634</v>
      </c>
      <c r="O2595" s="318">
        <v>0</v>
      </c>
      <c r="P2595" s="318">
        <v>0</v>
      </c>
      <c r="Q2595" s="318">
        <v>0</v>
      </c>
      <c r="R2595" s="318">
        <v>1</v>
      </c>
      <c r="S2595" s="318">
        <v>4.3478260869565216E-2</v>
      </c>
      <c r="T2595" s="318">
        <v>0</v>
      </c>
      <c r="U2595" s="318">
        <v>0</v>
      </c>
    </row>
    <row r="2596" spans="1:21" x14ac:dyDescent="0.2">
      <c r="A2596" s="318">
        <v>40283</v>
      </c>
      <c r="B2596" s="318">
        <v>391.62899800000002</v>
      </c>
      <c r="C2596" s="318">
        <v>9.0699898392932674E-3</v>
      </c>
      <c r="D2596" s="318">
        <v>2.5891290723493512E-3</v>
      </c>
      <c r="E2596" s="318">
        <v>1.0235012411145054E-2</v>
      </c>
      <c r="F2596" s="318">
        <v>1.1022321058156211E-2</v>
      </c>
      <c r="G2596" s="318">
        <v>1.0475547905629329E-4</v>
      </c>
      <c r="H2596" s="318">
        <v>1.0999325300910796E-4</v>
      </c>
      <c r="I2596" s="318">
        <v>3.3016706490721345E-2</v>
      </c>
      <c r="J2596" s="318">
        <v>0</v>
      </c>
      <c r="K2596" s="318" t="s">
        <v>634</v>
      </c>
      <c r="O2596" s="318">
        <v>0</v>
      </c>
      <c r="P2596" s="318">
        <v>0</v>
      </c>
      <c r="Q2596" s="318">
        <v>0</v>
      </c>
      <c r="R2596" s="318">
        <v>1</v>
      </c>
      <c r="S2596" s="318">
        <v>4.3478260869565216E-2</v>
      </c>
      <c r="T2596" s="318">
        <v>0</v>
      </c>
      <c r="U2596" s="318">
        <v>0</v>
      </c>
    </row>
    <row r="2597" spans="1:21" x14ac:dyDescent="0.2">
      <c r="A2597" s="318">
        <v>40284</v>
      </c>
      <c r="B2597" s="318">
        <v>386.58999599999999</v>
      </c>
      <c r="C2597" s="318">
        <v>-1.2950268401763197E-2</v>
      </c>
      <c r="D2597" s="318">
        <v>2.698719345717423E-3</v>
      </c>
      <c r="E2597" s="318">
        <v>1.0044989651217199E-2</v>
      </c>
      <c r="F2597" s="318">
        <v>1.081768116284929E-2</v>
      </c>
      <c r="G2597" s="318">
        <v>1.0090181709306063E-4</v>
      </c>
      <c r="H2597" s="318">
        <v>1.0594690794771367E-4</v>
      </c>
      <c r="I2597" s="318">
        <v>3.5418401038343393E-2</v>
      </c>
      <c r="J2597" s="318">
        <v>0</v>
      </c>
      <c r="K2597" s="318" t="s">
        <v>634</v>
      </c>
      <c r="O2597" s="318">
        <v>0</v>
      </c>
      <c r="P2597" s="318">
        <v>0</v>
      </c>
      <c r="Q2597" s="318">
        <v>0</v>
      </c>
      <c r="R2597" s="318">
        <v>1</v>
      </c>
      <c r="S2597" s="318">
        <v>4.3478260869565216E-2</v>
      </c>
      <c r="T2597" s="318">
        <v>0</v>
      </c>
      <c r="U2597" s="318">
        <v>0</v>
      </c>
    </row>
    <row r="2598" spans="1:21" x14ac:dyDescent="0.2">
      <c r="A2598" s="318">
        <v>40287</v>
      </c>
      <c r="B2598" s="318">
        <v>381.665009</v>
      </c>
      <c r="C2598" s="318">
        <v>-1.2821405484737647E-2</v>
      </c>
      <c r="D2598" s="318">
        <v>1.4231849712544123E-3</v>
      </c>
      <c r="E2598" s="318">
        <v>1.0241628111540507E-2</v>
      </c>
      <c r="F2598" s="318">
        <v>1.1029445658582084E-2</v>
      </c>
      <c r="G2598" s="318">
        <v>1.0489094637509676E-4</v>
      </c>
      <c r="H2598" s="318">
        <v>1.101354936938516E-4</v>
      </c>
      <c r="I2598" s="318">
        <v>3.1868003831340634E-2</v>
      </c>
      <c r="J2598" s="318">
        <v>0</v>
      </c>
      <c r="K2598" s="318" t="s">
        <v>634</v>
      </c>
      <c r="O2598" s="318">
        <v>0</v>
      </c>
      <c r="P2598" s="318">
        <v>0</v>
      </c>
      <c r="Q2598" s="318">
        <v>0</v>
      </c>
      <c r="R2598" s="318">
        <v>1</v>
      </c>
      <c r="S2598" s="318">
        <v>4.3478260869565216E-2</v>
      </c>
      <c r="T2598" s="318">
        <v>0</v>
      </c>
      <c r="U2598" s="318">
        <v>0</v>
      </c>
    </row>
    <row r="2599" spans="1:21" x14ac:dyDescent="0.2">
      <c r="A2599" s="318">
        <v>40288</v>
      </c>
      <c r="B2599" s="318">
        <v>389.36801100000002</v>
      </c>
      <c r="C2599" s="318">
        <v>1.9981656023581377E-2</v>
      </c>
      <c r="D2599" s="318">
        <v>2.1377203687517926E-3</v>
      </c>
      <c r="E2599" s="318">
        <v>1.0997473734134218E-2</v>
      </c>
      <c r="F2599" s="318">
        <v>1.1843433252144542E-2</v>
      </c>
      <c r="G2599" s="318">
        <v>1.2094442853297202E-4</v>
      </c>
      <c r="H2599" s="318">
        <v>1.2699164995962062E-4</v>
      </c>
      <c r="I2599" s="318">
        <v>2.5636004866364016E-2</v>
      </c>
      <c r="J2599" s="318">
        <v>0</v>
      </c>
      <c r="K2599" s="318" t="s">
        <v>634</v>
      </c>
      <c r="O2599" s="318">
        <v>0</v>
      </c>
      <c r="P2599" s="318">
        <v>0</v>
      </c>
      <c r="Q2599" s="318">
        <v>0</v>
      </c>
      <c r="R2599" s="318">
        <v>1</v>
      </c>
      <c r="S2599" s="318">
        <v>4.3478260869565216E-2</v>
      </c>
      <c r="T2599" s="318">
        <v>0</v>
      </c>
      <c r="U2599" s="318">
        <v>0</v>
      </c>
    </row>
    <row r="2600" spans="1:21" x14ac:dyDescent="0.2">
      <c r="A2600" s="318">
        <v>40289</v>
      </c>
      <c r="B2600" s="318">
        <v>388.39498900000001</v>
      </c>
      <c r="C2600" s="318">
        <v>-2.5021054167817247E-3</v>
      </c>
      <c r="D2600" s="318">
        <v>2.3793729623304751E-3</v>
      </c>
      <c r="E2600" s="318">
        <v>1.0827784031121978E-2</v>
      </c>
      <c r="F2600" s="318">
        <v>1.1660690495054438E-2</v>
      </c>
      <c r="G2600" s="318">
        <v>1.1724090702462011E-4</v>
      </c>
      <c r="H2600" s="318">
        <v>1.2310295237585113E-4</v>
      </c>
      <c r="I2600" s="318">
        <v>3.0666044781396284E-2</v>
      </c>
      <c r="J2600" s="318">
        <v>0</v>
      </c>
      <c r="K2600" s="318" t="s">
        <v>634</v>
      </c>
      <c r="O2600" s="318">
        <v>0</v>
      </c>
      <c r="P2600" s="318">
        <v>0</v>
      </c>
      <c r="Q2600" s="318">
        <v>0</v>
      </c>
      <c r="R2600" s="318">
        <v>1</v>
      </c>
      <c r="S2600" s="318">
        <v>4.3478260869565216E-2</v>
      </c>
      <c r="T2600" s="318">
        <v>0</v>
      </c>
      <c r="U2600" s="318">
        <v>0</v>
      </c>
    </row>
    <row r="2601" spans="1:21" x14ac:dyDescent="0.2">
      <c r="A2601" s="318">
        <v>40290</v>
      </c>
      <c r="B2601" s="318">
        <v>387.54501299999998</v>
      </c>
      <c r="C2601" s="318">
        <v>-2.190830058460443E-3</v>
      </c>
      <c r="D2601" s="318">
        <v>2.4025589181759254E-3</v>
      </c>
      <c r="E2601" s="318">
        <v>1.0816929473085993E-2</v>
      </c>
      <c r="F2601" s="318">
        <v>1.1649000971015684E-2</v>
      </c>
      <c r="G2601" s="318">
        <v>1.1700596322571644E-4</v>
      </c>
      <c r="H2601" s="318">
        <v>1.2285626138700226E-4</v>
      </c>
      <c r="I2601" s="318">
        <v>3.0293939623841287E-2</v>
      </c>
      <c r="J2601" s="318">
        <v>0</v>
      </c>
      <c r="K2601" s="318" t="s">
        <v>634</v>
      </c>
      <c r="O2601" s="318">
        <v>0</v>
      </c>
      <c r="P2601" s="318">
        <v>0</v>
      </c>
      <c r="Q2601" s="318">
        <v>0</v>
      </c>
      <c r="R2601" s="318">
        <v>1</v>
      </c>
      <c r="S2601" s="318">
        <v>4.3478260869565216E-2</v>
      </c>
      <c r="T2601" s="318">
        <v>0</v>
      </c>
      <c r="U2601" s="318">
        <v>0</v>
      </c>
    </row>
    <row r="2602" spans="1:21" x14ac:dyDescent="0.2">
      <c r="A2602" s="318">
        <v>40291</v>
      </c>
      <c r="B2602" s="318">
        <v>391.60998499999999</v>
      </c>
      <c r="C2602" s="318">
        <v>1.0434403660690258E-2</v>
      </c>
      <c r="D2602" s="318">
        <v>2.8370569333609941E-3</v>
      </c>
      <c r="E2602" s="318">
        <v>1.0953244795551946E-2</v>
      </c>
      <c r="F2602" s="318">
        <v>1.179580208751748E-2</v>
      </c>
      <c r="G2602" s="318">
        <v>1.1997357155128582E-4</v>
      </c>
      <c r="H2602" s="318">
        <v>1.2597225012885011E-4</v>
      </c>
      <c r="I2602" s="318">
        <v>3.2644923270047789E-2</v>
      </c>
      <c r="J2602" s="318">
        <v>0</v>
      </c>
      <c r="K2602" s="318" t="s">
        <v>634</v>
      </c>
      <c r="O2602" s="318">
        <v>0</v>
      </c>
      <c r="P2602" s="318">
        <v>0</v>
      </c>
      <c r="Q2602" s="318">
        <v>0</v>
      </c>
      <c r="R2602" s="318">
        <v>1</v>
      </c>
      <c r="S2602" s="318">
        <v>4.3478260869565216E-2</v>
      </c>
      <c r="T2602" s="318">
        <v>0</v>
      </c>
      <c r="U2602" s="318">
        <v>0</v>
      </c>
    </row>
    <row r="2603" spans="1:21" x14ac:dyDescent="0.2">
      <c r="A2603" s="318">
        <v>40294</v>
      </c>
      <c r="B2603" s="318">
        <v>393.50500499999998</v>
      </c>
      <c r="C2603" s="318">
        <v>4.8273786749680339E-3</v>
      </c>
      <c r="D2603" s="318">
        <v>2.2876075485211153E-3</v>
      </c>
      <c r="E2603" s="318">
        <v>1.0521562881071412E-2</v>
      </c>
      <c r="F2603" s="318">
        <v>1.1330913871923058E-2</v>
      </c>
      <c r="G2603" s="318">
        <v>1.1070328546033973E-4</v>
      </c>
      <c r="H2603" s="318">
        <v>1.1623844973335672E-4</v>
      </c>
      <c r="I2603" s="318">
        <v>3.806577529355646E-2</v>
      </c>
      <c r="J2603" s="318">
        <v>0</v>
      </c>
      <c r="K2603" s="318" t="s">
        <v>634</v>
      </c>
      <c r="O2603" s="318">
        <v>0</v>
      </c>
      <c r="P2603" s="318">
        <v>0</v>
      </c>
      <c r="Q2603" s="318">
        <v>0</v>
      </c>
      <c r="R2603" s="318">
        <v>1</v>
      </c>
      <c r="S2603" s="318">
        <v>4.3478260869565216E-2</v>
      </c>
      <c r="T2603" s="318">
        <v>0</v>
      </c>
      <c r="U2603" s="318">
        <v>0</v>
      </c>
    </row>
    <row r="2604" spans="1:21" x14ac:dyDescent="0.2">
      <c r="A2604" s="318">
        <v>40295</v>
      </c>
      <c r="B2604" s="318">
        <v>388.08099399999998</v>
      </c>
      <c r="C2604" s="318">
        <v>-1.3879721702112805E-2</v>
      </c>
      <c r="D2604" s="318">
        <v>1.7953285660697743E-3</v>
      </c>
      <c r="E2604" s="318">
        <v>1.1037156350432316E-2</v>
      </c>
      <c r="F2604" s="318">
        <v>1.1886168377388647E-2</v>
      </c>
      <c r="G2604" s="318">
        <v>1.2181882030388839E-4</v>
      </c>
      <c r="H2604" s="318">
        <v>1.2790976131908281E-4</v>
      </c>
      <c r="I2604" s="318">
        <v>3.9158182450694266E-2</v>
      </c>
      <c r="J2604" s="318">
        <v>0</v>
      </c>
      <c r="K2604" s="318" t="s">
        <v>634</v>
      </c>
      <c r="O2604" s="318">
        <v>0</v>
      </c>
      <c r="P2604" s="318">
        <v>0</v>
      </c>
      <c r="Q2604" s="318">
        <v>0</v>
      </c>
      <c r="R2604" s="318">
        <v>1</v>
      </c>
      <c r="S2604" s="318">
        <v>4.3478260869565216E-2</v>
      </c>
      <c r="T2604" s="318">
        <v>0</v>
      </c>
      <c r="U2604" s="318">
        <v>0</v>
      </c>
    </row>
    <row r="2605" spans="1:21" x14ac:dyDescent="0.2">
      <c r="A2605" s="318">
        <v>40296</v>
      </c>
      <c r="B2605" s="318">
        <v>381.13198899999998</v>
      </c>
      <c r="C2605" s="318">
        <v>-1.806832230528185E-2</v>
      </c>
      <c r="D2605" s="318">
        <v>5.9226531695661549E-4</v>
      </c>
      <c r="E2605" s="318">
        <v>1.1771531615004336E-2</v>
      </c>
      <c r="F2605" s="318">
        <v>1.2677034046927745E-2</v>
      </c>
      <c r="G2605" s="318">
        <v>1.3856895656304656E-4</v>
      </c>
      <c r="H2605" s="318">
        <v>1.4549740439119891E-4</v>
      </c>
      <c r="I2605" s="318">
        <v>3.6324039388018425E-2</v>
      </c>
      <c r="J2605" s="318">
        <v>0</v>
      </c>
      <c r="K2605" s="318" t="s">
        <v>634</v>
      </c>
      <c r="O2605" s="318">
        <v>0</v>
      </c>
      <c r="P2605" s="318">
        <v>0</v>
      </c>
      <c r="Q2605" s="318">
        <v>0</v>
      </c>
      <c r="R2605" s="318">
        <v>1</v>
      </c>
      <c r="S2605" s="318">
        <v>4.3478260869565216E-2</v>
      </c>
      <c r="T2605" s="318">
        <v>0</v>
      </c>
      <c r="U2605" s="318">
        <v>0</v>
      </c>
    </row>
    <row r="2606" spans="1:21" x14ac:dyDescent="0.2">
      <c r="A2606" s="318">
        <v>40297</v>
      </c>
      <c r="B2606" s="318">
        <v>386.74600199999998</v>
      </c>
      <c r="C2606" s="318">
        <v>1.4622409016504963E-2</v>
      </c>
      <c r="D2606" s="318">
        <v>1.7165536735508679E-3</v>
      </c>
      <c r="E2606" s="318">
        <v>1.1937137100500622E-2</v>
      </c>
      <c r="F2606" s="318">
        <v>1.2855378415923746E-2</v>
      </c>
      <c r="G2606" s="318">
        <v>1.424952421561484E-4</v>
      </c>
      <c r="H2606" s="318">
        <v>1.4962000426395583E-4</v>
      </c>
      <c r="I2606" s="318">
        <v>2.6964965829469695E-2</v>
      </c>
      <c r="J2606" s="318">
        <v>0</v>
      </c>
      <c r="K2606" s="318" t="s">
        <v>634</v>
      </c>
      <c r="O2606" s="318">
        <v>0</v>
      </c>
      <c r="P2606" s="318">
        <v>0</v>
      </c>
      <c r="Q2606" s="318">
        <v>0</v>
      </c>
      <c r="R2606" s="318">
        <v>1</v>
      </c>
      <c r="S2606" s="318">
        <v>4.3478260869565216E-2</v>
      </c>
      <c r="T2606" s="318">
        <v>0</v>
      </c>
      <c r="U2606" s="318">
        <v>0</v>
      </c>
    </row>
    <row r="2607" spans="1:21" x14ac:dyDescent="0.2">
      <c r="A2607" s="318">
        <v>40298</v>
      </c>
      <c r="B2607" s="318">
        <v>383.02200299999998</v>
      </c>
      <c r="C2607" s="318">
        <v>-9.6757153557929746E-3</v>
      </c>
      <c r="D2607" s="318">
        <v>1.161313192227532E-3</v>
      </c>
      <c r="E2607" s="318">
        <v>1.2192503430837814E-2</v>
      </c>
      <c r="F2607" s="318">
        <v>1.313038831013303E-2</v>
      </c>
      <c r="G2607" s="318">
        <v>1.4865713991099187E-4</v>
      </c>
      <c r="H2607" s="318">
        <v>1.5608999690654146E-4</v>
      </c>
      <c r="I2607" s="318">
        <v>3.9724349645975827E-2</v>
      </c>
      <c r="J2607" s="318">
        <v>0</v>
      </c>
      <c r="K2607" s="318" t="s">
        <v>634</v>
      </c>
      <c r="O2607" s="318">
        <v>0</v>
      </c>
      <c r="P2607" s="318">
        <v>0</v>
      </c>
      <c r="Q2607" s="318">
        <v>0</v>
      </c>
      <c r="R2607" s="318">
        <v>1</v>
      </c>
      <c r="S2607" s="318">
        <v>4.3478260869565216E-2</v>
      </c>
      <c r="T2607" s="318">
        <v>0</v>
      </c>
      <c r="U2607" s="318">
        <v>0</v>
      </c>
    </row>
    <row r="2608" spans="1:21" x14ac:dyDescent="0.2">
      <c r="A2608" s="318">
        <v>40301</v>
      </c>
      <c r="B2608" s="318">
        <v>385.35400399999997</v>
      </c>
      <c r="C2608" s="318">
        <v>6.0699661073902646E-3</v>
      </c>
      <c r="D2608" s="318">
        <v>1.5964514175474593E-3</v>
      </c>
      <c r="E2608" s="318">
        <v>1.2197079295619731E-2</v>
      </c>
      <c r="F2608" s="318">
        <v>1.3135316164513557E-2</v>
      </c>
      <c r="G2608" s="318">
        <v>1.487687433436355E-4</v>
      </c>
      <c r="H2608" s="318">
        <v>1.5620718051081729E-4</v>
      </c>
      <c r="I2608" s="318">
        <v>3.0988501520412909E-2</v>
      </c>
      <c r="J2608" s="318">
        <v>0</v>
      </c>
      <c r="K2608" s="318" t="s">
        <v>634</v>
      </c>
      <c r="O2608" s="318">
        <v>0</v>
      </c>
      <c r="P2608" s="318">
        <v>0</v>
      </c>
      <c r="Q2608" s="318">
        <v>0</v>
      </c>
      <c r="R2608" s="318">
        <v>1</v>
      </c>
      <c r="S2608" s="318">
        <v>4.3478260869565216E-2</v>
      </c>
      <c r="T2608" s="318">
        <v>0</v>
      </c>
      <c r="U2608" s="318">
        <v>0</v>
      </c>
    </row>
    <row r="2609" spans="1:21" x14ac:dyDescent="0.2">
      <c r="A2609" s="318">
        <v>40302</v>
      </c>
      <c r="B2609" s="318">
        <v>374.43499800000001</v>
      </c>
      <c r="C2609" s="318">
        <v>-2.8744184925278249E-2</v>
      </c>
      <c r="D2609" s="318">
        <v>-2.8693249100748862E-4</v>
      </c>
      <c r="E2609" s="318">
        <v>1.3668590462113496E-2</v>
      </c>
      <c r="F2609" s="318">
        <v>1.4720020497660687E-2</v>
      </c>
      <c r="G2609" s="318">
        <v>1.8683036522098006E-4</v>
      </c>
      <c r="H2609" s="318">
        <v>1.9617188348202907E-4</v>
      </c>
      <c r="I2609" s="318">
        <v>2.7075701693733429E-2</v>
      </c>
      <c r="J2609" s="318">
        <v>0</v>
      </c>
      <c r="K2609" s="318" t="s">
        <v>634</v>
      </c>
      <c r="O2609" s="318">
        <v>0</v>
      </c>
      <c r="P2609" s="318">
        <v>0</v>
      </c>
      <c r="Q2609" s="318">
        <v>0</v>
      </c>
      <c r="R2609" s="318">
        <v>1</v>
      </c>
      <c r="S2609" s="318">
        <v>4.3478260869565216E-2</v>
      </c>
      <c r="T2609" s="318">
        <v>0</v>
      </c>
      <c r="U2609" s="318">
        <v>0</v>
      </c>
    </row>
    <row r="2610" spans="1:21" x14ac:dyDescent="0.2">
      <c r="A2610" s="318">
        <v>40303</v>
      </c>
      <c r="B2610" s="318">
        <v>367.72500600000001</v>
      </c>
      <c r="C2610" s="318">
        <v>-1.8082825276836901E-2</v>
      </c>
      <c r="D2610" s="318">
        <v>-2.2013016623933374E-3</v>
      </c>
      <c r="E2610" s="318">
        <v>1.3180131931587164E-2</v>
      </c>
      <c r="F2610" s="318">
        <v>1.4193988234016946E-2</v>
      </c>
      <c r="G2610" s="318">
        <v>1.7371587773404361E-4</v>
      </c>
      <c r="H2610" s="318">
        <v>1.8240167162074578E-4</v>
      </c>
      <c r="I2610" s="318">
        <v>9.9263202128118105E-3</v>
      </c>
      <c r="J2610" s="318">
        <v>0</v>
      </c>
      <c r="K2610" s="318" t="s">
        <v>634</v>
      </c>
      <c r="O2610" s="318">
        <v>0</v>
      </c>
      <c r="P2610" s="318">
        <v>0</v>
      </c>
      <c r="Q2610" s="318">
        <v>0</v>
      </c>
      <c r="R2610" s="318">
        <v>1</v>
      </c>
      <c r="S2610" s="318">
        <v>4.3478260869565216E-2</v>
      </c>
      <c r="T2610" s="318">
        <v>0</v>
      </c>
      <c r="U2610" s="318">
        <v>0</v>
      </c>
    </row>
    <row r="2611" spans="1:21" x14ac:dyDescent="0.2">
      <c r="A2611" s="318">
        <v>40304</v>
      </c>
      <c r="B2611" s="318">
        <v>359.28500400000001</v>
      </c>
      <c r="C2611" s="318">
        <v>-2.3219435983744999E-2</v>
      </c>
      <c r="D2611" s="318">
        <v>-3.2602289356729649E-3</v>
      </c>
      <c r="E2611" s="318">
        <v>1.3948198579893404E-2</v>
      </c>
      <c r="F2611" s="318">
        <v>1.5021136932192897E-2</v>
      </c>
      <c r="G2611" s="318">
        <v>1.9455224362414038E-4</v>
      </c>
      <c r="H2611" s="318">
        <v>2.0427985580534741E-4</v>
      </c>
      <c r="I2611" s="318">
        <v>-6.5300373513727345E-3</v>
      </c>
      <c r="J2611" s="318">
        <v>0</v>
      </c>
      <c r="K2611" s="318" t="s">
        <v>634</v>
      </c>
      <c r="O2611" s="318">
        <v>0</v>
      </c>
      <c r="P2611" s="318">
        <v>0</v>
      </c>
      <c r="Q2611" s="318">
        <v>0</v>
      </c>
      <c r="R2611" s="318">
        <v>1</v>
      </c>
      <c r="S2611" s="318">
        <v>4.3478260869565216E-2</v>
      </c>
      <c r="T2611" s="318">
        <v>0</v>
      </c>
      <c r="U2611" s="318">
        <v>0</v>
      </c>
    </row>
    <row r="2612" spans="1:21" x14ac:dyDescent="0.2">
      <c r="A2612" s="318">
        <v>40305</v>
      </c>
      <c r="B2612" s="318">
        <v>348.98199499999998</v>
      </c>
      <c r="C2612" s="318">
        <v>-2.9095625924478011E-2</v>
      </c>
      <c r="D2612" s="318">
        <v>-4.4504027735999081E-3</v>
      </c>
      <c r="E2612" s="318">
        <v>1.5046689476440899E-2</v>
      </c>
      <c r="F2612" s="318">
        <v>1.6204127128474813E-2</v>
      </c>
      <c r="G2612" s="318">
        <v>2.2640286420043732E-4</v>
      </c>
      <c r="H2612" s="318">
        <v>2.377230074104592E-4</v>
      </c>
      <c r="I2612" s="318">
        <v>-1.7473585815363162E-2</v>
      </c>
      <c r="J2612" s="318">
        <v>0</v>
      </c>
      <c r="K2612" s="318" t="s">
        <v>634</v>
      </c>
      <c r="O2612" s="318">
        <v>0</v>
      </c>
      <c r="P2612" s="318">
        <v>0</v>
      </c>
      <c r="Q2612" s="318">
        <v>0</v>
      </c>
      <c r="R2612" s="318">
        <v>1</v>
      </c>
      <c r="S2612" s="318">
        <v>4.3478260869565216E-2</v>
      </c>
      <c r="T2612" s="318">
        <v>0</v>
      </c>
      <c r="U2612" s="318">
        <v>0</v>
      </c>
    </row>
    <row r="2613" spans="1:21" x14ac:dyDescent="0.2">
      <c r="A2613" s="318">
        <v>40308</v>
      </c>
      <c r="B2613" s="318">
        <v>371.21701000000002</v>
      </c>
      <c r="C2613" s="318">
        <v>6.1766493601865889E-2</v>
      </c>
      <c r="D2613" s="318">
        <v>-2.1026995872221888E-3</v>
      </c>
      <c r="E2613" s="318">
        <v>2.0628702249086816E-2</v>
      </c>
      <c r="F2613" s="318">
        <v>2.2215525499016571E-2</v>
      </c>
      <c r="G2613" s="318">
        <v>4.2554335648147944E-4</v>
      </c>
      <c r="H2613" s="318">
        <v>4.4682052430555341E-4</v>
      </c>
      <c r="I2613" s="318">
        <v>-2.9394943023338071E-2</v>
      </c>
      <c r="J2613" s="318">
        <v>0</v>
      </c>
      <c r="K2613" s="318" t="s">
        <v>634</v>
      </c>
      <c r="O2613" s="318">
        <v>0</v>
      </c>
      <c r="P2613" s="318">
        <v>0</v>
      </c>
      <c r="Q2613" s="318">
        <v>0</v>
      </c>
      <c r="R2613" s="318">
        <v>1</v>
      </c>
      <c r="S2613" s="318">
        <v>4.3478260869565216E-2</v>
      </c>
      <c r="T2613" s="318">
        <v>0</v>
      </c>
      <c r="U2613" s="318">
        <v>0</v>
      </c>
    </row>
    <row r="2614" spans="1:21" x14ac:dyDescent="0.2">
      <c r="A2614" s="318">
        <v>40309</v>
      </c>
      <c r="B2614" s="318">
        <v>368.51599099999999</v>
      </c>
      <c r="C2614" s="318">
        <v>-7.3027186837660036E-3</v>
      </c>
      <c r="D2614" s="318">
        <v>-2.4760914013338717E-3</v>
      </c>
      <c r="E2614" s="318">
        <v>2.0649459427391336E-2</v>
      </c>
      <c r="F2614" s="318">
        <v>2.2237879383344514E-2</v>
      </c>
      <c r="G2614" s="318">
        <v>4.2640017464348089E-4</v>
      </c>
      <c r="H2614" s="318">
        <v>4.4772018337565497E-4</v>
      </c>
      <c r="I2614" s="318">
        <v>3.0987656842196565E-3</v>
      </c>
      <c r="J2614" s="318">
        <v>0</v>
      </c>
      <c r="K2614" s="318" t="s">
        <v>634</v>
      </c>
      <c r="O2614" s="318">
        <v>0</v>
      </c>
      <c r="P2614" s="318">
        <v>0</v>
      </c>
      <c r="Q2614" s="318">
        <v>0</v>
      </c>
      <c r="R2614" s="318">
        <v>1</v>
      </c>
      <c r="S2614" s="318">
        <v>4.3478260869565216E-2</v>
      </c>
      <c r="T2614" s="318">
        <v>0</v>
      </c>
      <c r="U2614" s="318">
        <v>0</v>
      </c>
    </row>
    <row r="2615" spans="1:21" x14ac:dyDescent="0.2">
      <c r="A2615" s="318">
        <v>40310</v>
      </c>
      <c r="B2615" s="318">
        <v>375.39599600000003</v>
      </c>
      <c r="C2615" s="318">
        <v>1.8497352607389213E-2</v>
      </c>
      <c r="D2615" s="318">
        <v>-8.9210047973561099E-4</v>
      </c>
      <c r="E2615" s="318">
        <v>2.0933401770989332E-2</v>
      </c>
      <c r="F2615" s="318">
        <v>2.2543663445680817E-2</v>
      </c>
      <c r="G2615" s="318">
        <v>4.3820730970565931E-4</v>
      </c>
      <c r="H2615" s="318">
        <v>4.6011767519094229E-4</v>
      </c>
      <c r="I2615" s="318">
        <v>1.3479161522592792E-3</v>
      </c>
      <c r="J2615" s="318">
        <v>0</v>
      </c>
      <c r="K2615" s="318" t="s">
        <v>634</v>
      </c>
      <c r="O2615" s="318">
        <v>0</v>
      </c>
      <c r="P2615" s="318">
        <v>0</v>
      </c>
      <c r="Q2615" s="318">
        <v>0</v>
      </c>
      <c r="R2615" s="318">
        <v>1</v>
      </c>
      <c r="S2615" s="318">
        <v>4.3478260869565216E-2</v>
      </c>
      <c r="T2615" s="318">
        <v>0</v>
      </c>
      <c r="U2615" s="318">
        <v>0</v>
      </c>
    </row>
    <row r="2616" spans="1:21" x14ac:dyDescent="0.2">
      <c r="A2616" s="318">
        <v>40312</v>
      </c>
      <c r="B2616" s="318">
        <v>362.52499399999999</v>
      </c>
      <c r="C2616" s="318">
        <v>-3.4888037255837549E-2</v>
      </c>
      <c r="D2616" s="318">
        <v>-3.2453117734851946E-3</v>
      </c>
      <c r="E2616" s="318">
        <v>2.1869793741350292E-2</v>
      </c>
      <c r="F2616" s="318">
        <v>2.3552085567608006E-2</v>
      </c>
      <c r="G2616" s="318">
        <v>4.7828787828920448E-4</v>
      </c>
      <c r="H2616" s="318">
        <v>5.0220227220366476E-4</v>
      </c>
      <c r="I2616" s="318">
        <v>8.838522092617743E-3</v>
      </c>
      <c r="J2616" s="318">
        <v>0</v>
      </c>
      <c r="K2616" s="318" t="s">
        <v>634</v>
      </c>
      <c r="O2616" s="318">
        <v>0</v>
      </c>
      <c r="P2616" s="318">
        <v>0</v>
      </c>
      <c r="Q2616" s="318">
        <v>0</v>
      </c>
      <c r="R2616" s="318">
        <v>1</v>
      </c>
      <c r="S2616" s="318">
        <v>4.3478260869565216E-2</v>
      </c>
      <c r="T2616" s="318">
        <v>0</v>
      </c>
      <c r="U2616" s="318">
        <v>0</v>
      </c>
    </row>
    <row r="2617" spans="1:21" x14ac:dyDescent="0.2">
      <c r="A2617" s="318">
        <v>40316</v>
      </c>
      <c r="B2617" s="318">
        <v>364.56399499999998</v>
      </c>
      <c r="C2617" s="318">
        <v>5.6086844278323634E-3</v>
      </c>
      <c r="D2617" s="318">
        <v>-3.4101358406976186E-3</v>
      </c>
      <c r="E2617" s="318">
        <v>2.1785217068309822E-2</v>
      </c>
      <c r="F2617" s="318">
        <v>2.3461002996641347E-2</v>
      </c>
      <c r="G2617" s="318">
        <v>4.7459568271337755E-4</v>
      </c>
      <c r="H2617" s="318">
        <v>4.9832546684904649E-4</v>
      </c>
      <c r="I2617" s="318">
        <v>-6.1471956759255736E-3</v>
      </c>
      <c r="J2617" s="318">
        <v>0</v>
      </c>
      <c r="K2617" s="318" t="s">
        <v>634</v>
      </c>
      <c r="O2617" s="318">
        <v>0</v>
      </c>
      <c r="P2617" s="318">
        <v>0</v>
      </c>
      <c r="Q2617" s="318">
        <v>0</v>
      </c>
      <c r="R2617" s="318">
        <v>1</v>
      </c>
      <c r="S2617" s="318">
        <v>4.3478260869565216E-2</v>
      </c>
      <c r="T2617" s="318">
        <v>0</v>
      </c>
      <c r="U2617" s="318">
        <v>0</v>
      </c>
    </row>
    <row r="2618" spans="1:21" x14ac:dyDescent="0.2">
      <c r="A2618" s="318">
        <v>40317</v>
      </c>
      <c r="B2618" s="318">
        <v>349.385986</v>
      </c>
      <c r="C2618" s="318">
        <v>-4.2524817173500581E-2</v>
      </c>
      <c r="D2618" s="318">
        <v>-4.8184476869708275E-3</v>
      </c>
      <c r="E2618" s="318">
        <v>2.3333674842776209E-2</v>
      </c>
      <c r="F2618" s="318">
        <v>2.5128572907605146E-2</v>
      </c>
      <c r="G2618" s="318">
        <v>5.4446038166840736E-4</v>
      </c>
      <c r="H2618" s="318">
        <v>5.7168340075182779E-4</v>
      </c>
      <c r="I2618" s="318">
        <v>-6.8280610151664478E-3</v>
      </c>
      <c r="J2618" s="318">
        <v>0</v>
      </c>
      <c r="K2618" s="318" t="s">
        <v>634</v>
      </c>
      <c r="O2618" s="318">
        <v>0</v>
      </c>
      <c r="P2618" s="318">
        <v>0</v>
      </c>
      <c r="Q2618" s="318">
        <v>0</v>
      </c>
      <c r="R2618" s="318">
        <v>1</v>
      </c>
      <c r="S2618" s="318">
        <v>4.3478260869565216E-2</v>
      </c>
      <c r="T2618" s="318">
        <v>0</v>
      </c>
      <c r="U2618" s="318">
        <v>0</v>
      </c>
    </row>
    <row r="2619" spans="1:21" x14ac:dyDescent="0.2">
      <c r="A2619" s="318">
        <v>40318</v>
      </c>
      <c r="B2619" s="318">
        <v>338.93701199999998</v>
      </c>
      <c r="C2619" s="318">
        <v>-3.0363003330937267E-2</v>
      </c>
      <c r="D2619" s="318">
        <v>-5.6537618701231907E-3</v>
      </c>
      <c r="E2619" s="318">
        <v>2.3940584660182094E-2</v>
      </c>
      <c r="F2619" s="318">
        <v>2.5782168095580715E-2</v>
      </c>
      <c r="G2619" s="318">
        <v>5.7315159387134613E-4</v>
      </c>
      <c r="H2619" s="318">
        <v>6.0180917356491344E-4</v>
      </c>
      <c r="I2619" s="318">
        <v>-2.110950787191648E-2</v>
      </c>
      <c r="J2619" s="318">
        <v>0</v>
      </c>
      <c r="K2619" s="318" t="s">
        <v>634</v>
      </c>
      <c r="O2619" s="318">
        <v>0</v>
      </c>
      <c r="P2619" s="318">
        <v>0</v>
      </c>
      <c r="Q2619" s="318">
        <v>0</v>
      </c>
      <c r="R2619" s="318">
        <v>1</v>
      </c>
      <c r="S2619" s="318">
        <v>4.3478260869565216E-2</v>
      </c>
      <c r="T2619" s="318">
        <v>0</v>
      </c>
      <c r="U2619" s="318">
        <v>0</v>
      </c>
    </row>
    <row r="2620" spans="1:21" x14ac:dyDescent="0.2">
      <c r="A2620" s="318">
        <v>40319</v>
      </c>
      <c r="B2620" s="318">
        <v>344.19799799999998</v>
      </c>
      <c r="C2620" s="318">
        <v>1.5402782567930933E-2</v>
      </c>
      <c r="D2620" s="318">
        <v>-5.8718034632494025E-3</v>
      </c>
      <c r="E2620" s="318">
        <v>2.3715223913818324E-2</v>
      </c>
      <c r="F2620" s="318">
        <v>2.5539471907188964E-2</v>
      </c>
      <c r="G2620" s="318">
        <v>5.6241184528254043E-4</v>
      </c>
      <c r="H2620" s="318">
        <v>5.9053243754666747E-4</v>
      </c>
      <c r="I2620" s="318">
        <v>-3.5210186712837613E-2</v>
      </c>
      <c r="J2620" s="318">
        <v>0</v>
      </c>
      <c r="K2620" s="318" t="s">
        <v>634</v>
      </c>
      <c r="O2620" s="318">
        <v>0</v>
      </c>
      <c r="P2620" s="318">
        <v>0</v>
      </c>
      <c r="Q2620" s="318">
        <v>0</v>
      </c>
      <c r="R2620" s="318">
        <v>1</v>
      </c>
      <c r="S2620" s="318">
        <v>4.3478260869565216E-2</v>
      </c>
      <c r="T2620" s="318">
        <v>0</v>
      </c>
      <c r="U2620" s="318">
        <v>0</v>
      </c>
    </row>
    <row r="2621" spans="1:21" x14ac:dyDescent="0.2">
      <c r="A2621" s="318">
        <v>40323</v>
      </c>
      <c r="B2621" s="318">
        <v>331.76599099999999</v>
      </c>
      <c r="C2621" s="318">
        <v>-3.6787193364755083E-2</v>
      </c>
      <c r="D2621" s="318">
        <v>-7.5044266988671818E-3</v>
      </c>
      <c r="E2621" s="318">
        <v>2.4633989468079973E-2</v>
      </c>
      <c r="F2621" s="318">
        <v>2.6528911734855352E-2</v>
      </c>
      <c r="G2621" s="318">
        <v>6.0683343711347506E-4</v>
      </c>
      <c r="H2621" s="318">
        <v>6.3717510896914883E-4</v>
      </c>
      <c r="I2621" s="318">
        <v>-3.5573107198406527E-2</v>
      </c>
      <c r="J2621" s="318">
        <v>0</v>
      </c>
      <c r="K2621" s="318" t="s">
        <v>634</v>
      </c>
      <c r="O2621" s="318">
        <v>0</v>
      </c>
      <c r="P2621" s="318">
        <v>0</v>
      </c>
      <c r="Q2621" s="318">
        <v>0</v>
      </c>
      <c r="R2621" s="318">
        <v>1</v>
      </c>
      <c r="S2621" s="318">
        <v>4.3478260869565216E-2</v>
      </c>
      <c r="T2621" s="318">
        <v>0</v>
      </c>
      <c r="U2621" s="318">
        <v>0</v>
      </c>
    </row>
    <row r="2622" spans="1:21" x14ac:dyDescent="0.2">
      <c r="A2622" s="318">
        <v>40324</v>
      </c>
      <c r="B2622" s="318">
        <v>347.24899299999998</v>
      </c>
      <c r="C2622" s="318">
        <v>4.5612207692296201E-2</v>
      </c>
      <c r="D2622" s="318">
        <v>-5.228091567878769E-3</v>
      </c>
      <c r="E2622" s="318">
        <v>2.7222229471387045E-2</v>
      </c>
      <c r="F2622" s="318">
        <v>2.9316247123032199E-2</v>
      </c>
      <c r="G2622" s="318">
        <v>7.4104977739285346E-4</v>
      </c>
      <c r="H2622" s="318">
        <v>7.7810226626249613E-4</v>
      </c>
      <c r="I2622" s="318">
        <v>-5.3354996887297113E-2</v>
      </c>
      <c r="J2622" s="318">
        <v>0</v>
      </c>
      <c r="K2622" s="318" t="s">
        <v>634</v>
      </c>
      <c r="O2622" s="318">
        <v>0</v>
      </c>
      <c r="P2622" s="318">
        <v>0</v>
      </c>
      <c r="Q2622" s="318">
        <v>0</v>
      </c>
      <c r="R2622" s="318">
        <v>1</v>
      </c>
      <c r="S2622" s="318">
        <v>4.3478260869565216E-2</v>
      </c>
      <c r="T2622" s="318">
        <v>0</v>
      </c>
      <c r="U2622" s="318">
        <v>0</v>
      </c>
    </row>
    <row r="2623" spans="1:21" x14ac:dyDescent="0.2">
      <c r="A2623" s="318">
        <v>40325</v>
      </c>
      <c r="B2623" s="318">
        <v>354.14898699999998</v>
      </c>
      <c r="C2623" s="318">
        <v>1.9675610123398326E-2</v>
      </c>
      <c r="D2623" s="318">
        <v>-4.7880341172736223E-3</v>
      </c>
      <c r="E2623" s="318">
        <v>2.7560668975229668E-2</v>
      </c>
      <c r="F2623" s="318">
        <v>2.9680720434862719E-2</v>
      </c>
      <c r="G2623" s="318">
        <v>7.5959047436218721E-4</v>
      </c>
      <c r="H2623" s="318">
        <v>7.9756999808029661E-4</v>
      </c>
      <c r="I2623" s="318">
        <v>-3.101125858175682E-2</v>
      </c>
      <c r="J2623" s="318">
        <v>0</v>
      </c>
      <c r="K2623" s="318" t="s">
        <v>634</v>
      </c>
      <c r="O2623" s="318">
        <v>0</v>
      </c>
      <c r="P2623" s="318">
        <v>0</v>
      </c>
      <c r="Q2623" s="318">
        <v>0</v>
      </c>
      <c r="R2623" s="318">
        <v>1</v>
      </c>
      <c r="S2623" s="318">
        <v>4.3478260869565216E-2</v>
      </c>
      <c r="T2623" s="318">
        <v>0</v>
      </c>
      <c r="U2623" s="318">
        <v>0</v>
      </c>
    </row>
    <row r="2624" spans="1:21" x14ac:dyDescent="0.2">
      <c r="A2624" s="318">
        <v>40326</v>
      </c>
      <c r="B2624" s="318">
        <v>349.95901500000002</v>
      </c>
      <c r="C2624" s="318">
        <v>-1.1901644198921774E-2</v>
      </c>
      <c r="D2624" s="318">
        <v>-5.5846542541255189E-3</v>
      </c>
      <c r="E2624" s="318">
        <v>2.751057078286551E-2</v>
      </c>
      <c r="F2624" s="318">
        <v>2.9626768535393627E-2</v>
      </c>
      <c r="G2624" s="318">
        <v>7.5683150479905349E-4</v>
      </c>
      <c r="H2624" s="318">
        <v>7.9467308003900621E-4</v>
      </c>
      <c r="I2624" s="318">
        <v>-2.5034890387094954E-2</v>
      </c>
      <c r="J2624" s="318">
        <v>0</v>
      </c>
      <c r="K2624" s="318" t="s">
        <v>634</v>
      </c>
      <c r="O2624" s="318">
        <v>0</v>
      </c>
      <c r="P2624" s="318">
        <v>0</v>
      </c>
      <c r="Q2624" s="318">
        <v>0</v>
      </c>
      <c r="R2624" s="318">
        <v>1</v>
      </c>
      <c r="S2624" s="318">
        <v>4.3478260869565216E-2</v>
      </c>
      <c r="T2624" s="318">
        <v>0</v>
      </c>
      <c r="U2624" s="318">
        <v>0</v>
      </c>
    </row>
    <row r="2625" spans="1:21" x14ac:dyDescent="0.2">
      <c r="A2625" s="318">
        <v>40329</v>
      </c>
      <c r="B2625" s="318">
        <v>344.23400900000001</v>
      </c>
      <c r="C2625" s="318">
        <v>-1.6494362803477405E-2</v>
      </c>
      <c r="D2625" s="318">
        <v>-5.7091609732381182E-3</v>
      </c>
      <c r="E2625" s="318">
        <v>2.7555868841556263E-2</v>
      </c>
      <c r="F2625" s="318">
        <v>2.9675551060137511E-2</v>
      </c>
      <c r="G2625" s="318">
        <v>7.5932590761305127E-4</v>
      </c>
      <c r="H2625" s="318">
        <v>7.9729220299370389E-4</v>
      </c>
      <c r="I2625" s="318">
        <v>-3.5651480716930306E-2</v>
      </c>
      <c r="J2625" s="318">
        <v>0</v>
      </c>
      <c r="K2625" s="318" t="s">
        <v>634</v>
      </c>
      <c r="O2625" s="318">
        <v>0</v>
      </c>
      <c r="P2625" s="318">
        <v>0</v>
      </c>
      <c r="Q2625" s="318">
        <v>0</v>
      </c>
      <c r="R2625" s="318">
        <v>1</v>
      </c>
      <c r="S2625" s="318">
        <v>4.3478260869565216E-2</v>
      </c>
      <c r="T2625" s="318">
        <v>0</v>
      </c>
      <c r="U2625" s="318">
        <v>0</v>
      </c>
    </row>
    <row r="2626" spans="1:21" x14ac:dyDescent="0.2">
      <c r="A2626" s="318">
        <v>40330</v>
      </c>
      <c r="B2626" s="318">
        <v>344.307007</v>
      </c>
      <c r="C2626" s="318">
        <v>2.1203675184831264E-4</v>
      </c>
      <c r="D2626" s="318">
        <v>-4.8386676848033491E-3</v>
      </c>
      <c r="E2626" s="318">
        <v>2.7434391679113004E-2</v>
      </c>
      <c r="F2626" s="318">
        <v>2.9544729500583233E-2</v>
      </c>
      <c r="G2626" s="318">
        <v>7.5264584680298486E-4</v>
      </c>
      <c r="H2626" s="318">
        <v>7.9027813914313413E-4</v>
      </c>
      <c r="I2626" s="318">
        <v>-3.7291677192308817E-2</v>
      </c>
      <c r="J2626" s="318">
        <v>0</v>
      </c>
      <c r="K2626" s="318" t="s">
        <v>634</v>
      </c>
      <c r="O2626" s="318">
        <v>0</v>
      </c>
      <c r="P2626" s="318">
        <v>0</v>
      </c>
      <c r="Q2626" s="318">
        <v>0</v>
      </c>
      <c r="R2626" s="318">
        <v>1</v>
      </c>
      <c r="S2626" s="318">
        <v>4.3478260869565216E-2</v>
      </c>
      <c r="T2626" s="318">
        <v>0</v>
      </c>
      <c r="U2626" s="318">
        <v>0</v>
      </c>
    </row>
    <row r="2627" spans="1:21" x14ac:dyDescent="0.2">
      <c r="A2627" s="318">
        <v>40331</v>
      </c>
      <c r="B2627" s="318">
        <v>346.709991</v>
      </c>
      <c r="C2627" s="318">
        <v>6.954948122075544E-3</v>
      </c>
      <c r="D2627" s="318">
        <v>-5.2037848702523679E-3</v>
      </c>
      <c r="E2627" s="318">
        <v>2.7212564452605746E-2</v>
      </c>
      <c r="F2627" s="318">
        <v>2.9305838641267724E-2</v>
      </c>
      <c r="G2627" s="318">
        <v>7.4052366408722194E-4</v>
      </c>
      <c r="H2627" s="318">
        <v>7.7754984729158302E-4</v>
      </c>
      <c r="I2627" s="318">
        <v>-3.5572961481329456E-2</v>
      </c>
      <c r="J2627" s="318">
        <v>0</v>
      </c>
      <c r="K2627" s="318" t="s">
        <v>634</v>
      </c>
      <c r="O2627" s="318">
        <v>0</v>
      </c>
      <c r="P2627" s="318">
        <v>0</v>
      </c>
      <c r="Q2627" s="318">
        <v>0</v>
      </c>
      <c r="R2627" s="318">
        <v>1</v>
      </c>
      <c r="S2627" s="318">
        <v>4.3478260869565216E-2</v>
      </c>
      <c r="T2627" s="318">
        <v>0</v>
      </c>
      <c r="U2627" s="318">
        <v>0</v>
      </c>
    </row>
    <row r="2628" spans="1:21" x14ac:dyDescent="0.2">
      <c r="A2628" s="318">
        <v>40332</v>
      </c>
      <c r="B2628" s="318">
        <v>354.54901100000001</v>
      </c>
      <c r="C2628" s="318">
        <v>2.2357920597532357E-2</v>
      </c>
      <c r="D2628" s="318">
        <v>-3.678373634379734E-3</v>
      </c>
      <c r="E2628" s="318">
        <v>2.7839951741661473E-2</v>
      </c>
      <c r="F2628" s="318">
        <v>2.9981486491020046E-2</v>
      </c>
      <c r="G2628" s="318">
        <v>7.7506291297803971E-4</v>
      </c>
      <c r="H2628" s="318">
        <v>8.1381605862694171E-4</v>
      </c>
      <c r="I2628" s="318">
        <v>-2.921534062056046E-2</v>
      </c>
      <c r="J2628" s="318">
        <v>0</v>
      </c>
      <c r="K2628" s="318" t="s">
        <v>634</v>
      </c>
      <c r="O2628" s="318">
        <v>0</v>
      </c>
      <c r="P2628" s="318">
        <v>0</v>
      </c>
      <c r="Q2628" s="318">
        <v>0</v>
      </c>
      <c r="R2628" s="318">
        <v>1</v>
      </c>
      <c r="S2628" s="318">
        <v>4.3478260869565216E-2</v>
      </c>
      <c r="T2628" s="318">
        <v>0</v>
      </c>
      <c r="U2628" s="318">
        <v>0</v>
      </c>
    </row>
    <row r="2629" spans="1:21" x14ac:dyDescent="0.2">
      <c r="A2629" s="318">
        <v>40333</v>
      </c>
      <c r="B2629" s="318">
        <v>348.432007</v>
      </c>
      <c r="C2629" s="318">
        <v>-1.7403480994100353E-2</v>
      </c>
      <c r="D2629" s="318">
        <v>-4.79615682968881E-3</v>
      </c>
      <c r="E2629" s="318">
        <v>2.7900150966589463E-2</v>
      </c>
      <c r="F2629" s="318">
        <v>3.0046316425557881E-2</v>
      </c>
      <c r="G2629" s="318">
        <v>7.7841842395848292E-4</v>
      </c>
      <c r="H2629" s="318">
        <v>8.1733934515640708E-4</v>
      </c>
      <c r="I2629" s="318">
        <v>-1.9729286226912265E-2</v>
      </c>
      <c r="J2629" s="318">
        <v>0</v>
      </c>
      <c r="K2629" s="318" t="s">
        <v>634</v>
      </c>
      <c r="O2629" s="318">
        <v>0</v>
      </c>
      <c r="P2629" s="318">
        <v>0</v>
      </c>
      <c r="Q2629" s="318">
        <v>0</v>
      </c>
      <c r="R2629" s="318">
        <v>1</v>
      </c>
      <c r="S2629" s="318">
        <v>4.3478260869565216E-2</v>
      </c>
      <c r="T2629" s="318">
        <v>0</v>
      </c>
      <c r="U2629" s="318">
        <v>0</v>
      </c>
    </row>
    <row r="2630" spans="1:21" x14ac:dyDescent="0.2">
      <c r="A2630" s="318">
        <v>40336</v>
      </c>
      <c r="B2630" s="318">
        <v>344.358002</v>
      </c>
      <c r="C2630" s="318">
        <v>-1.1761289595279369E-2</v>
      </c>
      <c r="D2630" s="318">
        <v>-3.9874475282602921E-3</v>
      </c>
      <c r="E2630" s="318">
        <v>2.7413171358423905E-2</v>
      </c>
      <c r="F2630" s="318">
        <v>2.9521876847533435E-2</v>
      </c>
      <c r="G2630" s="318">
        <v>7.5148196392631282E-4</v>
      </c>
      <c r="H2630" s="318">
        <v>7.8905606212262844E-4</v>
      </c>
      <c r="I2630" s="318">
        <v>-3.3368806501109419E-2</v>
      </c>
      <c r="J2630" s="318">
        <v>0</v>
      </c>
      <c r="K2630" s="318" t="s">
        <v>634</v>
      </c>
      <c r="O2630" s="318">
        <v>0</v>
      </c>
      <c r="P2630" s="318">
        <v>0</v>
      </c>
      <c r="Q2630" s="318">
        <v>0</v>
      </c>
      <c r="R2630" s="318">
        <v>1</v>
      </c>
      <c r="S2630" s="318">
        <v>4.3478260869565216E-2</v>
      </c>
      <c r="T2630" s="318">
        <v>0</v>
      </c>
      <c r="U2630" s="318">
        <v>0</v>
      </c>
    </row>
    <row r="2631" spans="1:21" x14ac:dyDescent="0.2">
      <c r="A2631" s="318">
        <v>40338</v>
      </c>
      <c r="B2631" s="318">
        <v>348.19500699999998</v>
      </c>
      <c r="C2631" s="318">
        <v>2.5324066875050889E-2</v>
      </c>
      <c r="D2631" s="318">
        <v>-1.493012798428823E-3</v>
      </c>
      <c r="E2631" s="318">
        <v>2.7653905003273548E-2</v>
      </c>
      <c r="F2631" s="318">
        <v>2.9781128465063818E-2</v>
      </c>
      <c r="G2631" s="318">
        <v>7.6473846193007768E-4</v>
      </c>
      <c r="H2631" s="318">
        <v>8.0297538502658162E-4</v>
      </c>
      <c r="I2631" s="318">
        <v>-4.5612721984620658E-2</v>
      </c>
      <c r="J2631" s="318">
        <v>0</v>
      </c>
      <c r="K2631" s="318" t="s">
        <v>634</v>
      </c>
      <c r="O2631" s="318">
        <v>0</v>
      </c>
      <c r="P2631" s="318">
        <v>0</v>
      </c>
      <c r="Q2631" s="318">
        <v>0</v>
      </c>
      <c r="R2631" s="318">
        <v>2</v>
      </c>
      <c r="S2631" s="318">
        <v>8.6956521739130432E-2</v>
      </c>
      <c r="T2631" s="318">
        <v>0</v>
      </c>
      <c r="U2631" s="318">
        <v>0</v>
      </c>
    </row>
    <row r="2632" spans="1:21" x14ac:dyDescent="0.2">
      <c r="A2632" s="318">
        <v>40339</v>
      </c>
      <c r="B2632" s="318">
        <v>352.95098899999999</v>
      </c>
      <c r="C2632" s="318">
        <v>1.3566518162972472E-2</v>
      </c>
      <c r="D2632" s="318">
        <v>5.3851787240215276E-4</v>
      </c>
      <c r="E2632" s="318">
        <v>2.7085960390759223E-2</v>
      </c>
      <c r="F2632" s="318">
        <v>2.9169495805433009E-2</v>
      </c>
      <c r="G2632" s="318">
        <v>7.3364925028977747E-4</v>
      </c>
      <c r="H2632" s="318">
        <v>7.7033171280426643E-4</v>
      </c>
      <c r="I2632" s="318">
        <v>-2.886205686055664E-2</v>
      </c>
      <c r="J2632" s="318">
        <v>0</v>
      </c>
      <c r="K2632" s="318" t="s">
        <v>634</v>
      </c>
      <c r="O2632" s="318">
        <v>0</v>
      </c>
      <c r="P2632" s="318">
        <v>0</v>
      </c>
      <c r="Q2632" s="318">
        <v>0</v>
      </c>
      <c r="R2632" s="318">
        <v>2</v>
      </c>
      <c r="S2632" s="318">
        <v>8.6956521739130432E-2</v>
      </c>
      <c r="T2632" s="318">
        <v>0</v>
      </c>
      <c r="U2632" s="318">
        <v>0</v>
      </c>
    </row>
    <row r="2633" spans="1:21" x14ac:dyDescent="0.2">
      <c r="A2633" s="318">
        <v>40340</v>
      </c>
      <c r="B2633" s="318">
        <v>354.82699600000001</v>
      </c>
      <c r="C2633" s="318">
        <v>5.3011295435805459E-3</v>
      </c>
      <c r="D2633" s="318">
        <v>-2.1503089875161974E-3</v>
      </c>
      <c r="E2633" s="318">
        <v>2.3232495428024091E-2</v>
      </c>
      <c r="F2633" s="318">
        <v>2.501961046094902E-2</v>
      </c>
      <c r="G2633" s="318">
        <v>5.3974884381316035E-4</v>
      </c>
      <c r="H2633" s="318">
        <v>5.6673628600381837E-4</v>
      </c>
      <c r="I2633" s="318">
        <v>-1.9585731279205928E-2</v>
      </c>
      <c r="J2633" s="318">
        <v>0</v>
      </c>
      <c r="K2633" s="318" t="s">
        <v>634</v>
      </c>
      <c r="O2633" s="318">
        <v>0</v>
      </c>
      <c r="P2633" s="318">
        <v>0</v>
      </c>
      <c r="Q2633" s="318">
        <v>0</v>
      </c>
      <c r="R2633" s="318">
        <v>2</v>
      </c>
      <c r="S2633" s="318">
        <v>8.6956521739130432E-2</v>
      </c>
      <c r="T2633" s="318">
        <v>0</v>
      </c>
      <c r="U2633" s="318">
        <v>0</v>
      </c>
    </row>
    <row r="2634" spans="1:21" x14ac:dyDescent="0.2">
      <c r="A2634" s="318">
        <v>40343</v>
      </c>
      <c r="B2634" s="318">
        <v>364.13799999999998</v>
      </c>
      <c r="C2634" s="318">
        <v>2.5902581189949699E-2</v>
      </c>
      <c r="D2634" s="318">
        <v>-5.6910423162497351E-4</v>
      </c>
      <c r="E2634" s="318">
        <v>2.398217027273913E-2</v>
      </c>
      <c r="F2634" s="318">
        <v>2.5826952601411369E-2</v>
      </c>
      <c r="G2634" s="318">
        <v>5.7514449099065241E-4</v>
      </c>
      <c r="H2634" s="318">
        <v>6.0390171554018505E-4</v>
      </c>
      <c r="I2634" s="318">
        <v>-2.8686658455577479E-2</v>
      </c>
      <c r="J2634" s="318">
        <v>0</v>
      </c>
      <c r="K2634" s="318" t="s">
        <v>634</v>
      </c>
      <c r="O2634" s="318">
        <v>0</v>
      </c>
      <c r="P2634" s="318">
        <v>0</v>
      </c>
      <c r="Q2634" s="318">
        <v>0</v>
      </c>
      <c r="R2634" s="318">
        <v>2</v>
      </c>
      <c r="S2634" s="318">
        <v>8.6956521739130432E-2</v>
      </c>
      <c r="T2634" s="318">
        <v>0</v>
      </c>
      <c r="U2634" s="318">
        <v>0</v>
      </c>
    </row>
    <row r="2635" spans="1:21" x14ac:dyDescent="0.2">
      <c r="A2635" s="318">
        <v>40344</v>
      </c>
      <c r="B2635" s="318">
        <v>365.31100500000002</v>
      </c>
      <c r="C2635" s="318">
        <v>3.2161426036585871E-3</v>
      </c>
      <c r="D2635" s="318">
        <v>-1.2967808984692892E-3</v>
      </c>
      <c r="E2635" s="318">
        <v>2.3603567905151772E-2</v>
      </c>
      <c r="F2635" s="318">
        <v>2.541922697477883E-2</v>
      </c>
      <c r="G2635" s="318">
        <v>5.5712841785311089E-4</v>
      </c>
      <c r="H2635" s="318">
        <v>5.8498483874576651E-4</v>
      </c>
      <c r="I2635" s="318">
        <v>-1.4365811259062616E-2</v>
      </c>
      <c r="J2635" s="318">
        <v>0</v>
      </c>
      <c r="K2635" s="318" t="s">
        <v>634</v>
      </c>
      <c r="O2635" s="318">
        <v>0</v>
      </c>
      <c r="P2635" s="318">
        <v>0</v>
      </c>
      <c r="Q2635" s="318">
        <v>0</v>
      </c>
      <c r="R2635" s="318">
        <v>2</v>
      </c>
      <c r="S2635" s="318">
        <v>8.6956521739130432E-2</v>
      </c>
      <c r="T2635" s="318">
        <v>0</v>
      </c>
      <c r="U2635" s="318">
        <v>0</v>
      </c>
    </row>
    <row r="2636" spans="1:21" x14ac:dyDescent="0.2">
      <c r="A2636" s="318">
        <v>40346</v>
      </c>
      <c r="B2636" s="318">
        <v>361.32598899999999</v>
      </c>
      <c r="C2636" s="318">
        <v>-7.5529278282080673E-4</v>
      </c>
      <c r="D2636" s="318">
        <v>-4.2483513485960719E-4</v>
      </c>
      <c r="E2636" s="318">
        <v>2.2394575286911342E-2</v>
      </c>
      <c r="F2636" s="318">
        <v>2.4117234924366061E-2</v>
      </c>
      <c r="G2636" s="318">
        <v>5.0151700228114016E-4</v>
      </c>
      <c r="H2636" s="318">
        <v>5.2659285239519717E-4</v>
      </c>
      <c r="I2636" s="318">
        <v>-1.5925864391568536E-2</v>
      </c>
      <c r="J2636" s="318">
        <v>0</v>
      </c>
      <c r="K2636" s="318" t="s">
        <v>634</v>
      </c>
      <c r="O2636" s="318">
        <v>0</v>
      </c>
      <c r="P2636" s="318">
        <v>0</v>
      </c>
      <c r="Q2636" s="318">
        <v>0</v>
      </c>
      <c r="R2636" s="318">
        <v>3</v>
      </c>
      <c r="S2636" s="318">
        <v>0.13043478260869565</v>
      </c>
      <c r="T2636" s="318">
        <v>0</v>
      </c>
      <c r="U2636" s="318">
        <v>0</v>
      </c>
    </row>
    <row r="2637" spans="1:21" x14ac:dyDescent="0.2">
      <c r="A2637" s="318">
        <v>40347</v>
      </c>
      <c r="B2637" s="318">
        <v>361.864014</v>
      </c>
      <c r="C2637" s="318">
        <v>1.4879218380501353E-3</v>
      </c>
      <c r="D2637" s="318">
        <v>1.671009579976142E-3</v>
      </c>
      <c r="E2637" s="318">
        <v>2.0210574374276848E-2</v>
      </c>
      <c r="F2637" s="318">
        <v>2.1765233941528912E-2</v>
      </c>
      <c r="G2637" s="318">
        <v>4.0846731653817602E-4</v>
      </c>
      <c r="H2637" s="318">
        <v>4.2889068236508481E-4</v>
      </c>
      <c r="I2637" s="318">
        <v>-1.9269768047686476E-2</v>
      </c>
      <c r="J2637" s="318">
        <v>0</v>
      </c>
      <c r="K2637" s="318" t="s">
        <v>634</v>
      </c>
      <c r="O2637" s="318">
        <v>0</v>
      </c>
      <c r="P2637" s="318">
        <v>0</v>
      </c>
      <c r="Q2637" s="318">
        <v>0</v>
      </c>
      <c r="R2637" s="318">
        <v>3</v>
      </c>
      <c r="S2637" s="318">
        <v>0.13043478260869565</v>
      </c>
      <c r="T2637" s="318">
        <v>0</v>
      </c>
      <c r="U2637" s="318">
        <v>0</v>
      </c>
    </row>
    <row r="2638" spans="1:21" x14ac:dyDescent="0.2">
      <c r="A2638" s="318">
        <v>40350</v>
      </c>
      <c r="B2638" s="318">
        <v>369.23599200000001</v>
      </c>
      <c r="C2638" s="318">
        <v>2.0167495017199243E-2</v>
      </c>
      <c r="D2638" s="318">
        <v>4.0772237870302609E-3</v>
      </c>
      <c r="E2638" s="318">
        <v>1.9188148839976132E-2</v>
      </c>
      <c r="F2638" s="318">
        <v>2.0664160289205064E-2</v>
      </c>
      <c r="G2638" s="318">
        <v>3.6818505590507737E-4</v>
      </c>
      <c r="H2638" s="318">
        <v>3.8659430870033128E-4</v>
      </c>
      <c r="I2638" s="318">
        <v>-6.7380155090353234E-3</v>
      </c>
      <c r="J2638" s="318">
        <v>0</v>
      </c>
      <c r="K2638" s="318" t="s">
        <v>634</v>
      </c>
      <c r="O2638" s="318">
        <v>0</v>
      </c>
      <c r="P2638" s="318">
        <v>0</v>
      </c>
      <c r="Q2638" s="318">
        <v>0</v>
      </c>
      <c r="R2638" s="318">
        <v>3</v>
      </c>
      <c r="S2638" s="318">
        <v>0.13043478260869565</v>
      </c>
      <c r="T2638" s="318">
        <v>0</v>
      </c>
      <c r="U2638" s="318">
        <v>0</v>
      </c>
    </row>
    <row r="2639" spans="1:21" x14ac:dyDescent="0.2">
      <c r="A2639" s="318">
        <v>40351</v>
      </c>
      <c r="B2639" s="318">
        <v>363.63699300000002</v>
      </c>
      <c r="C2639" s="318">
        <v>-1.5279886282246587E-2</v>
      </c>
      <c r="D2639" s="318">
        <v>2.616144317974189E-3</v>
      </c>
      <c r="E2639" s="318">
        <v>1.9449036903048913E-2</v>
      </c>
      <c r="F2639" s="318">
        <v>2.0945116664821906E-2</v>
      </c>
      <c r="G2639" s="318">
        <v>3.7826503645615843E-4</v>
      </c>
      <c r="H2639" s="318">
        <v>3.9717828827896638E-4</v>
      </c>
      <c r="I2639" s="318">
        <v>8.2156640723458543E-3</v>
      </c>
      <c r="J2639" s="318">
        <v>0</v>
      </c>
      <c r="K2639" s="318" t="s">
        <v>634</v>
      </c>
      <c r="O2639" s="318">
        <v>0</v>
      </c>
      <c r="P2639" s="318">
        <v>0</v>
      </c>
      <c r="Q2639" s="318">
        <v>0</v>
      </c>
      <c r="R2639" s="318">
        <v>3</v>
      </c>
      <c r="S2639" s="318">
        <v>0.13043478260869565</v>
      </c>
      <c r="T2639" s="318">
        <v>0</v>
      </c>
      <c r="U2639" s="318">
        <v>0</v>
      </c>
    </row>
    <row r="2640" spans="1:21" x14ac:dyDescent="0.2">
      <c r="A2640" s="318">
        <v>40352</v>
      </c>
      <c r="B2640" s="318">
        <v>358.63400300000001</v>
      </c>
      <c r="C2640" s="318">
        <v>-1.3853719848238766E-2</v>
      </c>
      <c r="D2640" s="318">
        <v>3.7082144854273459E-3</v>
      </c>
      <c r="E2640" s="318">
        <v>1.7690236250505555E-2</v>
      </c>
      <c r="F2640" s="318">
        <v>1.9051023654390598E-2</v>
      </c>
      <c r="G2640" s="318">
        <v>3.1294445859870085E-4</v>
      </c>
      <c r="H2640" s="318">
        <v>3.2859168152863592E-4</v>
      </c>
      <c r="I2640" s="318">
        <v>-6.1510876133855598E-3</v>
      </c>
      <c r="J2640" s="318">
        <v>0</v>
      </c>
      <c r="K2640" s="318" t="s">
        <v>634</v>
      </c>
      <c r="O2640" s="318">
        <v>0</v>
      </c>
      <c r="P2640" s="318">
        <v>0</v>
      </c>
      <c r="Q2640" s="318">
        <v>0</v>
      </c>
      <c r="R2640" s="318">
        <v>3</v>
      </c>
      <c r="S2640" s="318">
        <v>0.13043478260869565</v>
      </c>
      <c r="T2640" s="318">
        <v>0</v>
      </c>
      <c r="U2640" s="318">
        <v>0</v>
      </c>
    </row>
    <row r="2641" spans="1:21" x14ac:dyDescent="0.2">
      <c r="A2641" s="318">
        <v>40354</v>
      </c>
      <c r="B2641" s="318">
        <v>351.09698500000002</v>
      </c>
      <c r="C2641" s="318">
        <v>0</v>
      </c>
      <c r="D2641" s="318">
        <v>-4.1215218977103525E-4</v>
      </c>
      <c r="E2641" s="318">
        <v>1.5045961818018466E-2</v>
      </c>
      <c r="F2641" s="318">
        <v>1.6203343496327578E-2</v>
      </c>
      <c r="G2641" s="318">
        <v>2.2638096702926952E-4</v>
      </c>
      <c r="H2641" s="318">
        <v>2.3770001538073301E-4</v>
      </c>
      <c r="I2641" s="318">
        <v>-2.2677477692432349E-2</v>
      </c>
      <c r="J2641" s="318">
        <v>0</v>
      </c>
      <c r="K2641" s="318" t="s">
        <v>634</v>
      </c>
      <c r="O2641" s="318">
        <v>0</v>
      </c>
      <c r="P2641" s="318">
        <v>0</v>
      </c>
      <c r="Q2641" s="318">
        <v>0</v>
      </c>
      <c r="R2641" s="318">
        <v>4</v>
      </c>
      <c r="S2641" s="318">
        <v>0.17391304347826086</v>
      </c>
      <c r="T2641" s="318">
        <v>0</v>
      </c>
      <c r="U2641" s="318">
        <v>0</v>
      </c>
    </row>
    <row r="2642" spans="1:21" x14ac:dyDescent="0.2">
      <c r="A2642" s="318">
        <v>40357</v>
      </c>
      <c r="B2642" s="318">
        <v>344.885986</v>
      </c>
      <c r="C2642" s="318">
        <v>-1.7848608790424676E-2</v>
      </c>
      <c r="D2642" s="318">
        <v>-6.9534097984260172E-4</v>
      </c>
      <c r="E2642" s="318">
        <v>1.5326377293796899E-2</v>
      </c>
      <c r="F2642" s="318">
        <v>1.6505329393319737E-2</v>
      </c>
      <c r="G2642" s="318">
        <v>2.3489784095181315E-4</v>
      </c>
      <c r="H2642" s="318">
        <v>2.4664273299940384E-4</v>
      </c>
      <c r="I2642" s="318">
        <v>-2.791413754674775E-2</v>
      </c>
      <c r="J2642" s="318">
        <v>0</v>
      </c>
      <c r="K2642" s="318" t="s">
        <v>634</v>
      </c>
      <c r="O2642" s="318">
        <v>0</v>
      </c>
      <c r="P2642" s="318">
        <v>0</v>
      </c>
      <c r="Q2642" s="318">
        <v>0</v>
      </c>
      <c r="R2642" s="318">
        <v>4</v>
      </c>
      <c r="S2642" s="318">
        <v>0.17391304347826086</v>
      </c>
      <c r="T2642" s="318">
        <v>0</v>
      </c>
      <c r="U2642" s="318">
        <v>0</v>
      </c>
    </row>
    <row r="2643" spans="1:21" x14ac:dyDescent="0.2">
      <c r="A2643" s="318">
        <v>40359</v>
      </c>
      <c r="B2643" s="318">
        <v>328.12200899999999</v>
      </c>
      <c r="C2643" s="318">
        <v>4.4013582908342475E-3</v>
      </c>
      <c r="D2643" s="318">
        <v>-2.2927716047294847E-3</v>
      </c>
      <c r="E2643" s="318">
        <v>1.9086439947360638E-2</v>
      </c>
      <c r="F2643" s="318">
        <v>2.0554627635619147E-2</v>
      </c>
      <c r="G2643" s="318">
        <v>3.6429218986420395E-4</v>
      </c>
      <c r="H2643" s="318">
        <v>3.8250679935741415E-4</v>
      </c>
      <c r="I2643" s="318">
        <v>-5.984923945057518E-2</v>
      </c>
      <c r="J2643" s="318">
        <v>0</v>
      </c>
      <c r="K2643" s="318" t="s">
        <v>634</v>
      </c>
      <c r="O2643" s="318">
        <v>0</v>
      </c>
      <c r="P2643" s="318">
        <v>0</v>
      </c>
      <c r="Q2643" s="318">
        <v>0</v>
      </c>
      <c r="R2643" s="318">
        <v>5</v>
      </c>
      <c r="S2643" s="318">
        <v>0.21739130434782608</v>
      </c>
      <c r="T2643" s="318">
        <v>0</v>
      </c>
      <c r="U2643" s="318">
        <v>0</v>
      </c>
    </row>
    <row r="2644" spans="1:21" x14ac:dyDescent="0.2">
      <c r="A2644" s="318">
        <v>40360</v>
      </c>
      <c r="B2644" s="318">
        <v>317.89001500000001</v>
      </c>
      <c r="C2644" s="318">
        <v>-3.1680059700485923E-2</v>
      </c>
      <c r="D2644" s="318">
        <v>-4.1325338819943169E-3</v>
      </c>
      <c r="E2644" s="318">
        <v>1.9991069192001398E-2</v>
      </c>
      <c r="F2644" s="318">
        <v>2.1528843745232274E-2</v>
      </c>
      <c r="G2644" s="318">
        <v>3.9964284743938746E-4</v>
      </c>
      <c r="H2644" s="318">
        <v>4.1962498981135685E-4</v>
      </c>
      <c r="I2644" s="318">
        <v>-5.5871847033934885E-2</v>
      </c>
      <c r="J2644" s="318">
        <v>0</v>
      </c>
      <c r="K2644" s="318" t="s">
        <v>634</v>
      </c>
      <c r="O2644" s="318">
        <v>0</v>
      </c>
      <c r="P2644" s="318">
        <v>0</v>
      </c>
      <c r="Q2644" s="318">
        <v>0</v>
      </c>
      <c r="R2644" s="318">
        <v>5</v>
      </c>
      <c r="S2644" s="318">
        <v>0.21739130434782608</v>
      </c>
      <c r="T2644" s="318">
        <v>0</v>
      </c>
      <c r="U2644" s="318">
        <v>0</v>
      </c>
    </row>
    <row r="2645" spans="1:21" x14ac:dyDescent="0.2">
      <c r="A2645" s="318">
        <v>40361</v>
      </c>
      <c r="B2645" s="318">
        <v>326.40701300000001</v>
      </c>
      <c r="C2645" s="318">
        <v>2.6439650590710961E-2</v>
      </c>
      <c r="D2645" s="318">
        <v>-3.9381657870810501E-3</v>
      </c>
      <c r="E2645" s="318">
        <v>2.0279272516052289E-2</v>
      </c>
      <c r="F2645" s="318">
        <v>2.1839216555748619E-2</v>
      </c>
      <c r="G2645" s="318">
        <v>4.1124889378031367E-4</v>
      </c>
      <c r="H2645" s="318">
        <v>4.3181133846932938E-4</v>
      </c>
      <c r="I2645" s="318">
        <v>-7.3810161995278858E-2</v>
      </c>
      <c r="J2645" s="318">
        <v>0</v>
      </c>
      <c r="K2645" s="318" t="s">
        <v>634</v>
      </c>
      <c r="O2645" s="318">
        <v>0</v>
      </c>
      <c r="P2645" s="318">
        <v>0</v>
      </c>
      <c r="Q2645" s="318">
        <v>0</v>
      </c>
      <c r="R2645" s="318">
        <v>5</v>
      </c>
      <c r="S2645" s="318">
        <v>0.21739130434782608</v>
      </c>
      <c r="T2645" s="318">
        <v>0</v>
      </c>
      <c r="U2645" s="318">
        <v>0</v>
      </c>
    </row>
    <row r="2646" spans="1:21" x14ac:dyDescent="0.2">
      <c r="A2646" s="318">
        <v>40364</v>
      </c>
      <c r="B2646" s="318">
        <v>323.635986</v>
      </c>
      <c r="C2646" s="318">
        <v>-8.5257245729037194E-3</v>
      </c>
      <c r="D2646" s="318">
        <v>-3.5154154813097816E-3</v>
      </c>
      <c r="E2646" s="318">
        <v>2.0076050138602513E-2</v>
      </c>
      <c r="F2646" s="318">
        <v>2.1620361687725784E-2</v>
      </c>
      <c r="G2646" s="318">
        <v>4.0304778916768201E-4</v>
      </c>
      <c r="H2646" s="318">
        <v>4.2320017862606613E-4</v>
      </c>
      <c r="I2646" s="318">
        <v>-6.3034760032212797E-2</v>
      </c>
      <c r="J2646" s="318">
        <v>0</v>
      </c>
      <c r="K2646" s="318" t="s">
        <v>634</v>
      </c>
      <c r="O2646" s="318">
        <v>0</v>
      </c>
      <c r="P2646" s="318">
        <v>0</v>
      </c>
      <c r="Q2646" s="318">
        <v>0</v>
      </c>
      <c r="R2646" s="318">
        <v>5</v>
      </c>
      <c r="S2646" s="318">
        <v>0.21739130434782608</v>
      </c>
      <c r="T2646" s="318">
        <v>0</v>
      </c>
      <c r="U2646" s="318">
        <v>0</v>
      </c>
    </row>
    <row r="2647" spans="1:21" x14ac:dyDescent="0.2">
      <c r="A2647" s="318">
        <v>40365</v>
      </c>
      <c r="B2647" s="318">
        <v>336.74099699999999</v>
      </c>
      <c r="C2647" s="318">
        <v>3.9694695773403108E-2</v>
      </c>
      <c r="D2647" s="318">
        <v>-1.065130463753473E-3</v>
      </c>
      <c r="E2647" s="318">
        <v>2.2061270620798785E-2</v>
      </c>
      <c r="F2647" s="318">
        <v>2.3758291437783307E-2</v>
      </c>
      <c r="G2647" s="318">
        <v>4.8669966140411967E-4</v>
      </c>
      <c r="H2647" s="318">
        <v>5.1103464447432563E-4</v>
      </c>
      <c r="I2647" s="318">
        <v>-6.4897380400158272E-2</v>
      </c>
      <c r="J2647" s="318">
        <v>0</v>
      </c>
      <c r="K2647" s="318" t="s">
        <v>634</v>
      </c>
      <c r="O2647" s="318">
        <v>0</v>
      </c>
      <c r="P2647" s="318">
        <v>0</v>
      </c>
      <c r="Q2647" s="318">
        <v>0</v>
      </c>
      <c r="R2647" s="318">
        <v>5</v>
      </c>
      <c r="S2647" s="318">
        <v>0.21739130434782608</v>
      </c>
      <c r="T2647" s="318">
        <v>0</v>
      </c>
      <c r="U2647" s="318">
        <v>0</v>
      </c>
    </row>
    <row r="2648" spans="1:21" x14ac:dyDescent="0.2">
      <c r="A2648" s="318">
        <v>40366</v>
      </c>
      <c r="B2648" s="318">
        <v>343.15100100000001</v>
      </c>
      <c r="C2648" s="318">
        <v>1.8856506475544578E-2</v>
      </c>
      <c r="D2648" s="318">
        <v>5.1104597837588292E-4</v>
      </c>
      <c r="E2648" s="318">
        <v>2.2254249465434556E-2</v>
      </c>
      <c r="F2648" s="318">
        <v>2.3966114808929521E-2</v>
      </c>
      <c r="G2648" s="318">
        <v>4.9525161926979424E-4</v>
      </c>
      <c r="H2648" s="318">
        <v>5.2001420023328401E-4</v>
      </c>
      <c r="I2648" s="318">
        <v>-4.0100266285759724E-2</v>
      </c>
      <c r="J2648" s="318">
        <v>0</v>
      </c>
      <c r="K2648" s="318" t="s">
        <v>634</v>
      </c>
      <c r="O2648" s="318">
        <v>0</v>
      </c>
      <c r="P2648" s="318">
        <v>0</v>
      </c>
      <c r="Q2648" s="318">
        <v>0</v>
      </c>
      <c r="R2648" s="318">
        <v>5</v>
      </c>
      <c r="S2648" s="318">
        <v>0.21739130434782608</v>
      </c>
      <c r="T2648" s="318">
        <v>0</v>
      </c>
      <c r="U2648" s="318">
        <v>0</v>
      </c>
    </row>
    <row r="2649" spans="1:21" x14ac:dyDescent="0.2">
      <c r="A2649" s="318">
        <v>40367</v>
      </c>
      <c r="B2649" s="318">
        <v>344.72799700000002</v>
      </c>
      <c r="C2649" s="318">
        <v>4.5851051344046097E-3</v>
      </c>
      <c r="D2649" s="318">
        <v>-4.7652362832155875E-4</v>
      </c>
      <c r="E2649" s="318">
        <v>2.1546998827092316E-2</v>
      </c>
      <c r="F2649" s="318">
        <v>2.3204460275330185E-2</v>
      </c>
      <c r="G2649" s="318">
        <v>4.6427315845471763E-4</v>
      </c>
      <c r="H2649" s="318">
        <v>4.8748681637745351E-4</v>
      </c>
      <c r="I2649" s="318">
        <v>-2.89708302540303E-2</v>
      </c>
      <c r="J2649" s="318">
        <v>0</v>
      </c>
      <c r="K2649" s="318" t="s">
        <v>634</v>
      </c>
      <c r="O2649" s="318">
        <v>0</v>
      </c>
      <c r="P2649" s="318">
        <v>0</v>
      </c>
      <c r="Q2649" s="318">
        <v>0</v>
      </c>
      <c r="R2649" s="318">
        <v>5</v>
      </c>
      <c r="S2649" s="318">
        <v>0.21739130434782608</v>
      </c>
      <c r="T2649" s="318">
        <v>0</v>
      </c>
      <c r="U2649" s="318">
        <v>0</v>
      </c>
    </row>
    <row r="2650" spans="1:21" x14ac:dyDescent="0.2">
      <c r="A2650" s="318">
        <v>40368</v>
      </c>
      <c r="B2650" s="318">
        <v>348.32800300000002</v>
      </c>
      <c r="C2650" s="318">
        <v>1.0388881644929978E-2</v>
      </c>
      <c r="D2650" s="318">
        <v>-6.2783965299024796E-4</v>
      </c>
      <c r="E2650" s="318">
        <v>2.1454407881328921E-2</v>
      </c>
      <c r="F2650" s="318">
        <v>2.3104746949123452E-2</v>
      </c>
      <c r="G2650" s="318">
        <v>4.6029161753842853E-4</v>
      </c>
      <c r="H2650" s="318">
        <v>4.8330619841534998E-4</v>
      </c>
      <c r="I2650" s="318">
        <v>-2.6865388961233503E-2</v>
      </c>
      <c r="J2650" s="318">
        <v>0</v>
      </c>
      <c r="K2650" s="318" t="s">
        <v>634</v>
      </c>
      <c r="O2650" s="318">
        <v>0</v>
      </c>
      <c r="P2650" s="318">
        <v>0</v>
      </c>
      <c r="Q2650" s="318">
        <v>0</v>
      </c>
      <c r="R2650" s="318">
        <v>5</v>
      </c>
      <c r="S2650" s="318">
        <v>0.21739130434782608</v>
      </c>
      <c r="T2650" s="318">
        <v>0</v>
      </c>
      <c r="U2650" s="318">
        <v>0</v>
      </c>
    </row>
    <row r="2651" spans="1:21" x14ac:dyDescent="0.2">
      <c r="A2651" s="318">
        <v>40371</v>
      </c>
      <c r="B2651" s="318">
        <v>350.74499500000002</v>
      </c>
      <c r="C2651" s="318">
        <v>6.914876236721078E-3</v>
      </c>
      <c r="D2651" s="318">
        <v>-5.5099457236450883E-4</v>
      </c>
      <c r="E2651" s="318">
        <v>2.1479581268652383E-2</v>
      </c>
      <c r="F2651" s="318">
        <v>2.3131856750856411E-2</v>
      </c>
      <c r="G2651" s="318">
        <v>4.6137241147664224E-4</v>
      </c>
      <c r="H2651" s="318">
        <v>4.8444103205047437E-4</v>
      </c>
      <c r="I2651" s="318">
        <v>-1.8399100957182214E-2</v>
      </c>
      <c r="J2651" s="318">
        <v>0</v>
      </c>
      <c r="K2651" s="318" t="s">
        <v>634</v>
      </c>
      <c r="O2651" s="318">
        <v>0</v>
      </c>
      <c r="P2651" s="318">
        <v>0</v>
      </c>
      <c r="Q2651" s="318">
        <v>0</v>
      </c>
      <c r="R2651" s="318">
        <v>5</v>
      </c>
      <c r="S2651" s="318">
        <v>0.21739130434782608</v>
      </c>
      <c r="T2651" s="318">
        <v>0</v>
      </c>
      <c r="U2651" s="318">
        <v>0</v>
      </c>
    </row>
    <row r="2652" spans="1:21" x14ac:dyDescent="0.2">
      <c r="A2652" s="318">
        <v>40372</v>
      </c>
      <c r="B2652" s="318">
        <v>357.19400000000002</v>
      </c>
      <c r="C2652" s="318">
        <v>1.8219602090742019E-2</v>
      </c>
      <c r="D2652" s="318">
        <v>-9.16850719945827E-4</v>
      </c>
      <c r="E2652" s="318">
        <v>2.1067962636280461E-2</v>
      </c>
      <c r="F2652" s="318">
        <v>2.2688575146763573E-2</v>
      </c>
      <c r="G2652" s="318">
        <v>4.4385904964370956E-4</v>
      </c>
      <c r="H2652" s="318">
        <v>4.6605200212589506E-4</v>
      </c>
      <c r="I2652" s="318">
        <v>-2.8197054477718388E-2</v>
      </c>
      <c r="J2652" s="318">
        <v>0</v>
      </c>
      <c r="K2652" s="318" t="s">
        <v>634</v>
      </c>
      <c r="O2652" s="318">
        <v>0</v>
      </c>
      <c r="P2652" s="318">
        <v>0</v>
      </c>
      <c r="Q2652" s="318">
        <v>0</v>
      </c>
      <c r="R2652" s="318">
        <v>5</v>
      </c>
      <c r="S2652" s="318">
        <v>0.21739130434782608</v>
      </c>
      <c r="T2652" s="318">
        <v>0</v>
      </c>
      <c r="U2652" s="318">
        <v>0</v>
      </c>
    </row>
    <row r="2653" spans="1:21" x14ac:dyDescent="0.2">
      <c r="A2653" s="318">
        <v>40373</v>
      </c>
      <c r="B2653" s="318">
        <v>354.01599099999999</v>
      </c>
      <c r="C2653" s="318">
        <v>-8.936967118917314E-3</v>
      </c>
      <c r="D2653" s="318">
        <v>-1.4955702305446789E-3</v>
      </c>
      <c r="E2653" s="318">
        <v>2.1115620266053493E-2</v>
      </c>
      <c r="F2653" s="318">
        <v>2.2739898748057607E-2</v>
      </c>
      <c r="G2653" s="318">
        <v>4.4586941922016905E-4</v>
      </c>
      <c r="H2653" s="318">
        <v>4.6816289018117752E-4</v>
      </c>
      <c r="I2653" s="318">
        <v>-2.2276982085474548E-2</v>
      </c>
      <c r="J2653" s="318">
        <v>0</v>
      </c>
      <c r="K2653" s="318" t="s">
        <v>634</v>
      </c>
      <c r="O2653" s="318">
        <v>0</v>
      </c>
      <c r="P2653" s="318">
        <v>0</v>
      </c>
      <c r="Q2653" s="318">
        <v>0</v>
      </c>
      <c r="R2653" s="318">
        <v>5</v>
      </c>
      <c r="S2653" s="318">
        <v>0.21739130434782608</v>
      </c>
      <c r="T2653" s="318">
        <v>0</v>
      </c>
      <c r="U2653" s="318">
        <v>0</v>
      </c>
    </row>
    <row r="2654" spans="1:21" x14ac:dyDescent="0.2">
      <c r="A2654" s="318">
        <v>40374</v>
      </c>
      <c r="B2654" s="318">
        <v>348.60900900000001</v>
      </c>
      <c r="C2654" s="318">
        <v>-1.5391108304439865E-2</v>
      </c>
      <c r="D2654" s="318">
        <v>-1.7421373398331934E-3</v>
      </c>
      <c r="E2654" s="318">
        <v>2.1252294710352823E-2</v>
      </c>
      <c r="F2654" s="318">
        <v>2.2887086611149195E-2</v>
      </c>
      <c r="G2654" s="318">
        <v>4.5166003045569065E-4</v>
      </c>
      <c r="H2654" s="318">
        <v>4.7424303197847521E-4</v>
      </c>
      <c r="I2654" s="318">
        <v>-2.790330538907879E-2</v>
      </c>
      <c r="J2654" s="318">
        <v>0</v>
      </c>
      <c r="K2654" s="318" t="s">
        <v>634</v>
      </c>
      <c r="O2654" s="318">
        <v>0</v>
      </c>
      <c r="P2654" s="318">
        <v>0</v>
      </c>
      <c r="Q2654" s="318">
        <v>0</v>
      </c>
      <c r="R2654" s="318">
        <v>5</v>
      </c>
      <c r="S2654" s="318">
        <v>0.21739130434782608</v>
      </c>
      <c r="T2654" s="318">
        <v>0</v>
      </c>
      <c r="U2654" s="318">
        <v>0</v>
      </c>
    </row>
    <row r="2655" spans="1:21" x14ac:dyDescent="0.2">
      <c r="A2655" s="318">
        <v>40375</v>
      </c>
      <c r="B2655" s="318">
        <v>346.39300500000002</v>
      </c>
      <c r="C2655" s="318">
        <v>-6.3769930591038391E-3</v>
      </c>
      <c r="D2655" s="318">
        <v>-2.0098373529895287E-3</v>
      </c>
      <c r="E2655" s="318">
        <v>2.1274637135841636E-2</v>
      </c>
      <c r="F2655" s="318">
        <v>2.2911147684752529E-2</v>
      </c>
      <c r="G2655" s="318">
        <v>4.5261018526173205E-4</v>
      </c>
      <c r="H2655" s="318">
        <v>4.7524069452481866E-4</v>
      </c>
      <c r="I2655" s="318">
        <v>-3.0503553482579576E-2</v>
      </c>
      <c r="J2655" s="318">
        <v>0</v>
      </c>
      <c r="K2655" s="318" t="s">
        <v>634</v>
      </c>
      <c r="O2655" s="318">
        <v>0</v>
      </c>
      <c r="P2655" s="318">
        <v>0</v>
      </c>
      <c r="Q2655" s="318">
        <v>0</v>
      </c>
      <c r="R2655" s="318">
        <v>5</v>
      </c>
      <c r="S2655" s="318">
        <v>0.21739130434782608</v>
      </c>
      <c r="T2655" s="318">
        <v>0</v>
      </c>
      <c r="U2655" s="318">
        <v>0</v>
      </c>
    </row>
    <row r="2656" spans="1:21" x14ac:dyDescent="0.2">
      <c r="A2656" s="318">
        <v>40378</v>
      </c>
      <c r="B2656" s="318">
        <v>346.69400000000002</v>
      </c>
      <c r="C2656" s="318">
        <v>8.6856344658386661E-4</v>
      </c>
      <c r="D2656" s="318">
        <v>-2.0393306097260173E-3</v>
      </c>
      <c r="E2656" s="318">
        <v>2.1269974506499853E-2</v>
      </c>
      <c r="F2656" s="318">
        <v>2.2906126391615225E-2</v>
      </c>
      <c r="G2656" s="318">
        <v>4.5241181550715367E-4</v>
      </c>
      <c r="H2656" s="318">
        <v>4.7503240628251139E-4</v>
      </c>
      <c r="I2656" s="318">
        <v>-3.6012613592848963E-2</v>
      </c>
      <c r="J2656" s="318">
        <v>0</v>
      </c>
      <c r="K2656" s="318" t="s">
        <v>634</v>
      </c>
      <c r="O2656" s="318">
        <v>0</v>
      </c>
      <c r="P2656" s="318">
        <v>0</v>
      </c>
      <c r="Q2656" s="318">
        <v>0</v>
      </c>
      <c r="R2656" s="318">
        <v>5</v>
      </c>
      <c r="S2656" s="318">
        <v>0.21739130434782608</v>
      </c>
      <c r="T2656" s="318">
        <v>0</v>
      </c>
      <c r="U2656" s="318">
        <v>0</v>
      </c>
    </row>
    <row r="2657" spans="1:21" x14ac:dyDescent="0.2">
      <c r="A2657" s="318">
        <v>40379</v>
      </c>
      <c r="B2657" s="318">
        <v>344.459991</v>
      </c>
      <c r="C2657" s="318">
        <v>-6.4645992332124629E-3</v>
      </c>
      <c r="D2657" s="318">
        <v>-3.3075255740313367E-3</v>
      </c>
      <c r="E2657" s="318">
        <v>2.0665068981606555E-2</v>
      </c>
      <c r="F2657" s="318">
        <v>2.2254689672499366E-2</v>
      </c>
      <c r="G2657" s="318">
        <v>4.2704507601455736E-4</v>
      </c>
      <c r="H2657" s="318">
        <v>4.4839732981528523E-4</v>
      </c>
      <c r="I2657" s="318">
        <v>-2.6580471246688081E-2</v>
      </c>
      <c r="J2657" s="318">
        <v>0</v>
      </c>
      <c r="K2657" s="318" t="s">
        <v>634</v>
      </c>
      <c r="O2657" s="318">
        <v>0</v>
      </c>
      <c r="P2657" s="318">
        <v>0</v>
      </c>
      <c r="Q2657" s="318">
        <v>0</v>
      </c>
      <c r="R2657" s="318">
        <v>5</v>
      </c>
      <c r="S2657" s="318">
        <v>0.21739130434782608</v>
      </c>
      <c r="T2657" s="318">
        <v>0</v>
      </c>
      <c r="U2657" s="318">
        <v>0</v>
      </c>
    </row>
    <row r="2658" spans="1:21" x14ac:dyDescent="0.2">
      <c r="A2658" s="318">
        <v>40380</v>
      </c>
      <c r="B2658" s="318">
        <v>351.06201199999998</v>
      </c>
      <c r="C2658" s="318">
        <v>1.8984932946066062E-2</v>
      </c>
      <c r="D2658" s="318">
        <v>-1.6758675155402576E-3</v>
      </c>
      <c r="E2658" s="318">
        <v>2.1022142300223801E-2</v>
      </c>
      <c r="F2658" s="318">
        <v>2.2639230169471784E-2</v>
      </c>
      <c r="G2658" s="318">
        <v>4.4193046689085881E-4</v>
      </c>
      <c r="H2658" s="318">
        <v>4.6402699023540179E-4</v>
      </c>
      <c r="I2658" s="318">
        <v>-2.5976618563548371E-2</v>
      </c>
      <c r="J2658" s="318">
        <v>0</v>
      </c>
      <c r="K2658" s="318" t="s">
        <v>634</v>
      </c>
      <c r="O2658" s="318">
        <v>0</v>
      </c>
      <c r="P2658" s="318">
        <v>0</v>
      </c>
      <c r="Q2658" s="318">
        <v>0</v>
      </c>
      <c r="R2658" s="318">
        <v>5</v>
      </c>
      <c r="S2658" s="318">
        <v>0.21739130434782608</v>
      </c>
      <c r="T2658" s="318">
        <v>0</v>
      </c>
      <c r="U2658" s="318">
        <v>0</v>
      </c>
    </row>
    <row r="2659" spans="1:21" x14ac:dyDescent="0.2">
      <c r="A2659" s="318">
        <v>40381</v>
      </c>
      <c r="B2659" s="318">
        <v>359.77099600000003</v>
      </c>
      <c r="C2659" s="318">
        <v>2.4504826590535312E-2</v>
      </c>
      <c r="D2659" s="318">
        <v>1.5072993392517371E-4</v>
      </c>
      <c r="E2659" s="318">
        <v>2.157043389823881E-2</v>
      </c>
      <c r="F2659" s="318">
        <v>2.3229698044257178E-2</v>
      </c>
      <c r="G2659" s="318">
        <v>4.6528361855828991E-4</v>
      </c>
      <c r="H2659" s="318">
        <v>4.8854779948620444E-4</v>
      </c>
      <c r="I2659" s="318">
        <v>-1.9834910808726288E-2</v>
      </c>
      <c r="J2659" s="318">
        <v>0</v>
      </c>
      <c r="K2659" s="318" t="s">
        <v>634</v>
      </c>
      <c r="O2659" s="318">
        <v>0</v>
      </c>
      <c r="P2659" s="318">
        <v>0</v>
      </c>
      <c r="Q2659" s="318">
        <v>0</v>
      </c>
      <c r="R2659" s="318">
        <v>5</v>
      </c>
      <c r="S2659" s="318">
        <v>0.21739130434782608</v>
      </c>
      <c r="T2659" s="318">
        <v>0</v>
      </c>
      <c r="U2659" s="318">
        <v>0</v>
      </c>
    </row>
    <row r="2660" spans="1:21" x14ac:dyDescent="0.2">
      <c r="A2660" s="318">
        <v>40382</v>
      </c>
      <c r="B2660" s="318">
        <v>360.92001299999998</v>
      </c>
      <c r="C2660" s="318">
        <v>3.1886563290125631E-3</v>
      </c>
      <c r="D2660" s="318">
        <v>1.3139936811863188E-3</v>
      </c>
      <c r="E2660" s="318">
        <v>2.1010623788967685E-2</v>
      </c>
      <c r="F2660" s="318">
        <v>2.2626825618888277E-2</v>
      </c>
      <c r="G2660" s="318">
        <v>4.4144631200153487E-4</v>
      </c>
      <c r="H2660" s="318">
        <v>4.6351862760161163E-4</v>
      </c>
      <c r="I2660" s="318">
        <v>1.2746722581706092E-3</v>
      </c>
      <c r="J2660" s="318">
        <v>0</v>
      </c>
      <c r="K2660" s="318" t="s">
        <v>634</v>
      </c>
      <c r="O2660" s="318">
        <v>0</v>
      </c>
      <c r="P2660" s="318">
        <v>0</v>
      </c>
      <c r="Q2660" s="318">
        <v>0</v>
      </c>
      <c r="R2660" s="318">
        <v>5</v>
      </c>
      <c r="S2660" s="318">
        <v>0.21739130434782608</v>
      </c>
      <c r="T2660" s="318">
        <v>0</v>
      </c>
      <c r="U2660" s="318">
        <v>0</v>
      </c>
    </row>
    <row r="2661" spans="1:21" x14ac:dyDescent="0.2">
      <c r="A2661" s="318">
        <v>40385</v>
      </c>
      <c r="B2661" s="318">
        <v>366.256012</v>
      </c>
      <c r="C2661" s="318">
        <v>1.4676212068255425E-2</v>
      </c>
      <c r="D2661" s="318">
        <v>2.0128609225318153E-3</v>
      </c>
      <c r="E2661" s="318">
        <v>2.1207889825509144E-2</v>
      </c>
      <c r="F2661" s="318">
        <v>2.2839265965932925E-2</v>
      </c>
      <c r="G2661" s="318">
        <v>4.4977459085093427E-4</v>
      </c>
      <c r="H2661" s="318">
        <v>4.7226332039348101E-4</v>
      </c>
      <c r="I2661" s="318">
        <v>-8.2791545571715003E-4</v>
      </c>
      <c r="J2661" s="318">
        <v>0</v>
      </c>
      <c r="K2661" s="318" t="s">
        <v>634</v>
      </c>
      <c r="O2661" s="318">
        <v>0</v>
      </c>
      <c r="P2661" s="318">
        <v>0</v>
      </c>
      <c r="Q2661" s="318">
        <v>0</v>
      </c>
      <c r="R2661" s="318">
        <v>5</v>
      </c>
      <c r="S2661" s="318">
        <v>0.21739130434782608</v>
      </c>
      <c r="T2661" s="318">
        <v>0</v>
      </c>
      <c r="U2661" s="318">
        <v>0</v>
      </c>
    </row>
    <row r="2662" spans="1:21" x14ac:dyDescent="0.2">
      <c r="A2662" s="318">
        <v>40386</v>
      </c>
      <c r="B2662" s="318">
        <v>365.20098899999999</v>
      </c>
      <c r="C2662" s="318">
        <v>-2.8847183913226805E-3</v>
      </c>
      <c r="D2662" s="318">
        <v>2.7254271320128636E-3</v>
      </c>
      <c r="E2662" s="318">
        <v>2.0753719375493532E-2</v>
      </c>
      <c r="F2662" s="318">
        <v>2.2350159327454572E-2</v>
      </c>
      <c r="G2662" s="318">
        <v>4.307168679167357E-4</v>
      </c>
      <c r="H2662" s="318">
        <v>4.5225271131257253E-4</v>
      </c>
      <c r="I2662" s="318">
        <v>1.4918549477291321E-3</v>
      </c>
      <c r="J2662" s="318">
        <v>0</v>
      </c>
      <c r="K2662" s="318" t="s">
        <v>634</v>
      </c>
      <c r="O2662" s="318">
        <v>0</v>
      </c>
      <c r="P2662" s="318">
        <v>0</v>
      </c>
      <c r="Q2662" s="318">
        <v>0</v>
      </c>
      <c r="R2662" s="318">
        <v>5</v>
      </c>
      <c r="S2662" s="318">
        <v>0.21739130434782608</v>
      </c>
      <c r="T2662" s="318">
        <v>0</v>
      </c>
      <c r="U2662" s="318">
        <v>0</v>
      </c>
    </row>
    <row r="2663" spans="1:21" x14ac:dyDescent="0.2">
      <c r="A2663" s="318">
        <v>40387</v>
      </c>
      <c r="B2663" s="318">
        <v>364.81100500000002</v>
      </c>
      <c r="C2663" s="318">
        <v>-1.0684318622269202E-3</v>
      </c>
      <c r="D2663" s="318">
        <v>5.2569173988157667E-3</v>
      </c>
      <c r="E2663" s="318">
        <v>1.6202258772828507E-2</v>
      </c>
      <c r="F2663" s="318">
        <v>1.744858637073839E-2</v>
      </c>
      <c r="G2663" s="318">
        <v>2.6251318934169832E-4</v>
      </c>
      <c r="H2663" s="318">
        <v>2.7563884880878328E-4</v>
      </c>
      <c r="I2663" s="318">
        <v>4.2033081377975401E-3</v>
      </c>
      <c r="J2663" s="318">
        <v>0</v>
      </c>
      <c r="K2663" s="318" t="s">
        <v>634</v>
      </c>
      <c r="O2663" s="318">
        <v>0</v>
      </c>
      <c r="P2663" s="318">
        <v>0</v>
      </c>
      <c r="Q2663" s="318">
        <v>0</v>
      </c>
      <c r="R2663" s="318">
        <v>5</v>
      </c>
      <c r="S2663" s="318">
        <v>0.21739130434782608</v>
      </c>
      <c r="T2663" s="318">
        <v>0</v>
      </c>
      <c r="U2663" s="318">
        <v>0</v>
      </c>
    </row>
    <row r="2664" spans="1:21" x14ac:dyDescent="0.2">
      <c r="A2664" s="318">
        <v>40388</v>
      </c>
      <c r="B2664" s="318">
        <v>361.96899400000001</v>
      </c>
      <c r="C2664" s="318">
        <v>-7.8208687363343493E-3</v>
      </c>
      <c r="D2664" s="318">
        <v>4.6749065879982139E-3</v>
      </c>
      <c r="E2664" s="318">
        <v>1.6452122701009379E-2</v>
      </c>
      <c r="F2664" s="318">
        <v>1.7717670601087022E-2</v>
      </c>
      <c r="G2664" s="318">
        <v>2.7067234136906812E-4</v>
      </c>
      <c r="H2664" s="318">
        <v>2.8420595843752156E-4</v>
      </c>
      <c r="I2664" s="318">
        <v>1.7769727535130425E-2</v>
      </c>
      <c r="J2664" s="318">
        <v>0</v>
      </c>
      <c r="K2664" s="318" t="s">
        <v>634</v>
      </c>
      <c r="O2664" s="318">
        <v>0</v>
      </c>
      <c r="P2664" s="318">
        <v>0</v>
      </c>
      <c r="Q2664" s="318">
        <v>0</v>
      </c>
      <c r="R2664" s="318">
        <v>5</v>
      </c>
      <c r="S2664" s="318">
        <v>0.21739130434782608</v>
      </c>
      <c r="T2664" s="318">
        <v>0</v>
      </c>
      <c r="U2664" s="318">
        <v>0</v>
      </c>
    </row>
    <row r="2665" spans="1:21" x14ac:dyDescent="0.2">
      <c r="A2665" s="318">
        <v>40389</v>
      </c>
      <c r="B2665" s="318">
        <v>358.40600599999999</v>
      </c>
      <c r="C2665" s="318">
        <v>-9.8921174508682236E-3</v>
      </c>
      <c r="D2665" s="318">
        <v>5.7124276475038187E-3</v>
      </c>
      <c r="E2665" s="318">
        <v>1.4631056000791924E-2</v>
      </c>
      <c r="F2665" s="318">
        <v>1.5756521847006686E-2</v>
      </c>
      <c r="G2665" s="318">
        <v>2.1406779969830939E-4</v>
      </c>
      <c r="H2665" s="318">
        <v>2.2477118968322488E-4</v>
      </c>
      <c r="I2665" s="318">
        <v>1.6101781044063124E-2</v>
      </c>
      <c r="J2665" s="318">
        <v>0</v>
      </c>
      <c r="K2665" s="318" t="s">
        <v>634</v>
      </c>
      <c r="O2665" s="318">
        <v>0</v>
      </c>
      <c r="P2665" s="318">
        <v>0</v>
      </c>
      <c r="Q2665" s="318">
        <v>0</v>
      </c>
      <c r="R2665" s="318">
        <v>5</v>
      </c>
      <c r="S2665" s="318">
        <v>0.21739130434782608</v>
      </c>
      <c r="T2665" s="318">
        <v>0</v>
      </c>
      <c r="U2665" s="318">
        <v>0</v>
      </c>
    </row>
    <row r="2666" spans="1:21" x14ac:dyDescent="0.2">
      <c r="A2666" s="318">
        <v>40392</v>
      </c>
      <c r="B2666" s="318">
        <v>369.64898699999998</v>
      </c>
      <c r="C2666" s="318">
        <v>3.0887432796352653E-2</v>
      </c>
      <c r="D2666" s="318">
        <v>5.924226800153423E-3</v>
      </c>
      <c r="E2666" s="318">
        <v>1.4974273055429128E-2</v>
      </c>
      <c r="F2666" s="318">
        <v>1.6126140213539059E-2</v>
      </c>
      <c r="G2666" s="318">
        <v>2.242288535385508E-4</v>
      </c>
      <c r="H2666" s="318">
        <v>2.3544029621547834E-4</v>
      </c>
      <c r="I2666" s="318">
        <v>1.2839506078946591E-2</v>
      </c>
      <c r="J2666" s="318">
        <v>0</v>
      </c>
      <c r="K2666" s="318" t="s">
        <v>634</v>
      </c>
      <c r="O2666" s="318">
        <v>0</v>
      </c>
      <c r="P2666" s="318">
        <v>0</v>
      </c>
      <c r="Q2666" s="318">
        <v>0</v>
      </c>
      <c r="R2666" s="318">
        <v>5</v>
      </c>
      <c r="S2666" s="318">
        <v>0.21739130434782608</v>
      </c>
      <c r="T2666" s="318">
        <v>0</v>
      </c>
      <c r="U2666" s="318">
        <v>0</v>
      </c>
    </row>
    <row r="2667" spans="1:21" x14ac:dyDescent="0.2">
      <c r="A2667" s="318">
        <v>40393</v>
      </c>
      <c r="B2667" s="318">
        <v>369.45098899999999</v>
      </c>
      <c r="C2667" s="318">
        <v>-5.3578138591756324E-4</v>
      </c>
      <c r="D2667" s="318">
        <v>6.3047002852480013E-3</v>
      </c>
      <c r="E2667" s="318">
        <v>1.4687524843079149E-2</v>
      </c>
      <c r="F2667" s="318">
        <v>1.5817334446392928E-2</v>
      </c>
      <c r="G2667" s="318">
        <v>2.1572338601606717E-4</v>
      </c>
      <c r="H2667" s="318">
        <v>2.2650955531687054E-4</v>
      </c>
      <c r="I2667" s="318">
        <v>2.1762913171714526E-2</v>
      </c>
      <c r="J2667" s="318">
        <v>0</v>
      </c>
      <c r="K2667" s="318" t="s">
        <v>634</v>
      </c>
      <c r="O2667" s="318">
        <v>0</v>
      </c>
      <c r="P2667" s="318">
        <v>0</v>
      </c>
      <c r="Q2667" s="318">
        <v>0</v>
      </c>
      <c r="R2667" s="318">
        <v>5</v>
      </c>
      <c r="S2667" s="318">
        <v>0.21739130434782608</v>
      </c>
      <c r="T2667" s="318">
        <v>0</v>
      </c>
      <c r="U2667" s="318">
        <v>0</v>
      </c>
    </row>
    <row r="2668" spans="1:21" x14ac:dyDescent="0.2">
      <c r="A2668" s="318">
        <v>40394</v>
      </c>
      <c r="B2668" s="318">
        <v>373.18899499999998</v>
      </c>
      <c r="C2668" s="318">
        <v>1.0066890145028021E-2</v>
      </c>
      <c r="D2668" s="318">
        <v>4.8938523981825223E-3</v>
      </c>
      <c r="E2668" s="318">
        <v>1.2593509572780289E-2</v>
      </c>
      <c r="F2668" s="318">
        <v>1.3562241078378773E-2</v>
      </c>
      <c r="G2668" s="318">
        <v>1.5859648335970878E-4</v>
      </c>
      <c r="H2668" s="318">
        <v>1.6652630752769424E-4</v>
      </c>
      <c r="I2668" s="318">
        <v>2.4804895722024711E-2</v>
      </c>
      <c r="J2668" s="318">
        <v>0</v>
      </c>
      <c r="K2668" s="318" t="s">
        <v>634</v>
      </c>
      <c r="O2668" s="318">
        <v>0</v>
      </c>
      <c r="P2668" s="318">
        <v>0</v>
      </c>
      <c r="Q2668" s="318">
        <v>0</v>
      </c>
      <c r="R2668" s="318">
        <v>5</v>
      </c>
      <c r="S2668" s="318">
        <v>0.21739130434782608</v>
      </c>
      <c r="T2668" s="318">
        <v>0</v>
      </c>
      <c r="U2668" s="318">
        <v>0</v>
      </c>
    </row>
    <row r="2669" spans="1:21" x14ac:dyDescent="0.2">
      <c r="A2669" s="318">
        <v>40395</v>
      </c>
      <c r="B2669" s="318">
        <v>374.32800300000002</v>
      </c>
      <c r="C2669" s="318">
        <v>3.0474461036680404E-3</v>
      </c>
      <c r="D2669" s="318">
        <v>4.1410399995217345E-3</v>
      </c>
      <c r="E2669" s="318">
        <v>1.2182942825638225E-2</v>
      </c>
      <c r="F2669" s="318">
        <v>1.3120092273764242E-2</v>
      </c>
      <c r="G2669" s="318">
        <v>1.4842409589276988E-4</v>
      </c>
      <c r="H2669" s="318">
        <v>1.5584530068740837E-4</v>
      </c>
      <c r="I2669" s="318">
        <v>2.997347058573115E-2</v>
      </c>
      <c r="J2669" s="318">
        <v>0</v>
      </c>
      <c r="K2669" s="318" t="s">
        <v>634</v>
      </c>
      <c r="O2669" s="318">
        <v>0</v>
      </c>
      <c r="P2669" s="318">
        <v>0</v>
      </c>
      <c r="Q2669" s="318">
        <v>0</v>
      </c>
      <c r="R2669" s="318">
        <v>5</v>
      </c>
      <c r="S2669" s="318">
        <v>0.21739130434782608</v>
      </c>
      <c r="T2669" s="318">
        <v>0</v>
      </c>
      <c r="U2669" s="318">
        <v>0</v>
      </c>
    </row>
    <row r="2670" spans="1:21" x14ac:dyDescent="0.2">
      <c r="A2670" s="318">
        <v>40396</v>
      </c>
      <c r="B2670" s="318">
        <v>374.13900799999999</v>
      </c>
      <c r="C2670" s="318">
        <v>-5.0501892866160138E-4</v>
      </c>
      <c r="D2670" s="318">
        <v>3.8986531393757247E-3</v>
      </c>
      <c r="E2670" s="318">
        <v>1.2224231690347927E-2</v>
      </c>
      <c r="F2670" s="318">
        <v>1.3164557204990074E-2</v>
      </c>
      <c r="G2670" s="318">
        <v>1.4943184041930655E-4</v>
      </c>
      <c r="H2670" s="318">
        <v>1.5690343244027189E-4</v>
      </c>
      <c r="I2670" s="318">
        <v>3.3742113239309195E-2</v>
      </c>
      <c r="J2670" s="318">
        <v>0</v>
      </c>
      <c r="K2670" s="318" t="s">
        <v>634</v>
      </c>
      <c r="O2670" s="318">
        <v>0</v>
      </c>
      <c r="P2670" s="318">
        <v>0</v>
      </c>
      <c r="Q2670" s="318">
        <v>0</v>
      </c>
      <c r="R2670" s="318">
        <v>5</v>
      </c>
      <c r="S2670" s="318">
        <v>0.21739130434782608</v>
      </c>
      <c r="T2670" s="318">
        <v>0</v>
      </c>
      <c r="U2670" s="318">
        <v>0</v>
      </c>
    </row>
    <row r="2671" spans="1:21" x14ac:dyDescent="0.2">
      <c r="A2671" s="318">
        <v>40399</v>
      </c>
      <c r="B2671" s="318">
        <v>373.07800300000002</v>
      </c>
      <c r="C2671" s="318">
        <v>-2.8398863983562519E-3</v>
      </c>
      <c r="D2671" s="318">
        <v>3.2687118039811417E-3</v>
      </c>
      <c r="E2671" s="318">
        <v>1.2213902549198978E-2</v>
      </c>
      <c r="F2671" s="318">
        <v>1.3153433514521976E-2</v>
      </c>
      <c r="G2671" s="318">
        <v>1.4917941548132932E-4</v>
      </c>
      <c r="H2671" s="318">
        <v>1.5663838625539579E-4</v>
      </c>
      <c r="I2671" s="318">
        <v>3.2374647770693314E-2</v>
      </c>
      <c r="J2671" s="318">
        <v>0</v>
      </c>
      <c r="K2671" s="318" t="s">
        <v>634</v>
      </c>
      <c r="O2671" s="318">
        <v>0</v>
      </c>
      <c r="P2671" s="318">
        <v>0</v>
      </c>
      <c r="Q2671" s="318">
        <v>0</v>
      </c>
      <c r="R2671" s="318">
        <v>5</v>
      </c>
      <c r="S2671" s="318">
        <v>0.21739130434782608</v>
      </c>
      <c r="T2671" s="318">
        <v>0</v>
      </c>
      <c r="U2671" s="318">
        <v>0</v>
      </c>
    </row>
    <row r="2672" spans="1:21" x14ac:dyDescent="0.2">
      <c r="A2672" s="318">
        <v>40400</v>
      </c>
      <c r="B2672" s="318">
        <v>367.53298999999998</v>
      </c>
      <c r="C2672" s="318">
        <v>-1.4974437773572999E-2</v>
      </c>
      <c r="D2672" s="318">
        <v>2.2263635177766617E-3</v>
      </c>
      <c r="E2672" s="318">
        <v>1.2806814615899225E-2</v>
      </c>
      <c r="F2672" s="318">
        <v>1.3791954201737627E-2</v>
      </c>
      <c r="G2672" s="318">
        <v>1.6401450060601002E-4</v>
      </c>
      <c r="H2672" s="318">
        <v>1.7221522563631053E-4</v>
      </c>
      <c r="I2672" s="318">
        <v>3.1811408924277786E-2</v>
      </c>
      <c r="J2672" s="318">
        <v>0</v>
      </c>
      <c r="K2672" s="318" t="s">
        <v>634</v>
      </c>
      <c r="O2672" s="318">
        <v>0</v>
      </c>
      <c r="P2672" s="318">
        <v>0</v>
      </c>
      <c r="Q2672" s="318">
        <v>0</v>
      </c>
      <c r="R2672" s="318">
        <v>5</v>
      </c>
      <c r="S2672" s="318">
        <v>0.21739130434782608</v>
      </c>
      <c r="T2672" s="318">
        <v>0</v>
      </c>
      <c r="U2672" s="318">
        <v>0</v>
      </c>
    </row>
    <row r="2673" spans="1:21" x14ac:dyDescent="0.2">
      <c r="A2673" s="318">
        <v>40401</v>
      </c>
      <c r="B2673" s="318">
        <v>358.97699</v>
      </c>
      <c r="C2673" s="318">
        <v>-2.3554791604800524E-2</v>
      </c>
      <c r="D2673" s="318">
        <v>2.3710667513177885E-4</v>
      </c>
      <c r="E2673" s="318">
        <v>1.3427721871219635E-2</v>
      </c>
      <c r="F2673" s="318">
        <v>1.4460623553621144E-2</v>
      </c>
      <c r="G2673" s="318">
        <v>1.8030371465083012E-4</v>
      </c>
      <c r="H2673" s="318">
        <v>1.8931890038337163E-4</v>
      </c>
      <c r="I2673" s="318">
        <v>1.1993773473796696E-2</v>
      </c>
      <c r="J2673" s="318">
        <v>0</v>
      </c>
      <c r="K2673" s="318" t="s">
        <v>634</v>
      </c>
      <c r="O2673" s="318">
        <v>0</v>
      </c>
      <c r="P2673" s="318">
        <v>0</v>
      </c>
      <c r="Q2673" s="318">
        <v>0</v>
      </c>
      <c r="R2673" s="318">
        <v>5</v>
      </c>
      <c r="S2673" s="318">
        <v>0.21739130434782608</v>
      </c>
      <c r="T2673" s="318">
        <v>0</v>
      </c>
      <c r="U2673" s="318">
        <v>0</v>
      </c>
    </row>
    <row r="2674" spans="1:21" x14ac:dyDescent="0.2">
      <c r="A2674" s="318">
        <v>40402</v>
      </c>
      <c r="B2674" s="318">
        <v>356.489014</v>
      </c>
      <c r="C2674" s="318">
        <v>-6.9548686163694723E-3</v>
      </c>
      <c r="D2674" s="318">
        <v>3.3149231811024698E-4</v>
      </c>
      <c r="E2674" s="318">
        <v>1.336683973493716E-2</v>
      </c>
      <c r="F2674" s="318">
        <v>1.4395058176086172E-2</v>
      </c>
      <c r="G2674" s="318">
        <v>1.7867240449949491E-4</v>
      </c>
      <c r="H2674" s="318">
        <v>1.8760602472446967E-4</v>
      </c>
      <c r="I2674" s="318">
        <v>-5.9201997614245173E-3</v>
      </c>
      <c r="J2674" s="318">
        <v>0</v>
      </c>
      <c r="K2674" s="318" t="s">
        <v>634</v>
      </c>
      <c r="O2674" s="318">
        <v>0</v>
      </c>
      <c r="P2674" s="318">
        <v>0</v>
      </c>
      <c r="Q2674" s="318">
        <v>0</v>
      </c>
      <c r="R2674" s="318">
        <v>5</v>
      </c>
      <c r="S2674" s="318">
        <v>0.21739130434782608</v>
      </c>
      <c r="T2674" s="318">
        <v>0</v>
      </c>
      <c r="U2674" s="318">
        <v>0</v>
      </c>
    </row>
    <row r="2675" spans="1:21" x14ac:dyDescent="0.2">
      <c r="A2675" s="318">
        <v>40403</v>
      </c>
      <c r="B2675" s="318">
        <v>357.45700099999999</v>
      </c>
      <c r="C2675" s="318">
        <v>2.7116548669012131E-3</v>
      </c>
      <c r="D2675" s="318">
        <v>1.1935286596026803E-3</v>
      </c>
      <c r="E2675" s="318">
        <v>1.2876932580543446E-2</v>
      </c>
      <c r="F2675" s="318">
        <v>1.3867465855969863E-2</v>
      </c>
      <c r="G2675" s="318">
        <v>1.6581539268386127E-4</v>
      </c>
      <c r="H2675" s="318">
        <v>1.7410616231805433E-4</v>
      </c>
      <c r="I2675" s="318">
        <v>-1.152705541829767E-2</v>
      </c>
      <c r="J2675" s="318">
        <v>0</v>
      </c>
      <c r="K2675" s="318" t="s">
        <v>634</v>
      </c>
      <c r="O2675" s="318">
        <v>0</v>
      </c>
      <c r="P2675" s="318">
        <v>0</v>
      </c>
      <c r="Q2675" s="318">
        <v>0</v>
      </c>
      <c r="R2675" s="318">
        <v>5</v>
      </c>
      <c r="S2675" s="318">
        <v>0.21739130434782608</v>
      </c>
      <c r="T2675" s="318">
        <v>0</v>
      </c>
      <c r="U2675" s="318">
        <v>0</v>
      </c>
    </row>
    <row r="2676" spans="1:21" x14ac:dyDescent="0.2">
      <c r="A2676" s="318">
        <v>40406</v>
      </c>
      <c r="B2676" s="318">
        <v>357.48400900000001</v>
      </c>
      <c r="C2676" s="318">
        <v>7.5553086576685436E-5</v>
      </c>
      <c r="D2676" s="318">
        <v>1.5007927617779425E-3</v>
      </c>
      <c r="E2676" s="318">
        <v>1.2763742178858643E-2</v>
      </c>
      <c r="F2676" s="318">
        <v>1.3745568500309308E-2</v>
      </c>
      <c r="G2676" s="318">
        <v>1.6291311440837518E-4</v>
      </c>
      <c r="H2676" s="318">
        <v>1.7105877012879394E-4</v>
      </c>
      <c r="I2676" s="318">
        <v>-8.9170556570640949E-5</v>
      </c>
      <c r="J2676" s="318">
        <v>0</v>
      </c>
      <c r="K2676" s="318" t="s">
        <v>634</v>
      </c>
      <c r="O2676" s="318">
        <v>0</v>
      </c>
      <c r="P2676" s="318">
        <v>0</v>
      </c>
      <c r="Q2676" s="318">
        <v>0</v>
      </c>
      <c r="R2676" s="318">
        <v>5</v>
      </c>
      <c r="S2676" s="318">
        <v>0.21739130434782608</v>
      </c>
      <c r="T2676" s="318">
        <v>0</v>
      </c>
      <c r="U2676" s="318">
        <v>0</v>
      </c>
    </row>
    <row r="2677" spans="1:21" x14ac:dyDescent="0.2">
      <c r="A2677" s="318">
        <v>40407</v>
      </c>
      <c r="B2677" s="318">
        <v>367.29599000000002</v>
      </c>
      <c r="C2677" s="318">
        <v>2.7077404196186598E-2</v>
      </c>
      <c r="D2677" s="318">
        <v>2.7488327974733114E-3</v>
      </c>
      <c r="E2677" s="318">
        <v>1.3927160414425061E-2</v>
      </c>
      <c r="F2677" s="318">
        <v>1.4998480446303912E-2</v>
      </c>
      <c r="G2677" s="318">
        <v>1.9396579720912845E-4</v>
      </c>
      <c r="H2677" s="318">
        <v>2.0366408706958488E-4</v>
      </c>
      <c r="I2677" s="318">
        <v>2.0253955573306995E-4</v>
      </c>
      <c r="J2677" s="318">
        <v>0</v>
      </c>
      <c r="K2677" s="318" t="s">
        <v>634</v>
      </c>
      <c r="O2677" s="318">
        <v>0</v>
      </c>
      <c r="P2677" s="318">
        <v>0</v>
      </c>
      <c r="Q2677" s="318">
        <v>0</v>
      </c>
      <c r="R2677" s="318">
        <v>5</v>
      </c>
      <c r="S2677" s="318">
        <v>0.21739130434782608</v>
      </c>
      <c r="T2677" s="318">
        <v>0</v>
      </c>
      <c r="U2677" s="318">
        <v>0</v>
      </c>
    </row>
    <row r="2678" spans="1:21" x14ac:dyDescent="0.2">
      <c r="A2678" s="318">
        <v>40408</v>
      </c>
      <c r="B2678" s="318">
        <v>366.46099900000002</v>
      </c>
      <c r="C2678" s="318">
        <v>-2.2759343296127202E-3</v>
      </c>
      <c r="D2678" s="318">
        <v>2.9482930309780607E-3</v>
      </c>
      <c r="E2678" s="318">
        <v>1.3818179017150201E-2</v>
      </c>
      <c r="F2678" s="318">
        <v>1.4881115864623293E-2</v>
      </c>
      <c r="G2678" s="318">
        <v>1.9094207135001009E-4</v>
      </c>
      <c r="H2678" s="318">
        <v>2.0048917491751061E-4</v>
      </c>
      <c r="I2678" s="318">
        <v>2.0435963635304144E-2</v>
      </c>
      <c r="J2678" s="318">
        <v>0</v>
      </c>
      <c r="K2678" s="318" t="s">
        <v>634</v>
      </c>
      <c r="O2678" s="318">
        <v>0</v>
      </c>
      <c r="P2678" s="318">
        <v>0</v>
      </c>
      <c r="Q2678" s="318">
        <v>0</v>
      </c>
      <c r="R2678" s="318">
        <v>5</v>
      </c>
      <c r="S2678" s="318">
        <v>0.21739130434782608</v>
      </c>
      <c r="T2678" s="318">
        <v>0</v>
      </c>
      <c r="U2678" s="318">
        <v>0</v>
      </c>
    </row>
    <row r="2679" spans="1:21" x14ac:dyDescent="0.2">
      <c r="A2679" s="318">
        <v>40409</v>
      </c>
      <c r="B2679" s="318">
        <v>358.43099999999998</v>
      </c>
      <c r="C2679" s="318">
        <v>-2.2155928034320222E-2</v>
      </c>
      <c r="D2679" s="318">
        <v>9.892044128644278E-4</v>
      </c>
      <c r="E2679" s="318">
        <v>1.4337522327869804E-2</v>
      </c>
      <c r="F2679" s="318">
        <v>1.5440408660782865E-2</v>
      </c>
      <c r="G2679" s="318">
        <v>2.0556454650216518E-4</v>
      </c>
      <c r="H2679" s="318">
        <v>2.1584277382727344E-4</v>
      </c>
      <c r="I2679" s="318">
        <v>2.2074681061656196E-2</v>
      </c>
      <c r="J2679" s="318">
        <v>0</v>
      </c>
      <c r="K2679" s="318" t="s">
        <v>634</v>
      </c>
      <c r="O2679" s="318">
        <v>0</v>
      </c>
      <c r="P2679" s="318">
        <v>0</v>
      </c>
      <c r="Q2679" s="318">
        <v>0</v>
      </c>
      <c r="R2679" s="318">
        <v>5</v>
      </c>
      <c r="S2679" s="318">
        <v>0.21739130434782608</v>
      </c>
      <c r="T2679" s="318">
        <v>0</v>
      </c>
      <c r="U2679" s="318">
        <v>0</v>
      </c>
    </row>
    <row r="2680" spans="1:21" x14ac:dyDescent="0.2">
      <c r="A2680" s="318">
        <v>40410</v>
      </c>
      <c r="B2680" s="318">
        <v>354.79800399999999</v>
      </c>
      <c r="C2680" s="318">
        <v>-1.0187548180988716E-2</v>
      </c>
      <c r="D2680" s="318">
        <v>-6.6281343339862097E-4</v>
      </c>
      <c r="E2680" s="318">
        <v>1.3464608831920697E-2</v>
      </c>
      <c r="F2680" s="318">
        <v>1.4500347972837674E-2</v>
      </c>
      <c r="G2680" s="318">
        <v>1.8129569099663683E-4</v>
      </c>
      <c r="H2680" s="318">
        <v>1.9036047554646867E-4</v>
      </c>
      <c r="I2680" s="318">
        <v>7.8120788392043511E-3</v>
      </c>
      <c r="J2680" s="318">
        <v>0</v>
      </c>
      <c r="K2680" s="318" t="s">
        <v>634</v>
      </c>
      <c r="O2680" s="318">
        <v>0</v>
      </c>
      <c r="P2680" s="318">
        <v>0</v>
      </c>
      <c r="Q2680" s="318">
        <v>0</v>
      </c>
      <c r="R2680" s="318">
        <v>5</v>
      </c>
      <c r="S2680" s="318">
        <v>0.21739130434782608</v>
      </c>
      <c r="T2680" s="318">
        <v>0</v>
      </c>
      <c r="U2680" s="318">
        <v>0</v>
      </c>
    </row>
    <row r="2681" spans="1:21" x14ac:dyDescent="0.2">
      <c r="A2681" s="318">
        <v>40413</v>
      </c>
      <c r="B2681" s="318">
        <v>356.14099099999999</v>
      </c>
      <c r="C2681" s="318">
        <v>3.7780698678981078E-3</v>
      </c>
      <c r="D2681" s="318">
        <v>-6.3474612202311877E-4</v>
      </c>
      <c r="E2681" s="318">
        <v>1.3473650028563865E-2</v>
      </c>
      <c r="F2681" s="318">
        <v>1.4510084646145701E-2</v>
      </c>
      <c r="G2681" s="318">
        <v>1.8153924509221902E-4</v>
      </c>
      <c r="H2681" s="318">
        <v>1.9061620734682998E-4</v>
      </c>
      <c r="I2681" s="318">
        <v>7.0743191857864053E-3</v>
      </c>
      <c r="J2681" s="318">
        <v>0</v>
      </c>
      <c r="K2681" s="318" t="s">
        <v>634</v>
      </c>
      <c r="O2681" s="318">
        <v>0</v>
      </c>
      <c r="P2681" s="318">
        <v>0</v>
      </c>
      <c r="Q2681" s="318">
        <v>0</v>
      </c>
      <c r="R2681" s="318">
        <v>5</v>
      </c>
      <c r="S2681" s="318">
        <v>0.21739130434782608</v>
      </c>
      <c r="T2681" s="318">
        <v>0</v>
      </c>
      <c r="U2681" s="318">
        <v>0</v>
      </c>
    </row>
    <row r="2682" spans="1:21" x14ac:dyDescent="0.2">
      <c r="A2682" s="318">
        <v>40414</v>
      </c>
      <c r="B2682" s="318">
        <v>347.14498900000001</v>
      </c>
      <c r="C2682" s="318">
        <v>-2.5584166170188282E-2</v>
      </c>
      <c r="D2682" s="318">
        <v>-2.5519069905204383E-3</v>
      </c>
      <c r="E2682" s="318">
        <v>1.4038602851014168E-2</v>
      </c>
      <c r="F2682" s="318">
        <v>1.5118495378015257E-2</v>
      </c>
      <c r="G2682" s="318">
        <v>1.9708237000850312E-4</v>
      </c>
      <c r="H2682" s="318">
        <v>2.0693648850892828E-4</v>
      </c>
      <c r="I2682" s="318">
        <v>4.3698571767625807E-3</v>
      </c>
      <c r="J2682" s="318">
        <v>0</v>
      </c>
      <c r="K2682" s="318" t="s">
        <v>634</v>
      </c>
      <c r="O2682" s="318">
        <v>0</v>
      </c>
      <c r="P2682" s="318">
        <v>0</v>
      </c>
      <c r="Q2682" s="318">
        <v>0</v>
      </c>
      <c r="R2682" s="318">
        <v>5</v>
      </c>
      <c r="S2682" s="318">
        <v>0.21739130434782608</v>
      </c>
      <c r="T2682" s="318">
        <v>0</v>
      </c>
      <c r="U2682" s="318">
        <v>0</v>
      </c>
    </row>
    <row r="2683" spans="1:21" x14ac:dyDescent="0.2">
      <c r="A2683" s="318">
        <v>40415</v>
      </c>
      <c r="B2683" s="318">
        <v>343.83999599999999</v>
      </c>
      <c r="C2683" s="318">
        <v>-9.5661071518050797E-3</v>
      </c>
      <c r="D2683" s="318">
        <v>-2.870068360067219E-3</v>
      </c>
      <c r="E2683" s="318">
        <v>1.4121986193247773E-2</v>
      </c>
      <c r="F2683" s="318">
        <v>1.5208292823497602E-2</v>
      </c>
      <c r="G2683" s="318">
        <v>1.9943049404228075E-4</v>
      </c>
      <c r="H2683" s="318">
        <v>2.0940201874439479E-4</v>
      </c>
      <c r="I2683" s="318">
        <v>-1.4147529606940516E-2</v>
      </c>
      <c r="J2683" s="318">
        <v>0</v>
      </c>
      <c r="K2683" s="318" t="s">
        <v>634</v>
      </c>
      <c r="O2683" s="318">
        <v>0</v>
      </c>
      <c r="P2683" s="318">
        <v>0</v>
      </c>
      <c r="Q2683" s="318">
        <v>0</v>
      </c>
      <c r="R2683" s="318">
        <v>5</v>
      </c>
      <c r="S2683" s="318">
        <v>0.21739130434782608</v>
      </c>
      <c r="T2683" s="318">
        <v>0</v>
      </c>
      <c r="U2683" s="318">
        <v>0</v>
      </c>
    </row>
    <row r="2684" spans="1:21" x14ac:dyDescent="0.2">
      <c r="A2684" s="318">
        <v>40416</v>
      </c>
      <c r="B2684" s="318">
        <v>347.41598499999998</v>
      </c>
      <c r="C2684" s="318">
        <v>1.0346444728765907E-2</v>
      </c>
      <c r="D2684" s="318">
        <v>-2.3265028081151796E-3</v>
      </c>
      <c r="E2684" s="318">
        <v>1.4411515311215392E-2</v>
      </c>
      <c r="F2684" s="318">
        <v>1.5520093412078113E-2</v>
      </c>
      <c r="G2684" s="318">
        <v>2.0769177356539569E-4</v>
      </c>
      <c r="H2684" s="318">
        <v>2.1807636224366547E-4</v>
      </c>
      <c r="I2684" s="318">
        <v>-1.3491421286064864E-2</v>
      </c>
      <c r="J2684" s="318">
        <v>0</v>
      </c>
      <c r="K2684" s="318" t="s">
        <v>634</v>
      </c>
      <c r="O2684" s="318">
        <v>0</v>
      </c>
      <c r="P2684" s="318">
        <v>0</v>
      </c>
      <c r="Q2684" s="318">
        <v>0</v>
      </c>
      <c r="R2684" s="318">
        <v>5</v>
      </c>
      <c r="S2684" s="318">
        <v>0.21739130434782608</v>
      </c>
      <c r="T2684" s="318">
        <v>0</v>
      </c>
      <c r="U2684" s="318">
        <v>0</v>
      </c>
    </row>
    <row r="2685" spans="1:21" x14ac:dyDescent="0.2">
      <c r="A2685" s="318">
        <v>40417</v>
      </c>
      <c r="B2685" s="318">
        <v>350.49899299999998</v>
      </c>
      <c r="C2685" s="318">
        <v>8.8349674423529433E-3</v>
      </c>
      <c r="D2685" s="318">
        <v>-1.5333677519872133E-3</v>
      </c>
      <c r="E2685" s="318">
        <v>1.4551658848640561E-2</v>
      </c>
      <c r="F2685" s="318">
        <v>1.5671017221612911E-2</v>
      </c>
      <c r="G2685" s="318">
        <v>2.1175077524721915E-4</v>
      </c>
      <c r="H2685" s="318">
        <v>2.2233831400958012E-4</v>
      </c>
      <c r="I2685" s="318">
        <v>3.6472214334501243E-3</v>
      </c>
      <c r="J2685" s="318">
        <v>0</v>
      </c>
      <c r="K2685" s="318" t="s">
        <v>634</v>
      </c>
      <c r="O2685" s="318">
        <v>0</v>
      </c>
      <c r="P2685" s="318">
        <v>0</v>
      </c>
      <c r="Q2685" s="318">
        <v>0</v>
      </c>
      <c r="R2685" s="318">
        <v>5</v>
      </c>
      <c r="S2685" s="318">
        <v>0.21739130434782608</v>
      </c>
      <c r="T2685" s="318">
        <v>0</v>
      </c>
      <c r="U2685" s="318">
        <v>0</v>
      </c>
    </row>
    <row r="2686" spans="1:21" x14ac:dyDescent="0.2">
      <c r="A2686" s="318">
        <v>40420</v>
      </c>
      <c r="B2686" s="318">
        <v>352.39898699999998</v>
      </c>
      <c r="C2686" s="318">
        <v>5.4061860515443134E-3</v>
      </c>
      <c r="D2686" s="318">
        <v>-8.04877109015188E-4</v>
      </c>
      <c r="E2686" s="318">
        <v>1.4495101835539297E-2</v>
      </c>
      <c r="F2686" s="318">
        <v>1.5610109669042319E-2</v>
      </c>
      <c r="G2686" s="318">
        <v>2.101079772226547E-4</v>
      </c>
      <c r="H2686" s="318">
        <v>2.2061337608378744E-4</v>
      </c>
      <c r="I2686" s="318">
        <v>8.5992841035685552E-3</v>
      </c>
      <c r="J2686" s="318">
        <v>0</v>
      </c>
      <c r="K2686" s="318" t="s">
        <v>634</v>
      </c>
      <c r="O2686" s="318">
        <v>0</v>
      </c>
      <c r="P2686" s="318">
        <v>0</v>
      </c>
      <c r="Q2686" s="318">
        <v>0</v>
      </c>
      <c r="R2686" s="318">
        <v>5</v>
      </c>
      <c r="S2686" s="318">
        <v>0.21739130434782608</v>
      </c>
      <c r="T2686" s="318">
        <v>0</v>
      </c>
      <c r="U2686" s="318">
        <v>0</v>
      </c>
    </row>
    <row r="2687" spans="1:21" x14ac:dyDescent="0.2">
      <c r="A2687" s="318">
        <v>40421</v>
      </c>
      <c r="B2687" s="318">
        <v>352.658997</v>
      </c>
      <c r="C2687" s="318">
        <v>7.3755639305514019E-4</v>
      </c>
      <c r="D2687" s="318">
        <v>-2.2405855091722124E-3</v>
      </c>
      <c r="E2687" s="318">
        <v>1.2563537932460778E-2</v>
      </c>
      <c r="F2687" s="318">
        <v>1.3529963927265453E-2</v>
      </c>
      <c r="G2687" s="318">
        <v>1.5784248538038085E-4</v>
      </c>
      <c r="H2687" s="318">
        <v>1.657346096493999E-4</v>
      </c>
      <c r="I2687" s="318">
        <v>1.7071915300887145E-2</v>
      </c>
      <c r="J2687" s="318">
        <v>0</v>
      </c>
      <c r="K2687" s="318" t="s">
        <v>634</v>
      </c>
      <c r="O2687" s="318">
        <v>0</v>
      </c>
      <c r="P2687" s="318">
        <v>0</v>
      </c>
      <c r="Q2687" s="318">
        <v>0</v>
      </c>
      <c r="R2687" s="318">
        <v>5</v>
      </c>
      <c r="S2687" s="318">
        <v>0.21739130434782608</v>
      </c>
      <c r="T2687" s="318">
        <v>0</v>
      </c>
      <c r="U2687" s="318">
        <v>0</v>
      </c>
    </row>
    <row r="2688" spans="1:21" x14ac:dyDescent="0.2">
      <c r="A2688" s="318">
        <v>40422</v>
      </c>
      <c r="B2688" s="318">
        <v>364.52301</v>
      </c>
      <c r="C2688" s="318">
        <v>3.3088101151667229E-2</v>
      </c>
      <c r="D2688" s="318">
        <v>-6.3944824547769853E-4</v>
      </c>
      <c r="E2688" s="318">
        <v>1.4744868599631044E-2</v>
      </c>
      <c r="F2688" s="318">
        <v>1.5879089261141125E-2</v>
      </c>
      <c r="G2688" s="318">
        <v>2.1741115002038556E-4</v>
      </c>
      <c r="H2688" s="318">
        <v>2.2828170752140485E-4</v>
      </c>
      <c r="I2688" s="318">
        <v>4.1598594999820576E-3</v>
      </c>
      <c r="J2688" s="318">
        <v>0</v>
      </c>
      <c r="K2688" s="318" t="s">
        <v>634</v>
      </c>
      <c r="O2688" s="318">
        <v>0</v>
      </c>
      <c r="P2688" s="318">
        <v>0</v>
      </c>
      <c r="Q2688" s="318">
        <v>0</v>
      </c>
      <c r="R2688" s="318">
        <v>5</v>
      </c>
      <c r="S2688" s="318">
        <v>0.21739130434782608</v>
      </c>
      <c r="T2688" s="318">
        <v>0</v>
      </c>
      <c r="U2688" s="318">
        <v>0</v>
      </c>
    </row>
    <row r="2689" spans="1:21" x14ac:dyDescent="0.2">
      <c r="A2689" s="318">
        <v>40423</v>
      </c>
      <c r="B2689" s="318">
        <v>363.22299199999998</v>
      </c>
      <c r="C2689" s="318">
        <v>-3.5727283399835268E-3</v>
      </c>
      <c r="D2689" s="318">
        <v>-1.2889538876211064E-3</v>
      </c>
      <c r="E2689" s="318">
        <v>1.4548784213166783E-2</v>
      </c>
      <c r="F2689" s="318">
        <v>1.5667921460333457E-2</v>
      </c>
      <c r="G2689" s="318">
        <v>2.11667122081291E-4</v>
      </c>
      <c r="H2689" s="318">
        <v>2.2225047818535555E-4</v>
      </c>
      <c r="I2689" s="318">
        <v>2.5114741234635946E-2</v>
      </c>
      <c r="J2689" s="318">
        <v>0</v>
      </c>
      <c r="K2689" s="318" t="s">
        <v>634</v>
      </c>
      <c r="O2689" s="318">
        <v>0</v>
      </c>
      <c r="P2689" s="318">
        <v>0</v>
      </c>
      <c r="Q2689" s="318">
        <v>0</v>
      </c>
      <c r="R2689" s="318">
        <v>5</v>
      </c>
      <c r="S2689" s="318">
        <v>0.21739130434782608</v>
      </c>
      <c r="T2689" s="318">
        <v>0</v>
      </c>
      <c r="U2689" s="318">
        <v>0</v>
      </c>
    </row>
    <row r="2690" spans="1:21" x14ac:dyDescent="0.2">
      <c r="A2690" s="318">
        <v>40424</v>
      </c>
      <c r="B2690" s="318">
        <v>368.682007</v>
      </c>
      <c r="C2690" s="318">
        <v>1.4917554167615159E-2</v>
      </c>
      <c r="D2690" s="318">
        <v>-7.2371064648076694E-4</v>
      </c>
      <c r="E2690" s="318">
        <v>1.4950718179624439E-2</v>
      </c>
      <c r="F2690" s="318">
        <v>1.6100773424210933E-2</v>
      </c>
      <c r="G2690" s="318">
        <v>2.2352397408655268E-4</v>
      </c>
      <c r="H2690" s="318">
        <v>2.3470017279088033E-4</v>
      </c>
      <c r="I2690" s="318">
        <v>1.6994994344118882E-2</v>
      </c>
      <c r="J2690" s="318">
        <v>0</v>
      </c>
      <c r="K2690" s="318" t="s">
        <v>634</v>
      </c>
      <c r="O2690" s="318">
        <v>0</v>
      </c>
      <c r="P2690" s="318">
        <v>0</v>
      </c>
      <c r="Q2690" s="318">
        <v>0</v>
      </c>
      <c r="R2690" s="318">
        <v>5</v>
      </c>
      <c r="S2690" s="318">
        <v>0.21739130434782608</v>
      </c>
      <c r="T2690" s="318">
        <v>0</v>
      </c>
      <c r="U2690" s="318">
        <v>0</v>
      </c>
    </row>
    <row r="2691" spans="1:21" x14ac:dyDescent="0.2">
      <c r="A2691" s="318">
        <v>40427</v>
      </c>
      <c r="B2691" s="318">
        <v>369.63799999999998</v>
      </c>
      <c r="C2691" s="318">
        <v>2.5896454794611663E-3</v>
      </c>
      <c r="D2691" s="318">
        <v>-5.7634567466539768E-4</v>
      </c>
      <c r="E2691" s="318">
        <v>1.4968222906122904E-2</v>
      </c>
      <c r="F2691" s="318">
        <v>1.6119624668132358E-2</v>
      </c>
      <c r="G2691" s="318">
        <v>2.2404769696738239E-4</v>
      </c>
      <c r="H2691" s="318">
        <v>2.3525008181575152E-4</v>
      </c>
      <c r="I2691" s="318">
        <v>2.3176979132919676E-2</v>
      </c>
      <c r="J2691" s="318">
        <v>0</v>
      </c>
      <c r="K2691" s="318" t="s">
        <v>634</v>
      </c>
      <c r="O2691" s="318">
        <v>0</v>
      </c>
      <c r="P2691" s="318">
        <v>0</v>
      </c>
      <c r="Q2691" s="318">
        <v>0</v>
      </c>
      <c r="R2691" s="318">
        <v>5</v>
      </c>
      <c r="S2691" s="318">
        <v>0.21739130434782608</v>
      </c>
      <c r="T2691" s="318">
        <v>0</v>
      </c>
      <c r="U2691" s="318">
        <v>0</v>
      </c>
    </row>
    <row r="2692" spans="1:21" x14ac:dyDescent="0.2">
      <c r="A2692" s="318">
        <v>40428</v>
      </c>
      <c r="B2692" s="318">
        <v>365.864014</v>
      </c>
      <c r="C2692" s="318">
        <v>-1.0262430422565383E-2</v>
      </c>
      <c r="D2692" s="318">
        <v>-9.2980015200868965E-4</v>
      </c>
      <c r="E2692" s="318">
        <v>1.5111298801004345E-2</v>
      </c>
      <c r="F2692" s="318">
        <v>1.6273706401081601E-2</v>
      </c>
      <c r="G2692" s="318">
        <v>2.2835135145323534E-4</v>
      </c>
      <c r="H2692" s="318">
        <v>2.3976891902589712E-4</v>
      </c>
      <c r="I2692" s="318">
        <v>1.9571109692517939E-2</v>
      </c>
      <c r="J2692" s="318">
        <v>0</v>
      </c>
      <c r="K2692" s="318" t="s">
        <v>634</v>
      </c>
      <c r="O2692" s="318">
        <v>0</v>
      </c>
      <c r="P2692" s="318">
        <v>0</v>
      </c>
      <c r="Q2692" s="318">
        <v>0</v>
      </c>
      <c r="R2692" s="318">
        <v>5</v>
      </c>
      <c r="S2692" s="318">
        <v>0.21739130434782608</v>
      </c>
      <c r="T2692" s="318">
        <v>0</v>
      </c>
      <c r="U2692" s="318">
        <v>0</v>
      </c>
    </row>
    <row r="2693" spans="1:21" x14ac:dyDescent="0.2">
      <c r="A2693" s="318">
        <v>40429</v>
      </c>
      <c r="B2693" s="318">
        <v>368.27999899999998</v>
      </c>
      <c r="C2693" s="318">
        <v>6.5817977915241495E-3</v>
      </c>
      <c r="D2693" s="318">
        <v>9.6687255853080317E-5</v>
      </c>
      <c r="E2693" s="318">
        <v>1.4839258880483991E-2</v>
      </c>
      <c r="F2693" s="318">
        <v>1.598074033282891E-2</v>
      </c>
      <c r="G2693" s="318">
        <v>2.20203604122023E-4</v>
      </c>
      <c r="H2693" s="318">
        <v>2.3121378432812417E-4</v>
      </c>
      <c r="I2693" s="318">
        <v>1.0920642246310883E-2</v>
      </c>
      <c r="J2693" s="318">
        <v>0</v>
      </c>
      <c r="K2693" s="318" t="s">
        <v>634</v>
      </c>
      <c r="O2693" s="318">
        <v>0</v>
      </c>
      <c r="P2693" s="318">
        <v>0</v>
      </c>
      <c r="Q2693" s="318">
        <v>0</v>
      </c>
      <c r="R2693" s="318">
        <v>5</v>
      </c>
      <c r="S2693" s="318">
        <v>0.21739130434782608</v>
      </c>
      <c r="T2693" s="318">
        <v>0</v>
      </c>
      <c r="U2693" s="318">
        <v>0</v>
      </c>
    </row>
    <row r="2694" spans="1:21" x14ac:dyDescent="0.2">
      <c r="A2694" s="318">
        <v>40430</v>
      </c>
      <c r="B2694" s="318">
        <v>371.39599600000003</v>
      </c>
      <c r="C2694" s="318">
        <v>8.4253523268775742E-3</v>
      </c>
      <c r="D2694" s="318">
        <v>1.6195512525996564E-3</v>
      </c>
      <c r="E2694" s="318">
        <v>1.3902058988159799E-2</v>
      </c>
      <c r="F2694" s="318">
        <v>1.4971448141095167E-2</v>
      </c>
      <c r="G2694" s="318">
        <v>1.9326724411027467E-4</v>
      </c>
      <c r="H2694" s="318">
        <v>2.0293060631578841E-4</v>
      </c>
      <c r="I2694" s="318">
        <v>1.4671279807618195E-2</v>
      </c>
      <c r="J2694" s="318">
        <v>0</v>
      </c>
      <c r="K2694" s="318" t="s">
        <v>634</v>
      </c>
      <c r="O2694" s="318">
        <v>0</v>
      </c>
      <c r="P2694" s="318">
        <v>0</v>
      </c>
      <c r="Q2694" s="318">
        <v>0</v>
      </c>
      <c r="R2694" s="318">
        <v>5</v>
      </c>
      <c r="S2694" s="318">
        <v>0.21739130434782608</v>
      </c>
      <c r="T2694" s="318">
        <v>0</v>
      </c>
      <c r="U2694" s="318">
        <v>0</v>
      </c>
    </row>
    <row r="2695" spans="1:21" x14ac:dyDescent="0.2">
      <c r="A2695" s="318">
        <v>40431</v>
      </c>
      <c r="B2695" s="318">
        <v>372.38000499999998</v>
      </c>
      <c r="C2695" s="318">
        <v>2.6459836638530469E-3</v>
      </c>
      <c r="D2695" s="318">
        <v>2.0767346945150152E-3</v>
      </c>
      <c r="E2695" s="318">
        <v>1.3763154469307171E-2</v>
      </c>
      <c r="F2695" s="318">
        <v>1.4821858659253876E-2</v>
      </c>
      <c r="G2695" s="318">
        <v>1.8942442094600995E-4</v>
      </c>
      <c r="H2695" s="318">
        <v>1.9889564199331047E-4</v>
      </c>
      <c r="I2695" s="318">
        <v>1.5456057358408449E-2</v>
      </c>
      <c r="J2695" s="318">
        <v>0</v>
      </c>
      <c r="K2695" s="318" t="s">
        <v>634</v>
      </c>
      <c r="O2695" s="318">
        <v>0</v>
      </c>
      <c r="P2695" s="318">
        <v>0</v>
      </c>
      <c r="Q2695" s="318">
        <v>0</v>
      </c>
      <c r="R2695" s="318">
        <v>5</v>
      </c>
      <c r="S2695" s="318">
        <v>0.21739130434782608</v>
      </c>
      <c r="T2695" s="318">
        <v>0</v>
      </c>
      <c r="U2695" s="318">
        <v>0</v>
      </c>
    </row>
    <row r="2696" spans="1:21" x14ac:dyDescent="0.2">
      <c r="A2696" s="318">
        <v>40434</v>
      </c>
      <c r="B2696" s="318">
        <v>377.10598800000002</v>
      </c>
      <c r="C2696" s="318">
        <v>1.2611431520357848E-2</v>
      </c>
      <c r="D2696" s="318">
        <v>2.5481526303939022E-3</v>
      </c>
      <c r="E2696" s="318">
        <v>1.3954207609591604E-2</v>
      </c>
      <c r="F2696" s="318">
        <v>1.5027608194944805E-2</v>
      </c>
      <c r="G2696" s="318">
        <v>1.9471991001158425E-4</v>
      </c>
      <c r="H2696" s="318">
        <v>2.0445590551216347E-4</v>
      </c>
      <c r="I2696" s="318">
        <v>1.889166471227301E-2</v>
      </c>
      <c r="J2696" s="318">
        <v>0</v>
      </c>
      <c r="K2696" s="318" t="s">
        <v>634</v>
      </c>
      <c r="O2696" s="318">
        <v>0</v>
      </c>
      <c r="P2696" s="318">
        <v>0</v>
      </c>
      <c r="Q2696" s="318">
        <v>0</v>
      </c>
      <c r="R2696" s="318">
        <v>5</v>
      </c>
      <c r="S2696" s="318">
        <v>0.21739130434782608</v>
      </c>
      <c r="T2696" s="318">
        <v>0</v>
      </c>
      <c r="U2696" s="318">
        <v>0</v>
      </c>
    </row>
    <row r="2697" spans="1:21" x14ac:dyDescent="0.2">
      <c r="A2697" s="318">
        <v>40435</v>
      </c>
      <c r="B2697" s="318">
        <v>375.92800899999997</v>
      </c>
      <c r="C2697" s="318">
        <v>-3.1286235828902158E-3</v>
      </c>
      <c r="D2697" s="318">
        <v>2.395572788990716E-3</v>
      </c>
      <c r="E2697" s="318">
        <v>1.4000038119832484E-2</v>
      </c>
      <c r="F2697" s="318">
        <v>1.5076964129050366E-2</v>
      </c>
      <c r="G2697" s="318">
        <v>1.9600106735676265E-4</v>
      </c>
      <c r="H2697" s="318">
        <v>2.0580112072460078E-4</v>
      </c>
      <c r="I2697" s="318">
        <v>2.9012822546938558E-2</v>
      </c>
      <c r="J2697" s="318">
        <v>0</v>
      </c>
      <c r="K2697" s="318" t="s">
        <v>634</v>
      </c>
      <c r="O2697" s="318">
        <v>0</v>
      </c>
      <c r="P2697" s="318">
        <v>0</v>
      </c>
      <c r="Q2697" s="318">
        <v>0</v>
      </c>
      <c r="R2697" s="318">
        <v>5</v>
      </c>
      <c r="S2697" s="318">
        <v>0.21739130434782608</v>
      </c>
      <c r="T2697" s="318">
        <v>0</v>
      </c>
      <c r="U2697" s="318">
        <v>0</v>
      </c>
    </row>
    <row r="2698" spans="1:21" x14ac:dyDescent="0.2">
      <c r="A2698" s="318">
        <v>40436</v>
      </c>
      <c r="B2698" s="318">
        <v>374.66101099999997</v>
      </c>
      <c r="C2698" s="318">
        <v>-3.3760131566544422E-3</v>
      </c>
      <c r="D2698" s="318">
        <v>9.4541005790304763E-4</v>
      </c>
      <c r="E2698" s="318">
        <v>1.2845188474620821E-2</v>
      </c>
      <c r="F2698" s="318">
        <v>1.3833279895745499E-2</v>
      </c>
      <c r="G2698" s="318">
        <v>1.6499886694853157E-4</v>
      </c>
      <c r="H2698" s="318">
        <v>1.7324881029595816E-4</v>
      </c>
      <c r="I2698" s="318">
        <v>2.8624632881384764E-2</v>
      </c>
      <c r="J2698" s="318">
        <v>0</v>
      </c>
      <c r="K2698" s="318" t="s">
        <v>634</v>
      </c>
      <c r="O2698" s="318">
        <v>0</v>
      </c>
      <c r="P2698" s="318">
        <v>0</v>
      </c>
      <c r="Q2698" s="318">
        <v>0</v>
      </c>
      <c r="R2698" s="318">
        <v>5</v>
      </c>
      <c r="S2698" s="318">
        <v>0.21739130434782608</v>
      </c>
      <c r="T2698" s="318">
        <v>0</v>
      </c>
      <c r="U2698" s="318">
        <v>0</v>
      </c>
    </row>
    <row r="2699" spans="1:21" x14ac:dyDescent="0.2">
      <c r="A2699" s="318">
        <v>40437</v>
      </c>
      <c r="B2699" s="318">
        <v>375.12100199999998</v>
      </c>
      <c r="C2699" s="318">
        <v>1.2269994471333409E-3</v>
      </c>
      <c r="D2699" s="318">
        <v>1.1122164282242879E-3</v>
      </c>
      <c r="E2699" s="318">
        <v>1.282399169569094E-2</v>
      </c>
      <c r="F2699" s="318">
        <v>1.3810452595359474E-2</v>
      </c>
      <c r="G2699" s="318">
        <v>1.6445476301115021E-4</v>
      </c>
      <c r="H2699" s="318">
        <v>1.7267750116170774E-4</v>
      </c>
      <c r="I2699" s="318">
        <v>2.2030978056254119E-2</v>
      </c>
      <c r="J2699" s="318">
        <v>0</v>
      </c>
      <c r="K2699" s="318" t="s">
        <v>634</v>
      </c>
      <c r="O2699" s="318">
        <v>0</v>
      </c>
      <c r="P2699" s="318">
        <v>0</v>
      </c>
      <c r="Q2699" s="318">
        <v>0</v>
      </c>
      <c r="R2699" s="318">
        <v>5</v>
      </c>
      <c r="S2699" s="318">
        <v>0.21739130434782608</v>
      </c>
      <c r="T2699" s="318">
        <v>0</v>
      </c>
      <c r="U2699" s="318">
        <v>0</v>
      </c>
    </row>
    <row r="2700" spans="1:21" x14ac:dyDescent="0.2">
      <c r="A2700" s="318">
        <v>40438</v>
      </c>
      <c r="B2700" s="318">
        <v>375.82101399999999</v>
      </c>
      <c r="C2700" s="318">
        <v>1.8643575345241904E-3</v>
      </c>
      <c r="D2700" s="318">
        <v>2.2560395505502131E-3</v>
      </c>
      <c r="E2700" s="318">
        <v>1.1663574648662463E-2</v>
      </c>
      <c r="F2700" s="318">
        <v>1.2560772698559576E-2</v>
      </c>
      <c r="G2700" s="318">
        <v>1.3603897358492169E-4</v>
      </c>
      <c r="H2700" s="318">
        <v>1.4284092226416779E-4</v>
      </c>
      <c r="I2700" s="318">
        <v>2.0739984204091771E-2</v>
      </c>
      <c r="J2700" s="318">
        <v>0</v>
      </c>
      <c r="K2700" s="318" t="s">
        <v>634</v>
      </c>
      <c r="O2700" s="318">
        <v>0</v>
      </c>
      <c r="P2700" s="318">
        <v>0</v>
      </c>
      <c r="Q2700" s="318">
        <v>0</v>
      </c>
      <c r="R2700" s="318">
        <v>5</v>
      </c>
      <c r="S2700" s="318">
        <v>0.21739130434782608</v>
      </c>
      <c r="T2700" s="318">
        <v>0</v>
      </c>
      <c r="U2700" s="318">
        <v>0</v>
      </c>
    </row>
    <row r="2701" spans="1:21" x14ac:dyDescent="0.2">
      <c r="A2701" s="318">
        <v>40441</v>
      </c>
      <c r="B2701" s="318">
        <v>378.35501099999999</v>
      </c>
      <c r="C2701" s="318">
        <v>6.7199339457732201E-3</v>
      </c>
      <c r="D2701" s="318">
        <v>3.0611577470626857E-3</v>
      </c>
      <c r="E2701" s="318">
        <v>1.1340746068315271E-2</v>
      </c>
      <c r="F2701" s="318">
        <v>1.2213111150493368E-2</v>
      </c>
      <c r="G2701" s="318">
        <v>1.2861252138600827E-4</v>
      </c>
      <c r="H2701" s="318">
        <v>1.3504314745530868E-4</v>
      </c>
      <c r="I2701" s="318">
        <v>2.474730986643733E-2</v>
      </c>
      <c r="J2701" s="318">
        <v>0</v>
      </c>
      <c r="K2701" s="318" t="s">
        <v>634</v>
      </c>
      <c r="O2701" s="318">
        <v>0</v>
      </c>
      <c r="P2701" s="318">
        <v>0</v>
      </c>
      <c r="Q2701" s="318">
        <v>0</v>
      </c>
      <c r="R2701" s="318">
        <v>5</v>
      </c>
      <c r="S2701" s="318">
        <v>0.21739130434782608</v>
      </c>
      <c r="T2701" s="318">
        <v>0</v>
      </c>
      <c r="U2701" s="318">
        <v>0</v>
      </c>
    </row>
    <row r="2702" spans="1:21" x14ac:dyDescent="0.2">
      <c r="A2702" s="318">
        <v>40442</v>
      </c>
      <c r="B2702" s="318">
        <v>381.493988</v>
      </c>
      <c r="C2702" s="318">
        <v>8.2621543503877213E-3</v>
      </c>
      <c r="D2702" s="318">
        <v>3.2746855795621919E-3</v>
      </c>
      <c r="E2702" s="318">
        <v>1.13969938000305E-2</v>
      </c>
      <c r="F2702" s="318">
        <v>1.2273685630802077E-2</v>
      </c>
      <c r="G2702" s="318">
        <v>1.2989146767793363E-4</v>
      </c>
      <c r="H2702" s="318">
        <v>1.3638604106183032E-4</v>
      </c>
      <c r="I2702" s="318">
        <v>2.8030017079105959E-2</v>
      </c>
      <c r="J2702" s="318">
        <v>0</v>
      </c>
      <c r="K2702" s="318" t="s">
        <v>634</v>
      </c>
      <c r="O2702" s="318">
        <v>0</v>
      </c>
      <c r="P2702" s="318">
        <v>0</v>
      </c>
      <c r="Q2702" s="318">
        <v>0</v>
      </c>
      <c r="R2702" s="318">
        <v>5</v>
      </c>
      <c r="S2702" s="318">
        <v>0.21739130434782608</v>
      </c>
      <c r="T2702" s="318">
        <v>0</v>
      </c>
      <c r="U2702" s="318">
        <v>0</v>
      </c>
    </row>
    <row r="2703" spans="1:21" x14ac:dyDescent="0.2">
      <c r="A2703" s="318">
        <v>40443</v>
      </c>
      <c r="B2703" s="318">
        <v>375.98498499999999</v>
      </c>
      <c r="C2703" s="318">
        <v>-1.45458826717895E-2</v>
      </c>
      <c r="D2703" s="318">
        <v>3.800318127104991E-3</v>
      </c>
      <c r="E2703" s="318">
        <v>1.0190109422793059E-2</v>
      </c>
      <c r="F2703" s="318">
        <v>1.097396399377714E-2</v>
      </c>
      <c r="G2703" s="318">
        <v>1.0383833004849589E-4</v>
      </c>
      <c r="H2703" s="318">
        <v>1.0903024655092069E-4</v>
      </c>
      <c r="I2703" s="318">
        <v>3.4539953615393304E-2</v>
      </c>
      <c r="J2703" s="318">
        <v>0</v>
      </c>
      <c r="K2703" s="318" t="s">
        <v>634</v>
      </c>
      <c r="O2703" s="318">
        <v>0</v>
      </c>
      <c r="P2703" s="318">
        <v>0</v>
      </c>
      <c r="Q2703" s="318">
        <v>0</v>
      </c>
      <c r="R2703" s="318">
        <v>5</v>
      </c>
      <c r="S2703" s="318">
        <v>0.21739130434782608</v>
      </c>
      <c r="T2703" s="318">
        <v>0</v>
      </c>
      <c r="U2703" s="318">
        <v>0</v>
      </c>
    </row>
    <row r="2704" spans="1:21" x14ac:dyDescent="0.2">
      <c r="A2704" s="318">
        <v>40444</v>
      </c>
      <c r="B2704" s="318">
        <v>376.86300699999998</v>
      </c>
      <c r="C2704" s="318">
        <v>2.332535670997594E-3</v>
      </c>
      <c r="D2704" s="318">
        <v>4.3669201662860707E-3</v>
      </c>
      <c r="E2704" s="318">
        <v>9.7301538176043263E-3</v>
      </c>
      <c r="F2704" s="318">
        <v>1.0478627188189274E-2</v>
      </c>
      <c r="G2704" s="318">
        <v>9.4675893314240055E-5</v>
      </c>
      <c r="H2704" s="318">
        <v>9.9409687979952057E-5</v>
      </c>
      <c r="I2704" s="318">
        <v>2.908500462982069E-2</v>
      </c>
      <c r="J2704" s="318">
        <v>0</v>
      </c>
      <c r="K2704" s="318" t="s">
        <v>634</v>
      </c>
      <c r="O2704" s="318">
        <v>0</v>
      </c>
      <c r="P2704" s="318">
        <v>0</v>
      </c>
      <c r="Q2704" s="318">
        <v>0</v>
      </c>
      <c r="R2704" s="318">
        <v>5</v>
      </c>
      <c r="S2704" s="318">
        <v>0.21739130434782608</v>
      </c>
      <c r="T2704" s="318">
        <v>0</v>
      </c>
      <c r="U2704" s="318">
        <v>0</v>
      </c>
    </row>
    <row r="2705" spans="1:21" x14ac:dyDescent="0.2">
      <c r="A2705" s="318">
        <v>40445</v>
      </c>
      <c r="B2705" s="318">
        <v>378.80499300000002</v>
      </c>
      <c r="C2705" s="318">
        <v>5.1397975703681379E-3</v>
      </c>
      <c r="D2705" s="318">
        <v>4.1189845873147481E-3</v>
      </c>
      <c r="E2705" s="318">
        <v>9.6360510031224013E-3</v>
      </c>
      <c r="F2705" s="318">
        <v>1.0377285695670278E-2</v>
      </c>
      <c r="G2705" s="318">
        <v>9.2853478934776251E-5</v>
      </c>
      <c r="H2705" s="318">
        <v>9.7496152881515068E-5</v>
      </c>
      <c r="I2705" s="318">
        <v>3.5301178187578226E-2</v>
      </c>
      <c r="J2705" s="318">
        <v>0</v>
      </c>
      <c r="K2705" s="318" t="s">
        <v>634</v>
      </c>
      <c r="O2705" s="318">
        <v>0</v>
      </c>
      <c r="P2705" s="318">
        <v>0</v>
      </c>
      <c r="Q2705" s="318">
        <v>0</v>
      </c>
      <c r="R2705" s="318">
        <v>5</v>
      </c>
      <c r="S2705" s="318">
        <v>0.21739130434782608</v>
      </c>
      <c r="T2705" s="318">
        <v>0</v>
      </c>
      <c r="U2705" s="318">
        <v>0</v>
      </c>
    </row>
    <row r="2706" spans="1:21" x14ac:dyDescent="0.2">
      <c r="A2706" s="318">
        <v>40448</v>
      </c>
      <c r="B2706" s="318">
        <v>379.94400000000002</v>
      </c>
      <c r="C2706" s="318">
        <v>3.002331116327956E-3</v>
      </c>
      <c r="D2706" s="318">
        <v>3.8412400003611778E-3</v>
      </c>
      <c r="E2706" s="318">
        <v>9.5772021389692805E-3</v>
      </c>
      <c r="F2706" s="318">
        <v>1.031390999581307E-2</v>
      </c>
      <c r="G2706" s="318">
        <v>9.1722800810677767E-5</v>
      </c>
      <c r="H2706" s="318">
        <v>9.6308940851211664E-5</v>
      </c>
      <c r="I2706" s="318">
        <v>4.5363029405853773E-2</v>
      </c>
      <c r="J2706" s="318">
        <v>0</v>
      </c>
      <c r="K2706" s="318" t="s">
        <v>634</v>
      </c>
      <c r="O2706" s="318">
        <v>0</v>
      </c>
      <c r="P2706" s="318">
        <v>0</v>
      </c>
      <c r="Q2706" s="318">
        <v>0</v>
      </c>
      <c r="R2706" s="318">
        <v>5</v>
      </c>
      <c r="S2706" s="318">
        <v>0.21739130434782608</v>
      </c>
      <c r="T2706" s="318">
        <v>0</v>
      </c>
      <c r="U2706" s="318">
        <v>0</v>
      </c>
    </row>
    <row r="2707" spans="1:21" x14ac:dyDescent="0.2">
      <c r="A2707" s="318">
        <v>40449</v>
      </c>
      <c r="B2707" s="318">
        <v>378.98498499999999</v>
      </c>
      <c r="C2707" s="318">
        <v>-2.5272865561983514E-3</v>
      </c>
      <c r="D2707" s="318">
        <v>3.4634555904686695E-3</v>
      </c>
      <c r="E2707" s="318">
        <v>9.668422695312125E-3</v>
      </c>
      <c r="F2707" s="318">
        <v>1.0412147518028441E-2</v>
      </c>
      <c r="G2707" s="318">
        <v>9.3478397415226584E-5</v>
      </c>
      <c r="H2707" s="318">
        <v>9.815231728598792E-5</v>
      </c>
      <c r="I2707" s="318">
        <v>4.5961618797875615E-2</v>
      </c>
      <c r="J2707" s="318">
        <v>0</v>
      </c>
      <c r="K2707" s="318" t="s">
        <v>634</v>
      </c>
      <c r="O2707" s="318">
        <v>0</v>
      </c>
      <c r="P2707" s="318">
        <v>0</v>
      </c>
      <c r="Q2707" s="318">
        <v>0</v>
      </c>
      <c r="R2707" s="318">
        <v>4</v>
      </c>
      <c r="S2707" s="318">
        <v>0.17391304347826086</v>
      </c>
      <c r="T2707" s="318">
        <v>0</v>
      </c>
      <c r="U2707" s="318">
        <v>0</v>
      </c>
    </row>
    <row r="2708" spans="1:21" x14ac:dyDescent="0.2">
      <c r="A2708" s="318">
        <v>40450</v>
      </c>
      <c r="B2708" s="318">
        <v>381.25</v>
      </c>
      <c r="C2708" s="318">
        <v>5.9587410382335934E-3</v>
      </c>
      <c r="D2708" s="318">
        <v>3.7120834307152622E-3</v>
      </c>
      <c r="E2708" s="318">
        <v>9.661950474604079E-3</v>
      </c>
      <c r="F2708" s="318">
        <v>1.0405177434189007E-2</v>
      </c>
      <c r="G2708" s="318">
        <v>9.3353286973701989E-5</v>
      </c>
      <c r="H2708" s="318">
        <v>9.8020951322387091E-5</v>
      </c>
      <c r="I2708" s="318">
        <v>5.0725640703078077E-2</v>
      </c>
      <c r="J2708" s="318">
        <v>0</v>
      </c>
      <c r="K2708" s="318" t="s">
        <v>634</v>
      </c>
      <c r="O2708" s="318">
        <v>0</v>
      </c>
      <c r="P2708" s="318">
        <v>0</v>
      </c>
      <c r="Q2708" s="318">
        <v>0</v>
      </c>
      <c r="R2708" s="318">
        <v>4</v>
      </c>
      <c r="S2708" s="318">
        <v>0.17391304347826086</v>
      </c>
      <c r="T2708" s="318">
        <v>0</v>
      </c>
      <c r="U2708" s="318">
        <v>0</v>
      </c>
    </row>
    <row r="2709" spans="1:21" x14ac:dyDescent="0.2">
      <c r="A2709" s="318">
        <v>40451</v>
      </c>
      <c r="B2709" s="318">
        <v>381.43301400000001</v>
      </c>
      <c r="C2709" s="318">
        <v>4.7992154054387048E-4</v>
      </c>
      <c r="D2709" s="318">
        <v>2.1593129730427207E-3</v>
      </c>
      <c r="E2709" s="318">
        <v>6.9423669408855068E-3</v>
      </c>
      <c r="F2709" s="318">
        <v>7.4763951671074688E-3</v>
      </c>
      <c r="G2709" s="318">
        <v>4.8196458741899987E-5</v>
      </c>
      <c r="H2709" s="318">
        <v>5.0606281678994992E-5</v>
      </c>
      <c r="I2709" s="318">
        <v>4.4027571258841748E-2</v>
      </c>
      <c r="J2709" s="318">
        <v>0</v>
      </c>
      <c r="K2709" s="318" t="s">
        <v>634</v>
      </c>
      <c r="O2709" s="318">
        <v>0</v>
      </c>
      <c r="P2709" s="318">
        <v>0</v>
      </c>
      <c r="Q2709" s="318">
        <v>0</v>
      </c>
      <c r="R2709" s="318">
        <v>4</v>
      </c>
      <c r="S2709" s="318">
        <v>0.17391304347826086</v>
      </c>
      <c r="T2709" s="318">
        <v>0</v>
      </c>
      <c r="U2709" s="318">
        <v>0</v>
      </c>
    </row>
    <row r="2710" spans="1:21" x14ac:dyDescent="0.2">
      <c r="A2710" s="318">
        <v>40452</v>
      </c>
      <c r="B2710" s="318">
        <v>382.72299199999998</v>
      </c>
      <c r="C2710" s="318">
        <v>3.3762195552411232E-3</v>
      </c>
      <c r="D2710" s="318">
        <v>2.4902152537677044E-3</v>
      </c>
      <c r="E2710" s="318">
        <v>6.820023152989985E-3</v>
      </c>
      <c r="F2710" s="318">
        <v>7.3446403186045988E-3</v>
      </c>
      <c r="G2710" s="318">
        <v>4.6512715807319456E-5</v>
      </c>
      <c r="H2710" s="318">
        <v>4.883835159768543E-5</v>
      </c>
      <c r="I2710" s="318">
        <v>4.0263099496972682E-2</v>
      </c>
      <c r="J2710" s="318">
        <v>0</v>
      </c>
      <c r="K2710" s="318" t="s">
        <v>634</v>
      </c>
      <c r="O2710" s="318">
        <v>0</v>
      </c>
      <c r="P2710" s="318">
        <v>0</v>
      </c>
      <c r="Q2710" s="318">
        <v>0</v>
      </c>
      <c r="R2710" s="318">
        <v>4</v>
      </c>
      <c r="S2710" s="318">
        <v>0.17391304347826086</v>
      </c>
      <c r="T2710" s="318">
        <v>0</v>
      </c>
      <c r="U2710" s="318">
        <v>0</v>
      </c>
    </row>
    <row r="2711" spans="1:21" x14ac:dyDescent="0.2">
      <c r="A2711" s="318">
        <v>40455</v>
      </c>
      <c r="B2711" s="318">
        <v>380.37799100000001</v>
      </c>
      <c r="C2711" s="318">
        <v>-6.1459975383835646E-3</v>
      </c>
      <c r="D2711" s="318">
        <v>1.4871889820534795E-3</v>
      </c>
      <c r="E2711" s="318">
        <v>6.4392252613235676E-3</v>
      </c>
      <c r="F2711" s="318">
        <v>6.9345502814253798E-3</v>
      </c>
      <c r="G2711" s="318">
        <v>4.1463621966067563E-5</v>
      </c>
      <c r="H2711" s="318">
        <v>4.3536803064370941E-5</v>
      </c>
      <c r="I2711" s="318">
        <v>3.4253066344851979E-2</v>
      </c>
      <c r="J2711" s="318">
        <v>0</v>
      </c>
      <c r="K2711" s="318" t="s">
        <v>634</v>
      </c>
      <c r="O2711" s="318">
        <v>0</v>
      </c>
      <c r="P2711" s="318">
        <v>0</v>
      </c>
      <c r="Q2711" s="318">
        <v>0</v>
      </c>
      <c r="R2711" s="318">
        <v>4</v>
      </c>
      <c r="S2711" s="318">
        <v>0.17391304347826086</v>
      </c>
      <c r="T2711" s="318">
        <v>0</v>
      </c>
      <c r="U2711" s="318">
        <v>0</v>
      </c>
    </row>
    <row r="2712" spans="1:21" x14ac:dyDescent="0.2">
      <c r="A2712" s="318">
        <v>40456</v>
      </c>
      <c r="B2712" s="318">
        <v>384.72601300000002</v>
      </c>
      <c r="C2712" s="318">
        <v>1.1365954917007141E-2</v>
      </c>
      <c r="D2712" s="318">
        <v>1.9051084790794783E-3</v>
      </c>
      <c r="E2712" s="318">
        <v>6.7896216925701827E-3</v>
      </c>
      <c r="F2712" s="318">
        <v>7.3119002843063498E-3</v>
      </c>
      <c r="G2712" s="318">
        <v>4.6098962728219591E-5</v>
      </c>
      <c r="H2712" s="318">
        <v>4.8403910864630572E-5</v>
      </c>
      <c r="I2712" s="318">
        <v>2.5043149784522239E-2</v>
      </c>
      <c r="J2712" s="318">
        <v>0</v>
      </c>
      <c r="K2712" s="318" t="s">
        <v>634</v>
      </c>
      <c r="O2712" s="318">
        <v>0</v>
      </c>
      <c r="P2712" s="318">
        <v>0</v>
      </c>
      <c r="Q2712" s="318">
        <v>0</v>
      </c>
      <c r="R2712" s="318">
        <v>4</v>
      </c>
      <c r="S2712" s="318">
        <v>0.17391304347826086</v>
      </c>
      <c r="T2712" s="318">
        <v>0</v>
      </c>
      <c r="U2712" s="318">
        <v>0</v>
      </c>
    </row>
    <row r="2713" spans="1:21" x14ac:dyDescent="0.2">
      <c r="A2713" s="318">
        <v>40457</v>
      </c>
      <c r="B2713" s="318">
        <v>388.06298800000002</v>
      </c>
      <c r="C2713" s="318">
        <v>8.6362402576838065E-3</v>
      </c>
      <c r="D2713" s="318">
        <v>2.8050451781389632E-3</v>
      </c>
      <c r="E2713" s="318">
        <v>6.3333671113937982E-3</v>
      </c>
      <c r="F2713" s="318">
        <v>6.8205491968856289E-3</v>
      </c>
      <c r="G2713" s="318">
        <v>4.0111538967684619E-5</v>
      </c>
      <c r="H2713" s="318">
        <v>4.2117115916068855E-5</v>
      </c>
      <c r="I2713" s="318">
        <v>2.9614505295491773E-2</v>
      </c>
      <c r="J2713" s="318">
        <v>0</v>
      </c>
      <c r="K2713" s="318" t="s">
        <v>634</v>
      </c>
      <c r="O2713" s="318">
        <v>0</v>
      </c>
      <c r="P2713" s="318">
        <v>0</v>
      </c>
      <c r="Q2713" s="318">
        <v>0</v>
      </c>
      <c r="R2713" s="318">
        <v>4</v>
      </c>
      <c r="S2713" s="318">
        <v>0.17391304347826086</v>
      </c>
      <c r="T2713" s="318">
        <v>0</v>
      </c>
      <c r="U2713" s="318">
        <v>0</v>
      </c>
    </row>
    <row r="2714" spans="1:21" x14ac:dyDescent="0.2">
      <c r="A2714" s="318">
        <v>40458</v>
      </c>
      <c r="B2714" s="318">
        <v>386.28799400000003</v>
      </c>
      <c r="C2714" s="318">
        <v>-4.5844769363678249E-3</v>
      </c>
      <c r="D2714" s="318">
        <v>2.2733178101441076E-3</v>
      </c>
      <c r="E2714" s="318">
        <v>6.4677451335855675E-3</v>
      </c>
      <c r="F2714" s="318">
        <v>6.9652639900152262E-3</v>
      </c>
      <c r="G2714" s="318">
        <v>4.1831727113019791E-5</v>
      </c>
      <c r="H2714" s="318">
        <v>4.3923313468670779E-5</v>
      </c>
      <c r="I2714" s="318">
        <v>3.438486462033228E-2</v>
      </c>
      <c r="J2714" s="318">
        <v>0</v>
      </c>
      <c r="K2714" s="318" t="s">
        <v>634</v>
      </c>
      <c r="O2714" s="318">
        <v>0</v>
      </c>
      <c r="P2714" s="318">
        <v>0</v>
      </c>
      <c r="Q2714" s="318">
        <v>0</v>
      </c>
      <c r="R2714" s="318">
        <v>4</v>
      </c>
      <c r="S2714" s="318">
        <v>0.17391304347826086</v>
      </c>
      <c r="T2714" s="318">
        <v>0</v>
      </c>
      <c r="U2714" s="318">
        <v>0</v>
      </c>
    </row>
    <row r="2715" spans="1:21" x14ac:dyDescent="0.2">
      <c r="A2715" s="318">
        <v>40459</v>
      </c>
      <c r="B2715" s="318">
        <v>389.30999800000001</v>
      </c>
      <c r="C2715" s="318">
        <v>7.7927465626086911E-3</v>
      </c>
      <c r="D2715" s="318">
        <v>2.2431937261313036E-3</v>
      </c>
      <c r="E2715" s="318">
        <v>6.4390684522283919E-3</v>
      </c>
      <c r="F2715" s="318">
        <v>6.9343814100921138E-3</v>
      </c>
      <c r="G2715" s="318">
        <v>4.1461602532482941E-5</v>
      </c>
      <c r="H2715" s="318">
        <v>4.3534682659107093E-5</v>
      </c>
      <c r="I2715" s="318">
        <v>3.2338920109703011E-2</v>
      </c>
      <c r="J2715" s="318">
        <v>0</v>
      </c>
      <c r="K2715" s="318" t="s">
        <v>634</v>
      </c>
      <c r="O2715" s="318">
        <v>0</v>
      </c>
      <c r="P2715" s="318">
        <v>0</v>
      </c>
      <c r="Q2715" s="318">
        <v>0</v>
      </c>
      <c r="R2715" s="318">
        <v>4</v>
      </c>
      <c r="S2715" s="318">
        <v>0.17391304347826086</v>
      </c>
      <c r="T2715" s="318">
        <v>0</v>
      </c>
      <c r="U2715" s="318">
        <v>0</v>
      </c>
    </row>
    <row r="2716" spans="1:21" x14ac:dyDescent="0.2">
      <c r="A2716" s="318">
        <v>40462</v>
      </c>
      <c r="B2716" s="318">
        <v>389.29800399999999</v>
      </c>
      <c r="C2716" s="318">
        <v>-3.0808827985704055E-5</v>
      </c>
      <c r="D2716" s="318">
        <v>2.1157274169961251E-3</v>
      </c>
      <c r="E2716" s="318">
        <v>6.4571653907601126E-3</v>
      </c>
      <c r="F2716" s="318">
        <v>6.9538704208185823E-3</v>
      </c>
      <c r="G2716" s="318">
        <v>4.1694984883630201E-5</v>
      </c>
      <c r="H2716" s="318">
        <v>4.3779734127811712E-5</v>
      </c>
      <c r="I2716" s="318">
        <v>3.5720266255537508E-2</v>
      </c>
      <c r="J2716" s="318">
        <v>0</v>
      </c>
      <c r="K2716" s="318" t="s">
        <v>634</v>
      </c>
      <c r="O2716" s="318">
        <v>0</v>
      </c>
      <c r="P2716" s="318">
        <v>0</v>
      </c>
      <c r="Q2716" s="318">
        <v>0</v>
      </c>
      <c r="R2716" s="318">
        <v>4</v>
      </c>
      <c r="S2716" s="318">
        <v>0.17391304347826086</v>
      </c>
      <c r="T2716" s="318">
        <v>0</v>
      </c>
      <c r="U2716" s="318">
        <v>0</v>
      </c>
    </row>
    <row r="2717" spans="1:21" x14ac:dyDescent="0.2">
      <c r="A2717" s="318">
        <v>40463</v>
      </c>
      <c r="B2717" s="318">
        <v>387.34698500000002</v>
      </c>
      <c r="C2717" s="318">
        <v>-5.024234062540418E-3</v>
      </c>
      <c r="D2717" s="318">
        <v>1.2759338178104935E-3</v>
      </c>
      <c r="E2717" s="318">
        <v>6.1640434128202295E-3</v>
      </c>
      <c r="F2717" s="318">
        <v>6.6382005984217856E-3</v>
      </c>
      <c r="G2717" s="318">
        <v>3.7995431195132468E-5</v>
      </c>
      <c r="H2717" s="318">
        <v>3.9895202754889094E-5</v>
      </c>
      <c r="I2717" s="318">
        <v>3.791250385345029E-2</v>
      </c>
      <c r="J2717" s="318">
        <v>0</v>
      </c>
      <c r="K2717" s="318" t="s">
        <v>634</v>
      </c>
      <c r="O2717" s="318">
        <v>0</v>
      </c>
      <c r="P2717" s="318">
        <v>0</v>
      </c>
      <c r="Q2717" s="318">
        <v>0</v>
      </c>
      <c r="R2717" s="318">
        <v>4</v>
      </c>
      <c r="S2717" s="318">
        <v>0.17391304347826086</v>
      </c>
      <c r="T2717" s="318">
        <v>0</v>
      </c>
      <c r="U2717" s="318">
        <v>0</v>
      </c>
    </row>
    <row r="2718" spans="1:21" x14ac:dyDescent="0.2">
      <c r="A2718" s="318">
        <v>40464</v>
      </c>
      <c r="B2718" s="318">
        <v>395.54501299999998</v>
      </c>
      <c r="C2718" s="318">
        <v>2.094370023715347E-2</v>
      </c>
      <c r="D2718" s="318">
        <v>2.4222349520982883E-3</v>
      </c>
      <c r="E2718" s="318">
        <v>7.4153064732098489E-3</v>
      </c>
      <c r="F2718" s="318">
        <v>7.9857146634567597E-3</v>
      </c>
      <c r="G2718" s="318">
        <v>5.4986770091627889E-5</v>
      </c>
      <c r="H2718" s="318">
        <v>5.7736108596209286E-5</v>
      </c>
      <c r="I2718" s="318">
        <v>3.5411723808376878E-2</v>
      </c>
      <c r="J2718" s="318">
        <v>0</v>
      </c>
      <c r="K2718" s="318" t="s">
        <v>634</v>
      </c>
      <c r="O2718" s="318">
        <v>0</v>
      </c>
      <c r="P2718" s="318">
        <v>0</v>
      </c>
      <c r="Q2718" s="318">
        <v>0</v>
      </c>
      <c r="R2718" s="318">
        <v>4</v>
      </c>
      <c r="S2718" s="318">
        <v>0.17391304347826086</v>
      </c>
      <c r="T2718" s="318">
        <v>0</v>
      </c>
      <c r="U2718" s="318">
        <v>0</v>
      </c>
    </row>
    <row r="2719" spans="1:21" x14ac:dyDescent="0.2">
      <c r="A2719" s="318">
        <v>40465</v>
      </c>
      <c r="B2719" s="318">
        <v>397.23498499999999</v>
      </c>
      <c r="C2719" s="318">
        <v>4.2634137190772723E-3</v>
      </c>
      <c r="D2719" s="318">
        <v>2.7860171842759886E-3</v>
      </c>
      <c r="E2719" s="318">
        <v>7.3031725030717502E-3</v>
      </c>
      <c r="F2719" s="318">
        <v>7.8649550033080377E-3</v>
      </c>
      <c r="G2719" s="318">
        <v>5.333632860962329E-5</v>
      </c>
      <c r="H2719" s="318">
        <v>5.6003145040104458E-5</v>
      </c>
      <c r="I2719" s="318">
        <v>4.7455251186189838E-2</v>
      </c>
      <c r="J2719" s="318">
        <v>0</v>
      </c>
      <c r="K2719" s="318" t="s">
        <v>634</v>
      </c>
      <c r="O2719" s="318">
        <v>0</v>
      </c>
      <c r="P2719" s="318">
        <v>0</v>
      </c>
      <c r="Q2719" s="318">
        <v>0</v>
      </c>
      <c r="R2719" s="318">
        <v>4</v>
      </c>
      <c r="S2719" s="318">
        <v>0.17391304347826086</v>
      </c>
      <c r="T2719" s="318">
        <v>0</v>
      </c>
      <c r="U2719" s="318">
        <v>0</v>
      </c>
    </row>
    <row r="2720" spans="1:21" x14ac:dyDescent="0.2">
      <c r="A2720" s="318">
        <v>40466</v>
      </c>
      <c r="B2720" s="318">
        <v>396.584991</v>
      </c>
      <c r="C2720" s="318">
        <v>-1.6376361515639956E-3</v>
      </c>
      <c r="D2720" s="318">
        <v>2.6496059652904016E-3</v>
      </c>
      <c r="E2720" s="318">
        <v>7.3602784468030178E-3</v>
      </c>
      <c r="F2720" s="318">
        <v>7.9264537119417104E-3</v>
      </c>
      <c r="G2720" s="318">
        <v>5.4173698814473042E-5</v>
      </c>
      <c r="H2720" s="318">
        <v>5.6882383755196696E-5</v>
      </c>
      <c r="I2720" s="318">
        <v>4.5491965631375808E-2</v>
      </c>
      <c r="J2720" s="318">
        <v>0</v>
      </c>
      <c r="K2720" s="318" t="s">
        <v>634</v>
      </c>
      <c r="O2720" s="318">
        <v>0</v>
      </c>
      <c r="P2720" s="318">
        <v>0</v>
      </c>
      <c r="Q2720" s="318">
        <v>0</v>
      </c>
      <c r="R2720" s="318">
        <v>4</v>
      </c>
      <c r="S2720" s="318">
        <v>0.17391304347826086</v>
      </c>
      <c r="T2720" s="318">
        <v>0</v>
      </c>
      <c r="U2720" s="318">
        <v>0</v>
      </c>
    </row>
    <row r="2721" spans="1:21" x14ac:dyDescent="0.2">
      <c r="A2721" s="318">
        <v>40469</v>
      </c>
      <c r="B2721" s="318">
        <v>397.16000400000001</v>
      </c>
      <c r="C2721" s="318">
        <v>1.4488610428058928E-3</v>
      </c>
      <c r="D2721" s="318">
        <v>2.6298204180657202E-3</v>
      </c>
      <c r="E2721" s="318">
        <v>7.3630527932877611E-3</v>
      </c>
      <c r="F2721" s="318">
        <v>7.9294414696945113E-3</v>
      </c>
      <c r="G2721" s="318">
        <v>5.4214546436742696E-5</v>
      </c>
      <c r="H2721" s="318">
        <v>5.6925273758579832E-5</v>
      </c>
      <c r="I2721" s="318">
        <v>4.5925403241542449E-2</v>
      </c>
      <c r="J2721" s="318">
        <v>0</v>
      </c>
      <c r="K2721" s="318" t="s">
        <v>634</v>
      </c>
      <c r="O2721" s="318">
        <v>0</v>
      </c>
      <c r="P2721" s="318">
        <v>0</v>
      </c>
      <c r="Q2721" s="318">
        <v>0</v>
      </c>
      <c r="R2721" s="318">
        <v>4</v>
      </c>
      <c r="S2721" s="318">
        <v>0.17391304347826086</v>
      </c>
      <c r="T2721" s="318">
        <v>0</v>
      </c>
      <c r="U2721" s="318">
        <v>0</v>
      </c>
    </row>
    <row r="2722" spans="1:21" x14ac:dyDescent="0.2">
      <c r="A2722" s="318">
        <v>40470</v>
      </c>
      <c r="B2722" s="318">
        <v>392.59298699999999</v>
      </c>
      <c r="C2722" s="318">
        <v>-1.1565813518934759E-2</v>
      </c>
      <c r="D2722" s="318">
        <v>1.7590705387939124E-3</v>
      </c>
      <c r="E2722" s="318">
        <v>7.9156667771620743E-3</v>
      </c>
      <c r="F2722" s="318">
        <v>8.5245642215591565E-3</v>
      </c>
      <c r="G2722" s="318">
        <v>6.265778052706741E-5</v>
      </c>
      <c r="H2722" s="318">
        <v>6.5790669553420782E-5</v>
      </c>
      <c r="I2722" s="318">
        <v>4.686760668856705E-2</v>
      </c>
      <c r="J2722" s="318">
        <v>0</v>
      </c>
      <c r="K2722" s="318" t="s">
        <v>634</v>
      </c>
      <c r="O2722" s="318">
        <v>0</v>
      </c>
      <c r="P2722" s="318">
        <v>0</v>
      </c>
      <c r="Q2722" s="318">
        <v>0</v>
      </c>
      <c r="R2722" s="318">
        <v>4</v>
      </c>
      <c r="S2722" s="318">
        <v>0.17391304347826086</v>
      </c>
      <c r="T2722" s="318">
        <v>0</v>
      </c>
      <c r="U2722" s="318">
        <v>0</v>
      </c>
    </row>
    <row r="2723" spans="1:21" x14ac:dyDescent="0.2">
      <c r="A2723" s="318">
        <v>40471</v>
      </c>
      <c r="B2723" s="318">
        <v>395.11999500000002</v>
      </c>
      <c r="C2723" s="318">
        <v>6.4160848600196899E-3</v>
      </c>
      <c r="D2723" s="318">
        <v>1.671162467824006E-3</v>
      </c>
      <c r="E2723" s="318">
        <v>7.8498121297934965E-3</v>
      </c>
      <c r="F2723" s="318">
        <v>8.4536438320853037E-3</v>
      </c>
      <c r="G2723" s="318">
        <v>6.1619550473053121E-5</v>
      </c>
      <c r="H2723" s="318">
        <v>6.4700527996705779E-5</v>
      </c>
      <c r="I2723" s="318">
        <v>3.7578497869879705E-2</v>
      </c>
      <c r="J2723" s="318">
        <v>0</v>
      </c>
      <c r="K2723" s="318" t="s">
        <v>634</v>
      </c>
      <c r="O2723" s="318">
        <v>0</v>
      </c>
      <c r="P2723" s="318">
        <v>0</v>
      </c>
      <c r="Q2723" s="318">
        <v>0</v>
      </c>
      <c r="R2723" s="318">
        <v>4</v>
      </c>
      <c r="S2723" s="318">
        <v>0.17391304347826086</v>
      </c>
      <c r="T2723" s="318">
        <v>0</v>
      </c>
      <c r="U2723" s="318">
        <v>0</v>
      </c>
    </row>
    <row r="2724" spans="1:21" x14ac:dyDescent="0.2">
      <c r="A2724" s="318">
        <v>40472</v>
      </c>
      <c r="B2724" s="318">
        <v>399.61099200000001</v>
      </c>
      <c r="C2724" s="318">
        <v>1.1302050325595635E-2</v>
      </c>
      <c r="D2724" s="318">
        <v>2.9020164200804408E-3</v>
      </c>
      <c r="E2724" s="318">
        <v>7.1775254330524035E-3</v>
      </c>
      <c r="F2724" s="318">
        <v>7.7296427740564345E-3</v>
      </c>
      <c r="G2724" s="318">
        <v>5.1516871342114095E-5</v>
      </c>
      <c r="H2724" s="318">
        <v>5.4092714909219805E-5</v>
      </c>
      <c r="I2724" s="318">
        <v>3.8248393542006494E-2</v>
      </c>
      <c r="J2724" s="318">
        <v>0</v>
      </c>
      <c r="K2724" s="318" t="s">
        <v>634</v>
      </c>
      <c r="O2724" s="318">
        <v>0</v>
      </c>
      <c r="P2724" s="318">
        <v>0</v>
      </c>
      <c r="Q2724" s="318">
        <v>0</v>
      </c>
      <c r="R2724" s="318">
        <v>4</v>
      </c>
      <c r="S2724" s="318">
        <v>0.17391304347826086</v>
      </c>
      <c r="T2724" s="318">
        <v>0</v>
      </c>
      <c r="U2724" s="318">
        <v>0</v>
      </c>
    </row>
    <row r="2725" spans="1:21" x14ac:dyDescent="0.2">
      <c r="A2725" s="318">
        <v>40476</v>
      </c>
      <c r="B2725" s="318">
        <v>401.96301299999999</v>
      </c>
      <c r="C2725" s="318">
        <v>1.0247350292972216E-2</v>
      </c>
      <c r="D2725" s="318">
        <v>2.8256445047681079E-3</v>
      </c>
      <c r="E2725" s="318">
        <v>7.5227906476700362E-3</v>
      </c>
      <c r="F2725" s="318">
        <v>8.1014668513369609E-3</v>
      </c>
      <c r="G2725" s="318">
        <v>5.6592379128671765E-5</v>
      </c>
      <c r="H2725" s="318">
        <v>5.9421998085105353E-5</v>
      </c>
      <c r="I2725" s="318">
        <v>4.7638692842530327E-2</v>
      </c>
      <c r="J2725" s="318">
        <v>0</v>
      </c>
      <c r="K2725" s="318" t="s">
        <v>634</v>
      </c>
      <c r="O2725" s="318">
        <v>0</v>
      </c>
      <c r="P2725" s="318">
        <v>0</v>
      </c>
      <c r="Q2725" s="318">
        <v>0</v>
      </c>
      <c r="R2725" s="318">
        <v>5</v>
      </c>
      <c r="S2725" s="318">
        <v>0.21739130434782608</v>
      </c>
      <c r="T2725" s="318">
        <v>0</v>
      </c>
      <c r="U2725" s="318">
        <v>0</v>
      </c>
    </row>
    <row r="2726" spans="1:21" x14ac:dyDescent="0.2">
      <c r="A2726" s="318">
        <v>40477</v>
      </c>
      <c r="B2726" s="318">
        <v>403.64401199999998</v>
      </c>
      <c r="C2726" s="318">
        <v>4.1732541736369273E-3</v>
      </c>
      <c r="D2726" s="318">
        <v>2.8814027455923447E-3</v>
      </c>
      <c r="E2726" s="318">
        <v>7.5285029309436514E-3</v>
      </c>
      <c r="F2726" s="318">
        <v>8.1076185410162392E-3</v>
      </c>
      <c r="G2726" s="318">
        <v>5.6678356381227157E-5</v>
      </c>
      <c r="H2726" s="318">
        <v>5.9512274200288514E-5</v>
      </c>
      <c r="I2726" s="318">
        <v>5.0359399582865248E-2</v>
      </c>
      <c r="J2726" s="318">
        <v>0</v>
      </c>
      <c r="K2726" s="318" t="s">
        <v>634</v>
      </c>
      <c r="O2726" s="318">
        <v>0</v>
      </c>
      <c r="P2726" s="318">
        <v>0</v>
      </c>
      <c r="Q2726" s="318">
        <v>0</v>
      </c>
      <c r="R2726" s="318">
        <v>5</v>
      </c>
      <c r="S2726" s="318">
        <v>0.21739130434782608</v>
      </c>
      <c r="T2726" s="318">
        <v>0</v>
      </c>
      <c r="U2726" s="318">
        <v>0</v>
      </c>
    </row>
    <row r="2727" spans="1:21" x14ac:dyDescent="0.2">
      <c r="A2727" s="318">
        <v>40478</v>
      </c>
      <c r="B2727" s="318">
        <v>399.42498799999998</v>
      </c>
      <c r="C2727" s="318">
        <v>-1.0507348226577397E-2</v>
      </c>
      <c r="D2727" s="318">
        <v>2.5013998089076289E-3</v>
      </c>
      <c r="E2727" s="318">
        <v>8.0016854892776979E-3</v>
      </c>
      <c r="F2727" s="318">
        <v>8.6171997576836735E-3</v>
      </c>
      <c r="G2727" s="318">
        <v>6.4026970669317263E-5</v>
      </c>
      <c r="H2727" s="318">
        <v>6.722831920278313E-5</v>
      </c>
      <c r="I2727" s="318">
        <v>5.1776621699292619E-2</v>
      </c>
      <c r="J2727" s="318">
        <v>0</v>
      </c>
      <c r="K2727" s="318" t="s">
        <v>634</v>
      </c>
      <c r="O2727" s="318">
        <v>0</v>
      </c>
      <c r="P2727" s="318">
        <v>0</v>
      </c>
      <c r="Q2727" s="318">
        <v>0</v>
      </c>
      <c r="R2727" s="318">
        <v>5</v>
      </c>
      <c r="S2727" s="318">
        <v>0.21739130434782608</v>
      </c>
      <c r="T2727" s="318">
        <v>0</v>
      </c>
      <c r="U2727" s="318">
        <v>0</v>
      </c>
    </row>
    <row r="2728" spans="1:21" x14ac:dyDescent="0.2">
      <c r="A2728" s="318">
        <v>40479</v>
      </c>
      <c r="B2728" s="318">
        <v>402.50100700000002</v>
      </c>
      <c r="C2728" s="318">
        <v>7.6716158483948202E-3</v>
      </c>
      <c r="D2728" s="318">
        <v>2.5829652760581633E-3</v>
      </c>
      <c r="E2728" s="318">
        <v>8.0472903124941923E-3</v>
      </c>
      <c r="F2728" s="318">
        <v>8.6663126442245147E-3</v>
      </c>
      <c r="G2728" s="318">
        <v>6.4758881373562871E-5</v>
      </c>
      <c r="H2728" s="318">
        <v>6.7996825442241012E-5</v>
      </c>
      <c r="I2728" s="318">
        <v>4.7691817245257638E-2</v>
      </c>
      <c r="J2728" s="318">
        <v>0</v>
      </c>
      <c r="K2728" s="318" t="s">
        <v>634</v>
      </c>
      <c r="O2728" s="318">
        <v>0</v>
      </c>
      <c r="P2728" s="318">
        <v>0</v>
      </c>
      <c r="Q2728" s="318">
        <v>0</v>
      </c>
      <c r="R2728" s="318">
        <v>5</v>
      </c>
      <c r="S2728" s="318">
        <v>0.21739130434782608</v>
      </c>
      <c r="T2728" s="318">
        <v>0</v>
      </c>
      <c r="U2728" s="318">
        <v>0</v>
      </c>
    </row>
    <row r="2729" spans="1:21" x14ac:dyDescent="0.2">
      <c r="A2729" s="318">
        <v>40480</v>
      </c>
      <c r="B2729" s="318">
        <v>404.618988</v>
      </c>
      <c r="C2729" s="318">
        <v>5.2482552151427381E-3</v>
      </c>
      <c r="D2729" s="318">
        <v>2.8100287843723947E-3</v>
      </c>
      <c r="E2729" s="318">
        <v>8.0522540024647437E-3</v>
      </c>
      <c r="F2729" s="318">
        <v>8.6716581565004936E-3</v>
      </c>
      <c r="G2729" s="318">
        <v>6.4838794520209476E-5</v>
      </c>
      <c r="H2729" s="318">
        <v>6.8080734246219948E-5</v>
      </c>
      <c r="I2729" s="318">
        <v>4.5263670131514805E-2</v>
      </c>
      <c r="J2729" s="318">
        <v>0</v>
      </c>
      <c r="K2729" s="318" t="s">
        <v>634</v>
      </c>
      <c r="O2729" s="318">
        <v>0</v>
      </c>
      <c r="P2729" s="318">
        <v>0</v>
      </c>
      <c r="Q2729" s="318">
        <v>0</v>
      </c>
      <c r="R2729" s="318">
        <v>5</v>
      </c>
      <c r="S2729" s="318">
        <v>0.21739130434782608</v>
      </c>
      <c r="T2729" s="318">
        <v>0</v>
      </c>
      <c r="U2729" s="318">
        <v>0</v>
      </c>
    </row>
    <row r="2730" spans="1:21" x14ac:dyDescent="0.2">
      <c r="A2730" s="318">
        <v>40483</v>
      </c>
      <c r="B2730" s="318">
        <v>408.72500600000001</v>
      </c>
      <c r="C2730" s="318">
        <v>1.0096719007287733E-2</v>
      </c>
      <c r="D2730" s="318">
        <v>3.1300525678031855E-3</v>
      </c>
      <c r="E2730" s="318">
        <v>8.2079243818358669E-3</v>
      </c>
      <c r="F2730" s="318">
        <v>8.8393031804386256E-3</v>
      </c>
      <c r="G2730" s="318">
        <v>6.7370022657935709E-5</v>
      </c>
      <c r="H2730" s="318">
        <v>7.0738523790832498E-5</v>
      </c>
      <c r="I2730" s="318">
        <v>4.2382424188037247E-2</v>
      </c>
      <c r="J2730" s="318">
        <v>0</v>
      </c>
      <c r="K2730" s="318" t="s">
        <v>634</v>
      </c>
      <c r="O2730" s="318">
        <v>0</v>
      </c>
      <c r="P2730" s="318">
        <v>0</v>
      </c>
      <c r="Q2730" s="318">
        <v>0</v>
      </c>
      <c r="R2730" s="318">
        <v>5</v>
      </c>
      <c r="S2730" s="318">
        <v>0.21739130434782608</v>
      </c>
      <c r="T2730" s="318">
        <v>0</v>
      </c>
      <c r="U2730" s="318">
        <v>0</v>
      </c>
    </row>
    <row r="2731" spans="1:21" x14ac:dyDescent="0.2">
      <c r="A2731" s="318">
        <v>40484</v>
      </c>
      <c r="B2731" s="318">
        <v>412.32800300000002</v>
      </c>
      <c r="C2731" s="318">
        <v>8.7765834562169714E-3</v>
      </c>
      <c r="D2731" s="318">
        <v>3.8406516627841635E-3</v>
      </c>
      <c r="E2731" s="318">
        <v>8.0082291616514513E-3</v>
      </c>
      <c r="F2731" s="318">
        <v>8.6242467894707929E-3</v>
      </c>
      <c r="G2731" s="318">
        <v>6.413173430552471E-5</v>
      </c>
      <c r="H2731" s="318">
        <v>6.733832102080095E-5</v>
      </c>
      <c r="I2731" s="318">
        <v>4.5785720131633512E-2</v>
      </c>
      <c r="J2731" s="318">
        <v>0</v>
      </c>
      <c r="K2731" s="318" t="s">
        <v>634</v>
      </c>
      <c r="O2731" s="318">
        <v>0</v>
      </c>
      <c r="P2731" s="318">
        <v>0</v>
      </c>
      <c r="Q2731" s="318">
        <v>0</v>
      </c>
      <c r="R2731" s="318">
        <v>5</v>
      </c>
      <c r="S2731" s="318">
        <v>0.21739130434782608</v>
      </c>
      <c r="T2731" s="318">
        <v>0</v>
      </c>
      <c r="U2731" s="318">
        <v>0</v>
      </c>
    </row>
    <row r="2732" spans="1:21" x14ac:dyDescent="0.2">
      <c r="A2732" s="318">
        <v>40485</v>
      </c>
      <c r="B2732" s="318">
        <v>404.040009</v>
      </c>
      <c r="C2732" s="318">
        <v>-2.0305251161484662E-2</v>
      </c>
      <c r="D2732" s="318">
        <v>2.3324989923797922E-3</v>
      </c>
      <c r="E2732" s="318">
        <v>9.3841997693444919E-3</v>
      </c>
      <c r="F2732" s="318">
        <v>1.0106061290063299E-2</v>
      </c>
      <c r="G2732" s="318">
        <v>8.8063205310965224E-5</v>
      </c>
      <c r="H2732" s="318">
        <v>9.2466365576513484E-5</v>
      </c>
      <c r="I2732" s="318">
        <v>4.8204178070925391E-2</v>
      </c>
      <c r="J2732" s="318">
        <v>0</v>
      </c>
      <c r="K2732" s="318" t="s">
        <v>634</v>
      </c>
      <c r="O2732" s="318">
        <v>0</v>
      </c>
      <c r="P2732" s="318">
        <v>0</v>
      </c>
      <c r="Q2732" s="318">
        <v>0</v>
      </c>
      <c r="R2732" s="318">
        <v>5</v>
      </c>
      <c r="S2732" s="318">
        <v>0.21739130434782608</v>
      </c>
      <c r="T2732" s="318">
        <v>0</v>
      </c>
      <c r="U2732" s="318">
        <v>0</v>
      </c>
    </row>
    <row r="2733" spans="1:21" x14ac:dyDescent="0.2">
      <c r="A2733" s="318">
        <v>40486</v>
      </c>
      <c r="B2733" s="318">
        <v>412.38501000000002</v>
      </c>
      <c r="C2733" s="318">
        <v>2.0443498040561853E-2</v>
      </c>
      <c r="D2733" s="318">
        <v>2.8947493629930326E-3</v>
      </c>
      <c r="E2733" s="318">
        <v>1.0106672557618332E-2</v>
      </c>
      <c r="F2733" s="318">
        <v>1.0884108908204357E-2</v>
      </c>
      <c r="G2733" s="318">
        <v>1.021448301869155E-4</v>
      </c>
      <c r="H2733" s="318">
        <v>1.0725207169626128E-4</v>
      </c>
      <c r="I2733" s="318">
        <v>3.5809788912215278E-2</v>
      </c>
      <c r="J2733" s="318">
        <v>0</v>
      </c>
      <c r="K2733" s="318" t="s">
        <v>634</v>
      </c>
      <c r="O2733" s="318">
        <v>0</v>
      </c>
      <c r="P2733" s="318">
        <v>0</v>
      </c>
      <c r="Q2733" s="318">
        <v>0</v>
      </c>
      <c r="R2733" s="318">
        <v>5</v>
      </c>
      <c r="S2733" s="318">
        <v>0.21739130434782608</v>
      </c>
      <c r="T2733" s="318">
        <v>0</v>
      </c>
      <c r="U2733" s="318">
        <v>0</v>
      </c>
    </row>
    <row r="2734" spans="1:21" x14ac:dyDescent="0.2">
      <c r="A2734" s="318">
        <v>40487</v>
      </c>
      <c r="B2734" s="318">
        <v>412.37298600000003</v>
      </c>
      <c r="C2734" s="318">
        <v>-2.9157643961384107E-5</v>
      </c>
      <c r="D2734" s="318">
        <v>3.111669329298101E-3</v>
      </c>
      <c r="E2734" s="318">
        <v>9.9862877741910654E-3</v>
      </c>
      <c r="F2734" s="318">
        <v>1.0754463756821146E-2</v>
      </c>
      <c r="G2734" s="318">
        <v>9.9725943508957932E-5</v>
      </c>
      <c r="H2734" s="318">
        <v>1.0471224068440583E-4</v>
      </c>
      <c r="I2734" s="318">
        <v>4.6775884026369167E-2</v>
      </c>
      <c r="J2734" s="318">
        <v>0</v>
      </c>
      <c r="K2734" s="318" t="s">
        <v>634</v>
      </c>
      <c r="O2734" s="318">
        <v>0</v>
      </c>
      <c r="P2734" s="318">
        <v>0</v>
      </c>
      <c r="Q2734" s="318">
        <v>0</v>
      </c>
      <c r="R2734" s="318">
        <v>5</v>
      </c>
      <c r="S2734" s="318">
        <v>0.21739130434782608</v>
      </c>
      <c r="T2734" s="318">
        <v>0</v>
      </c>
      <c r="U2734" s="318">
        <v>0</v>
      </c>
    </row>
    <row r="2735" spans="1:21" x14ac:dyDescent="0.2">
      <c r="A2735" s="318">
        <v>40490</v>
      </c>
      <c r="B2735" s="318">
        <v>411.37100199999998</v>
      </c>
      <c r="C2735" s="318">
        <v>-2.4327570428853058E-3</v>
      </c>
      <c r="D2735" s="318">
        <v>2.6247405861793394E-3</v>
      </c>
      <c r="E2735" s="318">
        <v>9.9959190630304791E-3</v>
      </c>
      <c r="F2735" s="318">
        <v>1.0764835914032824E-2</v>
      </c>
      <c r="G2735" s="318">
        <v>9.9918397914656142E-5</v>
      </c>
      <c r="H2735" s="318">
        <v>1.0491431781038896E-4</v>
      </c>
      <c r="I2735" s="318">
        <v>4.8924158024124587E-2</v>
      </c>
      <c r="J2735" s="318">
        <v>0</v>
      </c>
      <c r="K2735" s="318" t="s">
        <v>634</v>
      </c>
      <c r="O2735" s="318">
        <v>0</v>
      </c>
      <c r="P2735" s="318">
        <v>0</v>
      </c>
      <c r="Q2735" s="318">
        <v>0</v>
      </c>
      <c r="R2735" s="318">
        <v>5</v>
      </c>
      <c r="S2735" s="318">
        <v>0.21739130434782608</v>
      </c>
      <c r="T2735" s="318">
        <v>0</v>
      </c>
      <c r="U2735" s="318">
        <v>0</v>
      </c>
    </row>
    <row r="2736" spans="1:21" x14ac:dyDescent="0.2">
      <c r="A2736" s="318">
        <v>40491</v>
      </c>
      <c r="B2736" s="318">
        <v>415.56201199999998</v>
      </c>
      <c r="C2736" s="318">
        <v>1.0136361260337122E-2</v>
      </c>
      <c r="D2736" s="318">
        <v>3.1088915427661401E-3</v>
      </c>
      <c r="E2736" s="318">
        <v>1.0106478159157231E-2</v>
      </c>
      <c r="F2736" s="318">
        <v>1.0883899556015479E-2</v>
      </c>
      <c r="G2736" s="318">
        <v>1.0214090078152213E-4</v>
      </c>
      <c r="H2736" s="318">
        <v>1.0724794582059824E-4</v>
      </c>
      <c r="I2736" s="318">
        <v>4.8930561621900986E-2</v>
      </c>
      <c r="J2736" s="318">
        <v>0</v>
      </c>
      <c r="K2736" s="318" t="s">
        <v>634</v>
      </c>
      <c r="O2736" s="318">
        <v>0</v>
      </c>
      <c r="P2736" s="318">
        <v>0</v>
      </c>
      <c r="Q2736" s="318">
        <v>0</v>
      </c>
      <c r="R2736" s="318">
        <v>5</v>
      </c>
      <c r="S2736" s="318">
        <v>0.21739130434782608</v>
      </c>
      <c r="T2736" s="318">
        <v>0</v>
      </c>
      <c r="U2736" s="318">
        <v>0</v>
      </c>
    </row>
    <row r="2737" spans="1:21" x14ac:dyDescent="0.2">
      <c r="A2737" s="318">
        <v>40492</v>
      </c>
      <c r="B2737" s="318">
        <v>412.608002</v>
      </c>
      <c r="C2737" s="318">
        <v>-7.1338553146868084E-3</v>
      </c>
      <c r="D2737" s="318">
        <v>3.0084333879020261E-3</v>
      </c>
      <c r="E2737" s="318">
        <v>1.0201402398803213E-2</v>
      </c>
      <c r="F2737" s="318">
        <v>1.0986125660249613E-2</v>
      </c>
      <c r="G2737" s="318">
        <v>1.0406861090230795E-4</v>
      </c>
      <c r="H2737" s="318">
        <v>1.0927204144742335E-4</v>
      </c>
      <c r="I2737" s="318">
        <v>5.4722024548819893E-2</v>
      </c>
      <c r="J2737" s="318">
        <v>0</v>
      </c>
      <c r="K2737" s="318" t="s">
        <v>634</v>
      </c>
      <c r="O2737" s="318">
        <v>0</v>
      </c>
      <c r="P2737" s="318">
        <v>0</v>
      </c>
      <c r="Q2737" s="318">
        <v>0</v>
      </c>
      <c r="R2737" s="318">
        <v>5</v>
      </c>
      <c r="S2737" s="318">
        <v>0.21739130434782608</v>
      </c>
      <c r="T2737" s="318">
        <v>0</v>
      </c>
      <c r="U2737" s="318">
        <v>0</v>
      </c>
    </row>
    <row r="2738" spans="1:21" x14ac:dyDescent="0.2">
      <c r="A2738" s="318">
        <v>40493</v>
      </c>
      <c r="B2738" s="318">
        <v>416.37298600000003</v>
      </c>
      <c r="C2738" s="318">
        <v>9.083464980884786E-3</v>
      </c>
      <c r="D2738" s="318">
        <v>2.443660280460661E-3</v>
      </c>
      <c r="E2738" s="318">
        <v>9.4601957908580624E-3</v>
      </c>
      <c r="F2738" s="318">
        <v>1.0187903159385605E-2</v>
      </c>
      <c r="G2738" s="318">
        <v>8.9495304401368596E-5</v>
      </c>
      <c r="H2738" s="318">
        <v>9.397006962143703E-5</v>
      </c>
      <c r="I2738" s="318">
        <v>4.9438621504023388E-2</v>
      </c>
      <c r="J2738" s="318">
        <v>0</v>
      </c>
      <c r="K2738" s="318" t="s">
        <v>634</v>
      </c>
      <c r="O2738" s="318">
        <v>0</v>
      </c>
      <c r="P2738" s="318">
        <v>0</v>
      </c>
      <c r="Q2738" s="318">
        <v>0</v>
      </c>
      <c r="R2738" s="318">
        <v>5</v>
      </c>
      <c r="S2738" s="318">
        <v>0.21739130434782608</v>
      </c>
      <c r="T2738" s="318">
        <v>0</v>
      </c>
      <c r="U2738" s="318">
        <v>0</v>
      </c>
    </row>
    <row r="2739" spans="1:21" x14ac:dyDescent="0.2">
      <c r="A2739" s="318">
        <v>40494</v>
      </c>
      <c r="B2739" s="318">
        <v>412.68899499999998</v>
      </c>
      <c r="C2739" s="318">
        <v>-8.8871889722371318E-3</v>
      </c>
      <c r="D2739" s="318">
        <v>1.8174411046837844E-3</v>
      </c>
      <c r="E2739" s="318">
        <v>9.7640861596440583E-3</v>
      </c>
      <c r="F2739" s="318">
        <v>1.0515169710385908E-2</v>
      </c>
      <c r="G2739" s="318">
        <v>9.5337378532952649E-5</v>
      </c>
      <c r="H2739" s="318">
        <v>1.0010424745960029E-4</v>
      </c>
      <c r="I2739" s="318">
        <v>5.0998582370992467E-2</v>
      </c>
      <c r="J2739" s="318">
        <v>0</v>
      </c>
      <c r="K2739" s="318" t="s">
        <v>634</v>
      </c>
      <c r="O2739" s="318">
        <v>0</v>
      </c>
      <c r="P2739" s="318">
        <v>0</v>
      </c>
      <c r="Q2739" s="318">
        <v>0</v>
      </c>
      <c r="R2739" s="318">
        <v>5</v>
      </c>
      <c r="S2739" s="318">
        <v>0.21739130434782608</v>
      </c>
      <c r="T2739" s="318">
        <v>0</v>
      </c>
      <c r="U2739" s="318">
        <v>0</v>
      </c>
    </row>
    <row r="2740" spans="1:21" x14ac:dyDescent="0.2">
      <c r="A2740" s="318">
        <v>40497</v>
      </c>
      <c r="B2740" s="318">
        <v>414.34500100000002</v>
      </c>
      <c r="C2740" s="318">
        <v>4.0046919986357196E-3</v>
      </c>
      <c r="D2740" s="318">
        <v>2.0861233975504384E-3</v>
      </c>
      <c r="E2740" s="318">
        <v>9.7418634886273277E-3</v>
      </c>
      <c r="F2740" s="318">
        <v>1.0491237603137122E-2</v>
      </c>
      <c r="G2740" s="318">
        <v>9.4903904231050221E-5</v>
      </c>
      <c r="H2740" s="318">
        <v>9.9649099442602733E-5</v>
      </c>
      <c r="I2740" s="318">
        <v>4.1894187091772318E-2</v>
      </c>
      <c r="J2740" s="318">
        <v>0</v>
      </c>
      <c r="K2740" s="318" t="s">
        <v>634</v>
      </c>
      <c r="O2740" s="318">
        <v>0</v>
      </c>
      <c r="P2740" s="318">
        <v>0</v>
      </c>
      <c r="Q2740" s="318">
        <v>0</v>
      </c>
      <c r="R2740" s="318">
        <v>5</v>
      </c>
      <c r="S2740" s="318">
        <v>0.21739130434782608</v>
      </c>
      <c r="T2740" s="318">
        <v>0</v>
      </c>
      <c r="U2740" s="318">
        <v>0</v>
      </c>
    </row>
    <row r="2741" spans="1:21" x14ac:dyDescent="0.2">
      <c r="A2741" s="318">
        <v>40498</v>
      </c>
      <c r="B2741" s="318">
        <v>401.61999500000002</v>
      </c>
      <c r="C2741" s="318">
        <v>-3.1192607057919645E-2</v>
      </c>
      <c r="D2741" s="318">
        <v>5.3176777370636497E-4</v>
      </c>
      <c r="E2741" s="318">
        <v>1.2154031085461259E-2</v>
      </c>
      <c r="F2741" s="318">
        <v>1.3088956553573663E-2</v>
      </c>
      <c r="G2741" s="318">
        <v>1.4772047162635857E-4</v>
      </c>
      <c r="H2741" s="318">
        <v>1.551064952076765E-4</v>
      </c>
      <c r="I2741" s="318">
        <v>4.4344294930097422E-2</v>
      </c>
      <c r="J2741" s="318">
        <v>0</v>
      </c>
      <c r="K2741" s="318" t="s">
        <v>634</v>
      </c>
      <c r="O2741" s="318">
        <v>0</v>
      </c>
      <c r="P2741" s="318">
        <v>0</v>
      </c>
      <c r="Q2741" s="318">
        <v>0</v>
      </c>
      <c r="R2741" s="318">
        <v>5</v>
      </c>
      <c r="S2741" s="318">
        <v>0.21739130434782608</v>
      </c>
      <c r="T2741" s="318">
        <v>0</v>
      </c>
      <c r="U2741" s="318">
        <v>0</v>
      </c>
    </row>
    <row r="2742" spans="1:21" x14ac:dyDescent="0.2">
      <c r="A2742" s="318">
        <v>40499</v>
      </c>
      <c r="B2742" s="318">
        <v>403.92498799999998</v>
      </c>
      <c r="C2742" s="318">
        <v>5.722831969673786E-3</v>
      </c>
      <c r="D2742" s="318">
        <v>1.3550366064972476E-3</v>
      </c>
      <c r="E2742" s="318">
        <v>1.1875967126701354E-2</v>
      </c>
      <c r="F2742" s="318">
        <v>1.2789503059524534E-2</v>
      </c>
      <c r="G2742" s="318">
        <v>1.410385951944912E-4</v>
      </c>
      <c r="H2742" s="318">
        <v>1.4809052495421576E-4</v>
      </c>
      <c r="I2742" s="318">
        <v>3.1888442977302617E-2</v>
      </c>
      <c r="J2742" s="318">
        <v>0</v>
      </c>
      <c r="K2742" s="318" t="s">
        <v>634</v>
      </c>
      <c r="O2742" s="318">
        <v>0</v>
      </c>
      <c r="P2742" s="318">
        <v>0</v>
      </c>
      <c r="Q2742" s="318">
        <v>0</v>
      </c>
      <c r="R2742" s="318">
        <v>5</v>
      </c>
      <c r="S2742" s="318">
        <v>0.21739130434782608</v>
      </c>
      <c r="T2742" s="318">
        <v>0</v>
      </c>
      <c r="U2742" s="318">
        <v>0</v>
      </c>
    </row>
    <row r="2743" spans="1:21" x14ac:dyDescent="0.2">
      <c r="A2743" s="318">
        <v>40500</v>
      </c>
      <c r="B2743" s="318">
        <v>410.45400999999998</v>
      </c>
      <c r="C2743" s="318">
        <v>1.6034701057035226E-2</v>
      </c>
      <c r="D2743" s="318">
        <v>1.8130659492122734E-3</v>
      </c>
      <c r="E2743" s="318">
        <v>1.2260188894122274E-2</v>
      </c>
      <c r="F2743" s="318">
        <v>1.3203280347516295E-2</v>
      </c>
      <c r="G2743" s="318">
        <v>1.5031223171955914E-4</v>
      </c>
      <c r="H2743" s="318">
        <v>1.5782784330553711E-4</v>
      </c>
      <c r="I2743" s="318">
        <v>3.725543025449788E-2</v>
      </c>
      <c r="J2743" s="318">
        <v>0</v>
      </c>
      <c r="K2743" s="318" t="s">
        <v>634</v>
      </c>
      <c r="O2743" s="318">
        <v>0</v>
      </c>
      <c r="P2743" s="318">
        <v>0</v>
      </c>
      <c r="Q2743" s="318">
        <v>0</v>
      </c>
      <c r="R2743" s="318">
        <v>5</v>
      </c>
      <c r="S2743" s="318">
        <v>0.21739130434782608</v>
      </c>
      <c r="T2743" s="318">
        <v>0</v>
      </c>
      <c r="U2743" s="318">
        <v>0</v>
      </c>
    </row>
    <row r="2744" spans="1:21" x14ac:dyDescent="0.2">
      <c r="A2744" s="318">
        <v>40501</v>
      </c>
      <c r="B2744" s="318">
        <v>410.45599399999998</v>
      </c>
      <c r="C2744" s="318">
        <v>4.8336601828357485E-6</v>
      </c>
      <c r="D2744" s="318">
        <v>1.2751032508592827E-3</v>
      </c>
      <c r="E2744" s="318">
        <v>1.2069374533806257E-2</v>
      </c>
      <c r="F2744" s="318">
        <v>1.2997787959483661E-2</v>
      </c>
      <c r="G2744" s="318">
        <v>1.4566980163729099E-4</v>
      </c>
      <c r="H2744" s="318">
        <v>1.5295329171915556E-4</v>
      </c>
      <c r="I2744" s="318">
        <v>4.2196729269964588E-2</v>
      </c>
      <c r="J2744" s="318">
        <v>0</v>
      </c>
      <c r="K2744" s="318" t="s">
        <v>634</v>
      </c>
      <c r="O2744" s="318">
        <v>0</v>
      </c>
      <c r="P2744" s="318">
        <v>0</v>
      </c>
      <c r="Q2744" s="318">
        <v>0</v>
      </c>
      <c r="R2744" s="318">
        <v>5</v>
      </c>
      <c r="S2744" s="318">
        <v>0.21739130434782608</v>
      </c>
      <c r="T2744" s="318">
        <v>0</v>
      </c>
      <c r="U2744" s="318">
        <v>0</v>
      </c>
    </row>
    <row r="2745" spans="1:21" x14ac:dyDescent="0.2">
      <c r="A2745" s="318">
        <v>40504</v>
      </c>
      <c r="B2745" s="318">
        <v>409.510986</v>
      </c>
      <c r="C2745" s="318">
        <v>-2.3049913995342982E-3</v>
      </c>
      <c r="D2745" s="318">
        <v>1.3738573400798152E-3</v>
      </c>
      <c r="E2745" s="318">
        <v>1.2029217306849612E-2</v>
      </c>
      <c r="F2745" s="318">
        <v>1.2954541715068811E-2</v>
      </c>
      <c r="G2745" s="318">
        <v>1.4470206901541022E-4</v>
      </c>
      <c r="H2745" s="318">
        <v>1.5193717246618073E-4</v>
      </c>
      <c r="I2745" s="318">
        <v>4.7003812519453021E-2</v>
      </c>
      <c r="J2745" s="318">
        <v>0</v>
      </c>
      <c r="K2745" s="318" t="s">
        <v>634</v>
      </c>
      <c r="O2745" s="318">
        <v>0</v>
      </c>
      <c r="P2745" s="318">
        <v>0</v>
      </c>
      <c r="Q2745" s="318">
        <v>0</v>
      </c>
      <c r="R2745" s="318">
        <v>5</v>
      </c>
      <c r="S2745" s="318">
        <v>0.21739130434782608</v>
      </c>
      <c r="T2745" s="318">
        <v>0</v>
      </c>
      <c r="U2745" s="318">
        <v>0</v>
      </c>
    </row>
    <row r="2746" spans="1:21" x14ac:dyDescent="0.2">
      <c r="A2746" s="318">
        <v>40505</v>
      </c>
      <c r="B2746" s="318">
        <v>399.99200400000001</v>
      </c>
      <c r="C2746" s="318">
        <v>-2.3519173863912689E-2</v>
      </c>
      <c r="D2746" s="318">
        <v>-2.3407238167660947E-4</v>
      </c>
      <c r="E2746" s="318">
        <v>1.30012909125476E-2</v>
      </c>
      <c r="F2746" s="318">
        <v>1.40013902135128E-2</v>
      </c>
      <c r="G2746" s="318">
        <v>1.6903356539269281E-4</v>
      </c>
      <c r="H2746" s="318">
        <v>1.7748524366232744E-4</v>
      </c>
      <c r="I2746" s="318">
        <v>4.7786716612014703E-2</v>
      </c>
      <c r="J2746" s="318">
        <v>0</v>
      </c>
      <c r="K2746" s="318" t="s">
        <v>634</v>
      </c>
      <c r="O2746" s="318">
        <v>0</v>
      </c>
      <c r="P2746" s="318">
        <v>0</v>
      </c>
      <c r="Q2746" s="318">
        <v>0</v>
      </c>
      <c r="R2746" s="318">
        <v>5</v>
      </c>
      <c r="S2746" s="318">
        <v>0.21739130434782608</v>
      </c>
      <c r="T2746" s="318">
        <v>0</v>
      </c>
      <c r="U2746" s="318">
        <v>0</v>
      </c>
    </row>
    <row r="2747" spans="1:21" x14ac:dyDescent="0.2">
      <c r="A2747" s="318">
        <v>40506</v>
      </c>
      <c r="B2747" s="318">
        <v>404.36801100000002</v>
      </c>
      <c r="C2747" s="318">
        <v>1.0880824735491993E-2</v>
      </c>
      <c r="D2747" s="318">
        <v>8.5335740316488622E-5</v>
      </c>
      <c r="E2747" s="318">
        <v>1.3195918433170214E-2</v>
      </c>
      <c r="F2747" s="318">
        <v>1.4210989081875614E-2</v>
      </c>
      <c r="G2747" s="318">
        <v>1.7413226329488144E-4</v>
      </c>
      <c r="H2747" s="318">
        <v>1.8283887645962553E-4</v>
      </c>
      <c r="I2747" s="318">
        <v>3.1738197581373973E-2</v>
      </c>
      <c r="J2747" s="318">
        <v>0</v>
      </c>
      <c r="K2747" s="318" t="s">
        <v>634</v>
      </c>
      <c r="O2747" s="318">
        <v>0</v>
      </c>
      <c r="P2747" s="318">
        <v>0</v>
      </c>
      <c r="Q2747" s="318">
        <v>0</v>
      </c>
      <c r="R2747" s="318">
        <v>5</v>
      </c>
      <c r="S2747" s="318">
        <v>0.21739130434782608</v>
      </c>
      <c r="T2747" s="318">
        <v>0</v>
      </c>
      <c r="U2747" s="318">
        <v>0</v>
      </c>
    </row>
    <row r="2748" spans="1:21" x14ac:dyDescent="0.2">
      <c r="A2748" s="318">
        <v>40507</v>
      </c>
      <c r="B2748" s="318">
        <v>404.81201199999998</v>
      </c>
      <c r="C2748" s="318">
        <v>1.0974098023660247E-3</v>
      </c>
      <c r="D2748" s="318">
        <v>6.3794326550427132E-4</v>
      </c>
      <c r="E2748" s="318">
        <v>1.2971221472103995E-2</v>
      </c>
      <c r="F2748" s="318">
        <v>1.3969007739188917E-2</v>
      </c>
      <c r="G2748" s="318">
        <v>1.6825258647837173E-4</v>
      </c>
      <c r="H2748" s="318">
        <v>1.7666521580229032E-4</v>
      </c>
      <c r="I2748" s="318">
        <v>3.4510184493733671E-2</v>
      </c>
      <c r="J2748" s="318">
        <v>0</v>
      </c>
      <c r="K2748" s="318" t="s">
        <v>634</v>
      </c>
      <c r="O2748" s="318">
        <v>0</v>
      </c>
      <c r="P2748" s="318">
        <v>0</v>
      </c>
      <c r="Q2748" s="318">
        <v>0</v>
      </c>
      <c r="R2748" s="318">
        <v>5</v>
      </c>
      <c r="S2748" s="318">
        <v>0.21739130434782608</v>
      </c>
      <c r="T2748" s="318">
        <v>0</v>
      </c>
      <c r="U2748" s="318">
        <v>0</v>
      </c>
    </row>
    <row r="2749" spans="1:21" x14ac:dyDescent="0.2">
      <c r="A2749" s="318">
        <v>40508</v>
      </c>
      <c r="B2749" s="318">
        <v>402.35501099999999</v>
      </c>
      <c r="C2749" s="318">
        <v>-6.0879806006435442E-3</v>
      </c>
      <c r="D2749" s="318">
        <v>-1.7275613021365817E-5</v>
      </c>
      <c r="E2749" s="318">
        <v>1.2945658894129415E-2</v>
      </c>
      <c r="F2749" s="318">
        <v>1.3941478809062446E-2</v>
      </c>
      <c r="G2749" s="318">
        <v>1.6759008420315203E-4</v>
      </c>
      <c r="H2749" s="318">
        <v>1.7596958841330964E-4</v>
      </c>
      <c r="I2749" s="318">
        <v>3.6330297516788589E-2</v>
      </c>
      <c r="J2749" s="318">
        <v>0</v>
      </c>
      <c r="K2749" s="318" t="s">
        <v>634</v>
      </c>
      <c r="O2749" s="318">
        <v>0</v>
      </c>
      <c r="P2749" s="318">
        <v>0</v>
      </c>
      <c r="Q2749" s="318">
        <v>0</v>
      </c>
      <c r="R2749" s="318">
        <v>5</v>
      </c>
      <c r="S2749" s="318">
        <v>0.21739130434782608</v>
      </c>
      <c r="T2749" s="318">
        <v>0</v>
      </c>
      <c r="U2749" s="318">
        <v>0</v>
      </c>
    </row>
    <row r="2750" spans="1:21" x14ac:dyDescent="0.2">
      <c r="A2750" s="318">
        <v>40511</v>
      </c>
      <c r="B2750" s="318">
        <v>397.90798999999998</v>
      </c>
      <c r="C2750" s="318">
        <v>-1.1114013191903258E-2</v>
      </c>
      <c r="D2750" s="318">
        <v>-7.9643125145212757E-4</v>
      </c>
      <c r="E2750" s="318">
        <v>1.310432123455541E-2</v>
      </c>
      <c r="F2750" s="318">
        <v>1.4112345944905826E-2</v>
      </c>
      <c r="G2750" s="318">
        <v>1.7172323501841983E-4</v>
      </c>
      <c r="H2750" s="318">
        <v>1.8030939676934082E-4</v>
      </c>
      <c r="I2750" s="318">
        <v>3.0891655003186219E-2</v>
      </c>
      <c r="J2750" s="318">
        <v>0</v>
      </c>
      <c r="K2750" s="318" t="s">
        <v>634</v>
      </c>
      <c r="O2750" s="318">
        <v>0</v>
      </c>
      <c r="P2750" s="318">
        <v>0</v>
      </c>
      <c r="Q2750" s="318">
        <v>0</v>
      </c>
      <c r="R2750" s="318">
        <v>5</v>
      </c>
      <c r="S2750" s="318">
        <v>0.21739130434782608</v>
      </c>
      <c r="T2750" s="318">
        <v>0</v>
      </c>
      <c r="U2750" s="318">
        <v>0</v>
      </c>
    </row>
    <row r="2751" spans="1:21" x14ac:dyDescent="0.2">
      <c r="A2751" s="318">
        <v>40512</v>
      </c>
      <c r="B2751" s="318">
        <v>396.06698599999999</v>
      </c>
      <c r="C2751" s="318">
        <v>-4.637444138712133E-3</v>
      </c>
      <c r="D2751" s="318">
        <v>-1.4980580679283117E-3</v>
      </c>
      <c r="E2751" s="318">
        <v>1.2884524581503659E-2</v>
      </c>
      <c r="F2751" s="318">
        <v>1.3875641857003939E-2</v>
      </c>
      <c r="G2751" s="318">
        <v>1.6601097369137204E-4</v>
      </c>
      <c r="H2751" s="318">
        <v>1.7431152237594065E-4</v>
      </c>
      <c r="I2751" s="318">
        <v>1.8865268756008944E-2</v>
      </c>
      <c r="J2751" s="318">
        <v>0</v>
      </c>
      <c r="K2751" s="318" t="s">
        <v>634</v>
      </c>
      <c r="O2751" s="318">
        <v>0</v>
      </c>
      <c r="P2751" s="318">
        <v>0</v>
      </c>
      <c r="Q2751" s="318">
        <v>0</v>
      </c>
      <c r="R2751" s="318">
        <v>5</v>
      </c>
      <c r="S2751" s="318">
        <v>0.21739130434782608</v>
      </c>
      <c r="T2751" s="318">
        <v>0</v>
      </c>
      <c r="U2751" s="318">
        <v>0</v>
      </c>
    </row>
    <row r="2752" spans="1:21" x14ac:dyDescent="0.2">
      <c r="A2752" s="318">
        <v>40514</v>
      </c>
      <c r="B2752" s="318">
        <v>416.79400600000002</v>
      </c>
      <c r="C2752" s="318">
        <v>2.166322744208362E-2</v>
      </c>
      <c r="D2752" s="318">
        <v>1.4799144810316012E-3</v>
      </c>
      <c r="E2752" s="318">
        <v>1.4426499825437198E-2</v>
      </c>
      <c r="F2752" s="318">
        <v>1.5536230581240059E-2</v>
      </c>
      <c r="G2752" s="318">
        <v>2.0812389721333951E-4</v>
      </c>
      <c r="H2752" s="318">
        <v>2.185300920740065E-4</v>
      </c>
      <c r="I2752" s="318">
        <v>2.6644585825723991E-2</v>
      </c>
      <c r="J2752" s="318">
        <v>0</v>
      </c>
      <c r="K2752" s="318" t="s">
        <v>634</v>
      </c>
      <c r="O2752" s="318">
        <v>0</v>
      </c>
      <c r="P2752" s="318">
        <v>0</v>
      </c>
      <c r="Q2752" s="318">
        <v>0</v>
      </c>
      <c r="R2752" s="318">
        <v>5</v>
      </c>
      <c r="S2752" s="318">
        <v>0.21739130434782608</v>
      </c>
      <c r="T2752" s="318">
        <v>0</v>
      </c>
      <c r="U2752" s="318">
        <v>0</v>
      </c>
    </row>
    <row r="2753" spans="1:21" x14ac:dyDescent="0.2">
      <c r="A2753" s="318">
        <v>40515</v>
      </c>
      <c r="B2753" s="318">
        <v>417.158997</v>
      </c>
      <c r="C2753" s="318">
        <v>8.7532755920672342E-4</v>
      </c>
      <c r="D2753" s="318">
        <v>5.4809683906230952E-4</v>
      </c>
      <c r="E2753" s="318">
        <v>1.3756801957064652E-2</v>
      </c>
      <c r="F2753" s="318">
        <v>1.4815017492223472E-2</v>
      </c>
      <c r="G2753" s="318">
        <v>1.8924960008589783E-4</v>
      </c>
      <c r="H2753" s="318">
        <v>1.9871208009019273E-4</v>
      </c>
      <c r="I2753" s="318">
        <v>3.8534474674268536E-2</v>
      </c>
      <c r="J2753" s="318">
        <v>0</v>
      </c>
      <c r="K2753" s="318" t="s">
        <v>634</v>
      </c>
      <c r="O2753" s="318">
        <v>0</v>
      </c>
      <c r="P2753" s="318">
        <v>0</v>
      </c>
      <c r="Q2753" s="318">
        <v>0</v>
      </c>
      <c r="R2753" s="318">
        <v>5</v>
      </c>
      <c r="S2753" s="318">
        <v>0.21739130434782608</v>
      </c>
      <c r="T2753" s="318">
        <v>0</v>
      </c>
      <c r="U2753" s="318">
        <v>0</v>
      </c>
    </row>
    <row r="2754" spans="1:21" x14ac:dyDescent="0.2">
      <c r="A2754" s="318">
        <v>40518</v>
      </c>
      <c r="B2754" s="318">
        <v>420.24798600000003</v>
      </c>
      <c r="C2754" s="318">
        <v>7.377542994880905E-3</v>
      </c>
      <c r="D2754" s="318">
        <v>9.0079686948337043E-4</v>
      </c>
      <c r="E2754" s="318">
        <v>1.3835981660573224E-2</v>
      </c>
      <c r="F2754" s="318">
        <v>1.4900287942155779E-2</v>
      </c>
      <c r="G2754" s="318">
        <v>1.9143438851171858E-4</v>
      </c>
      <c r="H2754" s="318">
        <v>2.0100610793730451E-4</v>
      </c>
      <c r="I2754" s="318">
        <v>3.5835920474591852E-2</v>
      </c>
      <c r="J2754" s="318">
        <v>0</v>
      </c>
      <c r="K2754" s="318" t="s">
        <v>634</v>
      </c>
      <c r="O2754" s="318">
        <v>0</v>
      </c>
      <c r="P2754" s="318">
        <v>0</v>
      </c>
      <c r="Q2754" s="318">
        <v>0</v>
      </c>
      <c r="R2754" s="318">
        <v>5</v>
      </c>
      <c r="S2754" s="318">
        <v>0.21739130434782608</v>
      </c>
      <c r="T2754" s="318">
        <v>0</v>
      </c>
      <c r="U2754" s="318">
        <v>0</v>
      </c>
    </row>
    <row r="2755" spans="1:21" x14ac:dyDescent="0.2">
      <c r="A2755" s="318">
        <v>40519</v>
      </c>
      <c r="B2755" s="318">
        <v>419.42199699999998</v>
      </c>
      <c r="C2755" s="318">
        <v>-1.9674140630340977E-3</v>
      </c>
      <c r="D2755" s="318">
        <v>9.2295605900009502E-4</v>
      </c>
      <c r="E2755" s="318">
        <v>1.3830747468733993E-2</v>
      </c>
      <c r="F2755" s="318">
        <v>1.489465112017507E-2</v>
      </c>
      <c r="G2755" s="318">
        <v>1.9128957554389177E-4</v>
      </c>
      <c r="H2755" s="318">
        <v>2.0085405432108635E-4</v>
      </c>
      <c r="I2755" s="318">
        <v>3.9196664770166471E-2</v>
      </c>
      <c r="J2755" s="318">
        <v>0</v>
      </c>
      <c r="K2755" s="318" t="s">
        <v>634</v>
      </c>
      <c r="O2755" s="318">
        <v>0</v>
      </c>
      <c r="P2755" s="318">
        <v>0</v>
      </c>
      <c r="Q2755" s="318">
        <v>0</v>
      </c>
      <c r="R2755" s="318">
        <v>5</v>
      </c>
      <c r="S2755" s="318">
        <v>0.21739130434782608</v>
      </c>
      <c r="T2755" s="318">
        <v>0</v>
      </c>
      <c r="U2755" s="318">
        <v>0</v>
      </c>
    </row>
    <row r="2756" spans="1:21" x14ac:dyDescent="0.2">
      <c r="A2756" s="318">
        <v>40520</v>
      </c>
      <c r="B2756" s="318">
        <v>422.10299700000002</v>
      </c>
      <c r="C2756" s="318">
        <v>6.371787147743788E-3</v>
      </c>
      <c r="D2756" s="318">
        <v>7.4369062506707837E-4</v>
      </c>
      <c r="E2756" s="318">
        <v>1.3729383776585903E-2</v>
      </c>
      <c r="F2756" s="318">
        <v>1.4785490220938663E-2</v>
      </c>
      <c r="G2756" s="318">
        <v>1.8849597888478018E-4</v>
      </c>
      <c r="H2756" s="318">
        <v>1.9792077782901919E-4</v>
      </c>
      <c r="I2756" s="318">
        <v>3.5915400764215934E-2</v>
      </c>
      <c r="J2756" s="318">
        <v>0</v>
      </c>
      <c r="K2756" s="318" t="s">
        <v>634</v>
      </c>
      <c r="O2756" s="318">
        <v>0</v>
      </c>
      <c r="P2756" s="318">
        <v>0</v>
      </c>
      <c r="Q2756" s="318">
        <v>0</v>
      </c>
      <c r="R2756" s="318">
        <v>5</v>
      </c>
      <c r="S2756" s="318">
        <v>0.21739130434782608</v>
      </c>
      <c r="T2756" s="318">
        <v>0</v>
      </c>
      <c r="U2756" s="318">
        <v>0</v>
      </c>
    </row>
    <row r="2757" spans="1:21" x14ac:dyDescent="0.2">
      <c r="A2757" s="318">
        <v>40522</v>
      </c>
      <c r="B2757" s="318">
        <v>417.67898600000001</v>
      </c>
      <c r="C2757" s="318">
        <v>-7.1711689422221158E-3</v>
      </c>
      <c r="D2757" s="318">
        <v>1.4912866129765783E-4</v>
      </c>
      <c r="E2757" s="318">
        <v>1.3620600125253408E-2</v>
      </c>
      <c r="F2757" s="318">
        <v>1.4668338596426746E-2</v>
      </c>
      <c r="G2757" s="318">
        <v>1.8552074777205315E-4</v>
      </c>
      <c r="H2757" s="318">
        <v>1.9479678516065582E-4</v>
      </c>
      <c r="I2757" s="318">
        <v>3.5217969982829778E-2</v>
      </c>
      <c r="J2757" s="318">
        <v>0</v>
      </c>
      <c r="K2757" s="318" t="s">
        <v>634</v>
      </c>
      <c r="O2757" s="318">
        <v>0</v>
      </c>
      <c r="P2757" s="318">
        <v>0</v>
      </c>
      <c r="Q2757" s="318">
        <v>0</v>
      </c>
      <c r="R2757" s="318">
        <v>5</v>
      </c>
      <c r="S2757" s="318">
        <v>0.21739130434782608</v>
      </c>
      <c r="T2757" s="318">
        <v>0</v>
      </c>
      <c r="U2757" s="318">
        <v>0</v>
      </c>
    </row>
    <row r="2758" spans="1:21" x14ac:dyDescent="0.2">
      <c r="A2758" s="318">
        <v>40525</v>
      </c>
      <c r="B2758" s="318">
        <v>420.47100799999998</v>
      </c>
      <c r="C2758" s="318">
        <v>6.6623691403065273E-3</v>
      </c>
      <c r="D2758" s="318">
        <v>8.8958380951402309E-4</v>
      </c>
      <c r="E2758" s="318">
        <v>1.3527136559980845E-2</v>
      </c>
      <c r="F2758" s="318">
        <v>1.4567685526133217E-2</v>
      </c>
      <c r="G2758" s="318">
        <v>1.8298342351237042E-4</v>
      </c>
      <c r="H2758" s="318">
        <v>1.9213259468798895E-4</v>
      </c>
      <c r="I2758" s="318">
        <v>2.7149295239194043E-2</v>
      </c>
      <c r="J2758" s="318">
        <v>0</v>
      </c>
      <c r="K2758" s="318" t="s">
        <v>634</v>
      </c>
      <c r="O2758" s="318">
        <v>0</v>
      </c>
      <c r="P2758" s="318">
        <v>0</v>
      </c>
      <c r="Q2758" s="318">
        <v>0</v>
      </c>
      <c r="R2758" s="318">
        <v>5</v>
      </c>
      <c r="S2758" s="318">
        <v>0.21739130434782608</v>
      </c>
      <c r="T2758" s="318">
        <v>0</v>
      </c>
      <c r="U2758" s="318">
        <v>0</v>
      </c>
    </row>
    <row r="2759" spans="1:21" x14ac:dyDescent="0.2">
      <c r="A2759" s="318">
        <v>40526</v>
      </c>
      <c r="B2759" s="318">
        <v>417.47500600000001</v>
      </c>
      <c r="C2759" s="318">
        <v>-7.1508539131987956E-3</v>
      </c>
      <c r="D2759" s="318">
        <v>3.5836733752190328E-4</v>
      </c>
      <c r="E2759" s="318">
        <v>1.3617428538912674E-2</v>
      </c>
      <c r="F2759" s="318">
        <v>1.4664923041905956E-2</v>
      </c>
      <c r="G2759" s="318">
        <v>1.8543436001239338E-4</v>
      </c>
      <c r="H2759" s="318">
        <v>1.9470607801301304E-4</v>
      </c>
      <c r="I2759" s="318">
        <v>3.1813777877649697E-2</v>
      </c>
      <c r="J2759" s="318">
        <v>0</v>
      </c>
      <c r="K2759" s="318" t="s">
        <v>634</v>
      </c>
      <c r="O2759" s="318">
        <v>0</v>
      </c>
      <c r="P2759" s="318">
        <v>0</v>
      </c>
      <c r="Q2759" s="318">
        <v>0</v>
      </c>
      <c r="R2759" s="318">
        <v>5</v>
      </c>
      <c r="S2759" s="318">
        <v>0.21739130434782608</v>
      </c>
      <c r="T2759" s="318">
        <v>0</v>
      </c>
      <c r="U2759" s="318">
        <v>0</v>
      </c>
    </row>
    <row r="2760" spans="1:21" x14ac:dyDescent="0.2">
      <c r="A2760" s="318">
        <v>40527</v>
      </c>
      <c r="B2760" s="318">
        <v>418.77099600000003</v>
      </c>
      <c r="C2760" s="318">
        <v>3.0995449532019328E-3</v>
      </c>
      <c r="D2760" s="318">
        <v>1.9913269570991207E-3</v>
      </c>
      <c r="E2760" s="318">
        <v>1.1542832343415976E-2</v>
      </c>
      <c r="F2760" s="318">
        <v>1.2430742523678743E-2</v>
      </c>
      <c r="G2760" s="318">
        <v>1.3323697850820996E-4</v>
      </c>
      <c r="H2760" s="318">
        <v>1.3989882743362046E-4</v>
      </c>
      <c r="I2760" s="318">
        <v>2.7639341705349457E-2</v>
      </c>
      <c r="J2760" s="318">
        <v>0</v>
      </c>
      <c r="K2760" s="318" t="s">
        <v>634</v>
      </c>
      <c r="O2760" s="318">
        <v>0</v>
      </c>
      <c r="P2760" s="318">
        <v>0</v>
      </c>
      <c r="Q2760" s="318">
        <v>0</v>
      </c>
      <c r="R2760" s="318">
        <v>5</v>
      </c>
      <c r="S2760" s="318">
        <v>0.21739130434782608</v>
      </c>
      <c r="T2760" s="318">
        <v>0</v>
      </c>
      <c r="U2760" s="318">
        <v>0</v>
      </c>
    </row>
    <row r="2761" spans="1:21" x14ac:dyDescent="0.2">
      <c r="A2761" s="318">
        <v>40528</v>
      </c>
      <c r="B2761" s="318">
        <v>420.216003</v>
      </c>
      <c r="C2761" s="318">
        <v>3.4446503474949383E-3</v>
      </c>
      <c r="D2761" s="318">
        <v>1.8828421179477471E-3</v>
      </c>
      <c r="E2761" s="318">
        <v>1.1516684508172396E-2</v>
      </c>
      <c r="F2761" s="318">
        <v>1.2402583316493349E-2</v>
      </c>
      <c r="G2761" s="318">
        <v>1.3263402206077805E-4</v>
      </c>
      <c r="H2761" s="318">
        <v>1.3926572316381696E-4</v>
      </c>
      <c r="I2761" s="318">
        <v>3.3835678928715342E-2</v>
      </c>
      <c r="J2761" s="318">
        <v>0</v>
      </c>
      <c r="K2761" s="318" t="s">
        <v>634</v>
      </c>
      <c r="O2761" s="318">
        <v>0</v>
      </c>
      <c r="P2761" s="318">
        <v>0</v>
      </c>
      <c r="Q2761" s="318">
        <v>0</v>
      </c>
      <c r="R2761" s="318">
        <v>5</v>
      </c>
      <c r="S2761" s="318">
        <v>0.21739130434782608</v>
      </c>
      <c r="T2761" s="318">
        <v>0</v>
      </c>
      <c r="U2761" s="318">
        <v>0</v>
      </c>
    </row>
    <row r="2762" spans="1:21" x14ac:dyDescent="0.2">
      <c r="A2762" s="318">
        <v>40529</v>
      </c>
      <c r="B2762" s="318">
        <v>424.91299400000003</v>
      </c>
      <c r="C2762" s="318">
        <v>1.1115556035106298E-2</v>
      </c>
      <c r="D2762" s="318">
        <v>1.648597116903513E-3</v>
      </c>
      <c r="E2762" s="318">
        <v>1.1261651856919184E-2</v>
      </c>
      <c r="F2762" s="318">
        <v>1.212793276898989E-2</v>
      </c>
      <c r="G2762" s="318">
        <v>1.2682480254645132E-4</v>
      </c>
      <c r="H2762" s="318">
        <v>1.331660426737739E-4</v>
      </c>
      <c r="I2762" s="318">
        <v>3.5411845369710766E-2</v>
      </c>
      <c r="J2762" s="318">
        <v>0</v>
      </c>
      <c r="K2762" s="318" t="s">
        <v>634</v>
      </c>
      <c r="O2762" s="318">
        <v>0</v>
      </c>
      <c r="P2762" s="318">
        <v>0</v>
      </c>
      <c r="Q2762" s="318">
        <v>0</v>
      </c>
      <c r="R2762" s="318">
        <v>4</v>
      </c>
      <c r="S2762" s="318">
        <v>0.17391304347826086</v>
      </c>
      <c r="T2762" s="318">
        <v>0</v>
      </c>
      <c r="U2762" s="318">
        <v>0</v>
      </c>
    </row>
    <row r="2763" spans="1:21" x14ac:dyDescent="0.2">
      <c r="A2763" s="318">
        <v>40532</v>
      </c>
      <c r="B2763" s="318">
        <v>428.24600199999998</v>
      </c>
      <c r="C2763" s="318">
        <v>7.8133735258162414E-3</v>
      </c>
      <c r="D2763" s="318">
        <v>2.0204323486003421E-3</v>
      </c>
      <c r="E2763" s="318">
        <v>1.1333346969384442E-2</v>
      </c>
      <c r="F2763" s="318">
        <v>1.2205142890106321E-2</v>
      </c>
      <c r="G2763" s="318">
        <v>1.2844475352845553E-4</v>
      </c>
      <c r="H2763" s="318">
        <v>1.348669912048783E-4</v>
      </c>
      <c r="I2763" s="318">
        <v>3.5850800009356816E-2</v>
      </c>
      <c r="J2763" s="318">
        <v>0</v>
      </c>
      <c r="K2763" s="318" t="s">
        <v>634</v>
      </c>
      <c r="O2763" s="318">
        <v>0</v>
      </c>
      <c r="P2763" s="318">
        <v>0</v>
      </c>
      <c r="Q2763" s="318">
        <v>0</v>
      </c>
      <c r="R2763" s="318">
        <v>4</v>
      </c>
      <c r="S2763" s="318">
        <v>0.17391304347826086</v>
      </c>
      <c r="T2763" s="318">
        <v>0</v>
      </c>
      <c r="U2763" s="318">
        <v>0</v>
      </c>
    </row>
    <row r="2764" spans="1:21" x14ac:dyDescent="0.2">
      <c r="A2764" s="318">
        <v>40533</v>
      </c>
      <c r="B2764" s="318">
        <v>435.29599000000002</v>
      </c>
      <c r="C2764" s="318">
        <v>1.6328434985912126E-2</v>
      </c>
      <c r="D2764" s="318">
        <v>2.9077383669549339E-3</v>
      </c>
      <c r="E2764" s="318">
        <v>1.1701220380932775E-2</v>
      </c>
      <c r="F2764" s="318">
        <v>1.2601314256389141E-2</v>
      </c>
      <c r="G2764" s="318">
        <v>1.3691855840315654E-4</v>
      </c>
      <c r="H2764" s="318">
        <v>1.4376448632331438E-4</v>
      </c>
      <c r="I2764" s="318">
        <v>4.0297319886600111E-2</v>
      </c>
      <c r="J2764" s="318">
        <v>0</v>
      </c>
      <c r="K2764" s="318" t="s">
        <v>634</v>
      </c>
      <c r="O2764" s="318">
        <v>0</v>
      </c>
      <c r="P2764" s="318">
        <v>0</v>
      </c>
      <c r="Q2764" s="318">
        <v>0</v>
      </c>
      <c r="R2764" s="318">
        <v>4</v>
      </c>
      <c r="S2764" s="318">
        <v>0.17391304347826086</v>
      </c>
      <c r="T2764" s="318">
        <v>0</v>
      </c>
      <c r="U2764" s="318">
        <v>0</v>
      </c>
    </row>
    <row r="2765" spans="1:21" x14ac:dyDescent="0.2">
      <c r="A2765" s="318">
        <v>40534</v>
      </c>
      <c r="B2765" s="318">
        <v>437.37600700000002</v>
      </c>
      <c r="C2765" s="318">
        <v>4.7670165791623993E-3</v>
      </c>
      <c r="D2765" s="318">
        <v>4.2546998166251753E-3</v>
      </c>
      <c r="E2765" s="318">
        <v>1.0013356044280776E-2</v>
      </c>
      <c r="F2765" s="318">
        <v>1.0783614201533143E-2</v>
      </c>
      <c r="G2765" s="318">
        <v>1.0026729926953435E-4</v>
      </c>
      <c r="H2765" s="318">
        <v>1.0528066423301106E-4</v>
      </c>
      <c r="I2765" s="318">
        <v>4.9186751213173209E-2</v>
      </c>
      <c r="J2765" s="318">
        <v>0</v>
      </c>
      <c r="K2765" s="318" t="s">
        <v>634</v>
      </c>
      <c r="O2765" s="318">
        <v>0</v>
      </c>
      <c r="P2765" s="318">
        <v>0</v>
      </c>
      <c r="Q2765" s="318">
        <v>0</v>
      </c>
      <c r="R2765" s="318">
        <v>3</v>
      </c>
      <c r="S2765" s="318">
        <v>0.13043478260869565</v>
      </c>
      <c r="T2765" s="318">
        <v>0</v>
      </c>
      <c r="U2765" s="318">
        <v>0</v>
      </c>
    </row>
    <row r="2766" spans="1:21" x14ac:dyDescent="0.2">
      <c r="A2766" s="318">
        <v>40535</v>
      </c>
      <c r="B2766" s="318">
        <v>438.44799799999998</v>
      </c>
      <c r="C2766" s="318">
        <v>2.4479610725597007E-3</v>
      </c>
      <c r="D2766" s="318">
        <v>3.8531348802950658E-3</v>
      </c>
      <c r="E2766" s="318">
        <v>9.9028238812968912E-3</v>
      </c>
      <c r="F2766" s="318">
        <v>1.0664579564473574E-2</v>
      </c>
      <c r="G2766" s="318">
        <v>9.8065920823984029E-5</v>
      </c>
      <c r="H2766" s="318">
        <v>1.0296921686518324E-4</v>
      </c>
      <c r="I2766" s="318">
        <v>5.2925597169516454E-2</v>
      </c>
      <c r="J2766" s="318">
        <v>0</v>
      </c>
      <c r="K2766" s="318" t="s">
        <v>634</v>
      </c>
      <c r="O2766" s="318">
        <v>0</v>
      </c>
      <c r="P2766" s="318">
        <v>0</v>
      </c>
      <c r="Q2766" s="318">
        <v>0</v>
      </c>
      <c r="R2766" s="318">
        <v>3</v>
      </c>
      <c r="S2766" s="318">
        <v>0.13043478260869565</v>
      </c>
      <c r="T2766" s="318">
        <v>0</v>
      </c>
      <c r="U2766" s="318">
        <v>0</v>
      </c>
    </row>
    <row r="2767" spans="1:21" x14ac:dyDescent="0.2">
      <c r="A2767" s="318">
        <v>40539</v>
      </c>
      <c r="B2767" s="318">
        <v>437.65399200000002</v>
      </c>
      <c r="C2767" s="318">
        <v>-1.8125885489443097E-3</v>
      </c>
      <c r="D2767" s="318">
        <v>3.7145635302326696E-3</v>
      </c>
      <c r="E2767" s="318">
        <v>9.9634872794392756E-3</v>
      </c>
      <c r="F2767" s="318">
        <v>1.072990937785768E-2</v>
      </c>
      <c r="G2767" s="318">
        <v>9.9271078767548248E-5</v>
      </c>
      <c r="H2767" s="318">
        <v>1.0423463270592566E-4</v>
      </c>
      <c r="I2767" s="318">
        <v>5.1140176034886818E-2</v>
      </c>
      <c r="J2767" s="318">
        <v>0</v>
      </c>
      <c r="K2767" s="318" t="s">
        <v>634</v>
      </c>
      <c r="O2767" s="318">
        <v>0</v>
      </c>
      <c r="P2767" s="318">
        <v>0</v>
      </c>
      <c r="Q2767" s="318">
        <v>0</v>
      </c>
      <c r="R2767" s="318">
        <v>3</v>
      </c>
      <c r="S2767" s="318">
        <v>0.13043478260869565</v>
      </c>
      <c r="T2767" s="318">
        <v>0</v>
      </c>
      <c r="U2767" s="318">
        <v>0</v>
      </c>
    </row>
    <row r="2768" spans="1:21" x14ac:dyDescent="0.2">
      <c r="A2768" s="318">
        <v>40540</v>
      </c>
      <c r="B2768" s="318">
        <v>440.71398900000003</v>
      </c>
      <c r="C2768" s="318">
        <v>6.9674884453264961E-3</v>
      </c>
      <c r="D2768" s="318">
        <v>4.3362525324217183E-3</v>
      </c>
      <c r="E2768" s="318">
        <v>9.7257307768931385E-3</v>
      </c>
      <c r="F2768" s="318">
        <v>1.0473863913577226E-2</v>
      </c>
      <c r="G2768" s="318">
        <v>9.4589839144606407E-5</v>
      </c>
      <c r="H2768" s="318">
        <v>9.9319331101836733E-5</v>
      </c>
      <c r="I2768" s="318">
        <v>5.2223419257149628E-2</v>
      </c>
      <c r="J2768" s="318">
        <v>0</v>
      </c>
      <c r="K2768" s="318" t="s">
        <v>634</v>
      </c>
      <c r="O2768" s="318">
        <v>0</v>
      </c>
      <c r="P2768" s="318">
        <v>0</v>
      </c>
      <c r="Q2768" s="318">
        <v>0</v>
      </c>
      <c r="R2768" s="318">
        <v>3</v>
      </c>
      <c r="S2768" s="318">
        <v>0.13043478260869565</v>
      </c>
      <c r="T2768" s="318">
        <v>0</v>
      </c>
      <c r="U2768" s="318">
        <v>0</v>
      </c>
    </row>
    <row r="2769" spans="1:21" x14ac:dyDescent="0.2">
      <c r="A2769" s="318">
        <v>40541</v>
      </c>
      <c r="B2769" s="318">
        <v>440.85598800000002</v>
      </c>
      <c r="C2769" s="318">
        <v>3.2215026585015157E-4</v>
      </c>
      <c r="D2769" s="318">
        <v>4.8808317446956901E-3</v>
      </c>
      <c r="E2769" s="318">
        <v>9.1185832015152225E-3</v>
      </c>
      <c r="F2769" s="318">
        <v>9.8200126785548542E-3</v>
      </c>
      <c r="G2769" s="318">
        <v>8.3148559602955619E-5</v>
      </c>
      <c r="H2769" s="318">
        <v>8.7305987583103408E-5</v>
      </c>
      <c r="I2769" s="318">
        <v>5.4450100765482061E-2</v>
      </c>
      <c r="J2769" s="318">
        <v>0</v>
      </c>
      <c r="K2769" s="318" t="s">
        <v>634</v>
      </c>
      <c r="O2769" s="318">
        <v>0</v>
      </c>
      <c r="P2769" s="318">
        <v>0</v>
      </c>
      <c r="Q2769" s="318">
        <v>0</v>
      </c>
      <c r="R2769" s="318">
        <v>3</v>
      </c>
      <c r="S2769" s="318">
        <v>0.13043478260869565</v>
      </c>
      <c r="T2769" s="318">
        <v>0</v>
      </c>
      <c r="U2769" s="318">
        <v>0</v>
      </c>
    </row>
    <row r="2770" spans="1:21" x14ac:dyDescent="0.2">
      <c r="A2770" s="318">
        <v>40542</v>
      </c>
      <c r="B2770" s="318">
        <v>439.72399899999999</v>
      </c>
      <c r="C2770" s="318">
        <v>-2.5710091990668164E-3</v>
      </c>
      <c r="D2770" s="318">
        <v>4.9792334084883243E-3</v>
      </c>
      <c r="E2770" s="318">
        <v>9.0213641127087994E-3</v>
      </c>
      <c r="F2770" s="318">
        <v>9.7153151983017834E-3</v>
      </c>
      <c r="G2770" s="318">
        <v>8.1385010454070207E-5</v>
      </c>
      <c r="H2770" s="318">
        <v>8.5454260976773719E-5</v>
      </c>
      <c r="I2770" s="318">
        <v>5.5508815304443238E-2</v>
      </c>
      <c r="J2770" s="318">
        <v>0</v>
      </c>
      <c r="K2770" s="318" t="s">
        <v>634</v>
      </c>
      <c r="O2770" s="318">
        <v>0</v>
      </c>
      <c r="P2770" s="318">
        <v>0</v>
      </c>
      <c r="Q2770" s="318">
        <v>0</v>
      </c>
      <c r="R2770" s="318">
        <v>3</v>
      </c>
      <c r="S2770" s="318">
        <v>0.13043478260869565</v>
      </c>
      <c r="T2770" s="318">
        <v>0</v>
      </c>
      <c r="U2770" s="318">
        <v>0</v>
      </c>
    </row>
    <row r="2771" spans="1:21" x14ac:dyDescent="0.2">
      <c r="A2771" s="318">
        <v>40546</v>
      </c>
      <c r="B2771" s="318">
        <v>443.20800800000001</v>
      </c>
      <c r="C2771" s="318">
        <v>7.8919487688636544E-3</v>
      </c>
      <c r="D2771" s="318">
        <v>3.9576343793481725E-3</v>
      </c>
      <c r="E2771" s="318">
        <v>7.1433564697234364E-3</v>
      </c>
      <c r="F2771" s="318">
        <v>7.6928454289329311E-3</v>
      </c>
      <c r="G2771" s="318">
        <v>5.1027541653539673E-5</v>
      </c>
      <c r="H2771" s="318">
        <v>5.3578918736216656E-5</v>
      </c>
      <c r="I2771" s="318">
        <v>5.275072830094038E-2</v>
      </c>
      <c r="J2771" s="318">
        <v>0</v>
      </c>
      <c r="K2771" s="318" t="s">
        <v>634</v>
      </c>
      <c r="O2771" s="318">
        <v>0</v>
      </c>
      <c r="P2771" s="318">
        <v>0</v>
      </c>
      <c r="Q2771" s="318">
        <v>0</v>
      </c>
      <c r="R2771" s="318">
        <v>3</v>
      </c>
      <c r="S2771" s="318">
        <v>0.13043478260869565</v>
      </c>
      <c r="T2771" s="318">
        <v>0</v>
      </c>
      <c r="U2771" s="318">
        <v>0</v>
      </c>
    </row>
    <row r="2772" spans="1:21" x14ac:dyDescent="0.2">
      <c r="A2772" s="318">
        <v>40547</v>
      </c>
      <c r="B2772" s="318">
        <v>438.80599999999998</v>
      </c>
      <c r="C2772" s="318">
        <v>-9.9818018988813324E-3</v>
      </c>
      <c r="D2772" s="318">
        <v>2.4507282202546033E-3</v>
      </c>
      <c r="E2772" s="318">
        <v>6.5333169275025669E-3</v>
      </c>
      <c r="F2772" s="318">
        <v>7.0358797680796867E-3</v>
      </c>
      <c r="G2772" s="318">
        <v>4.2684230075191578E-5</v>
      </c>
      <c r="H2772" s="318">
        <v>4.4818441578951156E-5</v>
      </c>
      <c r="I2772" s="318">
        <v>5.1367350302265496E-2</v>
      </c>
      <c r="J2772" s="318">
        <v>0</v>
      </c>
      <c r="K2772" s="318" t="s">
        <v>634</v>
      </c>
      <c r="O2772" s="318">
        <v>0</v>
      </c>
      <c r="P2772" s="318">
        <v>0</v>
      </c>
      <c r="Q2772" s="318">
        <v>0</v>
      </c>
      <c r="R2772" s="318">
        <v>3</v>
      </c>
      <c r="S2772" s="318">
        <v>0.13043478260869565</v>
      </c>
      <c r="T2772" s="318">
        <v>0</v>
      </c>
      <c r="U2772" s="318">
        <v>0</v>
      </c>
    </row>
    <row r="2773" spans="1:21" x14ac:dyDescent="0.2">
      <c r="A2773" s="318">
        <v>40548</v>
      </c>
      <c r="B2773" s="318">
        <v>440.74700899999999</v>
      </c>
      <c r="C2773" s="318">
        <v>4.4136331319833307E-3</v>
      </c>
      <c r="D2773" s="318">
        <v>2.6192189618153942E-3</v>
      </c>
      <c r="E2773" s="318">
        <v>6.5362815813873277E-3</v>
      </c>
      <c r="F2773" s="318">
        <v>7.0390724722632757E-3</v>
      </c>
      <c r="G2773" s="318">
        <v>4.272297691118323E-5</v>
      </c>
      <c r="H2773" s="318">
        <v>4.4859125756742393E-5</v>
      </c>
      <c r="I2773" s="318">
        <v>4.4255794153223817E-2</v>
      </c>
      <c r="J2773" s="318">
        <v>0</v>
      </c>
      <c r="K2773" s="318" t="s">
        <v>634</v>
      </c>
      <c r="O2773" s="318">
        <v>0</v>
      </c>
      <c r="P2773" s="318">
        <v>0</v>
      </c>
      <c r="Q2773" s="318">
        <v>0</v>
      </c>
      <c r="R2773" s="318">
        <v>3</v>
      </c>
      <c r="S2773" s="318">
        <v>0.13043478260869565</v>
      </c>
      <c r="T2773" s="318">
        <v>0</v>
      </c>
      <c r="U2773" s="318">
        <v>0</v>
      </c>
    </row>
    <row r="2774" spans="1:21" x14ac:dyDescent="0.2">
      <c r="A2774" s="318">
        <v>40549</v>
      </c>
      <c r="B2774" s="318">
        <v>441.010986</v>
      </c>
      <c r="C2774" s="318">
        <v>5.9875160618503751E-4</v>
      </c>
      <c r="D2774" s="318">
        <v>2.2964193718774959E-3</v>
      </c>
      <c r="E2774" s="318">
        <v>6.4564385998576576E-3</v>
      </c>
      <c r="F2774" s="318">
        <v>6.9530877229236308E-3</v>
      </c>
      <c r="G2774" s="318">
        <v>4.1685599393731905E-5</v>
      </c>
      <c r="H2774" s="318">
        <v>4.3769879363418502E-5</v>
      </c>
      <c r="I2774" s="318">
        <v>4.1470099742973422E-2</v>
      </c>
      <c r="J2774" s="318">
        <v>0</v>
      </c>
      <c r="K2774" s="318" t="s">
        <v>634</v>
      </c>
      <c r="O2774" s="318">
        <v>0</v>
      </c>
      <c r="P2774" s="318">
        <v>0</v>
      </c>
      <c r="Q2774" s="318">
        <v>0</v>
      </c>
      <c r="R2774" s="318">
        <v>3</v>
      </c>
      <c r="S2774" s="318">
        <v>0.13043478260869565</v>
      </c>
      <c r="T2774" s="318">
        <v>0</v>
      </c>
      <c r="U2774" s="318">
        <v>0</v>
      </c>
    </row>
    <row r="2775" spans="1:21" x14ac:dyDescent="0.2">
      <c r="A2775" s="318">
        <v>40550</v>
      </c>
      <c r="B2775" s="318">
        <v>439.92401100000001</v>
      </c>
      <c r="C2775" s="318">
        <v>-2.4677769763591468E-3</v>
      </c>
      <c r="D2775" s="318">
        <v>2.2725925664810651E-3</v>
      </c>
      <c r="E2775" s="318">
        <v>6.473860351864087E-3</v>
      </c>
      <c r="F2775" s="318">
        <v>6.9718496096997859E-3</v>
      </c>
      <c r="G2775" s="318">
        <v>4.19108678554378E-5</v>
      </c>
      <c r="H2775" s="318">
        <v>4.4006411248209693E-5</v>
      </c>
      <c r="I2775" s="318">
        <v>4.1308824143640656E-2</v>
      </c>
      <c r="J2775" s="318">
        <v>0</v>
      </c>
      <c r="K2775" s="318" t="s">
        <v>634</v>
      </c>
      <c r="O2775" s="318">
        <v>0</v>
      </c>
      <c r="P2775" s="318">
        <v>0</v>
      </c>
      <c r="Q2775" s="318">
        <v>0</v>
      </c>
      <c r="R2775" s="318">
        <v>3</v>
      </c>
      <c r="S2775" s="318">
        <v>0.13043478260869565</v>
      </c>
      <c r="T2775" s="318">
        <v>0</v>
      </c>
      <c r="U2775" s="318">
        <v>0</v>
      </c>
    </row>
    <row r="2776" spans="1:21" x14ac:dyDescent="0.2">
      <c r="A2776" s="318">
        <v>40553</v>
      </c>
      <c r="B2776" s="318">
        <v>438.53500400000001</v>
      </c>
      <c r="C2776" s="318">
        <v>-3.1623744166970457E-3</v>
      </c>
      <c r="D2776" s="318">
        <v>1.818584872936263E-3</v>
      </c>
      <c r="E2776" s="318">
        <v>6.5062440943303972E-3</v>
      </c>
      <c r="F2776" s="318">
        <v>7.0067244092788892E-3</v>
      </c>
      <c r="G2776" s="318">
        <v>4.2331212215009168E-5</v>
      </c>
      <c r="H2776" s="318">
        <v>4.4447772825759628E-5</v>
      </c>
      <c r="I2776" s="318">
        <v>3.9509506412679536E-2</v>
      </c>
      <c r="J2776" s="318">
        <v>0</v>
      </c>
      <c r="K2776" s="318" t="s">
        <v>634</v>
      </c>
      <c r="O2776" s="318">
        <v>0</v>
      </c>
      <c r="P2776" s="318">
        <v>0</v>
      </c>
      <c r="Q2776" s="318">
        <v>0</v>
      </c>
      <c r="R2776" s="318">
        <v>3</v>
      </c>
      <c r="S2776" s="318">
        <v>0.13043478260869565</v>
      </c>
      <c r="T2776" s="318">
        <v>0</v>
      </c>
      <c r="U2776" s="318">
        <v>0</v>
      </c>
    </row>
    <row r="2777" spans="1:21" x14ac:dyDescent="0.2">
      <c r="A2777" s="318">
        <v>40554</v>
      </c>
      <c r="B2777" s="318">
        <v>442.60299700000002</v>
      </c>
      <c r="C2777" s="318">
        <v>9.2335636370031674E-3</v>
      </c>
      <c r="D2777" s="318">
        <v>2.4185175523524969E-3</v>
      </c>
      <c r="E2777" s="318">
        <v>6.5847477704280314E-3</v>
      </c>
      <c r="F2777" s="318">
        <v>7.0912668296917256E-3</v>
      </c>
      <c r="G2777" s="318">
        <v>4.3358903200156932E-5</v>
      </c>
      <c r="H2777" s="318">
        <v>4.5526848360164783E-5</v>
      </c>
      <c r="I2777" s="318">
        <v>3.5182095940981796E-2</v>
      </c>
      <c r="J2777" s="318">
        <v>0</v>
      </c>
      <c r="K2777" s="318" t="s">
        <v>634</v>
      </c>
      <c r="O2777" s="318">
        <v>0</v>
      </c>
      <c r="P2777" s="318">
        <v>0</v>
      </c>
      <c r="Q2777" s="318">
        <v>0</v>
      </c>
      <c r="R2777" s="318">
        <v>3</v>
      </c>
      <c r="S2777" s="318">
        <v>0.13043478260869565</v>
      </c>
      <c r="T2777" s="318">
        <v>0</v>
      </c>
      <c r="U2777" s="318">
        <v>0</v>
      </c>
    </row>
    <row r="2778" spans="1:21" x14ac:dyDescent="0.2">
      <c r="A2778" s="318">
        <v>40555</v>
      </c>
      <c r="B2778" s="318">
        <v>446.22000100000002</v>
      </c>
      <c r="C2778" s="318">
        <v>8.1389072391800342E-3</v>
      </c>
      <c r="D2778" s="318">
        <v>3.1475687990859323E-3</v>
      </c>
      <c r="E2778" s="318">
        <v>6.3118024564320762E-3</v>
      </c>
      <c r="F2778" s="318">
        <v>6.7973257223114666E-3</v>
      </c>
      <c r="G2778" s="318">
        <v>3.9838850249021993E-5</v>
      </c>
      <c r="H2778" s="318">
        <v>4.1830792761473096E-5</v>
      </c>
      <c r="I2778" s="318">
        <v>4.2386063094144222E-2</v>
      </c>
      <c r="J2778" s="318">
        <v>0</v>
      </c>
      <c r="K2778" s="318" t="s">
        <v>634</v>
      </c>
      <c r="O2778" s="318">
        <v>0</v>
      </c>
      <c r="P2778" s="318">
        <v>0</v>
      </c>
      <c r="Q2778" s="318">
        <v>0</v>
      </c>
      <c r="R2778" s="318">
        <v>3</v>
      </c>
      <c r="S2778" s="318">
        <v>0.13043478260869565</v>
      </c>
      <c r="T2778" s="318">
        <v>0</v>
      </c>
      <c r="U2778" s="318">
        <v>0</v>
      </c>
    </row>
    <row r="2779" spans="1:21" x14ac:dyDescent="0.2">
      <c r="A2779" s="318">
        <v>40556</v>
      </c>
      <c r="B2779" s="318">
        <v>443.61099200000001</v>
      </c>
      <c r="C2779" s="318">
        <v>-5.8640719348427165E-3</v>
      </c>
      <c r="D2779" s="318">
        <v>2.5510716050312064E-3</v>
      </c>
      <c r="E2779" s="318">
        <v>6.5504231363568369E-3</v>
      </c>
      <c r="F2779" s="318">
        <v>7.0543018391535164E-3</v>
      </c>
      <c r="G2779" s="318">
        <v>4.2908043265318943E-5</v>
      </c>
      <c r="H2779" s="318">
        <v>4.5053445428584889E-5</v>
      </c>
      <c r="I2779" s="318">
        <v>4.2646184001098209E-2</v>
      </c>
      <c r="J2779" s="318">
        <v>0</v>
      </c>
      <c r="K2779" s="318" t="s">
        <v>634</v>
      </c>
      <c r="O2779" s="318">
        <v>0</v>
      </c>
      <c r="P2779" s="318">
        <v>0</v>
      </c>
      <c r="Q2779" s="318">
        <v>0</v>
      </c>
      <c r="R2779" s="318">
        <v>3</v>
      </c>
      <c r="S2779" s="318">
        <v>0.13043478260869565</v>
      </c>
      <c r="T2779" s="318">
        <v>0</v>
      </c>
      <c r="U2779" s="318">
        <v>0</v>
      </c>
    </row>
    <row r="2780" spans="1:21" x14ac:dyDescent="0.2">
      <c r="A2780" s="318">
        <v>40557</v>
      </c>
      <c r="B2780" s="318">
        <v>441.83401500000002</v>
      </c>
      <c r="C2780" s="318">
        <v>-4.0137543756552227E-3</v>
      </c>
      <c r="D2780" s="318">
        <v>2.7004572972951866E-3</v>
      </c>
      <c r="E2780" s="318">
        <v>6.3508338386218032E-3</v>
      </c>
      <c r="F2780" s="318">
        <v>6.8393595185157882E-3</v>
      </c>
      <c r="G2780" s="318">
        <v>4.0333090445783751E-5</v>
      </c>
      <c r="H2780" s="318">
        <v>4.2349744968072938E-5</v>
      </c>
      <c r="I2780" s="318">
        <v>3.9374382385819078E-2</v>
      </c>
      <c r="J2780" s="318">
        <v>0</v>
      </c>
      <c r="K2780" s="318" t="s">
        <v>634</v>
      </c>
      <c r="O2780" s="318">
        <v>0</v>
      </c>
      <c r="P2780" s="318">
        <v>0</v>
      </c>
      <c r="Q2780" s="318">
        <v>0</v>
      </c>
      <c r="R2780" s="318">
        <v>3</v>
      </c>
      <c r="S2780" s="318">
        <v>0.13043478260869565</v>
      </c>
      <c r="T2780" s="318">
        <v>0</v>
      </c>
      <c r="U2780" s="318">
        <v>0</v>
      </c>
    </row>
    <row r="2781" spans="1:21" x14ac:dyDescent="0.2">
      <c r="A2781" s="318">
        <v>40560</v>
      </c>
      <c r="B2781" s="318">
        <v>438.78201300000001</v>
      </c>
      <c r="C2781" s="318">
        <v>-6.9315436529239025E-3</v>
      </c>
      <c r="D2781" s="318">
        <v>2.2227864112891937E-3</v>
      </c>
      <c r="E2781" s="318">
        <v>6.6876244709220423E-3</v>
      </c>
      <c r="F2781" s="318">
        <v>7.2020571225314299E-3</v>
      </c>
      <c r="G2781" s="318">
        <v>4.4724321064075324E-5</v>
      </c>
      <c r="H2781" s="318">
        <v>4.6960537117279091E-5</v>
      </c>
      <c r="I2781" s="318">
        <v>3.8164804875679317E-2</v>
      </c>
      <c r="J2781" s="318">
        <v>0</v>
      </c>
      <c r="K2781" s="318" t="s">
        <v>634</v>
      </c>
      <c r="O2781" s="318">
        <v>0</v>
      </c>
      <c r="P2781" s="318">
        <v>0</v>
      </c>
      <c r="Q2781" s="318">
        <v>0</v>
      </c>
      <c r="R2781" s="318">
        <v>3</v>
      </c>
      <c r="S2781" s="318">
        <v>0.13043478260869565</v>
      </c>
      <c r="T2781" s="318">
        <v>0</v>
      </c>
      <c r="U2781" s="318">
        <v>0</v>
      </c>
    </row>
    <row r="2782" spans="1:21" x14ac:dyDescent="0.2">
      <c r="A2782" s="318">
        <v>40561</v>
      </c>
      <c r="B2782" s="318">
        <v>443.16000400000001</v>
      </c>
      <c r="C2782" s="318">
        <v>9.9281514576686075E-3</v>
      </c>
      <c r="D2782" s="318">
        <v>2.5315245593927026E-3</v>
      </c>
      <c r="E2782" s="318">
        <v>6.8933461257029947E-3</v>
      </c>
      <c r="F2782" s="318">
        <v>7.4236035199878401E-3</v>
      </c>
      <c r="G2782" s="318">
        <v>4.7518220808744493E-5</v>
      </c>
      <c r="H2782" s="318">
        <v>4.9894131849181719E-5</v>
      </c>
      <c r="I2782" s="318">
        <v>3.9139733226202657E-2</v>
      </c>
      <c r="J2782" s="318">
        <v>0</v>
      </c>
      <c r="K2782" s="318" t="s">
        <v>634</v>
      </c>
      <c r="O2782" s="318">
        <v>0</v>
      </c>
      <c r="P2782" s="318">
        <v>0</v>
      </c>
      <c r="Q2782" s="318">
        <v>0</v>
      </c>
      <c r="R2782" s="318">
        <v>3</v>
      </c>
      <c r="S2782" s="318">
        <v>0.13043478260869565</v>
      </c>
      <c r="T2782" s="318">
        <v>0</v>
      </c>
      <c r="U2782" s="318">
        <v>0</v>
      </c>
    </row>
    <row r="2783" spans="1:21" x14ac:dyDescent="0.2">
      <c r="A2783" s="318">
        <v>40562</v>
      </c>
      <c r="B2783" s="318">
        <v>435.91699199999999</v>
      </c>
      <c r="C2783" s="318">
        <v>-1.647904777621002E-2</v>
      </c>
      <c r="D2783" s="318">
        <v>1.2174958064728775E-3</v>
      </c>
      <c r="E2783" s="318">
        <v>7.7518403540466794E-3</v>
      </c>
      <c r="F2783" s="318">
        <v>8.348135765896424E-3</v>
      </c>
      <c r="G2783" s="318">
        <v>6.0091028874626544E-5</v>
      </c>
      <c r="H2783" s="318">
        <v>6.309558031835788E-5</v>
      </c>
      <c r="I2783" s="318">
        <v>4.4503530821997976E-2</v>
      </c>
      <c r="J2783" s="318">
        <v>0</v>
      </c>
      <c r="K2783" s="318" t="s">
        <v>634</v>
      </c>
      <c r="O2783" s="318">
        <v>0</v>
      </c>
      <c r="P2783" s="318">
        <v>0</v>
      </c>
      <c r="Q2783" s="318">
        <v>0</v>
      </c>
      <c r="R2783" s="318">
        <v>3</v>
      </c>
      <c r="S2783" s="318">
        <v>0.13043478260869565</v>
      </c>
      <c r="T2783" s="318">
        <v>0</v>
      </c>
      <c r="U2783" s="318">
        <v>0</v>
      </c>
    </row>
    <row r="2784" spans="1:21" x14ac:dyDescent="0.2">
      <c r="A2784" s="318">
        <v>40563</v>
      </c>
      <c r="B2784" s="318">
        <v>425.09799199999998</v>
      </c>
      <c r="C2784" s="318">
        <v>-2.513212814320771E-2</v>
      </c>
      <c r="D2784" s="318">
        <v>-3.5133760633778669E-4</v>
      </c>
      <c r="E2784" s="318">
        <v>9.4892877843213482E-3</v>
      </c>
      <c r="F2784" s="318">
        <v>1.0219232998499913E-2</v>
      </c>
      <c r="G2784" s="318">
        <v>9.0046582653670372E-5</v>
      </c>
      <c r="H2784" s="318">
        <v>9.4548911786353901E-5</v>
      </c>
      <c r="I2784" s="318">
        <v>3.0669616608532763E-2</v>
      </c>
      <c r="J2784" s="318">
        <v>0</v>
      </c>
      <c r="K2784" s="318" t="s">
        <v>634</v>
      </c>
      <c r="O2784" s="318">
        <v>0</v>
      </c>
      <c r="P2784" s="318">
        <v>0</v>
      </c>
      <c r="Q2784" s="318">
        <v>0</v>
      </c>
      <c r="R2784" s="318">
        <v>3</v>
      </c>
      <c r="S2784" s="318">
        <v>0.13043478260869565</v>
      </c>
      <c r="T2784" s="318">
        <v>0</v>
      </c>
      <c r="U2784" s="318">
        <v>0</v>
      </c>
    </row>
    <row r="2785" spans="1:21" x14ac:dyDescent="0.2">
      <c r="A2785" s="318">
        <v>40564</v>
      </c>
      <c r="B2785" s="318">
        <v>430.88400300000001</v>
      </c>
      <c r="C2785" s="318">
        <v>1.3519207550634363E-2</v>
      </c>
      <c r="D2785" s="318">
        <v>-4.851103413510135E-4</v>
      </c>
      <c r="E2785" s="318">
        <v>9.2594089019184915E-3</v>
      </c>
      <c r="F2785" s="318">
        <v>9.9716711251429911E-3</v>
      </c>
      <c r="G2785" s="318">
        <v>8.57366532129274E-5</v>
      </c>
      <c r="H2785" s="318">
        <v>9.0023485873573771E-5</v>
      </c>
      <c r="I2785" s="318">
        <v>1.4916842951663123E-2</v>
      </c>
      <c r="J2785" s="318">
        <v>0</v>
      </c>
      <c r="K2785" s="318" t="s">
        <v>634</v>
      </c>
      <c r="O2785" s="318">
        <v>0</v>
      </c>
      <c r="P2785" s="318">
        <v>0</v>
      </c>
      <c r="Q2785" s="318">
        <v>0</v>
      </c>
      <c r="R2785" s="318">
        <v>3</v>
      </c>
      <c r="S2785" s="318">
        <v>0.13043478260869565</v>
      </c>
      <c r="T2785" s="318">
        <v>0</v>
      </c>
      <c r="U2785" s="318">
        <v>0</v>
      </c>
    </row>
    <row r="2786" spans="1:21" x14ac:dyDescent="0.2">
      <c r="A2786" s="318">
        <v>40567</v>
      </c>
      <c r="B2786" s="318">
        <v>429.06298800000002</v>
      </c>
      <c r="C2786" s="318">
        <v>-4.2351859846929485E-3</v>
      </c>
      <c r="D2786" s="318">
        <v>-9.1378665391555374E-4</v>
      </c>
      <c r="E2786" s="318">
        <v>9.212361975628509E-3</v>
      </c>
      <c r="F2786" s="318">
        <v>9.9210052045230097E-3</v>
      </c>
      <c r="G2786" s="318">
        <v>8.486761317000602E-5</v>
      </c>
      <c r="H2786" s="318">
        <v>8.9110993828506326E-5</v>
      </c>
      <c r="I2786" s="318">
        <v>2.0069010674778249E-2</v>
      </c>
      <c r="J2786" s="318">
        <v>0</v>
      </c>
      <c r="K2786" s="318" t="s">
        <v>634</v>
      </c>
      <c r="O2786" s="318">
        <v>0</v>
      </c>
      <c r="P2786" s="318">
        <v>0</v>
      </c>
      <c r="Q2786" s="318">
        <v>0</v>
      </c>
      <c r="R2786" s="318">
        <v>3</v>
      </c>
      <c r="S2786" s="318">
        <v>0.13043478260869565</v>
      </c>
      <c r="T2786" s="318">
        <v>0</v>
      </c>
      <c r="U2786" s="318">
        <v>0</v>
      </c>
    </row>
    <row r="2787" spans="1:21" x14ac:dyDescent="0.2">
      <c r="A2787" s="318">
        <v>40568</v>
      </c>
      <c r="B2787" s="318">
        <v>422.98998999999998</v>
      </c>
      <c r="C2787" s="318">
        <v>-1.4255218861407746E-2</v>
      </c>
      <c r="D2787" s="318">
        <v>-1.7091761745806702E-3</v>
      </c>
      <c r="E2787" s="318">
        <v>9.61966526104081E-3</v>
      </c>
      <c r="F2787" s="318">
        <v>1.0359639511890102E-2</v>
      </c>
      <c r="G2787" s="318">
        <v>9.2537959734475362E-5</v>
      </c>
      <c r="H2787" s="318">
        <v>9.716485772119914E-5</v>
      </c>
      <c r="I2787" s="318">
        <v>1.9368885514394783E-2</v>
      </c>
      <c r="J2787" s="318">
        <v>0</v>
      </c>
      <c r="K2787" s="318" t="s">
        <v>634</v>
      </c>
      <c r="O2787" s="318">
        <v>0</v>
      </c>
      <c r="P2787" s="318">
        <v>0</v>
      </c>
      <c r="Q2787" s="318">
        <v>0</v>
      </c>
      <c r="R2787" s="318">
        <v>3</v>
      </c>
      <c r="S2787" s="318">
        <v>0.13043478260869565</v>
      </c>
      <c r="T2787" s="318">
        <v>0</v>
      </c>
      <c r="U2787" s="318">
        <v>0</v>
      </c>
    </row>
    <row r="2788" spans="1:21" x14ac:dyDescent="0.2">
      <c r="A2788" s="318">
        <v>40569</v>
      </c>
      <c r="B2788" s="318">
        <v>427.88000499999998</v>
      </c>
      <c r="C2788" s="318">
        <v>1.1494279659775855E-2</v>
      </c>
      <c r="D2788" s="318">
        <v>-1.0755157836892337E-3</v>
      </c>
      <c r="E2788" s="318">
        <v>1.0041533028451037E-2</v>
      </c>
      <c r="F2788" s="318">
        <v>1.0813958646024193E-2</v>
      </c>
      <c r="G2788" s="318">
        <v>1.0083238556147305E-4</v>
      </c>
      <c r="H2788" s="318">
        <v>1.058740048395467E-4</v>
      </c>
      <c r="I2788" s="318">
        <v>9.3242694200761367E-3</v>
      </c>
      <c r="J2788" s="318">
        <v>0</v>
      </c>
      <c r="K2788" s="318" t="s">
        <v>634</v>
      </c>
      <c r="O2788" s="318">
        <v>0</v>
      </c>
      <c r="P2788" s="318">
        <v>0</v>
      </c>
      <c r="Q2788" s="318">
        <v>0</v>
      </c>
      <c r="R2788" s="318">
        <v>3</v>
      </c>
      <c r="S2788" s="318">
        <v>0.13043478260869565</v>
      </c>
      <c r="T2788" s="318">
        <v>0</v>
      </c>
      <c r="U2788" s="318">
        <v>0</v>
      </c>
    </row>
    <row r="2789" spans="1:21" x14ac:dyDescent="0.2">
      <c r="A2789" s="318">
        <v>40570</v>
      </c>
      <c r="B2789" s="318">
        <v>431.55801400000001</v>
      </c>
      <c r="C2789" s="318">
        <v>8.5591546397491419E-3</v>
      </c>
      <c r="D2789" s="318">
        <v>-9.9972215538339342E-4</v>
      </c>
      <c r="E2789" s="318">
        <v>1.0111043542122264E-2</v>
      </c>
      <c r="F2789" s="318">
        <v>1.0888816122285514E-2</v>
      </c>
      <c r="G2789" s="318">
        <v>1.0223320151069235E-4</v>
      </c>
      <c r="H2789" s="318">
        <v>1.0734486158622697E-4</v>
      </c>
      <c r="I2789" s="318">
        <v>1.6941830412156682E-2</v>
      </c>
      <c r="J2789" s="318">
        <v>0</v>
      </c>
      <c r="K2789" s="318" t="s">
        <v>634</v>
      </c>
      <c r="O2789" s="318">
        <v>0</v>
      </c>
      <c r="P2789" s="318">
        <v>0</v>
      </c>
      <c r="Q2789" s="318">
        <v>0</v>
      </c>
      <c r="R2789" s="318">
        <v>3</v>
      </c>
      <c r="S2789" s="318">
        <v>0.13043478260869565</v>
      </c>
      <c r="T2789" s="318">
        <v>0</v>
      </c>
      <c r="U2789" s="318">
        <v>0</v>
      </c>
    </row>
    <row r="2790" spans="1:21" x14ac:dyDescent="0.2">
      <c r="A2790" s="318">
        <v>40571</v>
      </c>
      <c r="B2790" s="318">
        <v>430.233002</v>
      </c>
      <c r="C2790" s="318">
        <v>-3.075021715201172E-3</v>
      </c>
      <c r="D2790" s="318">
        <v>-1.1614922497191708E-3</v>
      </c>
      <c r="E2790" s="318">
        <v>1.0116012037722572E-2</v>
      </c>
      <c r="F2790" s="318">
        <v>1.0894166809855077E-2</v>
      </c>
      <c r="G2790" s="318">
        <v>1.0233369954734798E-4</v>
      </c>
      <c r="H2790" s="318">
        <v>1.0745038452471538E-4</v>
      </c>
      <c r="I2790" s="318">
        <v>1.9796220449851618E-2</v>
      </c>
      <c r="J2790" s="318">
        <v>0</v>
      </c>
      <c r="K2790" s="318" t="s">
        <v>634</v>
      </c>
      <c r="O2790" s="318">
        <v>0</v>
      </c>
      <c r="P2790" s="318">
        <v>0</v>
      </c>
      <c r="Q2790" s="318">
        <v>0</v>
      </c>
      <c r="R2790" s="318">
        <v>3</v>
      </c>
      <c r="S2790" s="318">
        <v>0.13043478260869565</v>
      </c>
      <c r="T2790" s="318">
        <v>0</v>
      </c>
      <c r="U2790" s="318">
        <v>0</v>
      </c>
    </row>
    <row r="2791" spans="1:21" x14ac:dyDescent="0.2">
      <c r="A2791" s="318">
        <v>40574</v>
      </c>
      <c r="B2791" s="318">
        <v>430.23700000000002</v>
      </c>
      <c r="C2791" s="318">
        <v>9.2925958854946731E-6</v>
      </c>
      <c r="D2791" s="318">
        <v>-1.0386207356738225E-3</v>
      </c>
      <c r="E2791" s="318">
        <v>1.0113705909514372E-2</v>
      </c>
      <c r="F2791" s="318">
        <v>1.0891683287169324E-2</v>
      </c>
      <c r="G2791" s="318">
        <v>1.0228704722414594E-4</v>
      </c>
      <c r="H2791" s="318">
        <v>1.0740139958535325E-4</v>
      </c>
      <c r="I2791" s="318">
        <v>1.9182644210736094E-2</v>
      </c>
      <c r="J2791" s="318">
        <v>0</v>
      </c>
      <c r="K2791" s="318" t="s">
        <v>634</v>
      </c>
      <c r="O2791" s="318">
        <v>0</v>
      </c>
      <c r="P2791" s="318">
        <v>0</v>
      </c>
      <c r="Q2791" s="318">
        <v>0</v>
      </c>
      <c r="R2791" s="318">
        <v>3</v>
      </c>
      <c r="S2791" s="318">
        <v>0.13043478260869565</v>
      </c>
      <c r="T2791" s="318">
        <v>0</v>
      </c>
      <c r="U2791" s="318">
        <v>0</v>
      </c>
    </row>
    <row r="2792" spans="1:21" x14ac:dyDescent="0.2">
      <c r="A2792" s="318">
        <v>40575</v>
      </c>
      <c r="B2792" s="318">
        <v>442.175995</v>
      </c>
      <c r="C2792" s="318">
        <v>2.7371761914732326E-2</v>
      </c>
      <c r="D2792" s="318">
        <v>-1.1101058587055248E-4</v>
      </c>
      <c r="E2792" s="318">
        <v>1.1736835269270128E-2</v>
      </c>
      <c r="F2792" s="318">
        <v>1.2639668751521676E-2</v>
      </c>
      <c r="G2792" s="318">
        <v>1.3775330213798321E-4</v>
      </c>
      <c r="H2792" s="318">
        <v>1.4464096724488238E-4</v>
      </c>
      <c r="I2792" s="318">
        <v>1.8705912897094047E-2</v>
      </c>
      <c r="J2792" s="318">
        <v>0</v>
      </c>
      <c r="K2792" s="318" t="s">
        <v>634</v>
      </c>
      <c r="O2792" s="318">
        <v>0</v>
      </c>
      <c r="P2792" s="318">
        <v>0</v>
      </c>
      <c r="Q2792" s="318">
        <v>0</v>
      </c>
      <c r="R2792" s="318">
        <v>3</v>
      </c>
      <c r="S2792" s="318">
        <v>0.13043478260869565</v>
      </c>
      <c r="T2792" s="318">
        <v>0</v>
      </c>
      <c r="U2792" s="318">
        <v>0</v>
      </c>
    </row>
    <row r="2793" spans="1:21" x14ac:dyDescent="0.2">
      <c r="A2793" s="318">
        <v>40576</v>
      </c>
      <c r="B2793" s="318">
        <v>444.21899400000001</v>
      </c>
      <c r="C2793" s="318">
        <v>4.6096890055384162E-3</v>
      </c>
      <c r="D2793" s="318">
        <v>5.8382231433991196E-4</v>
      </c>
      <c r="E2793" s="318">
        <v>1.1553743718603661E-2</v>
      </c>
      <c r="F2793" s="318">
        <v>1.2442493235419327E-2</v>
      </c>
      <c r="G2793" s="318">
        <v>1.3348899391517355E-4</v>
      </c>
      <c r="H2793" s="318">
        <v>1.4016344361093223E-4</v>
      </c>
      <c r="I2793" s="318">
        <v>2.4722783753478961E-2</v>
      </c>
      <c r="J2793" s="318">
        <v>0</v>
      </c>
      <c r="K2793" s="318" t="s">
        <v>634</v>
      </c>
      <c r="O2793" s="318">
        <v>0</v>
      </c>
      <c r="P2793" s="318">
        <v>0</v>
      </c>
      <c r="Q2793" s="318">
        <v>0</v>
      </c>
      <c r="R2793" s="318">
        <v>3</v>
      </c>
      <c r="S2793" s="318">
        <v>0.13043478260869565</v>
      </c>
      <c r="T2793" s="318">
        <v>0</v>
      </c>
      <c r="U2793" s="318">
        <v>0</v>
      </c>
    </row>
    <row r="2794" spans="1:21" x14ac:dyDescent="0.2">
      <c r="A2794" s="318">
        <v>40577</v>
      </c>
      <c r="B2794" s="318">
        <v>441.45901500000002</v>
      </c>
      <c r="C2794" s="318">
        <v>-6.2324860863047131E-3</v>
      </c>
      <c r="D2794" s="318">
        <v>7.6864256326195419E-5</v>
      </c>
      <c r="E2794" s="318">
        <v>1.1610722095746123E-2</v>
      </c>
      <c r="F2794" s="318">
        <v>1.2503854564649671E-2</v>
      </c>
      <c r="G2794" s="318">
        <v>1.3480886758464726E-4</v>
      </c>
      <c r="H2794" s="318">
        <v>1.4154931096387963E-4</v>
      </c>
      <c r="I2794" s="318">
        <v>2.8464932525961901E-2</v>
      </c>
      <c r="J2794" s="318">
        <v>0</v>
      </c>
      <c r="K2794" s="318" t="s">
        <v>634</v>
      </c>
      <c r="O2794" s="318">
        <v>0</v>
      </c>
      <c r="P2794" s="318">
        <v>0</v>
      </c>
      <c r="Q2794" s="318">
        <v>0</v>
      </c>
      <c r="R2794" s="318">
        <v>3</v>
      </c>
      <c r="S2794" s="318">
        <v>0.13043478260869565</v>
      </c>
      <c r="T2794" s="318">
        <v>0</v>
      </c>
      <c r="U2794" s="318">
        <v>0</v>
      </c>
    </row>
    <row r="2795" spans="1:21" x14ac:dyDescent="0.2">
      <c r="A2795" s="318">
        <v>40578</v>
      </c>
      <c r="B2795" s="318">
        <v>440.80398600000001</v>
      </c>
      <c r="C2795" s="318">
        <v>-1.4848840303007405E-3</v>
      </c>
      <c r="D2795" s="318">
        <v>-2.2356488268365665E-5</v>
      </c>
      <c r="E2795" s="318">
        <v>1.161494146157971E-2</v>
      </c>
      <c r="F2795" s="318">
        <v>1.2508398497085842E-2</v>
      </c>
      <c r="G2795" s="318">
        <v>1.3490686515592342E-4</v>
      </c>
      <c r="H2795" s="318">
        <v>1.4165220841371961E-4</v>
      </c>
      <c r="I2795" s="318">
        <v>2.1059946360850897E-2</v>
      </c>
      <c r="J2795" s="318">
        <v>0</v>
      </c>
      <c r="K2795" s="318" t="s">
        <v>634</v>
      </c>
      <c r="O2795" s="318">
        <v>0</v>
      </c>
      <c r="P2795" s="318">
        <v>0</v>
      </c>
      <c r="Q2795" s="318">
        <v>0</v>
      </c>
      <c r="R2795" s="318">
        <v>3</v>
      </c>
      <c r="S2795" s="318">
        <v>0.13043478260869565</v>
      </c>
      <c r="T2795" s="318">
        <v>0</v>
      </c>
      <c r="U2795" s="318">
        <v>0</v>
      </c>
    </row>
    <row r="2796" spans="1:21" x14ac:dyDescent="0.2">
      <c r="A2796" s="318">
        <v>40581</v>
      </c>
      <c r="B2796" s="318">
        <v>443.78298999999998</v>
      </c>
      <c r="C2796" s="318">
        <v>6.7353812406963573E-3</v>
      </c>
      <c r="D2796" s="318">
        <v>4.1588914111523003E-4</v>
      </c>
      <c r="E2796" s="318">
        <v>1.1691430616274506E-2</v>
      </c>
      <c r="F2796" s="318">
        <v>1.2590771432911006E-2</v>
      </c>
      <c r="G2796" s="318">
        <v>1.3668954985516087E-4</v>
      </c>
      <c r="H2796" s="318">
        <v>1.4352402734791892E-4</v>
      </c>
      <c r="I2796" s="318">
        <v>1.8992981519516429E-2</v>
      </c>
      <c r="J2796" s="318">
        <v>0</v>
      </c>
      <c r="K2796" s="318" t="s">
        <v>634</v>
      </c>
      <c r="O2796" s="318">
        <v>0</v>
      </c>
      <c r="P2796" s="318">
        <v>0</v>
      </c>
      <c r="Q2796" s="318">
        <v>0</v>
      </c>
      <c r="R2796" s="318">
        <v>3</v>
      </c>
      <c r="S2796" s="318">
        <v>0.13043478260869565</v>
      </c>
      <c r="T2796" s="318">
        <v>0</v>
      </c>
      <c r="U2796" s="318">
        <v>0</v>
      </c>
    </row>
    <row r="2797" spans="1:21" x14ac:dyDescent="0.2">
      <c r="A2797" s="318">
        <v>40582</v>
      </c>
      <c r="B2797" s="318">
        <v>441.46200599999997</v>
      </c>
      <c r="C2797" s="318">
        <v>-5.2437219724549757E-3</v>
      </c>
      <c r="D2797" s="318">
        <v>3.1677735274580486E-4</v>
      </c>
      <c r="E2797" s="318">
        <v>1.1732032941678155E-2</v>
      </c>
      <c r="F2797" s="318">
        <v>1.2634497014114936E-2</v>
      </c>
      <c r="G2797" s="318">
        <v>1.3764059694462141E-4</v>
      </c>
      <c r="H2797" s="318">
        <v>1.4452262679185248E-4</v>
      </c>
      <c r="I2797" s="318">
        <v>2.3505330153577701E-2</v>
      </c>
      <c r="J2797" s="318">
        <v>0</v>
      </c>
      <c r="K2797" s="318" t="s">
        <v>634</v>
      </c>
      <c r="O2797" s="318">
        <v>0</v>
      </c>
      <c r="P2797" s="318">
        <v>0</v>
      </c>
      <c r="Q2797" s="318">
        <v>0</v>
      </c>
      <c r="R2797" s="318">
        <v>3</v>
      </c>
      <c r="S2797" s="318">
        <v>0.13043478260869565</v>
      </c>
      <c r="T2797" s="318">
        <v>0</v>
      </c>
      <c r="U2797" s="318">
        <v>0</v>
      </c>
    </row>
    <row r="2798" spans="1:21" x14ac:dyDescent="0.2">
      <c r="A2798" s="318">
        <v>40583</v>
      </c>
      <c r="B2798" s="318">
        <v>438.86801100000002</v>
      </c>
      <c r="C2798" s="318">
        <v>-5.8932501617410191E-3</v>
      </c>
      <c r="D2798" s="318">
        <v>-4.035471138610614E-4</v>
      </c>
      <c r="E2798" s="318">
        <v>1.1621039301419967E-2</v>
      </c>
      <c r="F2798" s="318">
        <v>1.2514965401529195E-2</v>
      </c>
      <c r="G2798" s="318">
        <v>1.3504855444514748E-4</v>
      </c>
      <c r="H2798" s="318">
        <v>1.4180098216740486E-4</v>
      </c>
      <c r="I2798" s="318">
        <v>1.8659173502119566E-2</v>
      </c>
      <c r="J2798" s="318">
        <v>0</v>
      </c>
      <c r="K2798" s="318" t="s">
        <v>634</v>
      </c>
      <c r="O2798" s="318">
        <v>0</v>
      </c>
      <c r="P2798" s="318">
        <v>0</v>
      </c>
      <c r="Q2798" s="318">
        <v>0</v>
      </c>
      <c r="R2798" s="318">
        <v>3</v>
      </c>
      <c r="S2798" s="318">
        <v>0.13043478260869565</v>
      </c>
      <c r="T2798" s="318">
        <v>0</v>
      </c>
      <c r="U2798" s="318">
        <v>0</v>
      </c>
    </row>
    <row r="2799" spans="1:21" x14ac:dyDescent="0.2">
      <c r="A2799" s="318">
        <v>40584</v>
      </c>
      <c r="B2799" s="318">
        <v>436.73800699999998</v>
      </c>
      <c r="C2799" s="318">
        <v>-4.8652205620111494E-3</v>
      </c>
      <c r="D2799" s="318">
        <v>-1.0227912948701653E-3</v>
      </c>
      <c r="E2799" s="318">
        <v>1.1488801856627826E-2</v>
      </c>
      <c r="F2799" s="318">
        <v>1.2372555845599197E-2</v>
      </c>
      <c r="G2799" s="318">
        <v>1.3199256810085498E-4</v>
      </c>
      <c r="H2799" s="318">
        <v>1.3859219650589773E-4</v>
      </c>
      <c r="I2799" s="318">
        <v>1.5923434139319289E-2</v>
      </c>
      <c r="J2799" s="318">
        <v>0</v>
      </c>
      <c r="K2799" s="318" t="s">
        <v>634</v>
      </c>
      <c r="O2799" s="318">
        <v>0</v>
      </c>
      <c r="P2799" s="318">
        <v>0</v>
      </c>
      <c r="Q2799" s="318">
        <v>0</v>
      </c>
      <c r="R2799" s="318">
        <v>3</v>
      </c>
      <c r="S2799" s="318">
        <v>0.13043478260869565</v>
      </c>
      <c r="T2799" s="318">
        <v>0</v>
      </c>
      <c r="U2799" s="318">
        <v>0</v>
      </c>
    </row>
    <row r="2800" spans="1:21" x14ac:dyDescent="0.2">
      <c r="A2800" s="318">
        <v>40585</v>
      </c>
      <c r="B2800" s="318">
        <v>442.90100100000001</v>
      </c>
      <c r="C2800" s="318">
        <v>1.4012782038422256E-2</v>
      </c>
      <c r="D2800" s="318">
        <v>-7.6274439000404668E-5</v>
      </c>
      <c r="E2800" s="318">
        <v>1.1882062219824433E-2</v>
      </c>
      <c r="F2800" s="318">
        <v>1.2796067005964773E-2</v>
      </c>
      <c r="G2800" s="318">
        <v>1.4118340259577916E-4</v>
      </c>
      <c r="H2800" s="318">
        <v>1.4824257272556812E-4</v>
      </c>
      <c r="I2800" s="318">
        <v>1.1815623312006593E-2</v>
      </c>
      <c r="J2800" s="318">
        <v>0</v>
      </c>
      <c r="K2800" s="318" t="s">
        <v>634</v>
      </c>
      <c r="O2800" s="318">
        <v>0</v>
      </c>
      <c r="P2800" s="318">
        <v>0</v>
      </c>
      <c r="Q2800" s="318">
        <v>0</v>
      </c>
      <c r="R2800" s="318">
        <v>3</v>
      </c>
      <c r="S2800" s="318">
        <v>0.13043478260869565</v>
      </c>
      <c r="T2800" s="318">
        <v>0</v>
      </c>
      <c r="U2800" s="318">
        <v>0</v>
      </c>
    </row>
    <row r="2801" spans="1:21" x14ac:dyDescent="0.2">
      <c r="A2801" s="318">
        <v>40588</v>
      </c>
      <c r="B2801" s="318">
        <v>447.533997</v>
      </c>
      <c r="C2801" s="318">
        <v>1.04062347485249E-2</v>
      </c>
      <c r="D2801" s="318">
        <v>6.1039170977007741E-4</v>
      </c>
      <c r="E2801" s="318">
        <v>1.2058494068774434E-2</v>
      </c>
      <c r="F2801" s="318">
        <v>1.2986070535603236E-2</v>
      </c>
      <c r="G2801" s="318">
        <v>1.4540727920666819E-4</v>
      </c>
      <c r="H2801" s="318">
        <v>1.5267764316700161E-4</v>
      </c>
      <c r="I2801" s="318">
        <v>2.0170162959013273E-2</v>
      </c>
      <c r="J2801" s="318">
        <v>0</v>
      </c>
      <c r="K2801" s="318" t="s">
        <v>634</v>
      </c>
      <c r="O2801" s="318">
        <v>0</v>
      </c>
      <c r="P2801" s="318">
        <v>0</v>
      </c>
      <c r="Q2801" s="318">
        <v>0</v>
      </c>
      <c r="R2801" s="318">
        <v>3</v>
      </c>
      <c r="S2801" s="318">
        <v>0.13043478260869565</v>
      </c>
      <c r="T2801" s="318">
        <v>0</v>
      </c>
      <c r="U2801" s="318">
        <v>0</v>
      </c>
    </row>
    <row r="2802" spans="1:21" x14ac:dyDescent="0.2">
      <c r="A2802" s="318">
        <v>40589</v>
      </c>
      <c r="B2802" s="318">
        <v>444.87100199999998</v>
      </c>
      <c r="C2802" s="318">
        <v>-5.9681487830523386E-3</v>
      </c>
      <c r="D2802" s="318">
        <v>6.5626765595443767E-4</v>
      </c>
      <c r="E2802" s="318">
        <v>1.203016582072502E-2</v>
      </c>
      <c r="F2802" s="318">
        <v>1.295556319155002E-2</v>
      </c>
      <c r="G2802" s="318">
        <v>1.4472488967414048E-4</v>
      </c>
      <c r="H2802" s="318">
        <v>1.519611341578475E-4</v>
      </c>
      <c r="I2802" s="318">
        <v>2.6566599714978781E-2</v>
      </c>
      <c r="J2802" s="318">
        <v>0</v>
      </c>
      <c r="K2802" s="318" t="s">
        <v>634</v>
      </c>
      <c r="O2802" s="318">
        <v>0</v>
      </c>
      <c r="P2802" s="318">
        <v>0</v>
      </c>
      <c r="Q2802" s="318">
        <v>0</v>
      </c>
      <c r="R2802" s="318">
        <v>3</v>
      </c>
      <c r="S2802" s="318">
        <v>0.13043478260869565</v>
      </c>
      <c r="T2802" s="318">
        <v>0</v>
      </c>
      <c r="U2802" s="318">
        <v>0</v>
      </c>
    </row>
    <row r="2803" spans="1:21" x14ac:dyDescent="0.2">
      <c r="A2803" s="318">
        <v>40590</v>
      </c>
      <c r="B2803" s="318">
        <v>446.00299100000001</v>
      </c>
      <c r="C2803" s="318">
        <v>2.5413012796721294E-3</v>
      </c>
      <c r="D2803" s="318">
        <v>3.0451288557365288E-4</v>
      </c>
      <c r="E2803" s="318">
        <v>1.185218325082908E-2</v>
      </c>
      <c r="F2803" s="318">
        <v>1.2763889654739008E-2</v>
      </c>
      <c r="G2803" s="318">
        <v>1.4047424781123339E-4</v>
      </c>
      <c r="H2803" s="318">
        <v>1.4749796020179507E-4</v>
      </c>
      <c r="I2803" s="318">
        <v>2.9419959616392877E-2</v>
      </c>
      <c r="J2803" s="318">
        <v>0</v>
      </c>
      <c r="K2803" s="318" t="s">
        <v>634</v>
      </c>
      <c r="O2803" s="318">
        <v>0</v>
      </c>
      <c r="P2803" s="318">
        <v>0</v>
      </c>
      <c r="Q2803" s="318">
        <v>0</v>
      </c>
      <c r="R2803" s="318">
        <v>3</v>
      </c>
      <c r="S2803" s="318">
        <v>0.13043478260869565</v>
      </c>
      <c r="T2803" s="318">
        <v>0</v>
      </c>
      <c r="U2803" s="318">
        <v>0</v>
      </c>
    </row>
    <row r="2804" spans="1:21" x14ac:dyDescent="0.2">
      <c r="A2804" s="318">
        <v>40591</v>
      </c>
      <c r="B2804" s="318">
        <v>441.84399400000001</v>
      </c>
      <c r="C2804" s="318">
        <v>-9.3687932522258811E-3</v>
      </c>
      <c r="D2804" s="318">
        <v>6.4309643433480229E-4</v>
      </c>
      <c r="E2804" s="318">
        <v>1.1443256713373076E-2</v>
      </c>
      <c r="F2804" s="318">
        <v>1.2323507229786389E-2</v>
      </c>
      <c r="G2804" s="318">
        <v>1.3094812420815798E-4</v>
      </c>
      <c r="H2804" s="318">
        <v>1.3749553041856588E-4</v>
      </c>
      <c r="I2804" s="318">
        <v>2.7508004627089386E-2</v>
      </c>
      <c r="J2804" s="318">
        <v>0</v>
      </c>
      <c r="K2804" s="318" t="s">
        <v>634</v>
      </c>
      <c r="O2804" s="318">
        <v>0</v>
      </c>
      <c r="P2804" s="318">
        <v>0</v>
      </c>
      <c r="Q2804" s="318">
        <v>0</v>
      </c>
      <c r="R2804" s="318">
        <v>3</v>
      </c>
      <c r="S2804" s="318">
        <v>0.13043478260869565</v>
      </c>
      <c r="T2804" s="318">
        <v>0</v>
      </c>
      <c r="U2804" s="318">
        <v>0</v>
      </c>
    </row>
    <row r="2805" spans="1:21" x14ac:dyDescent="0.2">
      <c r="A2805" s="318">
        <v>40592</v>
      </c>
      <c r="B2805" s="318">
        <v>441.45901500000002</v>
      </c>
      <c r="C2805" s="318">
        <v>-8.7168054552942491E-4</v>
      </c>
      <c r="D2805" s="318">
        <v>1.798355843748054E-3</v>
      </c>
      <c r="E2805" s="318">
        <v>9.8205593554423886E-3</v>
      </c>
      <c r="F2805" s="318">
        <v>1.0575986998168726E-2</v>
      </c>
      <c r="G2805" s="318">
        <v>9.6443386053767036E-5</v>
      </c>
      <c r="H2805" s="318">
        <v>1.0126555535645539E-4</v>
      </c>
      <c r="I2805" s="318">
        <v>2.104507311498786E-2</v>
      </c>
      <c r="J2805" s="318">
        <v>0</v>
      </c>
      <c r="K2805" s="318" t="s">
        <v>634</v>
      </c>
      <c r="O2805" s="318">
        <v>0</v>
      </c>
      <c r="P2805" s="318">
        <v>0</v>
      </c>
      <c r="Q2805" s="318">
        <v>0</v>
      </c>
      <c r="R2805" s="318">
        <v>3</v>
      </c>
      <c r="S2805" s="318">
        <v>0.13043478260869565</v>
      </c>
      <c r="T2805" s="318">
        <v>0</v>
      </c>
      <c r="U2805" s="318">
        <v>0</v>
      </c>
    </row>
    <row r="2806" spans="1:21" x14ac:dyDescent="0.2">
      <c r="A2806" s="318">
        <v>40596</v>
      </c>
      <c r="B2806" s="318">
        <v>436.20599399999998</v>
      </c>
      <c r="C2806" s="318">
        <v>-2.3561786103090073E-3</v>
      </c>
      <c r="D2806" s="318">
        <v>7.8623151195531199E-4</v>
      </c>
      <c r="E2806" s="318">
        <v>9.6981565754014794E-3</v>
      </c>
      <c r="F2806" s="318">
        <v>1.0444168619663132E-2</v>
      </c>
      <c r="G2806" s="318">
        <v>9.4054240961002959E-5</v>
      </c>
      <c r="H2806" s="318">
        <v>9.8756953009053117E-5</v>
      </c>
      <c r="I2806" s="318">
        <v>1.4097239083223981E-2</v>
      </c>
      <c r="J2806" s="318">
        <v>0</v>
      </c>
      <c r="K2806" s="318" t="s">
        <v>634</v>
      </c>
      <c r="O2806" s="318">
        <v>0</v>
      </c>
      <c r="P2806" s="318">
        <v>0</v>
      </c>
      <c r="Q2806" s="318">
        <v>0</v>
      </c>
      <c r="R2806" s="318">
        <v>4</v>
      </c>
      <c r="S2806" s="318">
        <v>0.17391304347826086</v>
      </c>
      <c r="T2806" s="318">
        <v>0</v>
      </c>
      <c r="U2806" s="318">
        <v>0</v>
      </c>
    </row>
    <row r="2807" spans="1:21" x14ac:dyDescent="0.2">
      <c r="A2807" s="318">
        <v>40597</v>
      </c>
      <c r="B2807" s="318">
        <v>434.79199199999999</v>
      </c>
      <c r="C2807" s="318">
        <v>-3.2468576619888866E-3</v>
      </c>
      <c r="D2807" s="318">
        <v>1.3104391881181151E-3</v>
      </c>
      <c r="E2807" s="318">
        <v>9.1250609059008291E-3</v>
      </c>
      <c r="F2807" s="318">
        <v>9.8269886678932009E-3</v>
      </c>
      <c r="G2807" s="318">
        <v>8.3266736536399672E-5</v>
      </c>
      <c r="H2807" s="318">
        <v>8.7430073363219655E-5</v>
      </c>
      <c r="I2807" s="318">
        <v>1.6750373656310016E-2</v>
      </c>
      <c r="J2807" s="318">
        <v>0</v>
      </c>
      <c r="K2807" s="318" t="s">
        <v>634</v>
      </c>
      <c r="O2807" s="318">
        <v>0</v>
      </c>
      <c r="P2807" s="318">
        <v>0</v>
      </c>
      <c r="Q2807" s="318">
        <v>0</v>
      </c>
      <c r="R2807" s="318">
        <v>4</v>
      </c>
      <c r="S2807" s="318">
        <v>0.17391304347826086</v>
      </c>
      <c r="T2807" s="318">
        <v>0</v>
      </c>
      <c r="U2807" s="318">
        <v>0</v>
      </c>
    </row>
    <row r="2808" spans="1:21" x14ac:dyDescent="0.2">
      <c r="A2808" s="318">
        <v>40598</v>
      </c>
      <c r="B2808" s="318">
        <v>437.540009</v>
      </c>
      <c r="C2808" s="318">
        <v>6.3004133451547515E-3</v>
      </c>
      <c r="D2808" s="318">
        <v>1.0631122207552055E-3</v>
      </c>
      <c r="E2808" s="318">
        <v>8.9029191360452935E-3</v>
      </c>
      <c r="F2808" s="318">
        <v>9.5877590695872383E-3</v>
      </c>
      <c r="G2808" s="318">
        <v>7.9261969142961478E-5</v>
      </c>
      <c r="H2808" s="318">
        <v>8.3225067600109555E-5</v>
      </c>
      <c r="I2808" s="318">
        <v>1.5281350334208249E-2</v>
      </c>
      <c r="J2808" s="318">
        <v>0</v>
      </c>
      <c r="K2808" s="318" t="s">
        <v>634</v>
      </c>
      <c r="O2808" s="318">
        <v>0</v>
      </c>
      <c r="P2808" s="318">
        <v>0</v>
      </c>
      <c r="Q2808" s="318">
        <v>0</v>
      </c>
      <c r="R2808" s="318">
        <v>4</v>
      </c>
      <c r="S2808" s="318">
        <v>0.17391304347826086</v>
      </c>
      <c r="T2808" s="318">
        <v>0</v>
      </c>
      <c r="U2808" s="318">
        <v>0</v>
      </c>
    </row>
    <row r="2809" spans="1:21" x14ac:dyDescent="0.2">
      <c r="A2809" s="318">
        <v>40599</v>
      </c>
      <c r="B2809" s="318">
        <v>443.71798699999999</v>
      </c>
      <c r="C2809" s="318">
        <v>1.4021045456128952E-2</v>
      </c>
      <c r="D2809" s="318">
        <v>1.3232022596304344E-3</v>
      </c>
      <c r="E2809" s="318">
        <v>9.2074322730322372E-3</v>
      </c>
      <c r="F2809" s="318">
        <v>9.9156962940347166E-3</v>
      </c>
      <c r="G2809" s="318">
        <v>8.4776809062475587E-5</v>
      </c>
      <c r="H2809" s="318">
        <v>8.9015649515599373E-5</v>
      </c>
      <c r="I2809" s="318">
        <v>1.6635040187919364E-2</v>
      </c>
      <c r="J2809" s="318">
        <v>0</v>
      </c>
      <c r="K2809" s="318" t="s">
        <v>634</v>
      </c>
      <c r="O2809" s="318">
        <v>0</v>
      </c>
      <c r="P2809" s="318">
        <v>0</v>
      </c>
      <c r="Q2809" s="318">
        <v>0</v>
      </c>
      <c r="R2809" s="318">
        <v>4</v>
      </c>
      <c r="S2809" s="318">
        <v>0.17391304347826086</v>
      </c>
      <c r="T2809" s="318">
        <v>0</v>
      </c>
      <c r="U2809" s="318">
        <v>0</v>
      </c>
    </row>
    <row r="2810" spans="1:21" x14ac:dyDescent="0.2">
      <c r="A2810" s="318">
        <v>40602</v>
      </c>
      <c r="B2810" s="318">
        <v>446.15798999999998</v>
      </c>
      <c r="C2810" s="318">
        <v>5.4839307454386194E-3</v>
      </c>
      <c r="D2810" s="318">
        <v>1.7307714244228054E-3</v>
      </c>
      <c r="E2810" s="318">
        <v>9.1924292315564305E-3</v>
      </c>
      <c r="F2810" s="318">
        <v>9.8995391724453867E-3</v>
      </c>
      <c r="G2810" s="318">
        <v>8.4500755177173163E-5</v>
      </c>
      <c r="H2810" s="318">
        <v>8.8725792936031819E-5</v>
      </c>
      <c r="I2810" s="318">
        <v>2.207245250191182E-2</v>
      </c>
      <c r="J2810" s="318">
        <v>0</v>
      </c>
      <c r="K2810" s="318" t="s">
        <v>634</v>
      </c>
      <c r="O2810" s="318">
        <v>0</v>
      </c>
      <c r="P2810" s="318">
        <v>0</v>
      </c>
      <c r="Q2810" s="318">
        <v>0</v>
      </c>
      <c r="R2810" s="318">
        <v>4</v>
      </c>
      <c r="S2810" s="318">
        <v>0.17391304347826086</v>
      </c>
      <c r="T2810" s="318">
        <v>0</v>
      </c>
      <c r="U2810" s="318">
        <v>0</v>
      </c>
    </row>
    <row r="2811" spans="1:21" x14ac:dyDescent="0.2">
      <c r="A2811" s="318">
        <v>40603</v>
      </c>
      <c r="B2811" s="318">
        <v>444.233002</v>
      </c>
      <c r="C2811" s="318">
        <v>-4.323922897863197E-3</v>
      </c>
      <c r="D2811" s="318">
        <v>1.5244278294823917E-3</v>
      </c>
      <c r="E2811" s="318">
        <v>9.2812089898354627E-3</v>
      </c>
      <c r="F2811" s="318">
        <v>9.9951481428997291E-3</v>
      </c>
      <c r="G2811" s="318">
        <v>8.6140840313002597E-5</v>
      </c>
      <c r="H2811" s="318">
        <v>9.0447882328652737E-5</v>
      </c>
      <c r="I2811" s="318">
        <v>2.7125565314840182E-2</v>
      </c>
      <c r="J2811" s="318">
        <v>0</v>
      </c>
      <c r="K2811" s="318" t="s">
        <v>634</v>
      </c>
      <c r="O2811" s="318">
        <v>0</v>
      </c>
      <c r="P2811" s="318">
        <v>0</v>
      </c>
      <c r="Q2811" s="318">
        <v>0</v>
      </c>
      <c r="R2811" s="318">
        <v>4</v>
      </c>
      <c r="S2811" s="318">
        <v>0.17391304347826086</v>
      </c>
      <c r="T2811" s="318">
        <v>0</v>
      </c>
      <c r="U2811" s="318">
        <v>0</v>
      </c>
    </row>
    <row r="2812" spans="1:21" x14ac:dyDescent="0.2">
      <c r="A2812" s="318">
        <v>40604</v>
      </c>
      <c r="B2812" s="318">
        <v>442.39001500000001</v>
      </c>
      <c r="C2812" s="318">
        <v>-4.1573241819282481E-3</v>
      </c>
      <c r="D2812" s="318">
        <v>2.3042777260459273E-5</v>
      </c>
      <c r="E2812" s="318">
        <v>7.2099831285827327E-3</v>
      </c>
      <c r="F2812" s="318">
        <v>7.7645972153967888E-3</v>
      </c>
      <c r="G2812" s="318">
        <v>5.1983856714447654E-5</v>
      </c>
      <c r="H2812" s="318">
        <v>5.458304955017004E-5</v>
      </c>
      <c r="I2812" s="318">
        <v>2.6163463989557489E-2</v>
      </c>
      <c r="J2812" s="318">
        <v>0</v>
      </c>
      <c r="K2812" s="318" t="s">
        <v>634</v>
      </c>
      <c r="O2812" s="318">
        <v>0</v>
      </c>
      <c r="P2812" s="318">
        <v>0</v>
      </c>
      <c r="Q2812" s="318">
        <v>0</v>
      </c>
      <c r="R2812" s="318">
        <v>4</v>
      </c>
      <c r="S2812" s="318">
        <v>0.17391304347826086</v>
      </c>
      <c r="T2812" s="318">
        <v>0</v>
      </c>
      <c r="U2812" s="318">
        <v>0</v>
      </c>
    </row>
    <row r="2813" spans="1:21" x14ac:dyDescent="0.2">
      <c r="A2813" s="318">
        <v>40605</v>
      </c>
      <c r="B2813" s="318">
        <v>445.91400099999998</v>
      </c>
      <c r="C2813" s="318">
        <v>7.9342306763047887E-3</v>
      </c>
      <c r="D2813" s="318">
        <v>1.8135428539219113E-4</v>
      </c>
      <c r="E2813" s="318">
        <v>7.3508516222061523E-3</v>
      </c>
      <c r="F2813" s="318">
        <v>7.9163017469912403E-3</v>
      </c>
      <c r="G2813" s="318">
        <v>5.4035019571690819E-5</v>
      </c>
      <c r="H2813" s="318">
        <v>5.6736770550275361E-5</v>
      </c>
      <c r="I2813" s="318">
        <v>1.3316595387859559E-2</v>
      </c>
      <c r="J2813" s="318">
        <v>0</v>
      </c>
      <c r="K2813" s="318" t="s">
        <v>634</v>
      </c>
      <c r="O2813" s="318">
        <v>0</v>
      </c>
      <c r="P2813" s="318">
        <v>0</v>
      </c>
      <c r="Q2813" s="318">
        <v>0</v>
      </c>
      <c r="R2813" s="318">
        <v>4</v>
      </c>
      <c r="S2813" s="318">
        <v>0.17391304347826086</v>
      </c>
      <c r="T2813" s="318">
        <v>0</v>
      </c>
      <c r="U2813" s="318">
        <v>0</v>
      </c>
    </row>
    <row r="2814" spans="1:21" x14ac:dyDescent="0.2">
      <c r="A2814" s="318">
        <v>40606</v>
      </c>
      <c r="B2814" s="318">
        <v>448.58099399999998</v>
      </c>
      <c r="C2814" s="318">
        <v>5.9631432660604547E-3</v>
      </c>
      <c r="D2814" s="318">
        <v>7.6209854026672297E-4</v>
      </c>
      <c r="E2814" s="318">
        <v>7.3003752823269956E-3</v>
      </c>
      <c r="F2814" s="318">
        <v>7.8619426117367639E-3</v>
      </c>
      <c r="G2814" s="318">
        <v>5.329547926281096E-5</v>
      </c>
      <c r="H2814" s="318">
        <v>5.5960253225951512E-5</v>
      </c>
      <c r="I2814" s="318">
        <v>1.4568524967888503E-2</v>
      </c>
      <c r="J2814" s="318">
        <v>0</v>
      </c>
      <c r="K2814" s="318" t="s">
        <v>634</v>
      </c>
      <c r="O2814" s="318">
        <v>0</v>
      </c>
      <c r="P2814" s="318">
        <v>0</v>
      </c>
      <c r="Q2814" s="318">
        <v>0</v>
      </c>
      <c r="R2814" s="318">
        <v>4</v>
      </c>
      <c r="S2814" s="318">
        <v>0.17391304347826086</v>
      </c>
      <c r="T2814" s="318">
        <v>0</v>
      </c>
      <c r="U2814" s="318">
        <v>0</v>
      </c>
    </row>
    <row r="2815" spans="1:21" x14ac:dyDescent="0.2">
      <c r="A2815" s="318">
        <v>40609</v>
      </c>
      <c r="B2815" s="318">
        <v>446.33300800000001</v>
      </c>
      <c r="C2815" s="318">
        <v>-5.023925702818401E-3</v>
      </c>
      <c r="D2815" s="318">
        <v>5.9357274633731075E-4</v>
      </c>
      <c r="E2815" s="318">
        <v>7.3950737363387507E-3</v>
      </c>
      <c r="F2815" s="318">
        <v>7.963925562210962E-3</v>
      </c>
      <c r="G2815" s="318">
        <v>5.4687115565887175E-5</v>
      </c>
      <c r="H2815" s="318">
        <v>5.7421471344181538E-5</v>
      </c>
      <c r="I2815" s="318">
        <v>1.770735083343784E-2</v>
      </c>
      <c r="J2815" s="318">
        <v>0</v>
      </c>
      <c r="K2815" s="318" t="s">
        <v>634</v>
      </c>
      <c r="O2815" s="318">
        <v>0</v>
      </c>
      <c r="P2815" s="318">
        <v>0</v>
      </c>
      <c r="Q2815" s="318">
        <v>0</v>
      </c>
      <c r="R2815" s="318">
        <v>4</v>
      </c>
      <c r="S2815" s="318">
        <v>0.17391304347826086</v>
      </c>
      <c r="T2815" s="318">
        <v>0</v>
      </c>
      <c r="U2815" s="318">
        <v>0</v>
      </c>
    </row>
    <row r="2816" spans="1:21" x14ac:dyDescent="0.2">
      <c r="A2816" s="318">
        <v>40610</v>
      </c>
      <c r="B2816" s="318">
        <v>447.08599900000002</v>
      </c>
      <c r="C2816" s="318">
        <v>1.6856394869478543E-3</v>
      </c>
      <c r="D2816" s="318">
        <v>3.5310885330166764E-4</v>
      </c>
      <c r="E2816" s="318">
        <v>7.2663568207918996E-3</v>
      </c>
      <c r="F2816" s="318">
        <v>7.8253073454681993E-3</v>
      </c>
      <c r="G2816" s="318">
        <v>5.2799941447068958E-5</v>
      </c>
      <c r="H2816" s="318">
        <v>5.5439938519422411E-5</v>
      </c>
      <c r="I2816" s="318">
        <v>1.4113486220234438E-2</v>
      </c>
      <c r="J2816" s="318">
        <v>0</v>
      </c>
      <c r="K2816" s="318" t="s">
        <v>634</v>
      </c>
      <c r="O2816" s="318">
        <v>0</v>
      </c>
      <c r="P2816" s="318">
        <v>0</v>
      </c>
      <c r="Q2816" s="318">
        <v>0</v>
      </c>
      <c r="R2816" s="318">
        <v>4</v>
      </c>
      <c r="S2816" s="318">
        <v>0.17391304347826086</v>
      </c>
      <c r="T2816" s="318">
        <v>0</v>
      </c>
      <c r="U2816" s="318">
        <v>0</v>
      </c>
    </row>
    <row r="2817" spans="1:21" x14ac:dyDescent="0.2">
      <c r="A2817" s="318">
        <v>40611</v>
      </c>
      <c r="B2817" s="318">
        <v>444.25500499999998</v>
      </c>
      <c r="C2817" s="318">
        <v>-6.3522344573281927E-3</v>
      </c>
      <c r="D2817" s="318">
        <v>3.0032254449818108E-4</v>
      </c>
      <c r="E2817" s="318">
        <v>7.312924956131811E-3</v>
      </c>
      <c r="F2817" s="318">
        <v>7.8754576450650263E-3</v>
      </c>
      <c r="G2817" s="318">
        <v>5.3478871414015455E-5</v>
      </c>
      <c r="H2817" s="318">
        <v>5.6152814984716229E-5</v>
      </c>
      <c r="I2817" s="318">
        <v>1.4572940930157846E-2</v>
      </c>
      <c r="J2817" s="318">
        <v>0</v>
      </c>
      <c r="K2817" s="318" t="s">
        <v>634</v>
      </c>
      <c r="O2817" s="318">
        <v>0</v>
      </c>
      <c r="P2817" s="318">
        <v>0</v>
      </c>
      <c r="Q2817" s="318">
        <v>0</v>
      </c>
      <c r="R2817" s="318">
        <v>4</v>
      </c>
      <c r="S2817" s="318">
        <v>0.17391304347826086</v>
      </c>
      <c r="T2817" s="318">
        <v>0</v>
      </c>
      <c r="U2817" s="318">
        <v>0</v>
      </c>
    </row>
    <row r="2818" spans="1:21" x14ac:dyDescent="0.2">
      <c r="A2818" s="318">
        <v>40612</v>
      </c>
      <c r="B2818" s="318">
        <v>435.716003</v>
      </c>
      <c r="C2818" s="318">
        <v>-1.9408071300398608E-2</v>
      </c>
      <c r="D2818" s="318">
        <v>-3.43240366866466E-4</v>
      </c>
      <c r="E2818" s="318">
        <v>8.3992268564429089E-3</v>
      </c>
      <c r="F2818" s="318">
        <v>9.0453212300154393E-3</v>
      </c>
      <c r="G2818" s="318">
        <v>7.054701178599182E-5</v>
      </c>
      <c r="H2818" s="318">
        <v>7.4074362375291418E-5</v>
      </c>
      <c r="I2818" s="318">
        <v>1.1735875241728456E-2</v>
      </c>
      <c r="J2818" s="318">
        <v>0</v>
      </c>
      <c r="K2818" s="318" t="s">
        <v>634</v>
      </c>
      <c r="O2818" s="318">
        <v>0</v>
      </c>
      <c r="P2818" s="318">
        <v>0</v>
      </c>
      <c r="Q2818" s="318">
        <v>0</v>
      </c>
      <c r="R2818" s="318">
        <v>4</v>
      </c>
      <c r="S2818" s="318">
        <v>0.17391304347826086</v>
      </c>
      <c r="T2818" s="318">
        <v>0</v>
      </c>
      <c r="U2818" s="318">
        <v>0</v>
      </c>
    </row>
    <row r="2819" spans="1:21" x14ac:dyDescent="0.2">
      <c r="A2819" s="318">
        <v>40613</v>
      </c>
      <c r="B2819" s="318">
        <v>431.91198700000001</v>
      </c>
      <c r="C2819" s="318">
        <v>-8.7688281585875504E-3</v>
      </c>
      <c r="D2819" s="318">
        <v>-5.291264428939137E-4</v>
      </c>
      <c r="E2819" s="318">
        <v>8.5462179768950337E-3</v>
      </c>
      <c r="F2819" s="318">
        <v>9.2036193597331128E-3</v>
      </c>
      <c r="G2819" s="318">
        <v>7.3037841708603829E-5</v>
      </c>
      <c r="H2819" s="318">
        <v>7.6689733794034023E-5</v>
      </c>
      <c r="I2819" s="318">
        <v>2.0359577841084172E-3</v>
      </c>
      <c r="J2819" s="318">
        <v>0</v>
      </c>
      <c r="K2819" s="318" t="s">
        <v>634</v>
      </c>
      <c r="O2819" s="318">
        <v>0</v>
      </c>
      <c r="P2819" s="318">
        <v>0</v>
      </c>
      <c r="Q2819" s="318">
        <v>0</v>
      </c>
      <c r="R2819" s="318">
        <v>4</v>
      </c>
      <c r="S2819" s="318">
        <v>0.17391304347826086</v>
      </c>
      <c r="T2819" s="318">
        <v>0</v>
      </c>
      <c r="U2819" s="318">
        <v>0</v>
      </c>
    </row>
    <row r="2820" spans="1:21" x14ac:dyDescent="0.2">
      <c r="A2820" s="318">
        <v>40616</v>
      </c>
      <c r="B2820" s="318">
        <v>428.09899899999999</v>
      </c>
      <c r="C2820" s="318">
        <v>-8.8673587818274158E-3</v>
      </c>
      <c r="D2820" s="318">
        <v>-1.618656958143898E-3</v>
      </c>
      <c r="E2820" s="318">
        <v>8.0432805459409989E-3</v>
      </c>
      <c r="F2820" s="318">
        <v>8.6619944340903064E-3</v>
      </c>
      <c r="G2820" s="318">
        <v>6.4694361940712943E-5</v>
      </c>
      <c r="H2820" s="318">
        <v>6.7929080037748598E-5</v>
      </c>
      <c r="I2820" s="318">
        <v>-1.698875917676487E-3</v>
      </c>
      <c r="J2820" s="318">
        <v>0</v>
      </c>
      <c r="K2820" s="318" t="s">
        <v>634</v>
      </c>
      <c r="O2820" s="318">
        <v>0</v>
      </c>
      <c r="P2820" s="318">
        <v>0</v>
      </c>
      <c r="Q2820" s="318">
        <v>0</v>
      </c>
      <c r="R2820" s="318">
        <v>4</v>
      </c>
      <c r="S2820" s="318">
        <v>0.17391304347826086</v>
      </c>
      <c r="T2820" s="318">
        <v>0</v>
      </c>
      <c r="U2820" s="318">
        <v>0</v>
      </c>
    </row>
    <row r="2821" spans="1:21" x14ac:dyDescent="0.2">
      <c r="A2821" s="318">
        <v>40617</v>
      </c>
      <c r="B2821" s="318">
        <v>420.22799700000002</v>
      </c>
      <c r="C2821" s="318">
        <v>-1.8557060921782893E-2</v>
      </c>
      <c r="D2821" s="318">
        <v>-2.9978615138728411E-3</v>
      </c>
      <c r="E2821" s="318">
        <v>8.3553947774930269E-3</v>
      </c>
      <c r="F2821" s="318">
        <v>8.9981174526847976E-3</v>
      </c>
      <c r="G2821" s="318">
        <v>6.9812621887757763E-5</v>
      </c>
      <c r="H2821" s="318">
        <v>7.3303252982145648E-5</v>
      </c>
      <c r="I2821" s="318">
        <v>-8.6010685159045395E-3</v>
      </c>
      <c r="J2821" s="318">
        <v>0</v>
      </c>
      <c r="K2821" s="318" t="s">
        <v>634</v>
      </c>
      <c r="O2821" s="318">
        <v>0</v>
      </c>
      <c r="P2821" s="318">
        <v>0</v>
      </c>
      <c r="Q2821" s="318">
        <v>0</v>
      </c>
      <c r="R2821" s="318">
        <v>4</v>
      </c>
      <c r="S2821" s="318">
        <v>0.17391304347826086</v>
      </c>
      <c r="T2821" s="318">
        <v>0</v>
      </c>
      <c r="U2821" s="318">
        <v>0</v>
      </c>
    </row>
    <row r="2822" spans="1:21" x14ac:dyDescent="0.2">
      <c r="A2822" s="318">
        <v>40618</v>
      </c>
      <c r="B2822" s="318">
        <v>421.02801499999998</v>
      </c>
      <c r="C2822" s="318">
        <v>1.9019614237696734E-3</v>
      </c>
      <c r="D2822" s="318">
        <v>-2.6230943611670306E-3</v>
      </c>
      <c r="E2822" s="318">
        <v>8.3919265884547078E-3</v>
      </c>
      <c r="F2822" s="318">
        <v>9.0374594029512239E-3</v>
      </c>
      <c r="G2822" s="318">
        <v>7.0424431866013073E-5</v>
      </c>
      <c r="H2822" s="318">
        <v>7.394565345931373E-5</v>
      </c>
      <c r="I2822" s="318">
        <v>-1.7753203386741134E-2</v>
      </c>
      <c r="J2822" s="318">
        <v>0</v>
      </c>
      <c r="K2822" s="318" t="s">
        <v>634</v>
      </c>
      <c r="O2822" s="318">
        <v>0</v>
      </c>
      <c r="P2822" s="318">
        <v>0</v>
      </c>
      <c r="Q2822" s="318">
        <v>0</v>
      </c>
      <c r="R2822" s="318">
        <v>4</v>
      </c>
      <c r="S2822" s="318">
        <v>0.17391304347826086</v>
      </c>
      <c r="T2822" s="318">
        <v>0</v>
      </c>
      <c r="U2822" s="318">
        <v>0</v>
      </c>
    </row>
    <row r="2823" spans="1:21" x14ac:dyDescent="0.2">
      <c r="A2823" s="318">
        <v>40619</v>
      </c>
      <c r="B2823" s="318">
        <v>431.114014</v>
      </c>
      <c r="C2823" s="318">
        <v>2.3673213352160181E-2</v>
      </c>
      <c r="D2823" s="318">
        <v>-1.6168128339056947E-3</v>
      </c>
      <c r="E2823" s="318">
        <v>1.0129286257147836E-2</v>
      </c>
      <c r="F2823" s="318">
        <v>1.0908462123082285E-2</v>
      </c>
      <c r="G2823" s="318">
        <v>1.0260244007924399E-4</v>
      </c>
      <c r="H2823" s="318">
        <v>1.077325620832062E-4</v>
      </c>
      <c r="I2823" s="318">
        <v>-1.516886476106058E-2</v>
      </c>
      <c r="J2823" s="318">
        <v>0</v>
      </c>
      <c r="K2823" s="318" t="s">
        <v>634</v>
      </c>
      <c r="O2823" s="318">
        <v>0</v>
      </c>
      <c r="P2823" s="318">
        <v>0</v>
      </c>
      <c r="Q2823" s="318">
        <v>0</v>
      </c>
      <c r="R2823" s="318">
        <v>4</v>
      </c>
      <c r="S2823" s="318">
        <v>0.17391304347826086</v>
      </c>
      <c r="T2823" s="318">
        <v>0</v>
      </c>
      <c r="U2823" s="318">
        <v>0</v>
      </c>
    </row>
    <row r="2824" spans="1:21" x14ac:dyDescent="0.2">
      <c r="A2824" s="318">
        <v>40620</v>
      </c>
      <c r="B2824" s="318">
        <v>434.550995</v>
      </c>
      <c r="C2824" s="318">
        <v>7.9407138422661026E-3</v>
      </c>
      <c r="D2824" s="318">
        <v>-7.9255059131083845E-4</v>
      </c>
      <c r="E2824" s="318">
        <v>1.0171121728228106E-2</v>
      </c>
      <c r="F2824" s="318">
        <v>1.0953515707322576E-2</v>
      </c>
      <c r="G2824" s="318">
        <v>1.034517172104339E-4</v>
      </c>
      <c r="H2824" s="318">
        <v>1.086243030709556E-4</v>
      </c>
      <c r="I2824" s="318">
        <v>-5.9846085991197657E-3</v>
      </c>
      <c r="J2824" s="318">
        <v>0</v>
      </c>
      <c r="K2824" s="318" t="s">
        <v>634</v>
      </c>
      <c r="O2824" s="318">
        <v>0</v>
      </c>
      <c r="P2824" s="318">
        <v>0</v>
      </c>
      <c r="Q2824" s="318">
        <v>0</v>
      </c>
      <c r="R2824" s="318">
        <v>4</v>
      </c>
      <c r="S2824" s="318">
        <v>0.17391304347826086</v>
      </c>
      <c r="T2824" s="318">
        <v>0</v>
      </c>
      <c r="U2824" s="318">
        <v>0</v>
      </c>
    </row>
    <row r="2825" spans="1:21" x14ac:dyDescent="0.2">
      <c r="A2825" s="318">
        <v>40623</v>
      </c>
      <c r="B2825" s="318">
        <v>440.21701000000002</v>
      </c>
      <c r="C2825" s="318">
        <v>1.2954507266524994E-2</v>
      </c>
      <c r="D2825" s="318">
        <v>-1.3416069549872315E-4</v>
      </c>
      <c r="E2825" s="318">
        <v>1.0604024377689472E-2</v>
      </c>
      <c r="F2825" s="318">
        <v>1.1419718560588661E-2</v>
      </c>
      <c r="G2825" s="318">
        <v>1.124453330026326E-4</v>
      </c>
      <c r="H2825" s="318">
        <v>1.1806759965276423E-4</v>
      </c>
      <c r="I2825" s="318">
        <v>4.4112915423488372E-4</v>
      </c>
      <c r="J2825" s="318">
        <v>0</v>
      </c>
      <c r="K2825" s="318" t="s">
        <v>634</v>
      </c>
      <c r="O2825" s="318">
        <v>0</v>
      </c>
      <c r="P2825" s="318">
        <v>0</v>
      </c>
      <c r="Q2825" s="318">
        <v>0</v>
      </c>
      <c r="R2825" s="318">
        <v>4</v>
      </c>
      <c r="S2825" s="318">
        <v>0.17391304347826086</v>
      </c>
      <c r="T2825" s="318">
        <v>0</v>
      </c>
      <c r="U2825" s="318">
        <v>0</v>
      </c>
    </row>
    <row r="2826" spans="1:21" x14ac:dyDescent="0.2">
      <c r="A2826" s="318">
        <v>40624</v>
      </c>
      <c r="B2826" s="318">
        <v>437.88699300000002</v>
      </c>
      <c r="C2826" s="318">
        <v>-5.306939634737667E-3</v>
      </c>
      <c r="D2826" s="318">
        <v>7.095697862791902E-5</v>
      </c>
      <c r="E2826" s="318">
        <v>1.0452046741335121E-2</v>
      </c>
      <c r="F2826" s="318">
        <v>1.1256050336822438E-2</v>
      </c>
      <c r="G2826" s="318">
        <v>1.0924528108305412E-4</v>
      </c>
      <c r="H2826" s="318">
        <v>1.1470754513720683E-4</v>
      </c>
      <c r="I2826" s="318">
        <v>9.9501219813175317E-3</v>
      </c>
      <c r="J2826" s="318">
        <v>0</v>
      </c>
      <c r="K2826" s="318" t="s">
        <v>634</v>
      </c>
      <c r="O2826" s="318">
        <v>0</v>
      </c>
      <c r="P2826" s="318">
        <v>0</v>
      </c>
      <c r="Q2826" s="318">
        <v>0</v>
      </c>
      <c r="R2826" s="318">
        <v>4</v>
      </c>
      <c r="S2826" s="318">
        <v>0.17391304347826086</v>
      </c>
      <c r="T2826" s="318">
        <v>0</v>
      </c>
      <c r="U2826" s="318">
        <v>0</v>
      </c>
    </row>
    <row r="2827" spans="1:21" x14ac:dyDescent="0.2">
      <c r="A2827" s="318">
        <v>40625</v>
      </c>
      <c r="B2827" s="318">
        <v>438.96499599999999</v>
      </c>
      <c r="C2827" s="318">
        <v>2.4588038953705245E-3</v>
      </c>
      <c r="D2827" s="318">
        <v>3.002418598507541E-4</v>
      </c>
      <c r="E2827" s="318">
        <v>1.0448953164551678E-2</v>
      </c>
      <c r="F2827" s="318">
        <v>1.1252718792594114E-2</v>
      </c>
      <c r="G2827" s="318">
        <v>1.0918062223499452E-4</v>
      </c>
      <c r="H2827" s="318">
        <v>1.1463965334674426E-4</v>
      </c>
      <c r="I2827" s="318">
        <v>3.924446873090473E-3</v>
      </c>
      <c r="J2827" s="318">
        <v>0</v>
      </c>
      <c r="K2827" s="318" t="s">
        <v>634</v>
      </c>
      <c r="O2827" s="318">
        <v>0</v>
      </c>
      <c r="P2827" s="318">
        <v>0</v>
      </c>
      <c r="Q2827" s="318">
        <v>0</v>
      </c>
      <c r="R2827" s="318">
        <v>4</v>
      </c>
      <c r="S2827" s="318">
        <v>0.17391304347826086</v>
      </c>
      <c r="T2827" s="318">
        <v>0</v>
      </c>
      <c r="U2827" s="318">
        <v>0</v>
      </c>
    </row>
    <row r="2828" spans="1:21" x14ac:dyDescent="0.2">
      <c r="A2828" s="318">
        <v>40626</v>
      </c>
      <c r="B2828" s="318">
        <v>442.60199</v>
      </c>
      <c r="C2828" s="318">
        <v>8.2512496328932261E-3</v>
      </c>
      <c r="D2828" s="318">
        <v>8.4777077865466426E-4</v>
      </c>
      <c r="E2828" s="318">
        <v>1.0554509718678502E-2</v>
      </c>
      <c r="F2828" s="318">
        <v>1.1366395081653772E-2</v>
      </c>
      <c r="G2828" s="318">
        <v>1.1139767540167895E-4</v>
      </c>
      <c r="H2828" s="318">
        <v>1.1696755917176291E-4</v>
      </c>
      <c r="I2828" s="318">
        <v>5.457906823415664E-3</v>
      </c>
      <c r="J2828" s="318">
        <v>0</v>
      </c>
      <c r="K2828" s="318" t="s">
        <v>634</v>
      </c>
      <c r="O2828" s="318">
        <v>0</v>
      </c>
      <c r="P2828" s="318">
        <v>0</v>
      </c>
      <c r="Q2828" s="318">
        <v>0</v>
      </c>
      <c r="R2828" s="318">
        <v>4</v>
      </c>
      <c r="S2828" s="318">
        <v>0.17391304347826086</v>
      </c>
      <c r="T2828" s="318">
        <v>0</v>
      </c>
      <c r="U2828" s="318">
        <v>0</v>
      </c>
    </row>
    <row r="2829" spans="1:21" x14ac:dyDescent="0.2">
      <c r="A2829" s="318">
        <v>40630</v>
      </c>
      <c r="B2829" s="318">
        <v>444.64300500000002</v>
      </c>
      <c r="C2829" s="318">
        <v>-2.089365581354607E-3</v>
      </c>
      <c r="D2829" s="318">
        <v>9.916800153702956E-5</v>
      </c>
      <c r="E2829" s="318">
        <v>1.013824160179936E-2</v>
      </c>
      <c r="F2829" s="318">
        <v>1.091810634039931E-2</v>
      </c>
      <c r="G2829" s="318">
        <v>1.0278394277645523E-4</v>
      </c>
      <c r="H2829" s="318">
        <v>1.07923139915278E-4</v>
      </c>
      <c r="I2829" s="318">
        <v>1.277394983725471E-2</v>
      </c>
      <c r="J2829" s="318">
        <v>0</v>
      </c>
      <c r="K2829" s="318" t="s">
        <v>634</v>
      </c>
      <c r="O2829" s="318">
        <v>0</v>
      </c>
      <c r="P2829" s="318">
        <v>0</v>
      </c>
      <c r="Q2829" s="318">
        <v>0</v>
      </c>
      <c r="R2829" s="318">
        <v>5</v>
      </c>
      <c r="S2829" s="318">
        <v>0.21739130434782608</v>
      </c>
      <c r="T2829" s="318">
        <v>0</v>
      </c>
      <c r="U2829" s="318">
        <v>0</v>
      </c>
    </row>
    <row r="2830" spans="1:21" x14ac:dyDescent="0.2">
      <c r="A2830" s="318">
        <v>40631</v>
      </c>
      <c r="B2830" s="318">
        <v>444.08999599999999</v>
      </c>
      <c r="C2830" s="318">
        <v>-1.2444886613878741E-3</v>
      </c>
      <c r="D2830" s="318">
        <v>-2.2123292259756535E-4</v>
      </c>
      <c r="E2830" s="318">
        <v>1.0065616740053497E-2</v>
      </c>
      <c r="F2830" s="318">
        <v>1.0839894950826842E-2</v>
      </c>
      <c r="G2830" s="318">
        <v>1.013166403576452E-4</v>
      </c>
      <c r="H2830" s="318">
        <v>1.0638247237552746E-4</v>
      </c>
      <c r="I2830" s="318">
        <v>6.8046522897099735E-3</v>
      </c>
      <c r="J2830" s="318">
        <v>0</v>
      </c>
      <c r="K2830" s="318" t="s">
        <v>634</v>
      </c>
      <c r="O2830" s="318">
        <v>0</v>
      </c>
      <c r="P2830" s="318">
        <v>0</v>
      </c>
      <c r="Q2830" s="318">
        <v>0</v>
      </c>
      <c r="R2830" s="318">
        <v>5</v>
      </c>
      <c r="S2830" s="318">
        <v>0.21739130434782608</v>
      </c>
      <c r="T2830" s="318">
        <v>0</v>
      </c>
      <c r="U2830" s="318">
        <v>0</v>
      </c>
    </row>
    <row r="2831" spans="1:21" x14ac:dyDescent="0.2">
      <c r="A2831" s="318">
        <v>40632</v>
      </c>
      <c r="B2831" s="318">
        <v>446.33898900000003</v>
      </c>
      <c r="C2831" s="318">
        <v>5.0514927530188498E-3</v>
      </c>
      <c r="D2831" s="318">
        <v>2.2521544173015106E-4</v>
      </c>
      <c r="E2831" s="318">
        <v>1.0082451931915756E-2</v>
      </c>
      <c r="F2831" s="318">
        <v>1.0858025157447736E-2</v>
      </c>
      <c r="G2831" s="318">
        <v>1.0165583695939174E-4</v>
      </c>
      <c r="H2831" s="318">
        <v>1.0673862880736133E-4</v>
      </c>
      <c r="I2831" s="318">
        <v>5.7272314096681043E-3</v>
      </c>
      <c r="J2831" s="318">
        <v>0</v>
      </c>
      <c r="K2831" s="318" t="s">
        <v>634</v>
      </c>
      <c r="O2831" s="318">
        <v>0</v>
      </c>
      <c r="P2831" s="318">
        <v>0</v>
      </c>
      <c r="Q2831" s="318">
        <v>0</v>
      </c>
      <c r="R2831" s="318">
        <v>5</v>
      </c>
      <c r="S2831" s="318">
        <v>0.21739130434782608</v>
      </c>
      <c r="T2831" s="318">
        <v>0</v>
      </c>
      <c r="U2831" s="318">
        <v>0</v>
      </c>
    </row>
    <row r="2832" spans="1:21" x14ac:dyDescent="0.2">
      <c r="A2832" s="318">
        <v>40633</v>
      </c>
      <c r="B2832" s="318">
        <v>445.415009</v>
      </c>
      <c r="C2832" s="318">
        <v>-2.0722762841063227E-3</v>
      </c>
      <c r="D2832" s="318">
        <v>3.2450343686452841E-4</v>
      </c>
      <c r="E2832" s="318">
        <v>1.0047341771930653E-2</v>
      </c>
      <c r="F2832" s="318">
        <v>1.0820214215925317E-2</v>
      </c>
      <c r="G2832" s="318">
        <v>1.0094907668198259E-4</v>
      </c>
      <c r="H2832" s="318">
        <v>1.0599653051608173E-4</v>
      </c>
      <c r="I2832" s="318">
        <v>9.4005843696849493E-3</v>
      </c>
      <c r="J2832" s="318">
        <v>0</v>
      </c>
      <c r="K2832" s="318" t="s">
        <v>634</v>
      </c>
      <c r="O2832" s="318">
        <v>0</v>
      </c>
      <c r="P2832" s="318">
        <v>0</v>
      </c>
      <c r="Q2832" s="318">
        <v>0</v>
      </c>
      <c r="R2832" s="318">
        <v>5</v>
      </c>
      <c r="S2832" s="318">
        <v>0.21739130434782608</v>
      </c>
      <c r="T2832" s="318">
        <v>0</v>
      </c>
      <c r="U2832" s="318">
        <v>0</v>
      </c>
    </row>
    <row r="2833" spans="1:21" x14ac:dyDescent="0.2">
      <c r="A2833" s="318">
        <v>40634</v>
      </c>
      <c r="B2833" s="318">
        <v>451.41299400000003</v>
      </c>
      <c r="C2833" s="318">
        <v>1.3376197913000674E-2</v>
      </c>
      <c r="D2833" s="318">
        <v>5.8364473385004673E-4</v>
      </c>
      <c r="E2833" s="318">
        <v>1.0319908127574356E-2</v>
      </c>
      <c r="F2833" s="318">
        <v>1.1113747214310845E-2</v>
      </c>
      <c r="G2833" s="318">
        <v>1.0650050376157527E-4</v>
      </c>
      <c r="H2833" s="318">
        <v>1.1182552894965404E-4</v>
      </c>
      <c r="I2833" s="318">
        <v>3.1800484773538292E-3</v>
      </c>
      <c r="J2833" s="318">
        <v>0</v>
      </c>
      <c r="K2833" s="318" t="s">
        <v>634</v>
      </c>
      <c r="O2833" s="318">
        <v>0</v>
      </c>
      <c r="P2833" s="318">
        <v>0</v>
      </c>
      <c r="Q2833" s="318">
        <v>0</v>
      </c>
      <c r="R2833" s="318">
        <v>5</v>
      </c>
      <c r="S2833" s="318">
        <v>0.21739130434782608</v>
      </c>
      <c r="T2833" s="318">
        <v>0</v>
      </c>
      <c r="U2833" s="318">
        <v>0</v>
      </c>
    </row>
    <row r="2834" spans="1:21" x14ac:dyDescent="0.2">
      <c r="A2834" s="318">
        <v>40637</v>
      </c>
      <c r="B2834" s="318">
        <v>454.29800399999999</v>
      </c>
      <c r="C2834" s="318">
        <v>6.3707292149364006E-3</v>
      </c>
      <c r="D2834" s="318">
        <v>6.030535885584254E-4</v>
      </c>
      <c r="E2834" s="318">
        <v>1.0330908737347891E-2</v>
      </c>
      <c r="F2834" s="318">
        <v>1.1125594024836189E-2</v>
      </c>
      <c r="G2834" s="318">
        <v>1.0672767533941098E-4</v>
      </c>
      <c r="H2834" s="318">
        <v>1.1206405910638154E-4</v>
      </c>
      <c r="I2834" s="318">
        <v>9.4411278033605193E-3</v>
      </c>
      <c r="J2834" s="318">
        <v>0</v>
      </c>
      <c r="K2834" s="318" t="s">
        <v>634</v>
      </c>
      <c r="O2834" s="318">
        <v>0</v>
      </c>
      <c r="P2834" s="318">
        <v>0</v>
      </c>
      <c r="Q2834" s="318">
        <v>0</v>
      </c>
      <c r="R2834" s="318">
        <v>5</v>
      </c>
      <c r="S2834" s="318">
        <v>0.21739130434782608</v>
      </c>
      <c r="T2834" s="318">
        <v>0</v>
      </c>
      <c r="U2834" s="318">
        <v>0</v>
      </c>
    </row>
    <row r="2835" spans="1:21" x14ac:dyDescent="0.2">
      <c r="A2835" s="318">
        <v>40638</v>
      </c>
      <c r="B2835" s="318">
        <v>454.55898999999999</v>
      </c>
      <c r="C2835" s="318">
        <v>5.7431699133439636E-4</v>
      </c>
      <c r="D2835" s="318">
        <v>8.6963657399427281E-4</v>
      </c>
      <c r="E2835" s="318">
        <v>1.0250363506686127E-2</v>
      </c>
      <c r="F2835" s="318">
        <v>1.1038853007200445E-2</v>
      </c>
      <c r="G2835" s="318">
        <v>1.0506995201920271E-4</v>
      </c>
      <c r="H2835" s="318">
        <v>1.1032344962016285E-4</v>
      </c>
      <c r="I2835" s="318">
        <v>1.1935777358872211E-2</v>
      </c>
      <c r="J2835" s="318">
        <v>0</v>
      </c>
      <c r="K2835" s="318" t="s">
        <v>634</v>
      </c>
      <c r="O2835" s="318">
        <v>0</v>
      </c>
      <c r="P2835" s="318">
        <v>0</v>
      </c>
      <c r="Q2835" s="318">
        <v>0</v>
      </c>
      <c r="R2835" s="318">
        <v>5</v>
      </c>
      <c r="S2835" s="318">
        <v>0.21739130434782608</v>
      </c>
      <c r="T2835" s="318">
        <v>0</v>
      </c>
      <c r="U2835" s="318">
        <v>0</v>
      </c>
    </row>
    <row r="2836" spans="1:21" x14ac:dyDescent="0.2">
      <c r="A2836" s="318">
        <v>40639</v>
      </c>
      <c r="B2836" s="318">
        <v>454.915009</v>
      </c>
      <c r="C2836" s="318">
        <v>7.8291192178480231E-4</v>
      </c>
      <c r="D2836" s="318">
        <v>8.2664954708174616E-4</v>
      </c>
      <c r="E2836" s="318">
        <v>1.0248663071887152E-2</v>
      </c>
      <c r="F2836" s="318">
        <v>1.1037021769724625E-2</v>
      </c>
      <c r="G2836" s="318">
        <v>1.0503509476106339E-4</v>
      </c>
      <c r="H2836" s="318">
        <v>1.1028684949911657E-4</v>
      </c>
      <c r="I2836" s="318">
        <v>1.3207945542361758E-2</v>
      </c>
      <c r="J2836" s="318">
        <v>0</v>
      </c>
      <c r="K2836" s="318" t="s">
        <v>634</v>
      </c>
      <c r="O2836" s="318">
        <v>0</v>
      </c>
      <c r="P2836" s="318">
        <v>0</v>
      </c>
      <c r="Q2836" s="318">
        <v>0</v>
      </c>
      <c r="R2836" s="318">
        <v>5</v>
      </c>
      <c r="S2836" s="318">
        <v>0.21739130434782608</v>
      </c>
      <c r="T2836" s="318">
        <v>0</v>
      </c>
      <c r="U2836" s="318">
        <v>0</v>
      </c>
    </row>
    <row r="2837" spans="1:21" x14ac:dyDescent="0.2">
      <c r="A2837" s="318">
        <v>40640</v>
      </c>
      <c r="B2837" s="318">
        <v>450.57699600000001</v>
      </c>
      <c r="C2837" s="318">
        <v>-9.581633332104848E-3</v>
      </c>
      <c r="D2837" s="318">
        <v>6.7286864828285792E-4</v>
      </c>
      <c r="E2837" s="318">
        <v>1.0385088474115473E-2</v>
      </c>
      <c r="F2837" s="318">
        <v>1.1183941433662817E-2</v>
      </c>
      <c r="G2837" s="318">
        <v>1.0785006261520604E-4</v>
      </c>
      <c r="H2837" s="318">
        <v>1.1324256574596635E-4</v>
      </c>
      <c r="I2837" s="318">
        <v>1.2607194211373315E-2</v>
      </c>
      <c r="J2837" s="318">
        <v>0</v>
      </c>
      <c r="K2837" s="318" t="s">
        <v>634</v>
      </c>
      <c r="O2837" s="318">
        <v>0</v>
      </c>
      <c r="P2837" s="318">
        <v>0</v>
      </c>
      <c r="Q2837" s="318">
        <v>0</v>
      </c>
      <c r="R2837" s="318">
        <v>5</v>
      </c>
      <c r="S2837" s="318">
        <v>0.21739130434782608</v>
      </c>
      <c r="T2837" s="318">
        <v>0</v>
      </c>
      <c r="U2837" s="318">
        <v>0</v>
      </c>
    </row>
    <row r="2838" spans="1:21" x14ac:dyDescent="0.2">
      <c r="A2838" s="318">
        <v>40641</v>
      </c>
      <c r="B2838" s="318">
        <v>450.57699600000001</v>
      </c>
      <c r="C2838" s="318">
        <v>0</v>
      </c>
      <c r="D2838" s="318">
        <v>1.5970625197304108E-3</v>
      </c>
      <c r="E2838" s="318">
        <v>9.3173843828269886E-3</v>
      </c>
      <c r="F2838" s="318">
        <v>1.0034106258429064E-2</v>
      </c>
      <c r="G2838" s="318">
        <v>8.6813651737348277E-5</v>
      </c>
      <c r="H2838" s="318">
        <v>9.1154334324215693E-5</v>
      </c>
      <c r="I2838" s="318">
        <v>1.0276099353067593E-2</v>
      </c>
      <c r="J2838" s="318">
        <v>0</v>
      </c>
      <c r="K2838" s="318" t="s">
        <v>634</v>
      </c>
      <c r="O2838" s="318">
        <v>0</v>
      </c>
      <c r="P2838" s="318">
        <v>0</v>
      </c>
      <c r="Q2838" s="318">
        <v>0</v>
      </c>
      <c r="R2838" s="318">
        <v>5</v>
      </c>
      <c r="S2838" s="318">
        <v>0.21739130434782608</v>
      </c>
      <c r="T2838" s="318">
        <v>0</v>
      </c>
      <c r="U2838" s="318">
        <v>0</v>
      </c>
    </row>
    <row r="2839" spans="1:21" x14ac:dyDescent="0.2">
      <c r="A2839" s="318">
        <v>40644</v>
      </c>
      <c r="B2839" s="318">
        <v>452.87298600000003</v>
      </c>
      <c r="C2839" s="318">
        <v>5.082727297910419E-3</v>
      </c>
      <c r="D2839" s="318">
        <v>2.2566603986112661E-3</v>
      </c>
      <c r="E2839" s="318">
        <v>9.032814477059916E-3</v>
      </c>
      <c r="F2839" s="318">
        <v>9.7276463599106789E-3</v>
      </c>
      <c r="G2839" s="318">
        <v>8.1591737376983216E-5</v>
      </c>
      <c r="H2839" s="318">
        <v>8.5671324245832387E-5</v>
      </c>
      <c r="I2839" s="318">
        <v>1.2954058990590336E-2</v>
      </c>
      <c r="J2839" s="318">
        <v>0</v>
      </c>
      <c r="K2839" s="318" t="s">
        <v>634</v>
      </c>
      <c r="O2839" s="318">
        <v>0</v>
      </c>
      <c r="P2839" s="318">
        <v>0</v>
      </c>
      <c r="Q2839" s="318">
        <v>0</v>
      </c>
      <c r="R2839" s="318">
        <v>5</v>
      </c>
      <c r="S2839" s="318">
        <v>0.21739130434782608</v>
      </c>
      <c r="T2839" s="318">
        <v>0</v>
      </c>
      <c r="U2839" s="318">
        <v>0</v>
      </c>
    </row>
    <row r="2840" spans="1:21" x14ac:dyDescent="0.2">
      <c r="A2840" s="318">
        <v>40645</v>
      </c>
      <c r="B2840" s="318">
        <v>444.09500100000002</v>
      </c>
      <c r="C2840" s="318">
        <v>-1.9573196301166423E-2</v>
      </c>
      <c r="D2840" s="318">
        <v>1.7468586119760755E-3</v>
      </c>
      <c r="E2840" s="318">
        <v>9.9478031073472195E-3</v>
      </c>
      <c r="F2840" s="318">
        <v>1.0713018730989312E-2</v>
      </c>
      <c r="G2840" s="318">
        <v>9.8958786662547003E-5</v>
      </c>
      <c r="H2840" s="318">
        <v>1.0390672599567436E-4</v>
      </c>
      <c r="I2840" s="318">
        <v>1.6411279553115322E-2</v>
      </c>
      <c r="J2840" s="318">
        <v>0</v>
      </c>
      <c r="K2840" s="318" t="s">
        <v>634</v>
      </c>
      <c r="O2840" s="318">
        <v>0</v>
      </c>
      <c r="P2840" s="318">
        <v>0</v>
      </c>
      <c r="Q2840" s="318">
        <v>0</v>
      </c>
      <c r="R2840" s="318">
        <v>5</v>
      </c>
      <c r="S2840" s="318">
        <v>0.21739130434782608</v>
      </c>
      <c r="T2840" s="318">
        <v>0</v>
      </c>
      <c r="U2840" s="318">
        <v>0</v>
      </c>
    </row>
    <row r="2841" spans="1:21" x14ac:dyDescent="0.2">
      <c r="A2841" s="318">
        <v>40646</v>
      </c>
      <c r="B2841" s="318">
        <v>446.15701300000001</v>
      </c>
      <c r="C2841" s="318">
        <v>4.6324313902959754E-3</v>
      </c>
      <c r="D2841" s="318">
        <v>2.8511201506464974E-3</v>
      </c>
      <c r="E2841" s="318">
        <v>8.8024026567041346E-3</v>
      </c>
      <c r="F2841" s="318">
        <v>9.4795105533736837E-3</v>
      </c>
      <c r="G2841" s="318">
        <v>7.7482292530751997E-5</v>
      </c>
      <c r="H2841" s="318">
        <v>8.1356407157289598E-5</v>
      </c>
      <c r="I2841" s="318">
        <v>6.7444561822400913E-3</v>
      </c>
      <c r="J2841" s="318">
        <v>0</v>
      </c>
      <c r="K2841" s="318" t="s">
        <v>634</v>
      </c>
      <c r="O2841" s="318">
        <v>0</v>
      </c>
      <c r="P2841" s="318">
        <v>0</v>
      </c>
      <c r="Q2841" s="318">
        <v>0</v>
      </c>
      <c r="R2841" s="318">
        <v>5</v>
      </c>
      <c r="S2841" s="318">
        <v>0.21739130434782608</v>
      </c>
      <c r="T2841" s="318">
        <v>0</v>
      </c>
      <c r="U2841" s="318">
        <v>0</v>
      </c>
    </row>
    <row r="2842" spans="1:21" x14ac:dyDescent="0.2">
      <c r="A2842" s="318">
        <v>40647</v>
      </c>
      <c r="B2842" s="318">
        <v>439.66101099999997</v>
      </c>
      <c r="C2842" s="318">
        <v>-1.466693671774145E-2</v>
      </c>
      <c r="D2842" s="318">
        <v>2.0621250010507291E-3</v>
      </c>
      <c r="E2842" s="318">
        <v>9.5983188228525463E-3</v>
      </c>
      <c r="F2842" s="318">
        <v>1.0336651039995049E-2</v>
      </c>
      <c r="G2842" s="318">
        <v>9.2127724225125475E-5</v>
      </c>
      <c r="H2842" s="318">
        <v>9.6734110436381759E-5</v>
      </c>
      <c r="I2842" s="318">
        <v>1.1088101968873609E-2</v>
      </c>
      <c r="J2842" s="318">
        <v>0</v>
      </c>
      <c r="K2842" s="318" t="s">
        <v>634</v>
      </c>
      <c r="O2842" s="318">
        <v>0</v>
      </c>
      <c r="P2842" s="318">
        <v>0</v>
      </c>
      <c r="Q2842" s="318">
        <v>0</v>
      </c>
      <c r="R2842" s="318">
        <v>5</v>
      </c>
      <c r="S2842" s="318">
        <v>0.21739130434782608</v>
      </c>
      <c r="T2842" s="318">
        <v>0</v>
      </c>
      <c r="U2842" s="318">
        <v>0</v>
      </c>
    </row>
    <row r="2843" spans="1:21" x14ac:dyDescent="0.2">
      <c r="A2843" s="318">
        <v>40648</v>
      </c>
      <c r="B2843" s="318">
        <v>437.92099000000002</v>
      </c>
      <c r="C2843" s="318">
        <v>-3.965494456792288E-3</v>
      </c>
      <c r="D2843" s="318">
        <v>7.4599605776727996E-4</v>
      </c>
      <c r="E2843" s="318">
        <v>8.2929832925470841E-3</v>
      </c>
      <c r="F2843" s="318">
        <v>8.9309050842814753E-3</v>
      </c>
      <c r="G2843" s="318">
        <v>6.8773571890465079E-5</v>
      </c>
      <c r="H2843" s="318">
        <v>7.2212250484988334E-5</v>
      </c>
      <c r="I2843" s="318">
        <v>5.5875887787039712E-3</v>
      </c>
      <c r="J2843" s="318">
        <v>0</v>
      </c>
      <c r="K2843" s="318" t="s">
        <v>634</v>
      </c>
      <c r="O2843" s="318">
        <v>0</v>
      </c>
      <c r="P2843" s="318">
        <v>0</v>
      </c>
      <c r="Q2843" s="318">
        <v>0</v>
      </c>
      <c r="R2843" s="318">
        <v>5</v>
      </c>
      <c r="S2843" s="318">
        <v>0.21739130434782608</v>
      </c>
      <c r="T2843" s="318">
        <v>0</v>
      </c>
      <c r="U2843" s="318">
        <v>0</v>
      </c>
    </row>
    <row r="2844" spans="1:21" x14ac:dyDescent="0.2">
      <c r="A2844" s="318">
        <v>40651</v>
      </c>
      <c r="B2844" s="318">
        <v>428.24499500000002</v>
      </c>
      <c r="C2844" s="318">
        <v>-2.2343055939419793E-2</v>
      </c>
      <c r="D2844" s="318">
        <v>-6.9608821755109669E-4</v>
      </c>
      <c r="E2844" s="318">
        <v>9.5213970816787046E-3</v>
      </c>
      <c r="F2844" s="318">
        <v>1.0253812241807835E-2</v>
      </c>
      <c r="G2844" s="318">
        <v>9.065700238699976E-5</v>
      </c>
      <c r="H2844" s="318">
        <v>9.5189852506349747E-5</v>
      </c>
      <c r="I2844" s="318">
        <v>-2.4189361312756375E-3</v>
      </c>
      <c r="J2844" s="318">
        <v>0</v>
      </c>
      <c r="K2844" s="318" t="s">
        <v>634</v>
      </c>
      <c r="O2844" s="318">
        <v>0</v>
      </c>
      <c r="P2844" s="318">
        <v>0</v>
      </c>
      <c r="Q2844" s="318">
        <v>0</v>
      </c>
      <c r="R2844" s="318">
        <v>5</v>
      </c>
      <c r="S2844" s="318">
        <v>0.21739130434782608</v>
      </c>
      <c r="T2844" s="318">
        <v>0</v>
      </c>
      <c r="U2844" s="318">
        <v>0</v>
      </c>
    </row>
    <row r="2845" spans="1:21" x14ac:dyDescent="0.2">
      <c r="A2845" s="318">
        <v>40652</v>
      </c>
      <c r="B2845" s="318">
        <v>433.32199100000003</v>
      </c>
      <c r="C2845" s="318">
        <v>1.1785629786295229E-2</v>
      </c>
      <c r="D2845" s="318">
        <v>-7.5174904994299019E-4</v>
      </c>
      <c r="E2845" s="318">
        <v>9.4406819518087371E-3</v>
      </c>
      <c r="F2845" s="318">
        <v>1.0166888255794024E-2</v>
      </c>
      <c r="G2845" s="318">
        <v>8.912647571520723E-5</v>
      </c>
      <c r="H2845" s="318">
        <v>9.3582799500967599E-5</v>
      </c>
      <c r="I2845" s="318">
        <v>-1.0605942903290576E-2</v>
      </c>
      <c r="J2845" s="318">
        <v>0</v>
      </c>
      <c r="K2845" s="318" t="s">
        <v>634</v>
      </c>
      <c r="O2845" s="318">
        <v>0</v>
      </c>
      <c r="P2845" s="318">
        <v>0</v>
      </c>
      <c r="Q2845" s="318">
        <v>0</v>
      </c>
      <c r="R2845" s="318">
        <v>5</v>
      </c>
      <c r="S2845" s="318">
        <v>0.21739130434782608</v>
      </c>
      <c r="T2845" s="318">
        <v>0</v>
      </c>
      <c r="U2845" s="318">
        <v>0</v>
      </c>
    </row>
    <row r="2846" spans="1:21" x14ac:dyDescent="0.2">
      <c r="A2846" s="318">
        <v>40653</v>
      </c>
      <c r="B2846" s="318">
        <v>442.233002</v>
      </c>
      <c r="C2846" s="318">
        <v>2.0355817203501818E-2</v>
      </c>
      <c r="D2846" s="318">
        <v>4.7028698997317618E-4</v>
      </c>
      <c r="E2846" s="318">
        <v>1.0430599916696957E-2</v>
      </c>
      <c r="F2846" s="318">
        <v>1.1232953756442876E-2</v>
      </c>
      <c r="G2846" s="318">
        <v>1.0879741462219855E-4</v>
      </c>
      <c r="H2846" s="318">
        <v>1.1423728535330848E-4</v>
      </c>
      <c r="I2846" s="318">
        <v>-2.5382444397742698E-3</v>
      </c>
      <c r="J2846" s="318">
        <v>0</v>
      </c>
      <c r="K2846" s="318" t="s">
        <v>634</v>
      </c>
      <c r="O2846" s="318">
        <v>0</v>
      </c>
      <c r="P2846" s="318">
        <v>0</v>
      </c>
      <c r="Q2846" s="318">
        <v>0</v>
      </c>
      <c r="R2846" s="318">
        <v>4</v>
      </c>
      <c r="S2846" s="318">
        <v>0.17391304347826086</v>
      </c>
      <c r="T2846" s="318">
        <v>0</v>
      </c>
      <c r="U2846" s="318">
        <v>0</v>
      </c>
    </row>
    <row r="2847" spans="1:21" x14ac:dyDescent="0.2">
      <c r="A2847" s="318">
        <v>40659</v>
      </c>
      <c r="B2847" s="318">
        <v>443.67300399999999</v>
      </c>
      <c r="C2847" s="318">
        <v>3.2509165949069119E-3</v>
      </c>
      <c r="D2847" s="318">
        <v>5.0800664233205145E-4</v>
      </c>
      <c r="E2847" s="318">
        <v>1.0439578812732575E-2</v>
      </c>
      <c r="F2847" s="318">
        <v>1.1242623336788927E-2</v>
      </c>
      <c r="G2847" s="318">
        <v>1.089848057872549E-4</v>
      </c>
      <c r="H2847" s="318">
        <v>1.1443404607661766E-4</v>
      </c>
      <c r="I2847" s="318">
        <v>7.8733546412267184E-3</v>
      </c>
      <c r="J2847" s="318">
        <v>0</v>
      </c>
      <c r="K2847" s="318" t="s">
        <v>634</v>
      </c>
      <c r="O2847" s="318">
        <v>0</v>
      </c>
      <c r="P2847" s="318">
        <v>0</v>
      </c>
      <c r="Q2847" s="318">
        <v>0</v>
      </c>
      <c r="R2847" s="318">
        <v>4</v>
      </c>
      <c r="S2847" s="318">
        <v>0.17391304347826086</v>
      </c>
      <c r="T2847" s="318">
        <v>0</v>
      </c>
      <c r="U2847" s="318">
        <v>0</v>
      </c>
    </row>
    <row r="2848" spans="1:21" x14ac:dyDescent="0.2">
      <c r="A2848" s="318">
        <v>40660</v>
      </c>
      <c r="B2848" s="318">
        <v>443.39401199999998</v>
      </c>
      <c r="C2848" s="318">
        <v>-6.2902126709002187E-4</v>
      </c>
      <c r="D2848" s="318">
        <v>8.5136599475706346E-5</v>
      </c>
      <c r="E2848" s="318">
        <v>1.0289013401840276E-2</v>
      </c>
      <c r="F2848" s="318">
        <v>1.1080475971212604E-2</v>
      </c>
      <c r="G2848" s="318">
        <v>1.0586379678324881E-4</v>
      </c>
      <c r="H2848" s="318">
        <v>1.1115698662241126E-4</v>
      </c>
      <c r="I2848" s="318">
        <v>1.0187573055285412E-2</v>
      </c>
      <c r="J2848" s="318">
        <v>0</v>
      </c>
      <c r="K2848" s="318" t="s">
        <v>634</v>
      </c>
      <c r="O2848" s="318">
        <v>0</v>
      </c>
      <c r="P2848" s="318">
        <v>0</v>
      </c>
      <c r="Q2848" s="318">
        <v>0</v>
      </c>
      <c r="R2848" s="318">
        <v>4</v>
      </c>
      <c r="S2848" s="318">
        <v>0.17391304347826086</v>
      </c>
      <c r="T2848" s="318">
        <v>0</v>
      </c>
      <c r="U2848" s="318">
        <v>0</v>
      </c>
    </row>
    <row r="2849" spans="1:21" x14ac:dyDescent="0.2">
      <c r="A2849" s="318">
        <v>40661</v>
      </c>
      <c r="B2849" s="318">
        <v>444.19500699999998</v>
      </c>
      <c r="C2849" s="318">
        <v>1.8048786100236928E-3</v>
      </c>
      <c r="D2849" s="318">
        <v>-1.4749613638830776E-4</v>
      </c>
      <c r="E2849" s="318">
        <v>1.0186929263143702E-2</v>
      </c>
      <c r="F2849" s="318">
        <v>1.0970539206462447E-2</v>
      </c>
      <c r="G2849" s="318">
        <v>1.0377352781229348E-4</v>
      </c>
      <c r="H2849" s="318">
        <v>1.0896220420290815E-4</v>
      </c>
      <c r="I2849" s="318">
        <v>1.1414866903490967E-2</v>
      </c>
      <c r="J2849" s="318">
        <v>0</v>
      </c>
      <c r="K2849" s="318" t="s">
        <v>634</v>
      </c>
      <c r="O2849" s="318">
        <v>0</v>
      </c>
      <c r="P2849" s="318">
        <v>0</v>
      </c>
      <c r="Q2849" s="318">
        <v>0</v>
      </c>
      <c r="R2849" s="318">
        <v>4</v>
      </c>
      <c r="S2849" s="318">
        <v>0.17391304347826086</v>
      </c>
      <c r="T2849" s="318">
        <v>0</v>
      </c>
      <c r="U2849" s="318">
        <v>0</v>
      </c>
    </row>
    <row r="2850" spans="1:21" x14ac:dyDescent="0.2">
      <c r="A2850" s="318">
        <v>40662</v>
      </c>
      <c r="B2850" s="318">
        <v>447.73998999999998</v>
      </c>
      <c r="C2850" s="318">
        <v>7.9490135004295429E-3</v>
      </c>
      <c r="D2850" s="318">
        <v>3.305219151252235E-4</v>
      </c>
      <c r="E2850" s="318">
        <v>1.0325828395810747E-2</v>
      </c>
      <c r="F2850" s="318">
        <v>1.1120122887796189E-2</v>
      </c>
      <c r="G2850" s="318">
        <v>1.0662273205973157E-4</v>
      </c>
      <c r="H2850" s="318">
        <v>1.1195386866271815E-4</v>
      </c>
      <c r="I2850" s="318">
        <v>8.2364963638197133E-3</v>
      </c>
      <c r="J2850" s="318">
        <v>0</v>
      </c>
      <c r="K2850" s="318" t="s">
        <v>634</v>
      </c>
      <c r="O2850" s="318">
        <v>0</v>
      </c>
      <c r="P2850" s="318">
        <v>0</v>
      </c>
      <c r="Q2850" s="318">
        <v>0</v>
      </c>
      <c r="R2850" s="318">
        <v>4</v>
      </c>
      <c r="S2850" s="318">
        <v>0.17391304347826086</v>
      </c>
      <c r="T2850" s="318">
        <v>0</v>
      </c>
      <c r="U2850" s="318">
        <v>0</v>
      </c>
    </row>
    <row r="2851" spans="1:21" x14ac:dyDescent="0.2">
      <c r="A2851" s="318">
        <v>40665</v>
      </c>
      <c r="B2851" s="318">
        <v>446.68099999999998</v>
      </c>
      <c r="C2851" s="318">
        <v>-2.3679911511171768E-3</v>
      </c>
      <c r="D2851" s="318">
        <v>2.7702179656668508E-4</v>
      </c>
      <c r="E2851" s="318">
        <v>1.0337301021375896E-2</v>
      </c>
      <c r="F2851" s="318">
        <v>1.1132478023020195E-2</v>
      </c>
      <c r="G2851" s="318">
        <v>1.0685979240653914E-4</v>
      </c>
      <c r="H2851" s="318">
        <v>1.122027820268661E-4</v>
      </c>
      <c r="I2851" s="318">
        <v>8.7958640282805745E-3</v>
      </c>
      <c r="J2851" s="318">
        <v>0</v>
      </c>
      <c r="K2851" s="318" t="s">
        <v>634</v>
      </c>
      <c r="O2851" s="318">
        <v>0</v>
      </c>
      <c r="P2851" s="318">
        <v>0</v>
      </c>
      <c r="Q2851" s="318">
        <v>0</v>
      </c>
      <c r="R2851" s="318">
        <v>4</v>
      </c>
      <c r="S2851" s="318">
        <v>0.17391304347826086</v>
      </c>
      <c r="T2851" s="318">
        <v>0</v>
      </c>
      <c r="U2851" s="318">
        <v>0</v>
      </c>
    </row>
    <row r="2852" spans="1:21" x14ac:dyDescent="0.2">
      <c r="A2852" s="318">
        <v>40666</v>
      </c>
      <c r="B2852" s="318">
        <v>439.73098800000002</v>
      </c>
      <c r="C2852" s="318">
        <v>-1.5681544286647298E-2</v>
      </c>
      <c r="D2852" s="318">
        <v>-7.1026568151265508E-4</v>
      </c>
      <c r="E2852" s="318">
        <v>1.0836527669870243E-2</v>
      </c>
      <c r="F2852" s="318">
        <v>1.1670106721398723E-2</v>
      </c>
      <c r="G2852" s="318">
        <v>1.1743033193986339E-4</v>
      </c>
      <c r="H2852" s="318">
        <v>1.2330184853685656E-4</v>
      </c>
      <c r="I2852" s="318">
        <v>7.4177983912470545E-3</v>
      </c>
      <c r="J2852" s="318">
        <v>0</v>
      </c>
      <c r="K2852" s="318" t="s">
        <v>634</v>
      </c>
      <c r="O2852" s="318">
        <v>0</v>
      </c>
      <c r="P2852" s="318">
        <v>0</v>
      </c>
      <c r="Q2852" s="318">
        <v>0</v>
      </c>
      <c r="R2852" s="318">
        <v>4</v>
      </c>
      <c r="S2852" s="318">
        <v>0.17391304347826086</v>
      </c>
      <c r="T2852" s="318">
        <v>0</v>
      </c>
      <c r="U2852" s="318">
        <v>0</v>
      </c>
    </row>
    <row r="2853" spans="1:21" x14ac:dyDescent="0.2">
      <c r="A2853" s="318">
        <v>40667</v>
      </c>
      <c r="B2853" s="318">
        <v>429.68600500000002</v>
      </c>
      <c r="C2853" s="318">
        <v>-2.310842801136926E-2</v>
      </c>
      <c r="D2853" s="318">
        <v>-1.7119871923346999E-3</v>
      </c>
      <c r="E2853" s="318">
        <v>1.1889821016273084E-2</v>
      </c>
      <c r="F2853" s="318">
        <v>1.2804422632909474E-2</v>
      </c>
      <c r="G2853" s="318">
        <v>1.4136784379900912E-4</v>
      </c>
      <c r="H2853" s="318">
        <v>1.4843623598895957E-4</v>
      </c>
      <c r="I2853" s="318">
        <v>-5.4578416058345105E-4</v>
      </c>
      <c r="J2853" s="318">
        <v>0</v>
      </c>
      <c r="K2853" s="318" t="s">
        <v>634</v>
      </c>
      <c r="O2853" s="318">
        <v>0</v>
      </c>
      <c r="P2853" s="318">
        <v>0</v>
      </c>
      <c r="Q2853" s="318">
        <v>0</v>
      </c>
      <c r="R2853" s="318">
        <v>4</v>
      </c>
      <c r="S2853" s="318">
        <v>0.17391304347826086</v>
      </c>
      <c r="T2853" s="318">
        <v>0</v>
      </c>
      <c r="U2853" s="318">
        <v>0</v>
      </c>
    </row>
    <row r="2854" spans="1:21" x14ac:dyDescent="0.2">
      <c r="A2854" s="318">
        <v>40668</v>
      </c>
      <c r="B2854" s="318">
        <v>430.33700599999997</v>
      </c>
      <c r="C2854" s="318">
        <v>1.5139155953070988E-3</v>
      </c>
      <c r="D2854" s="318">
        <v>-2.276857778891537E-3</v>
      </c>
      <c r="E2854" s="318">
        <v>1.1409227275832344E-2</v>
      </c>
      <c r="F2854" s="318">
        <v>1.2286860143204062E-2</v>
      </c>
      <c r="G2854" s="318">
        <v>1.3017046703159673E-4</v>
      </c>
      <c r="H2854" s="318">
        <v>1.3667899038317656E-4</v>
      </c>
      <c r="I2854" s="318">
        <v>-1.5623691741051042E-2</v>
      </c>
      <c r="J2854" s="318">
        <v>0</v>
      </c>
      <c r="K2854" s="318" t="s">
        <v>634</v>
      </c>
      <c r="O2854" s="318">
        <v>0</v>
      </c>
      <c r="P2854" s="318">
        <v>0</v>
      </c>
      <c r="Q2854" s="318">
        <v>0</v>
      </c>
      <c r="R2854" s="318">
        <v>4</v>
      </c>
      <c r="S2854" s="318">
        <v>0.17391304347826086</v>
      </c>
      <c r="T2854" s="318">
        <v>0</v>
      </c>
      <c r="U2854" s="318">
        <v>0</v>
      </c>
    </row>
    <row r="2855" spans="1:21" x14ac:dyDescent="0.2">
      <c r="A2855" s="318">
        <v>40669</v>
      </c>
      <c r="B2855" s="318">
        <v>434.26501500000001</v>
      </c>
      <c r="C2855" s="318">
        <v>9.086344768580161E-3</v>
      </c>
      <c r="D2855" s="318">
        <v>-2.1475427525275478E-3</v>
      </c>
      <c r="E2855" s="318">
        <v>1.1526924529236031E-2</v>
      </c>
      <c r="F2855" s="318">
        <v>1.2413611031484955E-2</v>
      </c>
      <c r="G2855" s="318">
        <v>1.3286998910270331E-4</v>
      </c>
      <c r="H2855" s="318">
        <v>1.3951348855783849E-4</v>
      </c>
      <c r="I2855" s="318">
        <v>-1.918675354253814E-2</v>
      </c>
      <c r="J2855" s="318">
        <v>0</v>
      </c>
      <c r="K2855" s="318" t="s">
        <v>634</v>
      </c>
      <c r="O2855" s="318">
        <v>0</v>
      </c>
      <c r="P2855" s="318">
        <v>0</v>
      </c>
      <c r="Q2855" s="318">
        <v>0</v>
      </c>
      <c r="R2855" s="318">
        <v>4</v>
      </c>
      <c r="S2855" s="318">
        <v>0.17391304347826086</v>
      </c>
      <c r="T2855" s="318">
        <v>0</v>
      </c>
      <c r="U2855" s="318">
        <v>0</v>
      </c>
    </row>
    <row r="2856" spans="1:21" x14ac:dyDescent="0.2">
      <c r="A2856" s="318">
        <v>40672</v>
      </c>
      <c r="B2856" s="318">
        <v>433.97601300000002</v>
      </c>
      <c r="C2856" s="318">
        <v>-6.6571839236630919E-4</v>
      </c>
      <c r="D2856" s="318">
        <v>-2.2065920565132956E-3</v>
      </c>
      <c r="E2856" s="318">
        <v>1.1515454489070006E-2</v>
      </c>
      <c r="F2856" s="318">
        <v>1.2401258680536929E-2</v>
      </c>
      <c r="G2856" s="318">
        <v>1.3260569208984257E-4</v>
      </c>
      <c r="H2856" s="318">
        <v>1.3923597669433471E-4</v>
      </c>
      <c r="I2856" s="318">
        <v>-1.5660478890696744E-2</v>
      </c>
      <c r="J2856" s="318">
        <v>0</v>
      </c>
      <c r="K2856" s="318" t="s">
        <v>634</v>
      </c>
      <c r="O2856" s="318">
        <v>0</v>
      </c>
      <c r="P2856" s="318">
        <v>0</v>
      </c>
      <c r="Q2856" s="318">
        <v>0</v>
      </c>
      <c r="R2856" s="318">
        <v>4</v>
      </c>
      <c r="S2856" s="318">
        <v>0.17391304347826086</v>
      </c>
      <c r="T2856" s="318">
        <v>0</v>
      </c>
      <c r="U2856" s="318">
        <v>0</v>
      </c>
    </row>
    <row r="2857" spans="1:21" x14ac:dyDescent="0.2">
      <c r="A2857" s="318">
        <v>40673</v>
      </c>
      <c r="B2857" s="318">
        <v>436.80499300000002</v>
      </c>
      <c r="C2857" s="318">
        <v>6.4975922384378207E-3</v>
      </c>
      <c r="D2857" s="318">
        <v>-1.9344644223869619E-3</v>
      </c>
      <c r="E2857" s="318">
        <v>1.1656295315336485E-2</v>
      </c>
      <c r="F2857" s="318">
        <v>1.2552933416516214E-2</v>
      </c>
      <c r="G2857" s="318">
        <v>1.3586922047833529E-4</v>
      </c>
      <c r="H2857" s="318">
        <v>1.4266268150225206E-4</v>
      </c>
      <c r="I2857" s="318">
        <v>-1.5004255963249107E-2</v>
      </c>
      <c r="J2857" s="318">
        <v>0</v>
      </c>
      <c r="K2857" s="318" t="s">
        <v>634</v>
      </c>
      <c r="O2857" s="318">
        <v>0</v>
      </c>
      <c r="P2857" s="318">
        <v>0</v>
      </c>
      <c r="Q2857" s="318">
        <v>0</v>
      </c>
      <c r="R2857" s="318">
        <v>4</v>
      </c>
      <c r="S2857" s="318">
        <v>0.17391304347826086</v>
      </c>
      <c r="T2857" s="318">
        <v>0</v>
      </c>
      <c r="U2857" s="318">
        <v>0</v>
      </c>
    </row>
    <row r="2858" spans="1:21" x14ac:dyDescent="0.2">
      <c r="A2858" s="318">
        <v>40674</v>
      </c>
      <c r="B2858" s="318">
        <v>436.34500100000002</v>
      </c>
      <c r="C2858" s="318">
        <v>-1.0536380821531972E-3</v>
      </c>
      <c r="D2858" s="318">
        <v>-1.5283694104845022E-3</v>
      </c>
      <c r="E2858" s="318">
        <v>1.1524360927925822E-2</v>
      </c>
      <c r="F2858" s="318">
        <v>1.2410850230073961E-2</v>
      </c>
      <c r="G2858" s="318">
        <v>1.3281089479710333E-4</v>
      </c>
      <c r="H2858" s="318">
        <v>1.394514395369585E-4</v>
      </c>
      <c r="I2858" s="318">
        <v>-1.3289448618935037E-2</v>
      </c>
      <c r="J2858" s="318">
        <v>0</v>
      </c>
      <c r="K2858" s="318" t="s">
        <v>634</v>
      </c>
      <c r="O2858" s="318">
        <v>0</v>
      </c>
      <c r="P2858" s="318">
        <v>0</v>
      </c>
      <c r="Q2858" s="318">
        <v>0</v>
      </c>
      <c r="R2858" s="318">
        <v>4</v>
      </c>
      <c r="S2858" s="318">
        <v>0.17391304347826086</v>
      </c>
      <c r="T2858" s="318">
        <v>0</v>
      </c>
      <c r="U2858" s="318">
        <v>0</v>
      </c>
    </row>
    <row r="2859" spans="1:21" x14ac:dyDescent="0.2">
      <c r="A2859" s="318">
        <v>40675</v>
      </c>
      <c r="B2859" s="318">
        <v>431.60501099999999</v>
      </c>
      <c r="C2859" s="318">
        <v>-1.0922373540132464E-2</v>
      </c>
      <c r="D2859" s="318">
        <v>-2.0484824362050958E-3</v>
      </c>
      <c r="E2859" s="318">
        <v>1.1697111668538082E-2</v>
      </c>
      <c r="F2859" s="318">
        <v>1.2596889489194857E-2</v>
      </c>
      <c r="G2859" s="318">
        <v>1.3682242138624977E-4</v>
      </c>
      <c r="H2859" s="318">
        <v>1.4366354245556228E-4</v>
      </c>
      <c r="I2859" s="318">
        <v>-1.0286669366363632E-2</v>
      </c>
      <c r="J2859" s="318">
        <v>0</v>
      </c>
      <c r="K2859" s="318" t="s">
        <v>634</v>
      </c>
      <c r="O2859" s="318">
        <v>0</v>
      </c>
      <c r="P2859" s="318">
        <v>0</v>
      </c>
      <c r="Q2859" s="318">
        <v>0</v>
      </c>
      <c r="R2859" s="318">
        <v>4</v>
      </c>
      <c r="S2859" s="318">
        <v>0.17391304347826086</v>
      </c>
      <c r="T2859" s="318">
        <v>0</v>
      </c>
      <c r="U2859" s="318">
        <v>0</v>
      </c>
    </row>
    <row r="2860" spans="1:21" x14ac:dyDescent="0.2">
      <c r="A2860" s="318">
        <v>40676</v>
      </c>
      <c r="B2860" s="318">
        <v>434.26199300000002</v>
      </c>
      <c r="C2860" s="318">
        <v>6.1371788676893397E-3</v>
      </c>
      <c r="D2860" s="318">
        <v>-1.9982704566918136E-3</v>
      </c>
      <c r="E2860" s="318">
        <v>1.1731467044522836E-2</v>
      </c>
      <c r="F2860" s="318">
        <v>1.2633887586409208E-2</v>
      </c>
      <c r="G2860" s="318">
        <v>1.3762731901672534E-4</v>
      </c>
      <c r="H2860" s="318">
        <v>1.445086849675616E-4</v>
      </c>
      <c r="I2860" s="318">
        <v>-1.1530969226073265E-2</v>
      </c>
      <c r="J2860" s="318">
        <v>0</v>
      </c>
      <c r="K2860" s="318" t="s">
        <v>634</v>
      </c>
      <c r="O2860" s="318">
        <v>0</v>
      </c>
      <c r="P2860" s="318">
        <v>0</v>
      </c>
      <c r="Q2860" s="318">
        <v>0</v>
      </c>
      <c r="R2860" s="318">
        <v>4</v>
      </c>
      <c r="S2860" s="318">
        <v>0.17391304347826086</v>
      </c>
      <c r="T2860" s="318">
        <v>0</v>
      </c>
      <c r="U2860" s="318">
        <v>0</v>
      </c>
    </row>
    <row r="2861" spans="1:21" x14ac:dyDescent="0.2">
      <c r="A2861" s="318">
        <v>40679</v>
      </c>
      <c r="B2861" s="318">
        <v>436.00799599999999</v>
      </c>
      <c r="C2861" s="318">
        <v>4.01256015883685E-3</v>
      </c>
      <c r="D2861" s="318">
        <v>-8.7513919669165801E-4</v>
      </c>
      <c r="E2861" s="318">
        <v>1.1075442533400915E-2</v>
      </c>
      <c r="F2861" s="318">
        <v>1.1927399651354831E-2</v>
      </c>
      <c r="G2861" s="318">
        <v>1.2266542731066606E-4</v>
      </c>
      <c r="H2861" s="318">
        <v>1.2879869867619937E-4</v>
      </c>
      <c r="I2861" s="318">
        <v>-7.0371595551138753E-3</v>
      </c>
      <c r="J2861" s="318">
        <v>0</v>
      </c>
      <c r="K2861" s="318" t="s">
        <v>634</v>
      </c>
      <c r="O2861" s="318">
        <v>0</v>
      </c>
      <c r="P2861" s="318">
        <v>0</v>
      </c>
      <c r="Q2861" s="318">
        <v>0</v>
      </c>
      <c r="R2861" s="318">
        <v>4</v>
      </c>
      <c r="S2861" s="318">
        <v>0.17391304347826086</v>
      </c>
      <c r="T2861" s="318">
        <v>0</v>
      </c>
      <c r="U2861" s="318">
        <v>0</v>
      </c>
    </row>
    <row r="2862" spans="1:21" x14ac:dyDescent="0.2">
      <c r="A2862" s="318">
        <v>40681</v>
      </c>
      <c r="B2862" s="318">
        <v>435.35199</v>
      </c>
      <c r="C2862" s="318">
        <v>-1.505706331432868E-3</v>
      </c>
      <c r="D2862" s="318">
        <v>-1.1674314691549363E-3</v>
      </c>
      <c r="E2862" s="318">
        <v>1.1003587363061897E-2</v>
      </c>
      <c r="F2862" s="318">
        <v>1.1850017160220504E-2</v>
      </c>
      <c r="G2862" s="318">
        <v>1.2107893485653548E-4</v>
      </c>
      <c r="H2862" s="318">
        <v>1.2713288159936227E-4</v>
      </c>
      <c r="I2862" s="318">
        <v>-2.6262506349335225E-3</v>
      </c>
      <c r="J2862" s="318">
        <v>0</v>
      </c>
      <c r="K2862" s="318" t="s">
        <v>634</v>
      </c>
      <c r="O2862" s="318">
        <v>0</v>
      </c>
      <c r="P2862" s="318">
        <v>0</v>
      </c>
      <c r="Q2862" s="318">
        <v>0</v>
      </c>
      <c r="R2862" s="318">
        <v>4</v>
      </c>
      <c r="S2862" s="318">
        <v>0.17391304347826086</v>
      </c>
      <c r="T2862" s="318">
        <v>0</v>
      </c>
      <c r="U2862" s="318">
        <v>0</v>
      </c>
    </row>
    <row r="2863" spans="1:21" x14ac:dyDescent="0.2">
      <c r="A2863" s="318">
        <v>40682</v>
      </c>
      <c r="B2863" s="318">
        <v>438.09500100000002</v>
      </c>
      <c r="C2863" s="318">
        <v>6.280907818933118E-3</v>
      </c>
      <c r="D2863" s="318">
        <v>-1.6991506264662349E-4</v>
      </c>
      <c r="E2863" s="318">
        <v>1.0662842010266899E-2</v>
      </c>
      <c r="F2863" s="318">
        <v>1.1483060626441275E-2</v>
      </c>
      <c r="G2863" s="318">
        <v>1.1369619973591264E-4</v>
      </c>
      <c r="H2863" s="318">
        <v>1.1938100972270828E-4</v>
      </c>
      <c r="I2863" s="318">
        <v>-2.7927046701562916E-3</v>
      </c>
      <c r="J2863" s="318">
        <v>0</v>
      </c>
      <c r="K2863" s="318" t="s">
        <v>634</v>
      </c>
      <c r="O2863" s="318">
        <v>0</v>
      </c>
      <c r="P2863" s="318">
        <v>0</v>
      </c>
      <c r="Q2863" s="318">
        <v>0</v>
      </c>
      <c r="R2863" s="318">
        <v>4</v>
      </c>
      <c r="S2863" s="318">
        <v>0.17391304347826086</v>
      </c>
      <c r="T2863" s="318">
        <v>0</v>
      </c>
      <c r="U2863" s="318">
        <v>0</v>
      </c>
    </row>
    <row r="2864" spans="1:21" x14ac:dyDescent="0.2">
      <c r="A2864" s="318">
        <v>40683</v>
      </c>
      <c r="B2864" s="318">
        <v>435.192993</v>
      </c>
      <c r="C2864" s="318">
        <v>-6.6461893491763417E-3</v>
      </c>
      <c r="D2864" s="318">
        <v>-2.9756720037919749E-4</v>
      </c>
      <c r="E2864" s="318">
        <v>1.072641017298363E-2</v>
      </c>
      <c r="F2864" s="318">
        <v>1.1551518647828524E-2</v>
      </c>
      <c r="G2864" s="318">
        <v>1.1505587519908671E-4</v>
      </c>
      <c r="H2864" s="318">
        <v>1.2080866895904105E-4</v>
      </c>
      <c r="I2864" s="318">
        <v>3.4699365854809487E-3</v>
      </c>
      <c r="J2864" s="318">
        <v>0</v>
      </c>
      <c r="K2864" s="318" t="s">
        <v>634</v>
      </c>
      <c r="O2864" s="318">
        <v>0</v>
      </c>
      <c r="P2864" s="318">
        <v>0</v>
      </c>
      <c r="Q2864" s="318">
        <v>0</v>
      </c>
      <c r="R2864" s="318">
        <v>4</v>
      </c>
      <c r="S2864" s="318">
        <v>0.17391304347826086</v>
      </c>
      <c r="T2864" s="318">
        <v>0</v>
      </c>
      <c r="U2864" s="318">
        <v>0</v>
      </c>
    </row>
    <row r="2865" spans="1:21" x14ac:dyDescent="0.2">
      <c r="A2865" s="318">
        <v>40686</v>
      </c>
      <c r="B2865" s="318">
        <v>427.61700400000001</v>
      </c>
      <c r="C2865" s="318">
        <v>-1.7561650271919148E-2</v>
      </c>
      <c r="D2865" s="318">
        <v>-6.9881216212499772E-5</v>
      </c>
      <c r="E2865" s="318">
        <v>1.0276365689008192E-2</v>
      </c>
      <c r="F2865" s="318">
        <v>1.1066855357393436E-2</v>
      </c>
      <c r="G2865" s="318">
        <v>1.0560369177422479E-4</v>
      </c>
      <c r="H2865" s="318">
        <v>1.1088387636293604E-4</v>
      </c>
      <c r="I2865" s="318">
        <v>-3.5613281182805454E-3</v>
      </c>
      <c r="J2865" s="318">
        <v>0</v>
      </c>
      <c r="K2865" s="318" t="s">
        <v>634</v>
      </c>
      <c r="O2865" s="318">
        <v>0</v>
      </c>
      <c r="P2865" s="318">
        <v>0</v>
      </c>
      <c r="Q2865" s="318">
        <v>0</v>
      </c>
      <c r="R2865" s="318">
        <v>4</v>
      </c>
      <c r="S2865" s="318">
        <v>0.17391304347826086</v>
      </c>
      <c r="T2865" s="318">
        <v>0</v>
      </c>
      <c r="U2865" s="318">
        <v>0</v>
      </c>
    </row>
    <row r="2866" spans="1:21" x14ac:dyDescent="0.2">
      <c r="A2866" s="318">
        <v>40687</v>
      </c>
      <c r="B2866" s="318">
        <v>429.52200299999998</v>
      </c>
      <c r="C2866" s="318">
        <v>4.4450249517554432E-3</v>
      </c>
      <c r="D2866" s="318">
        <v>-4.1943382738106127E-4</v>
      </c>
      <c r="E2866" s="318">
        <v>9.9733122493783338E-3</v>
      </c>
      <c r="F2866" s="318">
        <v>1.0740490114715128E-2</v>
      </c>
      <c r="G2866" s="318">
        <v>9.9466957223599931E-5</v>
      </c>
      <c r="H2866" s="318">
        <v>1.0444030508477993E-4</v>
      </c>
      <c r="I2866" s="318">
        <v>-8.3802973626768591E-3</v>
      </c>
      <c r="J2866" s="318">
        <v>0</v>
      </c>
      <c r="K2866" s="318" t="s">
        <v>634</v>
      </c>
      <c r="O2866" s="318">
        <v>0</v>
      </c>
      <c r="P2866" s="318">
        <v>0</v>
      </c>
      <c r="Q2866" s="318">
        <v>0</v>
      </c>
      <c r="R2866" s="318">
        <v>4</v>
      </c>
      <c r="S2866" s="318">
        <v>0.17391304347826086</v>
      </c>
      <c r="T2866" s="318">
        <v>0</v>
      </c>
      <c r="U2866" s="318">
        <v>0</v>
      </c>
    </row>
    <row r="2867" spans="1:21" x14ac:dyDescent="0.2">
      <c r="A2867" s="318">
        <v>40688</v>
      </c>
      <c r="B2867" s="318">
        <v>431.73199499999998</v>
      </c>
      <c r="C2867" s="318">
        <v>5.1320443345905268E-3</v>
      </c>
      <c r="D2867" s="318">
        <v>-1.1443753925673129E-3</v>
      </c>
      <c r="E2867" s="318">
        <v>8.8811898221100357E-3</v>
      </c>
      <c r="F2867" s="318">
        <v>9.5643582699646533E-3</v>
      </c>
      <c r="G2867" s="318">
        <v>7.8875532656350877E-5</v>
      </c>
      <c r="H2867" s="318">
        <v>8.2819309289168422E-5</v>
      </c>
      <c r="I2867" s="318">
        <v>-1.0135860971347605E-2</v>
      </c>
      <c r="J2867" s="318">
        <v>0</v>
      </c>
      <c r="K2867" s="318" t="s">
        <v>634</v>
      </c>
      <c r="O2867" s="318">
        <v>0</v>
      </c>
      <c r="P2867" s="318">
        <v>0</v>
      </c>
      <c r="Q2867" s="318">
        <v>0</v>
      </c>
      <c r="R2867" s="318">
        <v>4</v>
      </c>
      <c r="S2867" s="318">
        <v>0.17391304347826086</v>
      </c>
      <c r="T2867" s="318">
        <v>0</v>
      </c>
      <c r="U2867" s="318">
        <v>0</v>
      </c>
    </row>
    <row r="2868" spans="1:21" x14ac:dyDescent="0.2">
      <c r="A2868" s="318">
        <v>40689</v>
      </c>
      <c r="B2868" s="318">
        <v>429.83599900000002</v>
      </c>
      <c r="C2868" s="318">
        <v>-4.4012755205627158E-3</v>
      </c>
      <c r="D2868" s="318">
        <v>-1.5087654933039624E-3</v>
      </c>
      <c r="E2868" s="318">
        <v>8.8487600172560531E-3</v>
      </c>
      <c r="F2868" s="318">
        <v>9.5294338647372873E-3</v>
      </c>
      <c r="G2868" s="318">
        <v>7.8300553842989353E-5</v>
      </c>
      <c r="H2868" s="318">
        <v>8.2215581535138822E-5</v>
      </c>
      <c r="I2868" s="318">
        <v>-8.4755832669468345E-3</v>
      </c>
      <c r="J2868" s="318">
        <v>0</v>
      </c>
      <c r="K2868" s="318" t="s">
        <v>634</v>
      </c>
      <c r="O2868" s="318">
        <v>0</v>
      </c>
      <c r="P2868" s="318">
        <v>0</v>
      </c>
      <c r="Q2868" s="318">
        <v>0</v>
      </c>
      <c r="R2868" s="318">
        <v>4</v>
      </c>
      <c r="S2868" s="318">
        <v>0.17391304347826086</v>
      </c>
      <c r="T2868" s="318">
        <v>0</v>
      </c>
      <c r="U2868" s="318">
        <v>0</v>
      </c>
    </row>
    <row r="2869" spans="1:21" x14ac:dyDescent="0.2">
      <c r="A2869" s="318">
        <v>40690</v>
      </c>
      <c r="B2869" s="318">
        <v>434.99499500000002</v>
      </c>
      <c r="C2869" s="318">
        <v>1.1930787012768137E-2</v>
      </c>
      <c r="D2869" s="318">
        <v>-9.1067938473928791E-4</v>
      </c>
      <c r="E2869" s="318">
        <v>9.3229470975150358E-3</v>
      </c>
      <c r="F2869" s="318">
        <v>1.0040096874246961E-2</v>
      </c>
      <c r="G2869" s="318">
        <v>8.6917342583064017E-5</v>
      </c>
      <c r="H2869" s="318">
        <v>9.126320971221722E-5</v>
      </c>
      <c r="I2869" s="318">
        <v>-1.1235144673889605E-2</v>
      </c>
      <c r="J2869" s="318">
        <v>0</v>
      </c>
      <c r="K2869" s="318" t="s">
        <v>634</v>
      </c>
      <c r="O2869" s="318">
        <v>0</v>
      </c>
      <c r="P2869" s="318">
        <v>0</v>
      </c>
      <c r="Q2869" s="318">
        <v>0</v>
      </c>
      <c r="R2869" s="318">
        <v>4</v>
      </c>
      <c r="S2869" s="318">
        <v>0.17391304347826086</v>
      </c>
      <c r="T2869" s="318">
        <v>0</v>
      </c>
      <c r="U2869" s="318">
        <v>0</v>
      </c>
    </row>
    <row r="2870" spans="1:21" x14ac:dyDescent="0.2">
      <c r="A2870" s="318">
        <v>40693</v>
      </c>
      <c r="B2870" s="318">
        <v>436.54699699999998</v>
      </c>
      <c r="C2870" s="318">
        <v>3.5615120206699854E-3</v>
      </c>
      <c r="D2870" s="318">
        <v>-8.2703017470851217E-4</v>
      </c>
      <c r="E2870" s="318">
        <v>9.3563511889193773E-3</v>
      </c>
      <c r="F2870" s="318">
        <v>1.0076070511143944E-2</v>
      </c>
      <c r="G2870" s="318">
        <v>8.7541307570393058E-5</v>
      </c>
      <c r="H2870" s="318">
        <v>9.1918372948912716E-5</v>
      </c>
      <c r="I2870" s="318">
        <v>-5.9989796181412541E-3</v>
      </c>
      <c r="J2870" s="318">
        <v>0</v>
      </c>
      <c r="K2870" s="318" t="s">
        <v>634</v>
      </c>
      <c r="O2870" s="318">
        <v>0</v>
      </c>
      <c r="P2870" s="318">
        <v>0</v>
      </c>
      <c r="Q2870" s="318">
        <v>0</v>
      </c>
      <c r="R2870" s="318">
        <v>4</v>
      </c>
      <c r="S2870" s="318">
        <v>0.17391304347826086</v>
      </c>
      <c r="T2870" s="318">
        <v>0</v>
      </c>
      <c r="U2870" s="318">
        <v>0</v>
      </c>
    </row>
    <row r="2871" spans="1:21" x14ac:dyDescent="0.2">
      <c r="A2871" s="318">
        <v>40694</v>
      </c>
      <c r="B2871" s="318">
        <v>440.91101099999997</v>
      </c>
      <c r="C2871" s="318">
        <v>9.9470286730007126E-3</v>
      </c>
      <c r="D2871" s="318">
        <v>-7.3188659506226591E-4</v>
      </c>
      <c r="E2871" s="318">
        <v>9.4596444292534762E-3</v>
      </c>
      <c r="F2871" s="318">
        <v>1.0187309385349896E-2</v>
      </c>
      <c r="G2871" s="318">
        <v>8.9484872727906313E-5</v>
      </c>
      <c r="H2871" s="318">
        <v>9.395911636430163E-5</v>
      </c>
      <c r="I2871" s="318">
        <v>-6.6841332775306695E-3</v>
      </c>
      <c r="J2871" s="318">
        <v>0</v>
      </c>
      <c r="K2871" s="318" t="s">
        <v>634</v>
      </c>
      <c r="O2871" s="318">
        <v>0</v>
      </c>
      <c r="P2871" s="318">
        <v>0</v>
      </c>
      <c r="Q2871" s="318">
        <v>0</v>
      </c>
      <c r="R2871" s="318">
        <v>4</v>
      </c>
      <c r="S2871" s="318">
        <v>0.17391304347826086</v>
      </c>
      <c r="T2871" s="318">
        <v>0</v>
      </c>
      <c r="U2871" s="318">
        <v>0</v>
      </c>
    </row>
    <row r="2872" spans="1:21" x14ac:dyDescent="0.2">
      <c r="A2872" s="318">
        <v>40695</v>
      </c>
      <c r="B2872" s="318">
        <v>437.38799999999998</v>
      </c>
      <c r="C2872" s="318">
        <v>-8.0223929449612218E-3</v>
      </c>
      <c r="D2872" s="318">
        <v>-1.0011438233405538E-3</v>
      </c>
      <c r="E2872" s="318">
        <v>9.5881427052456752E-3</v>
      </c>
      <c r="F2872" s="318">
        <v>1.0325692144110726E-2</v>
      </c>
      <c r="G2872" s="318">
        <v>9.193248053615587E-5</v>
      </c>
      <c r="H2872" s="318">
        <v>9.6529104562963672E-5</v>
      </c>
      <c r="I2872" s="318">
        <v>-5.0240678368976242E-3</v>
      </c>
      <c r="J2872" s="318">
        <v>0</v>
      </c>
      <c r="K2872" s="318" t="s">
        <v>634</v>
      </c>
      <c r="O2872" s="318">
        <v>0</v>
      </c>
      <c r="P2872" s="318">
        <v>0</v>
      </c>
      <c r="Q2872" s="318">
        <v>0</v>
      </c>
      <c r="R2872" s="318">
        <v>4</v>
      </c>
      <c r="S2872" s="318">
        <v>0.17391304347826086</v>
      </c>
      <c r="T2872" s="318">
        <v>0</v>
      </c>
      <c r="U2872" s="318">
        <v>0</v>
      </c>
    </row>
    <row r="2873" spans="1:21" x14ac:dyDescent="0.2">
      <c r="A2873" s="318">
        <v>40697</v>
      </c>
      <c r="B2873" s="318">
        <v>432.17099000000002</v>
      </c>
      <c r="C2873" s="318">
        <v>-1.1999352906967516E-2</v>
      </c>
      <c r="D2873" s="318">
        <v>-8.2580137668913521E-4</v>
      </c>
      <c r="E2873" s="318">
        <v>9.3366225466216743E-3</v>
      </c>
      <c r="F2873" s="318">
        <v>1.0054824280977186E-2</v>
      </c>
      <c r="G2873" s="318">
        <v>8.7172520578084192E-5</v>
      </c>
      <c r="H2873" s="318">
        <v>9.1531146606988405E-5</v>
      </c>
      <c r="I2873" s="318">
        <v>-9.3471727982004996E-3</v>
      </c>
      <c r="J2873" s="318">
        <v>0</v>
      </c>
      <c r="K2873" s="318" t="s">
        <v>634</v>
      </c>
      <c r="O2873" s="318">
        <v>0</v>
      </c>
      <c r="P2873" s="318">
        <v>0</v>
      </c>
      <c r="Q2873" s="318">
        <v>0</v>
      </c>
      <c r="R2873" s="318">
        <v>4</v>
      </c>
      <c r="S2873" s="318">
        <v>0.17391304347826086</v>
      </c>
      <c r="T2873" s="318">
        <v>0</v>
      </c>
      <c r="U2873" s="318">
        <v>0</v>
      </c>
    </row>
    <row r="2874" spans="1:21" x14ac:dyDescent="0.2">
      <c r="A2874" s="318">
        <v>40700</v>
      </c>
      <c r="B2874" s="318">
        <v>431.23998999999998</v>
      </c>
      <c r="C2874" s="318">
        <v>-2.1565636351347306E-3</v>
      </c>
      <c r="D2874" s="318">
        <v>1.7190645075060374E-4</v>
      </c>
      <c r="E2874" s="318">
        <v>7.8351836319323302E-3</v>
      </c>
      <c r="F2874" s="318">
        <v>8.4378900651578929E-3</v>
      </c>
      <c r="G2874" s="318">
        <v>6.1390102546100294E-5</v>
      </c>
      <c r="H2874" s="318">
        <v>6.4459607673405316E-5</v>
      </c>
      <c r="I2874" s="318">
        <v>-1.2854520179768977E-2</v>
      </c>
      <c r="J2874" s="318">
        <v>0</v>
      </c>
      <c r="K2874" s="318" t="s">
        <v>634</v>
      </c>
      <c r="O2874" s="318">
        <v>0</v>
      </c>
      <c r="P2874" s="318">
        <v>0</v>
      </c>
      <c r="Q2874" s="318">
        <v>0</v>
      </c>
      <c r="R2874" s="318">
        <v>3</v>
      </c>
      <c r="S2874" s="318">
        <v>0.13043478260869565</v>
      </c>
      <c r="T2874" s="318">
        <v>0</v>
      </c>
      <c r="U2874" s="318">
        <v>0</v>
      </c>
    </row>
    <row r="2875" spans="1:21" x14ac:dyDescent="0.2">
      <c r="A2875" s="318">
        <v>40701</v>
      </c>
      <c r="B2875" s="318">
        <v>429.67999300000002</v>
      </c>
      <c r="C2875" s="318">
        <v>-3.624027175962918E-3</v>
      </c>
      <c r="D2875" s="318">
        <v>-7.2757490738444396E-5</v>
      </c>
      <c r="E2875" s="318">
        <v>7.8713185208921094E-3</v>
      </c>
      <c r="F2875" s="318">
        <v>8.476804560960732E-3</v>
      </c>
      <c r="G2875" s="318">
        <v>6.1957655257339141E-5</v>
      </c>
      <c r="H2875" s="318">
        <v>6.5055538020206098E-5</v>
      </c>
      <c r="I2875" s="318">
        <v>-9.0431305844357098E-3</v>
      </c>
      <c r="J2875" s="318">
        <v>0</v>
      </c>
      <c r="K2875" s="318" t="s">
        <v>634</v>
      </c>
      <c r="O2875" s="318">
        <v>0</v>
      </c>
      <c r="P2875" s="318">
        <v>0</v>
      </c>
      <c r="Q2875" s="318">
        <v>0</v>
      </c>
      <c r="R2875" s="318">
        <v>3</v>
      </c>
      <c r="S2875" s="318">
        <v>0.13043478260869565</v>
      </c>
      <c r="T2875" s="318">
        <v>0</v>
      </c>
      <c r="U2875" s="318">
        <v>0</v>
      </c>
    </row>
    <row r="2876" spans="1:21" x14ac:dyDescent="0.2">
      <c r="A2876" s="318">
        <v>40702</v>
      </c>
      <c r="B2876" s="318">
        <v>422.5</v>
      </c>
      <c r="C2876" s="318">
        <v>-1.685128250878181E-2</v>
      </c>
      <c r="D2876" s="318">
        <v>-1.3078825991842528E-3</v>
      </c>
      <c r="E2876" s="318">
        <v>8.3807715576415046E-3</v>
      </c>
      <c r="F2876" s="318">
        <v>9.0254462928446976E-3</v>
      </c>
      <c r="G2876" s="318">
        <v>7.0237331901372812E-5</v>
      </c>
      <c r="H2876" s="318">
        <v>7.3749198496441453E-5</v>
      </c>
      <c r="I2876" s="318">
        <v>-1.4659201536519261E-2</v>
      </c>
      <c r="J2876" s="318">
        <v>0</v>
      </c>
      <c r="K2876" s="318" t="s">
        <v>634</v>
      </c>
      <c r="O2876" s="318">
        <v>0</v>
      </c>
      <c r="P2876" s="318">
        <v>0</v>
      </c>
      <c r="Q2876" s="318">
        <v>0</v>
      </c>
      <c r="R2876" s="318">
        <v>3</v>
      </c>
      <c r="S2876" s="318">
        <v>0.13043478260869565</v>
      </c>
      <c r="T2876" s="318">
        <v>0</v>
      </c>
      <c r="U2876" s="318">
        <v>0</v>
      </c>
    </row>
    <row r="2877" spans="1:21" x14ac:dyDescent="0.2">
      <c r="A2877" s="318">
        <v>40703</v>
      </c>
      <c r="B2877" s="318">
        <v>425.88000499999998</v>
      </c>
      <c r="C2877" s="318">
        <v>7.9681813895731649E-3</v>
      </c>
      <c r="D2877" s="318">
        <v>-8.9674451432999189E-4</v>
      </c>
      <c r="E2877" s="318">
        <v>8.6221514173125315E-3</v>
      </c>
      <c r="F2877" s="318">
        <v>9.2853938340288801E-3</v>
      </c>
      <c r="G2877" s="318">
        <v>7.4341495063064489E-5</v>
      </c>
      <c r="H2877" s="318">
        <v>7.8058569816217719E-5</v>
      </c>
      <c r="I2877" s="318">
        <v>-2.6654878999172998E-2</v>
      </c>
      <c r="J2877" s="318">
        <v>0</v>
      </c>
      <c r="K2877" s="318" t="s">
        <v>634</v>
      </c>
      <c r="O2877" s="318">
        <v>0</v>
      </c>
      <c r="P2877" s="318">
        <v>0</v>
      </c>
      <c r="Q2877" s="318">
        <v>0</v>
      </c>
      <c r="R2877" s="318">
        <v>3</v>
      </c>
      <c r="S2877" s="318">
        <v>0.13043478260869565</v>
      </c>
      <c r="T2877" s="318">
        <v>0</v>
      </c>
      <c r="U2877" s="318">
        <v>0</v>
      </c>
    </row>
    <row r="2878" spans="1:21" x14ac:dyDescent="0.2">
      <c r="A2878" s="318">
        <v>40704</v>
      </c>
      <c r="B2878" s="318">
        <v>419.72198500000002</v>
      </c>
      <c r="C2878" s="318">
        <v>-1.4565076564902945E-2</v>
      </c>
      <c r="D2878" s="318">
        <v>-1.8997287430605047E-3</v>
      </c>
      <c r="E2878" s="318">
        <v>8.9382645453912144E-3</v>
      </c>
      <c r="F2878" s="318">
        <v>9.6258233565751534E-3</v>
      </c>
      <c r="G2878" s="318">
        <v>7.9892573083397605E-5</v>
      </c>
      <c r="H2878" s="318">
        <v>8.3887201737567493E-5</v>
      </c>
      <c r="I2878" s="318">
        <v>-2.1818233787078031E-2</v>
      </c>
      <c r="J2878" s="318">
        <v>0</v>
      </c>
      <c r="K2878" s="318" t="s">
        <v>634</v>
      </c>
      <c r="O2878" s="318">
        <v>0</v>
      </c>
      <c r="P2878" s="318">
        <v>0</v>
      </c>
      <c r="Q2878" s="318">
        <v>0</v>
      </c>
      <c r="R2878" s="318">
        <v>3</v>
      </c>
      <c r="S2878" s="318">
        <v>0.13043478260869565</v>
      </c>
      <c r="T2878" s="318">
        <v>0</v>
      </c>
      <c r="U2878" s="318">
        <v>0</v>
      </c>
    </row>
    <row r="2879" spans="1:21" x14ac:dyDescent="0.2">
      <c r="A2879" s="318">
        <v>40708</v>
      </c>
      <c r="B2879" s="318">
        <v>423.55499300000002</v>
      </c>
      <c r="C2879" s="318">
        <v>9.0908076409059197E-3</v>
      </c>
      <c r="D2879" s="318">
        <v>-1.4166598991053087E-3</v>
      </c>
      <c r="E2879" s="318">
        <v>9.2548015013850047E-3</v>
      </c>
      <c r="F2879" s="318">
        <v>9.9667093091838511E-3</v>
      </c>
      <c r="G2879" s="318">
        <v>8.565135083003814E-5</v>
      </c>
      <c r="H2879" s="318">
        <v>8.9933918371540051E-5</v>
      </c>
      <c r="I2879" s="318">
        <v>-3.059512934405792E-2</v>
      </c>
      <c r="J2879" s="318">
        <v>0</v>
      </c>
      <c r="K2879" s="318" t="s">
        <v>634</v>
      </c>
      <c r="O2879" s="318">
        <v>0</v>
      </c>
      <c r="P2879" s="318">
        <v>0</v>
      </c>
      <c r="Q2879" s="318">
        <v>0</v>
      </c>
      <c r="R2879" s="318">
        <v>3</v>
      </c>
      <c r="S2879" s="318">
        <v>0.13043478260869565</v>
      </c>
      <c r="T2879" s="318">
        <v>0</v>
      </c>
      <c r="U2879" s="318">
        <v>0</v>
      </c>
    </row>
    <row r="2880" spans="1:21" x14ac:dyDescent="0.2">
      <c r="A2880" s="318">
        <v>40709</v>
      </c>
      <c r="B2880" s="318">
        <v>413.89300500000002</v>
      </c>
      <c r="C2880" s="318">
        <v>-2.3075860868371937E-2</v>
      </c>
      <c r="D2880" s="318">
        <v>-1.9953973909262357E-3</v>
      </c>
      <c r="E2880" s="318">
        <v>1.0209690819582663E-2</v>
      </c>
      <c r="F2880" s="318">
        <v>1.0995051651858252E-2</v>
      </c>
      <c r="G2880" s="318">
        <v>1.0423778663147052E-4</v>
      </c>
      <c r="H2880" s="318">
        <v>1.0944967596304405E-4</v>
      </c>
      <c r="I2880" s="318">
        <v>-2.3218474545007254E-2</v>
      </c>
      <c r="J2880" s="318">
        <v>0</v>
      </c>
      <c r="K2880" s="318" t="s">
        <v>634</v>
      </c>
      <c r="O2880" s="318">
        <v>0</v>
      </c>
      <c r="P2880" s="318">
        <v>0</v>
      </c>
      <c r="Q2880" s="318">
        <v>0</v>
      </c>
      <c r="R2880" s="318">
        <v>2</v>
      </c>
      <c r="S2880" s="318">
        <v>8.6956521739130432E-2</v>
      </c>
      <c r="T2880" s="318">
        <v>0</v>
      </c>
      <c r="U2880" s="318">
        <v>0</v>
      </c>
    </row>
    <row r="2881" spans="1:21" x14ac:dyDescent="0.2">
      <c r="A2881" s="318">
        <v>40710</v>
      </c>
      <c r="B2881" s="318">
        <v>408.93899499999998</v>
      </c>
      <c r="C2881" s="318">
        <v>-1.2041509955782514E-2</v>
      </c>
      <c r="D2881" s="318">
        <v>-2.8610492396629909E-3</v>
      </c>
      <c r="E2881" s="318">
        <v>1.025622956574522E-2</v>
      </c>
      <c r="F2881" s="318">
        <v>1.1045170301571774E-2</v>
      </c>
      <c r="G2881" s="318">
        <v>1.051902449052664E-4</v>
      </c>
      <c r="H2881" s="318">
        <v>1.1044975715052972E-4</v>
      </c>
      <c r="I2881" s="318">
        <v>-2.9701330839104711E-2</v>
      </c>
      <c r="J2881" s="318">
        <v>0</v>
      </c>
      <c r="K2881" s="318" t="s">
        <v>634</v>
      </c>
      <c r="O2881" s="318">
        <v>0</v>
      </c>
      <c r="P2881" s="318">
        <v>0</v>
      </c>
      <c r="Q2881" s="318">
        <v>0</v>
      </c>
      <c r="R2881" s="318">
        <v>2</v>
      </c>
      <c r="S2881" s="318">
        <v>8.6956521739130432E-2</v>
      </c>
      <c r="T2881" s="318">
        <v>0</v>
      </c>
      <c r="U2881" s="318">
        <v>0</v>
      </c>
    </row>
    <row r="2882" spans="1:21" x14ac:dyDescent="0.2">
      <c r="A2882" s="318">
        <v>40711</v>
      </c>
      <c r="B2882" s="318">
        <v>409.88400300000001</v>
      </c>
      <c r="C2882" s="318">
        <v>2.3082117182328097E-3</v>
      </c>
      <c r="D2882" s="318">
        <v>-2.9422086892155648E-3</v>
      </c>
      <c r="E2882" s="318">
        <v>1.0205736932754349E-2</v>
      </c>
      <c r="F2882" s="318">
        <v>1.0990793619889298E-2</v>
      </c>
      <c r="G2882" s="318">
        <v>1.0415706634058614E-4</v>
      </c>
      <c r="H2882" s="318">
        <v>1.0936491965761545E-4</v>
      </c>
      <c r="I2882" s="318">
        <v>-3.6130598818164668E-2</v>
      </c>
      <c r="J2882" s="318">
        <v>0</v>
      </c>
      <c r="K2882" s="318" t="s">
        <v>634</v>
      </c>
      <c r="O2882" s="318">
        <v>0</v>
      </c>
      <c r="P2882" s="318">
        <v>0</v>
      </c>
      <c r="Q2882" s="318">
        <v>0</v>
      </c>
      <c r="R2882" s="318">
        <v>2</v>
      </c>
      <c r="S2882" s="318">
        <v>8.6956521739130432E-2</v>
      </c>
      <c r="T2882" s="318">
        <v>0</v>
      </c>
      <c r="U2882" s="318">
        <v>0</v>
      </c>
    </row>
    <row r="2883" spans="1:21" x14ac:dyDescent="0.2">
      <c r="A2883" s="318">
        <v>40714</v>
      </c>
      <c r="B2883" s="318">
        <v>406.77499399999999</v>
      </c>
      <c r="C2883" s="318">
        <v>-7.6140078816693737E-3</v>
      </c>
      <c r="D2883" s="318">
        <v>-3.2330801916077784E-3</v>
      </c>
      <c r="E2883" s="318">
        <v>1.0249699421528022E-2</v>
      </c>
      <c r="F2883" s="318">
        <v>1.1038137838568638E-2</v>
      </c>
      <c r="G2883" s="318">
        <v>1.0505633823167187E-4</v>
      </c>
      <c r="H2883" s="318">
        <v>1.1030915514325546E-4</v>
      </c>
      <c r="I2883" s="318">
        <v>-3.0905160471688769E-2</v>
      </c>
      <c r="J2883" s="318">
        <v>0</v>
      </c>
      <c r="K2883" s="318" t="s">
        <v>634</v>
      </c>
      <c r="O2883" s="318">
        <v>0</v>
      </c>
      <c r="P2883" s="318">
        <v>0</v>
      </c>
      <c r="Q2883" s="318">
        <v>0</v>
      </c>
      <c r="R2883" s="318">
        <v>2</v>
      </c>
      <c r="S2883" s="318">
        <v>8.6956521739130432E-2</v>
      </c>
      <c r="T2883" s="318">
        <v>0</v>
      </c>
      <c r="U2883" s="318">
        <v>0</v>
      </c>
    </row>
    <row r="2884" spans="1:21" x14ac:dyDescent="0.2">
      <c r="A2884" s="318">
        <v>40715</v>
      </c>
      <c r="B2884" s="318">
        <v>418.13000499999998</v>
      </c>
      <c r="C2884" s="318">
        <v>2.7532208640271935E-2</v>
      </c>
      <c r="D2884" s="318">
        <v>-2.2211134858297395E-3</v>
      </c>
      <c r="E2884" s="318">
        <v>1.2115296498212573E-2</v>
      </c>
      <c r="F2884" s="318">
        <v>1.3047242382690463E-2</v>
      </c>
      <c r="G2884" s="318">
        <v>1.4678040923960182E-4</v>
      </c>
      <c r="H2884" s="318">
        <v>1.5411942970158191E-4</v>
      </c>
      <c r="I2884" s="318">
        <v>-3.2140441768703489E-2</v>
      </c>
      <c r="J2884" s="318">
        <v>0</v>
      </c>
      <c r="K2884" s="318" t="s">
        <v>634</v>
      </c>
      <c r="O2884" s="318">
        <v>0</v>
      </c>
      <c r="P2884" s="318">
        <v>0</v>
      </c>
      <c r="Q2884" s="318">
        <v>0</v>
      </c>
      <c r="R2884" s="318">
        <v>2</v>
      </c>
      <c r="S2884" s="318">
        <v>8.6956521739130432E-2</v>
      </c>
      <c r="T2884" s="318">
        <v>0</v>
      </c>
      <c r="U2884" s="318">
        <v>0</v>
      </c>
    </row>
    <row r="2885" spans="1:21" x14ac:dyDescent="0.2">
      <c r="A2885" s="318">
        <v>40716</v>
      </c>
      <c r="B2885" s="318">
        <v>414.45901500000002</v>
      </c>
      <c r="C2885" s="318">
        <v>-8.8183093953695564E-3</v>
      </c>
      <c r="D2885" s="318">
        <v>-2.3245477737437021E-3</v>
      </c>
      <c r="E2885" s="318">
        <v>1.2164138297829138E-2</v>
      </c>
      <c r="F2885" s="318">
        <v>1.3099841243815994E-2</v>
      </c>
      <c r="G2885" s="318">
        <v>1.4796626052871354E-4</v>
      </c>
      <c r="H2885" s="318">
        <v>1.5536457355514921E-4</v>
      </c>
      <c r="I2885" s="318">
        <v>-1.7293659536061077E-2</v>
      </c>
      <c r="J2885" s="318">
        <v>0</v>
      </c>
      <c r="K2885" s="318" t="s">
        <v>634</v>
      </c>
      <c r="O2885" s="318">
        <v>0</v>
      </c>
      <c r="P2885" s="318">
        <v>0</v>
      </c>
      <c r="Q2885" s="318">
        <v>0</v>
      </c>
      <c r="R2885" s="318">
        <v>2</v>
      </c>
      <c r="S2885" s="318">
        <v>8.6956521739130432E-2</v>
      </c>
      <c r="T2885" s="318">
        <v>0</v>
      </c>
      <c r="U2885" s="318">
        <v>0</v>
      </c>
    </row>
    <row r="2886" spans="1:21" x14ac:dyDescent="0.2">
      <c r="A2886" s="318">
        <v>40717</v>
      </c>
      <c r="B2886" s="318">
        <v>403.90798999999998</v>
      </c>
      <c r="C2886" s="318">
        <v>-2.5786987022124251E-2</v>
      </c>
      <c r="D2886" s="318">
        <v>-2.7162304761344219E-3</v>
      </c>
      <c r="E2886" s="318">
        <v>1.2795351209310199E-2</v>
      </c>
      <c r="F2886" s="318">
        <v>1.3779608994641753E-2</v>
      </c>
      <c r="G2886" s="318">
        <v>1.63721012569596E-4</v>
      </c>
      <c r="H2886" s="318">
        <v>1.7190706319807579E-4</v>
      </c>
      <c r="I2886" s="318">
        <v>-2.3879735824777776E-2</v>
      </c>
      <c r="J2886" s="318">
        <v>0</v>
      </c>
      <c r="K2886" s="318" t="s">
        <v>634</v>
      </c>
      <c r="O2886" s="318">
        <v>0</v>
      </c>
      <c r="P2886" s="318">
        <v>0</v>
      </c>
      <c r="Q2886" s="318">
        <v>0</v>
      </c>
      <c r="R2886" s="318">
        <v>2</v>
      </c>
      <c r="S2886" s="318">
        <v>8.6956521739130432E-2</v>
      </c>
      <c r="T2886" s="318">
        <v>0</v>
      </c>
      <c r="U2886" s="318">
        <v>0</v>
      </c>
    </row>
    <row r="2887" spans="1:21" x14ac:dyDescent="0.2">
      <c r="A2887" s="318">
        <v>40721</v>
      </c>
      <c r="B2887" s="318">
        <v>402.209991</v>
      </c>
      <c r="C2887" s="318">
        <v>1.6546787227808221E-3</v>
      </c>
      <c r="D2887" s="318">
        <v>-3.3728902799024644E-3</v>
      </c>
      <c r="E2887" s="318">
        <v>1.2612535706127049E-2</v>
      </c>
      <c r="F2887" s="318">
        <v>1.3582730760444512E-2</v>
      </c>
      <c r="G2887" s="318">
        <v>1.5907605693832975E-4</v>
      </c>
      <c r="H2887" s="318">
        <v>1.6702985978524624E-4</v>
      </c>
      <c r="I2887" s="318">
        <v>-3.9243823599538923E-2</v>
      </c>
      <c r="J2887" s="318">
        <v>0</v>
      </c>
      <c r="K2887" s="318" t="s">
        <v>634</v>
      </c>
      <c r="O2887" s="318">
        <v>0</v>
      </c>
      <c r="P2887" s="318">
        <v>0</v>
      </c>
      <c r="Q2887" s="318">
        <v>0</v>
      </c>
      <c r="R2887" s="318">
        <v>3</v>
      </c>
      <c r="S2887" s="318">
        <v>0.13043478260869565</v>
      </c>
      <c r="T2887" s="318">
        <v>0</v>
      </c>
      <c r="U2887" s="318">
        <v>0</v>
      </c>
    </row>
    <row r="2888" spans="1:21" x14ac:dyDescent="0.2">
      <c r="A2888" s="318">
        <v>40722</v>
      </c>
      <c r="B2888" s="318">
        <v>406.14498900000001</v>
      </c>
      <c r="C2888" s="318">
        <v>9.7358937094135459E-3</v>
      </c>
      <c r="D2888" s="318">
        <v>-2.6996917451416903E-3</v>
      </c>
      <c r="E2888" s="318">
        <v>1.2928237812305763E-2</v>
      </c>
      <c r="F2888" s="318">
        <v>1.3922717644021591E-2</v>
      </c>
      <c r="G2888" s="318">
        <v>1.6713933293153251E-4</v>
      </c>
      <c r="H2888" s="318">
        <v>1.7549629957810915E-4</v>
      </c>
      <c r="I2888" s="318">
        <v>-4.1779971222040947E-2</v>
      </c>
      <c r="J2888" s="318">
        <v>0</v>
      </c>
      <c r="K2888" s="318" t="s">
        <v>634</v>
      </c>
      <c r="O2888" s="318">
        <v>0</v>
      </c>
      <c r="P2888" s="318">
        <v>0</v>
      </c>
      <c r="Q2888" s="318">
        <v>0</v>
      </c>
      <c r="R2888" s="318">
        <v>3</v>
      </c>
      <c r="S2888" s="318">
        <v>0.13043478260869565</v>
      </c>
      <c r="T2888" s="318">
        <v>0</v>
      </c>
      <c r="U2888" s="318">
        <v>0</v>
      </c>
    </row>
    <row r="2889" spans="1:21" x14ac:dyDescent="0.2">
      <c r="A2889" s="318">
        <v>40723</v>
      </c>
      <c r="B2889" s="318">
        <v>416.97500600000001</v>
      </c>
      <c r="C2889" s="318">
        <v>2.6316070737966261E-2</v>
      </c>
      <c r="D2889" s="318">
        <v>-2.0146782344179688E-3</v>
      </c>
      <c r="E2889" s="318">
        <v>1.4072661632956609E-2</v>
      </c>
      <c r="F2889" s="318">
        <v>1.5155174066260962E-2</v>
      </c>
      <c r="G2889" s="318">
        <v>1.9803980543568896E-4</v>
      </c>
      <c r="H2889" s="318">
        <v>2.0794179570747342E-4</v>
      </c>
      <c r="I2889" s="318">
        <v>-3.7130098528953305E-2</v>
      </c>
      <c r="J2889" s="318">
        <v>0</v>
      </c>
      <c r="K2889" s="318" t="s">
        <v>634</v>
      </c>
      <c r="O2889" s="318">
        <v>0</v>
      </c>
      <c r="P2889" s="318">
        <v>0</v>
      </c>
      <c r="Q2889" s="318">
        <v>0</v>
      </c>
      <c r="R2889" s="318">
        <v>3</v>
      </c>
      <c r="S2889" s="318">
        <v>0.13043478260869565</v>
      </c>
      <c r="T2889" s="318">
        <v>0</v>
      </c>
      <c r="U2889" s="318">
        <v>0</v>
      </c>
    </row>
    <row r="2890" spans="1:21" x14ac:dyDescent="0.2">
      <c r="A2890" s="318">
        <v>40724</v>
      </c>
      <c r="B2890" s="318">
        <v>421.334991</v>
      </c>
      <c r="C2890" s="318">
        <v>1.0401938013807857E-2</v>
      </c>
      <c r="D2890" s="318">
        <v>-1.6889436633161653E-3</v>
      </c>
      <c r="E2890" s="318">
        <v>1.4285738354704525E-2</v>
      </c>
      <c r="F2890" s="318">
        <v>1.5384641305066411E-2</v>
      </c>
      <c r="G2890" s="318">
        <v>2.0408232033907597E-4</v>
      </c>
      <c r="H2890" s="318">
        <v>2.1428643635602979E-4</v>
      </c>
      <c r="I2890" s="318">
        <v>-2.7230899056398711E-2</v>
      </c>
      <c r="J2890" s="318">
        <v>0</v>
      </c>
      <c r="K2890" s="318" t="s">
        <v>634</v>
      </c>
      <c r="O2890" s="318">
        <v>0</v>
      </c>
      <c r="P2890" s="318">
        <v>0</v>
      </c>
      <c r="Q2890" s="318">
        <v>0</v>
      </c>
      <c r="R2890" s="318">
        <v>3</v>
      </c>
      <c r="S2890" s="318">
        <v>0.13043478260869565</v>
      </c>
      <c r="T2890" s="318">
        <v>0</v>
      </c>
      <c r="U2890" s="318">
        <v>0</v>
      </c>
    </row>
    <row r="2891" spans="1:21" x14ac:dyDescent="0.2">
      <c r="A2891" s="318">
        <v>40725</v>
      </c>
      <c r="B2891" s="318">
        <v>426.12298600000003</v>
      </c>
      <c r="C2891" s="318">
        <v>1.129978376779987E-2</v>
      </c>
      <c r="D2891" s="318">
        <v>-1.6245267540400147E-3</v>
      </c>
      <c r="E2891" s="318">
        <v>1.4343762502474027E-2</v>
      </c>
      <c r="F2891" s="318">
        <v>1.5447128848818182E-2</v>
      </c>
      <c r="G2891" s="318">
        <v>2.0574352272737995E-4</v>
      </c>
      <c r="H2891" s="318">
        <v>2.1603069886374897E-4</v>
      </c>
      <c r="I2891" s="318">
        <v>-2.4039356165138397E-2</v>
      </c>
      <c r="J2891" s="318">
        <v>0</v>
      </c>
      <c r="K2891" s="318" t="s">
        <v>634</v>
      </c>
      <c r="O2891" s="318">
        <v>0</v>
      </c>
      <c r="P2891" s="318">
        <v>0</v>
      </c>
      <c r="Q2891" s="318">
        <v>0</v>
      </c>
      <c r="R2891" s="318">
        <v>3</v>
      </c>
      <c r="S2891" s="318">
        <v>0.13043478260869565</v>
      </c>
      <c r="T2891" s="318">
        <v>0</v>
      </c>
      <c r="U2891" s="318">
        <v>0</v>
      </c>
    </row>
    <row r="2892" spans="1:21" x14ac:dyDescent="0.2">
      <c r="A2892" s="318">
        <v>40728</v>
      </c>
      <c r="B2892" s="318">
        <v>427.550995</v>
      </c>
      <c r="C2892" s="318">
        <v>3.3455636782513181E-3</v>
      </c>
      <c r="D2892" s="318">
        <v>-1.0831954862679893E-3</v>
      </c>
      <c r="E2892" s="318">
        <v>1.4304694563822393E-2</v>
      </c>
      <c r="F2892" s="318">
        <v>1.5405055684116422E-2</v>
      </c>
      <c r="G2892" s="318">
        <v>2.0462428656424993E-4</v>
      </c>
      <c r="H2892" s="318">
        <v>2.1485550089246245E-4</v>
      </c>
      <c r="I2892" s="318">
        <v>-2.1023910379917733E-2</v>
      </c>
      <c r="J2892" s="318">
        <v>0</v>
      </c>
      <c r="K2892" s="318" t="s">
        <v>634</v>
      </c>
      <c r="O2892" s="318">
        <v>0</v>
      </c>
      <c r="P2892" s="318">
        <v>0</v>
      </c>
      <c r="Q2892" s="318">
        <v>0</v>
      </c>
      <c r="R2892" s="318">
        <v>3</v>
      </c>
      <c r="S2892" s="318">
        <v>0.13043478260869565</v>
      </c>
      <c r="T2892" s="318">
        <v>0</v>
      </c>
      <c r="U2892" s="318">
        <v>0</v>
      </c>
    </row>
    <row r="2893" spans="1:21" x14ac:dyDescent="0.2">
      <c r="A2893" s="318">
        <v>40729</v>
      </c>
      <c r="B2893" s="318">
        <v>427.57199100000003</v>
      </c>
      <c r="C2893" s="318">
        <v>4.9106386678820833E-5</v>
      </c>
      <c r="D2893" s="318">
        <v>-5.0945932942768779E-4</v>
      </c>
      <c r="E2893" s="318">
        <v>1.4084908074339712E-2</v>
      </c>
      <c r="F2893" s="318">
        <v>1.5168362541596613E-2</v>
      </c>
      <c r="G2893" s="318">
        <v>1.9838463546260001E-4</v>
      </c>
      <c r="H2893" s="318">
        <v>2.0830386723573002E-4</v>
      </c>
      <c r="I2893" s="318">
        <v>-1.7411983081214371E-2</v>
      </c>
      <c r="J2893" s="318">
        <v>0</v>
      </c>
      <c r="K2893" s="318" t="s">
        <v>634</v>
      </c>
      <c r="O2893" s="318">
        <v>0</v>
      </c>
      <c r="P2893" s="318">
        <v>0</v>
      </c>
      <c r="Q2893" s="318">
        <v>0</v>
      </c>
      <c r="R2893" s="318">
        <v>3</v>
      </c>
      <c r="S2893" s="318">
        <v>0.13043478260869565</v>
      </c>
      <c r="T2893" s="318">
        <v>0</v>
      </c>
      <c r="U2893" s="318">
        <v>0</v>
      </c>
    </row>
    <row r="2894" spans="1:21" x14ac:dyDescent="0.2">
      <c r="A2894" s="318">
        <v>40730</v>
      </c>
      <c r="B2894" s="318">
        <v>424.59201000000002</v>
      </c>
      <c r="C2894" s="318">
        <v>-6.9939428178128126E-3</v>
      </c>
      <c r="D2894" s="318">
        <v>-7.3981071907902542E-4</v>
      </c>
      <c r="E2894" s="318">
        <v>1.4152586310904908E-2</v>
      </c>
      <c r="F2894" s="318">
        <v>1.5241246796359131E-2</v>
      </c>
      <c r="G2894" s="318">
        <v>2.00295699287613E-4</v>
      </c>
      <c r="H2894" s="318">
        <v>2.1031048425199366E-4</v>
      </c>
      <c r="I2894" s="318">
        <v>-1.3615862481108959E-2</v>
      </c>
      <c r="J2894" s="318">
        <v>0</v>
      </c>
      <c r="K2894" s="318" t="s">
        <v>634</v>
      </c>
      <c r="O2894" s="318">
        <v>0</v>
      </c>
      <c r="P2894" s="318">
        <v>0</v>
      </c>
      <c r="Q2894" s="318">
        <v>0</v>
      </c>
      <c r="R2894" s="318">
        <v>3</v>
      </c>
      <c r="S2894" s="318">
        <v>0.13043478260869565</v>
      </c>
      <c r="T2894" s="318">
        <v>0</v>
      </c>
      <c r="U2894" s="318">
        <v>0</v>
      </c>
    </row>
    <row r="2895" spans="1:21" x14ac:dyDescent="0.2">
      <c r="A2895" s="318">
        <v>40731</v>
      </c>
      <c r="B2895" s="318">
        <v>429.05898999999999</v>
      </c>
      <c r="C2895" s="318">
        <v>1.0465683921149275E-2</v>
      </c>
      <c r="D2895" s="318">
        <v>-6.887209540701653E-5</v>
      </c>
      <c r="E2895" s="318">
        <v>1.4341731171554661E-2</v>
      </c>
      <c r="F2895" s="318">
        <v>1.544494126167425E-2</v>
      </c>
      <c r="G2895" s="318">
        <v>2.0568525299714265E-4</v>
      </c>
      <c r="H2895" s="318">
        <v>2.1596951564699978E-4</v>
      </c>
      <c r="I2895" s="318">
        <v>-1.2556622568246989E-2</v>
      </c>
      <c r="J2895" s="318">
        <v>0</v>
      </c>
      <c r="K2895" s="318" t="s">
        <v>634</v>
      </c>
      <c r="O2895" s="318">
        <v>0</v>
      </c>
      <c r="P2895" s="318">
        <v>0</v>
      </c>
      <c r="Q2895" s="318">
        <v>0</v>
      </c>
      <c r="R2895" s="318">
        <v>3</v>
      </c>
      <c r="S2895" s="318">
        <v>0.13043478260869565</v>
      </c>
      <c r="T2895" s="318">
        <v>0</v>
      </c>
      <c r="U2895" s="318">
        <v>0</v>
      </c>
    </row>
    <row r="2896" spans="1:21" x14ac:dyDescent="0.2">
      <c r="A2896" s="318">
        <v>40732</v>
      </c>
      <c r="B2896" s="318">
        <v>421.46301299999999</v>
      </c>
      <c r="C2896" s="318">
        <v>-1.786239260056717E-2</v>
      </c>
      <c r="D2896" s="318">
        <v>-1.1702019501584351E-4</v>
      </c>
      <c r="E2896" s="318">
        <v>1.4402458903947693E-2</v>
      </c>
      <c r="F2896" s="318">
        <v>1.5510340358097514E-2</v>
      </c>
      <c r="G2896" s="318">
        <v>2.0743082247990218E-4</v>
      </c>
      <c r="H2896" s="318">
        <v>2.178023636038973E-4</v>
      </c>
      <c r="I2896" s="318">
        <v>-9.2014616630631627E-3</v>
      </c>
      <c r="J2896" s="318">
        <v>0</v>
      </c>
      <c r="K2896" s="318" t="s">
        <v>634</v>
      </c>
      <c r="O2896" s="318">
        <v>0</v>
      </c>
      <c r="P2896" s="318">
        <v>0</v>
      </c>
      <c r="Q2896" s="318">
        <v>0</v>
      </c>
      <c r="R2896" s="318">
        <v>3</v>
      </c>
      <c r="S2896" s="318">
        <v>0.13043478260869565</v>
      </c>
      <c r="T2896" s="318">
        <v>0</v>
      </c>
      <c r="U2896" s="318">
        <v>0</v>
      </c>
    </row>
    <row r="2897" spans="1:21" x14ac:dyDescent="0.2">
      <c r="A2897" s="318">
        <v>40735</v>
      </c>
      <c r="B2897" s="318">
        <v>416.42199699999998</v>
      </c>
      <c r="C2897" s="318">
        <v>-1.2032860747328426E-2</v>
      </c>
      <c r="D2897" s="318">
        <v>-1.0694507729635387E-3</v>
      </c>
      <c r="E2897" s="318">
        <v>1.4502040575175507E-2</v>
      </c>
      <c r="F2897" s="318">
        <v>1.5617582157881314E-2</v>
      </c>
      <c r="G2897" s="318">
        <v>2.1030918084403674E-4</v>
      </c>
      <c r="H2897" s="318">
        <v>2.2082463988623859E-4</v>
      </c>
      <c r="I2897" s="318">
        <v>-1.7900289875802545E-2</v>
      </c>
      <c r="J2897" s="318">
        <v>0</v>
      </c>
      <c r="K2897" s="318" t="s">
        <v>634</v>
      </c>
      <c r="O2897" s="318">
        <v>0</v>
      </c>
      <c r="P2897" s="318">
        <v>0</v>
      </c>
      <c r="Q2897" s="318">
        <v>0</v>
      </c>
      <c r="R2897" s="318">
        <v>3</v>
      </c>
      <c r="S2897" s="318">
        <v>0.13043478260869565</v>
      </c>
      <c r="T2897" s="318">
        <v>0</v>
      </c>
      <c r="U2897" s="318">
        <v>0</v>
      </c>
    </row>
    <row r="2898" spans="1:21" x14ac:dyDescent="0.2">
      <c r="A2898" s="318">
        <v>40736</v>
      </c>
      <c r="B2898" s="318">
        <v>413.66299400000003</v>
      </c>
      <c r="C2898" s="318">
        <v>-6.6475437814146098E-3</v>
      </c>
      <c r="D2898" s="318">
        <v>-6.9242540232123653E-4</v>
      </c>
      <c r="E2898" s="318">
        <v>1.423408183242484E-2</v>
      </c>
      <c r="F2898" s="318">
        <v>1.5329011204149827E-2</v>
      </c>
      <c r="G2898" s="318">
        <v>2.026090856121669E-4</v>
      </c>
      <c r="H2898" s="318">
        <v>2.1273953989277525E-4</v>
      </c>
      <c r="I2898" s="318">
        <v>-2.5229516914223631E-2</v>
      </c>
      <c r="J2898" s="318">
        <v>0</v>
      </c>
      <c r="K2898" s="318" t="s">
        <v>634</v>
      </c>
      <c r="O2898" s="318">
        <v>0</v>
      </c>
      <c r="P2898" s="318">
        <v>0</v>
      </c>
      <c r="Q2898" s="318">
        <v>0</v>
      </c>
      <c r="R2898" s="318">
        <v>3</v>
      </c>
      <c r="S2898" s="318">
        <v>0.13043478260869565</v>
      </c>
      <c r="T2898" s="318">
        <v>0</v>
      </c>
      <c r="U2898" s="318">
        <v>0</v>
      </c>
    </row>
    <row r="2899" spans="1:21" x14ac:dyDescent="0.2">
      <c r="A2899" s="318">
        <v>40737</v>
      </c>
      <c r="B2899" s="318">
        <v>419.432007</v>
      </c>
      <c r="C2899" s="318">
        <v>1.3849813548687679E-2</v>
      </c>
      <c r="D2899" s="318">
        <v>-4.6580607337924786E-4</v>
      </c>
      <c r="E2899" s="318">
        <v>1.4434105955077776E-2</v>
      </c>
      <c r="F2899" s="318">
        <v>1.5544421797776067E-2</v>
      </c>
      <c r="G2899" s="318">
        <v>2.0834341472241173E-4</v>
      </c>
      <c r="H2899" s="318">
        <v>2.1876058545853232E-4</v>
      </c>
      <c r="I2899" s="318">
        <v>-2.7339193404150881E-2</v>
      </c>
      <c r="J2899" s="318">
        <v>0</v>
      </c>
      <c r="K2899" s="318" t="s">
        <v>634</v>
      </c>
      <c r="O2899" s="318">
        <v>0</v>
      </c>
      <c r="P2899" s="318">
        <v>0</v>
      </c>
      <c r="Q2899" s="318">
        <v>0</v>
      </c>
      <c r="R2899" s="318">
        <v>3</v>
      </c>
      <c r="S2899" s="318">
        <v>0.13043478260869565</v>
      </c>
      <c r="T2899" s="318">
        <v>0</v>
      </c>
      <c r="U2899" s="318">
        <v>0</v>
      </c>
    </row>
    <row r="2900" spans="1:21" x14ac:dyDescent="0.2">
      <c r="A2900" s="318">
        <v>40738</v>
      </c>
      <c r="B2900" s="318">
        <v>414.91101099999997</v>
      </c>
      <c r="C2900" s="318">
        <v>-1.0837365810127248E-2</v>
      </c>
      <c r="D2900" s="318">
        <v>1.1697940558478487E-4</v>
      </c>
      <c r="E2900" s="318">
        <v>1.3704179199762891E-2</v>
      </c>
      <c r="F2900" s="318">
        <v>1.4758346830513882E-2</v>
      </c>
      <c r="G2900" s="318">
        <v>1.8780452753921386E-4</v>
      </c>
      <c r="H2900" s="318">
        <v>1.9719475391617456E-4</v>
      </c>
      <c r="I2900" s="318">
        <v>-2.0156876000915022E-2</v>
      </c>
      <c r="J2900" s="318">
        <v>0</v>
      </c>
      <c r="K2900" s="318" t="s">
        <v>634</v>
      </c>
      <c r="O2900" s="318">
        <v>0</v>
      </c>
      <c r="P2900" s="318">
        <v>0</v>
      </c>
      <c r="Q2900" s="318">
        <v>0</v>
      </c>
      <c r="R2900" s="318">
        <v>3</v>
      </c>
      <c r="S2900" s="318">
        <v>0.13043478260869565</v>
      </c>
      <c r="T2900" s="318">
        <v>0</v>
      </c>
      <c r="U2900" s="318">
        <v>0</v>
      </c>
    </row>
    <row r="2901" spans="1:21" x14ac:dyDescent="0.2">
      <c r="A2901" s="318">
        <v>40739</v>
      </c>
      <c r="B2901" s="318">
        <v>417.48199499999998</v>
      </c>
      <c r="C2901" s="318">
        <v>6.1773517007520512E-3</v>
      </c>
      <c r="D2901" s="318">
        <v>9.8454424637214486E-4</v>
      </c>
      <c r="E2901" s="318">
        <v>1.3470678816929474E-2</v>
      </c>
      <c r="F2901" s="318">
        <v>1.4506884879770202E-2</v>
      </c>
      <c r="G2901" s="318">
        <v>1.8145918778887242E-4</v>
      </c>
      <c r="H2901" s="318">
        <v>1.9053214717831604E-4</v>
      </c>
      <c r="I2901" s="318">
        <v>-1.9909186504561246E-2</v>
      </c>
      <c r="J2901" s="318">
        <v>0</v>
      </c>
      <c r="K2901" s="318" t="s">
        <v>634</v>
      </c>
      <c r="O2901" s="318">
        <v>0</v>
      </c>
      <c r="P2901" s="318">
        <v>0</v>
      </c>
      <c r="Q2901" s="318">
        <v>0</v>
      </c>
      <c r="R2901" s="318">
        <v>3</v>
      </c>
      <c r="S2901" s="318">
        <v>0.13043478260869565</v>
      </c>
      <c r="T2901" s="318">
        <v>0</v>
      </c>
      <c r="U2901" s="318">
        <v>0</v>
      </c>
    </row>
    <row r="2902" spans="1:21" x14ac:dyDescent="0.2">
      <c r="A2902" s="318">
        <v>40742</v>
      </c>
      <c r="B2902" s="318">
        <v>411.283997</v>
      </c>
      <c r="C2902" s="318">
        <v>-1.4957451472447557E-2</v>
      </c>
      <c r="D2902" s="318">
        <v>1.6236980872069888E-4</v>
      </c>
      <c r="E2902" s="318">
        <v>1.3905724542029041E-2</v>
      </c>
      <c r="F2902" s="318">
        <v>1.497539566064666E-2</v>
      </c>
      <c r="G2902" s="318">
        <v>1.9336917503878876E-4</v>
      </c>
      <c r="H2902" s="318">
        <v>2.0303763379072819E-4</v>
      </c>
      <c r="I2902" s="318">
        <v>-1.6683576689154763E-2</v>
      </c>
      <c r="J2902" s="318">
        <v>0</v>
      </c>
      <c r="K2902" s="318" t="s">
        <v>634</v>
      </c>
      <c r="O2902" s="318">
        <v>0</v>
      </c>
      <c r="P2902" s="318">
        <v>0</v>
      </c>
      <c r="Q2902" s="318">
        <v>0</v>
      </c>
      <c r="R2902" s="318">
        <v>3</v>
      </c>
      <c r="S2902" s="318">
        <v>0.13043478260869565</v>
      </c>
      <c r="T2902" s="318">
        <v>0</v>
      </c>
      <c r="U2902" s="318">
        <v>0</v>
      </c>
    </row>
    <row r="2903" spans="1:21" x14ac:dyDescent="0.2">
      <c r="A2903" s="318">
        <v>40743</v>
      </c>
      <c r="B2903" s="318">
        <v>416.06698599999999</v>
      </c>
      <c r="C2903" s="318">
        <v>1.1562305196728214E-2</v>
      </c>
      <c r="D2903" s="318">
        <v>1.0755275743586791E-3</v>
      </c>
      <c r="E2903" s="318">
        <v>1.3998855271841125E-2</v>
      </c>
      <c r="F2903" s="318">
        <v>1.507569029275198E-2</v>
      </c>
      <c r="G2903" s="318">
        <v>1.9596794892195405E-4</v>
      </c>
      <c r="H2903" s="318">
        <v>2.0576634636805177E-4</v>
      </c>
      <c r="I2903" s="318">
        <v>-2.195356502136242E-2</v>
      </c>
      <c r="J2903" s="318">
        <v>0</v>
      </c>
      <c r="K2903" s="318" t="s">
        <v>634</v>
      </c>
      <c r="O2903" s="318">
        <v>0</v>
      </c>
      <c r="P2903" s="318">
        <v>0</v>
      </c>
      <c r="Q2903" s="318">
        <v>0</v>
      </c>
      <c r="R2903" s="318">
        <v>3</v>
      </c>
      <c r="S2903" s="318">
        <v>0.13043478260869565</v>
      </c>
      <c r="T2903" s="318">
        <v>0</v>
      </c>
      <c r="U2903" s="318">
        <v>0</v>
      </c>
    </row>
    <row r="2904" spans="1:21" x14ac:dyDescent="0.2">
      <c r="A2904" s="318">
        <v>40744</v>
      </c>
      <c r="B2904" s="318">
        <v>422.89001500000001</v>
      </c>
      <c r="C2904" s="318">
        <v>1.6265862080267188E-2</v>
      </c>
      <c r="D2904" s="318">
        <v>5.390348810251197E-4</v>
      </c>
      <c r="E2904" s="318">
        <v>1.3122699713105942E-2</v>
      </c>
      <c r="F2904" s="318">
        <v>1.413213815257563E-2</v>
      </c>
      <c r="G2904" s="318">
        <v>1.7220524776035076E-4</v>
      </c>
      <c r="H2904" s="318">
        <v>1.8081551014836831E-4</v>
      </c>
      <c r="I2904" s="318">
        <v>-1.5424531952530596E-2</v>
      </c>
      <c r="J2904" s="318">
        <v>0</v>
      </c>
      <c r="K2904" s="318" t="s">
        <v>634</v>
      </c>
      <c r="O2904" s="318">
        <v>0</v>
      </c>
      <c r="P2904" s="318">
        <v>0</v>
      </c>
      <c r="Q2904" s="318">
        <v>0</v>
      </c>
      <c r="R2904" s="318">
        <v>3</v>
      </c>
      <c r="S2904" s="318">
        <v>0.13043478260869565</v>
      </c>
      <c r="T2904" s="318">
        <v>0</v>
      </c>
      <c r="U2904" s="318">
        <v>0</v>
      </c>
    </row>
    <row r="2905" spans="1:21" x14ac:dyDescent="0.2">
      <c r="A2905" s="318">
        <v>40745</v>
      </c>
      <c r="B2905" s="318">
        <v>426.381012</v>
      </c>
      <c r="C2905" s="318">
        <v>8.2212074862411649E-3</v>
      </c>
      <c r="D2905" s="318">
        <v>1.3504404468161067E-3</v>
      </c>
      <c r="E2905" s="318">
        <v>1.3041730867488876E-2</v>
      </c>
      <c r="F2905" s="318">
        <v>1.4044940934218788E-2</v>
      </c>
      <c r="G2905" s="318">
        <v>1.7008674402001212E-4</v>
      </c>
      <c r="H2905" s="318">
        <v>1.7859108122101272E-4</v>
      </c>
      <c r="I2905" s="318">
        <v>-1.04826308693076E-2</v>
      </c>
      <c r="J2905" s="318">
        <v>0</v>
      </c>
      <c r="K2905" s="318" t="s">
        <v>634</v>
      </c>
      <c r="O2905" s="318">
        <v>0</v>
      </c>
      <c r="P2905" s="318">
        <v>0</v>
      </c>
      <c r="Q2905" s="318">
        <v>0</v>
      </c>
      <c r="R2905" s="318">
        <v>3</v>
      </c>
      <c r="S2905" s="318">
        <v>0.13043478260869565</v>
      </c>
      <c r="T2905" s="318">
        <v>0</v>
      </c>
      <c r="U2905" s="318">
        <v>0</v>
      </c>
    </row>
    <row r="2906" spans="1:21" x14ac:dyDescent="0.2">
      <c r="A2906" s="318">
        <v>40746</v>
      </c>
      <c r="B2906" s="318">
        <v>427.16598499999998</v>
      </c>
      <c r="C2906" s="318">
        <v>1.8393204453003766E-3</v>
      </c>
      <c r="D2906" s="318">
        <v>2.6659788976458507E-3</v>
      </c>
      <c r="E2906" s="318">
        <v>1.1465579890902421E-2</v>
      </c>
      <c r="F2906" s="318">
        <v>1.2347547574817992E-2</v>
      </c>
      <c r="G2906" s="318">
        <v>1.31459522234666E-4</v>
      </c>
      <c r="H2906" s="318">
        <v>1.3803249834639931E-4</v>
      </c>
      <c r="I2906" s="318">
        <v>-3.1336949259639876E-3</v>
      </c>
      <c r="J2906" s="318">
        <v>0</v>
      </c>
      <c r="K2906" s="318" t="s">
        <v>634</v>
      </c>
      <c r="O2906" s="318">
        <v>0</v>
      </c>
      <c r="P2906" s="318">
        <v>0</v>
      </c>
      <c r="Q2906" s="318">
        <v>0</v>
      </c>
      <c r="R2906" s="318">
        <v>3</v>
      </c>
      <c r="S2906" s="318">
        <v>0.13043478260869565</v>
      </c>
      <c r="T2906" s="318">
        <v>0</v>
      </c>
      <c r="U2906" s="318">
        <v>0</v>
      </c>
    </row>
    <row r="2907" spans="1:21" x14ac:dyDescent="0.2">
      <c r="A2907" s="318">
        <v>40749</v>
      </c>
      <c r="B2907" s="318">
        <v>427.22299199999998</v>
      </c>
      <c r="C2907" s="318">
        <v>1.3344507389312238E-4</v>
      </c>
      <c r="D2907" s="318">
        <v>2.9517365352390353E-3</v>
      </c>
      <c r="E2907" s="318">
        <v>1.1316071968986216E-2</v>
      </c>
      <c r="F2907" s="318">
        <v>1.2186539043523617E-2</v>
      </c>
      <c r="G2907" s="318">
        <v>1.2805348480727558E-4</v>
      </c>
      <c r="H2907" s="318">
        <v>1.3445615904763937E-4</v>
      </c>
      <c r="I2907" s="318">
        <v>8.7345808355967277E-3</v>
      </c>
      <c r="J2907" s="318">
        <v>0</v>
      </c>
      <c r="K2907" s="318" t="s">
        <v>634</v>
      </c>
      <c r="O2907" s="318">
        <v>0</v>
      </c>
      <c r="P2907" s="318">
        <v>0</v>
      </c>
      <c r="Q2907" s="318">
        <v>0</v>
      </c>
      <c r="R2907" s="318">
        <v>3</v>
      </c>
      <c r="S2907" s="318">
        <v>0.13043478260869565</v>
      </c>
      <c r="T2907" s="318">
        <v>0</v>
      </c>
      <c r="U2907" s="318">
        <v>0</v>
      </c>
    </row>
    <row r="2908" spans="1:21" x14ac:dyDescent="0.2">
      <c r="A2908" s="318">
        <v>40750</v>
      </c>
      <c r="B2908" s="318">
        <v>427.66000400000001</v>
      </c>
      <c r="C2908" s="318">
        <v>1.0223902922658447E-3</v>
      </c>
      <c r="D2908" s="318">
        <v>2.9216275623573694E-3</v>
      </c>
      <c r="E2908" s="318">
        <v>1.1320535933750486E-2</v>
      </c>
      <c r="F2908" s="318">
        <v>1.2191346390192832E-2</v>
      </c>
      <c r="G2908" s="318">
        <v>1.2815453382733599E-4</v>
      </c>
      <c r="H2908" s="318">
        <v>1.3456226051870279E-4</v>
      </c>
      <c r="I2908" s="318">
        <v>7.0741051354621387E-3</v>
      </c>
      <c r="J2908" s="318">
        <v>0</v>
      </c>
      <c r="K2908" s="318" t="s">
        <v>634</v>
      </c>
      <c r="O2908" s="318">
        <v>0</v>
      </c>
      <c r="P2908" s="318">
        <v>0</v>
      </c>
      <c r="Q2908" s="318">
        <v>0</v>
      </c>
      <c r="R2908" s="318">
        <v>3</v>
      </c>
      <c r="S2908" s="318">
        <v>0.13043478260869565</v>
      </c>
      <c r="T2908" s="318">
        <v>0</v>
      </c>
      <c r="U2908" s="318">
        <v>0</v>
      </c>
    </row>
    <row r="2909" spans="1:21" x14ac:dyDescent="0.2">
      <c r="A2909" s="318">
        <v>40751</v>
      </c>
      <c r="B2909" s="318">
        <v>421.11700400000001</v>
      </c>
      <c r="C2909" s="318">
        <v>-1.5417782404825199E-2</v>
      </c>
      <c r="D2909" s="318">
        <v>1.723833461679334E-3</v>
      </c>
      <c r="E2909" s="318">
        <v>1.1880365075426341E-2</v>
      </c>
      <c r="F2909" s="318">
        <v>1.2794239311997597E-2</v>
      </c>
      <c r="G2909" s="318">
        <v>1.4114307432540994E-4</v>
      </c>
      <c r="H2909" s="318">
        <v>1.4820022804168043E-4</v>
      </c>
      <c r="I2909" s="318">
        <v>3.0615435714495356E-3</v>
      </c>
      <c r="J2909" s="318">
        <v>0</v>
      </c>
      <c r="K2909" s="318" t="s">
        <v>634</v>
      </c>
      <c r="O2909" s="318">
        <v>0</v>
      </c>
      <c r="P2909" s="318">
        <v>0</v>
      </c>
      <c r="Q2909" s="318">
        <v>0</v>
      </c>
      <c r="R2909" s="318">
        <v>3</v>
      </c>
      <c r="S2909" s="318">
        <v>0.13043478260869565</v>
      </c>
      <c r="T2909" s="318">
        <v>0</v>
      </c>
      <c r="U2909" s="318">
        <v>0</v>
      </c>
    </row>
    <row r="2910" spans="1:21" x14ac:dyDescent="0.2">
      <c r="A2910" s="318">
        <v>40752</v>
      </c>
      <c r="B2910" s="318">
        <v>421.89401199999998</v>
      </c>
      <c r="C2910" s="318">
        <v>1.8434117829689389E-3</v>
      </c>
      <c r="D2910" s="318">
        <v>5.5846874953660488E-4</v>
      </c>
      <c r="E2910" s="318">
        <v>1.0463216709194804E-2</v>
      </c>
      <c r="F2910" s="318">
        <v>1.1268079532979019E-2</v>
      </c>
      <c r="G2910" s="318">
        <v>1.0947890390357335E-4</v>
      </c>
      <c r="H2910" s="318">
        <v>1.1495284909875202E-4</v>
      </c>
      <c r="I2910" s="318">
        <v>-6.0782700949226914E-3</v>
      </c>
      <c r="J2910" s="318">
        <v>0</v>
      </c>
      <c r="K2910" s="318" t="s">
        <v>634</v>
      </c>
      <c r="O2910" s="318">
        <v>0</v>
      </c>
      <c r="P2910" s="318">
        <v>0</v>
      </c>
      <c r="Q2910" s="318">
        <v>0</v>
      </c>
      <c r="R2910" s="318">
        <v>3</v>
      </c>
      <c r="S2910" s="318">
        <v>0.13043478260869565</v>
      </c>
      <c r="T2910" s="318">
        <v>0</v>
      </c>
      <c r="U2910" s="318">
        <v>0</v>
      </c>
    </row>
    <row r="2911" spans="1:21" x14ac:dyDescent="0.2">
      <c r="A2911" s="318">
        <v>40753</v>
      </c>
      <c r="B2911" s="318">
        <v>417.64801</v>
      </c>
      <c r="C2911" s="318">
        <v>-1.0115129657471402E-2</v>
      </c>
      <c r="D2911" s="318">
        <v>-4.1853447290526478E-4</v>
      </c>
      <c r="E2911" s="318">
        <v>1.045601418476228E-2</v>
      </c>
      <c r="F2911" s="318">
        <v>1.1260322968205531E-2</v>
      </c>
      <c r="G2911" s="318">
        <v>1.0932823263194999E-4</v>
      </c>
      <c r="H2911" s="318">
        <v>1.147946442635475E-4</v>
      </c>
      <c r="I2911" s="318">
        <v>-1.1426203617378936E-2</v>
      </c>
      <c r="J2911" s="318">
        <v>0</v>
      </c>
      <c r="K2911" s="318" t="s">
        <v>634</v>
      </c>
      <c r="O2911" s="318">
        <v>0</v>
      </c>
      <c r="P2911" s="318">
        <v>0</v>
      </c>
      <c r="Q2911" s="318">
        <v>0</v>
      </c>
      <c r="R2911" s="318">
        <v>3</v>
      </c>
      <c r="S2911" s="318">
        <v>0.13043478260869565</v>
      </c>
      <c r="T2911" s="318">
        <v>0</v>
      </c>
      <c r="U2911" s="318">
        <v>0</v>
      </c>
    </row>
    <row r="2912" spans="1:21" x14ac:dyDescent="0.2">
      <c r="A2912" s="318">
        <v>40756</v>
      </c>
      <c r="B2912" s="318">
        <v>411.70700099999999</v>
      </c>
      <c r="C2912" s="318">
        <v>-1.4327062703310604E-2</v>
      </c>
      <c r="D2912" s="318">
        <v>-1.638860495339097E-3</v>
      </c>
      <c r="E2912" s="318">
        <v>1.0515273938806651E-2</v>
      </c>
      <c r="F2912" s="318">
        <v>1.13241411648687E-2</v>
      </c>
      <c r="G2912" s="318">
        <v>1.1057098600814635E-4</v>
      </c>
      <c r="H2912" s="318">
        <v>1.1609953530855367E-4</v>
      </c>
      <c r="I2912" s="318">
        <v>-1.9111823220198231E-2</v>
      </c>
      <c r="J2912" s="318">
        <v>0</v>
      </c>
      <c r="K2912" s="318" t="s">
        <v>634</v>
      </c>
      <c r="O2912" s="318">
        <v>0</v>
      </c>
      <c r="P2912" s="318">
        <v>0</v>
      </c>
      <c r="Q2912" s="318">
        <v>0</v>
      </c>
      <c r="R2912" s="318">
        <v>3</v>
      </c>
      <c r="S2912" s="318">
        <v>0.13043478260869565</v>
      </c>
      <c r="T2912" s="318">
        <v>0</v>
      </c>
      <c r="U2912" s="318">
        <v>0</v>
      </c>
    </row>
    <row r="2913" spans="1:21" x14ac:dyDescent="0.2">
      <c r="A2913" s="318">
        <v>40757</v>
      </c>
      <c r="B2913" s="318">
        <v>402.36599699999999</v>
      </c>
      <c r="C2913" s="318">
        <v>-2.2949819013932081E-2</v>
      </c>
      <c r="D2913" s="318">
        <v>-2.8910215759192586E-3</v>
      </c>
      <c r="E2913" s="318">
        <v>1.1418857504137032E-2</v>
      </c>
      <c r="F2913" s="318">
        <v>1.2297231158301418E-2</v>
      </c>
      <c r="G2913" s="318">
        <v>1.3039030669978661E-4</v>
      </c>
      <c r="H2913" s="318">
        <v>1.3690982203477594E-4</v>
      </c>
      <c r="I2913" s="318">
        <v>-3.1141325562058553E-2</v>
      </c>
      <c r="J2913" s="318">
        <v>0</v>
      </c>
      <c r="K2913" s="318" t="s">
        <v>634</v>
      </c>
      <c r="O2913" s="318">
        <v>0</v>
      </c>
      <c r="P2913" s="318">
        <v>0</v>
      </c>
      <c r="Q2913" s="318">
        <v>0</v>
      </c>
      <c r="R2913" s="318">
        <v>3</v>
      </c>
      <c r="S2913" s="318">
        <v>0.13043478260869565</v>
      </c>
      <c r="T2913" s="318">
        <v>0</v>
      </c>
      <c r="U2913" s="318">
        <v>0</v>
      </c>
    </row>
    <row r="2914" spans="1:21" x14ac:dyDescent="0.2">
      <c r="A2914" s="318">
        <v>40758</v>
      </c>
      <c r="B2914" s="318">
        <v>394.41598499999998</v>
      </c>
      <c r="C2914" s="318">
        <v>-1.9955962892114015E-2</v>
      </c>
      <c r="D2914" s="318">
        <v>-3.8436439225284411E-3</v>
      </c>
      <c r="E2914" s="318">
        <v>1.1981896193099006E-2</v>
      </c>
      <c r="F2914" s="318">
        <v>1.2903580515645083E-2</v>
      </c>
      <c r="G2914" s="318">
        <v>1.4356583638220046E-4</v>
      </c>
      <c r="H2914" s="318">
        <v>1.5074412820131048E-4</v>
      </c>
      <c r="I2914" s="318">
        <v>-4.1442098332720084E-2</v>
      </c>
      <c r="J2914" s="318">
        <v>0</v>
      </c>
      <c r="K2914" s="318" t="s">
        <v>634</v>
      </c>
      <c r="O2914" s="318">
        <v>0</v>
      </c>
      <c r="P2914" s="318">
        <v>0</v>
      </c>
      <c r="Q2914" s="318">
        <v>0</v>
      </c>
      <c r="R2914" s="318">
        <v>3</v>
      </c>
      <c r="S2914" s="318">
        <v>0.13043478260869565</v>
      </c>
      <c r="T2914" s="318">
        <v>0</v>
      </c>
      <c r="U2914" s="318">
        <v>0</v>
      </c>
    </row>
    <row r="2915" spans="1:21" x14ac:dyDescent="0.2">
      <c r="A2915" s="318">
        <v>40759</v>
      </c>
      <c r="B2915" s="318">
        <v>375.35900900000001</v>
      </c>
      <c r="C2915" s="318">
        <v>-4.9523226496543754E-2</v>
      </c>
      <c r="D2915" s="318">
        <v>-5.8688479072299144E-3</v>
      </c>
      <c r="E2915" s="318">
        <v>1.5591481863309204E-2</v>
      </c>
      <c r="F2915" s="318">
        <v>1.6790826622025298E-2</v>
      </c>
      <c r="G2915" s="318">
        <v>2.4309430669389984E-4</v>
      </c>
      <c r="H2915" s="318">
        <v>2.5524902202859486E-4</v>
      </c>
      <c r="I2915" s="318">
        <v>-4.6814781310954422E-2</v>
      </c>
      <c r="J2915" s="318">
        <v>0</v>
      </c>
      <c r="K2915" s="318" t="s">
        <v>634</v>
      </c>
      <c r="O2915" s="318">
        <v>0</v>
      </c>
      <c r="P2915" s="318">
        <v>0</v>
      </c>
      <c r="Q2915" s="318">
        <v>0</v>
      </c>
      <c r="R2915" s="318">
        <v>3</v>
      </c>
      <c r="S2915" s="318">
        <v>0.13043478260869565</v>
      </c>
      <c r="T2915" s="318">
        <v>0</v>
      </c>
      <c r="U2915" s="318">
        <v>0</v>
      </c>
    </row>
    <row r="2916" spans="1:21" x14ac:dyDescent="0.2">
      <c r="A2916" s="318">
        <v>40760</v>
      </c>
      <c r="B2916" s="318">
        <v>365.03298999999998</v>
      </c>
      <c r="C2916" s="318">
        <v>-2.7895192269698377E-2</v>
      </c>
      <c r="D2916" s="318">
        <v>-7.6955562972702797E-3</v>
      </c>
      <c r="E2916" s="318">
        <v>1.5827436487651104E-2</v>
      </c>
      <c r="F2916" s="318">
        <v>1.7044931602085804E-2</v>
      </c>
      <c r="G2916" s="318">
        <v>2.5050774577062946E-4</v>
      </c>
      <c r="H2916" s="318">
        <v>2.6303313305916094E-4</v>
      </c>
      <c r="I2916" s="318">
        <v>-6.6199905481840168E-2</v>
      </c>
      <c r="J2916" s="318">
        <v>0</v>
      </c>
      <c r="K2916" s="318" t="s">
        <v>634</v>
      </c>
      <c r="O2916" s="318">
        <v>0</v>
      </c>
      <c r="P2916" s="318">
        <v>0</v>
      </c>
      <c r="Q2916" s="318">
        <v>0</v>
      </c>
      <c r="R2916" s="318">
        <v>3</v>
      </c>
      <c r="S2916" s="318">
        <v>0.13043478260869565</v>
      </c>
      <c r="T2916" s="318">
        <v>0</v>
      </c>
      <c r="U2916" s="318">
        <v>0</v>
      </c>
    </row>
    <row r="2917" spans="1:21" x14ac:dyDescent="0.2">
      <c r="A2917" s="318">
        <v>40763</v>
      </c>
      <c r="B2917" s="318">
        <v>344.391998</v>
      </c>
      <c r="C2917" s="318">
        <v>-5.8207195387056834E-2</v>
      </c>
      <c r="D2917" s="318">
        <v>-9.6167373823412162E-3</v>
      </c>
      <c r="E2917" s="318">
        <v>1.9210291989630306E-2</v>
      </c>
      <c r="F2917" s="318">
        <v>2.0688006758063406E-2</v>
      </c>
      <c r="G2917" s="318">
        <v>3.6903531832685433E-4</v>
      </c>
      <c r="H2917" s="318">
        <v>3.8748708424319705E-4</v>
      </c>
      <c r="I2917" s="318">
        <v>-8.1540097006771603E-2</v>
      </c>
      <c r="J2917" s="318">
        <v>0</v>
      </c>
      <c r="K2917" s="318" t="s">
        <v>634</v>
      </c>
      <c r="O2917" s="318">
        <v>0</v>
      </c>
      <c r="P2917" s="318">
        <v>0</v>
      </c>
      <c r="Q2917" s="318">
        <v>0</v>
      </c>
      <c r="R2917" s="318">
        <v>3</v>
      </c>
      <c r="S2917" s="318">
        <v>0.13043478260869565</v>
      </c>
      <c r="T2917" s="318">
        <v>0</v>
      </c>
      <c r="U2917" s="318">
        <v>0</v>
      </c>
    </row>
    <row r="2918" spans="1:21" x14ac:dyDescent="0.2">
      <c r="A2918" s="318">
        <v>40764</v>
      </c>
      <c r="B2918" s="318">
        <v>348.04800399999999</v>
      </c>
      <c r="C2918" s="318">
        <v>1.0559875117283665E-2</v>
      </c>
      <c r="D2918" s="318">
        <v>-8.5408928173596865E-3</v>
      </c>
      <c r="E2918" s="318">
        <v>1.9694743123857012E-2</v>
      </c>
      <c r="F2918" s="318">
        <v>2.1209723364153703E-2</v>
      </c>
      <c r="G2918" s="318">
        <v>3.8788290671471301E-4</v>
      </c>
      <c r="H2918" s="318">
        <v>4.0727705205044869E-4</v>
      </c>
      <c r="I2918" s="318">
        <v>-0.10637247297683856</v>
      </c>
      <c r="J2918" s="318">
        <v>0</v>
      </c>
      <c r="K2918" s="318" t="s">
        <v>634</v>
      </c>
      <c r="O2918" s="318">
        <v>0</v>
      </c>
      <c r="P2918" s="318">
        <v>0</v>
      </c>
      <c r="Q2918" s="318">
        <v>0</v>
      </c>
      <c r="R2918" s="318">
        <v>3</v>
      </c>
      <c r="S2918" s="318">
        <v>0.13043478260869565</v>
      </c>
      <c r="T2918" s="318">
        <v>0</v>
      </c>
      <c r="U2918" s="318">
        <v>0</v>
      </c>
    </row>
    <row r="2919" spans="1:21" x14ac:dyDescent="0.2">
      <c r="A2919" s="318">
        <v>40765</v>
      </c>
      <c r="B2919" s="318">
        <v>344.28201300000001</v>
      </c>
      <c r="C2919" s="318">
        <v>-1.0879286040821735E-2</v>
      </c>
      <c r="D2919" s="318">
        <v>-8.742404353521931E-3</v>
      </c>
      <c r="E2919" s="318">
        <v>1.969605125616115E-2</v>
      </c>
      <c r="F2919" s="318">
        <v>2.12111321220197E-2</v>
      </c>
      <c r="G2919" s="318">
        <v>3.8793443508532724E-4</v>
      </c>
      <c r="H2919" s="318">
        <v>4.0733115683959359E-4</v>
      </c>
      <c r="I2919" s="318">
        <v>-0.10030413579317644</v>
      </c>
      <c r="J2919" s="318">
        <v>0</v>
      </c>
      <c r="K2919" s="318" t="s">
        <v>634</v>
      </c>
      <c r="O2919" s="318">
        <v>0</v>
      </c>
      <c r="P2919" s="318">
        <v>0</v>
      </c>
      <c r="Q2919" s="318">
        <v>0</v>
      </c>
      <c r="R2919" s="318">
        <v>3</v>
      </c>
      <c r="S2919" s="318">
        <v>0.13043478260869565</v>
      </c>
      <c r="T2919" s="318">
        <v>0</v>
      </c>
      <c r="U2919" s="318">
        <v>0</v>
      </c>
    </row>
    <row r="2920" spans="1:21" x14ac:dyDescent="0.2">
      <c r="A2920" s="318">
        <v>40766</v>
      </c>
      <c r="B2920" s="318">
        <v>355.99798600000003</v>
      </c>
      <c r="C2920" s="318">
        <v>3.3463946783464704E-2</v>
      </c>
      <c r="D2920" s="318">
        <v>-7.8083980090087376E-3</v>
      </c>
      <c r="E2920" s="318">
        <v>2.1226559711103477E-2</v>
      </c>
      <c r="F2920" s="318">
        <v>2.2859371996572973E-2</v>
      </c>
      <c r="G2920" s="318">
        <v>4.5056683716904135E-4</v>
      </c>
      <c r="H2920" s="318">
        <v>4.7309517902749344E-4</v>
      </c>
      <c r="I2920" s="318">
        <v>-0.10329127412894069</v>
      </c>
      <c r="J2920" s="318">
        <v>0</v>
      </c>
      <c r="K2920" s="318" t="s">
        <v>634</v>
      </c>
      <c r="O2920" s="318">
        <v>0</v>
      </c>
      <c r="P2920" s="318">
        <v>0</v>
      </c>
      <c r="Q2920" s="318">
        <v>0</v>
      </c>
      <c r="R2920" s="318">
        <v>3</v>
      </c>
      <c r="S2920" s="318">
        <v>0.13043478260869565</v>
      </c>
      <c r="T2920" s="318">
        <v>0</v>
      </c>
      <c r="U2920" s="318">
        <v>0</v>
      </c>
    </row>
    <row r="2921" spans="1:21" x14ac:dyDescent="0.2">
      <c r="A2921" s="318">
        <v>40767</v>
      </c>
      <c r="B2921" s="318">
        <v>366.31201199999998</v>
      </c>
      <c r="C2921" s="318">
        <v>2.8560388507232342E-2</v>
      </c>
      <c r="D2921" s="318">
        <v>-5.9323144700868533E-3</v>
      </c>
      <c r="E2921" s="318">
        <v>2.2639497843105143E-2</v>
      </c>
      <c r="F2921" s="318">
        <v>2.4380997677190153E-2</v>
      </c>
      <c r="G2921" s="318">
        <v>5.1254686258796244E-4</v>
      </c>
      <c r="H2921" s="318">
        <v>5.3817420571736056E-4</v>
      </c>
      <c r="I2921" s="318">
        <v>-9.020713125511505E-2</v>
      </c>
      <c r="J2921" s="318">
        <v>0</v>
      </c>
      <c r="K2921" s="318" t="s">
        <v>634</v>
      </c>
      <c r="O2921" s="318">
        <v>0</v>
      </c>
      <c r="P2921" s="318">
        <v>0</v>
      </c>
      <c r="Q2921" s="318">
        <v>0</v>
      </c>
      <c r="R2921" s="318">
        <v>3</v>
      </c>
      <c r="S2921" s="318">
        <v>0.13043478260869565</v>
      </c>
      <c r="T2921" s="318">
        <v>0</v>
      </c>
      <c r="U2921" s="318">
        <v>0</v>
      </c>
    </row>
    <row r="2922" spans="1:21" x14ac:dyDescent="0.2">
      <c r="A2922" s="318">
        <v>40770</v>
      </c>
      <c r="B2922" s="318">
        <v>371.58401500000002</v>
      </c>
      <c r="C2922" s="318">
        <v>1.4289527289942682E-2</v>
      </c>
      <c r="D2922" s="318">
        <v>-5.5460203944111101E-3</v>
      </c>
      <c r="E2922" s="318">
        <v>2.2923876674536114E-2</v>
      </c>
      <c r="F2922" s="318">
        <v>2.4687251803346584E-2</v>
      </c>
      <c r="G2922" s="318">
        <v>5.2550412178934086E-4</v>
      </c>
      <c r="H2922" s="318">
        <v>5.5177932787880794E-4</v>
      </c>
      <c r="I2922" s="318">
        <v>-6.84543369650603E-2</v>
      </c>
      <c r="J2922" s="318">
        <v>0</v>
      </c>
      <c r="K2922" s="318" t="s">
        <v>634</v>
      </c>
      <c r="O2922" s="318">
        <v>0</v>
      </c>
      <c r="P2922" s="318">
        <v>0</v>
      </c>
      <c r="Q2922" s="318">
        <v>0</v>
      </c>
      <c r="R2922" s="318">
        <v>3</v>
      </c>
      <c r="S2922" s="318">
        <v>0.13043478260869565</v>
      </c>
      <c r="T2922" s="318">
        <v>0</v>
      </c>
      <c r="U2922" s="318">
        <v>0</v>
      </c>
    </row>
    <row r="2923" spans="1:21" x14ac:dyDescent="0.2">
      <c r="A2923" s="318">
        <v>40771</v>
      </c>
      <c r="B2923" s="318">
        <v>370.93398999999999</v>
      </c>
      <c r="C2923" s="318">
        <v>-1.750867081145748E-3</v>
      </c>
      <c r="D2923" s="318">
        <v>-4.9171354233967391E-3</v>
      </c>
      <c r="E2923" s="318">
        <v>2.2833752612173994E-2</v>
      </c>
      <c r="F2923" s="318">
        <v>2.4590195120802762E-2</v>
      </c>
      <c r="G2923" s="318">
        <v>5.2138025835396268E-4</v>
      </c>
      <c r="H2923" s="318">
        <v>5.4744927127166082E-4</v>
      </c>
      <c r="I2923" s="318">
        <v>-6.1355076755532111E-2</v>
      </c>
      <c r="J2923" s="318">
        <v>0</v>
      </c>
      <c r="K2923" s="318" t="s">
        <v>634</v>
      </c>
      <c r="O2923" s="318">
        <v>0</v>
      </c>
      <c r="P2923" s="318">
        <v>0</v>
      </c>
      <c r="Q2923" s="318">
        <v>0</v>
      </c>
      <c r="R2923" s="318">
        <v>3</v>
      </c>
      <c r="S2923" s="318">
        <v>0.13043478260869565</v>
      </c>
      <c r="T2923" s="318">
        <v>0</v>
      </c>
      <c r="U2923" s="318">
        <v>0</v>
      </c>
    </row>
    <row r="2924" spans="1:21" x14ac:dyDescent="0.2">
      <c r="A2924" s="318">
        <v>40772</v>
      </c>
      <c r="B2924" s="318">
        <v>375.53900099999998</v>
      </c>
      <c r="C2924" s="318">
        <v>1.2338207743083996E-2</v>
      </c>
      <c r="D2924" s="318">
        <v>-4.8801876830940815E-3</v>
      </c>
      <c r="E2924" s="318">
        <v>2.2862361430825841E-2</v>
      </c>
      <c r="F2924" s="318">
        <v>2.4621004617812442E-2</v>
      </c>
      <c r="G2924" s="318">
        <v>5.2268757019371297E-4</v>
      </c>
      <c r="H2924" s="318">
        <v>5.4882194870339862E-4</v>
      </c>
      <c r="I2924" s="318">
        <v>-6.0791063696875342E-2</v>
      </c>
      <c r="J2924" s="318">
        <v>0</v>
      </c>
      <c r="K2924" s="318" t="s">
        <v>634</v>
      </c>
      <c r="O2924" s="318">
        <v>0</v>
      </c>
      <c r="P2924" s="318">
        <v>0</v>
      </c>
      <c r="Q2924" s="318">
        <v>0</v>
      </c>
      <c r="R2924" s="318">
        <v>3</v>
      </c>
      <c r="S2924" s="318">
        <v>0.13043478260869565</v>
      </c>
      <c r="T2924" s="318">
        <v>0</v>
      </c>
      <c r="U2924" s="318">
        <v>0</v>
      </c>
    </row>
    <row r="2925" spans="1:21" x14ac:dyDescent="0.2">
      <c r="A2925" s="318">
        <v>40773</v>
      </c>
      <c r="B2925" s="318">
        <v>353.12399299999998</v>
      </c>
      <c r="C2925" s="318">
        <v>-6.1543079776547278E-2</v>
      </c>
      <c r="D2925" s="318">
        <v>-8.5853753905614366E-3</v>
      </c>
      <c r="E2925" s="318">
        <v>2.5425363899829554E-2</v>
      </c>
      <c r="F2925" s="318">
        <v>2.7381161122893363E-2</v>
      </c>
      <c r="G2925" s="318">
        <v>6.4644912943875594E-4</v>
      </c>
      <c r="H2925" s="318">
        <v>6.7877158591069377E-4</v>
      </c>
      <c r="I2925" s="318">
        <v>-5.5029058322604324E-2</v>
      </c>
      <c r="J2925" s="318">
        <v>0</v>
      </c>
      <c r="K2925" s="318" t="s">
        <v>634</v>
      </c>
      <c r="O2925" s="318">
        <v>0</v>
      </c>
      <c r="P2925" s="318">
        <v>0</v>
      </c>
      <c r="Q2925" s="318">
        <v>0</v>
      </c>
      <c r="R2925" s="318">
        <v>3</v>
      </c>
      <c r="S2925" s="318">
        <v>0.13043478260869565</v>
      </c>
      <c r="T2925" s="318">
        <v>0</v>
      </c>
      <c r="U2925" s="318">
        <v>0</v>
      </c>
    </row>
    <row r="2926" spans="1:21" x14ac:dyDescent="0.2">
      <c r="A2926" s="318">
        <v>40774</v>
      </c>
      <c r="B2926" s="318">
        <v>351.442993</v>
      </c>
      <c r="C2926" s="318">
        <v>-4.7717341942525816E-3</v>
      </c>
      <c r="D2926" s="318">
        <v>-9.204086899156378E-3</v>
      </c>
      <c r="E2926" s="318">
        <v>2.5152560841200884E-2</v>
      </c>
      <c r="F2926" s="318">
        <v>2.7087373213600951E-2</v>
      </c>
      <c r="G2926" s="318">
        <v>6.3265131687031213E-4</v>
      </c>
      <c r="H2926" s="318">
        <v>6.6428388271382781E-4</v>
      </c>
      <c r="I2926" s="318">
        <v>-9.4147094634123352E-2</v>
      </c>
      <c r="J2926" s="318">
        <v>0</v>
      </c>
      <c r="K2926" s="318" t="s">
        <v>634</v>
      </c>
      <c r="O2926" s="318">
        <v>0</v>
      </c>
      <c r="P2926" s="318">
        <v>0</v>
      </c>
      <c r="Q2926" s="318">
        <v>0</v>
      </c>
      <c r="R2926" s="318">
        <v>3</v>
      </c>
      <c r="S2926" s="318">
        <v>0.13043478260869565</v>
      </c>
      <c r="T2926" s="318">
        <v>0</v>
      </c>
      <c r="U2926" s="318">
        <v>0</v>
      </c>
    </row>
    <row r="2927" spans="1:21" x14ac:dyDescent="0.2">
      <c r="A2927" s="318">
        <v>40777</v>
      </c>
      <c r="B2927" s="318">
        <v>350.88900799999999</v>
      </c>
      <c r="C2927" s="318">
        <v>-1.5775590863088738E-3</v>
      </c>
      <c r="D2927" s="318">
        <v>-9.3667954482806286E-3</v>
      </c>
      <c r="E2927" s="318">
        <v>2.5088520744156736E-2</v>
      </c>
      <c r="F2927" s="318">
        <v>2.7018406955245714E-2</v>
      </c>
      <c r="G2927" s="318">
        <v>6.294338731299828E-4</v>
      </c>
      <c r="H2927" s="318">
        <v>6.6090556678648194E-4</v>
      </c>
      <c r="I2927" s="318">
        <v>-9.5325746521532181E-2</v>
      </c>
      <c r="J2927" s="318">
        <v>0</v>
      </c>
      <c r="K2927" s="318" t="s">
        <v>634</v>
      </c>
      <c r="O2927" s="318">
        <v>0</v>
      </c>
      <c r="P2927" s="318">
        <v>0</v>
      </c>
      <c r="Q2927" s="318">
        <v>0</v>
      </c>
      <c r="R2927" s="318">
        <v>3</v>
      </c>
      <c r="S2927" s="318">
        <v>0.13043478260869565</v>
      </c>
      <c r="T2927" s="318">
        <v>0</v>
      </c>
      <c r="U2927" s="318">
        <v>0</v>
      </c>
    </row>
    <row r="2928" spans="1:21" x14ac:dyDescent="0.2">
      <c r="A2928" s="318">
        <v>40778</v>
      </c>
      <c r="B2928" s="318">
        <v>351.28298999999998</v>
      </c>
      <c r="C2928" s="318">
        <v>1.1221810111111175E-3</v>
      </c>
      <c r="D2928" s="318">
        <v>-9.3197127846035809E-3</v>
      </c>
      <c r="E2928" s="318">
        <v>2.5108160991463097E-2</v>
      </c>
      <c r="F2928" s="318">
        <v>2.7039557990806411E-2</v>
      </c>
      <c r="G2928" s="318">
        <v>6.3041974837322917E-4</v>
      </c>
      <c r="H2928" s="318">
        <v>6.6194073579189071E-4</v>
      </c>
      <c r="I2928" s="318">
        <v>-8.9196306589896135E-2</v>
      </c>
      <c r="J2928" s="318">
        <v>0</v>
      </c>
      <c r="K2928" s="318" t="s">
        <v>634</v>
      </c>
      <c r="O2928" s="318">
        <v>0</v>
      </c>
      <c r="P2928" s="318">
        <v>0</v>
      </c>
      <c r="Q2928" s="318">
        <v>0</v>
      </c>
      <c r="R2928" s="318">
        <v>3</v>
      </c>
      <c r="S2928" s="318">
        <v>0.13043478260869565</v>
      </c>
      <c r="T2928" s="318">
        <v>0</v>
      </c>
      <c r="U2928" s="318">
        <v>0</v>
      </c>
    </row>
    <row r="2929" spans="1:21" x14ac:dyDescent="0.2">
      <c r="A2929" s="318">
        <v>40779</v>
      </c>
      <c r="B2929" s="318">
        <v>361.63900799999999</v>
      </c>
      <c r="C2929" s="318">
        <v>2.9054360860234305E-2</v>
      </c>
      <c r="D2929" s="318">
        <v>-7.9848570432717487E-3</v>
      </c>
      <c r="E2929" s="318">
        <v>2.6397525227431773E-2</v>
      </c>
      <c r="F2929" s="318">
        <v>2.8428104091080368E-2</v>
      </c>
      <c r="G2929" s="318">
        <v>6.9682933813289684E-4</v>
      </c>
      <c r="H2929" s="318">
        <v>7.3167080503954167E-4</v>
      </c>
      <c r="I2929" s="318">
        <v>-8.8420383536021371E-2</v>
      </c>
      <c r="J2929" s="318">
        <v>0</v>
      </c>
      <c r="K2929" s="318" t="s">
        <v>634</v>
      </c>
      <c r="O2929" s="318">
        <v>0</v>
      </c>
      <c r="P2929" s="318">
        <v>0</v>
      </c>
      <c r="Q2929" s="318">
        <v>0</v>
      </c>
      <c r="R2929" s="318">
        <v>2</v>
      </c>
      <c r="S2929" s="318">
        <v>8.6956521739130432E-2</v>
      </c>
      <c r="T2929" s="318">
        <v>0</v>
      </c>
      <c r="U2929" s="318">
        <v>0</v>
      </c>
    </row>
    <row r="2930" spans="1:21" x14ac:dyDescent="0.2">
      <c r="A2930" s="318">
        <v>40780</v>
      </c>
      <c r="B2930" s="318">
        <v>357.56500199999999</v>
      </c>
      <c r="C2930" s="318">
        <v>-1.1329329423660646E-2</v>
      </c>
      <c r="D2930" s="318">
        <v>-7.7901688060734373E-3</v>
      </c>
      <c r="E2930" s="318">
        <v>2.6355007024308423E-2</v>
      </c>
      <c r="F2930" s="318">
        <v>2.8382315256947531E-2</v>
      </c>
      <c r="G2930" s="318">
        <v>6.9458639525134627E-4</v>
      </c>
      <c r="H2930" s="318">
        <v>7.2931571501391366E-4</v>
      </c>
      <c r="I2930" s="318">
        <v>-7.5194721997510386E-2</v>
      </c>
      <c r="J2930" s="318">
        <v>0</v>
      </c>
      <c r="K2930" s="318" t="s">
        <v>634</v>
      </c>
      <c r="O2930" s="318">
        <v>0</v>
      </c>
      <c r="P2930" s="318">
        <v>0</v>
      </c>
      <c r="Q2930" s="318">
        <v>0</v>
      </c>
      <c r="R2930" s="318">
        <v>2</v>
      </c>
      <c r="S2930" s="318">
        <v>8.6956521739130432E-2</v>
      </c>
      <c r="T2930" s="318">
        <v>0</v>
      </c>
      <c r="U2930" s="318">
        <v>0</v>
      </c>
    </row>
    <row r="2931" spans="1:21" x14ac:dyDescent="0.2">
      <c r="A2931" s="318">
        <v>40781</v>
      </c>
      <c r="B2931" s="318">
        <v>360.13000499999998</v>
      </c>
      <c r="C2931" s="318">
        <v>7.1479218778702138E-3</v>
      </c>
      <c r="D2931" s="318">
        <v>-7.5375730872686139E-3</v>
      </c>
      <c r="E2931" s="318">
        <v>2.6477092633824757E-2</v>
      </c>
      <c r="F2931" s="318">
        <v>2.8513792067195891E-2</v>
      </c>
      <c r="G2931" s="318">
        <v>7.0103643434013725E-4</v>
      </c>
      <c r="H2931" s="318">
        <v>7.3608825605714411E-4</v>
      </c>
      <c r="I2931" s="318">
        <v>-7.9178859340011676E-2</v>
      </c>
      <c r="J2931" s="318">
        <v>0</v>
      </c>
      <c r="K2931" s="318" t="s">
        <v>634</v>
      </c>
      <c r="O2931" s="318">
        <v>0</v>
      </c>
      <c r="P2931" s="318">
        <v>0</v>
      </c>
      <c r="Q2931" s="318">
        <v>0</v>
      </c>
      <c r="R2931" s="318">
        <v>2</v>
      </c>
      <c r="S2931" s="318">
        <v>8.6956521739130432E-2</v>
      </c>
      <c r="T2931" s="318">
        <v>0</v>
      </c>
      <c r="U2931" s="318">
        <v>0</v>
      </c>
    </row>
    <row r="2932" spans="1:21" x14ac:dyDescent="0.2">
      <c r="A2932" s="318">
        <v>40784</v>
      </c>
      <c r="B2932" s="318">
        <v>368.73001099999999</v>
      </c>
      <c r="C2932" s="318">
        <v>2.3599607466908319E-2</v>
      </c>
      <c r="D2932" s="318">
        <v>-5.9321094146791032E-3</v>
      </c>
      <c r="E2932" s="318">
        <v>2.7321677397361115E-2</v>
      </c>
      <c r="F2932" s="318">
        <v>2.9423344889465814E-2</v>
      </c>
      <c r="G2932" s="318">
        <v>7.4647405580547332E-4</v>
      </c>
      <c r="H2932" s="318">
        <v>7.8379775859574701E-4</v>
      </c>
      <c r="I2932" s="318">
        <v>-8.2286609990027113E-2</v>
      </c>
      <c r="J2932" s="318">
        <v>0</v>
      </c>
      <c r="K2932" s="318" t="s">
        <v>634</v>
      </c>
      <c r="O2932" s="318">
        <v>0</v>
      </c>
      <c r="P2932" s="318">
        <v>0</v>
      </c>
      <c r="Q2932" s="318">
        <v>0</v>
      </c>
      <c r="R2932" s="318">
        <v>2</v>
      </c>
      <c r="S2932" s="318">
        <v>8.6956521739130432E-2</v>
      </c>
      <c r="T2932" s="318">
        <v>0</v>
      </c>
      <c r="U2932" s="318">
        <v>0</v>
      </c>
    </row>
    <row r="2933" spans="1:21" x14ac:dyDescent="0.2">
      <c r="A2933" s="318">
        <v>40785</v>
      </c>
      <c r="B2933" s="318">
        <v>370.10000600000001</v>
      </c>
      <c r="C2933" s="318">
        <v>3.7085568768196043E-3</v>
      </c>
      <c r="D2933" s="318">
        <v>-5.0732703870538564E-3</v>
      </c>
      <c r="E2933" s="318">
        <v>2.7328061244764862E-2</v>
      </c>
      <c r="F2933" s="318">
        <v>2.9430219802054465E-2</v>
      </c>
      <c r="G2933" s="318">
        <v>7.4682293139761915E-4</v>
      </c>
      <c r="H2933" s="318">
        <v>7.8416407796750014E-4</v>
      </c>
      <c r="I2933" s="318">
        <v>-7.1128192986074021E-2</v>
      </c>
      <c r="J2933" s="318">
        <v>0</v>
      </c>
      <c r="K2933" s="318" t="s">
        <v>634</v>
      </c>
      <c r="O2933" s="318">
        <v>0</v>
      </c>
      <c r="P2933" s="318">
        <v>0</v>
      </c>
      <c r="Q2933" s="318">
        <v>0</v>
      </c>
      <c r="R2933" s="318">
        <v>2</v>
      </c>
      <c r="S2933" s="318">
        <v>8.6956521739130432E-2</v>
      </c>
      <c r="T2933" s="318">
        <v>0</v>
      </c>
      <c r="U2933" s="318">
        <v>0</v>
      </c>
    </row>
    <row r="2934" spans="1:21" x14ac:dyDescent="0.2">
      <c r="A2934" s="318">
        <v>40786</v>
      </c>
      <c r="B2934" s="318">
        <v>378.46899400000001</v>
      </c>
      <c r="C2934" s="318">
        <v>2.2360895820333716E-2</v>
      </c>
      <c r="D2934" s="318">
        <v>-2.9156172997078659E-3</v>
      </c>
      <c r="E2934" s="318">
        <v>2.7633092759303837E-2</v>
      </c>
      <c r="F2934" s="318">
        <v>2.9758715279250284E-2</v>
      </c>
      <c r="G2934" s="318">
        <v>7.6358781544429003E-4</v>
      </c>
      <c r="H2934" s="318">
        <v>8.0176720621650459E-4</v>
      </c>
      <c r="I2934" s="318">
        <v>-7.0427206170579223E-2</v>
      </c>
      <c r="J2934" s="318">
        <v>0</v>
      </c>
      <c r="K2934" s="318" t="s">
        <v>634</v>
      </c>
      <c r="O2934" s="318">
        <v>0</v>
      </c>
      <c r="P2934" s="318">
        <v>0</v>
      </c>
      <c r="Q2934" s="318">
        <v>0</v>
      </c>
      <c r="R2934" s="318">
        <v>2</v>
      </c>
      <c r="S2934" s="318">
        <v>8.6956521739130432E-2</v>
      </c>
      <c r="T2934" s="318">
        <v>0</v>
      </c>
      <c r="U2934" s="318">
        <v>0</v>
      </c>
    </row>
    <row r="2935" spans="1:21" x14ac:dyDescent="0.2">
      <c r="A2935" s="318">
        <v>40787</v>
      </c>
      <c r="B2935" s="318">
        <v>380.15499899999998</v>
      </c>
      <c r="C2935" s="318">
        <v>4.4449102360454148E-3</v>
      </c>
      <c r="D2935" s="318">
        <v>-1.7536709602717026E-3</v>
      </c>
      <c r="E2935" s="318">
        <v>2.7392706868226289E-2</v>
      </c>
      <c r="F2935" s="318">
        <v>2.9499838165782156E-2</v>
      </c>
      <c r="G2935" s="318">
        <v>7.5036038956857178E-4</v>
      </c>
      <c r="H2935" s="318">
        <v>7.8787840904700037E-4</v>
      </c>
      <c r="I2935" s="318">
        <v>-5.4642316880305374E-2</v>
      </c>
      <c r="J2935" s="318">
        <v>0</v>
      </c>
      <c r="K2935" s="318" t="s">
        <v>634</v>
      </c>
      <c r="O2935" s="318">
        <v>0</v>
      </c>
      <c r="P2935" s="318">
        <v>0</v>
      </c>
      <c r="Q2935" s="318">
        <v>0</v>
      </c>
      <c r="R2935" s="318">
        <v>2</v>
      </c>
      <c r="S2935" s="318">
        <v>8.6956521739130432E-2</v>
      </c>
      <c r="T2935" s="318">
        <v>0</v>
      </c>
      <c r="U2935" s="318">
        <v>0</v>
      </c>
    </row>
    <row r="2936" spans="1:21" x14ac:dyDescent="0.2">
      <c r="A2936" s="318">
        <v>40788</v>
      </c>
      <c r="B2936" s="318">
        <v>369.63198899999998</v>
      </c>
      <c r="C2936" s="318">
        <v>-2.8071175313382858E-2</v>
      </c>
      <c r="D2936" s="318">
        <v>-7.3214471345451704E-4</v>
      </c>
      <c r="E2936" s="318">
        <v>2.5880470008563229E-2</v>
      </c>
      <c r="F2936" s="318">
        <v>2.7871275393837321E-2</v>
      </c>
      <c r="G2936" s="318">
        <v>6.697987278641408E-4</v>
      </c>
      <c r="H2936" s="318">
        <v>7.0328866425734785E-4</v>
      </c>
      <c r="I2936" s="318">
        <v>-4.7102160193548868E-2</v>
      </c>
      <c r="J2936" s="318">
        <v>0</v>
      </c>
      <c r="K2936" s="318" t="s">
        <v>634</v>
      </c>
      <c r="O2936" s="318">
        <v>0</v>
      </c>
      <c r="P2936" s="318">
        <v>0</v>
      </c>
      <c r="Q2936" s="318">
        <v>0</v>
      </c>
      <c r="R2936" s="318">
        <v>2</v>
      </c>
      <c r="S2936" s="318">
        <v>8.6956521739130432E-2</v>
      </c>
      <c r="T2936" s="318">
        <v>0</v>
      </c>
      <c r="U2936" s="318">
        <v>0</v>
      </c>
    </row>
    <row r="2937" spans="1:21" x14ac:dyDescent="0.2">
      <c r="A2937" s="318">
        <v>40791</v>
      </c>
      <c r="B2937" s="318">
        <v>353.05599999999998</v>
      </c>
      <c r="C2937" s="318">
        <v>-4.5881201769045546E-2</v>
      </c>
      <c r="D2937" s="318">
        <v>-1.5886213562805722E-3</v>
      </c>
      <c r="E2937" s="318">
        <v>2.7093519668654371E-2</v>
      </c>
      <c r="F2937" s="318">
        <v>2.9177636566243167E-2</v>
      </c>
      <c r="G2937" s="318">
        <v>7.3405880803576124E-4</v>
      </c>
      <c r="H2937" s="318">
        <v>7.7076174843754936E-4</v>
      </c>
      <c r="I2937" s="318">
        <v>-5.1358792358658423E-2</v>
      </c>
      <c r="J2937" s="318">
        <v>0</v>
      </c>
      <c r="K2937" s="318" t="s">
        <v>634</v>
      </c>
      <c r="O2937" s="318">
        <v>0</v>
      </c>
      <c r="P2937" s="318">
        <v>0</v>
      </c>
      <c r="Q2937" s="318">
        <v>0</v>
      </c>
      <c r="R2937" s="318">
        <v>2</v>
      </c>
      <c r="S2937" s="318">
        <v>8.6956521739130432E-2</v>
      </c>
      <c r="T2937" s="318">
        <v>0</v>
      </c>
      <c r="U2937" s="318">
        <v>0</v>
      </c>
    </row>
    <row r="2938" spans="1:21" x14ac:dyDescent="0.2">
      <c r="A2938" s="318">
        <v>40792</v>
      </c>
      <c r="B2938" s="318">
        <v>350.93099999999998</v>
      </c>
      <c r="C2938" s="318">
        <v>-6.0370616332270097E-3</v>
      </c>
      <c r="D2938" s="318">
        <v>8.9567072723513311E-4</v>
      </c>
      <c r="E2938" s="318">
        <v>2.3838724804458079E-2</v>
      </c>
      <c r="F2938" s="318">
        <v>2.5672472866339467E-2</v>
      </c>
      <c r="G2938" s="318">
        <v>5.6828480030268486E-4</v>
      </c>
      <c r="H2938" s="318">
        <v>5.9669904031781908E-4</v>
      </c>
      <c r="I2938" s="318">
        <v>-7.0790470655762522E-2</v>
      </c>
      <c r="J2938" s="318">
        <v>0</v>
      </c>
      <c r="K2938" s="318" t="s">
        <v>634</v>
      </c>
      <c r="O2938" s="318">
        <v>0</v>
      </c>
      <c r="P2938" s="318">
        <v>0</v>
      </c>
      <c r="Q2938" s="318">
        <v>0</v>
      </c>
      <c r="R2938" s="318">
        <v>2</v>
      </c>
      <c r="S2938" s="318">
        <v>8.6956521739130432E-2</v>
      </c>
      <c r="T2938" s="318">
        <v>0</v>
      </c>
      <c r="U2938" s="318">
        <v>0</v>
      </c>
    </row>
    <row r="2939" spans="1:21" x14ac:dyDescent="0.2">
      <c r="A2939" s="318">
        <v>40793</v>
      </c>
      <c r="B2939" s="318">
        <v>364.22399899999999</v>
      </c>
      <c r="C2939" s="318">
        <v>3.7179437290427053E-2</v>
      </c>
      <c r="D2939" s="318">
        <v>2.1632689259562477E-3</v>
      </c>
      <c r="E2939" s="318">
        <v>2.5055007450120473E-2</v>
      </c>
      <c r="F2939" s="318">
        <v>2.6982315715514352E-2</v>
      </c>
      <c r="G2939" s="318">
        <v>6.2775339832559234E-4</v>
      </c>
      <c r="H2939" s="318">
        <v>6.5914106824187203E-4</v>
      </c>
      <c r="I2939" s="318">
        <v>-5.8322189722975072E-2</v>
      </c>
      <c r="J2939" s="318">
        <v>0</v>
      </c>
      <c r="K2939" s="318" t="s">
        <v>634</v>
      </c>
      <c r="O2939" s="318">
        <v>0</v>
      </c>
      <c r="P2939" s="318">
        <v>0</v>
      </c>
      <c r="Q2939" s="318">
        <v>0</v>
      </c>
      <c r="R2939" s="318">
        <v>2</v>
      </c>
      <c r="S2939" s="318">
        <v>8.6956521739130432E-2</v>
      </c>
      <c r="T2939" s="318">
        <v>0</v>
      </c>
      <c r="U2939" s="318">
        <v>0</v>
      </c>
    </row>
    <row r="2940" spans="1:21" x14ac:dyDescent="0.2">
      <c r="A2940" s="318">
        <v>40794</v>
      </c>
      <c r="B2940" s="318">
        <v>367.35299700000002</v>
      </c>
      <c r="C2940" s="318">
        <v>8.5541702299242513E-3</v>
      </c>
      <c r="D2940" s="318">
        <v>3.0886716055155794E-3</v>
      </c>
      <c r="E2940" s="318">
        <v>2.4907648999274733E-2</v>
      </c>
      <c r="F2940" s="318">
        <v>2.6823621999218943E-2</v>
      </c>
      <c r="G2940" s="318">
        <v>6.2039097867107166E-4</v>
      </c>
      <c r="H2940" s="318">
        <v>6.514105276046253E-4</v>
      </c>
      <c r="I2940" s="318">
        <v>-4.0815003704349588E-2</v>
      </c>
      <c r="J2940" s="318">
        <v>0</v>
      </c>
      <c r="K2940" s="318" t="s">
        <v>634</v>
      </c>
      <c r="O2940" s="318">
        <v>0</v>
      </c>
      <c r="P2940" s="318">
        <v>0</v>
      </c>
      <c r="Q2940" s="318">
        <v>0</v>
      </c>
      <c r="R2940" s="318">
        <v>2</v>
      </c>
      <c r="S2940" s="318">
        <v>8.6956521739130432E-2</v>
      </c>
      <c r="T2940" s="318">
        <v>0</v>
      </c>
      <c r="U2940" s="318">
        <v>0</v>
      </c>
    </row>
    <row r="2941" spans="1:21" x14ac:dyDescent="0.2">
      <c r="A2941" s="318">
        <v>40795</v>
      </c>
      <c r="B2941" s="318">
        <v>358.12600700000002</v>
      </c>
      <c r="C2941" s="318">
        <v>-2.5438331132604228E-2</v>
      </c>
      <c r="D2941" s="318">
        <v>2.8380122855991657E-4</v>
      </c>
      <c r="E2941" s="318">
        <v>2.463101587637425E-2</v>
      </c>
      <c r="F2941" s="318">
        <v>2.6525709405326114E-2</v>
      </c>
      <c r="G2941" s="318">
        <v>6.0668694310220034E-4</v>
      </c>
      <c r="H2941" s="318">
        <v>6.3702129025731036E-4</v>
      </c>
      <c r="I2941" s="318">
        <v>-3.1189267524864266E-2</v>
      </c>
      <c r="J2941" s="318">
        <v>0</v>
      </c>
      <c r="K2941" s="318" t="s">
        <v>634</v>
      </c>
      <c r="O2941" s="318">
        <v>0</v>
      </c>
      <c r="P2941" s="318">
        <v>0</v>
      </c>
      <c r="Q2941" s="318">
        <v>0</v>
      </c>
      <c r="R2941" s="318">
        <v>2</v>
      </c>
      <c r="S2941" s="318">
        <v>8.6956521739130432E-2</v>
      </c>
      <c r="T2941" s="318">
        <v>0</v>
      </c>
      <c r="U2941" s="318">
        <v>0</v>
      </c>
    </row>
    <row r="2942" spans="1:21" x14ac:dyDescent="0.2">
      <c r="A2942" s="318">
        <v>40798</v>
      </c>
      <c r="B2942" s="318">
        <v>350.283997</v>
      </c>
      <c r="C2942" s="318">
        <v>-2.2140653872192384E-2</v>
      </c>
      <c r="D2942" s="318">
        <v>-2.1305341228412605E-3</v>
      </c>
      <c r="E2942" s="318">
        <v>2.4201880445031278E-2</v>
      </c>
      <c r="F2942" s="318">
        <v>2.6063563556187528E-2</v>
      </c>
      <c r="G2942" s="318">
        <v>5.857310170755874E-4</v>
      </c>
      <c r="H2942" s="318">
        <v>6.1501756792936677E-4</v>
      </c>
      <c r="I2942" s="318">
        <v>-5.33091944200094E-2</v>
      </c>
      <c r="J2942" s="318">
        <v>0</v>
      </c>
      <c r="K2942" s="318" t="s">
        <v>634</v>
      </c>
      <c r="O2942" s="318">
        <v>0</v>
      </c>
      <c r="P2942" s="318">
        <v>0</v>
      </c>
      <c r="Q2942" s="318">
        <v>0</v>
      </c>
      <c r="R2942" s="318">
        <v>2</v>
      </c>
      <c r="S2942" s="318">
        <v>8.6956521739130432E-2</v>
      </c>
      <c r="T2942" s="318">
        <v>0</v>
      </c>
      <c r="U2942" s="318">
        <v>0</v>
      </c>
    </row>
    <row r="2943" spans="1:21" x14ac:dyDescent="0.2">
      <c r="A2943" s="318">
        <v>40799</v>
      </c>
      <c r="B2943" s="318">
        <v>349.516998</v>
      </c>
      <c r="C2943" s="318">
        <v>-2.1920497758778587E-3</v>
      </c>
      <c r="D2943" s="318">
        <v>-2.9153711259755719E-3</v>
      </c>
      <c r="E2943" s="318">
        <v>2.3908231173945568E-2</v>
      </c>
      <c r="F2943" s="318">
        <v>2.5747325879633687E-2</v>
      </c>
      <c r="G2943" s="318">
        <v>5.7160351786682262E-4</v>
      </c>
      <c r="H2943" s="318">
        <v>6.001836937601638E-4</v>
      </c>
      <c r="I2943" s="318">
        <v>-6.348738166089446E-2</v>
      </c>
      <c r="J2943" s="318">
        <v>0</v>
      </c>
      <c r="K2943" s="318" t="s">
        <v>634</v>
      </c>
      <c r="O2943" s="318">
        <v>0</v>
      </c>
      <c r="P2943" s="318">
        <v>0</v>
      </c>
      <c r="Q2943" s="318">
        <v>0</v>
      </c>
      <c r="R2943" s="318">
        <v>2</v>
      </c>
      <c r="S2943" s="318">
        <v>8.6956521739130432E-2</v>
      </c>
      <c r="T2943" s="318">
        <v>0</v>
      </c>
      <c r="U2943" s="318">
        <v>0</v>
      </c>
    </row>
    <row r="2944" spans="1:21" x14ac:dyDescent="0.2">
      <c r="A2944" s="318">
        <v>40800</v>
      </c>
      <c r="B2944" s="318">
        <v>357.45800800000001</v>
      </c>
      <c r="C2944" s="318">
        <v>2.2465699410874472E-2</v>
      </c>
      <c r="D2944" s="318">
        <v>-1.7622012930222281E-3</v>
      </c>
      <c r="E2944" s="318">
        <v>2.4542806701074636E-2</v>
      </c>
      <c r="F2944" s="318">
        <v>2.6430714908849608E-2</v>
      </c>
      <c r="G2944" s="318">
        <v>6.0234936076631403E-4</v>
      </c>
      <c r="H2944" s="318">
        <v>6.3246682880462978E-4</v>
      </c>
      <c r="I2944" s="318">
        <v>-6.5987634721318772E-2</v>
      </c>
      <c r="J2944" s="318">
        <v>0</v>
      </c>
      <c r="K2944" s="318" t="s">
        <v>634</v>
      </c>
      <c r="O2944" s="318">
        <v>0</v>
      </c>
      <c r="P2944" s="318">
        <v>0</v>
      </c>
      <c r="Q2944" s="318">
        <v>0</v>
      </c>
      <c r="R2944" s="318">
        <v>2</v>
      </c>
      <c r="S2944" s="318">
        <v>8.6956521739130432E-2</v>
      </c>
      <c r="T2944" s="318">
        <v>0</v>
      </c>
      <c r="U2944" s="318">
        <v>0</v>
      </c>
    </row>
    <row r="2945" spans="1:21" x14ac:dyDescent="0.2">
      <c r="A2945" s="318">
        <v>40801</v>
      </c>
      <c r="B2945" s="318">
        <v>365.72601300000002</v>
      </c>
      <c r="C2945" s="318">
        <v>2.2866559605821523E-2</v>
      </c>
      <c r="D2945" s="318">
        <v>-1.260851204320442E-3</v>
      </c>
      <c r="E2945" s="318">
        <v>2.494941197063863E-2</v>
      </c>
      <c r="F2945" s="318">
        <v>2.6868597506841601E-2</v>
      </c>
      <c r="G2945" s="318">
        <v>6.2247315768064612E-4</v>
      </c>
      <c r="H2945" s="318">
        <v>6.535968155646785E-4</v>
      </c>
      <c r="I2945" s="318">
        <v>-5.2354767209988128E-2</v>
      </c>
      <c r="J2945" s="318">
        <v>0</v>
      </c>
      <c r="K2945" s="318" t="s">
        <v>634</v>
      </c>
      <c r="O2945" s="318">
        <v>0</v>
      </c>
      <c r="P2945" s="318">
        <v>0</v>
      </c>
      <c r="Q2945" s="318">
        <v>0</v>
      </c>
      <c r="R2945" s="318">
        <v>2</v>
      </c>
      <c r="S2945" s="318">
        <v>8.6956521739130432E-2</v>
      </c>
      <c r="T2945" s="318">
        <v>0</v>
      </c>
      <c r="U2945" s="318">
        <v>0</v>
      </c>
    </row>
    <row r="2946" spans="1:21" x14ac:dyDescent="0.2">
      <c r="A2946" s="318">
        <v>40802</v>
      </c>
      <c r="B2946" s="318">
        <v>367.07199100000003</v>
      </c>
      <c r="C2946" s="318">
        <v>3.6735348794650754E-3</v>
      </c>
      <c r="D2946" s="318">
        <v>1.8447018745372896E-3</v>
      </c>
      <c r="E2946" s="318">
        <v>2.078139862902028E-2</v>
      </c>
      <c r="F2946" s="318">
        <v>2.237996775432953E-2</v>
      </c>
      <c r="G2946" s="318">
        <v>4.3186652897824601E-4</v>
      </c>
      <c r="H2946" s="318">
        <v>4.5345985542715833E-4</v>
      </c>
      <c r="I2946" s="318">
        <v>-4.3635904916767831E-2</v>
      </c>
      <c r="J2946" s="318">
        <v>0</v>
      </c>
      <c r="K2946" s="318" t="s">
        <v>634</v>
      </c>
      <c r="O2946" s="318">
        <v>0</v>
      </c>
      <c r="P2946" s="318">
        <v>0</v>
      </c>
      <c r="Q2946" s="318">
        <v>0</v>
      </c>
      <c r="R2946" s="318">
        <v>2</v>
      </c>
      <c r="S2946" s="318">
        <v>8.6956521739130432E-2</v>
      </c>
      <c r="T2946" s="318">
        <v>0</v>
      </c>
      <c r="U2946" s="318">
        <v>0</v>
      </c>
    </row>
    <row r="2947" spans="1:21" x14ac:dyDescent="0.2">
      <c r="A2947" s="318">
        <v>40805</v>
      </c>
      <c r="B2947" s="318">
        <v>359.25100700000002</v>
      </c>
      <c r="C2947" s="318">
        <v>-2.1536661563365929E-2</v>
      </c>
      <c r="D2947" s="318">
        <v>1.0463719998176069E-3</v>
      </c>
      <c r="E2947" s="318">
        <v>2.1362183370575192E-2</v>
      </c>
      <c r="F2947" s="318">
        <v>2.300542824523482E-2</v>
      </c>
      <c r="G2947" s="318">
        <v>4.5634287835807929E-4</v>
      </c>
      <c r="H2947" s="318">
        <v>4.7916002227598326E-4</v>
      </c>
      <c r="I2947" s="318">
        <v>-3.88416359677006E-2</v>
      </c>
      <c r="J2947" s="318">
        <v>0</v>
      </c>
      <c r="K2947" s="318" t="s">
        <v>634</v>
      </c>
      <c r="O2947" s="318">
        <v>0</v>
      </c>
      <c r="P2947" s="318">
        <v>0</v>
      </c>
      <c r="Q2947" s="318">
        <v>0</v>
      </c>
      <c r="R2947" s="318">
        <v>2</v>
      </c>
      <c r="S2947" s="318">
        <v>8.6956521739130432E-2</v>
      </c>
      <c r="T2947" s="318">
        <v>0</v>
      </c>
      <c r="U2947" s="318">
        <v>0</v>
      </c>
    </row>
    <row r="2948" spans="1:21" x14ac:dyDescent="0.2">
      <c r="A2948" s="318">
        <v>40806</v>
      </c>
      <c r="B2948" s="318">
        <v>366.88299599999999</v>
      </c>
      <c r="C2948" s="318">
        <v>2.1021657216982806E-2</v>
      </c>
      <c r="D2948" s="318">
        <v>2.1225251571172113E-3</v>
      </c>
      <c r="E2948" s="318">
        <v>2.1788373452769093E-2</v>
      </c>
      <c r="F2948" s="318">
        <v>2.3464402179905176E-2</v>
      </c>
      <c r="G2948" s="318">
        <v>4.7473321771733296E-4</v>
      </c>
      <c r="H2948" s="318">
        <v>4.9846987860319961E-4</v>
      </c>
      <c r="I2948" s="318">
        <v>-4.8715160732153401E-2</v>
      </c>
      <c r="J2948" s="318">
        <v>0</v>
      </c>
      <c r="K2948" s="318" t="s">
        <v>634</v>
      </c>
      <c r="O2948" s="318">
        <v>0</v>
      </c>
      <c r="P2948" s="318">
        <v>0</v>
      </c>
      <c r="Q2948" s="318">
        <v>0</v>
      </c>
      <c r="R2948" s="318">
        <v>2</v>
      </c>
      <c r="S2948" s="318">
        <v>8.6956521739130432E-2</v>
      </c>
      <c r="T2948" s="318">
        <v>0</v>
      </c>
      <c r="U2948" s="318">
        <v>0</v>
      </c>
    </row>
    <row r="2949" spans="1:21" x14ac:dyDescent="0.2">
      <c r="A2949" s="318">
        <v>40807</v>
      </c>
      <c r="B2949" s="318">
        <v>363.39300500000002</v>
      </c>
      <c r="C2949" s="318">
        <v>-9.5580782190072596E-3</v>
      </c>
      <c r="D2949" s="318">
        <v>1.6139413842544308E-3</v>
      </c>
      <c r="E2949" s="318">
        <v>2.1937033020251545E-2</v>
      </c>
      <c r="F2949" s="318">
        <v>2.3624497098732433E-2</v>
      </c>
      <c r="G2949" s="318">
        <v>4.812334177316067E-4</v>
      </c>
      <c r="H2949" s="318">
        <v>5.0529508861818701E-4</v>
      </c>
      <c r="I2949" s="318">
        <v>-3.3950127846473215E-2</v>
      </c>
      <c r="J2949" s="318">
        <v>0</v>
      </c>
      <c r="K2949" s="318" t="s">
        <v>634</v>
      </c>
      <c r="O2949" s="318">
        <v>0</v>
      </c>
      <c r="P2949" s="318">
        <v>0</v>
      </c>
      <c r="Q2949" s="318">
        <v>0</v>
      </c>
      <c r="R2949" s="318">
        <v>2</v>
      </c>
      <c r="S2949" s="318">
        <v>8.6956521739130432E-2</v>
      </c>
      <c r="T2949" s="318">
        <v>0</v>
      </c>
      <c r="U2949" s="318">
        <v>0</v>
      </c>
    </row>
    <row r="2950" spans="1:21" x14ac:dyDescent="0.2">
      <c r="A2950" s="318">
        <v>40808</v>
      </c>
      <c r="B2950" s="318">
        <v>346.21200599999997</v>
      </c>
      <c r="C2950" s="318">
        <v>-4.843358549823968E-2</v>
      </c>
      <c r="D2950" s="318">
        <v>-2.0759608232919493E-3</v>
      </c>
      <c r="E2950" s="318">
        <v>2.3548379706831213E-2</v>
      </c>
      <c r="F2950" s="318">
        <v>2.5359793530433612E-2</v>
      </c>
      <c r="G2950" s="318">
        <v>5.5452618681710005E-4</v>
      </c>
      <c r="H2950" s="318">
        <v>5.8225249615795512E-4</v>
      </c>
      <c r="I2950" s="318">
        <v>-3.7960527084216919E-2</v>
      </c>
      <c r="J2950" s="318">
        <v>0</v>
      </c>
      <c r="K2950" s="318" t="s">
        <v>634</v>
      </c>
      <c r="O2950" s="318">
        <v>0</v>
      </c>
      <c r="P2950" s="318">
        <v>0</v>
      </c>
      <c r="Q2950" s="318">
        <v>0</v>
      </c>
      <c r="R2950" s="318">
        <v>2</v>
      </c>
      <c r="S2950" s="318">
        <v>8.6956521739130432E-2</v>
      </c>
      <c r="T2950" s="318">
        <v>0</v>
      </c>
      <c r="U2950" s="318">
        <v>0</v>
      </c>
    </row>
    <row r="2951" spans="1:21" x14ac:dyDescent="0.2">
      <c r="A2951" s="318">
        <v>40809</v>
      </c>
      <c r="B2951" s="318">
        <v>342.04901100000001</v>
      </c>
      <c r="C2951" s="318">
        <v>-1.2097287704197063E-2</v>
      </c>
      <c r="D2951" s="318">
        <v>-2.1125302652222557E-3</v>
      </c>
      <c r="E2951" s="318">
        <v>2.356405930069766E-2</v>
      </c>
      <c r="F2951" s="318">
        <v>2.5376679246905169E-2</v>
      </c>
      <c r="G2951" s="318">
        <v>5.5526489072679579E-4</v>
      </c>
      <c r="H2951" s="318">
        <v>5.8302813526313563E-4</v>
      </c>
      <c r="I2951" s="318">
        <v>-6.7465891479216916E-2</v>
      </c>
      <c r="J2951" s="318">
        <v>0</v>
      </c>
      <c r="K2951" s="318" t="s">
        <v>634</v>
      </c>
      <c r="O2951" s="318">
        <v>0</v>
      </c>
      <c r="P2951" s="318">
        <v>0</v>
      </c>
      <c r="Q2951" s="318">
        <v>0</v>
      </c>
      <c r="R2951" s="318">
        <v>2</v>
      </c>
      <c r="S2951" s="318">
        <v>8.6956521739130432E-2</v>
      </c>
      <c r="T2951" s="318">
        <v>0</v>
      </c>
      <c r="U2951" s="318">
        <v>0</v>
      </c>
    </row>
    <row r="2952" spans="1:21" x14ac:dyDescent="0.2">
      <c r="A2952" s="318">
        <v>40812</v>
      </c>
      <c r="B2952" s="318">
        <v>339.739014</v>
      </c>
      <c r="C2952" s="318">
        <v>-6.7763168450699924E-3</v>
      </c>
      <c r="D2952" s="318">
        <v>-2.7755892520289318E-3</v>
      </c>
      <c r="E2952" s="318">
        <v>2.3486230172469241E-2</v>
      </c>
      <c r="F2952" s="318">
        <v>2.5292863262659181E-2</v>
      </c>
      <c r="G2952" s="318">
        <v>5.516030077142045E-4</v>
      </c>
      <c r="H2952" s="318">
        <v>5.7918315809991471E-4</v>
      </c>
      <c r="I2952" s="318">
        <v>-7.0679332311470069E-2</v>
      </c>
      <c r="J2952" s="318">
        <v>0</v>
      </c>
      <c r="K2952" s="318" t="s">
        <v>634</v>
      </c>
      <c r="O2952" s="318">
        <v>0</v>
      </c>
      <c r="P2952" s="318">
        <v>0</v>
      </c>
      <c r="Q2952" s="318">
        <v>0</v>
      </c>
      <c r="R2952" s="318">
        <v>2</v>
      </c>
      <c r="S2952" s="318">
        <v>8.6956521739130432E-2</v>
      </c>
      <c r="T2952" s="318">
        <v>0</v>
      </c>
      <c r="U2952" s="318">
        <v>0</v>
      </c>
    </row>
    <row r="2953" spans="1:21" x14ac:dyDescent="0.2">
      <c r="A2953" s="318">
        <v>40813</v>
      </c>
      <c r="B2953" s="318">
        <v>351.49099699999999</v>
      </c>
      <c r="C2953" s="318">
        <v>3.4006380868318531E-2</v>
      </c>
      <c r="D2953" s="318">
        <v>-2.2800286138665404E-3</v>
      </c>
      <c r="E2953" s="318">
        <v>2.4170400587275723E-2</v>
      </c>
      <c r="F2953" s="318">
        <v>2.6029662170912314E-2</v>
      </c>
      <c r="G2953" s="318">
        <v>5.8420826454937862E-4</v>
      </c>
      <c r="H2953" s="318">
        <v>6.1341867777684757E-4</v>
      </c>
      <c r="I2953" s="318">
        <v>-7.9952058133805973E-2</v>
      </c>
      <c r="J2953" s="318">
        <v>0</v>
      </c>
      <c r="K2953" s="318" t="s">
        <v>634</v>
      </c>
      <c r="O2953" s="318">
        <v>0</v>
      </c>
      <c r="P2953" s="318">
        <v>0</v>
      </c>
      <c r="Q2953" s="318">
        <v>0</v>
      </c>
      <c r="R2953" s="318">
        <v>1</v>
      </c>
      <c r="S2953" s="318">
        <v>4.3478260869565216E-2</v>
      </c>
      <c r="T2953" s="318">
        <v>0</v>
      </c>
      <c r="U2953" s="318">
        <v>0</v>
      </c>
    </row>
    <row r="2954" spans="1:21" x14ac:dyDescent="0.2">
      <c r="A2954" s="318">
        <v>40814</v>
      </c>
      <c r="B2954" s="318">
        <v>347.67099000000002</v>
      </c>
      <c r="C2954" s="318">
        <v>-1.0927496297744583E-2</v>
      </c>
      <c r="D2954" s="318">
        <v>-2.9769835269410259E-3</v>
      </c>
      <c r="E2954" s="318">
        <v>2.4200082812858303E-2</v>
      </c>
      <c r="F2954" s="318">
        <v>2.6061627644616631E-2</v>
      </c>
      <c r="G2954" s="318">
        <v>5.8564400814919981E-4</v>
      </c>
      <c r="H2954" s="318">
        <v>6.149262085566598E-4</v>
      </c>
      <c r="I2954" s="318">
        <v>-6.6929937003520831E-2</v>
      </c>
      <c r="J2954" s="318">
        <v>0</v>
      </c>
      <c r="K2954" s="318" t="s">
        <v>634</v>
      </c>
      <c r="O2954" s="318">
        <v>0</v>
      </c>
      <c r="P2954" s="318">
        <v>0</v>
      </c>
      <c r="Q2954" s="318">
        <v>0</v>
      </c>
      <c r="R2954" s="318">
        <v>1</v>
      </c>
      <c r="S2954" s="318">
        <v>4.3478260869565216E-2</v>
      </c>
      <c r="T2954" s="318">
        <v>0</v>
      </c>
      <c r="U2954" s="318">
        <v>0</v>
      </c>
    </row>
    <row r="2955" spans="1:21" x14ac:dyDescent="0.2">
      <c r="A2955" s="318">
        <v>40815</v>
      </c>
      <c r="B2955" s="318">
        <v>349.43701199999998</v>
      </c>
      <c r="C2955" s="318">
        <v>5.0667207175678639E-3</v>
      </c>
      <c r="D2955" s="318">
        <v>-3.8005156746917811E-3</v>
      </c>
      <c r="E2955" s="318">
        <v>2.3581063273285744E-2</v>
      </c>
      <c r="F2955" s="318">
        <v>2.5394991217384647E-2</v>
      </c>
      <c r="G2955" s="318">
        <v>5.5606654509870578E-4</v>
      </c>
      <c r="H2955" s="318">
        <v>5.8386987235364114E-4</v>
      </c>
      <c r="I2955" s="318">
        <v>-7.2507231475944608E-2</v>
      </c>
      <c r="J2955" s="318">
        <v>0</v>
      </c>
      <c r="K2955" s="318" t="s">
        <v>634</v>
      </c>
      <c r="O2955" s="318">
        <v>0</v>
      </c>
      <c r="P2955" s="318">
        <v>0</v>
      </c>
      <c r="Q2955" s="318">
        <v>0</v>
      </c>
      <c r="R2955" s="318">
        <v>1</v>
      </c>
      <c r="S2955" s="318">
        <v>4.3478260869565216E-2</v>
      </c>
      <c r="T2955" s="318">
        <v>0</v>
      </c>
      <c r="U2955" s="318">
        <v>0</v>
      </c>
    </row>
    <row r="2956" spans="1:21" x14ac:dyDescent="0.2">
      <c r="A2956" s="318">
        <v>40816</v>
      </c>
      <c r="B2956" s="318">
        <v>348.28201300000001</v>
      </c>
      <c r="C2956" s="318">
        <v>-3.3107884797206597E-3</v>
      </c>
      <c r="D2956" s="318">
        <v>-4.1698346611568331E-3</v>
      </c>
      <c r="E2956" s="318">
        <v>2.3506083637498103E-2</v>
      </c>
      <c r="F2956" s="318">
        <v>2.5314243917305648E-2</v>
      </c>
      <c r="G2956" s="318">
        <v>5.5253596797305603E-4</v>
      </c>
      <c r="H2956" s="318">
        <v>5.8016276637170888E-4</v>
      </c>
      <c r="I2956" s="318">
        <v>-7.0433311197936166E-2</v>
      </c>
      <c r="J2956" s="318">
        <v>0</v>
      </c>
      <c r="K2956" s="318" t="s">
        <v>634</v>
      </c>
      <c r="O2956" s="318">
        <v>0</v>
      </c>
      <c r="P2956" s="318">
        <v>0</v>
      </c>
      <c r="Q2956" s="318">
        <v>0</v>
      </c>
      <c r="R2956" s="318">
        <v>1</v>
      </c>
      <c r="S2956" s="318">
        <v>4.3478260869565216E-2</v>
      </c>
      <c r="T2956" s="318">
        <v>0</v>
      </c>
      <c r="U2956" s="318">
        <v>0</v>
      </c>
    </row>
    <row r="2957" spans="1:21" x14ac:dyDescent="0.2">
      <c r="A2957" s="318">
        <v>40819</v>
      </c>
      <c r="B2957" s="318">
        <v>334.75100700000002</v>
      </c>
      <c r="C2957" s="318">
        <v>-3.9625540994187365E-2</v>
      </c>
      <c r="D2957" s="318">
        <v>-4.7200425507189512E-3</v>
      </c>
      <c r="E2957" s="318">
        <v>2.42179634599041E-2</v>
      </c>
      <c r="F2957" s="318">
        <v>2.6080883726050566E-2</v>
      </c>
      <c r="G2957" s="318">
        <v>5.8650975414525019E-4</v>
      </c>
      <c r="H2957" s="318">
        <v>6.1583524185251275E-4</v>
      </c>
      <c r="I2957" s="318">
        <v>-6.9511714392898202E-2</v>
      </c>
      <c r="J2957" s="318">
        <v>0</v>
      </c>
      <c r="K2957" s="318" t="s">
        <v>634</v>
      </c>
      <c r="O2957" s="318">
        <v>0</v>
      </c>
      <c r="P2957" s="318">
        <v>0</v>
      </c>
      <c r="Q2957" s="318">
        <v>0</v>
      </c>
      <c r="R2957" s="318">
        <v>1</v>
      </c>
      <c r="S2957" s="318">
        <v>4.3478260869565216E-2</v>
      </c>
      <c r="T2957" s="318">
        <v>0</v>
      </c>
      <c r="U2957" s="318">
        <v>0</v>
      </c>
    </row>
    <row r="2958" spans="1:21" x14ac:dyDescent="0.2">
      <c r="A2958" s="318">
        <v>40820</v>
      </c>
      <c r="B2958" s="318">
        <v>323.93499800000001</v>
      </c>
      <c r="C2958" s="318">
        <v>-3.2844120573881606E-2</v>
      </c>
      <c r="D2958" s="318">
        <v>-4.0992291604730492E-3</v>
      </c>
      <c r="E2958" s="318">
        <v>2.3258142901772954E-2</v>
      </c>
      <c r="F2958" s="318">
        <v>2.5047230817293948E-2</v>
      </c>
      <c r="G2958" s="318">
        <v>5.4094121123929165E-4</v>
      </c>
      <c r="H2958" s="318">
        <v>5.6798827180125626E-4</v>
      </c>
      <c r="I2958" s="318">
        <v>-7.522642745203531E-2</v>
      </c>
      <c r="J2958" s="318">
        <v>0</v>
      </c>
      <c r="K2958" s="318" t="s">
        <v>634</v>
      </c>
      <c r="O2958" s="318">
        <v>0</v>
      </c>
      <c r="P2958" s="318">
        <v>0</v>
      </c>
      <c r="Q2958" s="318">
        <v>0</v>
      </c>
      <c r="R2958" s="318">
        <v>1</v>
      </c>
      <c r="S2958" s="318">
        <v>4.3478260869565216E-2</v>
      </c>
      <c r="T2958" s="318">
        <v>0</v>
      </c>
      <c r="U2958" s="318">
        <v>0</v>
      </c>
    </row>
    <row r="2959" spans="1:21" x14ac:dyDescent="0.2">
      <c r="A2959" s="318">
        <v>40821</v>
      </c>
      <c r="B2959" s="318">
        <v>337.14300500000002</v>
      </c>
      <c r="C2959" s="318">
        <v>3.9964315315606957E-2</v>
      </c>
      <c r="D2959" s="318">
        <v>-1.9086874010047653E-3</v>
      </c>
      <c r="E2959" s="318">
        <v>2.5155413974619251E-2</v>
      </c>
      <c r="F2959" s="318">
        <v>2.7090445818820731E-2</v>
      </c>
      <c r="G2959" s="318">
        <v>6.3279485223446952E-4</v>
      </c>
      <c r="H2959" s="318">
        <v>6.6443459484619302E-4</v>
      </c>
      <c r="I2959" s="318">
        <v>-8.1096702719377009E-2</v>
      </c>
      <c r="J2959" s="318">
        <v>0</v>
      </c>
      <c r="K2959" s="318" t="s">
        <v>634</v>
      </c>
      <c r="O2959" s="318">
        <v>0</v>
      </c>
      <c r="P2959" s="318">
        <v>0</v>
      </c>
      <c r="Q2959" s="318">
        <v>0</v>
      </c>
      <c r="R2959" s="318">
        <v>1</v>
      </c>
      <c r="S2959" s="318">
        <v>4.3478260869565216E-2</v>
      </c>
      <c r="T2959" s="318">
        <v>0</v>
      </c>
      <c r="U2959" s="318">
        <v>0</v>
      </c>
    </row>
    <row r="2960" spans="1:21" x14ac:dyDescent="0.2">
      <c r="A2960" s="318">
        <v>40822</v>
      </c>
      <c r="B2960" s="318">
        <v>345.516998</v>
      </c>
      <c r="C2960" s="318">
        <v>2.453465273734785E-2</v>
      </c>
      <c r="D2960" s="318">
        <v>-2.5108199987704414E-3</v>
      </c>
      <c r="E2960" s="318">
        <v>2.4310133641650293E-2</v>
      </c>
      <c r="F2960" s="318">
        <v>2.6180143921777237E-2</v>
      </c>
      <c r="G2960" s="318">
        <v>5.9098259767489741E-4</v>
      </c>
      <c r="H2960" s="318">
        <v>6.2053172755864225E-4</v>
      </c>
      <c r="I2960" s="318">
        <v>-4.7430103458098359E-2</v>
      </c>
      <c r="J2960" s="318">
        <v>0</v>
      </c>
      <c r="K2960" s="318" t="s">
        <v>634</v>
      </c>
      <c r="O2960" s="318">
        <v>0</v>
      </c>
      <c r="P2960" s="318">
        <v>0</v>
      </c>
      <c r="Q2960" s="318">
        <v>0</v>
      </c>
      <c r="R2960" s="318">
        <v>1</v>
      </c>
      <c r="S2960" s="318">
        <v>4.3478260869565216E-2</v>
      </c>
      <c r="T2960" s="318">
        <v>0</v>
      </c>
      <c r="U2960" s="318">
        <v>0</v>
      </c>
    </row>
    <row r="2961" spans="1:21" x14ac:dyDescent="0.2">
      <c r="A2961" s="318">
        <v>40823</v>
      </c>
      <c r="B2961" s="318">
        <v>345.42800899999997</v>
      </c>
      <c r="C2961" s="318">
        <v>-2.5758634794519227E-4</v>
      </c>
      <c r="D2961" s="318">
        <v>-2.9304274548594624E-3</v>
      </c>
      <c r="E2961" s="318">
        <v>2.4185323574288535E-2</v>
      </c>
      <c r="F2961" s="318">
        <v>2.6045733080003037E-2</v>
      </c>
      <c r="G2961" s="318">
        <v>5.8492987639303668E-4</v>
      </c>
      <c r="H2961" s="318">
        <v>6.1417637021268854E-4</v>
      </c>
      <c r="I2961" s="318">
        <v>-4.11138523661548E-2</v>
      </c>
      <c r="J2961" s="318">
        <v>0</v>
      </c>
      <c r="K2961" s="318" t="s">
        <v>634</v>
      </c>
      <c r="O2961" s="318">
        <v>0</v>
      </c>
      <c r="P2961" s="318">
        <v>0</v>
      </c>
      <c r="Q2961" s="318">
        <v>0</v>
      </c>
      <c r="R2961" s="318">
        <v>1</v>
      </c>
      <c r="S2961" s="318">
        <v>4.3478260869565216E-2</v>
      </c>
      <c r="T2961" s="318">
        <v>0</v>
      </c>
      <c r="U2961" s="318">
        <v>0</v>
      </c>
    </row>
    <row r="2962" spans="1:21" x14ac:dyDescent="0.2">
      <c r="A2962" s="318">
        <v>40826</v>
      </c>
      <c r="B2962" s="318">
        <v>360.41000400000001</v>
      </c>
      <c r="C2962" s="318">
        <v>4.2458029482579505E-2</v>
      </c>
      <c r="D2962" s="318">
        <v>3.0273257443500054E-4</v>
      </c>
      <c r="E2962" s="318">
        <v>2.5527028835902812E-2</v>
      </c>
      <c r="F2962" s="318">
        <v>2.7490646438664567E-2</v>
      </c>
      <c r="G2962" s="318">
        <v>6.5162920118901372E-4</v>
      </c>
      <c r="H2962" s="318">
        <v>6.8421066124846439E-4</v>
      </c>
      <c r="I2962" s="318">
        <v>-3.9747202274742058E-2</v>
      </c>
      <c r="J2962" s="318">
        <v>0</v>
      </c>
      <c r="K2962" s="318" t="s">
        <v>634</v>
      </c>
      <c r="O2962" s="318">
        <v>0</v>
      </c>
      <c r="P2962" s="318">
        <v>0</v>
      </c>
      <c r="Q2962" s="318">
        <v>0</v>
      </c>
      <c r="R2962" s="318">
        <v>1</v>
      </c>
      <c r="S2962" s="318">
        <v>4.3478260869565216E-2</v>
      </c>
      <c r="T2962" s="318">
        <v>0</v>
      </c>
      <c r="U2962" s="318">
        <v>0</v>
      </c>
    </row>
    <row r="2963" spans="1:21" x14ac:dyDescent="0.2">
      <c r="A2963" s="318">
        <v>40827</v>
      </c>
      <c r="B2963" s="318">
        <v>355.641998</v>
      </c>
      <c r="C2963" s="318">
        <v>-1.3317682117677913E-2</v>
      </c>
      <c r="D2963" s="318">
        <v>7.2287408655473688E-4</v>
      </c>
      <c r="E2963" s="318">
        <v>2.5209806849992335E-2</v>
      </c>
      <c r="F2963" s="318">
        <v>2.7149022761530205E-2</v>
      </c>
      <c r="G2963" s="318">
        <v>6.3553436141392037E-4</v>
      </c>
      <c r="H2963" s="318">
        <v>6.6731107948461645E-4</v>
      </c>
      <c r="I2963" s="318">
        <v>-2.2164092400043661E-2</v>
      </c>
      <c r="J2963" s="318">
        <v>0</v>
      </c>
      <c r="K2963" s="318" t="s">
        <v>634</v>
      </c>
      <c r="O2963" s="318">
        <v>0</v>
      </c>
      <c r="P2963" s="318">
        <v>0</v>
      </c>
      <c r="Q2963" s="318">
        <v>0</v>
      </c>
      <c r="R2963" s="318">
        <v>1</v>
      </c>
      <c r="S2963" s="318">
        <v>4.3478260869565216E-2</v>
      </c>
      <c r="T2963" s="318">
        <v>0</v>
      </c>
      <c r="U2963" s="318">
        <v>0</v>
      </c>
    </row>
    <row r="2964" spans="1:21" x14ac:dyDescent="0.2">
      <c r="A2964" s="318">
        <v>40828</v>
      </c>
      <c r="B2964" s="318">
        <v>366.067993</v>
      </c>
      <c r="C2964" s="318">
        <v>2.8894488093828961E-2</v>
      </c>
      <c r="D2964" s="318">
        <v>2.2031854136836332E-3</v>
      </c>
      <c r="E2964" s="318">
        <v>2.5932424229909292E-2</v>
      </c>
      <c r="F2964" s="318">
        <v>2.7927226093748467E-2</v>
      </c>
      <c r="G2964" s="318">
        <v>6.7249062643998645E-4</v>
      </c>
      <c r="H2964" s="318">
        <v>7.0611515776198576E-4</v>
      </c>
      <c r="I2964" s="318">
        <v>-2.8086661596368075E-2</v>
      </c>
      <c r="J2964" s="318">
        <v>0</v>
      </c>
      <c r="K2964" s="318" t="s">
        <v>634</v>
      </c>
      <c r="O2964" s="318">
        <v>0</v>
      </c>
      <c r="P2964" s="318">
        <v>0</v>
      </c>
      <c r="Q2964" s="318">
        <v>0</v>
      </c>
      <c r="R2964" s="318">
        <v>1</v>
      </c>
      <c r="S2964" s="318">
        <v>4.3478260869565216E-2</v>
      </c>
      <c r="T2964" s="318">
        <v>0</v>
      </c>
      <c r="U2964" s="318">
        <v>0</v>
      </c>
    </row>
    <row r="2965" spans="1:21" x14ac:dyDescent="0.2">
      <c r="A2965" s="318">
        <v>40829</v>
      </c>
      <c r="B2965" s="318">
        <v>360.37701399999997</v>
      </c>
      <c r="C2965" s="318">
        <v>-1.5668344805789321E-2</v>
      </c>
      <c r="D2965" s="318">
        <v>3.8727854622345271E-4</v>
      </c>
      <c r="E2965" s="318">
        <v>2.5777302782604934E-2</v>
      </c>
      <c r="F2965" s="318">
        <v>2.7760172227420696E-2</v>
      </c>
      <c r="G2965" s="318">
        <v>6.6446933874609215E-4</v>
      </c>
      <c r="H2965" s="318">
        <v>6.9769280568339682E-4</v>
      </c>
      <c r="I2965" s="318">
        <v>-1.6685222418589742E-2</v>
      </c>
      <c r="J2965" s="318">
        <v>0</v>
      </c>
      <c r="K2965" s="318" t="s">
        <v>634</v>
      </c>
      <c r="O2965" s="318">
        <v>0</v>
      </c>
      <c r="P2965" s="318">
        <v>0</v>
      </c>
      <c r="Q2965" s="318">
        <v>0</v>
      </c>
      <c r="R2965" s="318">
        <v>1</v>
      </c>
      <c r="S2965" s="318">
        <v>4.3478260869565216E-2</v>
      </c>
      <c r="T2965" s="318">
        <v>0</v>
      </c>
      <c r="U2965" s="318">
        <v>0</v>
      </c>
    </row>
    <row r="2966" spans="1:21" x14ac:dyDescent="0.2">
      <c r="A2966" s="318">
        <v>40830</v>
      </c>
      <c r="B2966" s="318">
        <v>370.34799199999998</v>
      </c>
      <c r="C2966" s="318">
        <v>2.7292337980483125E-2</v>
      </c>
      <c r="D2966" s="318">
        <v>5.9802989739781516E-4</v>
      </c>
      <c r="E2966" s="318">
        <v>2.598751448518502E-2</v>
      </c>
      <c r="F2966" s="318">
        <v>2.7986554060968481E-2</v>
      </c>
      <c r="G2966" s="318">
        <v>6.7535090911770128E-4</v>
      </c>
      <c r="H2966" s="318">
        <v>7.0911845457358636E-4</v>
      </c>
      <c r="I2966" s="318">
        <v>-2.5478958297697928E-2</v>
      </c>
      <c r="J2966" s="318">
        <v>0</v>
      </c>
      <c r="K2966" s="318" t="s">
        <v>634</v>
      </c>
      <c r="O2966" s="318">
        <v>0</v>
      </c>
      <c r="P2966" s="318">
        <v>0</v>
      </c>
      <c r="Q2966" s="318">
        <v>0</v>
      </c>
      <c r="R2966" s="318">
        <v>1</v>
      </c>
      <c r="S2966" s="318">
        <v>4.3478260869565216E-2</v>
      </c>
      <c r="T2966" s="318">
        <v>0</v>
      </c>
      <c r="U2966" s="318">
        <v>0</v>
      </c>
    </row>
    <row r="2967" spans="1:21" x14ac:dyDescent="0.2">
      <c r="A2967" s="318">
        <v>40833</v>
      </c>
      <c r="B2967" s="318">
        <v>367.51599099999999</v>
      </c>
      <c r="C2967" s="318">
        <v>-7.6762519149937078E-3</v>
      </c>
      <c r="D2967" s="318">
        <v>5.7563859566443872E-5</v>
      </c>
      <c r="E2967" s="318">
        <v>2.6038326575138371E-2</v>
      </c>
      <c r="F2967" s="318">
        <v>2.8041274773225936E-2</v>
      </c>
      <c r="G2967" s="318">
        <v>6.7799445083355724E-4</v>
      </c>
      <c r="H2967" s="318">
        <v>7.1189417337523509E-4</v>
      </c>
      <c r="I2967" s="318">
        <v>-1.962730139839532E-2</v>
      </c>
      <c r="J2967" s="318">
        <v>0</v>
      </c>
      <c r="K2967" s="318" t="s">
        <v>634</v>
      </c>
      <c r="O2967" s="318">
        <v>0</v>
      </c>
      <c r="P2967" s="318">
        <v>0</v>
      </c>
      <c r="Q2967" s="318">
        <v>0</v>
      </c>
      <c r="R2967" s="318">
        <v>1</v>
      </c>
      <c r="S2967" s="318">
        <v>4.3478260869565216E-2</v>
      </c>
      <c r="T2967" s="318">
        <v>0</v>
      </c>
      <c r="U2967" s="318">
        <v>0</v>
      </c>
    </row>
    <row r="2968" spans="1:21" x14ac:dyDescent="0.2">
      <c r="A2968" s="318">
        <v>40834</v>
      </c>
      <c r="B2968" s="318">
        <v>369.72299199999998</v>
      </c>
      <c r="C2968" s="318">
        <v>5.9872243430544583E-3</v>
      </c>
      <c r="D2968" s="318">
        <v>1.3682250932055111E-3</v>
      </c>
      <c r="E2968" s="318">
        <v>2.5585801558918878E-2</v>
      </c>
      <c r="F2968" s="318">
        <v>2.7553940140374177E-2</v>
      </c>
      <c r="G2968" s="318">
        <v>6.5463324141237572E-4</v>
      </c>
      <c r="H2968" s="318">
        <v>6.8736490348299457E-4</v>
      </c>
      <c r="I2968" s="318">
        <v>-1.6531480219756343E-2</v>
      </c>
      <c r="J2968" s="318">
        <v>0</v>
      </c>
      <c r="K2968" s="318" t="s">
        <v>634</v>
      </c>
      <c r="O2968" s="318">
        <v>0</v>
      </c>
      <c r="P2968" s="318">
        <v>0</v>
      </c>
      <c r="Q2968" s="318">
        <v>0</v>
      </c>
      <c r="R2968" s="318">
        <v>1</v>
      </c>
      <c r="S2968" s="318">
        <v>4.3478260869565216E-2</v>
      </c>
      <c r="T2968" s="318">
        <v>0</v>
      </c>
      <c r="U2968" s="318">
        <v>0</v>
      </c>
    </row>
    <row r="2969" spans="1:21" x14ac:dyDescent="0.2">
      <c r="A2969" s="318">
        <v>40835</v>
      </c>
      <c r="B2969" s="318">
        <v>368.87899800000002</v>
      </c>
      <c r="C2969" s="318">
        <v>-2.2853834102091182E-3</v>
      </c>
      <c r="D2969" s="318">
        <v>2.5836601572018058E-4</v>
      </c>
      <c r="E2969" s="318">
        <v>2.5193142676619772E-2</v>
      </c>
      <c r="F2969" s="318">
        <v>2.7131076728667446E-2</v>
      </c>
      <c r="G2969" s="318">
        <v>6.3469443792452042E-4</v>
      </c>
      <c r="H2969" s="318">
        <v>6.6642915982074644E-4</v>
      </c>
      <c r="I2969" s="318">
        <v>-1.0523336669666206E-2</v>
      </c>
      <c r="J2969" s="318">
        <v>0</v>
      </c>
      <c r="K2969" s="318" t="s">
        <v>634</v>
      </c>
      <c r="O2969" s="318">
        <v>0</v>
      </c>
      <c r="P2969" s="318">
        <v>0</v>
      </c>
      <c r="Q2969" s="318">
        <v>0</v>
      </c>
      <c r="R2969" s="318">
        <v>1</v>
      </c>
      <c r="S2969" s="318">
        <v>4.3478260869565216E-2</v>
      </c>
      <c r="T2969" s="318">
        <v>0</v>
      </c>
      <c r="U2969" s="318">
        <v>0</v>
      </c>
    </row>
    <row r="2970" spans="1:21" x14ac:dyDescent="0.2">
      <c r="A2970" s="318">
        <v>40836</v>
      </c>
      <c r="B2970" s="318">
        <v>366.29901100000001</v>
      </c>
      <c r="C2970" s="318">
        <v>-7.0187017558231944E-3</v>
      </c>
      <c r="D2970" s="318">
        <v>3.7928870444323105E-4</v>
      </c>
      <c r="E2970" s="318">
        <v>2.5149726467895157E-2</v>
      </c>
      <c r="F2970" s="318">
        <v>2.7084320811579399E-2</v>
      </c>
      <c r="G2970" s="318">
        <v>6.3250874140994618E-4</v>
      </c>
      <c r="H2970" s="318">
        <v>6.6413417848044357E-4</v>
      </c>
      <c r="I2970" s="318">
        <v>-1.5213264804099826E-2</v>
      </c>
      <c r="J2970" s="318">
        <v>0</v>
      </c>
      <c r="K2970" s="318" t="s">
        <v>634</v>
      </c>
      <c r="O2970" s="318">
        <v>0</v>
      </c>
      <c r="P2970" s="318">
        <v>0</v>
      </c>
      <c r="Q2970" s="318">
        <v>0</v>
      </c>
      <c r="R2970" s="318">
        <v>1</v>
      </c>
      <c r="S2970" s="318">
        <v>4.3478260869565216E-2</v>
      </c>
      <c r="T2970" s="318">
        <v>0</v>
      </c>
      <c r="U2970" s="318">
        <v>0</v>
      </c>
    </row>
    <row r="2971" spans="1:21" x14ac:dyDescent="0.2">
      <c r="A2971" s="318">
        <v>40837</v>
      </c>
      <c r="B2971" s="318">
        <v>377.881012</v>
      </c>
      <c r="C2971" s="318">
        <v>3.1129393187790979E-2</v>
      </c>
      <c r="D2971" s="318">
        <v>4.1680019752065953E-3</v>
      </c>
      <c r="E2971" s="318">
        <v>2.3357660149081232E-2</v>
      </c>
      <c r="F2971" s="318">
        <v>2.5154403237472096E-2</v>
      </c>
      <c r="G2971" s="318">
        <v>5.4558028763997753E-4</v>
      </c>
      <c r="H2971" s="318">
        <v>5.7285930202197644E-4</v>
      </c>
      <c r="I2971" s="318">
        <v>-1.7338873659677595E-2</v>
      </c>
      <c r="J2971" s="318">
        <v>0</v>
      </c>
      <c r="K2971" s="318" t="s">
        <v>634</v>
      </c>
      <c r="O2971" s="318">
        <v>0</v>
      </c>
      <c r="P2971" s="318">
        <v>0</v>
      </c>
      <c r="Q2971" s="318">
        <v>0</v>
      </c>
      <c r="R2971" s="318">
        <v>1</v>
      </c>
      <c r="S2971" s="318">
        <v>4.3478260869565216E-2</v>
      </c>
      <c r="T2971" s="318">
        <v>0</v>
      </c>
      <c r="U2971" s="318">
        <v>0</v>
      </c>
    </row>
    <row r="2972" spans="1:21" x14ac:dyDescent="0.2">
      <c r="A2972" s="318">
        <v>40840</v>
      </c>
      <c r="B2972" s="318">
        <v>385.33200099999999</v>
      </c>
      <c r="C2972" s="318">
        <v>1.9525939949563927E-2</v>
      </c>
      <c r="D2972" s="318">
        <v>5.6738699587190241E-3</v>
      </c>
      <c r="E2972" s="318">
        <v>2.3275837210731773E-2</v>
      </c>
      <c r="F2972" s="318">
        <v>2.506628622694191E-2</v>
      </c>
      <c r="G2972" s="318">
        <v>5.4176459786048586E-4</v>
      </c>
      <c r="H2972" s="318">
        <v>5.6885282775351017E-4</v>
      </c>
      <c r="I2972" s="318">
        <v>1.285295325174481E-3</v>
      </c>
      <c r="J2972" s="318">
        <v>0</v>
      </c>
      <c r="K2972" s="318" t="s">
        <v>634</v>
      </c>
      <c r="O2972" s="318">
        <v>0</v>
      </c>
      <c r="P2972" s="318">
        <v>0</v>
      </c>
      <c r="Q2972" s="318">
        <v>0</v>
      </c>
      <c r="R2972" s="318">
        <v>1</v>
      </c>
      <c r="S2972" s="318">
        <v>4.3478260869565216E-2</v>
      </c>
      <c r="T2972" s="318">
        <v>0</v>
      </c>
      <c r="U2972" s="318">
        <v>0</v>
      </c>
    </row>
    <row r="2973" spans="1:21" x14ac:dyDescent="0.2">
      <c r="A2973" s="318">
        <v>40841</v>
      </c>
      <c r="B2973" s="318">
        <v>381.97500600000001</v>
      </c>
      <c r="C2973" s="318">
        <v>-8.7501257991665204E-3</v>
      </c>
      <c r="D2973" s="318">
        <v>5.5798790561429985E-3</v>
      </c>
      <c r="E2973" s="318">
        <v>2.3332542659661924E-2</v>
      </c>
      <c r="F2973" s="318">
        <v>2.512735363348207E-2</v>
      </c>
      <c r="G2973" s="318">
        <v>5.4440754696494351E-4</v>
      </c>
      <c r="H2973" s="318">
        <v>5.7162792431319066E-4</v>
      </c>
      <c r="I2973" s="318">
        <v>1.7522331888736937E-2</v>
      </c>
      <c r="J2973" s="318">
        <v>0</v>
      </c>
      <c r="K2973" s="318" t="s">
        <v>634</v>
      </c>
      <c r="O2973" s="318">
        <v>0</v>
      </c>
      <c r="P2973" s="318">
        <v>0</v>
      </c>
      <c r="Q2973" s="318">
        <v>0</v>
      </c>
      <c r="R2973" s="318">
        <v>1</v>
      </c>
      <c r="S2973" s="318">
        <v>4.3478260869565216E-2</v>
      </c>
      <c r="T2973" s="318">
        <v>0</v>
      </c>
      <c r="U2973" s="318">
        <v>0</v>
      </c>
    </row>
    <row r="2974" spans="1:21" x14ac:dyDescent="0.2">
      <c r="A2974" s="318">
        <v>40842</v>
      </c>
      <c r="B2974" s="318">
        <v>383.38299599999999</v>
      </c>
      <c r="C2974" s="318">
        <v>3.6793019336865429E-3</v>
      </c>
      <c r="D2974" s="318">
        <v>4.1357324402081421E-3</v>
      </c>
      <c r="E2974" s="318">
        <v>2.2405245344567216E-2</v>
      </c>
      <c r="F2974" s="318">
        <v>2.4128725755687769E-2</v>
      </c>
      <c r="G2974" s="318">
        <v>5.0199501895025085E-4</v>
      </c>
      <c r="H2974" s="318">
        <v>5.2709476989776347E-4</v>
      </c>
      <c r="I2974" s="318">
        <v>1.2778099519858819E-2</v>
      </c>
      <c r="J2974" s="318">
        <v>0</v>
      </c>
      <c r="K2974" s="318" t="s">
        <v>634</v>
      </c>
      <c r="O2974" s="318">
        <v>0</v>
      </c>
      <c r="P2974" s="318">
        <v>0</v>
      </c>
      <c r="Q2974" s="318">
        <v>0</v>
      </c>
      <c r="R2974" s="318">
        <v>1</v>
      </c>
      <c r="S2974" s="318">
        <v>4.3478260869565216E-2</v>
      </c>
      <c r="T2974" s="318">
        <v>0</v>
      </c>
      <c r="U2974" s="318">
        <v>0</v>
      </c>
    </row>
    <row r="2975" spans="1:21" x14ac:dyDescent="0.2">
      <c r="A2975" s="318">
        <v>40843</v>
      </c>
      <c r="B2975" s="318">
        <v>394.92401100000001</v>
      </c>
      <c r="C2975" s="318">
        <v>2.9658890098763293E-2</v>
      </c>
      <c r="D2975" s="318">
        <v>6.0684175067085167E-3</v>
      </c>
      <c r="E2975" s="318">
        <v>2.2788144278291785E-2</v>
      </c>
      <c r="F2975" s="318">
        <v>2.4541078453544998E-2</v>
      </c>
      <c r="G2975" s="318">
        <v>5.192995196482426E-4</v>
      </c>
      <c r="H2975" s="318">
        <v>5.4526449563065474E-4</v>
      </c>
      <c r="I2975" s="318">
        <v>6.7026073737428459E-3</v>
      </c>
      <c r="J2975" s="318">
        <v>0</v>
      </c>
      <c r="K2975" s="318" t="s">
        <v>634</v>
      </c>
      <c r="O2975" s="318">
        <v>0</v>
      </c>
      <c r="P2975" s="318">
        <v>0</v>
      </c>
      <c r="Q2975" s="318">
        <v>0</v>
      </c>
      <c r="R2975" s="318">
        <v>1</v>
      </c>
      <c r="S2975" s="318">
        <v>4.3478260869565216E-2</v>
      </c>
      <c r="T2975" s="318">
        <v>0</v>
      </c>
      <c r="U2975" s="318">
        <v>0</v>
      </c>
    </row>
    <row r="2976" spans="1:21" x14ac:dyDescent="0.2">
      <c r="A2976" s="318">
        <v>40844</v>
      </c>
      <c r="B2976" s="318">
        <v>390.25100700000002</v>
      </c>
      <c r="C2976" s="318">
        <v>-1.19032293896684E-2</v>
      </c>
      <c r="D2976" s="318">
        <v>5.260324644459172E-3</v>
      </c>
      <c r="E2976" s="318">
        <v>2.3123855423697343E-2</v>
      </c>
      <c r="F2976" s="318">
        <v>2.4902613533212523E-2</v>
      </c>
      <c r="G2976" s="318">
        <v>5.347126896560571E-4</v>
      </c>
      <c r="H2976" s="318">
        <v>5.6144832413885994E-4</v>
      </c>
      <c r="I2976" s="318">
        <v>2.5123052777163746E-2</v>
      </c>
      <c r="J2976" s="318">
        <v>0</v>
      </c>
      <c r="K2976" s="318" t="s">
        <v>634</v>
      </c>
      <c r="O2976" s="318">
        <v>0</v>
      </c>
      <c r="P2976" s="318">
        <v>0</v>
      </c>
      <c r="Q2976" s="318">
        <v>0</v>
      </c>
      <c r="R2976" s="318">
        <v>1</v>
      </c>
      <c r="S2976" s="318">
        <v>4.3478260869565216E-2</v>
      </c>
      <c r="T2976" s="318">
        <v>0</v>
      </c>
      <c r="U2976" s="318">
        <v>0</v>
      </c>
    </row>
    <row r="2977" spans="1:21" x14ac:dyDescent="0.2">
      <c r="A2977" s="318">
        <v>40847</v>
      </c>
      <c r="B2977" s="318">
        <v>384.21899400000001</v>
      </c>
      <c r="C2977" s="318">
        <v>-1.5577452884128417E-2</v>
      </c>
      <c r="D2977" s="318">
        <v>4.6761977680588023E-3</v>
      </c>
      <c r="E2977" s="318">
        <v>2.3503018419877657E-2</v>
      </c>
      <c r="F2977" s="318">
        <v>2.5310942913714399E-2</v>
      </c>
      <c r="G2977" s="318">
        <v>5.5239187484510842E-4</v>
      </c>
      <c r="H2977" s="318">
        <v>5.8001146858736386E-4</v>
      </c>
      <c r="I2977" s="318">
        <v>1.8425138495001308E-2</v>
      </c>
      <c r="J2977" s="318">
        <v>0</v>
      </c>
      <c r="K2977" s="318" t="s">
        <v>634</v>
      </c>
      <c r="O2977" s="318">
        <v>0</v>
      </c>
      <c r="P2977" s="318">
        <v>0</v>
      </c>
      <c r="Q2977" s="318">
        <v>0</v>
      </c>
      <c r="R2977" s="318">
        <v>1</v>
      </c>
      <c r="S2977" s="318">
        <v>4.3478260869565216E-2</v>
      </c>
      <c r="T2977" s="318">
        <v>0</v>
      </c>
      <c r="U2977" s="318">
        <v>0</v>
      </c>
    </row>
    <row r="2978" spans="1:21" x14ac:dyDescent="0.2">
      <c r="A2978" s="318">
        <v>40848</v>
      </c>
      <c r="B2978" s="318">
        <v>367.942993</v>
      </c>
      <c r="C2978" s="318">
        <v>-4.3284671062264996E-2</v>
      </c>
      <c r="D2978" s="318">
        <v>4.5019534791027249E-3</v>
      </c>
      <c r="E2978" s="318">
        <v>2.3858751849150116E-2</v>
      </c>
      <c r="F2978" s="318">
        <v>2.5694040452930892E-2</v>
      </c>
      <c r="G2978" s="318">
        <v>5.6924003979932415E-4</v>
      </c>
      <c r="H2978" s="318">
        <v>5.9770204178929043E-4</v>
      </c>
      <c r="I2978" s="318">
        <v>1.3773385575568628E-2</v>
      </c>
      <c r="J2978" s="318">
        <v>0</v>
      </c>
      <c r="K2978" s="318" t="s">
        <v>634</v>
      </c>
      <c r="O2978" s="318">
        <v>0</v>
      </c>
      <c r="P2978" s="318">
        <v>0</v>
      </c>
      <c r="Q2978" s="318">
        <v>0</v>
      </c>
      <c r="R2978" s="318">
        <v>1</v>
      </c>
      <c r="S2978" s="318">
        <v>4.3478260869565216E-2</v>
      </c>
      <c r="T2978" s="318">
        <v>0</v>
      </c>
      <c r="U2978" s="318">
        <v>0</v>
      </c>
    </row>
    <row r="2979" spans="1:21" x14ac:dyDescent="0.2">
      <c r="A2979" s="318">
        <v>40849</v>
      </c>
      <c r="B2979" s="318">
        <v>374.949005</v>
      </c>
      <c r="C2979" s="318">
        <v>1.8862014213719025E-2</v>
      </c>
      <c r="D2979" s="318">
        <v>6.9641503737503732E-3</v>
      </c>
      <c r="E2979" s="318">
        <v>2.2437660538265902E-2</v>
      </c>
      <c r="F2979" s="318">
        <v>2.4163634425824816E-2</v>
      </c>
      <c r="G2979" s="318">
        <v>5.0344861043045486E-4</v>
      </c>
      <c r="H2979" s="318">
        <v>5.2862104095197766E-4</v>
      </c>
      <c r="I2979" s="318">
        <v>1.1667707178455148E-2</v>
      </c>
      <c r="J2979" s="318">
        <v>0</v>
      </c>
      <c r="K2979" s="318" t="s">
        <v>634</v>
      </c>
      <c r="O2979" s="318">
        <v>0</v>
      </c>
      <c r="P2979" s="318">
        <v>0</v>
      </c>
      <c r="Q2979" s="318">
        <v>0</v>
      </c>
      <c r="R2979" s="318">
        <v>1</v>
      </c>
      <c r="S2979" s="318">
        <v>4.3478260869565216E-2</v>
      </c>
      <c r="T2979" s="318">
        <v>0</v>
      </c>
      <c r="U2979" s="318">
        <v>0</v>
      </c>
    </row>
    <row r="2980" spans="1:21" x14ac:dyDescent="0.2">
      <c r="A2980" s="318">
        <v>40850</v>
      </c>
      <c r="B2980" s="318">
        <v>384.790009</v>
      </c>
      <c r="C2980" s="318">
        <v>2.5907724260544114E-2</v>
      </c>
      <c r="D2980" s="318">
        <v>6.2947888949378564E-3</v>
      </c>
      <c r="E2980" s="318">
        <v>2.1597929731166469E-2</v>
      </c>
      <c r="F2980" s="318">
        <v>2.3259308941256197E-2</v>
      </c>
      <c r="G2980" s="318">
        <v>4.6647056867240455E-4</v>
      </c>
      <c r="H2980" s="318">
        <v>4.8979409710602482E-4</v>
      </c>
      <c r="I2980" s="318">
        <v>3.8868800054085557E-2</v>
      </c>
      <c r="J2980" s="318">
        <v>0</v>
      </c>
      <c r="K2980" s="318" t="s">
        <v>634</v>
      </c>
      <c r="O2980" s="318">
        <v>0</v>
      </c>
      <c r="P2980" s="318">
        <v>0</v>
      </c>
      <c r="Q2980" s="318">
        <v>0</v>
      </c>
      <c r="R2980" s="318">
        <v>1</v>
      </c>
      <c r="S2980" s="318">
        <v>4.3478260869565216E-2</v>
      </c>
      <c r="T2980" s="318">
        <v>0</v>
      </c>
      <c r="U2980" s="318">
        <v>0</v>
      </c>
    </row>
    <row r="2981" spans="1:21" x14ac:dyDescent="0.2">
      <c r="A2981" s="318">
        <v>40851</v>
      </c>
      <c r="B2981" s="318">
        <v>382.84399400000001</v>
      </c>
      <c r="C2981" s="318">
        <v>-5.0701744872946311E-3</v>
      </c>
      <c r="D2981" s="318">
        <v>4.8850352175739287E-3</v>
      </c>
      <c r="E2981" s="318">
        <v>2.1312139286202895E-2</v>
      </c>
      <c r="F2981" s="318">
        <v>2.2951534615910811E-2</v>
      </c>
      <c r="G2981" s="318">
        <v>4.5420728095451284E-4</v>
      </c>
      <c r="H2981" s="318">
        <v>4.7691764500223851E-4</v>
      </c>
      <c r="I2981" s="318">
        <v>5.5869319135137097E-2</v>
      </c>
      <c r="J2981" s="318">
        <v>0</v>
      </c>
      <c r="K2981" s="318" t="s">
        <v>634</v>
      </c>
      <c r="O2981" s="318">
        <v>0</v>
      </c>
      <c r="P2981" s="318">
        <v>0</v>
      </c>
      <c r="Q2981" s="318">
        <v>0</v>
      </c>
      <c r="R2981" s="318">
        <v>1</v>
      </c>
      <c r="S2981" s="318">
        <v>4.3478260869565216E-2</v>
      </c>
      <c r="T2981" s="318">
        <v>0</v>
      </c>
      <c r="U2981" s="318">
        <v>0</v>
      </c>
    </row>
    <row r="2982" spans="1:21" x14ac:dyDescent="0.2">
      <c r="A2982" s="318">
        <v>40854</v>
      </c>
      <c r="B2982" s="318">
        <v>387.260986</v>
      </c>
      <c r="C2982" s="318">
        <v>1.1471268335106278E-2</v>
      </c>
      <c r="D2982" s="318">
        <v>5.4435521072430477E-3</v>
      </c>
      <c r="E2982" s="318">
        <v>2.1324313313405473E-2</v>
      </c>
      <c r="F2982" s="318">
        <v>2.2964645106744355E-2</v>
      </c>
      <c r="G2982" s="318">
        <v>4.5472633828828185E-4</v>
      </c>
      <c r="H2982" s="318">
        <v>4.7746265520269598E-4</v>
      </c>
      <c r="I2982" s="318">
        <v>4.1288571033980037E-2</v>
      </c>
      <c r="J2982" s="318">
        <v>0</v>
      </c>
      <c r="K2982" s="318" t="s">
        <v>634</v>
      </c>
      <c r="O2982" s="318">
        <v>0</v>
      </c>
      <c r="P2982" s="318">
        <v>0</v>
      </c>
      <c r="Q2982" s="318">
        <v>0</v>
      </c>
      <c r="R2982" s="318">
        <v>1</v>
      </c>
      <c r="S2982" s="318">
        <v>4.3478260869565216E-2</v>
      </c>
      <c r="T2982" s="318">
        <v>0</v>
      </c>
      <c r="U2982" s="318">
        <v>0</v>
      </c>
    </row>
    <row r="2983" spans="1:21" x14ac:dyDescent="0.2">
      <c r="A2983" s="318">
        <v>40855</v>
      </c>
      <c r="B2983" s="318">
        <v>388.20901500000002</v>
      </c>
      <c r="C2983" s="318">
        <v>2.4450448658831659E-3</v>
      </c>
      <c r="D2983" s="318">
        <v>3.5381718874003642E-3</v>
      </c>
      <c r="E2983" s="318">
        <v>1.9566816714334637E-2</v>
      </c>
      <c r="F2983" s="318">
        <v>2.1071956461591147E-2</v>
      </c>
      <c r="G2983" s="318">
        <v>3.8286031633236536E-4</v>
      </c>
      <c r="H2983" s="318">
        <v>4.0200333214898367E-4</v>
      </c>
      <c r="I2983" s="318">
        <v>4.7454655561340292E-2</v>
      </c>
      <c r="J2983" s="318">
        <v>0</v>
      </c>
      <c r="K2983" s="318" t="s">
        <v>634</v>
      </c>
      <c r="O2983" s="318">
        <v>0</v>
      </c>
      <c r="P2983" s="318">
        <v>0</v>
      </c>
      <c r="Q2983" s="318">
        <v>0</v>
      </c>
      <c r="R2983" s="318">
        <v>1</v>
      </c>
      <c r="S2983" s="318">
        <v>4.3478260869565216E-2</v>
      </c>
      <c r="T2983" s="318">
        <v>0</v>
      </c>
      <c r="U2983" s="318">
        <v>0</v>
      </c>
    </row>
    <row r="2984" spans="1:21" x14ac:dyDescent="0.2">
      <c r="A2984" s="318">
        <v>40856</v>
      </c>
      <c r="B2984" s="318">
        <v>381.08300800000001</v>
      </c>
      <c r="C2984" s="318">
        <v>-1.8526672867806016E-2</v>
      </c>
      <c r="D2984" s="318">
        <v>3.2901247088228357E-3</v>
      </c>
      <c r="E2984" s="318">
        <v>1.9822527350238851E-2</v>
      </c>
      <c r="F2984" s="318">
        <v>2.1347337146411068E-2</v>
      </c>
      <c r="G2984" s="318">
        <v>3.9293259055096731E-4</v>
      </c>
      <c r="H2984" s="318">
        <v>4.1257922007851568E-4</v>
      </c>
      <c r="I2984" s="318">
        <v>4.0263237138708531E-2</v>
      </c>
      <c r="J2984" s="318">
        <v>0</v>
      </c>
      <c r="K2984" s="318" t="s">
        <v>634</v>
      </c>
      <c r="O2984" s="318">
        <v>0</v>
      </c>
      <c r="P2984" s="318">
        <v>0</v>
      </c>
      <c r="Q2984" s="318">
        <v>0</v>
      </c>
      <c r="R2984" s="318">
        <v>1</v>
      </c>
      <c r="S2984" s="318">
        <v>4.3478260869565216E-2</v>
      </c>
      <c r="T2984" s="318">
        <v>0</v>
      </c>
      <c r="U2984" s="318">
        <v>0</v>
      </c>
    </row>
    <row r="2985" spans="1:21" x14ac:dyDescent="0.2">
      <c r="A2985" s="318">
        <v>40857</v>
      </c>
      <c r="B2985" s="318">
        <v>377.82299799999998</v>
      </c>
      <c r="C2985" s="318">
        <v>-8.5913934704272884E-3</v>
      </c>
      <c r="D2985" s="318">
        <v>1.5050827295725378E-3</v>
      </c>
      <c r="E2985" s="318">
        <v>1.9075278489042238E-2</v>
      </c>
      <c r="F2985" s="318">
        <v>2.0542607603583948E-2</v>
      </c>
      <c r="G2985" s="318">
        <v>3.638662494345176E-4</v>
      </c>
      <c r="H2985" s="318">
        <v>3.8205956190624351E-4</v>
      </c>
      <c r="I2985" s="318">
        <v>3.2149558618578523E-2</v>
      </c>
      <c r="J2985" s="318">
        <v>0</v>
      </c>
      <c r="K2985" s="318" t="s">
        <v>634</v>
      </c>
      <c r="O2985" s="318">
        <v>0</v>
      </c>
      <c r="P2985" s="318">
        <v>0</v>
      </c>
      <c r="Q2985" s="318">
        <v>0</v>
      </c>
      <c r="R2985" s="318">
        <v>1</v>
      </c>
      <c r="S2985" s="318">
        <v>4.3478260869565216E-2</v>
      </c>
      <c r="T2985" s="318">
        <v>0</v>
      </c>
      <c r="U2985" s="318">
        <v>0</v>
      </c>
    </row>
    <row r="2986" spans="1:21" x14ac:dyDescent="0.2">
      <c r="A2986" s="318">
        <v>40858</v>
      </c>
      <c r="B2986" s="318">
        <v>387.65399200000002</v>
      </c>
      <c r="C2986" s="318">
        <v>2.5687341868400722E-2</v>
      </c>
      <c r="D2986" s="318">
        <v>3.4744011426292068E-3</v>
      </c>
      <c r="E2986" s="318">
        <v>1.9346495182827536E-2</v>
      </c>
      <c r="F2986" s="318">
        <v>2.0834687119968116E-2</v>
      </c>
      <c r="G2986" s="318">
        <v>3.7428687585916909E-4</v>
      </c>
      <c r="H2986" s="318">
        <v>3.9300121965212757E-4</v>
      </c>
      <c r="I2986" s="318">
        <v>2.1021867615382578E-2</v>
      </c>
      <c r="J2986" s="318">
        <v>0</v>
      </c>
      <c r="K2986" s="318" t="s">
        <v>634</v>
      </c>
      <c r="O2986" s="318">
        <v>0</v>
      </c>
      <c r="P2986" s="318">
        <v>0</v>
      </c>
      <c r="Q2986" s="318">
        <v>0</v>
      </c>
      <c r="R2986" s="318">
        <v>1</v>
      </c>
      <c r="S2986" s="318">
        <v>4.3478260869565216E-2</v>
      </c>
      <c r="T2986" s="318">
        <v>0</v>
      </c>
      <c r="U2986" s="318">
        <v>0</v>
      </c>
    </row>
    <row r="2987" spans="1:21" x14ac:dyDescent="0.2">
      <c r="A2987" s="318">
        <v>40861</v>
      </c>
      <c r="B2987" s="318">
        <v>385.90399200000002</v>
      </c>
      <c r="C2987" s="318">
        <v>-4.5245554221851432E-3</v>
      </c>
      <c r="D2987" s="318">
        <v>1.9593109805973847E-3</v>
      </c>
      <c r="E2987" s="318">
        <v>1.862017890074686E-2</v>
      </c>
      <c r="F2987" s="318">
        <v>2.0052500354650463E-2</v>
      </c>
      <c r="G2987" s="318">
        <v>3.4671106229581855E-4</v>
      </c>
      <c r="H2987" s="318">
        <v>3.6404661541060949E-4</v>
      </c>
      <c r="I2987" s="318">
        <v>3.3024457295593036E-2</v>
      </c>
      <c r="J2987" s="318">
        <v>0</v>
      </c>
      <c r="K2987" s="318" t="s">
        <v>634</v>
      </c>
      <c r="O2987" s="318">
        <v>0</v>
      </c>
      <c r="P2987" s="318">
        <v>0</v>
      </c>
      <c r="Q2987" s="318">
        <v>0</v>
      </c>
      <c r="R2987" s="318">
        <v>1</v>
      </c>
      <c r="S2987" s="318">
        <v>4.3478260869565216E-2</v>
      </c>
      <c r="T2987" s="318">
        <v>0</v>
      </c>
      <c r="U2987" s="318">
        <v>0</v>
      </c>
    </row>
    <row r="2988" spans="1:21" x14ac:dyDescent="0.2">
      <c r="A2988" s="318">
        <v>40862</v>
      </c>
      <c r="B2988" s="318">
        <v>384.66000400000001</v>
      </c>
      <c r="C2988" s="318">
        <v>-3.2287755129257346E-3</v>
      </c>
      <c r="D2988" s="318">
        <v>2.1710955711720498E-3</v>
      </c>
      <c r="E2988" s="318">
        <v>1.8530180123378259E-2</v>
      </c>
      <c r="F2988" s="318">
        <v>1.9955578594407355E-2</v>
      </c>
      <c r="G2988" s="318">
        <v>3.4336757540484272E-4</v>
      </c>
      <c r="H2988" s="318">
        <v>3.6053595417508485E-4</v>
      </c>
      <c r="I2988" s="318">
        <v>2.0345995362935698E-2</v>
      </c>
      <c r="J2988" s="318">
        <v>0</v>
      </c>
      <c r="K2988" s="318" t="s">
        <v>634</v>
      </c>
      <c r="O2988" s="318">
        <v>0</v>
      </c>
      <c r="P2988" s="318">
        <v>0</v>
      </c>
      <c r="Q2988" s="318">
        <v>0</v>
      </c>
      <c r="R2988" s="318">
        <v>1</v>
      </c>
      <c r="S2988" s="318">
        <v>4.3478260869565216E-2</v>
      </c>
      <c r="T2988" s="318">
        <v>0</v>
      </c>
      <c r="U2988" s="318">
        <v>0</v>
      </c>
    </row>
    <row r="2989" spans="1:21" x14ac:dyDescent="0.2">
      <c r="A2989" s="318">
        <v>40863</v>
      </c>
      <c r="B2989" s="318">
        <v>386.34399400000001</v>
      </c>
      <c r="C2989" s="318">
        <v>4.3683111429049914E-3</v>
      </c>
      <c r="D2989" s="318">
        <v>2.0940044664030273E-3</v>
      </c>
      <c r="E2989" s="318">
        <v>1.8516872875508444E-2</v>
      </c>
      <c r="F2989" s="318">
        <v>1.9941247712086014E-2</v>
      </c>
      <c r="G2989" s="318">
        <v>3.4287458108774033E-4</v>
      </c>
      <c r="H2989" s="318">
        <v>3.6001831014212735E-4</v>
      </c>
      <c r="I2989" s="318">
        <v>2.9655907075152144E-2</v>
      </c>
      <c r="J2989" s="318">
        <v>0</v>
      </c>
      <c r="K2989" s="318" t="s">
        <v>634</v>
      </c>
      <c r="O2989" s="318">
        <v>0</v>
      </c>
      <c r="P2989" s="318">
        <v>0</v>
      </c>
      <c r="Q2989" s="318">
        <v>0</v>
      </c>
      <c r="R2989" s="318">
        <v>1</v>
      </c>
      <c r="S2989" s="318">
        <v>4.3478260869565216E-2</v>
      </c>
      <c r="T2989" s="318">
        <v>0</v>
      </c>
      <c r="U2989" s="318">
        <v>0</v>
      </c>
    </row>
    <row r="2990" spans="1:21" x14ac:dyDescent="0.2">
      <c r="A2990" s="318">
        <v>40864</v>
      </c>
      <c r="B2990" s="318">
        <v>378.30599999999998</v>
      </c>
      <c r="C2990" s="318">
        <v>-2.1024756827479833E-2</v>
      </c>
      <c r="D2990" s="318">
        <v>1.2016533512948981E-3</v>
      </c>
      <c r="E2990" s="318">
        <v>1.9178200654100995E-2</v>
      </c>
      <c r="F2990" s="318">
        <v>2.0653446858262609E-2</v>
      </c>
      <c r="G2990" s="318">
        <v>3.6780338032895977E-4</v>
      </c>
      <c r="H2990" s="318">
        <v>3.8619354934540777E-4</v>
      </c>
      <c r="I2990" s="318">
        <v>3.5226924549031986E-2</v>
      </c>
      <c r="J2990" s="318">
        <v>0</v>
      </c>
      <c r="K2990" s="318" t="s">
        <v>634</v>
      </c>
      <c r="O2990" s="318">
        <v>0</v>
      </c>
      <c r="P2990" s="318">
        <v>0</v>
      </c>
      <c r="Q2990" s="318">
        <v>0</v>
      </c>
      <c r="R2990" s="318">
        <v>1</v>
      </c>
      <c r="S2990" s="318">
        <v>4.3478260869565216E-2</v>
      </c>
      <c r="T2990" s="318">
        <v>0</v>
      </c>
      <c r="U2990" s="318">
        <v>0</v>
      </c>
    </row>
    <row r="2991" spans="1:21" x14ac:dyDescent="0.2">
      <c r="A2991" s="318">
        <v>40865</v>
      </c>
      <c r="B2991" s="318">
        <v>375.84899899999999</v>
      </c>
      <c r="C2991" s="318">
        <v>-6.5159276180363733E-3</v>
      </c>
      <c r="D2991" s="318">
        <v>1.2255949769037946E-3</v>
      </c>
      <c r="E2991" s="318">
        <v>1.9167736417323885E-2</v>
      </c>
      <c r="F2991" s="318">
        <v>2.0642177680194954E-2</v>
      </c>
      <c r="G2991" s="318">
        <v>3.6740211936400427E-4</v>
      </c>
      <c r="H2991" s="318">
        <v>3.8577222533220449E-4</v>
      </c>
      <c r="I2991" s="318">
        <v>2.1854760348547931E-2</v>
      </c>
      <c r="J2991" s="318">
        <v>0</v>
      </c>
      <c r="K2991" s="318" t="s">
        <v>634</v>
      </c>
      <c r="O2991" s="318">
        <v>0</v>
      </c>
      <c r="P2991" s="318">
        <v>0</v>
      </c>
      <c r="Q2991" s="318">
        <v>0</v>
      </c>
      <c r="R2991" s="318">
        <v>1</v>
      </c>
      <c r="S2991" s="318">
        <v>4.3478260869565216E-2</v>
      </c>
      <c r="T2991" s="318">
        <v>0</v>
      </c>
      <c r="U2991" s="318">
        <v>0</v>
      </c>
    </row>
    <row r="2992" spans="1:21" x14ac:dyDescent="0.2">
      <c r="A2992" s="318">
        <v>40868</v>
      </c>
      <c r="B2992" s="318">
        <v>364.27801499999998</v>
      </c>
      <c r="C2992" s="318">
        <v>-3.1270110743716058E-2</v>
      </c>
      <c r="D2992" s="318">
        <v>-1.7458099722155887E-3</v>
      </c>
      <c r="E2992" s="318">
        <v>1.9136825671096914E-2</v>
      </c>
      <c r="F2992" s="318">
        <v>2.0608889184258215E-2</v>
      </c>
      <c r="G2992" s="318">
        <v>3.6621809676595383E-4</v>
      </c>
      <c r="H2992" s="318">
        <v>3.8452900160425155E-4</v>
      </c>
      <c r="I2992" s="318">
        <v>2.1172563033482972E-2</v>
      </c>
      <c r="J2992" s="318">
        <v>0</v>
      </c>
      <c r="K2992" s="318" t="s">
        <v>634</v>
      </c>
      <c r="O2992" s="318">
        <v>0</v>
      </c>
      <c r="P2992" s="318">
        <v>0</v>
      </c>
      <c r="Q2992" s="318">
        <v>0</v>
      </c>
      <c r="R2992" s="318">
        <v>1</v>
      </c>
      <c r="S2992" s="318">
        <v>4.3478260869565216E-2</v>
      </c>
      <c r="T2992" s="318">
        <v>0</v>
      </c>
      <c r="U2992" s="318">
        <v>0</v>
      </c>
    </row>
    <row r="2993" spans="1:21" x14ac:dyDescent="0.2">
      <c r="A2993" s="318">
        <v>40869</v>
      </c>
      <c r="B2993" s="318">
        <v>360.19198599999999</v>
      </c>
      <c r="C2993" s="318">
        <v>-1.128016983603289E-2</v>
      </c>
      <c r="D2993" s="318">
        <v>-3.2127675810535322E-3</v>
      </c>
      <c r="E2993" s="318">
        <v>1.8597832335313223E-2</v>
      </c>
      <c r="F2993" s="318">
        <v>2.0028434822645009E-2</v>
      </c>
      <c r="G2993" s="318">
        <v>3.4587936757242215E-4</v>
      </c>
      <c r="H2993" s="318">
        <v>3.631733359510433E-4</v>
      </c>
      <c r="I2993" s="318">
        <v>3.5791462366606594E-3</v>
      </c>
      <c r="J2993" s="318">
        <v>0</v>
      </c>
      <c r="K2993" s="318" t="s">
        <v>634</v>
      </c>
      <c r="O2993" s="318">
        <v>0</v>
      </c>
      <c r="P2993" s="318">
        <v>0</v>
      </c>
      <c r="Q2993" s="318">
        <v>0</v>
      </c>
      <c r="R2993" s="318">
        <v>1</v>
      </c>
      <c r="S2993" s="318">
        <v>4.3478260869565216E-2</v>
      </c>
      <c r="T2993" s="318">
        <v>0</v>
      </c>
      <c r="U2993" s="318">
        <v>0</v>
      </c>
    </row>
    <row r="2994" spans="1:21" x14ac:dyDescent="0.2">
      <c r="A2994" s="318">
        <v>40870</v>
      </c>
      <c r="B2994" s="318">
        <v>348.73199499999998</v>
      </c>
      <c r="C2994" s="318">
        <v>-3.2333479180954347E-2</v>
      </c>
      <c r="D2994" s="318">
        <v>-4.335784408757714E-3</v>
      </c>
      <c r="E2994" s="318">
        <v>1.9632188310012583E-2</v>
      </c>
      <c r="F2994" s="318">
        <v>2.114235664155201E-2</v>
      </c>
      <c r="G2994" s="318">
        <v>3.8542281783979476E-4</v>
      </c>
      <c r="H2994" s="318">
        <v>4.0469395873178452E-4</v>
      </c>
      <c r="I2994" s="318">
        <v>-1.4108258183068111E-3</v>
      </c>
      <c r="J2994" s="318">
        <v>0</v>
      </c>
      <c r="K2994" s="318" t="s">
        <v>634</v>
      </c>
      <c r="O2994" s="318">
        <v>0</v>
      </c>
      <c r="P2994" s="318">
        <v>0</v>
      </c>
      <c r="Q2994" s="318">
        <v>0</v>
      </c>
      <c r="R2994" s="318">
        <v>1</v>
      </c>
      <c r="S2994" s="318">
        <v>4.3478260869565216E-2</v>
      </c>
      <c r="T2994" s="318">
        <v>0</v>
      </c>
      <c r="U2994" s="318">
        <v>0</v>
      </c>
    </row>
    <row r="2995" spans="1:21" x14ac:dyDescent="0.2">
      <c r="A2995" s="318">
        <v>40871</v>
      </c>
      <c r="B2995" s="318">
        <v>347.73800699999998</v>
      </c>
      <c r="C2995" s="318">
        <v>-2.8543617729755088E-3</v>
      </c>
      <c r="D2995" s="318">
        <v>-4.6469112519320968E-3</v>
      </c>
      <c r="E2995" s="318">
        <v>1.9550417594749032E-2</v>
      </c>
      <c r="F2995" s="318">
        <v>2.1054295871268187E-2</v>
      </c>
      <c r="G2995" s="318">
        <v>3.8221882812907251E-4</v>
      </c>
      <c r="H2995" s="318">
        <v>4.0132976953552614E-4</v>
      </c>
      <c r="I2995" s="318">
        <v>-1.6181145281056269E-2</v>
      </c>
      <c r="J2995" s="318">
        <v>0</v>
      </c>
      <c r="K2995" s="318" t="s">
        <v>634</v>
      </c>
      <c r="O2995" s="318">
        <v>0</v>
      </c>
      <c r="P2995" s="318">
        <v>0</v>
      </c>
      <c r="Q2995" s="318">
        <v>0</v>
      </c>
      <c r="R2995" s="318">
        <v>1</v>
      </c>
      <c r="S2995" s="318">
        <v>4.3478260869565216E-2</v>
      </c>
      <c r="T2995" s="318">
        <v>0</v>
      </c>
      <c r="U2995" s="318">
        <v>0</v>
      </c>
    </row>
    <row r="2996" spans="1:21" x14ac:dyDescent="0.2">
      <c r="A2996" s="318">
        <v>40872</v>
      </c>
      <c r="B2996" s="318">
        <v>352.739014</v>
      </c>
      <c r="C2996" s="318">
        <v>1.4279103588622289E-2</v>
      </c>
      <c r="D2996" s="318">
        <v>-5.3792820381292888E-3</v>
      </c>
      <c r="E2996" s="318">
        <v>1.845862791173139E-2</v>
      </c>
      <c r="F2996" s="318">
        <v>1.9878522366479957E-2</v>
      </c>
      <c r="G2996" s="318">
        <v>3.4072094438374913E-4</v>
      </c>
      <c r="H2996" s="318">
        <v>3.5775699160293662E-4</v>
      </c>
      <c r="I2996" s="318">
        <v>-2.7822541212362922E-2</v>
      </c>
      <c r="J2996" s="318">
        <v>0</v>
      </c>
      <c r="K2996" s="318" t="s">
        <v>634</v>
      </c>
      <c r="O2996" s="318">
        <v>0</v>
      </c>
      <c r="P2996" s="318">
        <v>0</v>
      </c>
      <c r="Q2996" s="318">
        <v>0</v>
      </c>
      <c r="R2996" s="318">
        <v>1</v>
      </c>
      <c r="S2996" s="318">
        <v>4.3478260869565216E-2</v>
      </c>
      <c r="T2996" s="318">
        <v>0</v>
      </c>
      <c r="U2996" s="318">
        <v>0</v>
      </c>
    </row>
    <row r="2997" spans="1:21" x14ac:dyDescent="0.2">
      <c r="A2997" s="318">
        <v>40875</v>
      </c>
      <c r="B2997" s="318">
        <v>366.39099099999999</v>
      </c>
      <c r="C2997" s="318">
        <v>3.7972598237245289E-2</v>
      </c>
      <c r="D2997" s="318">
        <v>-3.0042426273238737E-3</v>
      </c>
      <c r="E2997" s="318">
        <v>2.065524808103171E-2</v>
      </c>
      <c r="F2997" s="318">
        <v>2.2244113318034147E-2</v>
      </c>
      <c r="G2997" s="318">
        <v>4.2663927328896419E-4</v>
      </c>
      <c r="H2997" s="318">
        <v>4.4797123695341243E-4</v>
      </c>
      <c r="I2997" s="318">
        <v>-2.4422981197691498E-2</v>
      </c>
      <c r="J2997" s="318">
        <v>0</v>
      </c>
      <c r="K2997" s="318" t="s">
        <v>634</v>
      </c>
      <c r="O2997" s="318">
        <v>0</v>
      </c>
      <c r="P2997" s="318">
        <v>0</v>
      </c>
      <c r="Q2997" s="318">
        <v>0</v>
      </c>
      <c r="R2997" s="318">
        <v>1</v>
      </c>
      <c r="S2997" s="318">
        <v>4.3478260869565216E-2</v>
      </c>
      <c r="T2997" s="318">
        <v>0</v>
      </c>
      <c r="U2997" s="318">
        <v>0</v>
      </c>
    </row>
    <row r="2998" spans="1:21" x14ac:dyDescent="0.2">
      <c r="A2998" s="318">
        <v>40876</v>
      </c>
      <c r="B2998" s="318">
        <v>365.915009</v>
      </c>
      <c r="C2998" s="318">
        <v>-1.299954027494991E-3</v>
      </c>
      <c r="D2998" s="318">
        <v>-2.3243617293889486E-3</v>
      </c>
      <c r="E2998" s="318">
        <v>2.045470294395162E-2</v>
      </c>
      <c r="F2998" s="318">
        <v>2.2028141631947898E-2</v>
      </c>
      <c r="G2998" s="318">
        <v>4.1839487252530309E-4</v>
      </c>
      <c r="H2998" s="318">
        <v>4.3931461615156825E-4</v>
      </c>
      <c r="I2998" s="318">
        <v>-8.0240799371077056E-3</v>
      </c>
      <c r="J2998" s="318">
        <v>0</v>
      </c>
      <c r="K2998" s="318" t="s">
        <v>634</v>
      </c>
      <c r="O2998" s="318">
        <v>0</v>
      </c>
      <c r="P2998" s="318">
        <v>0</v>
      </c>
      <c r="Q2998" s="318">
        <v>0</v>
      </c>
      <c r="R2998" s="318">
        <v>1</v>
      </c>
      <c r="S2998" s="318">
        <v>4.3478260869565216E-2</v>
      </c>
      <c r="T2998" s="318">
        <v>0</v>
      </c>
      <c r="U2998" s="318">
        <v>0</v>
      </c>
    </row>
    <row r="2999" spans="1:21" x14ac:dyDescent="0.2">
      <c r="A2999" s="318">
        <v>40877</v>
      </c>
      <c r="B2999" s="318">
        <v>380.85299700000002</v>
      </c>
      <c r="C2999" s="318">
        <v>4.0012375439595828E-2</v>
      </c>
      <c r="D2999" s="318">
        <v>1.642164294509185E-3</v>
      </c>
      <c r="E2999" s="318">
        <v>2.01892916187188E-2</v>
      </c>
      <c r="F2999" s="318">
        <v>2.1742314050927938E-2</v>
      </c>
      <c r="G2999" s="318">
        <v>4.0760749606566922E-4</v>
      </c>
      <c r="H2999" s="318">
        <v>4.279878708689527E-4</v>
      </c>
      <c r="I2999" s="318">
        <v>-6.2668350962212628E-3</v>
      </c>
      <c r="J2999" s="318">
        <v>0</v>
      </c>
      <c r="K2999" s="318" t="s">
        <v>634</v>
      </c>
      <c r="O2999" s="318">
        <v>0</v>
      </c>
      <c r="P2999" s="318">
        <v>0</v>
      </c>
      <c r="Q2999" s="318">
        <v>0</v>
      </c>
      <c r="R2999" s="318">
        <v>1</v>
      </c>
      <c r="S2999" s="318">
        <v>4.3478260869565216E-2</v>
      </c>
      <c r="T2999" s="318">
        <v>0</v>
      </c>
      <c r="U2999" s="318">
        <v>0</v>
      </c>
    </row>
    <row r="3000" spans="1:21" x14ac:dyDescent="0.2">
      <c r="A3000" s="318">
        <v>40878</v>
      </c>
      <c r="B3000" s="318">
        <v>378.58898900000003</v>
      </c>
      <c r="C3000" s="318">
        <v>-5.9623111408015905E-3</v>
      </c>
      <c r="D3000" s="318">
        <v>4.600535633415367E-4</v>
      </c>
      <c r="E3000" s="318">
        <v>1.9854608577511593E-2</v>
      </c>
      <c r="F3000" s="318">
        <v>2.1381886160397101E-2</v>
      </c>
      <c r="G3000" s="318">
        <v>3.9420548176619699E-4</v>
      </c>
      <c r="H3000" s="318">
        <v>4.1391575585450686E-4</v>
      </c>
      <c r="I3000" s="318">
        <v>3.2236250518549191E-2</v>
      </c>
      <c r="J3000" s="318">
        <v>0</v>
      </c>
      <c r="K3000" s="318" t="s">
        <v>634</v>
      </c>
      <c r="O3000" s="318">
        <v>0</v>
      </c>
      <c r="P3000" s="318">
        <v>0</v>
      </c>
      <c r="Q3000" s="318">
        <v>0</v>
      </c>
      <c r="R3000" s="318">
        <v>1</v>
      </c>
      <c r="S3000" s="318">
        <v>4.3478260869565216E-2</v>
      </c>
      <c r="T3000" s="318">
        <v>0</v>
      </c>
      <c r="U3000" s="318">
        <v>0</v>
      </c>
    </row>
    <row r="3001" spans="1:21" x14ac:dyDescent="0.2">
      <c r="A3001" s="318">
        <v>40879</v>
      </c>
      <c r="B3001" s="318">
        <v>378.983002</v>
      </c>
      <c r="C3001" s="318">
        <v>1.040199585539701E-3</v>
      </c>
      <c r="D3001" s="318">
        <v>-7.2411427832533976E-4</v>
      </c>
      <c r="E3001" s="318">
        <v>1.898343348527309E-2</v>
      </c>
      <c r="F3001" s="318">
        <v>2.0443697599524864E-2</v>
      </c>
      <c r="G3001" s="318">
        <v>3.6037074688978764E-4</v>
      </c>
      <c r="H3001" s="318">
        <v>3.7838928423427704E-4</v>
      </c>
      <c r="I3001" s="318">
        <v>3.9232312969683075E-2</v>
      </c>
      <c r="J3001" s="318">
        <v>0</v>
      </c>
      <c r="K3001" s="318" t="s">
        <v>634</v>
      </c>
      <c r="O3001" s="318">
        <v>0</v>
      </c>
      <c r="P3001" s="318">
        <v>0</v>
      </c>
      <c r="Q3001" s="318">
        <v>0</v>
      </c>
      <c r="R3001" s="318">
        <v>1</v>
      </c>
      <c r="S3001" s="318">
        <v>4.3478260869565216E-2</v>
      </c>
      <c r="T3001" s="318">
        <v>0</v>
      </c>
      <c r="U3001" s="318">
        <v>0</v>
      </c>
    </row>
    <row r="3002" spans="1:21" x14ac:dyDescent="0.2">
      <c r="A3002" s="318">
        <v>40882</v>
      </c>
      <c r="B3002" s="318">
        <v>382.29299900000001</v>
      </c>
      <c r="C3002" s="318">
        <v>8.6959732189369563E-3</v>
      </c>
      <c r="D3002" s="318">
        <v>-6.8583435171454634E-5</v>
      </c>
      <c r="E3002" s="318">
        <v>1.9063368816265129E-2</v>
      </c>
      <c r="F3002" s="318">
        <v>2.0529781802131677E-2</v>
      </c>
      <c r="G3002" s="318">
        <v>3.6341203062494976E-4</v>
      </c>
      <c r="H3002" s="318">
        <v>3.8158263215619728E-4</v>
      </c>
      <c r="I3002" s="318">
        <v>2.9779916438632249E-2</v>
      </c>
      <c r="J3002" s="318">
        <v>0</v>
      </c>
      <c r="K3002" s="318" t="s">
        <v>634</v>
      </c>
      <c r="O3002" s="318">
        <v>0</v>
      </c>
      <c r="P3002" s="318">
        <v>0</v>
      </c>
      <c r="Q3002" s="318">
        <v>0</v>
      </c>
      <c r="R3002" s="318">
        <v>1</v>
      </c>
      <c r="S3002" s="318">
        <v>4.3478260869565216E-2</v>
      </c>
      <c r="T3002" s="318">
        <v>0</v>
      </c>
      <c r="U3002" s="318">
        <v>0</v>
      </c>
    </row>
    <row r="3003" spans="1:21" x14ac:dyDescent="0.2">
      <c r="A3003" s="318">
        <v>40883</v>
      </c>
      <c r="B3003" s="318">
        <v>384.77499399999999</v>
      </c>
      <c r="C3003" s="318">
        <v>6.471404581120806E-3</v>
      </c>
      <c r="D3003" s="318">
        <v>-3.0667218536123913E-4</v>
      </c>
      <c r="E3003" s="318">
        <v>1.8942879223549883E-2</v>
      </c>
      <c r="F3003" s="318">
        <v>2.0400023779207566E-2</v>
      </c>
      <c r="G3003" s="318">
        <v>3.5883267327799782E-4</v>
      </c>
      <c r="H3003" s="318">
        <v>3.767743069418977E-4</v>
      </c>
      <c r="I3003" s="318">
        <v>2.4687250458020681E-2</v>
      </c>
      <c r="J3003" s="318">
        <v>0</v>
      </c>
      <c r="K3003" s="318" t="s">
        <v>634</v>
      </c>
      <c r="O3003" s="318">
        <v>0</v>
      </c>
      <c r="P3003" s="318">
        <v>0</v>
      </c>
      <c r="Q3003" s="318">
        <v>0</v>
      </c>
      <c r="R3003" s="318">
        <v>1</v>
      </c>
      <c r="S3003" s="318">
        <v>4.3478260869565216E-2</v>
      </c>
      <c r="T3003" s="318">
        <v>0</v>
      </c>
      <c r="U3003" s="318">
        <v>0</v>
      </c>
    </row>
    <row r="3004" spans="1:21" x14ac:dyDescent="0.2">
      <c r="A3004" s="318">
        <v>40884</v>
      </c>
      <c r="B3004" s="318">
        <v>379.92099000000002</v>
      </c>
      <c r="C3004" s="318">
        <v>-1.269542222326772E-2</v>
      </c>
      <c r="D3004" s="318">
        <v>-1.0276468086541379E-3</v>
      </c>
      <c r="E3004" s="318">
        <v>1.9120207574416518E-2</v>
      </c>
      <c r="F3004" s="318">
        <v>2.0590992772448555E-2</v>
      </c>
      <c r="G3004" s="318">
        <v>3.6558233768877477E-4</v>
      </c>
      <c r="H3004" s="318">
        <v>3.8386145457321353E-4</v>
      </c>
      <c r="I3004" s="318">
        <v>2.4628310712400205E-2</v>
      </c>
      <c r="J3004" s="318">
        <v>0</v>
      </c>
      <c r="K3004" s="318" t="s">
        <v>634</v>
      </c>
      <c r="O3004" s="318">
        <v>0</v>
      </c>
      <c r="P3004" s="318">
        <v>0</v>
      </c>
      <c r="Q3004" s="318">
        <v>0</v>
      </c>
      <c r="R3004" s="318">
        <v>1</v>
      </c>
      <c r="S3004" s="318">
        <v>4.3478260869565216E-2</v>
      </c>
      <c r="T3004" s="318">
        <v>0</v>
      </c>
      <c r="U3004" s="318">
        <v>0</v>
      </c>
    </row>
    <row r="3005" spans="1:21" x14ac:dyDescent="0.2">
      <c r="A3005" s="318">
        <v>40885</v>
      </c>
      <c r="B3005" s="318">
        <v>373.557007</v>
      </c>
      <c r="C3005" s="318">
        <v>-1.6892687939597674E-2</v>
      </c>
      <c r="D3005" s="318">
        <v>-9.4983800254897931E-4</v>
      </c>
      <c r="E3005" s="318">
        <v>1.9048626239740612E-2</v>
      </c>
      <c r="F3005" s="318">
        <v>2.0513905181259118E-2</v>
      </c>
      <c r="G3005" s="318">
        <v>3.6285016162133454E-4</v>
      </c>
      <c r="H3005" s="318">
        <v>3.8099266970240131E-4</v>
      </c>
      <c r="I3005" s="318">
        <v>1.5036475731456606E-2</v>
      </c>
      <c r="J3005" s="318">
        <v>0</v>
      </c>
      <c r="K3005" s="318" t="s">
        <v>634</v>
      </c>
      <c r="O3005" s="318">
        <v>0</v>
      </c>
      <c r="P3005" s="318">
        <v>0</v>
      </c>
      <c r="Q3005" s="318">
        <v>0</v>
      </c>
      <c r="R3005" s="318">
        <v>1</v>
      </c>
      <c r="S3005" s="318">
        <v>4.3478260869565216E-2</v>
      </c>
      <c r="T3005" s="318">
        <v>0</v>
      </c>
      <c r="U3005" s="318">
        <v>0</v>
      </c>
    </row>
    <row r="3006" spans="1:21" x14ac:dyDescent="0.2">
      <c r="A3006" s="318">
        <v>40886</v>
      </c>
      <c r="B3006" s="318">
        <v>378.182007</v>
      </c>
      <c r="C3006" s="318">
        <v>1.23049576260365E-2</v>
      </c>
      <c r="D3006" s="318">
        <v>4.5226335377868228E-5</v>
      </c>
      <c r="E3006" s="318">
        <v>1.9174861480392384E-2</v>
      </c>
      <c r="F3006" s="318">
        <v>2.0649850825037952E-2</v>
      </c>
      <c r="G3006" s="318">
        <v>3.6767531279223556E-4</v>
      </c>
      <c r="H3006" s="318">
        <v>3.8605907843184735E-4</v>
      </c>
      <c r="I3006" s="318">
        <v>1.5587633237937147E-2</v>
      </c>
      <c r="J3006" s="318">
        <v>0</v>
      </c>
      <c r="K3006" s="318" t="s">
        <v>634</v>
      </c>
      <c r="O3006" s="318">
        <v>0</v>
      </c>
      <c r="P3006" s="318">
        <v>0</v>
      </c>
      <c r="Q3006" s="318">
        <v>0</v>
      </c>
      <c r="R3006" s="318">
        <v>1</v>
      </c>
      <c r="S3006" s="318">
        <v>4.3478260869565216E-2</v>
      </c>
      <c r="T3006" s="318">
        <v>0</v>
      </c>
      <c r="U3006" s="318">
        <v>0</v>
      </c>
    </row>
    <row r="3007" spans="1:21" x14ac:dyDescent="0.2">
      <c r="A3007" s="318">
        <v>40889</v>
      </c>
      <c r="B3007" s="318">
        <v>367.76599099999999</v>
      </c>
      <c r="C3007" s="318">
        <v>-2.7928737854822812E-2</v>
      </c>
      <c r="D3007" s="318">
        <v>-2.5079203181089674E-3</v>
      </c>
      <c r="E3007" s="318">
        <v>1.9159385591443187E-2</v>
      </c>
      <c r="F3007" s="318">
        <v>2.0633184483092662E-2</v>
      </c>
      <c r="G3007" s="318">
        <v>3.6708205624160086E-4</v>
      </c>
      <c r="H3007" s="318">
        <v>3.8543615905368094E-4</v>
      </c>
      <c r="I3007" s="318">
        <v>1.8721604576368098E-2</v>
      </c>
      <c r="J3007" s="318">
        <v>0</v>
      </c>
      <c r="K3007" s="318" t="s">
        <v>634</v>
      </c>
      <c r="O3007" s="318">
        <v>0</v>
      </c>
      <c r="P3007" s="318">
        <v>0</v>
      </c>
      <c r="Q3007" s="318">
        <v>0</v>
      </c>
      <c r="R3007" s="318">
        <v>1</v>
      </c>
      <c r="S3007" s="318">
        <v>4.3478260869565216E-2</v>
      </c>
      <c r="T3007" s="318">
        <v>0</v>
      </c>
      <c r="U3007" s="318">
        <v>0</v>
      </c>
    </row>
    <row r="3008" spans="1:21" x14ac:dyDescent="0.2">
      <c r="A3008" s="318">
        <v>40890</v>
      </c>
      <c r="B3008" s="318">
        <v>370.05398600000001</v>
      </c>
      <c r="C3008" s="318">
        <v>6.2020612219884233E-3</v>
      </c>
      <c r="D3008" s="318">
        <v>-1.9971290493387972E-3</v>
      </c>
      <c r="E3008" s="318">
        <v>1.9245725530611432E-2</v>
      </c>
      <c r="F3008" s="318">
        <v>2.0726165956043079E-2</v>
      </c>
      <c r="G3008" s="318">
        <v>3.7039795119962862E-4</v>
      </c>
      <c r="H3008" s="318">
        <v>3.8891784875961008E-4</v>
      </c>
      <c r="I3008" s="318">
        <v>-6.5688042995762363E-4</v>
      </c>
      <c r="J3008" s="318">
        <v>0</v>
      </c>
      <c r="K3008" s="318" t="s">
        <v>634</v>
      </c>
      <c r="O3008" s="318">
        <v>0</v>
      </c>
      <c r="P3008" s="318">
        <v>0</v>
      </c>
      <c r="Q3008" s="318">
        <v>0</v>
      </c>
      <c r="R3008" s="318">
        <v>1</v>
      </c>
      <c r="S3008" s="318">
        <v>4.3478260869565216E-2</v>
      </c>
      <c r="T3008" s="318">
        <v>0</v>
      </c>
      <c r="U3008" s="318">
        <v>0</v>
      </c>
    </row>
    <row r="3009" spans="1:21" x14ac:dyDescent="0.2">
      <c r="A3009" s="318">
        <v>40891</v>
      </c>
      <c r="B3009" s="318">
        <v>358.54199199999999</v>
      </c>
      <c r="C3009" s="318">
        <v>-3.1603117426112513E-2</v>
      </c>
      <c r="D3009" s="318">
        <v>-3.3482881880619771E-3</v>
      </c>
      <c r="E3009" s="318">
        <v>2.0303470599094268E-2</v>
      </c>
      <c r="F3009" s="318">
        <v>2.1865276029793827E-2</v>
      </c>
      <c r="G3009" s="318">
        <v>4.1223091836828536E-4</v>
      </c>
      <c r="H3009" s="318">
        <v>4.3284246428669965E-4</v>
      </c>
      <c r="I3009" s="318">
        <v>-5.1615735129833251E-3</v>
      </c>
      <c r="J3009" s="318">
        <v>0</v>
      </c>
      <c r="K3009" s="318" t="s">
        <v>634</v>
      </c>
      <c r="O3009" s="318">
        <v>0</v>
      </c>
      <c r="P3009" s="318">
        <v>0</v>
      </c>
      <c r="Q3009" s="318">
        <v>0</v>
      </c>
      <c r="R3009" s="318">
        <v>1</v>
      </c>
      <c r="S3009" s="318">
        <v>4.3478260869565216E-2</v>
      </c>
      <c r="T3009" s="318">
        <v>0</v>
      </c>
      <c r="U3009" s="318">
        <v>0</v>
      </c>
    </row>
    <row r="3010" spans="1:21" x14ac:dyDescent="0.2">
      <c r="A3010" s="318">
        <v>40892</v>
      </c>
      <c r="B3010" s="318">
        <v>365.01299999999998</v>
      </c>
      <c r="C3010" s="318">
        <v>1.7887183709884336E-2</v>
      </c>
      <c r="D3010" s="318">
        <v>-2.7045323515391519E-3</v>
      </c>
      <c r="E3010" s="318">
        <v>2.0769346253242175E-2</v>
      </c>
      <c r="F3010" s="318">
        <v>2.2366988272722342E-2</v>
      </c>
      <c r="G3010" s="318">
        <v>4.3136574378706472E-4</v>
      </c>
      <c r="H3010" s="318">
        <v>4.5293403097641799E-4</v>
      </c>
      <c r="I3010" s="318">
        <v>-1.9757883467963856E-2</v>
      </c>
      <c r="J3010" s="318">
        <v>0</v>
      </c>
      <c r="K3010" s="318" t="s">
        <v>634</v>
      </c>
      <c r="O3010" s="318">
        <v>0</v>
      </c>
      <c r="P3010" s="318">
        <v>0</v>
      </c>
      <c r="Q3010" s="318">
        <v>0</v>
      </c>
      <c r="R3010" s="318">
        <v>1</v>
      </c>
      <c r="S3010" s="318">
        <v>4.3478260869565216E-2</v>
      </c>
      <c r="T3010" s="318">
        <v>0</v>
      </c>
      <c r="U3010" s="318">
        <v>0</v>
      </c>
    </row>
    <row r="3011" spans="1:21" x14ac:dyDescent="0.2">
      <c r="A3011" s="318">
        <v>40893</v>
      </c>
      <c r="B3011" s="318">
        <v>366.98199499999998</v>
      </c>
      <c r="C3011" s="318">
        <v>5.3798175189903544E-3</v>
      </c>
      <c r="D3011" s="318">
        <v>-1.4471716683739039E-3</v>
      </c>
      <c r="E3011" s="318">
        <v>2.0400785389394452E-2</v>
      </c>
      <c r="F3011" s="318">
        <v>2.1970076573194025E-2</v>
      </c>
      <c r="G3011" s="318">
        <v>4.1619204450413011E-4</v>
      </c>
      <c r="H3011" s="318">
        <v>4.3700164672933665E-4</v>
      </c>
      <c r="I3011" s="318">
        <v>-8.9507706001206114E-3</v>
      </c>
      <c r="J3011" s="318">
        <v>0</v>
      </c>
      <c r="K3011" s="318" t="s">
        <v>634</v>
      </c>
      <c r="O3011" s="318">
        <v>0</v>
      </c>
      <c r="P3011" s="318">
        <v>0</v>
      </c>
      <c r="Q3011" s="318">
        <v>0</v>
      </c>
      <c r="R3011" s="318">
        <v>1</v>
      </c>
      <c r="S3011" s="318">
        <v>4.3478260869565216E-2</v>
      </c>
      <c r="T3011" s="318">
        <v>0</v>
      </c>
      <c r="U3011" s="318">
        <v>0</v>
      </c>
    </row>
    <row r="3012" spans="1:21" x14ac:dyDescent="0.2">
      <c r="A3012" s="318">
        <v>40896</v>
      </c>
      <c r="B3012" s="318">
        <v>363.73400900000001</v>
      </c>
      <c r="C3012" s="318">
        <v>-8.8899308982484104E-3</v>
      </c>
      <c r="D3012" s="318">
        <v>-1.5602194436220964E-3</v>
      </c>
      <c r="E3012" s="318">
        <v>2.0436823251633297E-2</v>
      </c>
      <c r="F3012" s="318">
        <v>2.200888657868201E-2</v>
      </c>
      <c r="G3012" s="318">
        <v>4.1766374461849932E-4</v>
      </c>
      <c r="H3012" s="318">
        <v>4.3854693184942428E-4</v>
      </c>
      <c r="I3012" s="318">
        <v>-5.8794480038410731E-3</v>
      </c>
      <c r="J3012" s="318">
        <v>0</v>
      </c>
      <c r="K3012" s="318" t="s">
        <v>634</v>
      </c>
      <c r="O3012" s="318">
        <v>0</v>
      </c>
      <c r="P3012" s="318">
        <v>0</v>
      </c>
      <c r="Q3012" s="318">
        <v>0</v>
      </c>
      <c r="R3012" s="318">
        <v>0</v>
      </c>
      <c r="S3012" s="318">
        <v>0</v>
      </c>
      <c r="T3012" s="318">
        <v>0</v>
      </c>
      <c r="U3012" s="318">
        <v>0</v>
      </c>
    </row>
    <row r="3013" spans="1:21" x14ac:dyDescent="0.2">
      <c r="A3013" s="318">
        <v>40897</v>
      </c>
      <c r="B3013" s="318">
        <v>374.71499599999999</v>
      </c>
      <c r="C3013" s="318">
        <v>2.9742870341883301E-2</v>
      </c>
      <c r="D3013" s="318">
        <v>1.3451606080731103E-3</v>
      </c>
      <c r="E3013" s="318">
        <v>2.0338651360507467E-2</v>
      </c>
      <c r="F3013" s="318">
        <v>2.1903163003623424E-2</v>
      </c>
      <c r="G3013" s="318">
        <v>4.1366073916427221E-4</v>
      </c>
      <c r="H3013" s="318">
        <v>4.3434377612248584E-4</v>
      </c>
      <c r="I3013" s="318">
        <v>-6.4756288541541404E-3</v>
      </c>
      <c r="J3013" s="318">
        <v>0</v>
      </c>
      <c r="K3013" s="318" t="s">
        <v>634</v>
      </c>
      <c r="O3013" s="318">
        <v>0</v>
      </c>
      <c r="P3013" s="318">
        <v>0</v>
      </c>
      <c r="Q3013" s="318">
        <v>0</v>
      </c>
      <c r="R3013" s="318">
        <v>0</v>
      </c>
      <c r="S3013" s="318">
        <v>0</v>
      </c>
      <c r="T3013" s="318">
        <v>0</v>
      </c>
      <c r="U3013" s="318">
        <v>0</v>
      </c>
    </row>
    <row r="3014" spans="1:21" x14ac:dyDescent="0.2">
      <c r="A3014" s="318">
        <v>40898</v>
      </c>
      <c r="B3014" s="318">
        <v>372.58898900000003</v>
      </c>
      <c r="C3014" s="318">
        <v>-5.6898204165722506E-3</v>
      </c>
      <c r="D3014" s="318">
        <v>1.6113677232855225E-3</v>
      </c>
      <c r="E3014" s="318">
        <v>2.0201260581567317E-2</v>
      </c>
      <c r="F3014" s="318">
        <v>2.1755203703226339E-2</v>
      </c>
      <c r="G3014" s="318">
        <v>4.0809092908438549E-4</v>
      </c>
      <c r="H3014" s="318">
        <v>4.2849547553860479E-4</v>
      </c>
      <c r="I3014" s="318">
        <v>1.6491523492481622E-2</v>
      </c>
      <c r="J3014" s="318">
        <v>0</v>
      </c>
      <c r="K3014" s="318" t="s">
        <v>634</v>
      </c>
      <c r="O3014" s="318">
        <v>0</v>
      </c>
      <c r="P3014" s="318">
        <v>0</v>
      </c>
      <c r="Q3014" s="318">
        <v>0</v>
      </c>
      <c r="R3014" s="318">
        <v>0</v>
      </c>
      <c r="S3014" s="318">
        <v>0</v>
      </c>
      <c r="T3014" s="318">
        <v>0</v>
      </c>
      <c r="U3014" s="318">
        <v>0</v>
      </c>
    </row>
    <row r="3015" spans="1:21" x14ac:dyDescent="0.2">
      <c r="A3015" s="318">
        <v>40899</v>
      </c>
      <c r="B3015" s="318">
        <v>379.01400799999999</v>
      </c>
      <c r="C3015" s="318">
        <v>1.7097258888920153E-2</v>
      </c>
      <c r="D3015" s="318">
        <v>3.965212393279547E-3</v>
      </c>
      <c r="E3015" s="318">
        <v>1.8885214449655668E-2</v>
      </c>
      <c r="F3015" s="318">
        <v>2.0337923253475332E-2</v>
      </c>
      <c r="G3015" s="318">
        <v>3.5665132480948317E-4</v>
      </c>
      <c r="H3015" s="318">
        <v>3.7448389104995734E-4</v>
      </c>
      <c r="I3015" s="318">
        <v>1.4288532882639848E-2</v>
      </c>
      <c r="J3015" s="318">
        <v>0</v>
      </c>
      <c r="K3015" s="318" t="s">
        <v>634</v>
      </c>
      <c r="O3015" s="318">
        <v>0</v>
      </c>
      <c r="P3015" s="318">
        <v>0</v>
      </c>
      <c r="Q3015" s="318">
        <v>0</v>
      </c>
      <c r="R3015" s="318">
        <v>0</v>
      </c>
      <c r="S3015" s="318">
        <v>0</v>
      </c>
      <c r="T3015" s="318">
        <v>0</v>
      </c>
      <c r="U3015" s="318">
        <v>0</v>
      </c>
    </row>
    <row r="3016" spans="1:21" x14ac:dyDescent="0.2">
      <c r="A3016" s="318">
        <v>40900</v>
      </c>
      <c r="B3016" s="318">
        <v>383.05898999999999</v>
      </c>
      <c r="C3016" s="318">
        <v>1.0615833386804845E-2</v>
      </c>
      <c r="D3016" s="318">
        <v>4.606650258030991E-3</v>
      </c>
      <c r="E3016" s="318">
        <v>1.8870758292605858E-2</v>
      </c>
      <c r="F3016" s="318">
        <v>2.0322355084344768E-2</v>
      </c>
      <c r="G3016" s="318">
        <v>3.5610551853795276E-4</v>
      </c>
      <c r="H3016" s="318">
        <v>3.7391079446485044E-4</v>
      </c>
      <c r="I3016" s="318">
        <v>3.081381596463174E-2</v>
      </c>
      <c r="J3016" s="318">
        <v>0</v>
      </c>
      <c r="K3016" s="318" t="s">
        <v>634</v>
      </c>
      <c r="O3016" s="318">
        <v>0</v>
      </c>
      <c r="P3016" s="318">
        <v>0</v>
      </c>
      <c r="Q3016" s="318">
        <v>0</v>
      </c>
      <c r="R3016" s="318">
        <v>0</v>
      </c>
      <c r="S3016" s="318">
        <v>0</v>
      </c>
      <c r="T3016" s="318">
        <v>0</v>
      </c>
      <c r="U3016" s="318">
        <v>0</v>
      </c>
    </row>
    <row r="3017" spans="1:21" x14ac:dyDescent="0.2">
      <c r="A3017" s="318">
        <v>40904</v>
      </c>
      <c r="B3017" s="318">
        <v>383.75100700000002</v>
      </c>
      <c r="C3017" s="318">
        <v>1.8049247938232487E-3</v>
      </c>
      <c r="D3017" s="318">
        <v>4.012641743992941E-3</v>
      </c>
      <c r="E3017" s="318">
        <v>1.8746991644652797E-2</v>
      </c>
      <c r="F3017" s="318">
        <v>2.0189067925010705E-2</v>
      </c>
      <c r="G3017" s="318">
        <v>3.5144969572468179E-4</v>
      </c>
      <c r="H3017" s="318">
        <v>3.6902218051091589E-4</v>
      </c>
      <c r="I3017" s="318">
        <v>3.0316512486529223E-2</v>
      </c>
      <c r="J3017" s="318">
        <v>0</v>
      </c>
      <c r="K3017" s="318" t="s">
        <v>634</v>
      </c>
      <c r="O3017" s="318">
        <v>0</v>
      </c>
      <c r="P3017" s="318">
        <v>0</v>
      </c>
      <c r="Q3017" s="318">
        <v>0</v>
      </c>
      <c r="R3017" s="318">
        <v>0</v>
      </c>
      <c r="S3017" s="318">
        <v>0</v>
      </c>
      <c r="T3017" s="318">
        <v>0</v>
      </c>
      <c r="U3017" s="318">
        <v>0</v>
      </c>
    </row>
    <row r="3018" spans="1:21" x14ac:dyDescent="0.2">
      <c r="A3018" s="318">
        <v>40905</v>
      </c>
      <c r="B3018" s="318">
        <v>379.88000499999998</v>
      </c>
      <c r="C3018" s="318">
        <v>-1.0138496465395686E-2</v>
      </c>
      <c r="D3018" s="318">
        <v>1.7216372343433711E-3</v>
      </c>
      <c r="E3018" s="318">
        <v>1.727099772329806E-2</v>
      </c>
      <c r="F3018" s="318">
        <v>1.8599536009705601E-2</v>
      </c>
      <c r="G3018" s="318">
        <v>2.982873623581668E-4</v>
      </c>
      <c r="H3018" s="318">
        <v>3.1320173047607518E-4</v>
      </c>
      <c r="I3018" s="318">
        <v>2.5717225318500677E-2</v>
      </c>
      <c r="J3018" s="318">
        <v>0</v>
      </c>
      <c r="K3018" s="318" t="s">
        <v>634</v>
      </c>
      <c r="O3018" s="318">
        <v>0</v>
      </c>
      <c r="P3018" s="318">
        <v>0</v>
      </c>
      <c r="Q3018" s="318">
        <v>0</v>
      </c>
      <c r="R3018" s="318">
        <v>0</v>
      </c>
      <c r="S3018" s="318">
        <v>0</v>
      </c>
      <c r="T3018" s="318">
        <v>0</v>
      </c>
      <c r="U3018" s="318">
        <v>0</v>
      </c>
    </row>
    <row r="3019" spans="1:21" x14ac:dyDescent="0.2">
      <c r="A3019" s="318">
        <v>40906</v>
      </c>
      <c r="B3019" s="318">
        <v>383.25900300000001</v>
      </c>
      <c r="C3019" s="318">
        <v>8.8555821329446872E-3</v>
      </c>
      <c r="D3019" s="318">
        <v>2.205234194364308E-3</v>
      </c>
      <c r="E3019" s="318">
        <v>1.7324259315785229E-2</v>
      </c>
      <c r="F3019" s="318">
        <v>1.8656894647768707E-2</v>
      </c>
      <c r="G3019" s="318">
        <v>3.0012996084057128E-4</v>
      </c>
      <c r="H3019" s="318">
        <v>3.1513645888259987E-4</v>
      </c>
      <c r="I3019" s="318">
        <v>1.5458628824945385E-2</v>
      </c>
      <c r="J3019" s="318">
        <v>0</v>
      </c>
      <c r="K3019" s="318" t="s">
        <v>634</v>
      </c>
      <c r="O3019" s="318">
        <v>0</v>
      </c>
      <c r="P3019" s="318">
        <v>0</v>
      </c>
      <c r="Q3019" s="318">
        <v>0</v>
      </c>
      <c r="R3019" s="318">
        <v>0</v>
      </c>
      <c r="S3019" s="318">
        <v>0</v>
      </c>
      <c r="T3019" s="318">
        <v>0</v>
      </c>
      <c r="U3019" s="318">
        <v>0</v>
      </c>
    </row>
    <row r="3020" spans="1:21" x14ac:dyDescent="0.2">
      <c r="A3020" s="318">
        <v>40907</v>
      </c>
      <c r="B3020" s="318">
        <v>384.94699100000003</v>
      </c>
      <c r="C3020" s="318">
        <v>4.3946304242030105E-3</v>
      </c>
      <c r="D3020" s="318">
        <v>5.0915109839322218E-4</v>
      </c>
      <c r="E3020" s="318">
        <v>1.5029308181497499E-2</v>
      </c>
      <c r="F3020" s="318">
        <v>1.618540881084346E-2</v>
      </c>
      <c r="G3020" s="318">
        <v>2.2588010441442768E-4</v>
      </c>
      <c r="H3020" s="318">
        <v>2.3717410963514907E-4</v>
      </c>
      <c r="I3020" s="318">
        <v>2.3251119123308402E-2</v>
      </c>
      <c r="J3020" s="318">
        <v>0</v>
      </c>
      <c r="K3020" s="318" t="s">
        <v>634</v>
      </c>
      <c r="O3020" s="318">
        <v>0</v>
      </c>
      <c r="P3020" s="318">
        <v>0</v>
      </c>
      <c r="Q3020" s="318">
        <v>0</v>
      </c>
      <c r="R3020" s="318">
        <v>0</v>
      </c>
      <c r="S3020" s="318">
        <v>0</v>
      </c>
      <c r="T3020" s="318">
        <v>0</v>
      </c>
      <c r="U3020" s="318">
        <v>0</v>
      </c>
    </row>
    <row r="3021" spans="1:21" x14ac:dyDescent="0.2">
      <c r="A3021" s="318">
        <v>40910</v>
      </c>
      <c r="B3021" s="318">
        <v>389.47601300000002</v>
      </c>
      <c r="C3021" s="318">
        <v>1.1696640238318543E-2</v>
      </c>
      <c r="D3021" s="318">
        <v>1.3500535450179905E-3</v>
      </c>
      <c r="E3021" s="318">
        <v>1.5142709008977963E-2</v>
      </c>
      <c r="F3021" s="318">
        <v>1.6307532778899344E-2</v>
      </c>
      <c r="G3021" s="318">
        <v>2.2930163613058235E-4</v>
      </c>
      <c r="H3021" s="318">
        <v>2.4076671793711149E-4</v>
      </c>
      <c r="I3021" s="318">
        <v>3.2598073771552667E-2</v>
      </c>
      <c r="J3021" s="318">
        <v>0</v>
      </c>
      <c r="K3021" s="318" t="s">
        <v>634</v>
      </c>
      <c r="O3021" s="318">
        <v>0</v>
      </c>
      <c r="P3021" s="318">
        <v>0</v>
      </c>
      <c r="Q3021" s="318">
        <v>0</v>
      </c>
      <c r="R3021" s="318">
        <v>0</v>
      </c>
      <c r="S3021" s="318">
        <v>0</v>
      </c>
      <c r="T3021" s="318">
        <v>0</v>
      </c>
      <c r="U3021" s="318">
        <v>0</v>
      </c>
    </row>
    <row r="3022" spans="1:21" x14ac:dyDescent="0.2">
      <c r="A3022" s="318">
        <v>40911</v>
      </c>
      <c r="B3022" s="318">
        <v>394.091003</v>
      </c>
      <c r="C3022" s="318">
        <v>1.1779575376938675E-2</v>
      </c>
      <c r="D3022" s="318">
        <v>1.8614523922274649E-3</v>
      </c>
      <c r="E3022" s="318">
        <v>1.5312118622807366E-2</v>
      </c>
      <c r="F3022" s="318">
        <v>1.6489973901484854E-2</v>
      </c>
      <c r="G3022" s="318">
        <v>2.3446097671892414E-4</v>
      </c>
      <c r="H3022" s="318">
        <v>2.4618402555487038E-4</v>
      </c>
      <c r="I3022" s="318">
        <v>4.177046347420596E-2</v>
      </c>
      <c r="J3022" s="318">
        <v>0</v>
      </c>
      <c r="K3022" s="318" t="s">
        <v>634</v>
      </c>
      <c r="O3022" s="318">
        <v>0</v>
      </c>
      <c r="P3022" s="318">
        <v>0</v>
      </c>
      <c r="Q3022" s="318">
        <v>0</v>
      </c>
      <c r="R3022" s="318">
        <v>0</v>
      </c>
      <c r="S3022" s="318">
        <v>0</v>
      </c>
      <c r="T3022" s="318">
        <v>0</v>
      </c>
      <c r="U3022" s="318">
        <v>0</v>
      </c>
    </row>
    <row r="3023" spans="1:21" x14ac:dyDescent="0.2">
      <c r="A3023" s="318">
        <v>40912</v>
      </c>
      <c r="B3023" s="318">
        <v>391.13400300000001</v>
      </c>
      <c r="C3023" s="318">
        <v>-7.5316347683937641E-3</v>
      </c>
      <c r="D3023" s="318">
        <v>1.0887091547355258E-3</v>
      </c>
      <c r="E3023" s="318">
        <v>1.5359360617424645E-2</v>
      </c>
      <c r="F3023" s="318">
        <v>1.6540849895688079E-2</v>
      </c>
      <c r="G3023" s="318">
        <v>2.3590995857609518E-4</v>
      </c>
      <c r="H3023" s="318">
        <v>2.4770545650489994E-4</v>
      </c>
      <c r="I3023" s="318">
        <v>3.6508211302393505E-2</v>
      </c>
      <c r="J3023" s="318">
        <v>0</v>
      </c>
      <c r="K3023" s="318" t="s">
        <v>634</v>
      </c>
      <c r="O3023" s="318">
        <v>0</v>
      </c>
      <c r="P3023" s="318">
        <v>0</v>
      </c>
      <c r="Q3023" s="318">
        <v>0</v>
      </c>
      <c r="R3023" s="318">
        <v>0</v>
      </c>
      <c r="S3023" s="318">
        <v>0</v>
      </c>
      <c r="T3023" s="318">
        <v>0</v>
      </c>
      <c r="U3023" s="318">
        <v>0</v>
      </c>
    </row>
    <row r="3024" spans="1:21" x14ac:dyDescent="0.2">
      <c r="A3024" s="318">
        <v>40913</v>
      </c>
      <c r="B3024" s="318">
        <v>393.25399800000002</v>
      </c>
      <c r="C3024" s="318">
        <v>5.4054885066062569E-3</v>
      </c>
      <c r="D3024" s="318">
        <v>1.0379512464253093E-3</v>
      </c>
      <c r="E3024" s="318">
        <v>1.5342435011710226E-2</v>
      </c>
      <c r="F3024" s="318">
        <v>1.6522622320303319E-2</v>
      </c>
      <c r="G3024" s="318">
        <v>2.3539031208855179E-4</v>
      </c>
      <c r="H3024" s="318">
        <v>2.4715982769297936E-4</v>
      </c>
      <c r="I3024" s="318">
        <v>2.8048985340031588E-2</v>
      </c>
      <c r="J3024" s="318">
        <v>0</v>
      </c>
      <c r="K3024" s="318" t="s">
        <v>634</v>
      </c>
      <c r="O3024" s="318">
        <v>0</v>
      </c>
      <c r="P3024" s="318">
        <v>0</v>
      </c>
      <c r="Q3024" s="318">
        <v>0</v>
      </c>
      <c r="R3024" s="318">
        <v>0</v>
      </c>
      <c r="S3024" s="318">
        <v>0</v>
      </c>
      <c r="T3024" s="318">
        <v>0</v>
      </c>
      <c r="U3024" s="318">
        <v>0</v>
      </c>
    </row>
    <row r="3025" spans="1:21" x14ac:dyDescent="0.2">
      <c r="A3025" s="318">
        <v>40914</v>
      </c>
      <c r="B3025" s="318">
        <v>392.50900300000001</v>
      </c>
      <c r="C3025" s="318">
        <v>-1.8962339084013836E-3</v>
      </c>
      <c r="D3025" s="318">
        <v>1.5521983090379919E-3</v>
      </c>
      <c r="E3025" s="318">
        <v>1.5037048724012056E-2</v>
      </c>
      <c r="F3025" s="318">
        <v>1.6193744779705289E-2</v>
      </c>
      <c r="G3025" s="318">
        <v>2.2611283432831262E-4</v>
      </c>
      <c r="H3025" s="318">
        <v>2.3741847604472825E-4</v>
      </c>
      <c r="I3025" s="318">
        <v>2.7804215165287739E-2</v>
      </c>
      <c r="J3025" s="318">
        <v>0</v>
      </c>
      <c r="K3025" s="318" t="s">
        <v>634</v>
      </c>
      <c r="O3025" s="318">
        <v>0</v>
      </c>
      <c r="P3025" s="318">
        <v>0</v>
      </c>
      <c r="Q3025" s="318">
        <v>0</v>
      </c>
      <c r="R3025" s="318">
        <v>0</v>
      </c>
      <c r="S3025" s="318">
        <v>0</v>
      </c>
      <c r="T3025" s="318">
        <v>0</v>
      </c>
      <c r="U3025" s="318">
        <v>0</v>
      </c>
    </row>
    <row r="3026" spans="1:21" x14ac:dyDescent="0.2">
      <c r="A3026" s="318">
        <v>40917</v>
      </c>
      <c r="B3026" s="318">
        <v>389.08999599999999</v>
      </c>
      <c r="C3026" s="318">
        <v>-8.7488054932723588E-3</v>
      </c>
      <c r="D3026" s="318">
        <v>1.9400022350534842E-3</v>
      </c>
      <c r="E3026" s="318">
        <v>1.4637273153819772E-2</v>
      </c>
      <c r="F3026" s="318">
        <v>1.576321724257514E-2</v>
      </c>
      <c r="G3026" s="318">
        <v>2.1424976537953304E-4</v>
      </c>
      <c r="H3026" s="318">
        <v>2.2496225364850971E-4</v>
      </c>
      <c r="I3026" s="318">
        <v>2.1488156190221225E-2</v>
      </c>
      <c r="J3026" s="318">
        <v>0</v>
      </c>
      <c r="K3026" s="318" t="s">
        <v>634</v>
      </c>
      <c r="O3026" s="318">
        <v>0</v>
      </c>
      <c r="P3026" s="318">
        <v>0</v>
      </c>
      <c r="Q3026" s="318">
        <v>0</v>
      </c>
      <c r="R3026" s="318">
        <v>0</v>
      </c>
      <c r="S3026" s="318">
        <v>0</v>
      </c>
      <c r="T3026" s="318">
        <v>0</v>
      </c>
      <c r="U3026" s="318">
        <v>0</v>
      </c>
    </row>
    <row r="3027" spans="1:21" x14ac:dyDescent="0.2">
      <c r="A3027" s="318">
        <v>40918</v>
      </c>
      <c r="B3027" s="318">
        <v>396.22699</v>
      </c>
      <c r="C3027" s="318">
        <v>1.817658505902011E-2</v>
      </c>
      <c r="D3027" s="318">
        <v>2.2196035413860359E-3</v>
      </c>
      <c r="E3027" s="318">
        <v>1.4898905856526109E-2</v>
      </c>
      <c r="F3027" s="318">
        <v>1.6044975537797348E-2</v>
      </c>
      <c r="G3027" s="318">
        <v>2.2197739572162801E-4</v>
      </c>
      <c r="H3027" s="318">
        <v>2.3307626550770944E-4</v>
      </c>
      <c r="I3027" s="318">
        <v>2.5236593931098655E-2</v>
      </c>
      <c r="J3027" s="318">
        <v>0</v>
      </c>
      <c r="K3027" s="318" t="s">
        <v>634</v>
      </c>
      <c r="O3027" s="318">
        <v>0</v>
      </c>
      <c r="P3027" s="318">
        <v>0</v>
      </c>
      <c r="Q3027" s="318">
        <v>0</v>
      </c>
      <c r="R3027" s="318">
        <v>0</v>
      </c>
      <c r="S3027" s="318">
        <v>0</v>
      </c>
      <c r="T3027" s="318">
        <v>0</v>
      </c>
      <c r="U3027" s="318">
        <v>0</v>
      </c>
    </row>
    <row r="3028" spans="1:21" x14ac:dyDescent="0.2">
      <c r="A3028" s="318">
        <v>40919</v>
      </c>
      <c r="B3028" s="318">
        <v>394.38900799999999</v>
      </c>
      <c r="C3028" s="318">
        <v>-4.6495019472227034E-3</v>
      </c>
      <c r="D3028" s="318">
        <v>3.3281385846050896E-3</v>
      </c>
      <c r="E3028" s="318">
        <v>1.3326672853568696E-2</v>
      </c>
      <c r="F3028" s="318">
        <v>1.4351801534612442E-2</v>
      </c>
      <c r="G3028" s="318">
        <v>1.7760020934604479E-4</v>
      </c>
      <c r="H3028" s="318">
        <v>1.8648021981334704E-4</v>
      </c>
      <c r="I3028" s="318">
        <v>2.8890211085702337E-2</v>
      </c>
      <c r="J3028" s="318">
        <v>0</v>
      </c>
      <c r="K3028" s="318" t="s">
        <v>634</v>
      </c>
      <c r="O3028" s="318">
        <v>0</v>
      </c>
      <c r="P3028" s="318">
        <v>0</v>
      </c>
      <c r="Q3028" s="318">
        <v>0</v>
      </c>
      <c r="R3028" s="318">
        <v>0</v>
      </c>
      <c r="S3028" s="318">
        <v>0</v>
      </c>
      <c r="T3028" s="318">
        <v>0</v>
      </c>
      <c r="U3028" s="318">
        <v>0</v>
      </c>
    </row>
    <row r="3029" spans="1:21" x14ac:dyDescent="0.2">
      <c r="A3029" s="318">
        <v>40920</v>
      </c>
      <c r="B3029" s="318">
        <v>398.69500699999998</v>
      </c>
      <c r="C3029" s="318">
        <v>1.0858978950948282E-2</v>
      </c>
      <c r="D3029" s="318">
        <v>3.5498965716984163E-3</v>
      </c>
      <c r="E3029" s="318">
        <v>1.3415337497649737E-2</v>
      </c>
      <c r="F3029" s="318">
        <v>1.4447286535930486E-2</v>
      </c>
      <c r="G3029" s="318">
        <v>1.7997128017584711E-4</v>
      </c>
      <c r="H3029" s="318">
        <v>1.8896984418463947E-4</v>
      </c>
      <c r="I3029" s="318">
        <v>2.9550416910792892E-2</v>
      </c>
      <c r="J3029" s="318">
        <v>0</v>
      </c>
      <c r="K3029" s="318" t="s">
        <v>634</v>
      </c>
      <c r="O3029" s="318">
        <v>0</v>
      </c>
      <c r="P3029" s="318">
        <v>0</v>
      </c>
      <c r="Q3029" s="318">
        <v>0</v>
      </c>
      <c r="R3029" s="318">
        <v>0</v>
      </c>
      <c r="S3029" s="318">
        <v>0</v>
      </c>
      <c r="T3029" s="318">
        <v>0</v>
      </c>
      <c r="U3029" s="318">
        <v>0</v>
      </c>
    </row>
    <row r="3030" spans="1:21" x14ac:dyDescent="0.2">
      <c r="A3030" s="318">
        <v>40921</v>
      </c>
      <c r="B3030" s="318">
        <v>394.45300300000002</v>
      </c>
      <c r="C3030" s="318">
        <v>-1.0696728464163658E-2</v>
      </c>
      <c r="D3030" s="318">
        <v>4.5454389032197912E-3</v>
      </c>
      <c r="E3030" s="318">
        <v>1.1282385253323502E-2</v>
      </c>
      <c r="F3030" s="318">
        <v>1.2150261042040693E-2</v>
      </c>
      <c r="G3030" s="318">
        <v>1.2729221700441161E-4</v>
      </c>
      <c r="H3030" s="318">
        <v>1.3365682785463219E-4</v>
      </c>
      <c r="I3030" s="318">
        <v>3.0151599089552641E-2</v>
      </c>
      <c r="J3030" s="318">
        <v>0</v>
      </c>
      <c r="K3030" s="318" t="s">
        <v>634</v>
      </c>
      <c r="O3030" s="318">
        <v>0</v>
      </c>
      <c r="P3030" s="318">
        <v>0</v>
      </c>
      <c r="Q3030" s="318">
        <v>0</v>
      </c>
      <c r="R3030" s="318">
        <v>0</v>
      </c>
      <c r="S3030" s="318">
        <v>0</v>
      </c>
      <c r="T3030" s="318">
        <v>0</v>
      </c>
      <c r="U3030" s="318">
        <v>0</v>
      </c>
    </row>
    <row r="3031" spans="1:21" x14ac:dyDescent="0.2">
      <c r="A3031" s="318">
        <v>40924</v>
      </c>
      <c r="B3031" s="318">
        <v>395.574005</v>
      </c>
      <c r="C3031" s="318">
        <v>2.8378846317634707E-3</v>
      </c>
      <c r="D3031" s="318">
        <v>3.828805613785465E-3</v>
      </c>
      <c r="E3031" s="318">
        <v>1.086271857890557E-2</v>
      </c>
      <c r="F3031" s="318">
        <v>1.1698312315744459E-2</v>
      </c>
      <c r="G3031" s="318">
        <v>1.1799865492450026E-4</v>
      </c>
      <c r="H3031" s="318">
        <v>1.2389858767072529E-4</v>
      </c>
      <c r="I3031" s="318">
        <v>3.1887925666476143E-2</v>
      </c>
      <c r="J3031" s="318">
        <v>0</v>
      </c>
      <c r="K3031" s="318" t="s">
        <v>634</v>
      </c>
      <c r="O3031" s="318">
        <v>0</v>
      </c>
      <c r="P3031" s="318">
        <v>0</v>
      </c>
      <c r="Q3031" s="318">
        <v>0</v>
      </c>
      <c r="R3031" s="318">
        <v>0</v>
      </c>
      <c r="S3031" s="318">
        <v>0</v>
      </c>
      <c r="T3031" s="318">
        <v>0</v>
      </c>
      <c r="U3031" s="318">
        <v>0</v>
      </c>
    </row>
    <row r="3032" spans="1:21" x14ac:dyDescent="0.2">
      <c r="A3032" s="318">
        <v>40925</v>
      </c>
      <c r="B3032" s="318">
        <v>397.50698899999998</v>
      </c>
      <c r="C3032" s="318">
        <v>4.8746290536632372E-3</v>
      </c>
      <c r="D3032" s="318">
        <v>3.804749020198458E-3</v>
      </c>
      <c r="E3032" s="318">
        <v>1.0859670929898662E-2</v>
      </c>
      <c r="F3032" s="318">
        <v>1.1695030232198558E-2</v>
      </c>
      <c r="G3032" s="318">
        <v>1.1793245270568604E-4</v>
      </c>
      <c r="H3032" s="318">
        <v>1.2382907534097036E-4</v>
      </c>
      <c r="I3032" s="318">
        <v>2.8599748116383911E-2</v>
      </c>
      <c r="J3032" s="318">
        <v>0</v>
      </c>
      <c r="K3032" s="318" t="s">
        <v>634</v>
      </c>
      <c r="O3032" s="318">
        <v>0</v>
      </c>
      <c r="P3032" s="318">
        <v>0</v>
      </c>
      <c r="Q3032" s="318">
        <v>0</v>
      </c>
      <c r="R3032" s="318">
        <v>0</v>
      </c>
      <c r="S3032" s="318">
        <v>0</v>
      </c>
      <c r="T3032" s="318">
        <v>0</v>
      </c>
      <c r="U3032" s="318">
        <v>0</v>
      </c>
    </row>
    <row r="3033" spans="1:21" x14ac:dyDescent="0.2">
      <c r="A3033" s="318">
        <v>40926</v>
      </c>
      <c r="B3033" s="318">
        <v>396.52600100000001</v>
      </c>
      <c r="C3033" s="318">
        <v>-2.4709011123237377E-3</v>
      </c>
      <c r="D3033" s="318">
        <v>4.1104171052424908E-3</v>
      </c>
      <c r="E3033" s="318">
        <v>1.0570988241231809E-2</v>
      </c>
      <c r="F3033" s="318">
        <v>1.1384141182865024E-2</v>
      </c>
      <c r="G3033" s="318">
        <v>1.1174579239626118E-4</v>
      </c>
      <c r="H3033" s="318">
        <v>1.1733308201607424E-4</v>
      </c>
      <c r="I3033" s="318">
        <v>3.4025449762998629E-2</v>
      </c>
      <c r="J3033" s="318">
        <v>0</v>
      </c>
      <c r="K3033" s="318" t="s">
        <v>634</v>
      </c>
      <c r="O3033" s="318">
        <v>0</v>
      </c>
      <c r="P3033" s="318">
        <v>0</v>
      </c>
      <c r="Q3033" s="318">
        <v>0</v>
      </c>
      <c r="R3033" s="318">
        <v>0</v>
      </c>
      <c r="S3033" s="318">
        <v>0</v>
      </c>
      <c r="T3033" s="318">
        <v>0</v>
      </c>
      <c r="U3033" s="318">
        <v>0</v>
      </c>
    </row>
    <row r="3034" spans="1:21" x14ac:dyDescent="0.2">
      <c r="A3034" s="318">
        <v>40927</v>
      </c>
      <c r="B3034" s="318">
        <v>398.67300399999999</v>
      </c>
      <c r="C3034" s="318">
        <v>5.3999268197608748E-3</v>
      </c>
      <c r="D3034" s="318">
        <v>2.9512293184747553E-3</v>
      </c>
      <c r="E3034" s="318">
        <v>8.8072072232793022E-3</v>
      </c>
      <c r="F3034" s="318">
        <v>9.484684701993094E-3</v>
      </c>
      <c r="G3034" s="318">
        <v>7.7566899073783124E-5</v>
      </c>
      <c r="H3034" s="318">
        <v>8.1445244027472278E-5</v>
      </c>
      <c r="I3034" s="318">
        <v>3.6527425918854765E-2</v>
      </c>
      <c r="J3034" s="318">
        <v>0</v>
      </c>
      <c r="K3034" s="318" t="s">
        <v>634</v>
      </c>
      <c r="O3034" s="318">
        <v>0</v>
      </c>
      <c r="P3034" s="318">
        <v>0</v>
      </c>
      <c r="Q3034" s="318">
        <v>0</v>
      </c>
      <c r="R3034" s="318">
        <v>0</v>
      </c>
      <c r="S3034" s="318">
        <v>0</v>
      </c>
      <c r="T3034" s="318">
        <v>0</v>
      </c>
      <c r="U3034" s="318">
        <v>0</v>
      </c>
    </row>
    <row r="3035" spans="1:21" x14ac:dyDescent="0.2">
      <c r="A3035" s="318">
        <v>40928</v>
      </c>
      <c r="B3035" s="318">
        <v>396.19400000000002</v>
      </c>
      <c r="C3035" s="318">
        <v>-6.2375517541452749E-3</v>
      </c>
      <c r="D3035" s="318">
        <v>2.9251468738284206E-3</v>
      </c>
      <c r="E3035" s="318">
        <v>8.8348447988075979E-3</v>
      </c>
      <c r="F3035" s="318">
        <v>9.51444824486972E-3</v>
      </c>
      <c r="G3035" s="318">
        <v>7.8054482619017675E-5</v>
      </c>
      <c r="H3035" s="318">
        <v>8.195720674996856E-5</v>
      </c>
      <c r="I3035" s="318">
        <v>3.429369719774214E-2</v>
      </c>
      <c r="J3035" s="318">
        <v>0</v>
      </c>
      <c r="K3035" s="318" t="s">
        <v>634</v>
      </c>
      <c r="O3035" s="318">
        <v>0</v>
      </c>
      <c r="P3035" s="318">
        <v>0</v>
      </c>
      <c r="Q3035" s="318">
        <v>0</v>
      </c>
      <c r="R3035" s="318">
        <v>0</v>
      </c>
      <c r="S3035" s="318">
        <v>0</v>
      </c>
      <c r="T3035" s="318">
        <v>0</v>
      </c>
      <c r="U3035" s="318">
        <v>0</v>
      </c>
    </row>
    <row r="3036" spans="1:21" x14ac:dyDescent="0.2">
      <c r="A3036" s="318">
        <v>40931</v>
      </c>
      <c r="B3036" s="318">
        <v>398.19699100000003</v>
      </c>
      <c r="C3036" s="318">
        <v>5.0428448142292E-3</v>
      </c>
      <c r="D3036" s="318">
        <v>2.3511271559859943E-3</v>
      </c>
      <c r="E3036" s="318">
        <v>8.2395572290412371E-3</v>
      </c>
      <c r="F3036" s="318">
        <v>8.8733693235828696E-3</v>
      </c>
      <c r="G3036" s="318">
        <v>6.7890303330645705E-5</v>
      </c>
      <c r="H3036" s="318">
        <v>7.1284818497177997E-5</v>
      </c>
      <c r="I3036" s="318">
        <v>3.0748929704509712E-2</v>
      </c>
      <c r="J3036" s="318">
        <v>0</v>
      </c>
      <c r="K3036" s="318" t="s">
        <v>634</v>
      </c>
      <c r="O3036" s="318">
        <v>0</v>
      </c>
      <c r="P3036" s="318">
        <v>0</v>
      </c>
      <c r="Q3036" s="318">
        <v>0</v>
      </c>
      <c r="R3036" s="318">
        <v>0</v>
      </c>
      <c r="S3036" s="318">
        <v>0</v>
      </c>
      <c r="T3036" s="318">
        <v>0</v>
      </c>
      <c r="U3036" s="318">
        <v>0</v>
      </c>
    </row>
    <row r="3037" spans="1:21" x14ac:dyDescent="0.2">
      <c r="A3037" s="318">
        <v>40932</v>
      </c>
      <c r="B3037" s="318">
        <v>394.26901199999998</v>
      </c>
      <c r="C3037" s="318">
        <v>-9.9133872082061286E-3</v>
      </c>
      <c r="D3037" s="318">
        <v>1.3735452228902335E-3</v>
      </c>
      <c r="E3037" s="318">
        <v>8.4257047627080799E-3</v>
      </c>
      <c r="F3037" s="318">
        <v>9.0738358983010088E-3</v>
      </c>
      <c r="G3037" s="318">
        <v>7.0992500748321633E-5</v>
      </c>
      <c r="H3037" s="318">
        <v>7.4542125785737721E-5</v>
      </c>
      <c r="I3037" s="318">
        <v>3.726807646015777E-2</v>
      </c>
      <c r="J3037" s="318">
        <v>0</v>
      </c>
      <c r="K3037" s="318" t="s">
        <v>634</v>
      </c>
      <c r="O3037" s="318">
        <v>0</v>
      </c>
      <c r="P3037" s="318">
        <v>0</v>
      </c>
      <c r="Q3037" s="318">
        <v>0</v>
      </c>
      <c r="R3037" s="318">
        <v>0</v>
      </c>
      <c r="S3037" s="318">
        <v>0</v>
      </c>
      <c r="T3037" s="318">
        <v>0</v>
      </c>
      <c r="U3037" s="318">
        <v>0</v>
      </c>
    </row>
    <row r="3038" spans="1:21" x14ac:dyDescent="0.2">
      <c r="A3038" s="318">
        <v>40933</v>
      </c>
      <c r="B3038" s="318">
        <v>395.165009</v>
      </c>
      <c r="C3038" s="318">
        <v>2.2699740849901817E-3</v>
      </c>
      <c r="D3038" s="318">
        <v>1.3956904272315164E-3</v>
      </c>
      <c r="E3038" s="318">
        <v>8.4275061931909558E-3</v>
      </c>
      <c r="F3038" s="318">
        <v>9.0757759003594913E-3</v>
      </c>
      <c r="G3038" s="318">
        <v>7.1022860636271924E-5</v>
      </c>
      <c r="H3038" s="318">
        <v>7.4574003668085524E-5</v>
      </c>
      <c r="I3038" s="318">
        <v>3.0404587264802052E-2</v>
      </c>
      <c r="J3038" s="318">
        <v>0</v>
      </c>
      <c r="K3038" s="318" t="s">
        <v>634</v>
      </c>
      <c r="O3038" s="318">
        <v>0</v>
      </c>
      <c r="P3038" s="318">
        <v>0</v>
      </c>
      <c r="Q3038" s="318">
        <v>0</v>
      </c>
      <c r="R3038" s="318">
        <v>0</v>
      </c>
      <c r="S3038" s="318">
        <v>0</v>
      </c>
      <c r="T3038" s="318">
        <v>0</v>
      </c>
      <c r="U3038" s="318">
        <v>0</v>
      </c>
    </row>
    <row r="3039" spans="1:21" x14ac:dyDescent="0.2">
      <c r="A3039" s="318">
        <v>40934</v>
      </c>
      <c r="B3039" s="318">
        <v>399.709991</v>
      </c>
      <c r="C3039" s="318">
        <v>1.1435839678001915E-2</v>
      </c>
      <c r="D3039" s="318">
        <v>2.423039767393307E-3</v>
      </c>
      <c r="E3039" s="318">
        <v>8.2645627906979529E-3</v>
      </c>
      <c r="F3039" s="318">
        <v>8.9002983899824101E-3</v>
      </c>
      <c r="G3039" s="318">
        <v>6.8302998121389126E-5</v>
      </c>
      <c r="H3039" s="318">
        <v>7.1718148027458584E-5</v>
      </c>
      <c r="I3039" s="318">
        <v>2.3915754560429003E-2</v>
      </c>
      <c r="J3039" s="318">
        <v>0</v>
      </c>
      <c r="K3039" s="318" t="s">
        <v>634</v>
      </c>
      <c r="O3039" s="318">
        <v>0</v>
      </c>
      <c r="P3039" s="318">
        <v>0</v>
      </c>
      <c r="Q3039" s="318">
        <v>0</v>
      </c>
      <c r="R3039" s="318">
        <v>0</v>
      </c>
      <c r="S3039" s="318">
        <v>0</v>
      </c>
      <c r="T3039" s="318">
        <v>0</v>
      </c>
      <c r="U3039" s="318">
        <v>0</v>
      </c>
    </row>
    <row r="3040" spans="1:21" x14ac:dyDescent="0.2">
      <c r="A3040" s="318">
        <v>40935</v>
      </c>
      <c r="B3040" s="318">
        <v>399.50500499999998</v>
      </c>
      <c r="C3040" s="318">
        <v>-5.129683640094447E-4</v>
      </c>
      <c r="D3040" s="318">
        <v>1.9769183151573957E-3</v>
      </c>
      <c r="E3040" s="318">
        <v>8.1520641359651546E-3</v>
      </c>
      <c r="F3040" s="318">
        <v>8.7791459925778588E-3</v>
      </c>
      <c r="G3040" s="318">
        <v>6.6456149676889293E-5</v>
      </c>
      <c r="H3040" s="318">
        <v>6.9778957160733764E-5</v>
      </c>
      <c r="I3040" s="318">
        <v>2.6978529002399759E-2</v>
      </c>
      <c r="J3040" s="318">
        <v>0</v>
      </c>
      <c r="K3040" s="318" t="s">
        <v>634</v>
      </c>
      <c r="O3040" s="318">
        <v>0</v>
      </c>
      <c r="P3040" s="318">
        <v>0</v>
      </c>
      <c r="Q3040" s="318">
        <v>0</v>
      </c>
      <c r="R3040" s="318">
        <v>0</v>
      </c>
      <c r="S3040" s="318">
        <v>0</v>
      </c>
      <c r="T3040" s="318">
        <v>0</v>
      </c>
      <c r="U3040" s="318">
        <v>0</v>
      </c>
    </row>
    <row r="3041" spans="1:21" x14ac:dyDescent="0.2">
      <c r="A3041" s="318">
        <v>40938</v>
      </c>
      <c r="B3041" s="318">
        <v>394.67300399999999</v>
      </c>
      <c r="C3041" s="318">
        <v>-1.2168709208698354E-2</v>
      </c>
      <c r="D3041" s="318">
        <v>1.188187856447807E-3</v>
      </c>
      <c r="E3041" s="318">
        <v>8.6899724662187622E-3</v>
      </c>
      <c r="F3041" s="318">
        <v>9.3584318866971276E-3</v>
      </c>
      <c r="G3041" s="318">
        <v>7.5515621463640204E-5</v>
      </c>
      <c r="H3041" s="318">
        <v>7.9291402536822218E-5</v>
      </c>
      <c r="I3041" s="318">
        <v>2.8059015616841491E-2</v>
      </c>
      <c r="J3041" s="318">
        <v>0</v>
      </c>
      <c r="K3041" s="318" t="s">
        <v>634</v>
      </c>
      <c r="O3041" s="318">
        <v>0</v>
      </c>
      <c r="P3041" s="318">
        <v>0</v>
      </c>
      <c r="Q3041" s="318">
        <v>0</v>
      </c>
      <c r="R3041" s="318">
        <v>0</v>
      </c>
      <c r="S3041" s="318">
        <v>0</v>
      </c>
      <c r="T3041" s="318">
        <v>0</v>
      </c>
      <c r="U3041" s="318">
        <v>0</v>
      </c>
    </row>
    <row r="3042" spans="1:21" x14ac:dyDescent="0.2">
      <c r="A3042" s="318">
        <v>40939</v>
      </c>
      <c r="B3042" s="318">
        <v>397.35598800000002</v>
      </c>
      <c r="C3042" s="318">
        <v>6.7749900309597702E-3</v>
      </c>
      <c r="D3042" s="318">
        <v>9.5382356085929403E-4</v>
      </c>
      <c r="E3042" s="318">
        <v>8.4556009758736568E-3</v>
      </c>
      <c r="F3042" s="318">
        <v>9.1060318201716308E-3</v>
      </c>
      <c r="G3042" s="318">
        <v>7.1497187863195523E-5</v>
      </c>
      <c r="H3042" s="318">
        <v>7.5072047256355298E-5</v>
      </c>
      <c r="I3042" s="318">
        <v>2.1787605212236678E-2</v>
      </c>
      <c r="J3042" s="318">
        <v>0</v>
      </c>
      <c r="K3042" s="318" t="s">
        <v>634</v>
      </c>
      <c r="O3042" s="318">
        <v>0</v>
      </c>
      <c r="P3042" s="318">
        <v>0</v>
      </c>
      <c r="Q3042" s="318">
        <v>0</v>
      </c>
      <c r="R3042" s="318">
        <v>0</v>
      </c>
      <c r="S3042" s="318">
        <v>0</v>
      </c>
      <c r="T3042" s="318">
        <v>0</v>
      </c>
      <c r="U3042" s="318">
        <v>0</v>
      </c>
    </row>
    <row r="3043" spans="1:21" x14ac:dyDescent="0.2">
      <c r="A3043" s="318">
        <v>40940</v>
      </c>
      <c r="B3043" s="318">
        <v>404.60400399999997</v>
      </c>
      <c r="C3043" s="318">
        <v>1.8076246768135511E-2</v>
      </c>
      <c r="D3043" s="318">
        <v>1.2536650556781905E-3</v>
      </c>
      <c r="E3043" s="318">
        <v>8.955546404344393E-3</v>
      </c>
      <c r="F3043" s="318">
        <v>9.6444345892939612E-3</v>
      </c>
      <c r="G3043" s="318">
        <v>8.0201811400365774E-5</v>
      </c>
      <c r="H3043" s="318">
        <v>8.4211901970384067E-5</v>
      </c>
      <c r="I3043" s="318">
        <v>2.1075709675843896E-2</v>
      </c>
      <c r="J3043" s="318">
        <v>0</v>
      </c>
      <c r="K3043" s="318" t="s">
        <v>634</v>
      </c>
      <c r="O3043" s="318">
        <v>0</v>
      </c>
      <c r="P3043" s="318">
        <v>0</v>
      </c>
      <c r="Q3043" s="318">
        <v>0</v>
      </c>
      <c r="R3043" s="318">
        <v>0</v>
      </c>
      <c r="S3043" s="318">
        <v>0</v>
      </c>
      <c r="T3043" s="318">
        <v>0</v>
      </c>
      <c r="U3043" s="318">
        <v>0</v>
      </c>
    </row>
    <row r="3044" spans="1:21" x14ac:dyDescent="0.2">
      <c r="A3044" s="318">
        <v>40941</v>
      </c>
      <c r="B3044" s="318">
        <v>405.10699499999998</v>
      </c>
      <c r="C3044" s="318">
        <v>1.2423965225135305E-3</v>
      </c>
      <c r="D3044" s="318">
        <v>1.6714760695309191E-3</v>
      </c>
      <c r="E3044" s="318">
        <v>8.7269381087500767E-3</v>
      </c>
      <c r="F3044" s="318">
        <v>9.3982410401923892E-3</v>
      </c>
      <c r="G3044" s="318">
        <v>7.6159448753954353E-5</v>
      </c>
      <c r="H3044" s="318">
        <v>7.9967421191652074E-5</v>
      </c>
      <c r="I3044" s="318">
        <v>2.3659249856074566E-2</v>
      </c>
      <c r="J3044" s="318">
        <v>0</v>
      </c>
      <c r="K3044" s="318" t="s">
        <v>634</v>
      </c>
      <c r="O3044" s="318">
        <v>0</v>
      </c>
      <c r="P3044" s="318">
        <v>0</v>
      </c>
      <c r="Q3044" s="318">
        <v>0</v>
      </c>
      <c r="R3044" s="318">
        <v>0</v>
      </c>
      <c r="S3044" s="318">
        <v>0</v>
      </c>
      <c r="T3044" s="318">
        <v>0</v>
      </c>
      <c r="U3044" s="318">
        <v>0</v>
      </c>
    </row>
    <row r="3045" spans="1:21" x14ac:dyDescent="0.2">
      <c r="A3045" s="318">
        <v>40942</v>
      </c>
      <c r="B3045" s="318">
        <v>409.908997</v>
      </c>
      <c r="C3045" s="318">
        <v>1.1783959124363377E-2</v>
      </c>
      <c r="D3045" s="318">
        <v>1.9752127656145913E-3</v>
      </c>
      <c r="E3045" s="318">
        <v>8.9709839598051434E-3</v>
      </c>
      <c r="F3045" s="318">
        <v>9.6610596490209234E-3</v>
      </c>
      <c r="G3045" s="318">
        <v>8.0478553207081162E-5</v>
      </c>
      <c r="H3045" s="318">
        <v>8.4502480867435225E-5</v>
      </c>
      <c r="I3045" s="318">
        <v>2.493142079012324E-2</v>
      </c>
      <c r="J3045" s="318">
        <v>0</v>
      </c>
      <c r="K3045" s="318" t="s">
        <v>634</v>
      </c>
      <c r="O3045" s="318">
        <v>0</v>
      </c>
      <c r="P3045" s="318">
        <v>0</v>
      </c>
      <c r="Q3045" s="318">
        <v>0</v>
      </c>
      <c r="R3045" s="318">
        <v>0</v>
      </c>
      <c r="S3045" s="318">
        <v>0</v>
      </c>
      <c r="T3045" s="318">
        <v>0</v>
      </c>
      <c r="U3045" s="318">
        <v>0</v>
      </c>
    </row>
    <row r="3046" spans="1:21" x14ac:dyDescent="0.2">
      <c r="A3046" s="318">
        <v>40945</v>
      </c>
      <c r="B3046" s="318">
        <v>410.756012</v>
      </c>
      <c r="C3046" s="318">
        <v>2.0642169252283902E-3</v>
      </c>
      <c r="D3046" s="318">
        <v>2.1638056624541041E-3</v>
      </c>
      <c r="E3046" s="318">
        <v>8.9270487106232303E-3</v>
      </c>
      <c r="F3046" s="318">
        <v>9.6137447652865551E-3</v>
      </c>
      <c r="G3046" s="318">
        <v>7.9692198681839883E-5</v>
      </c>
      <c r="H3046" s="318">
        <v>8.367680861593188E-5</v>
      </c>
      <c r="I3046" s="318">
        <v>2.6932040115166034E-2</v>
      </c>
      <c r="J3046" s="318">
        <v>0</v>
      </c>
      <c r="K3046" s="318" t="s">
        <v>634</v>
      </c>
      <c r="O3046" s="318">
        <v>0</v>
      </c>
      <c r="P3046" s="318">
        <v>0</v>
      </c>
      <c r="Q3046" s="318">
        <v>0</v>
      </c>
      <c r="R3046" s="318">
        <v>0</v>
      </c>
      <c r="S3046" s="318">
        <v>0</v>
      </c>
      <c r="T3046" s="318">
        <v>0</v>
      </c>
      <c r="U3046" s="318">
        <v>0</v>
      </c>
    </row>
    <row r="3047" spans="1:21" x14ac:dyDescent="0.2">
      <c r="A3047" s="318">
        <v>40946</v>
      </c>
      <c r="B3047" s="318">
        <v>408.50698899999998</v>
      </c>
      <c r="C3047" s="318">
        <v>-5.4903703617251503E-3</v>
      </c>
      <c r="D3047" s="318">
        <v>2.3189692401468288E-3</v>
      </c>
      <c r="E3047" s="318">
        <v>8.7545408547711461E-3</v>
      </c>
      <c r="F3047" s="318">
        <v>9.4279670743689266E-3</v>
      </c>
      <c r="G3047" s="318">
        <v>7.6641985577857106E-5</v>
      </c>
      <c r="H3047" s="318">
        <v>8.0474084856749966E-5</v>
      </c>
      <c r="I3047" s="318">
        <v>2.9988583788744555E-2</v>
      </c>
      <c r="J3047" s="318">
        <v>0</v>
      </c>
      <c r="K3047" s="318" t="s">
        <v>634</v>
      </c>
      <c r="O3047" s="318">
        <v>0</v>
      </c>
      <c r="P3047" s="318">
        <v>0</v>
      </c>
      <c r="Q3047" s="318">
        <v>0</v>
      </c>
      <c r="R3047" s="318">
        <v>0</v>
      </c>
      <c r="S3047" s="318">
        <v>0</v>
      </c>
      <c r="T3047" s="318">
        <v>0</v>
      </c>
      <c r="U3047" s="318">
        <v>0</v>
      </c>
    </row>
    <row r="3048" spans="1:21" x14ac:dyDescent="0.2">
      <c r="A3048" s="318">
        <v>40947</v>
      </c>
      <c r="B3048" s="318">
        <v>411.39300500000002</v>
      </c>
      <c r="C3048" s="318">
        <v>7.0399510686065848E-3</v>
      </c>
      <c r="D3048" s="318">
        <v>1.7886533358414227E-3</v>
      </c>
      <c r="E3048" s="318">
        <v>8.0553009484353368E-3</v>
      </c>
      <c r="F3048" s="318">
        <v>8.6749394829303619E-3</v>
      </c>
      <c r="G3048" s="318">
        <v>6.4887873369863237E-5</v>
      </c>
      <c r="H3048" s="318">
        <v>6.8132267038356398E-5</v>
      </c>
      <c r="I3048" s="318">
        <v>3.4604759657994665E-2</v>
      </c>
      <c r="J3048" s="318">
        <v>0</v>
      </c>
      <c r="K3048" s="318" t="s">
        <v>634</v>
      </c>
      <c r="O3048" s="318">
        <v>0</v>
      </c>
      <c r="P3048" s="318">
        <v>0</v>
      </c>
      <c r="Q3048" s="318">
        <v>0</v>
      </c>
      <c r="R3048" s="318">
        <v>0</v>
      </c>
      <c r="S3048" s="318">
        <v>0</v>
      </c>
      <c r="T3048" s="318">
        <v>0</v>
      </c>
      <c r="U3048" s="318">
        <v>0</v>
      </c>
    </row>
    <row r="3049" spans="1:21" x14ac:dyDescent="0.2">
      <c r="A3049" s="318">
        <v>40948</v>
      </c>
      <c r="B3049" s="318">
        <v>416.07000699999998</v>
      </c>
      <c r="C3049" s="318">
        <v>1.1304558003008896E-2</v>
      </c>
      <c r="D3049" s="318">
        <v>2.5483704763286418E-3</v>
      </c>
      <c r="E3049" s="318">
        <v>8.1692701411401683E-3</v>
      </c>
      <c r="F3049" s="318">
        <v>8.7976755366124884E-3</v>
      </c>
      <c r="G3049" s="318">
        <v>6.6736974638924301E-5</v>
      </c>
      <c r="H3049" s="318">
        <v>7.0073823370870526E-5</v>
      </c>
      <c r="I3049" s="318">
        <v>3.4476376989859732E-2</v>
      </c>
      <c r="J3049" s="318">
        <v>0</v>
      </c>
      <c r="K3049" s="318" t="s">
        <v>634</v>
      </c>
      <c r="O3049" s="318">
        <v>0</v>
      </c>
      <c r="P3049" s="318">
        <v>0</v>
      </c>
      <c r="Q3049" s="318">
        <v>0</v>
      </c>
      <c r="R3049" s="318">
        <v>0</v>
      </c>
      <c r="S3049" s="318">
        <v>0</v>
      </c>
      <c r="T3049" s="318">
        <v>0</v>
      </c>
      <c r="U3049" s="318">
        <v>0</v>
      </c>
    </row>
    <row r="3050" spans="1:21" x14ac:dyDescent="0.2">
      <c r="A3050" s="318">
        <v>40949</v>
      </c>
      <c r="B3050" s="318">
        <v>417.01501500000001</v>
      </c>
      <c r="C3050" s="318">
        <v>2.2686961843572874E-3</v>
      </c>
      <c r="D3050" s="318">
        <v>2.1393093922052612E-3</v>
      </c>
      <c r="E3050" s="318">
        <v>7.9442984173815762E-3</v>
      </c>
      <c r="F3050" s="318">
        <v>8.5553982956416974E-3</v>
      </c>
      <c r="G3050" s="318">
        <v>6.3111877344411408E-5</v>
      </c>
      <c r="H3050" s="318">
        <v>6.6267471211631977E-5</v>
      </c>
      <c r="I3050" s="318">
        <v>4.1277138980304981E-2</v>
      </c>
      <c r="J3050" s="318">
        <v>0</v>
      </c>
      <c r="K3050" s="318" t="s">
        <v>634</v>
      </c>
      <c r="O3050" s="318">
        <v>0</v>
      </c>
      <c r="P3050" s="318">
        <v>0</v>
      </c>
      <c r="Q3050" s="318">
        <v>0</v>
      </c>
      <c r="R3050" s="318">
        <v>0</v>
      </c>
      <c r="S3050" s="318">
        <v>0</v>
      </c>
      <c r="T3050" s="318">
        <v>0</v>
      </c>
      <c r="U3050" s="318">
        <v>0</v>
      </c>
    </row>
    <row r="3051" spans="1:21" x14ac:dyDescent="0.2">
      <c r="A3051" s="318">
        <v>40952</v>
      </c>
      <c r="B3051" s="318">
        <v>415.80499300000002</v>
      </c>
      <c r="C3051" s="318">
        <v>-2.9058448159794293E-3</v>
      </c>
      <c r="D3051" s="318">
        <v>2.5103038516426051E-3</v>
      </c>
      <c r="E3051" s="318">
        <v>7.4834379978551907E-3</v>
      </c>
      <c r="F3051" s="318">
        <v>8.0590870746132821E-3</v>
      </c>
      <c r="G3051" s="318">
        <v>5.600184426774291E-5</v>
      </c>
      <c r="H3051" s="318">
        <v>5.8801936481130058E-5</v>
      </c>
      <c r="I3051" s="318">
        <v>4.0322072947358366E-2</v>
      </c>
      <c r="J3051" s="318">
        <v>0</v>
      </c>
      <c r="K3051" s="318" t="s">
        <v>634</v>
      </c>
      <c r="O3051" s="318">
        <v>0</v>
      </c>
      <c r="P3051" s="318">
        <v>0</v>
      </c>
      <c r="Q3051" s="318">
        <v>0</v>
      </c>
      <c r="R3051" s="318">
        <v>0</v>
      </c>
      <c r="S3051" s="318">
        <v>0</v>
      </c>
      <c r="T3051" s="318">
        <v>0</v>
      </c>
      <c r="U3051" s="318">
        <v>0</v>
      </c>
    </row>
    <row r="3052" spans="1:21" x14ac:dyDescent="0.2">
      <c r="A3052" s="318">
        <v>40953</v>
      </c>
      <c r="B3052" s="318">
        <v>414.82900999999998</v>
      </c>
      <c r="C3052" s="318">
        <v>-2.3499722997612485E-3</v>
      </c>
      <c r="D3052" s="318">
        <v>2.2632630453795232E-3</v>
      </c>
      <c r="E3052" s="318">
        <v>7.5573482389529904E-3</v>
      </c>
      <c r="F3052" s="318">
        <v>8.1386827188724507E-3</v>
      </c>
      <c r="G3052" s="318">
        <v>5.7113512404805869E-5</v>
      </c>
      <c r="H3052" s="318">
        <v>5.9969188025046163E-5</v>
      </c>
      <c r="I3052" s="318">
        <v>4.6457254106568972E-2</v>
      </c>
      <c r="J3052" s="318">
        <v>0</v>
      </c>
      <c r="K3052" s="318" t="s">
        <v>634</v>
      </c>
      <c r="O3052" s="318">
        <v>0</v>
      </c>
      <c r="P3052" s="318">
        <v>0</v>
      </c>
      <c r="Q3052" s="318">
        <v>0</v>
      </c>
      <c r="R3052" s="318">
        <v>0</v>
      </c>
      <c r="S3052" s="318">
        <v>0</v>
      </c>
      <c r="T3052" s="318">
        <v>0</v>
      </c>
      <c r="U3052" s="318">
        <v>0</v>
      </c>
    </row>
    <row r="3053" spans="1:21" x14ac:dyDescent="0.2">
      <c r="A3053" s="318">
        <v>40954</v>
      </c>
      <c r="B3053" s="318">
        <v>419.84201000000002</v>
      </c>
      <c r="C3053" s="318">
        <v>1.2012062613257154E-2</v>
      </c>
      <c r="D3053" s="318">
        <v>2.6031408339316146E-3</v>
      </c>
      <c r="E3053" s="318">
        <v>7.8360202065441888E-3</v>
      </c>
      <c r="F3053" s="318">
        <v>8.4387909916629721E-3</v>
      </c>
      <c r="G3053" s="318">
        <v>6.1403212677368821E-5</v>
      </c>
      <c r="H3053" s="318">
        <v>6.447337331123726E-5</v>
      </c>
      <c r="I3053" s="318">
        <v>4.1100038042596217E-2</v>
      </c>
      <c r="J3053" s="318">
        <v>0</v>
      </c>
      <c r="K3053" s="318" t="s">
        <v>634</v>
      </c>
      <c r="O3053" s="318">
        <v>0</v>
      </c>
      <c r="P3053" s="318">
        <v>0</v>
      </c>
      <c r="Q3053" s="318">
        <v>0</v>
      </c>
      <c r="R3053" s="318">
        <v>0</v>
      </c>
      <c r="S3053" s="318">
        <v>0</v>
      </c>
      <c r="T3053" s="318">
        <v>0</v>
      </c>
      <c r="U3053" s="318">
        <v>0</v>
      </c>
    </row>
    <row r="3054" spans="1:21" x14ac:dyDescent="0.2">
      <c r="A3054" s="318">
        <v>40955</v>
      </c>
      <c r="B3054" s="318">
        <v>420.85699499999998</v>
      </c>
      <c r="C3054" s="318">
        <v>2.4146228010524873E-3</v>
      </c>
      <c r="D3054" s="318">
        <v>2.8357848298066726E-3</v>
      </c>
      <c r="E3054" s="318">
        <v>7.749894525471257E-3</v>
      </c>
      <c r="F3054" s="318">
        <v>8.3460402581998147E-3</v>
      </c>
      <c r="G3054" s="318">
        <v>6.0060865155929357E-5</v>
      </c>
      <c r="H3054" s="318">
        <v>6.3063908413725823E-5</v>
      </c>
      <c r="I3054" s="318">
        <v>4.8901121058362494E-2</v>
      </c>
      <c r="J3054" s="318">
        <v>0</v>
      </c>
      <c r="K3054" s="318" t="s">
        <v>634</v>
      </c>
      <c r="O3054" s="318">
        <v>0</v>
      </c>
      <c r="P3054" s="318">
        <v>0</v>
      </c>
      <c r="Q3054" s="318">
        <v>0</v>
      </c>
      <c r="R3054" s="318">
        <v>0</v>
      </c>
      <c r="S3054" s="318">
        <v>0</v>
      </c>
      <c r="T3054" s="318">
        <v>0</v>
      </c>
      <c r="U3054" s="318">
        <v>0</v>
      </c>
    </row>
    <row r="3055" spans="1:21" x14ac:dyDescent="0.2">
      <c r="A3055" s="318">
        <v>40956</v>
      </c>
      <c r="B3055" s="318">
        <v>420.48098800000002</v>
      </c>
      <c r="C3055" s="318">
        <v>-8.9383109435502411E-4</v>
      </c>
      <c r="D3055" s="318">
        <v>2.5360820719916304E-3</v>
      </c>
      <c r="E3055" s="318">
        <v>7.7674521476215758E-3</v>
      </c>
      <c r="F3055" s="318">
        <v>8.3649484666693894E-3</v>
      </c>
      <c r="G3055" s="318">
        <v>6.0333312865591033E-5</v>
      </c>
      <c r="H3055" s="318">
        <v>6.3349978508870589E-5</v>
      </c>
      <c r="I3055" s="318">
        <v>5.3087892396990168E-2</v>
      </c>
      <c r="J3055" s="318">
        <v>0</v>
      </c>
      <c r="K3055" s="318" t="s">
        <v>634</v>
      </c>
      <c r="O3055" s="318">
        <v>0</v>
      </c>
      <c r="P3055" s="318">
        <v>0</v>
      </c>
      <c r="Q3055" s="318">
        <v>0</v>
      </c>
      <c r="R3055" s="318">
        <v>0</v>
      </c>
      <c r="S3055" s="318">
        <v>0</v>
      </c>
      <c r="T3055" s="318">
        <v>0</v>
      </c>
      <c r="U3055" s="318">
        <v>0</v>
      </c>
    </row>
    <row r="3056" spans="1:21" x14ac:dyDescent="0.2">
      <c r="A3056" s="318">
        <v>40959</v>
      </c>
      <c r="B3056" s="318">
        <v>426.033997</v>
      </c>
      <c r="C3056" s="318">
        <v>1.3119882700410382E-2</v>
      </c>
      <c r="D3056" s="318">
        <v>3.4578646650657084E-3</v>
      </c>
      <c r="E3056" s="318">
        <v>7.8226053729304988E-3</v>
      </c>
      <c r="F3056" s="318">
        <v>8.4243442477713055E-3</v>
      </c>
      <c r="G3056" s="318">
        <v>6.1193154820601118E-5</v>
      </c>
      <c r="H3056" s="318">
        <v>6.4252812561631174E-5</v>
      </c>
      <c r="I3056" s="318">
        <v>5.1995529113491291E-2</v>
      </c>
      <c r="J3056" s="318">
        <v>0</v>
      </c>
      <c r="K3056" s="318" t="s">
        <v>634</v>
      </c>
      <c r="O3056" s="318">
        <v>0</v>
      </c>
      <c r="P3056" s="318">
        <v>0</v>
      </c>
      <c r="Q3056" s="318">
        <v>0</v>
      </c>
      <c r="R3056" s="318">
        <v>0</v>
      </c>
      <c r="S3056" s="318">
        <v>0</v>
      </c>
      <c r="T3056" s="318">
        <v>0</v>
      </c>
      <c r="U3056" s="318">
        <v>0</v>
      </c>
    </row>
    <row r="3057" spans="1:21" x14ac:dyDescent="0.2">
      <c r="A3057" s="318">
        <v>40960</v>
      </c>
      <c r="B3057" s="318">
        <v>425.10199</v>
      </c>
      <c r="C3057" s="318">
        <v>-2.1900316441692607E-3</v>
      </c>
      <c r="D3057" s="318">
        <v>3.1134419765705451E-3</v>
      </c>
      <c r="E3057" s="318">
        <v>7.9080923752296133E-3</v>
      </c>
      <c r="F3057" s="318">
        <v>8.5164071733241989E-3</v>
      </c>
      <c r="G3057" s="318">
        <v>6.2537925015164741E-5</v>
      </c>
      <c r="H3057" s="318">
        <v>6.5664821265922984E-5</v>
      </c>
      <c r="I3057" s="318">
        <v>6.2423394131488209E-2</v>
      </c>
      <c r="J3057" s="318">
        <v>0</v>
      </c>
      <c r="K3057" s="318" t="s">
        <v>634</v>
      </c>
      <c r="O3057" s="318">
        <v>0</v>
      </c>
      <c r="P3057" s="318">
        <v>0</v>
      </c>
      <c r="Q3057" s="318">
        <v>0</v>
      </c>
      <c r="R3057" s="318">
        <v>0</v>
      </c>
      <c r="S3057" s="318">
        <v>0</v>
      </c>
      <c r="T3057" s="318">
        <v>0</v>
      </c>
      <c r="U3057" s="318">
        <v>0</v>
      </c>
    </row>
    <row r="3058" spans="1:21" x14ac:dyDescent="0.2">
      <c r="A3058" s="318">
        <v>40961</v>
      </c>
      <c r="B3058" s="318">
        <v>425.85598800000002</v>
      </c>
      <c r="C3058" s="318">
        <v>1.7721161721595692E-3</v>
      </c>
      <c r="D3058" s="318">
        <v>3.6698945184927213E-3</v>
      </c>
      <c r="E3058" s="318">
        <v>7.3360648461824529E-3</v>
      </c>
      <c r="F3058" s="318">
        <v>7.9003775266580263E-3</v>
      </c>
      <c r="G3058" s="318">
        <v>5.3817847427393981E-5</v>
      </c>
      <c r="H3058" s="318">
        <v>5.650873979876368E-5</v>
      </c>
      <c r="I3058" s="318">
        <v>6.3027274222371102E-2</v>
      </c>
      <c r="J3058" s="318">
        <v>0</v>
      </c>
      <c r="K3058" s="318" t="s">
        <v>634</v>
      </c>
      <c r="O3058" s="318">
        <v>0</v>
      </c>
      <c r="P3058" s="318">
        <v>0</v>
      </c>
      <c r="Q3058" s="318">
        <v>0</v>
      </c>
      <c r="R3058" s="318">
        <v>0</v>
      </c>
      <c r="S3058" s="318">
        <v>0</v>
      </c>
      <c r="T3058" s="318">
        <v>0</v>
      </c>
      <c r="U3058" s="318">
        <v>0</v>
      </c>
    </row>
    <row r="3059" spans="1:21" x14ac:dyDescent="0.2">
      <c r="A3059" s="318">
        <v>40962</v>
      </c>
      <c r="B3059" s="318">
        <v>423.21398900000003</v>
      </c>
      <c r="C3059" s="318">
        <v>-6.2232974866361142E-3</v>
      </c>
      <c r="D3059" s="318">
        <v>3.265453015081945E-3</v>
      </c>
      <c r="E3059" s="318">
        <v>7.6447282092131389E-3</v>
      </c>
      <c r="F3059" s="318">
        <v>8.2327842253064575E-3</v>
      </c>
      <c r="G3059" s="318">
        <v>5.844186939273912E-5</v>
      </c>
      <c r="H3059" s="318">
        <v>6.1363962862376082E-5</v>
      </c>
      <c r="I3059" s="318">
        <v>6.427198490751368E-2</v>
      </c>
      <c r="J3059" s="318">
        <v>0</v>
      </c>
      <c r="K3059" s="318" t="s">
        <v>634</v>
      </c>
      <c r="O3059" s="318">
        <v>0</v>
      </c>
      <c r="P3059" s="318">
        <v>0</v>
      </c>
      <c r="Q3059" s="318">
        <v>0</v>
      </c>
      <c r="R3059" s="318">
        <v>0</v>
      </c>
      <c r="S3059" s="318">
        <v>0</v>
      </c>
      <c r="T3059" s="318">
        <v>0</v>
      </c>
      <c r="U3059" s="318">
        <v>0</v>
      </c>
    </row>
    <row r="3060" spans="1:21" x14ac:dyDescent="0.2">
      <c r="A3060" s="318">
        <v>40963</v>
      </c>
      <c r="B3060" s="318">
        <v>427.63799999999998</v>
      </c>
      <c r="C3060" s="318">
        <v>1.0399108012602248E-2</v>
      </c>
      <c r="D3060" s="318">
        <v>3.2160848405391033E-3</v>
      </c>
      <c r="E3060" s="318">
        <v>7.5924963671607937E-3</v>
      </c>
      <c r="F3060" s="318">
        <v>8.1765345492500856E-3</v>
      </c>
      <c r="G3060" s="318">
        <v>5.7646001085349845E-5</v>
      </c>
      <c r="H3060" s="318">
        <v>6.0528301139617339E-5</v>
      </c>
      <c r="I3060" s="318">
        <v>5.810133575295634E-2</v>
      </c>
      <c r="J3060" s="318">
        <v>0</v>
      </c>
      <c r="K3060" s="318" t="s">
        <v>634</v>
      </c>
      <c r="O3060" s="318">
        <v>0</v>
      </c>
      <c r="P3060" s="318">
        <v>0</v>
      </c>
      <c r="Q3060" s="318">
        <v>0</v>
      </c>
      <c r="R3060" s="318">
        <v>0</v>
      </c>
      <c r="S3060" s="318">
        <v>0</v>
      </c>
      <c r="T3060" s="318">
        <v>0</v>
      </c>
      <c r="U3060" s="318">
        <v>0</v>
      </c>
    </row>
    <row r="3061" spans="1:21" x14ac:dyDescent="0.2">
      <c r="A3061" s="318">
        <v>40966</v>
      </c>
      <c r="B3061" s="318">
        <v>428.868988</v>
      </c>
      <c r="C3061" s="318">
        <v>2.8744397064429713E-3</v>
      </c>
      <c r="D3061" s="318">
        <v>3.3773899867511224E-3</v>
      </c>
      <c r="E3061" s="318">
        <v>7.545145787021648E-3</v>
      </c>
      <c r="F3061" s="318">
        <v>8.1255416167925441E-3</v>
      </c>
      <c r="G3061" s="318">
        <v>5.6929224947410522E-5</v>
      </c>
      <c r="H3061" s="318">
        <v>5.9775686194781053E-5</v>
      </c>
      <c r="I3061" s="318">
        <v>5.6755899517615525E-2</v>
      </c>
      <c r="J3061" s="318">
        <v>0</v>
      </c>
      <c r="K3061" s="318" t="s">
        <v>634</v>
      </c>
      <c r="O3061" s="318">
        <v>0</v>
      </c>
      <c r="P3061" s="318">
        <v>0</v>
      </c>
      <c r="Q3061" s="318">
        <v>0</v>
      </c>
      <c r="R3061" s="318">
        <v>0</v>
      </c>
      <c r="S3061" s="318">
        <v>0</v>
      </c>
      <c r="T3061" s="318">
        <v>0</v>
      </c>
      <c r="U3061" s="318">
        <v>0</v>
      </c>
    </row>
    <row r="3062" spans="1:21" x14ac:dyDescent="0.2">
      <c r="A3062" s="318">
        <v>40967</v>
      </c>
      <c r="B3062" s="318">
        <v>430.54400600000002</v>
      </c>
      <c r="C3062" s="318">
        <v>3.898056307417447E-3</v>
      </c>
      <c r="D3062" s="318">
        <v>4.1424740589471138E-3</v>
      </c>
      <c r="E3062" s="318">
        <v>6.6516237332806339E-3</v>
      </c>
      <c r="F3062" s="318">
        <v>7.1632870973791438E-3</v>
      </c>
      <c r="G3062" s="318">
        <v>4.4244098289142198E-5</v>
      </c>
      <c r="H3062" s="318">
        <v>4.645630320359931E-5</v>
      </c>
      <c r="I3062" s="318">
        <v>5.7019342747263634E-2</v>
      </c>
      <c r="J3062" s="318">
        <v>0</v>
      </c>
      <c r="K3062" s="318" t="s">
        <v>634</v>
      </c>
      <c r="O3062" s="318">
        <v>0</v>
      </c>
      <c r="P3062" s="318">
        <v>0</v>
      </c>
      <c r="Q3062" s="318">
        <v>0</v>
      </c>
      <c r="R3062" s="318">
        <v>0</v>
      </c>
      <c r="S3062" s="318">
        <v>0</v>
      </c>
      <c r="T3062" s="318">
        <v>0</v>
      </c>
      <c r="U3062" s="318">
        <v>0</v>
      </c>
    </row>
    <row r="3063" spans="1:21" x14ac:dyDescent="0.2">
      <c r="A3063" s="318">
        <v>40968</v>
      </c>
      <c r="B3063" s="318">
        <v>429.84698500000002</v>
      </c>
      <c r="C3063" s="318">
        <v>-1.6202427960666586E-3</v>
      </c>
      <c r="D3063" s="318">
        <v>3.74270106718395E-3</v>
      </c>
      <c r="E3063" s="318">
        <v>6.7372269653292564E-3</v>
      </c>
      <c r="F3063" s="318">
        <v>7.2554751934315069E-3</v>
      </c>
      <c r="G3063" s="318">
        <v>4.539022718235966E-5</v>
      </c>
      <c r="H3063" s="318">
        <v>4.7659738541477647E-5</v>
      </c>
      <c r="I3063" s="318">
        <v>5.3595321458455629E-2</v>
      </c>
      <c r="J3063" s="318">
        <v>0</v>
      </c>
      <c r="K3063" s="318" t="s">
        <v>634</v>
      </c>
      <c r="O3063" s="318">
        <v>0</v>
      </c>
      <c r="P3063" s="318">
        <v>0</v>
      </c>
      <c r="Q3063" s="318">
        <v>0</v>
      </c>
      <c r="R3063" s="318">
        <v>0</v>
      </c>
      <c r="S3063" s="318">
        <v>0</v>
      </c>
      <c r="T3063" s="318">
        <v>0</v>
      </c>
      <c r="U3063" s="318">
        <v>0</v>
      </c>
    </row>
    <row r="3064" spans="1:21" x14ac:dyDescent="0.2">
      <c r="A3064" s="318">
        <v>40969</v>
      </c>
      <c r="B3064" s="318">
        <v>428.37100199999998</v>
      </c>
      <c r="C3064" s="318">
        <v>-3.4396493142226283E-3</v>
      </c>
      <c r="D3064" s="318">
        <v>2.7181345870716579E-3</v>
      </c>
      <c r="E3064" s="318">
        <v>6.0493623728937514E-3</v>
      </c>
      <c r="F3064" s="318">
        <v>6.5146979400394246E-3</v>
      </c>
      <c r="G3064" s="318">
        <v>3.6594785118582718E-5</v>
      </c>
      <c r="H3064" s="318">
        <v>3.8424524374511854E-5</v>
      </c>
      <c r="I3064" s="318">
        <v>5.0700313539009501E-2</v>
      </c>
      <c r="J3064" s="318">
        <v>0</v>
      </c>
      <c r="K3064" s="318" t="s">
        <v>634</v>
      </c>
      <c r="O3064" s="318">
        <v>0</v>
      </c>
      <c r="P3064" s="318">
        <v>0</v>
      </c>
      <c r="Q3064" s="318">
        <v>0</v>
      </c>
      <c r="R3064" s="318">
        <v>0</v>
      </c>
      <c r="S3064" s="318">
        <v>0</v>
      </c>
      <c r="T3064" s="318">
        <v>0</v>
      </c>
      <c r="U3064" s="318">
        <v>0</v>
      </c>
    </row>
    <row r="3065" spans="1:21" x14ac:dyDescent="0.2">
      <c r="A3065" s="318">
        <v>40970</v>
      </c>
      <c r="B3065" s="318">
        <v>429.10000600000001</v>
      </c>
      <c r="C3065" s="318">
        <v>1.7003587732790418E-3</v>
      </c>
      <c r="D3065" s="318">
        <v>2.7399423132985871E-3</v>
      </c>
      <c r="E3065" s="318">
        <v>6.0445999868817737E-3</v>
      </c>
      <c r="F3065" s="318">
        <v>6.5095692166419099E-3</v>
      </c>
      <c r="G3065" s="318">
        <v>3.653718900141114E-5</v>
      </c>
      <c r="H3065" s="318">
        <v>3.8364048451481699E-5</v>
      </c>
      <c r="I3065" s="318">
        <v>4.3831151926795875E-2</v>
      </c>
      <c r="J3065" s="318">
        <v>0</v>
      </c>
      <c r="K3065" s="318" t="s">
        <v>634</v>
      </c>
      <c r="O3065" s="318">
        <v>0</v>
      </c>
      <c r="P3065" s="318">
        <v>0</v>
      </c>
      <c r="Q3065" s="318">
        <v>0</v>
      </c>
      <c r="R3065" s="318">
        <v>0</v>
      </c>
      <c r="S3065" s="318">
        <v>0</v>
      </c>
      <c r="T3065" s="318">
        <v>0</v>
      </c>
      <c r="U3065" s="318">
        <v>0</v>
      </c>
    </row>
    <row r="3066" spans="1:21" x14ac:dyDescent="0.2">
      <c r="A3066" s="318">
        <v>40973</v>
      </c>
      <c r="B3066" s="318">
        <v>423.36300699999998</v>
      </c>
      <c r="C3066" s="318">
        <v>-1.3460022376674841E-2</v>
      </c>
      <c r="D3066" s="318">
        <v>1.5378479561062909E-3</v>
      </c>
      <c r="E3066" s="318">
        <v>6.6371784223053744E-3</v>
      </c>
      <c r="F3066" s="318">
        <v>7.1477306086365567E-3</v>
      </c>
      <c r="G3066" s="318">
        <v>4.4052137409516062E-5</v>
      </c>
      <c r="H3066" s="318">
        <v>4.6254744279991867E-5</v>
      </c>
      <c r="I3066" s="318">
        <v>4.4280208817925937E-2</v>
      </c>
      <c r="J3066" s="318">
        <v>0</v>
      </c>
      <c r="K3066" s="318" t="s">
        <v>634</v>
      </c>
      <c r="O3066" s="318">
        <v>0</v>
      </c>
      <c r="P3066" s="318">
        <v>0</v>
      </c>
      <c r="Q3066" s="318">
        <v>0</v>
      </c>
      <c r="R3066" s="318">
        <v>0</v>
      </c>
      <c r="S3066" s="318">
        <v>0</v>
      </c>
      <c r="T3066" s="318">
        <v>0</v>
      </c>
      <c r="U3066" s="318">
        <v>0</v>
      </c>
    </row>
    <row r="3067" spans="1:21" x14ac:dyDescent="0.2">
      <c r="A3067" s="318">
        <v>40974</v>
      </c>
      <c r="B3067" s="318">
        <v>410.76901199999998</v>
      </c>
      <c r="C3067" s="318">
        <v>-3.019894169526649E-2</v>
      </c>
      <c r="D3067" s="318">
        <v>1.5070694160586779E-6</v>
      </c>
      <c r="E3067" s="318">
        <v>9.5875499778402991E-3</v>
      </c>
      <c r="F3067" s="318">
        <v>1.0325053822289553E-2</v>
      </c>
      <c r="G3067" s="318">
        <v>9.1921114577585527E-5</v>
      </c>
      <c r="H3067" s="318">
        <v>9.651717030646481E-5</v>
      </c>
      <c r="I3067" s="318">
        <v>3.3606722260906774E-2</v>
      </c>
      <c r="J3067" s="318">
        <v>0</v>
      </c>
      <c r="K3067" s="318" t="s">
        <v>634</v>
      </c>
      <c r="O3067" s="318">
        <v>0</v>
      </c>
      <c r="P3067" s="318">
        <v>0</v>
      </c>
      <c r="Q3067" s="318">
        <v>0</v>
      </c>
      <c r="R3067" s="318">
        <v>0</v>
      </c>
      <c r="S3067" s="318">
        <v>0</v>
      </c>
      <c r="T3067" s="318">
        <v>0</v>
      </c>
      <c r="U3067" s="318">
        <v>0</v>
      </c>
    </row>
    <row r="3068" spans="1:21" x14ac:dyDescent="0.2">
      <c r="A3068" s="318">
        <v>40975</v>
      </c>
      <c r="B3068" s="318">
        <v>415.87600700000002</v>
      </c>
      <c r="C3068" s="318">
        <v>1.2356113828078288E-2</v>
      </c>
      <c r="D3068" s="318">
        <v>8.5133964988288882E-4</v>
      </c>
      <c r="E3068" s="318">
        <v>9.8633953542452447E-3</v>
      </c>
      <c r="F3068" s="318">
        <v>1.0622118073802572E-2</v>
      </c>
      <c r="G3068" s="318">
        <v>9.7286567914146689E-5</v>
      </c>
      <c r="H3068" s="318">
        <v>1.0215089630985403E-4</v>
      </c>
      <c r="I3068" s="318">
        <v>2.0595157947680316E-2</v>
      </c>
      <c r="J3068" s="318">
        <v>0</v>
      </c>
      <c r="K3068" s="318" t="s">
        <v>634</v>
      </c>
      <c r="O3068" s="318">
        <v>0</v>
      </c>
      <c r="P3068" s="318">
        <v>0</v>
      </c>
      <c r="Q3068" s="318">
        <v>0</v>
      </c>
      <c r="R3068" s="318">
        <v>0</v>
      </c>
      <c r="S3068" s="318">
        <v>0</v>
      </c>
      <c r="T3068" s="318">
        <v>0</v>
      </c>
      <c r="U3068" s="318">
        <v>0</v>
      </c>
    </row>
    <row r="3069" spans="1:21" x14ac:dyDescent="0.2">
      <c r="A3069" s="318">
        <v>40976</v>
      </c>
      <c r="B3069" s="318">
        <v>423.55898999999999</v>
      </c>
      <c r="C3069" s="318">
        <v>1.8305640273035328E-2</v>
      </c>
      <c r="D3069" s="318">
        <v>1.387801040569972E-3</v>
      </c>
      <c r="E3069" s="318">
        <v>1.0502479349983745E-2</v>
      </c>
      <c r="F3069" s="318">
        <v>1.1310362376905572E-2</v>
      </c>
      <c r="G3069" s="318">
        <v>1.1030207249683498E-4</v>
      </c>
      <c r="H3069" s="318">
        <v>1.1581717612167674E-4</v>
      </c>
      <c r="I3069" s="318">
        <v>3.1961858827485333E-2</v>
      </c>
      <c r="J3069" s="318">
        <v>0</v>
      </c>
      <c r="K3069" s="318" t="s">
        <v>634</v>
      </c>
      <c r="O3069" s="318">
        <v>0</v>
      </c>
      <c r="P3069" s="318">
        <v>0</v>
      </c>
      <c r="Q3069" s="318">
        <v>0</v>
      </c>
      <c r="R3069" s="318">
        <v>0</v>
      </c>
      <c r="S3069" s="318">
        <v>0</v>
      </c>
      <c r="T3069" s="318">
        <v>0</v>
      </c>
      <c r="U3069" s="318">
        <v>0</v>
      </c>
    </row>
    <row r="3070" spans="1:21" x14ac:dyDescent="0.2">
      <c r="A3070" s="318">
        <v>40977</v>
      </c>
      <c r="B3070" s="318">
        <v>425.800995</v>
      </c>
      <c r="C3070" s="318">
        <v>5.2792932250727903E-3</v>
      </c>
      <c r="D3070" s="318">
        <v>1.1008836701920618E-3</v>
      </c>
      <c r="E3070" s="318">
        <v>1.0298335641211033E-2</v>
      </c>
      <c r="F3070" s="318">
        <v>1.1090515305919573E-2</v>
      </c>
      <c r="G3070" s="318">
        <v>1.0605571697903746E-4</v>
      </c>
      <c r="H3070" s="318">
        <v>1.1135850282798934E-4</v>
      </c>
      <c r="I3070" s="318">
        <v>3.4861096671725794E-2</v>
      </c>
      <c r="J3070" s="318">
        <v>0</v>
      </c>
      <c r="K3070" s="318" t="s">
        <v>634</v>
      </c>
      <c r="O3070" s="318">
        <v>0</v>
      </c>
      <c r="P3070" s="318">
        <v>0</v>
      </c>
      <c r="Q3070" s="318">
        <v>0</v>
      </c>
      <c r="R3070" s="318">
        <v>0</v>
      </c>
      <c r="S3070" s="318">
        <v>0</v>
      </c>
      <c r="T3070" s="318">
        <v>0</v>
      </c>
      <c r="U3070" s="318">
        <v>0</v>
      </c>
    </row>
    <row r="3071" spans="1:21" x14ac:dyDescent="0.2">
      <c r="A3071" s="318">
        <v>40980</v>
      </c>
      <c r="B3071" s="318">
        <v>422.432007</v>
      </c>
      <c r="C3071" s="318">
        <v>-7.9435855654155143E-3</v>
      </c>
      <c r="D3071" s="318">
        <v>6.1458453925049988E-4</v>
      </c>
      <c r="E3071" s="318">
        <v>1.0479949316496038E-2</v>
      </c>
      <c r="F3071" s="318">
        <v>1.128609926391881E-2</v>
      </c>
      <c r="G3071" s="318">
        <v>1.0982933767632579E-4</v>
      </c>
      <c r="H3071" s="318">
        <v>1.1532080456014209E-4</v>
      </c>
      <c r="I3071" s="318">
        <v>4.104635691743496E-2</v>
      </c>
      <c r="J3071" s="318">
        <v>0</v>
      </c>
      <c r="K3071" s="318" t="s">
        <v>634</v>
      </c>
      <c r="O3071" s="318">
        <v>0</v>
      </c>
      <c r="P3071" s="318">
        <v>0</v>
      </c>
      <c r="Q3071" s="318">
        <v>0</v>
      </c>
      <c r="R3071" s="318">
        <v>0</v>
      </c>
      <c r="S3071" s="318">
        <v>0</v>
      </c>
      <c r="T3071" s="318">
        <v>0</v>
      </c>
      <c r="U3071" s="318">
        <v>0</v>
      </c>
    </row>
    <row r="3072" spans="1:21" x14ac:dyDescent="0.2">
      <c r="A3072" s="318">
        <v>40981</v>
      </c>
      <c r="B3072" s="318">
        <v>427.43600500000002</v>
      </c>
      <c r="C3072" s="318">
        <v>1.1776077595768333E-2</v>
      </c>
      <c r="D3072" s="318">
        <v>1.3137237017146791E-3</v>
      </c>
      <c r="E3072" s="318">
        <v>1.0720325440474588E-2</v>
      </c>
      <c r="F3072" s="318">
        <v>1.1544965858972633E-2</v>
      </c>
      <c r="G3072" s="318">
        <v>1.1492537754968667E-4</v>
      </c>
      <c r="H3072" s="318">
        <v>1.20671646427171E-4</v>
      </c>
      <c r="I3072" s="318">
        <v>3.3852941408511528E-2</v>
      </c>
      <c r="J3072" s="318">
        <v>0</v>
      </c>
      <c r="K3072" s="318" t="s">
        <v>634</v>
      </c>
      <c r="O3072" s="318">
        <v>0</v>
      </c>
      <c r="P3072" s="318">
        <v>0</v>
      </c>
      <c r="Q3072" s="318">
        <v>0</v>
      </c>
      <c r="R3072" s="318">
        <v>0</v>
      </c>
      <c r="S3072" s="318">
        <v>0</v>
      </c>
      <c r="T3072" s="318">
        <v>0</v>
      </c>
      <c r="U3072" s="318">
        <v>0</v>
      </c>
    </row>
    <row r="3073" spans="1:21" x14ac:dyDescent="0.2">
      <c r="A3073" s="318">
        <v>40982</v>
      </c>
      <c r="B3073" s="318">
        <v>432.35400399999997</v>
      </c>
      <c r="C3073" s="318">
        <v>1.1440125114105684E-2</v>
      </c>
      <c r="D3073" s="318">
        <v>1.9703950071369141E-3</v>
      </c>
      <c r="E3073" s="318">
        <v>1.090544205178477E-2</v>
      </c>
      <c r="F3073" s="318">
        <v>1.1744322209614367E-2</v>
      </c>
      <c r="G3073" s="318">
        <v>1.1892866634483564E-4</v>
      </c>
      <c r="H3073" s="318">
        <v>1.2487509966207743E-4</v>
      </c>
      <c r="I3073" s="318">
        <v>4.7275261990771637E-2</v>
      </c>
      <c r="J3073" s="318">
        <v>0</v>
      </c>
      <c r="K3073" s="318" t="s">
        <v>634</v>
      </c>
      <c r="O3073" s="318">
        <v>0</v>
      </c>
      <c r="P3073" s="318">
        <v>0</v>
      </c>
      <c r="Q3073" s="318">
        <v>0</v>
      </c>
      <c r="R3073" s="318">
        <v>0</v>
      </c>
      <c r="S3073" s="318">
        <v>0</v>
      </c>
      <c r="T3073" s="318">
        <v>0</v>
      </c>
      <c r="U3073" s="318">
        <v>0</v>
      </c>
    </row>
    <row r="3074" spans="1:21" x14ac:dyDescent="0.2">
      <c r="A3074" s="318">
        <v>40983</v>
      </c>
      <c r="B3074" s="318">
        <v>431.87899800000002</v>
      </c>
      <c r="C3074" s="318">
        <v>-1.0992545916025818E-3</v>
      </c>
      <c r="D3074" s="318">
        <v>1.34604656881026E-3</v>
      </c>
      <c r="E3074" s="318">
        <v>1.0674677879970642E-2</v>
      </c>
      <c r="F3074" s="318">
        <v>1.149580694766069E-2</v>
      </c>
      <c r="G3074" s="318">
        <v>1.1394874784113453E-4</v>
      </c>
      <c r="H3074" s="318">
        <v>1.1964618523319127E-4</v>
      </c>
      <c r="I3074" s="318">
        <v>4.9932808540843386E-2</v>
      </c>
      <c r="J3074" s="318">
        <v>0</v>
      </c>
      <c r="K3074" s="318" t="s">
        <v>634</v>
      </c>
      <c r="O3074" s="318">
        <v>0</v>
      </c>
      <c r="P3074" s="318">
        <v>0</v>
      </c>
      <c r="Q3074" s="318">
        <v>0</v>
      </c>
      <c r="R3074" s="318">
        <v>0</v>
      </c>
      <c r="S3074" s="318">
        <v>0</v>
      </c>
      <c r="T3074" s="318">
        <v>0</v>
      </c>
      <c r="U3074" s="318">
        <v>0</v>
      </c>
    </row>
    <row r="3075" spans="1:21" x14ac:dyDescent="0.2">
      <c r="A3075" s="318">
        <v>40984</v>
      </c>
      <c r="B3075" s="318">
        <v>434.44601399999999</v>
      </c>
      <c r="C3075" s="318">
        <v>5.9262366370549597E-3</v>
      </c>
      <c r="D3075" s="318">
        <v>1.5132662752865679E-3</v>
      </c>
      <c r="E3075" s="318">
        <v>1.0719664247738616E-2</v>
      </c>
      <c r="F3075" s="318">
        <v>1.1544253805256971E-2</v>
      </c>
      <c r="G3075" s="318">
        <v>1.1491120158424552E-4</v>
      </c>
      <c r="H3075" s="318">
        <v>1.206567616634578E-4</v>
      </c>
      <c r="I3075" s="318">
        <v>4.5672096380723635E-2</v>
      </c>
      <c r="J3075" s="318">
        <v>0</v>
      </c>
      <c r="K3075" s="318" t="s">
        <v>634</v>
      </c>
      <c r="O3075" s="318">
        <v>0</v>
      </c>
      <c r="P3075" s="318">
        <v>0</v>
      </c>
      <c r="Q3075" s="318">
        <v>0</v>
      </c>
      <c r="R3075" s="318">
        <v>0</v>
      </c>
      <c r="S3075" s="318">
        <v>0</v>
      </c>
      <c r="T3075" s="318">
        <v>0</v>
      </c>
      <c r="U3075" s="318">
        <v>0</v>
      </c>
    </row>
    <row r="3076" spans="1:21" x14ac:dyDescent="0.2">
      <c r="A3076" s="318">
        <v>40987</v>
      </c>
      <c r="B3076" s="318">
        <v>436.243988</v>
      </c>
      <c r="C3076" s="318">
        <v>4.1300039084619083E-3</v>
      </c>
      <c r="D3076" s="318">
        <v>1.752496513515946E-3</v>
      </c>
      <c r="E3076" s="318">
        <v>1.0719317554150315E-2</v>
      </c>
      <c r="F3076" s="318">
        <v>1.1543880442931108E-2</v>
      </c>
      <c r="G3076" s="318">
        <v>1.1490376882671511E-4</v>
      </c>
      <c r="H3076" s="318">
        <v>1.2064895726805087E-4</v>
      </c>
      <c r="I3076" s="318">
        <v>5.0126249567504388E-2</v>
      </c>
      <c r="J3076" s="318">
        <v>0</v>
      </c>
      <c r="K3076" s="318" t="s">
        <v>634</v>
      </c>
      <c r="O3076" s="318">
        <v>0</v>
      </c>
      <c r="P3076" s="318">
        <v>0</v>
      </c>
      <c r="Q3076" s="318">
        <v>0</v>
      </c>
      <c r="R3076" s="318">
        <v>0</v>
      </c>
      <c r="S3076" s="318">
        <v>0</v>
      </c>
      <c r="T3076" s="318">
        <v>0</v>
      </c>
      <c r="U3076" s="318">
        <v>0</v>
      </c>
    </row>
    <row r="3077" spans="1:21" x14ac:dyDescent="0.2">
      <c r="A3077" s="318">
        <v>40988</v>
      </c>
      <c r="B3077" s="318">
        <v>429.07998700000002</v>
      </c>
      <c r="C3077" s="318">
        <v>-1.655834090100395E-2</v>
      </c>
      <c r="D3077" s="318">
        <v>3.3924777059145359E-4</v>
      </c>
      <c r="E3077" s="318">
        <v>1.1095499002830729E-2</v>
      </c>
      <c r="F3077" s="318">
        <v>1.1948998926125399E-2</v>
      </c>
      <c r="G3077" s="318">
        <v>1.231100981218177E-4</v>
      </c>
      <c r="H3077" s="318">
        <v>1.2926560302790858E-4</v>
      </c>
      <c r="I3077" s="318">
        <v>4.6483090510520485E-2</v>
      </c>
      <c r="J3077" s="318">
        <v>0</v>
      </c>
      <c r="K3077" s="318" t="s">
        <v>634</v>
      </c>
      <c r="O3077" s="318">
        <v>0</v>
      </c>
      <c r="P3077" s="318">
        <v>0</v>
      </c>
      <c r="Q3077" s="318">
        <v>0</v>
      </c>
      <c r="R3077" s="318">
        <v>0</v>
      </c>
      <c r="S3077" s="318">
        <v>0</v>
      </c>
      <c r="T3077" s="318">
        <v>0</v>
      </c>
      <c r="U3077" s="318">
        <v>0</v>
      </c>
    </row>
    <row r="3078" spans="1:21" x14ac:dyDescent="0.2">
      <c r="A3078" s="318">
        <v>40989</v>
      </c>
      <c r="B3078" s="318">
        <v>427.959991</v>
      </c>
      <c r="C3078" s="318">
        <v>-2.6136391914448978E-3</v>
      </c>
      <c r="D3078" s="318">
        <v>3.1907598262594745E-4</v>
      </c>
      <c r="E3078" s="318">
        <v>1.1100711023550163E-2</v>
      </c>
      <c r="F3078" s="318">
        <v>1.195461187151556E-2</v>
      </c>
      <c r="G3078" s="318">
        <v>1.2322578522836809E-4</v>
      </c>
      <c r="H3078" s="318">
        <v>1.293870744897865E-4</v>
      </c>
      <c r="I3078" s="318">
        <v>3.8005168305069698E-2</v>
      </c>
      <c r="J3078" s="318">
        <v>0</v>
      </c>
      <c r="K3078" s="318" t="s">
        <v>634</v>
      </c>
      <c r="O3078" s="318">
        <v>0</v>
      </c>
      <c r="P3078" s="318">
        <v>0</v>
      </c>
      <c r="Q3078" s="318">
        <v>0</v>
      </c>
      <c r="R3078" s="318">
        <v>0</v>
      </c>
      <c r="S3078" s="318">
        <v>0</v>
      </c>
      <c r="T3078" s="318">
        <v>0</v>
      </c>
      <c r="U3078" s="318">
        <v>0</v>
      </c>
    </row>
    <row r="3079" spans="1:21" x14ac:dyDescent="0.2">
      <c r="A3079" s="318">
        <v>40990</v>
      </c>
      <c r="B3079" s="318">
        <v>423.73001099999999</v>
      </c>
      <c r="C3079" s="318">
        <v>-9.9332263397774144E-3</v>
      </c>
      <c r="D3079" s="318">
        <v>-2.3832127984724252E-4</v>
      </c>
      <c r="E3079" s="318">
        <v>1.1315894917796944E-2</v>
      </c>
      <c r="F3079" s="318">
        <v>1.2186348373012093E-2</v>
      </c>
      <c r="G3079" s="318">
        <v>1.2804947779062272E-4</v>
      </c>
      <c r="H3079" s="318">
        <v>1.3445195168015385E-4</v>
      </c>
      <c r="I3079" s="318">
        <v>3.3373336699517246E-2</v>
      </c>
      <c r="J3079" s="318">
        <v>0</v>
      </c>
      <c r="K3079" s="318" t="s">
        <v>634</v>
      </c>
      <c r="O3079" s="318">
        <v>0</v>
      </c>
      <c r="P3079" s="318">
        <v>0</v>
      </c>
      <c r="Q3079" s="318">
        <v>0</v>
      </c>
      <c r="R3079" s="318">
        <v>0</v>
      </c>
      <c r="S3079" s="318">
        <v>0</v>
      </c>
      <c r="T3079" s="318">
        <v>0</v>
      </c>
      <c r="U3079" s="318">
        <v>0</v>
      </c>
    </row>
    <row r="3080" spans="1:21" x14ac:dyDescent="0.2">
      <c r="A3080" s="318">
        <v>40991</v>
      </c>
      <c r="B3080" s="318">
        <v>428.36099200000001</v>
      </c>
      <c r="C3080" s="318">
        <v>1.0869793438500034E-2</v>
      </c>
      <c r="D3080" s="318">
        <v>5.7563543087352687E-4</v>
      </c>
      <c r="E3080" s="318">
        <v>1.1477470958680562E-2</v>
      </c>
      <c r="F3080" s="318">
        <v>1.2360353340117527E-2</v>
      </c>
      <c r="G3080" s="318">
        <v>1.3173233960735568E-4</v>
      </c>
      <c r="H3080" s="318">
        <v>1.3831895658772346E-4</v>
      </c>
      <c r="I3080" s="318">
        <v>2.7994296471168818E-2</v>
      </c>
      <c r="J3080" s="318">
        <v>0</v>
      </c>
      <c r="K3080" s="318" t="s">
        <v>634</v>
      </c>
      <c r="O3080" s="318">
        <v>0</v>
      </c>
      <c r="P3080" s="318">
        <v>0</v>
      </c>
      <c r="Q3080" s="318">
        <v>0</v>
      </c>
      <c r="R3080" s="318">
        <v>0</v>
      </c>
      <c r="S3080" s="318">
        <v>0</v>
      </c>
      <c r="T3080" s="318">
        <v>0</v>
      </c>
      <c r="U3080" s="318">
        <v>0</v>
      </c>
    </row>
    <row r="3081" spans="1:21" x14ac:dyDescent="0.2">
      <c r="A3081" s="318">
        <v>40994</v>
      </c>
      <c r="B3081" s="318">
        <v>434.49700899999999</v>
      </c>
      <c r="C3081" s="318">
        <v>1.4222781568174811E-2</v>
      </c>
      <c r="D3081" s="318">
        <v>7.5771512399602943E-4</v>
      </c>
      <c r="E3081" s="318">
        <v>1.1669821256061285E-2</v>
      </c>
      <c r="F3081" s="318">
        <v>1.2567499814219845E-2</v>
      </c>
      <c r="G3081" s="318">
        <v>1.3618472814841978E-4</v>
      </c>
      <c r="H3081" s="318">
        <v>1.4299396455584078E-4</v>
      </c>
      <c r="I3081" s="318">
        <v>3.3787259625055958E-2</v>
      </c>
      <c r="J3081" s="318">
        <v>0</v>
      </c>
      <c r="K3081" s="318" t="s">
        <v>634</v>
      </c>
      <c r="O3081" s="318">
        <v>0</v>
      </c>
      <c r="P3081" s="318">
        <v>0</v>
      </c>
      <c r="Q3081" s="318">
        <v>0</v>
      </c>
      <c r="R3081" s="318">
        <v>0</v>
      </c>
      <c r="S3081" s="318">
        <v>0</v>
      </c>
      <c r="T3081" s="318">
        <v>0</v>
      </c>
      <c r="U3081" s="318">
        <v>0</v>
      </c>
    </row>
    <row r="3082" spans="1:21" x14ac:dyDescent="0.2">
      <c r="A3082" s="318">
        <v>40995</v>
      </c>
      <c r="B3082" s="318">
        <v>429.49099699999999</v>
      </c>
      <c r="C3082" s="318">
        <v>-1.1588281285923319E-2</v>
      </c>
      <c r="D3082" s="318">
        <v>6.9014124359539377E-5</v>
      </c>
      <c r="E3082" s="318">
        <v>1.1961766543782937E-2</v>
      </c>
      <c r="F3082" s="318">
        <v>1.288190243176624E-2</v>
      </c>
      <c r="G3082" s="318">
        <v>1.4308385884796482E-4</v>
      </c>
      <c r="H3082" s="318">
        <v>1.5023805179036306E-4</v>
      </c>
      <c r="I3082" s="318">
        <v>3.8949241871608607E-2</v>
      </c>
      <c r="J3082" s="318">
        <v>0</v>
      </c>
      <c r="K3082" s="318" t="s">
        <v>634</v>
      </c>
      <c r="O3082" s="318">
        <v>0</v>
      </c>
      <c r="P3082" s="318">
        <v>0</v>
      </c>
      <c r="Q3082" s="318">
        <v>0</v>
      </c>
      <c r="R3082" s="318">
        <v>0</v>
      </c>
      <c r="S3082" s="318">
        <v>0</v>
      </c>
      <c r="T3082" s="318">
        <v>0</v>
      </c>
      <c r="U3082" s="318">
        <v>0</v>
      </c>
    </row>
    <row r="3083" spans="1:21" x14ac:dyDescent="0.2">
      <c r="A3083" s="318">
        <v>40996</v>
      </c>
      <c r="B3083" s="318">
        <v>426.47299199999998</v>
      </c>
      <c r="C3083" s="318">
        <v>-7.0517394309638059E-3</v>
      </c>
      <c r="D3083" s="318">
        <v>-4.524047203252819E-4</v>
      </c>
      <c r="E3083" s="318">
        <v>1.2024997534868496E-2</v>
      </c>
      <c r="F3083" s="318">
        <v>1.2949997345242995E-2</v>
      </c>
      <c r="G3083" s="318">
        <v>1.4460056571359339E-4</v>
      </c>
      <c r="H3083" s="318">
        <v>1.5183059399927307E-4</v>
      </c>
      <c r="I3083" s="318">
        <v>3.1285592316083903E-2</v>
      </c>
      <c r="J3083" s="318">
        <v>0</v>
      </c>
      <c r="K3083" s="318" t="s">
        <v>634</v>
      </c>
      <c r="O3083" s="318">
        <v>0</v>
      </c>
      <c r="P3083" s="318">
        <v>0</v>
      </c>
      <c r="Q3083" s="318">
        <v>0</v>
      </c>
      <c r="R3083" s="318">
        <v>0</v>
      </c>
      <c r="S3083" s="318">
        <v>0</v>
      </c>
      <c r="T3083" s="318">
        <v>0</v>
      </c>
      <c r="U3083" s="318">
        <v>0</v>
      </c>
    </row>
    <row r="3084" spans="1:21" x14ac:dyDescent="0.2">
      <c r="A3084" s="318">
        <v>40997</v>
      </c>
      <c r="B3084" s="318">
        <v>420.40100100000001</v>
      </c>
      <c r="C3084" s="318">
        <v>-1.434002012479977E-2</v>
      </c>
      <c r="D3084" s="318">
        <v>-1.0581084026459063E-3</v>
      </c>
      <c r="E3084" s="318">
        <v>1.2401227588744998E-2</v>
      </c>
      <c r="F3084" s="318">
        <v>1.3355168172494613E-2</v>
      </c>
      <c r="G3084" s="318">
        <v>1.5379044570785008E-4</v>
      </c>
      <c r="H3084" s="318">
        <v>1.614799679932426E-4</v>
      </c>
      <c r="I3084" s="318">
        <v>2.8405726346781665E-2</v>
      </c>
      <c r="J3084" s="318">
        <v>0</v>
      </c>
      <c r="K3084" s="318" t="s">
        <v>634</v>
      </c>
      <c r="O3084" s="318">
        <v>0</v>
      </c>
      <c r="P3084" s="318">
        <v>0</v>
      </c>
      <c r="Q3084" s="318">
        <v>0</v>
      </c>
      <c r="R3084" s="318">
        <v>0</v>
      </c>
      <c r="S3084" s="318">
        <v>0</v>
      </c>
      <c r="T3084" s="318">
        <v>0</v>
      </c>
      <c r="U3084" s="318">
        <v>0</v>
      </c>
    </row>
    <row r="3085" spans="1:21" x14ac:dyDescent="0.2">
      <c r="A3085" s="318">
        <v>40998</v>
      </c>
      <c r="B3085" s="318">
        <v>426.60598800000002</v>
      </c>
      <c r="C3085" s="318">
        <v>1.4651822441339241E-2</v>
      </c>
      <c r="D3085" s="318">
        <v>-1.9660974761915066E-4</v>
      </c>
      <c r="E3085" s="318">
        <v>1.2847866215020711E-2</v>
      </c>
      <c r="F3085" s="318">
        <v>1.3836163616176149E-2</v>
      </c>
      <c r="G3085" s="318">
        <v>1.650676662790706E-4</v>
      </c>
      <c r="H3085" s="318">
        <v>1.7332104959302412E-4</v>
      </c>
      <c r="I3085" s="318">
        <v>1.8427151705513161E-2</v>
      </c>
      <c r="J3085" s="318">
        <v>0</v>
      </c>
      <c r="K3085" s="318" t="s">
        <v>634</v>
      </c>
      <c r="O3085" s="318">
        <v>0</v>
      </c>
      <c r="P3085" s="318">
        <v>0</v>
      </c>
      <c r="Q3085" s="318">
        <v>0</v>
      </c>
      <c r="R3085" s="318">
        <v>0</v>
      </c>
      <c r="S3085" s="318">
        <v>0</v>
      </c>
      <c r="T3085" s="318">
        <v>0</v>
      </c>
      <c r="U3085" s="318">
        <v>0</v>
      </c>
    </row>
    <row r="3086" spans="1:21" x14ac:dyDescent="0.2">
      <c r="A3086" s="318">
        <v>41001</v>
      </c>
      <c r="B3086" s="318">
        <v>430.93398999999999</v>
      </c>
      <c r="C3086" s="318">
        <v>1.0094080414865309E-2</v>
      </c>
      <c r="D3086" s="318">
        <v>2.0309128293257624E-4</v>
      </c>
      <c r="E3086" s="318">
        <v>1.3038976495189494E-2</v>
      </c>
      <c r="F3086" s="318">
        <v>1.4041974687127147E-2</v>
      </c>
      <c r="G3086" s="318">
        <v>1.7001490804210409E-4</v>
      </c>
      <c r="H3086" s="318">
        <v>1.785156534442093E-4</v>
      </c>
      <c r="I3086" s="318">
        <v>2.135036745437419E-2</v>
      </c>
      <c r="J3086" s="318">
        <v>0</v>
      </c>
      <c r="K3086" s="318" t="s">
        <v>634</v>
      </c>
      <c r="O3086" s="318">
        <v>0</v>
      </c>
      <c r="P3086" s="318">
        <v>0</v>
      </c>
      <c r="Q3086" s="318">
        <v>0</v>
      </c>
      <c r="R3086" s="318">
        <v>0</v>
      </c>
      <c r="S3086" s="318">
        <v>0</v>
      </c>
      <c r="T3086" s="318">
        <v>0</v>
      </c>
      <c r="U3086" s="318">
        <v>0</v>
      </c>
    </row>
    <row r="3087" spans="1:21" x14ac:dyDescent="0.2">
      <c r="A3087" s="318">
        <v>41002</v>
      </c>
      <c r="B3087" s="318">
        <v>426.91900600000002</v>
      </c>
      <c r="C3087" s="318">
        <v>-9.3606091838327622E-3</v>
      </c>
      <c r="D3087" s="318">
        <v>3.9830143497267555E-4</v>
      </c>
      <c r="E3087" s="318">
        <v>1.2853562940897144E-2</v>
      </c>
      <c r="F3087" s="318">
        <v>1.3842298551735384E-2</v>
      </c>
      <c r="G3087" s="318">
        <v>1.6521408027560442E-4</v>
      </c>
      <c r="H3087" s="318">
        <v>1.7347478428938464E-4</v>
      </c>
      <c r="I3087" s="318">
        <v>2.7162220907240381E-2</v>
      </c>
      <c r="J3087" s="318">
        <v>0</v>
      </c>
      <c r="K3087" s="318" t="s">
        <v>634</v>
      </c>
      <c r="O3087" s="318">
        <v>0</v>
      </c>
      <c r="P3087" s="318">
        <v>0</v>
      </c>
      <c r="Q3087" s="318">
        <v>0</v>
      </c>
      <c r="R3087" s="318">
        <v>0</v>
      </c>
      <c r="S3087" s="318">
        <v>0</v>
      </c>
      <c r="T3087" s="318">
        <v>0</v>
      </c>
      <c r="U3087" s="318">
        <v>0</v>
      </c>
    </row>
    <row r="3088" spans="1:21" x14ac:dyDescent="0.2">
      <c r="A3088" s="318">
        <v>41003</v>
      </c>
      <c r="B3088" s="318">
        <v>421.93398999999999</v>
      </c>
      <c r="C3088" s="318">
        <v>-1.1745433738086836E-2</v>
      </c>
      <c r="D3088" s="318">
        <v>1.2770399091240879E-3</v>
      </c>
      <c r="E3088" s="318">
        <v>1.1178874753009561E-2</v>
      </c>
      <c r="F3088" s="318">
        <v>1.2038788195548758E-2</v>
      </c>
      <c r="G3088" s="318">
        <v>1.2496724074347458E-4</v>
      </c>
      <c r="H3088" s="318">
        <v>1.3121560278064832E-4</v>
      </c>
      <c r="I3088" s="318">
        <v>2.18603454396082E-2</v>
      </c>
      <c r="J3088" s="318">
        <v>0</v>
      </c>
      <c r="K3088" s="318" t="s">
        <v>634</v>
      </c>
      <c r="O3088" s="318">
        <v>0</v>
      </c>
      <c r="P3088" s="318">
        <v>0</v>
      </c>
      <c r="Q3088" s="318">
        <v>0</v>
      </c>
      <c r="R3088" s="318">
        <v>0</v>
      </c>
      <c r="S3088" s="318">
        <v>0</v>
      </c>
      <c r="T3088" s="318">
        <v>0</v>
      </c>
      <c r="U3088" s="318">
        <v>0</v>
      </c>
    </row>
    <row r="3089" spans="1:21" x14ac:dyDescent="0.2">
      <c r="A3089" s="318">
        <v>41009</v>
      </c>
      <c r="B3089" s="318">
        <v>408.72699</v>
      </c>
      <c r="C3089" s="318">
        <v>-3.1801452950959562E-2</v>
      </c>
      <c r="D3089" s="318">
        <v>-8.2570136606819071E-4</v>
      </c>
      <c r="E3089" s="318">
        <v>1.2996025714779312E-2</v>
      </c>
      <c r="F3089" s="318">
        <v>1.3995720000531566E-2</v>
      </c>
      <c r="G3089" s="318">
        <v>1.6889668437920514E-4</v>
      </c>
      <c r="H3089" s="318">
        <v>1.7734151859816541E-4</v>
      </c>
      <c r="I3089" s="318">
        <v>2.0992788350304697E-2</v>
      </c>
      <c r="J3089" s="318">
        <v>0</v>
      </c>
      <c r="K3089" s="318" t="s">
        <v>634</v>
      </c>
      <c r="O3089" s="318">
        <v>0</v>
      </c>
      <c r="P3089" s="318">
        <v>0</v>
      </c>
      <c r="Q3089" s="318">
        <v>0</v>
      </c>
      <c r="R3089" s="318">
        <v>0</v>
      </c>
      <c r="S3089" s="318">
        <v>0</v>
      </c>
      <c r="T3089" s="318">
        <v>0</v>
      </c>
      <c r="U3089" s="318">
        <v>0</v>
      </c>
    </row>
    <row r="3090" spans="1:21" x14ac:dyDescent="0.2">
      <c r="A3090" s="318">
        <v>41010</v>
      </c>
      <c r="B3090" s="318">
        <v>411.32101399999999</v>
      </c>
      <c r="C3090" s="318">
        <v>6.3265385428938198E-3</v>
      </c>
      <c r="D3090" s="318">
        <v>-1.3961347817892152E-3</v>
      </c>
      <c r="E3090" s="318">
        <v>1.2361728662428571E-2</v>
      </c>
      <c r="F3090" s="318">
        <v>1.3312630867230769E-2</v>
      </c>
      <c r="G3090" s="318">
        <v>1.5281233552350807E-4</v>
      </c>
      <c r="H3090" s="318">
        <v>1.6045295229968347E-4</v>
      </c>
      <c r="I3090" s="318">
        <v>5.4059055459781185E-3</v>
      </c>
      <c r="J3090" s="318">
        <v>0</v>
      </c>
      <c r="K3090" s="318" t="s">
        <v>634</v>
      </c>
      <c r="O3090" s="318">
        <v>0</v>
      </c>
      <c r="P3090" s="318">
        <v>0</v>
      </c>
      <c r="Q3090" s="318">
        <v>0</v>
      </c>
      <c r="R3090" s="318">
        <v>0</v>
      </c>
      <c r="S3090" s="318">
        <v>0</v>
      </c>
      <c r="T3090" s="318">
        <v>0</v>
      </c>
      <c r="U3090" s="318">
        <v>0</v>
      </c>
    </row>
    <row r="3091" spans="1:21" x14ac:dyDescent="0.2">
      <c r="A3091" s="318">
        <v>41011</v>
      </c>
      <c r="B3091" s="318">
        <v>417.84298699999999</v>
      </c>
      <c r="C3091" s="318">
        <v>1.5731767180006524E-2</v>
      </c>
      <c r="D3091" s="318">
        <v>-8.9839792679237049E-4</v>
      </c>
      <c r="E3091" s="318">
        <v>1.2844936386559072E-2</v>
      </c>
      <c r="F3091" s="318">
        <v>1.3833008416294385E-2</v>
      </c>
      <c r="G3091" s="318">
        <v>1.6499239077474924E-4</v>
      </c>
      <c r="H3091" s="318">
        <v>1.7324201031348671E-4</v>
      </c>
      <c r="I3091" s="318">
        <v>1.3154787506480224E-3</v>
      </c>
      <c r="J3091" s="318">
        <v>0</v>
      </c>
      <c r="K3091" s="318" t="s">
        <v>634</v>
      </c>
      <c r="O3091" s="318">
        <v>0</v>
      </c>
      <c r="P3091" s="318">
        <v>0</v>
      </c>
      <c r="Q3091" s="318">
        <v>0</v>
      </c>
      <c r="R3091" s="318">
        <v>0</v>
      </c>
      <c r="S3091" s="318">
        <v>0</v>
      </c>
      <c r="T3091" s="318">
        <v>0</v>
      </c>
      <c r="U3091" s="318">
        <v>0</v>
      </c>
    </row>
    <row r="3092" spans="1:21" x14ac:dyDescent="0.2">
      <c r="A3092" s="318">
        <v>41012</v>
      </c>
      <c r="B3092" s="318">
        <v>413.716003</v>
      </c>
      <c r="C3092" s="318">
        <v>-9.9259774323699861E-3</v>
      </c>
      <c r="D3092" s="318">
        <v>-9.9279753950448852E-4</v>
      </c>
      <c r="E3092" s="318">
        <v>1.2906438705810014E-2</v>
      </c>
      <c r="F3092" s="318">
        <v>1.3899241683180014E-2</v>
      </c>
      <c r="G3092" s="318">
        <v>1.6657616006683087E-4</v>
      </c>
      <c r="H3092" s="318">
        <v>1.7490496807017242E-4</v>
      </c>
      <c r="I3092" s="318">
        <v>7.192304127174789E-3</v>
      </c>
      <c r="J3092" s="318">
        <v>0</v>
      </c>
      <c r="K3092" s="318" t="s">
        <v>634</v>
      </c>
      <c r="O3092" s="318">
        <v>0</v>
      </c>
      <c r="P3092" s="318">
        <v>0</v>
      </c>
      <c r="Q3092" s="318">
        <v>0</v>
      </c>
      <c r="R3092" s="318">
        <v>0</v>
      </c>
      <c r="S3092" s="318">
        <v>0</v>
      </c>
      <c r="T3092" s="318">
        <v>0</v>
      </c>
      <c r="U3092" s="318">
        <v>0</v>
      </c>
    </row>
    <row r="3093" spans="1:21" x14ac:dyDescent="0.2">
      <c r="A3093" s="318">
        <v>41015</v>
      </c>
      <c r="B3093" s="318">
        <v>413.38299599999999</v>
      </c>
      <c r="C3093" s="318">
        <v>-8.0524101321962965E-4</v>
      </c>
      <c r="D3093" s="318">
        <v>-1.5919079494562968E-3</v>
      </c>
      <c r="E3093" s="318">
        <v>1.2571747308185558E-2</v>
      </c>
      <c r="F3093" s="318">
        <v>1.3538804793430601E-2</v>
      </c>
      <c r="G3093" s="318">
        <v>1.5804883038087082E-4</v>
      </c>
      <c r="H3093" s="318">
        <v>1.6595127189991438E-4</v>
      </c>
      <c r="I3093" s="318">
        <v>1.3653004826747819E-3</v>
      </c>
      <c r="J3093" s="318">
        <v>0</v>
      </c>
      <c r="K3093" s="318" t="s">
        <v>634</v>
      </c>
      <c r="O3093" s="318">
        <v>0</v>
      </c>
      <c r="P3093" s="318">
        <v>0</v>
      </c>
      <c r="Q3093" s="318">
        <v>0</v>
      </c>
      <c r="R3093" s="318">
        <v>0</v>
      </c>
      <c r="S3093" s="318">
        <v>0</v>
      </c>
      <c r="T3093" s="318">
        <v>0</v>
      </c>
      <c r="U3093" s="318">
        <v>0</v>
      </c>
    </row>
    <row r="3094" spans="1:21" x14ac:dyDescent="0.2">
      <c r="A3094" s="318">
        <v>41016</v>
      </c>
      <c r="B3094" s="318">
        <v>422.881012</v>
      </c>
      <c r="C3094" s="318">
        <v>2.2716329640752098E-2</v>
      </c>
      <c r="D3094" s="318">
        <v>-1.0549458291398007E-3</v>
      </c>
      <c r="E3094" s="318">
        <v>1.33715710406405E-2</v>
      </c>
      <c r="F3094" s="318">
        <v>1.4400153428382077E-2</v>
      </c>
      <c r="G3094" s="318">
        <v>1.7879891209489566E-4</v>
      </c>
      <c r="H3094" s="318">
        <v>1.8773885769964043E-4</v>
      </c>
      <c r="I3094" s="318">
        <v>1.2670959234607551E-3</v>
      </c>
      <c r="J3094" s="318">
        <v>0</v>
      </c>
      <c r="K3094" s="318" t="s">
        <v>634</v>
      </c>
      <c r="O3094" s="318">
        <v>0</v>
      </c>
      <c r="P3094" s="318">
        <v>0</v>
      </c>
      <c r="Q3094" s="318">
        <v>0</v>
      </c>
      <c r="R3094" s="318">
        <v>0</v>
      </c>
      <c r="S3094" s="318">
        <v>0</v>
      </c>
      <c r="T3094" s="318">
        <v>0</v>
      </c>
      <c r="U3094" s="318">
        <v>0</v>
      </c>
    </row>
    <row r="3095" spans="1:21" x14ac:dyDescent="0.2">
      <c r="A3095" s="318">
        <v>41017</v>
      </c>
      <c r="B3095" s="318">
        <v>421.54901100000001</v>
      </c>
      <c r="C3095" s="318">
        <v>-3.1547957047338097E-3</v>
      </c>
      <c r="D3095" s="318">
        <v>-1.1528287392889068E-3</v>
      </c>
      <c r="E3095" s="318">
        <v>1.3379432808952384E-2</v>
      </c>
      <c r="F3095" s="318">
        <v>1.4408619948102568E-2</v>
      </c>
      <c r="G3095" s="318">
        <v>1.7900922228927151E-4</v>
      </c>
      <c r="H3095" s="318">
        <v>1.879596834037351E-4</v>
      </c>
      <c r="I3095" s="318">
        <v>1.0637254502818822E-2</v>
      </c>
      <c r="J3095" s="318">
        <v>0</v>
      </c>
      <c r="K3095" s="318" t="s">
        <v>634</v>
      </c>
      <c r="O3095" s="318">
        <v>0</v>
      </c>
      <c r="P3095" s="318">
        <v>0</v>
      </c>
      <c r="Q3095" s="318">
        <v>0</v>
      </c>
      <c r="R3095" s="318">
        <v>0</v>
      </c>
      <c r="S3095" s="318">
        <v>0</v>
      </c>
      <c r="T3095" s="318">
        <v>0</v>
      </c>
      <c r="U3095" s="318">
        <v>0</v>
      </c>
    </row>
    <row r="3096" spans="1:21" x14ac:dyDescent="0.2">
      <c r="A3096" s="318">
        <v>41018</v>
      </c>
      <c r="B3096" s="318">
        <v>420.50100700000002</v>
      </c>
      <c r="C3096" s="318">
        <v>-2.4891740839989669E-3</v>
      </c>
      <c r="D3096" s="318">
        <v>-1.5535625831486172E-3</v>
      </c>
      <c r="E3096" s="318">
        <v>1.3282478605624218E-2</v>
      </c>
      <c r="F3096" s="318">
        <v>1.4304207729133772E-2</v>
      </c>
      <c r="G3096" s="318">
        <v>1.7642423790886508E-4</v>
      </c>
      <c r="H3096" s="318">
        <v>1.8524544980430834E-4</v>
      </c>
      <c r="I3096" s="318">
        <v>6.4286171378989494E-3</v>
      </c>
      <c r="J3096" s="318">
        <v>0</v>
      </c>
      <c r="K3096" s="318" t="s">
        <v>634</v>
      </c>
      <c r="O3096" s="318">
        <v>0</v>
      </c>
      <c r="P3096" s="318">
        <v>0</v>
      </c>
      <c r="Q3096" s="318">
        <v>0</v>
      </c>
      <c r="R3096" s="318">
        <v>0</v>
      </c>
      <c r="S3096" s="318">
        <v>0</v>
      </c>
      <c r="T3096" s="318">
        <v>0</v>
      </c>
      <c r="U3096" s="318">
        <v>0</v>
      </c>
    </row>
    <row r="3097" spans="1:21" x14ac:dyDescent="0.2">
      <c r="A3097" s="318">
        <v>41019</v>
      </c>
      <c r="B3097" s="318">
        <v>421.25799599999999</v>
      </c>
      <c r="C3097" s="318">
        <v>1.7985889105286024E-3</v>
      </c>
      <c r="D3097" s="318">
        <v>-1.6645823449549652E-3</v>
      </c>
      <c r="E3097" s="318">
        <v>1.3242280612892107E-2</v>
      </c>
      <c r="F3097" s="318">
        <v>1.4260917583114577E-2</v>
      </c>
      <c r="G3097" s="318">
        <v>1.7535799583057816E-4</v>
      </c>
      <c r="H3097" s="318">
        <v>1.8412589562210707E-4</v>
      </c>
      <c r="I3097" s="318">
        <v>4.2057037082688514E-3</v>
      </c>
      <c r="J3097" s="318">
        <v>0</v>
      </c>
      <c r="K3097" s="318" t="s">
        <v>634</v>
      </c>
      <c r="O3097" s="318">
        <v>0</v>
      </c>
      <c r="P3097" s="318">
        <v>0</v>
      </c>
      <c r="Q3097" s="318">
        <v>0</v>
      </c>
      <c r="R3097" s="318">
        <v>0</v>
      </c>
      <c r="S3097" s="318">
        <v>0</v>
      </c>
      <c r="T3097" s="318">
        <v>0</v>
      </c>
      <c r="U3097" s="318">
        <v>0</v>
      </c>
    </row>
    <row r="3098" spans="1:21" x14ac:dyDescent="0.2">
      <c r="A3098" s="318">
        <v>41022</v>
      </c>
      <c r="B3098" s="318">
        <v>409.25399800000002</v>
      </c>
      <c r="C3098" s="318">
        <v>-2.890947779547148E-2</v>
      </c>
      <c r="D3098" s="318">
        <v>-2.2527317208819908E-3</v>
      </c>
      <c r="E3098" s="318">
        <v>1.4178074423804501E-2</v>
      </c>
      <c r="F3098" s="318">
        <v>1.5268695533327924E-2</v>
      </c>
      <c r="G3098" s="318">
        <v>2.0101779436693931E-4</v>
      </c>
      <c r="H3098" s="318">
        <v>2.1106868408528629E-4</v>
      </c>
      <c r="I3098" s="318">
        <v>3.6656482245551944E-3</v>
      </c>
      <c r="J3098" s="318">
        <v>0</v>
      </c>
      <c r="K3098" s="318" t="s">
        <v>634</v>
      </c>
      <c r="O3098" s="318">
        <v>0</v>
      </c>
      <c r="P3098" s="318">
        <v>0</v>
      </c>
      <c r="Q3098" s="318">
        <v>0</v>
      </c>
      <c r="R3098" s="318">
        <v>0</v>
      </c>
      <c r="S3098" s="318">
        <v>0</v>
      </c>
      <c r="T3098" s="318">
        <v>0</v>
      </c>
      <c r="U3098" s="318">
        <v>0</v>
      </c>
    </row>
    <row r="3099" spans="1:21" x14ac:dyDescent="0.2">
      <c r="A3099" s="318">
        <v>41023</v>
      </c>
      <c r="B3099" s="318">
        <v>416.02999899999998</v>
      </c>
      <c r="C3099" s="318">
        <v>1.6421385348690937E-2</v>
      </c>
      <c r="D3099" s="318">
        <v>-1.3463019808755223E-3</v>
      </c>
      <c r="E3099" s="318">
        <v>1.4750753148771185E-2</v>
      </c>
      <c r="F3099" s="318">
        <v>1.5885426467907429E-2</v>
      </c>
      <c r="G3099" s="318">
        <v>2.1758471845598304E-4</v>
      </c>
      <c r="H3099" s="318">
        <v>2.284639543787822E-4</v>
      </c>
      <c r="I3099" s="318">
        <v>-9.1764223473907464E-3</v>
      </c>
      <c r="J3099" s="318">
        <v>0</v>
      </c>
      <c r="K3099" s="318" t="s">
        <v>634</v>
      </c>
      <c r="O3099" s="318">
        <v>0</v>
      </c>
      <c r="P3099" s="318">
        <v>0</v>
      </c>
      <c r="Q3099" s="318">
        <v>0</v>
      </c>
      <c r="R3099" s="318">
        <v>0</v>
      </c>
      <c r="S3099" s="318">
        <v>0</v>
      </c>
      <c r="T3099" s="318">
        <v>0</v>
      </c>
      <c r="U3099" s="318">
        <v>0</v>
      </c>
    </row>
    <row r="3100" spans="1:21" x14ac:dyDescent="0.2">
      <c r="A3100" s="318">
        <v>41024</v>
      </c>
      <c r="B3100" s="318">
        <v>420.54501299999998</v>
      </c>
      <c r="C3100" s="318">
        <v>1.0794149415297008E-2</v>
      </c>
      <c r="D3100" s="318">
        <v>-3.5928408777674011E-4</v>
      </c>
      <c r="E3100" s="318">
        <v>1.4840639084166399E-2</v>
      </c>
      <c r="F3100" s="318">
        <v>1.5982226706025351E-2</v>
      </c>
      <c r="G3100" s="318">
        <v>2.202445684264873E-4</v>
      </c>
      <c r="H3100" s="318">
        <v>2.3125679684781169E-4</v>
      </c>
      <c r="I3100" s="318">
        <v>-1.0055920028144427E-3</v>
      </c>
      <c r="J3100" s="318">
        <v>0</v>
      </c>
      <c r="K3100" s="318" t="s">
        <v>634</v>
      </c>
      <c r="O3100" s="318">
        <v>0</v>
      </c>
      <c r="P3100" s="318">
        <v>0</v>
      </c>
      <c r="Q3100" s="318">
        <v>0</v>
      </c>
      <c r="R3100" s="318">
        <v>0</v>
      </c>
      <c r="S3100" s="318">
        <v>0</v>
      </c>
      <c r="T3100" s="318">
        <v>0</v>
      </c>
      <c r="U3100" s="318">
        <v>0</v>
      </c>
    </row>
    <row r="3101" spans="1:21" x14ac:dyDescent="0.2">
      <c r="A3101" s="318">
        <v>41025</v>
      </c>
      <c r="B3101" s="318">
        <v>422.43499800000001</v>
      </c>
      <c r="C3101" s="318">
        <v>4.4840640160791869E-3</v>
      </c>
      <c r="D3101" s="318">
        <v>-6.6336644122535181E-4</v>
      </c>
      <c r="E3101" s="318">
        <v>1.4663416074814355E-2</v>
      </c>
      <c r="F3101" s="318">
        <v>1.5791371157492382E-2</v>
      </c>
      <c r="G3101" s="318">
        <v>2.1501577098312404E-4</v>
      </c>
      <c r="H3101" s="318">
        <v>2.2576655953228026E-4</v>
      </c>
      <c r="I3101" s="318">
        <v>7.403898934138055E-3</v>
      </c>
      <c r="J3101" s="318">
        <v>0</v>
      </c>
      <c r="K3101" s="318" t="s">
        <v>634</v>
      </c>
      <c r="O3101" s="318">
        <v>0</v>
      </c>
      <c r="P3101" s="318">
        <v>0</v>
      </c>
      <c r="Q3101" s="318">
        <v>0</v>
      </c>
      <c r="R3101" s="318">
        <v>0</v>
      </c>
      <c r="S3101" s="318">
        <v>0</v>
      </c>
      <c r="T3101" s="318">
        <v>0</v>
      </c>
      <c r="U3101" s="318">
        <v>0</v>
      </c>
    </row>
    <row r="3102" spans="1:21" x14ac:dyDescent="0.2">
      <c r="A3102" s="318">
        <v>41026</v>
      </c>
      <c r="B3102" s="318">
        <v>419.68600500000002</v>
      </c>
      <c r="C3102" s="318">
        <v>-6.5287595364173692E-3</v>
      </c>
      <c r="D3102" s="318">
        <v>-1.6515350652535512E-3</v>
      </c>
      <c r="E3102" s="318">
        <v>1.4304920187554436E-2</v>
      </c>
      <c r="F3102" s="318">
        <v>1.5405298663520162E-2</v>
      </c>
      <c r="G3102" s="318">
        <v>2.0463074157230245E-4</v>
      </c>
      <c r="H3102" s="318">
        <v>2.1486227865091757E-4</v>
      </c>
      <c r="I3102" s="318">
        <v>8.4931859360353034E-3</v>
      </c>
      <c r="J3102" s="318">
        <v>0</v>
      </c>
      <c r="K3102" s="318" t="s">
        <v>634</v>
      </c>
      <c r="O3102" s="318">
        <v>0</v>
      </c>
      <c r="P3102" s="318">
        <v>0</v>
      </c>
      <c r="Q3102" s="318">
        <v>0</v>
      </c>
      <c r="R3102" s="318">
        <v>0</v>
      </c>
      <c r="S3102" s="318">
        <v>0</v>
      </c>
      <c r="T3102" s="318">
        <v>0</v>
      </c>
      <c r="U3102" s="318">
        <v>0</v>
      </c>
    </row>
    <row r="3103" spans="1:21" x14ac:dyDescent="0.2">
      <c r="A3103" s="318">
        <v>41029</v>
      </c>
      <c r="B3103" s="318">
        <v>421.20901500000002</v>
      </c>
      <c r="C3103" s="318">
        <v>3.6223586277045034E-3</v>
      </c>
      <c r="D3103" s="318">
        <v>-9.2721887889032158E-4</v>
      </c>
      <c r="E3103" s="318">
        <v>1.4160989633465406E-2</v>
      </c>
      <c r="F3103" s="318">
        <v>1.5250296528347359E-2</v>
      </c>
      <c r="G3103" s="318">
        <v>2.005336273991147E-4</v>
      </c>
      <c r="H3103" s="318">
        <v>2.1056030876907044E-4</v>
      </c>
      <c r="I3103" s="318">
        <v>-7.8081537530321854E-4</v>
      </c>
      <c r="J3103" s="318">
        <v>0</v>
      </c>
      <c r="K3103" s="318" t="s">
        <v>634</v>
      </c>
      <c r="O3103" s="318">
        <v>0</v>
      </c>
      <c r="P3103" s="318">
        <v>0</v>
      </c>
      <c r="Q3103" s="318">
        <v>0</v>
      </c>
      <c r="R3103" s="318">
        <v>0</v>
      </c>
      <c r="S3103" s="318">
        <v>0</v>
      </c>
      <c r="T3103" s="318">
        <v>0</v>
      </c>
      <c r="U3103" s="318">
        <v>0</v>
      </c>
    </row>
    <row r="3104" spans="1:21" x14ac:dyDescent="0.2">
      <c r="A3104" s="318">
        <v>41031</v>
      </c>
      <c r="B3104" s="318">
        <v>419.533997</v>
      </c>
      <c r="C3104" s="318">
        <v>-3.9846188247924796E-3</v>
      </c>
      <c r="D3104" s="318">
        <v>-7.8116551669168684E-4</v>
      </c>
      <c r="E3104" s="318">
        <v>1.4110390723048609E-2</v>
      </c>
      <c r="F3104" s="318">
        <v>1.5195805394052348E-2</v>
      </c>
      <c r="G3104" s="318">
        <v>1.9910312635709626E-4</v>
      </c>
      <c r="H3104" s="318">
        <v>2.0905828267495108E-4</v>
      </c>
      <c r="I3104" s="318">
        <v>2.5681655957973276E-3</v>
      </c>
      <c r="J3104" s="318">
        <v>0</v>
      </c>
      <c r="K3104" s="318" t="s">
        <v>634</v>
      </c>
      <c r="O3104" s="318">
        <v>0</v>
      </c>
      <c r="P3104" s="318">
        <v>0</v>
      </c>
      <c r="Q3104" s="318">
        <v>0</v>
      </c>
      <c r="R3104" s="318">
        <v>0</v>
      </c>
      <c r="S3104" s="318">
        <v>0</v>
      </c>
      <c r="T3104" s="318">
        <v>0</v>
      </c>
      <c r="U3104" s="318">
        <v>0</v>
      </c>
    </row>
    <row r="3105" spans="1:21" x14ac:dyDescent="0.2">
      <c r="A3105" s="318">
        <v>41032</v>
      </c>
      <c r="B3105" s="318">
        <v>422.05801400000001</v>
      </c>
      <c r="C3105" s="318">
        <v>5.9982141810985259E-3</v>
      </c>
      <c r="D3105" s="318">
        <v>1.8732183120823224E-4</v>
      </c>
      <c r="E3105" s="318">
        <v>1.3828381422532855E-2</v>
      </c>
      <c r="F3105" s="318">
        <v>1.4892103070419997E-2</v>
      </c>
      <c r="G3105" s="318">
        <v>1.9122413276705179E-4</v>
      </c>
      <c r="H3105" s="318">
        <v>2.0078533940540437E-4</v>
      </c>
      <c r="I3105" s="318">
        <v>3.129588238775214E-3</v>
      </c>
      <c r="J3105" s="318">
        <v>0</v>
      </c>
      <c r="K3105" s="318" t="s">
        <v>634</v>
      </c>
      <c r="O3105" s="318">
        <v>0</v>
      </c>
      <c r="P3105" s="318">
        <v>0</v>
      </c>
      <c r="Q3105" s="318">
        <v>0</v>
      </c>
      <c r="R3105" s="318">
        <v>0</v>
      </c>
      <c r="S3105" s="318">
        <v>0</v>
      </c>
      <c r="T3105" s="318">
        <v>0</v>
      </c>
      <c r="U3105" s="318">
        <v>0</v>
      </c>
    </row>
    <row r="3106" spans="1:21" x14ac:dyDescent="0.2">
      <c r="A3106" s="318">
        <v>41033</v>
      </c>
      <c r="B3106" s="318">
        <v>412.55200200000002</v>
      </c>
      <c r="C3106" s="318">
        <v>-2.2780515237286289E-2</v>
      </c>
      <c r="D3106" s="318">
        <v>-1.5951704392025072E-3</v>
      </c>
      <c r="E3106" s="318">
        <v>1.4275958049234228E-2</v>
      </c>
      <c r="F3106" s="318">
        <v>1.537410866840609E-2</v>
      </c>
      <c r="G3106" s="318">
        <v>2.0380297822349553E-4</v>
      </c>
      <c r="H3106" s="318">
        <v>2.1399312713467033E-4</v>
      </c>
      <c r="I3106" s="318">
        <v>7.6595741443089187E-3</v>
      </c>
      <c r="J3106" s="318">
        <v>0</v>
      </c>
      <c r="K3106" s="318" t="s">
        <v>634</v>
      </c>
      <c r="O3106" s="318">
        <v>0</v>
      </c>
      <c r="P3106" s="318">
        <v>0</v>
      </c>
      <c r="Q3106" s="318">
        <v>0</v>
      </c>
      <c r="R3106" s="318">
        <v>0</v>
      </c>
      <c r="S3106" s="318">
        <v>0</v>
      </c>
      <c r="T3106" s="318">
        <v>0</v>
      </c>
      <c r="U3106" s="318">
        <v>0</v>
      </c>
    </row>
    <row r="3107" spans="1:21" x14ac:dyDescent="0.2">
      <c r="A3107" s="318">
        <v>41036</v>
      </c>
      <c r="B3107" s="318">
        <v>413.64599600000003</v>
      </c>
      <c r="C3107" s="318">
        <v>2.6482626247544922E-3</v>
      </c>
      <c r="D3107" s="318">
        <v>-1.9497331911125465E-3</v>
      </c>
      <c r="E3107" s="318">
        <v>1.4061983667788457E-2</v>
      </c>
      <c r="F3107" s="318">
        <v>1.5143674719156799E-2</v>
      </c>
      <c r="G3107" s="318">
        <v>1.9773938467314932E-4</v>
      </c>
      <c r="H3107" s="318">
        <v>2.0762635390680678E-4</v>
      </c>
      <c r="I3107" s="318">
        <v>-8.612086790209578E-3</v>
      </c>
      <c r="J3107" s="318">
        <v>0</v>
      </c>
      <c r="K3107" s="318" t="s">
        <v>634</v>
      </c>
      <c r="O3107" s="318">
        <v>0</v>
      </c>
      <c r="P3107" s="318">
        <v>0</v>
      </c>
      <c r="Q3107" s="318">
        <v>0</v>
      </c>
      <c r="R3107" s="318">
        <v>0</v>
      </c>
      <c r="S3107" s="318">
        <v>0</v>
      </c>
      <c r="T3107" s="318">
        <v>0</v>
      </c>
      <c r="U3107" s="318">
        <v>0</v>
      </c>
    </row>
    <row r="3108" spans="1:21" x14ac:dyDescent="0.2">
      <c r="A3108" s="318">
        <v>41037</v>
      </c>
      <c r="B3108" s="318">
        <v>401.72299199999998</v>
      </c>
      <c r="C3108" s="318">
        <v>-2.9247749437338637E-2</v>
      </c>
      <c r="D3108" s="318">
        <v>-2.8967398698509215E-3</v>
      </c>
      <c r="E3108" s="318">
        <v>1.5208903719239032E-2</v>
      </c>
      <c r="F3108" s="318">
        <v>1.6378819389949725E-2</v>
      </c>
      <c r="G3108" s="318">
        <v>2.3131075234108286E-4</v>
      </c>
      <c r="H3108" s="318">
        <v>2.4287628995813701E-4</v>
      </c>
      <c r="I3108" s="318">
        <v>-9.4607614296086506E-3</v>
      </c>
      <c r="J3108" s="318">
        <v>0</v>
      </c>
      <c r="K3108" s="318" t="s">
        <v>634</v>
      </c>
      <c r="O3108" s="318">
        <v>0</v>
      </c>
      <c r="P3108" s="318">
        <v>0</v>
      </c>
      <c r="Q3108" s="318">
        <v>0</v>
      </c>
      <c r="R3108" s="318">
        <v>0</v>
      </c>
      <c r="S3108" s="318">
        <v>0</v>
      </c>
      <c r="T3108" s="318">
        <v>0</v>
      </c>
      <c r="U3108" s="318">
        <v>0</v>
      </c>
    </row>
    <row r="3109" spans="1:21" x14ac:dyDescent="0.2">
      <c r="A3109" s="318">
        <v>41038</v>
      </c>
      <c r="B3109" s="318">
        <v>402.19601399999999</v>
      </c>
      <c r="C3109" s="318">
        <v>1.1767903260346863E-3</v>
      </c>
      <c r="D3109" s="318">
        <v>-2.2813958667975151E-3</v>
      </c>
      <c r="E3109" s="318">
        <v>1.5093968495430094E-2</v>
      </c>
      <c r="F3109" s="318">
        <v>1.6255042995078562E-2</v>
      </c>
      <c r="G3109" s="318">
        <v>2.2782788494103619E-4</v>
      </c>
      <c r="H3109" s="318">
        <v>2.39219279188088E-4</v>
      </c>
      <c r="I3109" s="318">
        <v>-2.2245190742253926E-2</v>
      </c>
      <c r="J3109" s="318">
        <v>0</v>
      </c>
      <c r="K3109" s="318" t="s">
        <v>634</v>
      </c>
      <c r="O3109" s="318">
        <v>0</v>
      </c>
      <c r="P3109" s="318">
        <v>0</v>
      </c>
      <c r="Q3109" s="318">
        <v>0</v>
      </c>
      <c r="R3109" s="318">
        <v>0</v>
      </c>
      <c r="S3109" s="318">
        <v>0</v>
      </c>
      <c r="T3109" s="318">
        <v>0</v>
      </c>
      <c r="U3109" s="318">
        <v>0</v>
      </c>
    </row>
    <row r="3110" spans="1:21" x14ac:dyDescent="0.2">
      <c r="A3110" s="318">
        <v>41039</v>
      </c>
      <c r="B3110" s="318">
        <v>408.60998499999999</v>
      </c>
      <c r="C3110" s="318">
        <v>1.5821552390090997E-2</v>
      </c>
      <c r="D3110" s="318">
        <v>-1.3633707699869769E-5</v>
      </c>
      <c r="E3110" s="318">
        <v>1.3972907740955675E-2</v>
      </c>
      <c r="F3110" s="318">
        <v>1.5047746797952264E-2</v>
      </c>
      <c r="G3110" s="318">
        <v>1.9524215073725903E-4</v>
      </c>
      <c r="H3110" s="318">
        <v>2.0500425827412198E-4</v>
      </c>
      <c r="I3110" s="318">
        <v>-1.5010102494549088E-2</v>
      </c>
      <c r="J3110" s="318">
        <v>0</v>
      </c>
      <c r="K3110" s="318" t="s">
        <v>634</v>
      </c>
      <c r="O3110" s="318">
        <v>0</v>
      </c>
      <c r="P3110" s="318">
        <v>0</v>
      </c>
      <c r="Q3110" s="318">
        <v>0</v>
      </c>
      <c r="R3110" s="318">
        <v>0</v>
      </c>
      <c r="S3110" s="318">
        <v>0</v>
      </c>
      <c r="T3110" s="318">
        <v>0</v>
      </c>
      <c r="U3110" s="318">
        <v>0</v>
      </c>
    </row>
    <row r="3111" spans="1:21" x14ac:dyDescent="0.2">
      <c r="A3111" s="318">
        <v>41040</v>
      </c>
      <c r="B3111" s="318">
        <v>408.92300399999999</v>
      </c>
      <c r="C3111" s="318">
        <v>7.6576485477099503E-4</v>
      </c>
      <c r="D3111" s="318">
        <v>-2.7843245475333748E-4</v>
      </c>
      <c r="E3111" s="318">
        <v>1.3899244955737525E-2</v>
      </c>
      <c r="F3111" s="318">
        <v>1.4968417644640412E-2</v>
      </c>
      <c r="G3111" s="318">
        <v>1.9318901033959506E-4</v>
      </c>
      <c r="H3111" s="318">
        <v>2.0284846085657482E-4</v>
      </c>
      <c r="I3111" s="318">
        <v>-2.9433747187358572E-3</v>
      </c>
      <c r="J3111" s="318">
        <v>0</v>
      </c>
      <c r="K3111" s="318" t="s">
        <v>634</v>
      </c>
      <c r="O3111" s="318">
        <v>0</v>
      </c>
      <c r="P3111" s="318">
        <v>0</v>
      </c>
      <c r="Q3111" s="318">
        <v>0</v>
      </c>
      <c r="R3111" s="318">
        <v>0</v>
      </c>
      <c r="S3111" s="318">
        <v>0</v>
      </c>
      <c r="T3111" s="318">
        <v>0</v>
      </c>
      <c r="U3111" s="318">
        <v>0</v>
      </c>
    </row>
    <row r="3112" spans="1:21" x14ac:dyDescent="0.2">
      <c r="A3112" s="318">
        <v>41043</v>
      </c>
      <c r="B3112" s="318">
        <v>400.89898699999998</v>
      </c>
      <c r="C3112" s="318">
        <v>-1.9817391211410348E-2</v>
      </c>
      <c r="D3112" s="318">
        <v>-1.9712495210112836E-3</v>
      </c>
      <c r="E3112" s="318">
        <v>1.4016144979496471E-2</v>
      </c>
      <c r="F3112" s="318">
        <v>1.5094309977919275E-2</v>
      </c>
      <c r="G3112" s="318">
        <v>1.9645232008626414E-4</v>
      </c>
      <c r="H3112" s="318">
        <v>2.0627493609057736E-4</v>
      </c>
      <c r="I3112" s="318">
        <v>-7.8391806054396492E-3</v>
      </c>
      <c r="J3112" s="318">
        <v>0</v>
      </c>
      <c r="K3112" s="318" t="s">
        <v>634</v>
      </c>
      <c r="O3112" s="318">
        <v>0</v>
      </c>
      <c r="P3112" s="318">
        <v>0</v>
      </c>
      <c r="Q3112" s="318">
        <v>0</v>
      </c>
      <c r="R3112" s="318">
        <v>0</v>
      </c>
      <c r="S3112" s="318">
        <v>0</v>
      </c>
      <c r="T3112" s="318">
        <v>0</v>
      </c>
      <c r="U3112" s="318">
        <v>0</v>
      </c>
    </row>
    <row r="3113" spans="1:21" x14ac:dyDescent="0.2">
      <c r="A3113" s="318">
        <v>41044</v>
      </c>
      <c r="B3113" s="318">
        <v>402.83700599999997</v>
      </c>
      <c r="C3113" s="318">
        <v>4.8225356905639734E-3</v>
      </c>
      <c r="D3113" s="318">
        <v>-1.2689393723001429E-3</v>
      </c>
      <c r="E3113" s="318">
        <v>1.3967043696927988E-2</v>
      </c>
      <c r="F3113" s="318">
        <v>1.5041431673614755E-2</v>
      </c>
      <c r="G3113" s="318">
        <v>1.9507830963189584E-4</v>
      </c>
      <c r="H3113" s="318">
        <v>2.0483222511349063E-4</v>
      </c>
      <c r="I3113" s="318">
        <v>-2.3133812612492855E-2</v>
      </c>
      <c r="J3113" s="318">
        <v>0</v>
      </c>
      <c r="K3113" s="318" t="s">
        <v>634</v>
      </c>
      <c r="O3113" s="318">
        <v>0</v>
      </c>
      <c r="P3113" s="318">
        <v>0</v>
      </c>
      <c r="Q3113" s="318">
        <v>0</v>
      </c>
      <c r="R3113" s="318">
        <v>0</v>
      </c>
      <c r="S3113" s="318">
        <v>0</v>
      </c>
      <c r="T3113" s="318">
        <v>0</v>
      </c>
      <c r="U3113" s="318">
        <v>0</v>
      </c>
    </row>
    <row r="3114" spans="1:21" x14ac:dyDescent="0.2">
      <c r="A3114" s="318">
        <v>41045</v>
      </c>
      <c r="B3114" s="318">
        <v>400.91101099999997</v>
      </c>
      <c r="C3114" s="318">
        <v>-4.7925435477099909E-3</v>
      </c>
      <c r="D3114" s="318">
        <v>-1.4588109215615886E-3</v>
      </c>
      <c r="E3114" s="318">
        <v>1.3987512086759872E-2</v>
      </c>
      <c r="F3114" s="318">
        <v>1.5063474554972169E-2</v>
      </c>
      <c r="G3114" s="318">
        <v>1.956504943772535E-4</v>
      </c>
      <c r="H3114" s="318">
        <v>2.0543301909611619E-4</v>
      </c>
      <c r="I3114" s="318">
        <v>-1.8122400298306172E-2</v>
      </c>
      <c r="J3114" s="318">
        <v>0</v>
      </c>
      <c r="K3114" s="318" t="s">
        <v>634</v>
      </c>
      <c r="O3114" s="318">
        <v>0</v>
      </c>
      <c r="P3114" s="318">
        <v>0</v>
      </c>
      <c r="Q3114" s="318">
        <v>0</v>
      </c>
      <c r="R3114" s="318">
        <v>0</v>
      </c>
      <c r="S3114" s="318">
        <v>0</v>
      </c>
      <c r="T3114" s="318">
        <v>0</v>
      </c>
      <c r="U3114" s="318">
        <v>0</v>
      </c>
    </row>
    <row r="3115" spans="1:21" x14ac:dyDescent="0.2">
      <c r="A3115" s="318">
        <v>41047</v>
      </c>
      <c r="B3115" s="318">
        <v>388.59298699999999</v>
      </c>
      <c r="C3115" s="318">
        <v>-3.1206995027753811E-2</v>
      </c>
      <c r="D3115" s="318">
        <v>-4.026588286728537E-3</v>
      </c>
      <c r="E3115" s="318">
        <v>1.4274214219029741E-2</v>
      </c>
      <c r="F3115" s="318">
        <v>1.5372230697416644E-2</v>
      </c>
      <c r="G3115" s="318">
        <v>2.0375319157075081E-4</v>
      </c>
      <c r="H3115" s="318">
        <v>2.1394085114928837E-4</v>
      </c>
      <c r="I3115" s="318">
        <v>-2.1862837366589383E-2</v>
      </c>
      <c r="J3115" s="318">
        <v>0</v>
      </c>
      <c r="K3115" s="318" t="s">
        <v>634</v>
      </c>
      <c r="O3115" s="318">
        <v>0</v>
      </c>
      <c r="P3115" s="318">
        <v>0</v>
      </c>
      <c r="Q3115" s="318">
        <v>0</v>
      </c>
      <c r="R3115" s="318">
        <v>0</v>
      </c>
      <c r="S3115" s="318">
        <v>0</v>
      </c>
      <c r="T3115" s="318">
        <v>0</v>
      </c>
      <c r="U3115" s="318">
        <v>0</v>
      </c>
    </row>
    <row r="3116" spans="1:21" x14ac:dyDescent="0.2">
      <c r="A3116" s="318">
        <v>41050</v>
      </c>
      <c r="B3116" s="318">
        <v>394.94400000000002</v>
      </c>
      <c r="C3116" s="318">
        <v>1.6211492752899757E-2</v>
      </c>
      <c r="D3116" s="318">
        <v>-3.1043840744602708E-3</v>
      </c>
      <c r="E3116" s="318">
        <v>1.4943266143122668E-2</v>
      </c>
      <c r="F3116" s="318">
        <v>1.6092748154132103E-2</v>
      </c>
      <c r="G3116" s="318">
        <v>2.2330120302419622E-4</v>
      </c>
      <c r="H3116" s="318">
        <v>2.3446626317540604E-4</v>
      </c>
      <c r="I3116" s="318">
        <v>-4.2767415289649037E-2</v>
      </c>
      <c r="J3116" s="318">
        <v>0</v>
      </c>
      <c r="K3116" s="318" t="s">
        <v>634</v>
      </c>
      <c r="O3116" s="318">
        <v>0</v>
      </c>
      <c r="P3116" s="318">
        <v>0</v>
      </c>
      <c r="Q3116" s="318">
        <v>0</v>
      </c>
      <c r="R3116" s="318">
        <v>0</v>
      </c>
      <c r="S3116" s="318">
        <v>0</v>
      </c>
      <c r="T3116" s="318">
        <v>0</v>
      </c>
      <c r="U3116" s="318">
        <v>0</v>
      </c>
    </row>
    <row r="3117" spans="1:21" x14ac:dyDescent="0.2">
      <c r="A3117" s="318">
        <v>41051</v>
      </c>
      <c r="B3117" s="318">
        <v>402.12399299999998</v>
      </c>
      <c r="C3117" s="318">
        <v>1.8016498660996947E-2</v>
      </c>
      <c r="D3117" s="318">
        <v>-2.1279234675557041E-3</v>
      </c>
      <c r="E3117" s="318">
        <v>1.5639236367263797E-2</v>
      </c>
      <c r="F3117" s="318">
        <v>1.6842254549361012E-2</v>
      </c>
      <c r="G3117" s="318">
        <v>2.4458571415114649E-4</v>
      </c>
      <c r="H3117" s="318">
        <v>2.5681499985870382E-4</v>
      </c>
      <c r="I3117" s="318">
        <v>-3.595467096601928E-2</v>
      </c>
      <c r="J3117" s="318">
        <v>0</v>
      </c>
      <c r="K3117" s="318" t="s">
        <v>634</v>
      </c>
      <c r="O3117" s="318">
        <v>0</v>
      </c>
      <c r="P3117" s="318">
        <v>0</v>
      </c>
      <c r="Q3117" s="318">
        <v>0</v>
      </c>
      <c r="R3117" s="318">
        <v>0</v>
      </c>
      <c r="S3117" s="318">
        <v>0</v>
      </c>
      <c r="T3117" s="318">
        <v>0</v>
      </c>
      <c r="U3117" s="318">
        <v>0</v>
      </c>
    </row>
    <row r="3118" spans="1:21" x14ac:dyDescent="0.2">
      <c r="A3118" s="318">
        <v>41052</v>
      </c>
      <c r="B3118" s="318">
        <v>388.75399800000002</v>
      </c>
      <c r="C3118" s="318">
        <v>-3.3813733674664094E-2</v>
      </c>
      <c r="D3118" s="318">
        <v>-3.8237483525648793E-3</v>
      </c>
      <c r="E3118" s="318">
        <v>1.7058568359032408E-2</v>
      </c>
      <c r="F3118" s="318">
        <v>1.8370765925111821E-2</v>
      </c>
      <c r="G3118" s="318">
        <v>2.9099475445978158E-4</v>
      </c>
      <c r="H3118" s="318">
        <v>3.0554449218277065E-4</v>
      </c>
      <c r="I3118" s="318">
        <v>-2.7921702527872228E-2</v>
      </c>
      <c r="J3118" s="318">
        <v>0</v>
      </c>
      <c r="K3118" s="318" t="s">
        <v>634</v>
      </c>
      <c r="O3118" s="318">
        <v>0</v>
      </c>
      <c r="P3118" s="318">
        <v>0</v>
      </c>
      <c r="Q3118" s="318">
        <v>0</v>
      </c>
      <c r="R3118" s="318">
        <v>0</v>
      </c>
      <c r="S3118" s="318">
        <v>0</v>
      </c>
      <c r="T3118" s="318">
        <v>0</v>
      </c>
      <c r="U3118" s="318">
        <v>0</v>
      </c>
    </row>
    <row r="3119" spans="1:21" x14ac:dyDescent="0.2">
      <c r="A3119" s="318">
        <v>41053</v>
      </c>
      <c r="B3119" s="318">
        <v>391.81201199999998</v>
      </c>
      <c r="C3119" s="318">
        <v>7.8354158547780696E-3</v>
      </c>
      <c r="D3119" s="318">
        <v>-2.0739915120768066E-3</v>
      </c>
      <c r="E3119" s="318">
        <v>1.6220731716709291E-2</v>
      </c>
      <c r="F3119" s="318">
        <v>1.7468480310302313E-2</v>
      </c>
      <c r="G3119" s="318">
        <v>2.6311213742545879E-4</v>
      </c>
      <c r="H3119" s="318">
        <v>2.7626774429673174E-4</v>
      </c>
      <c r="I3119" s="318">
        <v>-4.5667696319310176E-2</v>
      </c>
      <c r="J3119" s="318">
        <v>0</v>
      </c>
      <c r="K3119" s="318" t="s">
        <v>634</v>
      </c>
      <c r="O3119" s="318">
        <v>0</v>
      </c>
      <c r="P3119" s="318">
        <v>0</v>
      </c>
      <c r="Q3119" s="318">
        <v>0</v>
      </c>
      <c r="R3119" s="318">
        <v>0</v>
      </c>
      <c r="S3119" s="318">
        <v>0</v>
      </c>
      <c r="T3119" s="318">
        <v>0</v>
      </c>
      <c r="U3119" s="318">
        <v>0</v>
      </c>
    </row>
    <row r="3120" spans="1:21" x14ac:dyDescent="0.2">
      <c r="A3120" s="318">
        <v>41054</v>
      </c>
      <c r="B3120" s="318">
        <v>392.165009</v>
      </c>
      <c r="C3120" s="318">
        <v>9.0052900633509506E-4</v>
      </c>
      <c r="D3120" s="318">
        <v>-2.8130799093318459E-3</v>
      </c>
      <c r="E3120" s="318">
        <v>1.5680465986002631E-2</v>
      </c>
      <c r="F3120" s="318">
        <v>1.6886655677233603E-2</v>
      </c>
      <c r="G3120" s="318">
        <v>2.4587701353818547E-4</v>
      </c>
      <c r="H3120" s="318">
        <v>2.5817086421509478E-4</v>
      </c>
      <c r="I3120" s="318">
        <v>-3.6358665725910323E-2</v>
      </c>
      <c r="J3120" s="318">
        <v>0</v>
      </c>
      <c r="K3120" s="318" t="s">
        <v>634</v>
      </c>
      <c r="O3120" s="318">
        <v>0</v>
      </c>
      <c r="P3120" s="318">
        <v>0</v>
      </c>
      <c r="Q3120" s="318">
        <v>0</v>
      </c>
      <c r="R3120" s="318">
        <v>0</v>
      </c>
      <c r="S3120" s="318">
        <v>0</v>
      </c>
      <c r="T3120" s="318">
        <v>0</v>
      </c>
      <c r="U3120" s="318">
        <v>0</v>
      </c>
    </row>
    <row r="3121" spans="1:21" x14ac:dyDescent="0.2">
      <c r="A3121" s="318">
        <v>41058</v>
      </c>
      <c r="B3121" s="318">
        <v>395.26998900000001</v>
      </c>
      <c r="C3121" s="318">
        <v>7.8863553197884937E-3</v>
      </c>
      <c r="D3121" s="318">
        <v>-2.9515462948322521E-3</v>
      </c>
      <c r="E3121" s="318">
        <v>1.5566725512057164E-2</v>
      </c>
      <c r="F3121" s="318">
        <v>1.6764165936061559E-2</v>
      </c>
      <c r="G3121" s="318">
        <v>2.4232294316773136E-4</v>
      </c>
      <c r="H3121" s="318">
        <v>2.5443909032611792E-4</v>
      </c>
      <c r="I3121" s="318">
        <v>-3.7844686974922222E-2</v>
      </c>
      <c r="J3121" s="318">
        <v>0</v>
      </c>
      <c r="K3121" s="318" t="s">
        <v>634</v>
      </c>
      <c r="O3121" s="318">
        <v>0</v>
      </c>
      <c r="P3121" s="318">
        <v>0</v>
      </c>
      <c r="Q3121" s="318">
        <v>0</v>
      </c>
      <c r="R3121" s="318">
        <v>0</v>
      </c>
      <c r="S3121" s="318">
        <v>0</v>
      </c>
      <c r="T3121" s="318">
        <v>0</v>
      </c>
      <c r="U3121" s="318">
        <v>0</v>
      </c>
    </row>
    <row r="3122" spans="1:21" x14ac:dyDescent="0.2">
      <c r="A3122" s="318">
        <v>41059</v>
      </c>
      <c r="B3122" s="318">
        <v>388.59799199999998</v>
      </c>
      <c r="C3122" s="318">
        <v>-1.7023678202959521E-2</v>
      </c>
      <c r="D3122" s="318">
        <v>-3.975724495738857E-3</v>
      </c>
      <c r="E3122" s="318">
        <v>1.5759390372674906E-2</v>
      </c>
      <c r="F3122" s="318">
        <v>1.6971651170572977E-2</v>
      </c>
      <c r="G3122" s="318">
        <v>2.4835838491835854E-4</v>
      </c>
      <c r="H3122" s="318">
        <v>2.607763041642765E-4</v>
      </c>
      <c r="I3122" s="318">
        <v>-3.4340349189641177E-2</v>
      </c>
      <c r="J3122" s="318">
        <v>0</v>
      </c>
      <c r="K3122" s="318" t="s">
        <v>634</v>
      </c>
      <c r="O3122" s="318">
        <v>0</v>
      </c>
      <c r="P3122" s="318">
        <v>0</v>
      </c>
      <c r="Q3122" s="318">
        <v>0</v>
      </c>
      <c r="R3122" s="318">
        <v>0</v>
      </c>
      <c r="S3122" s="318">
        <v>0</v>
      </c>
      <c r="T3122" s="318">
        <v>0</v>
      </c>
      <c r="U3122" s="318">
        <v>0</v>
      </c>
    </row>
    <row r="3123" spans="1:21" x14ac:dyDescent="0.2">
      <c r="A3123" s="318">
        <v>41060</v>
      </c>
      <c r="B3123" s="318">
        <v>384.364014</v>
      </c>
      <c r="C3123" s="318">
        <v>-1.0955312973966742E-2</v>
      </c>
      <c r="D3123" s="318">
        <v>-4.1865127546697788E-3</v>
      </c>
      <c r="E3123" s="318">
        <v>1.5824713741931454E-2</v>
      </c>
      <c r="F3123" s="318">
        <v>1.7041999414387721E-2</v>
      </c>
      <c r="G3123" s="318">
        <v>2.5042156501407423E-4</v>
      </c>
      <c r="H3123" s="318">
        <v>2.6294264326477793E-4</v>
      </c>
      <c r="I3123" s="318">
        <v>-4.437394828577812E-2</v>
      </c>
      <c r="J3123" s="318">
        <v>0</v>
      </c>
      <c r="K3123" s="318" t="s">
        <v>634</v>
      </c>
      <c r="O3123" s="318">
        <v>0</v>
      </c>
      <c r="P3123" s="318">
        <v>0</v>
      </c>
      <c r="Q3123" s="318">
        <v>0</v>
      </c>
      <c r="R3123" s="318">
        <v>0</v>
      </c>
      <c r="S3123" s="318">
        <v>0</v>
      </c>
      <c r="T3123" s="318">
        <v>0</v>
      </c>
      <c r="U3123" s="318">
        <v>0</v>
      </c>
    </row>
    <row r="3124" spans="1:21" x14ac:dyDescent="0.2">
      <c r="A3124" s="318">
        <v>41061</v>
      </c>
      <c r="B3124" s="318">
        <v>377.658997</v>
      </c>
      <c r="C3124" s="318">
        <v>-1.7598392566998119E-2</v>
      </c>
      <c r="D3124" s="318">
        <v>-5.1970247163222851E-3</v>
      </c>
      <c r="E3124" s="318">
        <v>1.5977934042293862E-2</v>
      </c>
      <c r="F3124" s="318">
        <v>1.7207005891701082E-2</v>
      </c>
      <c r="G3124" s="318">
        <v>2.5529437625989313E-4</v>
      </c>
      <c r="H3124" s="318">
        <v>2.6805909507288778E-4</v>
      </c>
      <c r="I3124" s="318">
        <v>-5.2867126446821427E-2</v>
      </c>
      <c r="J3124" s="318">
        <v>0</v>
      </c>
      <c r="K3124" s="318" t="s">
        <v>634</v>
      </c>
      <c r="O3124" s="318">
        <v>0</v>
      </c>
      <c r="P3124" s="318">
        <v>0</v>
      </c>
      <c r="Q3124" s="318">
        <v>0</v>
      </c>
      <c r="R3124" s="318">
        <v>0</v>
      </c>
      <c r="S3124" s="318">
        <v>0</v>
      </c>
      <c r="T3124" s="318">
        <v>0</v>
      </c>
      <c r="U3124" s="318">
        <v>0</v>
      </c>
    </row>
    <row r="3125" spans="1:21" x14ac:dyDescent="0.2">
      <c r="A3125" s="318">
        <v>41064</v>
      </c>
      <c r="B3125" s="318">
        <v>371.79800399999999</v>
      </c>
      <c r="C3125" s="318">
        <v>-1.5640957326654603E-2</v>
      </c>
      <c r="D3125" s="318">
        <v>-5.7520884545061955E-3</v>
      </c>
      <c r="E3125" s="318">
        <v>1.6135401009424628E-2</v>
      </c>
      <c r="F3125" s="318">
        <v>1.737658570245729E-2</v>
      </c>
      <c r="G3125" s="318">
        <v>2.6035116573494137E-4</v>
      </c>
      <c r="H3125" s="318">
        <v>2.7336872402168843E-4</v>
      </c>
      <c r="I3125" s="318">
        <v>-6.0817742238357862E-2</v>
      </c>
      <c r="J3125" s="318">
        <v>0</v>
      </c>
      <c r="K3125" s="318" t="s">
        <v>634</v>
      </c>
      <c r="O3125" s="318">
        <v>0</v>
      </c>
      <c r="P3125" s="318">
        <v>0</v>
      </c>
      <c r="Q3125" s="318">
        <v>0</v>
      </c>
      <c r="R3125" s="318">
        <v>0</v>
      </c>
      <c r="S3125" s="318">
        <v>0</v>
      </c>
      <c r="T3125" s="318">
        <v>0</v>
      </c>
      <c r="U3125" s="318">
        <v>0</v>
      </c>
    </row>
    <row r="3126" spans="1:21" x14ac:dyDescent="0.2">
      <c r="A3126" s="318">
        <v>41065</v>
      </c>
      <c r="B3126" s="318">
        <v>375.45498700000002</v>
      </c>
      <c r="C3126" s="318">
        <v>9.7878823898149281E-3</v>
      </c>
      <c r="D3126" s="318">
        <v>-5.5716280636149392E-3</v>
      </c>
      <c r="E3126" s="318">
        <v>1.6293803287609966E-2</v>
      </c>
      <c r="F3126" s="318">
        <v>1.7547172771272272E-2</v>
      </c>
      <c r="G3126" s="318">
        <v>2.6548802557532932E-4</v>
      </c>
      <c r="H3126" s="318">
        <v>2.787624268540958E-4</v>
      </c>
      <c r="I3126" s="318">
        <v>-6.7448503910295346E-2</v>
      </c>
      <c r="J3126" s="318">
        <v>0</v>
      </c>
      <c r="K3126" s="318" t="s">
        <v>634</v>
      </c>
      <c r="O3126" s="318">
        <v>0</v>
      </c>
      <c r="P3126" s="318">
        <v>0</v>
      </c>
      <c r="Q3126" s="318">
        <v>0</v>
      </c>
      <c r="R3126" s="318">
        <v>0</v>
      </c>
      <c r="S3126" s="318">
        <v>0</v>
      </c>
      <c r="T3126" s="318">
        <v>0</v>
      </c>
      <c r="U3126" s="318">
        <v>0</v>
      </c>
    </row>
    <row r="3127" spans="1:21" x14ac:dyDescent="0.2">
      <c r="A3127" s="318">
        <v>41066</v>
      </c>
      <c r="B3127" s="318">
        <v>385.98098800000002</v>
      </c>
      <c r="C3127" s="318">
        <v>2.7649525180736049E-2</v>
      </c>
      <c r="D3127" s="318">
        <v>-3.1701975675186376E-3</v>
      </c>
      <c r="E3127" s="318">
        <v>1.7314958128242589E-2</v>
      </c>
      <c r="F3127" s="318">
        <v>1.8646877984261248E-2</v>
      </c>
      <c r="G3127" s="318">
        <v>2.9980777498279405E-4</v>
      </c>
      <c r="H3127" s="318">
        <v>3.1479816373193375E-4</v>
      </c>
      <c r="I3127" s="318">
        <v>-6.0894221258759908E-2</v>
      </c>
      <c r="J3127" s="318">
        <v>0</v>
      </c>
      <c r="K3127" s="318" t="s">
        <v>634</v>
      </c>
      <c r="O3127" s="318">
        <v>0</v>
      </c>
      <c r="P3127" s="318">
        <v>0</v>
      </c>
      <c r="Q3127" s="318">
        <v>0</v>
      </c>
      <c r="R3127" s="318">
        <v>0</v>
      </c>
      <c r="S3127" s="318">
        <v>0</v>
      </c>
      <c r="T3127" s="318">
        <v>0</v>
      </c>
      <c r="U3127" s="318">
        <v>0</v>
      </c>
    </row>
    <row r="3128" spans="1:21" x14ac:dyDescent="0.2">
      <c r="A3128" s="318">
        <v>41067</v>
      </c>
      <c r="B3128" s="318">
        <v>389.48199499999998</v>
      </c>
      <c r="C3128" s="318">
        <v>9.0295239458632499E-3</v>
      </c>
      <c r="D3128" s="318">
        <v>-2.8663279807991725E-3</v>
      </c>
      <c r="E3128" s="318">
        <v>1.7477407065137684E-2</v>
      </c>
      <c r="F3128" s="318">
        <v>1.8821822993225198E-2</v>
      </c>
      <c r="G3128" s="318">
        <v>3.0545975772052467E-4</v>
      </c>
      <c r="H3128" s="318">
        <v>3.207327456065509E-4</v>
      </c>
      <c r="I3128" s="318">
        <v>-4.5141401650030277E-2</v>
      </c>
      <c r="J3128" s="318">
        <v>0</v>
      </c>
      <c r="K3128" s="318" t="s">
        <v>634</v>
      </c>
      <c r="O3128" s="318">
        <v>0</v>
      </c>
      <c r="P3128" s="318">
        <v>0</v>
      </c>
      <c r="Q3128" s="318">
        <v>0</v>
      </c>
      <c r="R3128" s="318">
        <v>0</v>
      </c>
      <c r="S3128" s="318">
        <v>0</v>
      </c>
      <c r="T3128" s="318">
        <v>0</v>
      </c>
      <c r="U3128" s="318">
        <v>0</v>
      </c>
    </row>
    <row r="3129" spans="1:21" x14ac:dyDescent="0.2">
      <c r="A3129" s="318">
        <v>41068</v>
      </c>
      <c r="B3129" s="318">
        <v>387.43398999999999</v>
      </c>
      <c r="C3129" s="318">
        <v>-5.2721524163008536E-3</v>
      </c>
      <c r="D3129" s="318">
        <v>-1.7246328845592779E-3</v>
      </c>
      <c r="E3129" s="318">
        <v>1.6418938647198004E-2</v>
      </c>
      <c r="F3129" s="318">
        <v>1.7681933927751695E-2</v>
      </c>
      <c r="G3129" s="318">
        <v>2.6958154630045227E-4</v>
      </c>
      <c r="H3129" s="318">
        <v>2.8306062361547487E-4</v>
      </c>
      <c r="I3129" s="318">
        <v>-4.3033756645915126E-2</v>
      </c>
      <c r="J3129" s="318">
        <v>0</v>
      </c>
      <c r="K3129" s="318" t="s">
        <v>634</v>
      </c>
      <c r="O3129" s="318">
        <v>0</v>
      </c>
      <c r="P3129" s="318">
        <v>0</v>
      </c>
      <c r="Q3129" s="318">
        <v>0</v>
      </c>
      <c r="R3129" s="318">
        <v>0</v>
      </c>
      <c r="S3129" s="318">
        <v>0</v>
      </c>
      <c r="T3129" s="318">
        <v>0</v>
      </c>
      <c r="U3129" s="318">
        <v>0</v>
      </c>
    </row>
    <row r="3130" spans="1:21" x14ac:dyDescent="0.2">
      <c r="A3130" s="318">
        <v>41072</v>
      </c>
      <c r="B3130" s="318">
        <v>387.32501200000002</v>
      </c>
      <c r="C3130" s="318">
        <v>4.6244189999468683E-3</v>
      </c>
      <c r="D3130" s="318">
        <v>-2.5474740153882021E-3</v>
      </c>
      <c r="E3130" s="318">
        <v>1.5986800080257147E-2</v>
      </c>
      <c r="F3130" s="318">
        <v>1.721655393258462E-2</v>
      </c>
      <c r="G3130" s="318">
        <v>2.5557777680610988E-4</v>
      </c>
      <c r="H3130" s="318">
        <v>2.6835666564641541E-4</v>
      </c>
      <c r="I3130" s="318">
        <v>-3.2650041852152367E-2</v>
      </c>
      <c r="J3130" s="318">
        <v>0</v>
      </c>
      <c r="K3130" s="318" t="s">
        <v>634</v>
      </c>
      <c r="O3130" s="318">
        <v>0</v>
      </c>
      <c r="P3130" s="318">
        <v>0</v>
      </c>
      <c r="Q3130" s="318">
        <v>0</v>
      </c>
      <c r="R3130" s="318">
        <v>1</v>
      </c>
      <c r="S3130" s="318">
        <v>4.3478260869565216E-2</v>
      </c>
      <c r="T3130" s="318">
        <v>0</v>
      </c>
      <c r="U3130" s="318">
        <v>0</v>
      </c>
    </row>
    <row r="3131" spans="1:21" x14ac:dyDescent="0.2">
      <c r="A3131" s="318">
        <v>41073</v>
      </c>
      <c r="B3131" s="318">
        <v>381.24798600000003</v>
      </c>
      <c r="C3131" s="318">
        <v>-1.5814119579371212E-2</v>
      </c>
      <c r="D3131" s="318">
        <v>-3.3369923217759271E-3</v>
      </c>
      <c r="E3131" s="318">
        <v>1.6222656605120608E-2</v>
      </c>
      <c r="F3131" s="318">
        <v>1.7470553267052963E-2</v>
      </c>
      <c r="G3131" s="318">
        <v>2.6317458732766331E-4</v>
      </c>
      <c r="H3131" s="318">
        <v>2.763333166940465E-4</v>
      </c>
      <c r="I3131" s="318">
        <v>-2.9733867896713881E-2</v>
      </c>
      <c r="J3131" s="318">
        <v>0</v>
      </c>
      <c r="K3131" s="318" t="s">
        <v>634</v>
      </c>
      <c r="O3131" s="318">
        <v>0</v>
      </c>
      <c r="P3131" s="318">
        <v>0</v>
      </c>
      <c r="Q3131" s="318">
        <v>0</v>
      </c>
      <c r="R3131" s="318">
        <v>1</v>
      </c>
      <c r="S3131" s="318">
        <v>4.3478260869565216E-2</v>
      </c>
      <c r="T3131" s="318">
        <v>0</v>
      </c>
      <c r="U3131" s="318">
        <v>0</v>
      </c>
    </row>
    <row r="3132" spans="1:21" x14ac:dyDescent="0.2">
      <c r="A3132" s="318">
        <v>41074</v>
      </c>
      <c r="B3132" s="318">
        <v>382.09399400000001</v>
      </c>
      <c r="C3132" s="318">
        <v>2.2165906462764851E-3</v>
      </c>
      <c r="D3132" s="318">
        <v>-2.2877550904575059E-3</v>
      </c>
      <c r="E3132" s="318">
        <v>1.5810774188279909E-2</v>
      </c>
      <c r="F3132" s="318">
        <v>1.7026987587378362E-2</v>
      </c>
      <c r="G3132" s="318">
        <v>2.4998058043277825E-4</v>
      </c>
      <c r="H3132" s="318">
        <v>2.624796094544172E-4</v>
      </c>
      <c r="I3132" s="318">
        <v>-4.1873918298182849E-2</v>
      </c>
      <c r="J3132" s="318">
        <v>0</v>
      </c>
      <c r="K3132" s="318" t="s">
        <v>634</v>
      </c>
      <c r="O3132" s="318">
        <v>0</v>
      </c>
      <c r="P3132" s="318">
        <v>0</v>
      </c>
      <c r="Q3132" s="318">
        <v>0</v>
      </c>
      <c r="R3132" s="318">
        <v>1</v>
      </c>
      <c r="S3132" s="318">
        <v>4.3478260869565216E-2</v>
      </c>
      <c r="T3132" s="318">
        <v>0</v>
      </c>
      <c r="U3132" s="318">
        <v>0</v>
      </c>
    </row>
    <row r="3133" spans="1:21" x14ac:dyDescent="0.2">
      <c r="A3133" s="318">
        <v>41075</v>
      </c>
      <c r="B3133" s="318">
        <v>391.70800800000001</v>
      </c>
      <c r="C3133" s="318">
        <v>2.4850048749325008E-2</v>
      </c>
      <c r="D3133" s="318">
        <v>-1.3340639924212668E-3</v>
      </c>
      <c r="E3133" s="318">
        <v>1.6832135500273661E-2</v>
      </c>
      <c r="F3133" s="318">
        <v>1.8126915154140864E-2</v>
      </c>
      <c r="G3133" s="318">
        <v>2.8332078549957282E-4</v>
      </c>
      <c r="H3133" s="318">
        <v>2.9748682477455146E-4</v>
      </c>
      <c r="I3133" s="318">
        <v>-4.0964567840656087E-2</v>
      </c>
      <c r="J3133" s="318">
        <v>0</v>
      </c>
      <c r="K3133" s="318" t="s">
        <v>634</v>
      </c>
      <c r="O3133" s="318">
        <v>0</v>
      </c>
      <c r="P3133" s="318">
        <v>0</v>
      </c>
      <c r="Q3133" s="318">
        <v>0</v>
      </c>
      <c r="R3133" s="318">
        <v>1</v>
      </c>
      <c r="S3133" s="318">
        <v>4.3478260869565216E-2</v>
      </c>
      <c r="T3133" s="318">
        <v>0</v>
      </c>
      <c r="U3133" s="318">
        <v>0</v>
      </c>
    </row>
    <row r="3134" spans="1:21" x14ac:dyDescent="0.2">
      <c r="A3134" s="318">
        <v>41078</v>
      </c>
      <c r="B3134" s="318">
        <v>390.25799599999999</v>
      </c>
      <c r="C3134" s="318">
        <v>-3.7086360648303464E-3</v>
      </c>
      <c r="D3134" s="318">
        <v>-1.2824493503793782E-3</v>
      </c>
      <c r="E3134" s="318">
        <v>1.6822659237153079E-2</v>
      </c>
      <c r="F3134" s="318">
        <v>1.8116709947703313E-2</v>
      </c>
      <c r="G3134" s="318">
        <v>2.8300186380937175E-4</v>
      </c>
      <c r="H3134" s="318">
        <v>2.9715195699984038E-4</v>
      </c>
      <c r="I3134" s="318">
        <v>-2.6365038914790011E-2</v>
      </c>
      <c r="J3134" s="318">
        <v>0</v>
      </c>
      <c r="K3134" s="318" t="s">
        <v>634</v>
      </c>
      <c r="O3134" s="318">
        <v>0</v>
      </c>
      <c r="P3134" s="318">
        <v>0</v>
      </c>
      <c r="Q3134" s="318">
        <v>0</v>
      </c>
      <c r="R3134" s="318">
        <v>1</v>
      </c>
      <c r="S3134" s="318">
        <v>4.3478260869565216E-2</v>
      </c>
      <c r="T3134" s="318">
        <v>0</v>
      </c>
      <c r="U3134" s="318">
        <v>0</v>
      </c>
    </row>
    <row r="3135" spans="1:21" x14ac:dyDescent="0.2">
      <c r="A3135" s="318">
        <v>41079</v>
      </c>
      <c r="B3135" s="318">
        <v>396.01998900000001</v>
      </c>
      <c r="C3135" s="318">
        <v>1.4656638637784625E-2</v>
      </c>
      <c r="D3135" s="318">
        <v>9.0153320512245227E-4</v>
      </c>
      <c r="E3135" s="318">
        <v>1.5681913136201108E-2</v>
      </c>
      <c r="F3135" s="318">
        <v>1.6888214146678116E-2</v>
      </c>
      <c r="G3135" s="318">
        <v>2.4592239961135684E-4</v>
      </c>
      <c r="H3135" s="318">
        <v>2.5821851959192472E-4</v>
      </c>
      <c r="I3135" s="318">
        <v>-2.9249072453011633E-2</v>
      </c>
      <c r="J3135" s="318">
        <v>0</v>
      </c>
      <c r="K3135" s="318" t="s">
        <v>634</v>
      </c>
      <c r="O3135" s="318">
        <v>0</v>
      </c>
      <c r="P3135" s="318">
        <v>0</v>
      </c>
      <c r="Q3135" s="318">
        <v>0</v>
      </c>
      <c r="R3135" s="318">
        <v>1</v>
      </c>
      <c r="S3135" s="318">
        <v>4.3478260869565216E-2</v>
      </c>
      <c r="T3135" s="318">
        <v>0</v>
      </c>
      <c r="U3135" s="318">
        <v>0</v>
      </c>
    </row>
    <row r="3136" spans="1:21" x14ac:dyDescent="0.2">
      <c r="A3136" s="318">
        <v>41080</v>
      </c>
      <c r="B3136" s="318">
        <v>399.54699699999998</v>
      </c>
      <c r="C3136" s="318">
        <v>8.8667105835036845E-3</v>
      </c>
      <c r="D3136" s="318">
        <v>5.5178167324644839E-4</v>
      </c>
      <c r="E3136" s="318">
        <v>1.5402805479403084E-2</v>
      </c>
      <c r="F3136" s="318">
        <v>1.6587636670126398E-2</v>
      </c>
      <c r="G3136" s="318">
        <v>2.3724641663632967E-4</v>
      </c>
      <c r="H3136" s="318">
        <v>2.4910873746814618E-4</v>
      </c>
      <c r="I3136" s="318">
        <v>-2.2412329755303311E-2</v>
      </c>
      <c r="J3136" s="318">
        <v>0</v>
      </c>
      <c r="K3136" s="318" t="s">
        <v>634</v>
      </c>
      <c r="O3136" s="318">
        <v>0</v>
      </c>
      <c r="P3136" s="318">
        <v>0</v>
      </c>
      <c r="Q3136" s="318">
        <v>0</v>
      </c>
      <c r="R3136" s="318">
        <v>1</v>
      </c>
      <c r="S3136" s="318">
        <v>4.3478260869565216E-2</v>
      </c>
      <c r="T3136" s="318">
        <v>0</v>
      </c>
      <c r="U3136" s="318">
        <v>0</v>
      </c>
    </row>
    <row r="3137" spans="1:21" x14ac:dyDescent="0.2">
      <c r="A3137" s="318">
        <v>41081</v>
      </c>
      <c r="B3137" s="318">
        <v>392.59799199999998</v>
      </c>
      <c r="C3137" s="318">
        <v>-1.7545230627974886E-2</v>
      </c>
      <c r="D3137" s="318">
        <v>-1.1416340071807819E-3</v>
      </c>
      <c r="E3137" s="318">
        <v>1.5341435815291014E-2</v>
      </c>
      <c r="F3137" s="318">
        <v>1.652154626262109E-2</v>
      </c>
      <c r="G3137" s="318">
        <v>2.3535965287469385E-4</v>
      </c>
      <c r="H3137" s="318">
        <v>2.4712763551842855E-4</v>
      </c>
      <c r="I3137" s="318">
        <v>-1.9971881539645363E-2</v>
      </c>
      <c r="J3137" s="318">
        <v>0</v>
      </c>
      <c r="K3137" s="318" t="s">
        <v>634</v>
      </c>
      <c r="O3137" s="318">
        <v>0</v>
      </c>
      <c r="P3137" s="318">
        <v>0</v>
      </c>
      <c r="Q3137" s="318">
        <v>0</v>
      </c>
      <c r="R3137" s="318">
        <v>1</v>
      </c>
      <c r="S3137" s="318">
        <v>4.3478260869565216E-2</v>
      </c>
      <c r="T3137" s="318">
        <v>0</v>
      </c>
      <c r="U3137" s="318">
        <v>0</v>
      </c>
    </row>
    <row r="3138" spans="1:21" x14ac:dyDescent="0.2">
      <c r="A3138" s="318">
        <v>41082</v>
      </c>
      <c r="B3138" s="318">
        <v>385.53500400000001</v>
      </c>
      <c r="C3138" s="318">
        <v>-1.8154176771209358E-2</v>
      </c>
      <c r="D3138" s="318">
        <v>-3.9594082130198449E-4</v>
      </c>
      <c r="E3138" s="318">
        <v>1.3995492751655847E-2</v>
      </c>
      <c r="F3138" s="318">
        <v>1.5072069117167835E-2</v>
      </c>
      <c r="G3138" s="318">
        <v>1.9587381736165137E-4</v>
      </c>
      <c r="H3138" s="318">
        <v>2.0566750822973394E-4</v>
      </c>
      <c r="I3138" s="318">
        <v>-3.2320090389308297E-2</v>
      </c>
      <c r="J3138" s="318">
        <v>0</v>
      </c>
      <c r="K3138" s="318" t="s">
        <v>634</v>
      </c>
      <c r="O3138" s="318">
        <v>0</v>
      </c>
      <c r="P3138" s="318">
        <v>0</v>
      </c>
      <c r="Q3138" s="318">
        <v>0</v>
      </c>
      <c r="R3138" s="318">
        <v>1</v>
      </c>
      <c r="S3138" s="318">
        <v>4.3478260869565216E-2</v>
      </c>
      <c r="T3138" s="318">
        <v>0</v>
      </c>
      <c r="U3138" s="318">
        <v>0</v>
      </c>
    </row>
    <row r="3139" spans="1:21" x14ac:dyDescent="0.2">
      <c r="A3139" s="318">
        <v>41085</v>
      </c>
      <c r="B3139" s="318">
        <v>381.91400099999998</v>
      </c>
      <c r="C3139" s="318">
        <v>-9.4365354484423816E-3</v>
      </c>
      <c r="D3139" s="318">
        <v>-1.2184146928839114E-3</v>
      </c>
      <c r="E3139" s="318">
        <v>1.3995084381771919E-2</v>
      </c>
      <c r="F3139" s="318">
        <v>1.5071629334215913E-2</v>
      </c>
      <c r="G3139" s="318">
        <v>1.9586238685291628E-4</v>
      </c>
      <c r="H3139" s="318">
        <v>2.0565550619556209E-4</v>
      </c>
      <c r="I3139" s="318">
        <v>-3.6749655298967371E-2</v>
      </c>
      <c r="J3139" s="318">
        <v>0</v>
      </c>
      <c r="K3139" s="318" t="s">
        <v>634</v>
      </c>
      <c r="O3139" s="318">
        <v>0</v>
      </c>
      <c r="P3139" s="318">
        <v>0</v>
      </c>
      <c r="Q3139" s="318">
        <v>0</v>
      </c>
      <c r="R3139" s="318">
        <v>1</v>
      </c>
      <c r="S3139" s="318">
        <v>4.3478260869565216E-2</v>
      </c>
      <c r="T3139" s="318">
        <v>0</v>
      </c>
      <c r="U3139" s="318">
        <v>0</v>
      </c>
    </row>
    <row r="3140" spans="1:21" x14ac:dyDescent="0.2">
      <c r="A3140" s="318">
        <v>41086</v>
      </c>
      <c r="B3140" s="318">
        <v>382.76901199999998</v>
      </c>
      <c r="C3140" s="318">
        <v>2.2362504247564682E-3</v>
      </c>
      <c r="D3140" s="318">
        <v>-1.1548089110543218E-3</v>
      </c>
      <c r="E3140" s="318">
        <v>1.4008225380339549E-2</v>
      </c>
      <c r="F3140" s="318">
        <v>1.5085781178827206E-2</v>
      </c>
      <c r="G3140" s="318">
        <v>1.962303783063891E-4</v>
      </c>
      <c r="H3140" s="318">
        <v>2.0604189722170857E-4</v>
      </c>
      <c r="I3140" s="318">
        <v>-3.5195855882905684E-2</v>
      </c>
      <c r="J3140" s="318">
        <v>0</v>
      </c>
      <c r="K3140" s="318" t="s">
        <v>634</v>
      </c>
      <c r="O3140" s="318">
        <v>0</v>
      </c>
      <c r="P3140" s="318">
        <v>0</v>
      </c>
      <c r="Q3140" s="318">
        <v>0</v>
      </c>
      <c r="R3140" s="318">
        <v>1</v>
      </c>
      <c r="S3140" s="318">
        <v>4.3478260869565216E-2</v>
      </c>
      <c r="T3140" s="318">
        <v>0</v>
      </c>
      <c r="U3140" s="318">
        <v>0</v>
      </c>
    </row>
    <row r="3141" spans="1:21" x14ac:dyDescent="0.2">
      <c r="A3141" s="318">
        <v>41087</v>
      </c>
      <c r="B3141" s="318">
        <v>392.50299100000001</v>
      </c>
      <c r="C3141" s="318">
        <v>2.5112452161686869E-2</v>
      </c>
      <c r="D3141" s="318">
        <v>-3.3451858524963685E-4</v>
      </c>
      <c r="E3141" s="318">
        <v>1.5031140208166961E-2</v>
      </c>
      <c r="F3141" s="318">
        <v>1.6187381762641343E-2</v>
      </c>
      <c r="G3141" s="318">
        <v>2.2593517595757354E-4</v>
      </c>
      <c r="H3141" s="318">
        <v>2.3723193475545223E-4</v>
      </c>
      <c r="I3141" s="318">
        <v>-3.6529109864457628E-2</v>
      </c>
      <c r="J3141" s="318">
        <v>0</v>
      </c>
      <c r="K3141" s="318" t="s">
        <v>634</v>
      </c>
      <c r="O3141" s="318">
        <v>0</v>
      </c>
      <c r="P3141" s="318">
        <v>0</v>
      </c>
      <c r="Q3141" s="318">
        <v>0</v>
      </c>
      <c r="R3141" s="318">
        <v>1</v>
      </c>
      <c r="S3141" s="318">
        <v>4.3478260869565216E-2</v>
      </c>
      <c r="T3141" s="318">
        <v>0</v>
      </c>
      <c r="U3141" s="318">
        <v>0</v>
      </c>
    </row>
    <row r="3142" spans="1:21" x14ac:dyDescent="0.2">
      <c r="A3142" s="318">
        <v>41088</v>
      </c>
      <c r="B3142" s="318">
        <v>393.858002</v>
      </c>
      <c r="C3142" s="318">
        <v>3.446285747057526E-3</v>
      </c>
      <c r="D3142" s="318">
        <v>6.4024160284641282E-4</v>
      </c>
      <c r="E3142" s="318">
        <v>1.4550801774979664E-2</v>
      </c>
      <c r="F3142" s="318">
        <v>1.5670094219208869E-2</v>
      </c>
      <c r="G3142" s="318">
        <v>2.1172583229475136E-4</v>
      </c>
      <c r="H3142" s="318">
        <v>2.2231212390948893E-4</v>
      </c>
      <c r="I3142" s="318">
        <v>-2.5430763516165539E-2</v>
      </c>
      <c r="J3142" s="318">
        <v>0</v>
      </c>
      <c r="K3142" s="318" t="s">
        <v>634</v>
      </c>
      <c r="O3142" s="318">
        <v>0</v>
      </c>
      <c r="P3142" s="318">
        <v>0</v>
      </c>
      <c r="Q3142" s="318">
        <v>0</v>
      </c>
      <c r="R3142" s="318">
        <v>1</v>
      </c>
      <c r="S3142" s="318">
        <v>4.3478260869565216E-2</v>
      </c>
      <c r="T3142" s="318">
        <v>0</v>
      </c>
      <c r="U3142" s="318">
        <v>0</v>
      </c>
    </row>
    <row r="3143" spans="1:21" x14ac:dyDescent="0.2">
      <c r="A3143" s="318">
        <v>41089</v>
      </c>
      <c r="B3143" s="318">
        <v>407.08999599999999</v>
      </c>
      <c r="C3143" s="318">
        <v>3.3043838069553175E-2</v>
      </c>
      <c r="D3143" s="318">
        <v>2.7354392715854565E-3</v>
      </c>
      <c r="E3143" s="318">
        <v>1.5902619132135854E-2</v>
      </c>
      <c r="F3143" s="318">
        <v>1.7125897526915533E-2</v>
      </c>
      <c r="G3143" s="318">
        <v>2.5289329526177333E-4</v>
      </c>
      <c r="H3143" s="318">
        <v>2.65537960024862E-4</v>
      </c>
      <c r="I3143" s="318">
        <v>-2.3429317184573389E-2</v>
      </c>
      <c r="J3143" s="318">
        <v>0</v>
      </c>
      <c r="K3143" s="318" t="s">
        <v>634</v>
      </c>
      <c r="O3143" s="318">
        <v>0</v>
      </c>
      <c r="P3143" s="318">
        <v>0</v>
      </c>
      <c r="Q3143" s="318">
        <v>0</v>
      </c>
      <c r="R3143" s="318">
        <v>1</v>
      </c>
      <c r="S3143" s="318">
        <v>4.3478260869565216E-2</v>
      </c>
      <c r="T3143" s="318">
        <v>0</v>
      </c>
      <c r="U3143" s="318">
        <v>0</v>
      </c>
    </row>
    <row r="3144" spans="1:21" x14ac:dyDescent="0.2">
      <c r="A3144" s="318">
        <v>41092</v>
      </c>
      <c r="B3144" s="318">
        <v>410.834991</v>
      </c>
      <c r="C3144" s="318">
        <v>9.1573707368290194E-3</v>
      </c>
      <c r="D3144" s="318">
        <v>4.0095232384343678E-3</v>
      </c>
      <c r="E3144" s="318">
        <v>1.5250497209425248E-2</v>
      </c>
      <c r="F3144" s="318">
        <v>1.6423612379381034E-2</v>
      </c>
      <c r="G3144" s="318">
        <v>2.3257766513468727E-4</v>
      </c>
      <c r="H3144" s="318">
        <v>2.4420654839142164E-4</v>
      </c>
      <c r="I3144" s="318">
        <v>-6.3638496594285859E-3</v>
      </c>
      <c r="J3144" s="318">
        <v>0</v>
      </c>
      <c r="K3144" s="318" t="s">
        <v>634</v>
      </c>
      <c r="O3144" s="318">
        <v>0</v>
      </c>
      <c r="P3144" s="318">
        <v>0</v>
      </c>
      <c r="Q3144" s="318">
        <v>0</v>
      </c>
      <c r="R3144" s="318">
        <v>1</v>
      </c>
      <c r="S3144" s="318">
        <v>4.3478260869565216E-2</v>
      </c>
      <c r="T3144" s="318">
        <v>0</v>
      </c>
      <c r="U3144" s="318">
        <v>0</v>
      </c>
    </row>
    <row r="3145" spans="1:21" x14ac:dyDescent="0.2">
      <c r="A3145" s="318">
        <v>41093</v>
      </c>
      <c r="B3145" s="318">
        <v>419.15200800000002</v>
      </c>
      <c r="C3145" s="318">
        <v>2.0041989591097212E-2</v>
      </c>
      <c r="D3145" s="318">
        <v>5.7087111868987395E-3</v>
      </c>
      <c r="E3145" s="318">
        <v>1.4936230883719851E-2</v>
      </c>
      <c r="F3145" s="318">
        <v>1.6085171720929069E-2</v>
      </c>
      <c r="G3145" s="318">
        <v>2.2309099301178668E-4</v>
      </c>
      <c r="H3145" s="318">
        <v>2.3424554266237603E-4</v>
      </c>
      <c r="I3145" s="318">
        <v>2.4755549131887469E-3</v>
      </c>
      <c r="J3145" s="318">
        <v>0</v>
      </c>
      <c r="K3145" s="318" t="s">
        <v>634</v>
      </c>
      <c r="O3145" s="318">
        <v>0</v>
      </c>
      <c r="P3145" s="318">
        <v>0</v>
      </c>
      <c r="Q3145" s="318">
        <v>0</v>
      </c>
      <c r="R3145" s="318">
        <v>1</v>
      </c>
      <c r="S3145" s="318">
        <v>4.3478260869565216E-2</v>
      </c>
      <c r="T3145" s="318">
        <v>0</v>
      </c>
      <c r="U3145" s="318">
        <v>0</v>
      </c>
    </row>
    <row r="3146" spans="1:21" x14ac:dyDescent="0.2">
      <c r="A3146" s="318">
        <v>41094</v>
      </c>
      <c r="B3146" s="318">
        <v>415.23001099999999</v>
      </c>
      <c r="C3146" s="318">
        <v>-9.4010316520687833E-3</v>
      </c>
      <c r="D3146" s="318">
        <v>4.7949533753804683E-3</v>
      </c>
      <c r="E3146" s="318">
        <v>1.525770384280092E-2</v>
      </c>
      <c r="F3146" s="318">
        <v>1.6431373369170221E-2</v>
      </c>
      <c r="G3146" s="318">
        <v>2.3279752655462195E-4</v>
      </c>
      <c r="H3146" s="318">
        <v>2.4443740288235304E-4</v>
      </c>
      <c r="I3146" s="318">
        <v>1.6942768972472488E-2</v>
      </c>
      <c r="J3146" s="318">
        <v>0</v>
      </c>
      <c r="K3146" s="318" t="s">
        <v>634</v>
      </c>
      <c r="O3146" s="318">
        <v>0</v>
      </c>
      <c r="P3146" s="318">
        <v>0</v>
      </c>
      <c r="Q3146" s="318">
        <v>0</v>
      </c>
      <c r="R3146" s="318">
        <v>1</v>
      </c>
      <c r="S3146" s="318">
        <v>4.3478260869565216E-2</v>
      </c>
      <c r="T3146" s="318">
        <v>0</v>
      </c>
      <c r="U3146" s="318">
        <v>0</v>
      </c>
    </row>
    <row r="3147" spans="1:21" x14ac:dyDescent="0.2">
      <c r="A3147" s="318">
        <v>41095</v>
      </c>
      <c r="B3147" s="318">
        <v>412.040009</v>
      </c>
      <c r="C3147" s="318">
        <v>-7.7121562100300849E-3</v>
      </c>
      <c r="D3147" s="318">
        <v>3.1110637853439854E-3</v>
      </c>
      <c r="E3147" s="318">
        <v>1.4543901989644416E-2</v>
      </c>
      <c r="F3147" s="318">
        <v>1.5662663681155525E-2</v>
      </c>
      <c r="G3147" s="318">
        <v>2.115250850843828E-4</v>
      </c>
      <c r="H3147" s="318">
        <v>2.2210133933860194E-4</v>
      </c>
      <c r="I3147" s="318">
        <v>1.2001240405419153E-2</v>
      </c>
      <c r="J3147" s="318">
        <v>0</v>
      </c>
      <c r="K3147" s="318" t="s">
        <v>634</v>
      </c>
      <c r="O3147" s="318">
        <v>0</v>
      </c>
      <c r="P3147" s="318">
        <v>0</v>
      </c>
      <c r="Q3147" s="318">
        <v>0</v>
      </c>
      <c r="R3147" s="318">
        <v>1</v>
      </c>
      <c r="S3147" s="318">
        <v>4.3478260869565216E-2</v>
      </c>
      <c r="T3147" s="318">
        <v>0</v>
      </c>
      <c r="U3147" s="318">
        <v>0</v>
      </c>
    </row>
    <row r="3148" spans="1:21" x14ac:dyDescent="0.2">
      <c r="A3148" s="318">
        <v>41096</v>
      </c>
      <c r="B3148" s="318">
        <v>406.31298800000002</v>
      </c>
      <c r="C3148" s="318">
        <v>-1.399668484807276E-2</v>
      </c>
      <c r="D3148" s="318">
        <v>2.0145776522994137E-3</v>
      </c>
      <c r="E3148" s="318">
        <v>1.4938039824021483E-2</v>
      </c>
      <c r="F3148" s="318">
        <v>1.6087119810484673E-2</v>
      </c>
      <c r="G3148" s="318">
        <v>2.2314503378405176E-4</v>
      </c>
      <c r="H3148" s="318">
        <v>2.3430228547325436E-4</v>
      </c>
      <c r="I3148" s="318">
        <v>4.8916902362726123E-3</v>
      </c>
      <c r="J3148" s="318">
        <v>0</v>
      </c>
      <c r="K3148" s="318" t="s">
        <v>634</v>
      </c>
      <c r="O3148" s="318">
        <v>0</v>
      </c>
      <c r="P3148" s="318">
        <v>0</v>
      </c>
      <c r="Q3148" s="318">
        <v>0</v>
      </c>
      <c r="R3148" s="318">
        <v>1</v>
      </c>
      <c r="S3148" s="318">
        <v>4.3478260869565216E-2</v>
      </c>
      <c r="T3148" s="318">
        <v>0</v>
      </c>
      <c r="U3148" s="318">
        <v>0</v>
      </c>
    </row>
    <row r="3149" spans="1:21" x14ac:dyDescent="0.2">
      <c r="A3149" s="318">
        <v>41099</v>
      </c>
      <c r="B3149" s="318">
        <v>404.22100799999998</v>
      </c>
      <c r="C3149" s="318">
        <v>-5.1619911208909339E-3</v>
      </c>
      <c r="D3149" s="318">
        <v>2.0198234282713147E-3</v>
      </c>
      <c r="E3149" s="318">
        <v>1.4935372111305507E-2</v>
      </c>
      <c r="F3149" s="318">
        <v>1.6084246889098236E-2</v>
      </c>
      <c r="G3149" s="318">
        <v>2.2306534010316231E-4</v>
      </c>
      <c r="H3149" s="318">
        <v>2.3421860710832044E-4</v>
      </c>
      <c r="I3149" s="318">
        <v>-5.7352966853442778E-3</v>
      </c>
      <c r="J3149" s="318">
        <v>0</v>
      </c>
      <c r="K3149" s="318" t="s">
        <v>634</v>
      </c>
      <c r="O3149" s="318">
        <v>0</v>
      </c>
      <c r="P3149" s="318">
        <v>0</v>
      </c>
      <c r="Q3149" s="318">
        <v>0</v>
      </c>
      <c r="R3149" s="318">
        <v>1</v>
      </c>
      <c r="S3149" s="318">
        <v>4.3478260869565216E-2</v>
      </c>
      <c r="T3149" s="318">
        <v>0</v>
      </c>
      <c r="U3149" s="318">
        <v>0</v>
      </c>
    </row>
    <row r="3150" spans="1:21" x14ac:dyDescent="0.2">
      <c r="A3150" s="318">
        <v>41100</v>
      </c>
      <c r="B3150" s="318">
        <v>413.58898900000003</v>
      </c>
      <c r="C3150" s="318">
        <v>2.2910922610344813E-2</v>
      </c>
      <c r="D3150" s="318">
        <v>3.344426411203381E-3</v>
      </c>
      <c r="E3150" s="318">
        <v>1.5512793693523865E-2</v>
      </c>
      <c r="F3150" s="318">
        <v>1.6706085516102625E-2</v>
      </c>
      <c r="G3150" s="318">
        <v>2.406467681778338E-4</v>
      </c>
      <c r="H3150" s="318">
        <v>2.5267910658672551E-4</v>
      </c>
      <c r="I3150" s="318">
        <v>-1.0028737395443622E-3</v>
      </c>
      <c r="J3150" s="318">
        <v>0</v>
      </c>
      <c r="K3150" s="318" t="s">
        <v>634</v>
      </c>
      <c r="O3150" s="318">
        <v>0</v>
      </c>
      <c r="P3150" s="318">
        <v>0</v>
      </c>
      <c r="Q3150" s="318">
        <v>0</v>
      </c>
      <c r="R3150" s="318">
        <v>1</v>
      </c>
      <c r="S3150" s="318">
        <v>4.3478260869565216E-2</v>
      </c>
      <c r="T3150" s="318">
        <v>0</v>
      </c>
      <c r="U3150" s="318">
        <v>0</v>
      </c>
    </row>
    <row r="3151" spans="1:21" x14ac:dyDescent="0.2">
      <c r="A3151" s="318">
        <v>41101</v>
      </c>
      <c r="B3151" s="318">
        <v>411.94799799999998</v>
      </c>
      <c r="C3151" s="318">
        <v>-3.9755775627071535E-3</v>
      </c>
      <c r="D3151" s="318">
        <v>2.9349027653627134E-3</v>
      </c>
      <c r="E3151" s="318">
        <v>1.5590634269908565E-2</v>
      </c>
      <c r="F3151" s="318">
        <v>1.6789913829132301E-2</v>
      </c>
      <c r="G3151" s="318">
        <v>2.4306787693804737E-4</v>
      </c>
      <c r="H3151" s="318">
        <v>2.5522127078494978E-4</v>
      </c>
      <c r="I3151" s="318">
        <v>1.3031651472841485E-2</v>
      </c>
      <c r="J3151" s="318">
        <v>0</v>
      </c>
      <c r="K3151" s="318" t="s">
        <v>634</v>
      </c>
      <c r="O3151" s="318">
        <v>0</v>
      </c>
      <c r="P3151" s="318">
        <v>0</v>
      </c>
      <c r="Q3151" s="318">
        <v>0</v>
      </c>
      <c r="R3151" s="318">
        <v>1</v>
      </c>
      <c r="S3151" s="318">
        <v>4.3478260869565216E-2</v>
      </c>
      <c r="T3151" s="318">
        <v>0</v>
      </c>
      <c r="U3151" s="318">
        <v>0</v>
      </c>
    </row>
    <row r="3152" spans="1:21" x14ac:dyDescent="0.2">
      <c r="A3152" s="318">
        <v>41102</v>
      </c>
      <c r="B3152" s="318">
        <v>407.35299700000002</v>
      </c>
      <c r="C3152" s="318">
        <v>-1.1216998897680965E-2</v>
      </c>
      <c r="D3152" s="318">
        <v>3.1538132740146297E-3</v>
      </c>
      <c r="E3152" s="318">
        <v>1.5344545712616113E-2</v>
      </c>
      <c r="F3152" s="318">
        <v>1.6524895382817352E-2</v>
      </c>
      <c r="G3152" s="318">
        <v>2.3545508312656556E-4</v>
      </c>
      <c r="H3152" s="318">
        <v>2.4722783728289382E-4</v>
      </c>
      <c r="I3152" s="318">
        <v>1.2936442951641531E-2</v>
      </c>
      <c r="J3152" s="318">
        <v>0</v>
      </c>
      <c r="K3152" s="318" t="s">
        <v>634</v>
      </c>
      <c r="O3152" s="318">
        <v>0</v>
      </c>
      <c r="P3152" s="318">
        <v>0</v>
      </c>
      <c r="Q3152" s="318">
        <v>0</v>
      </c>
      <c r="R3152" s="318">
        <v>1</v>
      </c>
      <c r="S3152" s="318">
        <v>4.3478260869565216E-2</v>
      </c>
      <c r="T3152" s="318">
        <v>0</v>
      </c>
      <c r="U3152" s="318">
        <v>0</v>
      </c>
    </row>
    <row r="3153" spans="1:21" x14ac:dyDescent="0.2">
      <c r="A3153" s="318">
        <v>41103</v>
      </c>
      <c r="B3153" s="318">
        <v>416.08599900000002</v>
      </c>
      <c r="C3153" s="318">
        <v>2.1211843222258893E-2</v>
      </c>
      <c r="D3153" s="318">
        <v>4.0583491109661722E-3</v>
      </c>
      <c r="E3153" s="318">
        <v>1.5838456104055931E-2</v>
      </c>
      <c r="F3153" s="318">
        <v>1.7056798881291003E-2</v>
      </c>
      <c r="G3153" s="318">
        <v>2.5085669176010659E-4</v>
      </c>
      <c r="H3153" s="318">
        <v>2.6339952634811195E-4</v>
      </c>
      <c r="I3153" s="318">
        <v>8.7815795330854433E-3</v>
      </c>
      <c r="J3153" s="318">
        <v>0</v>
      </c>
      <c r="K3153" s="318" t="s">
        <v>634</v>
      </c>
      <c r="O3153" s="318">
        <v>0</v>
      </c>
      <c r="P3153" s="318">
        <v>0</v>
      </c>
      <c r="Q3153" s="318">
        <v>0</v>
      </c>
      <c r="R3153" s="318">
        <v>1</v>
      </c>
      <c r="S3153" s="318">
        <v>4.3478260869565216E-2</v>
      </c>
      <c r="T3153" s="318">
        <v>0</v>
      </c>
      <c r="U3153" s="318">
        <v>0</v>
      </c>
    </row>
    <row r="3154" spans="1:21" x14ac:dyDescent="0.2">
      <c r="A3154" s="318">
        <v>41106</v>
      </c>
      <c r="B3154" s="318">
        <v>416.79699699999998</v>
      </c>
      <c r="C3154" s="318">
        <v>1.7073182574841304E-3</v>
      </c>
      <c r="D3154" s="318">
        <v>2.9563143256404172E-3</v>
      </c>
      <c r="E3154" s="318">
        <v>1.5107717089942803E-2</v>
      </c>
      <c r="F3154" s="318">
        <v>1.6269849173784556E-2</v>
      </c>
      <c r="G3154" s="318">
        <v>2.2824311566974984E-4</v>
      </c>
      <c r="H3154" s="318">
        <v>2.3965527145323735E-4</v>
      </c>
      <c r="I3154" s="318">
        <v>1.9699006708402772E-2</v>
      </c>
      <c r="J3154" s="318">
        <v>0</v>
      </c>
      <c r="K3154" s="318" t="s">
        <v>634</v>
      </c>
      <c r="O3154" s="318">
        <v>0</v>
      </c>
      <c r="P3154" s="318">
        <v>0</v>
      </c>
      <c r="Q3154" s="318">
        <v>0</v>
      </c>
      <c r="R3154" s="318">
        <v>1</v>
      </c>
      <c r="S3154" s="318">
        <v>4.3478260869565216E-2</v>
      </c>
      <c r="T3154" s="318">
        <v>0</v>
      </c>
      <c r="U3154" s="318">
        <v>0</v>
      </c>
    </row>
    <row r="3155" spans="1:21" x14ac:dyDescent="0.2">
      <c r="A3155" s="318">
        <v>41107</v>
      </c>
      <c r="B3155" s="318">
        <v>419.06201199999998</v>
      </c>
      <c r="C3155" s="318">
        <v>5.4196234524502406E-3</v>
      </c>
      <c r="D3155" s="318">
        <v>3.3909933502728269E-3</v>
      </c>
      <c r="E3155" s="318">
        <v>1.5037521036723808E-2</v>
      </c>
      <c r="F3155" s="318">
        <v>1.6194253424164098E-2</v>
      </c>
      <c r="G3155" s="318">
        <v>2.2612703892991109E-4</v>
      </c>
      <c r="H3155" s="318">
        <v>2.3743339087640666E-4</v>
      </c>
      <c r="I3155" s="318">
        <v>1.7261564669225012E-2</v>
      </c>
      <c r="J3155" s="318">
        <v>0</v>
      </c>
      <c r="K3155" s="318" t="s">
        <v>634</v>
      </c>
      <c r="O3155" s="318">
        <v>0</v>
      </c>
      <c r="P3155" s="318">
        <v>0</v>
      </c>
      <c r="Q3155" s="318">
        <v>0</v>
      </c>
      <c r="R3155" s="318">
        <v>1</v>
      </c>
      <c r="S3155" s="318">
        <v>4.3478260869565216E-2</v>
      </c>
      <c r="T3155" s="318">
        <v>0</v>
      </c>
      <c r="U3155" s="318">
        <v>0</v>
      </c>
    </row>
    <row r="3156" spans="1:21" x14ac:dyDescent="0.2">
      <c r="A3156" s="318">
        <v>41108</v>
      </c>
      <c r="B3156" s="318">
        <v>424.40499899999998</v>
      </c>
      <c r="C3156" s="318">
        <v>1.2669276681330544E-2</v>
      </c>
      <c r="D3156" s="318">
        <v>3.2963570666321557E-3</v>
      </c>
      <c r="E3156" s="318">
        <v>1.4969175795406641E-2</v>
      </c>
      <c r="F3156" s="318">
        <v>1.6120650856591767E-2</v>
      </c>
      <c r="G3156" s="318">
        <v>2.2407622399378806E-4</v>
      </c>
      <c r="H3156" s="318">
        <v>2.3528003519347748E-4</v>
      </c>
      <c r="I3156" s="318">
        <v>2.1522446499743469E-2</v>
      </c>
      <c r="J3156" s="318">
        <v>0</v>
      </c>
      <c r="K3156" s="318" t="s">
        <v>634</v>
      </c>
      <c r="O3156" s="318">
        <v>0</v>
      </c>
      <c r="P3156" s="318">
        <v>0</v>
      </c>
      <c r="Q3156" s="318">
        <v>0</v>
      </c>
      <c r="R3156" s="318">
        <v>1</v>
      </c>
      <c r="S3156" s="318">
        <v>4.3478260869565216E-2</v>
      </c>
      <c r="T3156" s="318">
        <v>0</v>
      </c>
      <c r="U3156" s="318">
        <v>0</v>
      </c>
    </row>
    <row r="3157" spans="1:21" x14ac:dyDescent="0.2">
      <c r="A3157" s="318">
        <v>41109</v>
      </c>
      <c r="B3157" s="318">
        <v>427.13400300000001</v>
      </c>
      <c r="C3157" s="318">
        <v>6.4096026994845175E-3</v>
      </c>
      <c r="D3157" s="318">
        <v>3.1793519292979094E-3</v>
      </c>
      <c r="E3157" s="318">
        <v>1.4933017855908927E-2</v>
      </c>
      <c r="F3157" s="318">
        <v>1.6081711537132691E-2</v>
      </c>
      <c r="G3157" s="318">
        <v>2.2299502228489485E-4</v>
      </c>
      <c r="H3157" s="318">
        <v>2.3414477339913961E-4</v>
      </c>
      <c r="I3157" s="318">
        <v>2.6829422631944922E-2</v>
      </c>
      <c r="J3157" s="318">
        <v>0</v>
      </c>
      <c r="K3157" s="318" t="s">
        <v>634</v>
      </c>
      <c r="O3157" s="318">
        <v>0</v>
      </c>
      <c r="P3157" s="318">
        <v>0</v>
      </c>
      <c r="Q3157" s="318">
        <v>0</v>
      </c>
      <c r="R3157" s="318">
        <v>1</v>
      </c>
      <c r="S3157" s="318">
        <v>4.3478260869565216E-2</v>
      </c>
      <c r="T3157" s="318">
        <v>0</v>
      </c>
      <c r="U3157" s="318">
        <v>0</v>
      </c>
    </row>
    <row r="3158" spans="1:21" x14ac:dyDescent="0.2">
      <c r="A3158" s="318">
        <v>41110</v>
      </c>
      <c r="B3158" s="318">
        <v>423.93899499999998</v>
      </c>
      <c r="C3158" s="318">
        <v>-7.5082231887360967E-3</v>
      </c>
      <c r="D3158" s="318">
        <v>3.6573046644997561E-3</v>
      </c>
      <c r="E3158" s="318">
        <v>1.4387180353129442E-2</v>
      </c>
      <c r="F3158" s="318">
        <v>1.5493886534139398E-2</v>
      </c>
      <c r="G3158" s="318">
        <v>2.0699095851347383E-4</v>
      </c>
      <c r="H3158" s="318">
        <v>2.1734050643914754E-4</v>
      </c>
      <c r="I3158" s="318">
        <v>2.6380322709742238E-2</v>
      </c>
      <c r="J3158" s="318">
        <v>0</v>
      </c>
      <c r="K3158" s="318" t="s">
        <v>634</v>
      </c>
      <c r="O3158" s="318">
        <v>0</v>
      </c>
      <c r="P3158" s="318">
        <v>0</v>
      </c>
      <c r="Q3158" s="318">
        <v>0</v>
      </c>
      <c r="R3158" s="318">
        <v>1</v>
      </c>
      <c r="S3158" s="318">
        <v>4.3478260869565216E-2</v>
      </c>
      <c r="T3158" s="318">
        <v>0</v>
      </c>
      <c r="U3158" s="318">
        <v>0</v>
      </c>
    </row>
    <row r="3159" spans="1:21" x14ac:dyDescent="0.2">
      <c r="A3159" s="318">
        <v>41113</v>
      </c>
      <c r="B3159" s="318">
        <v>412.80499300000002</v>
      </c>
      <c r="C3159" s="318">
        <v>-2.6614255623357012E-2</v>
      </c>
      <c r="D3159" s="318">
        <v>3.2544437667784394E-3</v>
      </c>
      <c r="E3159" s="318">
        <v>1.5127851095164459E-2</v>
      </c>
      <c r="F3159" s="318">
        <v>1.6291531948638648E-2</v>
      </c>
      <c r="G3159" s="318">
        <v>2.2885187875746851E-4</v>
      </c>
      <c r="H3159" s="318">
        <v>2.4029447269534193E-4</v>
      </c>
      <c r="I3159" s="318">
        <v>2.2962528790537007E-2</v>
      </c>
      <c r="J3159" s="318">
        <v>0</v>
      </c>
      <c r="K3159" s="318" t="s">
        <v>634</v>
      </c>
      <c r="O3159" s="318">
        <v>0</v>
      </c>
      <c r="P3159" s="318">
        <v>0</v>
      </c>
      <c r="Q3159" s="318">
        <v>0</v>
      </c>
      <c r="R3159" s="318">
        <v>1</v>
      </c>
      <c r="S3159" s="318">
        <v>4.3478260869565216E-2</v>
      </c>
      <c r="T3159" s="318">
        <v>0</v>
      </c>
      <c r="U3159" s="318">
        <v>0</v>
      </c>
    </row>
    <row r="3160" spans="1:21" x14ac:dyDescent="0.2">
      <c r="A3160" s="318">
        <v>41114</v>
      </c>
      <c r="B3160" s="318">
        <v>411.45001200000002</v>
      </c>
      <c r="C3160" s="318">
        <v>-3.2877743230709747E-3</v>
      </c>
      <c r="D3160" s="318">
        <v>3.5472419156056495E-3</v>
      </c>
      <c r="E3160" s="318">
        <v>1.4928122610308816E-2</v>
      </c>
      <c r="F3160" s="318">
        <v>1.6076439734178723E-2</v>
      </c>
      <c r="G3160" s="318">
        <v>2.228488446684133E-4</v>
      </c>
      <c r="H3160" s="318">
        <v>2.3399128690183399E-4</v>
      </c>
      <c r="I3160" s="318">
        <v>1.8016954568082645E-2</v>
      </c>
      <c r="J3160" s="318">
        <v>0</v>
      </c>
      <c r="K3160" s="318" t="s">
        <v>634</v>
      </c>
      <c r="O3160" s="318">
        <v>0</v>
      </c>
      <c r="P3160" s="318">
        <v>0</v>
      </c>
      <c r="Q3160" s="318">
        <v>0</v>
      </c>
      <c r="R3160" s="318">
        <v>1</v>
      </c>
      <c r="S3160" s="318">
        <v>4.3478260869565216E-2</v>
      </c>
      <c r="T3160" s="318">
        <v>0</v>
      </c>
      <c r="U3160" s="318">
        <v>0</v>
      </c>
    </row>
    <row r="3161" spans="1:21" x14ac:dyDescent="0.2">
      <c r="A3161" s="318">
        <v>41115</v>
      </c>
      <c r="B3161" s="318">
        <v>412.864014</v>
      </c>
      <c r="C3161" s="318">
        <v>3.430739602378182E-3</v>
      </c>
      <c r="D3161" s="318">
        <v>3.6041223526352543E-3</v>
      </c>
      <c r="E3161" s="318">
        <v>1.4925152971413266E-2</v>
      </c>
      <c r="F3161" s="318">
        <v>1.6073241661521978E-2</v>
      </c>
      <c r="G3161" s="318">
        <v>2.2276019122008628E-4</v>
      </c>
      <c r="H3161" s="318">
        <v>2.3389820078109061E-4</v>
      </c>
      <c r="I3161" s="318">
        <v>2.1458166971403115E-2</v>
      </c>
      <c r="J3161" s="318">
        <v>0</v>
      </c>
      <c r="K3161" s="318" t="s">
        <v>634</v>
      </c>
      <c r="O3161" s="318">
        <v>0</v>
      </c>
      <c r="P3161" s="318">
        <v>0</v>
      </c>
      <c r="Q3161" s="318">
        <v>0</v>
      </c>
      <c r="R3161" s="318">
        <v>1</v>
      </c>
      <c r="S3161" s="318">
        <v>4.3478260869565216E-2</v>
      </c>
      <c r="T3161" s="318">
        <v>0</v>
      </c>
      <c r="U3161" s="318">
        <v>0</v>
      </c>
    </row>
    <row r="3162" spans="1:21" x14ac:dyDescent="0.2">
      <c r="A3162" s="318">
        <v>41116</v>
      </c>
      <c r="B3162" s="318">
        <v>419.92401100000001</v>
      </c>
      <c r="C3162" s="318">
        <v>1.6955493898572895E-2</v>
      </c>
      <c r="D3162" s="318">
        <v>3.215695768677447E-3</v>
      </c>
      <c r="E3162" s="318">
        <v>1.4435522706072738E-2</v>
      </c>
      <c r="F3162" s="318">
        <v>1.5545947529616794E-2</v>
      </c>
      <c r="G3162" s="318">
        <v>2.0838431579754159E-4</v>
      </c>
      <c r="H3162" s="318">
        <v>2.1880353158741867E-4</v>
      </c>
      <c r="I3162" s="318">
        <v>1.9913842642628455E-2</v>
      </c>
      <c r="J3162" s="318">
        <v>0</v>
      </c>
      <c r="K3162" s="318" t="s">
        <v>634</v>
      </c>
      <c r="O3162" s="318">
        <v>0</v>
      </c>
      <c r="P3162" s="318">
        <v>0</v>
      </c>
      <c r="Q3162" s="318">
        <v>0</v>
      </c>
      <c r="R3162" s="318">
        <v>1</v>
      </c>
      <c r="S3162" s="318">
        <v>4.3478260869565216E-2</v>
      </c>
      <c r="T3162" s="318">
        <v>0</v>
      </c>
      <c r="U3162" s="318">
        <v>0</v>
      </c>
    </row>
    <row r="3163" spans="1:21" x14ac:dyDescent="0.2">
      <c r="A3163" s="318">
        <v>41117</v>
      </c>
      <c r="B3163" s="318">
        <v>425.19699100000003</v>
      </c>
      <c r="C3163" s="318">
        <v>1.2478801055130525E-2</v>
      </c>
      <c r="D3163" s="318">
        <v>3.6458155452523525E-3</v>
      </c>
      <c r="E3163" s="318">
        <v>1.4576613461799691E-2</v>
      </c>
      <c r="F3163" s="318">
        <v>1.5697891420399665E-2</v>
      </c>
      <c r="G3163" s="318">
        <v>2.1247766001471999E-4</v>
      </c>
      <c r="H3163" s="318">
        <v>2.23101543015456E-4</v>
      </c>
      <c r="I3163" s="318">
        <v>2.1092763442452853E-2</v>
      </c>
      <c r="J3163" s="318">
        <v>0</v>
      </c>
      <c r="K3163" s="318" t="s">
        <v>634</v>
      </c>
      <c r="O3163" s="318">
        <v>0</v>
      </c>
      <c r="P3163" s="318">
        <v>0</v>
      </c>
      <c r="Q3163" s="318">
        <v>0</v>
      </c>
      <c r="R3163" s="318">
        <v>1</v>
      </c>
      <c r="S3163" s="318">
        <v>4.3478260869565216E-2</v>
      </c>
      <c r="T3163" s="318">
        <v>0</v>
      </c>
      <c r="U3163" s="318">
        <v>0</v>
      </c>
    </row>
    <row r="3164" spans="1:21" x14ac:dyDescent="0.2">
      <c r="A3164" s="318">
        <v>41120</v>
      </c>
      <c r="B3164" s="318">
        <v>425.75500499999998</v>
      </c>
      <c r="C3164" s="318">
        <v>1.311505425939671E-3</v>
      </c>
      <c r="D3164" s="318">
        <v>2.1347520860326616E-3</v>
      </c>
      <c r="E3164" s="318">
        <v>1.2928280835738871E-2</v>
      </c>
      <c r="F3164" s="318">
        <v>1.3922763976949552E-2</v>
      </c>
      <c r="G3164" s="318">
        <v>1.6714044536773296E-4</v>
      </c>
      <c r="H3164" s="318">
        <v>1.7549746763611962E-4</v>
      </c>
      <c r="I3164" s="318">
        <v>2.884771870998859E-2</v>
      </c>
      <c r="J3164" s="318">
        <v>0</v>
      </c>
      <c r="K3164" s="318" t="s">
        <v>634</v>
      </c>
      <c r="O3164" s="318">
        <v>0</v>
      </c>
      <c r="P3164" s="318">
        <v>0</v>
      </c>
      <c r="Q3164" s="318">
        <v>0</v>
      </c>
      <c r="R3164" s="318">
        <v>1</v>
      </c>
      <c r="S3164" s="318">
        <v>4.3478260869565216E-2</v>
      </c>
      <c r="T3164" s="318">
        <v>0</v>
      </c>
      <c r="U3164" s="318">
        <v>0</v>
      </c>
    </row>
    <row r="3165" spans="1:21" x14ac:dyDescent="0.2">
      <c r="A3165" s="318">
        <v>41121</v>
      </c>
      <c r="B3165" s="318">
        <v>423.31500199999999</v>
      </c>
      <c r="C3165" s="318">
        <v>-5.7474877141423129E-3</v>
      </c>
      <c r="D3165" s="318">
        <v>1.424996921700693E-3</v>
      </c>
      <c r="E3165" s="318">
        <v>1.2932599581384235E-2</v>
      </c>
      <c r="F3165" s="318">
        <v>1.3927414933798407E-2</v>
      </c>
      <c r="G3165" s="318">
        <v>1.6725213193241969E-4</v>
      </c>
      <c r="H3165" s="318">
        <v>1.7561473852904067E-4</v>
      </c>
      <c r="I3165" s="318">
        <v>2.6910177163096915E-2</v>
      </c>
      <c r="J3165" s="318">
        <v>0</v>
      </c>
      <c r="K3165" s="318" t="s">
        <v>634</v>
      </c>
      <c r="O3165" s="318">
        <v>0</v>
      </c>
      <c r="P3165" s="318">
        <v>0</v>
      </c>
      <c r="Q3165" s="318">
        <v>0</v>
      </c>
      <c r="R3165" s="318">
        <v>1</v>
      </c>
      <c r="S3165" s="318">
        <v>4.3478260869565216E-2</v>
      </c>
      <c r="T3165" s="318">
        <v>0</v>
      </c>
      <c r="U3165" s="318">
        <v>0</v>
      </c>
    </row>
    <row r="3166" spans="1:21" x14ac:dyDescent="0.2">
      <c r="A3166" s="318">
        <v>41122</v>
      </c>
      <c r="B3166" s="318">
        <v>422.90701300000001</v>
      </c>
      <c r="C3166" s="318">
        <v>-9.6426002722755765E-4</v>
      </c>
      <c r="D3166" s="318">
        <v>4.2469932082808443E-4</v>
      </c>
      <c r="E3166" s="318">
        <v>1.2212997728378343E-2</v>
      </c>
      <c r="F3166" s="318">
        <v>1.3152459092099753E-2</v>
      </c>
      <c r="G3166" s="318">
        <v>1.4915731351337457E-4</v>
      </c>
      <c r="H3166" s="318">
        <v>1.566151791890433E-4</v>
      </c>
      <c r="I3166" s="318">
        <v>2.4839543839769853E-2</v>
      </c>
      <c r="J3166" s="318">
        <v>0</v>
      </c>
      <c r="K3166" s="318" t="s">
        <v>634</v>
      </c>
      <c r="O3166" s="318">
        <v>0</v>
      </c>
      <c r="P3166" s="318">
        <v>0</v>
      </c>
      <c r="Q3166" s="318">
        <v>0</v>
      </c>
      <c r="R3166" s="318">
        <v>1</v>
      </c>
      <c r="S3166" s="318">
        <v>4.3478260869565216E-2</v>
      </c>
      <c r="T3166" s="318">
        <v>0</v>
      </c>
      <c r="U3166" s="318">
        <v>0</v>
      </c>
    </row>
    <row r="3167" spans="1:21" x14ac:dyDescent="0.2">
      <c r="A3167" s="318">
        <v>41123</v>
      </c>
      <c r="B3167" s="318">
        <v>417.61801100000002</v>
      </c>
      <c r="C3167" s="318">
        <v>-1.2585162029882175E-2</v>
      </c>
      <c r="D3167" s="318">
        <v>2.7307406474173269E-4</v>
      </c>
      <c r="E3167" s="318">
        <v>1.2359965572153716E-2</v>
      </c>
      <c r="F3167" s="318">
        <v>1.3310732154627077E-2</v>
      </c>
      <c r="G3167" s="318">
        <v>1.5276874894482511E-4</v>
      </c>
      <c r="H3167" s="318">
        <v>1.6040718639206638E-4</v>
      </c>
      <c r="I3167" s="318">
        <v>2.4288011586214381E-2</v>
      </c>
      <c r="J3167" s="318">
        <v>0</v>
      </c>
      <c r="K3167" s="318" t="s">
        <v>634</v>
      </c>
      <c r="O3167" s="318">
        <v>0</v>
      </c>
      <c r="P3167" s="318">
        <v>0</v>
      </c>
      <c r="Q3167" s="318">
        <v>0</v>
      </c>
      <c r="R3167" s="318">
        <v>1</v>
      </c>
      <c r="S3167" s="318">
        <v>4.3478260869565216E-2</v>
      </c>
      <c r="T3167" s="318">
        <v>0</v>
      </c>
      <c r="U3167" s="318">
        <v>0</v>
      </c>
    </row>
    <row r="3168" spans="1:21" x14ac:dyDescent="0.2">
      <c r="A3168" s="318">
        <v>41124</v>
      </c>
      <c r="B3168" s="318">
        <v>427.16198700000001</v>
      </c>
      <c r="C3168" s="318">
        <v>2.2596136517663543E-2</v>
      </c>
      <c r="D3168" s="318">
        <v>1.7163260993938102E-3</v>
      </c>
      <c r="E3168" s="318">
        <v>1.3126666919836017E-2</v>
      </c>
      <c r="F3168" s="318">
        <v>1.4136410529054171E-2</v>
      </c>
      <c r="G3168" s="318">
        <v>1.7230938442431716E-4</v>
      </c>
      <c r="H3168" s="318">
        <v>1.8092485364553304E-4</v>
      </c>
      <c r="I3168" s="318">
        <v>1.6931253084799185E-2</v>
      </c>
      <c r="J3168" s="318">
        <v>0</v>
      </c>
      <c r="K3168" s="318" t="s">
        <v>634</v>
      </c>
      <c r="O3168" s="318">
        <v>0</v>
      </c>
      <c r="P3168" s="318">
        <v>0</v>
      </c>
      <c r="Q3168" s="318">
        <v>0</v>
      </c>
      <c r="R3168" s="318">
        <v>1</v>
      </c>
      <c r="S3168" s="318">
        <v>4.3478260869565216E-2</v>
      </c>
      <c r="T3168" s="318">
        <v>0</v>
      </c>
      <c r="U3168" s="318">
        <v>0</v>
      </c>
    </row>
    <row r="3169" spans="1:21" x14ac:dyDescent="0.2">
      <c r="A3169" s="318">
        <v>41127</v>
      </c>
      <c r="B3169" s="318">
        <v>428.95400999999998</v>
      </c>
      <c r="C3169" s="318">
        <v>4.1864084388815725E-3</v>
      </c>
      <c r="D3169" s="318">
        <v>2.5821876844868735E-3</v>
      </c>
      <c r="E3169" s="318">
        <v>1.2628630646747989E-2</v>
      </c>
      <c r="F3169" s="318">
        <v>1.360006377342091E-2</v>
      </c>
      <c r="G3169" s="318">
        <v>1.5948231201198254E-4</v>
      </c>
      <c r="H3169" s="318">
        <v>1.6745642761258167E-4</v>
      </c>
      <c r="I3169" s="318">
        <v>2.8703179054727673E-2</v>
      </c>
      <c r="J3169" s="318">
        <v>0</v>
      </c>
      <c r="K3169" s="318" t="s">
        <v>634</v>
      </c>
      <c r="O3169" s="318">
        <v>0</v>
      </c>
      <c r="P3169" s="318">
        <v>0</v>
      </c>
      <c r="Q3169" s="318">
        <v>0</v>
      </c>
      <c r="R3169" s="318">
        <v>1</v>
      </c>
      <c r="S3169" s="318">
        <v>4.3478260869565216E-2</v>
      </c>
      <c r="T3169" s="318">
        <v>0</v>
      </c>
      <c r="U3169" s="318">
        <v>0</v>
      </c>
    </row>
    <row r="3170" spans="1:21" x14ac:dyDescent="0.2">
      <c r="A3170" s="318">
        <v>41128</v>
      </c>
      <c r="B3170" s="318">
        <v>432.67199699999998</v>
      </c>
      <c r="C3170" s="318">
        <v>8.6302178585050283E-3</v>
      </c>
      <c r="D3170" s="318">
        <v>3.2389595406485858E-3</v>
      </c>
      <c r="E3170" s="318">
        <v>1.2564223551743765E-2</v>
      </c>
      <c r="F3170" s="318">
        <v>1.3530702286493284E-2</v>
      </c>
      <c r="G3170" s="318">
        <v>1.5785971345819272E-4</v>
      </c>
      <c r="H3170" s="318">
        <v>1.6575269913110237E-4</v>
      </c>
      <c r="I3170" s="318">
        <v>3.1182866320410965E-2</v>
      </c>
      <c r="J3170" s="318">
        <v>0</v>
      </c>
      <c r="K3170" s="318" t="s">
        <v>634</v>
      </c>
      <c r="O3170" s="318">
        <v>0</v>
      </c>
      <c r="P3170" s="318">
        <v>0</v>
      </c>
      <c r="Q3170" s="318">
        <v>0</v>
      </c>
      <c r="R3170" s="318">
        <v>1</v>
      </c>
      <c r="S3170" s="318">
        <v>4.3478260869565216E-2</v>
      </c>
      <c r="T3170" s="318">
        <v>0</v>
      </c>
      <c r="U3170" s="318">
        <v>0</v>
      </c>
    </row>
    <row r="3171" spans="1:21" x14ac:dyDescent="0.2">
      <c r="A3171" s="318">
        <v>41129</v>
      </c>
      <c r="B3171" s="318">
        <v>427.84799199999998</v>
      </c>
      <c r="C3171" s="318">
        <v>-1.1211954623247988E-2</v>
      </c>
      <c r="D3171" s="318">
        <v>1.6140606247632145E-3</v>
      </c>
      <c r="E3171" s="318">
        <v>1.2090473175390852E-2</v>
      </c>
      <c r="F3171" s="318">
        <v>1.3020509573497841E-2</v>
      </c>
      <c r="G3171" s="318">
        <v>1.4617954160484574E-4</v>
      </c>
      <c r="H3171" s="318">
        <v>1.5348851868508804E-4</v>
      </c>
      <c r="I3171" s="318">
        <v>4.211162407875188E-2</v>
      </c>
      <c r="J3171" s="318">
        <v>0</v>
      </c>
      <c r="K3171" s="318" t="s">
        <v>634</v>
      </c>
      <c r="O3171" s="318">
        <v>0</v>
      </c>
      <c r="P3171" s="318">
        <v>0</v>
      </c>
      <c r="Q3171" s="318">
        <v>0</v>
      </c>
      <c r="R3171" s="318">
        <v>1</v>
      </c>
      <c r="S3171" s="318">
        <v>4.3478260869565216E-2</v>
      </c>
      <c r="T3171" s="318">
        <v>0</v>
      </c>
      <c r="U3171" s="318">
        <v>0</v>
      </c>
    </row>
    <row r="3172" spans="1:21" x14ac:dyDescent="0.2">
      <c r="A3172" s="318">
        <v>41130</v>
      </c>
      <c r="B3172" s="318">
        <v>432.48599200000001</v>
      </c>
      <c r="C3172" s="318">
        <v>1.078196378867027E-2</v>
      </c>
      <c r="D3172" s="318">
        <v>2.3168006891145206E-3</v>
      </c>
      <c r="E3172" s="318">
        <v>1.2177903164941677E-2</v>
      </c>
      <c r="F3172" s="318">
        <v>1.3114664946860267E-2</v>
      </c>
      <c r="G3172" s="318">
        <v>1.4830132549469653E-4</v>
      </c>
      <c r="H3172" s="318">
        <v>1.5571639176943137E-4</v>
      </c>
      <c r="I3172" s="318">
        <v>3.3308651282936065E-2</v>
      </c>
      <c r="J3172" s="318">
        <v>0</v>
      </c>
      <c r="K3172" s="318" t="s">
        <v>634</v>
      </c>
      <c r="O3172" s="318">
        <v>0</v>
      </c>
      <c r="P3172" s="318">
        <v>0</v>
      </c>
      <c r="Q3172" s="318">
        <v>0</v>
      </c>
      <c r="R3172" s="318">
        <v>1</v>
      </c>
      <c r="S3172" s="318">
        <v>4.3478260869565216E-2</v>
      </c>
      <c r="T3172" s="318">
        <v>0</v>
      </c>
      <c r="U3172" s="318">
        <v>0</v>
      </c>
    </row>
    <row r="3173" spans="1:21" x14ac:dyDescent="0.2">
      <c r="A3173" s="318">
        <v>41131</v>
      </c>
      <c r="B3173" s="318">
        <v>430.31399499999998</v>
      </c>
      <c r="C3173" s="318">
        <v>-5.0347742718546027E-3</v>
      </c>
      <c r="D3173" s="318">
        <v>2.6111923379633956E-3</v>
      </c>
      <c r="E3173" s="318">
        <v>1.190606660014965E-2</v>
      </c>
      <c r="F3173" s="318">
        <v>1.2821917877084239E-2</v>
      </c>
      <c r="G3173" s="318">
        <v>1.4175442188719907E-4</v>
      </c>
      <c r="H3173" s="318">
        <v>1.4884214298155904E-4</v>
      </c>
      <c r="I3173" s="318">
        <v>3.5954567539382754E-2</v>
      </c>
      <c r="J3173" s="318">
        <v>0</v>
      </c>
      <c r="K3173" s="318" t="s">
        <v>634</v>
      </c>
      <c r="O3173" s="318">
        <v>0</v>
      </c>
      <c r="P3173" s="318">
        <v>0</v>
      </c>
      <c r="Q3173" s="318">
        <v>0</v>
      </c>
      <c r="R3173" s="318">
        <v>1</v>
      </c>
      <c r="S3173" s="318">
        <v>4.3478260869565216E-2</v>
      </c>
      <c r="T3173" s="318">
        <v>0</v>
      </c>
      <c r="U3173" s="318">
        <v>0</v>
      </c>
    </row>
    <row r="3174" spans="1:21" x14ac:dyDescent="0.2">
      <c r="A3174" s="318">
        <v>41134</v>
      </c>
      <c r="B3174" s="318">
        <v>429.84899899999999</v>
      </c>
      <c r="C3174" s="318">
        <v>-1.0811812378352763E-3</v>
      </c>
      <c r="D3174" s="318">
        <v>1.5496197446255775E-3</v>
      </c>
      <c r="E3174" s="318">
        <v>1.1133445520723467E-2</v>
      </c>
      <c r="F3174" s="318">
        <v>1.1989864406932964E-2</v>
      </c>
      <c r="G3174" s="318">
        <v>1.2395360916291743E-4</v>
      </c>
      <c r="H3174" s="318">
        <v>1.3015128962106331E-4</v>
      </c>
      <c r="I3174" s="318">
        <v>3.7814739340502314E-2</v>
      </c>
      <c r="J3174" s="318">
        <v>0</v>
      </c>
      <c r="K3174" s="318" t="s">
        <v>634</v>
      </c>
      <c r="O3174" s="318">
        <v>0</v>
      </c>
      <c r="P3174" s="318">
        <v>0</v>
      </c>
      <c r="Q3174" s="318">
        <v>0</v>
      </c>
      <c r="R3174" s="318">
        <v>1</v>
      </c>
      <c r="S3174" s="318">
        <v>4.3478260869565216E-2</v>
      </c>
      <c r="T3174" s="318">
        <v>0</v>
      </c>
      <c r="U3174" s="318">
        <v>0</v>
      </c>
    </row>
    <row r="3175" spans="1:21" x14ac:dyDescent="0.2">
      <c r="A3175" s="318">
        <v>41135</v>
      </c>
      <c r="B3175" s="318">
        <v>433.52999899999998</v>
      </c>
      <c r="C3175" s="318">
        <v>8.5270137732824224E-3</v>
      </c>
      <c r="D3175" s="318">
        <v>1.8743671501397817E-3</v>
      </c>
      <c r="E3175" s="318">
        <v>1.1237252029396187E-2</v>
      </c>
      <c r="F3175" s="318">
        <v>1.2101656031657431E-2</v>
      </c>
      <c r="G3175" s="318">
        <v>1.2627583317216873E-4</v>
      </c>
      <c r="H3175" s="318">
        <v>1.3258962483077717E-4</v>
      </c>
      <c r="I3175" s="318">
        <v>3.6672308278730498E-2</v>
      </c>
      <c r="J3175" s="318">
        <v>0</v>
      </c>
      <c r="K3175" s="318" t="s">
        <v>634</v>
      </c>
      <c r="O3175" s="318">
        <v>0</v>
      </c>
      <c r="P3175" s="318">
        <v>0</v>
      </c>
      <c r="Q3175" s="318">
        <v>0</v>
      </c>
      <c r="R3175" s="318">
        <v>1</v>
      </c>
      <c r="S3175" s="318">
        <v>4.3478260869565216E-2</v>
      </c>
      <c r="T3175" s="318">
        <v>0</v>
      </c>
      <c r="U3175" s="318">
        <v>0</v>
      </c>
    </row>
    <row r="3176" spans="1:21" x14ac:dyDescent="0.2">
      <c r="A3176" s="318">
        <v>41136</v>
      </c>
      <c r="B3176" s="318">
        <v>435.58700599999997</v>
      </c>
      <c r="C3176" s="318">
        <v>4.7335648227996054E-3</v>
      </c>
      <c r="D3176" s="318">
        <v>1.8416976915849889E-3</v>
      </c>
      <c r="E3176" s="318">
        <v>1.1227422721536939E-2</v>
      </c>
      <c r="F3176" s="318">
        <v>1.2091070623193626E-2</v>
      </c>
      <c r="G3176" s="318">
        <v>1.2605502096808393E-4</v>
      </c>
      <c r="H3176" s="318">
        <v>1.3235777201648814E-4</v>
      </c>
      <c r="I3176" s="318">
        <v>3.5705831382476197E-2</v>
      </c>
      <c r="J3176" s="318">
        <v>0</v>
      </c>
      <c r="K3176" s="318" t="s">
        <v>634</v>
      </c>
      <c r="O3176" s="318">
        <v>0</v>
      </c>
      <c r="P3176" s="318">
        <v>0</v>
      </c>
      <c r="Q3176" s="318">
        <v>0</v>
      </c>
      <c r="R3176" s="318">
        <v>1</v>
      </c>
      <c r="S3176" s="318">
        <v>4.3478260869565216E-2</v>
      </c>
      <c r="T3176" s="318">
        <v>0</v>
      </c>
      <c r="U3176" s="318">
        <v>0</v>
      </c>
    </row>
    <row r="3177" spans="1:21" x14ac:dyDescent="0.2">
      <c r="A3177" s="318">
        <v>41137</v>
      </c>
      <c r="B3177" s="318">
        <v>436.31298800000002</v>
      </c>
      <c r="C3177" s="318">
        <v>1.665287699895122E-3</v>
      </c>
      <c r="D3177" s="318">
        <v>1.317698216278541E-3</v>
      </c>
      <c r="E3177" s="318">
        <v>1.095018033781891E-2</v>
      </c>
      <c r="F3177" s="318">
        <v>1.1792501902266519E-2</v>
      </c>
      <c r="G3177" s="318">
        <v>1.1990644943075585E-4</v>
      </c>
      <c r="H3177" s="318">
        <v>1.2590177190229364E-4</v>
      </c>
      <c r="I3177" s="318">
        <v>3.8586206487224349E-2</v>
      </c>
      <c r="J3177" s="318">
        <v>0</v>
      </c>
      <c r="K3177" s="318" t="s">
        <v>634</v>
      </c>
      <c r="O3177" s="318">
        <v>0</v>
      </c>
      <c r="P3177" s="318">
        <v>0</v>
      </c>
      <c r="Q3177" s="318">
        <v>0</v>
      </c>
      <c r="R3177" s="318">
        <v>1</v>
      </c>
      <c r="S3177" s="318">
        <v>4.3478260869565216E-2</v>
      </c>
      <c r="T3177" s="318">
        <v>0</v>
      </c>
      <c r="U3177" s="318">
        <v>0</v>
      </c>
    </row>
    <row r="3178" spans="1:21" x14ac:dyDescent="0.2">
      <c r="A3178" s="318">
        <v>41138</v>
      </c>
      <c r="B3178" s="318">
        <v>439.65200800000002</v>
      </c>
      <c r="C3178" s="318">
        <v>7.6236748896019125E-3</v>
      </c>
      <c r="D3178" s="318">
        <v>1.3755111777127027E-3</v>
      </c>
      <c r="E3178" s="318">
        <v>1.098156785264476E-2</v>
      </c>
      <c r="F3178" s="318">
        <v>1.182630384130974E-2</v>
      </c>
      <c r="G3178" s="318">
        <v>1.2059483250224084E-4</v>
      </c>
      <c r="H3178" s="318">
        <v>1.2662457412735288E-4</v>
      </c>
      <c r="I3178" s="318">
        <v>4.0065696955278361E-2</v>
      </c>
      <c r="J3178" s="318">
        <v>0</v>
      </c>
      <c r="K3178" s="318" t="s">
        <v>634</v>
      </c>
      <c r="O3178" s="318">
        <v>0</v>
      </c>
      <c r="P3178" s="318">
        <v>0</v>
      </c>
      <c r="Q3178" s="318">
        <v>0</v>
      </c>
      <c r="R3178" s="318">
        <v>1</v>
      </c>
      <c r="S3178" s="318">
        <v>4.3478260869565216E-2</v>
      </c>
      <c r="T3178" s="318">
        <v>0</v>
      </c>
      <c r="U3178" s="318">
        <v>0</v>
      </c>
    </row>
    <row r="3179" spans="1:21" x14ac:dyDescent="0.2">
      <c r="A3179" s="318">
        <v>41141</v>
      </c>
      <c r="B3179" s="318">
        <v>435.74200400000001</v>
      </c>
      <c r="C3179" s="318">
        <v>-8.9331888235463404E-3</v>
      </c>
      <c r="D3179" s="318">
        <v>1.3076556712931671E-3</v>
      </c>
      <c r="E3179" s="318">
        <v>1.1043433609395158E-2</v>
      </c>
      <c r="F3179" s="318">
        <v>1.1892928502425553E-2</v>
      </c>
      <c r="G3179" s="318">
        <v>1.2195742588511855E-4</v>
      </c>
      <c r="H3179" s="318">
        <v>1.2805529717937447E-4</v>
      </c>
      <c r="I3179" s="318">
        <v>3.8629566727431314E-2</v>
      </c>
      <c r="J3179" s="318">
        <v>0</v>
      </c>
      <c r="K3179" s="318" t="s">
        <v>634</v>
      </c>
      <c r="O3179" s="318">
        <v>0</v>
      </c>
      <c r="P3179" s="318">
        <v>0</v>
      </c>
      <c r="Q3179" s="318">
        <v>0</v>
      </c>
      <c r="R3179" s="318">
        <v>1</v>
      </c>
      <c r="S3179" s="318">
        <v>4.3478260869565216E-2</v>
      </c>
      <c r="T3179" s="318">
        <v>0</v>
      </c>
      <c r="U3179" s="318">
        <v>0</v>
      </c>
    </row>
    <row r="3180" spans="1:21" x14ac:dyDescent="0.2">
      <c r="A3180" s="318">
        <v>41142</v>
      </c>
      <c r="B3180" s="318">
        <v>440.22399899999999</v>
      </c>
      <c r="C3180" s="318">
        <v>1.0233351746560614E-2</v>
      </c>
      <c r="D3180" s="318">
        <v>3.0623036412892441E-3</v>
      </c>
      <c r="E3180" s="318">
        <v>9.1502154573355927E-3</v>
      </c>
      <c r="F3180" s="318">
        <v>9.8540781848229456E-3</v>
      </c>
      <c r="G3180" s="318">
        <v>8.3726442915663216E-5</v>
      </c>
      <c r="H3180" s="318">
        <v>8.7912765061446386E-5</v>
      </c>
      <c r="I3180" s="318">
        <v>3.5335798174943811E-2</v>
      </c>
      <c r="J3180" s="318">
        <v>0</v>
      </c>
      <c r="K3180" s="318" t="s">
        <v>634</v>
      </c>
      <c r="O3180" s="318">
        <v>0</v>
      </c>
      <c r="P3180" s="318">
        <v>0</v>
      </c>
      <c r="Q3180" s="318">
        <v>0</v>
      </c>
      <c r="R3180" s="318">
        <v>1</v>
      </c>
      <c r="S3180" s="318">
        <v>4.3478260869565216E-2</v>
      </c>
      <c r="T3180" s="318">
        <v>0</v>
      </c>
      <c r="U3180" s="318">
        <v>0</v>
      </c>
    </row>
    <row r="3181" spans="1:21" x14ac:dyDescent="0.2">
      <c r="A3181" s="318">
        <v>41143</v>
      </c>
      <c r="B3181" s="318">
        <v>436.50900300000001</v>
      </c>
      <c r="C3181" s="318">
        <v>-8.4746855105053455E-3</v>
      </c>
      <c r="D3181" s="318">
        <v>2.8153078704590364E-3</v>
      </c>
      <c r="E3181" s="318">
        <v>9.3968780499734828E-3</v>
      </c>
      <c r="F3181" s="318">
        <v>1.0119714823048366E-2</v>
      </c>
      <c r="G3181" s="318">
        <v>8.8301317086073443E-5</v>
      </c>
      <c r="H3181" s="318">
        <v>9.2716382940377119E-5</v>
      </c>
      <c r="I3181" s="318">
        <v>5.3549501726429194E-2</v>
      </c>
      <c r="J3181" s="318">
        <v>0</v>
      </c>
      <c r="K3181" s="318" t="s">
        <v>634</v>
      </c>
      <c r="O3181" s="318">
        <v>0</v>
      </c>
      <c r="P3181" s="318">
        <v>0</v>
      </c>
      <c r="Q3181" s="318">
        <v>0</v>
      </c>
      <c r="R3181" s="318">
        <v>1</v>
      </c>
      <c r="S3181" s="318">
        <v>4.3478260869565216E-2</v>
      </c>
      <c r="T3181" s="318">
        <v>0</v>
      </c>
      <c r="U3181" s="318">
        <v>0</v>
      </c>
    </row>
    <row r="3182" spans="1:21" x14ac:dyDescent="0.2">
      <c r="A3182" s="318">
        <v>41144</v>
      </c>
      <c r="B3182" s="318">
        <v>431.942993</v>
      </c>
      <c r="C3182" s="318">
        <v>-1.0515381608119097E-2</v>
      </c>
      <c r="D3182" s="318">
        <v>2.1512068604353559E-3</v>
      </c>
      <c r="E3182" s="318">
        <v>9.8338528418348975E-3</v>
      </c>
      <c r="F3182" s="318">
        <v>1.0590303060437581E-2</v>
      </c>
      <c r="G3182" s="318">
        <v>9.67046617148643E-5</v>
      </c>
      <c r="H3182" s="318">
        <v>1.0153989480060752E-4</v>
      </c>
      <c r="I3182" s="318">
        <v>5.0126974623965738E-2</v>
      </c>
      <c r="J3182" s="318">
        <v>0</v>
      </c>
      <c r="K3182" s="318" t="s">
        <v>634</v>
      </c>
      <c r="O3182" s="318">
        <v>0</v>
      </c>
      <c r="P3182" s="318">
        <v>0</v>
      </c>
      <c r="Q3182" s="318">
        <v>0</v>
      </c>
      <c r="R3182" s="318">
        <v>1</v>
      </c>
      <c r="S3182" s="318">
        <v>4.3478260869565216E-2</v>
      </c>
      <c r="T3182" s="318">
        <v>0</v>
      </c>
      <c r="U3182" s="318">
        <v>0</v>
      </c>
    </row>
    <row r="3183" spans="1:21" x14ac:dyDescent="0.2">
      <c r="A3183" s="318">
        <v>41145</v>
      </c>
      <c r="B3183" s="318">
        <v>431.51001000000002</v>
      </c>
      <c r="C3183" s="318">
        <v>-1.0029104879776389E-3</v>
      </c>
      <c r="D3183" s="318">
        <v>1.296044746790093E-3</v>
      </c>
      <c r="E3183" s="318">
        <v>9.2453161892505874E-3</v>
      </c>
      <c r="F3183" s="318">
        <v>9.9564943576544787E-3</v>
      </c>
      <c r="G3183" s="318">
        <v>8.5475871439218994E-5</v>
      </c>
      <c r="H3183" s="318">
        <v>8.974966501117995E-5</v>
      </c>
      <c r="I3183" s="318">
        <v>4.3774697314327891E-2</v>
      </c>
      <c r="J3183" s="318">
        <v>0</v>
      </c>
      <c r="K3183" s="318" t="s">
        <v>634</v>
      </c>
      <c r="O3183" s="318">
        <v>0</v>
      </c>
      <c r="P3183" s="318">
        <v>0</v>
      </c>
      <c r="Q3183" s="318">
        <v>0</v>
      </c>
      <c r="R3183" s="318">
        <v>1</v>
      </c>
      <c r="S3183" s="318">
        <v>4.3478260869565216E-2</v>
      </c>
      <c r="T3183" s="318">
        <v>0</v>
      </c>
      <c r="U3183" s="318">
        <v>0</v>
      </c>
    </row>
    <row r="3184" spans="1:21" x14ac:dyDescent="0.2">
      <c r="A3184" s="318">
        <v>41148</v>
      </c>
      <c r="B3184" s="318">
        <v>434.70901500000002</v>
      </c>
      <c r="C3184" s="318">
        <v>7.3861678195994655E-3</v>
      </c>
      <c r="D3184" s="318">
        <v>1.053538402240995E-3</v>
      </c>
      <c r="E3184" s="318">
        <v>9.0008832713921443E-3</v>
      </c>
      <c r="F3184" s="318">
        <v>9.6932589076530774E-3</v>
      </c>
      <c r="G3184" s="318">
        <v>8.1015899665226956E-5</v>
      </c>
      <c r="H3184" s="318">
        <v>8.5066694648488309E-5</v>
      </c>
      <c r="I3184" s="318">
        <v>3.4947525173664375E-2</v>
      </c>
      <c r="J3184" s="318">
        <v>0</v>
      </c>
      <c r="K3184" s="318" t="s">
        <v>634</v>
      </c>
      <c r="O3184" s="318">
        <v>0</v>
      </c>
      <c r="P3184" s="318">
        <v>0</v>
      </c>
      <c r="Q3184" s="318">
        <v>0</v>
      </c>
      <c r="R3184" s="318">
        <v>1</v>
      </c>
      <c r="S3184" s="318">
        <v>4.3478260869565216E-2</v>
      </c>
      <c r="T3184" s="318">
        <v>0</v>
      </c>
      <c r="U3184" s="318">
        <v>0</v>
      </c>
    </row>
    <row r="3185" spans="1:21" x14ac:dyDescent="0.2">
      <c r="A3185" s="318">
        <v>41149</v>
      </c>
      <c r="B3185" s="318">
        <v>432.99099699999999</v>
      </c>
      <c r="C3185" s="318">
        <v>-3.9599405814875381E-3</v>
      </c>
      <c r="D3185" s="318">
        <v>8.0251716379208004E-4</v>
      </c>
      <c r="E3185" s="318">
        <v>9.0665957584263948E-3</v>
      </c>
      <c r="F3185" s="318">
        <v>9.7640262013822705E-3</v>
      </c>
      <c r="G3185" s="318">
        <v>8.2203158646715487E-5</v>
      </c>
      <c r="H3185" s="318">
        <v>8.6313316579051262E-5</v>
      </c>
      <c r="I3185" s="318">
        <v>3.8823707650259359E-2</v>
      </c>
      <c r="J3185" s="318">
        <v>0</v>
      </c>
      <c r="K3185" s="318" t="s">
        <v>634</v>
      </c>
      <c r="O3185" s="318">
        <v>0</v>
      </c>
      <c r="P3185" s="318">
        <v>0</v>
      </c>
      <c r="Q3185" s="318">
        <v>0</v>
      </c>
      <c r="R3185" s="318">
        <v>1</v>
      </c>
      <c r="S3185" s="318">
        <v>4.3478260869565216E-2</v>
      </c>
      <c r="T3185" s="318">
        <v>0</v>
      </c>
      <c r="U3185" s="318">
        <v>0</v>
      </c>
    </row>
    <row r="3186" spans="1:21" x14ac:dyDescent="0.2">
      <c r="A3186" s="318">
        <v>41150</v>
      </c>
      <c r="B3186" s="318">
        <v>435.682007</v>
      </c>
      <c r="C3186" s="318">
        <v>6.1956998683090625E-3</v>
      </c>
      <c r="D3186" s="318">
        <v>1.3712403820040507E-3</v>
      </c>
      <c r="E3186" s="318">
        <v>9.0095911689711157E-3</v>
      </c>
      <c r="F3186" s="318">
        <v>9.7026366435073556E-3</v>
      </c>
      <c r="G3186" s="318">
        <v>8.1172733032002301E-5</v>
      </c>
      <c r="H3186" s="318">
        <v>8.5231369683602413E-5</v>
      </c>
      <c r="I3186" s="318">
        <v>3.2943732272594568E-2</v>
      </c>
      <c r="J3186" s="318">
        <v>0</v>
      </c>
      <c r="K3186" s="318" t="s">
        <v>634</v>
      </c>
      <c r="O3186" s="318">
        <v>0</v>
      </c>
      <c r="P3186" s="318">
        <v>0</v>
      </c>
      <c r="Q3186" s="318">
        <v>0</v>
      </c>
      <c r="R3186" s="318">
        <v>1</v>
      </c>
      <c r="S3186" s="318">
        <v>4.3478260869565216E-2</v>
      </c>
      <c r="T3186" s="318">
        <v>0</v>
      </c>
      <c r="U3186" s="318">
        <v>0</v>
      </c>
    </row>
    <row r="3187" spans="1:21" x14ac:dyDescent="0.2">
      <c r="A3187" s="318">
        <v>41151</v>
      </c>
      <c r="B3187" s="318">
        <v>430.540009</v>
      </c>
      <c r="C3187" s="318">
        <v>-1.1872379836551776E-2</v>
      </c>
      <c r="D3187" s="318">
        <v>8.5180610536956386E-4</v>
      </c>
      <c r="E3187" s="318">
        <v>9.4544368516830939E-3</v>
      </c>
      <c r="F3187" s="318">
        <v>1.0181701224889485E-2</v>
      </c>
      <c r="G3187" s="318">
        <v>8.9386376182463327E-5</v>
      </c>
      <c r="H3187" s="318">
        <v>9.3855694991586499E-5</v>
      </c>
      <c r="I3187" s="318">
        <v>3.8406333797467669E-2</v>
      </c>
      <c r="J3187" s="318">
        <v>0</v>
      </c>
      <c r="K3187" s="318" t="s">
        <v>634</v>
      </c>
      <c r="O3187" s="318">
        <v>0</v>
      </c>
      <c r="P3187" s="318">
        <v>0</v>
      </c>
      <c r="Q3187" s="318">
        <v>0</v>
      </c>
      <c r="R3187" s="318">
        <v>1</v>
      </c>
      <c r="S3187" s="318">
        <v>4.3478260869565216E-2</v>
      </c>
      <c r="T3187" s="318">
        <v>0</v>
      </c>
      <c r="U3187" s="318">
        <v>0</v>
      </c>
    </row>
    <row r="3188" spans="1:21" x14ac:dyDescent="0.2">
      <c r="A3188" s="318">
        <v>41152</v>
      </c>
      <c r="B3188" s="318">
        <v>435.21899400000001</v>
      </c>
      <c r="C3188" s="318">
        <v>1.0809083220537091E-2</v>
      </c>
      <c r="D3188" s="318">
        <v>1.9658177839609573E-3</v>
      </c>
      <c r="E3188" s="318">
        <v>9.1658641603204454E-3</v>
      </c>
      <c r="F3188" s="318">
        <v>9.8709306341912481E-3</v>
      </c>
      <c r="G3188" s="318">
        <v>8.4013065805446822E-5</v>
      </c>
      <c r="H3188" s="318">
        <v>8.8213719095719172E-5</v>
      </c>
      <c r="I3188" s="318">
        <v>3.1897348506322601E-2</v>
      </c>
      <c r="J3188" s="318">
        <v>0</v>
      </c>
      <c r="K3188" s="318" t="s">
        <v>634</v>
      </c>
      <c r="O3188" s="318">
        <v>0</v>
      </c>
      <c r="P3188" s="318">
        <v>0</v>
      </c>
      <c r="Q3188" s="318">
        <v>0</v>
      </c>
      <c r="R3188" s="318">
        <v>1</v>
      </c>
      <c r="S3188" s="318">
        <v>4.3478260869565216E-2</v>
      </c>
      <c r="T3188" s="318">
        <v>0</v>
      </c>
      <c r="U3188" s="318">
        <v>0</v>
      </c>
    </row>
    <row r="3189" spans="1:21" x14ac:dyDescent="0.2">
      <c r="A3189" s="318">
        <v>41155</v>
      </c>
      <c r="B3189" s="318">
        <v>439.43301400000001</v>
      </c>
      <c r="C3189" s="318">
        <v>9.635952511263127E-3</v>
      </c>
      <c r="D3189" s="318">
        <v>1.3486661646085567E-3</v>
      </c>
      <c r="E3189" s="318">
        <v>8.0792444982284335E-3</v>
      </c>
      <c r="F3189" s="318">
        <v>8.7007248442460047E-3</v>
      </c>
      <c r="G3189" s="318">
        <v>6.5274191662154421E-5</v>
      </c>
      <c r="H3189" s="318">
        <v>6.8537901245262147E-5</v>
      </c>
      <c r="I3189" s="318">
        <v>3.9334941998613815E-2</v>
      </c>
      <c r="J3189" s="318">
        <v>0</v>
      </c>
      <c r="K3189" s="318" t="s">
        <v>634</v>
      </c>
      <c r="O3189" s="318">
        <v>0</v>
      </c>
      <c r="P3189" s="318">
        <v>0</v>
      </c>
      <c r="Q3189" s="318">
        <v>0</v>
      </c>
      <c r="R3189" s="318">
        <v>1</v>
      </c>
      <c r="S3189" s="318">
        <v>4.3478260869565216E-2</v>
      </c>
      <c r="T3189" s="318">
        <v>0</v>
      </c>
      <c r="U3189" s="318">
        <v>0</v>
      </c>
    </row>
    <row r="3190" spans="1:21" x14ac:dyDescent="0.2">
      <c r="A3190" s="318">
        <v>41156</v>
      </c>
      <c r="B3190" s="318">
        <v>433.52899200000002</v>
      </c>
      <c r="C3190" s="318">
        <v>-1.3526618525044935E-2</v>
      </c>
      <c r="D3190" s="318">
        <v>5.0518869013586583E-4</v>
      </c>
      <c r="E3190" s="318">
        <v>8.6711147131650051E-3</v>
      </c>
      <c r="F3190" s="318">
        <v>9.3381235372546213E-3</v>
      </c>
      <c r="G3190" s="318">
        <v>7.5188230368866614E-5</v>
      </c>
      <c r="H3190" s="318">
        <v>7.8947641887309948E-5</v>
      </c>
      <c r="I3190" s="318">
        <v>3.7064000672850463E-2</v>
      </c>
      <c r="J3190" s="318">
        <v>0</v>
      </c>
      <c r="K3190" s="318" t="s">
        <v>634</v>
      </c>
      <c r="O3190" s="318">
        <v>0</v>
      </c>
      <c r="P3190" s="318">
        <v>0</v>
      </c>
      <c r="Q3190" s="318">
        <v>0</v>
      </c>
      <c r="R3190" s="318">
        <v>1</v>
      </c>
      <c r="S3190" s="318">
        <v>4.3478260869565216E-2</v>
      </c>
      <c r="T3190" s="318">
        <v>0</v>
      </c>
      <c r="U3190" s="318">
        <v>0</v>
      </c>
    </row>
    <row r="3191" spans="1:21" x14ac:dyDescent="0.2">
      <c r="A3191" s="318">
        <v>41157</v>
      </c>
      <c r="B3191" s="318">
        <v>435.42700200000002</v>
      </c>
      <c r="C3191" s="318">
        <v>4.3684905369827066E-3</v>
      </c>
      <c r="D3191" s="318">
        <v>3.0224929387289801E-4</v>
      </c>
      <c r="E3191" s="318">
        <v>8.5200021630885345E-3</v>
      </c>
      <c r="F3191" s="318">
        <v>9.1753869448645744E-3</v>
      </c>
      <c r="G3191" s="318">
        <v>7.2590436859033304E-5</v>
      </c>
      <c r="H3191" s="318">
        <v>7.6219958701984969E-5</v>
      </c>
      <c r="I3191" s="318">
        <v>3.0430816820882656E-2</v>
      </c>
      <c r="J3191" s="318">
        <v>0</v>
      </c>
      <c r="K3191" s="318" t="s">
        <v>634</v>
      </c>
      <c r="O3191" s="318">
        <v>0</v>
      </c>
      <c r="P3191" s="318">
        <v>0</v>
      </c>
      <c r="Q3191" s="318">
        <v>0</v>
      </c>
      <c r="R3191" s="318">
        <v>1</v>
      </c>
      <c r="S3191" s="318">
        <v>4.3478260869565216E-2</v>
      </c>
      <c r="T3191" s="318">
        <v>0</v>
      </c>
      <c r="U3191" s="318">
        <v>0</v>
      </c>
    </row>
    <row r="3192" spans="1:21" x14ac:dyDescent="0.2">
      <c r="A3192" s="318">
        <v>41158</v>
      </c>
      <c r="B3192" s="318">
        <v>443.01901199999998</v>
      </c>
      <c r="C3192" s="318">
        <v>1.7285522188785835E-2</v>
      </c>
      <c r="D3192" s="318">
        <v>1.6592719992078423E-3</v>
      </c>
      <c r="E3192" s="318">
        <v>8.8571769782477047E-3</v>
      </c>
      <c r="F3192" s="318">
        <v>9.5384982842667589E-3</v>
      </c>
      <c r="G3192" s="318">
        <v>7.8449584024001137E-5</v>
      </c>
      <c r="H3192" s="318">
        <v>8.2372063225201201E-5</v>
      </c>
      <c r="I3192" s="318">
        <v>3.2915716369155128E-2</v>
      </c>
      <c r="J3192" s="318">
        <v>0</v>
      </c>
      <c r="K3192" s="318" t="s">
        <v>634</v>
      </c>
      <c r="O3192" s="318">
        <v>0</v>
      </c>
      <c r="P3192" s="318">
        <v>0</v>
      </c>
      <c r="Q3192" s="318">
        <v>0</v>
      </c>
      <c r="R3192" s="318">
        <v>1</v>
      </c>
      <c r="S3192" s="318">
        <v>4.3478260869565216E-2</v>
      </c>
      <c r="T3192" s="318">
        <v>0</v>
      </c>
      <c r="U3192" s="318">
        <v>0</v>
      </c>
    </row>
    <row r="3193" spans="1:21" x14ac:dyDescent="0.2">
      <c r="A3193" s="318">
        <v>41159</v>
      </c>
      <c r="B3193" s="318">
        <v>444.86200000000002</v>
      </c>
      <c r="C3193" s="318">
        <v>4.1514361091033051E-3</v>
      </c>
      <c r="D3193" s="318">
        <v>1.3435325858951294E-3</v>
      </c>
      <c r="E3193" s="318">
        <v>8.6310067142415323E-3</v>
      </c>
      <c r="F3193" s="318">
        <v>9.2949303076447273E-3</v>
      </c>
      <c r="G3193" s="318">
        <v>7.4494276901282403E-5</v>
      </c>
      <c r="H3193" s="318">
        <v>7.8218990746346524E-5</v>
      </c>
      <c r="I3193" s="318">
        <v>4.0426272804236676E-2</v>
      </c>
      <c r="J3193" s="318">
        <v>0</v>
      </c>
      <c r="K3193" s="318" t="s">
        <v>634</v>
      </c>
      <c r="O3193" s="318">
        <v>0</v>
      </c>
      <c r="P3193" s="318">
        <v>0</v>
      </c>
      <c r="Q3193" s="318">
        <v>0</v>
      </c>
      <c r="R3193" s="318">
        <v>1</v>
      </c>
      <c r="S3193" s="318">
        <v>4.3478260869565216E-2</v>
      </c>
      <c r="T3193" s="318">
        <v>0</v>
      </c>
      <c r="U3193" s="318">
        <v>0</v>
      </c>
    </row>
    <row r="3194" spans="1:21" x14ac:dyDescent="0.2">
      <c r="A3194" s="318">
        <v>41162</v>
      </c>
      <c r="B3194" s="318">
        <v>445.72100799999998</v>
      </c>
      <c r="C3194" s="318">
        <v>1.9290919738552631E-3</v>
      </c>
      <c r="D3194" s="318">
        <v>1.6751452642622658E-3</v>
      </c>
      <c r="E3194" s="318">
        <v>8.5065748486489214E-3</v>
      </c>
      <c r="F3194" s="318">
        <v>9.1609267600834526E-3</v>
      </c>
      <c r="G3194" s="318">
        <v>7.2361815655666429E-5</v>
      </c>
      <c r="H3194" s="318">
        <v>7.5979906438449756E-5</v>
      </c>
      <c r="I3194" s="318">
        <v>4.059685665447E-2</v>
      </c>
      <c r="J3194" s="318">
        <v>0</v>
      </c>
      <c r="K3194" s="318" t="s">
        <v>634</v>
      </c>
      <c r="O3194" s="318">
        <v>0</v>
      </c>
      <c r="P3194" s="318">
        <v>0</v>
      </c>
      <c r="Q3194" s="318">
        <v>0</v>
      </c>
      <c r="R3194" s="318">
        <v>1</v>
      </c>
      <c r="S3194" s="318">
        <v>4.3478260869565216E-2</v>
      </c>
      <c r="T3194" s="318">
        <v>0</v>
      </c>
      <c r="U3194" s="318">
        <v>0</v>
      </c>
    </row>
    <row r="3195" spans="1:21" x14ac:dyDescent="0.2">
      <c r="A3195" s="318">
        <v>41163</v>
      </c>
      <c r="B3195" s="318">
        <v>446.175995</v>
      </c>
      <c r="C3195" s="318">
        <v>1.0202681205064975E-3</v>
      </c>
      <c r="D3195" s="318">
        <v>1.7752142813261599E-3</v>
      </c>
      <c r="E3195" s="318">
        <v>8.4848616707312273E-3</v>
      </c>
      <c r="F3195" s="318">
        <v>9.1375433377105519E-3</v>
      </c>
      <c r="G3195" s="318">
        <v>7.1992877571443924E-5</v>
      </c>
      <c r="H3195" s="318">
        <v>7.5592521450016119E-5</v>
      </c>
      <c r="I3195" s="318">
        <v>4.6905718099548764E-2</v>
      </c>
      <c r="J3195" s="318">
        <v>0</v>
      </c>
      <c r="K3195" s="318" t="s">
        <v>634</v>
      </c>
      <c r="O3195" s="318">
        <v>0</v>
      </c>
      <c r="P3195" s="318">
        <v>0</v>
      </c>
      <c r="Q3195" s="318">
        <v>0</v>
      </c>
      <c r="R3195" s="318">
        <v>1</v>
      </c>
      <c r="S3195" s="318">
        <v>4.3478260869565216E-2</v>
      </c>
      <c r="T3195" s="318">
        <v>0</v>
      </c>
      <c r="U3195" s="318">
        <v>0</v>
      </c>
    </row>
    <row r="3196" spans="1:21" x14ac:dyDescent="0.2">
      <c r="A3196" s="318">
        <v>41164</v>
      </c>
      <c r="B3196" s="318">
        <v>447.29599000000002</v>
      </c>
      <c r="C3196" s="318">
        <v>2.5070636918328847E-3</v>
      </c>
      <c r="D3196" s="318">
        <v>1.4885499917333248E-3</v>
      </c>
      <c r="E3196" s="318">
        <v>8.3458991543616003E-3</v>
      </c>
      <c r="F3196" s="318">
        <v>8.9878913970048002E-3</v>
      </c>
      <c r="G3196" s="318">
        <v>6.9654032694773681E-5</v>
      </c>
      <c r="H3196" s="318">
        <v>7.3136734329512371E-5</v>
      </c>
      <c r="I3196" s="318">
        <v>4.3691310054685323E-2</v>
      </c>
      <c r="J3196" s="318">
        <v>0</v>
      </c>
      <c r="K3196" s="318" t="s">
        <v>634</v>
      </c>
      <c r="O3196" s="318">
        <v>0</v>
      </c>
      <c r="P3196" s="318">
        <v>0</v>
      </c>
      <c r="Q3196" s="318">
        <v>0</v>
      </c>
      <c r="R3196" s="318">
        <v>1</v>
      </c>
      <c r="S3196" s="318">
        <v>4.3478260869565216E-2</v>
      </c>
      <c r="T3196" s="318">
        <v>0</v>
      </c>
      <c r="U3196" s="318">
        <v>0</v>
      </c>
    </row>
    <row r="3197" spans="1:21" x14ac:dyDescent="0.2">
      <c r="A3197" s="318">
        <v>41165</v>
      </c>
      <c r="B3197" s="318">
        <v>447.94799799999998</v>
      </c>
      <c r="C3197" s="318">
        <v>1.4566042866969459E-3</v>
      </c>
      <c r="D3197" s="318">
        <v>1.3325042519189126E-3</v>
      </c>
      <c r="E3197" s="318">
        <v>8.3127618678707042E-3</v>
      </c>
      <c r="F3197" s="318">
        <v>8.9522050884761426E-3</v>
      </c>
      <c r="G3197" s="318">
        <v>6.9102009871925248E-5</v>
      </c>
      <c r="H3197" s="318">
        <v>7.2557110365521508E-5</v>
      </c>
      <c r="I3197" s="318">
        <v>3.9097445103919846E-2</v>
      </c>
      <c r="J3197" s="318">
        <v>0</v>
      </c>
      <c r="K3197" s="318" t="s">
        <v>634</v>
      </c>
      <c r="O3197" s="318">
        <v>0</v>
      </c>
      <c r="P3197" s="318">
        <v>0</v>
      </c>
      <c r="Q3197" s="318">
        <v>0</v>
      </c>
      <c r="R3197" s="318">
        <v>1</v>
      </c>
      <c r="S3197" s="318">
        <v>4.3478260869565216E-2</v>
      </c>
      <c r="T3197" s="318">
        <v>0</v>
      </c>
      <c r="U3197" s="318">
        <v>0</v>
      </c>
    </row>
    <row r="3198" spans="1:21" x14ac:dyDescent="0.2">
      <c r="A3198" s="318">
        <v>41166</v>
      </c>
      <c r="B3198" s="318">
        <v>461.10400399999997</v>
      </c>
      <c r="C3198" s="318">
        <v>2.8946472972894492E-2</v>
      </c>
      <c r="D3198" s="318">
        <v>2.6316083125379301E-3</v>
      </c>
      <c r="E3198" s="318">
        <v>1.0268932813519677E-2</v>
      </c>
      <c r="F3198" s="318">
        <v>1.1058850722251958E-2</v>
      </c>
      <c r="G3198" s="318">
        <v>1.0545098112858114E-4</v>
      </c>
      <c r="H3198" s="318">
        <v>1.1072353018501021E-4</v>
      </c>
      <c r="I3198" s="318">
        <v>3.8751655212198394E-2</v>
      </c>
      <c r="J3198" s="318">
        <v>0</v>
      </c>
      <c r="K3198" s="318" t="s">
        <v>634</v>
      </c>
      <c r="O3198" s="318">
        <v>0</v>
      </c>
      <c r="P3198" s="318">
        <v>0</v>
      </c>
      <c r="Q3198" s="318">
        <v>0</v>
      </c>
      <c r="R3198" s="318">
        <v>1</v>
      </c>
      <c r="S3198" s="318">
        <v>4.3478260869565216E-2</v>
      </c>
      <c r="T3198" s="318">
        <v>0</v>
      </c>
      <c r="U3198" s="318">
        <v>0</v>
      </c>
    </row>
    <row r="3199" spans="1:21" x14ac:dyDescent="0.2">
      <c r="A3199" s="318">
        <v>41169</v>
      </c>
      <c r="B3199" s="318">
        <v>459.76299999999998</v>
      </c>
      <c r="C3199" s="318">
        <v>-2.9124834359441068E-3</v>
      </c>
      <c r="D3199" s="318">
        <v>2.1298864875119289E-3</v>
      </c>
      <c r="E3199" s="318">
        <v>1.027022304186602E-2</v>
      </c>
      <c r="F3199" s="318">
        <v>1.1060240198932637E-2</v>
      </c>
      <c r="G3199" s="318">
        <v>1.0547748132967571E-4</v>
      </c>
      <c r="H3199" s="318">
        <v>1.1075135539615949E-4</v>
      </c>
      <c r="I3199" s="318">
        <v>4.8393024528810592E-2</v>
      </c>
      <c r="J3199" s="318">
        <v>0</v>
      </c>
      <c r="K3199" s="318" t="s">
        <v>634</v>
      </c>
      <c r="O3199" s="318">
        <v>0</v>
      </c>
      <c r="P3199" s="318">
        <v>0</v>
      </c>
      <c r="Q3199" s="318">
        <v>0</v>
      </c>
      <c r="R3199" s="318">
        <v>1</v>
      </c>
      <c r="S3199" s="318">
        <v>4.3478260869565216E-2</v>
      </c>
      <c r="T3199" s="318">
        <v>0</v>
      </c>
      <c r="U3199" s="318">
        <v>0</v>
      </c>
    </row>
    <row r="3200" spans="1:21" x14ac:dyDescent="0.2">
      <c r="A3200" s="318">
        <v>41170</v>
      </c>
      <c r="B3200" s="318">
        <v>455.80200200000002</v>
      </c>
      <c r="C3200" s="318">
        <v>-8.6526302424980092E-3</v>
      </c>
      <c r="D3200" s="318">
        <v>2.143246419942802E-3</v>
      </c>
      <c r="E3200" s="318">
        <v>1.0255283784578137E-2</v>
      </c>
      <c r="F3200" s="318">
        <v>1.1044151768007224E-2</v>
      </c>
      <c r="G3200" s="318">
        <v>1.0517084550223127E-4</v>
      </c>
      <c r="H3200" s="318">
        <v>1.1042938777734284E-4</v>
      </c>
      <c r="I3200" s="318">
        <v>4.3120118115406857E-2</v>
      </c>
      <c r="J3200" s="318">
        <v>0</v>
      </c>
      <c r="K3200" s="318" t="s">
        <v>634</v>
      </c>
      <c r="O3200" s="318">
        <v>0</v>
      </c>
      <c r="P3200" s="318">
        <v>0</v>
      </c>
      <c r="Q3200" s="318">
        <v>0</v>
      </c>
      <c r="R3200" s="318">
        <v>1</v>
      </c>
      <c r="S3200" s="318">
        <v>4.3478260869565216E-2</v>
      </c>
      <c r="T3200" s="318">
        <v>0</v>
      </c>
      <c r="U3200" s="318">
        <v>0</v>
      </c>
    </row>
    <row r="3201" spans="1:21" x14ac:dyDescent="0.2">
      <c r="A3201" s="318">
        <v>41171</v>
      </c>
      <c r="B3201" s="318">
        <v>453.37200899999999</v>
      </c>
      <c r="C3201" s="318">
        <v>-5.345508685706127E-3</v>
      </c>
      <c r="D3201" s="318">
        <v>1.4013959231681948E-3</v>
      </c>
      <c r="E3201" s="318">
        <v>1.0204144681281177E-2</v>
      </c>
      <c r="F3201" s="318">
        <v>1.0989078887533575E-2</v>
      </c>
      <c r="G3201" s="318">
        <v>1.0412456867651893E-4</v>
      </c>
      <c r="H3201" s="318">
        <v>1.0933079711034488E-4</v>
      </c>
      <c r="I3201" s="318">
        <v>4.4458243434200739E-2</v>
      </c>
      <c r="J3201" s="318">
        <v>0</v>
      </c>
      <c r="K3201" s="318" t="s">
        <v>634</v>
      </c>
      <c r="O3201" s="318">
        <v>0</v>
      </c>
      <c r="P3201" s="318">
        <v>0</v>
      </c>
      <c r="Q3201" s="318">
        <v>0</v>
      </c>
      <c r="R3201" s="318">
        <v>1</v>
      </c>
      <c r="S3201" s="318">
        <v>4.3478260869565216E-2</v>
      </c>
      <c r="T3201" s="318">
        <v>0</v>
      </c>
      <c r="U3201" s="318">
        <v>0</v>
      </c>
    </row>
    <row r="3202" spans="1:21" x14ac:dyDescent="0.2">
      <c r="A3202" s="318">
        <v>41172</v>
      </c>
      <c r="B3202" s="318">
        <v>450.5</v>
      </c>
      <c r="C3202" s="318">
        <v>-6.3549233451537972E-3</v>
      </c>
      <c r="D3202" s="318">
        <v>1.502336978661126E-3</v>
      </c>
      <c r="E3202" s="318">
        <v>1.0111629212465235E-2</v>
      </c>
      <c r="F3202" s="318">
        <v>1.088944684419333E-2</v>
      </c>
      <c r="G3202" s="318">
        <v>1.022450453303803E-4</v>
      </c>
      <c r="H3202" s="318">
        <v>1.0735729759689932E-4</v>
      </c>
      <c r="I3202" s="318">
        <v>4.7541335866015298E-2</v>
      </c>
      <c r="J3202" s="318">
        <v>0</v>
      </c>
      <c r="K3202" s="318" t="s">
        <v>634</v>
      </c>
      <c r="O3202" s="318">
        <v>0</v>
      </c>
      <c r="P3202" s="318">
        <v>0</v>
      </c>
      <c r="Q3202" s="318">
        <v>0</v>
      </c>
      <c r="R3202" s="318">
        <v>1</v>
      </c>
      <c r="S3202" s="318">
        <v>4.3478260869565216E-2</v>
      </c>
      <c r="T3202" s="318">
        <v>0</v>
      </c>
      <c r="U3202" s="318">
        <v>0</v>
      </c>
    </row>
    <row r="3203" spans="1:21" x14ac:dyDescent="0.2">
      <c r="A3203" s="318">
        <v>41173</v>
      </c>
      <c r="B3203" s="318">
        <v>456.69101000000001</v>
      </c>
      <c r="C3203" s="318">
        <v>1.364895825426661E-2</v>
      </c>
      <c r="D3203" s="318">
        <v>2.6530198292509218E-3</v>
      </c>
      <c r="E3203" s="318">
        <v>1.0050398657551064E-2</v>
      </c>
      <c r="F3203" s="318">
        <v>1.0823506246593454E-2</v>
      </c>
      <c r="G3203" s="318">
        <v>1.0101051317570424E-4</v>
      </c>
      <c r="H3203" s="318">
        <v>1.0606103883448946E-4</v>
      </c>
      <c r="I3203" s="318">
        <v>4.7897040073774849E-2</v>
      </c>
      <c r="J3203" s="318">
        <v>0</v>
      </c>
      <c r="K3203" s="318" t="s">
        <v>634</v>
      </c>
      <c r="O3203" s="318">
        <v>0</v>
      </c>
      <c r="P3203" s="318">
        <v>0</v>
      </c>
      <c r="Q3203" s="318">
        <v>0</v>
      </c>
      <c r="R3203" s="318">
        <v>1</v>
      </c>
      <c r="S3203" s="318">
        <v>4.3478260869565216E-2</v>
      </c>
      <c r="T3203" s="318">
        <v>0</v>
      </c>
      <c r="U3203" s="318">
        <v>0</v>
      </c>
    </row>
    <row r="3204" spans="1:21" x14ac:dyDescent="0.2">
      <c r="A3204" s="318">
        <v>41176</v>
      </c>
      <c r="B3204" s="318">
        <v>453.06500199999999</v>
      </c>
      <c r="C3204" s="318">
        <v>-7.9714278399262203E-3</v>
      </c>
      <c r="D3204" s="318">
        <v>2.3211856696343219E-3</v>
      </c>
      <c r="E3204" s="318">
        <v>1.0289341410424381E-2</v>
      </c>
      <c r="F3204" s="318">
        <v>1.1080829211226256E-2</v>
      </c>
      <c r="G3204" s="318">
        <v>1.0587054666027397E-4</v>
      </c>
      <c r="H3204" s="318">
        <v>1.1116407399328767E-4</v>
      </c>
      <c r="I3204" s="318">
        <v>5.5529584464405563E-2</v>
      </c>
      <c r="J3204" s="318">
        <v>0</v>
      </c>
      <c r="K3204" s="318" t="s">
        <v>634</v>
      </c>
      <c r="O3204" s="318">
        <v>0</v>
      </c>
      <c r="P3204" s="318">
        <v>0</v>
      </c>
      <c r="Q3204" s="318">
        <v>0</v>
      </c>
      <c r="R3204" s="318">
        <v>1</v>
      </c>
      <c r="S3204" s="318">
        <v>4.3478260869565216E-2</v>
      </c>
      <c r="T3204" s="318">
        <v>0</v>
      </c>
      <c r="U3204" s="318">
        <v>0</v>
      </c>
    </row>
    <row r="3205" spans="1:21" x14ac:dyDescent="0.2">
      <c r="A3205" s="318">
        <v>41177</v>
      </c>
      <c r="B3205" s="318">
        <v>455.72601300000002</v>
      </c>
      <c r="C3205" s="318">
        <v>5.8561727855333083E-3</v>
      </c>
      <c r="D3205" s="318">
        <v>2.2483287632502195E-3</v>
      </c>
      <c r="E3205" s="318">
        <v>1.0257050141806417E-2</v>
      </c>
      <c r="F3205" s="318">
        <v>1.104605399886845E-2</v>
      </c>
      <c r="G3205" s="318">
        <v>1.0520707761153105E-4</v>
      </c>
      <c r="H3205" s="318">
        <v>1.1046743149210761E-4</v>
      </c>
      <c r="I3205" s="318">
        <v>4.4699697949062089E-2</v>
      </c>
      <c r="J3205" s="318">
        <v>0</v>
      </c>
      <c r="K3205" s="318" t="s">
        <v>634</v>
      </c>
      <c r="O3205" s="318">
        <v>0</v>
      </c>
      <c r="P3205" s="318">
        <v>0</v>
      </c>
      <c r="Q3205" s="318">
        <v>0</v>
      </c>
      <c r="R3205" s="318">
        <v>1</v>
      </c>
      <c r="S3205" s="318">
        <v>4.3478260869565216E-2</v>
      </c>
      <c r="T3205" s="318">
        <v>0</v>
      </c>
      <c r="U3205" s="318">
        <v>0</v>
      </c>
    </row>
    <row r="3206" spans="1:21" x14ac:dyDescent="0.2">
      <c r="A3206" s="318">
        <v>41178</v>
      </c>
      <c r="B3206" s="318">
        <v>445.658997</v>
      </c>
      <c r="C3206" s="318">
        <v>-2.2337701386600472E-2</v>
      </c>
      <c r="D3206" s="318">
        <v>1.3731972963400795E-3</v>
      </c>
      <c r="E3206" s="318">
        <v>1.151952443838563E-2</v>
      </c>
      <c r="F3206" s="318">
        <v>1.2405641702876832E-2</v>
      </c>
      <c r="G3206" s="318">
        <v>1.3269944328656377E-4</v>
      </c>
      <c r="H3206" s="318">
        <v>1.3933441545089197E-4</v>
      </c>
      <c r="I3206" s="318">
        <v>4.3742575238197502E-2</v>
      </c>
      <c r="J3206" s="318">
        <v>0</v>
      </c>
      <c r="K3206" s="318" t="s">
        <v>634</v>
      </c>
      <c r="O3206" s="318">
        <v>0</v>
      </c>
      <c r="P3206" s="318">
        <v>0</v>
      </c>
      <c r="Q3206" s="318">
        <v>0</v>
      </c>
      <c r="R3206" s="318">
        <v>1</v>
      </c>
      <c r="S3206" s="318">
        <v>4.3478260869565216E-2</v>
      </c>
      <c r="T3206" s="318">
        <v>0</v>
      </c>
      <c r="U3206" s="318">
        <v>0</v>
      </c>
    </row>
    <row r="3207" spans="1:21" x14ac:dyDescent="0.2">
      <c r="A3207" s="318">
        <v>41179</v>
      </c>
      <c r="B3207" s="318">
        <v>447.32000699999998</v>
      </c>
      <c r="C3207" s="318">
        <v>3.7201589470740146E-3</v>
      </c>
      <c r="D3207" s="318">
        <v>1.2553143953288868E-3</v>
      </c>
      <c r="E3207" s="318">
        <v>1.1480306484844551E-2</v>
      </c>
      <c r="F3207" s="318">
        <v>1.2363406983678746E-2</v>
      </c>
      <c r="G3207" s="318">
        <v>1.3179743698596384E-4</v>
      </c>
      <c r="H3207" s="318">
        <v>1.3838730883526204E-4</v>
      </c>
      <c r="I3207" s="318">
        <v>2.7507824059229708E-2</v>
      </c>
      <c r="J3207" s="318">
        <v>0</v>
      </c>
      <c r="K3207" s="318" t="s">
        <v>634</v>
      </c>
      <c r="O3207" s="318">
        <v>0</v>
      </c>
      <c r="P3207" s="318">
        <v>0</v>
      </c>
      <c r="Q3207" s="318">
        <v>0</v>
      </c>
      <c r="R3207" s="318">
        <v>1</v>
      </c>
      <c r="S3207" s="318">
        <v>4.3478260869565216E-2</v>
      </c>
      <c r="T3207" s="318">
        <v>0</v>
      </c>
      <c r="U3207" s="318">
        <v>0</v>
      </c>
    </row>
    <row r="3208" spans="1:21" x14ac:dyDescent="0.2">
      <c r="A3208" s="318">
        <v>41180</v>
      </c>
      <c r="B3208" s="318">
        <v>445.92099000000002</v>
      </c>
      <c r="C3208" s="318">
        <v>-3.1324539483951739E-3</v>
      </c>
      <c r="D3208" s="318">
        <v>1.6715013423839629E-3</v>
      </c>
      <c r="E3208" s="318">
        <v>1.1133794168743267E-2</v>
      </c>
      <c r="F3208" s="318">
        <v>1.199023987403121E-2</v>
      </c>
      <c r="G3208" s="318">
        <v>1.2396137259194155E-4</v>
      </c>
      <c r="H3208" s="318">
        <v>1.3015944122153863E-4</v>
      </c>
      <c r="I3208" s="318">
        <v>2.7766973050934091E-2</v>
      </c>
      <c r="J3208" s="318">
        <v>0</v>
      </c>
      <c r="K3208" s="318" t="s">
        <v>634</v>
      </c>
      <c r="O3208" s="318">
        <v>0</v>
      </c>
      <c r="P3208" s="318">
        <v>0</v>
      </c>
      <c r="Q3208" s="318">
        <v>0</v>
      </c>
      <c r="R3208" s="318">
        <v>1</v>
      </c>
      <c r="S3208" s="318">
        <v>4.3478260869565216E-2</v>
      </c>
      <c r="T3208" s="318">
        <v>0</v>
      </c>
      <c r="U3208" s="318">
        <v>0</v>
      </c>
    </row>
    <row r="3209" spans="1:21" x14ac:dyDescent="0.2">
      <c r="A3209" s="318">
        <v>41183</v>
      </c>
      <c r="B3209" s="318">
        <v>452.23001099999999</v>
      </c>
      <c r="C3209" s="318">
        <v>1.4049140433279879E-2</v>
      </c>
      <c r="D3209" s="318">
        <v>1.8257897810860008E-3</v>
      </c>
      <c r="E3209" s="318">
        <v>1.1288131145930875E-2</v>
      </c>
      <c r="F3209" s="318">
        <v>1.2156448926387096E-2</v>
      </c>
      <c r="G3209" s="318">
        <v>1.274219047677347E-4</v>
      </c>
      <c r="H3209" s="318">
        <v>1.3379300000612146E-4</v>
      </c>
      <c r="I3209" s="318">
        <v>2.4999854455516852E-2</v>
      </c>
      <c r="J3209" s="318">
        <v>0</v>
      </c>
      <c r="K3209" s="318" t="s">
        <v>634</v>
      </c>
      <c r="O3209" s="318">
        <v>0</v>
      </c>
      <c r="P3209" s="318">
        <v>0</v>
      </c>
      <c r="Q3209" s="318">
        <v>0</v>
      </c>
      <c r="R3209" s="318">
        <v>1</v>
      </c>
      <c r="S3209" s="318">
        <v>4.3478260869565216E-2</v>
      </c>
      <c r="T3209" s="318">
        <v>0</v>
      </c>
      <c r="U3209" s="318">
        <v>0</v>
      </c>
    </row>
    <row r="3210" spans="1:21" x14ac:dyDescent="0.2">
      <c r="A3210" s="318">
        <v>41184</v>
      </c>
      <c r="B3210" s="318">
        <v>451.135986</v>
      </c>
      <c r="C3210" s="318">
        <v>-2.4221091749852776E-3</v>
      </c>
      <c r="D3210" s="318">
        <v>1.2515963674551247E-3</v>
      </c>
      <c r="E3210" s="318">
        <v>1.1177120468668216E-2</v>
      </c>
      <c r="F3210" s="318">
        <v>1.2036898966258078E-2</v>
      </c>
      <c r="G3210" s="318">
        <v>1.2492802197112198E-4</v>
      </c>
      <c r="H3210" s="318">
        <v>1.3117442306967807E-4</v>
      </c>
      <c r="I3210" s="318">
        <v>3.3887276415725774E-2</v>
      </c>
      <c r="J3210" s="318">
        <v>0</v>
      </c>
      <c r="K3210" s="318" t="s">
        <v>634</v>
      </c>
      <c r="O3210" s="318">
        <v>0</v>
      </c>
      <c r="P3210" s="318">
        <v>0</v>
      </c>
      <c r="Q3210" s="318">
        <v>0</v>
      </c>
      <c r="R3210" s="318">
        <v>1</v>
      </c>
      <c r="S3210" s="318">
        <v>4.3478260869565216E-2</v>
      </c>
      <c r="T3210" s="318">
        <v>0</v>
      </c>
      <c r="U3210" s="318">
        <v>0</v>
      </c>
    </row>
    <row r="3211" spans="1:21" x14ac:dyDescent="0.2">
      <c r="A3211" s="318">
        <v>41185</v>
      </c>
      <c r="B3211" s="318">
        <v>449.39898699999998</v>
      </c>
      <c r="C3211" s="318">
        <v>-3.8577094865509722E-3</v>
      </c>
      <c r="D3211" s="318">
        <v>1.7120206073834084E-3</v>
      </c>
      <c r="E3211" s="318">
        <v>1.0728042715771421E-2</v>
      </c>
      <c r="F3211" s="318">
        <v>1.1553276770830762E-2</v>
      </c>
      <c r="G3211" s="318">
        <v>1.1509090051141626E-4</v>
      </c>
      <c r="H3211" s="318">
        <v>1.2084544553698708E-4</v>
      </c>
      <c r="I3211" s="318">
        <v>2.8589566358417039E-2</v>
      </c>
      <c r="J3211" s="318">
        <v>0</v>
      </c>
      <c r="K3211" s="318" t="s">
        <v>634</v>
      </c>
      <c r="O3211" s="318">
        <v>0</v>
      </c>
      <c r="P3211" s="318">
        <v>0</v>
      </c>
      <c r="Q3211" s="318">
        <v>0</v>
      </c>
      <c r="R3211" s="318">
        <v>1</v>
      </c>
      <c r="S3211" s="318">
        <v>4.3478260869565216E-2</v>
      </c>
      <c r="T3211" s="318">
        <v>0</v>
      </c>
      <c r="U3211" s="318">
        <v>0</v>
      </c>
    </row>
    <row r="3212" spans="1:21" x14ac:dyDescent="0.2">
      <c r="A3212" s="318">
        <v>41186</v>
      </c>
      <c r="B3212" s="318">
        <v>446.96499599999999</v>
      </c>
      <c r="C3212" s="318">
        <v>-5.4308228096399437E-3</v>
      </c>
      <c r="D3212" s="318">
        <v>1.2453866384966154E-3</v>
      </c>
      <c r="E3212" s="318">
        <v>1.0819447068455657E-2</v>
      </c>
      <c r="F3212" s="318">
        <v>1.165171222756763E-2</v>
      </c>
      <c r="G3212" s="318">
        <v>1.1706043486711371E-4</v>
      </c>
      <c r="H3212" s="318">
        <v>1.229134566104694E-4</v>
      </c>
      <c r="I3212" s="318">
        <v>3.0550194104180906E-2</v>
      </c>
      <c r="J3212" s="318">
        <v>0</v>
      </c>
      <c r="K3212" s="318" t="s">
        <v>634</v>
      </c>
      <c r="O3212" s="318">
        <v>0</v>
      </c>
      <c r="P3212" s="318">
        <v>0</v>
      </c>
      <c r="Q3212" s="318">
        <v>0</v>
      </c>
      <c r="R3212" s="318">
        <v>1</v>
      </c>
      <c r="S3212" s="318">
        <v>4.3478260869565216E-2</v>
      </c>
      <c r="T3212" s="318">
        <v>0</v>
      </c>
      <c r="U3212" s="318">
        <v>0</v>
      </c>
    </row>
    <row r="3213" spans="1:21" x14ac:dyDescent="0.2">
      <c r="A3213" s="318">
        <v>41187</v>
      </c>
      <c r="B3213" s="318">
        <v>453.84399400000001</v>
      </c>
      <c r="C3213" s="318">
        <v>1.5273230615451008E-2</v>
      </c>
      <c r="D3213" s="318">
        <v>1.1495632302425767E-3</v>
      </c>
      <c r="E3213" s="318">
        <v>1.0678273106817038E-2</v>
      </c>
      <c r="F3213" s="318">
        <v>1.1499678730418348E-2</v>
      </c>
      <c r="G3213" s="318">
        <v>1.14025516543772E-4</v>
      </c>
      <c r="H3213" s="318">
        <v>1.1972679237096061E-4</v>
      </c>
      <c r="I3213" s="318">
        <v>2.6528663153594798E-2</v>
      </c>
      <c r="J3213" s="318">
        <v>0</v>
      </c>
      <c r="K3213" s="318" t="s">
        <v>634</v>
      </c>
      <c r="O3213" s="318">
        <v>0</v>
      </c>
      <c r="P3213" s="318">
        <v>0</v>
      </c>
      <c r="Q3213" s="318">
        <v>0</v>
      </c>
      <c r="R3213" s="318">
        <v>1</v>
      </c>
      <c r="S3213" s="318">
        <v>4.3478260869565216E-2</v>
      </c>
      <c r="T3213" s="318">
        <v>0</v>
      </c>
      <c r="U3213" s="318">
        <v>0</v>
      </c>
    </row>
    <row r="3214" spans="1:21" x14ac:dyDescent="0.2">
      <c r="A3214" s="318">
        <v>41190</v>
      </c>
      <c r="B3214" s="318">
        <v>449.69500699999998</v>
      </c>
      <c r="C3214" s="318">
        <v>-9.1839226804031233E-3</v>
      </c>
      <c r="D3214" s="318">
        <v>5.145461450279848E-4</v>
      </c>
      <c r="E3214" s="318">
        <v>1.0885338397338207E-2</v>
      </c>
      <c r="F3214" s="318">
        <v>1.1722672120210376E-2</v>
      </c>
      <c r="G3214" s="318">
        <v>1.1849059202456553E-4</v>
      </c>
      <c r="H3214" s="318">
        <v>1.2441512162579381E-4</v>
      </c>
      <c r="I3214" s="318">
        <v>2.9334530098673203E-2</v>
      </c>
      <c r="J3214" s="318">
        <v>0</v>
      </c>
      <c r="K3214" s="318" t="s">
        <v>634</v>
      </c>
      <c r="O3214" s="318">
        <v>0</v>
      </c>
      <c r="P3214" s="318">
        <v>0</v>
      </c>
      <c r="Q3214" s="318">
        <v>0</v>
      </c>
      <c r="R3214" s="318">
        <v>1</v>
      </c>
      <c r="S3214" s="318">
        <v>4.3478260869565216E-2</v>
      </c>
      <c r="T3214" s="318">
        <v>0</v>
      </c>
      <c r="U3214" s="318">
        <v>0</v>
      </c>
    </row>
    <row r="3215" spans="1:21" x14ac:dyDescent="0.2">
      <c r="A3215" s="318">
        <v>41191</v>
      </c>
      <c r="B3215" s="318">
        <v>450.14498900000001</v>
      </c>
      <c r="C3215" s="318">
        <v>1.000137890089785E-3</v>
      </c>
      <c r="D3215" s="318">
        <v>4.7031023627724748E-4</v>
      </c>
      <c r="E3215" s="318">
        <v>1.0881189288869683E-2</v>
      </c>
      <c r="F3215" s="318">
        <v>1.1718203849551965E-2</v>
      </c>
      <c r="G3215" s="318">
        <v>1.1840028034021233E-4</v>
      </c>
      <c r="H3215" s="318">
        <v>1.2432029435722295E-4</v>
      </c>
      <c r="I3215" s="318">
        <v>2.2916265035960569E-2</v>
      </c>
      <c r="J3215" s="318">
        <v>0</v>
      </c>
      <c r="K3215" s="318" t="s">
        <v>634</v>
      </c>
      <c r="O3215" s="318">
        <v>0</v>
      </c>
      <c r="P3215" s="318">
        <v>0</v>
      </c>
      <c r="Q3215" s="318">
        <v>0</v>
      </c>
      <c r="R3215" s="318">
        <v>1</v>
      </c>
      <c r="S3215" s="318">
        <v>4.3478260869565216E-2</v>
      </c>
      <c r="T3215" s="318">
        <v>0</v>
      </c>
      <c r="U3215" s="318">
        <v>0</v>
      </c>
    </row>
    <row r="3216" spans="1:21" x14ac:dyDescent="0.2">
      <c r="A3216" s="318">
        <v>41192</v>
      </c>
      <c r="B3216" s="318">
        <v>447.50900300000001</v>
      </c>
      <c r="C3216" s="318">
        <v>-5.8730726992945815E-3</v>
      </c>
      <c r="D3216" s="318">
        <v>1.4205591152481546E-4</v>
      </c>
      <c r="E3216" s="318">
        <v>1.09674037293724E-2</v>
      </c>
      <c r="F3216" s="318">
        <v>1.1811050170093353E-2</v>
      </c>
      <c r="G3216" s="318">
        <v>1.2028394456305162E-4</v>
      </c>
      <c r="H3216" s="318">
        <v>1.2629814179120421E-4</v>
      </c>
      <c r="I3216" s="318">
        <v>2.5803447513618846E-2</v>
      </c>
      <c r="J3216" s="318">
        <v>0</v>
      </c>
      <c r="K3216" s="318" t="s">
        <v>634</v>
      </c>
      <c r="O3216" s="318">
        <v>0</v>
      </c>
      <c r="P3216" s="318">
        <v>0</v>
      </c>
      <c r="Q3216" s="318">
        <v>0</v>
      </c>
      <c r="R3216" s="318">
        <v>1</v>
      </c>
      <c r="S3216" s="318">
        <v>4.3478260869565216E-2</v>
      </c>
      <c r="T3216" s="318">
        <v>0</v>
      </c>
      <c r="U3216" s="318">
        <v>0</v>
      </c>
    </row>
    <row r="3217" spans="1:21" x14ac:dyDescent="0.2">
      <c r="A3217" s="318">
        <v>41193</v>
      </c>
      <c r="B3217" s="318">
        <v>450.10501099999999</v>
      </c>
      <c r="C3217" s="318">
        <v>5.7842573701609367E-3</v>
      </c>
      <c r="D3217" s="318">
        <v>2.9811275334996098E-4</v>
      </c>
      <c r="E3217" s="318">
        <v>1.1025898236117684E-2</v>
      </c>
      <c r="F3217" s="318">
        <v>1.1874044254280581E-2</v>
      </c>
      <c r="G3217" s="318">
        <v>1.2157043191322306E-4</v>
      </c>
      <c r="H3217" s="318">
        <v>1.2764895350888422E-4</v>
      </c>
      <c r="I3217" s="318">
        <v>1.9341756146483202E-2</v>
      </c>
      <c r="J3217" s="318">
        <v>0</v>
      </c>
      <c r="K3217" s="318" t="s">
        <v>634</v>
      </c>
      <c r="O3217" s="318">
        <v>0</v>
      </c>
      <c r="P3217" s="318">
        <v>0</v>
      </c>
      <c r="Q3217" s="318">
        <v>0</v>
      </c>
      <c r="R3217" s="318">
        <v>1</v>
      </c>
      <c r="S3217" s="318">
        <v>4.3478260869565216E-2</v>
      </c>
      <c r="T3217" s="318">
        <v>0</v>
      </c>
      <c r="U3217" s="318">
        <v>0</v>
      </c>
    </row>
    <row r="3218" spans="1:21" x14ac:dyDescent="0.2">
      <c r="A3218" s="318">
        <v>41194</v>
      </c>
      <c r="B3218" s="318">
        <v>448.07998700000002</v>
      </c>
      <c r="C3218" s="318">
        <v>-4.5091544295519708E-3</v>
      </c>
      <c r="D3218" s="318">
        <v>1.4029004957155074E-5</v>
      </c>
      <c r="E3218" s="318">
        <v>1.1071317849066821E-2</v>
      </c>
      <c r="F3218" s="318">
        <v>1.1922957683610421E-2</v>
      </c>
      <c r="G3218" s="318">
        <v>1.2257407891506559E-4</v>
      </c>
      <c r="H3218" s="318">
        <v>1.2870278286081888E-4</v>
      </c>
      <c r="I3218" s="318">
        <v>2.0110318877797097E-2</v>
      </c>
      <c r="J3218" s="318">
        <v>0</v>
      </c>
      <c r="K3218" s="318" t="s">
        <v>634</v>
      </c>
      <c r="O3218" s="318">
        <v>0</v>
      </c>
      <c r="P3218" s="318">
        <v>0</v>
      </c>
      <c r="Q3218" s="318">
        <v>0</v>
      </c>
      <c r="R3218" s="318">
        <v>1</v>
      </c>
      <c r="S3218" s="318">
        <v>4.3478260869565216E-2</v>
      </c>
      <c r="T3218" s="318">
        <v>0</v>
      </c>
      <c r="U3218" s="318">
        <v>0</v>
      </c>
    </row>
    <row r="3219" spans="1:21" x14ac:dyDescent="0.2">
      <c r="A3219" s="318">
        <v>41197</v>
      </c>
      <c r="B3219" s="318">
        <v>448.24499500000002</v>
      </c>
      <c r="C3219" s="318">
        <v>3.6818788983414486E-4</v>
      </c>
      <c r="D3219" s="318">
        <v>-1.3468417132838136E-3</v>
      </c>
      <c r="E3219" s="318">
        <v>8.8758924664287565E-3</v>
      </c>
      <c r="F3219" s="318">
        <v>9.5586534253848145E-3</v>
      </c>
      <c r="G3219" s="318">
        <v>7.8781467075606765E-5</v>
      </c>
      <c r="H3219" s="318">
        <v>8.2720540429387108E-5</v>
      </c>
      <c r="I3219" s="318">
        <v>1.5920776236029978E-2</v>
      </c>
      <c r="J3219" s="318">
        <v>0</v>
      </c>
      <c r="K3219" s="318" t="s">
        <v>634</v>
      </c>
      <c r="O3219" s="318">
        <v>0</v>
      </c>
      <c r="P3219" s="318">
        <v>0</v>
      </c>
      <c r="Q3219" s="318">
        <v>0</v>
      </c>
      <c r="R3219" s="318">
        <v>1</v>
      </c>
      <c r="S3219" s="318">
        <v>4.3478260869565216E-2</v>
      </c>
      <c r="T3219" s="318">
        <v>0</v>
      </c>
      <c r="U3219" s="318">
        <v>0</v>
      </c>
    </row>
    <row r="3220" spans="1:21" x14ac:dyDescent="0.2">
      <c r="A3220" s="318">
        <v>41198</v>
      </c>
      <c r="B3220" s="318">
        <v>452.32900999999998</v>
      </c>
      <c r="C3220" s="318">
        <v>9.0698664941540174E-3</v>
      </c>
      <c r="D3220" s="318">
        <v>-7.7625362137437944E-4</v>
      </c>
      <c r="E3220" s="318">
        <v>9.1510899110545767E-3</v>
      </c>
      <c r="F3220" s="318">
        <v>9.855019904212621E-3</v>
      </c>
      <c r="G3220" s="318">
        <v>8.3742446560204869E-5</v>
      </c>
      <c r="H3220" s="318">
        <v>8.7929568888215118E-5</v>
      </c>
      <c r="I3220" s="318">
        <v>8.8913639552603632E-3</v>
      </c>
      <c r="J3220" s="318">
        <v>0</v>
      </c>
      <c r="K3220" s="318" t="s">
        <v>634</v>
      </c>
      <c r="O3220" s="318">
        <v>0</v>
      </c>
      <c r="P3220" s="318">
        <v>0</v>
      </c>
      <c r="Q3220" s="318">
        <v>0</v>
      </c>
      <c r="R3220" s="318">
        <v>1</v>
      </c>
      <c r="S3220" s="318">
        <v>4.3478260869565216E-2</v>
      </c>
      <c r="T3220" s="318">
        <v>0</v>
      </c>
      <c r="U3220" s="318">
        <v>0</v>
      </c>
    </row>
    <row r="3221" spans="1:21" x14ac:dyDescent="0.2">
      <c r="A3221" s="318">
        <v>41199</v>
      </c>
      <c r="B3221" s="318">
        <v>451.83300800000001</v>
      </c>
      <c r="C3221" s="318">
        <v>-1.097153032046394E-3</v>
      </c>
      <c r="D3221" s="318">
        <v>-4.1646899230525459E-4</v>
      </c>
      <c r="E3221" s="318">
        <v>8.9727260472848552E-3</v>
      </c>
      <c r="F3221" s="318">
        <v>9.6629357432298432E-3</v>
      </c>
      <c r="G3221" s="318">
        <v>8.0509812719624087E-5</v>
      </c>
      <c r="H3221" s="318">
        <v>8.4535303355605301E-5</v>
      </c>
      <c r="I3221" s="318">
        <v>1.1572831510146981E-2</v>
      </c>
      <c r="J3221" s="318">
        <v>0</v>
      </c>
      <c r="K3221" s="318" t="s">
        <v>634</v>
      </c>
      <c r="O3221" s="318">
        <v>0</v>
      </c>
      <c r="P3221" s="318">
        <v>0</v>
      </c>
      <c r="Q3221" s="318">
        <v>0</v>
      </c>
      <c r="R3221" s="318">
        <v>1</v>
      </c>
      <c r="S3221" s="318">
        <v>4.3478260869565216E-2</v>
      </c>
      <c r="T3221" s="318">
        <v>0</v>
      </c>
      <c r="U3221" s="318">
        <v>0</v>
      </c>
    </row>
    <row r="3222" spans="1:21" x14ac:dyDescent="0.2">
      <c r="A3222" s="318">
        <v>41201</v>
      </c>
      <c r="B3222" s="318">
        <v>448.56100500000002</v>
      </c>
      <c r="C3222" s="318">
        <v>-4.9990319756817317E-3</v>
      </c>
      <c r="D3222" s="318">
        <v>-2.0539927297820828E-4</v>
      </c>
      <c r="E3222" s="318">
        <v>8.8716727294269309E-3</v>
      </c>
      <c r="F3222" s="318">
        <v>9.5541090932290025E-3</v>
      </c>
      <c r="G3222" s="318">
        <v>7.8706577018057482E-5</v>
      </c>
      <c r="H3222" s="318">
        <v>8.2641905868960366E-5</v>
      </c>
      <c r="I3222" s="318">
        <v>1.7693196155682499E-2</v>
      </c>
      <c r="J3222" s="318">
        <v>0</v>
      </c>
      <c r="K3222" s="318" t="s">
        <v>634</v>
      </c>
      <c r="O3222" s="318">
        <v>0</v>
      </c>
      <c r="P3222" s="318">
        <v>0</v>
      </c>
      <c r="Q3222" s="318">
        <v>0</v>
      </c>
      <c r="R3222" s="318">
        <v>2</v>
      </c>
      <c r="S3222" s="318">
        <v>8.6956521739130432E-2</v>
      </c>
      <c r="T3222" s="318">
        <v>0</v>
      </c>
      <c r="U3222" s="318">
        <v>0</v>
      </c>
    </row>
    <row r="3223" spans="1:21" x14ac:dyDescent="0.2">
      <c r="A3223" s="318">
        <v>41204</v>
      </c>
      <c r="B3223" s="318">
        <v>446.47601300000002</v>
      </c>
      <c r="C3223" s="318">
        <v>-4.6590157268242855E-3</v>
      </c>
      <c r="D3223" s="318">
        <v>-1.0772075577920605E-3</v>
      </c>
      <c r="E3223" s="318">
        <v>8.3248482688620846E-3</v>
      </c>
      <c r="F3223" s="318">
        <v>8.9652212126207064E-3</v>
      </c>
      <c r="G3223" s="318">
        <v>6.9303098699576056E-5</v>
      </c>
      <c r="H3223" s="318">
        <v>7.2768253634554865E-5</v>
      </c>
      <c r="I3223" s="318">
        <v>1.8213244030963322E-2</v>
      </c>
      <c r="J3223" s="318">
        <v>0</v>
      </c>
      <c r="K3223" s="318" t="s">
        <v>634</v>
      </c>
      <c r="O3223" s="318">
        <v>0</v>
      </c>
      <c r="P3223" s="318">
        <v>0</v>
      </c>
      <c r="Q3223" s="318">
        <v>0</v>
      </c>
      <c r="R3223" s="318">
        <v>2</v>
      </c>
      <c r="S3223" s="318">
        <v>8.6956521739130432E-2</v>
      </c>
      <c r="T3223" s="318">
        <v>0</v>
      </c>
      <c r="U3223" s="318">
        <v>0</v>
      </c>
    </row>
    <row r="3224" spans="1:21" x14ac:dyDescent="0.2">
      <c r="A3224" s="318">
        <v>41205</v>
      </c>
      <c r="B3224" s="318">
        <v>434.41799900000001</v>
      </c>
      <c r="C3224" s="318">
        <v>-2.7378474665608513E-2</v>
      </c>
      <c r="D3224" s="318">
        <v>-2.0013526447293126E-3</v>
      </c>
      <c r="E3224" s="318">
        <v>1.0030836019977904E-2</v>
      </c>
      <c r="F3224" s="318">
        <v>1.0802438790745435E-2</v>
      </c>
      <c r="G3224" s="318">
        <v>1.0061767125968616E-4</v>
      </c>
      <c r="H3224" s="318">
        <v>1.0564855482267047E-4</v>
      </c>
      <c r="I3224" s="318">
        <v>1.4789683459463562E-2</v>
      </c>
      <c r="J3224" s="318">
        <v>0</v>
      </c>
      <c r="K3224" s="318" t="s">
        <v>634</v>
      </c>
      <c r="O3224" s="318">
        <v>0</v>
      </c>
      <c r="P3224" s="318">
        <v>0</v>
      </c>
      <c r="Q3224" s="318">
        <v>0</v>
      </c>
      <c r="R3224" s="318">
        <v>2</v>
      </c>
      <c r="S3224" s="318">
        <v>8.6956521739130432E-2</v>
      </c>
      <c r="T3224" s="318">
        <v>0</v>
      </c>
      <c r="U3224" s="318">
        <v>0</v>
      </c>
    </row>
    <row r="3225" spans="1:21" x14ac:dyDescent="0.2">
      <c r="A3225" s="318">
        <v>41206</v>
      </c>
      <c r="B3225" s="318">
        <v>440.375</v>
      </c>
      <c r="C3225" s="318">
        <v>1.3619434737984515E-2</v>
      </c>
      <c r="D3225" s="318">
        <v>-1.6316735041363981E-3</v>
      </c>
      <c r="E3225" s="318">
        <v>1.0468409147897477E-2</v>
      </c>
      <c r="F3225" s="318">
        <v>1.1273671390043436E-2</v>
      </c>
      <c r="G3225" s="318">
        <v>1.0958759008778357E-4</v>
      </c>
      <c r="H3225" s="318">
        <v>1.1506696959217276E-4</v>
      </c>
      <c r="I3225" s="318">
        <v>-2.2974646845220353E-4</v>
      </c>
      <c r="J3225" s="318">
        <v>0</v>
      </c>
      <c r="K3225" s="318" t="s">
        <v>634</v>
      </c>
      <c r="O3225" s="318">
        <v>0</v>
      </c>
      <c r="P3225" s="318">
        <v>0</v>
      </c>
      <c r="Q3225" s="318">
        <v>0</v>
      </c>
      <c r="R3225" s="318">
        <v>2</v>
      </c>
      <c r="S3225" s="318">
        <v>8.6956521739130432E-2</v>
      </c>
      <c r="T3225" s="318">
        <v>0</v>
      </c>
      <c r="U3225" s="318">
        <v>0</v>
      </c>
    </row>
    <row r="3226" spans="1:21" x14ac:dyDescent="0.2">
      <c r="A3226" s="318">
        <v>41207</v>
      </c>
      <c r="B3226" s="318">
        <v>445.03201300000001</v>
      </c>
      <c r="C3226" s="318">
        <v>1.0519582243172017E-2</v>
      </c>
      <c r="D3226" s="318">
        <v>-6.7040950337707937E-5</v>
      </c>
      <c r="E3226" s="318">
        <v>9.6417209348908465E-3</v>
      </c>
      <c r="F3226" s="318">
        <v>1.0383391776036296E-2</v>
      </c>
      <c r="G3226" s="318">
        <v>9.2962782586312426E-5</v>
      </c>
      <c r="H3226" s="318">
        <v>9.7610921715628052E-5</v>
      </c>
      <c r="I3226" s="318">
        <v>2.2931139571628393E-3</v>
      </c>
      <c r="J3226" s="318">
        <v>0</v>
      </c>
      <c r="K3226" s="318" t="s">
        <v>634</v>
      </c>
      <c r="O3226" s="318">
        <v>0</v>
      </c>
      <c r="P3226" s="318">
        <v>0</v>
      </c>
      <c r="Q3226" s="318">
        <v>0</v>
      </c>
      <c r="R3226" s="318">
        <v>2</v>
      </c>
      <c r="S3226" s="318">
        <v>8.6956521739130432E-2</v>
      </c>
      <c r="T3226" s="318">
        <v>0</v>
      </c>
      <c r="U3226" s="318">
        <v>0</v>
      </c>
    </row>
    <row r="3227" spans="1:21" x14ac:dyDescent="0.2">
      <c r="A3227" s="318">
        <v>41208</v>
      </c>
      <c r="B3227" s="318">
        <v>441.68899499999998</v>
      </c>
      <c r="C3227" s="318">
        <v>-7.5402157132263975E-3</v>
      </c>
      <c r="D3227" s="318">
        <v>-6.0324926749487037E-4</v>
      </c>
      <c r="E3227" s="318">
        <v>9.7332502360537587E-3</v>
      </c>
      <c r="F3227" s="318">
        <v>1.0481961792673277E-2</v>
      </c>
      <c r="G3227" s="318">
        <v>9.4736160157640536E-5</v>
      </c>
      <c r="H3227" s="318">
        <v>9.9472968165522564E-5</v>
      </c>
      <c r="I3227" s="318">
        <v>1.1717261169106903E-2</v>
      </c>
      <c r="J3227" s="318">
        <v>0</v>
      </c>
      <c r="K3227" s="318" t="s">
        <v>634</v>
      </c>
      <c r="O3227" s="318">
        <v>0</v>
      </c>
      <c r="P3227" s="318">
        <v>0</v>
      </c>
      <c r="Q3227" s="318">
        <v>0</v>
      </c>
      <c r="R3227" s="318">
        <v>2</v>
      </c>
      <c r="S3227" s="318">
        <v>8.6956521739130432E-2</v>
      </c>
      <c r="T3227" s="318">
        <v>0</v>
      </c>
      <c r="U3227" s="318">
        <v>0</v>
      </c>
    </row>
    <row r="3228" spans="1:21" x14ac:dyDescent="0.2">
      <c r="A3228" s="318">
        <v>41211</v>
      </c>
      <c r="B3228" s="318">
        <v>442.17099000000002</v>
      </c>
      <c r="C3228" s="318">
        <v>1.0906592807894274E-3</v>
      </c>
      <c r="D3228" s="318">
        <v>-4.0214863753369902E-4</v>
      </c>
      <c r="E3228" s="318">
        <v>9.7220018058887612E-3</v>
      </c>
      <c r="F3228" s="318">
        <v>1.0469848098649434E-2</v>
      </c>
      <c r="G3228" s="318">
        <v>9.451731911370435E-5</v>
      </c>
      <c r="H3228" s="318">
        <v>9.9243185069389567E-5</v>
      </c>
      <c r="I3228" s="318">
        <v>7.2524247956202463E-3</v>
      </c>
      <c r="J3228" s="318">
        <v>0</v>
      </c>
      <c r="K3228" s="318" t="s">
        <v>634</v>
      </c>
      <c r="O3228" s="318">
        <v>0</v>
      </c>
      <c r="P3228" s="318">
        <v>0</v>
      </c>
      <c r="Q3228" s="318">
        <v>0</v>
      </c>
      <c r="R3228" s="318">
        <v>2</v>
      </c>
      <c r="S3228" s="318">
        <v>8.6956521739130432E-2</v>
      </c>
      <c r="T3228" s="318">
        <v>0</v>
      </c>
      <c r="U3228" s="318">
        <v>0</v>
      </c>
    </row>
    <row r="3229" spans="1:21" x14ac:dyDescent="0.2">
      <c r="A3229" s="318">
        <v>41212</v>
      </c>
      <c r="B3229" s="318">
        <v>443.35699499999998</v>
      </c>
      <c r="C3229" s="318">
        <v>2.67864083175993E-3</v>
      </c>
      <c r="D3229" s="318">
        <v>-9.436009995108395E-4</v>
      </c>
      <c r="E3229" s="318">
        <v>9.1783476354785083E-3</v>
      </c>
      <c r="F3229" s="318">
        <v>9.8843743766691625E-3</v>
      </c>
      <c r="G3229" s="318">
        <v>8.4242065317693919E-5</v>
      </c>
      <c r="H3229" s="318">
        <v>8.8454168583578619E-5</v>
      </c>
      <c r="I3229" s="318">
        <v>1.0459270071377374E-2</v>
      </c>
      <c r="J3229" s="318">
        <v>0</v>
      </c>
      <c r="K3229" s="318" t="s">
        <v>634</v>
      </c>
      <c r="O3229" s="318">
        <v>0</v>
      </c>
      <c r="P3229" s="318">
        <v>0</v>
      </c>
      <c r="Q3229" s="318">
        <v>0</v>
      </c>
      <c r="R3229" s="318">
        <v>2</v>
      </c>
      <c r="S3229" s="318">
        <v>8.6956521739130432E-2</v>
      </c>
      <c r="T3229" s="318">
        <v>0</v>
      </c>
      <c r="U3229" s="318">
        <v>0</v>
      </c>
    </row>
    <row r="3230" spans="1:21" x14ac:dyDescent="0.2">
      <c r="A3230" s="318">
        <v>41213</v>
      </c>
      <c r="B3230" s="318">
        <v>442.17498799999998</v>
      </c>
      <c r="C3230" s="318">
        <v>-2.6695991216161342E-3</v>
      </c>
      <c r="D3230" s="318">
        <v>-9.5538623506468963E-4</v>
      </c>
      <c r="E3230" s="318">
        <v>9.1804996397775833E-3</v>
      </c>
      <c r="F3230" s="318">
        <v>9.8866919197604739E-3</v>
      </c>
      <c r="G3230" s="318">
        <v>8.4281573635956324E-5</v>
      </c>
      <c r="H3230" s="318">
        <v>8.8495652317754147E-5</v>
      </c>
      <c r="I3230" s="318">
        <v>9.7530802166015396E-3</v>
      </c>
      <c r="J3230" s="318">
        <v>0</v>
      </c>
      <c r="K3230" s="318" t="s">
        <v>634</v>
      </c>
      <c r="O3230" s="318">
        <v>0</v>
      </c>
      <c r="P3230" s="318">
        <v>0</v>
      </c>
      <c r="Q3230" s="318">
        <v>0</v>
      </c>
      <c r="R3230" s="318">
        <v>2</v>
      </c>
      <c r="S3230" s="318">
        <v>8.6956521739130432E-2</v>
      </c>
      <c r="T3230" s="318">
        <v>0</v>
      </c>
      <c r="U3230" s="318">
        <v>0</v>
      </c>
    </row>
    <row r="3231" spans="1:21" x14ac:dyDescent="0.2">
      <c r="A3231" s="318">
        <v>41214</v>
      </c>
      <c r="B3231" s="318">
        <v>445.79098499999998</v>
      </c>
      <c r="C3231" s="318">
        <v>8.1444944923406148E-3</v>
      </c>
      <c r="D3231" s="318">
        <v>-3.8385271226032858E-4</v>
      </c>
      <c r="E3231" s="318">
        <v>9.3625748589651822E-3</v>
      </c>
      <c r="F3231" s="318">
        <v>1.0082772925039427E-2</v>
      </c>
      <c r="G3231" s="318">
        <v>8.7657807989726915E-5</v>
      </c>
      <c r="H3231" s="318">
        <v>9.2040698389213261E-5</v>
      </c>
      <c r="I3231" s="318">
        <v>3.4499506801365814E-3</v>
      </c>
      <c r="J3231" s="318">
        <v>0</v>
      </c>
      <c r="K3231" s="318" t="s">
        <v>634</v>
      </c>
      <c r="O3231" s="318">
        <v>0</v>
      </c>
      <c r="P3231" s="318">
        <v>0</v>
      </c>
      <c r="Q3231" s="318">
        <v>0</v>
      </c>
      <c r="R3231" s="318">
        <v>2</v>
      </c>
      <c r="S3231" s="318">
        <v>8.6956521739130432E-2</v>
      </c>
      <c r="T3231" s="318">
        <v>0</v>
      </c>
      <c r="U3231" s="318">
        <v>0</v>
      </c>
    </row>
    <row r="3232" spans="1:21" x14ac:dyDescent="0.2">
      <c r="A3232" s="318">
        <v>41215</v>
      </c>
      <c r="B3232" s="318">
        <v>443.64700299999998</v>
      </c>
      <c r="C3232" s="318">
        <v>-4.8209907412354851E-3</v>
      </c>
      <c r="D3232" s="318">
        <v>-3.5481308995535414E-4</v>
      </c>
      <c r="E3232" s="318">
        <v>9.3470710311464311E-3</v>
      </c>
      <c r="F3232" s="318">
        <v>1.0066076495080772E-2</v>
      </c>
      <c r="G3232" s="318">
        <v>8.7367736861296798E-5</v>
      </c>
      <c r="H3232" s="318">
        <v>9.1736123704361645E-5</v>
      </c>
      <c r="I3232" s="318">
        <v>9.7218511884259399E-3</v>
      </c>
      <c r="J3232" s="318">
        <v>0</v>
      </c>
      <c r="K3232" s="318" t="s">
        <v>634</v>
      </c>
      <c r="O3232" s="318">
        <v>0</v>
      </c>
      <c r="P3232" s="318">
        <v>0</v>
      </c>
      <c r="Q3232" s="318">
        <v>0</v>
      </c>
      <c r="R3232" s="318">
        <v>2</v>
      </c>
      <c r="S3232" s="318">
        <v>8.6956521739130432E-2</v>
      </c>
      <c r="T3232" s="318">
        <v>0</v>
      </c>
      <c r="U3232" s="318">
        <v>0</v>
      </c>
    </row>
    <row r="3233" spans="1:21" x14ac:dyDescent="0.2">
      <c r="A3233" s="318">
        <v>41218</v>
      </c>
      <c r="B3233" s="318">
        <v>441.22399899999999</v>
      </c>
      <c r="C3233" s="318">
        <v>-5.4765272011079559E-3</v>
      </c>
      <c r="D3233" s="318">
        <v>-1.3428967955057809E-3</v>
      </c>
      <c r="E3233" s="318">
        <v>8.6857597393997857E-3</v>
      </c>
      <c r="F3233" s="318">
        <v>9.3538951039689993E-3</v>
      </c>
      <c r="G3233" s="318">
        <v>7.5442422250578226E-5</v>
      </c>
      <c r="H3233" s="318">
        <v>7.9214543363107144E-5</v>
      </c>
      <c r="I3233" s="318">
        <v>6.0500415535002317E-3</v>
      </c>
      <c r="J3233" s="318">
        <v>0</v>
      </c>
      <c r="K3233" s="318" t="s">
        <v>634</v>
      </c>
      <c r="O3233" s="318">
        <v>0</v>
      </c>
      <c r="P3233" s="318">
        <v>0</v>
      </c>
      <c r="Q3233" s="318">
        <v>0</v>
      </c>
      <c r="R3233" s="318">
        <v>2</v>
      </c>
      <c r="S3233" s="318">
        <v>8.6956521739130432E-2</v>
      </c>
      <c r="T3233" s="318">
        <v>0</v>
      </c>
      <c r="U3233" s="318">
        <v>0</v>
      </c>
    </row>
    <row r="3234" spans="1:21" x14ac:dyDescent="0.2">
      <c r="A3234" s="318">
        <v>41219</v>
      </c>
      <c r="B3234" s="318">
        <v>443.34500100000002</v>
      </c>
      <c r="C3234" s="318">
        <v>4.7955695142111888E-3</v>
      </c>
      <c r="D3234" s="318">
        <v>-6.7720669100033754E-4</v>
      </c>
      <c r="E3234" s="318">
        <v>8.5899403871607261E-3</v>
      </c>
      <c r="F3234" s="318">
        <v>9.250705032326936E-3</v>
      </c>
      <c r="G3234" s="318">
        <v>7.3787075854974961E-5</v>
      </c>
      <c r="H3234" s="318">
        <v>7.7476429647723718E-5</v>
      </c>
      <c r="I3234" s="318">
        <v>-2.4602174388521403E-4</v>
      </c>
      <c r="J3234" s="318">
        <v>0</v>
      </c>
      <c r="K3234" s="318" t="s">
        <v>634</v>
      </c>
      <c r="O3234" s="318">
        <v>0</v>
      </c>
      <c r="P3234" s="318">
        <v>0</v>
      </c>
      <c r="Q3234" s="318">
        <v>0</v>
      </c>
      <c r="R3234" s="318">
        <v>2</v>
      </c>
      <c r="S3234" s="318">
        <v>8.6956521739130432E-2</v>
      </c>
      <c r="T3234" s="318">
        <v>0</v>
      </c>
      <c r="U3234" s="318">
        <v>0</v>
      </c>
    </row>
    <row r="3235" spans="1:21" x14ac:dyDescent="0.2">
      <c r="A3235" s="318">
        <v>41220</v>
      </c>
      <c r="B3235" s="318">
        <v>440.11801100000002</v>
      </c>
      <c r="C3235" s="318">
        <v>-7.3053524770190312E-3</v>
      </c>
      <c r="D3235" s="318">
        <v>-1.0727062322912339E-3</v>
      </c>
      <c r="E3235" s="318">
        <v>8.6993549507596163E-3</v>
      </c>
      <c r="F3235" s="318">
        <v>9.3685361008180486E-3</v>
      </c>
      <c r="G3235" s="318">
        <v>7.5678776559305835E-5</v>
      </c>
      <c r="H3235" s="318">
        <v>7.9462715387271129E-5</v>
      </c>
      <c r="I3235" s="318">
        <v>1.1935168103253031E-3</v>
      </c>
      <c r="J3235" s="318">
        <v>0</v>
      </c>
      <c r="K3235" s="318" t="s">
        <v>634</v>
      </c>
      <c r="O3235" s="318">
        <v>0</v>
      </c>
      <c r="P3235" s="318">
        <v>0</v>
      </c>
      <c r="Q3235" s="318">
        <v>0</v>
      </c>
      <c r="R3235" s="318">
        <v>2</v>
      </c>
      <c r="S3235" s="318">
        <v>8.6956521739130432E-2</v>
      </c>
      <c r="T3235" s="318">
        <v>0</v>
      </c>
      <c r="U3235" s="318">
        <v>0</v>
      </c>
    </row>
    <row r="3236" spans="1:21" x14ac:dyDescent="0.2">
      <c r="A3236" s="318">
        <v>41221</v>
      </c>
      <c r="B3236" s="318">
        <v>437.85299700000002</v>
      </c>
      <c r="C3236" s="318">
        <v>-5.159667014795674E-3</v>
      </c>
      <c r="D3236" s="318">
        <v>-1.038734533029381E-3</v>
      </c>
      <c r="E3236" s="318">
        <v>8.6810455182626187E-3</v>
      </c>
      <c r="F3236" s="318">
        <v>9.3488182504366663E-3</v>
      </c>
      <c r="G3236" s="318">
        <v>7.5360551290147495E-5</v>
      </c>
      <c r="H3236" s="318">
        <v>7.9128578854654875E-5</v>
      </c>
      <c r="I3236" s="318">
        <v>-2.1082353601992927E-3</v>
      </c>
      <c r="J3236" s="318">
        <v>0</v>
      </c>
      <c r="K3236" s="318" t="s">
        <v>634</v>
      </c>
      <c r="O3236" s="318">
        <v>0</v>
      </c>
      <c r="P3236" s="318">
        <v>0</v>
      </c>
      <c r="Q3236" s="318">
        <v>0</v>
      </c>
      <c r="R3236" s="318">
        <v>2</v>
      </c>
      <c r="S3236" s="318">
        <v>8.6956521739130432E-2</v>
      </c>
      <c r="T3236" s="318">
        <v>0</v>
      </c>
      <c r="U3236" s="318">
        <v>0</v>
      </c>
    </row>
    <row r="3237" spans="1:21" x14ac:dyDescent="0.2">
      <c r="A3237" s="318">
        <v>41222</v>
      </c>
      <c r="B3237" s="318">
        <v>436.641998</v>
      </c>
      <c r="C3237" s="318">
        <v>-2.7695979531546684E-3</v>
      </c>
      <c r="D3237" s="318">
        <v>-1.4460609769967911E-3</v>
      </c>
      <c r="E3237" s="318">
        <v>8.5444996459711417E-3</v>
      </c>
      <c r="F3237" s="318">
        <v>9.2017688495073836E-3</v>
      </c>
      <c r="G3237" s="318">
        <v>7.3008474200000979E-5</v>
      </c>
      <c r="H3237" s="318">
        <v>7.6658897910001028E-5</v>
      </c>
      <c r="I3237" s="318">
        <v>-3.6990712314932312E-3</v>
      </c>
      <c r="J3237" s="318">
        <v>0</v>
      </c>
      <c r="K3237" s="318" t="s">
        <v>634</v>
      </c>
      <c r="O3237" s="318">
        <v>0</v>
      </c>
      <c r="P3237" s="318">
        <v>0</v>
      </c>
      <c r="Q3237" s="318">
        <v>0</v>
      </c>
      <c r="R3237" s="318">
        <v>2</v>
      </c>
      <c r="S3237" s="318">
        <v>8.6956521739130432E-2</v>
      </c>
      <c r="T3237" s="318">
        <v>0</v>
      </c>
      <c r="U3237" s="318">
        <v>0</v>
      </c>
    </row>
    <row r="3238" spans="1:21" x14ac:dyDescent="0.2">
      <c r="A3238" s="318">
        <v>41225</v>
      </c>
      <c r="B3238" s="318">
        <v>435.59600799999998</v>
      </c>
      <c r="C3238" s="318">
        <v>-2.3984061556898651E-3</v>
      </c>
      <c r="D3238" s="318">
        <v>-1.3455491544319285E-3</v>
      </c>
      <c r="E3238" s="318">
        <v>8.5190426360135432E-3</v>
      </c>
      <c r="F3238" s="318">
        <v>9.1743536080145845E-3</v>
      </c>
      <c r="G3238" s="318">
        <v>7.2574087434216578E-5</v>
      </c>
      <c r="H3238" s="318">
        <v>7.6202791805927411E-5</v>
      </c>
      <c r="I3238" s="318">
        <v>-7.8869260139499426E-3</v>
      </c>
      <c r="J3238" s="318">
        <v>0</v>
      </c>
      <c r="K3238" s="318" t="s">
        <v>634</v>
      </c>
      <c r="O3238" s="318">
        <v>0</v>
      </c>
      <c r="P3238" s="318">
        <v>0</v>
      </c>
      <c r="Q3238" s="318">
        <v>0</v>
      </c>
      <c r="R3238" s="318">
        <v>2</v>
      </c>
      <c r="S3238" s="318">
        <v>8.6956521739130432E-2</v>
      </c>
      <c r="T3238" s="318">
        <v>0</v>
      </c>
      <c r="U3238" s="318">
        <v>0</v>
      </c>
    </row>
    <row r="3239" spans="1:21" x14ac:dyDescent="0.2">
      <c r="A3239" s="318">
        <v>41226</v>
      </c>
      <c r="B3239" s="318">
        <v>432.32000699999998</v>
      </c>
      <c r="C3239" s="318">
        <v>-7.5491556822859891E-3</v>
      </c>
      <c r="D3239" s="318">
        <v>-1.722565515009078E-3</v>
      </c>
      <c r="E3239" s="318">
        <v>8.6140716851001303E-3</v>
      </c>
      <c r="F3239" s="318">
        <v>9.2766925839539854E-3</v>
      </c>
      <c r="G3239" s="318">
        <v>7.4202230996043791E-5</v>
      </c>
      <c r="H3239" s="318">
        <v>7.7912342545845986E-5</v>
      </c>
      <c r="I3239" s="318">
        <v>-9.3662982051189708E-3</v>
      </c>
      <c r="J3239" s="318">
        <v>0</v>
      </c>
      <c r="K3239" s="318" t="s">
        <v>634</v>
      </c>
      <c r="O3239" s="318">
        <v>0</v>
      </c>
      <c r="P3239" s="318">
        <v>0</v>
      </c>
      <c r="Q3239" s="318">
        <v>0</v>
      </c>
      <c r="R3239" s="318">
        <v>2</v>
      </c>
      <c r="S3239" s="318">
        <v>8.6956521739130432E-2</v>
      </c>
      <c r="T3239" s="318">
        <v>0</v>
      </c>
      <c r="U3239" s="318">
        <v>0</v>
      </c>
    </row>
    <row r="3240" spans="1:21" x14ac:dyDescent="0.2">
      <c r="A3240" s="318">
        <v>41227</v>
      </c>
      <c r="B3240" s="318">
        <v>433.59500100000002</v>
      </c>
      <c r="C3240" s="318">
        <v>2.9448500363922245E-3</v>
      </c>
      <c r="D3240" s="318">
        <v>-2.0142329653786866E-3</v>
      </c>
      <c r="E3240" s="318">
        <v>8.3293647154036379E-3</v>
      </c>
      <c r="F3240" s="318">
        <v>8.9700850781269936E-3</v>
      </c>
      <c r="G3240" s="318">
        <v>6.9378316562211136E-5</v>
      </c>
      <c r="H3240" s="318">
        <v>7.2847232390321697E-5</v>
      </c>
      <c r="I3240" s="318">
        <v>-1.8304200806699259E-2</v>
      </c>
      <c r="J3240" s="318">
        <v>0</v>
      </c>
      <c r="K3240" s="318" t="s">
        <v>634</v>
      </c>
      <c r="O3240" s="318">
        <v>0</v>
      </c>
      <c r="P3240" s="318">
        <v>0</v>
      </c>
      <c r="Q3240" s="318">
        <v>0</v>
      </c>
      <c r="R3240" s="318">
        <v>2</v>
      </c>
      <c r="S3240" s="318">
        <v>8.6956521739130432E-2</v>
      </c>
      <c r="T3240" s="318">
        <v>0</v>
      </c>
      <c r="U3240" s="318">
        <v>0</v>
      </c>
    </row>
    <row r="3241" spans="1:21" x14ac:dyDescent="0.2">
      <c r="A3241" s="318">
        <v>41228</v>
      </c>
      <c r="B3241" s="318">
        <v>431.04098499999998</v>
      </c>
      <c r="C3241" s="318">
        <v>-5.9077426097979254E-3</v>
      </c>
      <c r="D3241" s="318">
        <v>-2.2433086595573309E-3</v>
      </c>
      <c r="E3241" s="318">
        <v>8.368938773358172E-3</v>
      </c>
      <c r="F3241" s="318">
        <v>9.0127032943857228E-3</v>
      </c>
      <c r="G3241" s="318">
        <v>7.003913619221778E-5</v>
      </c>
      <c r="H3241" s="318">
        <v>7.354109300182867E-5</v>
      </c>
      <c r="I3241" s="318">
        <v>-1.9128618779805113E-2</v>
      </c>
      <c r="J3241" s="318">
        <v>0</v>
      </c>
      <c r="K3241" s="318" t="s">
        <v>634</v>
      </c>
      <c r="O3241" s="318">
        <v>0</v>
      </c>
      <c r="P3241" s="318">
        <v>0</v>
      </c>
      <c r="Q3241" s="318">
        <v>0</v>
      </c>
      <c r="R3241" s="318">
        <v>2</v>
      </c>
      <c r="S3241" s="318">
        <v>8.6956521739130432E-2</v>
      </c>
      <c r="T3241" s="318">
        <v>0</v>
      </c>
      <c r="U3241" s="318">
        <v>0</v>
      </c>
    </row>
    <row r="3242" spans="1:21" x14ac:dyDescent="0.2">
      <c r="A3242" s="318">
        <v>41229</v>
      </c>
      <c r="B3242" s="318">
        <v>429.72799700000002</v>
      </c>
      <c r="C3242" s="318">
        <v>-3.0507349725333163E-3</v>
      </c>
      <c r="D3242" s="318">
        <v>-2.2805371844727166E-3</v>
      </c>
      <c r="E3242" s="318">
        <v>8.370797151743813E-3</v>
      </c>
      <c r="F3242" s="318">
        <v>9.0147046249548744E-3</v>
      </c>
      <c r="G3242" s="318">
        <v>7.007024495564233E-5</v>
      </c>
      <c r="H3242" s="318">
        <v>7.3573757203424455E-5</v>
      </c>
      <c r="I3242" s="318">
        <v>-1.8968661401688947E-2</v>
      </c>
      <c r="J3242" s="318">
        <v>0</v>
      </c>
      <c r="K3242" s="318" t="s">
        <v>634</v>
      </c>
      <c r="O3242" s="318">
        <v>0</v>
      </c>
      <c r="P3242" s="318">
        <v>0</v>
      </c>
      <c r="Q3242" s="318">
        <v>0</v>
      </c>
      <c r="R3242" s="318">
        <v>2</v>
      </c>
      <c r="S3242" s="318">
        <v>8.6956521739130432E-2</v>
      </c>
      <c r="T3242" s="318">
        <v>0</v>
      </c>
      <c r="U3242" s="318">
        <v>0</v>
      </c>
    </row>
    <row r="3243" spans="1:21" x14ac:dyDescent="0.2">
      <c r="A3243" s="318">
        <v>41232</v>
      </c>
      <c r="B3243" s="318">
        <v>439.17099000000002</v>
      </c>
      <c r="C3243" s="318">
        <v>2.1736392683624265E-2</v>
      </c>
      <c r="D3243" s="318">
        <v>-1.0074217245057652E-3</v>
      </c>
      <c r="E3243" s="318">
        <v>9.8407070960616454E-3</v>
      </c>
      <c r="F3243" s="318">
        <v>1.0597684564989465E-2</v>
      </c>
      <c r="G3243" s="318">
        <v>9.6839516150478029E-5</v>
      </c>
      <c r="H3243" s="318">
        <v>1.0168149195800194E-4</v>
      </c>
      <c r="I3243" s="318">
        <v>-2.0930513406546322E-2</v>
      </c>
      <c r="J3243" s="318">
        <v>0</v>
      </c>
      <c r="K3243" s="318" t="s">
        <v>634</v>
      </c>
      <c r="O3243" s="318">
        <v>0</v>
      </c>
      <c r="P3243" s="318">
        <v>0</v>
      </c>
      <c r="Q3243" s="318">
        <v>0</v>
      </c>
      <c r="R3243" s="318">
        <v>2</v>
      </c>
      <c r="S3243" s="318">
        <v>8.6956521739130432E-2</v>
      </c>
      <c r="T3243" s="318">
        <v>0</v>
      </c>
      <c r="U3243" s="318">
        <v>0</v>
      </c>
    </row>
    <row r="3244" spans="1:21" x14ac:dyDescent="0.2">
      <c r="A3244" s="318">
        <v>41233</v>
      </c>
      <c r="B3244" s="318">
        <v>439.78201300000001</v>
      </c>
      <c r="C3244" s="318">
        <v>1.3903430475642087E-3</v>
      </c>
      <c r="D3244" s="318">
        <v>-7.1935702096345537E-4</v>
      </c>
      <c r="E3244" s="318">
        <v>9.8169823607155548E-3</v>
      </c>
      <c r="F3244" s="318">
        <v>1.0572134850001367E-2</v>
      </c>
      <c r="G3244" s="318">
        <v>9.6373142670600344E-5</v>
      </c>
      <c r="H3244" s="318">
        <v>1.0119179980413037E-4</v>
      </c>
      <c r="I3244" s="318">
        <v>-6.7575435928440503E-3</v>
      </c>
      <c r="J3244" s="318">
        <v>0</v>
      </c>
      <c r="K3244" s="318" t="s">
        <v>634</v>
      </c>
      <c r="O3244" s="318">
        <v>0</v>
      </c>
      <c r="P3244" s="318">
        <v>0</v>
      </c>
      <c r="Q3244" s="318">
        <v>0</v>
      </c>
      <c r="R3244" s="318">
        <v>2</v>
      </c>
      <c r="S3244" s="318">
        <v>8.6956521739130432E-2</v>
      </c>
      <c r="T3244" s="318">
        <v>0</v>
      </c>
      <c r="U3244" s="318">
        <v>0</v>
      </c>
    </row>
    <row r="3245" spans="1:21" x14ac:dyDescent="0.2">
      <c r="A3245" s="318">
        <v>41234</v>
      </c>
      <c r="B3245" s="318">
        <v>439.26501500000001</v>
      </c>
      <c r="C3245" s="318">
        <v>-1.1762693988887796E-3</v>
      </c>
      <c r="D3245" s="318">
        <v>5.2836703935653189E-4</v>
      </c>
      <c r="E3245" s="318">
        <v>7.6950306912882214E-3</v>
      </c>
      <c r="F3245" s="318">
        <v>8.2869561290796218E-3</v>
      </c>
      <c r="G3245" s="318">
        <v>5.9213497339867677E-5</v>
      </c>
      <c r="H3245" s="318">
        <v>6.2174172206861067E-5</v>
      </c>
      <c r="I3245" s="318">
        <v>-5.8081322222824786E-3</v>
      </c>
      <c r="J3245" s="318">
        <v>0</v>
      </c>
      <c r="K3245" s="318" t="s">
        <v>634</v>
      </c>
      <c r="O3245" s="318">
        <v>0</v>
      </c>
      <c r="P3245" s="318">
        <v>0</v>
      </c>
      <c r="Q3245" s="318">
        <v>0</v>
      </c>
      <c r="R3245" s="318">
        <v>2</v>
      </c>
      <c r="S3245" s="318">
        <v>8.6956521739130432E-2</v>
      </c>
      <c r="T3245" s="318">
        <v>0</v>
      </c>
      <c r="U3245" s="318">
        <v>0</v>
      </c>
    </row>
    <row r="3246" spans="1:21" x14ac:dyDescent="0.2">
      <c r="A3246" s="318">
        <v>41235</v>
      </c>
      <c r="B3246" s="318">
        <v>444.256012</v>
      </c>
      <c r="C3246" s="318">
        <v>1.129809011394016E-2</v>
      </c>
      <c r="D3246" s="318">
        <v>4.1782681916394349E-4</v>
      </c>
      <c r="E3246" s="318">
        <v>7.5120710408802275E-3</v>
      </c>
      <c r="F3246" s="318">
        <v>8.0899226594094761E-3</v>
      </c>
      <c r="G3246" s="318">
        <v>5.643121132323135E-5</v>
      </c>
      <c r="H3246" s="318">
        <v>5.925277188939292E-5</v>
      </c>
      <c r="I3246" s="318">
        <v>-3.3746475614147495E-4</v>
      </c>
      <c r="J3246" s="318">
        <v>0</v>
      </c>
      <c r="K3246" s="318" t="s">
        <v>634</v>
      </c>
      <c r="O3246" s="318">
        <v>0</v>
      </c>
      <c r="P3246" s="318">
        <v>0</v>
      </c>
      <c r="Q3246" s="318">
        <v>0</v>
      </c>
      <c r="R3246" s="318">
        <v>2</v>
      </c>
      <c r="S3246" s="318">
        <v>8.6956521739130432E-2</v>
      </c>
      <c r="T3246" s="318">
        <v>0</v>
      </c>
      <c r="U3246" s="318">
        <v>0</v>
      </c>
    </row>
    <row r="3247" spans="1:21" x14ac:dyDescent="0.2">
      <c r="A3247" s="318">
        <v>41236</v>
      </c>
      <c r="B3247" s="318">
        <v>444.02200299999998</v>
      </c>
      <c r="C3247" s="318">
        <v>-5.2688235318650836E-4</v>
      </c>
      <c r="D3247" s="318">
        <v>-1.0819530447217695E-4</v>
      </c>
      <c r="E3247" s="318">
        <v>7.1472391679333978E-3</v>
      </c>
      <c r="F3247" s="318">
        <v>7.6970267962359661E-3</v>
      </c>
      <c r="G3247" s="318">
        <v>5.1083027723641286E-5</v>
      </c>
      <c r="H3247" s="318">
        <v>5.3637179109823356E-5</v>
      </c>
      <c r="I3247" s="318">
        <v>8.3461774364238775E-4</v>
      </c>
      <c r="J3247" s="318">
        <v>0</v>
      </c>
      <c r="K3247" s="318" t="s">
        <v>634</v>
      </c>
      <c r="O3247" s="318">
        <v>0</v>
      </c>
      <c r="P3247" s="318">
        <v>0</v>
      </c>
      <c r="Q3247" s="318">
        <v>0</v>
      </c>
      <c r="R3247" s="318">
        <v>2</v>
      </c>
      <c r="S3247" s="318">
        <v>8.6956521739130432E-2</v>
      </c>
      <c r="T3247" s="318">
        <v>0</v>
      </c>
      <c r="U3247" s="318">
        <v>0</v>
      </c>
    </row>
    <row r="3248" spans="1:21" x14ac:dyDescent="0.2">
      <c r="A3248" s="318">
        <v>41239</v>
      </c>
      <c r="B3248" s="318">
        <v>440.44601399999999</v>
      </c>
      <c r="C3248" s="318">
        <v>-8.0862358311987754E-3</v>
      </c>
      <c r="D3248" s="318">
        <v>-1.3419626247086137E-4</v>
      </c>
      <c r="E3248" s="318">
        <v>7.1765610173558231E-3</v>
      </c>
      <c r="F3248" s="318">
        <v>7.7286041725370402E-3</v>
      </c>
      <c r="G3248" s="318">
        <v>5.150302803583125E-5</v>
      </c>
      <c r="H3248" s="318">
        <v>5.4078179437622814E-5</v>
      </c>
      <c r="I3248" s="318">
        <v>3.2008531878684652E-3</v>
      </c>
      <c r="J3248" s="318">
        <v>0</v>
      </c>
      <c r="K3248" s="318" t="s">
        <v>634</v>
      </c>
      <c r="O3248" s="318">
        <v>0</v>
      </c>
      <c r="P3248" s="318">
        <v>0</v>
      </c>
      <c r="Q3248" s="318">
        <v>0</v>
      </c>
      <c r="R3248" s="318">
        <v>2</v>
      </c>
      <c r="S3248" s="318">
        <v>8.6956521739130432E-2</v>
      </c>
      <c r="T3248" s="318">
        <v>0</v>
      </c>
      <c r="U3248" s="318">
        <v>0</v>
      </c>
    </row>
    <row r="3249" spans="1:21" x14ac:dyDescent="0.2">
      <c r="A3249" s="318">
        <v>41240</v>
      </c>
      <c r="B3249" s="318">
        <v>441.209991</v>
      </c>
      <c r="C3249" s="318">
        <v>1.7330505024231531E-3</v>
      </c>
      <c r="D3249" s="318">
        <v>-1.0360620429782681E-4</v>
      </c>
      <c r="E3249" s="318">
        <v>7.183408833245317E-3</v>
      </c>
      <c r="F3249" s="318">
        <v>7.7359787434949567E-3</v>
      </c>
      <c r="G3249" s="318">
        <v>5.1601362465546844E-5</v>
      </c>
      <c r="H3249" s="318">
        <v>5.4181430588824187E-5</v>
      </c>
      <c r="I3249" s="318">
        <v>-1.238205244757033E-3</v>
      </c>
      <c r="J3249" s="318">
        <v>0</v>
      </c>
      <c r="K3249" s="318" t="s">
        <v>634</v>
      </c>
      <c r="O3249" s="318">
        <v>0</v>
      </c>
      <c r="P3249" s="318">
        <v>0</v>
      </c>
      <c r="Q3249" s="318">
        <v>0</v>
      </c>
      <c r="R3249" s="318">
        <v>2</v>
      </c>
      <c r="S3249" s="318">
        <v>8.6956521739130432E-2</v>
      </c>
      <c r="T3249" s="318">
        <v>0</v>
      </c>
      <c r="U3249" s="318">
        <v>0</v>
      </c>
    </row>
    <row r="3250" spans="1:21" x14ac:dyDescent="0.2">
      <c r="A3250" s="318">
        <v>41241</v>
      </c>
      <c r="B3250" s="318">
        <v>434.09698500000002</v>
      </c>
      <c r="C3250" s="318">
        <v>-1.6252955304738363E-2</v>
      </c>
      <c r="D3250" s="318">
        <v>-1.005110782226317E-3</v>
      </c>
      <c r="E3250" s="318">
        <v>7.9624773359948647E-3</v>
      </c>
      <c r="F3250" s="318">
        <v>8.5749755926098539E-3</v>
      </c>
      <c r="G3250" s="318">
        <v>6.3401045326231875E-5</v>
      </c>
      <c r="H3250" s="318">
        <v>6.6571097592543472E-5</v>
      </c>
      <c r="I3250" s="318">
        <v>1.9473490904807957E-3</v>
      </c>
      <c r="J3250" s="318">
        <v>0</v>
      </c>
      <c r="K3250" s="318" t="s">
        <v>634</v>
      </c>
      <c r="O3250" s="318">
        <v>0</v>
      </c>
      <c r="P3250" s="318">
        <v>0</v>
      </c>
      <c r="Q3250" s="318">
        <v>0</v>
      </c>
      <c r="R3250" s="318">
        <v>2</v>
      </c>
      <c r="S3250" s="318">
        <v>8.6956521739130432E-2</v>
      </c>
      <c r="T3250" s="318">
        <v>0</v>
      </c>
      <c r="U3250" s="318">
        <v>0</v>
      </c>
    </row>
    <row r="3251" spans="1:21" x14ac:dyDescent="0.2">
      <c r="A3251" s="318">
        <v>41242</v>
      </c>
      <c r="B3251" s="318">
        <v>441.47900399999997</v>
      </c>
      <c r="C3251" s="318">
        <v>1.6862485977155572E-2</v>
      </c>
      <c r="D3251" s="318">
        <v>-7.5011491808616636E-5</v>
      </c>
      <c r="E3251" s="318">
        <v>8.8496740633703611E-3</v>
      </c>
      <c r="F3251" s="318">
        <v>9.5304182220911585E-3</v>
      </c>
      <c r="G3251" s="318">
        <v>7.8316731027890064E-5</v>
      </c>
      <c r="H3251" s="318">
        <v>8.2232567579284565E-5</v>
      </c>
      <c r="I3251" s="318">
        <v>-1.0768605976151202E-2</v>
      </c>
      <c r="J3251" s="318">
        <v>0</v>
      </c>
      <c r="K3251" s="318" t="s">
        <v>634</v>
      </c>
      <c r="O3251" s="318">
        <v>0</v>
      </c>
      <c r="P3251" s="318">
        <v>0</v>
      </c>
      <c r="Q3251" s="318">
        <v>0</v>
      </c>
      <c r="R3251" s="318">
        <v>2</v>
      </c>
      <c r="S3251" s="318">
        <v>8.6956521739130432E-2</v>
      </c>
      <c r="T3251" s="318">
        <v>0</v>
      </c>
      <c r="U3251" s="318">
        <v>0</v>
      </c>
    </row>
    <row r="3252" spans="1:21" x14ac:dyDescent="0.2">
      <c r="A3252" s="318">
        <v>41243</v>
      </c>
      <c r="B3252" s="318">
        <v>442.08401500000002</v>
      </c>
      <c r="C3252" s="318">
        <v>1.3694803461596948E-3</v>
      </c>
      <c r="D3252" s="318">
        <v>-3.9763121305532746E-4</v>
      </c>
      <c r="E3252" s="318">
        <v>8.6564286672651848E-3</v>
      </c>
      <c r="F3252" s="318">
        <v>9.3223077955163526E-3</v>
      </c>
      <c r="G3252" s="318">
        <v>7.4933757271450498E-5</v>
      </c>
      <c r="H3252" s="318">
        <v>7.8680445135023025E-5</v>
      </c>
      <c r="I3252" s="318">
        <v>-3.0947370233503657E-3</v>
      </c>
      <c r="J3252" s="318">
        <v>0</v>
      </c>
      <c r="K3252" s="318" t="s">
        <v>634</v>
      </c>
      <c r="O3252" s="318">
        <v>0</v>
      </c>
      <c r="P3252" s="318">
        <v>0</v>
      </c>
      <c r="Q3252" s="318">
        <v>0</v>
      </c>
      <c r="R3252" s="318">
        <v>2</v>
      </c>
      <c r="S3252" s="318">
        <v>8.6956521739130432E-2</v>
      </c>
      <c r="T3252" s="318">
        <v>0</v>
      </c>
      <c r="U3252" s="318">
        <v>0</v>
      </c>
    </row>
    <row r="3253" spans="1:21" x14ac:dyDescent="0.2">
      <c r="A3253" s="318">
        <v>41246</v>
      </c>
      <c r="B3253" s="318">
        <v>442.14401199999998</v>
      </c>
      <c r="C3253" s="318">
        <v>1.3570481427864958E-4</v>
      </c>
      <c r="D3253" s="318">
        <v>-1.6159809136417777E-4</v>
      </c>
      <c r="E3253" s="318">
        <v>8.5971609817028539E-3</v>
      </c>
      <c r="F3253" s="318">
        <v>9.2584810572184581E-3</v>
      </c>
      <c r="G3253" s="318">
        <v>7.3911176945313969E-5</v>
      </c>
      <c r="H3253" s="318">
        <v>7.7606735792579672E-5</v>
      </c>
      <c r="I3253" s="318">
        <v>-8.7002459706130941E-4</v>
      </c>
      <c r="J3253" s="318">
        <v>0</v>
      </c>
      <c r="K3253" s="318" t="s">
        <v>634</v>
      </c>
      <c r="O3253" s="318">
        <v>0</v>
      </c>
      <c r="P3253" s="318">
        <v>0</v>
      </c>
      <c r="Q3253" s="318">
        <v>0</v>
      </c>
      <c r="R3253" s="318">
        <v>2</v>
      </c>
      <c r="S3253" s="318">
        <v>8.6956521739130432E-2</v>
      </c>
      <c r="T3253" s="318">
        <v>0</v>
      </c>
      <c r="U3253" s="318">
        <v>0</v>
      </c>
    </row>
    <row r="3254" spans="1:21" x14ac:dyDescent="0.2">
      <c r="A3254" s="318">
        <v>41247</v>
      </c>
      <c r="B3254" s="318">
        <v>437.15798999999998</v>
      </c>
      <c r="C3254" s="318">
        <v>-1.1340985075742716E-2</v>
      </c>
      <c r="D3254" s="318">
        <v>-4.4085799015630939E-4</v>
      </c>
      <c r="E3254" s="318">
        <v>8.8693744224117316E-3</v>
      </c>
      <c r="F3254" s="318">
        <v>9.5516339933664797E-3</v>
      </c>
      <c r="G3254" s="318">
        <v>7.8665802644931429E-5</v>
      </c>
      <c r="H3254" s="318">
        <v>8.2599092777178003E-5</v>
      </c>
      <c r="I3254" s="318">
        <v>1.7838164572680829E-4</v>
      </c>
      <c r="J3254" s="318">
        <v>0</v>
      </c>
      <c r="K3254" s="318" t="s">
        <v>634</v>
      </c>
      <c r="O3254" s="318">
        <v>0</v>
      </c>
      <c r="P3254" s="318">
        <v>0</v>
      </c>
      <c r="Q3254" s="318">
        <v>0</v>
      </c>
      <c r="R3254" s="318">
        <v>1</v>
      </c>
      <c r="S3254" s="318">
        <v>4.3478260869565216E-2</v>
      </c>
      <c r="T3254" s="318">
        <v>0</v>
      </c>
      <c r="U3254" s="318">
        <v>0</v>
      </c>
    </row>
    <row r="3255" spans="1:21" x14ac:dyDescent="0.2">
      <c r="A3255" s="318">
        <v>41248</v>
      </c>
      <c r="B3255" s="318">
        <v>436.66598499999998</v>
      </c>
      <c r="C3255" s="318">
        <v>-1.1260964818282546E-3</v>
      </c>
      <c r="D3255" s="318">
        <v>-7.2284208520580662E-4</v>
      </c>
      <c r="E3255" s="318">
        <v>8.7883320830904037E-3</v>
      </c>
      <c r="F3255" s="318">
        <v>9.4643576279435111E-3</v>
      </c>
      <c r="G3255" s="318">
        <v>7.7234780802676122E-5</v>
      </c>
      <c r="H3255" s="318">
        <v>8.1096519842809936E-5</v>
      </c>
      <c r="I3255" s="318">
        <v>-1.0005815159332698E-2</v>
      </c>
      <c r="J3255" s="318">
        <v>0</v>
      </c>
      <c r="K3255" s="318" t="s">
        <v>634</v>
      </c>
      <c r="O3255" s="318">
        <v>0</v>
      </c>
      <c r="P3255" s="318">
        <v>0</v>
      </c>
      <c r="Q3255" s="318">
        <v>0</v>
      </c>
      <c r="R3255" s="318">
        <v>1</v>
      </c>
      <c r="S3255" s="318">
        <v>4.3478260869565216E-2</v>
      </c>
      <c r="T3255" s="318">
        <v>0</v>
      </c>
      <c r="U3255" s="318">
        <v>0</v>
      </c>
    </row>
    <row r="3256" spans="1:21" x14ac:dyDescent="0.2">
      <c r="A3256" s="318">
        <v>41249</v>
      </c>
      <c r="B3256" s="318">
        <v>441.58401500000002</v>
      </c>
      <c r="C3256" s="318">
        <v>1.1199729933891785E-2</v>
      </c>
      <c r="D3256" s="318">
        <v>1.5835231531375601E-4</v>
      </c>
      <c r="E3256" s="318">
        <v>9.0199981195788342E-3</v>
      </c>
      <c r="F3256" s="318">
        <v>9.7138441287772052E-3</v>
      </c>
      <c r="G3256" s="318">
        <v>8.136036607720572E-5</v>
      </c>
      <c r="H3256" s="318">
        <v>8.5428384381066008E-5</v>
      </c>
      <c r="I3256" s="318">
        <v>-1.0529377224065384E-2</v>
      </c>
      <c r="J3256" s="318">
        <v>0</v>
      </c>
      <c r="K3256" s="318" t="s">
        <v>634</v>
      </c>
      <c r="O3256" s="318">
        <v>0</v>
      </c>
      <c r="P3256" s="318">
        <v>0</v>
      </c>
      <c r="Q3256" s="318">
        <v>0</v>
      </c>
      <c r="R3256" s="318">
        <v>1</v>
      </c>
      <c r="S3256" s="318">
        <v>4.3478260869565216E-2</v>
      </c>
      <c r="T3256" s="318">
        <v>0</v>
      </c>
      <c r="U3256" s="318">
        <v>0</v>
      </c>
    </row>
    <row r="3257" spans="1:21" x14ac:dyDescent="0.2">
      <c r="A3257" s="318">
        <v>41250</v>
      </c>
      <c r="B3257" s="318">
        <v>441.04599000000002</v>
      </c>
      <c r="C3257" s="318">
        <v>-1.2191406673038574E-3</v>
      </c>
      <c r="D3257" s="318">
        <v>3.4599642709908066E-4</v>
      </c>
      <c r="E3257" s="318">
        <v>8.9445068681828846E-3</v>
      </c>
      <c r="F3257" s="318">
        <v>9.6325458580431064E-3</v>
      </c>
      <c r="G3257" s="318">
        <v>8.0004203114970794E-5</v>
      </c>
      <c r="H3257" s="318">
        <v>8.400441327071934E-5</v>
      </c>
      <c r="I3257" s="318">
        <v>-4.2001584882738335E-3</v>
      </c>
      <c r="J3257" s="318">
        <v>0</v>
      </c>
      <c r="K3257" s="318" t="s">
        <v>634</v>
      </c>
      <c r="O3257" s="318">
        <v>0</v>
      </c>
      <c r="P3257" s="318">
        <v>0</v>
      </c>
      <c r="Q3257" s="318">
        <v>0</v>
      </c>
      <c r="R3257" s="318">
        <v>1</v>
      </c>
      <c r="S3257" s="318">
        <v>4.3478260869565216E-2</v>
      </c>
      <c r="T3257" s="318">
        <v>0</v>
      </c>
      <c r="U3257" s="318">
        <v>0</v>
      </c>
    </row>
    <row r="3258" spans="1:21" x14ac:dyDescent="0.2">
      <c r="A3258" s="318">
        <v>41253</v>
      </c>
      <c r="B3258" s="318">
        <v>441.192993</v>
      </c>
      <c r="C3258" s="318">
        <v>3.332498431674055E-4</v>
      </c>
      <c r="D3258" s="318">
        <v>4.937510840667984E-4</v>
      </c>
      <c r="E3258" s="318">
        <v>8.9160496752227116E-3</v>
      </c>
      <c r="F3258" s="318">
        <v>9.6018996502398434E-3</v>
      </c>
      <c r="G3258" s="318">
        <v>7.9495941811039012E-5</v>
      </c>
      <c r="H3258" s="318">
        <v>8.3470738901590967E-5</v>
      </c>
      <c r="I3258" s="318">
        <v>-3.1409835563284659E-3</v>
      </c>
      <c r="J3258" s="318">
        <v>0</v>
      </c>
      <c r="K3258" s="318" t="s">
        <v>634</v>
      </c>
      <c r="O3258" s="318">
        <v>0</v>
      </c>
      <c r="P3258" s="318">
        <v>0</v>
      </c>
      <c r="Q3258" s="318">
        <v>0</v>
      </c>
      <c r="R3258" s="318">
        <v>1</v>
      </c>
      <c r="S3258" s="318">
        <v>4.3478260869565216E-2</v>
      </c>
      <c r="T3258" s="318">
        <v>0</v>
      </c>
      <c r="U3258" s="318">
        <v>0</v>
      </c>
    </row>
    <row r="3259" spans="1:21" x14ac:dyDescent="0.2">
      <c r="A3259" s="318">
        <v>41254</v>
      </c>
      <c r="B3259" s="318">
        <v>444.98098800000002</v>
      </c>
      <c r="C3259" s="318">
        <v>8.5491520911338669E-3</v>
      </c>
      <c r="D3259" s="318">
        <v>1.0150633815345952E-3</v>
      </c>
      <c r="E3259" s="318">
        <v>9.0574186481708081E-3</v>
      </c>
      <c r="F3259" s="318">
        <v>9.7541431595685613E-3</v>
      </c>
      <c r="G3259" s="318">
        <v>8.2036832568232318E-5</v>
      </c>
      <c r="H3259" s="318">
        <v>8.6138674196643942E-5</v>
      </c>
      <c r="I3259" s="318">
        <v>-3.8946458195512901E-3</v>
      </c>
      <c r="J3259" s="318">
        <v>0</v>
      </c>
      <c r="K3259" s="318" t="s">
        <v>634</v>
      </c>
      <c r="O3259" s="318">
        <v>0</v>
      </c>
      <c r="P3259" s="318">
        <v>0</v>
      </c>
      <c r="Q3259" s="318">
        <v>0</v>
      </c>
      <c r="R3259" s="318">
        <v>1</v>
      </c>
      <c r="S3259" s="318">
        <v>4.3478260869565216E-2</v>
      </c>
      <c r="T3259" s="318">
        <v>0</v>
      </c>
      <c r="U3259" s="318">
        <v>0</v>
      </c>
    </row>
    <row r="3260" spans="1:21" x14ac:dyDescent="0.2">
      <c r="A3260" s="318">
        <v>41255</v>
      </c>
      <c r="B3260" s="318">
        <v>447.32998700000002</v>
      </c>
      <c r="C3260" s="318">
        <v>5.2649905515500337E-3</v>
      </c>
      <c r="D3260" s="318">
        <v>1.6252608212410722E-3</v>
      </c>
      <c r="E3260" s="318">
        <v>8.8815356918667595E-3</v>
      </c>
      <c r="F3260" s="318">
        <v>9.5647307450872788E-3</v>
      </c>
      <c r="G3260" s="318">
        <v>7.8881676245903153E-5</v>
      </c>
      <c r="H3260" s="318">
        <v>8.2825760058198312E-5</v>
      </c>
      <c r="I3260" s="318">
        <v>1.2884229424397937E-3</v>
      </c>
      <c r="J3260" s="318">
        <v>0</v>
      </c>
      <c r="K3260" s="318" t="s">
        <v>634</v>
      </c>
      <c r="O3260" s="318">
        <v>0</v>
      </c>
      <c r="P3260" s="318">
        <v>0</v>
      </c>
      <c r="Q3260" s="318">
        <v>0</v>
      </c>
      <c r="R3260" s="318">
        <v>1</v>
      </c>
      <c r="S3260" s="318">
        <v>4.3478260869565216E-2</v>
      </c>
      <c r="T3260" s="318">
        <v>0</v>
      </c>
      <c r="U3260" s="318">
        <v>0</v>
      </c>
    </row>
    <row r="3261" spans="1:21" x14ac:dyDescent="0.2">
      <c r="A3261" s="318">
        <v>41256</v>
      </c>
      <c r="B3261" s="318">
        <v>445.69000199999999</v>
      </c>
      <c r="C3261" s="318">
        <v>-3.6729006379347508E-3</v>
      </c>
      <c r="D3261" s="318">
        <v>1.3101298367493117E-3</v>
      </c>
      <c r="E3261" s="318">
        <v>8.9495174891825718E-3</v>
      </c>
      <c r="F3261" s="318">
        <v>9.6379419114273838E-3</v>
      </c>
      <c r="G3261" s="318">
        <v>8.009386328918472E-5</v>
      </c>
      <c r="H3261" s="318">
        <v>8.4098556453643966E-5</v>
      </c>
      <c r="I3261" s="318">
        <v>2.9333402147436322E-4</v>
      </c>
      <c r="J3261" s="318">
        <v>0</v>
      </c>
      <c r="K3261" s="318" t="s">
        <v>634</v>
      </c>
      <c r="O3261" s="318">
        <v>0</v>
      </c>
      <c r="P3261" s="318">
        <v>0</v>
      </c>
      <c r="Q3261" s="318">
        <v>0</v>
      </c>
      <c r="R3261" s="318">
        <v>1</v>
      </c>
      <c r="S3261" s="318">
        <v>4.3478260869565216E-2</v>
      </c>
      <c r="T3261" s="318">
        <v>0</v>
      </c>
      <c r="U3261" s="318">
        <v>0</v>
      </c>
    </row>
    <row r="3262" spans="1:21" x14ac:dyDescent="0.2">
      <c r="A3262" s="318">
        <v>41257</v>
      </c>
      <c r="B3262" s="318">
        <v>445.16198700000001</v>
      </c>
      <c r="C3262" s="318">
        <v>-1.1854159127459689E-3</v>
      </c>
      <c r="D3262" s="318">
        <v>1.5350025366089282E-3</v>
      </c>
      <c r="E3262" s="318">
        <v>8.8174412653640819E-3</v>
      </c>
      <c r="F3262" s="318">
        <v>9.4957059780843948E-3</v>
      </c>
      <c r="G3262" s="318">
        <v>7.7747270468145357E-5</v>
      </c>
      <c r="H3262" s="318">
        <v>8.1634633991552628E-5</v>
      </c>
      <c r="I3262" s="318">
        <v>-3.0601551465933622E-3</v>
      </c>
      <c r="J3262" s="318">
        <v>0</v>
      </c>
      <c r="K3262" s="318" t="s">
        <v>634</v>
      </c>
      <c r="O3262" s="318">
        <v>0</v>
      </c>
      <c r="P3262" s="318">
        <v>0</v>
      </c>
      <c r="Q3262" s="318">
        <v>0</v>
      </c>
      <c r="R3262" s="318">
        <v>1</v>
      </c>
      <c r="S3262" s="318">
        <v>4.3478260869565216E-2</v>
      </c>
      <c r="T3262" s="318">
        <v>0</v>
      </c>
      <c r="U3262" s="318">
        <v>0</v>
      </c>
    </row>
    <row r="3263" spans="1:21" x14ac:dyDescent="0.2">
      <c r="A3263" s="318">
        <v>41260</v>
      </c>
      <c r="B3263" s="318">
        <v>443.49200400000001</v>
      </c>
      <c r="C3263" s="318">
        <v>-3.7584593841096447E-3</v>
      </c>
      <c r="D3263" s="318">
        <v>1.5013013741529125E-3</v>
      </c>
      <c r="E3263" s="318">
        <v>8.8371751958159182E-3</v>
      </c>
      <c r="F3263" s="318">
        <v>9.5169579031863724E-3</v>
      </c>
      <c r="G3263" s="318">
        <v>7.8095665441544102E-5</v>
      </c>
      <c r="H3263" s="318">
        <v>8.2000448713621314E-5</v>
      </c>
      <c r="I3263" s="318">
        <v>-1.0432754555759597E-3</v>
      </c>
      <c r="J3263" s="318">
        <v>0</v>
      </c>
      <c r="K3263" s="318" t="s">
        <v>634</v>
      </c>
      <c r="O3263" s="318">
        <v>0</v>
      </c>
      <c r="P3263" s="318">
        <v>0</v>
      </c>
      <c r="Q3263" s="318">
        <v>0</v>
      </c>
      <c r="R3263" s="318">
        <v>1</v>
      </c>
      <c r="S3263" s="318">
        <v>4.3478260869565216E-2</v>
      </c>
      <c r="T3263" s="318">
        <v>0</v>
      </c>
      <c r="U3263" s="318">
        <v>0</v>
      </c>
    </row>
    <row r="3264" spans="1:21" x14ac:dyDescent="0.2">
      <c r="A3264" s="318">
        <v>41261</v>
      </c>
      <c r="B3264" s="318">
        <v>445.72799700000002</v>
      </c>
      <c r="C3264" s="318">
        <v>5.0291215002431751E-3</v>
      </c>
      <c r="D3264" s="318">
        <v>7.0571703208714698E-4</v>
      </c>
      <c r="E3264" s="318">
        <v>7.5881745499762404E-3</v>
      </c>
      <c r="F3264" s="318">
        <v>8.1718802845897973E-3</v>
      </c>
      <c r="G3264" s="318">
        <v>5.7580393000907114E-5</v>
      </c>
      <c r="H3264" s="318">
        <v>6.0459412650952469E-5</v>
      </c>
      <c r="I3264" s="318">
        <v>-1.1449752130391737E-3</v>
      </c>
      <c r="J3264" s="318">
        <v>0</v>
      </c>
      <c r="K3264" s="318" t="s">
        <v>634</v>
      </c>
      <c r="O3264" s="318">
        <v>0</v>
      </c>
      <c r="P3264" s="318">
        <v>0</v>
      </c>
      <c r="Q3264" s="318">
        <v>0</v>
      </c>
      <c r="R3264" s="318">
        <v>1</v>
      </c>
      <c r="S3264" s="318">
        <v>4.3478260869565216E-2</v>
      </c>
      <c r="T3264" s="318">
        <v>0</v>
      </c>
      <c r="U3264" s="318">
        <v>0</v>
      </c>
    </row>
    <row r="3265" spans="1:21" x14ac:dyDescent="0.2">
      <c r="A3265" s="318">
        <v>41262</v>
      </c>
      <c r="B3265" s="318">
        <v>449.760986</v>
      </c>
      <c r="C3265" s="318">
        <v>9.0074056610872175E-3</v>
      </c>
      <c r="D3265" s="318">
        <v>1.0684342993977666E-3</v>
      </c>
      <c r="E3265" s="318">
        <v>7.80158426601236E-3</v>
      </c>
      <c r="F3265" s="318">
        <v>8.4017061326286946E-3</v>
      </c>
      <c r="G3265" s="318">
        <v>6.0864717059691618E-5</v>
      </c>
      <c r="H3265" s="318">
        <v>6.3907952912676199E-5</v>
      </c>
      <c r="I3265" s="318">
        <v>-3.6082069004904116E-4</v>
      </c>
      <c r="J3265" s="318">
        <v>0</v>
      </c>
      <c r="K3265" s="318" t="s">
        <v>634</v>
      </c>
      <c r="O3265" s="318">
        <v>0</v>
      </c>
      <c r="P3265" s="318">
        <v>0</v>
      </c>
      <c r="Q3265" s="318">
        <v>0</v>
      </c>
      <c r="R3265" s="318">
        <v>1</v>
      </c>
      <c r="S3265" s="318">
        <v>4.3478260869565216E-2</v>
      </c>
      <c r="T3265" s="318">
        <v>0</v>
      </c>
      <c r="U3265" s="318">
        <v>0</v>
      </c>
    </row>
    <row r="3266" spans="1:21" x14ac:dyDescent="0.2">
      <c r="A3266" s="318">
        <v>41263</v>
      </c>
      <c r="B3266" s="318">
        <v>446.635986</v>
      </c>
      <c r="C3266" s="318">
        <v>-6.9723855781329445E-3</v>
      </c>
      <c r="D3266" s="318">
        <v>7.9242876705280612E-4</v>
      </c>
      <c r="E3266" s="318">
        <v>7.9853323996939493E-3</v>
      </c>
      <c r="F3266" s="318">
        <v>8.5995887381319445E-3</v>
      </c>
      <c r="G3266" s="318">
        <v>6.3765533533601939E-5</v>
      </c>
      <c r="H3266" s="318">
        <v>6.6953810210282038E-5</v>
      </c>
      <c r="I3266" s="318">
        <v>2.4128345446601507E-3</v>
      </c>
      <c r="J3266" s="318">
        <v>0</v>
      </c>
      <c r="K3266" s="318" t="s">
        <v>634</v>
      </c>
      <c r="O3266" s="318">
        <v>0</v>
      </c>
      <c r="P3266" s="318">
        <v>0</v>
      </c>
      <c r="Q3266" s="318">
        <v>0</v>
      </c>
      <c r="R3266" s="318">
        <v>1</v>
      </c>
      <c r="S3266" s="318">
        <v>4.3478260869565216E-2</v>
      </c>
      <c r="T3266" s="318">
        <v>0</v>
      </c>
      <c r="U3266" s="318">
        <v>0</v>
      </c>
    </row>
    <row r="3267" spans="1:21" x14ac:dyDescent="0.2">
      <c r="A3267" s="318">
        <v>41264</v>
      </c>
      <c r="B3267" s="318">
        <v>448.74700899999999</v>
      </c>
      <c r="C3267" s="318">
        <v>4.7153607412047001E-3</v>
      </c>
      <c r="D3267" s="318">
        <v>4.7896546358921284E-4</v>
      </c>
      <c r="E3267" s="318">
        <v>7.6755055257468046E-3</v>
      </c>
      <c r="F3267" s="318">
        <v>8.2659290277273274E-3</v>
      </c>
      <c r="G3267" s="318">
        <v>5.8913385075769729E-5</v>
      </c>
      <c r="H3267" s="318">
        <v>6.1859054329558219E-5</v>
      </c>
      <c r="I3267" s="318">
        <v>5.0143370729975947E-3</v>
      </c>
      <c r="J3267" s="318">
        <v>0</v>
      </c>
      <c r="K3267" s="318" t="s">
        <v>634</v>
      </c>
      <c r="O3267" s="318">
        <v>0</v>
      </c>
      <c r="P3267" s="318">
        <v>0</v>
      </c>
      <c r="Q3267" s="318">
        <v>0</v>
      </c>
      <c r="R3267" s="318">
        <v>1</v>
      </c>
      <c r="S3267" s="318">
        <v>4.3478260869565216E-2</v>
      </c>
      <c r="T3267" s="318">
        <v>0</v>
      </c>
      <c r="U3267" s="318">
        <v>0</v>
      </c>
    </row>
    <row r="3268" spans="1:21" x14ac:dyDescent="0.2">
      <c r="A3268" s="318">
        <v>41270</v>
      </c>
      <c r="B3268" s="318">
        <v>447.54998799999998</v>
      </c>
      <c r="C3268" s="318">
        <v>-2.6710380949167287E-3</v>
      </c>
      <c r="D3268" s="318">
        <v>3.7686280922110706E-4</v>
      </c>
      <c r="E3268" s="318">
        <v>7.7037639180820979E-3</v>
      </c>
      <c r="F3268" s="318">
        <v>8.2963611425499514E-3</v>
      </c>
      <c r="G3268" s="318">
        <v>5.934797850554364E-5</v>
      </c>
      <c r="H3268" s="318">
        <v>6.2315377430820825E-5</v>
      </c>
      <c r="I3268" s="318">
        <v>2.2430678373569456E-3</v>
      </c>
      <c r="J3268" s="318">
        <v>0</v>
      </c>
      <c r="K3268" s="318" t="s">
        <v>634</v>
      </c>
      <c r="O3268" s="318">
        <v>0</v>
      </c>
      <c r="P3268" s="318">
        <v>0</v>
      </c>
      <c r="Q3268" s="318">
        <v>0</v>
      </c>
      <c r="R3268" s="318">
        <v>1</v>
      </c>
      <c r="S3268" s="318">
        <v>4.3478260869565216E-2</v>
      </c>
      <c r="T3268" s="318">
        <v>0</v>
      </c>
      <c r="U3268" s="318">
        <v>0</v>
      </c>
    </row>
    <row r="3269" spans="1:21" x14ac:dyDescent="0.2">
      <c r="A3269" s="318">
        <v>41271</v>
      </c>
      <c r="B3269" s="318">
        <v>444.08801299999999</v>
      </c>
      <c r="C3269" s="318">
        <v>-7.7654662390691425E-3</v>
      </c>
      <c r="D3269" s="318">
        <v>3.9213755170347054E-4</v>
      </c>
      <c r="E3269" s="318">
        <v>7.6864431116450442E-3</v>
      </c>
      <c r="F3269" s="318">
        <v>8.2777079663869709E-3</v>
      </c>
      <c r="G3269" s="318">
        <v>5.9081407708555555E-5</v>
      </c>
      <c r="H3269" s="318">
        <v>6.2035478093983333E-5</v>
      </c>
      <c r="I3269" s="318">
        <v>2.9650490393344081E-3</v>
      </c>
      <c r="J3269" s="318">
        <v>0</v>
      </c>
      <c r="K3269" s="318" t="s">
        <v>634</v>
      </c>
      <c r="O3269" s="318">
        <v>0</v>
      </c>
      <c r="P3269" s="318">
        <v>0</v>
      </c>
      <c r="Q3269" s="318">
        <v>0</v>
      </c>
      <c r="R3269" s="318">
        <v>1</v>
      </c>
      <c r="S3269" s="318">
        <v>4.3478260869565216E-2</v>
      </c>
      <c r="T3269" s="318">
        <v>0</v>
      </c>
      <c r="U3269" s="318">
        <v>0</v>
      </c>
    </row>
    <row r="3270" spans="1:21" x14ac:dyDescent="0.2">
      <c r="A3270" s="318">
        <v>41276</v>
      </c>
      <c r="B3270" s="318">
        <v>454.50299100000001</v>
      </c>
      <c r="C3270" s="318">
        <v>2.3181724188733828E-2</v>
      </c>
      <c r="D3270" s="318">
        <v>1.4135029653373123E-3</v>
      </c>
      <c r="E3270" s="318">
        <v>9.157751995563377E-3</v>
      </c>
      <c r="F3270" s="318">
        <v>9.8621944567605594E-3</v>
      </c>
      <c r="G3270" s="318">
        <v>8.3864421612245003E-5</v>
      </c>
      <c r="H3270" s="318">
        <v>8.8057642692857254E-5</v>
      </c>
      <c r="I3270" s="318">
        <v>1.0666980193583646E-3</v>
      </c>
      <c r="J3270" s="318">
        <v>0</v>
      </c>
      <c r="K3270" s="318" t="s">
        <v>634</v>
      </c>
      <c r="O3270" s="318">
        <v>0</v>
      </c>
      <c r="P3270" s="318">
        <v>0</v>
      </c>
      <c r="Q3270" s="318">
        <v>0</v>
      </c>
      <c r="R3270" s="318">
        <v>1</v>
      </c>
      <c r="S3270" s="318">
        <v>4.3478260869565216E-2</v>
      </c>
      <c r="T3270" s="318">
        <v>0</v>
      </c>
      <c r="U3270" s="318">
        <v>0</v>
      </c>
    </row>
    <row r="3271" spans="1:21" x14ac:dyDescent="0.2">
      <c r="A3271" s="318">
        <v>41277</v>
      </c>
      <c r="B3271" s="318">
        <v>455.26501500000001</v>
      </c>
      <c r="C3271" s="318">
        <v>1.6752054879504827E-3</v>
      </c>
      <c r="D3271" s="318">
        <v>2.2672249078463051E-3</v>
      </c>
      <c r="E3271" s="318">
        <v>8.2156786341402391E-3</v>
      </c>
      <c r="F3271" s="318">
        <v>8.8476539136894874E-3</v>
      </c>
      <c r="G3271" s="318">
        <v>6.7497375419468429E-5</v>
      </c>
      <c r="H3271" s="318">
        <v>7.0872244190441856E-5</v>
      </c>
      <c r="I3271" s="318">
        <v>1.2709017474589045E-2</v>
      </c>
      <c r="J3271" s="318">
        <v>0</v>
      </c>
      <c r="K3271" s="318" t="s">
        <v>634</v>
      </c>
      <c r="O3271" s="318">
        <v>0</v>
      </c>
      <c r="P3271" s="318">
        <v>0</v>
      </c>
      <c r="Q3271" s="318">
        <v>0</v>
      </c>
      <c r="R3271" s="318">
        <v>1</v>
      </c>
      <c r="S3271" s="318">
        <v>4.3478260869565216E-2</v>
      </c>
      <c r="T3271" s="318">
        <v>0</v>
      </c>
      <c r="U3271" s="318">
        <v>0</v>
      </c>
    </row>
    <row r="3272" spans="1:21" x14ac:dyDescent="0.2">
      <c r="A3272" s="318">
        <v>41278</v>
      </c>
      <c r="B3272" s="318">
        <v>456.97299199999998</v>
      </c>
      <c r="C3272" s="318">
        <v>3.7445907376339577E-3</v>
      </c>
      <c r="D3272" s="318">
        <v>1.6425632297738472E-3</v>
      </c>
      <c r="E3272" s="318">
        <v>7.5196882450338318E-3</v>
      </c>
      <c r="F3272" s="318">
        <v>8.0981258023441263E-3</v>
      </c>
      <c r="G3272" s="318">
        <v>5.6545711302499995E-5</v>
      </c>
      <c r="H3272" s="318">
        <v>5.9372996867625001E-5</v>
      </c>
      <c r="I3272" s="318">
        <v>1.3467482558514045E-2</v>
      </c>
      <c r="J3272" s="318">
        <v>0</v>
      </c>
      <c r="K3272" s="318" t="s">
        <v>634</v>
      </c>
      <c r="O3272" s="318">
        <v>0</v>
      </c>
      <c r="P3272" s="318">
        <v>0</v>
      </c>
      <c r="Q3272" s="318">
        <v>0</v>
      </c>
      <c r="R3272" s="318">
        <v>1</v>
      </c>
      <c r="S3272" s="318">
        <v>4.3478260869565216E-2</v>
      </c>
      <c r="T3272" s="318">
        <v>0</v>
      </c>
      <c r="U3272" s="318">
        <v>0</v>
      </c>
    </row>
    <row r="3273" spans="1:21" x14ac:dyDescent="0.2">
      <c r="A3273" s="318">
        <v>41281</v>
      </c>
      <c r="B3273" s="318">
        <v>454.10598800000002</v>
      </c>
      <c r="C3273" s="318">
        <v>-6.2936661397936444E-3</v>
      </c>
      <c r="D3273" s="318">
        <v>1.2776514923474977E-3</v>
      </c>
      <c r="E3273" s="318">
        <v>7.7169521713456304E-3</v>
      </c>
      <c r="F3273" s="318">
        <v>8.3105638768337549E-3</v>
      </c>
      <c r="G3273" s="318">
        <v>5.9551350814836043E-5</v>
      </c>
      <c r="H3273" s="318">
        <v>6.2528918355577844E-5</v>
      </c>
      <c r="I3273" s="318">
        <v>1.3377981647238664E-2</v>
      </c>
      <c r="J3273" s="318">
        <v>0</v>
      </c>
      <c r="K3273" s="318" t="s">
        <v>634</v>
      </c>
      <c r="O3273" s="318">
        <v>0</v>
      </c>
      <c r="P3273" s="318">
        <v>0</v>
      </c>
      <c r="Q3273" s="318">
        <v>0</v>
      </c>
      <c r="R3273" s="318">
        <v>1</v>
      </c>
      <c r="S3273" s="318">
        <v>4.3478260869565216E-2</v>
      </c>
      <c r="T3273" s="318">
        <v>0</v>
      </c>
      <c r="U3273" s="318">
        <v>0</v>
      </c>
    </row>
    <row r="3274" spans="1:21" x14ac:dyDescent="0.2">
      <c r="A3274" s="318">
        <v>41282</v>
      </c>
      <c r="B3274" s="318">
        <v>456.03601099999997</v>
      </c>
      <c r="C3274" s="318">
        <v>4.241153347773541E-3</v>
      </c>
      <c r="D3274" s="318">
        <v>1.47314904156154E-3</v>
      </c>
      <c r="E3274" s="318">
        <v>7.7385486759519676E-3</v>
      </c>
      <c r="F3274" s="318">
        <v>8.3338216510251955E-3</v>
      </c>
      <c r="G3274" s="318">
        <v>5.9885135610077956E-5</v>
      </c>
      <c r="H3274" s="318">
        <v>6.2879392390581852E-5</v>
      </c>
      <c r="I3274" s="318">
        <v>9.2884376853502853E-3</v>
      </c>
      <c r="J3274" s="318">
        <v>0</v>
      </c>
      <c r="K3274" s="318" t="s">
        <v>634</v>
      </c>
      <c r="O3274" s="318">
        <v>0</v>
      </c>
      <c r="P3274" s="318">
        <v>0</v>
      </c>
      <c r="Q3274" s="318">
        <v>0</v>
      </c>
      <c r="R3274" s="318">
        <v>1</v>
      </c>
      <c r="S3274" s="318">
        <v>4.3478260869565216E-2</v>
      </c>
      <c r="T3274" s="318">
        <v>0</v>
      </c>
      <c r="U3274" s="318">
        <v>0</v>
      </c>
    </row>
    <row r="3275" spans="1:21" x14ac:dyDescent="0.2">
      <c r="A3275" s="318">
        <v>41283</v>
      </c>
      <c r="B3275" s="318">
        <v>458.23098800000002</v>
      </c>
      <c r="C3275" s="318">
        <v>4.8016197010275607E-3</v>
      </c>
      <c r="D3275" s="318">
        <v>2.2418445071220299E-3</v>
      </c>
      <c r="E3275" s="318">
        <v>7.1839078810282155E-3</v>
      </c>
      <c r="F3275" s="318">
        <v>7.7365161795688473E-3</v>
      </c>
      <c r="G3275" s="318">
        <v>5.1608532443099306E-5</v>
      </c>
      <c r="H3275" s="318">
        <v>5.4188959065254273E-5</v>
      </c>
      <c r="I3275" s="318">
        <v>1.3095032482003187E-2</v>
      </c>
      <c r="J3275" s="318">
        <v>0</v>
      </c>
      <c r="K3275" s="318" t="s">
        <v>634</v>
      </c>
      <c r="O3275" s="318">
        <v>0</v>
      </c>
      <c r="P3275" s="318">
        <v>0</v>
      </c>
      <c r="Q3275" s="318">
        <v>0</v>
      </c>
      <c r="R3275" s="318">
        <v>1</v>
      </c>
      <c r="S3275" s="318">
        <v>4.3478260869565216E-2</v>
      </c>
      <c r="T3275" s="318">
        <v>0</v>
      </c>
      <c r="U3275" s="318">
        <v>0</v>
      </c>
    </row>
    <row r="3276" spans="1:21" x14ac:dyDescent="0.2">
      <c r="A3276" s="318">
        <v>41284</v>
      </c>
      <c r="B3276" s="318">
        <v>458.84500100000002</v>
      </c>
      <c r="C3276" s="318">
        <v>1.3390669892435561E-3</v>
      </c>
      <c r="D3276" s="318">
        <v>2.3592332438397349E-3</v>
      </c>
      <c r="E3276" s="318">
        <v>7.1461641710012843E-3</v>
      </c>
      <c r="F3276" s="318">
        <v>7.6958691072321521E-3</v>
      </c>
      <c r="G3276" s="318">
        <v>5.1067662358902478E-5</v>
      </c>
      <c r="H3276" s="318">
        <v>5.3621045476847603E-5</v>
      </c>
      <c r="I3276" s="318">
        <v>1.5753222609416914E-2</v>
      </c>
      <c r="J3276" s="318">
        <v>0</v>
      </c>
      <c r="K3276" s="318" t="s">
        <v>634</v>
      </c>
      <c r="O3276" s="318">
        <v>0</v>
      </c>
      <c r="P3276" s="318">
        <v>0</v>
      </c>
      <c r="Q3276" s="318">
        <v>0</v>
      </c>
      <c r="R3276" s="318">
        <v>1</v>
      </c>
      <c r="S3276" s="318">
        <v>4.3478260869565216E-2</v>
      </c>
      <c r="T3276" s="318">
        <v>0</v>
      </c>
      <c r="U3276" s="318">
        <v>0</v>
      </c>
    </row>
    <row r="3277" spans="1:21" x14ac:dyDescent="0.2">
      <c r="A3277" s="318">
        <v>41285</v>
      </c>
      <c r="B3277" s="318">
        <v>458.15600599999999</v>
      </c>
      <c r="C3277" s="318">
        <v>-1.5027140088069745E-3</v>
      </c>
      <c r="D3277" s="318">
        <v>1.7543549608540797E-3</v>
      </c>
      <c r="E3277" s="318">
        <v>6.8935842257553965E-3</v>
      </c>
      <c r="F3277" s="318">
        <v>7.4238599354288885E-3</v>
      </c>
      <c r="G3277" s="318">
        <v>4.7521503477583634E-5</v>
      </c>
      <c r="H3277" s="318">
        <v>4.9897578651462819E-5</v>
      </c>
      <c r="I3277" s="318">
        <v>1.7341831045375393E-2</v>
      </c>
      <c r="J3277" s="318">
        <v>0</v>
      </c>
      <c r="K3277" s="318" t="s">
        <v>634</v>
      </c>
      <c r="O3277" s="318">
        <v>0</v>
      </c>
      <c r="P3277" s="318">
        <v>0</v>
      </c>
      <c r="Q3277" s="318">
        <v>0</v>
      </c>
      <c r="R3277" s="318">
        <v>1</v>
      </c>
      <c r="S3277" s="318">
        <v>4.3478260869565216E-2</v>
      </c>
      <c r="T3277" s="318">
        <v>0</v>
      </c>
      <c r="U3277" s="318">
        <v>0</v>
      </c>
    </row>
    <row r="3278" spans="1:21" x14ac:dyDescent="0.2">
      <c r="A3278" s="318">
        <v>41288</v>
      </c>
      <c r="B3278" s="318">
        <v>459.94500699999998</v>
      </c>
      <c r="C3278" s="318">
        <v>3.8971817674753996E-3</v>
      </c>
      <c r="D3278" s="318">
        <v>1.9979893625102349E-3</v>
      </c>
      <c r="E3278" s="318">
        <v>6.8736219996050696E-3</v>
      </c>
      <c r="F3278" s="318">
        <v>7.4023621534208437E-3</v>
      </c>
      <c r="G3278" s="318">
        <v>4.7246679393454792E-5</v>
      </c>
      <c r="H3278" s="318">
        <v>4.9609013363127532E-5</v>
      </c>
      <c r="I3278" s="318">
        <v>1.5774721483144811E-2</v>
      </c>
      <c r="J3278" s="318">
        <v>0</v>
      </c>
      <c r="K3278" s="318" t="s">
        <v>634</v>
      </c>
      <c r="O3278" s="318">
        <v>0</v>
      </c>
      <c r="P3278" s="318">
        <v>0</v>
      </c>
      <c r="Q3278" s="318">
        <v>0</v>
      </c>
      <c r="R3278" s="318">
        <v>1</v>
      </c>
      <c r="S3278" s="318">
        <v>4.3478260869565216E-2</v>
      </c>
      <c r="T3278" s="318">
        <v>0</v>
      </c>
      <c r="U3278" s="318">
        <v>0</v>
      </c>
    </row>
    <row r="3279" spans="1:21" x14ac:dyDescent="0.2">
      <c r="A3279" s="318">
        <v>41289</v>
      </c>
      <c r="B3279" s="318">
        <v>459.158997</v>
      </c>
      <c r="C3279" s="318">
        <v>-1.71038356528997E-3</v>
      </c>
      <c r="D3279" s="318">
        <v>1.9006734859170267E-3</v>
      </c>
      <c r="E3279" s="318">
        <v>6.9127251572621354E-3</v>
      </c>
      <c r="F3279" s="318">
        <v>7.4444732462822993E-3</v>
      </c>
      <c r="G3279" s="318">
        <v>4.7785769099844809E-5</v>
      </c>
      <c r="H3279" s="318">
        <v>5.0175057554837049E-5</v>
      </c>
      <c r="I3279" s="318">
        <v>1.9765292430448198E-2</v>
      </c>
      <c r="J3279" s="318">
        <v>0</v>
      </c>
      <c r="K3279" s="318" t="s">
        <v>634</v>
      </c>
      <c r="O3279" s="318">
        <v>0</v>
      </c>
      <c r="P3279" s="318">
        <v>0</v>
      </c>
      <c r="Q3279" s="318">
        <v>0</v>
      </c>
      <c r="R3279" s="318">
        <v>1</v>
      </c>
      <c r="S3279" s="318">
        <v>4.3478260869565216E-2</v>
      </c>
      <c r="T3279" s="318">
        <v>0</v>
      </c>
      <c r="U3279" s="318">
        <v>0</v>
      </c>
    </row>
    <row r="3280" spans="1:21" x14ac:dyDescent="0.2">
      <c r="A3280" s="318">
        <v>41290</v>
      </c>
      <c r="B3280" s="318">
        <v>461.33700599999997</v>
      </c>
      <c r="C3280" s="318">
        <v>4.7322596892957732E-3</v>
      </c>
      <c r="D3280" s="318">
        <v>1.7189167048771165E-3</v>
      </c>
      <c r="E3280" s="318">
        <v>6.7780426694714069E-3</v>
      </c>
      <c r="F3280" s="318">
        <v>7.2994305671230534E-3</v>
      </c>
      <c r="G3280" s="318">
        <v>4.5941862429175071E-5</v>
      </c>
      <c r="H3280" s="318">
        <v>4.8238955550633825E-5</v>
      </c>
      <c r="I3280" s="318">
        <v>1.83521157711076E-2</v>
      </c>
      <c r="J3280" s="318">
        <v>0</v>
      </c>
      <c r="K3280" s="318" t="s">
        <v>634</v>
      </c>
      <c r="O3280" s="318">
        <v>0</v>
      </c>
      <c r="P3280" s="318">
        <v>0</v>
      </c>
      <c r="Q3280" s="318">
        <v>0</v>
      </c>
      <c r="R3280" s="318">
        <v>1</v>
      </c>
      <c r="S3280" s="318">
        <v>4.3478260869565216E-2</v>
      </c>
      <c r="T3280" s="318">
        <v>0</v>
      </c>
      <c r="U3280" s="318">
        <v>0</v>
      </c>
    </row>
    <row r="3281" spans="1:21" x14ac:dyDescent="0.2">
      <c r="A3281" s="318">
        <v>41291</v>
      </c>
      <c r="B3281" s="318">
        <v>466.10400399999997</v>
      </c>
      <c r="C3281" s="318">
        <v>1.0279985312559865E-2</v>
      </c>
      <c r="D3281" s="318">
        <v>1.9577259792109181E-3</v>
      </c>
      <c r="E3281" s="318">
        <v>6.9941292428122538E-3</v>
      </c>
      <c r="F3281" s="318">
        <v>7.5321391845670424E-3</v>
      </c>
      <c r="G3281" s="318">
        <v>4.8917843865161511E-5</v>
      </c>
      <c r="H3281" s="318">
        <v>5.1363736058419587E-5</v>
      </c>
      <c r="I3281" s="318">
        <v>2.0444647031440142E-2</v>
      </c>
      <c r="J3281" s="318">
        <v>0</v>
      </c>
      <c r="K3281" s="318" t="s">
        <v>634</v>
      </c>
      <c r="O3281" s="318">
        <v>0</v>
      </c>
      <c r="P3281" s="318">
        <v>0</v>
      </c>
      <c r="Q3281" s="318">
        <v>0</v>
      </c>
      <c r="R3281" s="318">
        <v>1</v>
      </c>
      <c r="S3281" s="318">
        <v>4.3478260869565216E-2</v>
      </c>
      <c r="T3281" s="318">
        <v>0</v>
      </c>
      <c r="U3281" s="318">
        <v>0</v>
      </c>
    </row>
    <row r="3282" spans="1:21" x14ac:dyDescent="0.2">
      <c r="A3282" s="318">
        <v>41292</v>
      </c>
      <c r="B3282" s="318">
        <v>467.57501200000002</v>
      </c>
      <c r="C3282" s="318">
        <v>3.150995560359875E-3</v>
      </c>
      <c r="D3282" s="318">
        <v>2.282673417224948E-3</v>
      </c>
      <c r="E3282" s="318">
        <v>6.876988461193995E-3</v>
      </c>
      <c r="F3282" s="318">
        <v>7.4059875735935331E-3</v>
      </c>
      <c r="G3282" s="318">
        <v>4.7292970295395348E-5</v>
      </c>
      <c r="H3282" s="318">
        <v>4.965761881016512E-5</v>
      </c>
      <c r="I3282" s="318">
        <v>2.5903969227870374E-2</v>
      </c>
      <c r="J3282" s="318">
        <v>0</v>
      </c>
      <c r="K3282" s="318" t="s">
        <v>634</v>
      </c>
      <c r="O3282" s="318">
        <v>0</v>
      </c>
      <c r="P3282" s="318">
        <v>0</v>
      </c>
      <c r="Q3282" s="318">
        <v>0</v>
      </c>
      <c r="R3282" s="318">
        <v>1</v>
      </c>
      <c r="S3282" s="318">
        <v>4.3478260869565216E-2</v>
      </c>
      <c r="T3282" s="318">
        <v>0</v>
      </c>
      <c r="U3282" s="318">
        <v>0</v>
      </c>
    </row>
    <row r="3283" spans="1:21" x14ac:dyDescent="0.2">
      <c r="A3283" s="318">
        <v>41295</v>
      </c>
      <c r="B3283" s="318">
        <v>467.97198500000002</v>
      </c>
      <c r="C3283" s="318">
        <v>8.4864368139244827E-4</v>
      </c>
      <c r="D3283" s="318">
        <v>2.3795333978982058E-3</v>
      </c>
      <c r="E3283" s="318">
        <v>6.8399239199625761E-3</v>
      </c>
      <c r="F3283" s="318">
        <v>7.3660719138058505E-3</v>
      </c>
      <c r="G3283" s="318">
        <v>4.6784559230876211E-5</v>
      </c>
      <c r="H3283" s="318">
        <v>4.9123787192420024E-5</v>
      </c>
      <c r="I3283" s="318">
        <v>2.6089164359281738E-2</v>
      </c>
      <c r="J3283" s="318">
        <v>0</v>
      </c>
      <c r="K3283" s="318" t="s">
        <v>634</v>
      </c>
      <c r="O3283" s="318">
        <v>0</v>
      </c>
      <c r="P3283" s="318">
        <v>0</v>
      </c>
      <c r="Q3283" s="318">
        <v>0</v>
      </c>
      <c r="R3283" s="318">
        <v>1</v>
      </c>
      <c r="S3283" s="318">
        <v>4.3478260869565216E-2</v>
      </c>
      <c r="T3283" s="318">
        <v>0</v>
      </c>
      <c r="U3283" s="318">
        <v>0</v>
      </c>
    </row>
    <row r="3284" spans="1:21" x14ac:dyDescent="0.2">
      <c r="A3284" s="318">
        <v>41296</v>
      </c>
      <c r="B3284" s="318">
        <v>465.24600199999998</v>
      </c>
      <c r="C3284" s="318">
        <v>-5.8421307587963028E-3</v>
      </c>
      <c r="D3284" s="318">
        <v>2.2803109514845559E-3</v>
      </c>
      <c r="E3284" s="318">
        <v>6.9476803458409777E-3</v>
      </c>
      <c r="F3284" s="318">
        <v>7.4821172955210529E-3</v>
      </c>
      <c r="G3284" s="318">
        <v>4.8270262187985011E-5</v>
      </c>
      <c r="H3284" s="318">
        <v>5.0683775297384265E-5</v>
      </c>
      <c r="I3284" s="318">
        <v>2.7878538125742997E-2</v>
      </c>
      <c r="J3284" s="318">
        <v>0</v>
      </c>
      <c r="K3284" s="318" t="s">
        <v>634</v>
      </c>
      <c r="O3284" s="318">
        <v>0</v>
      </c>
      <c r="P3284" s="318">
        <v>0</v>
      </c>
      <c r="Q3284" s="318">
        <v>0</v>
      </c>
      <c r="R3284" s="318">
        <v>1</v>
      </c>
      <c r="S3284" s="318">
        <v>4.3478260869565216E-2</v>
      </c>
      <c r="T3284" s="318">
        <v>0</v>
      </c>
      <c r="U3284" s="318">
        <v>0</v>
      </c>
    </row>
    <row r="3285" spans="1:21" x14ac:dyDescent="0.2">
      <c r="A3285" s="318">
        <v>41297</v>
      </c>
      <c r="B3285" s="318">
        <v>468.80200200000002</v>
      </c>
      <c r="C3285" s="318">
        <v>7.6142064755085233E-3</v>
      </c>
      <c r="D3285" s="318">
        <v>2.4034102360210004E-3</v>
      </c>
      <c r="E3285" s="318">
        <v>7.021330015306985E-3</v>
      </c>
      <c r="F3285" s="318">
        <v>7.561432324176753E-3</v>
      </c>
      <c r="G3285" s="318">
        <v>4.929907518385078E-5</v>
      </c>
      <c r="H3285" s="318">
        <v>5.1764028943043323E-5</v>
      </c>
      <c r="I3285" s="318">
        <v>2.6470494464003718E-2</v>
      </c>
      <c r="J3285" s="318">
        <v>0</v>
      </c>
      <c r="K3285" s="318" t="s">
        <v>634</v>
      </c>
      <c r="O3285" s="318">
        <v>0</v>
      </c>
      <c r="P3285" s="318">
        <v>0</v>
      </c>
      <c r="Q3285" s="318">
        <v>0</v>
      </c>
      <c r="R3285" s="318">
        <v>1</v>
      </c>
      <c r="S3285" s="318">
        <v>4.3478260869565216E-2</v>
      </c>
      <c r="T3285" s="318">
        <v>0</v>
      </c>
      <c r="U3285" s="318">
        <v>0</v>
      </c>
    </row>
    <row r="3286" spans="1:21" x14ac:dyDescent="0.2">
      <c r="A3286" s="318">
        <v>41298</v>
      </c>
      <c r="B3286" s="318">
        <v>469.35199</v>
      </c>
      <c r="C3286" s="318">
        <v>1.1724899487656167E-3</v>
      </c>
      <c r="D3286" s="318">
        <v>2.0303190116247338E-3</v>
      </c>
      <c r="E3286" s="318">
        <v>6.8591572899305391E-3</v>
      </c>
      <c r="F3286" s="318">
        <v>7.3867847737713495E-3</v>
      </c>
      <c r="G3286" s="318">
        <v>4.7048038728007259E-5</v>
      </c>
      <c r="H3286" s="318">
        <v>4.9400440664407621E-5</v>
      </c>
      <c r="I3286" s="318">
        <v>2.6649850667060354E-2</v>
      </c>
      <c r="J3286" s="318">
        <v>0</v>
      </c>
      <c r="K3286" s="318" t="s">
        <v>634</v>
      </c>
      <c r="O3286" s="318">
        <v>0</v>
      </c>
      <c r="P3286" s="318">
        <v>0</v>
      </c>
      <c r="Q3286" s="318">
        <v>0</v>
      </c>
      <c r="R3286" s="318">
        <v>1</v>
      </c>
      <c r="S3286" s="318">
        <v>4.3478260869565216E-2</v>
      </c>
      <c r="T3286" s="318">
        <v>0</v>
      </c>
      <c r="U3286" s="318">
        <v>0</v>
      </c>
    </row>
    <row r="3287" spans="1:21" x14ac:dyDescent="0.2">
      <c r="A3287" s="318">
        <v>41299</v>
      </c>
      <c r="B3287" s="318">
        <v>471.24301100000002</v>
      </c>
      <c r="C3287" s="318">
        <v>4.020909202747165E-3</v>
      </c>
      <c r="D3287" s="318">
        <v>2.5538092392856913E-3</v>
      </c>
      <c r="E3287" s="318">
        <v>6.5502658402201786E-3</v>
      </c>
      <c r="F3287" s="318">
        <v>7.0541324433140385E-3</v>
      </c>
      <c r="G3287" s="318">
        <v>4.2905982577555361E-5</v>
      </c>
      <c r="H3287" s="318">
        <v>4.505128170643313E-5</v>
      </c>
      <c r="I3287" s="318">
        <v>2.6279640144471979E-2</v>
      </c>
      <c r="J3287" s="318">
        <v>0</v>
      </c>
      <c r="K3287" s="318" t="s">
        <v>634</v>
      </c>
      <c r="O3287" s="318">
        <v>0</v>
      </c>
      <c r="P3287" s="318">
        <v>0</v>
      </c>
      <c r="Q3287" s="318">
        <v>0</v>
      </c>
      <c r="R3287" s="318">
        <v>1</v>
      </c>
      <c r="S3287" s="318">
        <v>4.3478260869565216E-2</v>
      </c>
      <c r="T3287" s="318">
        <v>0</v>
      </c>
      <c r="U3287" s="318">
        <v>0</v>
      </c>
    </row>
    <row r="3288" spans="1:21" x14ac:dyDescent="0.2">
      <c r="A3288" s="318">
        <v>41302</v>
      </c>
      <c r="B3288" s="318">
        <v>467.38299599999999</v>
      </c>
      <c r="C3288" s="318">
        <v>-8.2248664143487089E-3</v>
      </c>
      <c r="D3288" s="318">
        <v>1.9376079461641007E-3</v>
      </c>
      <c r="E3288" s="318">
        <v>6.9341668958692168E-3</v>
      </c>
      <c r="F3288" s="318">
        <v>7.4675643493976179E-3</v>
      </c>
      <c r="G3288" s="318">
        <v>4.8082670539768524E-5</v>
      </c>
      <c r="H3288" s="318">
        <v>5.0486804066756954E-5</v>
      </c>
      <c r="I3288" s="318">
        <v>3.4211283019617261E-2</v>
      </c>
      <c r="J3288" s="318">
        <v>0</v>
      </c>
      <c r="K3288" s="318" t="s">
        <v>634</v>
      </c>
      <c r="O3288" s="318">
        <v>0</v>
      </c>
      <c r="P3288" s="318">
        <v>0</v>
      </c>
      <c r="Q3288" s="318">
        <v>0</v>
      </c>
      <c r="R3288" s="318">
        <v>1</v>
      </c>
      <c r="S3288" s="318">
        <v>4.3478260869565216E-2</v>
      </c>
      <c r="T3288" s="318">
        <v>0</v>
      </c>
      <c r="U3288" s="318">
        <v>0</v>
      </c>
    </row>
    <row r="3289" spans="1:21" x14ac:dyDescent="0.2">
      <c r="A3289" s="318">
        <v>41303</v>
      </c>
      <c r="B3289" s="318">
        <v>468.20700099999999</v>
      </c>
      <c r="C3289" s="318">
        <v>1.761466487884501E-3</v>
      </c>
      <c r="D3289" s="318">
        <v>2.1486795929641592E-3</v>
      </c>
      <c r="E3289" s="318">
        <v>6.8538647573284693E-3</v>
      </c>
      <c r="F3289" s="318">
        <v>7.3810851232768131E-3</v>
      </c>
      <c r="G3289" s="318">
        <v>4.6975462111749233E-5</v>
      </c>
      <c r="H3289" s="318">
        <v>4.9324235217336694E-5</v>
      </c>
      <c r="I3289" s="318">
        <v>2.5160035546921349E-2</v>
      </c>
      <c r="J3289" s="318">
        <v>0</v>
      </c>
      <c r="K3289" s="318" t="s">
        <v>634</v>
      </c>
      <c r="O3289" s="318">
        <v>0</v>
      </c>
      <c r="P3289" s="318">
        <v>0</v>
      </c>
      <c r="Q3289" s="318">
        <v>0</v>
      </c>
      <c r="R3289" s="318">
        <v>1</v>
      </c>
      <c r="S3289" s="318">
        <v>4.3478260869565216E-2</v>
      </c>
      <c r="T3289" s="318">
        <v>0</v>
      </c>
      <c r="U3289" s="318">
        <v>0</v>
      </c>
    </row>
    <row r="3290" spans="1:21" x14ac:dyDescent="0.2">
      <c r="A3290" s="318">
        <v>41304</v>
      </c>
      <c r="B3290" s="318">
        <v>467.61498999999998</v>
      </c>
      <c r="C3290" s="318">
        <v>-1.2652215585165914E-3</v>
      </c>
      <c r="D3290" s="318">
        <v>2.4582150539428521E-3</v>
      </c>
      <c r="E3290" s="318">
        <v>6.5225057282250589E-3</v>
      </c>
      <c r="F3290" s="318">
        <v>7.0242369380885249E-3</v>
      </c>
      <c r="G3290" s="318">
        <v>4.2543080974728702E-5</v>
      </c>
      <c r="H3290" s="318">
        <v>4.4670235023465137E-5</v>
      </c>
      <c r="I3290" s="318">
        <v>2.4820491825018803E-2</v>
      </c>
      <c r="J3290" s="318">
        <v>0</v>
      </c>
      <c r="K3290" s="318" t="s">
        <v>634</v>
      </c>
      <c r="O3290" s="318">
        <v>0</v>
      </c>
      <c r="P3290" s="318">
        <v>0</v>
      </c>
      <c r="Q3290" s="318">
        <v>0</v>
      </c>
      <c r="R3290" s="318">
        <v>1</v>
      </c>
      <c r="S3290" s="318">
        <v>4.3478260869565216E-2</v>
      </c>
      <c r="T3290" s="318">
        <v>0</v>
      </c>
      <c r="U3290" s="318">
        <v>0</v>
      </c>
    </row>
    <row r="3291" spans="1:21" x14ac:dyDescent="0.2">
      <c r="A3291" s="318">
        <v>41305</v>
      </c>
      <c r="B3291" s="318">
        <v>465.78601099999997</v>
      </c>
      <c r="C3291" s="318">
        <v>-3.9189616014292557E-3</v>
      </c>
      <c r="D3291" s="318">
        <v>1.1677062067922293E-3</v>
      </c>
      <c r="E3291" s="318">
        <v>4.6211064473380041E-3</v>
      </c>
      <c r="F3291" s="318">
        <v>4.9765761740563118E-3</v>
      </c>
      <c r="G3291" s="318">
        <v>2.1354624797628869E-5</v>
      </c>
      <c r="H3291" s="318">
        <v>2.2422356037510312E-5</v>
      </c>
      <c r="I3291" s="318">
        <v>2.8086534009676225E-2</v>
      </c>
      <c r="J3291" s="318">
        <v>0</v>
      </c>
      <c r="K3291" s="318" t="s">
        <v>634</v>
      </c>
      <c r="O3291" s="318">
        <v>0</v>
      </c>
      <c r="P3291" s="318">
        <v>0</v>
      </c>
      <c r="Q3291" s="318">
        <v>0</v>
      </c>
      <c r="R3291" s="318">
        <v>1</v>
      </c>
      <c r="S3291" s="318">
        <v>4.3478260869565216E-2</v>
      </c>
      <c r="T3291" s="318">
        <v>0</v>
      </c>
      <c r="U3291" s="318">
        <v>0</v>
      </c>
    </row>
    <row r="3292" spans="1:21" x14ac:dyDescent="0.2">
      <c r="A3292" s="318">
        <v>41306</v>
      </c>
      <c r="B3292" s="318">
        <v>470.69101000000001</v>
      </c>
      <c r="C3292" s="318">
        <v>1.0475524214164684E-2</v>
      </c>
      <c r="D3292" s="318">
        <v>1.5867690032786198E-3</v>
      </c>
      <c r="E3292" s="318">
        <v>5.0486757190137954E-3</v>
      </c>
      <c r="F3292" s="318">
        <v>5.4370353897071639E-3</v>
      </c>
      <c r="G3292" s="318">
        <v>2.5489126515759463E-5</v>
      </c>
      <c r="H3292" s="318">
        <v>2.6763582841547436E-5</v>
      </c>
      <c r="I3292" s="318">
        <v>2.1792814213637199E-2</v>
      </c>
      <c r="J3292" s="318">
        <v>0</v>
      </c>
      <c r="K3292" s="318" t="s">
        <v>634</v>
      </c>
      <c r="O3292" s="318">
        <v>0</v>
      </c>
      <c r="P3292" s="318">
        <v>0</v>
      </c>
      <c r="Q3292" s="318">
        <v>0</v>
      </c>
      <c r="R3292" s="318">
        <v>1</v>
      </c>
      <c r="S3292" s="318">
        <v>4.3478260869565216E-2</v>
      </c>
      <c r="T3292" s="318">
        <v>0</v>
      </c>
      <c r="U3292" s="318">
        <v>0</v>
      </c>
    </row>
    <row r="3293" spans="1:21" x14ac:dyDescent="0.2">
      <c r="A3293" s="318">
        <v>41309</v>
      </c>
      <c r="B3293" s="318">
        <v>468.61801100000002</v>
      </c>
      <c r="C3293" s="318">
        <v>-4.413887909595602E-3</v>
      </c>
      <c r="D3293" s="318">
        <v>1.1982700200772124E-3</v>
      </c>
      <c r="E3293" s="318">
        <v>5.1863506360688687E-3</v>
      </c>
      <c r="F3293" s="318">
        <v>5.5853006849972426E-3</v>
      </c>
      <c r="G3293" s="318">
        <v>2.6898232920251959E-5</v>
      </c>
      <c r="H3293" s="318">
        <v>2.8243144566264559E-5</v>
      </c>
      <c r="I3293" s="318">
        <v>2.9013761151557533E-2</v>
      </c>
      <c r="J3293" s="318">
        <v>0</v>
      </c>
      <c r="K3293" s="318" t="s">
        <v>634</v>
      </c>
      <c r="O3293" s="318">
        <v>0</v>
      </c>
      <c r="P3293" s="318">
        <v>0</v>
      </c>
      <c r="Q3293" s="318">
        <v>0</v>
      </c>
      <c r="R3293" s="318">
        <v>1</v>
      </c>
      <c r="S3293" s="318">
        <v>4.3478260869565216E-2</v>
      </c>
      <c r="T3293" s="318">
        <v>0</v>
      </c>
      <c r="U3293" s="318">
        <v>0</v>
      </c>
    </row>
    <row r="3294" spans="1:21" x14ac:dyDescent="0.2">
      <c r="A3294" s="318">
        <v>41310</v>
      </c>
      <c r="B3294" s="318">
        <v>467.00399800000002</v>
      </c>
      <c r="C3294" s="318">
        <v>-3.4501424410827513E-3</v>
      </c>
      <c r="D3294" s="318">
        <v>1.3336759104920165E-3</v>
      </c>
      <c r="E3294" s="318">
        <v>5.0152679865196953E-3</v>
      </c>
      <c r="F3294" s="318">
        <v>5.4010578316365946E-3</v>
      </c>
      <c r="G3294" s="318">
        <v>2.5152912976609317E-5</v>
      </c>
      <c r="H3294" s="318">
        <v>2.6410558625439783E-5</v>
      </c>
      <c r="I3294" s="318">
        <v>2.38172375978975E-2</v>
      </c>
      <c r="J3294" s="318">
        <v>0</v>
      </c>
      <c r="K3294" s="318" t="s">
        <v>634</v>
      </c>
      <c r="O3294" s="318">
        <v>0</v>
      </c>
      <c r="P3294" s="318">
        <v>0</v>
      </c>
      <c r="Q3294" s="318">
        <v>0</v>
      </c>
      <c r="R3294" s="318">
        <v>1</v>
      </c>
      <c r="S3294" s="318">
        <v>4.3478260869565216E-2</v>
      </c>
      <c r="T3294" s="318">
        <v>0</v>
      </c>
      <c r="U3294" s="318">
        <v>0</v>
      </c>
    </row>
    <row r="3295" spans="1:21" x14ac:dyDescent="0.2">
      <c r="A3295" s="318">
        <v>41311</v>
      </c>
      <c r="B3295" s="318">
        <v>463.97000100000002</v>
      </c>
      <c r="C3295" s="318">
        <v>-6.5179215411716451E-3</v>
      </c>
      <c r="D3295" s="318">
        <v>8.2133901101843663E-4</v>
      </c>
      <c r="E3295" s="318">
        <v>5.247571561956303E-3</v>
      </c>
      <c r="F3295" s="318">
        <v>5.651230912876018E-3</v>
      </c>
      <c r="G3295" s="318">
        <v>2.7537007297852512E-5</v>
      </c>
      <c r="H3295" s="318">
        <v>2.8913857662745138E-5</v>
      </c>
      <c r="I3295" s="318">
        <v>2.1555448260905014E-2</v>
      </c>
      <c r="J3295" s="318">
        <v>0</v>
      </c>
      <c r="K3295" s="318" t="s">
        <v>634</v>
      </c>
      <c r="O3295" s="318">
        <v>0</v>
      </c>
      <c r="P3295" s="318">
        <v>0</v>
      </c>
      <c r="Q3295" s="318">
        <v>0</v>
      </c>
      <c r="R3295" s="318">
        <v>1</v>
      </c>
      <c r="S3295" s="318">
        <v>4.3478260869565216E-2</v>
      </c>
      <c r="T3295" s="318">
        <v>0</v>
      </c>
      <c r="U3295" s="318">
        <v>0</v>
      </c>
    </row>
    <row r="3296" spans="1:21" x14ac:dyDescent="0.2">
      <c r="A3296" s="318">
        <v>41312</v>
      </c>
      <c r="B3296" s="318">
        <v>469.23599200000001</v>
      </c>
      <c r="C3296" s="318">
        <v>1.1285926010808158E-2</v>
      </c>
      <c r="D3296" s="318">
        <v>1.1301155019603696E-3</v>
      </c>
      <c r="E3296" s="318">
        <v>5.6674636801369626E-3</v>
      </c>
      <c r="F3296" s="318">
        <v>6.1034224247628827E-3</v>
      </c>
      <c r="G3296" s="318">
        <v>3.2120144565671599E-5</v>
      </c>
      <c r="H3296" s="318">
        <v>3.3726151793955181E-5</v>
      </c>
      <c r="I3296" s="318">
        <v>1.8370509586849743E-2</v>
      </c>
      <c r="J3296" s="318">
        <v>0</v>
      </c>
      <c r="K3296" s="318" t="s">
        <v>634</v>
      </c>
      <c r="O3296" s="318">
        <v>0</v>
      </c>
      <c r="P3296" s="318">
        <v>0</v>
      </c>
      <c r="Q3296" s="318">
        <v>0</v>
      </c>
      <c r="R3296" s="318">
        <v>1</v>
      </c>
      <c r="S3296" s="318">
        <v>4.3478260869565216E-2</v>
      </c>
      <c r="T3296" s="318">
        <v>0</v>
      </c>
      <c r="U3296" s="318">
        <v>0</v>
      </c>
    </row>
    <row r="3297" spans="1:21" x14ac:dyDescent="0.2">
      <c r="A3297" s="318">
        <v>41313</v>
      </c>
      <c r="B3297" s="318">
        <v>472.27801499999998</v>
      </c>
      <c r="C3297" s="318">
        <v>6.462003885190068E-3</v>
      </c>
      <c r="D3297" s="318">
        <v>1.3740648779578227E-3</v>
      </c>
      <c r="E3297" s="318">
        <v>5.7859248485508932E-3</v>
      </c>
      <c r="F3297" s="318">
        <v>6.2309959907471159E-3</v>
      </c>
      <c r="G3297" s="318">
        <v>3.347692635307868E-5</v>
      </c>
      <c r="H3297" s="318">
        <v>3.5150772670732613E-5</v>
      </c>
      <c r="I3297" s="318">
        <v>2.6016121354891009E-2</v>
      </c>
      <c r="J3297" s="318">
        <v>0</v>
      </c>
      <c r="K3297" s="318" t="s">
        <v>634</v>
      </c>
      <c r="O3297" s="318">
        <v>0</v>
      </c>
      <c r="P3297" s="318">
        <v>0</v>
      </c>
      <c r="Q3297" s="318">
        <v>0</v>
      </c>
      <c r="R3297" s="318">
        <v>1</v>
      </c>
      <c r="S3297" s="318">
        <v>4.3478260869565216E-2</v>
      </c>
      <c r="T3297" s="318">
        <v>0</v>
      </c>
      <c r="U3297" s="318">
        <v>0</v>
      </c>
    </row>
    <row r="3298" spans="1:21" x14ac:dyDescent="0.2">
      <c r="A3298" s="318">
        <v>41316</v>
      </c>
      <c r="B3298" s="318">
        <v>468.118988</v>
      </c>
      <c r="C3298" s="318">
        <v>-8.8453155495318118E-3</v>
      </c>
      <c r="D3298" s="318">
        <v>1.0244171855423542E-3</v>
      </c>
      <c r="E3298" s="318">
        <v>6.1770991692498963E-3</v>
      </c>
      <c r="F3298" s="318">
        <v>6.6522606438075803E-3</v>
      </c>
      <c r="G3298" s="318">
        <v>3.8156554146747761E-5</v>
      </c>
      <c r="H3298" s="318">
        <v>4.0064381854085151E-5</v>
      </c>
      <c r="I3298" s="318">
        <v>2.8412366627214958E-2</v>
      </c>
      <c r="J3298" s="318">
        <v>0</v>
      </c>
      <c r="K3298" s="318" t="s">
        <v>634</v>
      </c>
      <c r="O3298" s="318">
        <v>0</v>
      </c>
      <c r="P3298" s="318">
        <v>0</v>
      </c>
      <c r="Q3298" s="318">
        <v>0</v>
      </c>
      <c r="R3298" s="318">
        <v>1</v>
      </c>
      <c r="S3298" s="318">
        <v>4.3478260869565216E-2</v>
      </c>
      <c r="T3298" s="318">
        <v>0</v>
      </c>
      <c r="U3298" s="318">
        <v>0</v>
      </c>
    </row>
    <row r="3299" spans="1:21" x14ac:dyDescent="0.2">
      <c r="A3299" s="318">
        <v>41317</v>
      </c>
      <c r="B3299" s="318">
        <v>471.70400999999998</v>
      </c>
      <c r="C3299" s="318">
        <v>7.6291799546925809E-3</v>
      </c>
      <c r="D3299" s="318">
        <v>1.2021313849336487E-3</v>
      </c>
      <c r="E3299" s="318">
        <v>6.3160033595562959E-3</v>
      </c>
      <c r="F3299" s="318">
        <v>6.8018497718298565E-3</v>
      </c>
      <c r="G3299" s="318">
        <v>3.9891898437926413E-5</v>
      </c>
      <c r="H3299" s="318">
        <v>4.1886493359822734E-5</v>
      </c>
      <c r="I3299" s="318">
        <v>2.3591098277771422E-2</v>
      </c>
      <c r="J3299" s="318">
        <v>0</v>
      </c>
      <c r="K3299" s="318" t="s">
        <v>634</v>
      </c>
      <c r="O3299" s="318">
        <v>0</v>
      </c>
      <c r="P3299" s="318">
        <v>0</v>
      </c>
      <c r="Q3299" s="318">
        <v>0</v>
      </c>
      <c r="R3299" s="318">
        <v>1</v>
      </c>
      <c r="S3299" s="318">
        <v>4.3478260869565216E-2</v>
      </c>
      <c r="T3299" s="318">
        <v>0</v>
      </c>
      <c r="U3299" s="318">
        <v>0</v>
      </c>
    </row>
    <row r="3300" spans="1:21" x14ac:dyDescent="0.2">
      <c r="A3300" s="318">
        <v>41318</v>
      </c>
      <c r="B3300" s="318">
        <v>472.60299700000002</v>
      </c>
      <c r="C3300" s="318">
        <v>1.9040148276469218E-3</v>
      </c>
      <c r="D3300" s="318">
        <v>1.3742455941211198E-3</v>
      </c>
      <c r="E3300" s="318">
        <v>6.2818220942228156E-3</v>
      </c>
      <c r="F3300" s="318">
        <v>6.7650391783938011E-3</v>
      </c>
      <c r="G3300" s="318">
        <v>3.9461288823465924E-5</v>
      </c>
      <c r="H3300" s="318">
        <v>4.1434353264639224E-5</v>
      </c>
      <c r="I3300" s="318">
        <v>2.7819292574221739E-2</v>
      </c>
      <c r="J3300" s="318">
        <v>0</v>
      </c>
      <c r="K3300" s="318" t="s">
        <v>634</v>
      </c>
      <c r="O3300" s="318">
        <v>0</v>
      </c>
      <c r="P3300" s="318">
        <v>0</v>
      </c>
      <c r="Q3300" s="318">
        <v>0</v>
      </c>
      <c r="R3300" s="318">
        <v>1</v>
      </c>
      <c r="S3300" s="318">
        <v>4.3478260869565216E-2</v>
      </c>
      <c r="T3300" s="318">
        <v>0</v>
      </c>
      <c r="U3300" s="318">
        <v>0</v>
      </c>
    </row>
    <row r="3301" spans="1:21" x14ac:dyDescent="0.2">
      <c r="A3301" s="318">
        <v>41319</v>
      </c>
      <c r="B3301" s="318">
        <v>469.87399299999998</v>
      </c>
      <c r="C3301" s="318">
        <v>-5.7911474888490177E-3</v>
      </c>
      <c r="D3301" s="318">
        <v>8.7313096659041541E-4</v>
      </c>
      <c r="E3301" s="318">
        <v>6.4187963925138383E-3</v>
      </c>
      <c r="F3301" s="318">
        <v>6.9125499611687484E-3</v>
      </c>
      <c r="G3301" s="318">
        <v>4.1200947128548663E-5</v>
      </c>
      <c r="H3301" s="318">
        <v>4.3260994484976102E-5</v>
      </c>
      <c r="I3301" s="318">
        <v>2.9462421933924742E-2</v>
      </c>
      <c r="J3301" s="318">
        <v>0</v>
      </c>
      <c r="K3301" s="318" t="s">
        <v>634</v>
      </c>
      <c r="O3301" s="318">
        <v>0</v>
      </c>
      <c r="P3301" s="318">
        <v>0</v>
      </c>
      <c r="Q3301" s="318">
        <v>0</v>
      </c>
      <c r="R3301" s="318">
        <v>1</v>
      </c>
      <c r="S3301" s="318">
        <v>4.3478260869565216E-2</v>
      </c>
      <c r="T3301" s="318">
        <v>0</v>
      </c>
      <c r="U3301" s="318">
        <v>0</v>
      </c>
    </row>
    <row r="3302" spans="1:21" x14ac:dyDescent="0.2">
      <c r="A3302" s="318">
        <v>41320</v>
      </c>
      <c r="B3302" s="318">
        <v>471.09500100000002</v>
      </c>
      <c r="C3302" s="318">
        <v>2.59521555564745E-3</v>
      </c>
      <c r="D3302" s="318">
        <v>5.0718954959458589E-4</v>
      </c>
      <c r="E3302" s="318">
        <v>6.0649956046250576E-3</v>
      </c>
      <c r="F3302" s="318">
        <v>6.5315337280577538E-3</v>
      </c>
      <c r="G3302" s="318">
        <v>3.6784171684121264E-5</v>
      </c>
      <c r="H3302" s="318">
        <v>3.8623380268327331E-5</v>
      </c>
      <c r="I3302" s="318">
        <v>2.4753013918710261E-2</v>
      </c>
      <c r="J3302" s="318">
        <v>0</v>
      </c>
      <c r="K3302" s="318" t="s">
        <v>634</v>
      </c>
      <c r="O3302" s="318">
        <v>0</v>
      </c>
      <c r="P3302" s="318">
        <v>0</v>
      </c>
      <c r="Q3302" s="318">
        <v>0</v>
      </c>
      <c r="R3302" s="318">
        <v>1</v>
      </c>
      <c r="S3302" s="318">
        <v>4.3478260869565216E-2</v>
      </c>
      <c r="T3302" s="318">
        <v>0</v>
      </c>
      <c r="U3302" s="318">
        <v>0</v>
      </c>
    </row>
    <row r="3303" spans="1:21" x14ac:dyDescent="0.2">
      <c r="A3303" s="318">
        <v>41323</v>
      </c>
      <c r="B3303" s="318">
        <v>470.81298800000002</v>
      </c>
      <c r="C3303" s="318">
        <v>-5.9881222310539408E-4</v>
      </c>
      <c r="D3303" s="318">
        <v>3.2862727419147796E-4</v>
      </c>
      <c r="E3303" s="318">
        <v>6.0384078579164488E-3</v>
      </c>
      <c r="F3303" s="318">
        <v>6.5029007700638675E-3</v>
      </c>
      <c r="G3303" s="318">
        <v>3.6462369458547121E-5</v>
      </c>
      <c r="H3303" s="318">
        <v>3.8285487931474477E-5</v>
      </c>
      <c r="I3303" s="318">
        <v>2.4717984999563333E-2</v>
      </c>
      <c r="J3303" s="318">
        <v>0</v>
      </c>
      <c r="K3303" s="318" t="s">
        <v>634</v>
      </c>
      <c r="O3303" s="318">
        <v>0</v>
      </c>
      <c r="P3303" s="318">
        <v>0</v>
      </c>
      <c r="Q3303" s="318">
        <v>0</v>
      </c>
      <c r="R3303" s="318">
        <v>1</v>
      </c>
      <c r="S3303" s="318">
        <v>4.3478260869565216E-2</v>
      </c>
      <c r="T3303" s="318">
        <v>0</v>
      </c>
      <c r="U3303" s="318">
        <v>0</v>
      </c>
    </row>
    <row r="3304" spans="1:21" x14ac:dyDescent="0.2">
      <c r="A3304" s="318">
        <v>41324</v>
      </c>
      <c r="B3304" s="318">
        <v>474.92401100000001</v>
      </c>
      <c r="C3304" s="318">
        <v>8.6938523034595667E-3</v>
      </c>
      <c r="D3304" s="318">
        <v>7.0220863714705501E-4</v>
      </c>
      <c r="E3304" s="318">
        <v>6.3088158087226433E-3</v>
      </c>
      <c r="F3304" s="318">
        <v>6.7941093324705385E-3</v>
      </c>
      <c r="G3304" s="318">
        <v>3.9801156908388742E-5</v>
      </c>
      <c r="H3304" s="318">
        <v>4.1791214753808181E-5</v>
      </c>
      <c r="I3304" s="318">
        <v>2.4014754728207743E-2</v>
      </c>
      <c r="J3304" s="318">
        <v>0</v>
      </c>
      <c r="K3304" s="318" t="s">
        <v>634</v>
      </c>
      <c r="O3304" s="318">
        <v>0</v>
      </c>
      <c r="P3304" s="318">
        <v>0</v>
      </c>
      <c r="Q3304" s="318">
        <v>0</v>
      </c>
      <c r="R3304" s="318">
        <v>1</v>
      </c>
      <c r="S3304" s="318">
        <v>4.3478260869565216E-2</v>
      </c>
      <c r="T3304" s="318">
        <v>0</v>
      </c>
      <c r="U3304" s="318">
        <v>0</v>
      </c>
    </row>
    <row r="3305" spans="1:21" x14ac:dyDescent="0.2">
      <c r="A3305" s="318">
        <v>41325</v>
      </c>
      <c r="B3305" s="318">
        <v>476.46499599999999</v>
      </c>
      <c r="C3305" s="318">
        <v>3.2394453504378355E-3</v>
      </c>
      <c r="D3305" s="318">
        <v>1.1346646423486806E-3</v>
      </c>
      <c r="E3305" s="318">
        <v>6.1469705874219668E-3</v>
      </c>
      <c r="F3305" s="318">
        <v>6.6198144787621175E-3</v>
      </c>
      <c r="G3305" s="318">
        <v>3.7785247402630756E-5</v>
      </c>
      <c r="H3305" s="318">
        <v>3.9674509772762292E-5</v>
      </c>
      <c r="I3305" s="318">
        <v>2.9402433353462765E-2</v>
      </c>
      <c r="J3305" s="318">
        <v>0</v>
      </c>
      <c r="K3305" s="318" t="s">
        <v>634</v>
      </c>
      <c r="O3305" s="318">
        <v>0</v>
      </c>
      <c r="P3305" s="318">
        <v>0</v>
      </c>
      <c r="Q3305" s="318">
        <v>0</v>
      </c>
      <c r="R3305" s="318">
        <v>1</v>
      </c>
      <c r="S3305" s="318">
        <v>4.3478260869565216E-2</v>
      </c>
      <c r="T3305" s="318">
        <v>0</v>
      </c>
      <c r="U3305" s="318">
        <v>0</v>
      </c>
    </row>
    <row r="3306" spans="1:21" x14ac:dyDescent="0.2">
      <c r="A3306" s="318">
        <v>41326</v>
      </c>
      <c r="B3306" s="318">
        <v>469.78298999999998</v>
      </c>
      <c r="C3306" s="318">
        <v>-1.4123395072538798E-2</v>
      </c>
      <c r="D3306" s="318">
        <v>9.9540759108331897E-5</v>
      </c>
      <c r="E3306" s="318">
        <v>6.7971602946424346E-3</v>
      </c>
      <c r="F3306" s="318">
        <v>7.3200187788456982E-3</v>
      </c>
      <c r="G3306" s="318">
        <v>4.6201388071063633E-5</v>
      </c>
      <c r="H3306" s="318">
        <v>4.851145747461682E-5</v>
      </c>
      <c r="I3306" s="318">
        <v>3.3130710214588237E-2</v>
      </c>
      <c r="J3306" s="318">
        <v>0</v>
      </c>
      <c r="K3306" s="318" t="s">
        <v>634</v>
      </c>
      <c r="O3306" s="318">
        <v>0</v>
      </c>
      <c r="P3306" s="318">
        <v>0</v>
      </c>
      <c r="Q3306" s="318">
        <v>0</v>
      </c>
      <c r="R3306" s="318">
        <v>1</v>
      </c>
      <c r="S3306" s="318">
        <v>4.3478260869565216E-2</v>
      </c>
      <c r="T3306" s="318">
        <v>0</v>
      </c>
      <c r="U3306" s="318">
        <v>0</v>
      </c>
    </row>
    <row r="3307" spans="1:21" x14ac:dyDescent="0.2">
      <c r="A3307" s="318">
        <v>41327</v>
      </c>
      <c r="B3307" s="318">
        <v>471.09600799999998</v>
      </c>
      <c r="C3307" s="318">
        <v>2.791047212558369E-3</v>
      </c>
      <c r="D3307" s="318">
        <v>1.7661491452703446E-4</v>
      </c>
      <c r="E3307" s="318">
        <v>6.8190761819785601E-3</v>
      </c>
      <c r="F3307" s="318">
        <v>7.3436205036692187E-3</v>
      </c>
      <c r="G3307" s="318">
        <v>4.6499799975627303E-5</v>
      </c>
      <c r="H3307" s="318">
        <v>4.8824789974408668E-5</v>
      </c>
      <c r="I3307" s="318">
        <v>2.03390592350895E-2</v>
      </c>
      <c r="J3307" s="318">
        <v>0</v>
      </c>
      <c r="K3307" s="318" t="s">
        <v>634</v>
      </c>
      <c r="O3307" s="318">
        <v>0</v>
      </c>
      <c r="P3307" s="318">
        <v>0</v>
      </c>
      <c r="Q3307" s="318">
        <v>0</v>
      </c>
      <c r="R3307" s="318">
        <v>1</v>
      </c>
      <c r="S3307" s="318">
        <v>4.3478260869565216E-2</v>
      </c>
      <c r="T3307" s="318">
        <v>0</v>
      </c>
      <c r="U3307" s="318">
        <v>0</v>
      </c>
    </row>
    <row r="3308" spans="1:21" x14ac:dyDescent="0.2">
      <c r="A3308" s="318">
        <v>41330</v>
      </c>
      <c r="B3308" s="318">
        <v>474.73001099999999</v>
      </c>
      <c r="C3308" s="318">
        <v>7.6843326552492484E-3</v>
      </c>
      <c r="D3308" s="318">
        <v>3.5106365036046696E-4</v>
      </c>
      <c r="E3308" s="318">
        <v>6.9675826045420787E-3</v>
      </c>
      <c r="F3308" s="318">
        <v>7.5035504971991615E-3</v>
      </c>
      <c r="G3308" s="318">
        <v>4.8547207351117377E-5</v>
      </c>
      <c r="H3308" s="318">
        <v>5.097456771867325E-5</v>
      </c>
      <c r="I3308" s="318">
        <v>1.9806209731799182E-2</v>
      </c>
      <c r="J3308" s="318">
        <v>0</v>
      </c>
      <c r="K3308" s="318" t="s">
        <v>634</v>
      </c>
      <c r="O3308" s="318">
        <v>0</v>
      </c>
      <c r="P3308" s="318">
        <v>0</v>
      </c>
      <c r="Q3308" s="318">
        <v>0</v>
      </c>
      <c r="R3308" s="318">
        <v>1</v>
      </c>
      <c r="S3308" s="318">
        <v>4.3478260869565216E-2</v>
      </c>
      <c r="T3308" s="318">
        <v>0</v>
      </c>
      <c r="U3308" s="318">
        <v>0</v>
      </c>
    </row>
    <row r="3309" spans="1:21" x14ac:dyDescent="0.2">
      <c r="A3309" s="318">
        <v>41331</v>
      </c>
      <c r="B3309" s="318">
        <v>471.83599900000002</v>
      </c>
      <c r="C3309" s="318">
        <v>-6.1147790789141294E-3</v>
      </c>
      <c r="D3309" s="318">
        <v>4.5154399966687559E-4</v>
      </c>
      <c r="E3309" s="318">
        <v>6.8519802627953711E-3</v>
      </c>
      <c r="F3309" s="318">
        <v>7.3790556676257843E-3</v>
      </c>
      <c r="G3309" s="318">
        <v>4.6949633521737329E-5</v>
      </c>
      <c r="H3309" s="318">
        <v>4.92971151978242E-5</v>
      </c>
      <c r="I3309" s="318">
        <v>2.4336333688469564E-2</v>
      </c>
      <c r="J3309" s="318">
        <v>0</v>
      </c>
      <c r="K3309" s="318" t="s">
        <v>634</v>
      </c>
      <c r="O3309" s="318">
        <v>0</v>
      </c>
      <c r="P3309" s="318">
        <v>0</v>
      </c>
      <c r="Q3309" s="318">
        <v>0</v>
      </c>
      <c r="R3309" s="318">
        <v>1</v>
      </c>
      <c r="S3309" s="318">
        <v>4.3478260869565216E-2</v>
      </c>
      <c r="T3309" s="318">
        <v>0</v>
      </c>
      <c r="U3309" s="318">
        <v>0</v>
      </c>
    </row>
    <row r="3310" spans="1:21" x14ac:dyDescent="0.2">
      <c r="A3310" s="318">
        <v>41332</v>
      </c>
      <c r="B3310" s="318">
        <v>472.55398600000001</v>
      </c>
      <c r="C3310" s="318">
        <v>1.5205310300553338E-3</v>
      </c>
      <c r="D3310" s="318">
        <v>4.4007088262739146E-4</v>
      </c>
      <c r="E3310" s="318">
        <v>6.8498786211875339E-3</v>
      </c>
      <c r="F3310" s="318">
        <v>7.3767923612788827E-3</v>
      </c>
      <c r="G3310" s="318">
        <v>4.6920837125002033E-5</v>
      </c>
      <c r="H3310" s="318">
        <v>4.9266878981252135E-5</v>
      </c>
      <c r="I3310" s="318">
        <v>1.9980846742213142E-2</v>
      </c>
      <c r="J3310" s="318">
        <v>0</v>
      </c>
      <c r="K3310" s="318" t="s">
        <v>634</v>
      </c>
      <c r="O3310" s="318">
        <v>0</v>
      </c>
      <c r="P3310" s="318">
        <v>0</v>
      </c>
      <c r="Q3310" s="318">
        <v>0</v>
      </c>
      <c r="R3310" s="318">
        <v>1</v>
      </c>
      <c r="S3310" s="318">
        <v>4.3478260869565216E-2</v>
      </c>
      <c r="T3310" s="318">
        <v>0</v>
      </c>
      <c r="U3310" s="318">
        <v>0</v>
      </c>
    </row>
    <row r="3311" spans="1:21" x14ac:dyDescent="0.2">
      <c r="A3311" s="318">
        <v>41333</v>
      </c>
      <c r="B3311" s="318">
        <v>473.07299799999998</v>
      </c>
      <c r="C3311" s="318">
        <v>1.0977099023139316E-3</v>
      </c>
      <c r="D3311" s="318">
        <v>5.5259142838122595E-4</v>
      </c>
      <c r="E3311" s="318">
        <v>6.8398659743187972E-3</v>
      </c>
      <c r="F3311" s="318">
        <v>7.3660095108048582E-3</v>
      </c>
      <c r="G3311" s="318">
        <v>4.6783766546644027E-5</v>
      </c>
      <c r="H3311" s="318">
        <v>4.912295487397623E-5</v>
      </c>
      <c r="I3311" s="318">
        <v>2.09805212506106E-2</v>
      </c>
      <c r="J3311" s="318">
        <v>0</v>
      </c>
      <c r="K3311" s="318" t="s">
        <v>634</v>
      </c>
      <c r="O3311" s="318">
        <v>0</v>
      </c>
      <c r="P3311" s="318">
        <v>0</v>
      </c>
      <c r="Q3311" s="318">
        <v>0</v>
      </c>
      <c r="R3311" s="318">
        <v>1</v>
      </c>
      <c r="S3311" s="318">
        <v>4.3478260869565216E-2</v>
      </c>
      <c r="T3311" s="318">
        <v>0</v>
      </c>
      <c r="U3311" s="318">
        <v>0</v>
      </c>
    </row>
    <row r="3312" spans="1:21" x14ac:dyDescent="0.2">
      <c r="A3312" s="318">
        <v>41334</v>
      </c>
      <c r="B3312" s="318">
        <v>471.85598800000002</v>
      </c>
      <c r="C3312" s="318">
        <v>-2.575877533551946E-3</v>
      </c>
      <c r="D3312" s="318">
        <v>6.1654781256585971E-4</v>
      </c>
      <c r="E3312" s="318">
        <v>6.8021392358566688E-3</v>
      </c>
      <c r="F3312" s="318">
        <v>7.3253807155379503E-3</v>
      </c>
      <c r="G3312" s="318">
        <v>4.6269098183980749E-5</v>
      </c>
      <c r="H3312" s="318">
        <v>4.8582553093179787E-5</v>
      </c>
      <c r="I3312" s="318">
        <v>2.4382196806564987E-2</v>
      </c>
      <c r="J3312" s="318">
        <v>0</v>
      </c>
      <c r="K3312" s="318" t="s">
        <v>634</v>
      </c>
      <c r="O3312" s="318">
        <v>0</v>
      </c>
      <c r="P3312" s="318">
        <v>0</v>
      </c>
      <c r="Q3312" s="318">
        <v>0</v>
      </c>
      <c r="R3312" s="318">
        <v>1</v>
      </c>
      <c r="S3312" s="318">
        <v>4.3478260869565216E-2</v>
      </c>
      <c r="T3312" s="318">
        <v>0</v>
      </c>
      <c r="U3312" s="318">
        <v>0</v>
      </c>
    </row>
    <row r="3313" spans="1:21" x14ac:dyDescent="0.2">
      <c r="A3313" s="318">
        <v>41337</v>
      </c>
      <c r="B3313" s="318">
        <v>471.79098499999998</v>
      </c>
      <c r="C3313" s="318">
        <v>-1.3776974220821913E-4</v>
      </c>
      <c r="D3313" s="318">
        <v>1.1115286226238801E-4</v>
      </c>
      <c r="E3313" s="318">
        <v>6.4163371084838411E-3</v>
      </c>
      <c r="F3313" s="318">
        <v>6.9099015014441366E-3</v>
      </c>
      <c r="G3313" s="318">
        <v>4.1169381889706779E-5</v>
      </c>
      <c r="H3313" s="318">
        <v>4.3227850984192121E-5</v>
      </c>
      <c r="I3313" s="318">
        <v>1.9594955858167725E-2</v>
      </c>
      <c r="J3313" s="318">
        <v>0</v>
      </c>
      <c r="K3313" s="318" t="s">
        <v>634</v>
      </c>
      <c r="O3313" s="318">
        <v>0</v>
      </c>
      <c r="P3313" s="318">
        <v>0</v>
      </c>
      <c r="Q3313" s="318">
        <v>0</v>
      </c>
      <c r="R3313" s="318">
        <v>1</v>
      </c>
      <c r="S3313" s="318">
        <v>4.3478260869565216E-2</v>
      </c>
      <c r="T3313" s="318">
        <v>0</v>
      </c>
      <c r="U3313" s="318">
        <v>0</v>
      </c>
    </row>
    <row r="3314" spans="1:21" x14ac:dyDescent="0.2">
      <c r="A3314" s="318">
        <v>41338</v>
      </c>
      <c r="B3314" s="318">
        <v>479.03900099999998</v>
      </c>
      <c r="C3314" s="318">
        <v>1.5245956689969205E-2</v>
      </c>
      <c r="D3314" s="318">
        <v>1.0473359384321407E-3</v>
      </c>
      <c r="E3314" s="318">
        <v>7.1188788334824449E-3</v>
      </c>
      <c r="F3314" s="318">
        <v>7.6664848975964784E-3</v>
      </c>
      <c r="G3314" s="318">
        <v>5.0678435845804378E-5</v>
      </c>
      <c r="H3314" s="318">
        <v>5.32123576380946E-5</v>
      </c>
      <c r="I3314" s="318">
        <v>2.0209775254167481E-2</v>
      </c>
      <c r="J3314" s="318">
        <v>0</v>
      </c>
      <c r="K3314" s="318" t="s">
        <v>634</v>
      </c>
      <c r="O3314" s="318">
        <v>0</v>
      </c>
      <c r="P3314" s="318">
        <v>0</v>
      </c>
      <c r="Q3314" s="318">
        <v>0</v>
      </c>
      <c r="R3314" s="318">
        <v>1</v>
      </c>
      <c r="S3314" s="318">
        <v>4.3478260869565216E-2</v>
      </c>
      <c r="T3314" s="318">
        <v>0</v>
      </c>
      <c r="U3314" s="318">
        <v>0</v>
      </c>
    </row>
    <row r="3315" spans="1:21" x14ac:dyDescent="0.2">
      <c r="A3315" s="318">
        <v>41339</v>
      </c>
      <c r="B3315" s="318">
        <v>477.091003</v>
      </c>
      <c r="C3315" s="318">
        <v>-4.0747611458220546E-3</v>
      </c>
      <c r="D3315" s="318">
        <v>1.0175921905874121E-3</v>
      </c>
      <c r="E3315" s="318">
        <v>7.1398834205509132E-3</v>
      </c>
      <c r="F3315" s="318">
        <v>7.6891052221317521E-3</v>
      </c>
      <c r="G3315" s="318">
        <v>5.0977935259057804E-5</v>
      </c>
      <c r="H3315" s="318">
        <v>5.3526832022010698E-5</v>
      </c>
      <c r="I3315" s="318">
        <v>2.513388879828643E-2</v>
      </c>
      <c r="J3315" s="318">
        <v>0</v>
      </c>
      <c r="K3315" s="318" t="s">
        <v>634</v>
      </c>
      <c r="O3315" s="318">
        <v>0</v>
      </c>
      <c r="P3315" s="318">
        <v>0</v>
      </c>
      <c r="Q3315" s="318">
        <v>0</v>
      </c>
      <c r="R3315" s="318">
        <v>1</v>
      </c>
      <c r="S3315" s="318">
        <v>4.3478260869565216E-2</v>
      </c>
      <c r="T3315" s="318">
        <v>0</v>
      </c>
      <c r="U3315" s="318">
        <v>0</v>
      </c>
    </row>
    <row r="3316" spans="1:21" x14ac:dyDescent="0.2">
      <c r="A3316" s="318">
        <v>41340</v>
      </c>
      <c r="B3316" s="318">
        <v>475.88198899999998</v>
      </c>
      <c r="C3316" s="318">
        <v>-2.5373534377191175E-3</v>
      </c>
      <c r="D3316" s="318">
        <v>1.2071430526565802E-3</v>
      </c>
      <c r="E3316" s="318">
        <v>6.9808948433718295E-3</v>
      </c>
      <c r="F3316" s="318">
        <v>7.5178867544004315E-3</v>
      </c>
      <c r="G3316" s="318">
        <v>4.8732892814215401E-5</v>
      </c>
      <c r="H3316" s="318">
        <v>5.1169537454926176E-5</v>
      </c>
      <c r="I3316" s="318">
        <v>2.4492229597828191E-2</v>
      </c>
      <c r="J3316" s="318">
        <v>0</v>
      </c>
      <c r="K3316" s="318" t="s">
        <v>634</v>
      </c>
      <c r="O3316" s="318">
        <v>0</v>
      </c>
      <c r="P3316" s="318">
        <v>0</v>
      </c>
      <c r="Q3316" s="318">
        <v>0</v>
      </c>
      <c r="R3316" s="318">
        <v>1</v>
      </c>
      <c r="S3316" s="318">
        <v>4.3478260869565216E-2</v>
      </c>
      <c r="T3316" s="318">
        <v>0</v>
      </c>
      <c r="U3316" s="318">
        <v>0</v>
      </c>
    </row>
    <row r="3317" spans="1:21" x14ac:dyDescent="0.2">
      <c r="A3317" s="318">
        <v>41341</v>
      </c>
      <c r="B3317" s="318">
        <v>478.94101000000001</v>
      </c>
      <c r="C3317" s="318">
        <v>6.4075362014944341E-3</v>
      </c>
      <c r="D3317" s="318">
        <v>9.7483877602259309E-4</v>
      </c>
      <c r="E3317" s="318">
        <v>6.7044269272379638E-3</v>
      </c>
      <c r="F3317" s="318">
        <v>7.2201520754870373E-3</v>
      </c>
      <c r="G3317" s="318">
        <v>4.4949340422673482E-5</v>
      </c>
      <c r="H3317" s="318">
        <v>4.7196807443807156E-5</v>
      </c>
      <c r="I3317" s="318">
        <v>2.3580396775488538E-2</v>
      </c>
      <c r="J3317" s="318">
        <v>0</v>
      </c>
      <c r="K3317" s="318" t="s">
        <v>634</v>
      </c>
      <c r="O3317" s="318">
        <v>0</v>
      </c>
      <c r="P3317" s="318">
        <v>0</v>
      </c>
      <c r="Q3317" s="318">
        <v>0</v>
      </c>
      <c r="R3317" s="318">
        <v>1</v>
      </c>
      <c r="S3317" s="318">
        <v>4.3478260869565216E-2</v>
      </c>
      <c r="T3317" s="318">
        <v>0</v>
      </c>
      <c r="U3317" s="318">
        <v>0</v>
      </c>
    </row>
    <row r="3318" spans="1:21" x14ac:dyDescent="0.2">
      <c r="A3318" s="318">
        <v>41344</v>
      </c>
      <c r="B3318" s="318">
        <v>479.368988</v>
      </c>
      <c r="C3318" s="318">
        <v>8.9319328682025659E-4</v>
      </c>
      <c r="D3318" s="318">
        <v>7.0965731895736403E-4</v>
      </c>
      <c r="E3318" s="318">
        <v>6.5856197437884154E-3</v>
      </c>
      <c r="F3318" s="318">
        <v>7.0922058779259852E-3</v>
      </c>
      <c r="G3318" s="318">
        <v>4.3370387409775795E-5</v>
      </c>
      <c r="H3318" s="318">
        <v>4.5538906780264588E-5</v>
      </c>
      <c r="I3318" s="318">
        <v>2.5993071436886922E-2</v>
      </c>
      <c r="J3318" s="318">
        <v>0</v>
      </c>
      <c r="K3318" s="318" t="s">
        <v>634</v>
      </c>
      <c r="O3318" s="318">
        <v>0</v>
      </c>
      <c r="P3318" s="318">
        <v>0</v>
      </c>
      <c r="Q3318" s="318">
        <v>0</v>
      </c>
      <c r="R3318" s="318">
        <v>1</v>
      </c>
      <c r="S3318" s="318">
        <v>4.3478260869565216E-2</v>
      </c>
      <c r="T3318" s="318">
        <v>0</v>
      </c>
      <c r="U3318" s="318">
        <v>0</v>
      </c>
    </row>
    <row r="3319" spans="1:21" x14ac:dyDescent="0.2">
      <c r="A3319" s="318">
        <v>41345</v>
      </c>
      <c r="B3319" s="318">
        <v>480.92300399999999</v>
      </c>
      <c r="C3319" s="318">
        <v>3.2365517353200343E-3</v>
      </c>
      <c r="D3319" s="318">
        <v>1.2849843325217374E-3</v>
      </c>
      <c r="E3319" s="318">
        <v>6.2271358281561582E-3</v>
      </c>
      <c r="F3319" s="318">
        <v>6.7061462764758627E-3</v>
      </c>
      <c r="G3319" s="318">
        <v>3.877722062230608E-5</v>
      </c>
      <c r="H3319" s="318">
        <v>4.0716081653421384E-5</v>
      </c>
      <c r="I3319" s="318">
        <v>2.5327172348196158E-2</v>
      </c>
      <c r="J3319" s="318">
        <v>0</v>
      </c>
      <c r="K3319" s="318" t="s">
        <v>634</v>
      </c>
      <c r="O3319" s="318">
        <v>0</v>
      </c>
      <c r="P3319" s="318">
        <v>0</v>
      </c>
      <c r="Q3319" s="318">
        <v>0</v>
      </c>
      <c r="R3319" s="318">
        <v>1</v>
      </c>
      <c r="S3319" s="318">
        <v>4.3478260869565216E-2</v>
      </c>
      <c r="T3319" s="318">
        <v>0</v>
      </c>
      <c r="U3319" s="318">
        <v>0</v>
      </c>
    </row>
    <row r="3320" spans="1:21" x14ac:dyDescent="0.2">
      <c r="A3320" s="318">
        <v>41346</v>
      </c>
      <c r="B3320" s="318">
        <v>478.510986</v>
      </c>
      <c r="C3320" s="318">
        <v>-5.0280125712426869E-3</v>
      </c>
      <c r="D3320" s="318">
        <v>6.8226087890577256E-4</v>
      </c>
      <c r="E3320" s="318">
        <v>6.1948395357280042E-3</v>
      </c>
      <c r="F3320" s="318">
        <v>6.6713656538609275E-3</v>
      </c>
      <c r="G3320" s="318">
        <v>3.8376036873418754E-5</v>
      </c>
      <c r="H3320" s="318">
        <v>4.0294838717089694E-5</v>
      </c>
      <c r="I3320" s="318">
        <v>2.6803498153264004E-2</v>
      </c>
      <c r="J3320" s="318">
        <v>0</v>
      </c>
      <c r="K3320" s="318" t="s">
        <v>634</v>
      </c>
      <c r="O3320" s="318">
        <v>0</v>
      </c>
      <c r="P3320" s="318">
        <v>0</v>
      </c>
      <c r="Q3320" s="318">
        <v>0</v>
      </c>
      <c r="R3320" s="318">
        <v>1</v>
      </c>
      <c r="S3320" s="318">
        <v>4.3478260869565216E-2</v>
      </c>
      <c r="T3320" s="318">
        <v>0</v>
      </c>
      <c r="U3320" s="318">
        <v>0</v>
      </c>
    </row>
    <row r="3321" spans="1:21" x14ac:dyDescent="0.2">
      <c r="A3321" s="318">
        <v>41347</v>
      </c>
      <c r="B3321" s="318">
        <v>482.07998700000002</v>
      </c>
      <c r="C3321" s="318">
        <v>7.4308785384138206E-3</v>
      </c>
      <c r="D3321" s="318">
        <v>9.4544486513276765E-4</v>
      </c>
      <c r="E3321" s="318">
        <v>6.3644218631726535E-3</v>
      </c>
      <c r="F3321" s="318">
        <v>6.8539927757243959E-3</v>
      </c>
      <c r="G3321" s="318">
        <v>4.0505865652430074E-5</v>
      </c>
      <c r="H3321" s="318">
        <v>4.2531158935051578E-5</v>
      </c>
      <c r="I3321" s="318">
        <v>2.2571621691831977E-2</v>
      </c>
      <c r="J3321" s="318">
        <v>0</v>
      </c>
      <c r="K3321" s="318" t="s">
        <v>634</v>
      </c>
      <c r="O3321" s="318">
        <v>0</v>
      </c>
      <c r="P3321" s="318">
        <v>0</v>
      </c>
      <c r="Q3321" s="318">
        <v>0</v>
      </c>
      <c r="R3321" s="318">
        <v>1</v>
      </c>
      <c r="S3321" s="318">
        <v>4.3478260869565216E-2</v>
      </c>
      <c r="T3321" s="318">
        <v>0</v>
      </c>
      <c r="U3321" s="318">
        <v>0</v>
      </c>
    </row>
    <row r="3322" spans="1:21" x14ac:dyDescent="0.2">
      <c r="A3322" s="318">
        <v>41348</v>
      </c>
      <c r="B3322" s="318">
        <v>480.44699100000003</v>
      </c>
      <c r="C3322" s="318">
        <v>-3.3931465903985522E-3</v>
      </c>
      <c r="D3322" s="318">
        <v>1.0596353841065994E-3</v>
      </c>
      <c r="E3322" s="318">
        <v>6.2581354385942752E-3</v>
      </c>
      <c r="F3322" s="318">
        <v>6.7395304723322962E-3</v>
      </c>
      <c r="G3322" s="318">
        <v>3.9164259167789558E-5</v>
      </c>
      <c r="H3322" s="318">
        <v>4.1122472126179037E-5</v>
      </c>
      <c r="I3322" s="318">
        <v>2.6199247443451493E-2</v>
      </c>
      <c r="J3322" s="318">
        <v>0</v>
      </c>
      <c r="K3322" s="318" t="s">
        <v>634</v>
      </c>
      <c r="O3322" s="318">
        <v>0</v>
      </c>
      <c r="P3322" s="318">
        <v>0</v>
      </c>
      <c r="Q3322" s="318">
        <v>0</v>
      </c>
      <c r="R3322" s="318">
        <v>1</v>
      </c>
      <c r="S3322" s="318">
        <v>4.3478260869565216E-2</v>
      </c>
      <c r="T3322" s="318">
        <v>0</v>
      </c>
      <c r="U3322" s="318">
        <v>0</v>
      </c>
    </row>
    <row r="3323" spans="1:21" x14ac:dyDescent="0.2">
      <c r="A3323" s="318">
        <v>41351</v>
      </c>
      <c r="B3323" s="318">
        <v>479.10101300000002</v>
      </c>
      <c r="C3323" s="318">
        <v>-2.805443557141117E-3</v>
      </c>
      <c r="D3323" s="318">
        <v>8.0246114064047732E-4</v>
      </c>
      <c r="E3323" s="318">
        <v>6.3026863387490913E-3</v>
      </c>
      <c r="F3323" s="318">
        <v>6.7875083648067137E-3</v>
      </c>
      <c r="G3323" s="318">
        <v>3.9723855084654429E-5</v>
      </c>
      <c r="H3323" s="318">
        <v>4.1710047838887154E-5</v>
      </c>
      <c r="I3323" s="318">
        <v>2.3254296766322111E-2</v>
      </c>
      <c r="J3323" s="318">
        <v>0</v>
      </c>
      <c r="K3323" s="318" t="s">
        <v>634</v>
      </c>
      <c r="O3323" s="318">
        <v>0</v>
      </c>
      <c r="P3323" s="318">
        <v>0</v>
      </c>
      <c r="Q3323" s="318">
        <v>0</v>
      </c>
      <c r="R3323" s="318">
        <v>1</v>
      </c>
      <c r="S3323" s="318">
        <v>4.3478260869565216E-2</v>
      </c>
      <c r="T3323" s="318">
        <v>0</v>
      </c>
      <c r="U3323" s="318">
        <v>0</v>
      </c>
    </row>
    <row r="3324" spans="1:21" x14ac:dyDescent="0.2">
      <c r="A3324" s="318">
        <v>41352</v>
      </c>
      <c r="B3324" s="318">
        <v>477.48700000000002</v>
      </c>
      <c r="C3324" s="318">
        <v>-3.3745238486881852E-3</v>
      </c>
      <c r="D3324" s="318">
        <v>6.7028439656510621E-4</v>
      </c>
      <c r="E3324" s="318">
        <v>6.3623653373924543E-3</v>
      </c>
      <c r="F3324" s="318">
        <v>6.8517780556534118E-3</v>
      </c>
      <c r="G3324" s="318">
        <v>4.0479692686453E-5</v>
      </c>
      <c r="H3324" s="318">
        <v>4.2503677320775654E-5</v>
      </c>
      <c r="I3324" s="318">
        <v>1.8828209751125327E-2</v>
      </c>
      <c r="J3324" s="318">
        <v>0</v>
      </c>
      <c r="K3324" s="318" t="s">
        <v>634</v>
      </c>
      <c r="O3324" s="318">
        <v>0</v>
      </c>
      <c r="P3324" s="318">
        <v>0</v>
      </c>
      <c r="Q3324" s="318">
        <v>0</v>
      </c>
      <c r="R3324" s="318">
        <v>1</v>
      </c>
      <c r="S3324" s="318">
        <v>4.3478260869565216E-2</v>
      </c>
      <c r="T3324" s="318">
        <v>0</v>
      </c>
      <c r="U3324" s="318">
        <v>0</v>
      </c>
    </row>
    <row r="3325" spans="1:21" x14ac:dyDescent="0.2">
      <c r="A3325" s="318">
        <v>41354</v>
      </c>
      <c r="B3325" s="318">
        <v>474.12799100000001</v>
      </c>
      <c r="C3325" s="318">
        <v>-3.6968249053070646E-3</v>
      </c>
      <c r="D3325" s="318">
        <v>-2.3414053777103379E-4</v>
      </c>
      <c r="E3325" s="318">
        <v>6.1513225083562129E-3</v>
      </c>
      <c r="F3325" s="318">
        <v>6.6245011628451519E-3</v>
      </c>
      <c r="G3325" s="318">
        <v>3.7838768601809774E-5</v>
      </c>
      <c r="H3325" s="318">
        <v>3.9730707031900265E-5</v>
      </c>
      <c r="I3325" s="318">
        <v>1.4253486833949698E-2</v>
      </c>
      <c r="J3325" s="318">
        <v>0</v>
      </c>
      <c r="K3325" s="318" t="s">
        <v>634</v>
      </c>
      <c r="O3325" s="318">
        <v>0</v>
      </c>
      <c r="P3325" s="318">
        <v>0</v>
      </c>
      <c r="Q3325" s="318">
        <v>0</v>
      </c>
      <c r="R3325" s="318">
        <v>2</v>
      </c>
      <c r="S3325" s="318">
        <v>8.6956521739130432E-2</v>
      </c>
      <c r="T3325" s="318">
        <v>0</v>
      </c>
      <c r="U3325" s="318">
        <v>0</v>
      </c>
    </row>
    <row r="3326" spans="1:21" x14ac:dyDescent="0.2">
      <c r="A3326" s="318">
        <v>41355</v>
      </c>
      <c r="B3326" s="318">
        <v>474.60998499999999</v>
      </c>
      <c r="C3326" s="318">
        <v>1.0160740977187179E-3</v>
      </c>
      <c r="D3326" s="318">
        <v>4.8678656557456218E-4</v>
      </c>
      <c r="E3326" s="318">
        <v>5.2655130969560676E-3</v>
      </c>
      <c r="F3326" s="318">
        <v>5.6705525659526881E-3</v>
      </c>
      <c r="G3326" s="318">
        <v>2.7725628174215881E-5</v>
      </c>
      <c r="H3326" s="318">
        <v>2.9111909582926675E-5</v>
      </c>
      <c r="I3326" s="318">
        <v>1.3465265180040854E-2</v>
      </c>
      <c r="J3326" s="318">
        <v>0</v>
      </c>
      <c r="K3326" s="318" t="s">
        <v>634</v>
      </c>
      <c r="O3326" s="318">
        <v>0</v>
      </c>
      <c r="P3326" s="318">
        <v>0</v>
      </c>
      <c r="Q3326" s="318">
        <v>0</v>
      </c>
      <c r="R3326" s="318">
        <v>2</v>
      </c>
      <c r="S3326" s="318">
        <v>8.6956521739130432E-2</v>
      </c>
      <c r="T3326" s="318">
        <v>0</v>
      </c>
      <c r="U3326" s="318">
        <v>0</v>
      </c>
    </row>
    <row r="3327" spans="1:21" x14ac:dyDescent="0.2">
      <c r="A3327" s="318">
        <v>41358</v>
      </c>
      <c r="B3327" s="318">
        <v>471.34399400000001</v>
      </c>
      <c r="C3327" s="318">
        <v>-6.9052069125509338E-3</v>
      </c>
      <c r="D3327" s="318">
        <v>2.5060178664595384E-5</v>
      </c>
      <c r="E3327" s="318">
        <v>5.4743378483245887E-3</v>
      </c>
      <c r="F3327" s="318">
        <v>5.8954407597341723E-3</v>
      </c>
      <c r="G3327" s="318">
        <v>2.9968374877599085E-5</v>
      </c>
      <c r="H3327" s="318">
        <v>3.146679362147904E-5</v>
      </c>
      <c r="I3327" s="318">
        <v>1.4219980078364726E-2</v>
      </c>
      <c r="J3327" s="318">
        <v>0</v>
      </c>
      <c r="K3327" s="318" t="s">
        <v>634</v>
      </c>
      <c r="O3327" s="318">
        <v>0</v>
      </c>
      <c r="P3327" s="318">
        <v>0</v>
      </c>
      <c r="Q3327" s="318">
        <v>0</v>
      </c>
      <c r="R3327" s="318">
        <v>2</v>
      </c>
      <c r="S3327" s="318">
        <v>8.6956521739130432E-2</v>
      </c>
      <c r="T3327" s="318">
        <v>0</v>
      </c>
      <c r="U3327" s="318">
        <v>0</v>
      </c>
    </row>
    <row r="3328" spans="1:21" x14ac:dyDescent="0.2">
      <c r="A3328" s="318">
        <v>41359</v>
      </c>
      <c r="B3328" s="318">
        <v>472.29998799999998</v>
      </c>
      <c r="C3328" s="318">
        <v>2.0261758572006332E-3</v>
      </c>
      <c r="D3328" s="318">
        <v>-2.4437585933771944E-4</v>
      </c>
      <c r="E3328" s="318">
        <v>5.2114441150713448E-3</v>
      </c>
      <c r="F3328" s="318">
        <v>5.612324431615294E-3</v>
      </c>
      <c r="G3328" s="318">
        <v>2.7159149764511755E-5</v>
      </c>
      <c r="H3328" s="318">
        <v>2.8517107252737343E-5</v>
      </c>
      <c r="I3328" s="318">
        <v>8.6055528183540623E-3</v>
      </c>
      <c r="J3328" s="318">
        <v>0</v>
      </c>
      <c r="K3328" s="318" t="s">
        <v>634</v>
      </c>
      <c r="O3328" s="318">
        <v>0</v>
      </c>
      <c r="P3328" s="318">
        <v>0</v>
      </c>
      <c r="Q3328" s="318">
        <v>0</v>
      </c>
      <c r="R3328" s="318">
        <v>2</v>
      </c>
      <c r="S3328" s="318">
        <v>8.6956521739130432E-2</v>
      </c>
      <c r="T3328" s="318">
        <v>0</v>
      </c>
      <c r="U3328" s="318">
        <v>0</v>
      </c>
    </row>
    <row r="3329" spans="1:21" x14ac:dyDescent="0.2">
      <c r="A3329" s="318">
        <v>41360</v>
      </c>
      <c r="B3329" s="318">
        <v>471.21099900000002</v>
      </c>
      <c r="C3329" s="318">
        <v>-2.3083768998353421E-3</v>
      </c>
      <c r="D3329" s="318">
        <v>-6.3118612714920021E-5</v>
      </c>
      <c r="E3329" s="318">
        <v>5.0610844867798772E-3</v>
      </c>
      <c r="F3329" s="318">
        <v>5.4503986780706365E-3</v>
      </c>
      <c r="G3329" s="318">
        <v>2.5614576182323931E-5</v>
      </c>
      <c r="H3329" s="318">
        <v>2.6895304991440129E-5</v>
      </c>
      <c r="I3329" s="318">
        <v>8.8298313669771342E-3</v>
      </c>
      <c r="J3329" s="318">
        <v>0</v>
      </c>
      <c r="K3329" s="318" t="s">
        <v>634</v>
      </c>
      <c r="O3329" s="318">
        <v>0</v>
      </c>
      <c r="P3329" s="318">
        <v>0</v>
      </c>
      <c r="Q3329" s="318">
        <v>0</v>
      </c>
      <c r="R3329" s="318">
        <v>2</v>
      </c>
      <c r="S3329" s="318">
        <v>8.6956521739130432E-2</v>
      </c>
      <c r="T3329" s="318">
        <v>0</v>
      </c>
      <c r="U3329" s="318">
        <v>0</v>
      </c>
    </row>
    <row r="3330" spans="1:21" x14ac:dyDescent="0.2">
      <c r="A3330" s="318">
        <v>41366</v>
      </c>
      <c r="B3330" s="318">
        <v>475.02200299999998</v>
      </c>
      <c r="C3330" s="318">
        <v>8.0551504724129599E-3</v>
      </c>
      <c r="D3330" s="318">
        <v>2.480537416830619E-4</v>
      </c>
      <c r="E3330" s="318">
        <v>5.3556347778624808E-3</v>
      </c>
      <c r="F3330" s="318">
        <v>5.767606683851902E-3</v>
      </c>
      <c r="G3330" s="318">
        <v>2.8682823873850101E-5</v>
      </c>
      <c r="H3330" s="318">
        <v>3.0116965067542608E-5</v>
      </c>
      <c r="I3330" s="318">
        <v>9.2796903757358211E-3</v>
      </c>
      <c r="J3330" s="318">
        <v>0</v>
      </c>
      <c r="K3330" s="318" t="s">
        <v>634</v>
      </c>
      <c r="O3330" s="318">
        <v>0</v>
      </c>
      <c r="P3330" s="318">
        <v>0</v>
      </c>
      <c r="Q3330" s="318">
        <v>0</v>
      </c>
      <c r="R3330" s="318">
        <v>2</v>
      </c>
      <c r="S3330" s="318">
        <v>8.6956521739130432E-2</v>
      </c>
      <c r="T3330" s="318">
        <v>0</v>
      </c>
      <c r="U3330" s="318">
        <v>0</v>
      </c>
    </row>
    <row r="3331" spans="1:21" x14ac:dyDescent="0.2">
      <c r="A3331" s="318">
        <v>41367</v>
      </c>
      <c r="B3331" s="318">
        <v>476.40701300000001</v>
      </c>
      <c r="C3331" s="318">
        <v>2.9114331285639765E-3</v>
      </c>
      <c r="D3331" s="318">
        <v>3.344215143616357E-4</v>
      </c>
      <c r="E3331" s="318">
        <v>5.3845682482853699E-3</v>
      </c>
      <c r="F3331" s="318">
        <v>5.7987658058457825E-3</v>
      </c>
      <c r="G3331" s="318">
        <v>2.8993575220442979E-5</v>
      </c>
      <c r="H3331" s="318">
        <v>3.0443253981465128E-5</v>
      </c>
      <c r="I3331" s="318">
        <v>1.3205439041438449E-2</v>
      </c>
      <c r="J3331" s="318">
        <v>0</v>
      </c>
      <c r="K3331" s="318" t="s">
        <v>634</v>
      </c>
      <c r="O3331" s="318">
        <v>0</v>
      </c>
      <c r="P3331" s="318">
        <v>0</v>
      </c>
      <c r="Q3331" s="318">
        <v>0</v>
      </c>
      <c r="R3331" s="318">
        <v>2</v>
      </c>
      <c r="S3331" s="318">
        <v>8.6956521739130432E-2</v>
      </c>
      <c r="T3331" s="318">
        <v>0</v>
      </c>
      <c r="U3331" s="318">
        <v>0</v>
      </c>
    </row>
    <row r="3332" spans="1:21" x14ac:dyDescent="0.2">
      <c r="A3332" s="318">
        <v>41368</v>
      </c>
      <c r="B3332" s="318">
        <v>471.09500100000002</v>
      </c>
      <c r="C3332" s="318">
        <v>-1.121278388111094E-2</v>
      </c>
      <c r="D3332" s="318">
        <v>-7.6859740284030803E-5</v>
      </c>
      <c r="E3332" s="318">
        <v>5.9210954165041232E-3</v>
      </c>
      <c r="F3332" s="318">
        <v>6.3765642946967474E-3</v>
      </c>
      <c r="G3332" s="318">
        <v>3.5059370931346136E-5</v>
      </c>
      <c r="H3332" s="318">
        <v>3.6812339477913444E-5</v>
      </c>
      <c r="I3332" s="318">
        <v>1.5983318588265738E-2</v>
      </c>
      <c r="J3332" s="318">
        <v>0</v>
      </c>
      <c r="K3332" s="318" t="s">
        <v>634</v>
      </c>
      <c r="O3332" s="318">
        <v>0</v>
      </c>
      <c r="P3332" s="318">
        <v>0</v>
      </c>
      <c r="Q3332" s="318">
        <v>0</v>
      </c>
      <c r="R3332" s="318">
        <v>2</v>
      </c>
      <c r="S3332" s="318">
        <v>8.6956521739130432E-2</v>
      </c>
      <c r="T3332" s="318">
        <v>0</v>
      </c>
      <c r="U3332" s="318">
        <v>0</v>
      </c>
    </row>
    <row r="3333" spans="1:21" x14ac:dyDescent="0.2">
      <c r="A3333" s="318">
        <v>41369</v>
      </c>
      <c r="B3333" s="318">
        <v>463.09500100000002</v>
      </c>
      <c r="C3333" s="318">
        <v>-1.71275555308633E-2</v>
      </c>
      <c r="D3333" s="318">
        <v>-8.8589715879141542E-4</v>
      </c>
      <c r="E3333" s="318">
        <v>6.9934417960901734E-3</v>
      </c>
      <c r="F3333" s="318">
        <v>7.5313988573278787E-3</v>
      </c>
      <c r="G3333" s="318">
        <v>4.8908228155300947E-5</v>
      </c>
      <c r="H3333" s="318">
        <v>5.1353639563065994E-5</v>
      </c>
      <c r="I3333" s="318">
        <v>7.5957791387514968E-3</v>
      </c>
      <c r="J3333" s="318">
        <v>0</v>
      </c>
      <c r="K3333" s="318" t="s">
        <v>634</v>
      </c>
      <c r="O3333" s="318">
        <v>0</v>
      </c>
      <c r="P3333" s="318">
        <v>0</v>
      </c>
      <c r="Q3333" s="318">
        <v>0</v>
      </c>
      <c r="R3333" s="318">
        <v>2</v>
      </c>
      <c r="S3333" s="318">
        <v>8.6956521739130432E-2</v>
      </c>
      <c r="T3333" s="318">
        <v>0</v>
      </c>
      <c r="U3333" s="318">
        <v>0</v>
      </c>
    </row>
    <row r="3334" spans="1:21" x14ac:dyDescent="0.2">
      <c r="A3334" s="318">
        <v>41372</v>
      </c>
      <c r="B3334" s="318">
        <v>466.37799100000001</v>
      </c>
      <c r="C3334" s="318">
        <v>7.0642260311212192E-3</v>
      </c>
      <c r="D3334" s="318">
        <v>-1.2755033806413196E-3</v>
      </c>
      <c r="E3334" s="318">
        <v>6.2367646262819851E-3</v>
      </c>
      <c r="F3334" s="318">
        <v>6.7165157513805994E-3</v>
      </c>
      <c r="G3334" s="318">
        <v>3.889723300364227E-5</v>
      </c>
      <c r="H3334" s="318">
        <v>4.0842094653824383E-5</v>
      </c>
      <c r="I3334" s="318">
        <v>-2.9701586199979758E-3</v>
      </c>
      <c r="J3334" s="318">
        <v>0</v>
      </c>
      <c r="K3334" s="318" t="s">
        <v>634</v>
      </c>
      <c r="O3334" s="318">
        <v>0</v>
      </c>
      <c r="P3334" s="318">
        <v>0</v>
      </c>
      <c r="Q3334" s="318">
        <v>0</v>
      </c>
      <c r="R3334" s="318">
        <v>2</v>
      </c>
      <c r="S3334" s="318">
        <v>8.6956521739130432E-2</v>
      </c>
      <c r="T3334" s="318">
        <v>0</v>
      </c>
      <c r="U3334" s="318">
        <v>0</v>
      </c>
    </row>
    <row r="3335" spans="1:21" x14ac:dyDescent="0.2">
      <c r="A3335" s="318">
        <v>41373</v>
      </c>
      <c r="B3335" s="318">
        <v>468.09399400000001</v>
      </c>
      <c r="C3335" s="318">
        <v>3.6726728171782848E-3</v>
      </c>
      <c r="D3335" s="318">
        <v>-9.0657795383177961E-4</v>
      </c>
      <c r="E3335" s="318">
        <v>6.2918003716746704E-3</v>
      </c>
      <c r="F3335" s="318">
        <v>6.7757850156496451E-3</v>
      </c>
      <c r="G3335" s="318">
        <v>3.9586751917005524E-5</v>
      </c>
      <c r="H3335" s="318">
        <v>4.1566089512855802E-5</v>
      </c>
      <c r="I3335" s="318">
        <v>-1.8674888574386251E-3</v>
      </c>
      <c r="J3335" s="318">
        <v>0</v>
      </c>
      <c r="K3335" s="318" t="s">
        <v>634</v>
      </c>
      <c r="O3335" s="318">
        <v>0</v>
      </c>
      <c r="P3335" s="318">
        <v>0</v>
      </c>
      <c r="Q3335" s="318">
        <v>0</v>
      </c>
      <c r="R3335" s="318">
        <v>2</v>
      </c>
      <c r="S3335" s="318">
        <v>8.6956521739130432E-2</v>
      </c>
      <c r="T3335" s="318">
        <v>0</v>
      </c>
      <c r="U3335" s="318">
        <v>0</v>
      </c>
    </row>
    <row r="3336" spans="1:21" x14ac:dyDescent="0.2">
      <c r="A3336" s="318">
        <v>41374</v>
      </c>
      <c r="B3336" s="318">
        <v>472.52099600000003</v>
      </c>
      <c r="C3336" s="318">
        <v>9.4130642934263289E-3</v>
      </c>
      <c r="D3336" s="318">
        <v>-3.3751044282485362E-4</v>
      </c>
      <c r="E3336" s="318">
        <v>6.6662209358035115E-3</v>
      </c>
      <c r="F3336" s="318">
        <v>7.1790071616345506E-3</v>
      </c>
      <c r="G3336" s="318">
        <v>4.4438501564945051E-5</v>
      </c>
      <c r="H3336" s="318">
        <v>4.6660426643192303E-5</v>
      </c>
      <c r="I3336" s="318">
        <v>2.2719425056002573E-3</v>
      </c>
      <c r="J3336" s="318">
        <v>0</v>
      </c>
      <c r="K3336" s="318" t="s">
        <v>634</v>
      </c>
      <c r="O3336" s="318">
        <v>0</v>
      </c>
      <c r="P3336" s="318">
        <v>0</v>
      </c>
      <c r="Q3336" s="318">
        <v>0</v>
      </c>
      <c r="R3336" s="318">
        <v>2</v>
      </c>
      <c r="S3336" s="318">
        <v>8.6956521739130432E-2</v>
      </c>
      <c r="T3336" s="318">
        <v>0</v>
      </c>
      <c r="U3336" s="318">
        <v>0</v>
      </c>
    </row>
    <row r="3337" spans="1:21" x14ac:dyDescent="0.2">
      <c r="A3337" s="318">
        <v>41375</v>
      </c>
      <c r="B3337" s="318">
        <v>473.54400600000002</v>
      </c>
      <c r="C3337" s="318">
        <v>2.1626640803016788E-3</v>
      </c>
      <c r="D3337" s="318">
        <v>-5.3964721050069899E-4</v>
      </c>
      <c r="E3337" s="318">
        <v>6.5140893645281445E-3</v>
      </c>
      <c r="F3337" s="318">
        <v>7.0151731617995395E-3</v>
      </c>
      <c r="G3337" s="318">
        <v>4.2433360249058684E-5</v>
      </c>
      <c r="H3337" s="318">
        <v>4.4555028261511623E-5</v>
      </c>
      <c r="I3337" s="318">
        <v>7.7808282574996267E-3</v>
      </c>
      <c r="J3337" s="318">
        <v>0</v>
      </c>
      <c r="K3337" s="318" t="s">
        <v>634</v>
      </c>
      <c r="O3337" s="318">
        <v>0</v>
      </c>
      <c r="P3337" s="318">
        <v>0</v>
      </c>
      <c r="Q3337" s="318">
        <v>0</v>
      </c>
      <c r="R3337" s="318">
        <v>2</v>
      </c>
      <c r="S3337" s="318">
        <v>8.6956521739130432E-2</v>
      </c>
      <c r="T3337" s="318">
        <v>0</v>
      </c>
      <c r="U3337" s="318">
        <v>0</v>
      </c>
    </row>
    <row r="3338" spans="1:21" x14ac:dyDescent="0.2">
      <c r="A3338" s="318">
        <v>41376</v>
      </c>
      <c r="B3338" s="318">
        <v>470.24600199999998</v>
      </c>
      <c r="C3338" s="318">
        <v>-6.9888797214000585E-3</v>
      </c>
      <c r="D3338" s="318">
        <v>-9.14984020415952E-4</v>
      </c>
      <c r="E3338" s="318">
        <v>6.6530006047332791E-3</v>
      </c>
      <c r="F3338" s="318">
        <v>7.1647698820204537E-3</v>
      </c>
      <c r="G3338" s="318">
        <v>4.4262417046581376E-5</v>
      </c>
      <c r="H3338" s="318">
        <v>4.6475537898910449E-5</v>
      </c>
      <c r="I3338" s="318">
        <v>5.1129799787621071E-3</v>
      </c>
      <c r="J3338" s="318">
        <v>0</v>
      </c>
      <c r="K3338" s="318" t="s">
        <v>634</v>
      </c>
      <c r="O3338" s="318">
        <v>0</v>
      </c>
      <c r="P3338" s="318">
        <v>0</v>
      </c>
      <c r="Q3338" s="318">
        <v>0</v>
      </c>
      <c r="R3338" s="318">
        <v>2</v>
      </c>
      <c r="S3338" s="318">
        <v>8.6956521739130432E-2</v>
      </c>
      <c r="T3338" s="318">
        <v>0</v>
      </c>
      <c r="U3338" s="318">
        <v>0</v>
      </c>
    </row>
    <row r="3339" spans="1:21" x14ac:dyDescent="0.2">
      <c r="A3339" s="318">
        <v>41379</v>
      </c>
      <c r="B3339" s="318">
        <v>463.15701300000001</v>
      </c>
      <c r="C3339" s="318">
        <v>-1.5189848736241063E-2</v>
      </c>
      <c r="D3339" s="318">
        <v>-1.7924316619188617E-3</v>
      </c>
      <c r="E3339" s="318">
        <v>7.2650418196333263E-3</v>
      </c>
      <c r="F3339" s="318">
        <v>7.8238911903743512E-3</v>
      </c>
      <c r="G3339" s="318">
        <v>5.278083264102112E-5</v>
      </c>
      <c r="H3339" s="318">
        <v>5.5419874273072177E-5</v>
      </c>
      <c r="I3339" s="318">
        <v>1.6949609118643272E-4</v>
      </c>
      <c r="J3339" s="318">
        <v>0</v>
      </c>
      <c r="K3339" s="318" t="s">
        <v>634</v>
      </c>
      <c r="O3339" s="318">
        <v>0</v>
      </c>
      <c r="P3339" s="318">
        <v>0</v>
      </c>
      <c r="Q3339" s="318">
        <v>0</v>
      </c>
      <c r="R3339" s="318">
        <v>2</v>
      </c>
      <c r="S3339" s="318">
        <v>8.6956521739130432E-2</v>
      </c>
      <c r="T3339" s="318">
        <v>0</v>
      </c>
      <c r="U3339" s="318">
        <v>0</v>
      </c>
    </row>
    <row r="3340" spans="1:21" x14ac:dyDescent="0.2">
      <c r="A3340" s="318">
        <v>41380</v>
      </c>
      <c r="B3340" s="318">
        <v>462.85598800000002</v>
      </c>
      <c r="C3340" s="318">
        <v>-6.5015288182445913E-4</v>
      </c>
      <c r="D3340" s="318">
        <v>-1.5839621528989458E-3</v>
      </c>
      <c r="E3340" s="318">
        <v>7.2302829113081203E-3</v>
      </c>
      <c r="F3340" s="318">
        <v>7.7864585198702827E-3</v>
      </c>
      <c r="G3340" s="318">
        <v>5.2276990977554233E-5</v>
      </c>
      <c r="H3340" s="318">
        <v>5.4890840526431948E-5</v>
      </c>
      <c r="I3340" s="318">
        <v>-6.2401819730976485E-3</v>
      </c>
      <c r="J3340" s="318">
        <v>0</v>
      </c>
      <c r="K3340" s="318" t="s">
        <v>634</v>
      </c>
      <c r="O3340" s="318">
        <v>0</v>
      </c>
      <c r="P3340" s="318">
        <v>0</v>
      </c>
      <c r="Q3340" s="318">
        <v>0</v>
      </c>
      <c r="R3340" s="318">
        <v>2</v>
      </c>
      <c r="S3340" s="318">
        <v>8.6956521739130432E-2</v>
      </c>
      <c r="T3340" s="318">
        <v>0</v>
      </c>
      <c r="U3340" s="318">
        <v>0</v>
      </c>
    </row>
    <row r="3341" spans="1:21" x14ac:dyDescent="0.2">
      <c r="A3341" s="318">
        <v>41381</v>
      </c>
      <c r="B3341" s="318">
        <v>457.23498499999999</v>
      </c>
      <c r="C3341" s="318">
        <v>-1.2218515550595709E-2</v>
      </c>
      <c r="D3341" s="318">
        <v>-2.5196475857089235E-3</v>
      </c>
      <c r="E3341" s="318">
        <v>7.2766082106197356E-3</v>
      </c>
      <c r="F3341" s="318">
        <v>7.8363473037443305E-3</v>
      </c>
      <c r="G3341" s="318">
        <v>5.2949027050858553E-5</v>
      </c>
      <c r="H3341" s="318">
        <v>5.5596478403401483E-5</v>
      </c>
      <c r="I3341" s="318">
        <v>-7.6483166058307515E-3</v>
      </c>
      <c r="J3341" s="318">
        <v>0</v>
      </c>
      <c r="K3341" s="318" t="s">
        <v>634</v>
      </c>
      <c r="O3341" s="318">
        <v>0</v>
      </c>
      <c r="P3341" s="318">
        <v>0</v>
      </c>
      <c r="Q3341" s="318">
        <v>0</v>
      </c>
      <c r="R3341" s="318">
        <v>2</v>
      </c>
      <c r="S3341" s="318">
        <v>8.6956521739130432E-2</v>
      </c>
      <c r="T3341" s="318">
        <v>0</v>
      </c>
      <c r="U3341" s="318">
        <v>0</v>
      </c>
    </row>
    <row r="3342" spans="1:21" x14ac:dyDescent="0.2">
      <c r="A3342" s="318">
        <v>41382</v>
      </c>
      <c r="B3342" s="318">
        <v>460.73199499999998</v>
      </c>
      <c r="C3342" s="318">
        <v>7.6190690798742773E-3</v>
      </c>
      <c r="D3342" s="318">
        <v>-1.9952563633149796E-3</v>
      </c>
      <c r="E3342" s="318">
        <v>7.6001197585773336E-3</v>
      </c>
      <c r="F3342" s="318">
        <v>8.1847443553909743E-3</v>
      </c>
      <c r="G3342" s="318">
        <v>5.7761820344717589E-5</v>
      </c>
      <c r="H3342" s="318">
        <v>6.0649911361953469E-5</v>
      </c>
      <c r="I3342" s="318">
        <v>-1.5028326014590407E-2</v>
      </c>
      <c r="J3342" s="318">
        <v>0</v>
      </c>
      <c r="K3342" s="318" t="s">
        <v>634</v>
      </c>
      <c r="O3342" s="318">
        <v>0</v>
      </c>
      <c r="P3342" s="318">
        <v>0</v>
      </c>
      <c r="Q3342" s="318">
        <v>0</v>
      </c>
      <c r="R3342" s="318">
        <v>2</v>
      </c>
      <c r="S3342" s="318">
        <v>8.6956521739130432E-2</v>
      </c>
      <c r="T3342" s="318">
        <v>0</v>
      </c>
      <c r="U3342" s="318">
        <v>0</v>
      </c>
    </row>
    <row r="3343" spans="1:21" x14ac:dyDescent="0.2">
      <c r="A3343" s="318">
        <v>41383</v>
      </c>
      <c r="B3343" s="318">
        <v>465.98800699999998</v>
      </c>
      <c r="C3343" s="318">
        <v>1.1343379547466573E-2</v>
      </c>
      <c r="D3343" s="318">
        <v>-1.321502882143184E-3</v>
      </c>
      <c r="E3343" s="318">
        <v>8.1331617245216821E-3</v>
      </c>
      <c r="F3343" s="318">
        <v>8.7587895494848876E-3</v>
      </c>
      <c r="G3343" s="318">
        <v>6.6148319637224503E-5</v>
      </c>
      <c r="H3343" s="318">
        <v>6.9455735619085724E-5</v>
      </c>
      <c r="I3343" s="318">
        <v>-1.0476785742994633E-2</v>
      </c>
      <c r="J3343" s="318">
        <v>0</v>
      </c>
      <c r="K3343" s="318" t="s">
        <v>634</v>
      </c>
      <c r="O3343" s="318">
        <v>0</v>
      </c>
      <c r="P3343" s="318">
        <v>0</v>
      </c>
      <c r="Q3343" s="318">
        <v>0</v>
      </c>
      <c r="R3343" s="318">
        <v>2</v>
      </c>
      <c r="S3343" s="318">
        <v>8.6956521739130432E-2</v>
      </c>
      <c r="T3343" s="318">
        <v>0</v>
      </c>
      <c r="U3343" s="318">
        <v>0</v>
      </c>
    </row>
    <row r="3344" spans="1:21" x14ac:dyDescent="0.2">
      <c r="A3344" s="318">
        <v>41386</v>
      </c>
      <c r="B3344" s="318">
        <v>465.98800699999998</v>
      </c>
      <c r="C3344" s="318">
        <v>0</v>
      </c>
      <c r="D3344" s="318">
        <v>-1.1608112703008898E-3</v>
      </c>
      <c r="E3344" s="318">
        <v>8.1239018022329738E-3</v>
      </c>
      <c r="F3344" s="318">
        <v>8.7488173254816632E-3</v>
      </c>
      <c r="G3344" s="318">
        <v>6.5997780492324157E-5</v>
      </c>
      <c r="H3344" s="318">
        <v>6.9297669516940366E-5</v>
      </c>
      <c r="I3344" s="318">
        <v>-6.4833888544390409E-3</v>
      </c>
      <c r="J3344" s="318">
        <v>0</v>
      </c>
      <c r="K3344" s="318" t="s">
        <v>634</v>
      </c>
      <c r="O3344" s="318">
        <v>0</v>
      </c>
      <c r="P3344" s="318">
        <v>0</v>
      </c>
      <c r="Q3344" s="318">
        <v>0</v>
      </c>
      <c r="R3344" s="318">
        <v>2</v>
      </c>
      <c r="S3344" s="318">
        <v>8.6956521739130432E-2</v>
      </c>
      <c r="T3344" s="318">
        <v>0</v>
      </c>
      <c r="U3344" s="318">
        <v>0</v>
      </c>
    </row>
    <row r="3345" spans="1:21" x14ac:dyDescent="0.2">
      <c r="A3345" s="318">
        <v>41387</v>
      </c>
      <c r="B3345" s="318">
        <v>471.37298600000003</v>
      </c>
      <c r="C3345" s="318">
        <v>1.1489785219692128E-2</v>
      </c>
      <c r="D3345" s="318">
        <v>-4.5354525689390889E-4</v>
      </c>
      <c r="E3345" s="318">
        <v>8.5575689096520514E-3</v>
      </c>
      <c r="F3345" s="318">
        <v>9.2158434411637475E-3</v>
      </c>
      <c r="G3345" s="318">
        <v>7.3231985643443413E-5</v>
      </c>
      <c r="H3345" s="318">
        <v>7.689358492561559E-5</v>
      </c>
      <c r="I3345" s="318">
        <v>-6.3463321025334267E-3</v>
      </c>
      <c r="J3345" s="318">
        <v>0</v>
      </c>
      <c r="K3345" s="318" t="s">
        <v>634</v>
      </c>
      <c r="O3345" s="318">
        <v>0</v>
      </c>
      <c r="P3345" s="318">
        <v>0</v>
      </c>
      <c r="Q3345" s="318">
        <v>0</v>
      </c>
      <c r="R3345" s="318">
        <v>2</v>
      </c>
      <c r="S3345" s="318">
        <v>8.6956521739130432E-2</v>
      </c>
      <c r="T3345" s="318">
        <v>0</v>
      </c>
      <c r="U3345" s="318">
        <v>0</v>
      </c>
    </row>
    <row r="3346" spans="1:21" x14ac:dyDescent="0.2">
      <c r="A3346" s="318">
        <v>41388</v>
      </c>
      <c r="B3346" s="318">
        <v>474.46398900000003</v>
      </c>
      <c r="C3346" s="318">
        <v>6.5360396889012629E-3</v>
      </c>
      <c r="D3346" s="318">
        <v>3.3734009496963775E-5</v>
      </c>
      <c r="E3346" s="318">
        <v>8.6544465015187446E-3</v>
      </c>
      <c r="F3346" s="318">
        <v>9.320173155481724E-3</v>
      </c>
      <c r="G3346" s="318">
        <v>7.4899444247650035E-5</v>
      </c>
      <c r="H3346" s="318">
        <v>7.8644416460032544E-5</v>
      </c>
      <c r="I3346" s="318">
        <v>-1.6313886465202873E-3</v>
      </c>
      <c r="J3346" s="318">
        <v>0</v>
      </c>
      <c r="K3346" s="318" t="s">
        <v>634</v>
      </c>
      <c r="O3346" s="318">
        <v>0</v>
      </c>
      <c r="P3346" s="318">
        <v>0</v>
      </c>
      <c r="Q3346" s="318">
        <v>0</v>
      </c>
      <c r="R3346" s="318">
        <v>1</v>
      </c>
      <c r="S3346" s="318">
        <v>4.3478260869565216E-2</v>
      </c>
      <c r="T3346" s="318">
        <v>0</v>
      </c>
      <c r="U3346" s="318">
        <v>0</v>
      </c>
    </row>
    <row r="3347" spans="1:21" x14ac:dyDescent="0.2">
      <c r="A3347" s="318">
        <v>41389</v>
      </c>
      <c r="B3347" s="318">
        <v>480.33401500000002</v>
      </c>
      <c r="C3347" s="318">
        <v>1.2296003832211914E-2</v>
      </c>
      <c r="D3347" s="318">
        <v>5.7087352066330626E-4</v>
      </c>
      <c r="E3347" s="318">
        <v>9.0590514353478604E-3</v>
      </c>
      <c r="F3347" s="318">
        <v>9.7559015457592338E-3</v>
      </c>
      <c r="G3347" s="318">
        <v>8.2066412908278122E-5</v>
      </c>
      <c r="H3347" s="318">
        <v>8.6169733553692027E-5</v>
      </c>
      <c r="I3347" s="318">
        <v>2.6865495835412655E-3</v>
      </c>
      <c r="J3347" s="318">
        <v>0</v>
      </c>
      <c r="K3347" s="318" t="s">
        <v>634</v>
      </c>
      <c r="O3347" s="318">
        <v>0</v>
      </c>
      <c r="P3347" s="318">
        <v>0</v>
      </c>
      <c r="Q3347" s="318">
        <v>0</v>
      </c>
      <c r="R3347" s="318">
        <v>1</v>
      </c>
      <c r="S3347" s="318">
        <v>4.3478260869565216E-2</v>
      </c>
      <c r="T3347" s="318">
        <v>0</v>
      </c>
      <c r="U3347" s="318">
        <v>0</v>
      </c>
    </row>
    <row r="3348" spans="1:21" x14ac:dyDescent="0.2">
      <c r="A3348" s="318">
        <v>41390</v>
      </c>
      <c r="B3348" s="318">
        <v>480.67800899999997</v>
      </c>
      <c r="C3348" s="318">
        <v>7.158995019853194E-4</v>
      </c>
      <c r="D3348" s="318">
        <v>9.3378334992693746E-4</v>
      </c>
      <c r="E3348" s="318">
        <v>8.8957622990647432E-3</v>
      </c>
      <c r="F3348" s="318">
        <v>9.5800517066851072E-3</v>
      </c>
      <c r="G3348" s="318">
        <v>7.9134586881461646E-5</v>
      </c>
      <c r="H3348" s="318">
        <v>8.3091316225534739E-5</v>
      </c>
      <c r="I3348" s="318">
        <v>9.7500705828658125E-3</v>
      </c>
      <c r="J3348" s="318">
        <v>0</v>
      </c>
      <c r="K3348" s="318" t="s">
        <v>634</v>
      </c>
      <c r="O3348" s="318">
        <v>0</v>
      </c>
      <c r="P3348" s="318">
        <v>0</v>
      </c>
      <c r="Q3348" s="318">
        <v>0</v>
      </c>
      <c r="R3348" s="318">
        <v>1</v>
      </c>
      <c r="S3348" s="318">
        <v>4.3478260869565216E-2</v>
      </c>
      <c r="T3348" s="318">
        <v>0</v>
      </c>
      <c r="U3348" s="318">
        <v>0</v>
      </c>
    </row>
    <row r="3349" spans="1:21" x14ac:dyDescent="0.2">
      <c r="A3349" s="318">
        <v>41393</v>
      </c>
      <c r="B3349" s="318">
        <v>477.92498799999998</v>
      </c>
      <c r="C3349" s="318">
        <v>-5.7438346792168171E-3</v>
      </c>
      <c r="D3349" s="318">
        <v>5.6378284819277305E-4</v>
      </c>
      <c r="E3349" s="318">
        <v>9.0089236065844097E-3</v>
      </c>
      <c r="F3349" s="318">
        <v>9.7019177301678246E-3</v>
      </c>
      <c r="G3349" s="318">
        <v>8.1160704549273837E-5</v>
      </c>
      <c r="H3349" s="318">
        <v>8.5218739776737532E-5</v>
      </c>
      <c r="I3349" s="318">
        <v>1.0598298625729632E-2</v>
      </c>
      <c r="J3349" s="318">
        <v>0</v>
      </c>
      <c r="K3349" s="318" t="s">
        <v>634</v>
      </c>
      <c r="O3349" s="318">
        <v>0</v>
      </c>
      <c r="P3349" s="318">
        <v>0</v>
      </c>
      <c r="Q3349" s="318">
        <v>0</v>
      </c>
      <c r="R3349" s="318">
        <v>1</v>
      </c>
      <c r="S3349" s="318">
        <v>4.3478260869565216E-2</v>
      </c>
      <c r="T3349" s="318">
        <v>0</v>
      </c>
      <c r="U3349" s="318">
        <v>0</v>
      </c>
    </row>
    <row r="3350" spans="1:21" x14ac:dyDescent="0.2">
      <c r="A3350" s="318">
        <v>41394</v>
      </c>
      <c r="B3350" s="318">
        <v>480.13400300000001</v>
      </c>
      <c r="C3350" s="318">
        <v>4.6114465505561544E-3</v>
      </c>
      <c r="D3350" s="318">
        <v>8.9329825059236831E-4</v>
      </c>
      <c r="E3350" s="318">
        <v>9.0251542435736895E-3</v>
      </c>
      <c r="F3350" s="318">
        <v>9.7193968776947415E-3</v>
      </c>
      <c r="G3350" s="318">
        <v>8.1453409120296188E-5</v>
      </c>
      <c r="H3350" s="318">
        <v>8.5526079576311002E-5</v>
      </c>
      <c r="I3350" s="318">
        <v>5.4378116669217156E-3</v>
      </c>
      <c r="J3350" s="318">
        <v>0</v>
      </c>
      <c r="K3350" s="318" t="s">
        <v>634</v>
      </c>
      <c r="O3350" s="318">
        <v>0</v>
      </c>
      <c r="P3350" s="318">
        <v>0</v>
      </c>
      <c r="Q3350" s="318">
        <v>0</v>
      </c>
      <c r="R3350" s="318">
        <v>1</v>
      </c>
      <c r="S3350" s="318">
        <v>4.3478260869565216E-2</v>
      </c>
      <c r="T3350" s="318">
        <v>0</v>
      </c>
      <c r="U3350" s="318">
        <v>0</v>
      </c>
    </row>
    <row r="3351" spans="1:21" x14ac:dyDescent="0.2">
      <c r="A3351" s="318">
        <v>41396</v>
      </c>
      <c r="B3351" s="318">
        <v>476.5</v>
      </c>
      <c r="C3351" s="318">
        <v>-7.5975147628389106E-3</v>
      </c>
      <c r="D3351" s="318">
        <v>1.4793323938989831E-4</v>
      </c>
      <c r="E3351" s="318">
        <v>9.0504226746306142E-3</v>
      </c>
      <c r="F3351" s="318">
        <v>9.7466090342175835E-3</v>
      </c>
      <c r="G3351" s="318">
        <v>8.1910150589467959E-5</v>
      </c>
      <c r="H3351" s="318">
        <v>8.6005658118941356E-5</v>
      </c>
      <c r="I3351" s="318">
        <v>1.0518205341049492E-2</v>
      </c>
      <c r="J3351" s="318">
        <v>0</v>
      </c>
      <c r="K3351" s="318" t="s">
        <v>634</v>
      </c>
      <c r="O3351" s="318">
        <v>0</v>
      </c>
      <c r="P3351" s="318">
        <v>0</v>
      </c>
      <c r="Q3351" s="318">
        <v>0</v>
      </c>
      <c r="R3351" s="318">
        <v>1</v>
      </c>
      <c r="S3351" s="318">
        <v>4.3478260869565216E-2</v>
      </c>
      <c r="T3351" s="318">
        <v>0</v>
      </c>
      <c r="U3351" s="318">
        <v>0</v>
      </c>
    </row>
    <row r="3352" spans="1:21" x14ac:dyDescent="0.2">
      <c r="A3352" s="318">
        <v>41397</v>
      </c>
      <c r="B3352" s="318">
        <v>483.71200599999997</v>
      </c>
      <c r="C3352" s="318">
        <v>1.5021977596787297E-2</v>
      </c>
      <c r="D3352" s="318">
        <v>7.2462583311481846E-4</v>
      </c>
      <c r="E3352" s="318">
        <v>9.6042157784925856E-3</v>
      </c>
      <c r="F3352" s="318">
        <v>1.0343001607607399E-2</v>
      </c>
      <c r="G3352" s="318">
        <v>9.2240960719845947E-5</v>
      </c>
      <c r="H3352" s="318">
        <v>9.6853008755838247E-5</v>
      </c>
      <c r="I3352" s="318">
        <v>4.8299232945712362E-3</v>
      </c>
      <c r="J3352" s="318">
        <v>0</v>
      </c>
      <c r="K3352" s="318" t="s">
        <v>634</v>
      </c>
      <c r="O3352" s="318">
        <v>0</v>
      </c>
      <c r="P3352" s="318">
        <v>0</v>
      </c>
      <c r="Q3352" s="318">
        <v>0</v>
      </c>
      <c r="R3352" s="318">
        <v>1</v>
      </c>
      <c r="S3352" s="318">
        <v>4.3478260869565216E-2</v>
      </c>
      <c r="T3352" s="318">
        <v>0</v>
      </c>
      <c r="U3352" s="318">
        <v>0</v>
      </c>
    </row>
    <row r="3353" spans="1:21" x14ac:dyDescent="0.2">
      <c r="A3353" s="318">
        <v>41400</v>
      </c>
      <c r="B3353" s="318">
        <v>485.108002</v>
      </c>
      <c r="C3353" s="318">
        <v>2.8818499920004316E-3</v>
      </c>
      <c r="D3353" s="318">
        <v>1.3957988746915503E-3</v>
      </c>
      <c r="E3353" s="318">
        <v>9.2127931201584582E-3</v>
      </c>
      <c r="F3353" s="318">
        <v>9.9214695140168001E-3</v>
      </c>
      <c r="G3353" s="318">
        <v>8.487555707483902E-5</v>
      </c>
      <c r="H3353" s="318">
        <v>8.9119334928580975E-5</v>
      </c>
      <c r="I3353" s="318">
        <v>1.1883591847571333E-2</v>
      </c>
      <c r="J3353" s="318">
        <v>0</v>
      </c>
      <c r="K3353" s="318" t="s">
        <v>634</v>
      </c>
      <c r="O3353" s="318">
        <v>0</v>
      </c>
      <c r="P3353" s="318">
        <v>0</v>
      </c>
      <c r="Q3353" s="318">
        <v>0</v>
      </c>
      <c r="R3353" s="318">
        <v>1</v>
      </c>
      <c r="S3353" s="318">
        <v>4.3478260869565216E-2</v>
      </c>
      <c r="T3353" s="318">
        <v>0</v>
      </c>
      <c r="U3353" s="318">
        <v>0</v>
      </c>
    </row>
    <row r="3354" spans="1:21" x14ac:dyDescent="0.2">
      <c r="A3354" s="318">
        <v>41401</v>
      </c>
      <c r="B3354" s="318">
        <v>485.97500600000001</v>
      </c>
      <c r="C3354" s="318">
        <v>1.7856439114458938E-3</v>
      </c>
      <c r="D3354" s="318">
        <v>2.2964274195634168E-3</v>
      </c>
      <c r="E3354" s="318">
        <v>8.1777585404653377E-3</v>
      </c>
      <c r="F3354" s="318">
        <v>8.8068168897319013E-3</v>
      </c>
      <c r="G3354" s="318">
        <v>6.6875734746153783E-5</v>
      </c>
      <c r="H3354" s="318">
        <v>7.0219521483461475E-5</v>
      </c>
      <c r="I3354" s="318">
        <v>1.6275787346253571E-2</v>
      </c>
      <c r="J3354" s="318">
        <v>0</v>
      </c>
      <c r="K3354" s="318" t="s">
        <v>634</v>
      </c>
      <c r="O3354" s="318">
        <v>0</v>
      </c>
      <c r="P3354" s="318">
        <v>0</v>
      </c>
      <c r="Q3354" s="318">
        <v>0</v>
      </c>
      <c r="R3354" s="318">
        <v>1</v>
      </c>
      <c r="S3354" s="318">
        <v>4.3478260869565216E-2</v>
      </c>
      <c r="T3354" s="318">
        <v>0</v>
      </c>
      <c r="U3354" s="318">
        <v>0</v>
      </c>
    </row>
    <row r="3355" spans="1:21" x14ac:dyDescent="0.2">
      <c r="A3355" s="318">
        <v>41402</v>
      </c>
      <c r="B3355" s="318">
        <v>487.82501200000002</v>
      </c>
      <c r="C3355" s="318">
        <v>3.7995649855568324E-3</v>
      </c>
      <c r="D3355" s="318">
        <v>2.1409673697746364E-3</v>
      </c>
      <c r="E3355" s="318">
        <v>8.113367640802175E-3</v>
      </c>
      <c r="F3355" s="318">
        <v>8.737472843940804E-3</v>
      </c>
      <c r="G3355" s="318">
        <v>6.5826734474815849E-5</v>
      </c>
      <c r="H3355" s="318">
        <v>6.9118071198556651E-5</v>
      </c>
      <c r="I3355" s="318">
        <v>1.8300242811794331E-2</v>
      </c>
      <c r="J3355" s="318">
        <v>0</v>
      </c>
      <c r="K3355" s="318" t="s">
        <v>634</v>
      </c>
      <c r="O3355" s="318">
        <v>0</v>
      </c>
      <c r="P3355" s="318">
        <v>0</v>
      </c>
      <c r="Q3355" s="318">
        <v>0</v>
      </c>
      <c r="R3355" s="318">
        <v>1</v>
      </c>
      <c r="S3355" s="318">
        <v>4.3478260869565216E-2</v>
      </c>
      <c r="T3355" s="318">
        <v>0</v>
      </c>
      <c r="U3355" s="318">
        <v>0</v>
      </c>
    </row>
    <row r="3356" spans="1:21" x14ac:dyDescent="0.2">
      <c r="A3356" s="318">
        <v>41404</v>
      </c>
      <c r="B3356" s="318">
        <v>488.15499899999998</v>
      </c>
      <c r="C3356" s="318">
        <v>6.7621674389888161E-4</v>
      </c>
      <c r="D3356" s="318">
        <v>1.9982789853327599E-3</v>
      </c>
      <c r="E3356" s="318">
        <v>8.1114317565968794E-3</v>
      </c>
      <c r="F3356" s="318">
        <v>8.735388045565869E-3</v>
      </c>
      <c r="G3356" s="318">
        <v>6.5795325141928344E-5</v>
      </c>
      <c r="H3356" s="318">
        <v>6.9085091399024762E-5</v>
      </c>
      <c r="I3356" s="318">
        <v>1.721730950265694E-2</v>
      </c>
      <c r="J3356" s="318">
        <v>0</v>
      </c>
      <c r="K3356" s="318" t="s">
        <v>634</v>
      </c>
      <c r="O3356" s="318">
        <v>0</v>
      </c>
      <c r="P3356" s="318">
        <v>0</v>
      </c>
      <c r="Q3356" s="318">
        <v>0</v>
      </c>
      <c r="R3356" s="318">
        <v>1</v>
      </c>
      <c r="S3356" s="318">
        <v>4.3478260869565216E-2</v>
      </c>
      <c r="T3356" s="318">
        <v>0</v>
      </c>
      <c r="U3356" s="318">
        <v>0</v>
      </c>
    </row>
    <row r="3357" spans="1:21" x14ac:dyDescent="0.2">
      <c r="A3357" s="318">
        <v>41407</v>
      </c>
      <c r="B3357" s="318">
        <v>489.45700099999999</v>
      </c>
      <c r="C3357" s="318">
        <v>2.66363909159396E-3</v>
      </c>
      <c r="D3357" s="318">
        <v>1.6768777852455038E-3</v>
      </c>
      <c r="E3357" s="318">
        <v>7.93473658159073E-3</v>
      </c>
      <c r="F3357" s="318">
        <v>8.545100934020786E-3</v>
      </c>
      <c r="G3357" s="318">
        <v>6.2960044619234136E-5</v>
      </c>
      <c r="H3357" s="318">
        <v>6.610804685019584E-5</v>
      </c>
      <c r="I3357" s="318">
        <v>1.8197456336227467E-2</v>
      </c>
      <c r="J3357" s="318">
        <v>0</v>
      </c>
      <c r="K3357" s="318" t="s">
        <v>634</v>
      </c>
      <c r="O3357" s="318">
        <v>0</v>
      </c>
      <c r="P3357" s="318">
        <v>0</v>
      </c>
      <c r="Q3357" s="318">
        <v>0</v>
      </c>
      <c r="R3357" s="318">
        <v>1</v>
      </c>
      <c r="S3357" s="318">
        <v>4.3478260869565216E-2</v>
      </c>
      <c r="T3357" s="318">
        <v>0</v>
      </c>
      <c r="U3357" s="318">
        <v>0</v>
      </c>
    </row>
    <row r="3358" spans="1:21" x14ac:dyDescent="0.2">
      <c r="A3358" s="318">
        <v>41408</v>
      </c>
      <c r="B3358" s="318">
        <v>488.87298600000003</v>
      </c>
      <c r="C3358" s="318">
        <v>-1.1939020108382085E-3</v>
      </c>
      <c r="D3358" s="318">
        <v>1.5170413047150329E-3</v>
      </c>
      <c r="E3358" s="318">
        <v>7.9582340345931805E-3</v>
      </c>
      <c r="F3358" s="318">
        <v>8.5704058834080409E-3</v>
      </c>
      <c r="G3358" s="318">
        <v>6.3333488949357251E-5</v>
      </c>
      <c r="H3358" s="318">
        <v>6.6500163396825113E-5</v>
      </c>
      <c r="I3358" s="318">
        <v>1.9469644329601844E-2</v>
      </c>
      <c r="J3358" s="318">
        <v>0</v>
      </c>
      <c r="K3358" s="318" t="s">
        <v>634</v>
      </c>
      <c r="O3358" s="318">
        <v>0</v>
      </c>
      <c r="P3358" s="318">
        <v>0</v>
      </c>
      <c r="Q3358" s="318">
        <v>0</v>
      </c>
      <c r="R3358" s="318">
        <v>1</v>
      </c>
      <c r="S3358" s="318">
        <v>4.3478260869565216E-2</v>
      </c>
      <c r="T3358" s="318">
        <v>0</v>
      </c>
      <c r="U3358" s="318">
        <v>0</v>
      </c>
    </row>
    <row r="3359" spans="1:21" x14ac:dyDescent="0.2">
      <c r="A3359" s="318">
        <v>41409</v>
      </c>
      <c r="B3359" s="318">
        <v>488.5</v>
      </c>
      <c r="C3359" s="318">
        <v>-7.6324192186459118E-4</v>
      </c>
      <c r="D3359" s="318">
        <v>1.8135002475500558E-3</v>
      </c>
      <c r="E3359" s="318">
        <v>7.7384531144070873E-3</v>
      </c>
      <c r="F3359" s="318">
        <v>8.3337187385922468E-3</v>
      </c>
      <c r="G3359" s="318">
        <v>5.9883656603876748E-5</v>
      </c>
      <c r="H3359" s="318">
        <v>6.2877839434070582E-5</v>
      </c>
      <c r="I3359" s="318">
        <v>1.5563338942082028E-2</v>
      </c>
      <c r="J3359" s="318">
        <v>0</v>
      </c>
      <c r="K3359" s="318" t="s">
        <v>634</v>
      </c>
      <c r="O3359" s="318">
        <v>0</v>
      </c>
      <c r="P3359" s="318">
        <v>0</v>
      </c>
      <c r="Q3359" s="318">
        <v>0</v>
      </c>
      <c r="R3359" s="318">
        <v>1</v>
      </c>
      <c r="S3359" s="318">
        <v>4.3478260869565216E-2</v>
      </c>
      <c r="T3359" s="318">
        <v>0</v>
      </c>
      <c r="U3359" s="318">
        <v>0</v>
      </c>
    </row>
    <row r="3360" spans="1:21" x14ac:dyDescent="0.2">
      <c r="A3360" s="318">
        <v>41410</v>
      </c>
      <c r="B3360" s="318">
        <v>489.27499399999999</v>
      </c>
      <c r="C3360" s="318">
        <v>1.5852198451531043E-3</v>
      </c>
      <c r="D3360" s="318">
        <v>2.6123130371402542E-3</v>
      </c>
      <c r="E3360" s="318">
        <v>6.690333429755173E-3</v>
      </c>
      <c r="F3360" s="318">
        <v>7.2049744628132628E-3</v>
      </c>
      <c r="G3360" s="318">
        <v>4.4760561401299619E-5</v>
      </c>
      <c r="H3360" s="318">
        <v>4.6998589471364603E-5</v>
      </c>
      <c r="I3360" s="318">
        <v>1.5120665072714696E-2</v>
      </c>
      <c r="J3360" s="318">
        <v>0</v>
      </c>
      <c r="K3360" s="318" t="s">
        <v>634</v>
      </c>
      <c r="O3360" s="318">
        <v>0</v>
      </c>
      <c r="P3360" s="318">
        <v>0</v>
      </c>
      <c r="Q3360" s="318">
        <v>0</v>
      </c>
      <c r="R3360" s="318">
        <v>1</v>
      </c>
      <c r="S3360" s="318">
        <v>4.3478260869565216E-2</v>
      </c>
      <c r="T3360" s="318">
        <v>0</v>
      </c>
      <c r="U3360" s="318">
        <v>0</v>
      </c>
    </row>
    <row r="3361" spans="1:21" x14ac:dyDescent="0.2">
      <c r="A3361" s="318">
        <v>41415</v>
      </c>
      <c r="B3361" s="318">
        <v>494.35900900000001</v>
      </c>
      <c r="C3361" s="318">
        <v>1.0337300779511284E-2</v>
      </c>
      <c r="D3361" s="318">
        <v>3.1355251162514799E-3</v>
      </c>
      <c r="E3361" s="318">
        <v>6.8501613532057871E-3</v>
      </c>
      <c r="F3361" s="318">
        <v>7.3770968419139245E-3</v>
      </c>
      <c r="G3361" s="318">
        <v>4.6924710564954139E-5</v>
      </c>
      <c r="H3361" s="318">
        <v>4.9270946093201849E-5</v>
      </c>
      <c r="I3361" s="318">
        <v>1.9379710420366715E-2</v>
      </c>
      <c r="J3361" s="318">
        <v>0</v>
      </c>
      <c r="K3361" s="318" t="s">
        <v>634</v>
      </c>
      <c r="O3361" s="318">
        <v>0</v>
      </c>
      <c r="P3361" s="318">
        <v>0</v>
      </c>
      <c r="Q3361" s="318">
        <v>0</v>
      </c>
      <c r="R3361" s="318">
        <v>1</v>
      </c>
      <c r="S3361" s="318">
        <v>4.3478260869565216E-2</v>
      </c>
      <c r="T3361" s="318">
        <v>0</v>
      </c>
      <c r="U3361" s="318">
        <v>0</v>
      </c>
    </row>
    <row r="3362" spans="1:21" x14ac:dyDescent="0.2">
      <c r="A3362" s="318">
        <v>41416</v>
      </c>
      <c r="B3362" s="318">
        <v>494.45498700000002</v>
      </c>
      <c r="C3362" s="318">
        <v>1.9412751172549921E-4</v>
      </c>
      <c r="D3362" s="318">
        <v>3.7266033573143944E-3</v>
      </c>
      <c r="E3362" s="318">
        <v>5.9332226620091482E-3</v>
      </c>
      <c r="F3362" s="318">
        <v>6.3896244052406206E-3</v>
      </c>
      <c r="G3362" s="318">
        <v>3.5203131156978922E-5</v>
      </c>
      <c r="H3362" s="318">
        <v>3.6963287714827872E-5</v>
      </c>
      <c r="I3362" s="318">
        <v>2.4223191726518125E-2</v>
      </c>
      <c r="J3362" s="318">
        <v>0</v>
      </c>
      <c r="K3362" s="318" t="s">
        <v>634</v>
      </c>
      <c r="O3362" s="318">
        <v>0</v>
      </c>
      <c r="P3362" s="318">
        <v>0</v>
      </c>
      <c r="Q3362" s="318">
        <v>0</v>
      </c>
      <c r="R3362" s="318">
        <v>1</v>
      </c>
      <c r="S3362" s="318">
        <v>4.3478260869565216E-2</v>
      </c>
      <c r="T3362" s="318">
        <v>0</v>
      </c>
      <c r="U3362" s="318">
        <v>0</v>
      </c>
    </row>
    <row r="3363" spans="1:21" x14ac:dyDescent="0.2">
      <c r="A3363" s="318">
        <v>41417</v>
      </c>
      <c r="B3363" s="318">
        <v>486.12100199999998</v>
      </c>
      <c r="C3363" s="318">
        <v>-1.6998551399300295E-2</v>
      </c>
      <c r="D3363" s="318">
        <v>2.5543357154489388E-3</v>
      </c>
      <c r="E3363" s="318">
        <v>7.3810058038062893E-3</v>
      </c>
      <c r="F3363" s="318">
        <v>7.9487754810221578E-3</v>
      </c>
      <c r="G3363" s="318">
        <v>5.4479246675822128E-5</v>
      </c>
      <c r="H3363" s="318">
        <v>5.7203209009613234E-5</v>
      </c>
      <c r="I3363" s="318">
        <v>2.4800859179803361E-2</v>
      </c>
      <c r="J3363" s="318">
        <v>0</v>
      </c>
      <c r="K3363" s="318" t="s">
        <v>634</v>
      </c>
      <c r="O3363" s="318">
        <v>0</v>
      </c>
      <c r="P3363" s="318">
        <v>0</v>
      </c>
      <c r="Q3363" s="318">
        <v>0</v>
      </c>
      <c r="R3363" s="318">
        <v>1</v>
      </c>
      <c r="S3363" s="318">
        <v>4.3478260869565216E-2</v>
      </c>
      <c r="T3363" s="318">
        <v>0</v>
      </c>
      <c r="U3363" s="318">
        <v>0</v>
      </c>
    </row>
    <row r="3364" spans="1:21" x14ac:dyDescent="0.2">
      <c r="A3364" s="318">
        <v>41418</v>
      </c>
      <c r="B3364" s="318">
        <v>487.14801</v>
      </c>
      <c r="C3364" s="318">
        <v>2.1104306589883924E-3</v>
      </c>
      <c r="D3364" s="318">
        <v>2.1146714826642634E-3</v>
      </c>
      <c r="E3364" s="318">
        <v>7.1009692871645122E-3</v>
      </c>
      <c r="F3364" s="318">
        <v>7.6471976938694746E-3</v>
      </c>
      <c r="G3364" s="318">
        <v>5.0423764817253686E-5</v>
      </c>
      <c r="H3364" s="318">
        <v>5.2944953058116374E-5</v>
      </c>
      <c r="I3364" s="318">
        <v>1.6562454313382099E-2</v>
      </c>
      <c r="J3364" s="318">
        <v>0</v>
      </c>
      <c r="K3364" s="318" t="s">
        <v>634</v>
      </c>
      <c r="O3364" s="318">
        <v>0</v>
      </c>
      <c r="P3364" s="318">
        <v>0</v>
      </c>
      <c r="Q3364" s="318">
        <v>0</v>
      </c>
      <c r="R3364" s="318">
        <v>1</v>
      </c>
      <c r="S3364" s="318">
        <v>4.3478260869565216E-2</v>
      </c>
      <c r="T3364" s="318">
        <v>0</v>
      </c>
      <c r="U3364" s="318">
        <v>0</v>
      </c>
    </row>
    <row r="3365" spans="1:21" x14ac:dyDescent="0.2">
      <c r="A3365" s="318">
        <v>41421</v>
      </c>
      <c r="B3365" s="318">
        <v>491.25500499999998</v>
      </c>
      <c r="C3365" s="318">
        <v>8.3953525478205424E-3</v>
      </c>
      <c r="D3365" s="318">
        <v>2.5144501754176228E-3</v>
      </c>
      <c r="E3365" s="318">
        <v>7.2114288890653341E-3</v>
      </c>
      <c r="F3365" s="318">
        <v>7.7661541882242053E-3</v>
      </c>
      <c r="G3365" s="318">
        <v>5.2004706622046079E-5</v>
      </c>
      <c r="H3365" s="318">
        <v>5.4604941953148383E-5</v>
      </c>
      <c r="I3365" s="318">
        <v>1.5762144385214148E-2</v>
      </c>
      <c r="J3365" s="318">
        <v>0</v>
      </c>
      <c r="K3365" s="318" t="s">
        <v>634</v>
      </c>
      <c r="O3365" s="318">
        <v>0</v>
      </c>
      <c r="P3365" s="318">
        <v>0</v>
      </c>
      <c r="Q3365" s="318">
        <v>0</v>
      </c>
      <c r="R3365" s="318">
        <v>1</v>
      </c>
      <c r="S3365" s="318">
        <v>4.3478260869565216E-2</v>
      </c>
      <c r="T3365" s="318">
        <v>0</v>
      </c>
      <c r="U3365" s="318">
        <v>0</v>
      </c>
    </row>
    <row r="3366" spans="1:21" x14ac:dyDescent="0.2">
      <c r="A3366" s="318">
        <v>41422</v>
      </c>
      <c r="B3366" s="318">
        <v>496.23400900000001</v>
      </c>
      <c r="C3366" s="318">
        <v>1.0084256377888528E-2</v>
      </c>
      <c r="D3366" s="318">
        <v>2.4475202305698322E-3</v>
      </c>
      <c r="E3366" s="318">
        <v>7.1300259019832554E-3</v>
      </c>
      <c r="F3366" s="318">
        <v>7.6784894329050436E-3</v>
      </c>
      <c r="G3366" s="318">
        <v>5.0837269362952131E-5</v>
      </c>
      <c r="H3366" s="318">
        <v>5.3379132831099742E-5</v>
      </c>
      <c r="I3366" s="318">
        <v>2.062204333775668E-2</v>
      </c>
      <c r="J3366" s="318">
        <v>0</v>
      </c>
      <c r="K3366" s="318" t="s">
        <v>634</v>
      </c>
      <c r="O3366" s="318">
        <v>0</v>
      </c>
      <c r="P3366" s="318">
        <v>0</v>
      </c>
      <c r="Q3366" s="318">
        <v>0</v>
      </c>
      <c r="R3366" s="318">
        <v>1</v>
      </c>
      <c r="S3366" s="318">
        <v>4.3478260869565216E-2</v>
      </c>
      <c r="T3366" s="318">
        <v>0</v>
      </c>
      <c r="U3366" s="318">
        <v>0</v>
      </c>
    </row>
    <row r="3367" spans="1:21" x14ac:dyDescent="0.2">
      <c r="A3367" s="318">
        <v>41423</v>
      </c>
      <c r="B3367" s="318">
        <v>491.74899299999998</v>
      </c>
      <c r="C3367" s="318">
        <v>-9.0791983260631922E-3</v>
      </c>
      <c r="D3367" s="318">
        <v>1.7039374679524769E-3</v>
      </c>
      <c r="E3367" s="318">
        <v>7.4876011337397675E-3</v>
      </c>
      <c r="F3367" s="318">
        <v>8.0635704517197492E-3</v>
      </c>
      <c r="G3367" s="318">
        <v>5.6064170737981049E-5</v>
      </c>
      <c r="H3367" s="318">
        <v>5.8867379274880102E-5</v>
      </c>
      <c r="I3367" s="318">
        <v>2.2860698783151404E-2</v>
      </c>
      <c r="J3367" s="318">
        <v>0</v>
      </c>
      <c r="K3367" s="318" t="s">
        <v>634</v>
      </c>
      <c r="O3367" s="318">
        <v>0</v>
      </c>
      <c r="P3367" s="318">
        <v>0</v>
      </c>
      <c r="Q3367" s="318">
        <v>0</v>
      </c>
      <c r="R3367" s="318">
        <v>1</v>
      </c>
      <c r="S3367" s="318">
        <v>4.3478260869565216E-2</v>
      </c>
      <c r="T3367" s="318">
        <v>0</v>
      </c>
      <c r="U3367" s="318">
        <v>0</v>
      </c>
    </row>
    <row r="3368" spans="1:21" x14ac:dyDescent="0.2">
      <c r="A3368" s="318">
        <v>41424</v>
      </c>
      <c r="B3368" s="318">
        <v>491.97299199999998</v>
      </c>
      <c r="C3368" s="318">
        <v>4.5541119805605617E-4</v>
      </c>
      <c r="D3368" s="318">
        <v>1.140099723468865E-3</v>
      </c>
      <c r="E3368" s="318">
        <v>7.0851047617419699E-3</v>
      </c>
      <c r="F3368" s="318">
        <v>7.6301128203375059E-3</v>
      </c>
      <c r="G3368" s="318">
        <v>5.0198709484858731E-5</v>
      </c>
      <c r="H3368" s="318">
        <v>5.2708644959101667E-5</v>
      </c>
      <c r="I3368" s="318">
        <v>1.7307989597781136E-2</v>
      </c>
      <c r="J3368" s="318">
        <v>0</v>
      </c>
      <c r="K3368" s="318" t="s">
        <v>634</v>
      </c>
      <c r="O3368" s="318">
        <v>0</v>
      </c>
      <c r="P3368" s="318">
        <v>0</v>
      </c>
      <c r="Q3368" s="318">
        <v>0</v>
      </c>
      <c r="R3368" s="318">
        <v>1</v>
      </c>
      <c r="S3368" s="318">
        <v>4.3478260869565216E-2</v>
      </c>
      <c r="T3368" s="318">
        <v>0</v>
      </c>
      <c r="U3368" s="318">
        <v>0</v>
      </c>
    </row>
    <row r="3369" spans="1:21" x14ac:dyDescent="0.2">
      <c r="A3369" s="318">
        <v>41425</v>
      </c>
      <c r="B3369" s="318">
        <v>491.70901500000002</v>
      </c>
      <c r="C3369" s="318">
        <v>-5.367120765821388E-4</v>
      </c>
      <c r="D3369" s="318">
        <v>1.0804515530608908E-3</v>
      </c>
      <c r="E3369" s="318">
        <v>7.0941216006393804E-3</v>
      </c>
      <c r="F3369" s="318">
        <v>7.6398232622270244E-3</v>
      </c>
      <c r="G3369" s="318">
        <v>5.0326561284658243E-5</v>
      </c>
      <c r="H3369" s="318">
        <v>5.2842889348891155E-5</v>
      </c>
      <c r="I3369" s="318">
        <v>1.7670914720577195E-2</v>
      </c>
      <c r="J3369" s="318">
        <v>0</v>
      </c>
      <c r="K3369" s="318" t="s">
        <v>634</v>
      </c>
      <c r="O3369" s="318">
        <v>0</v>
      </c>
      <c r="P3369" s="318">
        <v>0</v>
      </c>
      <c r="Q3369" s="318">
        <v>0</v>
      </c>
      <c r="R3369" s="318">
        <v>1</v>
      </c>
      <c r="S3369" s="318">
        <v>4.3478260869565216E-2</v>
      </c>
      <c r="T3369" s="318">
        <v>0</v>
      </c>
      <c r="U3369" s="318">
        <v>0</v>
      </c>
    </row>
    <row r="3370" spans="1:21" x14ac:dyDescent="0.2">
      <c r="A3370" s="318">
        <v>41428</v>
      </c>
      <c r="B3370" s="318">
        <v>488.50500499999998</v>
      </c>
      <c r="C3370" s="318">
        <v>-6.5373915197352401E-3</v>
      </c>
      <c r="D3370" s="318">
        <v>1.0426631320838227E-3</v>
      </c>
      <c r="E3370" s="318">
        <v>7.1342900450391674E-3</v>
      </c>
      <c r="F3370" s="318">
        <v>7.6830815869652572E-3</v>
      </c>
      <c r="G3370" s="318">
        <v>5.089809444674496E-5</v>
      </c>
      <c r="H3370" s="318">
        <v>5.344299916908221E-5</v>
      </c>
      <c r="I3370" s="318">
        <v>1.7968935381953998E-2</v>
      </c>
      <c r="J3370" s="318">
        <v>0</v>
      </c>
      <c r="K3370" s="318" t="s">
        <v>634</v>
      </c>
      <c r="O3370" s="318">
        <v>0</v>
      </c>
      <c r="P3370" s="318">
        <v>0</v>
      </c>
      <c r="Q3370" s="318">
        <v>0</v>
      </c>
      <c r="R3370" s="318">
        <v>1</v>
      </c>
      <c r="S3370" s="318">
        <v>4.3478260869565216E-2</v>
      </c>
      <c r="T3370" s="318">
        <v>0</v>
      </c>
      <c r="U3370" s="318">
        <v>0</v>
      </c>
    </row>
    <row r="3371" spans="1:21" x14ac:dyDescent="0.2">
      <c r="A3371" s="318">
        <v>41429</v>
      </c>
      <c r="B3371" s="318">
        <v>486.57299799999998</v>
      </c>
      <c r="C3371" s="318">
        <v>-3.9627794337423316E-3</v>
      </c>
      <c r="D3371" s="318">
        <v>6.3436665664103758E-4</v>
      </c>
      <c r="E3371" s="318">
        <v>7.1651214325986175E-3</v>
      </c>
      <c r="F3371" s="318">
        <v>7.7162846197215878E-3</v>
      </c>
      <c r="G3371" s="318">
        <v>5.1338965143884066E-5</v>
      </c>
      <c r="H3371" s="318">
        <v>5.390591340107827E-5</v>
      </c>
      <c r="I3371" s="318">
        <v>1.4039127316547531E-2</v>
      </c>
      <c r="J3371" s="318">
        <v>0</v>
      </c>
      <c r="K3371" s="318" t="s">
        <v>634</v>
      </c>
      <c r="O3371" s="318">
        <v>0</v>
      </c>
      <c r="P3371" s="318">
        <v>0</v>
      </c>
      <c r="Q3371" s="318">
        <v>0</v>
      </c>
      <c r="R3371" s="318">
        <v>1</v>
      </c>
      <c r="S3371" s="318">
        <v>4.3478260869565216E-2</v>
      </c>
      <c r="T3371" s="318">
        <v>0</v>
      </c>
      <c r="U3371" s="318">
        <v>0</v>
      </c>
    </row>
    <row r="3372" spans="1:21" x14ac:dyDescent="0.2">
      <c r="A3372" s="318">
        <v>41430</v>
      </c>
      <c r="B3372" s="318">
        <v>482.88900799999999</v>
      </c>
      <c r="C3372" s="318">
        <v>-7.6001075028337417E-3</v>
      </c>
      <c r="D3372" s="318">
        <v>6.3424319283175972E-4</v>
      </c>
      <c r="E3372" s="318">
        <v>7.1652703910468386E-3</v>
      </c>
      <c r="F3372" s="318">
        <v>7.7164450365119798E-3</v>
      </c>
      <c r="G3372" s="318">
        <v>5.1341099776812513E-5</v>
      </c>
      <c r="H3372" s="318">
        <v>5.390815476565314E-5</v>
      </c>
      <c r="I3372" s="318">
        <v>1.2693022504375253E-2</v>
      </c>
      <c r="J3372" s="318">
        <v>0</v>
      </c>
      <c r="K3372" s="318" t="s">
        <v>634</v>
      </c>
      <c r="O3372" s="318">
        <v>0</v>
      </c>
      <c r="P3372" s="318">
        <v>0</v>
      </c>
      <c r="Q3372" s="318">
        <v>0</v>
      </c>
      <c r="R3372" s="318">
        <v>1</v>
      </c>
      <c r="S3372" s="318">
        <v>4.3478260869565216E-2</v>
      </c>
      <c r="T3372" s="318">
        <v>0</v>
      </c>
      <c r="U3372" s="318">
        <v>0</v>
      </c>
    </row>
    <row r="3373" spans="1:21" x14ac:dyDescent="0.2">
      <c r="A3373" s="318">
        <v>41431</v>
      </c>
      <c r="B3373" s="318">
        <v>479.70400999999998</v>
      </c>
      <c r="C3373" s="318">
        <v>-6.6175622793589539E-3</v>
      </c>
      <c r="D3373" s="318">
        <v>-3.9621108698472811E-4</v>
      </c>
      <c r="E3373" s="318">
        <v>6.5196058944745469E-3</v>
      </c>
      <c r="F3373" s="318">
        <v>7.0211140402033582E-3</v>
      </c>
      <c r="G3373" s="318">
        <v>4.2505261019267256E-5</v>
      </c>
      <c r="H3373" s="318">
        <v>4.4630524070230623E-5</v>
      </c>
      <c r="I3373" s="318">
        <v>8.5632742963534826E-3</v>
      </c>
      <c r="J3373" s="318">
        <v>0</v>
      </c>
      <c r="K3373" s="318" t="s">
        <v>634</v>
      </c>
      <c r="O3373" s="318">
        <v>0</v>
      </c>
      <c r="P3373" s="318">
        <v>0</v>
      </c>
      <c r="Q3373" s="318">
        <v>0</v>
      </c>
      <c r="R3373" s="318">
        <v>1</v>
      </c>
      <c r="S3373" s="318">
        <v>4.3478260869565216E-2</v>
      </c>
      <c r="T3373" s="318">
        <v>0</v>
      </c>
      <c r="U3373" s="318">
        <v>0</v>
      </c>
    </row>
    <row r="3374" spans="1:21" x14ac:dyDescent="0.2">
      <c r="A3374" s="318">
        <v>41432</v>
      </c>
      <c r="B3374" s="318">
        <v>480.78298999999998</v>
      </c>
      <c r="C3374" s="318">
        <v>2.246736195024056E-3</v>
      </c>
      <c r="D3374" s="318">
        <v>-4.2645460112646018E-4</v>
      </c>
      <c r="E3374" s="318">
        <v>6.5050960723503732E-3</v>
      </c>
      <c r="F3374" s="318">
        <v>7.0054880779157865E-3</v>
      </c>
      <c r="G3374" s="318">
        <v>4.231627491050825E-5</v>
      </c>
      <c r="H3374" s="318">
        <v>4.4432088656033663E-5</v>
      </c>
      <c r="I3374" s="318">
        <v>2.082639718729809E-3</v>
      </c>
      <c r="J3374" s="318">
        <v>0</v>
      </c>
      <c r="K3374" s="318" t="s">
        <v>634</v>
      </c>
      <c r="O3374" s="318">
        <v>0</v>
      </c>
      <c r="P3374" s="318">
        <v>0</v>
      </c>
      <c r="Q3374" s="318">
        <v>0</v>
      </c>
      <c r="R3374" s="318">
        <v>1</v>
      </c>
      <c r="S3374" s="318">
        <v>4.3478260869565216E-2</v>
      </c>
      <c r="T3374" s="318">
        <v>0</v>
      </c>
      <c r="U3374" s="318">
        <v>0</v>
      </c>
    </row>
    <row r="3375" spans="1:21" x14ac:dyDescent="0.2">
      <c r="A3375" s="318">
        <v>41435</v>
      </c>
      <c r="B3375" s="318">
        <v>478.34799199999998</v>
      </c>
      <c r="C3375" s="318">
        <v>-5.0775197071674643E-3</v>
      </c>
      <c r="D3375" s="318">
        <v>-7.5327191629852492E-4</v>
      </c>
      <c r="E3375" s="318">
        <v>6.5605698086905924E-3</v>
      </c>
      <c r="F3375" s="318">
        <v>7.0652290247437141E-3</v>
      </c>
      <c r="G3375" s="318">
        <v>4.3041076214702521E-5</v>
      </c>
      <c r="H3375" s="318">
        <v>4.5193130025437648E-5</v>
      </c>
      <c r="I3375" s="318">
        <v>5.0238097200189132E-3</v>
      </c>
      <c r="J3375" s="318">
        <v>0</v>
      </c>
      <c r="K3375" s="318" t="s">
        <v>634</v>
      </c>
      <c r="O3375" s="318">
        <v>0</v>
      </c>
      <c r="P3375" s="318">
        <v>0</v>
      </c>
      <c r="Q3375" s="318">
        <v>0</v>
      </c>
      <c r="R3375" s="318">
        <v>1</v>
      </c>
      <c r="S3375" s="318">
        <v>4.3478260869565216E-2</v>
      </c>
      <c r="T3375" s="318">
        <v>0</v>
      </c>
      <c r="U3375" s="318">
        <v>0</v>
      </c>
    </row>
    <row r="3376" spans="1:21" x14ac:dyDescent="0.2">
      <c r="A3376" s="318">
        <v>41436</v>
      </c>
      <c r="B3376" s="318">
        <v>470.01299999999998</v>
      </c>
      <c r="C3376" s="318">
        <v>-1.7578130456168191E-2</v>
      </c>
      <c r="D3376" s="318">
        <v>-1.7712574135235258E-3</v>
      </c>
      <c r="E3376" s="318">
        <v>7.4209395678782181E-3</v>
      </c>
      <c r="F3376" s="318">
        <v>7.9917810730996183E-3</v>
      </c>
      <c r="G3376" s="318">
        <v>5.5070344070100549E-5</v>
      </c>
      <c r="H3376" s="318">
        <v>5.7823861273605581E-5</v>
      </c>
      <c r="I3376" s="318">
        <v>5.0649967600394502E-3</v>
      </c>
      <c r="J3376" s="318">
        <v>0</v>
      </c>
      <c r="K3376" s="318" t="s">
        <v>634</v>
      </c>
      <c r="O3376" s="318">
        <v>0</v>
      </c>
      <c r="P3376" s="318">
        <v>0</v>
      </c>
      <c r="Q3376" s="318">
        <v>0</v>
      </c>
      <c r="R3376" s="318">
        <v>1</v>
      </c>
      <c r="S3376" s="318">
        <v>4.3478260869565216E-2</v>
      </c>
      <c r="T3376" s="318">
        <v>0</v>
      </c>
      <c r="U3376" s="318">
        <v>0</v>
      </c>
    </row>
    <row r="3377" spans="1:21" x14ac:dyDescent="0.2">
      <c r="A3377" s="318">
        <v>41437</v>
      </c>
      <c r="B3377" s="318">
        <v>474.03298999999998</v>
      </c>
      <c r="C3377" s="318">
        <v>8.5165645332323601E-3</v>
      </c>
      <c r="D3377" s="318">
        <v>-1.3979075187933604E-3</v>
      </c>
      <c r="E3377" s="318">
        <v>7.7405711644461901E-3</v>
      </c>
      <c r="F3377" s="318">
        <v>8.3359997155574347E-3</v>
      </c>
      <c r="G3377" s="318">
        <v>5.9916441951855849E-5</v>
      </c>
      <c r="H3377" s="318">
        <v>6.2912264049448644E-5</v>
      </c>
      <c r="I3377" s="318">
        <v>-8.0756930858191852E-3</v>
      </c>
      <c r="J3377" s="318">
        <v>0</v>
      </c>
      <c r="K3377" s="318" t="s">
        <v>634</v>
      </c>
      <c r="O3377" s="318">
        <v>0</v>
      </c>
      <c r="P3377" s="318">
        <v>0</v>
      </c>
      <c r="Q3377" s="318">
        <v>0</v>
      </c>
      <c r="R3377" s="318">
        <v>1</v>
      </c>
      <c r="S3377" s="318">
        <v>4.3478260869565216E-2</v>
      </c>
      <c r="T3377" s="318">
        <v>0</v>
      </c>
      <c r="U3377" s="318">
        <v>0</v>
      </c>
    </row>
    <row r="3378" spans="1:21" x14ac:dyDescent="0.2">
      <c r="A3378" s="318">
        <v>41438</v>
      </c>
      <c r="B3378" s="318">
        <v>472.864014</v>
      </c>
      <c r="C3378" s="318">
        <v>-2.4690681012413357E-3</v>
      </c>
      <c r="D3378" s="318">
        <v>-1.6423221470236126E-3</v>
      </c>
      <c r="E3378" s="318">
        <v>7.6867598975179623E-3</v>
      </c>
      <c r="F3378" s="318">
        <v>8.2780491204039585E-3</v>
      </c>
      <c r="G3378" s="318">
        <v>5.9086277722090357E-5</v>
      </c>
      <c r="H3378" s="318">
        <v>6.2040591608194883E-5</v>
      </c>
      <c r="I3378" s="318">
        <v>-3.8630988884121933E-3</v>
      </c>
      <c r="J3378" s="318">
        <v>0</v>
      </c>
      <c r="K3378" s="318" t="s">
        <v>634</v>
      </c>
      <c r="O3378" s="318">
        <v>0</v>
      </c>
      <c r="P3378" s="318">
        <v>0</v>
      </c>
      <c r="Q3378" s="318">
        <v>0</v>
      </c>
      <c r="R3378" s="318">
        <v>1</v>
      </c>
      <c r="S3378" s="318">
        <v>4.3478260869565216E-2</v>
      </c>
      <c r="T3378" s="318">
        <v>0</v>
      </c>
      <c r="U3378" s="318">
        <v>0</v>
      </c>
    </row>
    <row r="3379" spans="1:21" x14ac:dyDescent="0.2">
      <c r="A3379" s="318">
        <v>41439</v>
      </c>
      <c r="B3379" s="318">
        <v>474.03100599999999</v>
      </c>
      <c r="C3379" s="318">
        <v>2.464882729771997E-3</v>
      </c>
      <c r="D3379" s="318">
        <v>-1.4680943022326502E-3</v>
      </c>
      <c r="E3379" s="318">
        <v>7.7387212882469589E-3</v>
      </c>
      <c r="F3379" s="318">
        <v>8.334007541189032E-3</v>
      </c>
      <c r="G3379" s="318">
        <v>5.988780717716667E-5</v>
      </c>
      <c r="H3379" s="318">
        <v>6.2882197536025012E-5</v>
      </c>
      <c r="I3379" s="318">
        <v>-6.6875245969163916E-3</v>
      </c>
      <c r="J3379" s="318">
        <v>0</v>
      </c>
      <c r="K3379" s="318" t="s">
        <v>634</v>
      </c>
      <c r="O3379" s="318">
        <v>0</v>
      </c>
      <c r="P3379" s="318">
        <v>0</v>
      </c>
      <c r="Q3379" s="318">
        <v>0</v>
      </c>
      <c r="R3379" s="318">
        <v>1</v>
      </c>
      <c r="S3379" s="318">
        <v>4.3478260869565216E-2</v>
      </c>
      <c r="T3379" s="318">
        <v>0</v>
      </c>
      <c r="U3379" s="318">
        <v>0</v>
      </c>
    </row>
    <row r="3380" spans="1:21" x14ac:dyDescent="0.2">
      <c r="A3380" s="318">
        <v>41442</v>
      </c>
      <c r="B3380" s="318">
        <v>478.067993</v>
      </c>
      <c r="C3380" s="318">
        <v>8.4802340876861792E-3</v>
      </c>
      <c r="D3380" s="318">
        <v>-1.0279287779683278E-3</v>
      </c>
      <c r="E3380" s="318">
        <v>8.0379098805445671E-3</v>
      </c>
      <c r="F3380" s="318">
        <v>8.6562106405864564E-3</v>
      </c>
      <c r="G3380" s="318">
        <v>6.460799524775598E-5</v>
      </c>
      <c r="H3380" s="318">
        <v>6.7838395010143786E-5</v>
      </c>
      <c r="I3380" s="318">
        <v>-6.6844662771900444E-3</v>
      </c>
      <c r="J3380" s="318">
        <v>0</v>
      </c>
      <c r="K3380" s="318" t="s">
        <v>634</v>
      </c>
      <c r="O3380" s="318">
        <v>0</v>
      </c>
      <c r="P3380" s="318">
        <v>0</v>
      </c>
      <c r="Q3380" s="318">
        <v>0</v>
      </c>
      <c r="R3380" s="318">
        <v>1</v>
      </c>
      <c r="S3380" s="318">
        <v>4.3478260869565216E-2</v>
      </c>
      <c r="T3380" s="318">
        <v>0</v>
      </c>
      <c r="U3380" s="318">
        <v>0</v>
      </c>
    </row>
    <row r="3381" spans="1:21" x14ac:dyDescent="0.2">
      <c r="A3381" s="318">
        <v>41443</v>
      </c>
      <c r="B3381" s="318">
        <v>481.21398900000003</v>
      </c>
      <c r="C3381" s="318">
        <v>6.5590876047851117E-3</v>
      </c>
      <c r="D3381" s="318">
        <v>-7.9107793227156545E-4</v>
      </c>
      <c r="E3381" s="318">
        <v>8.1905925061484842E-3</v>
      </c>
      <c r="F3381" s="318">
        <v>8.8206380835445207E-3</v>
      </c>
      <c r="G3381" s="318">
        <v>6.7085805601775717E-5</v>
      </c>
      <c r="H3381" s="318">
        <v>7.044009588186451E-5</v>
      </c>
      <c r="I3381" s="318">
        <v>-1.3011945072728809E-3</v>
      </c>
      <c r="J3381" s="318">
        <v>0</v>
      </c>
      <c r="K3381" s="318" t="s">
        <v>634</v>
      </c>
      <c r="O3381" s="318">
        <v>0</v>
      </c>
      <c r="P3381" s="318">
        <v>0</v>
      </c>
      <c r="Q3381" s="318">
        <v>0</v>
      </c>
      <c r="R3381" s="318">
        <v>1</v>
      </c>
      <c r="S3381" s="318">
        <v>4.3478260869565216E-2</v>
      </c>
      <c r="T3381" s="318">
        <v>0</v>
      </c>
      <c r="U3381" s="318">
        <v>0</v>
      </c>
    </row>
    <row r="3382" spans="1:21" x14ac:dyDescent="0.2">
      <c r="A3382" s="318">
        <v>41444</v>
      </c>
      <c r="B3382" s="318">
        <v>477.22900399999997</v>
      </c>
      <c r="C3382" s="318">
        <v>-8.3155868261689404E-3</v>
      </c>
      <c r="D3382" s="318">
        <v>-1.6793106753991956E-3</v>
      </c>
      <c r="E3382" s="318">
        <v>7.9307169532512895E-3</v>
      </c>
      <c r="F3382" s="318">
        <v>8.5407721035013883E-3</v>
      </c>
      <c r="G3382" s="318">
        <v>6.2896271392587415E-5</v>
      </c>
      <c r="H3382" s="318">
        <v>6.6041084962216787E-5</v>
      </c>
      <c r="I3382" s="318">
        <v>3.7063621544143263E-3</v>
      </c>
      <c r="J3382" s="318">
        <v>0</v>
      </c>
      <c r="K3382" s="318" t="s">
        <v>634</v>
      </c>
      <c r="O3382" s="318">
        <v>0</v>
      </c>
      <c r="P3382" s="318">
        <v>0</v>
      </c>
      <c r="Q3382" s="318">
        <v>0</v>
      </c>
      <c r="R3382" s="318">
        <v>1</v>
      </c>
      <c r="S3382" s="318">
        <v>4.3478260869565216E-2</v>
      </c>
      <c r="T3382" s="318">
        <v>0</v>
      </c>
      <c r="U3382" s="318">
        <v>0</v>
      </c>
    </row>
    <row r="3383" spans="1:21" x14ac:dyDescent="0.2">
      <c r="A3383" s="318">
        <v>41445</v>
      </c>
      <c r="B3383" s="318">
        <v>471.34600799999998</v>
      </c>
      <c r="C3383" s="318">
        <v>-1.2404019408160391E-2</v>
      </c>
      <c r="D3383" s="318">
        <v>-2.2792224334889999E-3</v>
      </c>
      <c r="E3383" s="318">
        <v>8.2519005633428268E-3</v>
      </c>
      <c r="F3383" s="318">
        <v>8.8866621451384291E-3</v>
      </c>
      <c r="G3383" s="318">
        <v>6.8093862907297673E-5</v>
      </c>
      <c r="H3383" s="318">
        <v>7.1498556052662559E-5</v>
      </c>
      <c r="I3383" s="318">
        <v>-1.2279538130775026E-3</v>
      </c>
      <c r="J3383" s="318">
        <v>0</v>
      </c>
      <c r="K3383" s="318" t="s">
        <v>634</v>
      </c>
      <c r="O3383" s="318">
        <v>0</v>
      </c>
      <c r="P3383" s="318">
        <v>0</v>
      </c>
      <c r="Q3383" s="318">
        <v>0</v>
      </c>
      <c r="R3383" s="318">
        <v>1</v>
      </c>
      <c r="S3383" s="318">
        <v>4.3478260869565216E-2</v>
      </c>
      <c r="T3383" s="318">
        <v>0</v>
      </c>
      <c r="U3383" s="318">
        <v>0</v>
      </c>
    </row>
    <row r="3384" spans="1:21" x14ac:dyDescent="0.2">
      <c r="A3384" s="318">
        <v>41446</v>
      </c>
      <c r="B3384" s="318">
        <v>471.23400900000001</v>
      </c>
      <c r="C3384" s="318">
        <v>-2.3764348597907133E-4</v>
      </c>
      <c r="D3384" s="318">
        <v>-1.4810839614260844E-3</v>
      </c>
      <c r="E3384" s="318">
        <v>7.53660776513138E-3</v>
      </c>
      <c r="F3384" s="318">
        <v>8.1163468239876402E-3</v>
      </c>
      <c r="G3384" s="318">
        <v>5.6800456605438611E-5</v>
      </c>
      <c r="H3384" s="318">
        <v>5.9640479435710545E-5</v>
      </c>
      <c r="I3384" s="318">
        <v>-6.6643786004149663E-3</v>
      </c>
      <c r="J3384" s="318">
        <v>0</v>
      </c>
      <c r="K3384" s="318" t="s">
        <v>634</v>
      </c>
      <c r="O3384" s="318">
        <v>0</v>
      </c>
      <c r="P3384" s="318">
        <v>0</v>
      </c>
      <c r="Q3384" s="318">
        <v>0</v>
      </c>
      <c r="R3384" s="318">
        <v>1</v>
      </c>
      <c r="S3384" s="318">
        <v>4.3478260869565216E-2</v>
      </c>
      <c r="T3384" s="318">
        <v>0</v>
      </c>
      <c r="U3384" s="318">
        <v>0</v>
      </c>
    </row>
    <row r="3385" spans="1:21" x14ac:dyDescent="0.2">
      <c r="A3385" s="318">
        <v>41449</v>
      </c>
      <c r="B3385" s="318">
        <v>457.97500600000001</v>
      </c>
      <c r="C3385" s="318">
        <v>-2.8540194457304661E-2</v>
      </c>
      <c r="D3385" s="318">
        <v>-2.9406375383924199E-3</v>
      </c>
      <c r="E3385" s="318">
        <v>9.5146449911269627E-3</v>
      </c>
      <c r="F3385" s="318">
        <v>1.0246540759675189E-2</v>
      </c>
      <c r="G3385" s="318">
        <v>9.0528469307177387E-5</v>
      </c>
      <c r="H3385" s="318">
        <v>9.5054892772536266E-5</v>
      </c>
      <c r="I3385" s="318">
        <v>-4.6544288584337429E-3</v>
      </c>
      <c r="J3385" s="318">
        <v>0</v>
      </c>
      <c r="K3385" s="318" t="s">
        <v>634</v>
      </c>
      <c r="O3385" s="318">
        <v>0</v>
      </c>
      <c r="P3385" s="318">
        <v>0</v>
      </c>
      <c r="Q3385" s="318">
        <v>0</v>
      </c>
      <c r="R3385" s="318">
        <v>1</v>
      </c>
      <c r="S3385" s="318">
        <v>4.3478260869565216E-2</v>
      </c>
      <c r="T3385" s="318">
        <v>0</v>
      </c>
      <c r="U3385" s="318">
        <v>0</v>
      </c>
    </row>
    <row r="3386" spans="1:21" x14ac:dyDescent="0.2">
      <c r="A3386" s="318">
        <v>41450</v>
      </c>
      <c r="B3386" s="318">
        <v>465.94500699999998</v>
      </c>
      <c r="C3386" s="318">
        <v>1.7253005859543386E-2</v>
      </c>
      <c r="D3386" s="318">
        <v>-2.5188445235484755E-3</v>
      </c>
      <c r="E3386" s="318">
        <v>1.0213010947553693E-2</v>
      </c>
      <c r="F3386" s="318">
        <v>1.0998627174288593E-2</v>
      </c>
      <c r="G3386" s="318">
        <v>1.0430559261485157E-4</v>
      </c>
      <c r="H3386" s="318">
        <v>1.0952087224559416E-4</v>
      </c>
      <c r="I3386" s="318">
        <v>-2.0699253861971707E-2</v>
      </c>
      <c r="J3386" s="318">
        <v>0</v>
      </c>
      <c r="K3386" s="318" t="s">
        <v>634</v>
      </c>
      <c r="O3386" s="318">
        <v>0</v>
      </c>
      <c r="P3386" s="318">
        <v>0</v>
      </c>
      <c r="Q3386" s="318">
        <v>0</v>
      </c>
      <c r="R3386" s="318">
        <v>1</v>
      </c>
      <c r="S3386" s="318">
        <v>4.3478260869565216E-2</v>
      </c>
      <c r="T3386" s="318">
        <v>0</v>
      </c>
      <c r="U3386" s="318">
        <v>0</v>
      </c>
    </row>
    <row r="3387" spans="1:21" x14ac:dyDescent="0.2">
      <c r="A3387" s="318">
        <v>41451</v>
      </c>
      <c r="B3387" s="318">
        <v>470.77398699999998</v>
      </c>
      <c r="C3387" s="318">
        <v>1.0310504666156083E-2</v>
      </c>
      <c r="D3387" s="318">
        <v>-2.5080707955357343E-3</v>
      </c>
      <c r="E3387" s="318">
        <v>1.0227080382638734E-2</v>
      </c>
      <c r="F3387" s="318">
        <v>1.1013778873610944E-2</v>
      </c>
      <c r="G3387" s="318">
        <v>1.0459317315295404E-4</v>
      </c>
      <c r="H3387" s="318">
        <v>1.0982283181060175E-4</v>
      </c>
      <c r="I3387" s="318">
        <v>-1.2909555715388744E-2</v>
      </c>
      <c r="J3387" s="318">
        <v>0</v>
      </c>
      <c r="K3387" s="318" t="s">
        <v>634</v>
      </c>
      <c r="O3387" s="318">
        <v>0</v>
      </c>
      <c r="P3387" s="318">
        <v>0</v>
      </c>
      <c r="Q3387" s="318">
        <v>0</v>
      </c>
      <c r="R3387" s="318">
        <v>1</v>
      </c>
      <c r="S3387" s="318">
        <v>4.3478260869565216E-2</v>
      </c>
      <c r="T3387" s="318">
        <v>0</v>
      </c>
      <c r="U3387" s="318">
        <v>0</v>
      </c>
    </row>
    <row r="3388" spans="1:21" x14ac:dyDescent="0.2">
      <c r="A3388" s="318">
        <v>41453</v>
      </c>
      <c r="B3388" s="318">
        <v>468.79199199999999</v>
      </c>
      <c r="C3388" s="318">
        <v>-3.9087977068062666E-3</v>
      </c>
      <c r="D3388" s="318">
        <v>-2.2983173557607085E-3</v>
      </c>
      <c r="E3388" s="318">
        <v>1.0113778744989263E-2</v>
      </c>
      <c r="F3388" s="318">
        <v>1.0891761725373053E-2</v>
      </c>
      <c r="G3388" s="318">
        <v>1.0228852050259661E-4</v>
      </c>
      <c r="H3388" s="318">
        <v>1.0740294652772645E-4</v>
      </c>
      <c r="I3388" s="318">
        <v>-9.9045964741495737E-3</v>
      </c>
      <c r="J3388" s="318">
        <v>0</v>
      </c>
      <c r="K3388" s="318" t="s">
        <v>634</v>
      </c>
      <c r="O3388" s="318">
        <v>0</v>
      </c>
      <c r="P3388" s="318">
        <v>0</v>
      </c>
      <c r="Q3388" s="318">
        <v>0</v>
      </c>
      <c r="R3388" s="318">
        <v>2</v>
      </c>
      <c r="S3388" s="318">
        <v>8.6956521739130432E-2</v>
      </c>
      <c r="T3388" s="318">
        <v>0</v>
      </c>
      <c r="U3388" s="318">
        <v>0</v>
      </c>
    </row>
    <row r="3389" spans="1:21" x14ac:dyDescent="0.2">
      <c r="A3389" s="318">
        <v>41456</v>
      </c>
      <c r="B3389" s="318">
        <v>473.89099099999999</v>
      </c>
      <c r="C3389" s="318">
        <v>1.0818162247467086E-2</v>
      </c>
      <c r="D3389" s="318">
        <v>-1.7576090546155072E-3</v>
      </c>
      <c r="E3389" s="318">
        <v>1.0508495418633248E-2</v>
      </c>
      <c r="F3389" s="318">
        <v>1.1316841220066574E-2</v>
      </c>
      <c r="G3389" s="318">
        <v>1.1042847596343596E-4</v>
      </c>
      <c r="H3389" s="318">
        <v>1.1594989976160776E-4</v>
      </c>
      <c r="I3389" s="318">
        <v>-1.4153576848883812E-2</v>
      </c>
      <c r="J3389" s="318">
        <v>0</v>
      </c>
      <c r="K3389" s="318" t="s">
        <v>634</v>
      </c>
      <c r="O3389" s="318">
        <v>0</v>
      </c>
      <c r="P3389" s="318">
        <v>0</v>
      </c>
      <c r="Q3389" s="318">
        <v>0</v>
      </c>
      <c r="R3389" s="318">
        <v>2</v>
      </c>
      <c r="S3389" s="318">
        <v>8.6956521739130432E-2</v>
      </c>
      <c r="T3389" s="318">
        <v>0</v>
      </c>
      <c r="U3389" s="318">
        <v>0</v>
      </c>
    </row>
    <row r="3390" spans="1:21" x14ac:dyDescent="0.2">
      <c r="A3390" s="318">
        <v>41457</v>
      </c>
      <c r="B3390" s="318">
        <v>476.86300699999998</v>
      </c>
      <c r="C3390" s="318">
        <v>6.2519341212670465E-3</v>
      </c>
      <c r="D3390" s="318">
        <v>-1.148593547901113E-3</v>
      </c>
      <c r="E3390" s="318">
        <v>1.0587934366781345E-2</v>
      </c>
      <c r="F3390" s="318">
        <v>1.1402390856533755E-2</v>
      </c>
      <c r="G3390" s="318">
        <v>1.1210435415526948E-4</v>
      </c>
      <c r="H3390" s="318">
        <v>1.1770957186303296E-4</v>
      </c>
      <c r="I3390" s="318">
        <v>-7.6234924772923098E-3</v>
      </c>
      <c r="J3390" s="318">
        <v>0</v>
      </c>
      <c r="K3390" s="318" t="s">
        <v>634</v>
      </c>
      <c r="O3390" s="318">
        <v>0</v>
      </c>
      <c r="P3390" s="318">
        <v>0</v>
      </c>
      <c r="Q3390" s="318">
        <v>0</v>
      </c>
      <c r="R3390" s="318">
        <v>2</v>
      </c>
      <c r="S3390" s="318">
        <v>8.6956521739130432E-2</v>
      </c>
      <c r="T3390" s="318">
        <v>0</v>
      </c>
      <c r="U3390" s="318">
        <v>0</v>
      </c>
    </row>
    <row r="3391" spans="1:21" x14ac:dyDescent="0.2">
      <c r="A3391" s="318">
        <v>41458</v>
      </c>
      <c r="B3391" s="318">
        <v>470.92700200000002</v>
      </c>
      <c r="C3391" s="318">
        <v>-1.2526155707400691E-2</v>
      </c>
      <c r="D3391" s="318">
        <v>-1.5563733704562729E-3</v>
      </c>
      <c r="E3391" s="318">
        <v>1.0863066762064137E-2</v>
      </c>
      <c r="F3391" s="318">
        <v>1.1698687282222916E-2</v>
      </c>
      <c r="G3391" s="318">
        <v>1.1800621947706262E-4</v>
      </c>
      <c r="H3391" s="318">
        <v>1.2390653045091577E-4</v>
      </c>
      <c r="I3391" s="318">
        <v>-2.7883503597002242E-3</v>
      </c>
      <c r="J3391" s="318">
        <v>0</v>
      </c>
      <c r="K3391" s="318" t="s">
        <v>634</v>
      </c>
      <c r="O3391" s="318">
        <v>0</v>
      </c>
      <c r="P3391" s="318">
        <v>0</v>
      </c>
      <c r="Q3391" s="318">
        <v>0</v>
      </c>
      <c r="R3391" s="318">
        <v>2</v>
      </c>
      <c r="S3391" s="318">
        <v>8.6956521739130432E-2</v>
      </c>
      <c r="T3391" s="318">
        <v>0</v>
      </c>
      <c r="U3391" s="318">
        <v>0</v>
      </c>
    </row>
    <row r="3392" spans="1:21" x14ac:dyDescent="0.2">
      <c r="A3392" s="318">
        <v>41459</v>
      </c>
      <c r="B3392" s="318">
        <v>478.54800399999999</v>
      </c>
      <c r="C3392" s="318">
        <v>1.6053430833214317E-2</v>
      </c>
      <c r="D3392" s="318">
        <v>-4.3001440207303236E-4</v>
      </c>
      <c r="E3392" s="318">
        <v>1.1417224917490235E-2</v>
      </c>
      <c r="F3392" s="318">
        <v>1.2295472988066406E-2</v>
      </c>
      <c r="G3392" s="318">
        <v>1.303530248165599E-4</v>
      </c>
      <c r="H3392" s="318">
        <v>1.368706760573879E-4</v>
      </c>
      <c r="I3392" s="318">
        <v>-8.7748099162303153E-3</v>
      </c>
      <c r="J3392" s="318">
        <v>0</v>
      </c>
      <c r="K3392" s="318" t="s">
        <v>634</v>
      </c>
      <c r="O3392" s="318">
        <v>0</v>
      </c>
      <c r="P3392" s="318">
        <v>0</v>
      </c>
      <c r="Q3392" s="318">
        <v>0</v>
      </c>
      <c r="R3392" s="318">
        <v>2</v>
      </c>
      <c r="S3392" s="318">
        <v>8.6956521739130432E-2</v>
      </c>
      <c r="T3392" s="318">
        <v>0</v>
      </c>
      <c r="U3392" s="318">
        <v>0</v>
      </c>
    </row>
    <row r="3393" spans="1:21" x14ac:dyDescent="0.2">
      <c r="A3393" s="318">
        <v>41460</v>
      </c>
      <c r="B3393" s="318">
        <v>479.07101399999999</v>
      </c>
      <c r="C3393" s="318">
        <v>1.0923134193693818E-3</v>
      </c>
      <c r="D3393" s="318">
        <v>-6.2877464038349387E-5</v>
      </c>
      <c r="E3393" s="318">
        <v>1.1331949632425946E-2</v>
      </c>
      <c r="F3393" s="318">
        <v>1.2203638065689479E-2</v>
      </c>
      <c r="G3393" s="318">
        <v>1.2841308247183854E-4</v>
      </c>
      <c r="H3393" s="318">
        <v>1.3483373659543049E-4</v>
      </c>
      <c r="I3393" s="318">
        <v>4.4231746592012303E-4</v>
      </c>
      <c r="J3393" s="318">
        <v>0</v>
      </c>
      <c r="K3393" s="318" t="s">
        <v>634</v>
      </c>
      <c r="O3393" s="318">
        <v>0</v>
      </c>
      <c r="P3393" s="318">
        <v>0</v>
      </c>
      <c r="Q3393" s="318">
        <v>0</v>
      </c>
      <c r="R3393" s="318">
        <v>2</v>
      </c>
      <c r="S3393" s="318">
        <v>8.6956521739130432E-2</v>
      </c>
      <c r="T3393" s="318">
        <v>0</v>
      </c>
      <c r="U3393" s="318">
        <v>0</v>
      </c>
    </row>
    <row r="3394" spans="1:21" x14ac:dyDescent="0.2">
      <c r="A3394" s="318">
        <v>41463</v>
      </c>
      <c r="B3394" s="318">
        <v>482.17999300000002</v>
      </c>
      <c r="C3394" s="318">
        <v>6.4686326841940298E-3</v>
      </c>
      <c r="D3394" s="318">
        <v>1.381652259221251E-4</v>
      </c>
      <c r="E3394" s="318">
        <v>1.1412140854309914E-2</v>
      </c>
      <c r="F3394" s="318">
        <v>1.2289997843102984E-2</v>
      </c>
      <c r="G3394" s="318">
        <v>1.3023695887860943E-4</v>
      </c>
      <c r="H3394" s="318">
        <v>1.3674880682253992E-4</v>
      </c>
      <c r="I3394" s="318">
        <v>-8.9750056539390083E-4</v>
      </c>
      <c r="J3394" s="318">
        <v>0</v>
      </c>
      <c r="K3394" s="318" t="s">
        <v>634</v>
      </c>
      <c r="O3394" s="318">
        <v>0</v>
      </c>
      <c r="P3394" s="318">
        <v>0</v>
      </c>
      <c r="Q3394" s="318">
        <v>0</v>
      </c>
      <c r="R3394" s="318">
        <v>2</v>
      </c>
      <c r="S3394" s="318">
        <v>8.6956521739130432E-2</v>
      </c>
      <c r="T3394" s="318">
        <v>0</v>
      </c>
      <c r="U3394" s="318">
        <v>0</v>
      </c>
    </row>
    <row r="3395" spans="1:21" x14ac:dyDescent="0.2">
      <c r="A3395" s="318">
        <v>41464</v>
      </c>
      <c r="B3395" s="318">
        <v>482.29800399999999</v>
      </c>
      <c r="C3395" s="318">
        <v>2.4471475960263474E-4</v>
      </c>
      <c r="D3395" s="318">
        <v>3.9160496243498738E-4</v>
      </c>
      <c r="E3395" s="318">
        <v>1.1349445570936803E-2</v>
      </c>
      <c r="F3395" s="318">
        <v>1.2222479845624249E-2</v>
      </c>
      <c r="G3395" s="318">
        <v>1.2880991476765702E-4</v>
      </c>
      <c r="H3395" s="318">
        <v>1.3525041050603987E-4</v>
      </c>
      <c r="I3395" s="318">
        <v>3.3508487257175187E-3</v>
      </c>
      <c r="J3395" s="318">
        <v>0</v>
      </c>
      <c r="K3395" s="318" t="s">
        <v>634</v>
      </c>
      <c r="O3395" s="318">
        <v>0</v>
      </c>
      <c r="P3395" s="318">
        <v>0</v>
      </c>
      <c r="Q3395" s="318">
        <v>0</v>
      </c>
      <c r="R3395" s="318">
        <v>2</v>
      </c>
      <c r="S3395" s="318">
        <v>8.6956521739130432E-2</v>
      </c>
      <c r="T3395" s="318">
        <v>0</v>
      </c>
      <c r="U3395" s="318">
        <v>0</v>
      </c>
    </row>
    <row r="3396" spans="1:21" x14ac:dyDescent="0.2">
      <c r="A3396" s="318">
        <v>41465</v>
      </c>
      <c r="B3396" s="318">
        <v>485.68398999999999</v>
      </c>
      <c r="C3396" s="318">
        <v>6.9959975108620873E-3</v>
      </c>
      <c r="D3396" s="318">
        <v>1.5618015322935719E-3</v>
      </c>
      <c r="E3396" s="318">
        <v>1.0649291866171131E-2</v>
      </c>
      <c r="F3396" s="318">
        <v>1.1468468163568911E-2</v>
      </c>
      <c r="G3396" s="318">
        <v>1.1340741725089863E-4</v>
      </c>
      <c r="H3396" s="318">
        <v>1.1907778811344358E-4</v>
      </c>
      <c r="I3396" s="318">
        <v>6.876444659949652E-3</v>
      </c>
      <c r="J3396" s="318">
        <v>0</v>
      </c>
      <c r="K3396" s="318" t="s">
        <v>634</v>
      </c>
      <c r="O3396" s="318">
        <v>0</v>
      </c>
      <c r="P3396" s="318">
        <v>0</v>
      </c>
      <c r="Q3396" s="318">
        <v>0</v>
      </c>
      <c r="R3396" s="318">
        <v>2</v>
      </c>
      <c r="S3396" s="318">
        <v>8.6956521739130432E-2</v>
      </c>
      <c r="T3396" s="318">
        <v>0</v>
      </c>
      <c r="U3396" s="318">
        <v>0</v>
      </c>
    </row>
    <row r="3397" spans="1:21" x14ac:dyDescent="0.2">
      <c r="A3397" s="318">
        <v>41466</v>
      </c>
      <c r="B3397" s="318">
        <v>493.37399299999998</v>
      </c>
      <c r="C3397" s="318">
        <v>1.570930686287917E-2</v>
      </c>
      <c r="D3397" s="318">
        <v>1.9043130718005628E-3</v>
      </c>
      <c r="E3397" s="318">
        <v>1.0994243781290939E-2</v>
      </c>
      <c r="F3397" s="318">
        <v>1.1839954841390242E-2</v>
      </c>
      <c r="G3397" s="318">
        <v>1.2087339632245449E-4</v>
      </c>
      <c r="H3397" s="318">
        <v>1.2691706613857722E-4</v>
      </c>
      <c r="I3397" s="318">
        <v>1.1493499988629051E-2</v>
      </c>
      <c r="J3397" s="318">
        <v>0</v>
      </c>
      <c r="K3397" s="318" t="s">
        <v>634</v>
      </c>
      <c r="O3397" s="318">
        <v>0</v>
      </c>
      <c r="P3397" s="318">
        <v>0</v>
      </c>
      <c r="Q3397" s="318">
        <v>0</v>
      </c>
      <c r="R3397" s="318">
        <v>2</v>
      </c>
      <c r="S3397" s="318">
        <v>8.6956521739130432E-2</v>
      </c>
      <c r="T3397" s="318">
        <v>0</v>
      </c>
      <c r="U3397" s="318">
        <v>0</v>
      </c>
    </row>
    <row r="3398" spans="1:21" x14ac:dyDescent="0.2">
      <c r="A3398" s="318">
        <v>41467</v>
      </c>
      <c r="B3398" s="318">
        <v>491.90301499999998</v>
      </c>
      <c r="C3398" s="318">
        <v>-2.9859198600153966E-3</v>
      </c>
      <c r="D3398" s="318">
        <v>1.8797010832875126E-3</v>
      </c>
      <c r="E3398" s="318">
        <v>1.1005096821342009E-2</v>
      </c>
      <c r="F3398" s="318">
        <v>1.1851642730676008E-2</v>
      </c>
      <c r="G3398" s="318">
        <v>1.2111215604711199E-4</v>
      </c>
      <c r="H3398" s="318">
        <v>1.2716776384946759E-4</v>
      </c>
      <c r="I3398" s="318">
        <v>1.7203911071017049E-2</v>
      </c>
      <c r="J3398" s="318">
        <v>0</v>
      </c>
      <c r="K3398" s="318" t="s">
        <v>634</v>
      </c>
      <c r="O3398" s="318">
        <v>0</v>
      </c>
      <c r="P3398" s="318">
        <v>0</v>
      </c>
      <c r="Q3398" s="318">
        <v>0</v>
      </c>
      <c r="R3398" s="318">
        <v>2</v>
      </c>
      <c r="S3398" s="318">
        <v>8.6956521739130432E-2</v>
      </c>
      <c r="T3398" s="318">
        <v>0</v>
      </c>
      <c r="U3398" s="318">
        <v>0</v>
      </c>
    </row>
    <row r="3399" spans="1:21" x14ac:dyDescent="0.2">
      <c r="A3399" s="318">
        <v>41470</v>
      </c>
      <c r="B3399" s="318">
        <v>494.26299999999998</v>
      </c>
      <c r="C3399" s="318">
        <v>4.7861911062427901E-3</v>
      </c>
      <c r="D3399" s="318">
        <v>1.9902395774051692E-3</v>
      </c>
      <c r="E3399" s="318">
        <v>1.1022911987546844E-2</v>
      </c>
      <c r="F3399" s="318">
        <v>1.1870828294281217E-2</v>
      </c>
      <c r="G3399" s="318">
        <v>1.2150458868520392E-4</v>
      </c>
      <c r="H3399" s="318">
        <v>1.2757981811946411E-4</v>
      </c>
      <c r="I3399" s="318">
        <v>1.4109678593712857E-2</v>
      </c>
      <c r="J3399" s="318">
        <v>0</v>
      </c>
      <c r="K3399" s="318" t="s">
        <v>634</v>
      </c>
      <c r="O3399" s="318">
        <v>0</v>
      </c>
      <c r="P3399" s="318">
        <v>0</v>
      </c>
      <c r="Q3399" s="318">
        <v>0</v>
      </c>
      <c r="R3399" s="318">
        <v>2</v>
      </c>
      <c r="S3399" s="318">
        <v>8.6956521739130432E-2</v>
      </c>
      <c r="T3399" s="318">
        <v>0</v>
      </c>
      <c r="U3399" s="318">
        <v>0</v>
      </c>
    </row>
    <row r="3400" spans="1:21" x14ac:dyDescent="0.2">
      <c r="A3400" s="318">
        <v>41471</v>
      </c>
      <c r="B3400" s="318">
        <v>493.55898999999999</v>
      </c>
      <c r="C3400" s="318">
        <v>-1.4253785121649029E-3</v>
      </c>
      <c r="D3400" s="318">
        <v>1.5185437393170226E-3</v>
      </c>
      <c r="E3400" s="318">
        <v>1.0942956080642323E-2</v>
      </c>
      <c r="F3400" s="318">
        <v>1.1784721932999424E-2</v>
      </c>
      <c r="G3400" s="318">
        <v>1.197482877828668E-4</v>
      </c>
      <c r="H3400" s="318">
        <v>1.2573570217201015E-4</v>
      </c>
      <c r="I3400" s="318">
        <v>1.5930500013628338E-2</v>
      </c>
      <c r="J3400" s="318">
        <v>0</v>
      </c>
      <c r="K3400" s="318" t="s">
        <v>634</v>
      </c>
      <c r="O3400" s="318">
        <v>0</v>
      </c>
      <c r="P3400" s="318">
        <v>0</v>
      </c>
      <c r="Q3400" s="318">
        <v>0</v>
      </c>
      <c r="R3400" s="318">
        <v>2</v>
      </c>
      <c r="S3400" s="318">
        <v>8.6956521739130432E-2</v>
      </c>
      <c r="T3400" s="318">
        <v>0</v>
      </c>
      <c r="U3400" s="318">
        <v>0</v>
      </c>
    </row>
    <row r="3401" spans="1:21" x14ac:dyDescent="0.2">
      <c r="A3401" s="318">
        <v>41472</v>
      </c>
      <c r="B3401" s="318">
        <v>495.07101399999999</v>
      </c>
      <c r="C3401" s="318">
        <v>3.0588292340144214E-3</v>
      </c>
      <c r="D3401" s="318">
        <v>1.351864769280323E-3</v>
      </c>
      <c r="E3401" s="318">
        <v>1.088886526030766E-2</v>
      </c>
      <c r="F3401" s="318">
        <v>1.1726470280331325E-2</v>
      </c>
      <c r="G3401" s="318">
        <v>1.1856738665713503E-4</v>
      </c>
      <c r="H3401" s="318">
        <v>1.2449575598999179E-4</v>
      </c>
      <c r="I3401" s="318">
        <v>1.5096458683475639E-2</v>
      </c>
      <c r="J3401" s="318">
        <v>0</v>
      </c>
      <c r="K3401" s="318" t="s">
        <v>634</v>
      </c>
      <c r="O3401" s="318">
        <v>0</v>
      </c>
      <c r="P3401" s="318">
        <v>0</v>
      </c>
      <c r="Q3401" s="318">
        <v>0</v>
      </c>
      <c r="R3401" s="318">
        <v>2</v>
      </c>
      <c r="S3401" s="318">
        <v>8.6956521739130432E-2</v>
      </c>
      <c r="T3401" s="318">
        <v>0</v>
      </c>
      <c r="U3401" s="318">
        <v>0</v>
      </c>
    </row>
    <row r="3402" spans="1:21" x14ac:dyDescent="0.2">
      <c r="A3402" s="318">
        <v>41473</v>
      </c>
      <c r="B3402" s="318">
        <v>491.75201399999997</v>
      </c>
      <c r="C3402" s="318">
        <v>-6.726662067372019E-3</v>
      </c>
      <c r="D3402" s="318">
        <v>1.4275278530325572E-3</v>
      </c>
      <c r="E3402" s="318">
        <v>1.0823655772648532E-2</v>
      </c>
      <c r="F3402" s="318">
        <v>1.1656244678236879E-2</v>
      </c>
      <c r="G3402" s="318">
        <v>1.1715152428478787E-4</v>
      </c>
      <c r="H3402" s="318">
        <v>1.2300910049902727E-4</v>
      </c>
      <c r="I3402" s="318">
        <v>1.7800130181533324E-2</v>
      </c>
      <c r="J3402" s="318">
        <v>0</v>
      </c>
      <c r="K3402" s="318" t="s">
        <v>634</v>
      </c>
      <c r="O3402" s="318">
        <v>0</v>
      </c>
      <c r="P3402" s="318">
        <v>0</v>
      </c>
      <c r="Q3402" s="318">
        <v>0</v>
      </c>
      <c r="R3402" s="318">
        <v>2</v>
      </c>
      <c r="S3402" s="318">
        <v>8.6956521739130432E-2</v>
      </c>
      <c r="T3402" s="318">
        <v>0</v>
      </c>
      <c r="U3402" s="318">
        <v>0</v>
      </c>
    </row>
    <row r="3403" spans="1:21" x14ac:dyDescent="0.2">
      <c r="A3403" s="318">
        <v>41474</v>
      </c>
      <c r="B3403" s="318">
        <v>496.17898600000001</v>
      </c>
      <c r="C3403" s="318">
        <v>8.9621676641898178E-3</v>
      </c>
      <c r="D3403" s="318">
        <v>2.4449653326682813E-3</v>
      </c>
      <c r="E3403" s="318">
        <v>1.0456459304221247E-2</v>
      </c>
      <c r="F3403" s="318">
        <v>1.1260802327622881E-2</v>
      </c>
      <c r="G3403" s="318">
        <v>1.0933754118083508E-4</v>
      </c>
      <c r="H3403" s="318">
        <v>1.1480441823987683E-4</v>
      </c>
      <c r="I3403" s="318">
        <v>1.4208205635927661E-2</v>
      </c>
      <c r="J3403" s="318">
        <v>0</v>
      </c>
      <c r="K3403" s="318" t="s">
        <v>634</v>
      </c>
      <c r="O3403" s="318">
        <v>0</v>
      </c>
      <c r="P3403" s="318">
        <v>0</v>
      </c>
      <c r="Q3403" s="318">
        <v>0</v>
      </c>
      <c r="R3403" s="318">
        <v>2</v>
      </c>
      <c r="S3403" s="318">
        <v>8.6956521739130432E-2</v>
      </c>
      <c r="T3403" s="318">
        <v>0</v>
      </c>
      <c r="U3403" s="318">
        <v>0</v>
      </c>
    </row>
    <row r="3404" spans="1:21" x14ac:dyDescent="0.2">
      <c r="A3404" s="318">
        <v>41477</v>
      </c>
      <c r="B3404" s="318">
        <v>496.28601099999997</v>
      </c>
      <c r="C3404" s="318">
        <v>2.1567511345652502E-4</v>
      </c>
      <c r="D3404" s="318">
        <v>2.4665519326414051E-3</v>
      </c>
      <c r="E3404" s="318">
        <v>1.0451110904628809E-2</v>
      </c>
      <c r="F3404" s="318">
        <v>1.1255042512677178E-2</v>
      </c>
      <c r="G3404" s="318">
        <v>1.0922571914085118E-4</v>
      </c>
      <c r="H3404" s="318">
        <v>1.1468700509789374E-4</v>
      </c>
      <c r="I3404" s="318">
        <v>2.2760690709194332E-2</v>
      </c>
      <c r="J3404" s="318">
        <v>0</v>
      </c>
      <c r="K3404" s="318" t="s">
        <v>634</v>
      </c>
      <c r="O3404" s="318">
        <v>0</v>
      </c>
      <c r="P3404" s="318">
        <v>0</v>
      </c>
      <c r="Q3404" s="318">
        <v>0</v>
      </c>
      <c r="R3404" s="318">
        <v>2</v>
      </c>
      <c r="S3404" s="318">
        <v>8.6956521739130432E-2</v>
      </c>
      <c r="T3404" s="318">
        <v>0</v>
      </c>
      <c r="U3404" s="318">
        <v>0</v>
      </c>
    </row>
    <row r="3405" spans="1:21" x14ac:dyDescent="0.2">
      <c r="A3405" s="318">
        <v>41478</v>
      </c>
      <c r="B3405" s="318">
        <v>497.61300699999998</v>
      </c>
      <c r="C3405" s="318">
        <v>2.6702849373442896E-3</v>
      </c>
      <c r="D3405" s="318">
        <v>3.9527652371484983E-3</v>
      </c>
      <c r="E3405" s="318">
        <v>7.6705675753083085E-3</v>
      </c>
      <c r="F3405" s="318">
        <v>8.2606112349474081E-3</v>
      </c>
      <c r="G3405" s="318">
        <v>5.883760692737118E-5</v>
      </c>
      <c r="H3405" s="318">
        <v>6.1779487273739742E-5</v>
      </c>
      <c r="I3405" s="318">
        <v>2.4471382566823446E-2</v>
      </c>
      <c r="J3405" s="318">
        <v>0</v>
      </c>
      <c r="K3405" s="318" t="s">
        <v>634</v>
      </c>
      <c r="O3405" s="318">
        <v>0</v>
      </c>
      <c r="P3405" s="318">
        <v>0</v>
      </c>
      <c r="Q3405" s="318">
        <v>0</v>
      </c>
      <c r="R3405" s="318">
        <v>2</v>
      </c>
      <c r="S3405" s="318">
        <v>8.6956521739130432E-2</v>
      </c>
      <c r="T3405" s="318">
        <v>0</v>
      </c>
      <c r="U3405" s="318">
        <v>0</v>
      </c>
    </row>
    <row r="3406" spans="1:21" x14ac:dyDescent="0.2">
      <c r="A3406" s="318">
        <v>41479</v>
      </c>
      <c r="B3406" s="318">
        <v>498.03298999999998</v>
      </c>
      <c r="C3406" s="318">
        <v>8.4363925767763864E-4</v>
      </c>
      <c r="D3406" s="318">
        <v>3.1713668275358438E-3</v>
      </c>
      <c r="E3406" s="318">
        <v>7.0593914373853518E-3</v>
      </c>
      <c r="F3406" s="318">
        <v>7.6024215479534559E-3</v>
      </c>
      <c r="G3406" s="318">
        <v>4.9835007466229627E-5</v>
      </c>
      <c r="H3406" s="318">
        <v>5.2326757839541108E-5</v>
      </c>
      <c r="I3406" s="318">
        <v>2.8320922410637217E-2</v>
      </c>
      <c r="J3406" s="318">
        <v>0</v>
      </c>
      <c r="K3406" s="318" t="s">
        <v>634</v>
      </c>
      <c r="O3406" s="318">
        <v>0</v>
      </c>
      <c r="P3406" s="318">
        <v>0</v>
      </c>
      <c r="Q3406" s="318">
        <v>0</v>
      </c>
      <c r="R3406" s="318">
        <v>2</v>
      </c>
      <c r="S3406" s="318">
        <v>8.6956521739130432E-2</v>
      </c>
      <c r="T3406" s="318">
        <v>0</v>
      </c>
      <c r="U3406" s="318">
        <v>0</v>
      </c>
    </row>
    <row r="3407" spans="1:21" x14ac:dyDescent="0.2">
      <c r="A3407" s="318">
        <v>41480</v>
      </c>
      <c r="B3407" s="318">
        <v>496.15798999999998</v>
      </c>
      <c r="C3407" s="318">
        <v>-3.7719155790821705E-3</v>
      </c>
      <c r="D3407" s="318">
        <v>2.5007753872864028E-3</v>
      </c>
      <c r="E3407" s="318">
        <v>7.0160476065566019E-3</v>
      </c>
      <c r="F3407" s="318">
        <v>7.5557435762917246E-3</v>
      </c>
      <c r="G3407" s="318">
        <v>4.9224924017468627E-5</v>
      </c>
      <c r="H3407" s="318">
        <v>5.1686170218342059E-5</v>
      </c>
      <c r="I3407" s="318">
        <v>2.446801563824871E-2</v>
      </c>
      <c r="J3407" s="318">
        <v>0</v>
      </c>
      <c r="K3407" s="318" t="s">
        <v>634</v>
      </c>
      <c r="O3407" s="318">
        <v>0</v>
      </c>
      <c r="P3407" s="318">
        <v>0</v>
      </c>
      <c r="Q3407" s="318">
        <v>0</v>
      </c>
      <c r="R3407" s="318">
        <v>2</v>
      </c>
      <c r="S3407" s="318">
        <v>8.6956521739130432E-2</v>
      </c>
      <c r="T3407" s="318">
        <v>0</v>
      </c>
      <c r="U3407" s="318">
        <v>0</v>
      </c>
    </row>
    <row r="3408" spans="1:21" x14ac:dyDescent="0.2">
      <c r="A3408" s="318">
        <v>41481</v>
      </c>
      <c r="B3408" s="318">
        <v>494.21499599999999</v>
      </c>
      <c r="C3408" s="318">
        <v>-3.923767146961181E-3</v>
      </c>
      <c r="D3408" s="318">
        <v>2.3286991986656478E-3</v>
      </c>
      <c r="E3408" s="318">
        <v>7.1317950561739351E-3</v>
      </c>
      <c r="F3408" s="318">
        <v>7.6803946758796223E-3</v>
      </c>
      <c r="G3408" s="318">
        <v>5.0862500723266983E-5</v>
      </c>
      <c r="H3408" s="318">
        <v>5.3405625759430337E-5</v>
      </c>
      <c r="I3408" s="318">
        <v>1.7267966804751501E-2</v>
      </c>
      <c r="J3408" s="318">
        <v>0</v>
      </c>
      <c r="K3408" s="318" t="s">
        <v>634</v>
      </c>
      <c r="O3408" s="318">
        <v>0</v>
      </c>
      <c r="P3408" s="318">
        <v>0</v>
      </c>
      <c r="Q3408" s="318">
        <v>0</v>
      </c>
      <c r="R3408" s="318">
        <v>2</v>
      </c>
      <c r="S3408" s="318">
        <v>8.6956521739130432E-2</v>
      </c>
      <c r="T3408" s="318">
        <v>0</v>
      </c>
      <c r="U3408" s="318">
        <v>0</v>
      </c>
    </row>
    <row r="3409" spans="1:21" x14ac:dyDescent="0.2">
      <c r="A3409" s="318">
        <v>41484</v>
      </c>
      <c r="B3409" s="318">
        <v>494.25500499999998</v>
      </c>
      <c r="C3409" s="318">
        <v>8.0951369250125137E-5</v>
      </c>
      <c r="D3409" s="318">
        <v>2.5186872499064284E-3</v>
      </c>
      <c r="E3409" s="318">
        <v>7.0094151413377945E-3</v>
      </c>
      <c r="F3409" s="318">
        <v>7.5486009214407014E-3</v>
      </c>
      <c r="G3409" s="318">
        <v>4.9131900623615529E-5</v>
      </c>
      <c r="H3409" s="318">
        <v>5.1588495654796308E-5</v>
      </c>
      <c r="I3409" s="318">
        <v>1.5781637535118787E-2</v>
      </c>
      <c r="J3409" s="318">
        <v>0</v>
      </c>
      <c r="K3409" s="318" t="s">
        <v>634</v>
      </c>
      <c r="O3409" s="318">
        <v>0</v>
      </c>
      <c r="P3409" s="318">
        <v>0</v>
      </c>
      <c r="Q3409" s="318">
        <v>0</v>
      </c>
      <c r="R3409" s="318">
        <v>2</v>
      </c>
      <c r="S3409" s="318">
        <v>8.6956521739130432E-2</v>
      </c>
      <c r="T3409" s="318">
        <v>0</v>
      </c>
      <c r="U3409" s="318">
        <v>0</v>
      </c>
    </row>
    <row r="3410" spans="1:21" x14ac:dyDescent="0.2">
      <c r="A3410" s="318">
        <v>41485</v>
      </c>
      <c r="B3410" s="318">
        <v>493.45599399999998</v>
      </c>
      <c r="C3410" s="318">
        <v>-1.617904782068728E-3</v>
      </c>
      <c r="D3410" s="318">
        <v>1.9264935818332945E-3</v>
      </c>
      <c r="E3410" s="318">
        <v>6.795232007538639E-3</v>
      </c>
      <c r="F3410" s="318">
        <v>7.3179421619646882E-3</v>
      </c>
      <c r="G3410" s="318">
        <v>4.6175178036277599E-5</v>
      </c>
      <c r="H3410" s="318">
        <v>4.848393693809148E-5</v>
      </c>
      <c r="I3410" s="318">
        <v>1.4348343665833563E-2</v>
      </c>
      <c r="J3410" s="318">
        <v>0</v>
      </c>
      <c r="K3410" s="318" t="s">
        <v>634</v>
      </c>
      <c r="O3410" s="318">
        <v>0</v>
      </c>
      <c r="P3410" s="318">
        <v>0</v>
      </c>
      <c r="Q3410" s="318">
        <v>0</v>
      </c>
      <c r="R3410" s="318">
        <v>2</v>
      </c>
      <c r="S3410" s="318">
        <v>8.6956521739130432E-2</v>
      </c>
      <c r="T3410" s="318">
        <v>0</v>
      </c>
      <c r="U3410" s="318">
        <v>0</v>
      </c>
    </row>
    <row r="3411" spans="1:21" x14ac:dyDescent="0.2">
      <c r="A3411" s="318">
        <v>41486</v>
      </c>
      <c r="B3411" s="318">
        <v>495.36498999999998</v>
      </c>
      <c r="C3411" s="318">
        <v>3.8611607208735659E-3</v>
      </c>
      <c r="D3411" s="318">
        <v>1.8126472294336053E-3</v>
      </c>
      <c r="E3411" s="318">
        <v>6.7389349342949151E-3</v>
      </c>
      <c r="F3411" s="318">
        <v>7.2573145446252927E-3</v>
      </c>
      <c r="G3411" s="318">
        <v>4.5413244048660418E-5</v>
      </c>
      <c r="H3411" s="318">
        <v>4.768390625109344E-5</v>
      </c>
      <c r="I3411" s="318">
        <v>1.1706499662654161E-2</v>
      </c>
      <c r="J3411" s="318">
        <v>0</v>
      </c>
      <c r="K3411" s="318" t="s">
        <v>634</v>
      </c>
      <c r="O3411" s="318">
        <v>0</v>
      </c>
      <c r="P3411" s="318">
        <v>0</v>
      </c>
      <c r="Q3411" s="318">
        <v>0</v>
      </c>
      <c r="R3411" s="318">
        <v>2</v>
      </c>
      <c r="S3411" s="318">
        <v>8.6956521739130432E-2</v>
      </c>
      <c r="T3411" s="318">
        <v>0</v>
      </c>
      <c r="U3411" s="318">
        <v>0</v>
      </c>
    </row>
    <row r="3412" spans="1:21" x14ac:dyDescent="0.2">
      <c r="A3412" s="318">
        <v>41487</v>
      </c>
      <c r="B3412" s="318">
        <v>497.77099600000003</v>
      </c>
      <c r="C3412" s="318">
        <v>4.8452794803771678E-3</v>
      </c>
      <c r="D3412" s="318">
        <v>2.639858428851598E-3</v>
      </c>
      <c r="E3412" s="318">
        <v>5.9054662133654189E-3</v>
      </c>
      <c r="F3412" s="318">
        <v>6.3597328451627582E-3</v>
      </c>
      <c r="G3412" s="318">
        <v>3.4874531197200496E-5</v>
      </c>
      <c r="H3412" s="318">
        <v>3.6618257757060522E-5</v>
      </c>
      <c r="I3412" s="318">
        <v>1.4641962036038444E-2</v>
      </c>
      <c r="J3412" s="318">
        <v>0</v>
      </c>
      <c r="K3412" s="318" t="s">
        <v>634</v>
      </c>
      <c r="O3412" s="318">
        <v>0</v>
      </c>
      <c r="P3412" s="318">
        <v>0</v>
      </c>
      <c r="Q3412" s="318">
        <v>0</v>
      </c>
      <c r="R3412" s="318">
        <v>2</v>
      </c>
      <c r="S3412" s="318">
        <v>8.6956521739130432E-2</v>
      </c>
      <c r="T3412" s="318">
        <v>0</v>
      </c>
      <c r="U3412" s="318">
        <v>0</v>
      </c>
    </row>
    <row r="3413" spans="1:21" x14ac:dyDescent="0.2">
      <c r="A3413" s="318">
        <v>41488</v>
      </c>
      <c r="B3413" s="318">
        <v>497.29299900000001</v>
      </c>
      <c r="C3413" s="318">
        <v>-9.6073627257814279E-4</v>
      </c>
      <c r="D3413" s="318">
        <v>1.8296599952424334E-3</v>
      </c>
      <c r="E3413" s="318">
        <v>5.0830410679169949E-3</v>
      </c>
      <c r="F3413" s="318">
        <v>5.4740442269875329E-3</v>
      </c>
      <c r="G3413" s="318">
        <v>2.5837306498130746E-5</v>
      </c>
      <c r="H3413" s="318">
        <v>2.7129171823037285E-5</v>
      </c>
      <c r="I3413" s="318">
        <v>1.9044183207991502E-2</v>
      </c>
      <c r="J3413" s="318">
        <v>0</v>
      </c>
      <c r="K3413" s="318" t="s">
        <v>634</v>
      </c>
      <c r="O3413" s="318">
        <v>0</v>
      </c>
      <c r="P3413" s="318">
        <v>0</v>
      </c>
      <c r="Q3413" s="318">
        <v>0</v>
      </c>
      <c r="R3413" s="318">
        <v>2</v>
      </c>
      <c r="S3413" s="318">
        <v>8.6956521739130432E-2</v>
      </c>
      <c r="T3413" s="318">
        <v>0</v>
      </c>
      <c r="U3413" s="318">
        <v>0</v>
      </c>
    </row>
    <row r="3414" spans="1:21" x14ac:dyDescent="0.2">
      <c r="A3414" s="318">
        <v>41491</v>
      </c>
      <c r="B3414" s="318">
        <v>497.18499800000001</v>
      </c>
      <c r="C3414" s="318">
        <v>-2.1720138756291401E-4</v>
      </c>
      <c r="D3414" s="318">
        <v>1.7673021472932771E-3</v>
      </c>
      <c r="E3414" s="318">
        <v>5.100541309434054E-3</v>
      </c>
      <c r="F3414" s="318">
        <v>5.4928906409289812E-3</v>
      </c>
      <c r="G3414" s="318">
        <v>2.6015521649243252E-5</v>
      </c>
      <c r="H3414" s="318">
        <v>2.7316297731705417E-5</v>
      </c>
      <c r="I3414" s="318">
        <v>1.8421180310445484E-2</v>
      </c>
      <c r="J3414" s="318">
        <v>0</v>
      </c>
      <c r="K3414" s="318" t="s">
        <v>634</v>
      </c>
      <c r="O3414" s="318">
        <v>0</v>
      </c>
      <c r="P3414" s="318">
        <v>0</v>
      </c>
      <c r="Q3414" s="318">
        <v>0</v>
      </c>
      <c r="R3414" s="318">
        <v>2</v>
      </c>
      <c r="S3414" s="318">
        <v>8.6956521739130432E-2</v>
      </c>
      <c r="T3414" s="318">
        <v>0</v>
      </c>
      <c r="U3414" s="318">
        <v>0</v>
      </c>
    </row>
    <row r="3415" spans="1:21" x14ac:dyDescent="0.2">
      <c r="A3415" s="318">
        <v>41492</v>
      </c>
      <c r="B3415" s="318">
        <v>494.02700800000002</v>
      </c>
      <c r="C3415" s="318">
        <v>-6.3719984544815256E-3</v>
      </c>
      <c r="D3415" s="318">
        <v>1.1558435216420596E-3</v>
      </c>
      <c r="E3415" s="318">
        <v>5.2754365875497576E-3</v>
      </c>
      <c r="F3415" s="318">
        <v>5.6812394019766614E-3</v>
      </c>
      <c r="G3415" s="318">
        <v>2.7830231189258631E-5</v>
      </c>
      <c r="H3415" s="318">
        <v>2.9221742748721563E-5</v>
      </c>
      <c r="I3415" s="318">
        <v>1.6729791493864415E-2</v>
      </c>
      <c r="J3415" s="318">
        <v>0</v>
      </c>
      <c r="K3415" s="318" t="s">
        <v>634</v>
      </c>
      <c r="O3415" s="318">
        <v>0</v>
      </c>
      <c r="P3415" s="318">
        <v>0</v>
      </c>
      <c r="Q3415" s="318">
        <v>0</v>
      </c>
      <c r="R3415" s="318">
        <v>2</v>
      </c>
      <c r="S3415" s="318">
        <v>8.6956521739130432E-2</v>
      </c>
      <c r="T3415" s="318">
        <v>0</v>
      </c>
      <c r="U3415" s="318">
        <v>0</v>
      </c>
    </row>
    <row r="3416" spans="1:21" x14ac:dyDescent="0.2">
      <c r="A3416" s="318">
        <v>41493</v>
      </c>
      <c r="B3416" s="318">
        <v>494.56698599999999</v>
      </c>
      <c r="C3416" s="318">
        <v>1.0924162132824199E-3</v>
      </c>
      <c r="D3416" s="318">
        <v>1.196210257531573E-3</v>
      </c>
      <c r="E3416" s="318">
        <v>5.2713578528065666E-3</v>
      </c>
      <c r="F3416" s="318">
        <v>5.6768469184070719E-3</v>
      </c>
      <c r="G3416" s="318">
        <v>2.7787213612345453E-5</v>
      </c>
      <c r="H3416" s="318">
        <v>2.9176574292962726E-5</v>
      </c>
      <c r="I3416" s="318">
        <v>1.1610922454753892E-2</v>
      </c>
      <c r="J3416" s="318">
        <v>0</v>
      </c>
      <c r="K3416" s="318" t="s">
        <v>634</v>
      </c>
      <c r="O3416" s="318">
        <v>0</v>
      </c>
      <c r="P3416" s="318">
        <v>0</v>
      </c>
      <c r="Q3416" s="318">
        <v>0</v>
      </c>
      <c r="R3416" s="318">
        <v>2</v>
      </c>
      <c r="S3416" s="318">
        <v>8.6956521739130432E-2</v>
      </c>
      <c r="T3416" s="318">
        <v>0</v>
      </c>
      <c r="U3416" s="318">
        <v>0</v>
      </c>
    </row>
    <row r="3417" spans="1:21" x14ac:dyDescent="0.2">
      <c r="A3417" s="318">
        <v>41494</v>
      </c>
      <c r="B3417" s="318">
        <v>499.45800800000001</v>
      </c>
      <c r="C3417" s="318">
        <v>9.8409225151027194E-3</v>
      </c>
      <c r="D3417" s="318">
        <v>1.3316828767811271E-3</v>
      </c>
      <c r="E3417" s="318">
        <v>5.461008975625849E-3</v>
      </c>
      <c r="F3417" s="318">
        <v>5.8810865891355292E-3</v>
      </c>
      <c r="G3417" s="318">
        <v>2.9822619031866084E-5</v>
      </c>
      <c r="H3417" s="318">
        <v>3.1313749983459393E-5</v>
      </c>
      <c r="I3417" s="318">
        <v>1.2664990734081588E-2</v>
      </c>
      <c r="J3417" s="318">
        <v>0</v>
      </c>
      <c r="K3417" s="318" t="s">
        <v>634</v>
      </c>
      <c r="O3417" s="318">
        <v>0</v>
      </c>
      <c r="P3417" s="318">
        <v>0</v>
      </c>
      <c r="Q3417" s="318">
        <v>0</v>
      </c>
      <c r="R3417" s="318">
        <v>2</v>
      </c>
      <c r="S3417" s="318">
        <v>8.6956521739130432E-2</v>
      </c>
      <c r="T3417" s="318">
        <v>0</v>
      </c>
      <c r="U3417" s="318">
        <v>0</v>
      </c>
    </row>
    <row r="3418" spans="1:21" x14ac:dyDescent="0.2">
      <c r="A3418" s="318">
        <v>41495</v>
      </c>
      <c r="B3418" s="318">
        <v>500.51299999999998</v>
      </c>
      <c r="C3418" s="318">
        <v>2.1100459573080003E-3</v>
      </c>
      <c r="D3418" s="318">
        <v>6.8409902413488091E-4</v>
      </c>
      <c r="E3418" s="318">
        <v>4.3676967412267526E-3</v>
      </c>
      <c r="F3418" s="318">
        <v>4.7036734136288103E-3</v>
      </c>
      <c r="G3418" s="318">
        <v>1.9076774823322797E-5</v>
      </c>
      <c r="H3418" s="318">
        <v>2.0030613564488936E-5</v>
      </c>
      <c r="I3418" s="318">
        <v>1.8715879984924497E-2</v>
      </c>
      <c r="J3418" s="318">
        <v>0</v>
      </c>
      <c r="K3418" s="318" t="s">
        <v>634</v>
      </c>
      <c r="O3418" s="318">
        <v>0</v>
      </c>
      <c r="P3418" s="318">
        <v>0</v>
      </c>
      <c r="Q3418" s="318">
        <v>0</v>
      </c>
      <c r="R3418" s="318">
        <v>2</v>
      </c>
      <c r="S3418" s="318">
        <v>8.6956521739130432E-2</v>
      </c>
      <c r="T3418" s="318">
        <v>0</v>
      </c>
      <c r="U3418" s="318">
        <v>0</v>
      </c>
    </row>
    <row r="3419" spans="1:21" x14ac:dyDescent="0.2">
      <c r="A3419" s="318">
        <v>41498</v>
      </c>
      <c r="B3419" s="318">
        <v>500.06698599999999</v>
      </c>
      <c r="C3419" s="318">
        <v>-8.9151099518527987E-4</v>
      </c>
      <c r="D3419" s="318">
        <v>7.8383277960298193E-4</v>
      </c>
      <c r="E3419" s="318">
        <v>4.3031390956361337E-3</v>
      </c>
      <c r="F3419" s="318">
        <v>4.6341497953004511E-3</v>
      </c>
      <c r="G3419" s="318">
        <v>1.8517006076392162E-5</v>
      </c>
      <c r="H3419" s="318">
        <v>1.9442856380211771E-5</v>
      </c>
      <c r="I3419" s="318">
        <v>1.5620554940243428E-2</v>
      </c>
      <c r="J3419" s="318">
        <v>0</v>
      </c>
      <c r="K3419" s="318" t="s">
        <v>634</v>
      </c>
      <c r="O3419" s="318">
        <v>0</v>
      </c>
      <c r="P3419" s="318">
        <v>0</v>
      </c>
      <c r="Q3419" s="318">
        <v>0</v>
      </c>
      <c r="R3419" s="318">
        <v>2</v>
      </c>
      <c r="S3419" s="318">
        <v>8.6956521739130432E-2</v>
      </c>
      <c r="T3419" s="318">
        <v>0</v>
      </c>
      <c r="U3419" s="318">
        <v>0</v>
      </c>
    </row>
    <row r="3420" spans="1:21" x14ac:dyDescent="0.2">
      <c r="A3420" s="318">
        <v>41499</v>
      </c>
      <c r="B3420" s="318">
        <v>500.364014</v>
      </c>
      <c r="C3420" s="318">
        <v>5.9380008961665092E-4</v>
      </c>
      <c r="D3420" s="318">
        <v>5.841951121445942E-4</v>
      </c>
      <c r="E3420" s="318">
        <v>4.2042859239866818E-3</v>
      </c>
      <c r="F3420" s="318">
        <v>4.5276925335241188E-3</v>
      </c>
      <c r="G3420" s="318">
        <v>1.7676020130632545E-5</v>
      </c>
      <c r="H3420" s="318">
        <v>1.8559821137164174E-5</v>
      </c>
      <c r="I3420" s="318">
        <v>1.5640024254261253E-2</v>
      </c>
      <c r="J3420" s="318">
        <v>0</v>
      </c>
      <c r="K3420" s="318" t="s">
        <v>634</v>
      </c>
      <c r="O3420" s="318">
        <v>0</v>
      </c>
      <c r="P3420" s="318">
        <v>0</v>
      </c>
      <c r="Q3420" s="318">
        <v>0</v>
      </c>
      <c r="R3420" s="318">
        <v>2</v>
      </c>
      <c r="S3420" s="318">
        <v>8.6956521739130432E-2</v>
      </c>
      <c r="T3420" s="318">
        <v>0</v>
      </c>
      <c r="U3420" s="318">
        <v>0</v>
      </c>
    </row>
    <row r="3421" spans="1:21" x14ac:dyDescent="0.2">
      <c r="A3421" s="318">
        <v>41500</v>
      </c>
      <c r="B3421" s="318">
        <v>503.52801499999998</v>
      </c>
      <c r="C3421" s="318">
        <v>6.3034895887647199E-3</v>
      </c>
      <c r="D3421" s="318">
        <v>9.5223645028410012E-4</v>
      </c>
      <c r="E3421" s="318">
        <v>4.3551567297472659E-3</v>
      </c>
      <c r="F3421" s="318">
        <v>4.6901687858816711E-3</v>
      </c>
      <c r="G3421" s="318">
        <v>1.8967390140662902E-5</v>
      </c>
      <c r="H3421" s="318">
        <v>1.991575964769605E-5</v>
      </c>
      <c r="I3421" s="318">
        <v>1.4927395661540147E-2</v>
      </c>
      <c r="J3421" s="318">
        <v>0</v>
      </c>
      <c r="K3421" s="318" t="s">
        <v>634</v>
      </c>
      <c r="O3421" s="318">
        <v>0</v>
      </c>
      <c r="P3421" s="318">
        <v>0</v>
      </c>
      <c r="Q3421" s="318">
        <v>0</v>
      </c>
      <c r="R3421" s="318">
        <v>2</v>
      </c>
      <c r="S3421" s="318">
        <v>8.6956521739130432E-2</v>
      </c>
      <c r="T3421" s="318">
        <v>0</v>
      </c>
      <c r="U3421" s="318">
        <v>0</v>
      </c>
    </row>
    <row r="3422" spans="1:21" x14ac:dyDescent="0.2">
      <c r="A3422" s="318">
        <v>41501</v>
      </c>
      <c r="B3422" s="318">
        <v>499.80200200000002</v>
      </c>
      <c r="C3422" s="318">
        <v>-7.4273271320556295E-3</v>
      </c>
      <c r="D3422" s="318">
        <v>4.5289567094743089E-4</v>
      </c>
      <c r="E3422" s="318">
        <v>4.6898346985538202E-3</v>
      </c>
      <c r="F3422" s="318">
        <v>5.0505912138271904E-3</v>
      </c>
      <c r="G3422" s="318">
        <v>2.1994549499759402E-5</v>
      </c>
      <c r="H3422" s="318">
        <v>2.3094276974747373E-5</v>
      </c>
      <c r="I3422" s="318">
        <v>1.7030538180313064E-2</v>
      </c>
      <c r="J3422" s="318">
        <v>0</v>
      </c>
      <c r="K3422" s="318" t="s">
        <v>634</v>
      </c>
      <c r="O3422" s="318">
        <v>0</v>
      </c>
      <c r="P3422" s="318">
        <v>0</v>
      </c>
      <c r="Q3422" s="318">
        <v>0</v>
      </c>
      <c r="R3422" s="318">
        <v>2</v>
      </c>
      <c r="S3422" s="318">
        <v>8.6956521739130432E-2</v>
      </c>
      <c r="T3422" s="318">
        <v>0</v>
      </c>
      <c r="U3422" s="318">
        <v>0</v>
      </c>
    </row>
    <row r="3423" spans="1:21" x14ac:dyDescent="0.2">
      <c r="A3423" s="318">
        <v>41502</v>
      </c>
      <c r="B3423" s="318">
        <v>501.66900600000002</v>
      </c>
      <c r="C3423" s="318">
        <v>3.7285276318470843E-3</v>
      </c>
      <c r="D3423" s="318">
        <v>9.5076184710072165E-4</v>
      </c>
      <c r="E3423" s="318">
        <v>4.4377326423754122E-3</v>
      </c>
      <c r="F3423" s="318">
        <v>4.7790966917889048E-3</v>
      </c>
      <c r="G3423" s="318">
        <v>1.969347100520426E-5</v>
      </c>
      <c r="H3423" s="318">
        <v>2.0678144555464472E-5</v>
      </c>
      <c r="I3423" s="318">
        <v>1.1449685166959806E-2</v>
      </c>
      <c r="J3423" s="318">
        <v>0</v>
      </c>
      <c r="K3423" s="318" t="s">
        <v>634</v>
      </c>
      <c r="O3423" s="318">
        <v>0</v>
      </c>
      <c r="P3423" s="318">
        <v>0</v>
      </c>
      <c r="Q3423" s="318">
        <v>0</v>
      </c>
      <c r="R3423" s="318">
        <v>2</v>
      </c>
      <c r="S3423" s="318">
        <v>8.6956521739130432E-2</v>
      </c>
      <c r="T3423" s="318">
        <v>0</v>
      </c>
      <c r="U3423" s="318">
        <v>0</v>
      </c>
    </row>
    <row r="3424" spans="1:21" x14ac:dyDescent="0.2">
      <c r="A3424" s="318">
        <v>41505</v>
      </c>
      <c r="B3424" s="318">
        <v>503.50799599999999</v>
      </c>
      <c r="C3424" s="318">
        <v>3.6590412397609425E-3</v>
      </c>
      <c r="D3424" s="318">
        <v>6.9823201736601327E-4</v>
      </c>
      <c r="E3424" s="318">
        <v>4.0968425439213644E-3</v>
      </c>
      <c r="F3424" s="318">
        <v>4.4119842780691613E-3</v>
      </c>
      <c r="G3424" s="318">
        <v>1.6784118829684076E-5</v>
      </c>
      <c r="H3424" s="318">
        <v>1.7623324771168282E-5</v>
      </c>
      <c r="I3424" s="318">
        <v>1.4098107001888294E-2</v>
      </c>
      <c r="J3424" s="318">
        <v>0</v>
      </c>
      <c r="K3424" s="318" t="s">
        <v>634</v>
      </c>
      <c r="O3424" s="318">
        <v>0</v>
      </c>
      <c r="P3424" s="318">
        <v>0</v>
      </c>
      <c r="Q3424" s="318">
        <v>0</v>
      </c>
      <c r="R3424" s="318">
        <v>2</v>
      </c>
      <c r="S3424" s="318">
        <v>8.6956521739130432E-2</v>
      </c>
      <c r="T3424" s="318">
        <v>0</v>
      </c>
      <c r="U3424" s="318">
        <v>0</v>
      </c>
    </row>
    <row r="3425" spans="1:21" x14ac:dyDescent="0.2">
      <c r="A3425" s="318">
        <v>41506</v>
      </c>
      <c r="B3425" s="318">
        <v>498.25500499999998</v>
      </c>
      <c r="C3425" s="318">
        <v>-1.048758866617378E-2</v>
      </c>
      <c r="D3425" s="318">
        <v>1.885527897645701E-4</v>
      </c>
      <c r="E3425" s="318">
        <v>4.7703085255382648E-3</v>
      </c>
      <c r="F3425" s="318">
        <v>5.1372553351950543E-3</v>
      </c>
      <c r="G3425" s="318">
        <v>2.2755843428823051E-5</v>
      </c>
      <c r="H3425" s="318">
        <v>2.3893635600264206E-5</v>
      </c>
      <c r="I3425" s="318">
        <v>1.6468914993809609E-2</v>
      </c>
      <c r="J3425" s="318">
        <v>0</v>
      </c>
      <c r="K3425" s="318" t="s">
        <v>634</v>
      </c>
      <c r="O3425" s="318">
        <v>0</v>
      </c>
      <c r="P3425" s="318">
        <v>0</v>
      </c>
      <c r="Q3425" s="318">
        <v>0</v>
      </c>
      <c r="R3425" s="318">
        <v>2</v>
      </c>
      <c r="S3425" s="318">
        <v>8.6956521739130432E-2</v>
      </c>
      <c r="T3425" s="318">
        <v>0</v>
      </c>
      <c r="U3425" s="318">
        <v>0</v>
      </c>
    </row>
    <row r="3426" spans="1:21" x14ac:dyDescent="0.2">
      <c r="A3426" s="318">
        <v>41507</v>
      </c>
      <c r="B3426" s="318">
        <v>498.25201399999997</v>
      </c>
      <c r="C3426" s="318">
        <v>-6.0029682541168874E-6</v>
      </c>
      <c r="D3426" s="318">
        <v>6.1110508545598389E-5</v>
      </c>
      <c r="E3426" s="318">
        <v>4.7363205858093069E-3</v>
      </c>
      <c r="F3426" s="318">
        <v>5.1006529385638688E-3</v>
      </c>
      <c r="G3426" s="318">
        <v>2.2432732691561019E-5</v>
      </c>
      <c r="H3426" s="318">
        <v>2.355436932613907E-5</v>
      </c>
      <c r="I3426" s="318">
        <v>1.4061873956026524E-2</v>
      </c>
      <c r="J3426" s="318">
        <v>0</v>
      </c>
      <c r="K3426" s="318" t="s">
        <v>634</v>
      </c>
      <c r="O3426" s="318">
        <v>0</v>
      </c>
      <c r="P3426" s="318">
        <v>0</v>
      </c>
      <c r="Q3426" s="318">
        <v>0</v>
      </c>
      <c r="R3426" s="318">
        <v>2</v>
      </c>
      <c r="S3426" s="318">
        <v>8.6956521739130432E-2</v>
      </c>
      <c r="T3426" s="318">
        <v>0</v>
      </c>
      <c r="U3426" s="318">
        <v>0</v>
      </c>
    </row>
    <row r="3427" spans="1:21" x14ac:dyDescent="0.2">
      <c r="A3427" s="318">
        <v>41508</v>
      </c>
      <c r="B3427" s="318">
        <v>502.09799199999998</v>
      </c>
      <c r="C3427" s="318">
        <v>7.6893025970660167E-3</v>
      </c>
      <c r="D3427" s="318">
        <v>3.8709447708790211E-4</v>
      </c>
      <c r="E3427" s="318">
        <v>5.0199603615202456E-3</v>
      </c>
      <c r="F3427" s="318">
        <v>5.4061111585602638E-3</v>
      </c>
      <c r="G3427" s="318">
        <v>2.520000203123447E-5</v>
      </c>
      <c r="H3427" s="318">
        <v>2.6460002132796195E-5</v>
      </c>
      <c r="I3427" s="318">
        <v>1.80187856153948E-2</v>
      </c>
      <c r="J3427" s="318">
        <v>0</v>
      </c>
      <c r="K3427" s="318" t="s">
        <v>634</v>
      </c>
      <c r="O3427" s="318">
        <v>0</v>
      </c>
      <c r="P3427" s="318">
        <v>0</v>
      </c>
      <c r="Q3427" s="318">
        <v>0</v>
      </c>
      <c r="R3427" s="318">
        <v>2</v>
      </c>
      <c r="S3427" s="318">
        <v>8.6956521739130432E-2</v>
      </c>
      <c r="T3427" s="318">
        <v>0</v>
      </c>
      <c r="U3427" s="318">
        <v>0</v>
      </c>
    </row>
    <row r="3428" spans="1:21" x14ac:dyDescent="0.2">
      <c r="A3428" s="318">
        <v>41509</v>
      </c>
      <c r="B3428" s="318">
        <v>501.23998999999998</v>
      </c>
      <c r="C3428" s="318">
        <v>-1.7102954827556839E-3</v>
      </c>
      <c r="D3428" s="318">
        <v>4.8526686262725862E-4</v>
      </c>
      <c r="E3428" s="318">
        <v>4.9542876705843701E-3</v>
      </c>
      <c r="F3428" s="318">
        <v>5.3353867221677832E-3</v>
      </c>
      <c r="G3428" s="318">
        <v>2.4544966322904304E-5</v>
      </c>
      <c r="H3428" s="318">
        <v>2.5772214639049522E-5</v>
      </c>
      <c r="I3428" s="318">
        <v>1.7448103969754214E-2</v>
      </c>
      <c r="J3428" s="318">
        <v>0</v>
      </c>
      <c r="K3428" s="318" t="s">
        <v>634</v>
      </c>
      <c r="O3428" s="318">
        <v>0</v>
      </c>
      <c r="P3428" s="318">
        <v>0</v>
      </c>
      <c r="Q3428" s="318">
        <v>0</v>
      </c>
      <c r="R3428" s="318">
        <v>2</v>
      </c>
      <c r="S3428" s="318">
        <v>8.6956521739130432E-2</v>
      </c>
      <c r="T3428" s="318">
        <v>0</v>
      </c>
      <c r="U3428" s="318">
        <v>0</v>
      </c>
    </row>
    <row r="3429" spans="1:21" x14ac:dyDescent="0.2">
      <c r="A3429" s="318">
        <v>41512</v>
      </c>
      <c r="B3429" s="318">
        <v>500.79998799999998</v>
      </c>
      <c r="C3429" s="318">
        <v>-8.7821252233424678E-4</v>
      </c>
      <c r="D3429" s="318">
        <v>6.3029327332377939E-4</v>
      </c>
      <c r="E3429" s="318">
        <v>4.8624949138163821E-3</v>
      </c>
      <c r="F3429" s="318">
        <v>5.2365329841099501E-3</v>
      </c>
      <c r="G3429" s="318">
        <v>2.3643856786890185E-5</v>
      </c>
      <c r="H3429" s="318">
        <v>2.4826049626234694E-5</v>
      </c>
      <c r="I3429" s="318">
        <v>1.3822481984215965E-2</v>
      </c>
      <c r="J3429" s="318">
        <v>0</v>
      </c>
      <c r="K3429" s="318" t="s">
        <v>634</v>
      </c>
      <c r="O3429" s="318">
        <v>0</v>
      </c>
      <c r="P3429" s="318">
        <v>0</v>
      </c>
      <c r="Q3429" s="318">
        <v>0</v>
      </c>
      <c r="R3429" s="318">
        <v>2</v>
      </c>
      <c r="S3429" s="318">
        <v>8.6956521739130432E-2</v>
      </c>
      <c r="T3429" s="318">
        <v>0</v>
      </c>
      <c r="U3429" s="318">
        <v>0</v>
      </c>
    </row>
    <row r="3430" spans="1:21" x14ac:dyDescent="0.2">
      <c r="A3430" s="318">
        <v>41513</v>
      </c>
      <c r="B3430" s="318">
        <v>496.78500400000001</v>
      </c>
      <c r="C3430" s="318">
        <v>-8.0494508457251528E-3</v>
      </c>
      <c r="D3430" s="318">
        <v>2.4313126308686135E-4</v>
      </c>
      <c r="E3430" s="318">
        <v>5.2190302466876568E-3</v>
      </c>
      <c r="F3430" s="318">
        <v>5.6204941118174765E-3</v>
      </c>
      <c r="G3430" s="318">
        <v>2.7238276715840619E-5</v>
      </c>
      <c r="H3430" s="318">
        <v>2.860019055163265E-5</v>
      </c>
      <c r="I3430" s="318">
        <v>1.5602231166207126E-2</v>
      </c>
      <c r="J3430" s="318">
        <v>0</v>
      </c>
      <c r="K3430" s="318" t="s">
        <v>634</v>
      </c>
      <c r="O3430" s="318">
        <v>0</v>
      </c>
      <c r="P3430" s="318">
        <v>0</v>
      </c>
      <c r="Q3430" s="318">
        <v>0</v>
      </c>
      <c r="R3430" s="318">
        <v>2</v>
      </c>
      <c r="S3430" s="318">
        <v>8.6956521739130432E-2</v>
      </c>
      <c r="T3430" s="318">
        <v>0</v>
      </c>
      <c r="U3430" s="318">
        <v>0</v>
      </c>
    </row>
    <row r="3431" spans="1:21" x14ac:dyDescent="0.2">
      <c r="A3431" s="318">
        <v>41514</v>
      </c>
      <c r="B3431" s="318">
        <v>500.44101000000001</v>
      </c>
      <c r="C3431" s="318">
        <v>7.3323846926235184E-3</v>
      </c>
      <c r="D3431" s="318">
        <v>6.6933552378649233E-4</v>
      </c>
      <c r="E3431" s="318">
        <v>5.4210005618660125E-3</v>
      </c>
      <c r="F3431" s="318">
        <v>5.8380006050864752E-3</v>
      </c>
      <c r="G3431" s="318">
        <v>2.9387247091751623E-5</v>
      </c>
      <c r="H3431" s="318">
        <v>3.0856609446339204E-5</v>
      </c>
      <c r="I3431" s="318">
        <v>1.2139578266594562E-2</v>
      </c>
      <c r="J3431" s="318">
        <v>0</v>
      </c>
      <c r="K3431" s="318" t="s">
        <v>634</v>
      </c>
      <c r="O3431" s="318">
        <v>0</v>
      </c>
      <c r="P3431" s="318">
        <v>0</v>
      </c>
      <c r="Q3431" s="318">
        <v>0</v>
      </c>
      <c r="R3431" s="318">
        <v>2</v>
      </c>
      <c r="S3431" s="318">
        <v>8.6956521739130432E-2</v>
      </c>
      <c r="T3431" s="318">
        <v>0</v>
      </c>
      <c r="U3431" s="318">
        <v>0</v>
      </c>
    </row>
    <row r="3432" spans="1:21" x14ac:dyDescent="0.2">
      <c r="A3432" s="318">
        <v>41515</v>
      </c>
      <c r="B3432" s="318">
        <v>502.00799599999999</v>
      </c>
      <c r="C3432" s="318">
        <v>3.1263181806023472E-3</v>
      </c>
      <c r="D3432" s="318">
        <v>6.3434302186881502E-4</v>
      </c>
      <c r="E3432" s="318">
        <v>5.4017045621876005E-3</v>
      </c>
      <c r="F3432" s="318">
        <v>5.8172202977404925E-3</v>
      </c>
      <c r="G3432" s="318">
        <v>2.9178412177158335E-5</v>
      </c>
      <c r="H3432" s="318">
        <v>3.0637332786016251E-5</v>
      </c>
      <c r="I3432" s="318">
        <v>1.4361846381436956E-2</v>
      </c>
      <c r="J3432" s="318">
        <v>0</v>
      </c>
      <c r="K3432" s="318" t="s">
        <v>634</v>
      </c>
      <c r="O3432" s="318">
        <v>0</v>
      </c>
      <c r="P3432" s="318">
        <v>0</v>
      </c>
      <c r="Q3432" s="318">
        <v>0</v>
      </c>
      <c r="R3432" s="318">
        <v>2</v>
      </c>
      <c r="S3432" s="318">
        <v>8.6956521739130432E-2</v>
      </c>
      <c r="T3432" s="318">
        <v>0</v>
      </c>
      <c r="U3432" s="318">
        <v>0</v>
      </c>
    </row>
    <row r="3433" spans="1:21" x14ac:dyDescent="0.2">
      <c r="A3433" s="318">
        <v>41516</v>
      </c>
      <c r="B3433" s="318">
        <v>496.78500400000001</v>
      </c>
      <c r="C3433" s="318">
        <v>-1.0458702873225987E-2</v>
      </c>
      <c r="D3433" s="318">
        <v>-9.4418042588478103E-5</v>
      </c>
      <c r="E3433" s="318">
        <v>5.8212497732265537E-3</v>
      </c>
      <c r="F3433" s="318">
        <v>6.2690382173209037E-3</v>
      </c>
      <c r="G3433" s="318">
        <v>3.3886948922290205E-5</v>
      </c>
      <c r="H3433" s="318">
        <v>3.5581296368404715E-5</v>
      </c>
      <c r="I3433" s="318">
        <v>1.5329054918003899E-2</v>
      </c>
      <c r="J3433" s="318">
        <v>0</v>
      </c>
      <c r="K3433" s="318" t="s">
        <v>634</v>
      </c>
      <c r="O3433" s="318">
        <v>0</v>
      </c>
      <c r="P3433" s="318">
        <v>0</v>
      </c>
      <c r="Q3433" s="318">
        <v>0</v>
      </c>
      <c r="R3433" s="318">
        <v>2</v>
      </c>
      <c r="S3433" s="318">
        <v>8.6956521739130432E-2</v>
      </c>
      <c r="T3433" s="318">
        <v>0</v>
      </c>
      <c r="U3433" s="318">
        <v>0</v>
      </c>
    </row>
    <row r="3434" spans="1:21" x14ac:dyDescent="0.2">
      <c r="A3434" s="318">
        <v>41519</v>
      </c>
      <c r="B3434" s="318">
        <v>502.966003</v>
      </c>
      <c r="C3434" s="318">
        <v>1.2365234367848832E-2</v>
      </c>
      <c r="D3434" s="318">
        <v>5.4015198790804454E-4</v>
      </c>
      <c r="E3434" s="318">
        <v>6.4178467875270146E-3</v>
      </c>
      <c r="F3434" s="318">
        <v>6.9115273096444765E-3</v>
      </c>
      <c r="G3434" s="318">
        <v>4.1188757388170815E-5</v>
      </c>
      <c r="H3434" s="318">
        <v>4.3248195257579355E-5</v>
      </c>
      <c r="I3434" s="318">
        <v>1.2040312758185212E-2</v>
      </c>
      <c r="J3434" s="318">
        <v>0</v>
      </c>
      <c r="K3434" s="318" t="s">
        <v>634</v>
      </c>
      <c r="O3434" s="318">
        <v>0</v>
      </c>
      <c r="P3434" s="318">
        <v>0</v>
      </c>
      <c r="Q3434" s="318">
        <v>0</v>
      </c>
      <c r="R3434" s="318">
        <v>2</v>
      </c>
      <c r="S3434" s="318">
        <v>8.6956521739130432E-2</v>
      </c>
      <c r="T3434" s="318">
        <v>0</v>
      </c>
      <c r="U3434" s="318">
        <v>0</v>
      </c>
    </row>
    <row r="3435" spans="1:21" x14ac:dyDescent="0.2">
      <c r="A3435" s="318">
        <v>41520</v>
      </c>
      <c r="B3435" s="318">
        <v>503.38299599999999</v>
      </c>
      <c r="C3435" s="318">
        <v>8.2872447685575831E-4</v>
      </c>
      <c r="D3435" s="318">
        <v>5.8995798145179083E-4</v>
      </c>
      <c r="E3435" s="318">
        <v>6.4157335680832556E-3</v>
      </c>
      <c r="F3435" s="318">
        <v>6.9092515348588906E-3</v>
      </c>
      <c r="G3435" s="318">
        <v>4.1161637216630299E-5</v>
      </c>
      <c r="H3435" s="318">
        <v>4.3219719077461814E-5</v>
      </c>
      <c r="I3435" s="318">
        <v>1.6974165432475891E-2</v>
      </c>
      <c r="J3435" s="318">
        <v>0</v>
      </c>
      <c r="K3435" s="318" t="s">
        <v>634</v>
      </c>
      <c r="O3435" s="318">
        <v>0</v>
      </c>
      <c r="P3435" s="318">
        <v>0</v>
      </c>
      <c r="Q3435" s="318">
        <v>0</v>
      </c>
      <c r="R3435" s="318">
        <v>2</v>
      </c>
      <c r="S3435" s="318">
        <v>8.6956521739130432E-2</v>
      </c>
      <c r="T3435" s="318">
        <v>0</v>
      </c>
      <c r="U3435" s="318">
        <v>0</v>
      </c>
    </row>
    <row r="3436" spans="1:21" x14ac:dyDescent="0.2">
      <c r="A3436" s="318">
        <v>41521</v>
      </c>
      <c r="B3436" s="318">
        <v>503.12200899999999</v>
      </c>
      <c r="C3436" s="318">
        <v>-5.1860051277003599E-4</v>
      </c>
      <c r="D3436" s="318">
        <v>8.6869121677138588E-4</v>
      </c>
      <c r="E3436" s="318">
        <v>6.2223840780924874E-3</v>
      </c>
      <c r="F3436" s="318">
        <v>6.7010290071765248E-3</v>
      </c>
      <c r="G3436" s="318">
        <v>3.8718063615298892E-5</v>
      </c>
      <c r="H3436" s="318">
        <v>4.0653966796063838E-5</v>
      </c>
      <c r="I3436" s="318">
        <v>1.8345602712162519E-2</v>
      </c>
      <c r="J3436" s="318">
        <v>0</v>
      </c>
      <c r="K3436" s="318" t="s">
        <v>634</v>
      </c>
      <c r="O3436" s="318">
        <v>0</v>
      </c>
      <c r="P3436" s="318">
        <v>0</v>
      </c>
      <c r="Q3436" s="318">
        <v>0</v>
      </c>
      <c r="R3436" s="318">
        <v>2</v>
      </c>
      <c r="S3436" s="318">
        <v>8.6956521739130432E-2</v>
      </c>
      <c r="T3436" s="318">
        <v>0</v>
      </c>
      <c r="U3436" s="318">
        <v>0</v>
      </c>
    </row>
    <row r="3437" spans="1:21" x14ac:dyDescent="0.2">
      <c r="A3437" s="318">
        <v>41522</v>
      </c>
      <c r="B3437" s="318">
        <v>503.04699699999998</v>
      </c>
      <c r="C3437" s="318">
        <v>-1.4910417572327645E-4</v>
      </c>
      <c r="D3437" s="318">
        <v>8.09571198247305E-4</v>
      </c>
      <c r="E3437" s="318">
        <v>6.226049020785579E-3</v>
      </c>
      <c r="F3437" s="318">
        <v>6.7049758685383152E-3</v>
      </c>
      <c r="G3437" s="318">
        <v>3.8763686409225067E-5</v>
      </c>
      <c r="H3437" s="318">
        <v>4.0701870729686319E-5</v>
      </c>
      <c r="I3437" s="318">
        <v>1.7695740718321407E-2</v>
      </c>
      <c r="J3437" s="318">
        <v>0</v>
      </c>
      <c r="K3437" s="318" t="s">
        <v>634</v>
      </c>
      <c r="O3437" s="318">
        <v>0</v>
      </c>
      <c r="P3437" s="318">
        <v>0</v>
      </c>
      <c r="Q3437" s="318">
        <v>0</v>
      </c>
      <c r="R3437" s="318">
        <v>2</v>
      </c>
      <c r="S3437" s="318">
        <v>8.6956521739130432E-2</v>
      </c>
      <c r="T3437" s="318">
        <v>0</v>
      </c>
      <c r="U3437" s="318">
        <v>0</v>
      </c>
    </row>
    <row r="3438" spans="1:21" x14ac:dyDescent="0.2">
      <c r="A3438" s="318">
        <v>41523</v>
      </c>
      <c r="B3438" s="318">
        <v>502.80300899999997</v>
      </c>
      <c r="C3438" s="318">
        <v>-4.8513794965449026E-4</v>
      </c>
      <c r="D3438" s="318">
        <v>3.1785403325886627E-4</v>
      </c>
      <c r="E3438" s="318">
        <v>5.8749774134734603E-3</v>
      </c>
      <c r="F3438" s="318">
        <v>6.3268987529714188E-3</v>
      </c>
      <c r="G3438" s="318">
        <v>3.4515359608823314E-5</v>
      </c>
      <c r="H3438" s="318">
        <v>3.6241127589264479E-5</v>
      </c>
      <c r="I3438" s="318">
        <v>1.8244586752840169E-2</v>
      </c>
      <c r="J3438" s="318">
        <v>0</v>
      </c>
      <c r="K3438" s="318" t="s">
        <v>634</v>
      </c>
      <c r="O3438" s="318">
        <v>0</v>
      </c>
      <c r="P3438" s="318">
        <v>0</v>
      </c>
      <c r="Q3438" s="318">
        <v>0</v>
      </c>
      <c r="R3438" s="318">
        <v>2</v>
      </c>
      <c r="S3438" s="318">
        <v>8.6956521739130432E-2</v>
      </c>
      <c r="T3438" s="318">
        <v>0</v>
      </c>
      <c r="U3438" s="318">
        <v>0</v>
      </c>
    </row>
    <row r="3439" spans="1:21" x14ac:dyDescent="0.2">
      <c r="A3439" s="318">
        <v>41526</v>
      </c>
      <c r="B3439" s="318">
        <v>503.40399200000002</v>
      </c>
      <c r="C3439" s="318">
        <v>1.1945515602003933E-3</v>
      </c>
      <c r="D3439" s="318">
        <v>2.7425906196802783E-4</v>
      </c>
      <c r="E3439" s="318">
        <v>5.8644007702647076E-3</v>
      </c>
      <c r="F3439" s="318">
        <v>6.3155085218235306E-3</v>
      </c>
      <c r="G3439" s="318">
        <v>3.4391196394281293E-5</v>
      </c>
      <c r="H3439" s="318">
        <v>3.6110756213995359E-5</v>
      </c>
      <c r="I3439" s="318">
        <v>1.8125552849713487E-2</v>
      </c>
      <c r="J3439" s="318">
        <v>0</v>
      </c>
      <c r="K3439" s="318" t="s">
        <v>634</v>
      </c>
      <c r="O3439" s="318">
        <v>0</v>
      </c>
      <c r="P3439" s="318">
        <v>0</v>
      </c>
      <c r="Q3439" s="318">
        <v>0</v>
      </c>
      <c r="R3439" s="318">
        <v>2</v>
      </c>
      <c r="S3439" s="318">
        <v>8.6956521739130432E-2</v>
      </c>
      <c r="T3439" s="318">
        <v>0</v>
      </c>
      <c r="U3439" s="318">
        <v>0</v>
      </c>
    </row>
    <row r="3440" spans="1:21" x14ac:dyDescent="0.2">
      <c r="A3440" s="318">
        <v>41527</v>
      </c>
      <c r="B3440" s="318">
        <v>504.99600199999998</v>
      </c>
      <c r="C3440" s="318">
        <v>3.1574996670790164E-3</v>
      </c>
      <c r="D3440" s="318">
        <v>4.6706909350442298E-4</v>
      </c>
      <c r="E3440" s="318">
        <v>5.8906591081684103E-3</v>
      </c>
      <c r="F3440" s="318">
        <v>6.3437867318736725E-3</v>
      </c>
      <c r="G3440" s="318">
        <v>3.4699864728647453E-5</v>
      </c>
      <c r="H3440" s="318">
        <v>3.6434857965079824E-5</v>
      </c>
      <c r="I3440" s="318">
        <v>1.4333509070910426E-2</v>
      </c>
      <c r="J3440" s="318">
        <v>0</v>
      </c>
      <c r="K3440" s="318" t="s">
        <v>634</v>
      </c>
      <c r="O3440" s="318">
        <v>0</v>
      </c>
      <c r="P3440" s="318">
        <v>0</v>
      </c>
      <c r="Q3440" s="318">
        <v>0</v>
      </c>
      <c r="R3440" s="318">
        <v>2</v>
      </c>
      <c r="S3440" s="318">
        <v>8.6956521739130432E-2</v>
      </c>
      <c r="T3440" s="318">
        <v>0</v>
      </c>
      <c r="U3440" s="318">
        <v>0</v>
      </c>
    </row>
    <row r="3441" spans="1:21" x14ac:dyDescent="0.2">
      <c r="A3441" s="318">
        <v>41528</v>
      </c>
      <c r="B3441" s="318">
        <v>508.06900000000002</v>
      </c>
      <c r="C3441" s="318">
        <v>6.0667527141764141E-3</v>
      </c>
      <c r="D3441" s="318">
        <v>7.2768588515012588E-4</v>
      </c>
      <c r="E3441" s="318">
        <v>6.0162752061610099E-3</v>
      </c>
      <c r="F3441" s="318">
        <v>6.4790656066349333E-3</v>
      </c>
      <c r="G3441" s="318">
        <v>3.6195567356267701E-5</v>
      </c>
      <c r="H3441" s="318">
        <v>3.800534572408109E-5</v>
      </c>
      <c r="I3441" s="318">
        <v>1.6970008730523609E-2</v>
      </c>
      <c r="J3441" s="318">
        <v>0</v>
      </c>
      <c r="K3441" s="318" t="s">
        <v>634</v>
      </c>
      <c r="O3441" s="318">
        <v>0</v>
      </c>
      <c r="P3441" s="318">
        <v>0</v>
      </c>
      <c r="Q3441" s="318">
        <v>0</v>
      </c>
      <c r="R3441" s="318">
        <v>2</v>
      </c>
      <c r="S3441" s="318">
        <v>8.6956521739130432E-2</v>
      </c>
      <c r="T3441" s="318">
        <v>0</v>
      </c>
      <c r="U3441" s="318">
        <v>0</v>
      </c>
    </row>
    <row r="3442" spans="1:21" x14ac:dyDescent="0.2">
      <c r="A3442" s="318">
        <v>41529</v>
      </c>
      <c r="B3442" s="318">
        <v>505.72699</v>
      </c>
      <c r="C3442" s="318">
        <v>-4.6202869006201968E-3</v>
      </c>
      <c r="D3442" s="318">
        <v>2.0750605232227261E-4</v>
      </c>
      <c r="E3442" s="318">
        <v>5.9822246901690117E-3</v>
      </c>
      <c r="F3442" s="318">
        <v>6.4423958201820127E-3</v>
      </c>
      <c r="G3442" s="318">
        <v>3.5787012243667731E-5</v>
      </c>
      <c r="H3442" s="318">
        <v>3.757636285585112E-5</v>
      </c>
      <c r="I3442" s="318">
        <v>1.8695906100006574E-2</v>
      </c>
      <c r="J3442" s="318">
        <v>0</v>
      </c>
      <c r="K3442" s="318" t="s">
        <v>634</v>
      </c>
      <c r="O3442" s="318">
        <v>0</v>
      </c>
      <c r="P3442" s="318">
        <v>0</v>
      </c>
      <c r="Q3442" s="318">
        <v>0</v>
      </c>
      <c r="R3442" s="318">
        <v>2</v>
      </c>
      <c r="S3442" s="318">
        <v>8.6956521739130432E-2</v>
      </c>
      <c r="T3442" s="318">
        <v>0</v>
      </c>
      <c r="U3442" s="318">
        <v>0</v>
      </c>
    </row>
    <row r="3443" spans="1:21" x14ac:dyDescent="0.2">
      <c r="A3443" s="318">
        <v>41530</v>
      </c>
      <c r="B3443" s="318">
        <v>506.38400300000001</v>
      </c>
      <c r="C3443" s="318">
        <v>1.2983024526595777E-3</v>
      </c>
      <c r="D3443" s="318">
        <v>6.2301222302299693E-4</v>
      </c>
      <c r="E3443" s="318">
        <v>5.7228220790592798E-3</v>
      </c>
      <c r="F3443" s="318">
        <v>6.1630391620638393E-3</v>
      </c>
      <c r="G3443" s="318">
        <v>3.2750692548568375E-5</v>
      </c>
      <c r="H3443" s="318">
        <v>3.4388227175996795E-5</v>
      </c>
      <c r="I3443" s="318">
        <v>1.415937178898214E-2</v>
      </c>
      <c r="J3443" s="318">
        <v>0</v>
      </c>
      <c r="K3443" s="318" t="s">
        <v>634</v>
      </c>
      <c r="O3443" s="318">
        <v>0</v>
      </c>
      <c r="P3443" s="318">
        <v>0</v>
      </c>
      <c r="Q3443" s="318">
        <v>0</v>
      </c>
      <c r="R3443" s="318">
        <v>2</v>
      </c>
      <c r="S3443" s="318">
        <v>8.6956521739130432E-2</v>
      </c>
      <c r="T3443" s="318">
        <v>0</v>
      </c>
      <c r="U3443" s="318">
        <v>0</v>
      </c>
    </row>
    <row r="3444" spans="1:21" x14ac:dyDescent="0.2">
      <c r="A3444" s="318">
        <v>41533</v>
      </c>
      <c r="B3444" s="318">
        <v>506.55398600000001</v>
      </c>
      <c r="C3444" s="318">
        <v>3.3562370735742487E-4</v>
      </c>
      <c r="D3444" s="318">
        <v>4.6144536947587025E-4</v>
      </c>
      <c r="E3444" s="318">
        <v>5.6784858737360293E-3</v>
      </c>
      <c r="F3444" s="318">
        <v>6.1152924794080311E-3</v>
      </c>
      <c r="G3444" s="318">
        <v>3.2245201818219634E-5</v>
      </c>
      <c r="H3444" s="318">
        <v>3.3857461909130619E-5</v>
      </c>
      <c r="I3444" s="318">
        <v>1.4443424730854615E-2</v>
      </c>
      <c r="J3444" s="318">
        <v>0</v>
      </c>
      <c r="K3444" s="318" t="s">
        <v>634</v>
      </c>
      <c r="O3444" s="318">
        <v>0</v>
      </c>
      <c r="P3444" s="318">
        <v>0</v>
      </c>
      <c r="Q3444" s="318">
        <v>0</v>
      </c>
      <c r="R3444" s="318">
        <v>2</v>
      </c>
      <c r="S3444" s="318">
        <v>8.6956521739130432E-2</v>
      </c>
      <c r="T3444" s="318">
        <v>0</v>
      </c>
      <c r="U3444" s="318">
        <v>0</v>
      </c>
    </row>
    <row r="3445" spans="1:21" x14ac:dyDescent="0.2">
      <c r="A3445" s="318">
        <v>41534</v>
      </c>
      <c r="B3445" s="318">
        <v>505.95901500000002</v>
      </c>
      <c r="C3445" s="318">
        <v>-1.1752364026784534E-3</v>
      </c>
      <c r="D3445" s="318">
        <v>2.3124167221685139E-4</v>
      </c>
      <c r="E3445" s="318">
        <v>5.6402361459923136E-3</v>
      </c>
      <c r="F3445" s="318">
        <v>6.0741004649147992E-3</v>
      </c>
      <c r="G3445" s="318">
        <v>3.1812263782558228E-5</v>
      </c>
      <c r="H3445" s="318">
        <v>3.3402876971686144E-5</v>
      </c>
      <c r="I3445" s="318">
        <v>1.6496856794815638E-2</v>
      </c>
      <c r="J3445" s="318">
        <v>0</v>
      </c>
      <c r="K3445" s="318" t="s">
        <v>634</v>
      </c>
      <c r="O3445" s="318">
        <v>0</v>
      </c>
      <c r="P3445" s="318">
        <v>0</v>
      </c>
      <c r="Q3445" s="318">
        <v>0</v>
      </c>
      <c r="R3445" s="318">
        <v>2</v>
      </c>
      <c r="S3445" s="318">
        <v>8.6956521739130432E-2</v>
      </c>
      <c r="T3445" s="318">
        <v>0</v>
      </c>
      <c r="U3445" s="318">
        <v>0</v>
      </c>
    </row>
    <row r="3446" spans="1:21" x14ac:dyDescent="0.2">
      <c r="A3446" s="318">
        <v>41535</v>
      </c>
      <c r="B3446" s="318">
        <v>506.32000699999998</v>
      </c>
      <c r="C3446" s="318">
        <v>7.1322630906550189E-4</v>
      </c>
      <c r="D3446" s="318">
        <v>7.6461381389491254E-4</v>
      </c>
      <c r="E3446" s="318">
        <v>5.0774504347469327E-3</v>
      </c>
      <c r="F3446" s="318">
        <v>5.4680235451120811E-3</v>
      </c>
      <c r="G3446" s="318">
        <v>2.5780502917311813E-5</v>
      </c>
      <c r="H3446" s="318">
        <v>2.7069528063177405E-5</v>
      </c>
      <c r="I3446" s="318">
        <v>1.5873040344178017E-2</v>
      </c>
      <c r="J3446" s="318">
        <v>0</v>
      </c>
      <c r="K3446" s="318" t="s">
        <v>634</v>
      </c>
      <c r="O3446" s="318">
        <v>0</v>
      </c>
      <c r="P3446" s="318">
        <v>0</v>
      </c>
      <c r="Q3446" s="318">
        <v>0</v>
      </c>
      <c r="R3446" s="318">
        <v>2</v>
      </c>
      <c r="S3446" s="318">
        <v>8.6956521739130432E-2</v>
      </c>
      <c r="T3446" s="318">
        <v>0</v>
      </c>
      <c r="U3446" s="318">
        <v>0</v>
      </c>
    </row>
    <row r="3447" spans="1:21" x14ac:dyDescent="0.2">
      <c r="A3447" s="318">
        <v>41536</v>
      </c>
      <c r="B3447" s="318">
        <v>509.98199499999998</v>
      </c>
      <c r="C3447" s="318">
        <v>7.206526881306124E-3</v>
      </c>
      <c r="D3447" s="318">
        <v>1.108067616254924E-3</v>
      </c>
      <c r="E3447" s="318">
        <v>5.2632560325711081E-3</v>
      </c>
      <c r="F3447" s="318">
        <v>5.6681218812304236E-3</v>
      </c>
      <c r="G3447" s="318">
        <v>2.7701864064396162E-5</v>
      </c>
      <c r="H3447" s="318">
        <v>2.908695726761597E-5</v>
      </c>
      <c r="I3447" s="318">
        <v>1.798124633849349E-2</v>
      </c>
      <c r="J3447" s="318">
        <v>0</v>
      </c>
      <c r="K3447" s="318" t="s">
        <v>634</v>
      </c>
      <c r="O3447" s="318">
        <v>0</v>
      </c>
      <c r="P3447" s="318">
        <v>0</v>
      </c>
      <c r="Q3447" s="318">
        <v>0</v>
      </c>
      <c r="R3447" s="318">
        <v>2</v>
      </c>
      <c r="S3447" s="318">
        <v>8.6956521739130432E-2</v>
      </c>
      <c r="T3447" s="318">
        <v>0</v>
      </c>
      <c r="U3447" s="318">
        <v>0</v>
      </c>
    </row>
    <row r="3448" spans="1:21" x14ac:dyDescent="0.2">
      <c r="A3448" s="318">
        <v>41537</v>
      </c>
      <c r="B3448" s="318">
        <v>511.30200200000002</v>
      </c>
      <c r="C3448" s="318">
        <v>2.5849964141689682E-3</v>
      </c>
      <c r="D3448" s="318">
        <v>8.6500541706935016E-4</v>
      </c>
      <c r="E3448" s="318">
        <v>5.0579901255501077E-3</v>
      </c>
      <c r="F3448" s="318">
        <v>5.4470662890539617E-3</v>
      </c>
      <c r="G3448" s="318">
        <v>2.5583264110162392E-5</v>
      </c>
      <c r="H3448" s="318">
        <v>2.6862427315670514E-5</v>
      </c>
      <c r="I3448" s="318">
        <v>2.5897161860515633E-2</v>
      </c>
      <c r="J3448" s="318">
        <v>0</v>
      </c>
      <c r="K3448" s="318" t="s">
        <v>634</v>
      </c>
      <c r="O3448" s="318">
        <v>0</v>
      </c>
      <c r="P3448" s="318">
        <v>0</v>
      </c>
      <c r="Q3448" s="318">
        <v>0</v>
      </c>
      <c r="R3448" s="318">
        <v>2</v>
      </c>
      <c r="S3448" s="318">
        <v>8.6956521739130432E-2</v>
      </c>
      <c r="T3448" s="318">
        <v>0</v>
      </c>
      <c r="U3448" s="318">
        <v>0</v>
      </c>
    </row>
    <row r="3449" spans="1:21" x14ac:dyDescent="0.2">
      <c r="A3449" s="318">
        <v>41540</v>
      </c>
      <c r="B3449" s="318">
        <v>508.989014</v>
      </c>
      <c r="C3449" s="318">
        <v>-4.5339847672309962E-3</v>
      </c>
      <c r="D3449" s="318">
        <v>7.3054402257052582E-4</v>
      </c>
      <c r="E3449" s="318">
        <v>5.1662487613836298E-3</v>
      </c>
      <c r="F3449" s="318">
        <v>5.5636525122592937E-3</v>
      </c>
      <c r="G3449" s="318">
        <v>2.6690126264497891E-5</v>
      </c>
      <c r="H3449" s="318">
        <v>2.8024632577722786E-5</v>
      </c>
      <c r="I3449" s="318">
        <v>2.2892002115218944E-2</v>
      </c>
      <c r="J3449" s="318">
        <v>0</v>
      </c>
      <c r="K3449" s="318" t="s">
        <v>634</v>
      </c>
      <c r="O3449" s="318">
        <v>0</v>
      </c>
      <c r="P3449" s="318">
        <v>0</v>
      </c>
      <c r="Q3449" s="318">
        <v>0</v>
      </c>
      <c r="R3449" s="318">
        <v>1</v>
      </c>
      <c r="S3449" s="318">
        <v>4.3478260869565216E-2</v>
      </c>
      <c r="T3449" s="318">
        <v>0</v>
      </c>
      <c r="U3449" s="318">
        <v>0</v>
      </c>
    </row>
    <row r="3450" spans="1:21" x14ac:dyDescent="0.2">
      <c r="A3450" s="318">
        <v>41541</v>
      </c>
      <c r="B3450" s="318">
        <v>508.74099699999999</v>
      </c>
      <c r="C3450" s="318">
        <v>-4.8739253481592458E-4</v>
      </c>
      <c r="D3450" s="318">
        <v>7.4915449816663634E-4</v>
      </c>
      <c r="E3450" s="318">
        <v>5.1608648683198546E-3</v>
      </c>
      <c r="F3450" s="318">
        <v>5.5578544735752277E-3</v>
      </c>
      <c r="G3450" s="318">
        <v>2.6634526189058108E-5</v>
      </c>
      <c r="H3450" s="318">
        <v>2.7966252498511015E-5</v>
      </c>
      <c r="I3450" s="318">
        <v>1.982029413088374E-2</v>
      </c>
      <c r="J3450" s="318">
        <v>0</v>
      </c>
      <c r="K3450" s="318" t="s">
        <v>634</v>
      </c>
      <c r="O3450" s="318">
        <v>0</v>
      </c>
      <c r="P3450" s="318">
        <v>0</v>
      </c>
      <c r="Q3450" s="318">
        <v>0</v>
      </c>
      <c r="R3450" s="318">
        <v>1</v>
      </c>
      <c r="S3450" s="318">
        <v>4.3478260869565216E-2</v>
      </c>
      <c r="T3450" s="318">
        <v>0</v>
      </c>
      <c r="U3450" s="318">
        <v>0</v>
      </c>
    </row>
    <row r="3451" spans="1:21" x14ac:dyDescent="0.2">
      <c r="A3451" s="318">
        <v>41542</v>
      </c>
      <c r="B3451" s="318">
        <v>510.44198599999999</v>
      </c>
      <c r="C3451" s="318">
        <v>3.3379493333918334E-3</v>
      </c>
      <c r="D3451" s="318">
        <v>1.2914116495531596E-3</v>
      </c>
      <c r="E3451" s="318">
        <v>4.7738979215084989E-3</v>
      </c>
      <c r="F3451" s="318">
        <v>5.141120838547614E-3</v>
      </c>
      <c r="G3451" s="318">
        <v>2.2790101364983163E-5</v>
      </c>
      <c r="H3451" s="318">
        <v>2.3929606433232323E-5</v>
      </c>
      <c r="I3451" s="318">
        <v>2.0428622339345906E-2</v>
      </c>
      <c r="J3451" s="318">
        <v>0</v>
      </c>
      <c r="K3451" s="318" t="s">
        <v>634</v>
      </c>
      <c r="O3451" s="318">
        <v>0</v>
      </c>
      <c r="P3451" s="318">
        <v>0</v>
      </c>
      <c r="Q3451" s="318">
        <v>0</v>
      </c>
      <c r="R3451" s="318">
        <v>1</v>
      </c>
      <c r="S3451" s="318">
        <v>4.3478260869565216E-2</v>
      </c>
      <c r="T3451" s="318">
        <v>0</v>
      </c>
      <c r="U3451" s="318">
        <v>0</v>
      </c>
    </row>
    <row r="3452" spans="1:21" x14ac:dyDescent="0.2">
      <c r="A3452" s="318">
        <v>41544</v>
      </c>
      <c r="B3452" s="318">
        <v>508.15100100000001</v>
      </c>
      <c r="C3452" s="318">
        <v>-3.5771433644238354E-3</v>
      </c>
      <c r="D3452" s="318">
        <v>5.791715057565359E-4</v>
      </c>
      <c r="E3452" s="318">
        <v>4.6577207276713222E-3</v>
      </c>
      <c r="F3452" s="318">
        <v>5.0160069374921932E-3</v>
      </c>
      <c r="G3452" s="318">
        <v>2.169436237697907E-5</v>
      </c>
      <c r="H3452" s="318">
        <v>2.2779080495828024E-5</v>
      </c>
      <c r="I3452" s="318">
        <v>2.0861107785878696E-2</v>
      </c>
      <c r="J3452" s="318">
        <v>0</v>
      </c>
      <c r="K3452" s="318" t="s">
        <v>634</v>
      </c>
      <c r="O3452" s="318">
        <v>0</v>
      </c>
      <c r="P3452" s="318">
        <v>0</v>
      </c>
      <c r="Q3452" s="318">
        <v>0</v>
      </c>
      <c r="R3452" s="318">
        <v>2</v>
      </c>
      <c r="S3452" s="318">
        <v>8.6956521739130432E-2</v>
      </c>
      <c r="T3452" s="318">
        <v>0</v>
      </c>
      <c r="U3452" s="318">
        <v>0</v>
      </c>
    </row>
    <row r="3453" spans="1:21" x14ac:dyDescent="0.2">
      <c r="A3453" s="318">
        <v>41547</v>
      </c>
      <c r="B3453" s="318">
        <v>501.76001000000002</v>
      </c>
      <c r="C3453" s="318">
        <v>-1.2656711820780436E-2</v>
      </c>
      <c r="D3453" s="318">
        <v>4.7450441301584792E-4</v>
      </c>
      <c r="E3453" s="318">
        <v>4.9346282786078399E-3</v>
      </c>
      <c r="F3453" s="318">
        <v>5.314215069269981E-3</v>
      </c>
      <c r="G3453" s="318">
        <v>2.4350556248036173E-5</v>
      </c>
      <c r="H3453" s="318">
        <v>2.5568084060437982E-5</v>
      </c>
      <c r="I3453" s="318">
        <v>1.686596726654295E-2</v>
      </c>
      <c r="J3453" s="318">
        <v>0</v>
      </c>
      <c r="K3453" s="318" t="s">
        <v>634</v>
      </c>
      <c r="O3453" s="318">
        <v>0</v>
      </c>
      <c r="P3453" s="318">
        <v>0</v>
      </c>
      <c r="Q3453" s="318">
        <v>0</v>
      </c>
      <c r="R3453" s="318">
        <v>2</v>
      </c>
      <c r="S3453" s="318">
        <v>8.6956521739130432E-2</v>
      </c>
      <c r="T3453" s="318">
        <v>0</v>
      </c>
      <c r="U3453" s="318">
        <v>0</v>
      </c>
    </row>
    <row r="3454" spans="1:21" x14ac:dyDescent="0.2">
      <c r="A3454" s="318">
        <v>41548</v>
      </c>
      <c r="B3454" s="318">
        <v>503.334991</v>
      </c>
      <c r="C3454" s="318">
        <v>3.1339968610855523E-3</v>
      </c>
      <c r="D3454" s="318">
        <v>3.4921674598548761E-5</v>
      </c>
      <c r="E3454" s="318">
        <v>4.1751447491140785E-3</v>
      </c>
      <c r="F3454" s="318">
        <v>4.496309729815161E-3</v>
      </c>
      <c r="G3454" s="318">
        <v>1.7431833676054863E-5</v>
      </c>
      <c r="H3454" s="318">
        <v>1.8303425359857607E-5</v>
      </c>
      <c r="I3454" s="318">
        <v>1.3560874539527651E-2</v>
      </c>
      <c r="J3454" s="318">
        <v>0</v>
      </c>
      <c r="K3454" s="318" t="s">
        <v>634</v>
      </c>
      <c r="O3454" s="318">
        <v>0</v>
      </c>
      <c r="P3454" s="318">
        <v>0</v>
      </c>
      <c r="Q3454" s="318">
        <v>0</v>
      </c>
      <c r="R3454" s="318">
        <v>2</v>
      </c>
      <c r="S3454" s="318">
        <v>8.6956521739130432E-2</v>
      </c>
      <c r="T3454" s="318">
        <v>0</v>
      </c>
      <c r="U3454" s="318">
        <v>0</v>
      </c>
    </row>
    <row r="3455" spans="1:21" x14ac:dyDescent="0.2">
      <c r="A3455" s="318">
        <v>41549</v>
      </c>
      <c r="B3455" s="318">
        <v>504.65600599999999</v>
      </c>
      <c r="C3455" s="318">
        <v>2.6210864188728092E-3</v>
      </c>
      <c r="D3455" s="318">
        <v>1.2027224326602733E-4</v>
      </c>
      <c r="E3455" s="318">
        <v>4.2103552083271071E-3</v>
      </c>
      <c r="F3455" s="318">
        <v>4.5342286858907309E-3</v>
      </c>
      <c r="G3455" s="318">
        <v>1.7727090980287199E-5</v>
      </c>
      <c r="H3455" s="318">
        <v>1.8613445529301561E-5</v>
      </c>
      <c r="I3455" s="318">
        <v>1.0551551481989592E-2</v>
      </c>
      <c r="J3455" s="318">
        <v>0</v>
      </c>
      <c r="K3455" s="318" t="s">
        <v>634</v>
      </c>
      <c r="O3455" s="318">
        <v>0</v>
      </c>
      <c r="P3455" s="318">
        <v>0</v>
      </c>
      <c r="Q3455" s="318">
        <v>0</v>
      </c>
      <c r="R3455" s="318">
        <v>2</v>
      </c>
      <c r="S3455" s="318">
        <v>8.6956521739130432E-2</v>
      </c>
      <c r="T3455" s="318">
        <v>0</v>
      </c>
      <c r="U3455" s="318">
        <v>0</v>
      </c>
    </row>
    <row r="3456" spans="1:21" x14ac:dyDescent="0.2">
      <c r="A3456" s="318">
        <v>41550</v>
      </c>
      <c r="B3456" s="318">
        <v>508.69198599999999</v>
      </c>
      <c r="C3456" s="318">
        <v>7.9656768903868733E-3</v>
      </c>
      <c r="D3456" s="318">
        <v>5.2428545294016583E-4</v>
      </c>
      <c r="E3456" s="318">
        <v>4.540133671704992E-3</v>
      </c>
      <c r="F3456" s="318">
        <v>4.8893747233746069E-3</v>
      </c>
      <c r="G3456" s="318">
        <v>2.0612813756949451E-5</v>
      </c>
      <c r="H3456" s="318">
        <v>2.1643454444796924E-5</v>
      </c>
      <c r="I3456" s="318">
        <v>1.1578121939982292E-2</v>
      </c>
      <c r="J3456" s="318">
        <v>0</v>
      </c>
      <c r="K3456" s="318" t="s">
        <v>634</v>
      </c>
      <c r="O3456" s="318">
        <v>0</v>
      </c>
      <c r="P3456" s="318">
        <v>0</v>
      </c>
      <c r="Q3456" s="318">
        <v>0</v>
      </c>
      <c r="R3456" s="318">
        <v>2</v>
      </c>
      <c r="S3456" s="318">
        <v>8.6956521739130432E-2</v>
      </c>
      <c r="T3456" s="318">
        <v>0</v>
      </c>
      <c r="U3456" s="318">
        <v>0</v>
      </c>
    </row>
    <row r="3457" spans="1:21" x14ac:dyDescent="0.2">
      <c r="A3457" s="318">
        <v>41551</v>
      </c>
      <c r="B3457" s="318">
        <v>507.459991</v>
      </c>
      <c r="C3457" s="318">
        <v>-2.4248254818968551E-3</v>
      </c>
      <c r="D3457" s="318">
        <v>4.1591777169380502E-4</v>
      </c>
      <c r="E3457" s="318">
        <v>4.5839582361309741E-3</v>
      </c>
      <c r="F3457" s="318">
        <v>4.9365704081410491E-3</v>
      </c>
      <c r="G3457" s="318">
        <v>2.1012673110592995E-5</v>
      </c>
      <c r="H3457" s="318">
        <v>2.2063306766122645E-5</v>
      </c>
      <c r="I3457" s="318">
        <v>1.5631288099018651E-2</v>
      </c>
      <c r="J3457" s="318">
        <v>0</v>
      </c>
      <c r="K3457" s="318" t="s">
        <v>634</v>
      </c>
      <c r="O3457" s="318">
        <v>0</v>
      </c>
      <c r="P3457" s="318">
        <v>0</v>
      </c>
      <c r="Q3457" s="318">
        <v>0</v>
      </c>
      <c r="R3457" s="318">
        <v>2</v>
      </c>
      <c r="S3457" s="318">
        <v>8.6956521739130432E-2</v>
      </c>
      <c r="T3457" s="318">
        <v>0</v>
      </c>
      <c r="U3457" s="318">
        <v>0</v>
      </c>
    </row>
    <row r="3458" spans="1:21" x14ac:dyDescent="0.2">
      <c r="A3458" s="318">
        <v>41554</v>
      </c>
      <c r="B3458" s="318">
        <v>504.30801400000001</v>
      </c>
      <c r="C3458" s="318">
        <v>-6.2306520493464398E-3</v>
      </c>
      <c r="D3458" s="318">
        <v>1.4232186218466459E-4</v>
      </c>
      <c r="E3458" s="318">
        <v>4.8064878135138638E-3</v>
      </c>
      <c r="F3458" s="318">
        <v>5.176217645322622E-3</v>
      </c>
      <c r="G3458" s="318">
        <v>2.310232510145728E-5</v>
      </c>
      <c r="H3458" s="318">
        <v>2.4257441356530145E-5</v>
      </c>
      <c r="I3458" s="318">
        <v>1.4220870891876592E-2</v>
      </c>
      <c r="J3458" s="318">
        <v>0</v>
      </c>
      <c r="K3458" s="318" t="s">
        <v>634</v>
      </c>
      <c r="O3458" s="318">
        <v>0</v>
      </c>
      <c r="P3458" s="318">
        <v>0</v>
      </c>
      <c r="Q3458" s="318">
        <v>0</v>
      </c>
      <c r="R3458" s="318">
        <v>2</v>
      </c>
      <c r="S3458" s="318">
        <v>8.6956521739130432E-2</v>
      </c>
      <c r="T3458" s="318">
        <v>0</v>
      </c>
      <c r="U3458" s="318">
        <v>0</v>
      </c>
    </row>
    <row r="3459" spans="1:21" x14ac:dyDescent="0.2">
      <c r="A3459" s="318">
        <v>41555</v>
      </c>
      <c r="B3459" s="318">
        <v>498.266998</v>
      </c>
      <c r="C3459" s="318">
        <v>-1.205114637603623E-2</v>
      </c>
      <c r="D3459" s="318">
        <v>-4.8842565858850785E-4</v>
      </c>
      <c r="E3459" s="318">
        <v>5.4829977714479766E-3</v>
      </c>
      <c r="F3459" s="318">
        <v>5.9047668307901282E-3</v>
      </c>
      <c r="G3459" s="318">
        <v>3.0063264561703477E-5</v>
      </c>
      <c r="H3459" s="318">
        <v>3.1566427789788655E-5</v>
      </c>
      <c r="I3459" s="318">
        <v>8.3802478544849884E-3</v>
      </c>
      <c r="J3459" s="318">
        <v>0</v>
      </c>
      <c r="K3459" s="318" t="s">
        <v>634</v>
      </c>
      <c r="O3459" s="318">
        <v>0</v>
      </c>
      <c r="P3459" s="318">
        <v>0</v>
      </c>
      <c r="Q3459" s="318">
        <v>0</v>
      </c>
      <c r="R3459" s="318">
        <v>2</v>
      </c>
      <c r="S3459" s="318">
        <v>8.6956521739130432E-2</v>
      </c>
      <c r="T3459" s="318">
        <v>0</v>
      </c>
      <c r="U3459" s="318">
        <v>0</v>
      </c>
    </row>
    <row r="3460" spans="1:21" x14ac:dyDescent="0.2">
      <c r="A3460" s="318">
        <v>41556</v>
      </c>
      <c r="B3460" s="318">
        <v>497.28500400000001</v>
      </c>
      <c r="C3460" s="318">
        <v>-1.9727634849890144E-3</v>
      </c>
      <c r="D3460" s="318">
        <v>-7.3272390392508085E-4</v>
      </c>
      <c r="E3460" s="318">
        <v>5.4264282186832803E-3</v>
      </c>
      <c r="F3460" s="318">
        <v>5.843845773966609E-3</v>
      </c>
      <c r="G3460" s="318">
        <v>2.9446123212522198E-5</v>
      </c>
      <c r="H3460" s="318">
        <v>3.0918429373148308E-5</v>
      </c>
      <c r="I3460" s="318">
        <v>-8.1430939693105545E-4</v>
      </c>
      <c r="J3460" s="318">
        <v>0</v>
      </c>
      <c r="K3460" s="318" t="s">
        <v>634</v>
      </c>
      <c r="O3460" s="318">
        <v>0</v>
      </c>
      <c r="P3460" s="318">
        <v>0</v>
      </c>
      <c r="Q3460" s="318">
        <v>0</v>
      </c>
      <c r="R3460" s="318">
        <v>2</v>
      </c>
      <c r="S3460" s="318">
        <v>8.6956521739130432E-2</v>
      </c>
      <c r="T3460" s="318">
        <v>0</v>
      </c>
      <c r="U3460" s="318">
        <v>0</v>
      </c>
    </row>
    <row r="3461" spans="1:21" x14ac:dyDescent="0.2">
      <c r="A3461" s="318">
        <v>41557</v>
      </c>
      <c r="B3461" s="318">
        <v>504.52398699999998</v>
      </c>
      <c r="C3461" s="318">
        <v>1.4452074318705661E-2</v>
      </c>
      <c r="D3461" s="318">
        <v>-3.3342287513797369E-4</v>
      </c>
      <c r="E3461" s="318">
        <v>6.2045121141349443E-3</v>
      </c>
      <c r="F3461" s="318">
        <v>6.6817822767607088E-3</v>
      </c>
      <c r="G3461" s="318">
        <v>3.8495970574447279E-5</v>
      </c>
      <c r="H3461" s="318">
        <v>4.0420769103169642E-5</v>
      </c>
      <c r="I3461" s="318">
        <v>-1.680702608071952E-3</v>
      </c>
      <c r="J3461" s="318">
        <v>0</v>
      </c>
      <c r="K3461" s="318" t="s">
        <v>634</v>
      </c>
      <c r="O3461" s="318">
        <v>0</v>
      </c>
      <c r="P3461" s="318">
        <v>0</v>
      </c>
      <c r="Q3461" s="318">
        <v>0</v>
      </c>
      <c r="R3461" s="318">
        <v>2</v>
      </c>
      <c r="S3461" s="318">
        <v>8.6956521739130432E-2</v>
      </c>
      <c r="T3461" s="318">
        <v>0</v>
      </c>
      <c r="U3461" s="318">
        <v>0</v>
      </c>
    </row>
    <row r="3462" spans="1:21" x14ac:dyDescent="0.2">
      <c r="A3462" s="318">
        <v>41558</v>
      </c>
      <c r="B3462" s="318">
        <v>505.05200200000002</v>
      </c>
      <c r="C3462" s="318">
        <v>1.046013482683378E-3</v>
      </c>
      <c r="D3462" s="318">
        <v>-6.3599047361613125E-5</v>
      </c>
      <c r="E3462" s="318">
        <v>6.1315420169909037E-3</v>
      </c>
      <c r="F3462" s="318">
        <v>6.6031990952209732E-3</v>
      </c>
      <c r="G3462" s="318">
        <v>3.7595807506124882E-5</v>
      </c>
      <c r="H3462" s="318">
        <v>3.9475597881431128E-5</v>
      </c>
      <c r="I3462" s="318">
        <v>3.6375438996082369E-3</v>
      </c>
      <c r="J3462" s="318">
        <v>0</v>
      </c>
      <c r="K3462" s="318" t="s">
        <v>634</v>
      </c>
      <c r="O3462" s="318">
        <v>0</v>
      </c>
      <c r="P3462" s="318">
        <v>0</v>
      </c>
      <c r="Q3462" s="318">
        <v>0</v>
      </c>
      <c r="R3462" s="318">
        <v>2</v>
      </c>
      <c r="S3462" s="318">
        <v>8.6956521739130432E-2</v>
      </c>
      <c r="T3462" s="318">
        <v>0</v>
      </c>
      <c r="U3462" s="318">
        <v>0</v>
      </c>
    </row>
    <row r="3463" spans="1:21" x14ac:dyDescent="0.2">
      <c r="A3463" s="318">
        <v>41561</v>
      </c>
      <c r="B3463" s="318">
        <v>507.01001000000002</v>
      </c>
      <c r="C3463" s="318">
        <v>3.8693487547239004E-3</v>
      </c>
      <c r="D3463" s="318">
        <v>5.8831728927164132E-5</v>
      </c>
      <c r="E3463" s="318">
        <v>6.1855261605057938E-3</v>
      </c>
      <c r="F3463" s="318">
        <v>6.6613358651600851E-3</v>
      </c>
      <c r="G3463" s="318">
        <v>3.8260733882301544E-5</v>
      </c>
      <c r="H3463" s="318">
        <v>4.0173770576416623E-5</v>
      </c>
      <c r="I3463" s="318">
        <v>4.117579944953321E-3</v>
      </c>
      <c r="J3463" s="318">
        <v>0</v>
      </c>
      <c r="K3463" s="318" t="s">
        <v>634</v>
      </c>
      <c r="O3463" s="318">
        <v>0</v>
      </c>
      <c r="P3463" s="318">
        <v>0</v>
      </c>
      <c r="Q3463" s="318">
        <v>0</v>
      </c>
      <c r="R3463" s="318">
        <v>2</v>
      </c>
      <c r="S3463" s="318">
        <v>8.6956521739130432E-2</v>
      </c>
      <c r="T3463" s="318">
        <v>0</v>
      </c>
      <c r="U3463" s="318">
        <v>0</v>
      </c>
    </row>
    <row r="3464" spans="1:21" x14ac:dyDescent="0.2">
      <c r="A3464" s="318">
        <v>41562</v>
      </c>
      <c r="B3464" s="318">
        <v>512.72900400000003</v>
      </c>
      <c r="C3464" s="318">
        <v>1.1216701297753479E-2</v>
      </c>
      <c r="D3464" s="318">
        <v>5.7697828085078568E-4</v>
      </c>
      <c r="E3464" s="318">
        <v>6.6483010022372283E-3</v>
      </c>
      <c r="F3464" s="318">
        <v>7.159708771640092E-3</v>
      </c>
      <c r="G3464" s="318">
        <v>4.4199906216348539E-5</v>
      </c>
      <c r="H3464" s="318">
        <v>4.6409901527165965E-5</v>
      </c>
      <c r="I3464" s="318">
        <v>6.5639535632122104E-3</v>
      </c>
      <c r="J3464" s="318">
        <v>0</v>
      </c>
      <c r="K3464" s="318" t="s">
        <v>634</v>
      </c>
      <c r="O3464" s="318">
        <v>0</v>
      </c>
      <c r="P3464" s="318">
        <v>0</v>
      </c>
      <c r="Q3464" s="318">
        <v>0</v>
      </c>
      <c r="R3464" s="318">
        <v>2</v>
      </c>
      <c r="S3464" s="318">
        <v>8.6956521739130432E-2</v>
      </c>
      <c r="T3464" s="318">
        <v>0</v>
      </c>
      <c r="U3464" s="318">
        <v>0</v>
      </c>
    </row>
    <row r="3465" spans="1:21" x14ac:dyDescent="0.2">
      <c r="A3465" s="318">
        <v>41563</v>
      </c>
      <c r="B3465" s="318">
        <v>512.97699</v>
      </c>
      <c r="C3465" s="318">
        <v>4.8354207986004219E-4</v>
      </c>
      <c r="D3465" s="318">
        <v>6.5596773240023803E-4</v>
      </c>
      <c r="E3465" s="318">
        <v>6.6362850012295022E-3</v>
      </c>
      <c r="F3465" s="318">
        <v>7.1467684628625404E-3</v>
      </c>
      <c r="G3465" s="318">
        <v>4.4040278617543654E-5</v>
      </c>
      <c r="H3465" s="318">
        <v>4.6242292548420841E-5</v>
      </c>
      <c r="I3465" s="318">
        <v>1.2616056000116867E-2</v>
      </c>
      <c r="J3465" s="318">
        <v>0</v>
      </c>
      <c r="K3465" s="318" t="s">
        <v>634</v>
      </c>
      <c r="O3465" s="318">
        <v>0</v>
      </c>
      <c r="P3465" s="318">
        <v>0</v>
      </c>
      <c r="Q3465" s="318">
        <v>0</v>
      </c>
      <c r="R3465" s="318">
        <v>2</v>
      </c>
      <c r="S3465" s="318">
        <v>8.6956521739130432E-2</v>
      </c>
      <c r="T3465" s="318">
        <v>0</v>
      </c>
      <c r="U3465" s="318">
        <v>0</v>
      </c>
    </row>
    <row r="3466" spans="1:21" x14ac:dyDescent="0.2">
      <c r="A3466" s="318">
        <v>41564</v>
      </c>
      <c r="B3466" s="318">
        <v>514.08801300000005</v>
      </c>
      <c r="C3466" s="318">
        <v>2.1634919505938081E-3</v>
      </c>
      <c r="D3466" s="318">
        <v>7.2502800104444303E-4</v>
      </c>
      <c r="E3466" s="318">
        <v>6.6444516979954861E-3</v>
      </c>
      <c r="F3466" s="318">
        <v>7.1555633670720613E-3</v>
      </c>
      <c r="G3466" s="318">
        <v>4.41487383669951E-5</v>
      </c>
      <c r="H3466" s="318">
        <v>4.6356175285344854E-5</v>
      </c>
      <c r="I3466" s="318">
        <v>1.0950164956501507E-2</v>
      </c>
      <c r="J3466" s="318">
        <v>0</v>
      </c>
      <c r="K3466" s="318" t="s">
        <v>634</v>
      </c>
      <c r="O3466" s="318">
        <v>0</v>
      </c>
      <c r="P3466" s="318">
        <v>0</v>
      </c>
      <c r="Q3466" s="318">
        <v>0</v>
      </c>
      <c r="R3466" s="318">
        <v>2</v>
      </c>
      <c r="S3466" s="318">
        <v>8.6956521739130432E-2</v>
      </c>
      <c r="T3466" s="318">
        <v>0</v>
      </c>
      <c r="U3466" s="318">
        <v>0</v>
      </c>
    </row>
    <row r="3467" spans="1:21" x14ac:dyDescent="0.2">
      <c r="A3467" s="318">
        <v>41565</v>
      </c>
      <c r="B3467" s="318">
        <v>519.41302499999995</v>
      </c>
      <c r="C3467" s="318">
        <v>1.0304893611929884E-2</v>
      </c>
      <c r="D3467" s="318">
        <v>8.7256927393128869E-4</v>
      </c>
      <c r="E3467" s="318">
        <v>6.8274505774717541E-3</v>
      </c>
      <c r="F3467" s="318">
        <v>7.3526390834311199E-3</v>
      </c>
      <c r="G3467" s="318">
        <v>4.6614081387819388E-5</v>
      </c>
      <c r="H3467" s="318">
        <v>4.8944785457210358E-5</v>
      </c>
      <c r="I3467" s="318">
        <v>1.3625025472407036E-2</v>
      </c>
      <c r="J3467" s="318">
        <v>0</v>
      </c>
      <c r="K3467" s="318" t="s">
        <v>634</v>
      </c>
      <c r="O3467" s="318">
        <v>0</v>
      </c>
      <c r="P3467" s="318">
        <v>0</v>
      </c>
      <c r="Q3467" s="318">
        <v>0</v>
      </c>
      <c r="R3467" s="318">
        <v>2</v>
      </c>
      <c r="S3467" s="318">
        <v>8.6956521739130432E-2</v>
      </c>
      <c r="T3467" s="318">
        <v>0</v>
      </c>
      <c r="U3467" s="318">
        <v>0</v>
      </c>
    </row>
    <row r="3468" spans="1:21" x14ac:dyDescent="0.2">
      <c r="A3468" s="318">
        <v>41569</v>
      </c>
      <c r="B3468" s="318">
        <v>528.69000200000005</v>
      </c>
      <c r="C3468" s="318">
        <v>6.9373769163004629E-3</v>
      </c>
      <c r="D3468" s="318">
        <v>1.8083723669895398E-3</v>
      </c>
      <c r="E3468" s="318">
        <v>7.1287449186082713E-3</v>
      </c>
      <c r="F3468" s="318">
        <v>7.6771099123473683E-3</v>
      </c>
      <c r="G3468" s="318">
        <v>5.0819004114583243E-5</v>
      </c>
      <c r="H3468" s="318">
        <v>5.3359954320312405E-5</v>
      </c>
      <c r="I3468" s="318">
        <v>2.0662097600917553E-2</v>
      </c>
      <c r="J3468" s="318">
        <v>0</v>
      </c>
      <c r="K3468" s="318" t="s">
        <v>634</v>
      </c>
      <c r="O3468" s="318">
        <v>0</v>
      </c>
      <c r="P3468" s="318">
        <v>0</v>
      </c>
      <c r="Q3468" s="318">
        <v>0</v>
      </c>
      <c r="R3468" s="318">
        <v>3</v>
      </c>
      <c r="S3468" s="318">
        <v>0.13043478260869565</v>
      </c>
      <c r="T3468" s="318">
        <v>0</v>
      </c>
      <c r="U3468" s="318">
        <v>0</v>
      </c>
    </row>
    <row r="3469" spans="1:21" x14ac:dyDescent="0.2">
      <c r="A3469" s="318">
        <v>41570</v>
      </c>
      <c r="B3469" s="318">
        <v>527.625</v>
      </c>
      <c r="C3469" s="318">
        <v>-2.0164484246601218E-3</v>
      </c>
      <c r="D3469" s="318">
        <v>1.7355601817588637E-3</v>
      </c>
      <c r="E3469" s="318">
        <v>7.1611014026993752E-3</v>
      </c>
      <c r="F3469" s="318">
        <v>7.7119553567531725E-3</v>
      </c>
      <c r="G3469" s="318">
        <v>5.1281373299742957E-5</v>
      </c>
      <c r="H3469" s="318">
        <v>5.384544196473011E-5</v>
      </c>
      <c r="I3469" s="318">
        <v>2.5800152030579254E-2</v>
      </c>
      <c r="J3469" s="318">
        <v>0</v>
      </c>
      <c r="K3469" s="318" t="s">
        <v>634</v>
      </c>
      <c r="O3469" s="318">
        <v>0</v>
      </c>
      <c r="P3469" s="318">
        <v>0</v>
      </c>
      <c r="Q3469" s="318">
        <v>0</v>
      </c>
      <c r="R3469" s="318">
        <v>3</v>
      </c>
      <c r="S3469" s="318">
        <v>0.13043478260869565</v>
      </c>
      <c r="T3469" s="318">
        <v>0</v>
      </c>
      <c r="U3469" s="318">
        <v>0</v>
      </c>
    </row>
    <row r="3470" spans="1:21" x14ac:dyDescent="0.2">
      <c r="A3470" s="318">
        <v>41571</v>
      </c>
      <c r="B3470" s="318">
        <v>532.91601600000001</v>
      </c>
      <c r="C3470" s="318">
        <v>9.9780391676643453E-3</v>
      </c>
      <c r="D3470" s="318">
        <v>2.0517549357718405E-3</v>
      </c>
      <c r="E3470" s="318">
        <v>7.378681160149521E-3</v>
      </c>
      <c r="F3470" s="318">
        <v>7.9462720186225608E-3</v>
      </c>
      <c r="G3470" s="318">
        <v>5.4444935663145483E-5</v>
      </c>
      <c r="H3470" s="318">
        <v>5.7167182446302759E-5</v>
      </c>
      <c r="I3470" s="318">
        <v>2.567348985226775E-2</v>
      </c>
      <c r="J3470" s="318">
        <v>0</v>
      </c>
      <c r="K3470" s="318" t="s">
        <v>634</v>
      </c>
      <c r="O3470" s="318">
        <v>0</v>
      </c>
      <c r="P3470" s="318">
        <v>0</v>
      </c>
      <c r="Q3470" s="318">
        <v>0</v>
      </c>
      <c r="R3470" s="318">
        <v>3</v>
      </c>
      <c r="S3470" s="318">
        <v>0.13043478260869565</v>
      </c>
      <c r="T3470" s="318">
        <v>0</v>
      </c>
      <c r="U3470" s="318">
        <v>0</v>
      </c>
    </row>
    <row r="3471" spans="1:21" x14ac:dyDescent="0.2">
      <c r="A3471" s="318">
        <v>41572</v>
      </c>
      <c r="B3471" s="318">
        <v>537.57702600000005</v>
      </c>
      <c r="C3471" s="318">
        <v>8.7082106504732856E-3</v>
      </c>
      <c r="D3471" s="318">
        <v>2.5102981468457779E-3</v>
      </c>
      <c r="E3471" s="318">
        <v>7.483158339308192E-3</v>
      </c>
      <c r="F3471" s="318">
        <v>8.0587859038703594E-3</v>
      </c>
      <c r="G3471" s="318">
        <v>5.5997658731157742E-5</v>
      </c>
      <c r="H3471" s="318">
        <v>5.8797541667715631E-5</v>
      </c>
      <c r="I3471" s="318">
        <v>3.1434267793280457E-2</v>
      </c>
      <c r="J3471" s="318">
        <v>0</v>
      </c>
      <c r="K3471" s="318" t="s">
        <v>634</v>
      </c>
      <c r="O3471" s="318">
        <v>0</v>
      </c>
      <c r="P3471" s="318">
        <v>0</v>
      </c>
      <c r="Q3471" s="318">
        <v>0</v>
      </c>
      <c r="R3471" s="318">
        <v>3</v>
      </c>
      <c r="S3471" s="318">
        <v>0.13043478260869565</v>
      </c>
      <c r="T3471" s="318">
        <v>0</v>
      </c>
      <c r="U3471" s="318">
        <v>0</v>
      </c>
    </row>
    <row r="3472" spans="1:21" x14ac:dyDescent="0.2">
      <c r="A3472" s="318">
        <v>41575</v>
      </c>
      <c r="B3472" s="318">
        <v>534.23498500000005</v>
      </c>
      <c r="C3472" s="318">
        <v>-6.2362649363321603E-3</v>
      </c>
      <c r="D3472" s="318">
        <v>2.3836733100882383E-3</v>
      </c>
      <c r="E3472" s="318">
        <v>7.6126929709632836E-3</v>
      </c>
      <c r="F3472" s="318">
        <v>8.1982847379604585E-3</v>
      </c>
      <c r="G3472" s="318">
        <v>5.7953094270153789E-5</v>
      </c>
      <c r="H3472" s="318">
        <v>6.0850748983661484E-5</v>
      </c>
      <c r="I3472" s="318">
        <v>3.4989492597104536E-2</v>
      </c>
      <c r="J3472" s="318">
        <v>0</v>
      </c>
      <c r="K3472" s="318" t="s">
        <v>634</v>
      </c>
      <c r="O3472" s="318">
        <v>0</v>
      </c>
      <c r="P3472" s="318">
        <v>0</v>
      </c>
      <c r="Q3472" s="318">
        <v>0</v>
      </c>
      <c r="R3472" s="318">
        <v>3</v>
      </c>
      <c r="S3472" s="318">
        <v>0.13043478260869565</v>
      </c>
      <c r="T3472" s="318">
        <v>0</v>
      </c>
      <c r="U3472" s="318">
        <v>0</v>
      </c>
    </row>
    <row r="3473" spans="1:21" x14ac:dyDescent="0.2">
      <c r="A3473" s="318">
        <v>41576</v>
      </c>
      <c r="B3473" s="318">
        <v>537.63201900000001</v>
      </c>
      <c r="C3473" s="318">
        <v>6.3385576026814021E-3</v>
      </c>
      <c r="D3473" s="318">
        <v>3.2882099493007065E-3</v>
      </c>
      <c r="E3473" s="318">
        <v>6.8238841326651607E-3</v>
      </c>
      <c r="F3473" s="318">
        <v>7.3487982967163261E-3</v>
      </c>
      <c r="G3473" s="318">
        <v>4.6565394656039347E-5</v>
      </c>
      <c r="H3473" s="318">
        <v>4.8893664388841314E-5</v>
      </c>
      <c r="I3473" s="318">
        <v>3.1302970872763104E-2</v>
      </c>
      <c r="J3473" s="318">
        <v>0</v>
      </c>
      <c r="K3473" s="318" t="s">
        <v>634</v>
      </c>
      <c r="O3473" s="318">
        <v>0</v>
      </c>
      <c r="P3473" s="318">
        <v>0</v>
      </c>
      <c r="Q3473" s="318">
        <v>0</v>
      </c>
      <c r="R3473" s="318">
        <v>3</v>
      </c>
      <c r="S3473" s="318">
        <v>0.13043478260869565</v>
      </c>
      <c r="T3473" s="318">
        <v>0</v>
      </c>
      <c r="U3473" s="318">
        <v>0</v>
      </c>
    </row>
    <row r="3474" spans="1:21" x14ac:dyDescent="0.2">
      <c r="A3474" s="318">
        <v>41577</v>
      </c>
      <c r="B3474" s="318">
        <v>536.04901099999995</v>
      </c>
      <c r="C3474" s="318">
        <v>-2.9487512637506362E-3</v>
      </c>
      <c r="D3474" s="318">
        <v>2.9985552766894595E-3</v>
      </c>
      <c r="E3474" s="318">
        <v>6.9585267844589089E-3</v>
      </c>
      <c r="F3474" s="318">
        <v>7.4937980755711321E-3</v>
      </c>
      <c r="G3474" s="318">
        <v>4.8421095010032044E-5</v>
      </c>
      <c r="H3474" s="318">
        <v>5.0842149760533651E-5</v>
      </c>
      <c r="I3474" s="318">
        <v>3.7517272209708678E-2</v>
      </c>
      <c r="J3474" s="318">
        <v>0</v>
      </c>
      <c r="K3474" s="318" t="s">
        <v>634</v>
      </c>
      <c r="O3474" s="318">
        <v>0</v>
      </c>
      <c r="P3474" s="318">
        <v>0</v>
      </c>
      <c r="Q3474" s="318">
        <v>0</v>
      </c>
      <c r="R3474" s="318">
        <v>3</v>
      </c>
      <c r="S3474" s="318">
        <v>0.13043478260869565</v>
      </c>
      <c r="T3474" s="318">
        <v>0</v>
      </c>
      <c r="U3474" s="318">
        <v>0</v>
      </c>
    </row>
    <row r="3475" spans="1:21" x14ac:dyDescent="0.2">
      <c r="A3475" s="318">
        <v>41578</v>
      </c>
      <c r="B3475" s="318">
        <v>532.33300799999995</v>
      </c>
      <c r="C3475" s="318">
        <v>-6.956346922581679E-3</v>
      </c>
      <c r="D3475" s="318">
        <v>2.5424870223344836E-3</v>
      </c>
      <c r="E3475" s="318">
        <v>7.2904441975569449E-3</v>
      </c>
      <c r="F3475" s="318">
        <v>7.8512475973690175E-3</v>
      </c>
      <c r="G3475" s="318">
        <v>5.3150576597691723E-5</v>
      </c>
      <c r="H3475" s="318">
        <v>5.5808105427576308E-5</v>
      </c>
      <c r="I3475" s="318">
        <v>3.3619814085107322E-2</v>
      </c>
      <c r="J3475" s="318">
        <v>0</v>
      </c>
      <c r="K3475" s="318" t="s">
        <v>634</v>
      </c>
      <c r="O3475" s="318">
        <v>0</v>
      </c>
      <c r="P3475" s="318">
        <v>0</v>
      </c>
      <c r="Q3475" s="318">
        <v>0</v>
      </c>
      <c r="R3475" s="318">
        <v>3</v>
      </c>
      <c r="S3475" s="318">
        <v>0.13043478260869565</v>
      </c>
      <c r="T3475" s="318">
        <v>0</v>
      </c>
      <c r="U3475" s="318">
        <v>0</v>
      </c>
    </row>
    <row r="3476" spans="1:21" x14ac:dyDescent="0.2">
      <c r="A3476" s="318">
        <v>41579</v>
      </c>
      <c r="B3476" s="318">
        <v>534.97601299999997</v>
      </c>
      <c r="C3476" s="318">
        <v>4.952661976028689E-3</v>
      </c>
      <c r="D3476" s="318">
        <v>2.3990101216507611E-3</v>
      </c>
      <c r="E3476" s="318">
        <v>7.2075557190863166E-3</v>
      </c>
      <c r="F3476" s="318">
        <v>7.7619830820929558E-3</v>
      </c>
      <c r="G3476" s="318">
        <v>5.1948859443733871E-5</v>
      </c>
      <c r="H3476" s="318">
        <v>5.4546302415920569E-5</v>
      </c>
      <c r="I3476" s="318">
        <v>2.9602872372455537E-2</v>
      </c>
      <c r="J3476" s="318">
        <v>0</v>
      </c>
      <c r="K3476" s="318" t="s">
        <v>634</v>
      </c>
      <c r="O3476" s="318">
        <v>0</v>
      </c>
      <c r="P3476" s="318">
        <v>0</v>
      </c>
      <c r="Q3476" s="318">
        <v>0</v>
      </c>
      <c r="R3476" s="318">
        <v>3</v>
      </c>
      <c r="S3476" s="318">
        <v>0.13043478260869565</v>
      </c>
      <c r="T3476" s="318">
        <v>0</v>
      </c>
      <c r="U3476" s="318">
        <v>0</v>
      </c>
    </row>
    <row r="3477" spans="1:21" x14ac:dyDescent="0.2">
      <c r="A3477" s="318">
        <v>41582</v>
      </c>
      <c r="B3477" s="318">
        <v>536.73297100000002</v>
      </c>
      <c r="C3477" s="318">
        <v>3.2787997492770542E-3</v>
      </c>
      <c r="D3477" s="318">
        <v>2.6706113231352328E-3</v>
      </c>
      <c r="E3477" s="318">
        <v>7.1236673043731432E-3</v>
      </c>
      <c r="F3477" s="318">
        <v>7.6716417124018466E-3</v>
      </c>
      <c r="G3477" s="318">
        <v>5.0746635863394929E-5</v>
      </c>
      <c r="H3477" s="318">
        <v>5.3283967656564677E-5</v>
      </c>
      <c r="I3477" s="318">
        <v>3.190002370661401E-2</v>
      </c>
      <c r="J3477" s="318">
        <v>0</v>
      </c>
      <c r="K3477" s="318" t="s">
        <v>634</v>
      </c>
      <c r="O3477" s="318">
        <v>0</v>
      </c>
      <c r="P3477" s="318">
        <v>0</v>
      </c>
      <c r="Q3477" s="318">
        <v>0</v>
      </c>
      <c r="R3477" s="318">
        <v>3</v>
      </c>
      <c r="S3477" s="318">
        <v>0.13043478260869565</v>
      </c>
      <c r="T3477" s="318">
        <v>0</v>
      </c>
      <c r="U3477" s="318">
        <v>0</v>
      </c>
    </row>
    <row r="3478" spans="1:21" x14ac:dyDescent="0.2">
      <c r="A3478" s="318">
        <v>41583</v>
      </c>
      <c r="B3478" s="318">
        <v>534.27502400000003</v>
      </c>
      <c r="C3478" s="318">
        <v>-4.5899775291823926E-3</v>
      </c>
      <c r="D3478" s="318">
        <v>2.7487386812382825E-3</v>
      </c>
      <c r="E3478" s="318">
        <v>7.029538379432345E-3</v>
      </c>
      <c r="F3478" s="318">
        <v>7.5702721009271402E-3</v>
      </c>
      <c r="G3478" s="318">
        <v>4.9414409827912321E-5</v>
      </c>
      <c r="H3478" s="318">
        <v>5.1885130319307939E-5</v>
      </c>
      <c r="I3478" s="318">
        <v>3.3786342488642145E-2</v>
      </c>
      <c r="J3478" s="318">
        <v>0</v>
      </c>
      <c r="K3478" s="318" t="s">
        <v>634</v>
      </c>
      <c r="O3478" s="318">
        <v>0</v>
      </c>
      <c r="P3478" s="318">
        <v>0</v>
      </c>
      <c r="Q3478" s="318">
        <v>0</v>
      </c>
      <c r="R3478" s="318">
        <v>3</v>
      </c>
      <c r="S3478" s="318">
        <v>0.13043478260869565</v>
      </c>
      <c r="T3478" s="318">
        <v>0</v>
      </c>
      <c r="U3478" s="318">
        <v>0</v>
      </c>
    </row>
    <row r="3479" spans="1:21" x14ac:dyDescent="0.2">
      <c r="A3479" s="318">
        <v>41584</v>
      </c>
      <c r="B3479" s="318">
        <v>542.875</v>
      </c>
      <c r="C3479" s="318">
        <v>1.5968358258045236E-2</v>
      </c>
      <c r="D3479" s="318">
        <v>4.0830008066707335E-3</v>
      </c>
      <c r="E3479" s="318">
        <v>6.732847008504547E-3</v>
      </c>
      <c r="F3479" s="318">
        <v>7.2507583168510501E-3</v>
      </c>
      <c r="G3479" s="318">
        <v>4.5331228839928625E-5</v>
      </c>
      <c r="H3479" s="318">
        <v>4.7597790281925057E-5</v>
      </c>
      <c r="I3479" s="318">
        <v>3.0970498304700649E-2</v>
      </c>
      <c r="J3479" s="318">
        <v>0</v>
      </c>
      <c r="K3479" s="318" t="s">
        <v>634</v>
      </c>
      <c r="O3479" s="318">
        <v>0</v>
      </c>
      <c r="P3479" s="318">
        <v>0</v>
      </c>
      <c r="Q3479" s="318">
        <v>0</v>
      </c>
      <c r="R3479" s="318">
        <v>3</v>
      </c>
      <c r="S3479" s="318">
        <v>0.13043478260869565</v>
      </c>
      <c r="T3479" s="318">
        <v>0</v>
      </c>
      <c r="U3479" s="318">
        <v>0</v>
      </c>
    </row>
    <row r="3480" spans="1:21" x14ac:dyDescent="0.2">
      <c r="A3480" s="318">
        <v>41585</v>
      </c>
      <c r="B3480" s="318">
        <v>539.52697799999999</v>
      </c>
      <c r="C3480" s="318">
        <v>-6.1863018463286356E-3</v>
      </c>
      <c r="D3480" s="318">
        <v>3.8823561227974185E-3</v>
      </c>
      <c r="E3480" s="318">
        <v>6.9805639046886169E-3</v>
      </c>
      <c r="F3480" s="318">
        <v>7.517530358895433E-3</v>
      </c>
      <c r="G3480" s="318">
        <v>4.8728272427441593E-5</v>
      </c>
      <c r="H3480" s="318">
        <v>5.1164686048813672E-5</v>
      </c>
      <c r="I3480" s="318">
        <v>4.0412435576811241E-2</v>
      </c>
      <c r="J3480" s="318">
        <v>0</v>
      </c>
      <c r="K3480" s="318" t="s">
        <v>634</v>
      </c>
      <c r="O3480" s="318">
        <v>0</v>
      </c>
      <c r="P3480" s="318">
        <v>0</v>
      </c>
      <c r="Q3480" s="318">
        <v>0</v>
      </c>
      <c r="R3480" s="318">
        <v>3</v>
      </c>
      <c r="S3480" s="318">
        <v>0.13043478260869565</v>
      </c>
      <c r="T3480" s="318">
        <v>0</v>
      </c>
      <c r="U3480" s="318">
        <v>0</v>
      </c>
    </row>
    <row r="3481" spans="1:21" x14ac:dyDescent="0.2">
      <c r="A3481" s="318">
        <v>41586</v>
      </c>
      <c r="B3481" s="318">
        <v>537.97699</v>
      </c>
      <c r="C3481" s="318">
        <v>-2.8769992782433328E-3</v>
      </c>
      <c r="D3481" s="318">
        <v>3.0571621419903223E-3</v>
      </c>
      <c r="E3481" s="318">
        <v>6.6866865636888186E-3</v>
      </c>
      <c r="F3481" s="318">
        <v>7.2010470685879577E-3</v>
      </c>
      <c r="G3481" s="318">
        <v>4.4711777201016576E-5</v>
      </c>
      <c r="H3481" s="318">
        <v>4.6947366061067407E-5</v>
      </c>
      <c r="I3481" s="318">
        <v>3.7270413789162814E-2</v>
      </c>
      <c r="J3481" s="318">
        <v>0</v>
      </c>
      <c r="K3481" s="318" t="s">
        <v>634</v>
      </c>
      <c r="O3481" s="318">
        <v>0</v>
      </c>
      <c r="P3481" s="318">
        <v>0</v>
      </c>
      <c r="Q3481" s="318">
        <v>0</v>
      </c>
      <c r="R3481" s="318">
        <v>3</v>
      </c>
      <c r="S3481" s="318">
        <v>0.13043478260869565</v>
      </c>
      <c r="T3481" s="318">
        <v>0</v>
      </c>
      <c r="U3481" s="318">
        <v>0</v>
      </c>
    </row>
    <row r="3482" spans="1:21" x14ac:dyDescent="0.2">
      <c r="A3482" s="318">
        <v>41589</v>
      </c>
      <c r="B3482" s="318">
        <v>542.34301800000003</v>
      </c>
      <c r="C3482" s="318">
        <v>8.0828860673419333E-3</v>
      </c>
      <c r="D3482" s="318">
        <v>3.3922513126883489E-3</v>
      </c>
      <c r="E3482" s="318">
        <v>6.7568141393176198E-3</v>
      </c>
      <c r="F3482" s="318">
        <v>7.2765690731112827E-3</v>
      </c>
      <c r="G3482" s="318">
        <v>4.5654537313282511E-5</v>
      </c>
      <c r="H3482" s="318">
        <v>4.7937264178946641E-5</v>
      </c>
      <c r="I3482" s="318">
        <v>3.2313142962958008E-2</v>
      </c>
      <c r="J3482" s="318">
        <v>0</v>
      </c>
      <c r="K3482" s="318" t="s">
        <v>634</v>
      </c>
      <c r="O3482" s="318">
        <v>0</v>
      </c>
      <c r="P3482" s="318">
        <v>0</v>
      </c>
      <c r="Q3482" s="318">
        <v>0</v>
      </c>
      <c r="R3482" s="318">
        <v>3</v>
      </c>
      <c r="S3482" s="318">
        <v>0.13043478260869565</v>
      </c>
      <c r="T3482" s="318">
        <v>0</v>
      </c>
      <c r="U3482" s="318">
        <v>0</v>
      </c>
    </row>
    <row r="3483" spans="1:21" x14ac:dyDescent="0.2">
      <c r="A3483" s="318">
        <v>41590</v>
      </c>
      <c r="B3483" s="318">
        <v>536.72699</v>
      </c>
      <c r="C3483" s="318">
        <v>-1.040910907747428E-2</v>
      </c>
      <c r="D3483" s="318">
        <v>2.7123247492503409E-3</v>
      </c>
      <c r="E3483" s="318">
        <v>7.3947020567111501E-3</v>
      </c>
      <c r="F3483" s="318">
        <v>7.9635252918427765E-3</v>
      </c>
      <c r="G3483" s="318">
        <v>5.4681618507528113E-5</v>
      </c>
      <c r="H3483" s="318">
        <v>5.7415699432904523E-5</v>
      </c>
      <c r="I3483" s="318">
        <v>3.589971663482433E-2</v>
      </c>
      <c r="J3483" s="318">
        <v>0</v>
      </c>
      <c r="K3483" s="318" t="s">
        <v>634</v>
      </c>
      <c r="O3483" s="318">
        <v>0</v>
      </c>
      <c r="P3483" s="318">
        <v>0</v>
      </c>
      <c r="Q3483" s="318">
        <v>0</v>
      </c>
      <c r="R3483" s="318">
        <v>3</v>
      </c>
      <c r="S3483" s="318">
        <v>0.13043478260869565</v>
      </c>
      <c r="T3483" s="318">
        <v>0</v>
      </c>
      <c r="U3483" s="318">
        <v>0</v>
      </c>
    </row>
    <row r="3484" spans="1:21" x14ac:dyDescent="0.2">
      <c r="A3484" s="318">
        <v>41591</v>
      </c>
      <c r="B3484" s="318">
        <v>535.17901600000005</v>
      </c>
      <c r="C3484" s="318">
        <v>-2.888266447702785E-3</v>
      </c>
      <c r="D3484" s="318">
        <v>2.0406596185143281E-3</v>
      </c>
      <c r="E3484" s="318">
        <v>7.2221906525044123E-3</v>
      </c>
      <c r="F3484" s="318">
        <v>7.777743779620136E-3</v>
      </c>
      <c r="G3484" s="318">
        <v>5.2160037821122104E-5</v>
      </c>
      <c r="H3484" s="318">
        <v>5.4768039712178209E-5</v>
      </c>
      <c r="I3484" s="318">
        <v>3.1071774750199222E-2</v>
      </c>
      <c r="J3484" s="318">
        <v>0</v>
      </c>
      <c r="K3484" s="318" t="s">
        <v>634</v>
      </c>
      <c r="O3484" s="318">
        <v>0</v>
      </c>
      <c r="P3484" s="318">
        <v>0</v>
      </c>
      <c r="Q3484" s="318">
        <v>0</v>
      </c>
      <c r="R3484" s="318">
        <v>3</v>
      </c>
      <c r="S3484" s="318">
        <v>0.13043478260869565</v>
      </c>
      <c r="T3484" s="318">
        <v>0</v>
      </c>
      <c r="U3484" s="318">
        <v>0</v>
      </c>
    </row>
    <row r="3485" spans="1:21" x14ac:dyDescent="0.2">
      <c r="A3485" s="318">
        <v>41592</v>
      </c>
      <c r="B3485" s="318">
        <v>539.38800000000003</v>
      </c>
      <c r="C3485" s="318">
        <v>7.8338632445384363E-3</v>
      </c>
      <c r="D3485" s="318">
        <v>2.3906749120704424E-3</v>
      </c>
      <c r="E3485" s="318">
        <v>7.3203982979946156E-3</v>
      </c>
      <c r="F3485" s="318">
        <v>7.8835058593788171E-3</v>
      </c>
      <c r="G3485" s="318">
        <v>5.3588231241282466E-5</v>
      </c>
      <c r="H3485" s="318">
        <v>5.6267642803346591E-5</v>
      </c>
      <c r="I3485" s="318">
        <v>2.7080832753521494E-2</v>
      </c>
      <c r="J3485" s="318">
        <v>0</v>
      </c>
      <c r="K3485" s="318" t="s">
        <v>634</v>
      </c>
      <c r="O3485" s="318">
        <v>0</v>
      </c>
      <c r="P3485" s="318">
        <v>0</v>
      </c>
      <c r="Q3485" s="318">
        <v>0</v>
      </c>
      <c r="R3485" s="318">
        <v>3</v>
      </c>
      <c r="S3485" s="318">
        <v>0.13043478260869565</v>
      </c>
      <c r="T3485" s="318">
        <v>0</v>
      </c>
      <c r="U3485" s="318">
        <v>0</v>
      </c>
    </row>
    <row r="3486" spans="1:21" x14ac:dyDescent="0.2">
      <c r="A3486" s="318">
        <v>41593</v>
      </c>
      <c r="B3486" s="318">
        <v>543.73498500000005</v>
      </c>
      <c r="C3486" s="318">
        <v>8.0268047114055562E-3</v>
      </c>
      <c r="D3486" s="318">
        <v>2.6698802816329061E-3</v>
      </c>
      <c r="E3486" s="318">
        <v>7.4224049452868536E-3</v>
      </c>
      <c r="F3486" s="318">
        <v>7.9933591718473803E-3</v>
      </c>
      <c r="G3486" s="318">
        <v>5.5092095171818743E-5</v>
      </c>
      <c r="H3486" s="318">
        <v>5.784669993040968E-5</v>
      </c>
      <c r="I3486" s="318">
        <v>3.0503206556300289E-2</v>
      </c>
      <c r="J3486" s="318">
        <v>0</v>
      </c>
      <c r="K3486" s="318" t="s">
        <v>634</v>
      </c>
      <c r="O3486" s="318">
        <v>0</v>
      </c>
      <c r="P3486" s="318">
        <v>0</v>
      </c>
      <c r="Q3486" s="318">
        <v>0</v>
      </c>
      <c r="R3486" s="318">
        <v>3</v>
      </c>
      <c r="S3486" s="318">
        <v>0.13043478260869565</v>
      </c>
      <c r="T3486" s="318">
        <v>0</v>
      </c>
      <c r="U3486" s="318">
        <v>0</v>
      </c>
    </row>
    <row r="3487" spans="1:21" x14ac:dyDescent="0.2">
      <c r="A3487" s="318">
        <v>41596</v>
      </c>
      <c r="B3487" s="318">
        <v>544.69000200000005</v>
      </c>
      <c r="C3487" s="318">
        <v>1.7548609348200157E-3</v>
      </c>
      <c r="D3487" s="318">
        <v>2.2627358684371985E-3</v>
      </c>
      <c r="E3487" s="318">
        <v>7.2142381345866253E-3</v>
      </c>
      <c r="F3487" s="318">
        <v>7.7691795295548264E-3</v>
      </c>
      <c r="G3487" s="318">
        <v>5.2045231862523905E-5</v>
      </c>
      <c r="H3487" s="318">
        <v>5.4647493455650101E-5</v>
      </c>
      <c r="I3487" s="318">
        <v>3.5785087313088812E-2</v>
      </c>
      <c r="J3487" s="318">
        <v>0</v>
      </c>
      <c r="K3487" s="318" t="s">
        <v>634</v>
      </c>
      <c r="O3487" s="318">
        <v>0</v>
      </c>
      <c r="P3487" s="318">
        <v>0</v>
      </c>
      <c r="Q3487" s="318">
        <v>0</v>
      </c>
      <c r="R3487" s="318">
        <v>3</v>
      </c>
      <c r="S3487" s="318">
        <v>0.13043478260869565</v>
      </c>
      <c r="T3487" s="318">
        <v>0</v>
      </c>
      <c r="U3487" s="318">
        <v>0</v>
      </c>
    </row>
    <row r="3488" spans="1:21" x14ac:dyDescent="0.2">
      <c r="A3488" s="318">
        <v>41597</v>
      </c>
      <c r="B3488" s="318">
        <v>543.11102300000005</v>
      </c>
      <c r="C3488" s="318">
        <v>-2.90306788218654E-3</v>
      </c>
      <c r="D3488" s="318">
        <v>1.6118516985778025E-3</v>
      </c>
      <c r="E3488" s="318">
        <v>7.0228075542068981E-3</v>
      </c>
      <c r="F3488" s="318">
        <v>7.5630235199151208E-3</v>
      </c>
      <c r="G3488" s="318">
        <v>4.9319825943425469E-5</v>
      </c>
      <c r="H3488" s="318">
        <v>5.1785817240596742E-5</v>
      </c>
      <c r="I3488" s="318">
        <v>3.3744948193001841E-2</v>
      </c>
      <c r="J3488" s="318">
        <v>0</v>
      </c>
      <c r="K3488" s="318" t="s">
        <v>634</v>
      </c>
      <c r="O3488" s="318">
        <v>0</v>
      </c>
      <c r="P3488" s="318">
        <v>0</v>
      </c>
      <c r="Q3488" s="318">
        <v>0</v>
      </c>
      <c r="R3488" s="318">
        <v>3</v>
      </c>
      <c r="S3488" s="318">
        <v>0.13043478260869565</v>
      </c>
      <c r="T3488" s="318">
        <v>0</v>
      </c>
      <c r="U3488" s="318">
        <v>0</v>
      </c>
    </row>
    <row r="3489" spans="1:21" x14ac:dyDescent="0.2">
      <c r="A3489" s="318">
        <v>41598</v>
      </c>
      <c r="B3489" s="318">
        <v>540.544983</v>
      </c>
      <c r="C3489" s="318">
        <v>-4.7359028730246848E-3</v>
      </c>
      <c r="D3489" s="318">
        <v>1.0559812324194623E-3</v>
      </c>
      <c r="E3489" s="318">
        <v>7.0421603810447292E-3</v>
      </c>
      <c r="F3489" s="318">
        <v>7.583865025740477E-3</v>
      </c>
      <c r="G3489" s="318">
        <v>4.9592022832356044E-5</v>
      </c>
      <c r="H3489" s="318">
        <v>5.2071623973973846E-5</v>
      </c>
      <c r="I3489" s="318">
        <v>2.8786781135892614E-2</v>
      </c>
      <c r="J3489" s="318">
        <v>0</v>
      </c>
      <c r="K3489" s="318" t="s">
        <v>634</v>
      </c>
      <c r="O3489" s="318">
        <v>0</v>
      </c>
      <c r="P3489" s="318">
        <v>0</v>
      </c>
      <c r="Q3489" s="318">
        <v>0</v>
      </c>
      <c r="R3489" s="318">
        <v>3</v>
      </c>
      <c r="S3489" s="318">
        <v>0.13043478260869565</v>
      </c>
      <c r="T3489" s="318">
        <v>0</v>
      </c>
      <c r="U3489" s="318">
        <v>0</v>
      </c>
    </row>
    <row r="3490" spans="1:21" x14ac:dyDescent="0.2">
      <c r="A3490" s="318">
        <v>41600</v>
      </c>
      <c r="B3490" s="318">
        <v>538.81897000000004</v>
      </c>
      <c r="C3490" s="318">
        <v>3.7391947783661141E-3</v>
      </c>
      <c r="D3490" s="318">
        <v>5.2456231025899169E-4</v>
      </c>
      <c r="E3490" s="318">
        <v>6.9568699434991365E-3</v>
      </c>
      <c r="F3490" s="318">
        <v>7.492013785306762E-3</v>
      </c>
      <c r="G3490" s="318">
        <v>4.8398039410761675E-5</v>
      </c>
      <c r="H3490" s="318">
        <v>5.0817941381299761E-5</v>
      </c>
      <c r="I3490" s="318">
        <v>2.3398288468263802E-2</v>
      </c>
      <c r="J3490" s="318">
        <v>0</v>
      </c>
      <c r="K3490" s="318" t="s">
        <v>634</v>
      </c>
      <c r="O3490" s="318">
        <v>0</v>
      </c>
      <c r="P3490" s="318">
        <v>0</v>
      </c>
      <c r="Q3490" s="318">
        <v>0</v>
      </c>
      <c r="R3490" s="318">
        <v>4</v>
      </c>
      <c r="S3490" s="318">
        <v>0.17391304347826086</v>
      </c>
      <c r="T3490" s="318">
        <v>0</v>
      </c>
      <c r="U3490" s="318">
        <v>0</v>
      </c>
    </row>
    <row r="3491" spans="1:21" x14ac:dyDescent="0.2">
      <c r="A3491" s="318">
        <v>41603</v>
      </c>
      <c r="B3491" s="318">
        <v>538.60998500000005</v>
      </c>
      <c r="C3491" s="318">
        <v>-3.8793277580121956E-4</v>
      </c>
      <c r="D3491" s="318">
        <v>9.1412623293539026E-5</v>
      </c>
      <c r="E3491" s="318">
        <v>6.700303514257178E-3</v>
      </c>
      <c r="F3491" s="318">
        <v>7.2157114768923456E-3</v>
      </c>
      <c r="G3491" s="318">
        <v>4.4894067183167084E-5</v>
      </c>
      <c r="H3491" s="318">
        <v>4.7138770542325443E-5</v>
      </c>
      <c r="I3491" s="318">
        <v>2.4390129581558354E-2</v>
      </c>
      <c r="J3491" s="318">
        <v>0</v>
      </c>
      <c r="K3491" s="318" t="s">
        <v>634</v>
      </c>
      <c r="O3491" s="318">
        <v>0</v>
      </c>
      <c r="P3491" s="318">
        <v>0</v>
      </c>
      <c r="Q3491" s="318">
        <v>0</v>
      </c>
      <c r="R3491" s="318">
        <v>4</v>
      </c>
      <c r="S3491" s="318">
        <v>0.17391304347826086</v>
      </c>
      <c r="T3491" s="318">
        <v>0</v>
      </c>
      <c r="U3491" s="318">
        <v>0</v>
      </c>
    </row>
    <row r="3492" spans="1:21" x14ac:dyDescent="0.2">
      <c r="A3492" s="318">
        <v>41604</v>
      </c>
      <c r="B3492" s="318">
        <v>537.50799600000005</v>
      </c>
      <c r="C3492" s="318">
        <v>-2.0480828397276547E-3</v>
      </c>
      <c r="D3492" s="318">
        <v>2.9084986598899176E-4</v>
      </c>
      <c r="E3492" s="318">
        <v>6.5634746960424326E-3</v>
      </c>
      <c r="F3492" s="318">
        <v>7.068357364968773E-3</v>
      </c>
      <c r="G3492" s="318">
        <v>4.3079200085589304E-5</v>
      </c>
      <c r="H3492" s="318">
        <v>4.5233160089868769E-5</v>
      </c>
      <c r="I3492" s="318">
        <v>2.1676263433488177E-2</v>
      </c>
      <c r="J3492" s="318">
        <v>0</v>
      </c>
      <c r="K3492" s="318" t="s">
        <v>634</v>
      </c>
      <c r="O3492" s="318">
        <v>0</v>
      </c>
      <c r="P3492" s="318">
        <v>0</v>
      </c>
      <c r="Q3492" s="318">
        <v>0</v>
      </c>
      <c r="R3492" s="318">
        <v>4</v>
      </c>
      <c r="S3492" s="318">
        <v>0.17391304347826086</v>
      </c>
      <c r="T3492" s="318">
        <v>0</v>
      </c>
      <c r="U3492" s="318">
        <v>0</v>
      </c>
    </row>
    <row r="3493" spans="1:21" x14ac:dyDescent="0.2">
      <c r="A3493" s="318">
        <v>41605</v>
      </c>
      <c r="B3493" s="318">
        <v>541.53198199999997</v>
      </c>
      <c r="C3493" s="318">
        <v>7.4584903919143308E-3</v>
      </c>
      <c r="D3493" s="318">
        <v>3.4417999880960735E-4</v>
      </c>
      <c r="E3493" s="318">
        <v>6.6193828163501169E-3</v>
      </c>
      <c r="F3493" s="318">
        <v>7.1285661099155101E-3</v>
      </c>
      <c r="G3493" s="318">
        <v>4.3816228869391201E-5</v>
      </c>
      <c r="H3493" s="318">
        <v>4.6007040312860765E-5</v>
      </c>
      <c r="I3493" s="318">
        <v>2.1766737033649956E-2</v>
      </c>
      <c r="J3493" s="318">
        <v>0</v>
      </c>
      <c r="K3493" s="318" t="s">
        <v>634</v>
      </c>
      <c r="O3493" s="318">
        <v>0</v>
      </c>
      <c r="P3493" s="318">
        <v>0</v>
      </c>
      <c r="Q3493" s="318">
        <v>0</v>
      </c>
      <c r="R3493" s="318">
        <v>4</v>
      </c>
      <c r="S3493" s="318">
        <v>0.17391304347826086</v>
      </c>
      <c r="T3493" s="318">
        <v>0</v>
      </c>
      <c r="U3493" s="318">
        <v>0</v>
      </c>
    </row>
    <row r="3494" spans="1:21" x14ac:dyDescent="0.2">
      <c r="A3494" s="318">
        <v>41606</v>
      </c>
      <c r="B3494" s="318">
        <v>543.60998500000005</v>
      </c>
      <c r="C3494" s="318">
        <v>3.8299238316466025E-3</v>
      </c>
      <c r="D3494" s="318">
        <v>6.6697405097138063E-4</v>
      </c>
      <c r="E3494" s="318">
        <v>6.6160542438590516E-3</v>
      </c>
      <c r="F3494" s="318">
        <v>7.1249814933866708E-3</v>
      </c>
      <c r="G3494" s="318">
        <v>4.3772173757685364E-5</v>
      </c>
      <c r="H3494" s="318">
        <v>4.5960782445569633E-5</v>
      </c>
      <c r="I3494" s="318">
        <v>2.8292125078161288E-2</v>
      </c>
      <c r="J3494" s="318">
        <v>0</v>
      </c>
      <c r="K3494" s="318" t="s">
        <v>634</v>
      </c>
      <c r="O3494" s="318">
        <v>0</v>
      </c>
      <c r="P3494" s="318">
        <v>0</v>
      </c>
      <c r="Q3494" s="318">
        <v>0</v>
      </c>
      <c r="R3494" s="318">
        <v>4</v>
      </c>
      <c r="S3494" s="318">
        <v>0.17391304347826086</v>
      </c>
      <c r="T3494" s="318">
        <v>0</v>
      </c>
      <c r="U3494" s="318">
        <v>0</v>
      </c>
    </row>
    <row r="3495" spans="1:21" x14ac:dyDescent="0.2">
      <c r="A3495" s="318">
        <v>41607</v>
      </c>
      <c r="B3495" s="318">
        <v>542.78601100000003</v>
      </c>
      <c r="C3495" s="318">
        <v>-1.516894688545793E-3</v>
      </c>
      <c r="D3495" s="318">
        <v>9.2599558592547024E-4</v>
      </c>
      <c r="E3495" s="318">
        <v>6.4058129846740154E-3</v>
      </c>
      <c r="F3495" s="318">
        <v>6.8985678296489394E-3</v>
      </c>
      <c r="G3495" s="318">
        <v>4.1034439994618214E-5</v>
      </c>
      <c r="H3495" s="318">
        <v>4.3086161994349128E-5</v>
      </c>
      <c r="I3495" s="318">
        <v>2.8115340333120634E-2</v>
      </c>
      <c r="J3495" s="318">
        <v>0</v>
      </c>
      <c r="K3495" s="318" t="s">
        <v>634</v>
      </c>
      <c r="O3495" s="318">
        <v>0</v>
      </c>
      <c r="P3495" s="318">
        <v>0</v>
      </c>
      <c r="Q3495" s="318">
        <v>0</v>
      </c>
      <c r="R3495" s="318">
        <v>4</v>
      </c>
      <c r="S3495" s="318">
        <v>0.17391304347826086</v>
      </c>
      <c r="T3495" s="318">
        <v>0</v>
      </c>
      <c r="U3495" s="318">
        <v>0</v>
      </c>
    </row>
    <row r="3496" spans="1:21" x14ac:dyDescent="0.2">
      <c r="A3496" s="318">
        <v>41610</v>
      </c>
      <c r="B3496" s="318">
        <v>542.36798099999999</v>
      </c>
      <c r="C3496" s="318">
        <v>-7.7045290117411247E-4</v>
      </c>
      <c r="D3496" s="318">
        <v>6.5346630605867039E-4</v>
      </c>
      <c r="E3496" s="318">
        <v>6.3474127751725774E-3</v>
      </c>
      <c r="F3496" s="318">
        <v>6.8356752963396987E-3</v>
      </c>
      <c r="G3496" s="318">
        <v>4.0289648938424041E-5</v>
      </c>
      <c r="H3496" s="318">
        <v>4.2304131385345244E-5</v>
      </c>
      <c r="I3496" s="318">
        <v>2.7941315659989918E-2</v>
      </c>
      <c r="J3496" s="318">
        <v>0</v>
      </c>
      <c r="K3496" s="318" t="s">
        <v>634</v>
      </c>
      <c r="O3496" s="318">
        <v>0</v>
      </c>
      <c r="P3496" s="318">
        <v>0</v>
      </c>
      <c r="Q3496" s="318">
        <v>0</v>
      </c>
      <c r="R3496" s="318">
        <v>4</v>
      </c>
      <c r="S3496" s="318">
        <v>0.17391304347826086</v>
      </c>
      <c r="T3496" s="318">
        <v>0</v>
      </c>
      <c r="U3496" s="318">
        <v>0</v>
      </c>
    </row>
    <row r="3497" spans="1:21" x14ac:dyDescent="0.2">
      <c r="A3497" s="318">
        <v>41611</v>
      </c>
      <c r="B3497" s="318">
        <v>538.06597899999997</v>
      </c>
      <c r="C3497" s="318">
        <v>-7.9635126151943684E-3</v>
      </c>
      <c r="D3497" s="318">
        <v>1.1811809822669792E-4</v>
      </c>
      <c r="E3497" s="318">
        <v>6.5845819040904648E-3</v>
      </c>
      <c r="F3497" s="318">
        <v>7.0910882044051158E-3</v>
      </c>
      <c r="G3497" s="318">
        <v>4.335671885167561E-5</v>
      </c>
      <c r="H3497" s="318">
        <v>4.5524554794259395E-5</v>
      </c>
      <c r="I3497" s="318">
        <v>2.5489466150461947E-2</v>
      </c>
      <c r="J3497" s="318">
        <v>0</v>
      </c>
      <c r="K3497" s="318" t="s">
        <v>634</v>
      </c>
      <c r="O3497" s="318">
        <v>0</v>
      </c>
      <c r="P3497" s="318">
        <v>0</v>
      </c>
      <c r="Q3497" s="318">
        <v>0</v>
      </c>
      <c r="R3497" s="318">
        <v>4</v>
      </c>
      <c r="S3497" s="318">
        <v>0.17391304347826086</v>
      </c>
      <c r="T3497" s="318">
        <v>0</v>
      </c>
      <c r="U3497" s="318">
        <v>0</v>
      </c>
    </row>
    <row r="3498" spans="1:21" x14ac:dyDescent="0.2">
      <c r="A3498" s="318">
        <v>41612</v>
      </c>
      <c r="B3498" s="318">
        <v>533.978027</v>
      </c>
      <c r="C3498" s="318">
        <v>-7.6265000153634193E-3</v>
      </c>
      <c r="D3498" s="318">
        <v>-2.6478210639065343E-5</v>
      </c>
      <c r="E3498" s="318">
        <v>6.7249842095678638E-3</v>
      </c>
      <c r="F3498" s="318">
        <v>7.2422906872269301E-3</v>
      </c>
      <c r="G3498" s="318">
        <v>4.52254126189371E-5</v>
      </c>
      <c r="H3498" s="318">
        <v>4.7486683249883956E-5</v>
      </c>
      <c r="I3498" s="318">
        <v>2.1390231494255275E-2</v>
      </c>
      <c r="J3498" s="318">
        <v>0</v>
      </c>
      <c r="K3498" s="318" t="s">
        <v>634</v>
      </c>
      <c r="O3498" s="318">
        <v>0</v>
      </c>
      <c r="P3498" s="318">
        <v>0</v>
      </c>
      <c r="Q3498" s="318">
        <v>0</v>
      </c>
      <c r="R3498" s="318">
        <v>4</v>
      </c>
      <c r="S3498" s="318">
        <v>0.17391304347826086</v>
      </c>
      <c r="T3498" s="318">
        <v>0</v>
      </c>
      <c r="U3498" s="318">
        <v>0</v>
      </c>
    </row>
    <row r="3499" spans="1:21" x14ac:dyDescent="0.2">
      <c r="A3499" s="318">
        <v>41613</v>
      </c>
      <c r="B3499" s="318">
        <v>533.44201699999996</v>
      </c>
      <c r="C3499" s="318">
        <v>-1.0043094994632239E-3</v>
      </c>
      <c r="D3499" s="318">
        <v>-8.3470048480613476E-4</v>
      </c>
      <c r="E3499" s="318">
        <v>5.6387583944275226E-3</v>
      </c>
      <c r="F3499" s="318">
        <v>6.0725090401527165E-3</v>
      </c>
      <c r="G3499" s="318">
        <v>3.1795596230726849E-5</v>
      </c>
      <c r="H3499" s="318">
        <v>3.3385376042263192E-5</v>
      </c>
      <c r="I3499" s="318">
        <v>1.9461276074604118E-2</v>
      </c>
      <c r="J3499" s="318">
        <v>0</v>
      </c>
      <c r="K3499" s="318" t="s">
        <v>634</v>
      </c>
      <c r="O3499" s="318">
        <v>0</v>
      </c>
      <c r="P3499" s="318">
        <v>0</v>
      </c>
      <c r="Q3499" s="318">
        <v>0</v>
      </c>
      <c r="R3499" s="318">
        <v>4</v>
      </c>
      <c r="S3499" s="318">
        <v>0.17391304347826086</v>
      </c>
      <c r="T3499" s="318">
        <v>0</v>
      </c>
      <c r="U3499" s="318">
        <v>0</v>
      </c>
    </row>
    <row r="3500" spans="1:21" x14ac:dyDescent="0.2">
      <c r="A3500" s="318">
        <v>41617</v>
      </c>
      <c r="B3500" s="318">
        <v>534.16198699999995</v>
      </c>
      <c r="C3500" s="318">
        <v>3.6214999561628588E-3</v>
      </c>
      <c r="D3500" s="318">
        <v>-3.3888811088099278E-4</v>
      </c>
      <c r="E3500" s="318">
        <v>5.5671561795830266E-3</v>
      </c>
      <c r="F3500" s="318">
        <v>5.9953989626278749E-3</v>
      </c>
      <c r="G3500" s="318">
        <v>3.0993227927869483E-5</v>
      </c>
      <c r="H3500" s="318">
        <v>3.2542889324262962E-5</v>
      </c>
      <c r="I3500" s="318">
        <v>1.7804384414390622E-2</v>
      </c>
      <c r="J3500" s="318">
        <v>0</v>
      </c>
      <c r="K3500" s="318" t="s">
        <v>634</v>
      </c>
      <c r="O3500" s="318">
        <v>0</v>
      </c>
      <c r="P3500" s="318">
        <v>0</v>
      </c>
      <c r="Q3500" s="318">
        <v>0</v>
      </c>
      <c r="R3500" s="318">
        <v>5</v>
      </c>
      <c r="S3500" s="318">
        <v>0.21739130434782608</v>
      </c>
      <c r="T3500" s="318">
        <v>0</v>
      </c>
      <c r="U3500" s="318">
        <v>0</v>
      </c>
    </row>
    <row r="3501" spans="1:21" x14ac:dyDescent="0.2">
      <c r="A3501" s="318">
        <v>41618</v>
      </c>
      <c r="B3501" s="318">
        <v>533.69201699999996</v>
      </c>
      <c r="C3501" s="318">
        <v>-8.8021401536733841E-4</v>
      </c>
      <c r="D3501" s="318">
        <v>-7.6570240053381515E-4</v>
      </c>
      <c r="E3501" s="318">
        <v>5.2220960005939501E-3</v>
      </c>
      <c r="F3501" s="318">
        <v>5.6237956929473306E-3</v>
      </c>
      <c r="G3501" s="318">
        <v>2.7270286639419324E-5</v>
      </c>
      <c r="H3501" s="318">
        <v>2.8633800971390293E-5</v>
      </c>
      <c r="I3501" s="318">
        <v>1.6674829766698925E-2</v>
      </c>
      <c r="J3501" s="318">
        <v>0</v>
      </c>
      <c r="K3501" s="318" t="s">
        <v>634</v>
      </c>
      <c r="O3501" s="318">
        <v>0</v>
      </c>
      <c r="P3501" s="318">
        <v>0</v>
      </c>
      <c r="Q3501" s="318">
        <v>0</v>
      </c>
      <c r="R3501" s="318">
        <v>5</v>
      </c>
      <c r="S3501" s="318">
        <v>0.21739130434782608</v>
      </c>
      <c r="T3501" s="318">
        <v>0</v>
      </c>
      <c r="U3501" s="318">
        <v>0</v>
      </c>
    </row>
    <row r="3502" spans="1:21" x14ac:dyDescent="0.2">
      <c r="A3502" s="318">
        <v>41619</v>
      </c>
      <c r="B3502" s="318">
        <v>530.27301</v>
      </c>
      <c r="C3502" s="318">
        <v>-6.4269382580963283E-3</v>
      </c>
      <c r="D3502" s="318">
        <v>-5.7607521865867461E-4</v>
      </c>
      <c r="E3502" s="318">
        <v>4.9178496523188562E-3</v>
      </c>
      <c r="F3502" s="318">
        <v>5.2961457794203064E-3</v>
      </c>
      <c r="G3502" s="318">
        <v>2.4185245202812698E-5</v>
      </c>
      <c r="H3502" s="318">
        <v>2.5394507462953333E-5</v>
      </c>
      <c r="I3502" s="318">
        <v>1.5483287317447738E-2</v>
      </c>
      <c r="J3502" s="318">
        <v>0</v>
      </c>
      <c r="K3502" s="318" t="s">
        <v>634</v>
      </c>
      <c r="O3502" s="318">
        <v>0</v>
      </c>
      <c r="P3502" s="318">
        <v>0</v>
      </c>
      <c r="Q3502" s="318">
        <v>0</v>
      </c>
      <c r="R3502" s="318">
        <v>5</v>
      </c>
      <c r="S3502" s="318">
        <v>0.21739130434782608</v>
      </c>
      <c r="T3502" s="318">
        <v>0</v>
      </c>
      <c r="U3502" s="318">
        <v>0</v>
      </c>
    </row>
    <row r="3503" spans="1:21" x14ac:dyDescent="0.2">
      <c r="A3503" s="318">
        <v>41621</v>
      </c>
      <c r="B3503" s="318">
        <v>527.67498799999998</v>
      </c>
      <c r="C3503" s="318">
        <v>4.4653736406627797E-3</v>
      </c>
      <c r="D3503" s="318">
        <v>-1.0454582081764986E-3</v>
      </c>
      <c r="E3503" s="318">
        <v>5.0292851942301195E-3</v>
      </c>
      <c r="F3503" s="318">
        <v>5.4161532860939748E-3</v>
      </c>
      <c r="G3503" s="318">
        <v>2.5293709564902288E-5</v>
      </c>
      <c r="H3503" s="318">
        <v>2.6558395043147404E-5</v>
      </c>
      <c r="I3503" s="318">
        <v>7.0109749286626404E-3</v>
      </c>
      <c r="J3503" s="318">
        <v>0</v>
      </c>
      <c r="K3503" s="318" t="s">
        <v>634</v>
      </c>
      <c r="O3503" s="318">
        <v>0</v>
      </c>
      <c r="P3503" s="318">
        <v>0</v>
      </c>
      <c r="Q3503" s="318">
        <v>0</v>
      </c>
      <c r="R3503" s="318">
        <v>6</v>
      </c>
      <c r="S3503" s="318">
        <v>0.2608695652173913</v>
      </c>
      <c r="T3503" s="318">
        <v>0</v>
      </c>
      <c r="U3503" s="318">
        <v>0</v>
      </c>
    </row>
    <row r="3504" spans="1:21" x14ac:dyDescent="0.2">
      <c r="A3504" s="318">
        <v>41624</v>
      </c>
      <c r="B3504" s="318">
        <v>530.63098100000002</v>
      </c>
      <c r="C3504" s="318">
        <v>5.5862874703402777E-3</v>
      </c>
      <c r="D3504" s="318">
        <v>-1.1616733148938933E-3</v>
      </c>
      <c r="E3504" s="318">
        <v>4.8335528474866812E-3</v>
      </c>
      <c r="F3504" s="318">
        <v>5.2053646049856567E-3</v>
      </c>
      <c r="G3504" s="318">
        <v>2.3363233129446608E-5</v>
      </c>
      <c r="H3504" s="318">
        <v>2.4531394785918938E-5</v>
      </c>
      <c r="I3504" s="318">
        <v>8.053300262040694E-3</v>
      </c>
      <c r="J3504" s="318">
        <v>0</v>
      </c>
      <c r="K3504" s="318" t="s">
        <v>634</v>
      </c>
      <c r="O3504" s="318">
        <v>0</v>
      </c>
      <c r="P3504" s="318">
        <v>0</v>
      </c>
      <c r="Q3504" s="318">
        <v>0</v>
      </c>
      <c r="R3504" s="318">
        <v>6</v>
      </c>
      <c r="S3504" s="318">
        <v>0.2608695652173913</v>
      </c>
      <c r="T3504" s="318">
        <v>0</v>
      </c>
      <c r="U3504" s="318">
        <v>0</v>
      </c>
    </row>
    <row r="3505" spans="1:21" x14ac:dyDescent="0.2">
      <c r="A3505" s="318">
        <v>41625</v>
      </c>
      <c r="B3505" s="318">
        <v>530.603027</v>
      </c>
      <c r="C3505" s="318">
        <v>-5.2682065964232077E-5</v>
      </c>
      <c r="D3505" s="318">
        <v>-1.2477467911217145E-3</v>
      </c>
      <c r="E3505" s="318">
        <v>4.7949597007684629E-3</v>
      </c>
      <c r="F3505" s="318">
        <v>5.1638027546737292E-3</v>
      </c>
      <c r="G3505" s="318">
        <v>2.2991638531993584E-5</v>
      </c>
      <c r="H3505" s="318">
        <v>2.4141220458593263E-5</v>
      </c>
      <c r="I3505" s="318">
        <v>9.0291901687000135E-3</v>
      </c>
      <c r="J3505" s="318">
        <v>0</v>
      </c>
      <c r="K3505" s="318" t="s">
        <v>634</v>
      </c>
      <c r="O3505" s="318">
        <v>0</v>
      </c>
      <c r="P3505" s="318">
        <v>0</v>
      </c>
      <c r="Q3505" s="318">
        <v>0</v>
      </c>
      <c r="R3505" s="318">
        <v>6</v>
      </c>
      <c r="S3505" s="318">
        <v>0.2608695652173913</v>
      </c>
      <c r="T3505" s="318">
        <v>0</v>
      </c>
      <c r="U3505" s="318">
        <v>0</v>
      </c>
    </row>
    <row r="3506" spans="1:21" x14ac:dyDescent="0.2">
      <c r="A3506" s="318">
        <v>41626</v>
      </c>
      <c r="B3506" s="318">
        <v>527.91900599999997</v>
      </c>
      <c r="C3506" s="318">
        <v>-5.0712723374325679E-3</v>
      </c>
      <c r="D3506" s="318">
        <v>-1.3509946223239063E-3</v>
      </c>
      <c r="E3506" s="318">
        <v>4.8553484319924572E-3</v>
      </c>
      <c r="F3506" s="318">
        <v>5.228836772914954E-3</v>
      </c>
      <c r="G3506" s="318">
        <v>2.3574408396051614E-5</v>
      </c>
      <c r="H3506" s="318">
        <v>2.4753128815854195E-5</v>
      </c>
      <c r="I3506" s="318">
        <v>5.7918022310418996E-3</v>
      </c>
      <c r="J3506" s="318">
        <v>0</v>
      </c>
      <c r="K3506" s="318" t="s">
        <v>634</v>
      </c>
      <c r="O3506" s="318">
        <v>0</v>
      </c>
      <c r="P3506" s="318">
        <v>0</v>
      </c>
      <c r="Q3506" s="318">
        <v>0</v>
      </c>
      <c r="R3506" s="318">
        <v>6</v>
      </c>
      <c r="S3506" s="318">
        <v>0.2608695652173913</v>
      </c>
      <c r="T3506" s="318">
        <v>0</v>
      </c>
      <c r="U3506" s="318">
        <v>0</v>
      </c>
    </row>
    <row r="3507" spans="1:21" x14ac:dyDescent="0.2">
      <c r="A3507" s="318">
        <v>41627</v>
      </c>
      <c r="B3507" s="318">
        <v>531.53100600000005</v>
      </c>
      <c r="C3507" s="318">
        <v>6.8186586508151917E-3</v>
      </c>
      <c r="D3507" s="318">
        <v>-8.0077740690295959E-4</v>
      </c>
      <c r="E3507" s="318">
        <v>5.1010600858626695E-3</v>
      </c>
      <c r="F3507" s="318">
        <v>5.4934493232367205E-3</v>
      </c>
      <c r="G3507" s="318">
        <v>2.6020813999581262E-5</v>
      </c>
      <c r="H3507" s="318">
        <v>2.7321854699560328E-5</v>
      </c>
      <c r="I3507" s="318">
        <v>1.514928026185083E-3</v>
      </c>
      <c r="J3507" s="318">
        <v>0</v>
      </c>
      <c r="K3507" s="318" t="s">
        <v>634</v>
      </c>
      <c r="O3507" s="318">
        <v>0</v>
      </c>
      <c r="P3507" s="318">
        <v>0</v>
      </c>
      <c r="Q3507" s="318">
        <v>0</v>
      </c>
      <c r="R3507" s="318">
        <v>6</v>
      </c>
      <c r="S3507" s="318">
        <v>0.2608695652173913</v>
      </c>
      <c r="T3507" s="318">
        <v>0</v>
      </c>
      <c r="U3507" s="318">
        <v>0</v>
      </c>
    </row>
    <row r="3508" spans="1:21" x14ac:dyDescent="0.2">
      <c r="A3508" s="318">
        <v>41628</v>
      </c>
      <c r="B3508" s="318">
        <v>537.26599099999999</v>
      </c>
      <c r="C3508" s="318">
        <v>1.0731766758142561E-2</v>
      </c>
      <c r="D3508" s="318">
        <v>4.0611553043437273E-5</v>
      </c>
      <c r="E3508" s="318">
        <v>5.4812911701915728E-3</v>
      </c>
      <c r="F3508" s="318">
        <v>5.9029289525140008E-3</v>
      </c>
      <c r="G3508" s="318">
        <v>3.0044552892420102E-5</v>
      </c>
      <c r="H3508" s="318">
        <v>3.1546780537041107E-5</v>
      </c>
      <c r="I3508" s="318">
        <v>5.3130091389185508E-3</v>
      </c>
      <c r="J3508" s="318">
        <v>0</v>
      </c>
      <c r="K3508" s="318" t="s">
        <v>634</v>
      </c>
      <c r="O3508" s="318">
        <v>0</v>
      </c>
      <c r="P3508" s="318">
        <v>0</v>
      </c>
      <c r="Q3508" s="318">
        <v>0</v>
      </c>
      <c r="R3508" s="318">
        <v>5</v>
      </c>
      <c r="S3508" s="318">
        <v>0.21739130434782608</v>
      </c>
      <c r="T3508" s="318">
        <v>0</v>
      </c>
      <c r="U3508" s="318">
        <v>0</v>
      </c>
    </row>
    <row r="3509" spans="1:21" x14ac:dyDescent="0.2">
      <c r="A3509" s="318">
        <v>41631</v>
      </c>
      <c r="B3509" s="318">
        <v>544.24499500000002</v>
      </c>
      <c r="C3509" s="318">
        <v>1.2906204309581126E-2</v>
      </c>
      <c r="D3509" s="318">
        <v>4.7713581643462819E-4</v>
      </c>
      <c r="E3509" s="318">
        <v>6.1185512781528817E-3</v>
      </c>
      <c r="F3509" s="318">
        <v>6.5892090687800263E-3</v>
      </c>
      <c r="G3509" s="318">
        <v>3.7436669743386257E-5</v>
      </c>
      <c r="H3509" s="318">
        <v>3.9308503230555571E-5</v>
      </c>
      <c r="I3509" s="318">
        <v>1.2252432911357801E-2</v>
      </c>
      <c r="J3509" s="318">
        <v>0</v>
      </c>
      <c r="K3509" s="318" t="s">
        <v>634</v>
      </c>
      <c r="O3509" s="318">
        <v>0</v>
      </c>
      <c r="P3509" s="318">
        <v>0</v>
      </c>
      <c r="Q3509" s="318">
        <v>0</v>
      </c>
      <c r="R3509" s="318">
        <v>5</v>
      </c>
      <c r="S3509" s="318">
        <v>0.21739130434782608</v>
      </c>
      <c r="T3509" s="318">
        <v>0</v>
      </c>
      <c r="U3509" s="318">
        <v>0</v>
      </c>
    </row>
    <row r="3510" spans="1:21" x14ac:dyDescent="0.2">
      <c r="A3510" s="318">
        <v>41635</v>
      </c>
      <c r="B3510" s="318">
        <v>549.70202600000005</v>
      </c>
      <c r="C3510" s="318">
        <v>9.9768565756462625E-3</v>
      </c>
      <c r="D3510" s="318">
        <v>9.7069721412260373E-4</v>
      </c>
      <c r="E3510" s="318">
        <v>6.4541230457065453E-3</v>
      </c>
      <c r="F3510" s="318">
        <v>6.9505940492224335E-3</v>
      </c>
      <c r="G3510" s="318">
        <v>4.1655704289120337E-5</v>
      </c>
      <c r="H3510" s="318">
        <v>4.3738489503576359E-5</v>
      </c>
      <c r="I3510" s="318">
        <v>1.5863004519577981E-2</v>
      </c>
      <c r="J3510" s="318">
        <v>0</v>
      </c>
      <c r="K3510" s="318" t="s">
        <v>634</v>
      </c>
      <c r="O3510" s="318">
        <v>0</v>
      </c>
      <c r="P3510" s="318">
        <v>0</v>
      </c>
      <c r="Q3510" s="318">
        <v>0</v>
      </c>
      <c r="R3510" s="318">
        <v>5</v>
      </c>
      <c r="S3510" s="318">
        <v>0.21739130434782608</v>
      </c>
      <c r="T3510" s="318">
        <v>0</v>
      </c>
      <c r="U3510" s="318">
        <v>0</v>
      </c>
    </row>
    <row r="3511" spans="1:21" x14ac:dyDescent="0.2">
      <c r="A3511" s="318">
        <v>41638</v>
      </c>
      <c r="B3511" s="318">
        <v>548.864014</v>
      </c>
      <c r="C3511" s="318">
        <v>-1.5256473111919481E-3</v>
      </c>
      <c r="D3511" s="318">
        <v>9.9557509643382778E-4</v>
      </c>
      <c r="E3511" s="318">
        <v>6.4429022639970121E-3</v>
      </c>
      <c r="F3511" s="318">
        <v>6.9385101304583205E-3</v>
      </c>
      <c r="G3511" s="318">
        <v>4.1510989583417821E-5</v>
      </c>
      <c r="H3511" s="318">
        <v>4.3586539062588715E-5</v>
      </c>
      <c r="I3511" s="318">
        <v>1.9618252625302337E-2</v>
      </c>
      <c r="J3511" s="318">
        <v>0</v>
      </c>
      <c r="K3511" s="318" t="s">
        <v>634</v>
      </c>
      <c r="O3511" s="318">
        <v>0</v>
      </c>
      <c r="P3511" s="318">
        <v>0</v>
      </c>
      <c r="Q3511" s="318">
        <v>0</v>
      </c>
      <c r="R3511" s="318">
        <v>5</v>
      </c>
      <c r="S3511" s="318">
        <v>0.21739130434782608</v>
      </c>
      <c r="T3511" s="318">
        <v>0</v>
      </c>
      <c r="U3511" s="318">
        <v>0</v>
      </c>
    </row>
    <row r="3512" spans="1:21" x14ac:dyDescent="0.2">
      <c r="A3512" s="318">
        <v>41641</v>
      </c>
      <c r="B3512" s="318">
        <v>546.932007</v>
      </c>
      <c r="C3512" s="318">
        <v>-3.5262201447939087E-3</v>
      </c>
      <c r="D3512" s="318">
        <v>4.724936423048638E-4</v>
      </c>
      <c r="E3512" s="318">
        <v>6.336999492641068E-3</v>
      </c>
      <c r="F3512" s="318">
        <v>6.824460992074996E-3</v>
      </c>
      <c r="G3512" s="318">
        <v>4.0157562569733157E-5</v>
      </c>
      <c r="H3512" s="318">
        <v>4.216544069821982E-5</v>
      </c>
      <c r="I3512" s="318">
        <v>2.0832344159786968E-2</v>
      </c>
      <c r="J3512" s="318">
        <v>0</v>
      </c>
      <c r="K3512" s="318" t="s">
        <v>634</v>
      </c>
      <c r="O3512" s="318">
        <v>0</v>
      </c>
      <c r="P3512" s="318">
        <v>0</v>
      </c>
      <c r="Q3512" s="318">
        <v>0</v>
      </c>
      <c r="R3512" s="318">
        <v>5</v>
      </c>
      <c r="S3512" s="318">
        <v>0.21739130434782608</v>
      </c>
      <c r="T3512" s="318">
        <v>0</v>
      </c>
      <c r="U3512" s="318">
        <v>0</v>
      </c>
    </row>
    <row r="3513" spans="1:21" x14ac:dyDescent="0.2">
      <c r="A3513" s="318">
        <v>41642</v>
      </c>
      <c r="B3513" s="318">
        <v>547.78601100000003</v>
      </c>
      <c r="C3513" s="318">
        <v>1.5602267601343119E-3</v>
      </c>
      <c r="D3513" s="318">
        <v>3.6441282937570699E-4</v>
      </c>
      <c r="E3513" s="318">
        <v>6.2960970710011725E-3</v>
      </c>
      <c r="F3513" s="318">
        <v>6.7804122303089546E-3</v>
      </c>
      <c r="G3513" s="318">
        <v>3.9640838327469543E-5</v>
      </c>
      <c r="H3513" s="318">
        <v>4.1622880243843021E-5</v>
      </c>
      <c r="I3513" s="318">
        <v>1.8879178058420796E-2</v>
      </c>
      <c r="J3513" s="318">
        <v>0</v>
      </c>
      <c r="K3513" s="318" t="s">
        <v>634</v>
      </c>
      <c r="O3513" s="318">
        <v>0</v>
      </c>
      <c r="P3513" s="318">
        <v>0</v>
      </c>
      <c r="Q3513" s="318">
        <v>0</v>
      </c>
      <c r="R3513" s="318">
        <v>5</v>
      </c>
      <c r="S3513" s="318">
        <v>0.21739130434782608</v>
      </c>
      <c r="T3513" s="318">
        <v>0</v>
      </c>
      <c r="U3513" s="318">
        <v>0</v>
      </c>
    </row>
    <row r="3514" spans="1:21" x14ac:dyDescent="0.2">
      <c r="A3514" s="318">
        <v>41645</v>
      </c>
      <c r="B3514" s="318">
        <v>546.59399399999995</v>
      </c>
      <c r="C3514" s="318">
        <v>-2.178434302444385E-3</v>
      </c>
      <c r="D3514" s="318">
        <v>3.3291094299958359E-4</v>
      </c>
      <c r="E3514" s="318">
        <v>6.3076250695585038E-3</v>
      </c>
      <c r="F3514" s="318">
        <v>6.792826997986081E-3</v>
      </c>
      <c r="G3514" s="318">
        <v>3.9786134018122915E-5</v>
      </c>
      <c r="H3514" s="318">
        <v>4.177544071902906E-5</v>
      </c>
      <c r="I3514" s="318">
        <v>1.8990096533657696E-2</v>
      </c>
      <c r="J3514" s="318">
        <v>0</v>
      </c>
      <c r="K3514" s="318" t="s">
        <v>634</v>
      </c>
      <c r="O3514" s="318">
        <v>0</v>
      </c>
      <c r="P3514" s="318">
        <v>0</v>
      </c>
      <c r="Q3514" s="318">
        <v>0</v>
      </c>
      <c r="R3514" s="318">
        <v>5</v>
      </c>
      <c r="S3514" s="318">
        <v>0.21739130434782608</v>
      </c>
      <c r="T3514" s="318">
        <v>0</v>
      </c>
      <c r="U3514" s="318">
        <v>0</v>
      </c>
    </row>
    <row r="3515" spans="1:21" x14ac:dyDescent="0.2">
      <c r="A3515" s="318">
        <v>41646</v>
      </c>
      <c r="B3515" s="318">
        <v>547.03802499999995</v>
      </c>
      <c r="C3515" s="318">
        <v>8.1203003695027448E-4</v>
      </c>
      <c r="D3515" s="318">
        <v>4.0826727338645917E-4</v>
      </c>
      <c r="E3515" s="318">
        <v>6.3032355722632636E-3</v>
      </c>
      <c r="F3515" s="318">
        <v>6.7880998470527453E-3</v>
      </c>
      <c r="G3515" s="318">
        <v>3.9730778679444994E-5</v>
      </c>
      <c r="H3515" s="318">
        <v>4.1717317613417243E-5</v>
      </c>
      <c r="I3515" s="318">
        <v>1.8876238581144612E-2</v>
      </c>
      <c r="J3515" s="318">
        <v>0</v>
      </c>
      <c r="K3515" s="318" t="s">
        <v>634</v>
      </c>
      <c r="O3515" s="318">
        <v>0</v>
      </c>
      <c r="P3515" s="318">
        <v>0</v>
      </c>
      <c r="Q3515" s="318">
        <v>0</v>
      </c>
      <c r="R3515" s="318">
        <v>5</v>
      </c>
      <c r="S3515" s="318">
        <v>0.21739130434782608</v>
      </c>
      <c r="T3515" s="318">
        <v>0</v>
      </c>
      <c r="U3515" s="318">
        <v>0</v>
      </c>
    </row>
    <row r="3516" spans="1:21" x14ac:dyDescent="0.2">
      <c r="A3516" s="318">
        <v>41647</v>
      </c>
      <c r="B3516" s="318">
        <v>550.22399900000005</v>
      </c>
      <c r="C3516" s="318">
        <v>5.8071506781287733E-3</v>
      </c>
      <c r="D3516" s="318">
        <v>1.064013144497085E-3</v>
      </c>
      <c r="E3516" s="318">
        <v>6.1018307150682407E-3</v>
      </c>
      <c r="F3516" s="318">
        <v>6.5712023085350282E-3</v>
      </c>
      <c r="G3516" s="318">
        <v>3.7232338075350198E-5</v>
      </c>
      <c r="H3516" s="318">
        <v>3.9093954979117709E-5</v>
      </c>
      <c r="I3516" s="318">
        <v>1.7257605938746177E-2</v>
      </c>
      <c r="J3516" s="318">
        <v>0</v>
      </c>
      <c r="K3516" s="318" t="s">
        <v>634</v>
      </c>
      <c r="O3516" s="318">
        <v>0</v>
      </c>
      <c r="P3516" s="318">
        <v>0</v>
      </c>
      <c r="Q3516" s="318">
        <v>0</v>
      </c>
      <c r="R3516" s="318">
        <v>5</v>
      </c>
      <c r="S3516" s="318">
        <v>0.21739130434782608</v>
      </c>
      <c r="T3516" s="318">
        <v>0</v>
      </c>
      <c r="U3516" s="318">
        <v>0</v>
      </c>
    </row>
    <row r="3517" spans="1:21" x14ac:dyDescent="0.2">
      <c r="A3517" s="318">
        <v>41648</v>
      </c>
      <c r="B3517" s="318">
        <v>553.62597700000003</v>
      </c>
      <c r="C3517" s="318">
        <v>6.1638607509284186E-3</v>
      </c>
      <c r="D3517" s="318">
        <v>1.7206969905109821E-3</v>
      </c>
      <c r="E3517" s="318">
        <v>5.8569372584491254E-3</v>
      </c>
      <c r="F3517" s="318">
        <v>6.3074708937144426E-3</v>
      </c>
      <c r="G3517" s="318">
        <v>3.4303714049409553E-5</v>
      </c>
      <c r="H3517" s="318">
        <v>3.601889975188003E-5</v>
      </c>
      <c r="I3517" s="318">
        <v>2.1346104335779593E-2</v>
      </c>
      <c r="J3517" s="318">
        <v>0</v>
      </c>
      <c r="K3517" s="318" t="s">
        <v>634</v>
      </c>
      <c r="O3517" s="318">
        <v>0</v>
      </c>
      <c r="P3517" s="318">
        <v>0</v>
      </c>
      <c r="Q3517" s="318">
        <v>0</v>
      </c>
      <c r="R3517" s="318">
        <v>5</v>
      </c>
      <c r="S3517" s="318">
        <v>0.21739130434782608</v>
      </c>
      <c r="T3517" s="318">
        <v>0</v>
      </c>
      <c r="U3517" s="318">
        <v>0</v>
      </c>
    </row>
    <row r="3518" spans="1:21" x14ac:dyDescent="0.2">
      <c r="A3518" s="318">
        <v>41649</v>
      </c>
      <c r="B3518" s="318">
        <v>556.51501499999995</v>
      </c>
      <c r="C3518" s="318">
        <v>5.2048245094403651E-3</v>
      </c>
      <c r="D3518" s="318">
        <v>2.0163700385540098E-3</v>
      </c>
      <c r="E3518" s="318">
        <v>5.8692073212991483E-3</v>
      </c>
      <c r="F3518" s="318">
        <v>6.3206848075529282E-3</v>
      </c>
      <c r="G3518" s="318">
        <v>3.4447594580391525E-5</v>
      </c>
      <c r="H3518" s="318">
        <v>3.6169974309411103E-5</v>
      </c>
      <c r="I3518" s="318">
        <v>2.7502556310225846E-2</v>
      </c>
      <c r="J3518" s="318">
        <v>0</v>
      </c>
      <c r="K3518" s="318" t="s">
        <v>634</v>
      </c>
      <c r="O3518" s="318">
        <v>0</v>
      </c>
      <c r="P3518" s="318">
        <v>0</v>
      </c>
      <c r="Q3518" s="318">
        <v>0</v>
      </c>
      <c r="R3518" s="318">
        <v>5</v>
      </c>
      <c r="S3518" s="318">
        <v>0.21739130434782608</v>
      </c>
      <c r="T3518" s="318">
        <v>0</v>
      </c>
      <c r="U3518" s="318">
        <v>0</v>
      </c>
    </row>
    <row r="3519" spans="1:21" x14ac:dyDescent="0.2">
      <c r="A3519" s="318">
        <v>41652</v>
      </c>
      <c r="B3519" s="318">
        <v>558.27801499999998</v>
      </c>
      <c r="C3519" s="318">
        <v>3.1629215869153691E-3</v>
      </c>
      <c r="D3519" s="318">
        <v>2.275211124993163E-3</v>
      </c>
      <c r="E3519" s="318">
        <v>5.7899180638967531E-3</v>
      </c>
      <c r="F3519" s="318">
        <v>6.2352963765041954E-3</v>
      </c>
      <c r="G3519" s="318">
        <v>3.3523151186637927E-5</v>
      </c>
      <c r="H3519" s="318">
        <v>3.5199308745969823E-5</v>
      </c>
      <c r="I3519" s="318">
        <v>2.9619484834521731E-2</v>
      </c>
      <c r="J3519" s="318">
        <v>0</v>
      </c>
      <c r="K3519" s="318" t="s">
        <v>634</v>
      </c>
      <c r="O3519" s="318">
        <v>0</v>
      </c>
      <c r="P3519" s="318">
        <v>0</v>
      </c>
      <c r="Q3519" s="318">
        <v>0</v>
      </c>
      <c r="R3519" s="318">
        <v>5</v>
      </c>
      <c r="S3519" s="318">
        <v>0.21739130434782608</v>
      </c>
      <c r="T3519" s="318">
        <v>0</v>
      </c>
      <c r="U3519" s="318">
        <v>0</v>
      </c>
    </row>
    <row r="3520" spans="1:21" x14ac:dyDescent="0.2">
      <c r="A3520" s="318">
        <v>41653</v>
      </c>
      <c r="B3520" s="318">
        <v>556.771973</v>
      </c>
      <c r="C3520" s="318">
        <v>-2.7013011649885195E-3</v>
      </c>
      <c r="D3520" s="318">
        <v>1.9741253573192876E-3</v>
      </c>
      <c r="E3520" s="318">
        <v>5.8801041625925043E-3</v>
      </c>
      <c r="F3520" s="318">
        <v>6.3324198674073124E-3</v>
      </c>
      <c r="G3520" s="318">
        <v>3.4575624962937697E-5</v>
      </c>
      <c r="H3520" s="318">
        <v>3.6304406211084582E-5</v>
      </c>
      <c r="I3520" s="318">
        <v>3.2939580054583494E-2</v>
      </c>
      <c r="J3520" s="318">
        <v>0</v>
      </c>
      <c r="K3520" s="318" t="s">
        <v>634</v>
      </c>
      <c r="O3520" s="318">
        <v>0</v>
      </c>
      <c r="P3520" s="318">
        <v>0</v>
      </c>
      <c r="Q3520" s="318">
        <v>0</v>
      </c>
      <c r="R3520" s="318">
        <v>5</v>
      </c>
      <c r="S3520" s="318">
        <v>0.21739130434782608</v>
      </c>
      <c r="T3520" s="318">
        <v>0</v>
      </c>
      <c r="U3520" s="318">
        <v>0</v>
      </c>
    </row>
    <row r="3521" spans="1:21" x14ac:dyDescent="0.2">
      <c r="A3521" s="318">
        <v>41654</v>
      </c>
      <c r="B3521" s="318">
        <v>562.94897500000002</v>
      </c>
      <c r="C3521" s="318">
        <v>1.1033221576254791E-2</v>
      </c>
      <c r="D3521" s="318">
        <v>2.5414318140631986E-3</v>
      </c>
      <c r="E3521" s="318">
        <v>6.1590336148420483E-3</v>
      </c>
      <c r="F3521" s="318">
        <v>6.6328054313683597E-3</v>
      </c>
      <c r="G3521" s="318">
        <v>3.7933695068754314E-5</v>
      </c>
      <c r="H3521" s="318">
        <v>3.9830379822192032E-5</v>
      </c>
      <c r="I3521" s="318">
        <v>2.9056166972651704E-2</v>
      </c>
      <c r="J3521" s="318">
        <v>0</v>
      </c>
      <c r="K3521" s="318" t="s">
        <v>634</v>
      </c>
      <c r="O3521" s="318">
        <v>0</v>
      </c>
      <c r="P3521" s="318">
        <v>0</v>
      </c>
      <c r="Q3521" s="318">
        <v>0</v>
      </c>
      <c r="R3521" s="318">
        <v>5</v>
      </c>
      <c r="S3521" s="318">
        <v>0.21739130434782608</v>
      </c>
      <c r="T3521" s="318">
        <v>0</v>
      </c>
      <c r="U3521" s="318">
        <v>0</v>
      </c>
    </row>
    <row r="3522" spans="1:21" x14ac:dyDescent="0.2">
      <c r="A3522" s="318">
        <v>41655</v>
      </c>
      <c r="B3522" s="318">
        <v>564.82202099999995</v>
      </c>
      <c r="C3522" s="318">
        <v>3.3216809597707586E-3</v>
      </c>
      <c r="D3522" s="318">
        <v>3.0056517768187749E-3</v>
      </c>
      <c r="E3522" s="318">
        <v>5.8065718143454504E-3</v>
      </c>
      <c r="F3522" s="318">
        <v>6.2532311846797157E-3</v>
      </c>
      <c r="G3522" s="318">
        <v>3.3716276235151019E-5</v>
      </c>
      <c r="H3522" s="318">
        <v>3.5402090046908573E-5</v>
      </c>
      <c r="I3522" s="318">
        <v>3.3197996838336095E-2</v>
      </c>
      <c r="J3522" s="318">
        <v>0</v>
      </c>
      <c r="K3522" s="318" t="s">
        <v>634</v>
      </c>
      <c r="O3522" s="318">
        <v>0</v>
      </c>
      <c r="P3522" s="318">
        <v>0</v>
      </c>
      <c r="Q3522" s="318">
        <v>0</v>
      </c>
      <c r="R3522" s="318">
        <v>5</v>
      </c>
      <c r="S3522" s="318">
        <v>0.21739130434782608</v>
      </c>
      <c r="T3522" s="318">
        <v>0</v>
      </c>
      <c r="U3522" s="318">
        <v>0</v>
      </c>
    </row>
    <row r="3523" spans="1:21" x14ac:dyDescent="0.2">
      <c r="A3523" s="318">
        <v>41656</v>
      </c>
      <c r="B3523" s="318">
        <v>563.18597399999999</v>
      </c>
      <c r="C3523" s="318">
        <v>-2.9007740272412588E-3</v>
      </c>
      <c r="D3523" s="318">
        <v>3.3140349004597354E-3</v>
      </c>
      <c r="E3523" s="318">
        <v>5.2625501865887613E-3</v>
      </c>
      <c r="F3523" s="318">
        <v>5.6673617394032809E-3</v>
      </c>
      <c r="G3523" s="318">
        <v>2.7694434466365407E-5</v>
      </c>
      <c r="H3523" s="318">
        <v>2.9079156189683678E-5</v>
      </c>
      <c r="I3523" s="318">
        <v>3.7019953748362609E-2</v>
      </c>
      <c r="J3523" s="318">
        <v>0</v>
      </c>
      <c r="K3523" s="318" t="s">
        <v>634</v>
      </c>
      <c r="O3523" s="318">
        <v>0</v>
      </c>
      <c r="P3523" s="318">
        <v>0</v>
      </c>
      <c r="Q3523" s="318">
        <v>0</v>
      </c>
      <c r="R3523" s="318">
        <v>5</v>
      </c>
      <c r="S3523" s="318">
        <v>0.21739130434782608</v>
      </c>
      <c r="T3523" s="318">
        <v>0</v>
      </c>
      <c r="U3523" s="318">
        <v>0</v>
      </c>
    </row>
    <row r="3524" spans="1:21" x14ac:dyDescent="0.2">
      <c r="A3524" s="318">
        <v>41659</v>
      </c>
      <c r="B3524" s="318">
        <v>561.86999500000002</v>
      </c>
      <c r="C3524" s="318">
        <v>-2.3394029033851904E-3</v>
      </c>
      <c r="D3524" s="318">
        <v>2.9899979221717369E-3</v>
      </c>
      <c r="E3524" s="318">
        <v>5.3959219240334658E-3</v>
      </c>
      <c r="F3524" s="318">
        <v>5.8109928412668089E-3</v>
      </c>
      <c r="G3524" s="318">
        <v>2.9115973410265023E-5</v>
      </c>
      <c r="H3524" s="318">
        <v>3.0571772080778274E-5</v>
      </c>
      <c r="I3524" s="318">
        <v>3.5744297530350432E-2</v>
      </c>
      <c r="J3524" s="318">
        <v>0</v>
      </c>
      <c r="K3524" s="318" t="s">
        <v>634</v>
      </c>
      <c r="O3524" s="318">
        <v>0</v>
      </c>
      <c r="P3524" s="318">
        <v>0</v>
      </c>
      <c r="Q3524" s="318">
        <v>0</v>
      </c>
      <c r="R3524" s="318">
        <v>5</v>
      </c>
      <c r="S3524" s="318">
        <v>0.21739130434782608</v>
      </c>
      <c r="T3524" s="318">
        <v>0</v>
      </c>
      <c r="U3524" s="318">
        <v>0</v>
      </c>
    </row>
    <row r="3525" spans="1:21" x14ac:dyDescent="0.2">
      <c r="A3525" s="318">
        <v>41660</v>
      </c>
      <c r="B3525" s="318">
        <v>565.15997300000004</v>
      </c>
      <c r="C3525" s="318">
        <v>5.8383316125076969E-3</v>
      </c>
      <c r="D3525" s="318">
        <v>3.0020000241797093E-3</v>
      </c>
      <c r="E3525" s="318">
        <v>5.4022621582970661E-3</v>
      </c>
      <c r="F3525" s="318">
        <v>5.8178207858583788E-3</v>
      </c>
      <c r="G3525" s="318">
        <v>2.9184436426968471E-5</v>
      </c>
      <c r="H3525" s="318">
        <v>3.0643658248316895E-5</v>
      </c>
      <c r="I3525" s="318">
        <v>3.244413291781429E-2</v>
      </c>
      <c r="J3525" s="318">
        <v>0</v>
      </c>
      <c r="K3525" s="318" t="s">
        <v>634</v>
      </c>
      <c r="O3525" s="318">
        <v>0</v>
      </c>
      <c r="P3525" s="318">
        <v>0</v>
      </c>
      <c r="Q3525" s="318">
        <v>0</v>
      </c>
      <c r="R3525" s="318">
        <v>5</v>
      </c>
      <c r="S3525" s="318">
        <v>0.21739130434782608</v>
      </c>
      <c r="T3525" s="318">
        <v>0</v>
      </c>
      <c r="U3525" s="318">
        <v>0</v>
      </c>
    </row>
    <row r="3526" spans="1:21" x14ac:dyDescent="0.2">
      <c r="A3526" s="318">
        <v>41661</v>
      </c>
      <c r="B3526" s="318">
        <v>562.29101600000001</v>
      </c>
      <c r="C3526" s="318">
        <v>-5.0892911893563918E-3</v>
      </c>
      <c r="D3526" s="318">
        <v>2.7621614944943682E-3</v>
      </c>
      <c r="E3526" s="318">
        <v>5.6507462624109019E-3</v>
      </c>
      <c r="F3526" s="318">
        <v>6.085419051827125E-3</v>
      </c>
      <c r="G3526" s="318">
        <v>3.193093332215078E-5</v>
      </c>
      <c r="H3526" s="318">
        <v>3.352747998825832E-5</v>
      </c>
      <c r="I3526" s="318">
        <v>3.2733868035344865E-2</v>
      </c>
      <c r="J3526" s="318">
        <v>0</v>
      </c>
      <c r="K3526" s="318" t="s">
        <v>634</v>
      </c>
      <c r="O3526" s="318">
        <v>0</v>
      </c>
      <c r="P3526" s="318">
        <v>0</v>
      </c>
      <c r="Q3526" s="318">
        <v>0</v>
      </c>
      <c r="R3526" s="318">
        <v>5</v>
      </c>
      <c r="S3526" s="318">
        <v>0.21739130434782608</v>
      </c>
      <c r="T3526" s="318">
        <v>0</v>
      </c>
      <c r="U3526" s="318">
        <v>0</v>
      </c>
    </row>
    <row r="3527" spans="1:21" x14ac:dyDescent="0.2">
      <c r="A3527" s="318">
        <v>41662</v>
      </c>
      <c r="B3527" s="318">
        <v>556.71997099999999</v>
      </c>
      <c r="C3527" s="318">
        <v>-9.9571694883923909E-3</v>
      </c>
      <c r="D3527" s="318">
        <v>2.5294997254010436E-3</v>
      </c>
      <c r="E3527" s="318">
        <v>6.0741279210324121E-3</v>
      </c>
      <c r="F3527" s="318">
        <v>6.5413685303425976E-3</v>
      </c>
      <c r="G3527" s="318">
        <v>3.6895030001065534E-5</v>
      </c>
      <c r="H3527" s="318">
        <v>3.8739781501118813E-5</v>
      </c>
      <c r="I3527" s="318">
        <v>2.8188043693869059E-2</v>
      </c>
      <c r="J3527" s="318">
        <v>0</v>
      </c>
      <c r="K3527" s="318" t="s">
        <v>634</v>
      </c>
      <c r="O3527" s="318">
        <v>0</v>
      </c>
      <c r="P3527" s="318">
        <v>0</v>
      </c>
      <c r="Q3527" s="318">
        <v>0</v>
      </c>
      <c r="R3527" s="318">
        <v>5</v>
      </c>
      <c r="S3527" s="318">
        <v>0.21739130434782608</v>
      </c>
      <c r="T3527" s="318">
        <v>0</v>
      </c>
      <c r="U3527" s="318">
        <v>0</v>
      </c>
    </row>
    <row r="3528" spans="1:21" x14ac:dyDescent="0.2">
      <c r="A3528" s="318">
        <v>41663</v>
      </c>
      <c r="B3528" s="318">
        <v>548.09698500000002</v>
      </c>
      <c r="C3528" s="318">
        <v>-1.5610117229852461E-2</v>
      </c>
      <c r="D3528" s="318">
        <v>1.4614627787025833E-3</v>
      </c>
      <c r="E3528" s="318">
        <v>7.1574948749803481E-3</v>
      </c>
      <c r="F3528" s="318">
        <v>7.7080714038249894E-3</v>
      </c>
      <c r="G3528" s="318">
        <v>5.1229732885369946E-5</v>
      </c>
      <c r="H3528" s="318">
        <v>5.3791219529638446E-5</v>
      </c>
      <c r="I3528" s="318">
        <v>2.2744265705465925E-2</v>
      </c>
      <c r="J3528" s="318">
        <v>0</v>
      </c>
      <c r="K3528" s="318" t="s">
        <v>634</v>
      </c>
      <c r="O3528" s="318">
        <v>0</v>
      </c>
      <c r="P3528" s="318">
        <v>0</v>
      </c>
      <c r="Q3528" s="318">
        <v>0</v>
      </c>
      <c r="R3528" s="318">
        <v>5</v>
      </c>
      <c r="S3528" s="318">
        <v>0.21739130434782608</v>
      </c>
      <c r="T3528" s="318">
        <v>0</v>
      </c>
      <c r="U3528" s="318">
        <v>0</v>
      </c>
    </row>
    <row r="3529" spans="1:21" x14ac:dyDescent="0.2">
      <c r="A3529" s="318">
        <v>41666</v>
      </c>
      <c r="B3529" s="318">
        <v>544.34399399999995</v>
      </c>
      <c r="C3529" s="318">
        <v>-6.8708622921205163E-3</v>
      </c>
      <c r="D3529" s="318">
        <v>6.2324234773767446E-4</v>
      </c>
      <c r="E3529" s="318">
        <v>7.0474423715750191E-3</v>
      </c>
      <c r="F3529" s="318">
        <v>7.5895533232346359E-3</v>
      </c>
      <c r="G3529" s="318">
        <v>4.9666443980670935E-5</v>
      </c>
      <c r="H3529" s="318">
        <v>5.2149766179704484E-5</v>
      </c>
      <c r="I3529" s="318">
        <v>1.3435851641524525E-2</v>
      </c>
      <c r="J3529" s="318">
        <v>0</v>
      </c>
      <c r="K3529" s="318" t="s">
        <v>634</v>
      </c>
      <c r="O3529" s="318">
        <v>0</v>
      </c>
      <c r="P3529" s="318">
        <v>0</v>
      </c>
      <c r="Q3529" s="318">
        <v>0</v>
      </c>
      <c r="R3529" s="318">
        <v>5</v>
      </c>
      <c r="S3529" s="318">
        <v>0.21739130434782608</v>
      </c>
      <c r="T3529" s="318">
        <v>0</v>
      </c>
      <c r="U3529" s="318">
        <v>0</v>
      </c>
    </row>
    <row r="3530" spans="1:21" x14ac:dyDescent="0.2">
      <c r="A3530" s="318">
        <v>41667</v>
      </c>
      <c r="B3530" s="318">
        <v>543.65301499999998</v>
      </c>
      <c r="C3530" s="318">
        <v>-1.2701856479101301E-3</v>
      </c>
      <c r="D3530" s="318">
        <v>-5.1823840714289426E-5</v>
      </c>
      <c r="E3530" s="318">
        <v>6.467119888703997E-3</v>
      </c>
      <c r="F3530" s="318">
        <v>6.9645906493735346E-3</v>
      </c>
      <c r="G3530" s="318">
        <v>4.1823639654870794E-5</v>
      </c>
      <c r="H3530" s="318">
        <v>4.3914821637614337E-5</v>
      </c>
      <c r="I3530" s="318">
        <v>9.7041010066724869E-3</v>
      </c>
      <c r="J3530" s="318">
        <v>0</v>
      </c>
      <c r="K3530" s="318" t="s">
        <v>634</v>
      </c>
      <c r="O3530" s="318">
        <v>0</v>
      </c>
      <c r="P3530" s="318">
        <v>0</v>
      </c>
      <c r="Q3530" s="318">
        <v>0</v>
      </c>
      <c r="R3530" s="318">
        <v>5</v>
      </c>
      <c r="S3530" s="318">
        <v>0.21739130434782608</v>
      </c>
      <c r="T3530" s="318">
        <v>0</v>
      </c>
      <c r="U3530" s="318">
        <v>0</v>
      </c>
    </row>
    <row r="3531" spans="1:21" x14ac:dyDescent="0.2">
      <c r="A3531" s="318">
        <v>41668</v>
      </c>
      <c r="B3531" s="318">
        <v>537.22198500000002</v>
      </c>
      <c r="C3531" s="318">
        <v>-1.1899814296686332E-2</v>
      </c>
      <c r="D3531" s="318">
        <v>-1.0935700727301271E-3</v>
      </c>
      <c r="E3531" s="318">
        <v>6.5325465960773058E-3</v>
      </c>
      <c r="F3531" s="318">
        <v>7.0350501803909445E-3</v>
      </c>
      <c r="G3531" s="318">
        <v>4.2674165029921191E-5</v>
      </c>
      <c r="H3531" s="318">
        <v>4.4807873281417252E-5</v>
      </c>
      <c r="I3531" s="318">
        <v>4.6317684734488293E-3</v>
      </c>
      <c r="J3531" s="318">
        <v>0</v>
      </c>
      <c r="K3531" s="318" t="s">
        <v>634</v>
      </c>
      <c r="O3531" s="318">
        <v>0</v>
      </c>
      <c r="P3531" s="318">
        <v>0</v>
      </c>
      <c r="Q3531" s="318">
        <v>0</v>
      </c>
      <c r="R3531" s="318">
        <v>5</v>
      </c>
      <c r="S3531" s="318">
        <v>0.21739130434782608</v>
      </c>
      <c r="T3531" s="318">
        <v>0</v>
      </c>
      <c r="U3531" s="318">
        <v>0</v>
      </c>
    </row>
    <row r="3532" spans="1:21" x14ac:dyDescent="0.2">
      <c r="A3532" s="318">
        <v>41669</v>
      </c>
      <c r="B3532" s="318">
        <v>539.92199700000003</v>
      </c>
      <c r="C3532" s="318">
        <v>5.0132901452079274E-3</v>
      </c>
      <c r="D3532" s="318">
        <v>-7.8219209861584761E-4</v>
      </c>
      <c r="E3532" s="318">
        <v>6.6654117295251447E-3</v>
      </c>
      <c r="F3532" s="318">
        <v>7.1781357087193865E-3</v>
      </c>
      <c r="G3532" s="318">
        <v>4.4427713524091381E-5</v>
      </c>
      <c r="H3532" s="318">
        <v>4.6649099200295954E-5</v>
      </c>
      <c r="I3532" s="318">
        <v>-4.367661083280721E-3</v>
      </c>
      <c r="J3532" s="318">
        <v>0</v>
      </c>
      <c r="K3532" s="318" t="s">
        <v>634</v>
      </c>
      <c r="O3532" s="318">
        <v>0</v>
      </c>
      <c r="P3532" s="318">
        <v>0</v>
      </c>
      <c r="Q3532" s="318">
        <v>0</v>
      </c>
      <c r="R3532" s="318">
        <v>5</v>
      </c>
      <c r="S3532" s="318">
        <v>0.21739130434782608</v>
      </c>
      <c r="T3532" s="318">
        <v>0</v>
      </c>
      <c r="U3532" s="318">
        <v>0</v>
      </c>
    </row>
    <row r="3533" spans="1:21" x14ac:dyDescent="0.2">
      <c r="A3533" s="318">
        <v>41670</v>
      </c>
      <c r="B3533" s="318">
        <v>535.72699</v>
      </c>
      <c r="C3533" s="318">
        <v>-7.7999948297924988E-3</v>
      </c>
      <c r="D3533" s="318">
        <v>-9.8570517885387563E-4</v>
      </c>
      <c r="E3533" s="318">
        <v>6.8169068010606494E-3</v>
      </c>
      <c r="F3533" s="318">
        <v>7.3412842472960838E-3</v>
      </c>
      <c r="G3533" s="318">
        <v>4.647021833434694E-5</v>
      </c>
      <c r="H3533" s="318">
        <v>4.8793729251064292E-5</v>
      </c>
      <c r="I3533" s="318">
        <v>-2.260168294681344E-4</v>
      </c>
      <c r="J3533" s="318">
        <v>0</v>
      </c>
      <c r="K3533" s="318" t="s">
        <v>634</v>
      </c>
      <c r="O3533" s="318">
        <v>0</v>
      </c>
      <c r="P3533" s="318">
        <v>0</v>
      </c>
      <c r="Q3533" s="318">
        <v>0</v>
      </c>
      <c r="R3533" s="318">
        <v>5</v>
      </c>
      <c r="S3533" s="318">
        <v>0.21739130434782608</v>
      </c>
      <c r="T3533" s="318">
        <v>0</v>
      </c>
      <c r="U3533" s="318">
        <v>0</v>
      </c>
    </row>
    <row r="3534" spans="1:21" x14ac:dyDescent="0.2">
      <c r="A3534" s="318">
        <v>41673</v>
      </c>
      <c r="B3534" s="318">
        <v>534.70599400000003</v>
      </c>
      <c r="C3534" s="318">
        <v>-1.9076323784547572E-3</v>
      </c>
      <c r="D3534" s="318">
        <v>-1.1508413283104976E-3</v>
      </c>
      <c r="E3534" s="318">
        <v>6.7941146520548871E-3</v>
      </c>
      <c r="F3534" s="318">
        <v>7.3167388560591087E-3</v>
      </c>
      <c r="G3534" s="318">
        <v>4.6159993905266902E-5</v>
      </c>
      <c r="H3534" s="318">
        <v>4.8467993600530251E-5</v>
      </c>
      <c r="I3534" s="318">
        <v>-5.8378188859980222E-3</v>
      </c>
      <c r="J3534" s="318">
        <v>0</v>
      </c>
      <c r="K3534" s="318" t="s">
        <v>634</v>
      </c>
      <c r="O3534" s="318">
        <v>0</v>
      </c>
      <c r="P3534" s="318">
        <v>0</v>
      </c>
      <c r="Q3534" s="318">
        <v>0</v>
      </c>
      <c r="R3534" s="318">
        <v>5</v>
      </c>
      <c r="S3534" s="318">
        <v>0.21739130434782608</v>
      </c>
      <c r="T3534" s="318">
        <v>0</v>
      </c>
      <c r="U3534" s="318">
        <v>0</v>
      </c>
    </row>
    <row r="3535" spans="1:21" x14ac:dyDescent="0.2">
      <c r="A3535" s="318">
        <v>41674</v>
      </c>
      <c r="B3535" s="318">
        <v>534.60601799999995</v>
      </c>
      <c r="C3535" s="318">
        <v>-1.8699126011766486E-4</v>
      </c>
      <c r="D3535" s="318">
        <v>-1.0560107072473206E-3</v>
      </c>
      <c r="E3535" s="318">
        <v>6.7929525537806026E-3</v>
      </c>
      <c r="F3535" s="318">
        <v>7.315487365609879E-3</v>
      </c>
      <c r="G3535" s="318">
        <v>4.614420439791441E-5</v>
      </c>
      <c r="H3535" s="318">
        <v>4.8451414617810131E-5</v>
      </c>
      <c r="I3535" s="318">
        <v>-7.1985349632304454E-3</v>
      </c>
      <c r="J3535" s="318">
        <v>0</v>
      </c>
      <c r="K3535" s="318" t="s">
        <v>634</v>
      </c>
      <c r="O3535" s="318">
        <v>0</v>
      </c>
      <c r="P3535" s="318">
        <v>0</v>
      </c>
      <c r="Q3535" s="318">
        <v>0</v>
      </c>
      <c r="R3535" s="318">
        <v>5</v>
      </c>
      <c r="S3535" s="318">
        <v>0.21739130434782608</v>
      </c>
      <c r="T3535" s="318">
        <v>0</v>
      </c>
      <c r="U3535" s="318">
        <v>0</v>
      </c>
    </row>
    <row r="3536" spans="1:21" x14ac:dyDescent="0.2">
      <c r="A3536" s="318">
        <v>41675</v>
      </c>
      <c r="B3536" s="318">
        <v>532.65002400000003</v>
      </c>
      <c r="C3536" s="318">
        <v>-3.6654675411132813E-3</v>
      </c>
      <c r="D3536" s="318">
        <v>-1.2692248776312995E-3</v>
      </c>
      <c r="E3536" s="318">
        <v>6.8016509421338755E-3</v>
      </c>
      <c r="F3536" s="318">
        <v>7.3248548607595578E-3</v>
      </c>
      <c r="G3536" s="318">
        <v>4.6262455538630633E-5</v>
      </c>
      <c r="H3536" s="318">
        <v>4.8575578315562168E-5</v>
      </c>
      <c r="I3536" s="318">
        <v>-5.5167512743606361E-3</v>
      </c>
      <c r="J3536" s="318">
        <v>0</v>
      </c>
      <c r="K3536" s="318" t="s">
        <v>634</v>
      </c>
      <c r="O3536" s="318">
        <v>0</v>
      </c>
      <c r="P3536" s="318">
        <v>0</v>
      </c>
      <c r="Q3536" s="318">
        <v>0</v>
      </c>
      <c r="R3536" s="318">
        <v>5</v>
      </c>
      <c r="S3536" s="318">
        <v>0.21739130434782608</v>
      </c>
      <c r="T3536" s="318">
        <v>0</v>
      </c>
      <c r="U3536" s="318">
        <v>0</v>
      </c>
    </row>
    <row r="3537" spans="1:21" x14ac:dyDescent="0.2">
      <c r="A3537" s="318">
        <v>41676</v>
      </c>
      <c r="B3537" s="318">
        <v>537.77301</v>
      </c>
      <c r="C3537" s="318">
        <v>9.5719635177423552E-3</v>
      </c>
      <c r="D3537" s="318">
        <v>-1.0899480757449386E-3</v>
      </c>
      <c r="E3537" s="318">
        <v>7.0428348056192965E-3</v>
      </c>
      <c r="F3537" s="318">
        <v>7.5845913291284726E-3</v>
      </c>
      <c r="G3537" s="318">
        <v>4.9601522099242591E-5</v>
      </c>
      <c r="H3537" s="318">
        <v>5.2081598204204723E-5</v>
      </c>
      <c r="I3537" s="318">
        <v>-8.1818582302180826E-3</v>
      </c>
      <c r="J3537" s="318">
        <v>0</v>
      </c>
      <c r="K3537" s="318" t="s">
        <v>634</v>
      </c>
      <c r="O3537" s="318">
        <v>0</v>
      </c>
      <c r="P3537" s="318">
        <v>0</v>
      </c>
      <c r="Q3537" s="318">
        <v>0</v>
      </c>
      <c r="R3537" s="318">
        <v>5</v>
      </c>
      <c r="S3537" s="318">
        <v>0.21739130434782608</v>
      </c>
      <c r="T3537" s="318">
        <v>0</v>
      </c>
      <c r="U3537" s="318">
        <v>0</v>
      </c>
    </row>
    <row r="3538" spans="1:21" x14ac:dyDescent="0.2">
      <c r="A3538" s="318">
        <v>41677</v>
      </c>
      <c r="B3538" s="318">
        <v>548.59997599999997</v>
      </c>
      <c r="C3538" s="318">
        <v>1.9932978123102178E-2</v>
      </c>
      <c r="D3538" s="318">
        <v>-4.3427581992714075E-4</v>
      </c>
      <c r="E3538" s="318">
        <v>8.2835623291101848E-3</v>
      </c>
      <c r="F3538" s="318">
        <v>8.9207594313494287E-3</v>
      </c>
      <c r="G3538" s="318">
        <v>6.8617404860253338E-5</v>
      </c>
      <c r="H3538" s="318">
        <v>7.2048275103266013E-5</v>
      </c>
      <c r="I3538" s="318">
        <v>-3.5829494400488166E-3</v>
      </c>
      <c r="J3538" s="318">
        <v>0</v>
      </c>
      <c r="K3538" s="318" t="s">
        <v>634</v>
      </c>
      <c r="O3538" s="318">
        <v>0</v>
      </c>
      <c r="P3538" s="318">
        <v>0</v>
      </c>
      <c r="Q3538" s="318">
        <v>0</v>
      </c>
      <c r="R3538" s="318">
        <v>5</v>
      </c>
      <c r="S3538" s="318">
        <v>0.21739130434782608</v>
      </c>
      <c r="T3538" s="318">
        <v>0</v>
      </c>
      <c r="U3538" s="318">
        <v>0</v>
      </c>
    </row>
    <row r="3539" spans="1:21" x14ac:dyDescent="0.2">
      <c r="A3539" s="318">
        <v>41680</v>
      </c>
      <c r="B3539" s="318">
        <v>547.24499500000002</v>
      </c>
      <c r="C3539" s="318">
        <v>-2.4729441232736286E-3</v>
      </c>
      <c r="D3539" s="318">
        <v>-7.9988385005637852E-4</v>
      </c>
      <c r="E3539" s="318">
        <v>8.1911469259984254E-3</v>
      </c>
      <c r="F3539" s="318">
        <v>8.8212351510752272E-3</v>
      </c>
      <c r="G3539" s="318">
        <v>6.7094887963293462E-5</v>
      </c>
      <c r="H3539" s="318">
        <v>7.0449632361458135E-5</v>
      </c>
      <c r="I3539" s="318">
        <v>7.3923090871051674E-3</v>
      </c>
      <c r="J3539" s="318">
        <v>0</v>
      </c>
      <c r="K3539" s="318" t="s">
        <v>634</v>
      </c>
      <c r="O3539" s="318">
        <v>0</v>
      </c>
      <c r="P3539" s="318">
        <v>0</v>
      </c>
      <c r="Q3539" s="318">
        <v>0</v>
      </c>
      <c r="R3539" s="318">
        <v>5</v>
      </c>
      <c r="S3539" s="318">
        <v>0.21739130434782608</v>
      </c>
      <c r="T3539" s="318">
        <v>0</v>
      </c>
      <c r="U3539" s="318">
        <v>0</v>
      </c>
    </row>
    <row r="3540" spans="1:21" x14ac:dyDescent="0.2">
      <c r="A3540" s="318">
        <v>41681</v>
      </c>
      <c r="B3540" s="318">
        <v>550.41601600000001</v>
      </c>
      <c r="C3540" s="318">
        <v>5.7777944004735945E-3</v>
      </c>
      <c r="D3540" s="318">
        <v>-6.7536609702979668E-4</v>
      </c>
      <c r="E3540" s="318">
        <v>8.2738569766913315E-3</v>
      </c>
      <c r="F3540" s="318">
        <v>8.9103075133598955E-3</v>
      </c>
      <c r="G3540" s="318">
        <v>6.8456709270743832E-5</v>
      </c>
      <c r="H3540" s="318">
        <v>7.1879544734281033E-5</v>
      </c>
      <c r="I3540" s="318">
        <v>2.7943581474646228E-3</v>
      </c>
      <c r="J3540" s="318">
        <v>0</v>
      </c>
      <c r="K3540" s="318" t="s">
        <v>634</v>
      </c>
      <c r="O3540" s="318">
        <v>0</v>
      </c>
      <c r="P3540" s="318">
        <v>0</v>
      </c>
      <c r="Q3540" s="318">
        <v>0</v>
      </c>
      <c r="R3540" s="318">
        <v>5</v>
      </c>
      <c r="S3540" s="318">
        <v>0.21739130434782608</v>
      </c>
      <c r="T3540" s="318">
        <v>0</v>
      </c>
      <c r="U3540" s="318">
        <v>0</v>
      </c>
    </row>
    <row r="3541" spans="1:21" x14ac:dyDescent="0.2">
      <c r="A3541" s="318">
        <v>41682</v>
      </c>
      <c r="B3541" s="318">
        <v>548.21398899999997</v>
      </c>
      <c r="C3541" s="318">
        <v>-4.0086834307724974E-3</v>
      </c>
      <c r="D3541" s="318">
        <v>-7.37622395400462E-4</v>
      </c>
      <c r="E3541" s="318">
        <v>8.2947555243729106E-3</v>
      </c>
      <c r="F3541" s="318">
        <v>8.9328136416323648E-3</v>
      </c>
      <c r="G3541" s="318">
        <v>6.8802969209114925E-5</v>
      </c>
      <c r="H3541" s="318">
        <v>7.2243117669570681E-5</v>
      </c>
      <c r="I3541" s="318">
        <v>6.5659422623214336E-3</v>
      </c>
      <c r="J3541" s="318">
        <v>0</v>
      </c>
      <c r="K3541" s="318" t="s">
        <v>634</v>
      </c>
      <c r="O3541" s="318">
        <v>0</v>
      </c>
      <c r="P3541" s="318">
        <v>0</v>
      </c>
      <c r="Q3541" s="318">
        <v>0</v>
      </c>
      <c r="R3541" s="318">
        <v>5</v>
      </c>
      <c r="S3541" s="318">
        <v>0.21739130434782608</v>
      </c>
      <c r="T3541" s="318">
        <v>0</v>
      </c>
      <c r="U3541" s="318">
        <v>0</v>
      </c>
    </row>
    <row r="3542" spans="1:21" x14ac:dyDescent="0.2">
      <c r="A3542" s="318">
        <v>41683</v>
      </c>
      <c r="B3542" s="318">
        <v>544.658997</v>
      </c>
      <c r="C3542" s="318">
        <v>-6.5057963448618659E-3</v>
      </c>
      <c r="D3542" s="318">
        <v>-1.5728137249774454E-3</v>
      </c>
      <c r="E3542" s="318">
        <v>7.9250552407900566E-3</v>
      </c>
      <c r="F3542" s="318">
        <v>8.534674874696984E-3</v>
      </c>
      <c r="G3542" s="318">
        <v>6.2806500569573932E-5</v>
      </c>
      <c r="H3542" s="318">
        <v>6.5946825598052632E-5</v>
      </c>
      <c r="I3542" s="318">
        <v>4.8877339614466879E-3</v>
      </c>
      <c r="J3542" s="318">
        <v>0</v>
      </c>
      <c r="K3542" s="318" t="s">
        <v>634</v>
      </c>
      <c r="O3542" s="318">
        <v>0</v>
      </c>
      <c r="P3542" s="318">
        <v>0</v>
      </c>
      <c r="Q3542" s="318">
        <v>0</v>
      </c>
      <c r="R3542" s="318">
        <v>5</v>
      </c>
      <c r="S3542" s="318">
        <v>0.21739130434782608</v>
      </c>
      <c r="T3542" s="318">
        <v>0</v>
      </c>
      <c r="U3542" s="318">
        <v>0</v>
      </c>
    </row>
    <row r="3543" spans="1:21" x14ac:dyDescent="0.2">
      <c r="A3543" s="318">
        <v>41684</v>
      </c>
      <c r="B3543" s="318">
        <v>547.28100600000005</v>
      </c>
      <c r="C3543" s="318">
        <v>4.8024873752596378E-3</v>
      </c>
      <c r="D3543" s="318">
        <v>-1.5022991337636893E-3</v>
      </c>
      <c r="E3543" s="318">
        <v>7.9771986901169753E-3</v>
      </c>
      <c r="F3543" s="318">
        <v>8.5908293585875116E-3</v>
      </c>
      <c r="G3543" s="318">
        <v>6.3635698941603985E-5</v>
      </c>
      <c r="H3543" s="318">
        <v>6.6817483888684189E-5</v>
      </c>
      <c r="I3543" s="318">
        <v>-1.4044798156891414E-3</v>
      </c>
      <c r="J3543" s="318">
        <v>0</v>
      </c>
      <c r="K3543" s="318" t="s">
        <v>634</v>
      </c>
      <c r="O3543" s="318">
        <v>0</v>
      </c>
      <c r="P3543" s="318">
        <v>0</v>
      </c>
      <c r="Q3543" s="318">
        <v>0</v>
      </c>
      <c r="R3543" s="318">
        <v>5</v>
      </c>
      <c r="S3543" s="318">
        <v>0.21739130434782608</v>
      </c>
      <c r="T3543" s="318">
        <v>0</v>
      </c>
      <c r="U3543" s="318">
        <v>0</v>
      </c>
    </row>
    <row r="3544" spans="1:21" x14ac:dyDescent="0.2">
      <c r="A3544" s="318">
        <v>41687</v>
      </c>
      <c r="B3544" s="318">
        <v>548.86700399999995</v>
      </c>
      <c r="C3544" s="318">
        <v>2.8937681632026919E-3</v>
      </c>
      <c r="D3544" s="318">
        <v>-1.2263685532663581E-3</v>
      </c>
      <c r="E3544" s="318">
        <v>8.0264710897552122E-3</v>
      </c>
      <c r="F3544" s="318">
        <v>8.6438919428133056E-3</v>
      </c>
      <c r="G3544" s="318">
        <v>6.4424238154676229E-5</v>
      </c>
      <c r="H3544" s="318">
        <v>6.764545006241005E-5</v>
      </c>
      <c r="I3544" s="318">
        <v>3.2491582679073255E-3</v>
      </c>
      <c r="J3544" s="318">
        <v>0</v>
      </c>
      <c r="K3544" s="318" t="s">
        <v>634</v>
      </c>
      <c r="O3544" s="318">
        <v>0</v>
      </c>
      <c r="P3544" s="318">
        <v>0</v>
      </c>
      <c r="Q3544" s="318">
        <v>0</v>
      </c>
      <c r="R3544" s="318">
        <v>5</v>
      </c>
      <c r="S3544" s="318">
        <v>0.21739130434782608</v>
      </c>
      <c r="T3544" s="318">
        <v>0</v>
      </c>
      <c r="U3544" s="318">
        <v>0</v>
      </c>
    </row>
    <row r="3545" spans="1:21" x14ac:dyDescent="0.2">
      <c r="A3545" s="318">
        <v>41688</v>
      </c>
      <c r="B3545" s="318">
        <v>548.03802499999995</v>
      </c>
      <c r="C3545" s="318">
        <v>-1.5114875689451006E-3</v>
      </c>
      <c r="D3545" s="318">
        <v>-1.186944013531116E-3</v>
      </c>
      <c r="E3545" s="318">
        <v>8.0227631471366575E-3</v>
      </c>
      <c r="F3545" s="318">
        <v>8.6398987738394769E-3</v>
      </c>
      <c r="G3545" s="318">
        <v>6.4364728515054078E-5</v>
      </c>
      <c r="H3545" s="318">
        <v>6.7582964940806787E-5</v>
      </c>
      <c r="I3545" s="318">
        <v>7.2236856992829168E-3</v>
      </c>
      <c r="J3545" s="318">
        <v>0</v>
      </c>
      <c r="K3545" s="318" t="s">
        <v>634</v>
      </c>
      <c r="O3545" s="318">
        <v>0</v>
      </c>
      <c r="P3545" s="318">
        <v>0</v>
      </c>
      <c r="Q3545" s="318">
        <v>0</v>
      </c>
      <c r="R3545" s="318">
        <v>5</v>
      </c>
      <c r="S3545" s="318">
        <v>0.21739130434782608</v>
      </c>
      <c r="T3545" s="318">
        <v>0</v>
      </c>
      <c r="U3545" s="318">
        <v>0</v>
      </c>
    </row>
    <row r="3546" spans="1:21" x14ac:dyDescent="0.2">
      <c r="A3546" s="318">
        <v>41689</v>
      </c>
      <c r="B3546" s="318">
        <v>548.93597399999999</v>
      </c>
      <c r="C3546" s="318">
        <v>1.6371385308625197E-3</v>
      </c>
      <c r="D3546" s="318">
        <v>-1.3870008269427909E-3</v>
      </c>
      <c r="E3546" s="318">
        <v>7.8901046811698707E-3</v>
      </c>
      <c r="F3546" s="318">
        <v>8.4970358104906295E-3</v>
      </c>
      <c r="G3546" s="318">
        <v>6.2253751879818702E-5</v>
      </c>
      <c r="H3546" s="318">
        <v>6.5366439473809636E-5</v>
      </c>
      <c r="I3546" s="318">
        <v>4.8079695845076919E-3</v>
      </c>
      <c r="J3546" s="318">
        <v>0</v>
      </c>
      <c r="K3546" s="318" t="s">
        <v>634</v>
      </c>
      <c r="O3546" s="318">
        <v>0</v>
      </c>
      <c r="P3546" s="318">
        <v>0</v>
      </c>
      <c r="Q3546" s="318">
        <v>0</v>
      </c>
      <c r="R3546" s="318">
        <v>5</v>
      </c>
      <c r="S3546" s="318">
        <v>0.21739130434782608</v>
      </c>
      <c r="T3546" s="318">
        <v>0</v>
      </c>
      <c r="U3546" s="318">
        <v>0</v>
      </c>
    </row>
    <row r="3547" spans="1:21" x14ac:dyDescent="0.2">
      <c r="A3547" s="318">
        <v>41690</v>
      </c>
      <c r="B3547" s="318">
        <v>551.37402299999997</v>
      </c>
      <c r="C3547" s="318">
        <v>4.4315747320062071E-3</v>
      </c>
      <c r="D3547" s="318">
        <v>-9.3362625925885799E-4</v>
      </c>
      <c r="E3547" s="318">
        <v>7.9401114184023819E-3</v>
      </c>
      <c r="F3547" s="318">
        <v>8.5508892198179493E-3</v>
      </c>
      <c r="G3547" s="318">
        <v>6.3045369336643887E-5</v>
      </c>
      <c r="H3547" s="318">
        <v>6.619763780347608E-5</v>
      </c>
      <c r="I3547" s="318">
        <v>2.384634884230033E-3</v>
      </c>
      <c r="J3547" s="318">
        <v>0</v>
      </c>
      <c r="K3547" s="318" t="s">
        <v>634</v>
      </c>
      <c r="O3547" s="318">
        <v>0</v>
      </c>
      <c r="P3547" s="318">
        <v>0</v>
      </c>
      <c r="Q3547" s="318">
        <v>0</v>
      </c>
      <c r="R3547" s="318">
        <v>5</v>
      </c>
      <c r="S3547" s="318">
        <v>0.21739130434782608</v>
      </c>
      <c r="T3547" s="318">
        <v>0</v>
      </c>
      <c r="U3547" s="318">
        <v>0</v>
      </c>
    </row>
    <row r="3548" spans="1:21" x14ac:dyDescent="0.2">
      <c r="A3548" s="318">
        <v>41691</v>
      </c>
      <c r="B3548" s="318">
        <v>553.96997099999999</v>
      </c>
      <c r="C3548" s="318">
        <v>4.697094817344343E-3</v>
      </c>
      <c r="D3548" s="318">
        <v>-2.358041494618705E-4</v>
      </c>
      <c r="E3548" s="318">
        <v>7.7490709266723962E-3</v>
      </c>
      <c r="F3548" s="318">
        <v>8.345153305647196E-3</v>
      </c>
      <c r="G3548" s="318">
        <v>6.0048100226599384E-5</v>
      </c>
      <c r="H3548" s="318">
        <v>6.3050505237929362E-5</v>
      </c>
      <c r="I3548" s="318">
        <v>5.1649409703165674E-3</v>
      </c>
      <c r="J3548" s="318">
        <v>0</v>
      </c>
      <c r="K3548" s="318" t="s">
        <v>634</v>
      </c>
      <c r="O3548" s="318">
        <v>0</v>
      </c>
      <c r="P3548" s="318">
        <v>0</v>
      </c>
      <c r="Q3548" s="318">
        <v>0</v>
      </c>
      <c r="R3548" s="318">
        <v>5</v>
      </c>
      <c r="S3548" s="318">
        <v>0.21739130434782608</v>
      </c>
      <c r="T3548" s="318">
        <v>0</v>
      </c>
      <c r="U3548" s="318">
        <v>0</v>
      </c>
    </row>
    <row r="3549" spans="1:21" x14ac:dyDescent="0.2">
      <c r="A3549" s="318">
        <v>41694</v>
      </c>
      <c r="B3549" s="318">
        <v>556.52002000000005</v>
      </c>
      <c r="C3549" s="318">
        <v>4.5926636042113748E-3</v>
      </c>
      <c r="D3549" s="318">
        <v>7.2623303311259802E-4</v>
      </c>
      <c r="E3549" s="318">
        <v>6.9587023802308448E-3</v>
      </c>
      <c r="F3549" s="318">
        <v>7.4939871787101401E-3</v>
      </c>
      <c r="G3549" s="318">
        <v>4.842353881663042E-5</v>
      </c>
      <c r="H3549" s="318">
        <v>5.0844715757461943E-5</v>
      </c>
      <c r="I3549" s="318">
        <v>1.0502073330323993E-2</v>
      </c>
      <c r="J3549" s="318">
        <v>0</v>
      </c>
      <c r="K3549" s="318" t="s">
        <v>634</v>
      </c>
      <c r="O3549" s="318">
        <v>0</v>
      </c>
      <c r="P3549" s="318">
        <v>0</v>
      </c>
      <c r="Q3549" s="318">
        <v>0</v>
      </c>
      <c r="R3549" s="318">
        <v>5</v>
      </c>
      <c r="S3549" s="318">
        <v>0.21739130434782608</v>
      </c>
      <c r="T3549" s="318">
        <v>0</v>
      </c>
      <c r="U3549" s="318">
        <v>0</v>
      </c>
    </row>
    <row r="3550" spans="1:21" x14ac:dyDescent="0.2">
      <c r="A3550" s="318">
        <v>41695</v>
      </c>
      <c r="B3550" s="318">
        <v>551.48400900000001</v>
      </c>
      <c r="C3550" s="318">
        <v>-9.0903021050156903E-3</v>
      </c>
      <c r="D3550" s="318">
        <v>6.2054542297473262E-4</v>
      </c>
      <c r="E3550" s="318">
        <v>7.0953671990263032E-3</v>
      </c>
      <c r="F3550" s="318">
        <v>7.6411646758744803E-3</v>
      </c>
      <c r="G3550" s="318">
        <v>5.0344235689018362E-5</v>
      </c>
      <c r="H3550" s="318">
        <v>5.2861447473469283E-5</v>
      </c>
      <c r="I3550" s="318">
        <v>1.5052965374440003E-2</v>
      </c>
      <c r="J3550" s="318">
        <v>0</v>
      </c>
      <c r="K3550" s="318" t="s">
        <v>634</v>
      </c>
      <c r="O3550" s="318">
        <v>0</v>
      </c>
      <c r="P3550" s="318">
        <v>0</v>
      </c>
      <c r="Q3550" s="318">
        <v>0</v>
      </c>
      <c r="R3550" s="318">
        <v>5</v>
      </c>
      <c r="S3550" s="318">
        <v>0.21739130434782608</v>
      </c>
      <c r="T3550" s="318">
        <v>0</v>
      </c>
      <c r="U3550" s="318">
        <v>0</v>
      </c>
    </row>
    <row r="3551" spans="1:21" x14ac:dyDescent="0.2">
      <c r="A3551" s="318">
        <v>41696</v>
      </c>
      <c r="B3551" s="318">
        <v>552.33398399999999</v>
      </c>
      <c r="C3551" s="318">
        <v>1.5400639840762512E-3</v>
      </c>
      <c r="D3551" s="318">
        <v>7.5436683402170328E-4</v>
      </c>
      <c r="E3551" s="318">
        <v>7.0844170282777022E-3</v>
      </c>
      <c r="F3551" s="318">
        <v>7.6293721842990636E-3</v>
      </c>
      <c r="G3551" s="318">
        <v>5.018896463055107E-5</v>
      </c>
      <c r="H3551" s="318">
        <v>5.2698412862078627E-5</v>
      </c>
      <c r="I3551" s="318">
        <v>1.1020563811050446E-2</v>
      </c>
      <c r="J3551" s="318">
        <v>0</v>
      </c>
      <c r="K3551" s="318" t="s">
        <v>634</v>
      </c>
      <c r="O3551" s="318">
        <v>0</v>
      </c>
      <c r="P3551" s="318">
        <v>0</v>
      </c>
      <c r="Q3551" s="318">
        <v>0</v>
      </c>
      <c r="R3551" s="318">
        <v>5</v>
      </c>
      <c r="S3551" s="318">
        <v>0.21739130434782608</v>
      </c>
      <c r="T3551" s="318">
        <v>0</v>
      </c>
      <c r="U3551" s="318">
        <v>0</v>
      </c>
    </row>
    <row r="3552" spans="1:21" x14ac:dyDescent="0.2">
      <c r="A3552" s="318">
        <v>41697</v>
      </c>
      <c r="B3552" s="318">
        <v>552.59002699999996</v>
      </c>
      <c r="C3552" s="318">
        <v>4.6345812387811646E-4</v>
      </c>
      <c r="D3552" s="318">
        <v>1.3430940921438197E-3</v>
      </c>
      <c r="E3552" s="318">
        <v>6.4670589332644704E-3</v>
      </c>
      <c r="F3552" s="318">
        <v>6.9645250050540449E-3</v>
      </c>
      <c r="G3552" s="318">
        <v>4.1822851246315794E-5</v>
      </c>
      <c r="H3552" s="318">
        <v>4.3913993808631585E-5</v>
      </c>
      <c r="I3552" s="318">
        <v>9.2280602297490563E-3</v>
      </c>
      <c r="J3552" s="318">
        <v>0</v>
      </c>
      <c r="K3552" s="318" t="s">
        <v>634</v>
      </c>
      <c r="O3552" s="318">
        <v>0</v>
      </c>
      <c r="P3552" s="318">
        <v>0</v>
      </c>
      <c r="Q3552" s="318">
        <v>0</v>
      </c>
      <c r="R3552" s="318">
        <v>5</v>
      </c>
      <c r="S3552" s="318">
        <v>0.21739130434782608</v>
      </c>
      <c r="T3552" s="318">
        <v>0</v>
      </c>
      <c r="U3552" s="318">
        <v>0</v>
      </c>
    </row>
    <row r="3553" spans="1:21" x14ac:dyDescent="0.2">
      <c r="A3553" s="318">
        <v>41698</v>
      </c>
      <c r="B3553" s="318">
        <v>555.71698000000004</v>
      </c>
      <c r="C3553" s="318">
        <v>5.6427709602480279E-3</v>
      </c>
      <c r="D3553" s="318">
        <v>1.3730693690504913E-3</v>
      </c>
      <c r="E3553" s="318">
        <v>6.486351201433517E-3</v>
      </c>
      <c r="F3553" s="318">
        <v>6.9853012938514798E-3</v>
      </c>
      <c r="G3553" s="318">
        <v>4.2072751908338028E-5</v>
      </c>
      <c r="H3553" s="318">
        <v>4.4176389503754932E-5</v>
      </c>
      <c r="I3553" s="318">
        <v>9.8449377078283287E-3</v>
      </c>
      <c r="J3553" s="318">
        <v>0</v>
      </c>
      <c r="K3553" s="318" t="s">
        <v>634</v>
      </c>
      <c r="O3553" s="318">
        <v>0</v>
      </c>
      <c r="P3553" s="318">
        <v>0</v>
      </c>
      <c r="Q3553" s="318">
        <v>0</v>
      </c>
      <c r="R3553" s="318">
        <v>5</v>
      </c>
      <c r="S3553" s="318">
        <v>0.21739130434782608</v>
      </c>
      <c r="T3553" s="318">
        <v>0</v>
      </c>
      <c r="U3553" s="318">
        <v>0</v>
      </c>
    </row>
    <row r="3554" spans="1:21" x14ac:dyDescent="0.2">
      <c r="A3554" s="318">
        <v>41701</v>
      </c>
      <c r="B3554" s="318">
        <v>553.14502000000005</v>
      </c>
      <c r="C3554" s="318">
        <v>-4.638926416997668E-3</v>
      </c>
      <c r="D3554" s="318">
        <v>1.5235964363264349E-3</v>
      </c>
      <c r="E3554" s="318">
        <v>6.2967380378434433E-3</v>
      </c>
      <c r="F3554" s="318">
        <v>6.7811025022929388E-3</v>
      </c>
      <c r="G3554" s="318">
        <v>3.9648909917224491E-5</v>
      </c>
      <c r="H3554" s="318">
        <v>4.1631355413085716E-5</v>
      </c>
      <c r="I3554" s="318">
        <v>1.2426396522237622E-2</v>
      </c>
      <c r="J3554" s="318">
        <v>0</v>
      </c>
      <c r="K3554" s="318" t="s">
        <v>634</v>
      </c>
      <c r="O3554" s="318">
        <v>0</v>
      </c>
      <c r="P3554" s="318">
        <v>0</v>
      </c>
      <c r="Q3554" s="318">
        <v>0</v>
      </c>
      <c r="R3554" s="318">
        <v>5</v>
      </c>
      <c r="S3554" s="318">
        <v>0.21739130434782608</v>
      </c>
      <c r="T3554" s="318">
        <v>0</v>
      </c>
      <c r="U3554" s="318">
        <v>0</v>
      </c>
    </row>
    <row r="3555" spans="1:21" x14ac:dyDescent="0.2">
      <c r="A3555" s="318">
        <v>41702</v>
      </c>
      <c r="B3555" s="318">
        <v>558.59802200000001</v>
      </c>
      <c r="C3555" s="318">
        <v>9.8099030519847256E-3</v>
      </c>
      <c r="D3555" s="318">
        <v>2.0815743139664103E-3</v>
      </c>
      <c r="E3555" s="318">
        <v>6.4935722793511728E-3</v>
      </c>
      <c r="F3555" s="318">
        <v>6.9930778393012625E-3</v>
      </c>
      <c r="G3555" s="318">
        <v>4.2166480947157983E-5</v>
      </c>
      <c r="H3555" s="318">
        <v>4.4274804994515887E-5</v>
      </c>
      <c r="I3555" s="318">
        <v>1.0751554077517461E-2</v>
      </c>
      <c r="J3555" s="318">
        <v>0</v>
      </c>
      <c r="K3555" s="318" t="s">
        <v>634</v>
      </c>
      <c r="O3555" s="318">
        <v>0</v>
      </c>
      <c r="P3555" s="318">
        <v>0</v>
      </c>
      <c r="Q3555" s="318">
        <v>0</v>
      </c>
      <c r="R3555" s="318">
        <v>5</v>
      </c>
      <c r="S3555" s="318">
        <v>0.21739130434782608</v>
      </c>
      <c r="T3555" s="318">
        <v>0</v>
      </c>
      <c r="U3555" s="318">
        <v>0</v>
      </c>
    </row>
    <row r="3556" spans="1:21" x14ac:dyDescent="0.2">
      <c r="A3556" s="318">
        <v>41703</v>
      </c>
      <c r="B3556" s="318">
        <v>557.057007</v>
      </c>
      <c r="C3556" s="318">
        <v>-2.7625313201208104E-3</v>
      </c>
      <c r="D3556" s="318">
        <v>1.9589295492043559E-3</v>
      </c>
      <c r="E3556" s="318">
        <v>6.5625174745239396E-3</v>
      </c>
      <c r="F3556" s="318">
        <v>7.0673265110257804E-3</v>
      </c>
      <c r="G3556" s="318">
        <v>4.3066635603432066E-5</v>
      </c>
      <c r="H3556" s="318">
        <v>4.5219967383603672E-5</v>
      </c>
      <c r="I3556" s="318">
        <v>1.5076085901288803E-2</v>
      </c>
      <c r="J3556" s="318">
        <v>0</v>
      </c>
      <c r="K3556" s="318" t="s">
        <v>634</v>
      </c>
      <c r="O3556" s="318">
        <v>0</v>
      </c>
      <c r="P3556" s="318">
        <v>0</v>
      </c>
      <c r="Q3556" s="318">
        <v>0</v>
      </c>
      <c r="R3556" s="318">
        <v>5</v>
      </c>
      <c r="S3556" s="318">
        <v>0.21739130434782608</v>
      </c>
      <c r="T3556" s="318">
        <v>0</v>
      </c>
      <c r="U3556" s="318">
        <v>0</v>
      </c>
    </row>
    <row r="3557" spans="1:21" x14ac:dyDescent="0.2">
      <c r="A3557" s="318">
        <v>41704</v>
      </c>
      <c r="B3557" s="318">
        <v>558.205017</v>
      </c>
      <c r="C3557" s="318">
        <v>2.0587276904772732E-3</v>
      </c>
      <c r="D3557" s="318">
        <v>2.2315102745181919E-3</v>
      </c>
      <c r="E3557" s="318">
        <v>6.4348602308830468E-3</v>
      </c>
      <c r="F3557" s="318">
        <v>6.9298494794125115E-3</v>
      </c>
      <c r="G3557" s="318">
        <v>4.1407426191000214E-5</v>
      </c>
      <c r="H3557" s="318">
        <v>4.3477797500550228E-5</v>
      </c>
      <c r="I3557" s="318">
        <v>1.4341873616413032E-2</v>
      </c>
      <c r="J3557" s="318">
        <v>0</v>
      </c>
      <c r="K3557" s="318" t="s">
        <v>634</v>
      </c>
      <c r="O3557" s="318">
        <v>0</v>
      </c>
      <c r="P3557" s="318">
        <v>0</v>
      </c>
      <c r="Q3557" s="318">
        <v>0</v>
      </c>
      <c r="R3557" s="318">
        <v>5</v>
      </c>
      <c r="S3557" s="318">
        <v>0.21739130434782608</v>
      </c>
      <c r="T3557" s="318">
        <v>0</v>
      </c>
      <c r="U3557" s="318">
        <v>0</v>
      </c>
    </row>
    <row r="3558" spans="1:21" x14ac:dyDescent="0.2">
      <c r="A3558" s="318">
        <v>41705</v>
      </c>
      <c r="B3558" s="318">
        <v>556.71801800000003</v>
      </c>
      <c r="C3558" s="318">
        <v>-2.6674484875115114E-3</v>
      </c>
      <c r="D3558" s="318">
        <v>1.648681131410865E-3</v>
      </c>
      <c r="E3558" s="318">
        <v>6.2894060965442205E-3</v>
      </c>
      <c r="F3558" s="318">
        <v>6.7732065655091598E-3</v>
      </c>
      <c r="G3558" s="318">
        <v>3.9556629047247606E-5</v>
      </c>
      <c r="H3558" s="318">
        <v>4.1534460499609988E-5</v>
      </c>
      <c r="I3558" s="318">
        <v>1.5975219195874527E-2</v>
      </c>
      <c r="J3558" s="318">
        <v>0</v>
      </c>
      <c r="K3558" s="318" t="s">
        <v>634</v>
      </c>
      <c r="O3558" s="318">
        <v>0</v>
      </c>
      <c r="P3558" s="318">
        <v>0</v>
      </c>
      <c r="Q3558" s="318">
        <v>0</v>
      </c>
      <c r="R3558" s="318">
        <v>5</v>
      </c>
      <c r="S3558" s="318">
        <v>0.21739130434782608</v>
      </c>
      <c r="T3558" s="318">
        <v>0</v>
      </c>
      <c r="U3558" s="318">
        <v>0</v>
      </c>
    </row>
    <row r="3559" spans="1:21" x14ac:dyDescent="0.2">
      <c r="A3559" s="318">
        <v>41708</v>
      </c>
      <c r="B3559" s="318">
        <v>552.39599599999997</v>
      </c>
      <c r="C3559" s="318">
        <v>-7.7936872541848889E-3</v>
      </c>
      <c r="D3559" s="318">
        <v>3.2836373249243354E-4</v>
      </c>
      <c r="E3559" s="318">
        <v>5.0466195937590589E-3</v>
      </c>
      <c r="F3559" s="318">
        <v>5.4348211009712941E-3</v>
      </c>
      <c r="G3559" s="318">
        <v>2.5468369324112851E-5</v>
      </c>
      <c r="H3559" s="318">
        <v>2.6741787790318494E-5</v>
      </c>
      <c r="I3559" s="318">
        <v>1.3405561355339312E-2</v>
      </c>
      <c r="J3559" s="318">
        <v>0</v>
      </c>
      <c r="K3559" s="318" t="s">
        <v>634</v>
      </c>
      <c r="O3559" s="318">
        <v>0</v>
      </c>
      <c r="P3559" s="318">
        <v>0</v>
      </c>
      <c r="Q3559" s="318">
        <v>0</v>
      </c>
      <c r="R3559" s="318">
        <v>5</v>
      </c>
      <c r="S3559" s="318">
        <v>0.21739130434782608</v>
      </c>
      <c r="T3559" s="318">
        <v>0</v>
      </c>
      <c r="U3559" s="318">
        <v>0</v>
      </c>
    </row>
    <row r="3560" spans="1:21" x14ac:dyDescent="0.2">
      <c r="A3560" s="318">
        <v>41709</v>
      </c>
      <c r="B3560" s="318">
        <v>554.34399399999995</v>
      </c>
      <c r="C3560" s="318">
        <v>3.5202487110936416E-3</v>
      </c>
      <c r="D3560" s="318">
        <v>6.1375386746230346E-4</v>
      </c>
      <c r="E3560" s="318">
        <v>5.0497415398424112E-3</v>
      </c>
      <c r="F3560" s="318">
        <v>5.4381831967533654E-3</v>
      </c>
      <c r="G3560" s="318">
        <v>2.5499889619210002E-5</v>
      </c>
      <c r="H3560" s="318">
        <v>2.6774884100170502E-5</v>
      </c>
      <c r="I3560" s="318">
        <v>6.4303279184690044E-3</v>
      </c>
      <c r="J3560" s="318">
        <v>0</v>
      </c>
      <c r="K3560" s="318" t="s">
        <v>634</v>
      </c>
      <c r="O3560" s="318">
        <v>0</v>
      </c>
      <c r="P3560" s="318">
        <v>0</v>
      </c>
      <c r="Q3560" s="318">
        <v>0</v>
      </c>
      <c r="R3560" s="318">
        <v>5</v>
      </c>
      <c r="S3560" s="318">
        <v>0.21739130434782608</v>
      </c>
      <c r="T3560" s="318">
        <v>0</v>
      </c>
      <c r="U3560" s="318">
        <v>0</v>
      </c>
    </row>
    <row r="3561" spans="1:21" x14ac:dyDescent="0.2">
      <c r="A3561" s="318">
        <v>41710</v>
      </c>
      <c r="B3561" s="318">
        <v>546.23400900000001</v>
      </c>
      <c r="C3561" s="318">
        <v>-1.4737950009787809E-2</v>
      </c>
      <c r="D3561" s="318">
        <v>-3.6318634255014443E-4</v>
      </c>
      <c r="E3561" s="318">
        <v>5.9116944865227521E-3</v>
      </c>
      <c r="F3561" s="318">
        <v>6.3664402162552708E-3</v>
      </c>
      <c r="G3561" s="318">
        <v>3.4948131701983505E-5</v>
      </c>
      <c r="H3561" s="318">
        <v>3.669553828708268E-5</v>
      </c>
      <c r="I3561" s="318">
        <v>7.9025237928985713E-3</v>
      </c>
      <c r="J3561" s="318">
        <v>0</v>
      </c>
      <c r="K3561" s="318" t="s">
        <v>634</v>
      </c>
      <c r="O3561" s="318">
        <v>0</v>
      </c>
      <c r="P3561" s="318">
        <v>0</v>
      </c>
      <c r="Q3561" s="318">
        <v>0</v>
      </c>
      <c r="R3561" s="318">
        <v>5</v>
      </c>
      <c r="S3561" s="318">
        <v>0.21739130434782608</v>
      </c>
      <c r="T3561" s="318">
        <v>0</v>
      </c>
      <c r="U3561" s="318">
        <v>0</v>
      </c>
    </row>
    <row r="3562" spans="1:21" x14ac:dyDescent="0.2">
      <c r="A3562" s="318">
        <v>41711</v>
      </c>
      <c r="B3562" s="318">
        <v>543.42498799999998</v>
      </c>
      <c r="C3562" s="318">
        <v>-5.1557913626626897E-3</v>
      </c>
      <c r="D3562" s="318">
        <v>-4.1781052978301066E-4</v>
      </c>
      <c r="E3562" s="318">
        <v>5.9522239039698117E-3</v>
      </c>
      <c r="F3562" s="318">
        <v>6.4100872811982583E-3</v>
      </c>
      <c r="G3562" s="318">
        <v>3.5428969402989631E-5</v>
      </c>
      <c r="H3562" s="318">
        <v>3.7200417873139116E-5</v>
      </c>
      <c r="I3562" s="318">
        <v>-5.777803385090234E-4</v>
      </c>
      <c r="J3562" s="318">
        <v>0</v>
      </c>
      <c r="K3562" s="318" t="s">
        <v>634</v>
      </c>
      <c r="O3562" s="318">
        <v>0</v>
      </c>
      <c r="P3562" s="318">
        <v>0</v>
      </c>
      <c r="Q3562" s="318">
        <v>0</v>
      </c>
      <c r="R3562" s="318">
        <v>5</v>
      </c>
      <c r="S3562" s="318">
        <v>0.21739130434782608</v>
      </c>
      <c r="T3562" s="318">
        <v>0</v>
      </c>
      <c r="U3562" s="318">
        <v>0</v>
      </c>
    </row>
    <row r="3563" spans="1:21" x14ac:dyDescent="0.2">
      <c r="A3563" s="318">
        <v>41712</v>
      </c>
      <c r="B3563" s="318">
        <v>539.72100799999998</v>
      </c>
      <c r="C3563" s="318">
        <v>-6.8393262808521685E-3</v>
      </c>
      <c r="D3563" s="318">
        <v>-4.3369290768731079E-4</v>
      </c>
      <c r="E3563" s="318">
        <v>5.9697000932539927E-3</v>
      </c>
      <c r="F3563" s="318">
        <v>6.4289077927350688E-3</v>
      </c>
      <c r="G3563" s="318">
        <v>3.5637319203396731E-5</v>
      </c>
      <c r="H3563" s="318">
        <v>3.741918516356657E-5</v>
      </c>
      <c r="I3563" s="318">
        <v>-2.6409285799073381E-3</v>
      </c>
      <c r="J3563" s="318">
        <v>0</v>
      </c>
      <c r="K3563" s="318" t="s">
        <v>634</v>
      </c>
      <c r="O3563" s="318">
        <v>0</v>
      </c>
      <c r="P3563" s="318">
        <v>0</v>
      </c>
      <c r="Q3563" s="318">
        <v>0</v>
      </c>
      <c r="R3563" s="318">
        <v>5</v>
      </c>
      <c r="S3563" s="318">
        <v>0.21739130434782608</v>
      </c>
      <c r="T3563" s="318">
        <v>0</v>
      </c>
      <c r="U3563" s="318">
        <v>0</v>
      </c>
    </row>
    <row r="3564" spans="1:21" x14ac:dyDescent="0.2">
      <c r="A3564" s="318">
        <v>41715</v>
      </c>
      <c r="B3564" s="318">
        <v>544.62799099999995</v>
      </c>
      <c r="C3564" s="318">
        <v>9.0506220788051928E-3</v>
      </c>
      <c r="D3564" s="318">
        <v>-2.3140077894704623E-4</v>
      </c>
      <c r="E3564" s="318">
        <v>6.2226267229485302E-3</v>
      </c>
      <c r="F3564" s="318">
        <v>6.7012903170214936E-3</v>
      </c>
      <c r="G3564" s="318">
        <v>3.872108333315316E-5</v>
      </c>
      <c r="H3564" s="318">
        <v>4.065713749981082E-5</v>
      </c>
      <c r="I3564" s="318">
        <v>-6.6684602563376856E-3</v>
      </c>
      <c r="J3564" s="318">
        <v>0</v>
      </c>
      <c r="K3564" s="318" t="s">
        <v>634</v>
      </c>
      <c r="O3564" s="318">
        <v>0</v>
      </c>
      <c r="P3564" s="318">
        <v>0</v>
      </c>
      <c r="Q3564" s="318">
        <v>0</v>
      </c>
      <c r="R3564" s="318">
        <v>5</v>
      </c>
      <c r="S3564" s="318">
        <v>0.21739130434782608</v>
      </c>
      <c r="T3564" s="318">
        <v>0</v>
      </c>
      <c r="U3564" s="318">
        <v>0</v>
      </c>
    </row>
    <row r="3565" spans="1:21" x14ac:dyDescent="0.2">
      <c r="A3565" s="318">
        <v>41716</v>
      </c>
      <c r="B3565" s="318">
        <v>546.95599400000003</v>
      </c>
      <c r="C3565" s="318">
        <v>4.2653731852337791E-3</v>
      </c>
      <c r="D3565" s="318">
        <v>-1.6608625408842323E-4</v>
      </c>
      <c r="E3565" s="318">
        <v>6.2641295329068369E-3</v>
      </c>
      <c r="F3565" s="318">
        <v>6.7459856508227467E-3</v>
      </c>
      <c r="G3565" s="318">
        <v>3.9239318805035629E-5</v>
      </c>
      <c r="H3565" s="318">
        <v>4.1201284745287415E-5</v>
      </c>
      <c r="I3565" s="318">
        <v>-2.4260208964240987E-3</v>
      </c>
      <c r="J3565" s="318">
        <v>0</v>
      </c>
      <c r="K3565" s="318" t="s">
        <v>634</v>
      </c>
      <c r="O3565" s="318">
        <v>0</v>
      </c>
      <c r="P3565" s="318">
        <v>0</v>
      </c>
      <c r="Q3565" s="318">
        <v>0</v>
      </c>
      <c r="R3565" s="318">
        <v>5</v>
      </c>
      <c r="S3565" s="318">
        <v>0.21739130434782608</v>
      </c>
      <c r="T3565" s="318">
        <v>0</v>
      </c>
      <c r="U3565" s="318">
        <v>0</v>
      </c>
    </row>
    <row r="3566" spans="1:21" x14ac:dyDescent="0.2">
      <c r="A3566" s="318">
        <v>41717</v>
      </c>
      <c r="B3566" s="318">
        <v>546.71997099999999</v>
      </c>
      <c r="C3566" s="318">
        <v>-4.3161413657680822E-4</v>
      </c>
      <c r="D3566" s="318">
        <v>-1.1466370968993274E-4</v>
      </c>
      <c r="E3566" s="318">
        <v>6.2569611099141109E-3</v>
      </c>
      <c r="F3566" s="318">
        <v>6.7382658106767343E-3</v>
      </c>
      <c r="G3566" s="318">
        <v>3.9149562330977628E-5</v>
      </c>
      <c r="H3566" s="318">
        <v>4.1107040447526511E-5</v>
      </c>
      <c r="I3566" s="318">
        <v>1.2706366108161226E-3</v>
      </c>
      <c r="J3566" s="318">
        <v>0</v>
      </c>
      <c r="K3566" s="318" t="s">
        <v>634</v>
      </c>
      <c r="O3566" s="318">
        <v>0</v>
      </c>
      <c r="P3566" s="318">
        <v>0</v>
      </c>
      <c r="Q3566" s="318">
        <v>0</v>
      </c>
      <c r="R3566" s="318">
        <v>5</v>
      </c>
      <c r="S3566" s="318">
        <v>0.21739130434782608</v>
      </c>
      <c r="T3566" s="318">
        <v>0</v>
      </c>
      <c r="U3566" s="318">
        <v>0</v>
      </c>
    </row>
    <row r="3567" spans="1:21" x14ac:dyDescent="0.2">
      <c r="A3567" s="318">
        <v>41718</v>
      </c>
      <c r="B3567" s="318">
        <v>548.54400599999997</v>
      </c>
      <c r="C3567" s="318">
        <v>3.3307708910896407E-3</v>
      </c>
      <c r="D3567" s="318">
        <v>-3.4014549679117819E-5</v>
      </c>
      <c r="E3567" s="318">
        <v>6.291489748424365E-3</v>
      </c>
      <c r="F3567" s="318">
        <v>6.7754504983031623E-3</v>
      </c>
      <c r="G3567" s="318">
        <v>3.9582843254528875E-5</v>
      </c>
      <c r="H3567" s="318">
        <v>4.156198541725532E-5</v>
      </c>
      <c r="I3567" s="318">
        <v>9.5241568113897245E-4</v>
      </c>
      <c r="J3567" s="318">
        <v>0</v>
      </c>
      <c r="K3567" s="318" t="s">
        <v>634</v>
      </c>
      <c r="O3567" s="318">
        <v>0</v>
      </c>
      <c r="P3567" s="318">
        <v>0</v>
      </c>
      <c r="Q3567" s="318">
        <v>0</v>
      </c>
      <c r="R3567" s="318">
        <v>5</v>
      </c>
      <c r="S3567" s="318">
        <v>0.21739130434782608</v>
      </c>
      <c r="T3567" s="318">
        <v>0</v>
      </c>
      <c r="U3567" s="318">
        <v>0</v>
      </c>
    </row>
    <row r="3568" spans="1:21" x14ac:dyDescent="0.2">
      <c r="A3568" s="318">
        <v>41719</v>
      </c>
      <c r="B3568" s="318">
        <v>554.54797399999995</v>
      </c>
      <c r="C3568" s="318">
        <v>1.0885814416935412E-2</v>
      </c>
      <c r="D3568" s="318">
        <v>2.7333019722227298E-4</v>
      </c>
      <c r="E3568" s="318">
        <v>6.6669871960863365E-3</v>
      </c>
      <c r="F3568" s="318">
        <v>7.1798323650160544E-3</v>
      </c>
      <c r="G3568" s="318">
        <v>4.444871827277915E-5</v>
      </c>
      <c r="H3568" s="318">
        <v>4.667115418641811E-5</v>
      </c>
      <c r="I3568" s="318">
        <v>4.4084152439870786E-4</v>
      </c>
      <c r="J3568" s="318">
        <v>0</v>
      </c>
      <c r="K3568" s="318" t="s">
        <v>634</v>
      </c>
      <c r="O3568" s="318">
        <v>0</v>
      </c>
      <c r="P3568" s="318">
        <v>0</v>
      </c>
      <c r="Q3568" s="318">
        <v>0</v>
      </c>
      <c r="R3568" s="318">
        <v>5</v>
      </c>
      <c r="S3568" s="318">
        <v>0.21739130434782608</v>
      </c>
      <c r="T3568" s="318">
        <v>0</v>
      </c>
      <c r="U3568" s="318">
        <v>0</v>
      </c>
    </row>
    <row r="3569" spans="1:21" x14ac:dyDescent="0.2">
      <c r="A3569" s="318">
        <v>41722</v>
      </c>
      <c r="B3569" s="318">
        <v>552.46997099999999</v>
      </c>
      <c r="C3569" s="318">
        <v>-3.7542398477899822E-3</v>
      </c>
      <c r="D3569" s="318">
        <v>-1.2911431064126615E-4</v>
      </c>
      <c r="E3569" s="318">
        <v>6.6416293154945016E-3</v>
      </c>
      <c r="F3569" s="318">
        <v>7.1525238782248479E-3</v>
      </c>
      <c r="G3569" s="318">
        <v>4.4111239964435961E-5</v>
      </c>
      <c r="H3569" s="318">
        <v>4.6316801962657762E-5</v>
      </c>
      <c r="I3569" s="318">
        <v>6.0021484867521487E-3</v>
      </c>
      <c r="J3569" s="318">
        <v>0</v>
      </c>
      <c r="K3569" s="318" t="s">
        <v>634</v>
      </c>
      <c r="O3569" s="318">
        <v>0</v>
      </c>
      <c r="P3569" s="318">
        <v>0</v>
      </c>
      <c r="Q3569" s="318">
        <v>0</v>
      </c>
      <c r="R3569" s="318">
        <v>5</v>
      </c>
      <c r="S3569" s="318">
        <v>0.21739130434782608</v>
      </c>
      <c r="T3569" s="318">
        <v>0</v>
      </c>
      <c r="U3569" s="318">
        <v>0</v>
      </c>
    </row>
    <row r="3570" spans="1:21" x14ac:dyDescent="0.2">
      <c r="A3570" s="318">
        <v>41724</v>
      </c>
      <c r="B3570" s="318">
        <v>561.99597200000005</v>
      </c>
      <c r="C3570" s="318">
        <v>8.9563999563083644E-3</v>
      </c>
      <c r="D3570" s="318">
        <v>8.9913522866416347E-4</v>
      </c>
      <c r="E3570" s="318">
        <v>6.7391954580597931E-3</v>
      </c>
      <c r="F3570" s="318">
        <v>7.2575951086797765E-3</v>
      </c>
      <c r="G3570" s="318">
        <v>4.5416755421933741E-5</v>
      </c>
      <c r="H3570" s="318">
        <v>4.7687593193030428E-5</v>
      </c>
      <c r="I3570" s="318">
        <v>1.0616319827558916E-2</v>
      </c>
      <c r="J3570" s="318">
        <v>0</v>
      </c>
      <c r="K3570" s="318" t="s">
        <v>634</v>
      </c>
      <c r="O3570" s="318">
        <v>0</v>
      </c>
      <c r="P3570" s="318">
        <v>0</v>
      </c>
      <c r="Q3570" s="318">
        <v>0</v>
      </c>
      <c r="R3570" s="318">
        <v>6</v>
      </c>
      <c r="S3570" s="318">
        <v>0.2608695652173913</v>
      </c>
      <c r="T3570" s="318">
        <v>0</v>
      </c>
      <c r="U3570" s="318">
        <v>0</v>
      </c>
    </row>
    <row r="3571" spans="1:21" x14ac:dyDescent="0.2">
      <c r="A3571" s="318">
        <v>41726</v>
      </c>
      <c r="B3571" s="318">
        <v>560.66302499999995</v>
      </c>
      <c r="C3571" s="318">
        <v>8.4578339814471123E-4</v>
      </c>
      <c r="D3571" s="318">
        <v>6.9065198503357763E-4</v>
      </c>
      <c r="E3571" s="318">
        <v>6.7963049818542251E-3</v>
      </c>
      <c r="F3571" s="318">
        <v>7.3190976727660886E-3</v>
      </c>
      <c r="G3571" s="318">
        <v>4.6189761406376561E-5</v>
      </c>
      <c r="H3571" s="318">
        <v>4.849924947669539E-5</v>
      </c>
      <c r="I3571" s="318">
        <v>1.2159867601371178E-2</v>
      </c>
      <c r="J3571" s="318">
        <v>0</v>
      </c>
      <c r="K3571" s="318" t="s">
        <v>634</v>
      </c>
      <c r="O3571" s="318">
        <v>0</v>
      </c>
      <c r="P3571" s="318">
        <v>0</v>
      </c>
      <c r="Q3571" s="318">
        <v>0</v>
      </c>
      <c r="R3571" s="318">
        <v>6</v>
      </c>
      <c r="S3571" s="318">
        <v>0.2608695652173913</v>
      </c>
      <c r="T3571" s="318">
        <v>0</v>
      </c>
      <c r="U3571" s="318">
        <v>0</v>
      </c>
    </row>
    <row r="3572" spans="1:21" x14ac:dyDescent="0.2">
      <c r="A3572" s="318">
        <v>41729</v>
      </c>
      <c r="B3572" s="318">
        <v>561.95300299999997</v>
      </c>
      <c r="C3572" s="318">
        <v>2.2981652418707791E-3</v>
      </c>
      <c r="D3572" s="318">
        <v>5.3138504606323254E-4</v>
      </c>
      <c r="E3572" s="318">
        <v>6.7131332458805369E-3</v>
      </c>
      <c r="F3572" s="318">
        <v>7.2295281109482704E-3</v>
      </c>
      <c r="G3572" s="318">
        <v>4.5066157976946552E-5</v>
      </c>
      <c r="H3572" s="318">
        <v>4.7319465875793881E-5</v>
      </c>
      <c r="I3572" s="318">
        <v>1.2826009233303856E-2</v>
      </c>
      <c r="J3572" s="318">
        <v>0</v>
      </c>
      <c r="K3572" s="318" t="s">
        <v>634</v>
      </c>
      <c r="O3572" s="318">
        <v>0</v>
      </c>
      <c r="P3572" s="318">
        <v>0</v>
      </c>
      <c r="Q3572" s="318">
        <v>0</v>
      </c>
      <c r="R3572" s="318">
        <v>6</v>
      </c>
      <c r="S3572" s="318">
        <v>0.2608695652173913</v>
      </c>
      <c r="T3572" s="318">
        <v>0</v>
      </c>
      <c r="U3572" s="318">
        <v>0</v>
      </c>
    </row>
    <row r="3573" spans="1:21" x14ac:dyDescent="0.2">
      <c r="A3573" s="318">
        <v>41730</v>
      </c>
      <c r="B3573" s="318">
        <v>560.14099099999999</v>
      </c>
      <c r="C3573" s="318">
        <v>-3.2297001584085856E-3</v>
      </c>
      <c r="D3573" s="318">
        <v>5.9849105837699837E-4</v>
      </c>
      <c r="E3573" s="318">
        <v>6.6657416439377063E-3</v>
      </c>
      <c r="F3573" s="318">
        <v>7.1784910011636833E-3</v>
      </c>
      <c r="G3573" s="318">
        <v>4.4432111663725356E-5</v>
      </c>
      <c r="H3573" s="318">
        <v>4.6653717246911625E-5</v>
      </c>
      <c r="I3573" s="318">
        <v>1.2453356221861915E-2</v>
      </c>
      <c r="J3573" s="318">
        <v>0</v>
      </c>
      <c r="K3573" s="318" t="s">
        <v>634</v>
      </c>
      <c r="O3573" s="318">
        <v>0</v>
      </c>
      <c r="P3573" s="318">
        <v>0</v>
      </c>
      <c r="Q3573" s="318">
        <v>0</v>
      </c>
      <c r="R3573" s="318">
        <v>6</v>
      </c>
      <c r="S3573" s="318">
        <v>0.2608695652173913</v>
      </c>
      <c r="T3573" s="318">
        <v>0</v>
      </c>
      <c r="U3573" s="318">
        <v>0</v>
      </c>
    </row>
    <row r="3574" spans="1:21" x14ac:dyDescent="0.2">
      <c r="A3574" s="318">
        <v>41731</v>
      </c>
      <c r="B3574" s="318">
        <v>560.15002400000003</v>
      </c>
      <c r="C3574" s="318">
        <v>1.6126167003519498E-5</v>
      </c>
      <c r="D3574" s="318">
        <v>1.321207305207505E-4</v>
      </c>
      <c r="E3574" s="318">
        <v>6.3228306330647176E-3</v>
      </c>
      <c r="F3574" s="318">
        <v>6.809202220223542E-3</v>
      </c>
      <c r="G3574" s="318">
        <v>3.997818721442158E-5</v>
      </c>
      <c r="H3574" s="318">
        <v>4.197709657514266E-5</v>
      </c>
      <c r="I3574" s="318">
        <v>1.3499363041254963E-2</v>
      </c>
      <c r="J3574" s="318">
        <v>0</v>
      </c>
      <c r="K3574" s="318" t="s">
        <v>634</v>
      </c>
      <c r="O3574" s="318">
        <v>0</v>
      </c>
      <c r="P3574" s="318">
        <v>0</v>
      </c>
      <c r="Q3574" s="318">
        <v>0</v>
      </c>
      <c r="R3574" s="318">
        <v>6</v>
      </c>
      <c r="S3574" s="318">
        <v>0.2608695652173913</v>
      </c>
      <c r="T3574" s="318">
        <v>0</v>
      </c>
      <c r="U3574" s="318">
        <v>0</v>
      </c>
    </row>
    <row r="3575" spans="1:21" x14ac:dyDescent="0.2">
      <c r="A3575" s="318">
        <v>41732</v>
      </c>
      <c r="B3575" s="318">
        <v>559.03900099999998</v>
      </c>
      <c r="C3575" s="318">
        <v>-1.9854078982890406E-3</v>
      </c>
      <c r="D3575" s="318">
        <v>1.6912660775083481E-4</v>
      </c>
      <c r="E3575" s="318">
        <v>6.3072969771290959E-3</v>
      </c>
      <c r="F3575" s="318">
        <v>6.7924736676774873E-3</v>
      </c>
      <c r="G3575" s="318">
        <v>3.9781995157701827E-5</v>
      </c>
      <c r="H3575" s="318">
        <v>4.1771094915586923E-5</v>
      </c>
      <c r="I3575" s="318">
        <v>1.1930343219146012E-2</v>
      </c>
      <c r="J3575" s="318">
        <v>0</v>
      </c>
      <c r="K3575" s="318" t="s">
        <v>634</v>
      </c>
      <c r="O3575" s="318">
        <v>0</v>
      </c>
      <c r="P3575" s="318">
        <v>0</v>
      </c>
      <c r="Q3575" s="318">
        <v>0</v>
      </c>
      <c r="R3575" s="318">
        <v>6</v>
      </c>
      <c r="S3575" s="318">
        <v>0.2608695652173913</v>
      </c>
      <c r="T3575" s="318">
        <v>0</v>
      </c>
      <c r="U3575" s="318">
        <v>0</v>
      </c>
    </row>
    <row r="3576" spans="1:21" x14ac:dyDescent="0.2">
      <c r="A3576" s="318">
        <v>41733</v>
      </c>
      <c r="B3576" s="318">
        <v>561.95898399999999</v>
      </c>
      <c r="C3576" s="318">
        <v>5.209625071845689E-3</v>
      </c>
      <c r="D3576" s="318">
        <v>3.1916934019694972E-4</v>
      </c>
      <c r="E3576" s="318">
        <v>6.3914128579523801E-3</v>
      </c>
      <c r="F3576" s="318">
        <v>6.8830600008717938E-3</v>
      </c>
      <c r="G3576" s="318">
        <v>4.0850158320799013E-5</v>
      </c>
      <c r="H3576" s="318">
        <v>4.2892666236838968E-5</v>
      </c>
      <c r="I3576" s="318">
        <v>1.1792298750448633E-2</v>
      </c>
      <c r="J3576" s="318">
        <v>0</v>
      </c>
      <c r="K3576" s="318" t="s">
        <v>634</v>
      </c>
      <c r="O3576" s="318">
        <v>0</v>
      </c>
      <c r="P3576" s="318">
        <v>0</v>
      </c>
      <c r="Q3576" s="318">
        <v>0</v>
      </c>
      <c r="R3576" s="318">
        <v>6</v>
      </c>
      <c r="S3576" s="318">
        <v>0.2608695652173913</v>
      </c>
      <c r="T3576" s="318">
        <v>0</v>
      </c>
      <c r="U3576" s="318">
        <v>0</v>
      </c>
    </row>
    <row r="3577" spans="1:21" x14ac:dyDescent="0.2">
      <c r="A3577" s="318">
        <v>41736</v>
      </c>
      <c r="B3577" s="318">
        <v>553.32098399999995</v>
      </c>
      <c r="C3577" s="318">
        <v>-1.5490590662816472E-2</v>
      </c>
      <c r="D3577" s="318">
        <v>-2.9145647767471499E-4</v>
      </c>
      <c r="E3577" s="318">
        <v>7.2463840984369468E-3</v>
      </c>
      <c r="F3577" s="318">
        <v>7.8037982598551728E-3</v>
      </c>
      <c r="G3577" s="318">
        <v>5.2510082502079845E-5</v>
      </c>
      <c r="H3577" s="318">
        <v>5.5135586627183841E-5</v>
      </c>
      <c r="I3577" s="318">
        <v>1.4529562921985767E-2</v>
      </c>
      <c r="J3577" s="318">
        <v>0</v>
      </c>
      <c r="K3577" s="318" t="s">
        <v>634</v>
      </c>
      <c r="O3577" s="318">
        <v>0</v>
      </c>
      <c r="P3577" s="318">
        <v>0</v>
      </c>
      <c r="Q3577" s="318">
        <v>0</v>
      </c>
      <c r="R3577" s="318">
        <v>6</v>
      </c>
      <c r="S3577" s="318">
        <v>0.2608695652173913</v>
      </c>
      <c r="T3577" s="318">
        <v>0</v>
      </c>
      <c r="U3577" s="318">
        <v>0</v>
      </c>
    </row>
    <row r="3578" spans="1:21" x14ac:dyDescent="0.2">
      <c r="A3578" s="318">
        <v>41737</v>
      </c>
      <c r="B3578" s="318">
        <v>548.239014</v>
      </c>
      <c r="C3578" s="318">
        <v>-9.2269255676035566E-3</v>
      </c>
      <c r="D3578" s="318">
        <v>-3.5970592117084201E-4</v>
      </c>
      <c r="E3578" s="318">
        <v>7.3268785084692313E-3</v>
      </c>
      <c r="F3578" s="318">
        <v>7.8904845475822483E-3</v>
      </c>
      <c r="G3578" s="318">
        <v>5.368314867786831E-5</v>
      </c>
      <c r="H3578" s="318">
        <v>5.636730611176173E-5</v>
      </c>
      <c r="I3578" s="318">
        <v>4.6656566391842626E-3</v>
      </c>
      <c r="J3578" s="318">
        <v>0</v>
      </c>
      <c r="K3578" s="318" t="s">
        <v>634</v>
      </c>
      <c r="O3578" s="318">
        <v>0</v>
      </c>
      <c r="P3578" s="318">
        <v>0</v>
      </c>
      <c r="Q3578" s="318">
        <v>0</v>
      </c>
      <c r="R3578" s="318">
        <v>6</v>
      </c>
      <c r="S3578" s="318">
        <v>0.2608695652173913</v>
      </c>
      <c r="T3578" s="318">
        <v>0</v>
      </c>
      <c r="U3578" s="318">
        <v>0</v>
      </c>
    </row>
    <row r="3579" spans="1:21" x14ac:dyDescent="0.2">
      <c r="A3579" s="318">
        <v>41738</v>
      </c>
      <c r="B3579" s="318">
        <v>554.22302200000001</v>
      </c>
      <c r="C3579" s="318">
        <v>1.0855823732484097E-2</v>
      </c>
      <c r="D3579" s="318">
        <v>-1.0392824914153709E-5</v>
      </c>
      <c r="E3579" s="318">
        <v>7.6871146036643816E-3</v>
      </c>
      <c r="F3579" s="318">
        <v>8.278431111638564E-3</v>
      </c>
      <c r="G3579" s="318">
        <v>5.9091730929870205E-5</v>
      </c>
      <c r="H3579" s="318">
        <v>6.2046317476363715E-5</v>
      </c>
      <c r="I3579" s="318">
        <v>-2.9983314145917987E-3</v>
      </c>
      <c r="J3579" s="318">
        <v>0</v>
      </c>
      <c r="K3579" s="318" t="s">
        <v>634</v>
      </c>
      <c r="O3579" s="318">
        <v>0</v>
      </c>
      <c r="P3579" s="318">
        <v>0</v>
      </c>
      <c r="Q3579" s="318">
        <v>0</v>
      </c>
      <c r="R3579" s="318">
        <v>6</v>
      </c>
      <c r="S3579" s="318">
        <v>0.2608695652173913</v>
      </c>
      <c r="T3579" s="318">
        <v>0</v>
      </c>
      <c r="U3579" s="318">
        <v>0</v>
      </c>
    </row>
    <row r="3580" spans="1:21" x14ac:dyDescent="0.2">
      <c r="A3580" s="318">
        <v>41739</v>
      </c>
      <c r="B3580" s="318">
        <v>554.17797900000005</v>
      </c>
      <c r="C3580" s="318">
        <v>-8.1275639383450966E-5</v>
      </c>
      <c r="D3580" s="318">
        <v>6.8754404986700582E-4</v>
      </c>
      <c r="E3580" s="318">
        <v>6.9090855720286967E-3</v>
      </c>
      <c r="F3580" s="318">
        <v>7.4405536929539806E-3</v>
      </c>
      <c r="G3580" s="318">
        <v>4.7735463441615097E-5</v>
      </c>
      <c r="H3580" s="318">
        <v>5.0122236613695853E-5</v>
      </c>
      <c r="I3580" s="318">
        <v>1.3875589354401857E-3</v>
      </c>
      <c r="J3580" s="318">
        <v>0</v>
      </c>
      <c r="K3580" s="318" t="s">
        <v>634</v>
      </c>
      <c r="O3580" s="318">
        <v>0</v>
      </c>
      <c r="P3580" s="318">
        <v>0</v>
      </c>
      <c r="Q3580" s="318">
        <v>0</v>
      </c>
      <c r="R3580" s="318">
        <v>6</v>
      </c>
      <c r="S3580" s="318">
        <v>0.2608695652173913</v>
      </c>
      <c r="T3580" s="318">
        <v>0</v>
      </c>
      <c r="U3580" s="318">
        <v>0</v>
      </c>
    </row>
    <row r="3581" spans="1:21" x14ac:dyDescent="0.2">
      <c r="A3581" s="318">
        <v>41740</v>
      </c>
      <c r="B3581" s="318">
        <v>541.84497099999999</v>
      </c>
      <c r="C3581" s="318">
        <v>-2.2505967727075631E-2</v>
      </c>
      <c r="D3581" s="318">
        <v>-1.3865482462884862E-4</v>
      </c>
      <c r="E3581" s="318">
        <v>8.4975555086494511E-3</v>
      </c>
      <c r="F3581" s="318">
        <v>9.1512136246994086E-3</v>
      </c>
      <c r="G3581" s="318">
        <v>7.2208449622578627E-5</v>
      </c>
      <c r="H3581" s="318">
        <v>7.5818872103707567E-5</v>
      </c>
      <c r="I3581" s="318">
        <v>2.3131267861482619E-3</v>
      </c>
      <c r="J3581" s="318">
        <v>0</v>
      </c>
      <c r="K3581" s="318" t="s">
        <v>634</v>
      </c>
      <c r="O3581" s="318">
        <v>0</v>
      </c>
      <c r="P3581" s="318">
        <v>0</v>
      </c>
      <c r="Q3581" s="318">
        <v>0</v>
      </c>
      <c r="R3581" s="318">
        <v>6</v>
      </c>
      <c r="S3581" s="318">
        <v>0.2608695652173913</v>
      </c>
      <c r="T3581" s="318">
        <v>0</v>
      </c>
      <c r="U3581" s="318">
        <v>0</v>
      </c>
    </row>
    <row r="3582" spans="1:21" x14ac:dyDescent="0.2">
      <c r="A3582" s="318">
        <v>41743</v>
      </c>
      <c r="B3582" s="318">
        <v>545.29400599999997</v>
      </c>
      <c r="C3582" s="318">
        <v>6.3451805976102909E-3</v>
      </c>
      <c r="D3582" s="318">
        <v>4.8917883625031655E-4</v>
      </c>
      <c r="E3582" s="318">
        <v>8.4647281085975176E-3</v>
      </c>
      <c r="F3582" s="318">
        <v>9.1158610400280948E-3</v>
      </c>
      <c r="G3582" s="318">
        <v>7.16516219524809E-5</v>
      </c>
      <c r="H3582" s="318">
        <v>7.5234203050104947E-5</v>
      </c>
      <c r="I3582" s="318">
        <v>-6.9622277509856015E-3</v>
      </c>
      <c r="J3582" s="318">
        <v>0</v>
      </c>
      <c r="K3582" s="318" t="s">
        <v>634</v>
      </c>
      <c r="O3582" s="318">
        <v>0</v>
      </c>
      <c r="P3582" s="318">
        <v>0</v>
      </c>
      <c r="Q3582" s="318">
        <v>0</v>
      </c>
      <c r="R3582" s="318">
        <v>6</v>
      </c>
      <c r="S3582" s="318">
        <v>0.2608695652173913</v>
      </c>
      <c r="T3582" s="318">
        <v>0</v>
      </c>
      <c r="U3582" s="318">
        <v>0</v>
      </c>
    </row>
    <row r="3583" spans="1:21" x14ac:dyDescent="0.2">
      <c r="A3583" s="318">
        <v>41745</v>
      </c>
      <c r="B3583" s="318">
        <v>550.52697799999999</v>
      </c>
      <c r="C3583" s="318">
        <v>8.5794276636672242E-3</v>
      </c>
      <c r="D3583" s="318">
        <v>3.098862790412718E-4</v>
      </c>
      <c r="E3583" s="318">
        <v>8.3978691018626941E-3</v>
      </c>
      <c r="F3583" s="318">
        <v>9.0438590327752092E-3</v>
      </c>
      <c r="G3583" s="318">
        <v>7.0524205452020134E-5</v>
      </c>
      <c r="H3583" s="318">
        <v>7.4050415724621148E-5</v>
      </c>
      <c r="I3583" s="318">
        <v>-5.7810737300856016E-3</v>
      </c>
      <c r="J3583" s="318">
        <v>0</v>
      </c>
      <c r="K3583" s="318" t="s">
        <v>634</v>
      </c>
      <c r="O3583" s="318">
        <v>0</v>
      </c>
      <c r="P3583" s="318">
        <v>0</v>
      </c>
      <c r="Q3583" s="318">
        <v>0</v>
      </c>
      <c r="R3583" s="318">
        <v>7</v>
      </c>
      <c r="S3583" s="318">
        <v>0.30434782608695654</v>
      </c>
      <c r="T3583" s="318">
        <v>0</v>
      </c>
      <c r="U3583" s="318">
        <v>0</v>
      </c>
    </row>
    <row r="3584" spans="1:21" x14ac:dyDescent="0.2">
      <c r="A3584" s="318">
        <v>41751</v>
      </c>
      <c r="B3584" s="318">
        <v>561.12902799999995</v>
      </c>
      <c r="C3584" s="318">
        <v>1.9074914192689675E-2</v>
      </c>
      <c r="D3584" s="318">
        <v>1.238768580434914E-3</v>
      </c>
      <c r="E3584" s="318">
        <v>9.33793684345572E-3</v>
      </c>
      <c r="F3584" s="318">
        <v>1.0056239677567698E-2</v>
      </c>
      <c r="G3584" s="318">
        <v>8.7197064492367771E-5</v>
      </c>
      <c r="H3584" s="318">
        <v>9.155691771698616E-5</v>
      </c>
      <c r="I3584" s="318">
        <v>-2.2010877851178622E-3</v>
      </c>
      <c r="J3584" s="318">
        <v>0</v>
      </c>
      <c r="K3584" s="318" t="s">
        <v>634</v>
      </c>
      <c r="O3584" s="318">
        <v>0</v>
      </c>
      <c r="P3584" s="318">
        <v>0</v>
      </c>
      <c r="Q3584" s="318">
        <v>0</v>
      </c>
      <c r="R3584" s="318">
        <v>7</v>
      </c>
      <c r="S3584" s="318">
        <v>0.30434782608695654</v>
      </c>
      <c r="T3584" s="318">
        <v>0</v>
      </c>
      <c r="U3584" s="318">
        <v>0</v>
      </c>
    </row>
    <row r="3585" spans="1:21" x14ac:dyDescent="0.2">
      <c r="A3585" s="318">
        <v>41752</v>
      </c>
      <c r="B3585" s="318">
        <v>559.40801999999996</v>
      </c>
      <c r="C3585" s="318">
        <v>-3.0717580580028785E-3</v>
      </c>
      <c r="D3585" s="318">
        <v>9.3388624952574662E-4</v>
      </c>
      <c r="E3585" s="318">
        <v>9.3706815070477654E-3</v>
      </c>
      <c r="F3585" s="318">
        <v>1.0091503161436054E-2</v>
      </c>
      <c r="G3585" s="318">
        <v>8.7809671906526971E-5</v>
      </c>
      <c r="H3585" s="318">
        <v>9.2200155501853329E-5</v>
      </c>
      <c r="I3585" s="318">
        <v>8.0501200793781594E-3</v>
      </c>
      <c r="J3585" s="318">
        <v>0</v>
      </c>
      <c r="K3585" s="318" t="s">
        <v>634</v>
      </c>
      <c r="O3585" s="318">
        <v>0</v>
      </c>
      <c r="P3585" s="318">
        <v>0</v>
      </c>
      <c r="Q3585" s="318">
        <v>0</v>
      </c>
      <c r="R3585" s="318">
        <v>7</v>
      </c>
      <c r="S3585" s="318">
        <v>0.30434782608695654</v>
      </c>
      <c r="T3585" s="318">
        <v>0</v>
      </c>
      <c r="U3585" s="318">
        <v>0</v>
      </c>
    </row>
    <row r="3586" spans="1:21" x14ac:dyDescent="0.2">
      <c r="A3586" s="318">
        <v>41753</v>
      </c>
      <c r="B3586" s="318">
        <v>562.89300500000002</v>
      </c>
      <c r="C3586" s="318">
        <v>6.210448219485065E-3</v>
      </c>
      <c r="D3586" s="318">
        <v>7.1124976393287308E-4</v>
      </c>
      <c r="E3586" s="318">
        <v>9.1759298248325176E-3</v>
      </c>
      <c r="F3586" s="318">
        <v>9.881770580588865E-3</v>
      </c>
      <c r="G3586" s="318">
        <v>8.4197688150250928E-5</v>
      </c>
      <c r="H3586" s="318">
        <v>8.8407572557763485E-5</v>
      </c>
      <c r="I3586" s="318">
        <v>4.713200877966746E-3</v>
      </c>
      <c r="J3586" s="318">
        <v>0</v>
      </c>
      <c r="K3586" s="318" t="s">
        <v>634</v>
      </c>
      <c r="O3586" s="318">
        <v>0</v>
      </c>
      <c r="P3586" s="318">
        <v>0</v>
      </c>
      <c r="Q3586" s="318">
        <v>0</v>
      </c>
      <c r="R3586" s="318">
        <v>7</v>
      </c>
      <c r="S3586" s="318">
        <v>0.30434782608695654</v>
      </c>
      <c r="T3586" s="318">
        <v>0</v>
      </c>
      <c r="U3586" s="318">
        <v>0</v>
      </c>
    </row>
    <row r="3587" spans="1:21" x14ac:dyDescent="0.2">
      <c r="A3587" s="318">
        <v>41754</v>
      </c>
      <c r="B3587" s="318">
        <v>566.23699999999997</v>
      </c>
      <c r="C3587" s="318">
        <v>5.9231528023173767E-3</v>
      </c>
      <c r="D3587" s="318">
        <v>1.1720779853665567E-3</v>
      </c>
      <c r="E3587" s="318">
        <v>9.183456547431015E-3</v>
      </c>
      <c r="F3587" s="318">
        <v>9.8898762818487845E-3</v>
      </c>
      <c r="G3587" s="318">
        <v>8.4335874158553565E-5</v>
      </c>
      <c r="H3587" s="318">
        <v>8.855266786648125E-5</v>
      </c>
      <c r="I3587" s="318">
        <v>6.1137419944450747E-3</v>
      </c>
      <c r="J3587" s="318">
        <v>0</v>
      </c>
      <c r="K3587" s="318" t="s">
        <v>634</v>
      </c>
      <c r="O3587" s="318">
        <v>0</v>
      </c>
      <c r="P3587" s="318">
        <v>0</v>
      </c>
      <c r="Q3587" s="318">
        <v>0</v>
      </c>
      <c r="R3587" s="318">
        <v>6</v>
      </c>
      <c r="S3587" s="318">
        <v>0.2608695652173913</v>
      </c>
      <c r="T3587" s="318">
        <v>0</v>
      </c>
      <c r="U3587" s="318">
        <v>0</v>
      </c>
    </row>
    <row r="3588" spans="1:21" x14ac:dyDescent="0.2">
      <c r="A3588" s="318">
        <v>41757</v>
      </c>
      <c r="B3588" s="318">
        <v>566.81701699999996</v>
      </c>
      <c r="C3588" s="318">
        <v>1.023811825317379E-3</v>
      </c>
      <c r="D3588" s="318">
        <v>8.3324988808160618E-4</v>
      </c>
      <c r="E3588" s="318">
        <v>9.0437485501185348E-3</v>
      </c>
      <c r="F3588" s="318">
        <v>9.7394215155122681E-3</v>
      </c>
      <c r="G3588" s="318">
        <v>8.1789387837771107E-5</v>
      </c>
      <c r="H3588" s="318">
        <v>8.5878857229659673E-5</v>
      </c>
      <c r="I3588" s="318">
        <v>1.0577704148743435E-2</v>
      </c>
      <c r="J3588" s="318">
        <v>0</v>
      </c>
      <c r="K3588" s="318" t="s">
        <v>634</v>
      </c>
      <c r="O3588" s="318">
        <v>0</v>
      </c>
      <c r="P3588" s="318">
        <v>0</v>
      </c>
      <c r="Q3588" s="318">
        <v>0</v>
      </c>
      <c r="R3588" s="318">
        <v>6</v>
      </c>
      <c r="S3588" s="318">
        <v>0.2608695652173913</v>
      </c>
      <c r="T3588" s="318">
        <v>0</v>
      </c>
      <c r="U3588" s="318">
        <v>0</v>
      </c>
    </row>
    <row r="3589" spans="1:21" x14ac:dyDescent="0.2">
      <c r="A3589" s="318">
        <v>41758</v>
      </c>
      <c r="B3589" s="318">
        <v>576.12200900000005</v>
      </c>
      <c r="C3589" s="318">
        <v>1.6282929143882355E-2</v>
      </c>
      <c r="D3589" s="318">
        <v>1.1821322303470342E-3</v>
      </c>
      <c r="E3589" s="318">
        <v>9.5024698951587661E-3</v>
      </c>
      <c r="F3589" s="318">
        <v>1.0233429117863286E-2</v>
      </c>
      <c r="G3589" s="318">
        <v>9.0296934108398641E-5</v>
      </c>
      <c r="H3589" s="318">
        <v>9.4811780813818574E-5</v>
      </c>
      <c r="I3589" s="318">
        <v>1.1569318687625417E-2</v>
      </c>
      <c r="J3589" s="318">
        <v>0</v>
      </c>
      <c r="K3589" s="318" t="s">
        <v>634</v>
      </c>
      <c r="O3589" s="318">
        <v>0</v>
      </c>
      <c r="P3589" s="318">
        <v>0</v>
      </c>
      <c r="Q3589" s="318">
        <v>0</v>
      </c>
      <c r="R3589" s="318">
        <v>6</v>
      </c>
      <c r="S3589" s="318">
        <v>0.2608695652173913</v>
      </c>
      <c r="T3589" s="318">
        <v>0</v>
      </c>
      <c r="U3589" s="318">
        <v>0</v>
      </c>
    </row>
    <row r="3590" spans="1:21" x14ac:dyDescent="0.2">
      <c r="A3590" s="318">
        <v>41759</v>
      </c>
      <c r="B3590" s="318">
        <v>578.36798099999999</v>
      </c>
      <c r="C3590" s="318">
        <v>3.8908519829252285E-3</v>
      </c>
      <c r="D3590" s="318">
        <v>1.5207637250783616E-3</v>
      </c>
      <c r="E3590" s="318">
        <v>9.4643683754614544E-3</v>
      </c>
      <c r="F3590" s="318">
        <v>1.0192396712035413E-2</v>
      </c>
      <c r="G3590" s="318">
        <v>8.9574268746434889E-5</v>
      </c>
      <c r="H3590" s="318">
        <v>9.4052982183756635E-5</v>
      </c>
      <c r="I3590" s="318">
        <v>2.087824399970457E-2</v>
      </c>
      <c r="J3590" s="318">
        <v>0</v>
      </c>
      <c r="K3590" s="318" t="s">
        <v>634</v>
      </c>
      <c r="O3590" s="318">
        <v>0</v>
      </c>
      <c r="P3590" s="318">
        <v>0</v>
      </c>
      <c r="Q3590" s="318">
        <v>0</v>
      </c>
      <c r="R3590" s="318">
        <v>6</v>
      </c>
      <c r="S3590" s="318">
        <v>0.2608695652173913</v>
      </c>
      <c r="T3590" s="318">
        <v>0</v>
      </c>
      <c r="U3590" s="318">
        <v>0</v>
      </c>
    </row>
    <row r="3591" spans="1:21" x14ac:dyDescent="0.2">
      <c r="A3591" s="318">
        <v>41761</v>
      </c>
      <c r="B3591" s="318">
        <v>583.43701199999998</v>
      </c>
      <c r="C3591" s="318">
        <v>8.7261858851911036E-3</v>
      </c>
      <c r="D3591" s="318">
        <v>1.8960209863662849E-3</v>
      </c>
      <c r="E3591" s="318">
        <v>9.5916388243544141E-3</v>
      </c>
      <c r="F3591" s="318">
        <v>1.0329457195458599E-2</v>
      </c>
      <c r="G3591" s="318">
        <v>9.1999535336862917E-5</v>
      </c>
      <c r="H3591" s="318">
        <v>9.6599512103706067E-5</v>
      </c>
      <c r="I3591" s="318">
        <v>2.3315425169544934E-2</v>
      </c>
      <c r="J3591" s="318">
        <v>0</v>
      </c>
      <c r="K3591" s="318" t="s">
        <v>634</v>
      </c>
      <c r="O3591" s="318">
        <v>0</v>
      </c>
      <c r="P3591" s="318">
        <v>0</v>
      </c>
      <c r="Q3591" s="318">
        <v>0</v>
      </c>
      <c r="R3591" s="318">
        <v>6</v>
      </c>
      <c r="S3591" s="318">
        <v>0.2608695652173913</v>
      </c>
      <c r="T3591" s="318">
        <v>0</v>
      </c>
      <c r="U3591" s="318">
        <v>0</v>
      </c>
    </row>
    <row r="3592" spans="1:21" x14ac:dyDescent="0.2">
      <c r="A3592" s="318">
        <v>41764</v>
      </c>
      <c r="B3592" s="318">
        <v>582.044983</v>
      </c>
      <c r="C3592" s="318">
        <v>-2.3887621909270749E-3</v>
      </c>
      <c r="D3592" s="318">
        <v>1.6728339657568632E-3</v>
      </c>
      <c r="E3592" s="318">
        <v>9.636239651030637E-3</v>
      </c>
      <c r="F3592" s="318">
        <v>1.037748885495607E-2</v>
      </c>
      <c r="G3592" s="318">
        <v>9.2857114612095038E-5</v>
      </c>
      <c r="H3592" s="318">
        <v>9.7499970342699796E-5</v>
      </c>
      <c r="I3592" s="318">
        <v>2.9443613574584405E-2</v>
      </c>
      <c r="J3592" s="318">
        <v>0</v>
      </c>
      <c r="K3592" s="318" t="s">
        <v>634</v>
      </c>
      <c r="O3592" s="318">
        <v>0</v>
      </c>
      <c r="P3592" s="318">
        <v>0</v>
      </c>
      <c r="Q3592" s="318">
        <v>0</v>
      </c>
      <c r="R3592" s="318">
        <v>6</v>
      </c>
      <c r="S3592" s="318">
        <v>0.2608695652173913</v>
      </c>
      <c r="T3592" s="318">
        <v>0</v>
      </c>
      <c r="U3592" s="318">
        <v>0</v>
      </c>
    </row>
    <row r="3593" spans="1:21" x14ac:dyDescent="0.2">
      <c r="A3593" s="318">
        <v>41765</v>
      </c>
      <c r="B3593" s="318">
        <v>582.77002000000005</v>
      </c>
      <c r="C3593" s="318">
        <v>1.2448965574263049E-3</v>
      </c>
      <c r="D3593" s="318">
        <v>1.8859099998442389E-3</v>
      </c>
      <c r="E3593" s="318">
        <v>9.5716695317650639E-3</v>
      </c>
      <c r="F3593" s="318">
        <v>1.0307951803439299E-2</v>
      </c>
      <c r="G3593" s="318">
        <v>9.1616857625319623E-5</v>
      </c>
      <c r="H3593" s="318">
        <v>9.6197700506585614E-5</v>
      </c>
      <c r="I3593" s="318">
        <v>2.609019475456641E-2</v>
      </c>
      <c r="J3593" s="318">
        <v>0</v>
      </c>
      <c r="K3593" s="318" t="s">
        <v>634</v>
      </c>
      <c r="O3593" s="318">
        <v>0</v>
      </c>
      <c r="P3593" s="318">
        <v>0</v>
      </c>
      <c r="Q3593" s="318">
        <v>0</v>
      </c>
      <c r="R3593" s="318">
        <v>6</v>
      </c>
      <c r="S3593" s="318">
        <v>0.2608695652173913</v>
      </c>
      <c r="T3593" s="318">
        <v>0</v>
      </c>
      <c r="U3593" s="318">
        <v>0</v>
      </c>
    </row>
    <row r="3594" spans="1:21" x14ac:dyDescent="0.2">
      <c r="A3594" s="318">
        <v>41766</v>
      </c>
      <c r="B3594" s="318">
        <v>583.78100600000005</v>
      </c>
      <c r="C3594" s="318">
        <v>1.7332910958472053E-3</v>
      </c>
      <c r="D3594" s="318">
        <v>1.9676797583606047E-3</v>
      </c>
      <c r="E3594" s="318">
        <v>9.5622276204165232E-3</v>
      </c>
      <c r="F3594" s="318">
        <v>1.0297783591217793E-2</v>
      </c>
      <c r="G3594" s="318">
        <v>9.1436197064656636E-5</v>
      </c>
      <c r="H3594" s="318">
        <v>9.6008006917889472E-5</v>
      </c>
      <c r="I3594" s="318">
        <v>2.9324079934146024E-2</v>
      </c>
      <c r="J3594" s="318">
        <v>0</v>
      </c>
      <c r="K3594" s="318" t="s">
        <v>634</v>
      </c>
      <c r="O3594" s="318">
        <v>0</v>
      </c>
      <c r="P3594" s="318">
        <v>0</v>
      </c>
      <c r="Q3594" s="318">
        <v>0</v>
      </c>
      <c r="R3594" s="318">
        <v>6</v>
      </c>
      <c r="S3594" s="318">
        <v>0.2608695652173913</v>
      </c>
      <c r="T3594" s="318">
        <v>0</v>
      </c>
      <c r="U3594" s="318">
        <v>0</v>
      </c>
    </row>
    <row r="3595" spans="1:21" x14ac:dyDescent="0.2">
      <c r="A3595" s="318">
        <v>41767</v>
      </c>
      <c r="B3595" s="318">
        <v>589.05102499999998</v>
      </c>
      <c r="C3595" s="318">
        <v>8.9868870046188216E-3</v>
      </c>
      <c r="D3595" s="318">
        <v>2.4901699918324083E-3</v>
      </c>
      <c r="E3595" s="318">
        <v>9.6349192853712046E-3</v>
      </c>
      <c r="F3595" s="318">
        <v>1.037606692270745E-2</v>
      </c>
      <c r="G3595" s="318">
        <v>9.2831669635617958E-5</v>
      </c>
      <c r="H3595" s="318">
        <v>9.747325311739886E-5</v>
      </c>
      <c r="I3595" s="318">
        <v>2.8870992675314039E-2</v>
      </c>
      <c r="J3595" s="318">
        <v>0</v>
      </c>
      <c r="K3595" s="318" t="s">
        <v>634</v>
      </c>
      <c r="O3595" s="318">
        <v>0</v>
      </c>
      <c r="P3595" s="318">
        <v>0</v>
      </c>
      <c r="Q3595" s="318">
        <v>0</v>
      </c>
      <c r="R3595" s="318">
        <v>6</v>
      </c>
      <c r="S3595" s="318">
        <v>0.2608695652173913</v>
      </c>
      <c r="T3595" s="318">
        <v>0</v>
      </c>
      <c r="U3595" s="318">
        <v>0</v>
      </c>
    </row>
    <row r="3596" spans="1:21" x14ac:dyDescent="0.2">
      <c r="A3596" s="318">
        <v>41768</v>
      </c>
      <c r="B3596" s="318">
        <v>589.37200900000005</v>
      </c>
      <c r="C3596" s="318">
        <v>5.4476872681077579E-4</v>
      </c>
      <c r="D3596" s="318">
        <v>2.2680339754021736E-3</v>
      </c>
      <c r="E3596" s="318">
        <v>9.6228538133351881E-3</v>
      </c>
      <c r="F3596" s="318">
        <v>1.0363073337437894E-2</v>
      </c>
      <c r="G3596" s="318">
        <v>9.2599315512819578E-5</v>
      </c>
      <c r="H3596" s="318">
        <v>9.7229281288460556E-5</v>
      </c>
      <c r="I3596" s="318">
        <v>3.4186924590711376E-2</v>
      </c>
      <c r="J3596" s="318">
        <v>0</v>
      </c>
      <c r="K3596" s="318" t="s">
        <v>634</v>
      </c>
      <c r="O3596" s="318">
        <v>0</v>
      </c>
      <c r="P3596" s="318">
        <v>0</v>
      </c>
      <c r="Q3596" s="318">
        <v>0</v>
      </c>
      <c r="R3596" s="318">
        <v>6</v>
      </c>
      <c r="S3596" s="318">
        <v>0.2608695652173913</v>
      </c>
      <c r="T3596" s="318">
        <v>0</v>
      </c>
      <c r="U3596" s="318">
        <v>0</v>
      </c>
    </row>
    <row r="3597" spans="1:21" x14ac:dyDescent="0.2">
      <c r="A3597" s="318">
        <v>41771</v>
      </c>
      <c r="B3597" s="318">
        <v>596.010986</v>
      </c>
      <c r="C3597" s="318">
        <v>1.1201521273971643E-2</v>
      </c>
      <c r="D3597" s="318">
        <v>3.5390869247730367E-3</v>
      </c>
      <c r="E3597" s="318">
        <v>8.8952168858515077E-3</v>
      </c>
      <c r="F3597" s="318">
        <v>9.5794643386093153E-3</v>
      </c>
      <c r="G3597" s="318">
        <v>7.9124883446337783E-5</v>
      </c>
      <c r="H3597" s="318">
        <v>8.3081127618654671E-5</v>
      </c>
      <c r="I3597" s="318">
        <v>3.3858828083915139E-2</v>
      </c>
      <c r="J3597" s="318">
        <v>0</v>
      </c>
      <c r="K3597" s="318" t="s">
        <v>634</v>
      </c>
      <c r="O3597" s="318">
        <v>0</v>
      </c>
      <c r="P3597" s="318">
        <v>0</v>
      </c>
      <c r="Q3597" s="318">
        <v>0</v>
      </c>
      <c r="R3597" s="318">
        <v>6</v>
      </c>
      <c r="S3597" s="318">
        <v>0.2608695652173913</v>
      </c>
      <c r="T3597" s="318">
        <v>0</v>
      </c>
      <c r="U3597" s="318">
        <v>0</v>
      </c>
    </row>
    <row r="3598" spans="1:21" x14ac:dyDescent="0.2">
      <c r="A3598" s="318">
        <v>41772</v>
      </c>
      <c r="B3598" s="318">
        <v>595.46997099999999</v>
      </c>
      <c r="C3598" s="318">
        <v>-9.0813878980356495E-4</v>
      </c>
      <c r="D3598" s="318">
        <v>3.9352196284777987E-3</v>
      </c>
      <c r="E3598" s="318">
        <v>8.4735148168566931E-3</v>
      </c>
      <c r="F3598" s="318">
        <v>9.1253236489225922E-3</v>
      </c>
      <c r="G3598" s="318">
        <v>7.1800453351489918E-5</v>
      </c>
      <c r="H3598" s="318">
        <v>7.5390476019064411E-5</v>
      </c>
      <c r="I3598" s="318">
        <v>4.0890601326331912E-2</v>
      </c>
      <c r="J3598" s="318">
        <v>0</v>
      </c>
      <c r="K3598" s="318" t="s">
        <v>634</v>
      </c>
      <c r="O3598" s="318">
        <v>0</v>
      </c>
      <c r="P3598" s="318">
        <v>0</v>
      </c>
      <c r="Q3598" s="318">
        <v>0</v>
      </c>
      <c r="R3598" s="318">
        <v>6</v>
      </c>
      <c r="S3598" s="318">
        <v>0.2608695652173913</v>
      </c>
      <c r="T3598" s="318">
        <v>0</v>
      </c>
      <c r="U3598" s="318">
        <v>0</v>
      </c>
    </row>
    <row r="3599" spans="1:21" x14ac:dyDescent="0.2">
      <c r="A3599" s="318">
        <v>41773</v>
      </c>
      <c r="B3599" s="318">
        <v>597.78301999999996</v>
      </c>
      <c r="C3599" s="318">
        <v>3.8768843063185449E-3</v>
      </c>
      <c r="D3599" s="318">
        <v>3.6028891796127723E-3</v>
      </c>
      <c r="E3599" s="318">
        <v>8.3240566877067854E-3</v>
      </c>
      <c r="F3599" s="318">
        <v>8.9643687406073067E-3</v>
      </c>
      <c r="G3599" s="318">
        <v>6.9289919740156072E-5</v>
      </c>
      <c r="H3599" s="318">
        <v>7.2754415727163877E-5</v>
      </c>
      <c r="I3599" s="318">
        <v>3.9951137714544505E-2</v>
      </c>
      <c r="J3599" s="318">
        <v>0</v>
      </c>
      <c r="K3599" s="318" t="s">
        <v>634</v>
      </c>
      <c r="O3599" s="318">
        <v>0</v>
      </c>
      <c r="P3599" s="318">
        <v>0</v>
      </c>
      <c r="Q3599" s="318">
        <v>0</v>
      </c>
      <c r="R3599" s="318">
        <v>6</v>
      </c>
      <c r="S3599" s="318">
        <v>0.2608695652173913</v>
      </c>
      <c r="T3599" s="318">
        <v>0</v>
      </c>
      <c r="U3599" s="318">
        <v>0</v>
      </c>
    </row>
    <row r="3600" spans="1:21" x14ac:dyDescent="0.2">
      <c r="A3600" s="318">
        <v>41774</v>
      </c>
      <c r="B3600" s="318">
        <v>595.49298099999999</v>
      </c>
      <c r="C3600" s="318">
        <v>-3.8382433058336747E-3</v>
      </c>
      <c r="D3600" s="318">
        <v>3.4239859574008574E-3</v>
      </c>
      <c r="E3600" s="318">
        <v>8.4466669267655049E-3</v>
      </c>
      <c r="F3600" s="318">
        <v>9.0964105365166966E-3</v>
      </c>
      <c r="G3600" s="318">
        <v>7.1346182171714228E-5</v>
      </c>
      <c r="H3600" s="318">
        <v>7.4913491280299949E-5</v>
      </c>
      <c r="I3600" s="318">
        <v>3.9905725147653094E-2</v>
      </c>
      <c r="J3600" s="318">
        <v>0</v>
      </c>
      <c r="K3600" s="318" t="s">
        <v>634</v>
      </c>
      <c r="O3600" s="318">
        <v>0</v>
      </c>
      <c r="P3600" s="318">
        <v>0</v>
      </c>
      <c r="Q3600" s="318">
        <v>0</v>
      </c>
      <c r="R3600" s="318">
        <v>6</v>
      </c>
      <c r="S3600" s="318">
        <v>0.2608695652173913</v>
      </c>
      <c r="T3600" s="318">
        <v>0</v>
      </c>
      <c r="U3600" s="318">
        <v>0</v>
      </c>
    </row>
    <row r="3601" spans="1:21" x14ac:dyDescent="0.2">
      <c r="A3601" s="318">
        <v>41775</v>
      </c>
      <c r="B3601" s="318">
        <v>593.59600799999998</v>
      </c>
      <c r="C3601" s="318">
        <v>-3.1906352288816604E-3</v>
      </c>
      <c r="D3601" s="318">
        <v>4.3437636954100937E-3</v>
      </c>
      <c r="E3601" s="318">
        <v>6.2471935537452379E-3</v>
      </c>
      <c r="F3601" s="318">
        <v>6.7277469040333332E-3</v>
      </c>
      <c r="G3601" s="318">
        <v>3.9027427297956049E-5</v>
      </c>
      <c r="H3601" s="318">
        <v>4.0978798662853855E-5</v>
      </c>
      <c r="I3601" s="318">
        <v>3.9493508702852544E-2</v>
      </c>
      <c r="J3601" s="318">
        <v>0</v>
      </c>
      <c r="K3601" s="318" t="s">
        <v>634</v>
      </c>
      <c r="O3601" s="318">
        <v>0</v>
      </c>
      <c r="P3601" s="318">
        <v>0</v>
      </c>
      <c r="Q3601" s="318">
        <v>0</v>
      </c>
      <c r="R3601" s="318">
        <v>6</v>
      </c>
      <c r="S3601" s="318">
        <v>0.2608695652173913</v>
      </c>
      <c r="T3601" s="318">
        <v>0</v>
      </c>
      <c r="U3601" s="318">
        <v>0</v>
      </c>
    </row>
    <row r="3602" spans="1:21" x14ac:dyDescent="0.2">
      <c r="A3602" s="318">
        <v>41778</v>
      </c>
      <c r="B3602" s="318">
        <v>594.42602499999998</v>
      </c>
      <c r="C3602" s="318">
        <v>1.3973093292771062E-3</v>
      </c>
      <c r="D3602" s="318">
        <v>4.1081507778704188E-3</v>
      </c>
      <c r="E3602" s="318">
        <v>6.2612246697002884E-3</v>
      </c>
      <c r="F3602" s="318">
        <v>6.7428573366003107E-3</v>
      </c>
      <c r="G3602" s="318">
        <v>3.9202934364463481E-5</v>
      </c>
      <c r="H3602" s="318">
        <v>4.1163081082686659E-5</v>
      </c>
      <c r="I3602" s="318">
        <v>4.3176598175163512E-2</v>
      </c>
      <c r="J3602" s="318">
        <v>0</v>
      </c>
      <c r="K3602" s="318" t="s">
        <v>634</v>
      </c>
      <c r="O3602" s="318">
        <v>0</v>
      </c>
      <c r="P3602" s="318">
        <v>0</v>
      </c>
      <c r="Q3602" s="318">
        <v>0</v>
      </c>
      <c r="R3602" s="318">
        <v>6</v>
      </c>
      <c r="S3602" s="318">
        <v>0.2608695652173913</v>
      </c>
      <c r="T3602" s="318">
        <v>0</v>
      </c>
      <c r="U3602" s="318">
        <v>0</v>
      </c>
    </row>
    <row r="3603" spans="1:21" x14ac:dyDescent="0.2">
      <c r="A3603" s="318">
        <v>41779</v>
      </c>
      <c r="B3603" s="318">
        <v>591.74700900000005</v>
      </c>
      <c r="C3603" s="318">
        <v>-4.5170822104959284E-3</v>
      </c>
      <c r="D3603" s="318">
        <v>3.8467933440857645E-3</v>
      </c>
      <c r="E3603" s="318">
        <v>6.508378500087582E-3</v>
      </c>
      <c r="F3603" s="318">
        <v>7.0090230000943192E-3</v>
      </c>
      <c r="G3603" s="318">
        <v>4.2358990700402286E-5</v>
      </c>
      <c r="H3603" s="318">
        <v>4.4476940235422403E-5</v>
      </c>
      <c r="I3603" s="318">
        <v>4.5041909844486028E-2</v>
      </c>
      <c r="J3603" s="318">
        <v>0</v>
      </c>
      <c r="K3603" s="318" t="s">
        <v>634</v>
      </c>
      <c r="O3603" s="318">
        <v>0</v>
      </c>
      <c r="P3603" s="318">
        <v>0</v>
      </c>
      <c r="Q3603" s="318">
        <v>0</v>
      </c>
      <c r="R3603" s="318">
        <v>6</v>
      </c>
      <c r="S3603" s="318">
        <v>0.2608695652173913</v>
      </c>
      <c r="T3603" s="318">
        <v>0</v>
      </c>
      <c r="U3603" s="318">
        <v>0</v>
      </c>
    </row>
    <row r="3604" spans="1:21" x14ac:dyDescent="0.2">
      <c r="A3604" s="318">
        <v>41780</v>
      </c>
      <c r="B3604" s="318">
        <v>595.18402100000003</v>
      </c>
      <c r="C3604" s="318">
        <v>5.7914428383849734E-3</v>
      </c>
      <c r="D3604" s="318">
        <v>3.7140321619294667E-3</v>
      </c>
      <c r="E3604" s="318">
        <v>6.4350350111697348E-3</v>
      </c>
      <c r="F3604" s="318">
        <v>6.9300377043366368E-3</v>
      </c>
      <c r="G3604" s="318">
        <v>4.1409675594980272E-5</v>
      </c>
      <c r="H3604" s="318">
        <v>4.3480159374729285E-5</v>
      </c>
      <c r="I3604" s="318">
        <v>4.0312613180396951E-2</v>
      </c>
      <c r="J3604" s="318">
        <v>0</v>
      </c>
      <c r="K3604" s="318" t="s">
        <v>634</v>
      </c>
      <c r="O3604" s="318">
        <v>0</v>
      </c>
      <c r="P3604" s="318">
        <v>0</v>
      </c>
      <c r="Q3604" s="318">
        <v>0</v>
      </c>
      <c r="R3604" s="318">
        <v>6</v>
      </c>
      <c r="S3604" s="318">
        <v>0.2608695652173913</v>
      </c>
      <c r="T3604" s="318">
        <v>0</v>
      </c>
      <c r="U3604" s="318">
        <v>0</v>
      </c>
    </row>
    <row r="3605" spans="1:21" x14ac:dyDescent="0.2">
      <c r="A3605" s="318">
        <v>41781</v>
      </c>
      <c r="B3605" s="318">
        <v>599.05999799999995</v>
      </c>
      <c r="C3605" s="318">
        <v>6.491119985082108E-3</v>
      </c>
      <c r="D3605" s="318">
        <v>3.114803866329105E-3</v>
      </c>
      <c r="E3605" s="318">
        <v>5.4424648200928523E-3</v>
      </c>
      <c r="F3605" s="318">
        <v>5.8611159600999944E-3</v>
      </c>
      <c r="G3605" s="318">
        <v>2.9620423317948319E-5</v>
      </c>
      <c r="H3605" s="318">
        <v>3.1101444483845738E-5</v>
      </c>
      <c r="I3605" s="318">
        <v>4.058523976423882E-2</v>
      </c>
      <c r="J3605" s="318">
        <v>0</v>
      </c>
      <c r="K3605" s="318" t="s">
        <v>634</v>
      </c>
      <c r="O3605" s="318">
        <v>0</v>
      </c>
      <c r="P3605" s="318">
        <v>0</v>
      </c>
      <c r="Q3605" s="318">
        <v>0</v>
      </c>
      <c r="R3605" s="318">
        <v>6</v>
      </c>
      <c r="S3605" s="318">
        <v>0.2608695652173913</v>
      </c>
      <c r="T3605" s="318">
        <v>0</v>
      </c>
      <c r="U3605" s="318">
        <v>0</v>
      </c>
    </row>
    <row r="3606" spans="1:21" x14ac:dyDescent="0.2">
      <c r="A3606" s="318">
        <v>41782</v>
      </c>
      <c r="B3606" s="318">
        <v>601.81897000000004</v>
      </c>
      <c r="C3606" s="318">
        <v>4.5949290940792446E-3</v>
      </c>
      <c r="D3606" s="318">
        <v>3.4798842069044445E-3</v>
      </c>
      <c r="E3606" s="318">
        <v>5.2608304090163739E-3</v>
      </c>
      <c r="F3606" s="318">
        <v>5.6655096712484023E-3</v>
      </c>
      <c r="G3606" s="318">
        <v>2.7676336592431387E-5</v>
      </c>
      <c r="H3606" s="318">
        <v>2.9060153422052958E-5</v>
      </c>
      <c r="I3606" s="318">
        <v>4.0975497675585233E-2</v>
      </c>
      <c r="J3606" s="318">
        <v>0</v>
      </c>
      <c r="K3606" s="318" t="s">
        <v>634</v>
      </c>
      <c r="O3606" s="318">
        <v>0</v>
      </c>
      <c r="P3606" s="318">
        <v>0</v>
      </c>
      <c r="Q3606" s="318">
        <v>0</v>
      </c>
      <c r="R3606" s="318">
        <v>6</v>
      </c>
      <c r="S3606" s="318">
        <v>0.2608695652173913</v>
      </c>
      <c r="T3606" s="318">
        <v>0</v>
      </c>
      <c r="U3606" s="318">
        <v>0</v>
      </c>
    </row>
    <row r="3607" spans="1:21" x14ac:dyDescent="0.2">
      <c r="A3607" s="318">
        <v>41785</v>
      </c>
      <c r="B3607" s="318">
        <v>600.80297900000005</v>
      </c>
      <c r="C3607" s="318">
        <v>-1.6896269730522745E-3</v>
      </c>
      <c r="D3607" s="318">
        <v>3.1036901501169515E-3</v>
      </c>
      <c r="E3607" s="318">
        <v>5.3377084808273198E-3</v>
      </c>
      <c r="F3607" s="318">
        <v>5.74830144089096E-3</v>
      </c>
      <c r="G3607" s="318">
        <v>2.8491131826295894E-5</v>
      </c>
      <c r="H3607" s="318">
        <v>2.9915688417610688E-5</v>
      </c>
      <c r="I3607" s="318">
        <v>4.2956936995299982E-2</v>
      </c>
      <c r="J3607" s="318">
        <v>0</v>
      </c>
      <c r="K3607" s="318" t="s">
        <v>634</v>
      </c>
      <c r="O3607" s="318">
        <v>0</v>
      </c>
      <c r="P3607" s="318">
        <v>0</v>
      </c>
      <c r="Q3607" s="318">
        <v>0</v>
      </c>
      <c r="R3607" s="318">
        <v>6</v>
      </c>
      <c r="S3607" s="318">
        <v>0.2608695652173913</v>
      </c>
      <c r="T3607" s="318">
        <v>0</v>
      </c>
      <c r="U3607" s="318">
        <v>0</v>
      </c>
    </row>
    <row r="3608" spans="1:21" x14ac:dyDescent="0.2">
      <c r="A3608" s="318">
        <v>41786</v>
      </c>
      <c r="B3608" s="318">
        <v>603.98297100000002</v>
      </c>
      <c r="C3608" s="318">
        <v>5.278945002308434E-3</v>
      </c>
      <c r="D3608" s="318">
        <v>3.0730135882117643E-3</v>
      </c>
      <c r="E3608" s="318">
        <v>5.3225240181247217E-3</v>
      </c>
      <c r="F3608" s="318">
        <v>5.7319489425958535E-3</v>
      </c>
      <c r="G3608" s="318">
        <v>2.832926192351453E-5</v>
      </c>
      <c r="H3608" s="318">
        <v>2.9745725019690257E-5</v>
      </c>
      <c r="I3608" s="318">
        <v>3.8524150614036058E-2</v>
      </c>
      <c r="J3608" s="318">
        <v>0</v>
      </c>
      <c r="K3608" s="318" t="s">
        <v>634</v>
      </c>
      <c r="O3608" s="318">
        <v>0</v>
      </c>
      <c r="P3608" s="318">
        <v>0</v>
      </c>
      <c r="Q3608" s="318">
        <v>0</v>
      </c>
      <c r="R3608" s="318">
        <v>6</v>
      </c>
      <c r="S3608" s="318">
        <v>0.2608695652173913</v>
      </c>
      <c r="T3608" s="318">
        <v>0</v>
      </c>
      <c r="U3608" s="318">
        <v>0</v>
      </c>
    </row>
    <row r="3609" spans="1:21" x14ac:dyDescent="0.2">
      <c r="A3609" s="318">
        <v>41787</v>
      </c>
      <c r="B3609" s="318">
        <v>605.44397000000004</v>
      </c>
      <c r="C3609" s="318">
        <v>2.4160197877924963E-3</v>
      </c>
      <c r="D3609" s="318">
        <v>3.1393092054724844E-3</v>
      </c>
      <c r="E3609" s="318">
        <v>5.3043630822786009E-3</v>
      </c>
      <c r="F3609" s="318">
        <v>5.712391011684647E-3</v>
      </c>
      <c r="G3609" s="318">
        <v>2.8136267708640144E-5</v>
      </c>
      <c r="H3609" s="318">
        <v>2.9543081094072153E-5</v>
      </c>
      <c r="I3609" s="318">
        <v>4.0019288486544992E-2</v>
      </c>
      <c r="J3609" s="318">
        <v>0</v>
      </c>
      <c r="K3609" s="318" t="s">
        <v>634</v>
      </c>
      <c r="O3609" s="318">
        <v>0</v>
      </c>
      <c r="P3609" s="318">
        <v>0</v>
      </c>
      <c r="Q3609" s="318">
        <v>0</v>
      </c>
      <c r="R3609" s="318">
        <v>6</v>
      </c>
      <c r="S3609" s="318">
        <v>0.2608695652173913</v>
      </c>
      <c r="T3609" s="318">
        <v>0</v>
      </c>
      <c r="U3609" s="318">
        <v>0</v>
      </c>
    </row>
    <row r="3610" spans="1:21" x14ac:dyDescent="0.2">
      <c r="A3610" s="318">
        <v>41789</v>
      </c>
      <c r="B3610" s="318">
        <v>605.25897199999997</v>
      </c>
      <c r="C3610" s="318">
        <v>-3.0560428164854965E-4</v>
      </c>
      <c r="D3610" s="318">
        <v>2.3493790423519643E-3</v>
      </c>
      <c r="E3610" s="318">
        <v>4.4087087401325688E-3</v>
      </c>
      <c r="F3610" s="318">
        <v>4.7478401816812279E-3</v>
      </c>
      <c r="G3610" s="318">
        <v>1.9436712755321305E-5</v>
      </c>
      <c r="H3610" s="318">
        <v>2.0408548393087371E-5</v>
      </c>
      <c r="I3610" s="318">
        <v>3.8934685497469562E-2</v>
      </c>
      <c r="J3610" s="318">
        <v>0</v>
      </c>
      <c r="K3610" s="318" t="s">
        <v>634</v>
      </c>
      <c r="O3610" s="318">
        <v>0</v>
      </c>
      <c r="P3610" s="318">
        <v>0</v>
      </c>
      <c r="Q3610" s="318">
        <v>0</v>
      </c>
      <c r="R3610" s="318">
        <v>5</v>
      </c>
      <c r="S3610" s="318">
        <v>0.21739130434782608</v>
      </c>
      <c r="T3610" s="318">
        <v>0</v>
      </c>
      <c r="U3610" s="318">
        <v>0</v>
      </c>
    </row>
    <row r="3611" spans="1:21" x14ac:dyDescent="0.2">
      <c r="A3611" s="318">
        <v>41792</v>
      </c>
      <c r="B3611" s="318">
        <v>610.79101600000001</v>
      </c>
      <c r="C3611" s="318">
        <v>9.0984453224927792E-3</v>
      </c>
      <c r="D3611" s="318">
        <v>2.5973596775694667E-3</v>
      </c>
      <c r="E3611" s="318">
        <v>4.6401327008467113E-3</v>
      </c>
      <c r="F3611" s="318">
        <v>4.9970659855272277E-3</v>
      </c>
      <c r="G3611" s="318">
        <v>2.1530831481466994E-5</v>
      </c>
      <c r="H3611" s="318">
        <v>2.2607373055540346E-5</v>
      </c>
      <c r="I3611" s="318">
        <v>3.6090378857449437E-2</v>
      </c>
      <c r="J3611" s="318">
        <v>0</v>
      </c>
      <c r="K3611" s="318" t="s">
        <v>634</v>
      </c>
      <c r="O3611" s="318">
        <v>0</v>
      </c>
      <c r="P3611" s="318">
        <v>0</v>
      </c>
      <c r="Q3611" s="318">
        <v>0</v>
      </c>
      <c r="R3611" s="318">
        <v>5</v>
      </c>
      <c r="S3611" s="318">
        <v>0.21739130434782608</v>
      </c>
      <c r="T3611" s="318">
        <v>0</v>
      </c>
      <c r="U3611" s="318">
        <v>0</v>
      </c>
    </row>
    <row r="3612" spans="1:21" x14ac:dyDescent="0.2">
      <c r="A3612" s="318">
        <v>41793</v>
      </c>
      <c r="B3612" s="318">
        <v>612.010986</v>
      </c>
      <c r="C3612" s="318">
        <v>1.9953686742090393E-3</v>
      </c>
      <c r="D3612" s="318">
        <v>2.2768445722846065E-3</v>
      </c>
      <c r="E3612" s="318">
        <v>4.4230034112987399E-3</v>
      </c>
      <c r="F3612" s="318">
        <v>4.7632344429371044E-3</v>
      </c>
      <c r="G3612" s="318">
        <v>1.9562959176360293E-5</v>
      </c>
      <c r="H3612" s="318">
        <v>2.0541107135178308E-5</v>
      </c>
      <c r="I3612" s="318">
        <v>4.0271183758601024E-2</v>
      </c>
      <c r="J3612" s="318">
        <v>0</v>
      </c>
      <c r="K3612" s="318" t="s">
        <v>634</v>
      </c>
      <c r="O3612" s="318">
        <v>0</v>
      </c>
      <c r="P3612" s="318">
        <v>0</v>
      </c>
      <c r="Q3612" s="318">
        <v>0</v>
      </c>
      <c r="R3612" s="318">
        <v>5</v>
      </c>
      <c r="S3612" s="318">
        <v>0.21739130434782608</v>
      </c>
      <c r="T3612" s="318">
        <v>0</v>
      </c>
      <c r="U3612" s="318">
        <v>0</v>
      </c>
    </row>
    <row r="3613" spans="1:21" x14ac:dyDescent="0.2">
      <c r="A3613" s="318">
        <v>41794</v>
      </c>
      <c r="B3613" s="318">
        <v>609.17797900000005</v>
      </c>
      <c r="C3613" s="318">
        <v>-4.6397603703623924E-3</v>
      </c>
      <c r="D3613" s="318">
        <v>2.1696541827876865E-3</v>
      </c>
      <c r="E3613" s="318">
        <v>4.5666696597154791E-3</v>
      </c>
      <c r="F3613" s="318">
        <v>4.9179519412320544E-3</v>
      </c>
      <c r="G3613" s="318">
        <v>2.0854471780965887E-5</v>
      </c>
      <c r="H3613" s="318">
        <v>2.1897195370014184E-5</v>
      </c>
      <c r="I3613" s="318">
        <v>3.9596296861169888E-2</v>
      </c>
      <c r="J3613" s="318">
        <v>0</v>
      </c>
      <c r="K3613" s="318" t="s">
        <v>634</v>
      </c>
      <c r="O3613" s="318">
        <v>0</v>
      </c>
      <c r="P3613" s="318">
        <v>0</v>
      </c>
      <c r="Q3613" s="318">
        <v>0</v>
      </c>
      <c r="R3613" s="318">
        <v>5</v>
      </c>
      <c r="S3613" s="318">
        <v>0.21739130434782608</v>
      </c>
      <c r="T3613" s="318">
        <v>0</v>
      </c>
      <c r="U3613" s="318">
        <v>0</v>
      </c>
    </row>
    <row r="3614" spans="1:21" x14ac:dyDescent="0.2">
      <c r="A3614" s="318">
        <v>41795</v>
      </c>
      <c r="B3614" s="318">
        <v>616.67901600000005</v>
      </c>
      <c r="C3614" s="318">
        <v>1.2238182188451371E-2</v>
      </c>
      <c r="D3614" s="318">
        <v>2.6931439747412611E-3</v>
      </c>
      <c r="E3614" s="318">
        <v>5.0589259845673562E-3</v>
      </c>
      <c r="F3614" s="318">
        <v>5.4480741372263837E-3</v>
      </c>
      <c r="G3614" s="318">
        <v>2.5592732117330798E-5</v>
      </c>
      <c r="H3614" s="318">
        <v>2.687236872319734E-5</v>
      </c>
      <c r="I3614" s="318">
        <v>3.6351054340790064E-2</v>
      </c>
      <c r="J3614" s="318">
        <v>0</v>
      </c>
      <c r="K3614" s="318" t="s">
        <v>634</v>
      </c>
      <c r="O3614" s="318">
        <v>0</v>
      </c>
      <c r="P3614" s="318">
        <v>0</v>
      </c>
      <c r="Q3614" s="318">
        <v>0</v>
      </c>
      <c r="R3614" s="318">
        <v>5</v>
      </c>
      <c r="S3614" s="318">
        <v>0.21739130434782608</v>
      </c>
      <c r="T3614" s="318">
        <v>0</v>
      </c>
      <c r="U3614" s="318">
        <v>0</v>
      </c>
    </row>
    <row r="3615" spans="1:21" x14ac:dyDescent="0.2">
      <c r="A3615" s="318">
        <v>41796</v>
      </c>
      <c r="B3615" s="318">
        <v>620.77398700000003</v>
      </c>
      <c r="C3615" s="318">
        <v>6.6184104573687825E-3</v>
      </c>
      <c r="D3615" s="318">
        <v>2.9257687062422886E-3</v>
      </c>
      <c r="E3615" s="318">
        <v>5.1244738372700736E-3</v>
      </c>
      <c r="F3615" s="318">
        <v>5.5186641324446945E-3</v>
      </c>
      <c r="G3615" s="318">
        <v>2.6260232108865469E-5</v>
      </c>
      <c r="H3615" s="318">
        <v>2.7573243714308742E-5</v>
      </c>
      <c r="I3615" s="318">
        <v>4.3574100438012409E-2</v>
      </c>
      <c r="J3615" s="318">
        <v>0</v>
      </c>
      <c r="K3615" s="318" t="s">
        <v>634</v>
      </c>
      <c r="O3615" s="318">
        <v>0</v>
      </c>
      <c r="P3615" s="318">
        <v>0</v>
      </c>
      <c r="Q3615" s="318">
        <v>0</v>
      </c>
      <c r="R3615" s="318">
        <v>5</v>
      </c>
      <c r="S3615" s="318">
        <v>0.21739130434782608</v>
      </c>
      <c r="T3615" s="318">
        <v>0</v>
      </c>
      <c r="U3615" s="318">
        <v>0</v>
      </c>
    </row>
    <row r="3616" spans="1:21" x14ac:dyDescent="0.2">
      <c r="A3616" s="318">
        <v>41800</v>
      </c>
      <c r="B3616" s="318">
        <v>621.55902100000003</v>
      </c>
      <c r="C3616" s="318">
        <v>1.2638062410531756E-3</v>
      </c>
      <c r="D3616" s="318">
        <v>2.5580029555963063E-3</v>
      </c>
      <c r="E3616" s="318">
        <v>4.9416056185807656E-3</v>
      </c>
      <c r="F3616" s="318">
        <v>5.3217291277023624E-3</v>
      </c>
      <c r="G3616" s="318">
        <v>2.4419466089588994E-5</v>
      </c>
      <c r="H3616" s="318">
        <v>2.5640439394068444E-5</v>
      </c>
      <c r="I3616" s="318">
        <v>4.495675228089089E-2</v>
      </c>
      <c r="J3616" s="318">
        <v>0</v>
      </c>
      <c r="K3616" s="318" t="s">
        <v>634</v>
      </c>
      <c r="O3616" s="318">
        <v>0</v>
      </c>
      <c r="P3616" s="318">
        <v>0</v>
      </c>
      <c r="Q3616" s="318">
        <v>0</v>
      </c>
      <c r="R3616" s="318">
        <v>5</v>
      </c>
      <c r="S3616" s="318">
        <v>0.21739130434782608</v>
      </c>
      <c r="T3616" s="318">
        <v>0</v>
      </c>
      <c r="U3616" s="318">
        <v>0</v>
      </c>
    </row>
    <row r="3617" spans="1:21" x14ac:dyDescent="0.2">
      <c r="A3617" s="318">
        <v>41801</v>
      </c>
      <c r="B3617" s="318">
        <v>618.81597899999997</v>
      </c>
      <c r="C3617" s="318">
        <v>-4.4229309228046654E-3</v>
      </c>
      <c r="D3617" s="318">
        <v>2.3214458294241423E-3</v>
      </c>
      <c r="E3617" s="318">
        <v>5.1570073821628039E-3</v>
      </c>
      <c r="F3617" s="318">
        <v>5.5537002577137886E-3</v>
      </c>
      <c r="G3617" s="318">
        <v>2.6594725139681655E-5</v>
      </c>
      <c r="H3617" s="318">
        <v>2.7924461396665739E-5</v>
      </c>
      <c r="I3617" s="318">
        <v>4.4882164103715989E-2</v>
      </c>
      <c r="J3617" s="318">
        <v>0</v>
      </c>
      <c r="K3617" s="318" t="s">
        <v>634</v>
      </c>
      <c r="O3617" s="318">
        <v>0</v>
      </c>
      <c r="P3617" s="318">
        <v>0</v>
      </c>
      <c r="Q3617" s="318">
        <v>0</v>
      </c>
      <c r="R3617" s="318">
        <v>5</v>
      </c>
      <c r="S3617" s="318">
        <v>0.21739130434782608</v>
      </c>
      <c r="T3617" s="318">
        <v>0</v>
      </c>
      <c r="U3617" s="318">
        <v>0</v>
      </c>
    </row>
    <row r="3618" spans="1:21" x14ac:dyDescent="0.2">
      <c r="A3618" s="318">
        <v>41802</v>
      </c>
      <c r="B3618" s="318">
        <v>622.52002000000005</v>
      </c>
      <c r="C3618" s="318">
        <v>5.967847538983025E-3</v>
      </c>
      <c r="D3618" s="318">
        <v>2.0722232706151607E-3</v>
      </c>
      <c r="E3618" s="318">
        <v>4.8219843361423636E-3</v>
      </c>
      <c r="F3618" s="318">
        <v>5.1929062081533146E-3</v>
      </c>
      <c r="G3618" s="318">
        <v>2.3251532938002311E-5</v>
      </c>
      <c r="H3618" s="318">
        <v>2.4414109584902429E-5</v>
      </c>
      <c r="I3618" s="318">
        <v>4.1368511727458035E-2</v>
      </c>
      <c r="J3618" s="318">
        <v>0</v>
      </c>
      <c r="K3618" s="318" t="s">
        <v>634</v>
      </c>
      <c r="O3618" s="318">
        <v>0</v>
      </c>
      <c r="P3618" s="318">
        <v>0</v>
      </c>
      <c r="Q3618" s="318">
        <v>0</v>
      </c>
      <c r="R3618" s="318">
        <v>5</v>
      </c>
      <c r="S3618" s="318">
        <v>0.21739130434782608</v>
      </c>
      <c r="T3618" s="318">
        <v>0</v>
      </c>
      <c r="U3618" s="318">
        <v>0</v>
      </c>
    </row>
    <row r="3619" spans="1:21" x14ac:dyDescent="0.2">
      <c r="A3619" s="318">
        <v>41803</v>
      </c>
      <c r="B3619" s="318">
        <v>622.89599599999997</v>
      </c>
      <c r="C3619" s="318">
        <v>6.0377577707597927E-4</v>
      </c>
      <c r="D3619" s="318">
        <v>2.1442192023713291E-3</v>
      </c>
      <c r="E3619" s="318">
        <v>4.7864161284418543E-3</v>
      </c>
      <c r="F3619" s="318">
        <v>5.1546019844758428E-3</v>
      </c>
      <c r="G3619" s="318">
        <v>2.2909779354608308E-5</v>
      </c>
      <c r="H3619" s="318">
        <v>2.4055268322338726E-5</v>
      </c>
      <c r="I3619" s="318">
        <v>4.5511855143008949E-2</v>
      </c>
      <c r="J3619" s="318">
        <v>0</v>
      </c>
      <c r="K3619" s="318" t="s">
        <v>634</v>
      </c>
      <c r="O3619" s="318">
        <v>0</v>
      </c>
      <c r="P3619" s="318">
        <v>0</v>
      </c>
      <c r="Q3619" s="318">
        <v>0</v>
      </c>
      <c r="R3619" s="318">
        <v>5</v>
      </c>
      <c r="S3619" s="318">
        <v>0.21739130434782608</v>
      </c>
      <c r="T3619" s="318">
        <v>0</v>
      </c>
      <c r="U3619" s="318">
        <v>0</v>
      </c>
    </row>
    <row r="3620" spans="1:21" x14ac:dyDescent="0.2">
      <c r="A3620" s="318">
        <v>41806</v>
      </c>
      <c r="B3620" s="318">
        <v>620.70001200000002</v>
      </c>
      <c r="C3620" s="318">
        <v>-3.5316714887486137E-3</v>
      </c>
      <c r="D3620" s="318">
        <v>1.791430831177655E-3</v>
      </c>
      <c r="E3620" s="318">
        <v>4.9233908108915776E-3</v>
      </c>
      <c r="F3620" s="318">
        <v>5.3021131809601598E-3</v>
      </c>
      <c r="G3620" s="318">
        <v>2.4239777076771629E-5</v>
      </c>
      <c r="H3620" s="318">
        <v>2.545176593061021E-5</v>
      </c>
      <c r="I3620" s="318">
        <v>4.8801868300145601E-2</v>
      </c>
      <c r="J3620" s="318">
        <v>0</v>
      </c>
      <c r="K3620" s="318" t="s">
        <v>634</v>
      </c>
      <c r="O3620" s="318">
        <v>0</v>
      </c>
      <c r="P3620" s="318">
        <v>0</v>
      </c>
      <c r="Q3620" s="318">
        <v>0</v>
      </c>
      <c r="R3620" s="318">
        <v>5</v>
      </c>
      <c r="S3620" s="318">
        <v>0.21739130434782608</v>
      </c>
      <c r="T3620" s="318">
        <v>0</v>
      </c>
      <c r="U3620" s="318">
        <v>0</v>
      </c>
    </row>
    <row r="3621" spans="1:21" x14ac:dyDescent="0.2">
      <c r="A3621" s="318">
        <v>41807</v>
      </c>
      <c r="B3621" s="318">
        <v>614.70696999999996</v>
      </c>
      <c r="C3621" s="318">
        <v>-9.702210039452E-3</v>
      </c>
      <c r="D3621" s="318">
        <v>1.512194320052973E-3</v>
      </c>
      <c r="E3621" s="318">
        <v>5.4017064780375653E-3</v>
      </c>
      <c r="F3621" s="318">
        <v>5.817222360963532E-3</v>
      </c>
      <c r="G3621" s="318">
        <v>2.9178432874872995E-5</v>
      </c>
      <c r="H3621" s="318">
        <v>3.0637354518616644E-5</v>
      </c>
      <c r="I3621" s="318">
        <v>4.3993873097455248E-2</v>
      </c>
      <c r="J3621" s="318">
        <v>0</v>
      </c>
      <c r="K3621" s="318" t="s">
        <v>634</v>
      </c>
      <c r="O3621" s="318">
        <v>0</v>
      </c>
      <c r="P3621" s="318">
        <v>0</v>
      </c>
      <c r="Q3621" s="318">
        <v>0</v>
      </c>
      <c r="R3621" s="318">
        <v>4</v>
      </c>
      <c r="S3621" s="318">
        <v>0.17391304347826086</v>
      </c>
      <c r="T3621" s="318">
        <v>0</v>
      </c>
      <c r="U3621" s="318">
        <v>0</v>
      </c>
    </row>
    <row r="3622" spans="1:21" x14ac:dyDescent="0.2">
      <c r="A3622" s="318">
        <v>41809</v>
      </c>
      <c r="B3622" s="318">
        <v>630.89502000000005</v>
      </c>
      <c r="C3622" s="318">
        <v>1.1383373099805048E-2</v>
      </c>
      <c r="D3622" s="318">
        <v>2.8353905603649707E-3</v>
      </c>
      <c r="E3622" s="318">
        <v>6.2995030723250319E-3</v>
      </c>
      <c r="F3622" s="318">
        <v>6.7840802317346493E-3</v>
      </c>
      <c r="G3622" s="318">
        <v>3.9683738958232515E-5</v>
      </c>
      <c r="H3622" s="318">
        <v>4.1667925906144141E-5</v>
      </c>
      <c r="I3622" s="318">
        <v>5.4699622980237901E-2</v>
      </c>
      <c r="J3622" s="318">
        <v>0</v>
      </c>
      <c r="K3622" s="318" t="s">
        <v>634</v>
      </c>
      <c r="O3622" s="318">
        <v>0</v>
      </c>
      <c r="P3622" s="318">
        <v>0</v>
      </c>
      <c r="Q3622" s="318">
        <v>0</v>
      </c>
      <c r="R3622" s="318">
        <v>5</v>
      </c>
      <c r="S3622" s="318">
        <v>0.21739130434782608</v>
      </c>
      <c r="T3622" s="318">
        <v>0</v>
      </c>
      <c r="U3622" s="318">
        <v>0</v>
      </c>
    </row>
    <row r="3623" spans="1:21" x14ac:dyDescent="0.2">
      <c r="A3623" s="318">
        <v>41810</v>
      </c>
      <c r="B3623" s="318">
        <v>629.46197500000005</v>
      </c>
      <c r="C3623" s="318">
        <v>-2.2740312835713081E-3</v>
      </c>
      <c r="D3623" s="318">
        <v>2.9422025092661437E-3</v>
      </c>
      <c r="E3623" s="318">
        <v>6.1866086439046038E-3</v>
      </c>
      <c r="F3623" s="318">
        <v>6.6625016165126503E-3</v>
      </c>
      <c r="G3623" s="318">
        <v>3.8274126512835161E-5</v>
      </c>
      <c r="H3623" s="318">
        <v>4.0187832838476921E-5</v>
      </c>
      <c r="I3623" s="318">
        <v>6.0240782255801227E-2</v>
      </c>
      <c r="J3623" s="318">
        <v>0</v>
      </c>
      <c r="K3623" s="318" t="s">
        <v>634</v>
      </c>
      <c r="O3623" s="318">
        <v>0</v>
      </c>
      <c r="P3623" s="318">
        <v>0</v>
      </c>
      <c r="Q3623" s="318">
        <v>0</v>
      </c>
      <c r="R3623" s="318">
        <v>5</v>
      </c>
      <c r="S3623" s="318">
        <v>0.21739130434782608</v>
      </c>
      <c r="T3623" s="318">
        <v>0</v>
      </c>
      <c r="U3623" s="318">
        <v>0</v>
      </c>
    </row>
    <row r="3624" spans="1:21" x14ac:dyDescent="0.2">
      <c r="A3624" s="318">
        <v>41813</v>
      </c>
      <c r="B3624" s="318">
        <v>631.146973</v>
      </c>
      <c r="C3624" s="318">
        <v>2.6733096035395985E-3</v>
      </c>
      <c r="D3624" s="318">
        <v>2.7937199742735061E-3</v>
      </c>
      <c r="E3624" s="318">
        <v>6.1521283913423871E-3</v>
      </c>
      <c r="F3624" s="318">
        <v>6.6253690368302627E-3</v>
      </c>
      <c r="G3624" s="318">
        <v>3.7848683743561072E-5</v>
      </c>
      <c r="H3624" s="318">
        <v>3.9741117930739126E-5</v>
      </c>
      <c r="I3624" s="318">
        <v>5.8186272652800408E-2</v>
      </c>
      <c r="J3624" s="318">
        <v>0</v>
      </c>
      <c r="K3624" s="318" t="s">
        <v>634</v>
      </c>
      <c r="O3624" s="318">
        <v>0</v>
      </c>
      <c r="P3624" s="318">
        <v>0</v>
      </c>
      <c r="Q3624" s="318">
        <v>0</v>
      </c>
      <c r="R3624" s="318">
        <v>4</v>
      </c>
      <c r="S3624" s="318">
        <v>0.17391304347826086</v>
      </c>
      <c r="T3624" s="318">
        <v>0</v>
      </c>
      <c r="U3624" s="318">
        <v>0</v>
      </c>
    </row>
    <row r="3625" spans="1:21" x14ac:dyDescent="0.2">
      <c r="A3625" s="318">
        <v>41815</v>
      </c>
      <c r="B3625" s="318">
        <v>618.24499500000002</v>
      </c>
      <c r="C3625" s="318">
        <v>-1.4732989198219847E-2</v>
      </c>
      <c r="D3625" s="318">
        <v>1.2822916732670078E-3</v>
      </c>
      <c r="E3625" s="318">
        <v>7.3321788731714656E-3</v>
      </c>
      <c r="F3625" s="318">
        <v>7.8961926326461939E-3</v>
      </c>
      <c r="G3625" s="318">
        <v>5.3760847028181983E-5</v>
      </c>
      <c r="H3625" s="318">
        <v>5.6448889379591084E-5</v>
      </c>
      <c r="I3625" s="318">
        <v>4.9267338811279066E-2</v>
      </c>
      <c r="J3625" s="318">
        <v>0</v>
      </c>
      <c r="K3625" s="318" t="s">
        <v>634</v>
      </c>
      <c r="O3625" s="318">
        <v>0</v>
      </c>
      <c r="P3625" s="318">
        <v>0</v>
      </c>
      <c r="Q3625" s="318">
        <v>0</v>
      </c>
      <c r="R3625" s="318">
        <v>5</v>
      </c>
      <c r="S3625" s="318">
        <v>0.21739130434782608</v>
      </c>
      <c r="T3625" s="318">
        <v>0</v>
      </c>
      <c r="U3625" s="318">
        <v>0</v>
      </c>
    </row>
    <row r="3626" spans="1:21" x14ac:dyDescent="0.2">
      <c r="A3626" s="318">
        <v>41816</v>
      </c>
      <c r="B3626" s="318">
        <v>616.47601299999997</v>
      </c>
      <c r="C3626" s="318">
        <v>-2.8653974442661811E-3</v>
      </c>
      <c r="D3626" s="318">
        <v>1.2263026032092032E-3</v>
      </c>
      <c r="E3626" s="318">
        <v>7.3604420208426271E-3</v>
      </c>
      <c r="F3626" s="318">
        <v>7.9266298685997522E-3</v>
      </c>
      <c r="G3626" s="318">
        <v>5.4176106742185895E-5</v>
      </c>
      <c r="H3626" s="318">
        <v>5.6884912079295194E-5</v>
      </c>
      <c r="I3626" s="318">
        <v>4.1091853890974805E-2</v>
      </c>
      <c r="J3626" s="318">
        <v>0</v>
      </c>
      <c r="K3626" s="318" t="s">
        <v>634</v>
      </c>
      <c r="O3626" s="318">
        <v>0</v>
      </c>
      <c r="P3626" s="318">
        <v>0</v>
      </c>
      <c r="Q3626" s="318">
        <v>0</v>
      </c>
      <c r="R3626" s="318">
        <v>5</v>
      </c>
      <c r="S3626" s="318">
        <v>0.21739130434782608</v>
      </c>
      <c r="T3626" s="318">
        <v>0</v>
      </c>
      <c r="U3626" s="318">
        <v>0</v>
      </c>
    </row>
    <row r="3627" spans="1:21" x14ac:dyDescent="0.2">
      <c r="A3627" s="318">
        <v>41817</v>
      </c>
      <c r="B3627" s="318">
        <v>617.34802200000001</v>
      </c>
      <c r="C3627" s="318">
        <v>1.4135064976093157E-3</v>
      </c>
      <c r="D3627" s="318">
        <v>1.0422341029854359E-3</v>
      </c>
      <c r="E3627" s="318">
        <v>7.3021290191921185E-3</v>
      </c>
      <c r="F3627" s="318">
        <v>7.8638312514376658E-3</v>
      </c>
      <c r="G3627" s="318">
        <v>5.3321088212927644E-5</v>
      </c>
      <c r="H3627" s="318">
        <v>5.5987142623574027E-5</v>
      </c>
      <c r="I3627" s="318">
        <v>3.7091382558280352E-2</v>
      </c>
      <c r="J3627" s="318">
        <v>0</v>
      </c>
      <c r="K3627" s="318" t="s">
        <v>634</v>
      </c>
      <c r="O3627" s="318">
        <v>0</v>
      </c>
      <c r="P3627" s="318">
        <v>0</v>
      </c>
      <c r="Q3627" s="318">
        <v>0</v>
      </c>
      <c r="R3627" s="318">
        <v>5</v>
      </c>
      <c r="S3627" s="318">
        <v>0.21739130434782608</v>
      </c>
      <c r="T3627" s="318">
        <v>0</v>
      </c>
      <c r="U3627" s="318">
        <v>0</v>
      </c>
    </row>
    <row r="3628" spans="1:21" x14ac:dyDescent="0.2">
      <c r="A3628" s="318">
        <v>41820</v>
      </c>
      <c r="B3628" s="318">
        <v>617.88500999999997</v>
      </c>
      <c r="C3628" s="318">
        <v>8.6945219228530405E-4</v>
      </c>
      <c r="D3628" s="318">
        <v>9.6858802700890297E-4</v>
      </c>
      <c r="E3628" s="318">
        <v>7.2953767281230767E-3</v>
      </c>
      <c r="F3628" s="318">
        <v>7.8565595533633126E-3</v>
      </c>
      <c r="G3628" s="318">
        <v>5.3222521605239774E-5</v>
      </c>
      <c r="H3628" s="318">
        <v>5.5883647685501762E-5</v>
      </c>
      <c r="I3628" s="318">
        <v>3.6556826147612374E-2</v>
      </c>
      <c r="J3628" s="318">
        <v>0</v>
      </c>
      <c r="K3628" s="318" t="s">
        <v>634</v>
      </c>
      <c r="O3628" s="318">
        <v>0</v>
      </c>
      <c r="P3628" s="318">
        <v>0</v>
      </c>
      <c r="Q3628" s="318">
        <v>0</v>
      </c>
      <c r="R3628" s="318">
        <v>5</v>
      </c>
      <c r="S3628" s="318">
        <v>0.21739130434782608</v>
      </c>
      <c r="T3628" s="318">
        <v>0</v>
      </c>
      <c r="U3628" s="318">
        <v>0</v>
      </c>
    </row>
    <row r="3629" spans="1:21" x14ac:dyDescent="0.2">
      <c r="A3629" s="318">
        <v>41821</v>
      </c>
      <c r="B3629" s="318">
        <v>622.5</v>
      </c>
      <c r="C3629" s="318">
        <v>7.4412561551277321E-3</v>
      </c>
      <c r="D3629" s="318">
        <v>1.3374861430458689E-3</v>
      </c>
      <c r="E3629" s="318">
        <v>7.42248104255508E-3</v>
      </c>
      <c r="F3629" s="318">
        <v>7.9934411227516235E-3</v>
      </c>
      <c r="G3629" s="318">
        <v>5.5093224827089545E-5</v>
      </c>
      <c r="H3629" s="318">
        <v>5.7847886068444024E-5</v>
      </c>
      <c r="I3629" s="318">
        <v>3.5061713330186491E-2</v>
      </c>
      <c r="J3629" s="318">
        <v>0</v>
      </c>
      <c r="K3629" s="318" t="s">
        <v>634</v>
      </c>
      <c r="O3629" s="318">
        <v>0</v>
      </c>
      <c r="P3629" s="318">
        <v>0</v>
      </c>
      <c r="Q3629" s="318">
        <v>0</v>
      </c>
      <c r="R3629" s="318">
        <v>5</v>
      </c>
      <c r="S3629" s="318">
        <v>0.21739130434782608</v>
      </c>
      <c r="T3629" s="318">
        <v>0</v>
      </c>
      <c r="U3629" s="318">
        <v>0</v>
      </c>
    </row>
    <row r="3630" spans="1:21" x14ac:dyDescent="0.2">
      <c r="A3630" s="318">
        <v>41822</v>
      </c>
      <c r="B3630" s="318">
        <v>622.64801</v>
      </c>
      <c r="C3630" s="318">
        <v>2.3773880616356435E-4</v>
      </c>
      <c r="D3630" s="318">
        <v>9.1554773750638133E-4</v>
      </c>
      <c r="E3630" s="318">
        <v>7.2079913324804862E-3</v>
      </c>
      <c r="F3630" s="318">
        <v>7.7624522042097537E-3</v>
      </c>
      <c r="G3630" s="318">
        <v>5.1955139049113816E-5</v>
      </c>
      <c r="H3630" s="318">
        <v>5.4552896001569511E-5</v>
      </c>
      <c r="I3630" s="318">
        <v>3.4626720604659995E-2</v>
      </c>
      <c r="J3630" s="318">
        <v>0</v>
      </c>
      <c r="K3630" s="318" t="s">
        <v>634</v>
      </c>
      <c r="O3630" s="318">
        <v>0</v>
      </c>
      <c r="P3630" s="318">
        <v>0</v>
      </c>
      <c r="Q3630" s="318">
        <v>0</v>
      </c>
      <c r="R3630" s="318">
        <v>5</v>
      </c>
      <c r="S3630" s="318">
        <v>0.21739130434782608</v>
      </c>
      <c r="T3630" s="318">
        <v>0</v>
      </c>
      <c r="U3630" s="318">
        <v>0</v>
      </c>
    </row>
    <row r="3631" spans="1:21" x14ac:dyDescent="0.2">
      <c r="A3631" s="318">
        <v>41823</v>
      </c>
      <c r="B3631" s="318">
        <v>628.82800299999997</v>
      </c>
      <c r="C3631" s="318">
        <v>9.8764070114388033E-3</v>
      </c>
      <c r="D3631" s="318">
        <v>1.2908352773744654E-3</v>
      </c>
      <c r="E3631" s="318">
        <v>7.467516692867081E-3</v>
      </c>
      <c r="F3631" s="318">
        <v>8.0419410538568568E-3</v>
      </c>
      <c r="G3631" s="318">
        <v>5.5763805558248506E-5</v>
      </c>
      <c r="H3631" s="318">
        <v>5.8551995836160931E-5</v>
      </c>
      <c r="I3631" s="318">
        <v>3.3117442024577531E-2</v>
      </c>
      <c r="J3631" s="318">
        <v>0</v>
      </c>
      <c r="K3631" s="318" t="s">
        <v>634</v>
      </c>
      <c r="O3631" s="318">
        <v>0</v>
      </c>
      <c r="P3631" s="318">
        <v>0</v>
      </c>
      <c r="Q3631" s="318">
        <v>0</v>
      </c>
      <c r="R3631" s="318">
        <v>5</v>
      </c>
      <c r="S3631" s="318">
        <v>0.21739130434782608</v>
      </c>
      <c r="T3631" s="318">
        <v>0</v>
      </c>
      <c r="U3631" s="318">
        <v>0</v>
      </c>
    </row>
    <row r="3632" spans="1:21" x14ac:dyDescent="0.2">
      <c r="A3632" s="318">
        <v>41824</v>
      </c>
      <c r="B3632" s="318">
        <v>627.97100799999998</v>
      </c>
      <c r="C3632" s="318">
        <v>-1.3637743590262045E-3</v>
      </c>
      <c r="D3632" s="318">
        <v>1.4468346112476173E-3</v>
      </c>
      <c r="E3632" s="318">
        <v>7.371024511945881E-3</v>
      </c>
      <c r="F3632" s="318">
        <v>7.9380263974801798E-3</v>
      </c>
      <c r="G3632" s="318">
        <v>5.4332002355707014E-5</v>
      </c>
      <c r="H3632" s="318">
        <v>5.7048602473492366E-5</v>
      </c>
      <c r="I3632" s="318">
        <v>3.612775587070613E-2</v>
      </c>
      <c r="J3632" s="318">
        <v>0</v>
      </c>
      <c r="K3632" s="318" t="s">
        <v>634</v>
      </c>
      <c r="O3632" s="318">
        <v>0</v>
      </c>
      <c r="P3632" s="318">
        <v>0</v>
      </c>
      <c r="Q3632" s="318">
        <v>0</v>
      </c>
      <c r="R3632" s="318">
        <v>5</v>
      </c>
      <c r="S3632" s="318">
        <v>0.21739130434782608</v>
      </c>
      <c r="T3632" s="318">
        <v>0</v>
      </c>
      <c r="U3632" s="318">
        <v>0</v>
      </c>
    </row>
    <row r="3633" spans="1:21" x14ac:dyDescent="0.2">
      <c r="A3633" s="318">
        <v>41827</v>
      </c>
      <c r="B3633" s="318">
        <v>627.978027</v>
      </c>
      <c r="C3633" s="318">
        <v>1.1177205132505092E-5</v>
      </c>
      <c r="D3633" s="318">
        <v>8.6459627870862402E-4</v>
      </c>
      <c r="E3633" s="318">
        <v>6.9466860652271402E-3</v>
      </c>
      <c r="F3633" s="318">
        <v>7.481046531783074E-3</v>
      </c>
      <c r="G3633" s="318">
        <v>4.8256447288820925E-5</v>
      </c>
      <c r="H3633" s="318">
        <v>5.0669269653261971E-5</v>
      </c>
      <c r="I3633" s="318">
        <v>3.6234261577762807E-2</v>
      </c>
      <c r="J3633" s="318">
        <v>0</v>
      </c>
      <c r="K3633" s="318" t="s">
        <v>634</v>
      </c>
      <c r="O3633" s="318">
        <v>0</v>
      </c>
      <c r="P3633" s="318">
        <v>0</v>
      </c>
      <c r="Q3633" s="318">
        <v>0</v>
      </c>
      <c r="R3633" s="318">
        <v>5</v>
      </c>
      <c r="S3633" s="318">
        <v>0.21739130434782608</v>
      </c>
      <c r="T3633" s="318">
        <v>0</v>
      </c>
      <c r="U3633" s="318">
        <v>0</v>
      </c>
    </row>
    <row r="3634" spans="1:21" x14ac:dyDescent="0.2">
      <c r="A3634" s="318">
        <v>41828</v>
      </c>
      <c r="B3634" s="318">
        <v>619.52899200000002</v>
      </c>
      <c r="C3634" s="318">
        <v>-1.3545677996937625E-2</v>
      </c>
      <c r="D3634" s="318">
        <v>-9.5598409591681239E-5</v>
      </c>
      <c r="E3634" s="318">
        <v>7.4843741296282658E-3</v>
      </c>
      <c r="F3634" s="318">
        <v>8.0600952165227474E-3</v>
      </c>
      <c r="G3634" s="318">
        <v>5.6015856112248867E-5</v>
      </c>
      <c r="H3634" s="318">
        <v>5.8816648917861314E-5</v>
      </c>
      <c r="I3634" s="318">
        <v>3.4530953749084214E-2</v>
      </c>
      <c r="J3634" s="318">
        <v>0</v>
      </c>
      <c r="K3634" s="318" t="s">
        <v>634</v>
      </c>
      <c r="O3634" s="318">
        <v>0</v>
      </c>
      <c r="P3634" s="318">
        <v>0</v>
      </c>
      <c r="Q3634" s="318">
        <v>0</v>
      </c>
      <c r="R3634" s="318">
        <v>5</v>
      </c>
      <c r="S3634" s="318">
        <v>0.21739130434782608</v>
      </c>
      <c r="T3634" s="318">
        <v>0</v>
      </c>
      <c r="U3634" s="318">
        <v>0</v>
      </c>
    </row>
    <row r="3635" spans="1:21" x14ac:dyDescent="0.2">
      <c r="A3635" s="318">
        <v>41829</v>
      </c>
      <c r="B3635" s="318">
        <v>619.89502000000005</v>
      </c>
      <c r="C3635" s="318">
        <v>5.9064211617189844E-4</v>
      </c>
      <c r="D3635" s="318">
        <v>-1.2765384410983735E-4</v>
      </c>
      <c r="E3635" s="318">
        <v>7.4797008253387311E-3</v>
      </c>
      <c r="F3635" s="318">
        <v>8.0550624272878631E-3</v>
      </c>
      <c r="G3635" s="318">
        <v>5.5945924436572892E-5</v>
      </c>
      <c r="H3635" s="318">
        <v>5.8743220658401541E-5</v>
      </c>
      <c r="I3635" s="318">
        <v>2.6363476797245485E-2</v>
      </c>
      <c r="J3635" s="318">
        <v>0</v>
      </c>
      <c r="K3635" s="318" t="s">
        <v>634</v>
      </c>
      <c r="O3635" s="318">
        <v>0</v>
      </c>
      <c r="P3635" s="318">
        <v>0</v>
      </c>
      <c r="Q3635" s="318">
        <v>0</v>
      </c>
      <c r="R3635" s="318">
        <v>5</v>
      </c>
      <c r="S3635" s="318">
        <v>0.21739130434782608</v>
      </c>
      <c r="T3635" s="318">
        <v>0</v>
      </c>
      <c r="U3635" s="318">
        <v>0</v>
      </c>
    </row>
    <row r="3636" spans="1:21" x14ac:dyDescent="0.2">
      <c r="A3636" s="318">
        <v>41830</v>
      </c>
      <c r="B3636" s="318">
        <v>606.82397500000002</v>
      </c>
      <c r="C3636" s="318">
        <v>-2.1311383880817006E-2</v>
      </c>
      <c r="D3636" s="318">
        <v>-9.3186588972947264E-4</v>
      </c>
      <c r="E3636" s="318">
        <v>8.7625270456531887E-3</v>
      </c>
      <c r="F3636" s="318">
        <v>9.4365675876265098E-3</v>
      </c>
      <c r="G3636" s="318">
        <v>7.6781880225803604E-5</v>
      </c>
      <c r="H3636" s="318">
        <v>8.0620974237093787E-5</v>
      </c>
      <c r="I3636" s="318">
        <v>2.528125029743428E-2</v>
      </c>
      <c r="J3636" s="318">
        <v>0</v>
      </c>
      <c r="K3636" s="318" t="s">
        <v>634</v>
      </c>
      <c r="O3636" s="318">
        <v>0</v>
      </c>
      <c r="P3636" s="318">
        <v>0</v>
      </c>
      <c r="Q3636" s="318">
        <v>0</v>
      </c>
      <c r="R3636" s="318">
        <v>5</v>
      </c>
      <c r="S3636" s="318">
        <v>0.21739130434782608</v>
      </c>
      <c r="T3636" s="318">
        <v>0</v>
      </c>
      <c r="U3636" s="318">
        <v>0</v>
      </c>
    </row>
    <row r="3637" spans="1:21" x14ac:dyDescent="0.2">
      <c r="A3637" s="318">
        <v>41831</v>
      </c>
      <c r="B3637" s="318">
        <v>608.33599900000002</v>
      </c>
      <c r="C3637" s="318">
        <v>2.4886020157013017E-3</v>
      </c>
      <c r="D3637" s="318">
        <v>-1.0975442479809834E-3</v>
      </c>
      <c r="E3637" s="318">
        <v>8.6578135927136562E-3</v>
      </c>
      <c r="F3637" s="318">
        <v>9.3237992536916291E-3</v>
      </c>
      <c r="G3637" s="318">
        <v>7.4957736206177354E-5</v>
      </c>
      <c r="H3637" s="318">
        <v>7.8705623016486219E-5</v>
      </c>
      <c r="I3637" s="318">
        <v>1.4403647877717141E-2</v>
      </c>
      <c r="J3637" s="318">
        <v>0</v>
      </c>
      <c r="K3637" s="318" t="s">
        <v>634</v>
      </c>
      <c r="O3637" s="318">
        <v>0</v>
      </c>
      <c r="P3637" s="318">
        <v>0</v>
      </c>
      <c r="Q3637" s="318">
        <v>0</v>
      </c>
      <c r="R3637" s="318">
        <v>5</v>
      </c>
      <c r="S3637" s="318">
        <v>0.21739130434782608</v>
      </c>
      <c r="T3637" s="318">
        <v>0</v>
      </c>
      <c r="U3637" s="318">
        <v>0</v>
      </c>
    </row>
    <row r="3638" spans="1:21" x14ac:dyDescent="0.2">
      <c r="A3638" s="318">
        <v>41834</v>
      </c>
      <c r="B3638" s="318">
        <v>616.19397000000004</v>
      </c>
      <c r="C3638" s="318">
        <v>1.283444107416027E-2</v>
      </c>
      <c r="D3638" s="318">
        <v>-5.1513161478649325E-4</v>
      </c>
      <c r="E3638" s="318">
        <v>9.1739772054732389E-3</v>
      </c>
      <c r="F3638" s="318">
        <v>9.8796677597404112E-3</v>
      </c>
      <c r="G3638" s="318">
        <v>8.4161857766542564E-5</v>
      </c>
      <c r="H3638" s="318">
        <v>8.8369950654869692E-5</v>
      </c>
      <c r="I3638" s="318">
        <v>1.5368152527211429E-2</v>
      </c>
      <c r="J3638" s="318">
        <v>0</v>
      </c>
      <c r="K3638" s="318" t="s">
        <v>634</v>
      </c>
      <c r="O3638" s="318">
        <v>0</v>
      </c>
      <c r="P3638" s="318">
        <v>0</v>
      </c>
      <c r="Q3638" s="318">
        <v>0</v>
      </c>
      <c r="R3638" s="318">
        <v>5</v>
      </c>
      <c r="S3638" s="318">
        <v>0.21739130434782608</v>
      </c>
      <c r="T3638" s="318">
        <v>0</v>
      </c>
      <c r="U3638" s="318">
        <v>0</v>
      </c>
    </row>
    <row r="3639" spans="1:21" x14ac:dyDescent="0.2">
      <c r="A3639" s="318">
        <v>41835</v>
      </c>
      <c r="B3639" s="318">
        <v>617.70599400000003</v>
      </c>
      <c r="C3639" s="318">
        <v>2.4508060636018996E-3</v>
      </c>
      <c r="D3639" s="318">
        <v>-2.3025173134123066E-4</v>
      </c>
      <c r="E3639" s="318">
        <v>9.1685062614471294E-3</v>
      </c>
      <c r="F3639" s="318">
        <v>9.8737759738661383E-3</v>
      </c>
      <c r="G3639" s="318">
        <v>8.4061507066195205E-5</v>
      </c>
      <c r="H3639" s="318">
        <v>8.8264582419504966E-5</v>
      </c>
      <c r="I3639" s="318">
        <v>2.337392116101342E-2</v>
      </c>
      <c r="J3639" s="318">
        <v>0</v>
      </c>
      <c r="K3639" s="318" t="s">
        <v>634</v>
      </c>
      <c r="O3639" s="318">
        <v>0</v>
      </c>
      <c r="P3639" s="318">
        <v>0</v>
      </c>
      <c r="Q3639" s="318">
        <v>0</v>
      </c>
      <c r="R3639" s="318">
        <v>5</v>
      </c>
      <c r="S3639" s="318">
        <v>0.21739130434782608</v>
      </c>
      <c r="T3639" s="318">
        <v>0</v>
      </c>
      <c r="U3639" s="318">
        <v>0</v>
      </c>
    </row>
    <row r="3640" spans="1:21" x14ac:dyDescent="0.2">
      <c r="A3640" s="318">
        <v>41836</v>
      </c>
      <c r="B3640" s="318">
        <v>624.396973</v>
      </c>
      <c r="C3640" s="318">
        <v>1.0773734381134352E-2</v>
      </c>
      <c r="D3640" s="318">
        <v>7.4479324106764338E-4</v>
      </c>
      <c r="E3640" s="318">
        <v>9.1995513228479101E-3</v>
      </c>
      <c r="F3640" s="318">
        <v>9.9072091169131338E-3</v>
      </c>
      <c r="G3640" s="318">
        <v>8.463174454171273E-5</v>
      </c>
      <c r="H3640" s="318">
        <v>8.8863331768798367E-5</v>
      </c>
      <c r="I3640" s="318">
        <v>2.2732484767805369E-2</v>
      </c>
      <c r="J3640" s="318">
        <v>0</v>
      </c>
      <c r="K3640" s="318" t="s">
        <v>634</v>
      </c>
      <c r="O3640" s="318">
        <v>0</v>
      </c>
      <c r="P3640" s="318">
        <v>0</v>
      </c>
      <c r="Q3640" s="318">
        <v>0</v>
      </c>
      <c r="R3640" s="318">
        <v>5</v>
      </c>
      <c r="S3640" s="318">
        <v>0.21739130434782608</v>
      </c>
      <c r="T3640" s="318">
        <v>0</v>
      </c>
      <c r="U3640" s="318">
        <v>0</v>
      </c>
    </row>
    <row r="3641" spans="1:21" x14ac:dyDescent="0.2">
      <c r="A3641" s="318">
        <v>41837</v>
      </c>
      <c r="B3641" s="318">
        <v>621.78497300000004</v>
      </c>
      <c r="C3641" s="318">
        <v>-4.192010377663662E-3</v>
      </c>
      <c r="D3641" s="318">
        <v>-1.5056068392311941E-4</v>
      </c>
      <c r="E3641" s="318">
        <v>8.6830767212590053E-3</v>
      </c>
      <c r="F3641" s="318">
        <v>9.3510056998173906E-3</v>
      </c>
      <c r="G3641" s="318">
        <v>7.5395821347270042E-5</v>
      </c>
      <c r="H3641" s="318">
        <v>7.916561241463355E-5</v>
      </c>
      <c r="I3641" s="318">
        <v>3.0389640122484064E-2</v>
      </c>
      <c r="J3641" s="318">
        <v>0</v>
      </c>
      <c r="K3641" s="318" t="s">
        <v>634</v>
      </c>
      <c r="O3641" s="318">
        <v>0</v>
      </c>
      <c r="P3641" s="318">
        <v>0</v>
      </c>
      <c r="Q3641" s="318">
        <v>0</v>
      </c>
      <c r="R3641" s="318">
        <v>5</v>
      </c>
      <c r="S3641" s="318">
        <v>0.21739130434782608</v>
      </c>
      <c r="T3641" s="318">
        <v>0</v>
      </c>
      <c r="U3641" s="318">
        <v>0</v>
      </c>
    </row>
    <row r="3642" spans="1:21" x14ac:dyDescent="0.2">
      <c r="A3642" s="318">
        <v>41838</v>
      </c>
      <c r="B3642" s="318">
        <v>615.55902100000003</v>
      </c>
      <c r="C3642" s="318">
        <v>-1.0063498225266245E-2</v>
      </c>
      <c r="D3642" s="318">
        <v>-1.1718402708312762E-3</v>
      </c>
      <c r="E3642" s="318">
        <v>8.5183562887132264E-3</v>
      </c>
      <c r="F3642" s="318">
        <v>9.1736144647680904E-3</v>
      </c>
      <c r="G3642" s="318">
        <v>7.2562393861460171E-5</v>
      </c>
      <c r="H3642" s="318">
        <v>7.6190513554533183E-5</v>
      </c>
      <c r="I3642" s="318">
        <v>3.0141331751788056E-2</v>
      </c>
      <c r="J3642" s="318">
        <v>0</v>
      </c>
      <c r="K3642" s="318" t="s">
        <v>634</v>
      </c>
      <c r="O3642" s="318">
        <v>0</v>
      </c>
      <c r="P3642" s="318">
        <v>0</v>
      </c>
      <c r="Q3642" s="318">
        <v>0</v>
      </c>
      <c r="R3642" s="318">
        <v>5</v>
      </c>
      <c r="S3642" s="318">
        <v>0.21739130434782608</v>
      </c>
      <c r="T3642" s="318">
        <v>0</v>
      </c>
      <c r="U3642" s="318">
        <v>0</v>
      </c>
    </row>
    <row r="3643" spans="1:21" x14ac:dyDescent="0.2">
      <c r="A3643" s="318">
        <v>41841</v>
      </c>
      <c r="B3643" s="318">
        <v>617.99401899999998</v>
      </c>
      <c r="C3643" s="318">
        <v>3.9479472446746679E-3</v>
      </c>
      <c r="D3643" s="318">
        <v>-8.7555557901003878E-4</v>
      </c>
      <c r="E3643" s="318">
        <v>8.5860404128265365E-3</v>
      </c>
      <c r="F3643" s="318">
        <v>9.2465050599670386E-3</v>
      </c>
      <c r="G3643" s="318">
        <v>7.3720089970690476E-5</v>
      </c>
      <c r="H3643" s="318">
        <v>7.7406094469225002E-5</v>
      </c>
      <c r="I3643" s="318">
        <v>2.1921938801372859E-2</v>
      </c>
      <c r="J3643" s="318">
        <v>0</v>
      </c>
      <c r="K3643" s="318" t="s">
        <v>634</v>
      </c>
      <c r="O3643" s="318">
        <v>0</v>
      </c>
      <c r="P3643" s="318">
        <v>0</v>
      </c>
      <c r="Q3643" s="318">
        <v>0</v>
      </c>
      <c r="R3643" s="318">
        <v>5</v>
      </c>
      <c r="S3643" s="318">
        <v>0.21739130434782608</v>
      </c>
      <c r="T3643" s="318">
        <v>0</v>
      </c>
      <c r="U3643" s="318">
        <v>0</v>
      </c>
    </row>
    <row r="3644" spans="1:21" x14ac:dyDescent="0.2">
      <c r="A3644" s="318">
        <v>41842</v>
      </c>
      <c r="B3644" s="318">
        <v>624.70001200000002</v>
      </c>
      <c r="C3644" s="318">
        <v>1.0792774291413279E-2</v>
      </c>
      <c r="D3644" s="318">
        <v>-4.8891440339700635E-4</v>
      </c>
      <c r="E3644" s="318">
        <v>8.9297759152249766E-3</v>
      </c>
      <c r="F3644" s="318">
        <v>9.6166817548576661E-3</v>
      </c>
      <c r="G3644" s="318">
        <v>7.9740897896132058E-5</v>
      </c>
      <c r="H3644" s="318">
        <v>8.3727942790938668E-5</v>
      </c>
      <c r="I3644" s="318">
        <v>2.4865860689557772E-2</v>
      </c>
      <c r="J3644" s="318">
        <v>0</v>
      </c>
      <c r="K3644" s="318" t="s">
        <v>634</v>
      </c>
      <c r="O3644" s="318">
        <v>0</v>
      </c>
      <c r="P3644" s="318">
        <v>0</v>
      </c>
      <c r="Q3644" s="318">
        <v>0</v>
      </c>
      <c r="R3644" s="318">
        <v>5</v>
      </c>
      <c r="S3644" s="318">
        <v>0.21739130434782608</v>
      </c>
      <c r="T3644" s="318">
        <v>0</v>
      </c>
      <c r="U3644" s="318">
        <v>0</v>
      </c>
    </row>
    <row r="3645" spans="1:21" x14ac:dyDescent="0.2">
      <c r="A3645" s="318">
        <v>41843</v>
      </c>
      <c r="B3645" s="318">
        <v>626.80401600000005</v>
      </c>
      <c r="C3645" s="318">
        <v>3.3623639000111599E-3</v>
      </c>
      <c r="D3645" s="318">
        <v>-4.6851548931938942E-5</v>
      </c>
      <c r="E3645" s="318">
        <v>8.877047412279333E-3</v>
      </c>
      <c r="F3645" s="318">
        <v>9.5598972132238964E-3</v>
      </c>
      <c r="G3645" s="318">
        <v>7.8801970759855198E-5</v>
      </c>
      <c r="H3645" s="318">
        <v>8.2742069297847966E-5</v>
      </c>
      <c r="I3645" s="318">
        <v>2.7421551150999108E-2</v>
      </c>
      <c r="J3645" s="318">
        <v>0</v>
      </c>
      <c r="K3645" s="318" t="s">
        <v>634</v>
      </c>
      <c r="O3645" s="318">
        <v>0</v>
      </c>
      <c r="P3645" s="318">
        <v>0</v>
      </c>
      <c r="Q3645" s="318">
        <v>0</v>
      </c>
      <c r="R3645" s="318">
        <v>5</v>
      </c>
      <c r="S3645" s="318">
        <v>0.21739130434782608</v>
      </c>
      <c r="T3645" s="318">
        <v>0</v>
      </c>
      <c r="U3645" s="318">
        <v>0</v>
      </c>
    </row>
    <row r="3646" spans="1:21" x14ac:dyDescent="0.2">
      <c r="A3646" s="318">
        <v>41844</v>
      </c>
      <c r="B3646" s="318">
        <v>626.26000999999997</v>
      </c>
      <c r="C3646" s="318">
        <v>-8.6828130548822818E-4</v>
      </c>
      <c r="D3646" s="318">
        <v>6.1337263643623341E-4</v>
      </c>
      <c r="E3646" s="318">
        <v>8.2215500591870817E-3</v>
      </c>
      <c r="F3646" s="318">
        <v>8.8539769868168569E-3</v>
      </c>
      <c r="G3646" s="318">
        <v>6.7593885375719098E-5</v>
      </c>
      <c r="H3646" s="318">
        <v>7.0973579644505056E-5</v>
      </c>
      <c r="I3646" s="318">
        <v>2.5828553412001926E-2</v>
      </c>
      <c r="J3646" s="318">
        <v>0</v>
      </c>
      <c r="K3646" s="318" t="s">
        <v>634</v>
      </c>
      <c r="O3646" s="318">
        <v>0</v>
      </c>
      <c r="P3646" s="318">
        <v>0</v>
      </c>
      <c r="Q3646" s="318">
        <v>0</v>
      </c>
      <c r="R3646" s="318">
        <v>5</v>
      </c>
      <c r="S3646" s="318">
        <v>0.21739130434782608</v>
      </c>
      <c r="T3646" s="318">
        <v>0</v>
      </c>
      <c r="U3646" s="318">
        <v>0</v>
      </c>
    </row>
    <row r="3647" spans="1:21" x14ac:dyDescent="0.2">
      <c r="A3647" s="318">
        <v>41845</v>
      </c>
      <c r="B3647" s="318">
        <v>622.19397000000004</v>
      </c>
      <c r="C3647" s="318">
        <v>-6.5137433042434011E-3</v>
      </c>
      <c r="D3647" s="318">
        <v>4.3964188119922291E-4</v>
      </c>
      <c r="E3647" s="318">
        <v>8.33647952672548E-3</v>
      </c>
      <c r="F3647" s="318">
        <v>8.9777471826274404E-3</v>
      </c>
      <c r="G3647" s="318">
        <v>6.9496890899513097E-5</v>
      </c>
      <c r="H3647" s="318">
        <v>7.2971735444488759E-5</v>
      </c>
      <c r="I3647" s="318">
        <v>2.7596049119615062E-2</v>
      </c>
      <c r="J3647" s="318">
        <v>0</v>
      </c>
      <c r="K3647" s="318" t="s">
        <v>634</v>
      </c>
      <c r="O3647" s="318">
        <v>0</v>
      </c>
      <c r="P3647" s="318">
        <v>0</v>
      </c>
      <c r="Q3647" s="318">
        <v>0</v>
      </c>
      <c r="R3647" s="318">
        <v>5</v>
      </c>
      <c r="S3647" s="318">
        <v>0.21739130434782608</v>
      </c>
      <c r="T3647" s="318">
        <v>0</v>
      </c>
      <c r="U3647" s="318">
        <v>0</v>
      </c>
    </row>
    <row r="3648" spans="1:21" x14ac:dyDescent="0.2">
      <c r="A3648" s="318">
        <v>41848</v>
      </c>
      <c r="B3648" s="318">
        <v>616.93597399999999</v>
      </c>
      <c r="C3648" s="318">
        <v>-8.4866443322328643E-3</v>
      </c>
      <c r="D3648" s="318">
        <v>-3.1793872602785865E-5</v>
      </c>
      <c r="E3648" s="318">
        <v>8.5557019180019771E-3</v>
      </c>
      <c r="F3648" s="318">
        <v>9.2138328347713596E-3</v>
      </c>
      <c r="G3648" s="318">
        <v>7.3200035309702702E-5</v>
      </c>
      <c r="H3648" s="318">
        <v>7.6860037075187842E-5</v>
      </c>
      <c r="I3648" s="318">
        <v>2.4063273500465592E-2</v>
      </c>
      <c r="J3648" s="318">
        <v>0</v>
      </c>
      <c r="K3648" s="318" t="s">
        <v>634</v>
      </c>
      <c r="O3648" s="318">
        <v>0</v>
      </c>
      <c r="P3648" s="318">
        <v>0</v>
      </c>
      <c r="Q3648" s="318">
        <v>0</v>
      </c>
      <c r="R3648" s="318">
        <v>5</v>
      </c>
      <c r="S3648" s="318">
        <v>0.21739130434782608</v>
      </c>
      <c r="T3648" s="318">
        <v>0</v>
      </c>
      <c r="U3648" s="318">
        <v>0</v>
      </c>
    </row>
    <row r="3649" spans="1:21" x14ac:dyDescent="0.2">
      <c r="A3649" s="318">
        <v>41849</v>
      </c>
      <c r="B3649" s="318">
        <v>619.864014</v>
      </c>
      <c r="C3649" s="318">
        <v>4.7348730574443068E-3</v>
      </c>
      <c r="D3649" s="318">
        <v>1.522737876428809E-4</v>
      </c>
      <c r="E3649" s="318">
        <v>8.6174186284874998E-3</v>
      </c>
      <c r="F3649" s="318">
        <v>9.2802969845250001E-3</v>
      </c>
      <c r="G3649" s="318">
        <v>7.4259903818603396E-5</v>
      </c>
      <c r="H3649" s="318">
        <v>7.797289900953357E-5</v>
      </c>
      <c r="I3649" s="318">
        <v>1.7717350617309974E-2</v>
      </c>
      <c r="J3649" s="318">
        <v>0</v>
      </c>
      <c r="K3649" s="318" t="s">
        <v>634</v>
      </c>
      <c r="O3649" s="318">
        <v>0</v>
      </c>
      <c r="P3649" s="318">
        <v>0</v>
      </c>
      <c r="Q3649" s="318">
        <v>0</v>
      </c>
      <c r="R3649" s="318">
        <v>5</v>
      </c>
      <c r="S3649" s="318">
        <v>0.21739130434782608</v>
      </c>
      <c r="T3649" s="318">
        <v>0</v>
      </c>
      <c r="U3649" s="318">
        <v>0</v>
      </c>
    </row>
    <row r="3650" spans="1:21" x14ac:dyDescent="0.2">
      <c r="A3650" s="318">
        <v>41850</v>
      </c>
      <c r="B3650" s="318">
        <v>616.29303000000004</v>
      </c>
      <c r="C3650" s="318">
        <v>-5.7775732472168696E-3</v>
      </c>
      <c r="D3650" s="318">
        <v>-4.7719427913543331E-4</v>
      </c>
      <c r="E3650" s="318">
        <v>8.5408169026341702E-3</v>
      </c>
      <c r="F3650" s="318">
        <v>9.1978028182214139E-3</v>
      </c>
      <c r="G3650" s="318">
        <v>7.2945553364321556E-5</v>
      </c>
      <c r="H3650" s="318">
        <v>7.659283103253764E-5</v>
      </c>
      <c r="I3650" s="318">
        <v>1.9366573178466264E-2</v>
      </c>
      <c r="J3650" s="318">
        <v>0</v>
      </c>
      <c r="K3650" s="318" t="s">
        <v>634</v>
      </c>
      <c r="O3650" s="318">
        <v>0</v>
      </c>
      <c r="P3650" s="318">
        <v>0</v>
      </c>
      <c r="Q3650" s="318">
        <v>0</v>
      </c>
      <c r="R3650" s="318">
        <v>5</v>
      </c>
      <c r="S3650" s="318">
        <v>0.21739130434782608</v>
      </c>
      <c r="T3650" s="318">
        <v>0</v>
      </c>
      <c r="U3650" s="318">
        <v>0</v>
      </c>
    </row>
    <row r="3651" spans="1:21" x14ac:dyDescent="0.2">
      <c r="A3651" s="318">
        <v>41851</v>
      </c>
      <c r="B3651" s="318">
        <v>612.294983</v>
      </c>
      <c r="C3651" s="318">
        <v>-6.5083837225789181E-3</v>
      </c>
      <c r="D3651" s="318">
        <v>-7.9843820907555152E-4</v>
      </c>
      <c r="E3651" s="318">
        <v>8.6388889133953133E-3</v>
      </c>
      <c r="F3651" s="318">
        <v>9.3034188298103376E-3</v>
      </c>
      <c r="G3651" s="318">
        <v>7.4630401657984469E-5</v>
      </c>
      <c r="H3651" s="318">
        <v>7.8361921740883697E-5</v>
      </c>
      <c r="I3651" s="318">
        <v>1.2574689718630905E-2</v>
      </c>
      <c r="J3651" s="318">
        <v>0</v>
      </c>
      <c r="K3651" s="318" t="s">
        <v>634</v>
      </c>
      <c r="O3651" s="318">
        <v>0</v>
      </c>
      <c r="P3651" s="318">
        <v>0</v>
      </c>
      <c r="Q3651" s="318">
        <v>0</v>
      </c>
      <c r="R3651" s="318">
        <v>5</v>
      </c>
      <c r="S3651" s="318">
        <v>0.21739130434782608</v>
      </c>
      <c r="T3651" s="318">
        <v>0</v>
      </c>
      <c r="U3651" s="318">
        <v>0</v>
      </c>
    </row>
    <row r="3652" spans="1:21" x14ac:dyDescent="0.2">
      <c r="A3652" s="318">
        <v>41852</v>
      </c>
      <c r="B3652" s="318">
        <v>606.158997</v>
      </c>
      <c r="C3652" s="318">
        <v>-1.0071841811323281E-2</v>
      </c>
      <c r="D3652" s="318">
        <v>-1.74835481968327E-3</v>
      </c>
      <c r="E3652" s="318">
        <v>8.5020660846015974E-3</v>
      </c>
      <c r="F3652" s="318">
        <v>9.156071168032489E-3</v>
      </c>
      <c r="G3652" s="318">
        <v>7.2285127706932733E-5</v>
      </c>
      <c r="H3652" s="318">
        <v>7.5899384092279371E-5</v>
      </c>
      <c r="I3652" s="318">
        <v>7.1159918387445108E-3</v>
      </c>
      <c r="J3652" s="318">
        <v>0</v>
      </c>
      <c r="K3652" s="318" t="s">
        <v>634</v>
      </c>
      <c r="O3652" s="318">
        <v>0</v>
      </c>
      <c r="P3652" s="318">
        <v>0</v>
      </c>
      <c r="Q3652" s="318">
        <v>0</v>
      </c>
      <c r="R3652" s="318">
        <v>5</v>
      </c>
      <c r="S3652" s="318">
        <v>0.21739130434782608</v>
      </c>
      <c r="T3652" s="318">
        <v>0</v>
      </c>
      <c r="U3652" s="318">
        <v>0</v>
      </c>
    </row>
    <row r="3653" spans="1:21" x14ac:dyDescent="0.2">
      <c r="A3653" s="318">
        <v>41855</v>
      </c>
      <c r="B3653" s="318">
        <v>608.03900099999998</v>
      </c>
      <c r="C3653" s="318">
        <v>3.0967033473385608E-3</v>
      </c>
      <c r="D3653" s="318">
        <v>-1.5359511193801857E-3</v>
      </c>
      <c r="E3653" s="318">
        <v>8.5676187435010463E-3</v>
      </c>
      <c r="F3653" s="318">
        <v>9.2266663391549729E-3</v>
      </c>
      <c r="G3653" s="318">
        <v>7.3404090933990458E-5</v>
      </c>
      <c r="H3653" s="318">
        <v>7.7074295480689979E-5</v>
      </c>
      <c r="I3653" s="318">
        <v>-1.3529226620569528E-3</v>
      </c>
      <c r="J3653" s="318">
        <v>0</v>
      </c>
      <c r="K3653" s="318" t="s">
        <v>634</v>
      </c>
      <c r="O3653" s="318">
        <v>0</v>
      </c>
      <c r="P3653" s="318">
        <v>0</v>
      </c>
      <c r="Q3653" s="318">
        <v>0</v>
      </c>
      <c r="R3653" s="318">
        <v>5</v>
      </c>
      <c r="S3653" s="318">
        <v>0.21739130434782608</v>
      </c>
      <c r="T3653" s="318">
        <v>0</v>
      </c>
      <c r="U3653" s="318">
        <v>0</v>
      </c>
    </row>
    <row r="3654" spans="1:21" x14ac:dyDescent="0.2">
      <c r="A3654" s="318">
        <v>41856</v>
      </c>
      <c r="B3654" s="318">
        <v>608.72699</v>
      </c>
      <c r="C3654" s="318">
        <v>1.1308486239860875E-3</v>
      </c>
      <c r="D3654" s="318">
        <v>-1.4826334327681105E-3</v>
      </c>
      <c r="E3654" s="318">
        <v>8.5812013588095551E-3</v>
      </c>
      <c r="F3654" s="318">
        <v>9.241293771025675E-3</v>
      </c>
      <c r="G3654" s="318">
        <v>7.3637016760434959E-5</v>
      </c>
      <c r="H3654" s="318">
        <v>7.7318867598456708E-5</v>
      </c>
      <c r="I3654" s="318">
        <v>1.5941451649982747E-3</v>
      </c>
      <c r="J3654" s="318">
        <v>0</v>
      </c>
      <c r="K3654" s="318" t="s">
        <v>634</v>
      </c>
      <c r="O3654" s="318">
        <v>0</v>
      </c>
      <c r="P3654" s="318">
        <v>0</v>
      </c>
      <c r="Q3654" s="318">
        <v>0</v>
      </c>
      <c r="R3654" s="318">
        <v>5</v>
      </c>
      <c r="S3654" s="318">
        <v>0.21739130434782608</v>
      </c>
      <c r="T3654" s="318">
        <v>0</v>
      </c>
      <c r="U3654" s="318">
        <v>0</v>
      </c>
    </row>
    <row r="3655" spans="1:21" x14ac:dyDescent="0.2">
      <c r="A3655" s="318">
        <v>41857</v>
      </c>
      <c r="B3655" s="318">
        <v>602.46698000000004</v>
      </c>
      <c r="C3655" s="318">
        <v>-1.033701603073176E-2</v>
      </c>
      <c r="D3655" s="318">
        <v>-1.3298400058059264E-3</v>
      </c>
      <c r="E3655" s="318">
        <v>8.3819243607446779E-3</v>
      </c>
      <c r="F3655" s="318">
        <v>9.0266877731096529E-3</v>
      </c>
      <c r="G3655" s="318">
        <v>7.0256655989245074E-5</v>
      </c>
      <c r="H3655" s="318">
        <v>7.3769488788707335E-5</v>
      </c>
      <c r="I3655" s="318">
        <v>-8.9473181510378127E-5</v>
      </c>
      <c r="J3655" s="318">
        <v>0</v>
      </c>
      <c r="K3655" s="318" t="s">
        <v>634</v>
      </c>
      <c r="O3655" s="318">
        <v>0</v>
      </c>
      <c r="P3655" s="318">
        <v>0</v>
      </c>
      <c r="Q3655" s="318">
        <v>0</v>
      </c>
      <c r="R3655" s="318">
        <v>5</v>
      </c>
      <c r="S3655" s="318">
        <v>0.21739130434782608</v>
      </c>
      <c r="T3655" s="318">
        <v>0</v>
      </c>
      <c r="U3655" s="318">
        <v>0</v>
      </c>
    </row>
    <row r="3656" spans="1:21" x14ac:dyDescent="0.2">
      <c r="A3656" s="318">
        <v>41858</v>
      </c>
      <c r="B3656" s="318">
        <v>594.79400599999997</v>
      </c>
      <c r="C3656" s="318">
        <v>-1.2817721685405998E-2</v>
      </c>
      <c r="D3656" s="318">
        <v>-1.9683335201667786E-3</v>
      </c>
      <c r="E3656" s="318">
        <v>8.7317098565030705E-3</v>
      </c>
      <c r="F3656" s="318">
        <v>9.4033798454648456E-3</v>
      </c>
      <c r="G3656" s="318">
        <v>7.6242757018152882E-5</v>
      </c>
      <c r="H3656" s="318">
        <v>8.0054894869060529E-5</v>
      </c>
      <c r="I3656" s="318">
        <v>-4.3923184562559862E-3</v>
      </c>
      <c r="J3656" s="318">
        <v>0</v>
      </c>
      <c r="K3656" s="318" t="s">
        <v>634</v>
      </c>
      <c r="O3656" s="318">
        <v>0</v>
      </c>
      <c r="P3656" s="318">
        <v>0</v>
      </c>
      <c r="Q3656" s="318">
        <v>0</v>
      </c>
      <c r="R3656" s="318">
        <v>5</v>
      </c>
      <c r="S3656" s="318">
        <v>0.21739130434782608</v>
      </c>
      <c r="T3656" s="318">
        <v>0</v>
      </c>
      <c r="U3656" s="318">
        <v>0</v>
      </c>
    </row>
    <row r="3657" spans="1:21" x14ac:dyDescent="0.2">
      <c r="A3657" s="318">
        <v>41859</v>
      </c>
      <c r="B3657" s="318">
        <v>588.27398700000003</v>
      </c>
      <c r="C3657" s="318">
        <v>-1.1022333541607745E-2</v>
      </c>
      <c r="D3657" s="318">
        <v>-1.4783787421091942E-3</v>
      </c>
      <c r="E3657" s="318">
        <v>7.8346515242264901E-3</v>
      </c>
      <c r="F3657" s="318">
        <v>8.4373170260900656E-3</v>
      </c>
      <c r="G3657" s="318">
        <v>6.1381764506064453E-5</v>
      </c>
      <c r="H3657" s="318">
        <v>6.4450852731367676E-5</v>
      </c>
      <c r="I3657" s="318">
        <v>-1.2608068525932966E-2</v>
      </c>
      <c r="J3657" s="318">
        <v>0</v>
      </c>
      <c r="K3657" s="318" t="s">
        <v>634</v>
      </c>
      <c r="O3657" s="318">
        <v>0</v>
      </c>
      <c r="P3657" s="318">
        <v>0</v>
      </c>
      <c r="Q3657" s="318">
        <v>0</v>
      </c>
      <c r="R3657" s="318">
        <v>5</v>
      </c>
      <c r="S3657" s="318">
        <v>0.21739130434782608</v>
      </c>
      <c r="T3657" s="318">
        <v>0</v>
      </c>
      <c r="U3657" s="318">
        <v>0</v>
      </c>
    </row>
    <row r="3658" spans="1:21" x14ac:dyDescent="0.2">
      <c r="A3658" s="318">
        <v>41862</v>
      </c>
      <c r="B3658" s="318">
        <v>601.16198699999995</v>
      </c>
      <c r="C3658" s="318">
        <v>2.1671623680201008E-2</v>
      </c>
      <c r="D3658" s="318">
        <v>-5.6490151999016099E-4</v>
      </c>
      <c r="E3658" s="318">
        <v>9.3013378408685985E-3</v>
      </c>
      <c r="F3658" s="318">
        <v>1.001682536708926E-2</v>
      </c>
      <c r="G3658" s="318">
        <v>8.6514885629974107E-5</v>
      </c>
      <c r="H3658" s="318">
        <v>9.0840629911472813E-5</v>
      </c>
      <c r="I3658" s="318">
        <v>-1.392097761726835E-2</v>
      </c>
      <c r="J3658" s="318">
        <v>0</v>
      </c>
      <c r="K3658" s="318" t="s">
        <v>634</v>
      </c>
      <c r="O3658" s="318">
        <v>0</v>
      </c>
      <c r="P3658" s="318">
        <v>0</v>
      </c>
      <c r="Q3658" s="318">
        <v>0</v>
      </c>
      <c r="R3658" s="318">
        <v>5</v>
      </c>
      <c r="S3658" s="318">
        <v>0.21739130434782608</v>
      </c>
      <c r="T3658" s="318">
        <v>0</v>
      </c>
      <c r="U3658" s="318">
        <v>0</v>
      </c>
    </row>
    <row r="3659" spans="1:21" x14ac:dyDescent="0.2">
      <c r="A3659" s="318">
        <v>41863</v>
      </c>
      <c r="B3659" s="318">
        <v>593.55902100000003</v>
      </c>
      <c r="C3659" s="318">
        <v>-1.2727772570234738E-2</v>
      </c>
      <c r="D3659" s="318">
        <v>-1.7821497887708761E-3</v>
      </c>
      <c r="E3659" s="318">
        <v>9.1311970806792452E-3</v>
      </c>
      <c r="F3659" s="318">
        <v>9.8335968561161103E-3</v>
      </c>
      <c r="G3659" s="318">
        <v>8.3378760126205157E-5</v>
      </c>
      <c r="H3659" s="318">
        <v>8.7547698132515414E-5</v>
      </c>
      <c r="I3659" s="318">
        <v>-6.361494248610512E-3</v>
      </c>
      <c r="J3659" s="318">
        <v>0</v>
      </c>
      <c r="K3659" s="318" t="s">
        <v>634</v>
      </c>
      <c r="O3659" s="318">
        <v>0</v>
      </c>
      <c r="P3659" s="318">
        <v>0</v>
      </c>
      <c r="Q3659" s="318">
        <v>0</v>
      </c>
      <c r="R3659" s="318">
        <v>5</v>
      </c>
      <c r="S3659" s="318">
        <v>0.21739130434782608</v>
      </c>
      <c r="T3659" s="318">
        <v>0</v>
      </c>
      <c r="U3659" s="318">
        <v>0</v>
      </c>
    </row>
    <row r="3660" spans="1:21" x14ac:dyDescent="0.2">
      <c r="A3660" s="318">
        <v>41864</v>
      </c>
      <c r="B3660" s="318">
        <v>594.533997</v>
      </c>
      <c r="C3660" s="318">
        <v>1.6412455996044602E-3</v>
      </c>
      <c r="D3660" s="318">
        <v>-1.8207002870564684E-3</v>
      </c>
      <c r="E3660" s="318">
        <v>9.1141256144016258E-3</v>
      </c>
      <c r="F3660" s="318">
        <v>9.8152122001248267E-3</v>
      </c>
      <c r="G3660" s="318">
        <v>8.3067285715091827E-5</v>
      </c>
      <c r="H3660" s="318">
        <v>8.7220650000846423E-5</v>
      </c>
      <c r="I3660" s="318">
        <v>-1.4813726877300001E-2</v>
      </c>
      <c r="J3660" s="318">
        <v>0</v>
      </c>
      <c r="K3660" s="318" t="s">
        <v>634</v>
      </c>
      <c r="O3660" s="318">
        <v>0</v>
      </c>
      <c r="P3660" s="318">
        <v>0</v>
      </c>
      <c r="Q3660" s="318">
        <v>0</v>
      </c>
      <c r="R3660" s="318">
        <v>5</v>
      </c>
      <c r="S3660" s="318">
        <v>0.21739130434782608</v>
      </c>
      <c r="T3660" s="318">
        <v>0</v>
      </c>
      <c r="U3660" s="318">
        <v>0</v>
      </c>
    </row>
    <row r="3661" spans="1:21" x14ac:dyDescent="0.2">
      <c r="A3661" s="318">
        <v>41865</v>
      </c>
      <c r="B3661" s="318">
        <v>596.65301499999998</v>
      </c>
      <c r="C3661" s="318">
        <v>3.5578296504078233E-3</v>
      </c>
      <c r="D3661" s="318">
        <v>-2.1643147980434456E-3</v>
      </c>
      <c r="E3661" s="318">
        <v>8.7440694885257287E-3</v>
      </c>
      <c r="F3661" s="318">
        <v>9.4166902184123231E-3</v>
      </c>
      <c r="G3661" s="318">
        <v>7.645875122016659E-5</v>
      </c>
      <c r="H3661" s="318">
        <v>8.0281688781174917E-5</v>
      </c>
      <c r="I3661" s="318">
        <v>-1.445910722435974E-2</v>
      </c>
      <c r="J3661" s="318">
        <v>0</v>
      </c>
      <c r="K3661" s="318" t="s">
        <v>634</v>
      </c>
      <c r="O3661" s="318">
        <v>0</v>
      </c>
      <c r="P3661" s="318">
        <v>0</v>
      </c>
      <c r="Q3661" s="318">
        <v>0</v>
      </c>
      <c r="R3661" s="318">
        <v>5</v>
      </c>
      <c r="S3661" s="318">
        <v>0.21739130434782608</v>
      </c>
      <c r="T3661" s="318">
        <v>0</v>
      </c>
      <c r="U3661" s="318">
        <v>0</v>
      </c>
    </row>
    <row r="3662" spans="1:21" x14ac:dyDescent="0.2">
      <c r="A3662" s="318">
        <v>41866</v>
      </c>
      <c r="B3662" s="318">
        <v>600.94500700000003</v>
      </c>
      <c r="C3662" s="318">
        <v>7.1676978360843968E-3</v>
      </c>
      <c r="D3662" s="318">
        <v>-1.6233763116744906E-3</v>
      </c>
      <c r="E3662" s="318">
        <v>8.9610407639863585E-3</v>
      </c>
      <c r="F3662" s="318">
        <v>9.6503515919853095E-3</v>
      </c>
      <c r="G3662" s="318">
        <v>8.0300251573825222E-5</v>
      </c>
      <c r="H3662" s="318">
        <v>8.4315264152516492E-5</v>
      </c>
      <c r="I3662" s="318">
        <v>-1.2219072571797272E-2</v>
      </c>
      <c r="J3662" s="318">
        <v>0</v>
      </c>
      <c r="K3662" s="318" t="s">
        <v>634</v>
      </c>
      <c r="O3662" s="318">
        <v>0</v>
      </c>
      <c r="P3662" s="318">
        <v>0</v>
      </c>
      <c r="Q3662" s="318">
        <v>0</v>
      </c>
      <c r="R3662" s="318">
        <v>5</v>
      </c>
      <c r="S3662" s="318">
        <v>0.21739130434782608</v>
      </c>
      <c r="T3662" s="318">
        <v>0</v>
      </c>
      <c r="U3662" s="318">
        <v>0</v>
      </c>
    </row>
    <row r="3663" spans="1:21" x14ac:dyDescent="0.2">
      <c r="A3663" s="318">
        <v>41869</v>
      </c>
      <c r="B3663" s="318">
        <v>602.00500499999998</v>
      </c>
      <c r="C3663" s="318">
        <v>1.7623313749899712E-3</v>
      </c>
      <c r="D3663" s="318">
        <v>-1.0602415688051468E-3</v>
      </c>
      <c r="E3663" s="318">
        <v>8.7737473595624893E-3</v>
      </c>
      <c r="F3663" s="318">
        <v>9.4486510026057565E-3</v>
      </c>
      <c r="G3663" s="318">
        <v>7.6978642729429744E-5</v>
      </c>
      <c r="H3663" s="318">
        <v>8.0827574865901237E-5</v>
      </c>
      <c r="I3663" s="318">
        <v>-9.8398530605212451E-3</v>
      </c>
      <c r="J3663" s="318">
        <v>0</v>
      </c>
      <c r="K3663" s="318" t="s">
        <v>634</v>
      </c>
      <c r="O3663" s="318">
        <v>0</v>
      </c>
      <c r="P3663" s="318">
        <v>0</v>
      </c>
      <c r="Q3663" s="318">
        <v>0</v>
      </c>
      <c r="R3663" s="318">
        <v>5</v>
      </c>
      <c r="S3663" s="318">
        <v>0.21739130434782608</v>
      </c>
      <c r="T3663" s="318">
        <v>0</v>
      </c>
      <c r="U3663" s="318">
        <v>0</v>
      </c>
    </row>
    <row r="3664" spans="1:21" x14ac:dyDescent="0.2">
      <c r="A3664" s="318">
        <v>41870</v>
      </c>
      <c r="B3664" s="318">
        <v>603.82202099999995</v>
      </c>
      <c r="C3664" s="318">
        <v>3.0137280656078354E-3</v>
      </c>
      <c r="D3664" s="318">
        <v>-1.1047281963797579E-3</v>
      </c>
      <c r="E3664" s="318">
        <v>8.7494187456040682E-3</v>
      </c>
      <c r="F3664" s="318">
        <v>9.4224509568043811E-3</v>
      </c>
      <c r="G3664" s="318">
        <v>7.6552328385927874E-5</v>
      </c>
      <c r="H3664" s="318">
        <v>8.0379944805224275E-5</v>
      </c>
      <c r="I3664" s="318">
        <v>-9.4115514069955768E-3</v>
      </c>
      <c r="J3664" s="318">
        <v>0</v>
      </c>
      <c r="K3664" s="318" t="s">
        <v>634</v>
      </c>
      <c r="O3664" s="318">
        <v>0</v>
      </c>
      <c r="P3664" s="318">
        <v>0</v>
      </c>
      <c r="Q3664" s="318">
        <v>0</v>
      </c>
      <c r="R3664" s="318">
        <v>5</v>
      </c>
      <c r="S3664" s="318">
        <v>0.21739130434782608</v>
      </c>
      <c r="T3664" s="318">
        <v>0</v>
      </c>
      <c r="U3664" s="318">
        <v>0</v>
      </c>
    </row>
    <row r="3665" spans="1:21" x14ac:dyDescent="0.2">
      <c r="A3665" s="318">
        <v>41871</v>
      </c>
      <c r="B3665" s="318">
        <v>607.02398700000003</v>
      </c>
      <c r="C3665" s="318">
        <v>5.2888202835417557E-3</v>
      </c>
      <c r="D3665" s="318">
        <v>-1.3668212443736401E-3</v>
      </c>
      <c r="E3665" s="318">
        <v>8.4526058595993971E-3</v>
      </c>
      <c r="F3665" s="318">
        <v>9.1028063103378125E-3</v>
      </c>
      <c r="G3665" s="318">
        <v>7.1446545817734062E-5</v>
      </c>
      <c r="H3665" s="318">
        <v>7.5018873108620768E-5</v>
      </c>
      <c r="I3665" s="318">
        <v>-7.4308263326262258E-3</v>
      </c>
      <c r="J3665" s="318">
        <v>0</v>
      </c>
      <c r="K3665" s="318" t="s">
        <v>634</v>
      </c>
      <c r="O3665" s="318">
        <v>0</v>
      </c>
      <c r="P3665" s="318">
        <v>0</v>
      </c>
      <c r="Q3665" s="318">
        <v>0</v>
      </c>
      <c r="R3665" s="318">
        <v>5</v>
      </c>
      <c r="S3665" s="318">
        <v>0.21739130434782608</v>
      </c>
      <c r="T3665" s="318">
        <v>0</v>
      </c>
      <c r="U3665" s="318">
        <v>0</v>
      </c>
    </row>
    <row r="3666" spans="1:21" x14ac:dyDescent="0.2">
      <c r="A3666" s="318">
        <v>41872</v>
      </c>
      <c r="B3666" s="318">
        <v>608.28198199999997</v>
      </c>
      <c r="C3666" s="318">
        <v>2.0702530579084577E-3</v>
      </c>
      <c r="D3666" s="318">
        <v>-1.428350332092816E-3</v>
      </c>
      <c r="E3666" s="318">
        <v>8.4211035547096576E-3</v>
      </c>
      <c r="F3666" s="318">
        <v>9.0688807512257844E-3</v>
      </c>
      <c r="G3666" s="318">
        <v>7.0914985079143642E-5</v>
      </c>
      <c r="H3666" s="318">
        <v>7.4460734333100826E-5</v>
      </c>
      <c r="I3666" s="318">
        <v>-7.996003979744995E-3</v>
      </c>
      <c r="J3666" s="318">
        <v>0</v>
      </c>
      <c r="K3666" s="318" t="s">
        <v>634</v>
      </c>
      <c r="O3666" s="318">
        <v>0</v>
      </c>
      <c r="P3666" s="318">
        <v>0</v>
      </c>
      <c r="Q3666" s="318">
        <v>0</v>
      </c>
      <c r="R3666" s="318">
        <v>5</v>
      </c>
      <c r="S3666" s="318">
        <v>0.21739130434782608</v>
      </c>
      <c r="T3666" s="318">
        <v>0</v>
      </c>
      <c r="U3666" s="318">
        <v>0</v>
      </c>
    </row>
    <row r="3667" spans="1:21" x14ac:dyDescent="0.2">
      <c r="A3667" s="318">
        <v>41873</v>
      </c>
      <c r="B3667" s="318">
        <v>606.146973</v>
      </c>
      <c r="C3667" s="318">
        <v>-3.5160742680959505E-3</v>
      </c>
      <c r="D3667" s="318">
        <v>-1.5544357112646126E-3</v>
      </c>
      <c r="E3667" s="318">
        <v>8.4321135177415994E-3</v>
      </c>
      <c r="F3667" s="318">
        <v>9.080737634490953E-3</v>
      </c>
      <c r="G3667" s="318">
        <v>7.1100538376080608E-5</v>
      </c>
      <c r="H3667" s="318">
        <v>7.4655565294884642E-5</v>
      </c>
      <c r="I3667" s="318">
        <v>-7.6162987576804302E-3</v>
      </c>
      <c r="J3667" s="318">
        <v>0</v>
      </c>
      <c r="K3667" s="318" t="s">
        <v>634</v>
      </c>
      <c r="O3667" s="318">
        <v>0</v>
      </c>
      <c r="P3667" s="318">
        <v>0</v>
      </c>
      <c r="Q3667" s="318">
        <v>0</v>
      </c>
      <c r="R3667" s="318">
        <v>5</v>
      </c>
      <c r="S3667" s="318">
        <v>0.21739130434782608</v>
      </c>
      <c r="T3667" s="318">
        <v>0</v>
      </c>
      <c r="U3667" s="318">
        <v>0</v>
      </c>
    </row>
    <row r="3668" spans="1:21" x14ac:dyDescent="0.2">
      <c r="A3668" s="318">
        <v>41876</v>
      </c>
      <c r="B3668" s="318">
        <v>610.09002699999996</v>
      </c>
      <c r="C3668" s="318">
        <v>6.4840451569168388E-3</v>
      </c>
      <c r="D3668" s="318">
        <v>-9.354934035903156E-4</v>
      </c>
      <c r="E3668" s="318">
        <v>8.5263952793755166E-3</v>
      </c>
      <c r="F3668" s="318">
        <v>9.1822718393274796E-3</v>
      </c>
      <c r="G3668" s="318">
        <v>7.269941646015708E-5</v>
      </c>
      <c r="H3668" s="318">
        <v>7.6334387283164934E-5</v>
      </c>
      <c r="I3668" s="318">
        <v>-7.5399456567902699E-3</v>
      </c>
      <c r="J3668" s="318">
        <v>0</v>
      </c>
      <c r="K3668" s="318" t="s">
        <v>634</v>
      </c>
      <c r="O3668" s="318">
        <v>0</v>
      </c>
      <c r="P3668" s="318">
        <v>0</v>
      </c>
      <c r="Q3668" s="318">
        <v>0</v>
      </c>
      <c r="R3668" s="318">
        <v>5</v>
      </c>
      <c r="S3668" s="318">
        <v>0.21739130434782608</v>
      </c>
      <c r="T3668" s="318">
        <v>0</v>
      </c>
      <c r="U3668" s="318">
        <v>0</v>
      </c>
    </row>
    <row r="3669" spans="1:21" x14ac:dyDescent="0.2">
      <c r="A3669" s="318">
        <v>41877</v>
      </c>
      <c r="B3669" s="318">
        <v>615.22100799999998</v>
      </c>
      <c r="C3669" s="318">
        <v>8.3750343292420659E-3</v>
      </c>
      <c r="D3669" s="318">
        <v>-1.3255632447246182E-4</v>
      </c>
      <c r="E3669" s="318">
        <v>8.5735509227693237E-3</v>
      </c>
      <c r="F3669" s="318">
        <v>9.2330548399054257E-3</v>
      </c>
      <c r="G3669" s="318">
        <v>7.3505775425318731E-5</v>
      </c>
      <c r="H3669" s="318">
        <v>7.7181064196584672E-5</v>
      </c>
      <c r="I3669" s="318">
        <v>-2.4531284580715427E-3</v>
      </c>
      <c r="J3669" s="318">
        <v>0</v>
      </c>
      <c r="K3669" s="318" t="s">
        <v>634</v>
      </c>
      <c r="O3669" s="318">
        <v>0</v>
      </c>
      <c r="P3669" s="318">
        <v>0</v>
      </c>
      <c r="Q3669" s="318">
        <v>0</v>
      </c>
      <c r="R3669" s="318">
        <v>5</v>
      </c>
      <c r="S3669" s="318">
        <v>0.21739130434782608</v>
      </c>
      <c r="T3669" s="318">
        <v>0</v>
      </c>
      <c r="U3669" s="318">
        <v>0</v>
      </c>
    </row>
    <row r="3670" spans="1:21" x14ac:dyDescent="0.2">
      <c r="A3670" s="318">
        <v>41878</v>
      </c>
      <c r="B3670" s="318">
        <v>616.01702899999998</v>
      </c>
      <c r="C3670" s="318">
        <v>1.2930417790681836E-3</v>
      </c>
      <c r="D3670" s="318">
        <v>-2.9645305201418199E-4</v>
      </c>
      <c r="E3670" s="318">
        <v>8.5085012334369728E-3</v>
      </c>
      <c r="F3670" s="318">
        <v>9.1630013283167389E-3</v>
      </c>
      <c r="G3670" s="318">
        <v>7.2394593239398495E-5</v>
      </c>
      <c r="H3670" s="318">
        <v>7.6014322901368425E-5</v>
      </c>
      <c r="I3670" s="318">
        <v>2.0334208452686751E-3</v>
      </c>
      <c r="J3670" s="318">
        <v>0</v>
      </c>
      <c r="K3670" s="318" t="s">
        <v>634</v>
      </c>
      <c r="O3670" s="318">
        <v>0</v>
      </c>
      <c r="P3670" s="318">
        <v>0</v>
      </c>
      <c r="Q3670" s="318">
        <v>0</v>
      </c>
      <c r="R3670" s="318">
        <v>5</v>
      </c>
      <c r="S3670" s="318">
        <v>0.21739130434782608</v>
      </c>
      <c r="T3670" s="318">
        <v>0</v>
      </c>
      <c r="U3670" s="318">
        <v>0</v>
      </c>
    </row>
    <row r="3671" spans="1:21" x14ac:dyDescent="0.2">
      <c r="A3671" s="318">
        <v>41879</v>
      </c>
      <c r="B3671" s="318">
        <v>613.61901899999998</v>
      </c>
      <c r="C3671" s="318">
        <v>-3.9003622965380282E-3</v>
      </c>
      <c r="D3671" s="318">
        <v>-2.0706205436280841E-4</v>
      </c>
      <c r="E3671" s="318">
        <v>8.4577465742264723E-3</v>
      </c>
      <c r="F3671" s="318">
        <v>9.1083424645515849E-3</v>
      </c>
      <c r="G3671" s="318">
        <v>7.1533477113839628E-5</v>
      </c>
      <c r="H3671" s="318">
        <v>7.5110150969531612E-5</v>
      </c>
      <c r="I3671" s="318">
        <v>1.3432175618824163E-3</v>
      </c>
      <c r="J3671" s="318">
        <v>0</v>
      </c>
      <c r="K3671" s="318" t="s">
        <v>634</v>
      </c>
      <c r="O3671" s="318">
        <v>0</v>
      </c>
      <c r="P3671" s="318">
        <v>0</v>
      </c>
      <c r="Q3671" s="318">
        <v>0</v>
      </c>
      <c r="R3671" s="318">
        <v>5</v>
      </c>
      <c r="S3671" s="318">
        <v>0.21739130434782608</v>
      </c>
      <c r="T3671" s="318">
        <v>0</v>
      </c>
      <c r="U3671" s="318">
        <v>0</v>
      </c>
    </row>
    <row r="3672" spans="1:21" x14ac:dyDescent="0.2">
      <c r="A3672" s="318">
        <v>41880</v>
      </c>
      <c r="B3672" s="318">
        <v>610.16601600000001</v>
      </c>
      <c r="C3672" s="318">
        <v>-5.6431678190941546E-3</v>
      </c>
      <c r="D3672" s="318">
        <v>-1.6586129705401016E-4</v>
      </c>
      <c r="E3672" s="318">
        <v>8.4275692991673135E-3</v>
      </c>
      <c r="F3672" s="318">
        <v>9.0758438606417212E-3</v>
      </c>
      <c r="G3672" s="318">
        <v>7.1023924292267453E-5</v>
      </c>
      <c r="H3672" s="318">
        <v>7.4575120506880824E-5</v>
      </c>
      <c r="I3672" s="318">
        <v>-8.3331002409698025E-4</v>
      </c>
      <c r="J3672" s="318">
        <v>0</v>
      </c>
      <c r="K3672" s="318" t="s">
        <v>634</v>
      </c>
      <c r="O3672" s="318">
        <v>0</v>
      </c>
      <c r="P3672" s="318">
        <v>0</v>
      </c>
      <c r="Q3672" s="318">
        <v>0</v>
      </c>
      <c r="R3672" s="318">
        <v>5</v>
      </c>
      <c r="S3672" s="318">
        <v>0.21739130434782608</v>
      </c>
      <c r="T3672" s="318">
        <v>0</v>
      </c>
      <c r="U3672" s="318">
        <v>0</v>
      </c>
    </row>
    <row r="3673" spans="1:21" x14ac:dyDescent="0.2">
      <c r="A3673" s="318">
        <v>41883</v>
      </c>
      <c r="B3673" s="318">
        <v>613.59399399999995</v>
      </c>
      <c r="C3673" s="318">
        <v>5.6023843532437044E-3</v>
      </c>
      <c r="D3673" s="318">
        <v>5.8053042506822736E-4</v>
      </c>
      <c r="E3673" s="318">
        <v>8.1973275557297963E-3</v>
      </c>
      <c r="F3673" s="318">
        <v>8.8278912138628571E-3</v>
      </c>
      <c r="G3673" s="318">
        <v>6.7196179055927025E-5</v>
      </c>
      <c r="H3673" s="318">
        <v>7.0555988008723383E-5</v>
      </c>
      <c r="I3673" s="318">
        <v>-4.1261940013236327E-3</v>
      </c>
      <c r="J3673" s="318">
        <v>0</v>
      </c>
      <c r="K3673" s="318" t="s">
        <v>634</v>
      </c>
      <c r="O3673" s="318">
        <v>0</v>
      </c>
      <c r="P3673" s="318">
        <v>0</v>
      </c>
      <c r="Q3673" s="318">
        <v>0</v>
      </c>
      <c r="R3673" s="318">
        <v>5</v>
      </c>
      <c r="S3673" s="318">
        <v>0.21739130434782608</v>
      </c>
      <c r="T3673" s="318">
        <v>0</v>
      </c>
      <c r="U3673" s="318">
        <v>0</v>
      </c>
    </row>
    <row r="3674" spans="1:21" x14ac:dyDescent="0.2">
      <c r="A3674" s="318">
        <v>41884</v>
      </c>
      <c r="B3674" s="318">
        <v>615.262024</v>
      </c>
      <c r="C3674" s="318">
        <v>2.7147704857402263E-3</v>
      </c>
      <c r="D3674" s="318">
        <v>5.6234314594449681E-4</v>
      </c>
      <c r="E3674" s="318">
        <v>8.191887722804771E-3</v>
      </c>
      <c r="F3674" s="318">
        <v>8.8220329322512923E-3</v>
      </c>
      <c r="G3674" s="318">
        <v>6.7107024463039538E-5</v>
      </c>
      <c r="H3674" s="318">
        <v>7.0462375686191524E-5</v>
      </c>
      <c r="I3674" s="318">
        <v>-1.624990803755873E-3</v>
      </c>
      <c r="J3674" s="318">
        <v>0</v>
      </c>
      <c r="K3674" s="318" t="s">
        <v>634</v>
      </c>
      <c r="O3674" s="318">
        <v>0</v>
      </c>
      <c r="P3674" s="318">
        <v>0</v>
      </c>
      <c r="Q3674" s="318">
        <v>0</v>
      </c>
      <c r="R3674" s="318">
        <v>5</v>
      </c>
      <c r="S3674" s="318">
        <v>0.21739130434782608</v>
      </c>
      <c r="T3674" s="318">
        <v>0</v>
      </c>
      <c r="U3674" s="318">
        <v>0</v>
      </c>
    </row>
    <row r="3675" spans="1:21" x14ac:dyDescent="0.2">
      <c r="A3675" s="318">
        <v>41885</v>
      </c>
      <c r="B3675" s="318">
        <v>617.72699</v>
      </c>
      <c r="C3675" s="318">
        <v>3.9983637420019967E-3</v>
      </c>
      <c r="D3675" s="318">
        <v>6.988914848976357E-4</v>
      </c>
      <c r="E3675" s="318">
        <v>8.2256670668477416E-3</v>
      </c>
      <c r="F3675" s="318">
        <v>8.8584106873744912E-3</v>
      </c>
      <c r="G3675" s="318">
        <v>6.7661598694623528E-5</v>
      </c>
      <c r="H3675" s="318">
        <v>7.1044678629354703E-5</v>
      </c>
      <c r="I3675" s="318">
        <v>2.1686633612257844E-4</v>
      </c>
      <c r="J3675" s="318">
        <v>0</v>
      </c>
      <c r="K3675" s="318" t="s">
        <v>634</v>
      </c>
      <c r="O3675" s="318">
        <v>0</v>
      </c>
      <c r="P3675" s="318">
        <v>0</v>
      </c>
      <c r="Q3675" s="318">
        <v>0</v>
      </c>
      <c r="R3675" s="318">
        <v>5</v>
      </c>
      <c r="S3675" s="318">
        <v>0.21739130434782608</v>
      </c>
      <c r="T3675" s="318">
        <v>0</v>
      </c>
      <c r="U3675" s="318">
        <v>0</v>
      </c>
    </row>
    <row r="3676" spans="1:21" x14ac:dyDescent="0.2">
      <c r="A3676" s="318">
        <v>41886</v>
      </c>
      <c r="B3676" s="318">
        <v>621.02099599999997</v>
      </c>
      <c r="C3676" s="318">
        <v>5.3182952485396938E-3</v>
      </c>
      <c r="D3676" s="318">
        <v>1.4443824981962762E-3</v>
      </c>
      <c r="E3676" s="318">
        <v>7.8775272657776504E-3</v>
      </c>
      <c r="F3676" s="318">
        <v>8.4834909016067005E-3</v>
      </c>
      <c r="G3676" s="318">
        <v>6.2055435823070302E-5</v>
      </c>
      <c r="H3676" s="318">
        <v>6.5158207614223815E-5</v>
      </c>
      <c r="I3676" s="318">
        <v>-1.3986462471413571E-5</v>
      </c>
      <c r="J3676" s="318">
        <v>0</v>
      </c>
      <c r="K3676" s="318" t="s">
        <v>634</v>
      </c>
      <c r="O3676" s="318">
        <v>0</v>
      </c>
      <c r="P3676" s="318">
        <v>0</v>
      </c>
      <c r="Q3676" s="318">
        <v>0</v>
      </c>
      <c r="R3676" s="318">
        <v>5</v>
      </c>
      <c r="S3676" s="318">
        <v>0.21739130434782608</v>
      </c>
      <c r="T3676" s="318">
        <v>0</v>
      </c>
      <c r="U3676" s="318">
        <v>0</v>
      </c>
    </row>
    <row r="3677" spans="1:21" x14ac:dyDescent="0.2">
      <c r="A3677" s="318">
        <v>41887</v>
      </c>
      <c r="B3677" s="318">
        <v>616.14202899999998</v>
      </c>
      <c r="C3677" s="318">
        <v>-7.8873878302536046E-3</v>
      </c>
      <c r="D3677" s="318">
        <v>1.6791603008225811E-3</v>
      </c>
      <c r="E3677" s="318">
        <v>7.4954169504827797E-3</v>
      </c>
      <c r="F3677" s="318">
        <v>8.0719874851353009E-3</v>
      </c>
      <c r="G3677" s="318">
        <v>5.6181275261584579E-5</v>
      </c>
      <c r="H3677" s="318">
        <v>5.8990339024663814E-5</v>
      </c>
      <c r="I3677" s="318">
        <v>5.5225417568485332E-3</v>
      </c>
      <c r="J3677" s="318">
        <v>0</v>
      </c>
      <c r="K3677" s="318" t="s">
        <v>634</v>
      </c>
      <c r="O3677" s="318">
        <v>0</v>
      </c>
      <c r="P3677" s="318">
        <v>0</v>
      </c>
      <c r="Q3677" s="318">
        <v>0</v>
      </c>
      <c r="R3677" s="318">
        <v>5</v>
      </c>
      <c r="S3677" s="318">
        <v>0.21739130434782608</v>
      </c>
      <c r="T3677" s="318">
        <v>0</v>
      </c>
      <c r="U3677" s="318">
        <v>0</v>
      </c>
    </row>
    <row r="3678" spans="1:21" x14ac:dyDescent="0.2">
      <c r="A3678" s="318">
        <v>41890</v>
      </c>
      <c r="B3678" s="318">
        <v>615.49798599999997</v>
      </c>
      <c r="C3678" s="318">
        <v>-1.045830032897136E-3</v>
      </c>
      <c r="D3678" s="318">
        <v>2.1542318964754676E-3</v>
      </c>
      <c r="E3678" s="318">
        <v>6.9461628914111355E-3</v>
      </c>
      <c r="F3678" s="318">
        <v>7.4804831138273768E-3</v>
      </c>
      <c r="G3678" s="318">
        <v>4.8249178914017104E-5</v>
      </c>
      <c r="H3678" s="318">
        <v>5.0661637859717961E-5</v>
      </c>
      <c r="I3678" s="318">
        <v>3.40606006308522E-3</v>
      </c>
      <c r="J3678" s="318">
        <v>0</v>
      </c>
      <c r="K3678" s="318" t="s">
        <v>634</v>
      </c>
      <c r="O3678" s="318">
        <v>0</v>
      </c>
      <c r="P3678" s="318">
        <v>0</v>
      </c>
      <c r="Q3678" s="318">
        <v>0</v>
      </c>
      <c r="R3678" s="318">
        <v>5</v>
      </c>
      <c r="S3678" s="318">
        <v>0.21739130434782608</v>
      </c>
      <c r="T3678" s="318">
        <v>0</v>
      </c>
      <c r="U3678" s="318">
        <v>0</v>
      </c>
    </row>
    <row r="3679" spans="1:21" x14ac:dyDescent="0.2">
      <c r="A3679" s="318">
        <v>41891</v>
      </c>
      <c r="B3679" s="318">
        <v>613.70800799999995</v>
      </c>
      <c r="C3679" s="318">
        <v>-2.9124154518894987E-3</v>
      </c>
      <c r="D3679" s="318">
        <v>9.8356336637591898E-4</v>
      </c>
      <c r="E3679" s="318">
        <v>5.3895554113438911E-3</v>
      </c>
      <c r="F3679" s="318">
        <v>5.8041365968318822E-3</v>
      </c>
      <c r="G3679" s="318">
        <v>2.9047307531946223E-5</v>
      </c>
      <c r="H3679" s="318">
        <v>3.0499672908543537E-5</v>
      </c>
      <c r="I3679" s="318">
        <v>9.0092531041748979E-3</v>
      </c>
      <c r="J3679" s="318">
        <v>0</v>
      </c>
      <c r="K3679" s="318" t="s">
        <v>634</v>
      </c>
      <c r="O3679" s="318">
        <v>0</v>
      </c>
      <c r="P3679" s="318">
        <v>0</v>
      </c>
      <c r="Q3679" s="318">
        <v>0</v>
      </c>
      <c r="R3679" s="318">
        <v>5</v>
      </c>
      <c r="S3679" s="318">
        <v>0.21739130434782608</v>
      </c>
      <c r="T3679" s="318">
        <v>0</v>
      </c>
      <c r="U3679" s="318">
        <v>0</v>
      </c>
    </row>
    <row r="3680" spans="1:21" x14ac:dyDescent="0.2">
      <c r="A3680" s="318">
        <v>41892</v>
      </c>
      <c r="B3680" s="318">
        <v>612.81402600000001</v>
      </c>
      <c r="C3680" s="318">
        <v>-1.4577514851431843E-3</v>
      </c>
      <c r="D3680" s="318">
        <v>1.5202310370945648E-3</v>
      </c>
      <c r="E3680" s="318">
        <v>4.4320265100284278E-3</v>
      </c>
      <c r="F3680" s="318">
        <v>4.7729516261844603E-3</v>
      </c>
      <c r="G3680" s="318">
        <v>1.9642858985594764E-5</v>
      </c>
      <c r="H3680" s="318">
        <v>2.0625001934874502E-5</v>
      </c>
      <c r="I3680" s="318">
        <v>2.5316998390825796E-3</v>
      </c>
      <c r="J3680" s="318">
        <v>0</v>
      </c>
      <c r="K3680" s="318" t="s">
        <v>634</v>
      </c>
      <c r="O3680" s="318">
        <v>0</v>
      </c>
      <c r="P3680" s="318">
        <v>0</v>
      </c>
      <c r="Q3680" s="318">
        <v>0</v>
      </c>
      <c r="R3680" s="318">
        <v>5</v>
      </c>
      <c r="S3680" s="318">
        <v>0.21739130434782608</v>
      </c>
      <c r="T3680" s="318">
        <v>0</v>
      </c>
      <c r="U3680" s="318">
        <v>0</v>
      </c>
    </row>
    <row r="3681" spans="1:21" x14ac:dyDescent="0.2">
      <c r="A3681" s="318">
        <v>41893</v>
      </c>
      <c r="B3681" s="318">
        <v>611.12402299999997</v>
      </c>
      <c r="C3681" s="318">
        <v>-2.7615843390547522E-3</v>
      </c>
      <c r="D3681" s="318">
        <v>1.3105724685869833E-3</v>
      </c>
      <c r="E3681" s="318">
        <v>4.5290914490693553E-3</v>
      </c>
      <c r="F3681" s="318">
        <v>4.8774830989977667E-3</v>
      </c>
      <c r="G3681" s="318">
        <v>2.0512669354033151E-5</v>
      </c>
      <c r="H3681" s="318">
        <v>2.153830282173481E-5</v>
      </c>
      <c r="I3681" s="318">
        <v>1.6844167163440709E-3</v>
      </c>
      <c r="J3681" s="318">
        <v>0</v>
      </c>
      <c r="K3681" s="318" t="s">
        <v>634</v>
      </c>
      <c r="O3681" s="318">
        <v>0</v>
      </c>
      <c r="P3681" s="318">
        <v>0</v>
      </c>
      <c r="Q3681" s="318">
        <v>0</v>
      </c>
      <c r="R3681" s="318">
        <v>5</v>
      </c>
      <c r="S3681" s="318">
        <v>0.21739130434782608</v>
      </c>
      <c r="T3681" s="318">
        <v>0</v>
      </c>
      <c r="U3681" s="318">
        <v>0</v>
      </c>
    </row>
    <row r="3682" spans="1:21" x14ac:dyDescent="0.2">
      <c r="A3682" s="318">
        <v>41894</v>
      </c>
      <c r="B3682" s="318">
        <v>613.86798099999999</v>
      </c>
      <c r="C3682" s="318">
        <v>4.4799681636035161E-3</v>
      </c>
      <c r="D3682" s="318">
        <v>1.3544838263582068E-3</v>
      </c>
      <c r="E3682" s="318">
        <v>4.5563570917830799E-3</v>
      </c>
      <c r="F3682" s="318">
        <v>4.9068460988433166E-3</v>
      </c>
      <c r="G3682" s="318">
        <v>2.0760389947841969E-5</v>
      </c>
      <c r="H3682" s="318">
        <v>2.1798409445234069E-5</v>
      </c>
      <c r="I3682" s="318">
        <v>2.1022785107373959E-4</v>
      </c>
      <c r="J3682" s="318">
        <v>0</v>
      </c>
      <c r="K3682" s="318" t="s">
        <v>634</v>
      </c>
      <c r="O3682" s="318">
        <v>0</v>
      </c>
      <c r="P3682" s="318">
        <v>0</v>
      </c>
      <c r="Q3682" s="318">
        <v>0</v>
      </c>
      <c r="R3682" s="318">
        <v>5</v>
      </c>
      <c r="S3682" s="318">
        <v>0.21739130434782608</v>
      </c>
      <c r="T3682" s="318">
        <v>0</v>
      </c>
      <c r="U3682" s="318">
        <v>0</v>
      </c>
    </row>
    <row r="3683" spans="1:21" x14ac:dyDescent="0.2">
      <c r="A3683" s="318">
        <v>41897</v>
      </c>
      <c r="B3683" s="318">
        <v>611.99200399999995</v>
      </c>
      <c r="C3683" s="318">
        <v>-3.0606733027000546E-3</v>
      </c>
      <c r="D3683" s="318">
        <v>8.674185340351373E-4</v>
      </c>
      <c r="E3683" s="318">
        <v>4.4493037080510457E-3</v>
      </c>
      <c r="F3683" s="318">
        <v>4.7915578394395874E-3</v>
      </c>
      <c r="G3683" s="318">
        <v>1.9796303486476782E-5</v>
      </c>
      <c r="H3683" s="318">
        <v>2.0786118660800621E-5</v>
      </c>
      <c r="I3683" s="318">
        <v>1.6786529341938038E-3</v>
      </c>
      <c r="J3683" s="318">
        <v>0</v>
      </c>
      <c r="K3683" s="318" t="s">
        <v>634</v>
      </c>
      <c r="O3683" s="318">
        <v>0</v>
      </c>
      <c r="P3683" s="318">
        <v>0</v>
      </c>
      <c r="Q3683" s="318">
        <v>0</v>
      </c>
      <c r="R3683" s="318">
        <v>5</v>
      </c>
      <c r="S3683" s="318">
        <v>0.21739130434782608</v>
      </c>
      <c r="T3683" s="318">
        <v>0</v>
      </c>
      <c r="U3683" s="318">
        <v>0</v>
      </c>
    </row>
    <row r="3684" spans="1:21" x14ac:dyDescent="0.2">
      <c r="A3684" s="318">
        <v>41898</v>
      </c>
      <c r="B3684" s="318">
        <v>612.90997300000004</v>
      </c>
      <c r="C3684" s="318">
        <v>1.4988451142885022E-3</v>
      </c>
      <c r="D3684" s="318">
        <v>8.5487156923982877E-4</v>
      </c>
      <c r="E3684" s="318">
        <v>4.447024816155421E-3</v>
      </c>
      <c r="F3684" s="318">
        <v>4.789103648167376E-3</v>
      </c>
      <c r="G3684" s="318">
        <v>1.9776029715502159E-5</v>
      </c>
      <c r="H3684" s="318">
        <v>2.0764831201277268E-5</v>
      </c>
      <c r="I3684" s="318">
        <v>-2.7827019680834093E-3</v>
      </c>
      <c r="J3684" s="318">
        <v>0</v>
      </c>
      <c r="K3684" s="318" t="s">
        <v>634</v>
      </c>
      <c r="O3684" s="318">
        <v>0</v>
      </c>
      <c r="P3684" s="318">
        <v>0</v>
      </c>
      <c r="Q3684" s="318">
        <v>0</v>
      </c>
      <c r="R3684" s="318">
        <v>5</v>
      </c>
      <c r="S3684" s="318">
        <v>0.21739130434782608</v>
      </c>
      <c r="T3684" s="318">
        <v>0</v>
      </c>
      <c r="U3684" s="318">
        <v>0</v>
      </c>
    </row>
    <row r="3685" spans="1:21" x14ac:dyDescent="0.2">
      <c r="A3685" s="318">
        <v>41899</v>
      </c>
      <c r="B3685" s="318">
        <v>617.10101299999997</v>
      </c>
      <c r="C3685" s="318">
        <v>6.8146646930706484E-3</v>
      </c>
      <c r="D3685" s="318">
        <v>1.035868551499963E-3</v>
      </c>
      <c r="E3685" s="318">
        <v>4.6135187707305424E-3</v>
      </c>
      <c r="F3685" s="318">
        <v>4.968404830017507E-3</v>
      </c>
      <c r="G3685" s="318">
        <v>2.1284555447883057E-5</v>
      </c>
      <c r="H3685" s="318">
        <v>2.2348783220277212E-5</v>
      </c>
      <c r="I3685" s="318">
        <v>-2.5469804525272907E-3</v>
      </c>
      <c r="J3685" s="318">
        <v>0</v>
      </c>
      <c r="K3685" s="318" t="s">
        <v>634</v>
      </c>
      <c r="O3685" s="318">
        <v>0</v>
      </c>
      <c r="P3685" s="318">
        <v>0</v>
      </c>
      <c r="Q3685" s="318">
        <v>0</v>
      </c>
      <c r="R3685" s="318">
        <v>5</v>
      </c>
      <c r="S3685" s="318">
        <v>0.21739130434782608</v>
      </c>
      <c r="T3685" s="318">
        <v>0</v>
      </c>
      <c r="U3685" s="318">
        <v>0</v>
      </c>
    </row>
    <row r="3686" spans="1:21" x14ac:dyDescent="0.2">
      <c r="A3686" s="318">
        <v>41900</v>
      </c>
      <c r="B3686" s="318">
        <v>618.96698000000004</v>
      </c>
      <c r="C3686" s="318">
        <v>3.0192002835008371E-3</v>
      </c>
      <c r="D3686" s="318">
        <v>9.2779140864087187E-4</v>
      </c>
      <c r="E3686" s="318">
        <v>4.5348198488846568E-3</v>
      </c>
      <c r="F3686" s="318">
        <v>4.8836521449527074E-3</v>
      </c>
      <c r="G3686" s="318">
        <v>2.0564591061838259E-5</v>
      </c>
      <c r="H3686" s="318">
        <v>2.1592820614930174E-5</v>
      </c>
      <c r="I3686" s="318">
        <v>7.9077889556170941E-5</v>
      </c>
      <c r="J3686" s="318">
        <v>0</v>
      </c>
      <c r="K3686" s="318" t="s">
        <v>634</v>
      </c>
      <c r="O3686" s="318">
        <v>0</v>
      </c>
      <c r="P3686" s="318">
        <v>0</v>
      </c>
      <c r="Q3686" s="318">
        <v>0</v>
      </c>
      <c r="R3686" s="318">
        <v>5</v>
      </c>
      <c r="S3686" s="318">
        <v>0.21739130434782608</v>
      </c>
      <c r="T3686" s="318">
        <v>0</v>
      </c>
      <c r="U3686" s="318">
        <v>0</v>
      </c>
    </row>
    <row r="3687" spans="1:21" x14ac:dyDescent="0.2">
      <c r="A3687" s="318">
        <v>41901</v>
      </c>
      <c r="B3687" s="318">
        <v>618.27600099999995</v>
      </c>
      <c r="C3687" s="318">
        <v>-1.1169658384824334E-3</v>
      </c>
      <c r="D3687" s="318">
        <v>7.7601908024130565E-4</v>
      </c>
      <c r="E3687" s="318">
        <v>4.547988034193564E-3</v>
      </c>
      <c r="F3687" s="318">
        <v>4.8978332675930691E-3</v>
      </c>
      <c r="G3687" s="318">
        <v>2.0684195159167842E-5</v>
      </c>
      <c r="H3687" s="318">
        <v>2.1718404917126234E-5</v>
      </c>
      <c r="I3687" s="318">
        <v>-1.5371393317758473E-3</v>
      </c>
      <c r="J3687" s="318">
        <v>0</v>
      </c>
      <c r="K3687" s="318" t="s">
        <v>634</v>
      </c>
      <c r="O3687" s="318">
        <v>0</v>
      </c>
      <c r="P3687" s="318">
        <v>0</v>
      </c>
      <c r="Q3687" s="318">
        <v>0</v>
      </c>
      <c r="R3687" s="318">
        <v>5</v>
      </c>
      <c r="S3687" s="318">
        <v>0.21739130434782608</v>
      </c>
      <c r="T3687" s="318">
        <v>0</v>
      </c>
      <c r="U3687" s="318">
        <v>0</v>
      </c>
    </row>
    <row r="3688" spans="1:21" x14ac:dyDescent="0.2">
      <c r="A3688" s="318">
        <v>41904</v>
      </c>
      <c r="B3688" s="318">
        <v>615.64599599999997</v>
      </c>
      <c r="C3688" s="318">
        <v>-4.2628447974239871E-3</v>
      </c>
      <c r="D3688" s="318">
        <v>7.404585788447325E-4</v>
      </c>
      <c r="E3688" s="318">
        <v>4.5859864343219823E-3</v>
      </c>
      <c r="F3688" s="318">
        <v>4.9387546215775187E-3</v>
      </c>
      <c r="G3688" s="318">
        <v>2.1031271575785246E-5</v>
      </c>
      <c r="H3688" s="318">
        <v>2.2082835154574508E-5</v>
      </c>
      <c r="I3688" s="318">
        <v>-2.0142324033777894E-3</v>
      </c>
      <c r="J3688" s="318">
        <v>0</v>
      </c>
      <c r="K3688" s="318" t="s">
        <v>634</v>
      </c>
      <c r="O3688" s="318">
        <v>0</v>
      </c>
      <c r="P3688" s="318">
        <v>0</v>
      </c>
      <c r="Q3688" s="318">
        <v>0</v>
      </c>
      <c r="R3688" s="318">
        <v>5</v>
      </c>
      <c r="S3688" s="318">
        <v>0.21739130434782608</v>
      </c>
      <c r="T3688" s="318">
        <v>0</v>
      </c>
      <c r="U3688" s="318">
        <v>0</v>
      </c>
    </row>
    <row r="3689" spans="1:21" x14ac:dyDescent="0.2">
      <c r="A3689" s="318">
        <v>41905</v>
      </c>
      <c r="B3689" s="318">
        <v>608.02002000000005</v>
      </c>
      <c r="C3689" s="318">
        <v>-1.2464307466806471E-2</v>
      </c>
      <c r="D3689" s="318">
        <v>-1.6184392704685386E-4</v>
      </c>
      <c r="E3689" s="318">
        <v>5.2196999195421902E-3</v>
      </c>
      <c r="F3689" s="318">
        <v>5.6212152979685124E-3</v>
      </c>
      <c r="G3689" s="318">
        <v>2.7245267250068749E-5</v>
      </c>
      <c r="H3689" s="318">
        <v>2.8607530612572187E-5</v>
      </c>
      <c r="I3689" s="318">
        <v>-9.5943067345578023E-4</v>
      </c>
      <c r="J3689" s="318">
        <v>0</v>
      </c>
      <c r="K3689" s="318" t="s">
        <v>634</v>
      </c>
      <c r="O3689" s="318">
        <v>0</v>
      </c>
      <c r="P3689" s="318">
        <v>0</v>
      </c>
      <c r="Q3689" s="318">
        <v>0</v>
      </c>
      <c r="R3689" s="318">
        <v>5</v>
      </c>
      <c r="S3689" s="318">
        <v>0.21739130434782608</v>
      </c>
      <c r="T3689" s="318">
        <v>0</v>
      </c>
      <c r="U3689" s="318">
        <v>0</v>
      </c>
    </row>
    <row r="3690" spans="1:21" x14ac:dyDescent="0.2">
      <c r="A3690" s="318">
        <v>41906</v>
      </c>
      <c r="B3690" s="318">
        <v>608.54998799999998</v>
      </c>
      <c r="C3690" s="318">
        <v>8.7124954591810124E-4</v>
      </c>
      <c r="D3690" s="318">
        <v>-5.1916701196704266E-4</v>
      </c>
      <c r="E3690" s="318">
        <v>4.8498095902581818E-3</v>
      </c>
      <c r="F3690" s="318">
        <v>5.2228718664318876E-3</v>
      </c>
      <c r="G3690" s="318">
        <v>2.352065306176023E-5</v>
      </c>
      <c r="H3690" s="318">
        <v>2.4696685714848241E-5</v>
      </c>
      <c r="I3690" s="318">
        <v>-6.709068474926895E-3</v>
      </c>
      <c r="J3690" s="318">
        <v>0</v>
      </c>
      <c r="K3690" s="318" t="s">
        <v>634</v>
      </c>
      <c r="O3690" s="318">
        <v>0</v>
      </c>
      <c r="P3690" s="318">
        <v>0</v>
      </c>
      <c r="Q3690" s="318">
        <v>0</v>
      </c>
      <c r="R3690" s="318">
        <v>5</v>
      </c>
      <c r="S3690" s="318">
        <v>0.21739130434782608</v>
      </c>
      <c r="T3690" s="318">
        <v>0</v>
      </c>
      <c r="U3690" s="318">
        <v>0</v>
      </c>
    </row>
    <row r="3691" spans="1:21" x14ac:dyDescent="0.2">
      <c r="A3691" s="318">
        <v>41907</v>
      </c>
      <c r="B3691" s="318">
        <v>604.72497599999997</v>
      </c>
      <c r="C3691" s="318">
        <v>-6.3052890498281316E-3</v>
      </c>
      <c r="D3691" s="318">
        <v>-8.809922895335338E-4</v>
      </c>
      <c r="E3691" s="318">
        <v>4.9892830176725472E-3</v>
      </c>
      <c r="F3691" s="318">
        <v>5.3730740190319733E-3</v>
      </c>
      <c r="G3691" s="318">
        <v>2.4892945030435679E-5</v>
      </c>
      <c r="H3691" s="318">
        <v>2.6137592281957465E-5</v>
      </c>
      <c r="I3691" s="318">
        <v>-6.4904264510709311E-3</v>
      </c>
      <c r="J3691" s="318">
        <v>0</v>
      </c>
      <c r="K3691" s="318" t="s">
        <v>634</v>
      </c>
      <c r="O3691" s="318">
        <v>0</v>
      </c>
      <c r="P3691" s="318">
        <v>0</v>
      </c>
      <c r="Q3691" s="318">
        <v>0</v>
      </c>
      <c r="R3691" s="318">
        <v>4</v>
      </c>
      <c r="S3691" s="318">
        <v>0.17391304347826086</v>
      </c>
      <c r="T3691" s="318">
        <v>0</v>
      </c>
      <c r="U3691" s="318">
        <v>0</v>
      </c>
    </row>
    <row r="3692" spans="1:21" x14ac:dyDescent="0.2">
      <c r="A3692" s="318">
        <v>41908</v>
      </c>
      <c r="B3692" s="318">
        <v>606.84997599999997</v>
      </c>
      <c r="C3692" s="318">
        <v>3.5078344521482668E-3</v>
      </c>
      <c r="D3692" s="318">
        <v>-5.2822101578656742E-4</v>
      </c>
      <c r="E3692" s="318">
        <v>5.0268812723935231E-3</v>
      </c>
      <c r="F3692" s="318">
        <v>5.4135644471930248E-3</v>
      </c>
      <c r="G3692" s="318">
        <v>2.5269535326740725E-5</v>
      </c>
      <c r="H3692" s="318">
        <v>2.6533012093077761E-5</v>
      </c>
      <c r="I3692" s="318">
        <v>-1.0792632147451296E-2</v>
      </c>
      <c r="J3692" s="318">
        <v>0</v>
      </c>
      <c r="K3692" s="318" t="s">
        <v>634</v>
      </c>
      <c r="O3692" s="318">
        <v>0</v>
      </c>
      <c r="P3692" s="318">
        <v>0</v>
      </c>
      <c r="Q3692" s="318">
        <v>0</v>
      </c>
      <c r="R3692" s="318">
        <v>4</v>
      </c>
      <c r="S3692" s="318">
        <v>0.17391304347826086</v>
      </c>
      <c r="T3692" s="318">
        <v>0</v>
      </c>
      <c r="U3692" s="318">
        <v>0</v>
      </c>
    </row>
    <row r="3693" spans="1:21" x14ac:dyDescent="0.2">
      <c r="A3693" s="318">
        <v>41911</v>
      </c>
      <c r="B3693" s="318">
        <v>607.22399900000005</v>
      </c>
      <c r="C3693" s="318">
        <v>6.1614534128004049E-4</v>
      </c>
      <c r="D3693" s="318">
        <v>-2.3015848434017723E-4</v>
      </c>
      <c r="E3693" s="318">
        <v>4.8921975295752153E-3</v>
      </c>
      <c r="F3693" s="318">
        <v>5.268520416465616E-3</v>
      </c>
      <c r="G3693" s="318">
        <v>2.3933596668381843E-5</v>
      </c>
      <c r="H3693" s="318">
        <v>2.5130276501800936E-5</v>
      </c>
      <c r="I3693" s="318">
        <v>-8.6659350232726334E-3</v>
      </c>
      <c r="J3693" s="318">
        <v>0</v>
      </c>
      <c r="K3693" s="318" t="s">
        <v>634</v>
      </c>
      <c r="O3693" s="318">
        <v>0</v>
      </c>
      <c r="P3693" s="318">
        <v>0</v>
      </c>
      <c r="Q3693" s="318">
        <v>0</v>
      </c>
      <c r="R3693" s="318">
        <v>3</v>
      </c>
      <c r="S3693" s="318">
        <v>0.13043478260869565</v>
      </c>
      <c r="T3693" s="318">
        <v>0</v>
      </c>
      <c r="U3693" s="318">
        <v>0</v>
      </c>
    </row>
    <row r="3694" spans="1:21" x14ac:dyDescent="0.2">
      <c r="A3694" s="318">
        <v>41912</v>
      </c>
      <c r="B3694" s="318">
        <v>609.38098100000002</v>
      </c>
      <c r="C3694" s="318">
        <v>3.545907333142485E-3</v>
      </c>
      <c r="D3694" s="318">
        <v>-3.2808596148785422E-4</v>
      </c>
      <c r="E3694" s="318">
        <v>4.7891056830422747E-3</v>
      </c>
      <c r="F3694" s="318">
        <v>5.1574984278916804E-3</v>
      </c>
      <c r="G3694" s="318">
        <v>2.293553324334781E-5</v>
      </c>
      <c r="H3694" s="318">
        <v>2.4082309905515201E-5</v>
      </c>
      <c r="I3694" s="318">
        <v>-6.3722268967143616E-3</v>
      </c>
      <c r="J3694" s="318">
        <v>0</v>
      </c>
      <c r="K3694" s="318" t="s">
        <v>634</v>
      </c>
      <c r="O3694" s="318">
        <v>0</v>
      </c>
      <c r="P3694" s="318">
        <v>0</v>
      </c>
      <c r="Q3694" s="318">
        <v>0</v>
      </c>
      <c r="R3694" s="318">
        <v>3</v>
      </c>
      <c r="S3694" s="318">
        <v>0.13043478260869565</v>
      </c>
      <c r="T3694" s="318">
        <v>0</v>
      </c>
      <c r="U3694" s="318">
        <v>0</v>
      </c>
    </row>
    <row r="3695" spans="1:21" x14ac:dyDescent="0.2">
      <c r="A3695" s="318">
        <v>41914</v>
      </c>
      <c r="B3695" s="318">
        <v>585.80999799999995</v>
      </c>
      <c r="C3695" s="318">
        <v>-2.8657983835039931E-2</v>
      </c>
      <c r="D3695" s="318">
        <v>-2.5262425995643926E-3</v>
      </c>
      <c r="E3695" s="318">
        <v>7.8781410297179555E-3</v>
      </c>
      <c r="F3695" s="318">
        <v>8.484151878157797E-3</v>
      </c>
      <c r="G3695" s="318">
        <v>6.2065106084125475E-5</v>
      </c>
      <c r="H3695" s="318">
        <v>6.5168361388331746E-5</v>
      </c>
      <c r="I3695" s="318">
        <v>-1.1636800403124335E-2</v>
      </c>
      <c r="J3695" s="318">
        <v>0</v>
      </c>
      <c r="K3695" s="318" t="s">
        <v>634</v>
      </c>
      <c r="O3695" s="318">
        <v>0</v>
      </c>
      <c r="P3695" s="318">
        <v>0</v>
      </c>
      <c r="Q3695" s="318">
        <v>0</v>
      </c>
      <c r="R3695" s="318">
        <v>4</v>
      </c>
      <c r="S3695" s="318">
        <v>0.17391304347826086</v>
      </c>
      <c r="T3695" s="318">
        <v>0</v>
      </c>
      <c r="U3695" s="318">
        <v>0</v>
      </c>
    </row>
    <row r="3696" spans="1:21" x14ac:dyDescent="0.2">
      <c r="A3696" s="318">
        <v>41918</v>
      </c>
      <c r="B3696" s="318">
        <v>584.48999000000003</v>
      </c>
      <c r="C3696" s="318">
        <v>-2.1383879568508772E-4</v>
      </c>
      <c r="D3696" s="318">
        <v>-2.5113261189811647E-3</v>
      </c>
      <c r="E3696" s="318">
        <v>7.6046054852127341E-3</v>
      </c>
      <c r="F3696" s="318">
        <v>8.1895751379214062E-3</v>
      </c>
      <c r="G3696" s="318">
        <v>5.7830024585727599E-5</v>
      </c>
      <c r="H3696" s="318">
        <v>6.0721525815013983E-5</v>
      </c>
      <c r="I3696" s="318">
        <v>-2.4749461299533301E-2</v>
      </c>
      <c r="J3696" s="318">
        <v>0</v>
      </c>
      <c r="K3696" s="318" t="s">
        <v>634</v>
      </c>
      <c r="O3696" s="318">
        <v>0</v>
      </c>
      <c r="P3696" s="318">
        <v>0</v>
      </c>
      <c r="Q3696" s="318">
        <v>0</v>
      </c>
      <c r="R3696" s="318">
        <v>5</v>
      </c>
      <c r="S3696" s="318">
        <v>0.21739130434782608</v>
      </c>
      <c r="T3696" s="318">
        <v>0</v>
      </c>
      <c r="U3696" s="318">
        <v>0</v>
      </c>
    </row>
    <row r="3697" spans="1:21" x14ac:dyDescent="0.2">
      <c r="A3697" s="318">
        <v>41919</v>
      </c>
      <c r="B3697" s="318">
        <v>574.50799600000005</v>
      </c>
      <c r="C3697" s="318">
        <v>-1.7225639635289291E-2</v>
      </c>
      <c r="D3697" s="318">
        <v>-3.2817932429046004E-3</v>
      </c>
      <c r="E3697" s="318">
        <v>8.2416558525045466E-3</v>
      </c>
      <c r="F3697" s="318">
        <v>8.8756293796202809E-3</v>
      </c>
      <c r="G3697" s="318">
        <v>6.792489119112244E-5</v>
      </c>
      <c r="H3697" s="318">
        <v>7.1321135750678565E-5</v>
      </c>
      <c r="I3697" s="318">
        <v>-2.1503969464127887E-2</v>
      </c>
      <c r="J3697" s="318">
        <v>0</v>
      </c>
      <c r="K3697" s="318" t="s">
        <v>634</v>
      </c>
      <c r="O3697" s="318">
        <v>0</v>
      </c>
      <c r="P3697" s="318">
        <v>0</v>
      </c>
      <c r="Q3697" s="318">
        <v>0</v>
      </c>
      <c r="R3697" s="318">
        <v>5</v>
      </c>
      <c r="S3697" s="318">
        <v>0.21739130434782608</v>
      </c>
      <c r="T3697" s="318">
        <v>0</v>
      </c>
      <c r="U3697" s="318">
        <v>0</v>
      </c>
    </row>
    <row r="3698" spans="1:21" x14ac:dyDescent="0.2">
      <c r="A3698" s="318">
        <v>41920</v>
      </c>
      <c r="B3698" s="318">
        <v>570.88800000000003</v>
      </c>
      <c r="C3698" s="318">
        <v>-6.3209720753663089E-3</v>
      </c>
      <c r="D3698" s="318">
        <v>-3.4441054630701632E-3</v>
      </c>
      <c r="E3698" s="318">
        <v>8.2675411745346643E-3</v>
      </c>
      <c r="F3698" s="318">
        <v>8.9035058802680988E-3</v>
      </c>
      <c r="G3698" s="318">
        <v>6.8352237072626015E-5</v>
      </c>
      <c r="H3698" s="318">
        <v>7.1769848926257318E-5</v>
      </c>
      <c r="I3698" s="318">
        <v>-2.4553531372552211E-2</v>
      </c>
      <c r="J3698" s="318">
        <v>0</v>
      </c>
      <c r="K3698" s="318" t="s">
        <v>634</v>
      </c>
      <c r="O3698" s="318">
        <v>0</v>
      </c>
      <c r="P3698" s="318">
        <v>0</v>
      </c>
      <c r="Q3698" s="318">
        <v>0</v>
      </c>
      <c r="R3698" s="318">
        <v>5</v>
      </c>
      <c r="S3698" s="318">
        <v>0.21739130434782608</v>
      </c>
      <c r="T3698" s="318">
        <v>0</v>
      </c>
      <c r="U3698" s="318">
        <v>0</v>
      </c>
    </row>
    <row r="3699" spans="1:21" x14ac:dyDescent="0.2">
      <c r="A3699" s="318">
        <v>41921</v>
      </c>
      <c r="B3699" s="318">
        <v>563.18102999999996</v>
      </c>
      <c r="C3699" s="318">
        <v>-1.3591921558162787E-2</v>
      </c>
      <c r="D3699" s="318">
        <v>-4.0219230855949063E-3</v>
      </c>
      <c r="E3699" s="318">
        <v>8.5412703198172214E-3</v>
      </c>
      <c r="F3699" s="318">
        <v>9.1982911136493147E-3</v>
      </c>
      <c r="G3699" s="318">
        <v>7.2953298676190582E-5</v>
      </c>
      <c r="H3699" s="318">
        <v>7.6600963610000121E-5</v>
      </c>
      <c r="I3699" s="318">
        <v>-3.1255319117570846E-2</v>
      </c>
      <c r="J3699" s="318">
        <v>0</v>
      </c>
      <c r="K3699" s="318" t="s">
        <v>634</v>
      </c>
      <c r="O3699" s="318">
        <v>0</v>
      </c>
      <c r="P3699" s="318">
        <v>0</v>
      </c>
      <c r="Q3699" s="318">
        <v>0</v>
      </c>
      <c r="R3699" s="318">
        <v>5</v>
      </c>
      <c r="S3699" s="318">
        <v>0.21739130434782608</v>
      </c>
      <c r="T3699" s="318">
        <v>0</v>
      </c>
      <c r="U3699" s="318">
        <v>0</v>
      </c>
    </row>
    <row r="3700" spans="1:21" x14ac:dyDescent="0.2">
      <c r="A3700" s="318">
        <v>41922</v>
      </c>
      <c r="B3700" s="318">
        <v>552.65502900000001</v>
      </c>
      <c r="C3700" s="318">
        <v>-1.8867132240681071E-2</v>
      </c>
      <c r="D3700" s="318">
        <v>-4.7888539380533017E-3</v>
      </c>
      <c r="E3700" s="318">
        <v>9.1255298833671332E-3</v>
      </c>
      <c r="F3700" s="318">
        <v>9.8274937205492206E-3</v>
      </c>
      <c r="G3700" s="318">
        <v>8.3275295652226555E-5</v>
      </c>
      <c r="H3700" s="318">
        <v>8.743906043483788E-5</v>
      </c>
      <c r="I3700" s="318">
        <v>-3.7826099399782633E-2</v>
      </c>
      <c r="J3700" s="318">
        <v>0</v>
      </c>
      <c r="K3700" s="318" t="s">
        <v>634</v>
      </c>
      <c r="O3700" s="318">
        <v>0</v>
      </c>
      <c r="P3700" s="318">
        <v>0</v>
      </c>
      <c r="Q3700" s="318">
        <v>0</v>
      </c>
      <c r="R3700" s="318">
        <v>5</v>
      </c>
      <c r="S3700" s="318">
        <v>0.21739130434782608</v>
      </c>
      <c r="T3700" s="318">
        <v>0</v>
      </c>
      <c r="U3700" s="318">
        <v>0</v>
      </c>
    </row>
    <row r="3701" spans="1:21" x14ac:dyDescent="0.2">
      <c r="A3701" s="318">
        <v>41925</v>
      </c>
      <c r="B3701" s="318">
        <v>555.49499500000002</v>
      </c>
      <c r="C3701" s="318">
        <v>5.1256096306318902E-3</v>
      </c>
      <c r="D3701" s="318">
        <v>-4.7581091062900453E-3</v>
      </c>
      <c r="E3701" s="318">
        <v>9.1593438291421077E-3</v>
      </c>
      <c r="F3701" s="318">
        <v>9.8639087390761156E-3</v>
      </c>
      <c r="G3701" s="318">
        <v>8.389357938044361E-5</v>
      </c>
      <c r="H3701" s="318">
        <v>8.8088258349465791E-5</v>
      </c>
      <c r="I3701" s="318">
        <v>-4.7481410074148432E-2</v>
      </c>
      <c r="J3701" s="318">
        <v>0</v>
      </c>
      <c r="K3701" s="318" t="s">
        <v>634</v>
      </c>
      <c r="O3701" s="318">
        <v>0</v>
      </c>
      <c r="P3701" s="318">
        <v>0</v>
      </c>
      <c r="Q3701" s="318">
        <v>0</v>
      </c>
      <c r="R3701" s="318">
        <v>5</v>
      </c>
      <c r="S3701" s="318">
        <v>0.21739130434782608</v>
      </c>
      <c r="T3701" s="318">
        <v>0</v>
      </c>
      <c r="U3701" s="318">
        <v>0</v>
      </c>
    </row>
    <row r="3702" spans="1:21" x14ac:dyDescent="0.2">
      <c r="A3702" s="318">
        <v>41926</v>
      </c>
      <c r="B3702" s="318">
        <v>558.20599400000003</v>
      </c>
      <c r="C3702" s="318">
        <v>4.8684599931710214E-3</v>
      </c>
      <c r="D3702" s="318">
        <v>-4.3805313302961845E-3</v>
      </c>
      <c r="E3702" s="318">
        <v>9.3932615938577164E-3</v>
      </c>
      <c r="F3702" s="318">
        <v>1.0115820178000617E-2</v>
      </c>
      <c r="G3702" s="318">
        <v>8.8233363370642407E-5</v>
      </c>
      <c r="H3702" s="318">
        <v>9.2645031539174529E-5</v>
      </c>
      <c r="I3702" s="318">
        <v>-4.8053860624690088E-2</v>
      </c>
      <c r="J3702" s="318">
        <v>0</v>
      </c>
      <c r="K3702" s="318" t="s">
        <v>634</v>
      </c>
      <c r="O3702" s="318">
        <v>0</v>
      </c>
      <c r="P3702" s="318">
        <v>0</v>
      </c>
      <c r="Q3702" s="318">
        <v>0</v>
      </c>
      <c r="R3702" s="318">
        <v>5</v>
      </c>
      <c r="S3702" s="318">
        <v>0.21739130434782608</v>
      </c>
      <c r="T3702" s="318">
        <v>0</v>
      </c>
      <c r="U3702" s="318">
        <v>0</v>
      </c>
    </row>
    <row r="3703" spans="1:21" x14ac:dyDescent="0.2">
      <c r="A3703" s="318">
        <v>41927</v>
      </c>
      <c r="B3703" s="318">
        <v>547.25500499999998</v>
      </c>
      <c r="C3703" s="318">
        <v>-1.9813177041482742E-2</v>
      </c>
      <c r="D3703" s="318">
        <v>-5.3953895281900529E-3</v>
      </c>
      <c r="E3703" s="318">
        <v>9.8656932683016136E-3</v>
      </c>
      <c r="F3703" s="318">
        <v>1.0624592750478661E-2</v>
      </c>
      <c r="G3703" s="318">
        <v>9.7331903664211759E-5</v>
      </c>
      <c r="H3703" s="318">
        <v>1.0219849884742235E-4</v>
      </c>
      <c r="I3703" s="318">
        <v>-4.5605466320724701E-2</v>
      </c>
      <c r="J3703" s="318">
        <v>0</v>
      </c>
      <c r="K3703" s="318" t="s">
        <v>634</v>
      </c>
      <c r="O3703" s="318">
        <v>0</v>
      </c>
      <c r="P3703" s="318">
        <v>0</v>
      </c>
      <c r="Q3703" s="318">
        <v>0</v>
      </c>
      <c r="R3703" s="318">
        <v>5</v>
      </c>
      <c r="S3703" s="318">
        <v>0.21739130434782608</v>
      </c>
      <c r="T3703" s="318">
        <v>0</v>
      </c>
      <c r="U3703" s="318">
        <v>0</v>
      </c>
    </row>
    <row r="3704" spans="1:21" x14ac:dyDescent="0.2">
      <c r="A3704" s="318">
        <v>41929</v>
      </c>
      <c r="B3704" s="318">
        <v>553.54400599999997</v>
      </c>
      <c r="C3704" s="318">
        <v>3.8161364655112433E-2</v>
      </c>
      <c r="D3704" s="318">
        <v>-5.319555866744481E-3</v>
      </c>
      <c r="E3704" s="318">
        <v>1.4281449618559917E-2</v>
      </c>
      <c r="F3704" s="318">
        <v>1.5380022666141448E-2</v>
      </c>
      <c r="G3704" s="318">
        <v>2.039598032074652E-4</v>
      </c>
      <c r="H3704" s="318">
        <v>2.1415779336783847E-4</v>
      </c>
      <c r="I3704" s="318">
        <v>-7.0041887613452272E-2</v>
      </c>
      <c r="J3704" s="318">
        <v>0</v>
      </c>
      <c r="K3704" s="318" t="s">
        <v>634</v>
      </c>
      <c r="O3704" s="318">
        <v>0</v>
      </c>
      <c r="P3704" s="318">
        <v>0</v>
      </c>
      <c r="Q3704" s="318">
        <v>0</v>
      </c>
      <c r="R3704" s="318">
        <v>5</v>
      </c>
      <c r="S3704" s="318">
        <v>0.21739130434782608</v>
      </c>
      <c r="T3704" s="318">
        <v>0</v>
      </c>
      <c r="U3704" s="318">
        <v>0</v>
      </c>
    </row>
    <row r="3705" spans="1:21" x14ac:dyDescent="0.2">
      <c r="A3705" s="318">
        <v>41932</v>
      </c>
      <c r="B3705" s="318">
        <v>548.580017</v>
      </c>
      <c r="C3705" s="318">
        <v>-9.0081015632331955E-3</v>
      </c>
      <c r="D3705" s="318">
        <v>-5.6953242345897563E-3</v>
      </c>
      <c r="E3705" s="318">
        <v>1.4269152797848593E-2</v>
      </c>
      <c r="F3705" s="318">
        <v>1.5366779936144638E-2</v>
      </c>
      <c r="G3705" s="318">
        <v>2.0360872156835035E-4</v>
      </c>
      <c r="H3705" s="318">
        <v>2.1378915764676788E-4</v>
      </c>
      <c r="I3705" s="318">
        <v>-5.4144671095638697E-2</v>
      </c>
      <c r="J3705" s="318">
        <v>0</v>
      </c>
      <c r="K3705" s="318" t="s">
        <v>634</v>
      </c>
      <c r="O3705" s="318">
        <v>0</v>
      </c>
      <c r="P3705" s="318">
        <v>0</v>
      </c>
      <c r="Q3705" s="318">
        <v>0</v>
      </c>
      <c r="R3705" s="318">
        <v>5</v>
      </c>
      <c r="S3705" s="318">
        <v>0.21739130434782608</v>
      </c>
      <c r="T3705" s="318">
        <v>0</v>
      </c>
      <c r="U3705" s="318">
        <v>0</v>
      </c>
    </row>
    <row r="3706" spans="1:21" x14ac:dyDescent="0.2">
      <c r="A3706" s="318">
        <v>41933</v>
      </c>
      <c r="B3706" s="318">
        <v>567.11602800000003</v>
      </c>
      <c r="C3706" s="318">
        <v>3.323076532002877E-2</v>
      </c>
      <c r="D3706" s="318">
        <v>-3.9099142289967673E-3</v>
      </c>
      <c r="E3706" s="318">
        <v>1.6610872065297752E-2</v>
      </c>
      <c r="F3706" s="318">
        <v>1.7888631454936039E-2</v>
      </c>
      <c r="G3706" s="318">
        <v>2.759210707696892E-4</v>
      </c>
      <c r="H3706" s="318">
        <v>2.8971712430817366E-4</v>
      </c>
      <c r="I3706" s="318">
        <v>-5.9367997063828164E-2</v>
      </c>
      <c r="J3706" s="318">
        <v>0</v>
      </c>
      <c r="K3706" s="318" t="s">
        <v>634</v>
      </c>
      <c r="O3706" s="318">
        <v>0</v>
      </c>
      <c r="P3706" s="318">
        <v>0</v>
      </c>
      <c r="Q3706" s="318">
        <v>0</v>
      </c>
      <c r="R3706" s="318">
        <v>5</v>
      </c>
      <c r="S3706" s="318">
        <v>0.21739130434782608</v>
      </c>
      <c r="T3706" s="318">
        <v>0</v>
      </c>
      <c r="U3706" s="318">
        <v>0</v>
      </c>
    </row>
    <row r="3707" spans="1:21" x14ac:dyDescent="0.2">
      <c r="A3707" s="318">
        <v>41934</v>
      </c>
      <c r="B3707" s="318">
        <v>574.58099400000003</v>
      </c>
      <c r="C3707" s="318">
        <v>1.3077151361541221E-2</v>
      </c>
      <c r="D3707" s="318">
        <v>-2.6936542847897345E-3</v>
      </c>
      <c r="E3707" s="318">
        <v>1.6885998809389995E-2</v>
      </c>
      <c r="F3707" s="318">
        <v>1.8184921794727686E-2</v>
      </c>
      <c r="G3707" s="318">
        <v>2.8513695579072035E-4</v>
      </c>
      <c r="H3707" s="318">
        <v>2.9939380358025638E-4</v>
      </c>
      <c r="I3707" s="318">
        <v>-4.1311414341979068E-2</v>
      </c>
      <c r="J3707" s="318">
        <v>0</v>
      </c>
      <c r="K3707" s="318" t="s">
        <v>634</v>
      </c>
      <c r="O3707" s="318">
        <v>0</v>
      </c>
      <c r="P3707" s="318">
        <v>0</v>
      </c>
      <c r="Q3707" s="318">
        <v>0</v>
      </c>
      <c r="R3707" s="318">
        <v>5</v>
      </c>
      <c r="S3707" s="318">
        <v>0.21739130434782608</v>
      </c>
      <c r="T3707" s="318">
        <v>0</v>
      </c>
      <c r="U3707" s="318">
        <v>0</v>
      </c>
    </row>
    <row r="3708" spans="1:21" x14ac:dyDescent="0.2">
      <c r="A3708" s="318">
        <v>41935</v>
      </c>
      <c r="B3708" s="318">
        <v>573.125</v>
      </c>
      <c r="C3708" s="318">
        <v>-2.5372260643295517E-3</v>
      </c>
      <c r="D3708" s="318">
        <v>-2.85596264718248E-3</v>
      </c>
      <c r="E3708" s="318">
        <v>1.686638939160633E-2</v>
      </c>
      <c r="F3708" s="318">
        <v>1.8163803960191433E-2</v>
      </c>
      <c r="G3708" s="318">
        <v>2.8447509110929059E-4</v>
      </c>
      <c r="H3708" s="318">
        <v>2.9869884566475515E-4</v>
      </c>
      <c r="I3708" s="318">
        <v>-3.2690504392186293E-2</v>
      </c>
      <c r="J3708" s="318">
        <v>0</v>
      </c>
      <c r="K3708" s="318" t="s">
        <v>634</v>
      </c>
      <c r="O3708" s="318">
        <v>0</v>
      </c>
      <c r="P3708" s="318">
        <v>0</v>
      </c>
      <c r="Q3708" s="318">
        <v>0</v>
      </c>
      <c r="R3708" s="318">
        <v>5</v>
      </c>
      <c r="S3708" s="318">
        <v>0.21739130434782608</v>
      </c>
      <c r="T3708" s="318">
        <v>0</v>
      </c>
      <c r="U3708" s="318">
        <v>0</v>
      </c>
    </row>
    <row r="3709" spans="1:21" x14ac:dyDescent="0.2">
      <c r="A3709" s="318">
        <v>41936</v>
      </c>
      <c r="B3709" s="318">
        <v>573.580017</v>
      </c>
      <c r="C3709" s="318">
        <v>7.9360780172006208E-4</v>
      </c>
      <c r="D3709" s="318">
        <v>-2.5179199399658994E-3</v>
      </c>
      <c r="E3709" s="318">
        <v>1.686493937686314E-2</v>
      </c>
      <c r="F3709" s="318">
        <v>1.8162242405852611E-2</v>
      </c>
      <c r="G3709" s="318">
        <v>2.8442618018526889E-4</v>
      </c>
      <c r="H3709" s="318">
        <v>2.9864748919453235E-4</v>
      </c>
      <c r="I3709" s="318">
        <v>-3.4085724014838954E-2</v>
      </c>
      <c r="J3709" s="318">
        <v>0</v>
      </c>
      <c r="K3709" s="318" t="s">
        <v>634</v>
      </c>
      <c r="O3709" s="318">
        <v>0</v>
      </c>
      <c r="P3709" s="318">
        <v>0</v>
      </c>
      <c r="Q3709" s="318">
        <v>0</v>
      </c>
      <c r="R3709" s="318">
        <v>5</v>
      </c>
      <c r="S3709" s="318">
        <v>0.21739130434782608</v>
      </c>
      <c r="T3709" s="318">
        <v>0</v>
      </c>
      <c r="U3709" s="318">
        <v>0</v>
      </c>
    </row>
    <row r="3710" spans="1:21" x14ac:dyDescent="0.2">
      <c r="A3710" s="318">
        <v>41939</v>
      </c>
      <c r="B3710" s="318">
        <v>571.21502699999996</v>
      </c>
      <c r="C3710" s="318">
        <v>-4.1317323600088864E-3</v>
      </c>
      <c r="D3710" s="318">
        <v>-2.881708835782907E-3</v>
      </c>
      <c r="E3710" s="318">
        <v>1.6810769001838172E-2</v>
      </c>
      <c r="F3710" s="318">
        <v>1.8103905078902645E-2</v>
      </c>
      <c r="G3710" s="318">
        <v>2.826019544331632E-4</v>
      </c>
      <c r="H3710" s="318">
        <v>2.9673205215482139E-4</v>
      </c>
      <c r="I3710" s="318">
        <v>-3.3642691078426316E-2</v>
      </c>
      <c r="J3710" s="318">
        <v>0</v>
      </c>
      <c r="K3710" s="318" t="s">
        <v>634</v>
      </c>
      <c r="O3710" s="318">
        <v>0</v>
      </c>
      <c r="P3710" s="318">
        <v>0</v>
      </c>
      <c r="Q3710" s="318">
        <v>0</v>
      </c>
      <c r="R3710" s="318">
        <v>5</v>
      </c>
      <c r="S3710" s="318">
        <v>0.21739130434782608</v>
      </c>
      <c r="T3710" s="318">
        <v>0</v>
      </c>
      <c r="U3710" s="318">
        <v>0</v>
      </c>
    </row>
    <row r="3711" spans="1:21" x14ac:dyDescent="0.2">
      <c r="A3711" s="318">
        <v>41940</v>
      </c>
      <c r="B3711" s="318">
        <v>579.20202600000005</v>
      </c>
      <c r="C3711" s="318">
        <v>1.3885620541125363E-2</v>
      </c>
      <c r="D3711" s="318">
        <v>-2.2498290643617018E-3</v>
      </c>
      <c r="E3711" s="318">
        <v>1.719384006889799E-2</v>
      </c>
      <c r="F3711" s="318">
        <v>1.8516443151120911E-2</v>
      </c>
      <c r="G3711" s="318">
        <v>2.9562813631484205E-4</v>
      </c>
      <c r="H3711" s="318">
        <v>3.1040954313058417E-4</v>
      </c>
      <c r="I3711" s="318">
        <v>-3.4680207076496328E-2</v>
      </c>
      <c r="J3711" s="318">
        <v>0</v>
      </c>
      <c r="K3711" s="318" t="s">
        <v>634</v>
      </c>
      <c r="O3711" s="318">
        <v>0</v>
      </c>
      <c r="P3711" s="318">
        <v>0</v>
      </c>
      <c r="Q3711" s="318">
        <v>0</v>
      </c>
      <c r="R3711" s="318">
        <v>5</v>
      </c>
      <c r="S3711" s="318">
        <v>0.21739130434782608</v>
      </c>
      <c r="T3711" s="318">
        <v>0</v>
      </c>
      <c r="U3711" s="318">
        <v>0</v>
      </c>
    </row>
    <row r="3712" spans="1:21" x14ac:dyDescent="0.2">
      <c r="A3712" s="318">
        <v>41941</v>
      </c>
      <c r="B3712" s="318">
        <v>585.78698699999995</v>
      </c>
      <c r="C3712" s="318">
        <v>1.1304881087097091E-2</v>
      </c>
      <c r="D3712" s="318">
        <v>-1.880354123697196E-3</v>
      </c>
      <c r="E3712" s="318">
        <v>1.7406659051682181E-2</v>
      </c>
      <c r="F3712" s="318">
        <v>1.8745632824888503E-2</v>
      </c>
      <c r="G3712" s="318">
        <v>3.0299177934150926E-4</v>
      </c>
      <c r="H3712" s="318">
        <v>3.1814136830858472E-4</v>
      </c>
      <c r="I3712" s="318">
        <v>-2.5814829105868142E-2</v>
      </c>
      <c r="J3712" s="318">
        <v>0</v>
      </c>
      <c r="K3712" s="318" t="s">
        <v>634</v>
      </c>
      <c r="O3712" s="318">
        <v>0</v>
      </c>
      <c r="P3712" s="318">
        <v>0</v>
      </c>
      <c r="Q3712" s="318">
        <v>0</v>
      </c>
      <c r="R3712" s="318">
        <v>5</v>
      </c>
      <c r="S3712" s="318">
        <v>0.21739130434782608</v>
      </c>
      <c r="T3712" s="318">
        <v>0</v>
      </c>
      <c r="U3712" s="318">
        <v>0</v>
      </c>
    </row>
    <row r="3713" spans="1:21" x14ac:dyDescent="0.2">
      <c r="A3713" s="318">
        <v>41942</v>
      </c>
      <c r="B3713" s="318">
        <v>581.05902100000003</v>
      </c>
      <c r="C3713" s="318">
        <v>-8.1038831902436829E-3</v>
      </c>
      <c r="D3713" s="318">
        <v>-1.7524356405266511E-3</v>
      </c>
      <c r="E3713" s="318">
        <v>1.7347679141885109E-2</v>
      </c>
      <c r="F3713" s="318">
        <v>1.8682115998953194E-2</v>
      </c>
      <c r="G3713" s="318">
        <v>3.0094197160979565E-4</v>
      </c>
      <c r="H3713" s="318">
        <v>3.1598907019028547E-4</v>
      </c>
      <c r="I3713" s="318">
        <v>-2.0008463541496744E-2</v>
      </c>
      <c r="J3713" s="318">
        <v>0</v>
      </c>
      <c r="K3713" s="318" t="s">
        <v>634</v>
      </c>
      <c r="O3713" s="318">
        <v>0</v>
      </c>
      <c r="P3713" s="318">
        <v>0</v>
      </c>
      <c r="Q3713" s="318">
        <v>0</v>
      </c>
      <c r="R3713" s="318">
        <v>5</v>
      </c>
      <c r="S3713" s="318">
        <v>0.21739130434782608</v>
      </c>
      <c r="T3713" s="318">
        <v>0</v>
      </c>
      <c r="U3713" s="318">
        <v>0</v>
      </c>
    </row>
    <row r="3714" spans="1:21" x14ac:dyDescent="0.2">
      <c r="A3714" s="318">
        <v>41943</v>
      </c>
      <c r="B3714" s="318">
        <v>585.283997</v>
      </c>
      <c r="C3714" s="318">
        <v>7.2448574987137157E-3</v>
      </c>
      <c r="D3714" s="318">
        <v>-4.2776529395524392E-5</v>
      </c>
      <c r="E3714" s="318">
        <v>1.6301074462409391E-2</v>
      </c>
      <c r="F3714" s="318">
        <v>1.7555003267210111E-2</v>
      </c>
      <c r="G3714" s="318">
        <v>2.6572502862901558E-4</v>
      </c>
      <c r="H3714" s="318">
        <v>2.7901128006046637E-4</v>
      </c>
      <c r="I3714" s="318">
        <v>-2.3230622219327545E-2</v>
      </c>
      <c r="J3714" s="318">
        <v>0</v>
      </c>
      <c r="K3714" s="318" t="s">
        <v>634</v>
      </c>
      <c r="O3714" s="318">
        <v>0</v>
      </c>
      <c r="P3714" s="318">
        <v>0</v>
      </c>
      <c r="Q3714" s="318">
        <v>0</v>
      </c>
      <c r="R3714" s="318">
        <v>5</v>
      </c>
      <c r="S3714" s="318">
        <v>0.21739130434782608</v>
      </c>
      <c r="T3714" s="318">
        <v>0</v>
      </c>
      <c r="U3714" s="318">
        <v>0</v>
      </c>
    </row>
    <row r="3715" spans="1:21" x14ac:dyDescent="0.2">
      <c r="A3715" s="318">
        <v>41946</v>
      </c>
      <c r="B3715" s="318">
        <v>585.19799799999998</v>
      </c>
      <c r="C3715" s="318">
        <v>-1.469463016468428E-4</v>
      </c>
      <c r="D3715" s="318">
        <v>4.7464489277532198E-5</v>
      </c>
      <c r="E3715" s="318">
        <v>1.6294697736384433E-2</v>
      </c>
      <c r="F3715" s="318">
        <v>1.7548136023798618E-2</v>
      </c>
      <c r="G3715" s="318">
        <v>2.6551717432013195E-4</v>
      </c>
      <c r="H3715" s="318">
        <v>2.7879303303613855E-4</v>
      </c>
      <c r="I3715" s="318">
        <v>-1.5686731558462032E-2</v>
      </c>
      <c r="J3715" s="318">
        <v>0</v>
      </c>
      <c r="K3715" s="318" t="s">
        <v>634</v>
      </c>
      <c r="O3715" s="318">
        <v>0</v>
      </c>
      <c r="P3715" s="318">
        <v>0</v>
      </c>
      <c r="Q3715" s="318">
        <v>0</v>
      </c>
      <c r="R3715" s="318">
        <v>5</v>
      </c>
      <c r="S3715" s="318">
        <v>0.21739130434782608</v>
      </c>
      <c r="T3715" s="318">
        <v>0</v>
      </c>
      <c r="U3715" s="318">
        <v>0</v>
      </c>
    </row>
    <row r="3716" spans="1:21" x14ac:dyDescent="0.2">
      <c r="A3716" s="318">
        <v>41947</v>
      </c>
      <c r="B3716" s="318">
        <v>577.95001200000002</v>
      </c>
      <c r="C3716" s="318">
        <v>-1.2462867584167982E-2</v>
      </c>
      <c r="D3716" s="318">
        <v>-5.3582259588831952E-4</v>
      </c>
      <c r="E3716" s="318">
        <v>1.6522165286798274E-2</v>
      </c>
      <c r="F3716" s="318">
        <v>1.7793101078090449E-2</v>
      </c>
      <c r="G3716" s="318">
        <v>2.7298194576428193E-4</v>
      </c>
      <c r="H3716" s="318">
        <v>2.8663104305249606E-4</v>
      </c>
      <c r="I3716" s="318">
        <v>-1.4583416629956608E-2</v>
      </c>
      <c r="J3716" s="318">
        <v>0</v>
      </c>
      <c r="K3716" s="318" t="s">
        <v>634</v>
      </c>
      <c r="O3716" s="318">
        <v>0</v>
      </c>
      <c r="P3716" s="318">
        <v>0</v>
      </c>
      <c r="Q3716" s="318">
        <v>0</v>
      </c>
      <c r="R3716" s="318">
        <v>5</v>
      </c>
      <c r="S3716" s="318">
        <v>0.21739130434782608</v>
      </c>
      <c r="T3716" s="318">
        <v>0</v>
      </c>
      <c r="U3716" s="318">
        <v>0</v>
      </c>
    </row>
    <row r="3717" spans="1:21" x14ac:dyDescent="0.2">
      <c r="A3717" s="318">
        <v>41948</v>
      </c>
      <c r="B3717" s="318">
        <v>585.24102800000003</v>
      </c>
      <c r="C3717" s="318">
        <v>1.2536395549424637E-2</v>
      </c>
      <c r="D3717" s="318">
        <v>8.8141717481234354E-4</v>
      </c>
      <c r="E3717" s="318">
        <v>1.6293851401364322E-2</v>
      </c>
      <c r="F3717" s="318">
        <v>1.7547224586084653E-2</v>
      </c>
      <c r="G3717" s="318">
        <v>2.6548959348974204E-4</v>
      </c>
      <c r="H3717" s="318">
        <v>2.7876407316422915E-4</v>
      </c>
      <c r="I3717" s="318">
        <v>-1.7328359036816472E-2</v>
      </c>
      <c r="J3717" s="318">
        <v>0</v>
      </c>
      <c r="K3717" s="318" t="s">
        <v>634</v>
      </c>
      <c r="O3717" s="318">
        <v>0</v>
      </c>
      <c r="P3717" s="318">
        <v>0</v>
      </c>
      <c r="Q3717" s="318">
        <v>0</v>
      </c>
      <c r="R3717" s="318">
        <v>5</v>
      </c>
      <c r="S3717" s="318">
        <v>0.21739130434782608</v>
      </c>
      <c r="T3717" s="318">
        <v>0</v>
      </c>
      <c r="U3717" s="318">
        <v>0</v>
      </c>
    </row>
    <row r="3718" spans="1:21" x14ac:dyDescent="0.2">
      <c r="A3718" s="318">
        <v>41949</v>
      </c>
      <c r="B3718" s="318">
        <v>584.658997</v>
      </c>
      <c r="C3718" s="318">
        <v>-9.9500989072934492E-4</v>
      </c>
      <c r="D3718" s="318">
        <v>1.1350344216998181E-3</v>
      </c>
      <c r="E3718" s="318">
        <v>1.6217409906563E-2</v>
      </c>
      <c r="F3718" s="318">
        <v>1.7464902976298616E-2</v>
      </c>
      <c r="G3718" s="318">
        <v>2.630043840774877E-4</v>
      </c>
      <c r="H3718" s="318">
        <v>2.7615460328136212E-4</v>
      </c>
      <c r="I3718" s="318">
        <v>-6.1778607271384574E-3</v>
      </c>
      <c r="J3718" s="318">
        <v>0</v>
      </c>
      <c r="K3718" s="318" t="s">
        <v>634</v>
      </c>
      <c r="O3718" s="318">
        <v>0</v>
      </c>
      <c r="P3718" s="318">
        <v>0</v>
      </c>
      <c r="Q3718" s="318">
        <v>0</v>
      </c>
      <c r="R3718" s="318">
        <v>5</v>
      </c>
      <c r="S3718" s="318">
        <v>0.21739130434782608</v>
      </c>
      <c r="T3718" s="318">
        <v>0</v>
      </c>
      <c r="U3718" s="318">
        <v>0</v>
      </c>
    </row>
    <row r="3719" spans="1:21" x14ac:dyDescent="0.2">
      <c r="A3719" s="318">
        <v>41953</v>
      </c>
      <c r="B3719" s="318">
        <v>591.56500200000005</v>
      </c>
      <c r="C3719" s="318">
        <v>6.5957527083439962E-3</v>
      </c>
      <c r="D3719" s="318">
        <v>3.2398848268688227E-3</v>
      </c>
      <c r="E3719" s="318">
        <v>1.5159147745506576E-2</v>
      </c>
      <c r="F3719" s="318">
        <v>1.6325236033622466E-2</v>
      </c>
      <c r="G3719" s="318">
        <v>2.2979976037009711E-4</v>
      </c>
      <c r="H3719" s="318">
        <v>2.4128974838860199E-4</v>
      </c>
      <c r="I3719" s="318">
        <v>-1.5453047617232606E-3</v>
      </c>
      <c r="J3719" s="318">
        <v>0</v>
      </c>
      <c r="K3719" s="318" t="s">
        <v>634</v>
      </c>
      <c r="O3719" s="318">
        <v>0</v>
      </c>
      <c r="P3719" s="318">
        <v>0</v>
      </c>
      <c r="Q3719" s="318">
        <v>0</v>
      </c>
      <c r="R3719" s="318">
        <v>6</v>
      </c>
      <c r="S3719" s="318">
        <v>0.2608695652173913</v>
      </c>
      <c r="T3719" s="318">
        <v>0</v>
      </c>
      <c r="U3719" s="318">
        <v>0</v>
      </c>
    </row>
    <row r="3720" spans="1:21" x14ac:dyDescent="0.2">
      <c r="A3720" s="318">
        <v>41954</v>
      </c>
      <c r="B3720" s="318">
        <v>593.65801999999996</v>
      </c>
      <c r="C3720" s="318">
        <v>3.5318587925576772E-3</v>
      </c>
      <c r="D3720" s="318">
        <v>3.1639919298176696E-3</v>
      </c>
      <c r="E3720" s="318">
        <v>1.5153223326729491E-2</v>
      </c>
      <c r="F3720" s="318">
        <v>1.6318855890324068E-2</v>
      </c>
      <c r="G3720" s="318">
        <v>2.2962017718973878E-4</v>
      </c>
      <c r="H3720" s="318">
        <v>2.4110118604922572E-4</v>
      </c>
      <c r="I3720" s="318">
        <v>5.083816755803966E-3</v>
      </c>
      <c r="J3720" s="318">
        <v>0</v>
      </c>
      <c r="K3720" s="318" t="s">
        <v>634</v>
      </c>
      <c r="O3720" s="318">
        <v>0</v>
      </c>
      <c r="P3720" s="318">
        <v>0</v>
      </c>
      <c r="Q3720" s="318">
        <v>0</v>
      </c>
      <c r="R3720" s="318">
        <v>6</v>
      </c>
      <c r="S3720" s="318">
        <v>0.2608695652173913</v>
      </c>
      <c r="T3720" s="318">
        <v>0</v>
      </c>
      <c r="U3720" s="318">
        <v>0</v>
      </c>
    </row>
    <row r="3721" spans="1:21" x14ac:dyDescent="0.2">
      <c r="A3721" s="318">
        <v>41955</v>
      </c>
      <c r="B3721" s="318">
        <v>590.85101299999997</v>
      </c>
      <c r="C3721" s="318">
        <v>-4.7395371015812619E-3</v>
      </c>
      <c r="D3721" s="318">
        <v>2.7064682586389901E-3</v>
      </c>
      <c r="E3721" s="318">
        <v>1.5243963096029991E-2</v>
      </c>
      <c r="F3721" s="318">
        <v>1.6416575641878449E-2</v>
      </c>
      <c r="G3721" s="318">
        <v>2.3237841087312425E-4</v>
      </c>
      <c r="H3721" s="318">
        <v>2.4399733141678047E-4</v>
      </c>
      <c r="I3721" s="318">
        <v>4.6558449113089373E-3</v>
      </c>
      <c r="J3721" s="318">
        <v>0</v>
      </c>
      <c r="K3721" s="318" t="s">
        <v>634</v>
      </c>
      <c r="O3721" s="318">
        <v>0</v>
      </c>
      <c r="P3721" s="318">
        <v>0</v>
      </c>
      <c r="Q3721" s="318">
        <v>0</v>
      </c>
      <c r="R3721" s="318">
        <v>6</v>
      </c>
      <c r="S3721" s="318">
        <v>0.2608695652173913</v>
      </c>
      <c r="T3721" s="318">
        <v>0</v>
      </c>
      <c r="U3721" s="318">
        <v>0</v>
      </c>
    </row>
    <row r="3722" spans="1:21" x14ac:dyDescent="0.2">
      <c r="A3722" s="318">
        <v>41956</v>
      </c>
      <c r="B3722" s="318">
        <v>587.22497599999997</v>
      </c>
      <c r="C3722" s="318">
        <v>-6.1558821069912506E-3</v>
      </c>
      <c r="D3722" s="318">
        <v>3.3568156364719168E-3</v>
      </c>
      <c r="E3722" s="318">
        <v>1.4508778482479908E-2</v>
      </c>
      <c r="F3722" s="318">
        <v>1.5624838365747592E-2</v>
      </c>
      <c r="G3722" s="318">
        <v>2.1050465305367201E-4</v>
      </c>
      <c r="H3722" s="318">
        <v>2.2102988570635562E-4</v>
      </c>
      <c r="I3722" s="318">
        <v>7.9016227275908091E-4</v>
      </c>
      <c r="J3722" s="318">
        <v>0</v>
      </c>
      <c r="K3722" s="318" t="s">
        <v>634</v>
      </c>
      <c r="O3722" s="318">
        <v>0</v>
      </c>
      <c r="P3722" s="318">
        <v>0</v>
      </c>
      <c r="Q3722" s="318">
        <v>0</v>
      </c>
      <c r="R3722" s="318">
        <v>6</v>
      </c>
      <c r="S3722" s="318">
        <v>0.2608695652173913</v>
      </c>
      <c r="T3722" s="318">
        <v>0</v>
      </c>
      <c r="U3722" s="318">
        <v>0</v>
      </c>
    </row>
    <row r="3723" spans="1:21" x14ac:dyDescent="0.2">
      <c r="A3723" s="318">
        <v>41957</v>
      </c>
      <c r="B3723" s="318">
        <v>598.63000499999998</v>
      </c>
      <c r="C3723" s="318">
        <v>1.9235708999013008E-2</v>
      </c>
      <c r="D3723" s="318">
        <v>5.5458966739574877E-3</v>
      </c>
      <c r="E3723" s="318">
        <v>1.3145496927967282E-2</v>
      </c>
      <c r="F3723" s="318">
        <v>1.415668899934938E-2</v>
      </c>
      <c r="G3723" s="318">
        <v>1.7280408948319725E-4</v>
      </c>
      <c r="H3723" s="318">
        <v>1.8144429395735713E-4</v>
      </c>
      <c r="I3723" s="318">
        <v>4.7088797796415266E-4</v>
      </c>
      <c r="J3723" s="318">
        <v>0</v>
      </c>
      <c r="K3723" s="318" t="s">
        <v>634</v>
      </c>
      <c r="O3723" s="318">
        <v>0</v>
      </c>
      <c r="P3723" s="318">
        <v>0</v>
      </c>
      <c r="Q3723" s="318">
        <v>0</v>
      </c>
      <c r="R3723" s="318">
        <v>6</v>
      </c>
      <c r="S3723" s="318">
        <v>0.2608695652173913</v>
      </c>
      <c r="T3723" s="318">
        <v>0</v>
      </c>
      <c r="U3723" s="318">
        <v>0</v>
      </c>
    </row>
    <row r="3724" spans="1:21" x14ac:dyDescent="0.2">
      <c r="A3724" s="318">
        <v>41960</v>
      </c>
      <c r="B3724" s="318">
        <v>598.33697500000005</v>
      </c>
      <c r="C3724" s="318">
        <v>-4.896208679940722E-4</v>
      </c>
      <c r="D3724" s="318">
        <v>3.7053735538095582E-3</v>
      </c>
      <c r="E3724" s="318">
        <v>1.085726134336285E-2</v>
      </c>
      <c r="F3724" s="318">
        <v>1.1692435292852299E-2</v>
      </c>
      <c r="G3724" s="318">
        <v>1.1788012387808127E-4</v>
      </c>
      <c r="H3724" s="318">
        <v>1.2377413007198535E-4</v>
      </c>
      <c r="I3724" s="318">
        <v>1.2906509149054918E-2</v>
      </c>
      <c r="J3724" s="318">
        <v>0</v>
      </c>
      <c r="K3724" s="318" t="s">
        <v>634</v>
      </c>
      <c r="O3724" s="318">
        <v>0</v>
      </c>
      <c r="P3724" s="318">
        <v>0</v>
      </c>
      <c r="Q3724" s="318">
        <v>0</v>
      </c>
      <c r="R3724" s="318">
        <v>6</v>
      </c>
      <c r="S3724" s="318">
        <v>0.2608695652173913</v>
      </c>
      <c r="T3724" s="318">
        <v>0</v>
      </c>
      <c r="U3724" s="318">
        <v>0</v>
      </c>
    </row>
    <row r="3725" spans="1:21" x14ac:dyDescent="0.2">
      <c r="A3725" s="318">
        <v>41961</v>
      </c>
      <c r="B3725" s="318">
        <v>600.89099099999999</v>
      </c>
      <c r="C3725" s="318">
        <v>4.2594401295374786E-3</v>
      </c>
      <c r="D3725" s="318">
        <v>4.3371612534653034E-3</v>
      </c>
      <c r="E3725" s="318">
        <v>1.0459193917635664E-2</v>
      </c>
      <c r="F3725" s="318">
        <v>1.126374729591533E-2</v>
      </c>
      <c r="G3725" s="318">
        <v>1.0939473740670687E-4</v>
      </c>
      <c r="H3725" s="318">
        <v>1.1486447427704222E-4</v>
      </c>
      <c r="I3725" s="318">
        <v>4.9168011780320459E-3</v>
      </c>
      <c r="J3725" s="318">
        <v>0</v>
      </c>
      <c r="K3725" s="318" t="s">
        <v>634</v>
      </c>
      <c r="O3725" s="318">
        <v>0</v>
      </c>
      <c r="P3725" s="318">
        <v>0</v>
      </c>
      <c r="Q3725" s="318">
        <v>0</v>
      </c>
      <c r="R3725" s="318">
        <v>6</v>
      </c>
      <c r="S3725" s="318">
        <v>0.2608695652173913</v>
      </c>
      <c r="T3725" s="318">
        <v>0</v>
      </c>
      <c r="U3725" s="318">
        <v>0</v>
      </c>
    </row>
    <row r="3726" spans="1:21" x14ac:dyDescent="0.2">
      <c r="A3726" s="318">
        <v>41962</v>
      </c>
      <c r="B3726" s="318">
        <v>602.33898899999997</v>
      </c>
      <c r="C3726" s="318">
        <v>2.4068527597919933E-3</v>
      </c>
      <c r="D3726" s="318">
        <v>2.8693558934540296E-3</v>
      </c>
      <c r="E3726" s="318">
        <v>8.0979533802903458E-3</v>
      </c>
      <c r="F3726" s="318">
        <v>8.7208728710819108E-3</v>
      </c>
      <c r="G3726" s="318">
        <v>6.5576848949355852E-5</v>
      </c>
      <c r="H3726" s="318">
        <v>6.8855691396823654E-5</v>
      </c>
      <c r="I3726" s="318">
        <v>8.3889903001019613E-3</v>
      </c>
      <c r="J3726" s="318">
        <v>0</v>
      </c>
      <c r="K3726" s="318" t="s">
        <v>634</v>
      </c>
      <c r="O3726" s="318">
        <v>0</v>
      </c>
      <c r="P3726" s="318">
        <v>0</v>
      </c>
      <c r="Q3726" s="318">
        <v>0</v>
      </c>
      <c r="R3726" s="318">
        <v>6</v>
      </c>
      <c r="S3726" s="318">
        <v>0.2608695652173913</v>
      </c>
      <c r="T3726" s="318">
        <v>0</v>
      </c>
      <c r="U3726" s="318">
        <v>0</v>
      </c>
    </row>
    <row r="3727" spans="1:21" x14ac:dyDescent="0.2">
      <c r="A3727" s="318">
        <v>41963</v>
      </c>
      <c r="B3727" s="318">
        <v>600.34802200000001</v>
      </c>
      <c r="C3727" s="318">
        <v>-3.3108677494851405E-3</v>
      </c>
      <c r="D3727" s="318">
        <v>2.0889740310242023E-3</v>
      </c>
      <c r="E3727" s="318">
        <v>7.8509367022991661E-3</v>
      </c>
      <c r="F3727" s="318">
        <v>8.4548549101683326E-3</v>
      </c>
      <c r="G3727" s="318">
        <v>6.163720710350811E-5</v>
      </c>
      <c r="H3727" s="318">
        <v>6.4719067458683525E-5</v>
      </c>
      <c r="I3727" s="318">
        <v>5.3504423042465043E-3</v>
      </c>
      <c r="J3727" s="318">
        <v>0</v>
      </c>
      <c r="K3727" s="318" t="s">
        <v>634</v>
      </c>
      <c r="O3727" s="318">
        <v>0</v>
      </c>
      <c r="P3727" s="318">
        <v>0</v>
      </c>
      <c r="Q3727" s="318">
        <v>0</v>
      </c>
      <c r="R3727" s="318">
        <v>6</v>
      </c>
      <c r="S3727" s="318">
        <v>0.2608695652173913</v>
      </c>
      <c r="T3727" s="318">
        <v>0</v>
      </c>
      <c r="U3727" s="318">
        <v>0</v>
      </c>
    </row>
    <row r="3728" spans="1:21" x14ac:dyDescent="0.2">
      <c r="A3728" s="318">
        <v>41964</v>
      </c>
      <c r="B3728" s="318">
        <v>606.56500200000005</v>
      </c>
      <c r="C3728" s="318">
        <v>1.0302374512335417E-2</v>
      </c>
      <c r="D3728" s="318">
        <v>2.7003835822939628E-3</v>
      </c>
      <c r="E3728" s="318">
        <v>7.9716751934184212E-3</v>
      </c>
      <c r="F3728" s="318">
        <v>8.5848809775275307E-3</v>
      </c>
      <c r="G3728" s="318">
        <v>6.354760538936263E-5</v>
      </c>
      <c r="H3728" s="318">
        <v>6.6724985658830766E-5</v>
      </c>
      <c r="I3728" s="318">
        <v>2.5121935875619928E-3</v>
      </c>
      <c r="J3728" s="318">
        <v>0</v>
      </c>
      <c r="K3728" s="318" t="s">
        <v>634</v>
      </c>
      <c r="O3728" s="318">
        <v>0</v>
      </c>
      <c r="P3728" s="318">
        <v>0</v>
      </c>
      <c r="Q3728" s="318">
        <v>0</v>
      </c>
      <c r="R3728" s="318">
        <v>6</v>
      </c>
      <c r="S3728" s="318">
        <v>0.2608695652173913</v>
      </c>
      <c r="T3728" s="318">
        <v>0</v>
      </c>
      <c r="U3728" s="318">
        <v>0</v>
      </c>
    </row>
    <row r="3729" spans="1:21" x14ac:dyDescent="0.2">
      <c r="A3729" s="318">
        <v>41967</v>
      </c>
      <c r="B3729" s="318">
        <v>607.51300000000003</v>
      </c>
      <c r="C3729" s="318">
        <v>1.5616759237965657E-3</v>
      </c>
      <c r="D3729" s="318">
        <v>2.7369582547737961E-3</v>
      </c>
      <c r="E3729" s="318">
        <v>7.9642478527522705E-3</v>
      </c>
      <c r="F3729" s="318">
        <v>8.576882302963983E-3</v>
      </c>
      <c r="G3729" s="318">
        <v>6.3429243860069147E-5</v>
      </c>
      <c r="H3729" s="318">
        <v>6.6600706053072608E-5</v>
      </c>
      <c r="I3729" s="318">
        <v>6.5452045419246013E-3</v>
      </c>
      <c r="J3729" s="318">
        <v>0</v>
      </c>
      <c r="K3729" s="318" t="s">
        <v>634</v>
      </c>
      <c r="O3729" s="318">
        <v>0</v>
      </c>
      <c r="P3729" s="318">
        <v>0</v>
      </c>
      <c r="Q3729" s="318">
        <v>0</v>
      </c>
      <c r="R3729" s="318">
        <v>6</v>
      </c>
      <c r="S3729" s="318">
        <v>0.2608695652173913</v>
      </c>
      <c r="T3729" s="318">
        <v>0</v>
      </c>
      <c r="U3729" s="318">
        <v>0</v>
      </c>
    </row>
    <row r="3730" spans="1:21" x14ac:dyDescent="0.2">
      <c r="A3730" s="318">
        <v>41968</v>
      </c>
      <c r="B3730" s="318">
        <v>606.11798099999999</v>
      </c>
      <c r="C3730" s="318">
        <v>-2.2989189238452148E-3</v>
      </c>
      <c r="D3730" s="318">
        <v>2.8242350850673052E-3</v>
      </c>
      <c r="E3730" s="318">
        <v>7.8949542850186502E-3</v>
      </c>
      <c r="F3730" s="318">
        <v>8.5022584607893151E-3</v>
      </c>
      <c r="G3730" s="318">
        <v>6.2330303162534337E-5</v>
      </c>
      <c r="H3730" s="318">
        <v>6.5446818320661054E-5</v>
      </c>
      <c r="I3730" s="318">
        <v>8.0291490819961991E-3</v>
      </c>
      <c r="J3730" s="318">
        <v>0</v>
      </c>
      <c r="K3730" s="318" t="s">
        <v>634</v>
      </c>
      <c r="O3730" s="318">
        <v>0</v>
      </c>
      <c r="P3730" s="318">
        <v>0</v>
      </c>
      <c r="Q3730" s="318">
        <v>0</v>
      </c>
      <c r="R3730" s="318">
        <v>6</v>
      </c>
      <c r="S3730" s="318">
        <v>0.2608695652173913</v>
      </c>
      <c r="T3730" s="318">
        <v>0</v>
      </c>
      <c r="U3730" s="318">
        <v>0</v>
      </c>
    </row>
    <row r="3731" spans="1:21" x14ac:dyDescent="0.2">
      <c r="A3731" s="318">
        <v>41969</v>
      </c>
      <c r="B3731" s="318">
        <v>596.83697500000005</v>
      </c>
      <c r="C3731" s="318">
        <v>-1.5430652839506658E-2</v>
      </c>
      <c r="D3731" s="318">
        <v>1.4282220669419705E-3</v>
      </c>
      <c r="E3731" s="318">
        <v>8.4159576071284568E-3</v>
      </c>
      <c r="F3731" s="318">
        <v>9.0633389615229539E-3</v>
      </c>
      <c r="G3731" s="318">
        <v>7.0828342444983333E-5</v>
      </c>
      <c r="H3731" s="318">
        <v>7.4369759567232508E-5</v>
      </c>
      <c r="I3731" s="318">
        <v>7.6337329874733668E-3</v>
      </c>
      <c r="J3731" s="318">
        <v>0</v>
      </c>
      <c r="K3731" s="318" t="s">
        <v>634</v>
      </c>
      <c r="O3731" s="318">
        <v>0</v>
      </c>
      <c r="P3731" s="318">
        <v>0</v>
      </c>
      <c r="Q3731" s="318">
        <v>0</v>
      </c>
      <c r="R3731" s="318">
        <v>6</v>
      </c>
      <c r="S3731" s="318">
        <v>0.2608695652173913</v>
      </c>
      <c r="T3731" s="318">
        <v>0</v>
      </c>
      <c r="U3731" s="318">
        <v>0</v>
      </c>
    </row>
    <row r="3732" spans="1:21" x14ac:dyDescent="0.2">
      <c r="A3732" s="318">
        <v>41970</v>
      </c>
      <c r="B3732" s="318">
        <v>582.22900400000003</v>
      </c>
      <c r="C3732" s="318">
        <v>-2.4780154396714254E-2</v>
      </c>
      <c r="D3732" s="318">
        <v>-2.9011295609666525E-4</v>
      </c>
      <c r="E3732" s="318">
        <v>9.8587303241354559E-3</v>
      </c>
      <c r="F3732" s="318">
        <v>1.0617094195222799E-2</v>
      </c>
      <c r="G3732" s="318">
        <v>9.7194563604027982E-5</v>
      </c>
      <c r="H3732" s="318">
        <v>1.0205429178422938E-4</v>
      </c>
      <c r="I3732" s="318">
        <v>-1.5580264428318423E-3</v>
      </c>
      <c r="J3732" s="318">
        <v>0</v>
      </c>
      <c r="K3732" s="318" t="s">
        <v>634</v>
      </c>
      <c r="O3732" s="318">
        <v>0</v>
      </c>
      <c r="P3732" s="318">
        <v>0</v>
      </c>
      <c r="Q3732" s="318">
        <v>0</v>
      </c>
      <c r="R3732" s="318">
        <v>6</v>
      </c>
      <c r="S3732" s="318">
        <v>0.2608695652173913</v>
      </c>
      <c r="T3732" s="318">
        <v>0</v>
      </c>
      <c r="U3732" s="318">
        <v>0</v>
      </c>
    </row>
    <row r="3733" spans="1:21" x14ac:dyDescent="0.2">
      <c r="A3733" s="318">
        <v>41971</v>
      </c>
      <c r="B3733" s="318">
        <v>566.34198000000004</v>
      </c>
      <c r="C3733" s="318">
        <v>-2.7665747310771451E-2</v>
      </c>
      <c r="D3733" s="318">
        <v>-1.2216302951694158E-3</v>
      </c>
      <c r="E3733" s="318">
        <v>1.1432496244295275E-2</v>
      </c>
      <c r="F3733" s="318">
        <v>1.2311919032317988E-2</v>
      </c>
      <c r="G3733" s="318">
        <v>1.3070197037582556E-4</v>
      </c>
      <c r="H3733" s="318">
        <v>1.3723706889461683E-4</v>
      </c>
      <c r="I3733" s="318">
        <v>-1.7356965770102848E-2</v>
      </c>
      <c r="J3733" s="318">
        <v>0</v>
      </c>
      <c r="K3733" s="318" t="s">
        <v>634</v>
      </c>
      <c r="O3733" s="318">
        <v>0</v>
      </c>
      <c r="P3733" s="318">
        <v>0</v>
      </c>
      <c r="Q3733" s="318">
        <v>0</v>
      </c>
      <c r="R3733" s="318">
        <v>6</v>
      </c>
      <c r="S3733" s="318">
        <v>0.2608695652173913</v>
      </c>
      <c r="T3733" s="318">
        <v>0</v>
      </c>
      <c r="U3733" s="318">
        <v>0</v>
      </c>
    </row>
    <row r="3734" spans="1:21" x14ac:dyDescent="0.2">
      <c r="A3734" s="318">
        <v>41974</v>
      </c>
      <c r="B3734" s="318">
        <v>564.17297399999995</v>
      </c>
      <c r="C3734" s="318">
        <v>-3.8372047246623643E-3</v>
      </c>
      <c r="D3734" s="318">
        <v>-1.7493475439016102E-3</v>
      </c>
      <c r="E3734" s="318">
        <v>1.1276859106510906E-2</v>
      </c>
      <c r="F3734" s="318">
        <v>1.2144309807011745E-2</v>
      </c>
      <c r="G3734" s="318">
        <v>1.2716755130809794E-4</v>
      </c>
      <c r="H3734" s="318">
        <v>1.3352592887350283E-4</v>
      </c>
      <c r="I3734" s="318">
        <v>-2.8493292085267144E-2</v>
      </c>
      <c r="J3734" s="318">
        <v>0</v>
      </c>
      <c r="K3734" s="318" t="s">
        <v>634</v>
      </c>
      <c r="O3734" s="318">
        <v>0</v>
      </c>
      <c r="P3734" s="318">
        <v>0</v>
      </c>
      <c r="Q3734" s="318">
        <v>0</v>
      </c>
      <c r="R3734" s="318">
        <v>6</v>
      </c>
      <c r="S3734" s="318">
        <v>0.2608695652173913</v>
      </c>
      <c r="T3734" s="318">
        <v>0</v>
      </c>
      <c r="U3734" s="318">
        <v>0</v>
      </c>
    </row>
    <row r="3735" spans="1:21" x14ac:dyDescent="0.2">
      <c r="A3735" s="318">
        <v>41975</v>
      </c>
      <c r="B3735" s="318">
        <v>570.27899200000002</v>
      </c>
      <c r="C3735" s="318">
        <v>1.0764804764217799E-2</v>
      </c>
      <c r="D3735" s="318">
        <v>-1.2297403502890083E-3</v>
      </c>
      <c r="E3735" s="318">
        <v>1.1601115291347759E-2</v>
      </c>
      <c r="F3735" s="318">
        <v>1.2493508775297585E-2</v>
      </c>
      <c r="G3735" s="318">
        <v>1.345858760031428E-4</v>
      </c>
      <c r="H3735" s="318">
        <v>1.4131516980329996E-4</v>
      </c>
      <c r="I3735" s="318">
        <v>-2.7509434015210953E-2</v>
      </c>
      <c r="J3735" s="318">
        <v>0</v>
      </c>
      <c r="K3735" s="318" t="s">
        <v>634</v>
      </c>
      <c r="O3735" s="318">
        <v>0</v>
      </c>
      <c r="P3735" s="318">
        <v>0</v>
      </c>
      <c r="Q3735" s="318">
        <v>0</v>
      </c>
      <c r="R3735" s="318">
        <v>6</v>
      </c>
      <c r="S3735" s="318">
        <v>0.2608695652173913</v>
      </c>
      <c r="T3735" s="318">
        <v>0</v>
      </c>
      <c r="U3735" s="318">
        <v>0</v>
      </c>
    </row>
    <row r="3736" spans="1:21" x14ac:dyDescent="0.2">
      <c r="A3736" s="318">
        <v>41976</v>
      </c>
      <c r="B3736" s="318">
        <v>574.86499000000003</v>
      </c>
      <c r="C3736" s="318">
        <v>8.0095124960978762E-3</v>
      </c>
      <c r="D3736" s="318">
        <v>-2.548651083715864E-4</v>
      </c>
      <c r="E3736" s="318">
        <v>1.1469394380886977E-2</v>
      </c>
      <c r="F3736" s="318">
        <v>1.2351655487109052E-2</v>
      </c>
      <c r="G3736" s="318">
        <v>1.3154700746432178E-4</v>
      </c>
      <c r="H3736" s="318">
        <v>1.3812435783753789E-4</v>
      </c>
      <c r="I3736" s="318">
        <v>-2.2648588508620688E-2</v>
      </c>
      <c r="J3736" s="318">
        <v>0</v>
      </c>
      <c r="K3736" s="318" t="s">
        <v>634</v>
      </c>
      <c r="O3736" s="318">
        <v>0</v>
      </c>
      <c r="P3736" s="318">
        <v>0</v>
      </c>
      <c r="Q3736" s="318">
        <v>0</v>
      </c>
      <c r="R3736" s="318">
        <v>6</v>
      </c>
      <c r="S3736" s="318">
        <v>0.2608695652173913</v>
      </c>
      <c r="T3736" s="318">
        <v>0</v>
      </c>
      <c r="U3736" s="318">
        <v>0</v>
      </c>
    </row>
    <row r="3737" spans="1:21" x14ac:dyDescent="0.2">
      <c r="A3737" s="318">
        <v>41977</v>
      </c>
      <c r="B3737" s="318">
        <v>568.94097899999997</v>
      </c>
      <c r="C3737" s="318">
        <v>-1.0358512073529834E-2</v>
      </c>
      <c r="D3737" s="318">
        <v>-1.3450988047027518E-3</v>
      </c>
      <c r="E3737" s="318">
        <v>1.1279287837231497E-2</v>
      </c>
      <c r="F3737" s="318">
        <v>1.214692536317238E-2</v>
      </c>
      <c r="G3737" s="318">
        <v>1.2722233411511835E-4</v>
      </c>
      <c r="H3737" s="318">
        <v>1.3358345082087428E-4</v>
      </c>
      <c r="I3737" s="318">
        <v>-1.5216483225553972E-2</v>
      </c>
      <c r="J3737" s="318">
        <v>0</v>
      </c>
      <c r="K3737" s="318" t="s">
        <v>634</v>
      </c>
      <c r="O3737" s="318">
        <v>0</v>
      </c>
      <c r="P3737" s="318">
        <v>0</v>
      </c>
      <c r="Q3737" s="318">
        <v>0</v>
      </c>
      <c r="R3737" s="318">
        <v>6</v>
      </c>
      <c r="S3737" s="318">
        <v>0.2608695652173913</v>
      </c>
      <c r="T3737" s="318">
        <v>0</v>
      </c>
      <c r="U3737" s="318">
        <v>0</v>
      </c>
    </row>
    <row r="3738" spans="1:21" x14ac:dyDescent="0.2">
      <c r="A3738" s="318">
        <v>41978</v>
      </c>
      <c r="B3738" s="318">
        <v>567.72497599999997</v>
      </c>
      <c r="C3738" s="318">
        <v>-2.1395968772415972E-3</v>
      </c>
      <c r="D3738" s="318">
        <v>-1.3996029469176209E-3</v>
      </c>
      <c r="E3738" s="318">
        <v>1.1280276952517739E-2</v>
      </c>
      <c r="F3738" s="318">
        <v>1.2147990564249872E-2</v>
      </c>
      <c r="G3738" s="318">
        <v>1.2724464812550288E-4</v>
      </c>
      <c r="H3738" s="318">
        <v>1.3360688053177803E-4</v>
      </c>
      <c r="I3738" s="318">
        <v>-1.943989357585859E-2</v>
      </c>
      <c r="J3738" s="318">
        <v>0</v>
      </c>
      <c r="K3738" s="318" t="s">
        <v>634</v>
      </c>
      <c r="O3738" s="318">
        <v>0</v>
      </c>
      <c r="P3738" s="318">
        <v>0</v>
      </c>
      <c r="Q3738" s="318">
        <v>0</v>
      </c>
      <c r="R3738" s="318">
        <v>6</v>
      </c>
      <c r="S3738" s="318">
        <v>0.2608695652173913</v>
      </c>
      <c r="T3738" s="318">
        <v>0</v>
      </c>
      <c r="U3738" s="318">
        <v>0</v>
      </c>
    </row>
    <row r="3739" spans="1:21" x14ac:dyDescent="0.2">
      <c r="A3739" s="318">
        <v>41981</v>
      </c>
      <c r="B3739" s="318">
        <v>561.89001499999995</v>
      </c>
      <c r="C3739" s="318">
        <v>-1.0330976382328444E-2</v>
      </c>
      <c r="D3739" s="318">
        <v>-2.1366519175695111E-3</v>
      </c>
      <c r="E3739" s="318">
        <v>1.133665655749762E-2</v>
      </c>
      <c r="F3739" s="318">
        <v>1.2208707061920513E-2</v>
      </c>
      <c r="G3739" s="318">
        <v>1.285197819026538E-4</v>
      </c>
      <c r="H3739" s="318">
        <v>1.3494577099778651E-4</v>
      </c>
      <c r="I3739" s="318">
        <v>-1.8804959111481865E-2</v>
      </c>
      <c r="J3739" s="318">
        <v>0</v>
      </c>
      <c r="K3739" s="318" t="s">
        <v>634</v>
      </c>
      <c r="O3739" s="318">
        <v>0</v>
      </c>
      <c r="P3739" s="318">
        <v>0</v>
      </c>
      <c r="Q3739" s="318">
        <v>0</v>
      </c>
      <c r="R3739" s="318">
        <v>6</v>
      </c>
      <c r="S3739" s="318">
        <v>0.2608695652173913</v>
      </c>
      <c r="T3739" s="318">
        <v>0</v>
      </c>
      <c r="U3739" s="318">
        <v>0</v>
      </c>
    </row>
    <row r="3740" spans="1:21" x14ac:dyDescent="0.2">
      <c r="A3740" s="318">
        <v>41982</v>
      </c>
      <c r="B3740" s="318">
        <v>553.45599400000003</v>
      </c>
      <c r="C3740" s="318">
        <v>-1.5123883874793803E-2</v>
      </c>
      <c r="D3740" s="318">
        <v>-3.1709203262903587E-3</v>
      </c>
      <c r="E3740" s="318">
        <v>1.1489875994644834E-2</v>
      </c>
      <c r="F3740" s="318">
        <v>1.2373712609617513E-2</v>
      </c>
      <c r="G3740" s="318">
        <v>1.3201725037231561E-4</v>
      </c>
      <c r="H3740" s="318">
        <v>1.3861811289093141E-4</v>
      </c>
      <c r="I3740" s="318">
        <v>-2.232001046232197E-2</v>
      </c>
      <c r="J3740" s="318">
        <v>0</v>
      </c>
      <c r="K3740" s="318" t="s">
        <v>634</v>
      </c>
      <c r="O3740" s="318">
        <v>0</v>
      </c>
      <c r="P3740" s="318">
        <v>0</v>
      </c>
      <c r="Q3740" s="318">
        <v>0</v>
      </c>
      <c r="R3740" s="318">
        <v>6</v>
      </c>
      <c r="S3740" s="318">
        <v>0.2608695652173913</v>
      </c>
      <c r="T3740" s="318">
        <v>0</v>
      </c>
      <c r="U3740" s="318">
        <v>0</v>
      </c>
    </row>
    <row r="3741" spans="1:21" x14ac:dyDescent="0.2">
      <c r="A3741" s="318">
        <v>41983</v>
      </c>
      <c r="B3741" s="318">
        <v>554.91101100000003</v>
      </c>
      <c r="C3741" s="318">
        <v>2.6255163303541781E-3</v>
      </c>
      <c r="D3741" s="318">
        <v>-3.2140794911571921E-3</v>
      </c>
      <c r="E3741" s="318">
        <v>1.1465115177051182E-2</v>
      </c>
      <c r="F3741" s="318">
        <v>1.2347047113747426E-2</v>
      </c>
      <c r="G3741" s="318">
        <v>1.3144886602304935E-4</v>
      </c>
      <c r="H3741" s="318">
        <v>1.3802130932420183E-4</v>
      </c>
      <c r="I3741" s="318">
        <v>-2.7376458421153566E-2</v>
      </c>
      <c r="J3741" s="318">
        <v>0</v>
      </c>
      <c r="K3741" s="318" t="s">
        <v>634</v>
      </c>
      <c r="O3741" s="318">
        <v>0</v>
      </c>
      <c r="P3741" s="318">
        <v>0</v>
      </c>
      <c r="Q3741" s="318">
        <v>0</v>
      </c>
      <c r="R3741" s="318">
        <v>6</v>
      </c>
      <c r="S3741" s="318">
        <v>0.2608695652173913</v>
      </c>
      <c r="T3741" s="318">
        <v>0</v>
      </c>
      <c r="U3741" s="318">
        <v>0</v>
      </c>
    </row>
    <row r="3742" spans="1:21" x14ac:dyDescent="0.2">
      <c r="A3742" s="318">
        <v>41984</v>
      </c>
      <c r="B3742" s="318">
        <v>553.328979</v>
      </c>
      <c r="C3742" s="318">
        <v>-2.855036975567471E-3</v>
      </c>
      <c r="D3742" s="318">
        <v>-3.1243413899184396E-3</v>
      </c>
      <c r="E3742" s="318">
        <v>1.1459952224168943E-2</v>
      </c>
      <c r="F3742" s="318">
        <v>1.2341487010643476E-2</v>
      </c>
      <c r="G3742" s="318">
        <v>1.3133050498023472E-4</v>
      </c>
      <c r="H3742" s="318">
        <v>1.3789703022924646E-4</v>
      </c>
      <c r="I3742" s="318">
        <v>-2.8253273020441991E-2</v>
      </c>
      <c r="J3742" s="318">
        <v>0</v>
      </c>
      <c r="K3742" s="318" t="s">
        <v>634</v>
      </c>
      <c r="O3742" s="318">
        <v>0</v>
      </c>
      <c r="P3742" s="318">
        <v>0</v>
      </c>
      <c r="Q3742" s="318">
        <v>0</v>
      </c>
      <c r="R3742" s="318">
        <v>5</v>
      </c>
      <c r="S3742" s="318">
        <v>0.21739130434782608</v>
      </c>
      <c r="T3742" s="318">
        <v>0</v>
      </c>
      <c r="U3742" s="318">
        <v>0</v>
      </c>
    </row>
    <row r="3743" spans="1:21" x14ac:dyDescent="0.2">
      <c r="A3743" s="318">
        <v>41988</v>
      </c>
      <c r="B3743" s="318">
        <v>542.27697799999999</v>
      </c>
      <c r="C3743" s="318">
        <v>-4.4289481165234916E-3</v>
      </c>
      <c r="D3743" s="318">
        <v>-4.7079437631377397E-3</v>
      </c>
      <c r="E3743" s="318">
        <v>1.0549442236956039E-2</v>
      </c>
      <c r="F3743" s="318">
        <v>1.1360937793644964E-2</v>
      </c>
      <c r="G3743" s="318">
        <v>1.1129073151087203E-4</v>
      </c>
      <c r="H3743" s="318">
        <v>1.1685526808641563E-4</v>
      </c>
      <c r="I3743" s="318">
        <v>-3.2987234848539798E-2</v>
      </c>
      <c r="J3743" s="318">
        <v>0</v>
      </c>
      <c r="K3743" s="318" t="s">
        <v>634</v>
      </c>
      <c r="O3743" s="318">
        <v>0</v>
      </c>
      <c r="P3743" s="318">
        <v>0</v>
      </c>
      <c r="Q3743" s="318">
        <v>0</v>
      </c>
      <c r="R3743" s="318">
        <v>6</v>
      </c>
      <c r="S3743" s="318">
        <v>0.2608695652173913</v>
      </c>
      <c r="T3743" s="318">
        <v>0</v>
      </c>
      <c r="U3743" s="318">
        <v>0</v>
      </c>
    </row>
    <row r="3744" spans="1:21" x14ac:dyDescent="0.2">
      <c r="A3744" s="318">
        <v>41989</v>
      </c>
      <c r="B3744" s="318">
        <v>536.23999000000003</v>
      </c>
      <c r="C3744" s="318">
        <v>-1.1195097027488611E-2</v>
      </c>
      <c r="D3744" s="318">
        <v>-5.2177283421612885E-3</v>
      </c>
      <c r="E3744" s="318">
        <v>1.0593974827673772E-2</v>
      </c>
      <c r="F3744" s="318">
        <v>1.1408895968264061E-2</v>
      </c>
      <c r="G3744" s="318">
        <v>1.1223230264938554E-4</v>
      </c>
      <c r="H3744" s="318">
        <v>1.1784391778185482E-4</v>
      </c>
      <c r="I3744" s="318">
        <v>-3.5087605724118134E-2</v>
      </c>
      <c r="J3744" s="318">
        <v>0</v>
      </c>
      <c r="K3744" s="318" t="s">
        <v>634</v>
      </c>
      <c r="O3744" s="318">
        <v>0</v>
      </c>
      <c r="P3744" s="318">
        <v>0</v>
      </c>
      <c r="Q3744" s="318">
        <v>0</v>
      </c>
      <c r="R3744" s="318">
        <v>6</v>
      </c>
      <c r="S3744" s="318">
        <v>0.2608695652173913</v>
      </c>
      <c r="T3744" s="318">
        <v>0</v>
      </c>
      <c r="U3744" s="318">
        <v>0</v>
      </c>
    </row>
    <row r="3745" spans="1:21" x14ac:dyDescent="0.2">
      <c r="A3745" s="318">
        <v>41990</v>
      </c>
      <c r="B3745" s="318">
        <v>552.010986</v>
      </c>
      <c r="C3745" s="318">
        <v>2.8986144851627073E-2</v>
      </c>
      <c r="D3745" s="318">
        <v>-4.0402662125379758E-3</v>
      </c>
      <c r="E3745" s="318">
        <v>1.2836704237854171E-2</v>
      </c>
      <c r="F3745" s="318">
        <v>1.3824143025381415E-2</v>
      </c>
      <c r="G3745" s="318">
        <v>1.6478097569014324E-4</v>
      </c>
      <c r="H3745" s="318">
        <v>1.7302002447465041E-4</v>
      </c>
      <c r="I3745" s="318">
        <v>-4.7466978249632308E-2</v>
      </c>
      <c r="J3745" s="318">
        <v>0</v>
      </c>
      <c r="K3745" s="318" t="s">
        <v>634</v>
      </c>
      <c r="O3745" s="318">
        <v>0</v>
      </c>
      <c r="P3745" s="318">
        <v>0</v>
      </c>
      <c r="Q3745" s="318">
        <v>0</v>
      </c>
      <c r="R3745" s="318">
        <v>5</v>
      </c>
      <c r="S3745" s="318">
        <v>0.21739130434782608</v>
      </c>
      <c r="T3745" s="318">
        <v>0</v>
      </c>
      <c r="U3745" s="318">
        <v>0</v>
      </c>
    </row>
    <row r="3746" spans="1:21" x14ac:dyDescent="0.2">
      <c r="A3746" s="318">
        <v>41991</v>
      </c>
      <c r="B3746" s="318">
        <v>573.64898700000003</v>
      </c>
      <c r="C3746" s="318">
        <v>3.8449740105508549E-2</v>
      </c>
      <c r="D3746" s="318">
        <v>-2.3239382436943297E-3</v>
      </c>
      <c r="E3746" s="318">
        <v>1.5807582661554846E-2</v>
      </c>
      <c r="F3746" s="318">
        <v>1.7023550558597524E-2</v>
      </c>
      <c r="G3746" s="318">
        <v>2.498796696018894E-4</v>
      </c>
      <c r="H3746" s="318">
        <v>2.6237365308198388E-4</v>
      </c>
      <c r="I3746" s="318">
        <v>-3.1996301278455763E-2</v>
      </c>
      <c r="J3746" s="318">
        <v>0</v>
      </c>
      <c r="K3746" s="318" t="s">
        <v>634</v>
      </c>
      <c r="O3746" s="318">
        <v>0</v>
      </c>
      <c r="P3746" s="318">
        <v>0</v>
      </c>
      <c r="Q3746" s="318">
        <v>0</v>
      </c>
      <c r="R3746" s="318">
        <v>5</v>
      </c>
      <c r="S3746" s="318">
        <v>0.21739130434782608</v>
      </c>
      <c r="T3746" s="318">
        <v>0</v>
      </c>
      <c r="U3746" s="318">
        <v>0</v>
      </c>
    </row>
    <row r="3747" spans="1:21" x14ac:dyDescent="0.2">
      <c r="A3747" s="318">
        <v>41992</v>
      </c>
      <c r="B3747" s="318">
        <v>577.60199</v>
      </c>
      <c r="C3747" s="318">
        <v>6.8673445050688444E-3</v>
      </c>
      <c r="D3747" s="318">
        <v>-1.8392614696679497E-3</v>
      </c>
      <c r="E3747" s="318">
        <v>1.5931361990858168E-2</v>
      </c>
      <c r="F3747" s="318">
        <v>1.7156851374770334E-2</v>
      </c>
      <c r="G3747" s="318">
        <v>2.5380829488376032E-4</v>
      </c>
      <c r="H3747" s="318">
        <v>2.6649870962794836E-4</v>
      </c>
      <c r="I3747" s="318">
        <v>-1.8000560106100943E-2</v>
      </c>
      <c r="J3747" s="318">
        <v>0</v>
      </c>
      <c r="K3747" s="318" t="s">
        <v>634</v>
      </c>
      <c r="O3747" s="318">
        <v>0</v>
      </c>
      <c r="P3747" s="318">
        <v>0</v>
      </c>
      <c r="Q3747" s="318">
        <v>0</v>
      </c>
      <c r="R3747" s="318">
        <v>5</v>
      </c>
      <c r="S3747" s="318">
        <v>0.21739130434782608</v>
      </c>
      <c r="T3747" s="318">
        <v>0</v>
      </c>
      <c r="U3747" s="318">
        <v>0</v>
      </c>
    </row>
    <row r="3748" spans="1:21" x14ac:dyDescent="0.2">
      <c r="A3748" s="318">
        <v>41995</v>
      </c>
      <c r="B3748" s="318">
        <v>580.42498799999998</v>
      </c>
      <c r="C3748" s="318">
        <v>4.8755402865862966E-3</v>
      </c>
      <c r="D3748" s="318">
        <v>-2.0976821470845737E-3</v>
      </c>
      <c r="E3748" s="318">
        <v>1.5767740373631024E-2</v>
      </c>
      <c r="F3748" s="318">
        <v>1.6980643479294948E-2</v>
      </c>
      <c r="G3748" s="318">
        <v>2.4862163649023381E-4</v>
      </c>
      <c r="H3748" s="318">
        <v>2.6105271831474553E-4</v>
      </c>
      <c r="I3748" s="318">
        <v>-1.4117217211108131E-2</v>
      </c>
      <c r="J3748" s="318">
        <v>0</v>
      </c>
      <c r="K3748" s="318" t="s">
        <v>634</v>
      </c>
      <c r="O3748" s="318">
        <v>0</v>
      </c>
      <c r="P3748" s="318">
        <v>0</v>
      </c>
      <c r="Q3748" s="318">
        <v>0</v>
      </c>
      <c r="R3748" s="318">
        <v>5</v>
      </c>
      <c r="S3748" s="318">
        <v>0.21739130434782608</v>
      </c>
      <c r="T3748" s="318">
        <v>0</v>
      </c>
      <c r="U3748" s="318">
        <v>0</v>
      </c>
    </row>
    <row r="3749" spans="1:21" x14ac:dyDescent="0.2">
      <c r="A3749" s="318">
        <v>41996</v>
      </c>
      <c r="B3749" s="318">
        <v>582.80798300000004</v>
      </c>
      <c r="C3749" s="318">
        <v>4.0971987435490364E-3</v>
      </c>
      <c r="D3749" s="318">
        <v>-1.9769429651915983E-3</v>
      </c>
      <c r="E3749" s="318">
        <v>1.5806821692883052E-2</v>
      </c>
      <c r="F3749" s="318">
        <v>1.7022731053874054E-2</v>
      </c>
      <c r="G3749" s="318">
        <v>2.4985561203059818E-4</v>
      </c>
      <c r="H3749" s="318">
        <v>2.6234839263212812E-4</v>
      </c>
      <c r="I3749" s="318">
        <v>-1.3118846733468964E-2</v>
      </c>
      <c r="J3749" s="318">
        <v>0</v>
      </c>
      <c r="K3749" s="318" t="s">
        <v>634</v>
      </c>
      <c r="O3749" s="318">
        <v>0</v>
      </c>
      <c r="P3749" s="318">
        <v>0</v>
      </c>
      <c r="Q3749" s="318">
        <v>0</v>
      </c>
      <c r="R3749" s="318">
        <v>5</v>
      </c>
      <c r="S3749" s="318">
        <v>0.21739130434782608</v>
      </c>
      <c r="T3749" s="318">
        <v>0</v>
      </c>
      <c r="U3749" s="318">
        <v>0</v>
      </c>
    </row>
    <row r="3750" spans="1:21" x14ac:dyDescent="0.2">
      <c r="A3750" s="318">
        <v>42002</v>
      </c>
      <c r="B3750" s="318">
        <v>580.705017</v>
      </c>
      <c r="C3750" s="318">
        <v>-3.6148599800630769E-3</v>
      </c>
      <c r="D3750" s="318">
        <v>-2.0396068250114969E-3</v>
      </c>
      <c r="E3750" s="318">
        <v>1.5810769877358504E-2</v>
      </c>
      <c r="F3750" s="318">
        <v>1.702698294484762E-2</v>
      </c>
      <c r="G3750" s="318">
        <v>2.4998044411478701E-4</v>
      </c>
      <c r="H3750" s="318">
        <v>2.6247946632052639E-4</v>
      </c>
      <c r="I3750" s="318">
        <v>-1.0411913140975856E-2</v>
      </c>
      <c r="J3750" s="318">
        <v>0</v>
      </c>
      <c r="K3750" s="318" t="s">
        <v>634</v>
      </c>
      <c r="O3750" s="318">
        <v>0</v>
      </c>
      <c r="P3750" s="318">
        <v>0</v>
      </c>
      <c r="Q3750" s="318">
        <v>0</v>
      </c>
      <c r="R3750" s="318">
        <v>5</v>
      </c>
      <c r="S3750" s="318">
        <v>0.21739130434782608</v>
      </c>
      <c r="T3750" s="318">
        <v>0</v>
      </c>
      <c r="U3750" s="318">
        <v>0</v>
      </c>
    </row>
    <row r="3751" spans="1:21" x14ac:dyDescent="0.2">
      <c r="A3751" s="318">
        <v>42003</v>
      </c>
      <c r="B3751" s="318">
        <v>576.04303000000004</v>
      </c>
      <c r="C3751" s="318">
        <v>-8.060549146879304E-3</v>
      </c>
      <c r="D3751" s="318">
        <v>-1.6886495063149567E-3</v>
      </c>
      <c r="E3751" s="318">
        <v>1.5578757850910631E-2</v>
      </c>
      <c r="F3751" s="318">
        <v>1.6777123839442215E-2</v>
      </c>
      <c r="G3751" s="318">
        <v>2.4269769617730959E-4</v>
      </c>
      <c r="H3751" s="318">
        <v>2.5483258098617511E-4</v>
      </c>
      <c r="I3751" s="318">
        <v>-1.1732206992389761E-2</v>
      </c>
      <c r="J3751" s="318">
        <v>0</v>
      </c>
      <c r="K3751" s="318" t="s">
        <v>634</v>
      </c>
      <c r="O3751" s="318">
        <v>0</v>
      </c>
      <c r="P3751" s="318">
        <v>0</v>
      </c>
      <c r="Q3751" s="318">
        <v>0</v>
      </c>
      <c r="R3751" s="318">
        <v>5</v>
      </c>
      <c r="S3751" s="318">
        <v>0.21739130434782608</v>
      </c>
      <c r="T3751" s="318">
        <v>0</v>
      </c>
      <c r="U3751" s="318">
        <v>0</v>
      </c>
    </row>
    <row r="3752" spans="1:21" x14ac:dyDescent="0.2">
      <c r="A3752" s="318">
        <v>42006</v>
      </c>
      <c r="B3752" s="318">
        <v>579.35699499999998</v>
      </c>
      <c r="C3752" s="318">
        <v>5.7364964793447468E-3</v>
      </c>
      <c r="D3752" s="318">
        <v>-2.3547565507405275E-4</v>
      </c>
      <c r="E3752" s="318">
        <v>1.4716526627011348E-2</v>
      </c>
      <c r="F3752" s="318">
        <v>1.5848567136781452E-2</v>
      </c>
      <c r="G3752" s="318">
        <v>2.1657615596353398E-4</v>
      </c>
      <c r="H3752" s="318">
        <v>2.2740496376171069E-4</v>
      </c>
      <c r="I3752" s="318">
        <v>-1.5607667072979206E-2</v>
      </c>
      <c r="J3752" s="318">
        <v>0</v>
      </c>
      <c r="K3752" s="318" t="s">
        <v>634</v>
      </c>
      <c r="O3752" s="318">
        <v>0</v>
      </c>
      <c r="P3752" s="318">
        <v>0</v>
      </c>
      <c r="Q3752" s="318">
        <v>0</v>
      </c>
      <c r="R3752" s="318">
        <v>5</v>
      </c>
      <c r="S3752" s="318">
        <v>0.21739130434782608</v>
      </c>
      <c r="T3752" s="318">
        <v>0</v>
      </c>
      <c r="U3752" s="318">
        <v>0</v>
      </c>
    </row>
    <row r="3753" spans="1:21" x14ac:dyDescent="0.2">
      <c r="A3753" s="318">
        <v>42009</v>
      </c>
      <c r="B3753" s="318">
        <v>565.455017</v>
      </c>
      <c r="C3753" s="318">
        <v>-2.4288112388741647E-2</v>
      </c>
      <c r="D3753" s="318">
        <v>-7.4635896882157469E-5</v>
      </c>
      <c r="E3753" s="318">
        <v>1.4417158860231408E-2</v>
      </c>
      <c r="F3753" s="318">
        <v>1.5526171080249208E-2</v>
      </c>
      <c r="G3753" s="318">
        <v>2.0785446960114897E-4</v>
      </c>
      <c r="H3753" s="318">
        <v>2.1824719308120643E-4</v>
      </c>
      <c r="I3753" s="318">
        <v>-1.1084524503894397E-2</v>
      </c>
      <c r="J3753" s="318">
        <v>0</v>
      </c>
      <c r="K3753" s="318" t="s">
        <v>634</v>
      </c>
      <c r="O3753" s="318">
        <v>0</v>
      </c>
      <c r="P3753" s="318">
        <v>0</v>
      </c>
      <c r="Q3753" s="318">
        <v>0</v>
      </c>
      <c r="R3753" s="318">
        <v>5</v>
      </c>
      <c r="S3753" s="318">
        <v>0.21739130434782608</v>
      </c>
      <c r="T3753" s="318">
        <v>0</v>
      </c>
      <c r="U3753" s="318">
        <v>0</v>
      </c>
    </row>
    <row r="3754" spans="1:21" x14ac:dyDescent="0.2">
      <c r="A3754" s="318">
        <v>42010</v>
      </c>
      <c r="B3754" s="318">
        <v>569.97497599999997</v>
      </c>
      <c r="C3754" s="318">
        <v>7.9617112531631829E-3</v>
      </c>
      <c r="D3754" s="318">
        <v>4.8721724491905928E-4</v>
      </c>
      <c r="E3754" s="318">
        <v>1.449290530801752E-2</v>
      </c>
      <c r="F3754" s="318">
        <v>1.5607744177865021E-2</v>
      </c>
      <c r="G3754" s="318">
        <v>2.1004430426716241E-4</v>
      </c>
      <c r="H3754" s="318">
        <v>2.2054651948052054E-4</v>
      </c>
      <c r="I3754" s="318">
        <v>-1.5468613725291845E-2</v>
      </c>
      <c r="J3754" s="318">
        <v>0</v>
      </c>
      <c r="K3754" s="318" t="s">
        <v>634</v>
      </c>
      <c r="O3754" s="318">
        <v>0</v>
      </c>
      <c r="P3754" s="318">
        <v>0</v>
      </c>
      <c r="Q3754" s="318">
        <v>0</v>
      </c>
      <c r="R3754" s="318">
        <v>5</v>
      </c>
      <c r="S3754" s="318">
        <v>0.21739130434782608</v>
      </c>
      <c r="T3754" s="318">
        <v>0</v>
      </c>
      <c r="U3754" s="318">
        <v>0</v>
      </c>
    </row>
    <row r="3755" spans="1:21" x14ac:dyDescent="0.2">
      <c r="A3755" s="318">
        <v>42011</v>
      </c>
      <c r="B3755" s="318">
        <v>573.35497999999995</v>
      </c>
      <c r="C3755" s="318">
        <v>5.9125781301101344E-3</v>
      </c>
      <c r="D3755" s="318">
        <v>2.5615883377107506E-4</v>
      </c>
      <c r="E3755" s="318">
        <v>1.435891826197983E-2</v>
      </c>
      <c r="F3755" s="318">
        <v>1.5463450435978278E-2</v>
      </c>
      <c r="G3755" s="318">
        <v>2.0617853365421788E-4</v>
      </c>
      <c r="H3755" s="318">
        <v>2.1648746033692878E-4</v>
      </c>
      <c r="I3755" s="318">
        <v>-7.2793695885454849E-3</v>
      </c>
      <c r="J3755" s="318">
        <v>0</v>
      </c>
      <c r="K3755" s="318" t="s">
        <v>634</v>
      </c>
      <c r="O3755" s="318">
        <v>0</v>
      </c>
      <c r="P3755" s="318">
        <v>0</v>
      </c>
      <c r="Q3755" s="318">
        <v>0</v>
      </c>
      <c r="R3755" s="318">
        <v>5</v>
      </c>
      <c r="S3755" s="318">
        <v>0.21739130434782608</v>
      </c>
      <c r="T3755" s="318">
        <v>0</v>
      </c>
      <c r="U3755" s="318">
        <v>0</v>
      </c>
    </row>
    <row r="3756" spans="1:21" x14ac:dyDescent="0.2">
      <c r="A3756" s="318">
        <v>42012</v>
      </c>
      <c r="B3756" s="318">
        <v>580.07202099999995</v>
      </c>
      <c r="C3756" s="318">
        <v>1.1647233728816282E-2</v>
      </c>
      <c r="D3756" s="318">
        <v>4.2938365437671263E-4</v>
      </c>
      <c r="E3756" s="318">
        <v>1.447857490177783E-2</v>
      </c>
      <c r="F3756" s="318">
        <v>1.5592311432683817E-2</v>
      </c>
      <c r="G3756" s="318">
        <v>2.0962913118639093E-4</v>
      </c>
      <c r="H3756" s="318">
        <v>2.2011058774571048E-4</v>
      </c>
      <c r="I3756" s="318">
        <v>-5.7523889849554069E-3</v>
      </c>
      <c r="J3756" s="318">
        <v>0</v>
      </c>
      <c r="K3756" s="318" t="s">
        <v>634</v>
      </c>
      <c r="O3756" s="318">
        <v>0</v>
      </c>
      <c r="P3756" s="318">
        <v>0</v>
      </c>
      <c r="Q3756" s="318">
        <v>0</v>
      </c>
      <c r="R3756" s="318">
        <v>5</v>
      </c>
      <c r="S3756" s="318">
        <v>0.21739130434782608</v>
      </c>
      <c r="T3756" s="318">
        <v>0</v>
      </c>
      <c r="U3756" s="318">
        <v>0</v>
      </c>
    </row>
    <row r="3757" spans="1:21" x14ac:dyDescent="0.2">
      <c r="A3757" s="318">
        <v>42013</v>
      </c>
      <c r="B3757" s="318">
        <v>580.44000200000005</v>
      </c>
      <c r="C3757" s="318">
        <v>6.3417009912827447E-4</v>
      </c>
      <c r="D3757" s="318">
        <v>9.5284471021757551E-4</v>
      </c>
      <c r="E3757" s="318">
        <v>1.4266204165724963E-2</v>
      </c>
      <c r="F3757" s="318">
        <v>1.5363604486165344E-2</v>
      </c>
      <c r="G3757" s="318">
        <v>2.035245812981483E-4</v>
      </c>
      <c r="H3757" s="318">
        <v>2.1370081036305573E-4</v>
      </c>
      <c r="I3757" s="318">
        <v>8.4909352674525948E-4</v>
      </c>
      <c r="J3757" s="318">
        <v>0</v>
      </c>
      <c r="K3757" s="318" t="s">
        <v>634</v>
      </c>
      <c r="O3757" s="318">
        <v>0</v>
      </c>
      <c r="P3757" s="318">
        <v>0</v>
      </c>
      <c r="Q3757" s="318">
        <v>0</v>
      </c>
      <c r="R3757" s="318">
        <v>5</v>
      </c>
      <c r="S3757" s="318">
        <v>0.21739130434782608</v>
      </c>
      <c r="T3757" s="318">
        <v>0</v>
      </c>
      <c r="U3757" s="318">
        <v>0</v>
      </c>
    </row>
    <row r="3758" spans="1:21" x14ac:dyDescent="0.2">
      <c r="A3758" s="318">
        <v>42016</v>
      </c>
      <c r="B3758" s="318">
        <v>573.62799099999995</v>
      </c>
      <c r="C3758" s="318">
        <v>-1.1805353159262177E-2</v>
      </c>
      <c r="D3758" s="318">
        <v>4.9257060154992891E-4</v>
      </c>
      <c r="E3758" s="318">
        <v>1.4524550159145399E-2</v>
      </c>
      <c r="F3758" s="318">
        <v>1.564182324831043E-2</v>
      </c>
      <c r="G3758" s="318">
        <v>2.1096255732553065E-4</v>
      </c>
      <c r="H3758" s="318">
        <v>2.2151068519180719E-4</v>
      </c>
      <c r="I3758" s="318">
        <v>3.6741379362084832E-3</v>
      </c>
      <c r="J3758" s="318">
        <v>0</v>
      </c>
      <c r="K3758" s="318" t="s">
        <v>634</v>
      </c>
      <c r="O3758" s="318">
        <v>0</v>
      </c>
      <c r="P3758" s="318">
        <v>0</v>
      </c>
      <c r="Q3758" s="318">
        <v>0</v>
      </c>
      <c r="R3758" s="318">
        <v>5</v>
      </c>
      <c r="S3758" s="318">
        <v>0.21739130434782608</v>
      </c>
      <c r="T3758" s="318">
        <v>0</v>
      </c>
      <c r="U3758" s="318">
        <v>0</v>
      </c>
    </row>
    <row r="3759" spans="1:21" x14ac:dyDescent="0.2">
      <c r="A3759" s="318">
        <v>42017</v>
      </c>
      <c r="B3759" s="318">
        <v>582.69799799999998</v>
      </c>
      <c r="C3759" s="318">
        <v>1.568795150361308E-2</v>
      </c>
      <c r="D3759" s="318">
        <v>1.7315671675471442E-3</v>
      </c>
      <c r="E3759" s="318">
        <v>1.4664181217605647E-2</v>
      </c>
      <c r="F3759" s="318">
        <v>1.5792195157421467E-2</v>
      </c>
      <c r="G3759" s="318">
        <v>2.1503821078277825E-4</v>
      </c>
      <c r="H3759" s="318">
        <v>2.2579012132191716E-4</v>
      </c>
      <c r="I3759" s="318">
        <v>-6.5260883619972995E-4</v>
      </c>
      <c r="J3759" s="318">
        <v>0</v>
      </c>
      <c r="K3759" s="318" t="s">
        <v>634</v>
      </c>
      <c r="O3759" s="318">
        <v>0</v>
      </c>
      <c r="P3759" s="318">
        <v>0</v>
      </c>
      <c r="Q3759" s="318">
        <v>0</v>
      </c>
      <c r="R3759" s="318">
        <v>5</v>
      </c>
      <c r="S3759" s="318">
        <v>0.21739130434782608</v>
      </c>
      <c r="T3759" s="318">
        <v>0</v>
      </c>
      <c r="U3759" s="318">
        <v>0</v>
      </c>
    </row>
    <row r="3760" spans="1:21" x14ac:dyDescent="0.2">
      <c r="A3760" s="318">
        <v>42018</v>
      </c>
      <c r="B3760" s="318">
        <v>575.25500499999998</v>
      </c>
      <c r="C3760" s="318">
        <v>-1.2855608970307674E-2</v>
      </c>
      <c r="D3760" s="318">
        <v>1.8395802582369595E-3</v>
      </c>
      <c r="E3760" s="318">
        <v>1.4541662026929116E-2</v>
      </c>
      <c r="F3760" s="318">
        <v>1.5660251413615971E-2</v>
      </c>
      <c r="G3760" s="318">
        <v>2.1145993450543218E-4</v>
      </c>
      <c r="H3760" s="318">
        <v>2.2203293123070379E-4</v>
      </c>
      <c r="I3760" s="318">
        <v>1.0320674572128472E-2</v>
      </c>
      <c r="J3760" s="318">
        <v>0</v>
      </c>
      <c r="K3760" s="318" t="s">
        <v>634</v>
      </c>
      <c r="O3760" s="318">
        <v>0</v>
      </c>
      <c r="P3760" s="318">
        <v>0</v>
      </c>
      <c r="Q3760" s="318">
        <v>0</v>
      </c>
      <c r="R3760" s="318">
        <v>5</v>
      </c>
      <c r="S3760" s="318">
        <v>0.21739130434782608</v>
      </c>
      <c r="T3760" s="318">
        <v>0</v>
      </c>
      <c r="U3760" s="318">
        <v>0</v>
      </c>
    </row>
    <row r="3761" spans="1:21" x14ac:dyDescent="0.2">
      <c r="A3761" s="318">
        <v>42019</v>
      </c>
      <c r="B3761" s="318">
        <v>579.65502900000001</v>
      </c>
      <c r="C3761" s="318">
        <v>7.6197195613047757E-3</v>
      </c>
      <c r="D3761" s="318">
        <v>2.0773994597107974E-3</v>
      </c>
      <c r="E3761" s="318">
        <v>1.459589546334461E-2</v>
      </c>
      <c r="F3761" s="318">
        <v>1.5718656652832657E-2</v>
      </c>
      <c r="G3761" s="318">
        <v>2.1304016437688377E-4</v>
      </c>
      <c r="H3761" s="318">
        <v>2.2369217259572796E-4</v>
      </c>
      <c r="I3761" s="318">
        <v>8.4587473214964432E-3</v>
      </c>
      <c r="J3761" s="318">
        <v>0</v>
      </c>
      <c r="K3761" s="318" t="s">
        <v>634</v>
      </c>
      <c r="O3761" s="318">
        <v>0</v>
      </c>
      <c r="P3761" s="318">
        <v>0</v>
      </c>
      <c r="Q3761" s="318">
        <v>0</v>
      </c>
      <c r="R3761" s="318">
        <v>5</v>
      </c>
      <c r="S3761" s="318">
        <v>0.21739130434782608</v>
      </c>
      <c r="T3761" s="318">
        <v>0</v>
      </c>
      <c r="U3761" s="318">
        <v>0</v>
      </c>
    </row>
    <row r="3762" spans="1:21" x14ac:dyDescent="0.2">
      <c r="A3762" s="318">
        <v>42020</v>
      </c>
      <c r="B3762" s="318">
        <v>578.82299799999998</v>
      </c>
      <c r="C3762" s="318">
        <v>-1.4364211036714454E-3</v>
      </c>
      <c r="D3762" s="318">
        <v>2.1449525964677514E-3</v>
      </c>
      <c r="E3762" s="318">
        <v>1.4575193757458702E-2</v>
      </c>
      <c r="F3762" s="318">
        <v>1.5696362508032448E-2</v>
      </c>
      <c r="G3762" s="318">
        <v>2.1243627306746313E-4</v>
      </c>
      <c r="H3762" s="318">
        <v>2.2305808672083629E-4</v>
      </c>
      <c r="I3762" s="318">
        <v>1.0388109643224874E-2</v>
      </c>
      <c r="J3762" s="318">
        <v>0</v>
      </c>
      <c r="K3762" s="318" t="s">
        <v>634</v>
      </c>
      <c r="O3762" s="318">
        <v>0</v>
      </c>
      <c r="P3762" s="318">
        <v>0</v>
      </c>
      <c r="Q3762" s="318">
        <v>0</v>
      </c>
      <c r="R3762" s="318">
        <v>5</v>
      </c>
      <c r="S3762" s="318">
        <v>0.21739130434782608</v>
      </c>
      <c r="T3762" s="318">
        <v>0</v>
      </c>
      <c r="U3762" s="318">
        <v>0</v>
      </c>
    </row>
    <row r="3763" spans="1:21" x14ac:dyDescent="0.2">
      <c r="A3763" s="318">
        <v>42023</v>
      </c>
      <c r="B3763" s="318">
        <v>592.794983</v>
      </c>
      <c r="C3763" s="318">
        <v>2.3851882820461957E-2</v>
      </c>
      <c r="D3763" s="318">
        <v>4.0306077226354674E-3</v>
      </c>
      <c r="E3763" s="318">
        <v>1.4705660801409184E-2</v>
      </c>
      <c r="F3763" s="318">
        <v>1.5836865478440661E-2</v>
      </c>
      <c r="G3763" s="318">
        <v>2.1625645960610262E-4</v>
      </c>
      <c r="H3763" s="318">
        <v>2.2706928258640777E-4</v>
      </c>
      <c r="I3763" s="318">
        <v>1.0124251438718779E-2</v>
      </c>
      <c r="J3763" s="318">
        <v>0</v>
      </c>
      <c r="K3763" s="318" t="s">
        <v>634</v>
      </c>
      <c r="O3763" s="318">
        <v>0</v>
      </c>
      <c r="P3763" s="318">
        <v>0</v>
      </c>
      <c r="Q3763" s="318">
        <v>0</v>
      </c>
      <c r="R3763" s="318">
        <v>5</v>
      </c>
      <c r="S3763" s="318">
        <v>0.21739130434782608</v>
      </c>
      <c r="T3763" s="318">
        <v>0</v>
      </c>
      <c r="U3763" s="318">
        <v>0</v>
      </c>
    </row>
    <row r="3764" spans="1:21" x14ac:dyDescent="0.2">
      <c r="A3764" s="318">
        <v>42024</v>
      </c>
      <c r="B3764" s="318">
        <v>588.64202899999998</v>
      </c>
      <c r="C3764" s="318">
        <v>-7.0303724416559887E-3</v>
      </c>
      <c r="D3764" s="318">
        <v>3.9067303738196347E-3</v>
      </c>
      <c r="E3764" s="318">
        <v>1.4791193548480987E-2</v>
      </c>
      <c r="F3764" s="318">
        <v>1.592897766759491E-2</v>
      </c>
      <c r="G3764" s="318">
        <v>2.1877940658862556E-4</v>
      </c>
      <c r="H3764" s="318">
        <v>2.2971837691805684E-4</v>
      </c>
      <c r="I3764" s="318">
        <v>2.9002848511872098E-2</v>
      </c>
      <c r="J3764" s="318">
        <v>0</v>
      </c>
      <c r="K3764" s="318" t="s">
        <v>634</v>
      </c>
      <c r="O3764" s="318">
        <v>0</v>
      </c>
      <c r="P3764" s="318">
        <v>0</v>
      </c>
      <c r="Q3764" s="318">
        <v>0</v>
      </c>
      <c r="R3764" s="318">
        <v>5</v>
      </c>
      <c r="S3764" s="318">
        <v>0.21739130434782608</v>
      </c>
      <c r="T3764" s="318">
        <v>0</v>
      </c>
      <c r="U3764" s="318">
        <v>0</v>
      </c>
    </row>
    <row r="3765" spans="1:21" x14ac:dyDescent="0.2">
      <c r="A3765" s="318">
        <v>42025</v>
      </c>
      <c r="B3765" s="318">
        <v>593.85199</v>
      </c>
      <c r="C3765" s="318">
        <v>8.811874950163872E-3</v>
      </c>
      <c r="D3765" s="318">
        <v>4.8594433251364201E-3</v>
      </c>
      <c r="E3765" s="318">
        <v>1.4409237458846849E-2</v>
      </c>
      <c r="F3765" s="318">
        <v>1.5517640340296606E-2</v>
      </c>
      <c r="G3765" s="318">
        <v>2.0762612414543523E-4</v>
      </c>
      <c r="H3765" s="318">
        <v>2.1800743035270699E-4</v>
      </c>
      <c r="I3765" s="318">
        <v>2.7475700941993197E-2</v>
      </c>
      <c r="J3765" s="318">
        <v>0</v>
      </c>
      <c r="K3765" s="318" t="s">
        <v>634</v>
      </c>
      <c r="O3765" s="318">
        <v>0</v>
      </c>
      <c r="P3765" s="318">
        <v>0</v>
      </c>
      <c r="Q3765" s="318">
        <v>0</v>
      </c>
      <c r="R3765" s="318">
        <v>5</v>
      </c>
      <c r="S3765" s="318">
        <v>0.21739130434782608</v>
      </c>
      <c r="T3765" s="318">
        <v>0</v>
      </c>
      <c r="U3765" s="318">
        <v>0</v>
      </c>
    </row>
    <row r="3766" spans="1:21" x14ac:dyDescent="0.2">
      <c r="A3766" s="318">
        <v>42026</v>
      </c>
      <c r="B3766" s="318">
        <v>599.31701699999996</v>
      </c>
      <c r="C3766" s="318">
        <v>9.1605886257406701E-3</v>
      </c>
      <c r="D3766" s="318">
        <v>3.9153692191418281E-3</v>
      </c>
      <c r="E3766" s="318">
        <v>1.3360778070508183E-2</v>
      </c>
      <c r="F3766" s="318">
        <v>1.4388530229778042E-2</v>
      </c>
      <c r="G3766" s="318">
        <v>1.7851039064937238E-4</v>
      </c>
      <c r="H3766" s="318">
        <v>1.8743591018184101E-4</v>
      </c>
      <c r="I3766" s="318">
        <v>2.7468863957136842E-2</v>
      </c>
      <c r="J3766" s="318">
        <v>0</v>
      </c>
      <c r="K3766" s="318" t="s">
        <v>634</v>
      </c>
      <c r="O3766" s="318">
        <v>0</v>
      </c>
      <c r="P3766" s="318">
        <v>0</v>
      </c>
      <c r="Q3766" s="318">
        <v>0</v>
      </c>
      <c r="R3766" s="318">
        <v>5</v>
      </c>
      <c r="S3766" s="318">
        <v>0.21739130434782608</v>
      </c>
      <c r="T3766" s="318">
        <v>0</v>
      </c>
      <c r="U3766" s="318">
        <v>0</v>
      </c>
    </row>
    <row r="3767" spans="1:21" x14ac:dyDescent="0.2">
      <c r="A3767" s="318">
        <v>42027</v>
      </c>
      <c r="B3767" s="318">
        <v>603.27899200000002</v>
      </c>
      <c r="C3767" s="318">
        <v>6.5890611721215291E-3</v>
      </c>
      <c r="D3767" s="318">
        <v>2.3981940318376842E-3</v>
      </c>
      <c r="E3767" s="318">
        <v>1.0808319567817524E-2</v>
      </c>
      <c r="F3767" s="318">
        <v>1.1639728765341948E-2</v>
      </c>
      <c r="G3767" s="318">
        <v>1.1681977188006721E-4</v>
      </c>
      <c r="H3767" s="318">
        <v>1.2266076047407056E-4</v>
      </c>
      <c r="I3767" s="318">
        <v>2.8009577700351933E-2</v>
      </c>
      <c r="J3767" s="318">
        <v>0</v>
      </c>
      <c r="K3767" s="318" t="s">
        <v>634</v>
      </c>
      <c r="O3767" s="318">
        <v>0</v>
      </c>
      <c r="P3767" s="318">
        <v>0</v>
      </c>
      <c r="Q3767" s="318">
        <v>0</v>
      </c>
      <c r="R3767" s="318">
        <v>5</v>
      </c>
      <c r="S3767" s="318">
        <v>0.21739130434782608</v>
      </c>
      <c r="T3767" s="318">
        <v>0</v>
      </c>
      <c r="U3767" s="318">
        <v>0</v>
      </c>
    </row>
    <row r="3768" spans="1:21" x14ac:dyDescent="0.2">
      <c r="A3768" s="318">
        <v>42030</v>
      </c>
      <c r="B3768" s="318">
        <v>603.35400400000003</v>
      </c>
      <c r="C3768" s="318">
        <v>1.2433275129281781E-4</v>
      </c>
      <c r="D3768" s="318">
        <v>2.077098234038826E-3</v>
      </c>
      <c r="E3768" s="318">
        <v>1.0769000473659283E-2</v>
      </c>
      <c r="F3768" s="318">
        <v>1.1597385125479228E-2</v>
      </c>
      <c r="G3768" s="318">
        <v>1.1597137120167387E-4</v>
      </c>
      <c r="H3768" s="318">
        <v>1.2176993976175757E-4</v>
      </c>
      <c r="I3768" s="318">
        <v>1.8956215255524479E-2</v>
      </c>
      <c r="J3768" s="318">
        <v>0</v>
      </c>
      <c r="K3768" s="318" t="s">
        <v>634</v>
      </c>
      <c r="O3768" s="318">
        <v>0</v>
      </c>
      <c r="P3768" s="318">
        <v>0</v>
      </c>
      <c r="Q3768" s="318">
        <v>0</v>
      </c>
      <c r="R3768" s="318">
        <v>5</v>
      </c>
      <c r="S3768" s="318">
        <v>0.21739130434782608</v>
      </c>
      <c r="T3768" s="318">
        <v>0</v>
      </c>
      <c r="U3768" s="318">
        <v>0</v>
      </c>
    </row>
    <row r="3769" spans="1:21" x14ac:dyDescent="0.2">
      <c r="A3769" s="318">
        <v>42031</v>
      </c>
      <c r="B3769" s="318">
        <v>597.43298300000004</v>
      </c>
      <c r="C3769" s="318">
        <v>-9.861980606451947E-3</v>
      </c>
      <c r="D3769" s="318">
        <v>1.3753115248465286E-3</v>
      </c>
      <c r="E3769" s="318">
        <v>1.105394760567981E-2</v>
      </c>
      <c r="F3769" s="318">
        <v>1.1904251267655179E-2</v>
      </c>
      <c r="G3769" s="318">
        <v>1.2218975766911438E-4</v>
      </c>
      <c r="H3769" s="318">
        <v>1.282992455525701E-4</v>
      </c>
      <c r="I3769" s="318">
        <v>1.6246110278316728E-2</v>
      </c>
      <c r="J3769" s="318">
        <v>0</v>
      </c>
      <c r="K3769" s="318" t="s">
        <v>634</v>
      </c>
      <c r="O3769" s="318">
        <v>0</v>
      </c>
      <c r="P3769" s="318">
        <v>0</v>
      </c>
      <c r="Q3769" s="318">
        <v>0</v>
      </c>
      <c r="R3769" s="318">
        <v>5</v>
      </c>
      <c r="S3769" s="318">
        <v>0.21739130434782608</v>
      </c>
      <c r="T3769" s="318">
        <v>0</v>
      </c>
      <c r="U3769" s="318">
        <v>0</v>
      </c>
    </row>
    <row r="3770" spans="1:21" x14ac:dyDescent="0.2">
      <c r="A3770" s="318">
        <v>42032</v>
      </c>
      <c r="B3770" s="318">
        <v>599.19702099999995</v>
      </c>
      <c r="C3770" s="318">
        <v>2.9483453899090072E-3</v>
      </c>
      <c r="D3770" s="318">
        <v>1.3206042222922408E-3</v>
      </c>
      <c r="E3770" s="318">
        <v>1.1042640237333591E-2</v>
      </c>
      <c r="F3770" s="318">
        <v>1.1892074101743868E-2</v>
      </c>
      <c r="G3770" s="318">
        <v>1.2193990341117886E-4</v>
      </c>
      <c r="H3770" s="318">
        <v>1.2803689858173782E-4</v>
      </c>
      <c r="I3770" s="318">
        <v>9.2083385193254038E-3</v>
      </c>
      <c r="J3770" s="318">
        <v>0</v>
      </c>
      <c r="K3770" s="318" t="s">
        <v>634</v>
      </c>
      <c r="O3770" s="318">
        <v>0</v>
      </c>
      <c r="P3770" s="318">
        <v>0</v>
      </c>
      <c r="Q3770" s="318">
        <v>0</v>
      </c>
      <c r="R3770" s="318">
        <v>5</v>
      </c>
      <c r="S3770" s="318">
        <v>0.21739130434782608</v>
      </c>
      <c r="T3770" s="318">
        <v>0</v>
      </c>
      <c r="U3770" s="318">
        <v>0</v>
      </c>
    </row>
    <row r="3771" spans="1:21" x14ac:dyDescent="0.2">
      <c r="A3771" s="318">
        <v>42033</v>
      </c>
      <c r="B3771" s="318">
        <v>596.58898899999997</v>
      </c>
      <c r="C3771" s="318">
        <v>-4.3620449035783933E-3</v>
      </c>
      <c r="D3771" s="318">
        <v>1.2850239878391307E-3</v>
      </c>
      <c r="E3771" s="318">
        <v>1.1060527061139188E-2</v>
      </c>
      <c r="F3771" s="318">
        <v>1.1911336835072971E-2</v>
      </c>
      <c r="G3771" s="318">
        <v>1.2233525887019229E-4</v>
      </c>
      <c r="H3771" s="318">
        <v>1.2845202181370192E-4</v>
      </c>
      <c r="I3771" s="318">
        <v>9.607097469435626E-3</v>
      </c>
      <c r="J3771" s="318">
        <v>0</v>
      </c>
      <c r="K3771" s="318" t="s">
        <v>634</v>
      </c>
      <c r="O3771" s="318">
        <v>0</v>
      </c>
      <c r="P3771" s="318">
        <v>0</v>
      </c>
      <c r="Q3771" s="318">
        <v>0</v>
      </c>
      <c r="R3771" s="318">
        <v>5</v>
      </c>
      <c r="S3771" s="318">
        <v>0.21739130434782608</v>
      </c>
      <c r="T3771" s="318">
        <v>0</v>
      </c>
      <c r="U3771" s="318">
        <v>0</v>
      </c>
    </row>
    <row r="3772" spans="1:21" x14ac:dyDescent="0.2">
      <c r="A3772" s="318">
        <v>42034</v>
      </c>
      <c r="B3772" s="318">
        <v>601.80401600000005</v>
      </c>
      <c r="C3772" s="318">
        <v>8.7034218288374147E-3</v>
      </c>
      <c r="D3772" s="318">
        <v>2.0833083200161181E-3</v>
      </c>
      <c r="E3772" s="318">
        <v>1.0956768801384418E-2</v>
      </c>
      <c r="F3772" s="318">
        <v>1.179959717072168E-2</v>
      </c>
      <c r="G3772" s="318">
        <v>1.2005078256699091E-4</v>
      </c>
      <c r="H3772" s="318">
        <v>1.2605332169534047E-4</v>
      </c>
      <c r="I3772" s="318">
        <v>9.100326894965963E-3</v>
      </c>
      <c r="J3772" s="318">
        <v>0</v>
      </c>
      <c r="K3772" s="318" t="s">
        <v>634</v>
      </c>
      <c r="O3772" s="318">
        <v>0</v>
      </c>
      <c r="P3772" s="318">
        <v>0</v>
      </c>
      <c r="Q3772" s="318">
        <v>0</v>
      </c>
      <c r="R3772" s="318">
        <v>5</v>
      </c>
      <c r="S3772" s="318">
        <v>0.21739130434782608</v>
      </c>
      <c r="T3772" s="318">
        <v>0</v>
      </c>
      <c r="U3772" s="318">
        <v>0</v>
      </c>
    </row>
    <row r="3773" spans="1:21" x14ac:dyDescent="0.2">
      <c r="A3773" s="318">
        <v>42037</v>
      </c>
      <c r="B3773" s="318">
        <v>601.80401600000005</v>
      </c>
      <c r="C3773" s="318">
        <v>0</v>
      </c>
      <c r="D3773" s="318">
        <v>1.8101418209997013E-3</v>
      </c>
      <c r="E3773" s="318">
        <v>1.0932618676485348E-2</v>
      </c>
      <c r="F3773" s="318">
        <v>1.1773589343907298E-2</v>
      </c>
      <c r="G3773" s="318">
        <v>1.1952215112543626E-4</v>
      </c>
      <c r="H3773" s="318">
        <v>1.2549825868170809E-4</v>
      </c>
      <c r="I3773" s="318">
        <v>1.5052968050261442E-2</v>
      </c>
      <c r="J3773" s="318">
        <v>0</v>
      </c>
      <c r="K3773" s="318" t="s">
        <v>634</v>
      </c>
      <c r="O3773" s="318">
        <v>0</v>
      </c>
      <c r="P3773" s="318">
        <v>0</v>
      </c>
      <c r="Q3773" s="318">
        <v>0</v>
      </c>
      <c r="R3773" s="318">
        <v>5</v>
      </c>
      <c r="S3773" s="318">
        <v>0.21739130434782608</v>
      </c>
      <c r="T3773" s="318">
        <v>0</v>
      </c>
      <c r="U3773" s="318">
        <v>0</v>
      </c>
    </row>
    <row r="3774" spans="1:21" x14ac:dyDescent="0.2">
      <c r="A3774" s="318">
        <v>42038</v>
      </c>
      <c r="B3774" s="318">
        <v>614.67199700000003</v>
      </c>
      <c r="C3774" s="318">
        <v>2.1156949832650759E-2</v>
      </c>
      <c r="D3774" s="318">
        <v>3.9741924029707675E-3</v>
      </c>
      <c r="E3774" s="318">
        <v>9.9631263080526434E-3</v>
      </c>
      <c r="F3774" s="318">
        <v>1.0729520639441308E-2</v>
      </c>
      <c r="G3774" s="318">
        <v>9.9263885830210686E-5</v>
      </c>
      <c r="H3774" s="318">
        <v>1.0422708012172122E-4</v>
      </c>
      <c r="I3774" s="318">
        <v>1.6342764188640165E-2</v>
      </c>
      <c r="J3774" s="318">
        <v>0</v>
      </c>
      <c r="K3774" s="318" t="s">
        <v>634</v>
      </c>
      <c r="O3774" s="318">
        <v>0</v>
      </c>
      <c r="P3774" s="318">
        <v>0</v>
      </c>
      <c r="Q3774" s="318">
        <v>0</v>
      </c>
      <c r="R3774" s="318">
        <v>5</v>
      </c>
      <c r="S3774" s="318">
        <v>0.21739130434782608</v>
      </c>
      <c r="T3774" s="318">
        <v>0</v>
      </c>
      <c r="U3774" s="318">
        <v>0</v>
      </c>
    </row>
    <row r="3775" spans="1:21" x14ac:dyDescent="0.2">
      <c r="A3775" s="318">
        <v>42039</v>
      </c>
      <c r="B3775" s="318">
        <v>605.50897199999997</v>
      </c>
      <c r="C3775" s="318">
        <v>-1.5019406930160482E-2</v>
      </c>
      <c r="D3775" s="318">
        <v>2.8798534418601179E-3</v>
      </c>
      <c r="E3775" s="318">
        <v>1.0735420561517835E-2</v>
      </c>
      <c r="F3775" s="318">
        <v>1.1561222143173053E-2</v>
      </c>
      <c r="G3775" s="318">
        <v>1.1524925463265989E-4</v>
      </c>
      <c r="H3775" s="318">
        <v>1.210117173642929E-4</v>
      </c>
      <c r="I3775" s="318">
        <v>3.6930862919924999E-2</v>
      </c>
      <c r="J3775" s="318">
        <v>0</v>
      </c>
      <c r="K3775" s="318" t="s">
        <v>634</v>
      </c>
      <c r="O3775" s="318">
        <v>0</v>
      </c>
      <c r="P3775" s="318">
        <v>0</v>
      </c>
      <c r="Q3775" s="318">
        <v>0</v>
      </c>
      <c r="R3775" s="318">
        <v>5</v>
      </c>
      <c r="S3775" s="318">
        <v>0.21739130434782608</v>
      </c>
      <c r="T3775" s="318">
        <v>0</v>
      </c>
      <c r="U3775" s="318">
        <v>0</v>
      </c>
    </row>
    <row r="3776" spans="1:21" x14ac:dyDescent="0.2">
      <c r="A3776" s="318">
        <v>42040</v>
      </c>
      <c r="B3776" s="318">
        <v>612.30798300000004</v>
      </c>
      <c r="C3776" s="318">
        <v>1.1166015735961045E-2</v>
      </c>
      <c r="D3776" s="318">
        <v>3.1300171373768275E-3</v>
      </c>
      <c r="E3776" s="318">
        <v>1.0869990661948636E-2</v>
      </c>
      <c r="F3776" s="318">
        <v>1.1706143789790839E-2</v>
      </c>
      <c r="G3776" s="318">
        <v>1.1815669699085053E-4</v>
      </c>
      <c r="H3776" s="318">
        <v>1.2406453184039305E-4</v>
      </c>
      <c r="I3776" s="318">
        <v>2.7526265450309017E-2</v>
      </c>
      <c r="J3776" s="318">
        <v>0</v>
      </c>
      <c r="K3776" s="318" t="s">
        <v>634</v>
      </c>
      <c r="O3776" s="318">
        <v>0</v>
      </c>
      <c r="P3776" s="318">
        <v>0</v>
      </c>
      <c r="Q3776" s="318">
        <v>0</v>
      </c>
      <c r="R3776" s="318">
        <v>5</v>
      </c>
      <c r="S3776" s="318">
        <v>0.21739130434782608</v>
      </c>
      <c r="T3776" s="318">
        <v>0</v>
      </c>
      <c r="U3776" s="318">
        <v>0</v>
      </c>
    </row>
    <row r="3777" spans="1:21" x14ac:dyDescent="0.2">
      <c r="A3777" s="318">
        <v>42041</v>
      </c>
      <c r="B3777" s="318">
        <v>615.71301300000005</v>
      </c>
      <c r="C3777" s="318">
        <v>5.5455708614564857E-3</v>
      </c>
      <c r="D3777" s="318">
        <v>2.8394617627406464E-3</v>
      </c>
      <c r="E3777" s="318">
        <v>1.0711332760691139E-2</v>
      </c>
      <c r="F3777" s="318">
        <v>1.1535281434590457E-2</v>
      </c>
      <c r="G3777" s="318">
        <v>1.1473264951025524E-4</v>
      </c>
      <c r="H3777" s="318">
        <v>1.2046928198576802E-4</v>
      </c>
      <c r="I3777" s="318">
        <v>3.0354200552842686E-2</v>
      </c>
      <c r="J3777" s="318">
        <v>0</v>
      </c>
      <c r="K3777" s="318" t="s">
        <v>634</v>
      </c>
      <c r="O3777" s="318">
        <v>0</v>
      </c>
      <c r="P3777" s="318">
        <v>0</v>
      </c>
      <c r="Q3777" s="318">
        <v>0</v>
      </c>
      <c r="R3777" s="318">
        <v>5</v>
      </c>
      <c r="S3777" s="318">
        <v>0.21739130434782608</v>
      </c>
      <c r="T3777" s="318">
        <v>0</v>
      </c>
      <c r="U3777" s="318">
        <v>0</v>
      </c>
    </row>
    <row r="3778" spans="1:21" x14ac:dyDescent="0.2">
      <c r="A3778" s="318">
        <v>42044</v>
      </c>
      <c r="B3778" s="318">
        <v>617.58300799999995</v>
      </c>
      <c r="C3778" s="318">
        <v>3.0325183917305899E-3</v>
      </c>
      <c r="D3778" s="318">
        <v>2.9536688242931377E-3</v>
      </c>
      <c r="E3778" s="318">
        <v>1.0699422978447075E-2</v>
      </c>
      <c r="F3778" s="318">
        <v>1.1522455515250695E-2</v>
      </c>
      <c r="G3778" s="318">
        <v>1.1447765207172129E-4</v>
      </c>
      <c r="H3778" s="318">
        <v>1.2020153467530736E-4</v>
      </c>
      <c r="I3778" s="318">
        <v>3.1928006210113227E-2</v>
      </c>
      <c r="J3778" s="318">
        <v>0</v>
      </c>
      <c r="K3778" s="318" t="s">
        <v>634</v>
      </c>
      <c r="O3778" s="318">
        <v>0</v>
      </c>
      <c r="P3778" s="318">
        <v>0</v>
      </c>
      <c r="Q3778" s="318">
        <v>0</v>
      </c>
      <c r="R3778" s="318">
        <v>5</v>
      </c>
      <c r="S3778" s="318">
        <v>0.21739130434782608</v>
      </c>
      <c r="T3778" s="318">
        <v>0</v>
      </c>
      <c r="U3778" s="318">
        <v>0</v>
      </c>
    </row>
    <row r="3779" spans="1:21" x14ac:dyDescent="0.2">
      <c r="A3779" s="318">
        <v>42045</v>
      </c>
      <c r="B3779" s="318">
        <v>615.16601600000001</v>
      </c>
      <c r="C3779" s="318">
        <v>-3.9213092852641972E-3</v>
      </c>
      <c r="D3779" s="318">
        <v>3.3290994849597085E-3</v>
      </c>
      <c r="E3779" s="318">
        <v>1.0285984940028615E-2</v>
      </c>
      <c r="F3779" s="318">
        <v>1.1077214550800046E-2</v>
      </c>
      <c r="G3779" s="318">
        <v>1.0580148618649549E-4</v>
      </c>
      <c r="H3779" s="318">
        <v>1.1109156049582027E-4</v>
      </c>
      <c r="I3779" s="318">
        <v>3.2975589810141342E-2</v>
      </c>
      <c r="J3779" s="318">
        <v>0</v>
      </c>
      <c r="K3779" s="318" t="s">
        <v>634</v>
      </c>
      <c r="O3779" s="318">
        <v>0</v>
      </c>
      <c r="P3779" s="318">
        <v>0</v>
      </c>
      <c r="Q3779" s="318">
        <v>0</v>
      </c>
      <c r="R3779" s="318">
        <v>5</v>
      </c>
      <c r="S3779" s="318">
        <v>0.21739130434782608</v>
      </c>
      <c r="T3779" s="318">
        <v>0</v>
      </c>
      <c r="U3779" s="318">
        <v>0</v>
      </c>
    </row>
    <row r="3780" spans="1:21" x14ac:dyDescent="0.2">
      <c r="A3780" s="318">
        <v>42046</v>
      </c>
      <c r="B3780" s="318">
        <v>603.50897199999997</v>
      </c>
      <c r="C3780" s="318">
        <v>-1.9131269054933477E-2</v>
      </c>
      <c r="D3780" s="318">
        <v>1.6710413631241578E-3</v>
      </c>
      <c r="E3780" s="318">
        <v>1.0977304687435071E-2</v>
      </c>
      <c r="F3780" s="318">
        <v>1.1821712740314691E-2</v>
      </c>
      <c r="G3780" s="318">
        <v>1.2050121820078398E-4</v>
      </c>
      <c r="H3780" s="318">
        <v>1.265262791108232E-4</v>
      </c>
      <c r="I3780" s="318">
        <v>3.3504928488714766E-2</v>
      </c>
      <c r="J3780" s="318">
        <v>0</v>
      </c>
      <c r="K3780" s="318" t="s">
        <v>634</v>
      </c>
      <c r="O3780" s="318">
        <v>0</v>
      </c>
      <c r="P3780" s="318">
        <v>0</v>
      </c>
      <c r="Q3780" s="318">
        <v>0</v>
      </c>
      <c r="R3780" s="318">
        <v>5</v>
      </c>
      <c r="S3780" s="318">
        <v>0.21739130434782608</v>
      </c>
      <c r="T3780" s="318">
        <v>0</v>
      </c>
      <c r="U3780" s="318">
        <v>0</v>
      </c>
    </row>
    <row r="3781" spans="1:21" x14ac:dyDescent="0.2">
      <c r="A3781" s="318">
        <v>42047</v>
      </c>
      <c r="B3781" s="318">
        <v>611.34600799999998</v>
      </c>
      <c r="C3781" s="318">
        <v>1.2902189719293435E-2</v>
      </c>
      <c r="D3781" s="318">
        <v>2.8976032054861154E-3</v>
      </c>
      <c r="E3781" s="318">
        <v>1.0708748653526851E-2</v>
      </c>
      <c r="F3781" s="318">
        <v>1.1532498549951992E-2</v>
      </c>
      <c r="G3781" s="318">
        <v>1.1467729772441314E-4</v>
      </c>
      <c r="H3781" s="318">
        <v>1.204111626106338E-4</v>
      </c>
      <c r="I3781" s="318">
        <v>2.2188622774140378E-2</v>
      </c>
      <c r="J3781" s="318">
        <v>0</v>
      </c>
      <c r="K3781" s="318" t="s">
        <v>634</v>
      </c>
      <c r="O3781" s="318">
        <v>0</v>
      </c>
      <c r="P3781" s="318">
        <v>0</v>
      </c>
      <c r="Q3781" s="318">
        <v>0</v>
      </c>
      <c r="R3781" s="318">
        <v>5</v>
      </c>
      <c r="S3781" s="318">
        <v>0.21739130434782608</v>
      </c>
      <c r="T3781" s="318">
        <v>0</v>
      </c>
      <c r="U3781" s="318">
        <v>0</v>
      </c>
    </row>
    <row r="3782" spans="1:21" x14ac:dyDescent="0.2">
      <c r="A3782" s="318">
        <v>42048</v>
      </c>
      <c r="B3782" s="318">
        <v>616.658997</v>
      </c>
      <c r="C3782" s="318">
        <v>8.6530952718138193E-3</v>
      </c>
      <c r="D3782" s="318">
        <v>2.9468115726532127E-3</v>
      </c>
      <c r="E3782" s="318">
        <v>1.073387723472872E-2</v>
      </c>
      <c r="F3782" s="318">
        <v>1.1559560098938621E-2</v>
      </c>
      <c r="G3782" s="318">
        <v>1.1521612049022747E-4</v>
      </c>
      <c r="H3782" s="318">
        <v>1.2097692651473885E-4</v>
      </c>
      <c r="I3782" s="318">
        <v>3.2203674323246674E-2</v>
      </c>
      <c r="J3782" s="318">
        <v>0</v>
      </c>
      <c r="K3782" s="318" t="s">
        <v>634</v>
      </c>
      <c r="O3782" s="318">
        <v>0</v>
      </c>
      <c r="P3782" s="318">
        <v>0</v>
      </c>
      <c r="Q3782" s="318">
        <v>0</v>
      </c>
      <c r="R3782" s="318">
        <v>5</v>
      </c>
      <c r="S3782" s="318">
        <v>0.21739130434782608</v>
      </c>
      <c r="T3782" s="318">
        <v>0</v>
      </c>
      <c r="U3782" s="318">
        <v>0</v>
      </c>
    </row>
    <row r="3783" spans="1:21" x14ac:dyDescent="0.2">
      <c r="A3783" s="318">
        <v>42051</v>
      </c>
      <c r="B3783" s="318">
        <v>621.01000999999997</v>
      </c>
      <c r="C3783" s="318">
        <v>7.0310089365876217E-3</v>
      </c>
      <c r="D3783" s="318">
        <v>3.3500225269512637E-3</v>
      </c>
      <c r="E3783" s="318">
        <v>1.072001909669552E-2</v>
      </c>
      <c r="F3783" s="318">
        <v>1.1544635950287483E-2</v>
      </c>
      <c r="G3783" s="318">
        <v>1.1491880943351666E-4</v>
      </c>
      <c r="H3783" s="318">
        <v>1.206647499051925E-4</v>
      </c>
      <c r="I3783" s="318">
        <v>3.4234039511784144E-2</v>
      </c>
      <c r="J3783" s="318">
        <v>0</v>
      </c>
      <c r="K3783" s="318" t="s">
        <v>634</v>
      </c>
      <c r="O3783" s="318">
        <v>0</v>
      </c>
      <c r="P3783" s="318">
        <v>0</v>
      </c>
      <c r="Q3783" s="318">
        <v>0</v>
      </c>
      <c r="R3783" s="318">
        <v>5</v>
      </c>
      <c r="S3783" s="318">
        <v>0.21739130434782608</v>
      </c>
      <c r="T3783" s="318">
        <v>0</v>
      </c>
      <c r="U3783" s="318">
        <v>0</v>
      </c>
    </row>
    <row r="3784" spans="1:21" x14ac:dyDescent="0.2">
      <c r="A3784" s="318">
        <v>42052</v>
      </c>
      <c r="B3784" s="318">
        <v>616.39202899999998</v>
      </c>
      <c r="C3784" s="318">
        <v>-7.4640291418220763E-3</v>
      </c>
      <c r="D3784" s="318">
        <v>1.858788623985357E-3</v>
      </c>
      <c r="E3784" s="318">
        <v>9.8698892522919145E-3</v>
      </c>
      <c r="F3784" s="318">
        <v>1.0629111502468215E-2</v>
      </c>
      <c r="G3784" s="318">
        <v>9.7414713852507433E-5</v>
      </c>
      <c r="H3784" s="318">
        <v>1.0228544954513281E-4</v>
      </c>
      <c r="I3784" s="318">
        <v>3.9254709843547994E-2</v>
      </c>
      <c r="J3784" s="318">
        <v>0</v>
      </c>
      <c r="K3784" s="318" t="s">
        <v>634</v>
      </c>
      <c r="O3784" s="318">
        <v>0</v>
      </c>
      <c r="P3784" s="318">
        <v>0</v>
      </c>
      <c r="Q3784" s="318">
        <v>0</v>
      </c>
      <c r="R3784" s="318">
        <v>5</v>
      </c>
      <c r="S3784" s="318">
        <v>0.21739130434782608</v>
      </c>
      <c r="T3784" s="318">
        <v>0</v>
      </c>
      <c r="U3784" s="318">
        <v>0</v>
      </c>
    </row>
    <row r="3785" spans="1:21" x14ac:dyDescent="0.2">
      <c r="A3785" s="318">
        <v>42053</v>
      </c>
      <c r="B3785" s="318">
        <v>620.67498799999998</v>
      </c>
      <c r="C3785" s="318">
        <v>6.9244043437946623E-3</v>
      </c>
      <c r="D3785" s="318">
        <v>2.5233018042449115E-3</v>
      </c>
      <c r="E3785" s="318">
        <v>9.709954742733104E-3</v>
      </c>
      <c r="F3785" s="318">
        <v>1.0456874338327957E-2</v>
      </c>
      <c r="G3785" s="318">
        <v>9.4283221105925105E-5</v>
      </c>
      <c r="H3785" s="318">
        <v>9.8997382161221371E-5</v>
      </c>
      <c r="I3785" s="318">
        <v>3.519784095856851E-2</v>
      </c>
      <c r="J3785" s="318">
        <v>0</v>
      </c>
      <c r="K3785" s="318" t="s">
        <v>634</v>
      </c>
      <c r="O3785" s="318">
        <v>0</v>
      </c>
      <c r="P3785" s="318">
        <v>0</v>
      </c>
      <c r="Q3785" s="318">
        <v>0</v>
      </c>
      <c r="R3785" s="318">
        <v>5</v>
      </c>
      <c r="S3785" s="318">
        <v>0.21739130434782608</v>
      </c>
      <c r="T3785" s="318">
        <v>0</v>
      </c>
      <c r="U3785" s="318">
        <v>0</v>
      </c>
    </row>
    <row r="3786" spans="1:21" x14ac:dyDescent="0.2">
      <c r="A3786" s="318">
        <v>42054</v>
      </c>
      <c r="B3786" s="318">
        <v>614.51800500000002</v>
      </c>
      <c r="C3786" s="318">
        <v>-9.9693473472332282E-3</v>
      </c>
      <c r="D3786" s="318">
        <v>1.6289578853212407E-3</v>
      </c>
      <c r="E3786" s="318">
        <v>9.9634022321123446E-3</v>
      </c>
      <c r="F3786" s="318">
        <v>1.0729817788428679E-2</v>
      </c>
      <c r="G3786" s="318">
        <v>9.926938403886126E-5</v>
      </c>
      <c r="H3786" s="318">
        <v>1.0423285324080433E-4</v>
      </c>
      <c r="I3786" s="318">
        <v>3.7363978390326923E-2</v>
      </c>
      <c r="J3786" s="318">
        <v>0</v>
      </c>
      <c r="K3786" s="318" t="s">
        <v>634</v>
      </c>
      <c r="O3786" s="318">
        <v>0</v>
      </c>
      <c r="P3786" s="318">
        <v>0</v>
      </c>
      <c r="Q3786" s="318">
        <v>0</v>
      </c>
      <c r="R3786" s="318">
        <v>5</v>
      </c>
      <c r="S3786" s="318">
        <v>0.21739130434782608</v>
      </c>
      <c r="T3786" s="318">
        <v>0</v>
      </c>
      <c r="U3786" s="318">
        <v>0</v>
      </c>
    </row>
    <row r="3787" spans="1:21" x14ac:dyDescent="0.2">
      <c r="A3787" s="318">
        <v>42055</v>
      </c>
      <c r="B3787" s="318">
        <v>614.02697799999999</v>
      </c>
      <c r="C3787" s="318">
        <v>-7.9936352830555554E-4</v>
      </c>
      <c r="D3787" s="318">
        <v>1.1546744494142778E-3</v>
      </c>
      <c r="E3787" s="318">
        <v>9.8230217441630015E-3</v>
      </c>
      <c r="F3787" s="318">
        <v>1.0578638801406309E-2</v>
      </c>
      <c r="G3787" s="318">
        <v>9.6491756186299147E-5</v>
      </c>
      <c r="H3787" s="318">
        <v>1.013163439956141E-4</v>
      </c>
      <c r="I3787" s="318">
        <v>3.2858111874263456E-2</v>
      </c>
      <c r="J3787" s="318">
        <v>0</v>
      </c>
      <c r="K3787" s="318" t="s">
        <v>634</v>
      </c>
      <c r="O3787" s="318">
        <v>0</v>
      </c>
      <c r="P3787" s="318">
        <v>0</v>
      </c>
      <c r="Q3787" s="318">
        <v>0</v>
      </c>
      <c r="R3787" s="318">
        <v>5</v>
      </c>
      <c r="S3787" s="318">
        <v>0.21739130434782608</v>
      </c>
      <c r="T3787" s="318">
        <v>0</v>
      </c>
      <c r="U3787" s="318">
        <v>0</v>
      </c>
    </row>
    <row r="3788" spans="1:21" x14ac:dyDescent="0.2">
      <c r="A3788" s="318">
        <v>42058</v>
      </c>
      <c r="B3788" s="318">
        <v>613.57397500000002</v>
      </c>
      <c r="C3788" s="318">
        <v>-7.3802976358888306E-4</v>
      </c>
      <c r="D3788" s="318">
        <v>8.0576535723759135E-4</v>
      </c>
      <c r="E3788" s="318">
        <v>9.7502010370691637E-3</v>
      </c>
      <c r="F3788" s="318">
        <v>1.05002165014591E-2</v>
      </c>
      <c r="G3788" s="318">
        <v>9.5066420263264579E-5</v>
      </c>
      <c r="H3788" s="318">
        <v>9.9819741276427814E-5</v>
      </c>
      <c r="I3788" s="318">
        <v>2.53907345089598E-2</v>
      </c>
      <c r="J3788" s="318">
        <v>0</v>
      </c>
      <c r="K3788" s="318" t="s">
        <v>634</v>
      </c>
      <c r="O3788" s="318">
        <v>0</v>
      </c>
      <c r="P3788" s="318">
        <v>0</v>
      </c>
      <c r="Q3788" s="318">
        <v>0</v>
      </c>
      <c r="R3788" s="318">
        <v>5</v>
      </c>
      <c r="S3788" s="318">
        <v>0.21739130434782608</v>
      </c>
      <c r="T3788" s="318">
        <v>0</v>
      </c>
      <c r="U3788" s="318">
        <v>0</v>
      </c>
    </row>
    <row r="3789" spans="1:21" x14ac:dyDescent="0.2">
      <c r="A3789" s="318">
        <v>42059</v>
      </c>
      <c r="B3789" s="318">
        <v>614.53601100000003</v>
      </c>
      <c r="C3789" s="318">
        <v>1.5666938755416878E-3</v>
      </c>
      <c r="D3789" s="318">
        <v>8.7444922029706143E-4</v>
      </c>
      <c r="E3789" s="318">
        <v>9.7502410230334187E-3</v>
      </c>
      <c r="F3789" s="318">
        <v>1.0500259563266758E-2</v>
      </c>
      <c r="G3789" s="318">
        <v>9.5067200007243762E-5</v>
      </c>
      <c r="H3789" s="318">
        <v>9.9820560007605951E-5</v>
      </c>
      <c r="I3789" s="318">
        <v>1.7114110620928342E-2</v>
      </c>
      <c r="J3789" s="318">
        <v>0</v>
      </c>
      <c r="K3789" s="318" t="s">
        <v>634</v>
      </c>
      <c r="O3789" s="318">
        <v>0</v>
      </c>
      <c r="P3789" s="318">
        <v>0</v>
      </c>
      <c r="Q3789" s="318">
        <v>0</v>
      </c>
      <c r="R3789" s="318">
        <v>5</v>
      </c>
      <c r="S3789" s="318">
        <v>0.21739130434782608</v>
      </c>
      <c r="T3789" s="318">
        <v>0</v>
      </c>
      <c r="U3789" s="318">
        <v>0</v>
      </c>
    </row>
    <row r="3790" spans="1:21" x14ac:dyDescent="0.2">
      <c r="A3790" s="318">
        <v>42060</v>
      </c>
      <c r="B3790" s="318">
        <v>617.466003</v>
      </c>
      <c r="C3790" s="318">
        <v>4.7564817114630611E-3</v>
      </c>
      <c r="D3790" s="318">
        <v>1.5705664735311093E-3</v>
      </c>
      <c r="E3790" s="318">
        <v>9.462999226321921E-3</v>
      </c>
      <c r="F3790" s="318">
        <v>1.0190922243731299E-2</v>
      </c>
      <c r="G3790" s="318">
        <v>8.9548354357369271E-5</v>
      </c>
      <c r="H3790" s="318">
        <v>9.4025772075237736E-5</v>
      </c>
      <c r="I3790" s="318">
        <v>1.7283989307553101E-2</v>
      </c>
      <c r="J3790" s="318">
        <v>0</v>
      </c>
      <c r="K3790" s="318" t="s">
        <v>634</v>
      </c>
      <c r="O3790" s="318">
        <v>0</v>
      </c>
      <c r="P3790" s="318">
        <v>0</v>
      </c>
      <c r="Q3790" s="318">
        <v>0</v>
      </c>
      <c r="R3790" s="318">
        <v>5</v>
      </c>
      <c r="S3790" s="318">
        <v>0.21739130434782608</v>
      </c>
      <c r="T3790" s="318">
        <v>0</v>
      </c>
      <c r="U3790" s="318">
        <v>0</v>
      </c>
    </row>
    <row r="3791" spans="1:21" x14ac:dyDescent="0.2">
      <c r="A3791" s="318">
        <v>42061</v>
      </c>
      <c r="B3791" s="318">
        <v>619.43902600000001</v>
      </c>
      <c r="C3791" s="318">
        <v>3.1902605732117726E-3</v>
      </c>
      <c r="D3791" s="318">
        <v>1.5820862441645745E-3</v>
      </c>
      <c r="E3791" s="318">
        <v>9.4649073808835693E-3</v>
      </c>
      <c r="F3791" s="318">
        <v>1.0192977179413074E-2</v>
      </c>
      <c r="G3791" s="318">
        <v>8.9584471728704277E-5</v>
      </c>
      <c r="H3791" s="318">
        <v>9.4063695315139501E-5</v>
      </c>
      <c r="I3791" s="318">
        <v>1.877624113120634E-2</v>
      </c>
      <c r="J3791" s="318">
        <v>0</v>
      </c>
      <c r="K3791" s="318" t="s">
        <v>634</v>
      </c>
      <c r="O3791" s="318">
        <v>0</v>
      </c>
      <c r="P3791" s="318">
        <v>0</v>
      </c>
      <c r="Q3791" s="318">
        <v>0</v>
      </c>
      <c r="R3791" s="318">
        <v>5</v>
      </c>
      <c r="S3791" s="318">
        <v>0.21739130434782608</v>
      </c>
      <c r="T3791" s="318">
        <v>0</v>
      </c>
      <c r="U3791" s="318">
        <v>0</v>
      </c>
    </row>
    <row r="3792" spans="1:21" x14ac:dyDescent="0.2">
      <c r="A3792" s="318">
        <v>42062</v>
      </c>
      <c r="B3792" s="318">
        <v>615.64502000000005</v>
      </c>
      <c r="C3792" s="318">
        <v>-6.1437404947180833E-3</v>
      </c>
      <c r="D3792" s="318">
        <v>1.4972435969674461E-3</v>
      </c>
      <c r="E3792" s="318">
        <v>9.528625227443098E-3</v>
      </c>
      <c r="F3792" s="318">
        <v>1.0261596398784874E-2</v>
      </c>
      <c r="G3792" s="318">
        <v>9.0794698725065015E-5</v>
      </c>
      <c r="H3792" s="318">
        <v>9.5334433661318273E-5</v>
      </c>
      <c r="I3792" s="318">
        <v>1.8936834741603122E-2</v>
      </c>
      <c r="J3792" s="318">
        <v>0</v>
      </c>
      <c r="K3792" s="318" t="s">
        <v>634</v>
      </c>
      <c r="O3792" s="318">
        <v>0</v>
      </c>
      <c r="P3792" s="318">
        <v>0</v>
      </c>
      <c r="Q3792" s="318">
        <v>0</v>
      </c>
      <c r="R3792" s="318">
        <v>5</v>
      </c>
      <c r="S3792" s="318">
        <v>0.21739130434782608</v>
      </c>
      <c r="T3792" s="318">
        <v>0</v>
      </c>
      <c r="U3792" s="318">
        <v>0</v>
      </c>
    </row>
    <row r="3793" spans="1:21" x14ac:dyDescent="0.2">
      <c r="A3793" s="318">
        <v>42065</v>
      </c>
      <c r="B3793" s="318">
        <v>613.25500499999998</v>
      </c>
      <c r="C3793" s="318">
        <v>-3.8896866542786949E-3</v>
      </c>
      <c r="D3793" s="318">
        <v>8.9757176443810819E-4</v>
      </c>
      <c r="E3793" s="318">
        <v>9.4483656123223337E-3</v>
      </c>
      <c r="F3793" s="318">
        <v>1.0175162967116359E-2</v>
      </c>
      <c r="G3793" s="318">
        <v>8.9271612744115178E-5</v>
      </c>
      <c r="H3793" s="318">
        <v>9.3735193381320935E-5</v>
      </c>
      <c r="I3793" s="318">
        <v>1.7577601795491858E-2</v>
      </c>
      <c r="J3793" s="318">
        <v>0</v>
      </c>
      <c r="K3793" s="318" t="s">
        <v>634</v>
      </c>
      <c r="O3793" s="318">
        <v>0</v>
      </c>
      <c r="P3793" s="318">
        <v>0</v>
      </c>
      <c r="Q3793" s="318">
        <v>0</v>
      </c>
      <c r="R3793" s="318">
        <v>5</v>
      </c>
      <c r="S3793" s="318">
        <v>0.21739130434782608</v>
      </c>
      <c r="T3793" s="318">
        <v>0</v>
      </c>
      <c r="U3793" s="318">
        <v>0</v>
      </c>
    </row>
    <row r="3794" spans="1:21" x14ac:dyDescent="0.2">
      <c r="A3794" s="318">
        <v>42066</v>
      </c>
      <c r="B3794" s="318">
        <v>616.92297399999995</v>
      </c>
      <c r="C3794" s="318">
        <v>5.9633320258199217E-3</v>
      </c>
      <c r="D3794" s="318">
        <v>1.1815399561438187E-3</v>
      </c>
      <c r="E3794" s="318">
        <v>9.5094562153255364E-3</v>
      </c>
      <c r="F3794" s="318">
        <v>1.0240952847273653E-2</v>
      </c>
      <c r="G3794" s="318">
        <v>9.0429757511193459E-5</v>
      </c>
      <c r="H3794" s="318">
        <v>9.4951245386753133E-5</v>
      </c>
      <c r="I3794" s="318">
        <v>1.8097388494610612E-2</v>
      </c>
      <c r="J3794" s="318">
        <v>0</v>
      </c>
      <c r="K3794" s="318" t="s">
        <v>634</v>
      </c>
      <c r="O3794" s="318">
        <v>0</v>
      </c>
      <c r="P3794" s="318">
        <v>0</v>
      </c>
      <c r="Q3794" s="318">
        <v>0</v>
      </c>
      <c r="R3794" s="318">
        <v>5</v>
      </c>
      <c r="S3794" s="318">
        <v>0.21739130434782608</v>
      </c>
      <c r="T3794" s="318">
        <v>0</v>
      </c>
      <c r="U3794" s="318">
        <v>0</v>
      </c>
    </row>
    <row r="3795" spans="1:21" x14ac:dyDescent="0.2">
      <c r="A3795" s="318">
        <v>42067</v>
      </c>
      <c r="B3795" s="318">
        <v>616.92297399999995</v>
      </c>
      <c r="C3795" s="318">
        <v>0</v>
      </c>
      <c r="D3795" s="318">
        <v>1.7406615458902022E-4</v>
      </c>
      <c r="E3795" s="318">
        <v>8.3356436898423692E-3</v>
      </c>
      <c r="F3795" s="318">
        <v>8.9768470505994739E-3</v>
      </c>
      <c r="G3795" s="318">
        <v>6.9482955724008895E-5</v>
      </c>
      <c r="H3795" s="318">
        <v>7.2957103510209342E-5</v>
      </c>
      <c r="I3795" s="318">
        <v>2.4252997493748818E-2</v>
      </c>
      <c r="J3795" s="318">
        <v>0</v>
      </c>
      <c r="K3795" s="318" t="s">
        <v>634</v>
      </c>
      <c r="O3795" s="318">
        <v>0</v>
      </c>
      <c r="P3795" s="318">
        <v>0</v>
      </c>
      <c r="Q3795" s="318">
        <v>0</v>
      </c>
      <c r="R3795" s="318">
        <v>5</v>
      </c>
      <c r="S3795" s="318">
        <v>0.21739130434782608</v>
      </c>
      <c r="T3795" s="318">
        <v>0</v>
      </c>
      <c r="U3795" s="318">
        <v>0</v>
      </c>
    </row>
    <row r="3796" spans="1:21" x14ac:dyDescent="0.2">
      <c r="A3796" s="318">
        <v>42068</v>
      </c>
      <c r="B3796" s="318">
        <v>616.60101299999997</v>
      </c>
      <c r="C3796" s="318">
        <v>-5.2201823507992901E-4</v>
      </c>
      <c r="D3796" s="318">
        <v>8.6441799721190379E-4</v>
      </c>
      <c r="E3796" s="318">
        <v>7.580546565327073E-3</v>
      </c>
      <c r="F3796" s="318">
        <v>8.1636655318906935E-3</v>
      </c>
      <c r="G3796" s="318">
        <v>5.7464686229092082E-5</v>
      </c>
      <c r="H3796" s="318">
        <v>6.0337920540546691E-5</v>
      </c>
      <c r="I3796" s="318">
        <v>2.9385815804892537E-2</v>
      </c>
      <c r="J3796" s="318">
        <v>0</v>
      </c>
      <c r="K3796" s="318" t="s">
        <v>634</v>
      </c>
      <c r="O3796" s="318">
        <v>0</v>
      </c>
      <c r="P3796" s="318">
        <v>0</v>
      </c>
      <c r="Q3796" s="318">
        <v>0</v>
      </c>
      <c r="R3796" s="318">
        <v>5</v>
      </c>
      <c r="S3796" s="318">
        <v>0.21739130434782608</v>
      </c>
      <c r="T3796" s="318">
        <v>0</v>
      </c>
      <c r="U3796" s="318">
        <v>0</v>
      </c>
    </row>
    <row r="3797" spans="1:21" x14ac:dyDescent="0.2">
      <c r="A3797" s="318">
        <v>42069</v>
      </c>
      <c r="B3797" s="318">
        <v>618.31500200000005</v>
      </c>
      <c r="C3797" s="318">
        <v>2.7758812417659887E-3</v>
      </c>
      <c r="D3797" s="318">
        <v>4.6488778320261532E-4</v>
      </c>
      <c r="E3797" s="318">
        <v>7.223130858969984E-3</v>
      </c>
      <c r="F3797" s="318">
        <v>7.7787563096599821E-3</v>
      </c>
      <c r="G3797" s="318">
        <v>5.2173619405804456E-5</v>
      </c>
      <c r="H3797" s="318">
        <v>5.4782300376094682E-5</v>
      </c>
      <c r="I3797" s="318">
        <v>3.0940623420962526E-2</v>
      </c>
      <c r="J3797" s="318">
        <v>0</v>
      </c>
      <c r="K3797" s="318" t="s">
        <v>634</v>
      </c>
      <c r="O3797" s="318">
        <v>0</v>
      </c>
      <c r="P3797" s="318">
        <v>0</v>
      </c>
      <c r="Q3797" s="318">
        <v>0</v>
      </c>
      <c r="R3797" s="318">
        <v>5</v>
      </c>
      <c r="S3797" s="318">
        <v>0.21739130434782608</v>
      </c>
      <c r="T3797" s="318">
        <v>0</v>
      </c>
      <c r="U3797" s="318">
        <v>0</v>
      </c>
    </row>
    <row r="3798" spans="1:21" x14ac:dyDescent="0.2">
      <c r="A3798" s="318">
        <v>42073</v>
      </c>
      <c r="B3798" s="318">
        <v>603.5</v>
      </c>
      <c r="C3798" s="318">
        <v>-1.7678725183575269E-2</v>
      </c>
      <c r="D3798" s="318">
        <v>-1.0984497543392302E-3</v>
      </c>
      <c r="E3798" s="318">
        <v>8.1806730222415622E-3</v>
      </c>
      <c r="F3798" s="318">
        <v>8.8099555624139899E-3</v>
      </c>
      <c r="G3798" s="318">
        <v>6.6923411096830903E-5</v>
      </c>
      <c r="H3798" s="318">
        <v>7.0269581651672452E-5</v>
      </c>
      <c r="I3798" s="318">
        <v>2.020097449659403E-2</v>
      </c>
      <c r="J3798" s="318">
        <v>0</v>
      </c>
      <c r="K3798" s="318" t="s">
        <v>634</v>
      </c>
      <c r="O3798" s="318">
        <v>0</v>
      </c>
      <c r="P3798" s="318">
        <v>0</v>
      </c>
      <c r="Q3798" s="318">
        <v>0</v>
      </c>
      <c r="R3798" s="318">
        <v>6</v>
      </c>
      <c r="S3798" s="318">
        <v>0.2608695652173913</v>
      </c>
      <c r="T3798" s="318">
        <v>0</v>
      </c>
      <c r="U3798" s="318">
        <v>0</v>
      </c>
    </row>
    <row r="3799" spans="1:21" x14ac:dyDescent="0.2">
      <c r="A3799" s="318">
        <v>42074</v>
      </c>
      <c r="B3799" s="318">
        <v>608.66101100000003</v>
      </c>
      <c r="C3799" s="318">
        <v>8.5154400111959426E-3</v>
      </c>
      <c r="D3799" s="318">
        <v>-5.0622359736493799E-4</v>
      </c>
      <c r="E3799" s="318">
        <v>8.4129697318724803E-3</v>
      </c>
      <c r="F3799" s="318">
        <v>9.0601212497088239E-3</v>
      </c>
      <c r="G3799" s="318">
        <v>7.0778059709402521E-5</v>
      </c>
      <c r="H3799" s="318">
        <v>7.4316962694872656E-5</v>
      </c>
      <c r="I3799" s="318">
        <v>1.2476915835251559E-2</v>
      </c>
      <c r="J3799" s="318">
        <v>0</v>
      </c>
      <c r="K3799" s="318" t="s">
        <v>634</v>
      </c>
      <c r="O3799" s="318">
        <v>0</v>
      </c>
      <c r="P3799" s="318">
        <v>0</v>
      </c>
      <c r="Q3799" s="318">
        <v>0</v>
      </c>
      <c r="R3799" s="318">
        <v>6</v>
      </c>
      <c r="S3799" s="318">
        <v>0.2608695652173913</v>
      </c>
      <c r="T3799" s="318">
        <v>0</v>
      </c>
      <c r="U3799" s="318">
        <v>0</v>
      </c>
    </row>
    <row r="3800" spans="1:21" x14ac:dyDescent="0.2">
      <c r="A3800" s="318">
        <v>42075</v>
      </c>
      <c r="B3800" s="318">
        <v>612.35900900000001</v>
      </c>
      <c r="C3800" s="318">
        <v>6.0572459847013588E-3</v>
      </c>
      <c r="D3800" s="318">
        <v>6.9322949976053012E-4</v>
      </c>
      <c r="E3800" s="318">
        <v>7.3536914759526877E-3</v>
      </c>
      <c r="F3800" s="318">
        <v>7.9193600510259702E-3</v>
      </c>
      <c r="G3800" s="318">
        <v>5.407677832349922E-5</v>
      </c>
      <c r="H3800" s="318">
        <v>5.6780617239674182E-5</v>
      </c>
      <c r="I3800" s="318">
        <v>1.9712345727810863E-2</v>
      </c>
      <c r="J3800" s="318">
        <v>0</v>
      </c>
      <c r="K3800" s="318" t="s">
        <v>634</v>
      </c>
      <c r="O3800" s="318">
        <v>0</v>
      </c>
      <c r="P3800" s="318">
        <v>0</v>
      </c>
      <c r="Q3800" s="318">
        <v>0</v>
      </c>
      <c r="R3800" s="318">
        <v>6</v>
      </c>
      <c r="S3800" s="318">
        <v>0.2608695652173913</v>
      </c>
      <c r="T3800" s="318">
        <v>0</v>
      </c>
      <c r="U3800" s="318">
        <v>0</v>
      </c>
    </row>
    <row r="3801" spans="1:21" x14ac:dyDescent="0.2">
      <c r="A3801" s="318">
        <v>42076</v>
      </c>
      <c r="B3801" s="318">
        <v>611.46899399999995</v>
      </c>
      <c r="C3801" s="318">
        <v>-1.4544775159922936E-3</v>
      </c>
      <c r="D3801" s="318">
        <v>9.5786790326384219E-6</v>
      </c>
      <c r="E3801" s="318">
        <v>6.8090915506954413E-3</v>
      </c>
      <c r="F3801" s="318">
        <v>7.3328678238258598E-3</v>
      </c>
      <c r="G3801" s="318">
        <v>4.6363727745752044E-5</v>
      </c>
      <c r="H3801" s="318">
        <v>4.8681914133039647E-5</v>
      </c>
      <c r="I3801" s="318">
        <v>2.5036684375769679E-2</v>
      </c>
      <c r="J3801" s="318">
        <v>0</v>
      </c>
      <c r="K3801" s="318" t="s">
        <v>634</v>
      </c>
      <c r="O3801" s="318">
        <v>0</v>
      </c>
      <c r="P3801" s="318">
        <v>0</v>
      </c>
      <c r="Q3801" s="318">
        <v>0</v>
      </c>
      <c r="R3801" s="318">
        <v>6</v>
      </c>
      <c r="S3801" s="318">
        <v>0.2608695652173913</v>
      </c>
      <c r="T3801" s="318">
        <v>0</v>
      </c>
      <c r="U3801" s="318">
        <v>0</v>
      </c>
    </row>
    <row r="3802" spans="1:21" x14ac:dyDescent="0.2">
      <c r="A3802" s="318">
        <v>42079</v>
      </c>
      <c r="B3802" s="318">
        <v>610.75500499999998</v>
      </c>
      <c r="C3802" s="318">
        <v>-1.168344070812011E-3</v>
      </c>
      <c r="D3802" s="318">
        <v>-4.5810890871144874E-4</v>
      </c>
      <c r="E3802" s="318">
        <v>6.5167411815862048E-3</v>
      </c>
      <c r="F3802" s="318">
        <v>7.0180289647851432E-3</v>
      </c>
      <c r="G3802" s="318">
        <v>4.246791562778156E-5</v>
      </c>
      <c r="H3802" s="318">
        <v>4.459131140917064E-5</v>
      </c>
      <c r="I3802" s="318">
        <v>2.6822329472074868E-2</v>
      </c>
      <c r="J3802" s="318">
        <v>0</v>
      </c>
      <c r="K3802" s="318" t="s">
        <v>634</v>
      </c>
      <c r="O3802" s="318">
        <v>0</v>
      </c>
      <c r="P3802" s="318">
        <v>0</v>
      </c>
      <c r="Q3802" s="318">
        <v>0</v>
      </c>
      <c r="R3802" s="318">
        <v>6</v>
      </c>
      <c r="S3802" s="318">
        <v>0.2608695652173913</v>
      </c>
      <c r="T3802" s="318">
        <v>0</v>
      </c>
      <c r="U3802" s="318">
        <v>0</v>
      </c>
    </row>
    <row r="3803" spans="1:21" x14ac:dyDescent="0.2">
      <c r="A3803" s="318">
        <v>42080</v>
      </c>
      <c r="B3803" s="318">
        <v>611.487976</v>
      </c>
      <c r="C3803" s="318">
        <v>1.1993868637591926E-3</v>
      </c>
      <c r="D3803" s="318">
        <v>-7.3580519789375484E-4</v>
      </c>
      <c r="E3803" s="318">
        <v>6.3023777214678035E-3</v>
      </c>
      <c r="F3803" s="318">
        <v>6.7871760077345576E-3</v>
      </c>
      <c r="G3803" s="318">
        <v>3.9719964944053708E-5</v>
      </c>
      <c r="H3803" s="318">
        <v>4.1705963191256396E-5</v>
      </c>
      <c r="I3803" s="318">
        <v>2.3088435576090072E-2</v>
      </c>
      <c r="J3803" s="318">
        <v>0</v>
      </c>
      <c r="K3803" s="318" t="s">
        <v>634</v>
      </c>
      <c r="O3803" s="318">
        <v>0</v>
      </c>
      <c r="P3803" s="318">
        <v>0</v>
      </c>
      <c r="Q3803" s="318">
        <v>0</v>
      </c>
      <c r="R3803" s="318">
        <v>6</v>
      </c>
      <c r="S3803" s="318">
        <v>0.2608695652173913</v>
      </c>
      <c r="T3803" s="318">
        <v>0</v>
      </c>
      <c r="U3803" s="318">
        <v>0</v>
      </c>
    </row>
    <row r="3804" spans="1:21" x14ac:dyDescent="0.2">
      <c r="A3804" s="318">
        <v>42081</v>
      </c>
      <c r="B3804" s="318">
        <v>617.60998500000005</v>
      </c>
      <c r="C3804" s="318">
        <v>9.9618741917164889E-3</v>
      </c>
      <c r="D3804" s="318">
        <v>9.3999722750938829E-5</v>
      </c>
      <c r="E3804" s="318">
        <v>6.5157906098625767E-3</v>
      </c>
      <c r="F3804" s="318">
        <v>7.0170052721596973E-3</v>
      </c>
      <c r="G3804" s="318">
        <v>4.2455527271573333E-5</v>
      </c>
      <c r="H3804" s="318">
        <v>4.4578303635152E-5</v>
      </c>
      <c r="I3804" s="318">
        <v>2.3231537198411551E-2</v>
      </c>
      <c r="J3804" s="318">
        <v>0</v>
      </c>
      <c r="K3804" s="318" t="s">
        <v>634</v>
      </c>
      <c r="O3804" s="318">
        <v>0</v>
      </c>
      <c r="P3804" s="318">
        <v>0</v>
      </c>
      <c r="Q3804" s="318">
        <v>0</v>
      </c>
      <c r="R3804" s="318">
        <v>6</v>
      </c>
      <c r="S3804" s="318">
        <v>0.2608695652173913</v>
      </c>
      <c r="T3804" s="318">
        <v>0</v>
      </c>
      <c r="U3804" s="318">
        <v>0</v>
      </c>
    </row>
    <row r="3805" spans="1:21" x14ac:dyDescent="0.2">
      <c r="A3805" s="318">
        <v>42082</v>
      </c>
      <c r="B3805" s="318">
        <v>614.01501499999995</v>
      </c>
      <c r="C3805" s="318">
        <v>-5.8377837566223664E-3</v>
      </c>
      <c r="D3805" s="318">
        <v>-5.1372352012606266E-4</v>
      </c>
      <c r="E3805" s="318">
        <v>6.4416080874726668E-3</v>
      </c>
      <c r="F3805" s="318">
        <v>6.9371164018936409E-3</v>
      </c>
      <c r="G3805" s="318">
        <v>4.1494314752593271E-5</v>
      </c>
      <c r="H3805" s="318">
        <v>4.3569030490222938E-5</v>
      </c>
      <c r="I3805" s="318">
        <v>2.8105644486006495E-2</v>
      </c>
      <c r="J3805" s="318">
        <v>0</v>
      </c>
      <c r="K3805" s="318" t="s">
        <v>634</v>
      </c>
      <c r="O3805" s="318">
        <v>0</v>
      </c>
      <c r="P3805" s="318">
        <v>0</v>
      </c>
      <c r="Q3805" s="318">
        <v>0</v>
      </c>
      <c r="R3805" s="318">
        <v>6</v>
      </c>
      <c r="S3805" s="318">
        <v>0.2608695652173913</v>
      </c>
      <c r="T3805" s="318">
        <v>0</v>
      </c>
      <c r="U3805" s="318">
        <v>0</v>
      </c>
    </row>
    <row r="3806" spans="1:21" x14ac:dyDescent="0.2">
      <c r="A3806" s="318">
        <v>42086</v>
      </c>
      <c r="B3806" s="318">
        <v>622.37097200000005</v>
      </c>
      <c r="C3806" s="318">
        <v>-1.2653651453735041E-3</v>
      </c>
      <c r="D3806" s="318">
        <v>6.4273655554459804E-4</v>
      </c>
      <c r="E3806" s="318">
        <v>6.8805678205250669E-3</v>
      </c>
      <c r="F3806" s="318">
        <v>7.4098422682577639E-3</v>
      </c>
      <c r="G3806" s="318">
        <v>4.7342213532845067E-5</v>
      </c>
      <c r="H3806" s="318">
        <v>4.9709324209487322E-5</v>
      </c>
      <c r="I3806" s="318">
        <v>3.5392491476978406E-2</v>
      </c>
      <c r="J3806" s="318">
        <v>0</v>
      </c>
      <c r="K3806" s="318" t="s">
        <v>634</v>
      </c>
      <c r="O3806" s="318">
        <v>0</v>
      </c>
      <c r="P3806" s="318">
        <v>0</v>
      </c>
      <c r="Q3806" s="318">
        <v>0</v>
      </c>
      <c r="R3806" s="318">
        <v>7</v>
      </c>
      <c r="S3806" s="318">
        <v>0.30434782608695654</v>
      </c>
      <c r="T3806" s="318">
        <v>0</v>
      </c>
      <c r="U3806" s="318">
        <v>0</v>
      </c>
    </row>
    <row r="3807" spans="1:21" x14ac:dyDescent="0.2">
      <c r="A3807" s="318">
        <v>42087</v>
      </c>
      <c r="B3807" s="318">
        <v>620.955017</v>
      </c>
      <c r="C3807" s="318">
        <v>-2.2776900421558458E-3</v>
      </c>
      <c r="D3807" s="318">
        <v>5.6941939942236155E-4</v>
      </c>
      <c r="E3807" s="318">
        <v>6.9041790352958885E-3</v>
      </c>
      <c r="F3807" s="318">
        <v>7.4352697303186489E-3</v>
      </c>
      <c r="G3807" s="318">
        <v>4.7667688151419267E-5</v>
      </c>
      <c r="H3807" s="318">
        <v>5.0051072558990235E-5</v>
      </c>
      <c r="I3807" s="318">
        <v>2.8535247246114625E-2</v>
      </c>
      <c r="J3807" s="318">
        <v>0</v>
      </c>
      <c r="K3807" s="318" t="s">
        <v>634</v>
      </c>
      <c r="O3807" s="318">
        <v>0</v>
      </c>
      <c r="P3807" s="318">
        <v>0</v>
      </c>
      <c r="Q3807" s="318">
        <v>0</v>
      </c>
      <c r="R3807" s="318">
        <v>7</v>
      </c>
      <c r="S3807" s="318">
        <v>0.30434782608695654</v>
      </c>
      <c r="T3807" s="318">
        <v>0</v>
      </c>
      <c r="U3807" s="318">
        <v>0</v>
      </c>
    </row>
    <row r="3808" spans="1:21" x14ac:dyDescent="0.2">
      <c r="A3808" s="318">
        <v>42088</v>
      </c>
      <c r="B3808" s="318">
        <v>616.57299799999998</v>
      </c>
      <c r="C3808" s="318">
        <v>-7.0819201850306204E-3</v>
      </c>
      <c r="D3808" s="318">
        <v>1.5758063463320416E-4</v>
      </c>
      <c r="E3808" s="318">
        <v>7.0969724867454547E-3</v>
      </c>
      <c r="F3808" s="318">
        <v>7.6428934472643354E-3</v>
      </c>
      <c r="G3808" s="318">
        <v>5.036701847762196E-5</v>
      </c>
      <c r="H3808" s="318">
        <v>5.2885369401503058E-5</v>
      </c>
      <c r="I3808" s="318">
        <v>2.001294030602983E-2</v>
      </c>
      <c r="J3808" s="318">
        <v>0</v>
      </c>
      <c r="K3808" s="318" t="s">
        <v>634</v>
      </c>
      <c r="O3808" s="318">
        <v>0</v>
      </c>
      <c r="P3808" s="318">
        <v>0</v>
      </c>
      <c r="Q3808" s="318">
        <v>0</v>
      </c>
      <c r="R3808" s="318">
        <v>7</v>
      </c>
      <c r="S3808" s="318">
        <v>0.30434782608695654</v>
      </c>
      <c r="T3808" s="318">
        <v>0</v>
      </c>
      <c r="U3808" s="318">
        <v>0</v>
      </c>
    </row>
    <row r="3809" spans="1:21" x14ac:dyDescent="0.2">
      <c r="A3809" s="318">
        <v>42089</v>
      </c>
      <c r="B3809" s="318">
        <v>611.364014</v>
      </c>
      <c r="C3809" s="318">
        <v>-8.4841733652455138E-3</v>
      </c>
      <c r="D3809" s="318">
        <v>-4.7292674997196613E-4</v>
      </c>
      <c r="E3809" s="318">
        <v>7.2543850870680883E-3</v>
      </c>
      <c r="F3809" s="318">
        <v>7.8124147091502482E-3</v>
      </c>
      <c r="G3809" s="318">
        <v>5.2626102991475869E-5</v>
      </c>
      <c r="H3809" s="318">
        <v>5.5257408141049667E-5</v>
      </c>
      <c r="I3809" s="318">
        <v>1.5045585024863964E-2</v>
      </c>
      <c r="J3809" s="318">
        <v>0</v>
      </c>
      <c r="K3809" s="318" t="s">
        <v>634</v>
      </c>
      <c r="O3809" s="318">
        <v>0</v>
      </c>
      <c r="P3809" s="318">
        <v>0</v>
      </c>
      <c r="Q3809" s="318">
        <v>0</v>
      </c>
      <c r="R3809" s="318">
        <v>7</v>
      </c>
      <c r="S3809" s="318">
        <v>0.30434782608695654</v>
      </c>
      <c r="T3809" s="318">
        <v>0</v>
      </c>
      <c r="U3809" s="318">
        <v>0</v>
      </c>
    </row>
    <row r="3810" spans="1:21" x14ac:dyDescent="0.2">
      <c r="A3810" s="318">
        <v>42090</v>
      </c>
      <c r="B3810" s="318">
        <v>616.47302200000001</v>
      </c>
      <c r="C3810" s="318">
        <v>8.3220123451416897E-3</v>
      </c>
      <c r="D3810" s="318">
        <v>-2.2855761797530347E-4</v>
      </c>
      <c r="E3810" s="318">
        <v>7.4672619829004704E-3</v>
      </c>
      <c r="F3810" s="318">
        <v>8.0416667508158915E-3</v>
      </c>
      <c r="G3810" s="318">
        <v>5.5760001521270667E-5</v>
      </c>
      <c r="H3810" s="318">
        <v>5.8548001597334199E-5</v>
      </c>
      <c r="I3810" s="318">
        <v>1.084182477697497E-2</v>
      </c>
      <c r="J3810" s="318">
        <v>0</v>
      </c>
      <c r="K3810" s="318" t="s">
        <v>634</v>
      </c>
      <c r="O3810" s="318">
        <v>0</v>
      </c>
      <c r="P3810" s="318">
        <v>0</v>
      </c>
      <c r="Q3810" s="318">
        <v>0</v>
      </c>
      <c r="R3810" s="318">
        <v>7</v>
      </c>
      <c r="S3810" s="318">
        <v>0.30434782608695654</v>
      </c>
      <c r="T3810" s="318">
        <v>0</v>
      </c>
      <c r="U3810" s="318">
        <v>0</v>
      </c>
    </row>
    <row r="3811" spans="1:21" x14ac:dyDescent="0.2">
      <c r="A3811" s="318">
        <v>42093</v>
      </c>
      <c r="B3811" s="318">
        <v>619.53497300000004</v>
      </c>
      <c r="C3811" s="318">
        <v>4.9545913555718761E-3</v>
      </c>
      <c r="D3811" s="318">
        <v>2.9993437489564721E-4</v>
      </c>
      <c r="E3811" s="318">
        <v>7.4202772715208651E-3</v>
      </c>
      <c r="F3811" s="318">
        <v>7.9910678308686232E-3</v>
      </c>
      <c r="G3811" s="318">
        <v>5.5060514786249128E-5</v>
      </c>
      <c r="H3811" s="318">
        <v>5.781354052556159E-5</v>
      </c>
      <c r="I3811" s="318">
        <v>1.3296863498434177E-2</v>
      </c>
      <c r="J3811" s="318">
        <v>0</v>
      </c>
      <c r="K3811" s="318" t="s">
        <v>634</v>
      </c>
      <c r="O3811" s="318">
        <v>0</v>
      </c>
      <c r="P3811" s="318">
        <v>0</v>
      </c>
      <c r="Q3811" s="318">
        <v>0</v>
      </c>
      <c r="R3811" s="318">
        <v>7</v>
      </c>
      <c r="S3811" s="318">
        <v>0.30434782608695654</v>
      </c>
      <c r="T3811" s="318">
        <v>0</v>
      </c>
      <c r="U3811" s="318">
        <v>0</v>
      </c>
    </row>
    <row r="3812" spans="1:21" x14ac:dyDescent="0.2">
      <c r="A3812" s="318">
        <v>42094</v>
      </c>
      <c r="B3812" s="318">
        <v>619.20300299999997</v>
      </c>
      <c r="C3812" s="318">
        <v>-5.3598099740072085E-4</v>
      </c>
      <c r="D3812" s="318">
        <v>4.5963464427078852E-4</v>
      </c>
      <c r="E3812" s="318">
        <v>7.3614554884537456E-3</v>
      </c>
      <c r="F3812" s="318">
        <v>7.9277212952578793E-3</v>
      </c>
      <c r="G3812" s="318">
        <v>5.4191026908485772E-5</v>
      </c>
      <c r="H3812" s="318">
        <v>5.6900578253910061E-5</v>
      </c>
      <c r="I3812" s="318">
        <v>1.8127600072613378E-2</v>
      </c>
      <c r="J3812" s="318">
        <v>0</v>
      </c>
      <c r="K3812" s="318" t="s">
        <v>634</v>
      </c>
      <c r="O3812" s="318">
        <v>0</v>
      </c>
      <c r="P3812" s="318">
        <v>0</v>
      </c>
      <c r="Q3812" s="318">
        <v>0</v>
      </c>
      <c r="R3812" s="318">
        <v>7</v>
      </c>
      <c r="S3812" s="318">
        <v>0.30434782608695654</v>
      </c>
      <c r="T3812" s="318">
        <v>0</v>
      </c>
      <c r="U3812" s="318">
        <v>0</v>
      </c>
    </row>
    <row r="3813" spans="1:21" x14ac:dyDescent="0.2">
      <c r="A3813" s="318">
        <v>42095</v>
      </c>
      <c r="B3813" s="318">
        <v>622.16198699999995</v>
      </c>
      <c r="C3813" s="318">
        <v>4.7673160238577384E-3</v>
      </c>
      <c r="D3813" s="318">
        <v>4.026815013202086E-4</v>
      </c>
      <c r="E3813" s="318">
        <v>7.3212630580377115E-3</v>
      </c>
      <c r="F3813" s="318">
        <v>7.8844371394252277E-3</v>
      </c>
      <c r="G3813" s="318">
        <v>5.3600892764987698E-5</v>
      </c>
      <c r="H3813" s="318">
        <v>5.6280937403237088E-5</v>
      </c>
      <c r="I3813" s="318">
        <v>1.8400745235966451E-2</v>
      </c>
      <c r="J3813" s="318">
        <v>0</v>
      </c>
      <c r="K3813" s="318" t="s">
        <v>634</v>
      </c>
      <c r="O3813" s="318">
        <v>0</v>
      </c>
      <c r="P3813" s="318">
        <v>0</v>
      </c>
      <c r="Q3813" s="318">
        <v>0</v>
      </c>
      <c r="R3813" s="318">
        <v>7</v>
      </c>
      <c r="S3813" s="318">
        <v>0.30434782608695654</v>
      </c>
      <c r="T3813" s="318">
        <v>0</v>
      </c>
      <c r="U3813" s="318">
        <v>0</v>
      </c>
    </row>
    <row r="3814" spans="1:21" x14ac:dyDescent="0.2">
      <c r="A3814" s="318">
        <v>42101</v>
      </c>
      <c r="B3814" s="318">
        <v>644.79998799999998</v>
      </c>
      <c r="C3814" s="318">
        <v>3.5739684488180219E-2</v>
      </c>
      <c r="D3814" s="318">
        <v>2.1045712388526E-3</v>
      </c>
      <c r="E3814" s="318">
        <v>1.0629521345640457E-2</v>
      </c>
      <c r="F3814" s="318">
        <v>1.1447176833766646E-2</v>
      </c>
      <c r="G3814" s="318">
        <v>1.1298672403742612E-4</v>
      </c>
      <c r="H3814" s="318">
        <v>1.1863606023929743E-4</v>
      </c>
      <c r="I3814" s="318">
        <v>1.8834431830367877E-2</v>
      </c>
      <c r="J3814" s="318">
        <v>0</v>
      </c>
      <c r="K3814" s="318" t="s">
        <v>634</v>
      </c>
      <c r="O3814" s="318">
        <v>0</v>
      </c>
      <c r="P3814" s="318">
        <v>0</v>
      </c>
      <c r="Q3814" s="318">
        <v>0</v>
      </c>
      <c r="R3814" s="318">
        <v>6</v>
      </c>
      <c r="S3814" s="318">
        <v>0.2608695652173913</v>
      </c>
      <c r="T3814" s="318">
        <v>0</v>
      </c>
      <c r="U3814" s="318">
        <v>0</v>
      </c>
    </row>
    <row r="3815" spans="1:21" x14ac:dyDescent="0.2">
      <c r="A3815" s="318">
        <v>42102</v>
      </c>
      <c r="B3815" s="318">
        <v>642.83099400000003</v>
      </c>
      <c r="C3815" s="318">
        <v>-3.058322706189557E-3</v>
      </c>
      <c r="D3815" s="318">
        <v>1.983794835466427E-3</v>
      </c>
      <c r="E3815" s="318">
        <v>1.0675168983767396E-2</v>
      </c>
      <c r="F3815" s="318">
        <v>1.149633582867258E-2</v>
      </c>
      <c r="G3815" s="318">
        <v>1.1395923283198943E-4</v>
      </c>
      <c r="H3815" s="318">
        <v>1.1965719447358891E-4</v>
      </c>
      <c r="I3815" s="318">
        <v>3.7226134500473129E-2</v>
      </c>
      <c r="J3815" s="318">
        <v>0</v>
      </c>
      <c r="K3815" s="318" t="s">
        <v>634</v>
      </c>
      <c r="O3815" s="318">
        <v>0</v>
      </c>
      <c r="P3815" s="318">
        <v>0</v>
      </c>
      <c r="Q3815" s="318">
        <v>0</v>
      </c>
      <c r="R3815" s="318">
        <v>6</v>
      </c>
      <c r="S3815" s="318">
        <v>0.2608695652173913</v>
      </c>
      <c r="T3815" s="318">
        <v>0</v>
      </c>
      <c r="U3815" s="318">
        <v>0</v>
      </c>
    </row>
    <row r="3816" spans="1:21" x14ac:dyDescent="0.2">
      <c r="A3816" s="318">
        <v>42103</v>
      </c>
      <c r="B3816" s="318">
        <v>645.01000999999997</v>
      </c>
      <c r="C3816" s="318">
        <v>3.3839861793861841E-3</v>
      </c>
      <c r="D3816" s="318">
        <v>2.0127522134483411E-3</v>
      </c>
      <c r="E3816" s="318">
        <v>1.0678249347247424E-2</v>
      </c>
      <c r="F3816" s="318">
        <v>1.1499653143189533E-2</v>
      </c>
      <c r="G3816" s="318">
        <v>1.1402500912199005E-4</v>
      </c>
      <c r="H3816" s="318">
        <v>1.1972625957808956E-4</v>
      </c>
      <c r="I3816" s="318">
        <v>3.6960258799391223E-2</v>
      </c>
      <c r="J3816" s="318">
        <v>0</v>
      </c>
      <c r="K3816" s="318" t="s">
        <v>634</v>
      </c>
      <c r="O3816" s="318">
        <v>0</v>
      </c>
      <c r="P3816" s="318">
        <v>0</v>
      </c>
      <c r="Q3816" s="318">
        <v>0</v>
      </c>
      <c r="R3816" s="318">
        <v>5</v>
      </c>
      <c r="S3816" s="318">
        <v>0.21739130434782608</v>
      </c>
      <c r="T3816" s="318">
        <v>0</v>
      </c>
      <c r="U3816" s="318">
        <v>0</v>
      </c>
    </row>
    <row r="3817" spans="1:21" x14ac:dyDescent="0.2">
      <c r="A3817" s="318">
        <v>42104</v>
      </c>
      <c r="B3817" s="318">
        <v>656.30602999999996</v>
      </c>
      <c r="C3817" s="318">
        <v>1.7361353253675993E-2</v>
      </c>
      <c r="D3817" s="318">
        <v>3.1524963613194087E-3</v>
      </c>
      <c r="E3817" s="318">
        <v>1.0988813724800267E-2</v>
      </c>
      <c r="F3817" s="318">
        <v>1.1834107088246441E-2</v>
      </c>
      <c r="G3817" s="318">
        <v>1.207540270783587E-4</v>
      </c>
      <c r="H3817" s="318">
        <v>1.2679172843227664E-4</v>
      </c>
      <c r="I3817" s="318">
        <v>3.5343172704444786E-2</v>
      </c>
      <c r="J3817" s="318">
        <v>0</v>
      </c>
      <c r="K3817" s="318" t="s">
        <v>634</v>
      </c>
      <c r="O3817" s="318">
        <v>0</v>
      </c>
      <c r="P3817" s="318">
        <v>0</v>
      </c>
      <c r="Q3817" s="318">
        <v>0</v>
      </c>
      <c r="R3817" s="318">
        <v>5</v>
      </c>
      <c r="S3817" s="318">
        <v>0.21739130434782608</v>
      </c>
      <c r="T3817" s="318">
        <v>0</v>
      </c>
      <c r="U3817" s="318">
        <v>0</v>
      </c>
    </row>
    <row r="3818" spans="1:21" x14ac:dyDescent="0.2">
      <c r="A3818" s="318">
        <v>42107</v>
      </c>
      <c r="B3818" s="318">
        <v>656.92199700000003</v>
      </c>
      <c r="C3818" s="318">
        <v>9.38096099851479E-4</v>
      </c>
      <c r="D3818" s="318">
        <v>4.0390116605302055E-3</v>
      </c>
      <c r="E3818" s="318">
        <v>9.9235583893637867E-3</v>
      </c>
      <c r="F3818" s="318">
        <v>1.0686909034699462E-2</v>
      </c>
      <c r="G3818" s="318">
        <v>9.8477011107112394E-5</v>
      </c>
      <c r="H3818" s="318">
        <v>1.0340086166246801E-4</v>
      </c>
      <c r="I3818" s="318">
        <v>4.2253927541506732E-2</v>
      </c>
      <c r="J3818" s="318">
        <v>0</v>
      </c>
      <c r="K3818" s="318" t="s">
        <v>634</v>
      </c>
      <c r="O3818" s="318">
        <v>0</v>
      </c>
      <c r="P3818" s="318">
        <v>0</v>
      </c>
      <c r="Q3818" s="318">
        <v>0</v>
      </c>
      <c r="R3818" s="318">
        <v>5</v>
      </c>
      <c r="S3818" s="318">
        <v>0.21739130434782608</v>
      </c>
      <c r="T3818" s="318">
        <v>0</v>
      </c>
      <c r="U3818" s="318">
        <v>0</v>
      </c>
    </row>
    <row r="3819" spans="1:21" x14ac:dyDescent="0.2">
      <c r="A3819" s="318">
        <v>42108</v>
      </c>
      <c r="B3819" s="318">
        <v>656.31597899999997</v>
      </c>
      <c r="C3819" s="318">
        <v>-9.2293712806535734E-4</v>
      </c>
      <c r="D3819" s="318">
        <v>3.5895651300891914E-3</v>
      </c>
      <c r="E3819" s="318">
        <v>9.9244161069707622E-3</v>
      </c>
      <c r="F3819" s="318">
        <v>1.0687832730583897E-2</v>
      </c>
      <c r="G3819" s="318">
        <v>9.8494035064300716E-5</v>
      </c>
      <c r="H3819" s="318">
        <v>1.0341873681751575E-4</v>
      </c>
      <c r="I3819" s="318">
        <v>4.5058315040218531E-2</v>
      </c>
      <c r="J3819" s="318">
        <v>0</v>
      </c>
      <c r="K3819" s="318" t="s">
        <v>634</v>
      </c>
      <c r="O3819" s="318">
        <v>0</v>
      </c>
      <c r="P3819" s="318">
        <v>0</v>
      </c>
      <c r="Q3819" s="318">
        <v>0</v>
      </c>
      <c r="R3819" s="318">
        <v>5</v>
      </c>
      <c r="S3819" s="318">
        <v>0.21739130434782608</v>
      </c>
      <c r="T3819" s="318">
        <v>0</v>
      </c>
      <c r="U3819" s="318">
        <v>0</v>
      </c>
    </row>
    <row r="3820" spans="1:21" x14ac:dyDescent="0.2">
      <c r="A3820" s="318">
        <v>42109</v>
      </c>
      <c r="B3820" s="318">
        <v>661.317993</v>
      </c>
      <c r="C3820" s="318">
        <v>7.5924545584718636E-3</v>
      </c>
      <c r="D3820" s="318">
        <v>3.6626703002687394E-3</v>
      </c>
      <c r="E3820" s="318">
        <v>9.9491259530111627E-3</v>
      </c>
      <c r="F3820" s="318">
        <v>1.071444333401202E-2</v>
      </c>
      <c r="G3820" s="318">
        <v>9.8985107228880291E-5</v>
      </c>
      <c r="H3820" s="318">
        <v>1.0393436259032431E-4</v>
      </c>
      <c r="I3820" s="318">
        <v>4.5798716881740927E-2</v>
      </c>
      <c r="J3820" s="318">
        <v>0</v>
      </c>
      <c r="K3820" s="318" t="s">
        <v>634</v>
      </c>
      <c r="O3820" s="318">
        <v>0</v>
      </c>
      <c r="P3820" s="318">
        <v>0</v>
      </c>
      <c r="Q3820" s="318">
        <v>0</v>
      </c>
      <c r="R3820" s="318">
        <v>5</v>
      </c>
      <c r="S3820" s="318">
        <v>0.21739130434782608</v>
      </c>
      <c r="T3820" s="318">
        <v>0</v>
      </c>
      <c r="U3820" s="318">
        <v>0</v>
      </c>
    </row>
    <row r="3821" spans="1:21" x14ac:dyDescent="0.2">
      <c r="A3821" s="318">
        <v>42110</v>
      </c>
      <c r="B3821" s="318">
        <v>660.012024</v>
      </c>
      <c r="C3821" s="318">
        <v>-1.9767498027867384E-3</v>
      </c>
      <c r="D3821" s="318">
        <v>3.6378001913737654E-3</v>
      </c>
      <c r="E3821" s="318">
        <v>9.9631998196719977E-3</v>
      </c>
      <c r="F3821" s="318">
        <v>1.0729599805800613E-2</v>
      </c>
      <c r="G3821" s="318">
        <v>9.9265350646712112E-5</v>
      </c>
      <c r="H3821" s="318">
        <v>1.0422861817904772E-4</v>
      </c>
      <c r="I3821" s="318">
        <v>4.9159289422080032E-2</v>
      </c>
      <c r="J3821" s="318">
        <v>0</v>
      </c>
      <c r="K3821" s="318" t="s">
        <v>634</v>
      </c>
      <c r="O3821" s="318">
        <v>0</v>
      </c>
      <c r="P3821" s="318">
        <v>0</v>
      </c>
      <c r="Q3821" s="318">
        <v>0</v>
      </c>
      <c r="R3821" s="318">
        <v>5</v>
      </c>
      <c r="S3821" s="318">
        <v>0.21739130434782608</v>
      </c>
      <c r="T3821" s="318">
        <v>0</v>
      </c>
      <c r="U3821" s="318">
        <v>0</v>
      </c>
    </row>
    <row r="3822" spans="1:21" x14ac:dyDescent="0.2">
      <c r="A3822" s="318">
        <v>42111</v>
      </c>
      <c r="B3822" s="318">
        <v>651.169983</v>
      </c>
      <c r="C3822" s="318">
        <v>-1.3487334312132329E-2</v>
      </c>
      <c r="D3822" s="318">
        <v>3.0511816084537505E-3</v>
      </c>
      <c r="E3822" s="318">
        <v>1.0602480071733469E-2</v>
      </c>
      <c r="F3822" s="318">
        <v>1.1418055461866812E-2</v>
      </c>
      <c r="G3822" s="318">
        <v>1.1241258367150535E-4</v>
      </c>
      <c r="H3822" s="318">
        <v>1.1803321285508062E-4</v>
      </c>
      <c r="I3822" s="318">
        <v>4.8405563981854409E-2</v>
      </c>
      <c r="J3822" s="318">
        <v>0</v>
      </c>
      <c r="K3822" s="318" t="s">
        <v>634</v>
      </c>
      <c r="O3822" s="318">
        <v>0</v>
      </c>
      <c r="P3822" s="318">
        <v>0</v>
      </c>
      <c r="Q3822" s="318">
        <v>0</v>
      </c>
      <c r="R3822" s="318">
        <v>5</v>
      </c>
      <c r="S3822" s="318">
        <v>0.21739130434782608</v>
      </c>
      <c r="T3822" s="318">
        <v>0</v>
      </c>
      <c r="U3822" s="318">
        <v>0</v>
      </c>
    </row>
    <row r="3823" spans="1:21" x14ac:dyDescent="0.2">
      <c r="A3823" s="318">
        <v>42114</v>
      </c>
      <c r="B3823" s="318">
        <v>651.41302499999995</v>
      </c>
      <c r="C3823" s="318">
        <v>3.7316931255471943E-4</v>
      </c>
      <c r="D3823" s="318">
        <v>3.0118379155392528E-3</v>
      </c>
      <c r="E3823" s="318">
        <v>1.0611224653782897E-2</v>
      </c>
      <c r="F3823" s="318">
        <v>1.1427472704073889E-2</v>
      </c>
      <c r="G3823" s="318">
        <v>1.1259808865304996E-4</v>
      </c>
      <c r="H3823" s="318">
        <v>1.1822799308570246E-4</v>
      </c>
      <c r="I3823" s="318">
        <v>3.9144485032070485E-2</v>
      </c>
      <c r="J3823" s="318">
        <v>0</v>
      </c>
      <c r="K3823" s="318" t="s">
        <v>634</v>
      </c>
      <c r="O3823" s="318">
        <v>0</v>
      </c>
      <c r="P3823" s="318">
        <v>0</v>
      </c>
      <c r="Q3823" s="318">
        <v>0</v>
      </c>
      <c r="R3823" s="318">
        <v>5</v>
      </c>
      <c r="S3823" s="318">
        <v>0.21739130434782608</v>
      </c>
      <c r="T3823" s="318">
        <v>0</v>
      </c>
      <c r="U3823" s="318">
        <v>0</v>
      </c>
    </row>
    <row r="3824" spans="1:21" x14ac:dyDescent="0.2">
      <c r="A3824" s="318">
        <v>42115</v>
      </c>
      <c r="B3824" s="318">
        <v>655.05297900000005</v>
      </c>
      <c r="C3824" s="318">
        <v>5.5722282970230826E-3</v>
      </c>
      <c r="D3824" s="318">
        <v>2.8028071586490896E-3</v>
      </c>
      <c r="E3824" s="318">
        <v>1.0510225489309369E-2</v>
      </c>
      <c r="F3824" s="318">
        <v>1.1318704373102397E-2</v>
      </c>
      <c r="G3824" s="318">
        <v>1.1046483983612835E-4</v>
      </c>
      <c r="H3824" s="318">
        <v>1.1598808182793477E-4</v>
      </c>
      <c r="I3824" s="318">
        <v>3.8198740572235296E-2</v>
      </c>
      <c r="J3824" s="318">
        <v>0</v>
      </c>
      <c r="K3824" s="318" t="s">
        <v>634</v>
      </c>
      <c r="O3824" s="318">
        <v>0</v>
      </c>
      <c r="P3824" s="318">
        <v>0</v>
      </c>
      <c r="Q3824" s="318">
        <v>0</v>
      </c>
      <c r="R3824" s="318">
        <v>5</v>
      </c>
      <c r="S3824" s="318">
        <v>0.21739130434782608</v>
      </c>
      <c r="T3824" s="318">
        <v>0</v>
      </c>
      <c r="U3824" s="318">
        <v>0</v>
      </c>
    </row>
    <row r="3825" spans="1:21" x14ac:dyDescent="0.2">
      <c r="A3825" s="318">
        <v>42116</v>
      </c>
      <c r="B3825" s="318">
        <v>646.010986</v>
      </c>
      <c r="C3825" s="318">
        <v>-1.3899606503837141E-2</v>
      </c>
      <c r="D3825" s="318">
        <v>2.4189108373531471E-3</v>
      </c>
      <c r="E3825" s="318">
        <v>1.0978416787986113E-2</v>
      </c>
      <c r="F3825" s="318">
        <v>1.1822910387061968E-2</v>
      </c>
      <c r="G3825" s="318">
        <v>1.2052563517073533E-4</v>
      </c>
      <c r="H3825" s="318">
        <v>1.265519169292721E-4</v>
      </c>
      <c r="I3825" s="318">
        <v>3.6593233409020764E-2</v>
      </c>
      <c r="J3825" s="318">
        <v>0</v>
      </c>
      <c r="K3825" s="318" t="s">
        <v>634</v>
      </c>
      <c r="O3825" s="318">
        <v>0</v>
      </c>
      <c r="P3825" s="318">
        <v>0</v>
      </c>
      <c r="Q3825" s="318">
        <v>0</v>
      </c>
      <c r="R3825" s="318">
        <v>4</v>
      </c>
      <c r="S3825" s="318">
        <v>0.17391304347826086</v>
      </c>
      <c r="T3825" s="318">
        <v>0</v>
      </c>
      <c r="U3825" s="318">
        <v>0</v>
      </c>
    </row>
    <row r="3826" spans="1:21" x14ac:dyDescent="0.2">
      <c r="A3826" s="318">
        <v>42117</v>
      </c>
      <c r="B3826" s="318">
        <v>651.08099400000003</v>
      </c>
      <c r="C3826" s="318">
        <v>7.8175393862917608E-3</v>
      </c>
      <c r="D3826" s="318">
        <v>2.0872548148471084E-3</v>
      </c>
      <c r="E3826" s="318">
        <v>1.0687596081051848E-2</v>
      </c>
      <c r="F3826" s="318">
        <v>1.1509718856517375E-2</v>
      </c>
      <c r="G3826" s="318">
        <v>1.1422470999171482E-4</v>
      </c>
      <c r="H3826" s="318">
        <v>1.1993594549130056E-4</v>
      </c>
      <c r="I3826" s="318">
        <v>3.0634055466182794E-2</v>
      </c>
      <c r="J3826" s="318">
        <v>0</v>
      </c>
      <c r="K3826" s="318" t="s">
        <v>634</v>
      </c>
      <c r="O3826" s="318">
        <v>0</v>
      </c>
      <c r="P3826" s="318">
        <v>0</v>
      </c>
      <c r="Q3826" s="318">
        <v>0</v>
      </c>
      <c r="R3826" s="318">
        <v>4</v>
      </c>
      <c r="S3826" s="318">
        <v>0.17391304347826086</v>
      </c>
      <c r="T3826" s="318">
        <v>0</v>
      </c>
      <c r="U3826" s="318">
        <v>0</v>
      </c>
    </row>
    <row r="3827" spans="1:21" x14ac:dyDescent="0.2">
      <c r="A3827" s="318">
        <v>42118</v>
      </c>
      <c r="B3827" s="318">
        <v>651.36602800000003</v>
      </c>
      <c r="C3827" s="318">
        <v>4.376899785338831E-4</v>
      </c>
      <c r="D3827" s="318">
        <v>2.1683526778903178E-3</v>
      </c>
      <c r="E3827" s="318">
        <v>1.0667326490866007E-2</v>
      </c>
      <c r="F3827" s="318">
        <v>1.1487890067086469E-2</v>
      </c>
      <c r="G3827" s="318">
        <v>1.1379185446273168E-4</v>
      </c>
      <c r="H3827" s="318">
        <v>1.1948144718586827E-4</v>
      </c>
      <c r="I3827" s="318">
        <v>3.2272017915687144E-2</v>
      </c>
      <c r="J3827" s="318">
        <v>0</v>
      </c>
      <c r="K3827" s="318" t="s">
        <v>634</v>
      </c>
      <c r="O3827" s="318">
        <v>0</v>
      </c>
      <c r="P3827" s="318">
        <v>0</v>
      </c>
      <c r="Q3827" s="318">
        <v>0</v>
      </c>
      <c r="R3827" s="318">
        <v>4</v>
      </c>
      <c r="S3827" s="318">
        <v>0.17391304347826086</v>
      </c>
      <c r="T3827" s="318">
        <v>0</v>
      </c>
      <c r="U3827" s="318">
        <v>0</v>
      </c>
    </row>
    <row r="3828" spans="1:21" x14ac:dyDescent="0.2">
      <c r="A3828" s="318">
        <v>42121</v>
      </c>
      <c r="B3828" s="318">
        <v>652.08099400000003</v>
      </c>
      <c r="C3828" s="318">
        <v>1.0970389431059846E-3</v>
      </c>
      <c r="D3828" s="318">
        <v>2.3290540581408807E-3</v>
      </c>
      <c r="E3828" s="318">
        <v>1.0622323622679251E-2</v>
      </c>
      <c r="F3828" s="318">
        <v>1.1439425439808424E-2</v>
      </c>
      <c r="G3828" s="318">
        <v>1.1283375914492965E-4</v>
      </c>
      <c r="H3828" s="318">
        <v>1.1847544710217614E-4</v>
      </c>
      <c r="I3828" s="318">
        <v>3.130821957961049E-2</v>
      </c>
      <c r="J3828" s="318">
        <v>0</v>
      </c>
      <c r="K3828" s="318" t="s">
        <v>634</v>
      </c>
      <c r="O3828" s="318">
        <v>0</v>
      </c>
      <c r="P3828" s="318">
        <v>0</v>
      </c>
      <c r="Q3828" s="318">
        <v>0</v>
      </c>
      <c r="R3828" s="318">
        <v>4</v>
      </c>
      <c r="S3828" s="318">
        <v>0.17391304347826086</v>
      </c>
      <c r="T3828" s="318">
        <v>0</v>
      </c>
      <c r="U3828" s="318">
        <v>0</v>
      </c>
    </row>
    <row r="3829" spans="1:21" x14ac:dyDescent="0.2">
      <c r="A3829" s="318">
        <v>42122</v>
      </c>
      <c r="B3829" s="318">
        <v>644.85199</v>
      </c>
      <c r="C3829" s="318">
        <v>-1.1147960543252074E-2</v>
      </c>
      <c r="D3829" s="318">
        <v>2.1354330887017638E-3</v>
      </c>
      <c r="E3829" s="318">
        <v>1.0837323005666984E-2</v>
      </c>
      <c r="F3829" s="318">
        <v>1.1670963236872136E-2</v>
      </c>
      <c r="G3829" s="318">
        <v>1.1744756992915887E-4</v>
      </c>
      <c r="H3829" s="318">
        <v>1.2331994842561681E-4</v>
      </c>
      <c r="I3829" s="318">
        <v>3.1261182156767348E-2</v>
      </c>
      <c r="J3829" s="318">
        <v>0</v>
      </c>
      <c r="K3829" s="318" t="s">
        <v>634</v>
      </c>
      <c r="O3829" s="318">
        <v>0</v>
      </c>
      <c r="P3829" s="318">
        <v>0</v>
      </c>
      <c r="Q3829" s="318">
        <v>0</v>
      </c>
      <c r="R3829" s="318">
        <v>4</v>
      </c>
      <c r="S3829" s="318">
        <v>0.17391304347826086</v>
      </c>
      <c r="T3829" s="318">
        <v>0</v>
      </c>
      <c r="U3829" s="318">
        <v>0</v>
      </c>
    </row>
    <row r="3830" spans="1:21" x14ac:dyDescent="0.2">
      <c r="A3830" s="318">
        <v>42123</v>
      </c>
      <c r="B3830" s="318">
        <v>632.16601600000001</v>
      </c>
      <c r="C3830" s="318">
        <v>-1.9868774398748509E-2</v>
      </c>
      <c r="D3830" s="318">
        <v>1.5933092299635267E-3</v>
      </c>
      <c r="E3830" s="318">
        <v>1.1649439129534828E-2</v>
      </c>
      <c r="F3830" s="318">
        <v>1.2545549831806738E-2</v>
      </c>
      <c r="G3830" s="318">
        <v>1.3570943203273717E-4</v>
      </c>
      <c r="H3830" s="318">
        <v>1.4249490363437404E-4</v>
      </c>
      <c r="I3830" s="318">
        <v>2.6585684144840666E-2</v>
      </c>
      <c r="J3830" s="318">
        <v>0</v>
      </c>
      <c r="K3830" s="318" t="s">
        <v>634</v>
      </c>
      <c r="O3830" s="318">
        <v>0</v>
      </c>
      <c r="P3830" s="318">
        <v>0</v>
      </c>
      <c r="Q3830" s="318">
        <v>0</v>
      </c>
      <c r="R3830" s="318">
        <v>4</v>
      </c>
      <c r="S3830" s="318">
        <v>0.17391304347826086</v>
      </c>
      <c r="T3830" s="318">
        <v>0</v>
      </c>
      <c r="U3830" s="318">
        <v>0</v>
      </c>
    </row>
    <row r="3831" spans="1:21" x14ac:dyDescent="0.2">
      <c r="A3831" s="318">
        <v>42124</v>
      </c>
      <c r="B3831" s="318">
        <v>639.36499000000003</v>
      </c>
      <c r="C3831" s="318">
        <v>1.1323437473477575E-2</v>
      </c>
      <c r="D3831" s="318">
        <v>1.7362342360747575E-3</v>
      </c>
      <c r="E3831" s="318">
        <v>1.1754062301972359E-2</v>
      </c>
      <c r="F3831" s="318">
        <v>1.2658220940585618E-2</v>
      </c>
      <c r="G3831" s="318">
        <v>1.3815798059864777E-4</v>
      </c>
      <c r="H3831" s="318">
        <v>1.4506587962858017E-4</v>
      </c>
      <c r="I3831" s="318">
        <v>1.891624232217215E-2</v>
      </c>
      <c r="J3831" s="318">
        <v>0</v>
      </c>
      <c r="K3831" s="318" t="s">
        <v>634</v>
      </c>
      <c r="O3831" s="318">
        <v>0</v>
      </c>
      <c r="P3831" s="318">
        <v>0</v>
      </c>
      <c r="Q3831" s="318">
        <v>0</v>
      </c>
      <c r="R3831" s="318">
        <v>4</v>
      </c>
      <c r="S3831" s="318">
        <v>0.17391304347826086</v>
      </c>
      <c r="T3831" s="318">
        <v>0</v>
      </c>
      <c r="U3831" s="318">
        <v>0</v>
      </c>
    </row>
    <row r="3832" spans="1:21" x14ac:dyDescent="0.2">
      <c r="A3832" s="318">
        <v>42128</v>
      </c>
      <c r="B3832" s="318">
        <v>647.91699200000005</v>
      </c>
      <c r="C3832" s="318">
        <v>1.3287108712137733E-2</v>
      </c>
      <c r="D3832" s="318">
        <v>2.1330207768636084E-3</v>
      </c>
      <c r="E3832" s="318">
        <v>1.2006078168677992E-2</v>
      </c>
      <c r="F3832" s="318">
        <v>1.2929622643191682E-2</v>
      </c>
      <c r="G3832" s="318">
        <v>1.441459129924063E-4</v>
      </c>
      <c r="H3832" s="318">
        <v>1.5135320864202663E-4</v>
      </c>
      <c r="I3832" s="318">
        <v>2.2167858007533837E-2</v>
      </c>
      <c r="J3832" s="318">
        <v>0</v>
      </c>
      <c r="K3832" s="318" t="s">
        <v>634</v>
      </c>
      <c r="O3832" s="318">
        <v>0</v>
      </c>
      <c r="P3832" s="318">
        <v>0</v>
      </c>
      <c r="Q3832" s="318">
        <v>0</v>
      </c>
      <c r="R3832" s="318">
        <v>4</v>
      </c>
      <c r="S3832" s="318">
        <v>0.17391304347826086</v>
      </c>
      <c r="T3832" s="318">
        <v>0</v>
      </c>
      <c r="U3832" s="318">
        <v>0</v>
      </c>
    </row>
    <row r="3833" spans="1:21" x14ac:dyDescent="0.2">
      <c r="A3833" s="318">
        <v>42129</v>
      </c>
      <c r="B3833" s="318">
        <v>648.97601299999997</v>
      </c>
      <c r="C3833" s="318">
        <v>1.6331667011928509E-3</v>
      </c>
      <c r="D3833" s="318">
        <v>2.2363135244156834E-3</v>
      </c>
      <c r="E3833" s="318">
        <v>1.1991289518330443E-2</v>
      </c>
      <c r="F3833" s="318">
        <v>1.2913696404355862E-2</v>
      </c>
      <c r="G3833" s="318">
        <v>1.4379102431242153E-4</v>
      </c>
      <c r="H3833" s="318">
        <v>1.5098057552804262E-4</v>
      </c>
      <c r="I3833" s="318">
        <v>2.9736611370723476E-2</v>
      </c>
      <c r="J3833" s="318">
        <v>0</v>
      </c>
      <c r="K3833" s="318" t="s">
        <v>634</v>
      </c>
      <c r="O3833" s="318">
        <v>0</v>
      </c>
      <c r="P3833" s="318">
        <v>0</v>
      </c>
      <c r="Q3833" s="318">
        <v>0</v>
      </c>
      <c r="R3833" s="318">
        <v>4</v>
      </c>
      <c r="S3833" s="318">
        <v>0.17391304347826086</v>
      </c>
      <c r="T3833" s="318">
        <v>0</v>
      </c>
      <c r="U3833" s="318">
        <v>0</v>
      </c>
    </row>
    <row r="3834" spans="1:21" x14ac:dyDescent="0.2">
      <c r="A3834" s="318">
        <v>42130</v>
      </c>
      <c r="B3834" s="318">
        <v>645.95599400000003</v>
      </c>
      <c r="C3834" s="318">
        <v>-4.6643753634431975E-3</v>
      </c>
      <c r="D3834" s="318">
        <v>1.7871853631156395E-3</v>
      </c>
      <c r="E3834" s="318">
        <v>1.2068135691797096E-2</v>
      </c>
      <c r="F3834" s="318">
        <v>1.2996453821935334E-2</v>
      </c>
      <c r="G3834" s="318">
        <v>1.4563989907562697E-4</v>
      </c>
      <c r="H3834" s="318">
        <v>1.5292189402940832E-4</v>
      </c>
      <c r="I3834" s="318">
        <v>2.9840235691793577E-2</v>
      </c>
      <c r="J3834" s="318">
        <v>0</v>
      </c>
      <c r="K3834" s="318" t="s">
        <v>634</v>
      </c>
      <c r="O3834" s="318">
        <v>0</v>
      </c>
      <c r="P3834" s="318">
        <v>0</v>
      </c>
      <c r="Q3834" s="318">
        <v>0</v>
      </c>
      <c r="R3834" s="318">
        <v>4</v>
      </c>
      <c r="S3834" s="318">
        <v>0.17391304347826086</v>
      </c>
      <c r="T3834" s="318">
        <v>0</v>
      </c>
      <c r="U3834" s="318">
        <v>0</v>
      </c>
    </row>
    <row r="3835" spans="1:21" x14ac:dyDescent="0.2">
      <c r="A3835" s="318">
        <v>42131</v>
      </c>
      <c r="B3835" s="318">
        <v>640.97997999999995</v>
      </c>
      <c r="C3835" s="318">
        <v>-7.7331567356157486E-3</v>
      </c>
      <c r="D3835" s="318">
        <v>-2.8294993325559726E-4</v>
      </c>
      <c r="E3835" s="318">
        <v>9.3826116708008948E-3</v>
      </c>
      <c r="F3835" s="318">
        <v>1.0104351030093271E-2</v>
      </c>
      <c r="G3835" s="318">
        <v>8.8033401765049156E-5</v>
      </c>
      <c r="H3835" s="318">
        <v>9.2435071853301621E-5</v>
      </c>
      <c r="I3835" s="318">
        <v>2.5719606668459041E-2</v>
      </c>
      <c r="J3835" s="318">
        <v>0</v>
      </c>
      <c r="K3835" s="318" t="s">
        <v>634</v>
      </c>
      <c r="O3835" s="318">
        <v>0</v>
      </c>
      <c r="P3835" s="318">
        <v>0</v>
      </c>
      <c r="Q3835" s="318">
        <v>0</v>
      </c>
      <c r="R3835" s="318">
        <v>4</v>
      </c>
      <c r="S3835" s="318">
        <v>0.17391304347826086</v>
      </c>
      <c r="T3835" s="318">
        <v>0</v>
      </c>
      <c r="U3835" s="318">
        <v>0</v>
      </c>
    </row>
    <row r="3836" spans="1:21" x14ac:dyDescent="0.2">
      <c r="A3836" s="318">
        <v>42132</v>
      </c>
      <c r="B3836" s="318">
        <v>648.05297900000005</v>
      </c>
      <c r="C3836" s="318">
        <v>1.0974226742715306E-2</v>
      </c>
      <c r="D3836" s="318">
        <v>3.8526670716844402E-4</v>
      </c>
      <c r="E3836" s="318">
        <v>9.6703479382515799E-3</v>
      </c>
      <c r="F3836" s="318">
        <v>1.0414220856578624E-2</v>
      </c>
      <c r="G3836" s="318">
        <v>9.3515629246846579E-5</v>
      </c>
      <c r="H3836" s="318">
        <v>9.8191410709188917E-5</v>
      </c>
      <c r="I3836" s="318">
        <v>1.2370255913845997E-2</v>
      </c>
      <c r="J3836" s="318">
        <v>0</v>
      </c>
      <c r="K3836" s="318" t="s">
        <v>634</v>
      </c>
      <c r="O3836" s="318">
        <v>0</v>
      </c>
      <c r="P3836" s="318">
        <v>0</v>
      </c>
      <c r="Q3836" s="318">
        <v>0</v>
      </c>
      <c r="R3836" s="318">
        <v>4</v>
      </c>
      <c r="S3836" s="318">
        <v>0.17391304347826086</v>
      </c>
      <c r="T3836" s="318">
        <v>0</v>
      </c>
      <c r="U3836" s="318">
        <v>0</v>
      </c>
    </row>
    <row r="3837" spans="1:21" x14ac:dyDescent="0.2">
      <c r="A3837" s="318">
        <v>42135</v>
      </c>
      <c r="B3837" s="318">
        <v>654.31897000000004</v>
      </c>
      <c r="C3837" s="318">
        <v>9.6225035458160652E-3</v>
      </c>
      <c r="D3837" s="318">
        <v>6.8233896271272399E-4</v>
      </c>
      <c r="E3837" s="318">
        <v>9.8610180013319251E-3</v>
      </c>
      <c r="F3837" s="318">
        <v>1.0619557847588227E-2</v>
      </c>
      <c r="G3837" s="318">
        <v>9.7239676022592257E-5</v>
      </c>
      <c r="H3837" s="318">
        <v>1.0210165982372187E-4</v>
      </c>
      <c r="I3837" s="318">
        <v>2.0957327263775315E-2</v>
      </c>
      <c r="J3837" s="318">
        <v>0</v>
      </c>
      <c r="K3837" s="318" t="s">
        <v>634</v>
      </c>
      <c r="O3837" s="318">
        <v>0</v>
      </c>
      <c r="P3837" s="318">
        <v>0</v>
      </c>
      <c r="Q3837" s="318">
        <v>0</v>
      </c>
      <c r="R3837" s="318">
        <v>4</v>
      </c>
      <c r="S3837" s="318">
        <v>0.17391304347826086</v>
      </c>
      <c r="T3837" s="318">
        <v>0</v>
      </c>
      <c r="U3837" s="318">
        <v>0</v>
      </c>
    </row>
    <row r="3838" spans="1:21" x14ac:dyDescent="0.2">
      <c r="A3838" s="318">
        <v>42136</v>
      </c>
      <c r="B3838" s="318">
        <v>651.26501499999995</v>
      </c>
      <c r="C3838" s="318">
        <v>-4.6783058081733102E-3</v>
      </c>
      <c r="D3838" s="318">
        <v>-3.6716861166105245E-4</v>
      </c>
      <c r="E3838" s="318">
        <v>9.1438769840021614E-3</v>
      </c>
      <c r="F3838" s="318">
        <v>9.847252136617711E-3</v>
      </c>
      <c r="G3838" s="318">
        <v>8.3610486298564454E-5</v>
      </c>
      <c r="H3838" s="318">
        <v>8.7791010613492683E-5</v>
      </c>
      <c r="I3838" s="318">
        <v>2.2880931843831148E-2</v>
      </c>
      <c r="J3838" s="318">
        <v>0</v>
      </c>
      <c r="K3838" s="318" t="s">
        <v>634</v>
      </c>
      <c r="O3838" s="318">
        <v>0</v>
      </c>
      <c r="P3838" s="318">
        <v>0</v>
      </c>
      <c r="Q3838" s="318">
        <v>0</v>
      </c>
      <c r="R3838" s="318">
        <v>4</v>
      </c>
      <c r="S3838" s="318">
        <v>0.17391304347826086</v>
      </c>
      <c r="T3838" s="318">
        <v>0</v>
      </c>
      <c r="U3838" s="318">
        <v>0</v>
      </c>
    </row>
    <row r="3839" spans="1:21" x14ac:dyDescent="0.2">
      <c r="A3839" s="318">
        <v>42137</v>
      </c>
      <c r="B3839" s="318">
        <v>657.93402100000003</v>
      </c>
      <c r="C3839" s="318">
        <v>1.0188005797279328E-2</v>
      </c>
      <c r="D3839" s="318">
        <v>7.3303278692654525E-5</v>
      </c>
      <c r="E3839" s="318">
        <v>9.4282643991280089E-3</v>
      </c>
      <c r="F3839" s="318">
        <v>1.015351550675324E-2</v>
      </c>
      <c r="G3839" s="318">
        <v>8.8892169579864625E-5</v>
      </c>
      <c r="H3839" s="318">
        <v>9.3336778058857863E-5</v>
      </c>
      <c r="I3839" s="318">
        <v>1.7819503895825147E-2</v>
      </c>
      <c r="J3839" s="318">
        <v>0</v>
      </c>
      <c r="K3839" s="318" t="s">
        <v>634</v>
      </c>
      <c r="O3839" s="318">
        <v>0</v>
      </c>
      <c r="P3839" s="318">
        <v>0</v>
      </c>
      <c r="Q3839" s="318">
        <v>0</v>
      </c>
      <c r="R3839" s="318">
        <v>4</v>
      </c>
      <c r="S3839" s="318">
        <v>0.17391304347826086</v>
      </c>
      <c r="T3839" s="318">
        <v>0</v>
      </c>
      <c r="U3839" s="318">
        <v>0</v>
      </c>
    </row>
    <row r="3840" spans="1:21" x14ac:dyDescent="0.2">
      <c r="A3840" s="318">
        <v>42139</v>
      </c>
      <c r="B3840" s="318">
        <v>653.64398200000005</v>
      </c>
      <c r="C3840" s="318">
        <v>-6.5418210578083291E-3</v>
      </c>
      <c r="D3840" s="318">
        <v>-1.9426262272367721E-4</v>
      </c>
      <c r="E3840" s="318">
        <v>9.5370523352160206E-3</v>
      </c>
      <c r="F3840" s="318">
        <v>1.0270671745617252E-2</v>
      </c>
      <c r="G3840" s="318">
        <v>9.0955367244649363E-5</v>
      </c>
      <c r="H3840" s="318">
        <v>9.550313560688184E-5</v>
      </c>
      <c r="I3840" s="318">
        <v>2.5198191909797007E-2</v>
      </c>
      <c r="J3840" s="318">
        <v>0</v>
      </c>
      <c r="K3840" s="318" t="s">
        <v>634</v>
      </c>
      <c r="O3840" s="318">
        <v>0</v>
      </c>
      <c r="P3840" s="318">
        <v>0</v>
      </c>
      <c r="Q3840" s="318">
        <v>0</v>
      </c>
      <c r="R3840" s="318">
        <v>4</v>
      </c>
      <c r="S3840" s="318">
        <v>0.17391304347826086</v>
      </c>
      <c r="T3840" s="318">
        <v>0</v>
      </c>
      <c r="U3840" s="318">
        <v>0</v>
      </c>
    </row>
    <row r="3841" spans="1:21" x14ac:dyDescent="0.2">
      <c r="A3841" s="318">
        <v>42142</v>
      </c>
      <c r="B3841" s="318">
        <v>653.08398399999999</v>
      </c>
      <c r="C3841" s="318">
        <v>-8.5709963948566012E-4</v>
      </c>
      <c r="D3841" s="318">
        <v>-5.9662234643594026E-4</v>
      </c>
      <c r="E3841" s="318">
        <v>9.3688685897798489E-3</v>
      </c>
      <c r="F3841" s="318">
        <v>1.0089550788993682E-2</v>
      </c>
      <c r="G3841" s="318">
        <v>8.7775698652563461E-5</v>
      </c>
      <c r="H3841" s="318">
        <v>9.2164483585191633E-5</v>
      </c>
      <c r="I3841" s="318">
        <v>2.1315415781248449E-2</v>
      </c>
      <c r="J3841" s="318">
        <v>0</v>
      </c>
      <c r="K3841" s="318" t="s">
        <v>634</v>
      </c>
      <c r="O3841" s="318">
        <v>0</v>
      </c>
      <c r="P3841" s="318">
        <v>0</v>
      </c>
      <c r="Q3841" s="318">
        <v>0</v>
      </c>
      <c r="R3841" s="318">
        <v>3</v>
      </c>
      <c r="S3841" s="318">
        <v>0.13043478260869565</v>
      </c>
      <c r="T3841" s="318">
        <v>0</v>
      </c>
      <c r="U3841" s="318">
        <v>0</v>
      </c>
    </row>
    <row r="3842" spans="1:21" x14ac:dyDescent="0.2">
      <c r="A3842" s="318">
        <v>42143</v>
      </c>
      <c r="B3842" s="318">
        <v>650.99597200000005</v>
      </c>
      <c r="C3842" s="318">
        <v>-3.2022787785390438E-3</v>
      </c>
      <c r="D3842" s="318">
        <v>-6.549808690908119E-4</v>
      </c>
      <c r="E3842" s="318">
        <v>9.3817033278535307E-3</v>
      </c>
      <c r="F3842" s="318">
        <v>1.0103372814611494E-2</v>
      </c>
      <c r="G3842" s="318">
        <v>8.8016357331858024E-5</v>
      </c>
      <c r="H3842" s="318">
        <v>9.2417175198450927E-5</v>
      </c>
      <c r="I3842" s="318">
        <v>2.1800460713465655E-2</v>
      </c>
      <c r="J3842" s="318">
        <v>0</v>
      </c>
      <c r="K3842" s="318" t="s">
        <v>634</v>
      </c>
      <c r="O3842" s="318">
        <v>0</v>
      </c>
      <c r="P3842" s="318">
        <v>0</v>
      </c>
      <c r="Q3842" s="318">
        <v>0</v>
      </c>
      <c r="R3842" s="318">
        <v>3</v>
      </c>
      <c r="S3842" s="318">
        <v>0.13043478260869565</v>
      </c>
      <c r="T3842" s="318">
        <v>0</v>
      </c>
      <c r="U3842" s="318">
        <v>0</v>
      </c>
    </row>
    <row r="3843" spans="1:21" x14ac:dyDescent="0.2">
      <c r="A3843" s="318">
        <v>42144</v>
      </c>
      <c r="B3843" s="318">
        <v>651.04699700000003</v>
      </c>
      <c r="C3843" s="318">
        <v>7.8376829706739616E-5</v>
      </c>
      <c r="D3843" s="318">
        <v>-8.9946242413325472E-6</v>
      </c>
      <c r="E3843" s="318">
        <v>8.9090751553266671E-3</v>
      </c>
      <c r="F3843" s="318">
        <v>9.5943886288133336E-3</v>
      </c>
      <c r="G3843" s="318">
        <v>7.9371620123258878E-5</v>
      </c>
      <c r="H3843" s="318">
        <v>8.3340201129421831E-5</v>
      </c>
      <c r="I3843" s="318">
        <v>1.8620827590777062E-2</v>
      </c>
      <c r="J3843" s="318">
        <v>0</v>
      </c>
      <c r="K3843" s="318" t="s">
        <v>634</v>
      </c>
      <c r="O3843" s="318">
        <v>0</v>
      </c>
      <c r="P3843" s="318">
        <v>0</v>
      </c>
      <c r="Q3843" s="318">
        <v>0</v>
      </c>
      <c r="R3843" s="318">
        <v>3</v>
      </c>
      <c r="S3843" s="318">
        <v>0.13043478260869565</v>
      </c>
      <c r="T3843" s="318">
        <v>0</v>
      </c>
      <c r="U3843" s="318">
        <v>0</v>
      </c>
    </row>
    <row r="3844" spans="1:21" x14ac:dyDescent="0.2">
      <c r="A3844" s="318">
        <v>42146</v>
      </c>
      <c r="B3844" s="318">
        <v>652.43298300000004</v>
      </c>
      <c r="C3844" s="318">
        <v>-7.6606873087809932E-4</v>
      </c>
      <c r="D3844" s="318">
        <v>-1.908424027498548E-4</v>
      </c>
      <c r="E3844" s="318">
        <v>8.8443050634624785E-3</v>
      </c>
      <c r="F3844" s="318">
        <v>9.5246362221903611E-3</v>
      </c>
      <c r="G3844" s="318">
        <v>7.8221732055588046E-5</v>
      </c>
      <c r="H3844" s="318">
        <v>8.2132818658367448E-5</v>
      </c>
      <c r="I3844" s="318">
        <v>1.9672850501223742E-2</v>
      </c>
      <c r="J3844" s="318">
        <v>0</v>
      </c>
      <c r="K3844" s="318" t="s">
        <v>634</v>
      </c>
      <c r="O3844" s="318">
        <v>0</v>
      </c>
      <c r="P3844" s="318">
        <v>0</v>
      </c>
      <c r="Q3844" s="318">
        <v>0</v>
      </c>
      <c r="R3844" s="318">
        <v>4</v>
      </c>
      <c r="S3844" s="318">
        <v>0.17391304347826086</v>
      </c>
      <c r="T3844" s="318">
        <v>0</v>
      </c>
      <c r="U3844" s="318">
        <v>0</v>
      </c>
    </row>
    <row r="3845" spans="1:21" x14ac:dyDescent="0.2">
      <c r="A3845" s="318">
        <v>42150</v>
      </c>
      <c r="B3845" s="318">
        <v>643.28601100000003</v>
      </c>
      <c r="C3845" s="318">
        <v>-1.4118993381830145E-2</v>
      </c>
      <c r="D3845" s="318">
        <v>-2.0128939693999807E-4</v>
      </c>
      <c r="E3845" s="318">
        <v>8.8614206696644212E-3</v>
      </c>
      <c r="F3845" s="318">
        <v>9.5430684134847604E-3</v>
      </c>
      <c r="G3845" s="318">
        <v>7.8524776284755846E-5</v>
      </c>
      <c r="H3845" s="318">
        <v>8.2451015098993643E-5</v>
      </c>
      <c r="I3845" s="318">
        <v>1.7944803911298438E-2</v>
      </c>
      <c r="J3845" s="318">
        <v>0</v>
      </c>
      <c r="K3845" s="318" t="s">
        <v>634</v>
      </c>
      <c r="O3845" s="318">
        <v>0</v>
      </c>
      <c r="P3845" s="318">
        <v>0</v>
      </c>
      <c r="Q3845" s="318">
        <v>0</v>
      </c>
      <c r="R3845" s="318">
        <v>4</v>
      </c>
      <c r="S3845" s="318">
        <v>0.17391304347826086</v>
      </c>
      <c r="T3845" s="318">
        <v>0</v>
      </c>
      <c r="U3845" s="318">
        <v>0</v>
      </c>
    </row>
    <row r="3846" spans="1:21" x14ac:dyDescent="0.2">
      <c r="A3846" s="318">
        <v>42151</v>
      </c>
      <c r="B3846" s="318">
        <v>646.44799799999998</v>
      </c>
      <c r="C3846" s="318">
        <v>4.9033262876435838E-3</v>
      </c>
      <c r="D3846" s="318">
        <v>-3.4006144925657791E-4</v>
      </c>
      <c r="E3846" s="318">
        <v>8.7517044071284775E-3</v>
      </c>
      <c r="F3846" s="318">
        <v>9.4249124384460526E-3</v>
      </c>
      <c r="G3846" s="318">
        <v>7.6592330029752023E-5</v>
      </c>
      <c r="H3846" s="318">
        <v>8.0421946531239626E-5</v>
      </c>
      <c r="I3846" s="318">
        <v>1.3020804873160831E-2</v>
      </c>
      <c r="J3846" s="318">
        <v>0</v>
      </c>
      <c r="K3846" s="318" t="s">
        <v>634</v>
      </c>
      <c r="O3846" s="318">
        <v>0</v>
      </c>
      <c r="P3846" s="318">
        <v>0</v>
      </c>
      <c r="Q3846" s="318">
        <v>0</v>
      </c>
      <c r="R3846" s="318">
        <v>4</v>
      </c>
      <c r="S3846" s="318">
        <v>0.17391304347826086</v>
      </c>
      <c r="T3846" s="318">
        <v>0</v>
      </c>
      <c r="U3846" s="318">
        <v>0</v>
      </c>
    </row>
    <row r="3847" spans="1:21" x14ac:dyDescent="0.2">
      <c r="A3847" s="318">
        <v>42152</v>
      </c>
      <c r="B3847" s="318">
        <v>645.41497800000002</v>
      </c>
      <c r="C3847" s="318">
        <v>-1.5992721199823688E-3</v>
      </c>
      <c r="D3847" s="318">
        <v>-4.3705964442401849E-4</v>
      </c>
      <c r="E3847" s="318">
        <v>8.7539412071869077E-3</v>
      </c>
      <c r="F3847" s="318">
        <v>9.4273213000474389E-3</v>
      </c>
      <c r="G3847" s="318">
        <v>7.6631486658884963E-5</v>
      </c>
      <c r="H3847" s="318">
        <v>8.0463060991829214E-5</v>
      </c>
      <c r="I3847" s="318">
        <v>1.3367383367319775E-2</v>
      </c>
      <c r="J3847" s="318">
        <v>0</v>
      </c>
      <c r="K3847" s="318" t="s">
        <v>634</v>
      </c>
      <c r="O3847" s="318">
        <v>0</v>
      </c>
      <c r="P3847" s="318">
        <v>0</v>
      </c>
      <c r="Q3847" s="318">
        <v>0</v>
      </c>
      <c r="R3847" s="318">
        <v>4</v>
      </c>
      <c r="S3847" s="318">
        <v>0.17391304347826086</v>
      </c>
      <c r="T3847" s="318">
        <v>0</v>
      </c>
      <c r="U3847" s="318">
        <v>0</v>
      </c>
    </row>
    <row r="3848" spans="1:21" x14ac:dyDescent="0.2">
      <c r="A3848" s="318">
        <v>42153</v>
      </c>
      <c r="B3848" s="318">
        <v>645.67999299999997</v>
      </c>
      <c r="C3848" s="318">
        <v>4.1052751296319953E-4</v>
      </c>
      <c r="D3848" s="318">
        <v>-4.6975066490700826E-4</v>
      </c>
      <c r="E3848" s="318">
        <v>8.7492063523830002E-3</v>
      </c>
      <c r="F3848" s="318">
        <v>9.4222222256432307E-3</v>
      </c>
      <c r="G3848" s="318">
        <v>7.6548611796579055E-5</v>
      </c>
      <c r="H3848" s="318">
        <v>8.0376042386408014E-5</v>
      </c>
      <c r="I3848" s="318">
        <v>1.2838920423186122E-2</v>
      </c>
      <c r="J3848" s="318">
        <v>0</v>
      </c>
      <c r="K3848" s="318" t="s">
        <v>634</v>
      </c>
      <c r="O3848" s="318">
        <v>0</v>
      </c>
      <c r="P3848" s="318">
        <v>0</v>
      </c>
      <c r="Q3848" s="318">
        <v>0</v>
      </c>
      <c r="R3848" s="318">
        <v>4</v>
      </c>
      <c r="S3848" s="318">
        <v>0.17391304347826086</v>
      </c>
      <c r="T3848" s="318">
        <v>0</v>
      </c>
      <c r="U3848" s="318">
        <v>0</v>
      </c>
    </row>
    <row r="3849" spans="1:21" x14ac:dyDescent="0.2">
      <c r="A3849" s="318">
        <v>42156</v>
      </c>
      <c r="B3849" s="318">
        <v>645.13800000000003</v>
      </c>
      <c r="C3849" s="318">
        <v>-8.3976677547199221E-4</v>
      </c>
      <c r="D3849" s="318">
        <v>2.1115704987281348E-5</v>
      </c>
      <c r="E3849" s="318">
        <v>8.4024551054817168E-3</v>
      </c>
      <c r="F3849" s="318">
        <v>9.0487978059033865E-3</v>
      </c>
      <c r="G3849" s="318">
        <v>7.0601251799635759E-5</v>
      </c>
      <c r="H3849" s="318">
        <v>7.4131314389617556E-5</v>
      </c>
      <c r="I3849" s="318">
        <v>1.3363964323440844E-2</v>
      </c>
      <c r="J3849" s="318">
        <v>0</v>
      </c>
      <c r="K3849" s="318" t="s">
        <v>634</v>
      </c>
      <c r="O3849" s="318">
        <v>0</v>
      </c>
      <c r="P3849" s="318">
        <v>0</v>
      </c>
      <c r="Q3849" s="318">
        <v>0</v>
      </c>
      <c r="R3849" s="318">
        <v>4</v>
      </c>
      <c r="S3849" s="318">
        <v>0.17391304347826086</v>
      </c>
      <c r="T3849" s="318">
        <v>0</v>
      </c>
      <c r="U3849" s="318">
        <v>0</v>
      </c>
    </row>
    <row r="3850" spans="1:21" x14ac:dyDescent="0.2">
      <c r="A3850" s="318">
        <v>42157</v>
      </c>
      <c r="B3850" s="318">
        <v>650.57800299999997</v>
      </c>
      <c r="C3850" s="318">
        <v>8.3969557393805561E-3</v>
      </c>
      <c r="D3850" s="318">
        <v>1.3671028544219987E-3</v>
      </c>
      <c r="E3850" s="318">
        <v>7.2406032013930376E-3</v>
      </c>
      <c r="F3850" s="318">
        <v>7.7975726784232707E-3</v>
      </c>
      <c r="G3850" s="318">
        <v>5.2426334720023111E-5</v>
      </c>
      <c r="H3850" s="318">
        <v>5.5047651456024267E-5</v>
      </c>
      <c r="I3850" s="318">
        <v>1.5721278744495016E-2</v>
      </c>
      <c r="J3850" s="318">
        <v>0</v>
      </c>
      <c r="K3850" s="318" t="s">
        <v>634</v>
      </c>
      <c r="O3850" s="318">
        <v>0</v>
      </c>
      <c r="P3850" s="318">
        <v>0</v>
      </c>
      <c r="Q3850" s="318">
        <v>0</v>
      </c>
      <c r="R3850" s="318">
        <v>4</v>
      </c>
      <c r="S3850" s="318">
        <v>0.17391304347826086</v>
      </c>
      <c r="T3850" s="318">
        <v>0</v>
      </c>
      <c r="U3850" s="318">
        <v>0</v>
      </c>
    </row>
    <row r="3851" spans="1:21" x14ac:dyDescent="0.2">
      <c r="A3851" s="318">
        <v>42158</v>
      </c>
      <c r="B3851" s="318">
        <v>655.34301800000003</v>
      </c>
      <c r="C3851" s="318">
        <v>7.2975870209718938E-3</v>
      </c>
      <c r="D3851" s="318">
        <v>1.1753956900169662E-3</v>
      </c>
      <c r="E3851" s="318">
        <v>7.0135474384543373E-3</v>
      </c>
      <c r="F3851" s="318">
        <v>7.5530510875662094E-3</v>
      </c>
      <c r="G3851" s="318">
        <v>4.9189847671449397E-5</v>
      </c>
      <c r="H3851" s="318">
        <v>5.1649340055021867E-5</v>
      </c>
      <c r="I3851" s="318">
        <v>2.3852500956273795E-2</v>
      </c>
      <c r="J3851" s="318">
        <v>0</v>
      </c>
      <c r="K3851" s="318" t="s">
        <v>634</v>
      </c>
      <c r="O3851" s="318">
        <v>0</v>
      </c>
      <c r="P3851" s="318">
        <v>0</v>
      </c>
      <c r="Q3851" s="318">
        <v>0</v>
      </c>
      <c r="R3851" s="318">
        <v>4</v>
      </c>
      <c r="S3851" s="318">
        <v>0.17391304347826086</v>
      </c>
      <c r="T3851" s="318">
        <v>0</v>
      </c>
      <c r="U3851" s="318">
        <v>0</v>
      </c>
    </row>
    <row r="3852" spans="1:21" x14ac:dyDescent="0.2">
      <c r="A3852" s="318">
        <v>42159</v>
      </c>
      <c r="B3852" s="318">
        <v>649.27899200000002</v>
      </c>
      <c r="C3852" s="318">
        <v>-9.2962860123796676E-3</v>
      </c>
      <c r="D3852" s="318">
        <v>9.9995941230423348E-5</v>
      </c>
      <c r="E3852" s="318">
        <v>6.7914405753182932E-3</v>
      </c>
      <c r="F3852" s="318">
        <v>7.3138590811120075E-3</v>
      </c>
      <c r="G3852" s="318">
        <v>4.6123665088079667E-5</v>
      </c>
      <c r="H3852" s="318">
        <v>4.842984834248365E-5</v>
      </c>
      <c r="I3852" s="318">
        <v>2.3695342734787888E-2</v>
      </c>
      <c r="J3852" s="318">
        <v>0</v>
      </c>
      <c r="K3852" s="318" t="s">
        <v>634</v>
      </c>
      <c r="O3852" s="318">
        <v>0</v>
      </c>
      <c r="P3852" s="318">
        <v>0</v>
      </c>
      <c r="Q3852" s="318">
        <v>0</v>
      </c>
      <c r="R3852" s="318">
        <v>4</v>
      </c>
      <c r="S3852" s="318">
        <v>0.17391304347826086</v>
      </c>
      <c r="T3852" s="318">
        <v>0</v>
      </c>
      <c r="U3852" s="318">
        <v>0</v>
      </c>
    </row>
    <row r="3853" spans="1:21" x14ac:dyDescent="0.2">
      <c r="A3853" s="318">
        <v>42160</v>
      </c>
      <c r="B3853" s="318">
        <v>650.05602999999996</v>
      </c>
      <c r="C3853" s="318">
        <v>1.1960550273422037E-3</v>
      </c>
      <c r="D3853" s="318">
        <v>7.9181099618487951E-5</v>
      </c>
      <c r="E3853" s="318">
        <v>6.78717517194149E-3</v>
      </c>
      <c r="F3853" s="318">
        <v>7.3092655697831431E-3</v>
      </c>
      <c r="G3853" s="318">
        <v>4.606574681461899E-5</v>
      </c>
      <c r="H3853" s="318">
        <v>4.8369034155349939E-5</v>
      </c>
      <c r="I3853" s="318">
        <v>1.7030873133099471E-2</v>
      </c>
      <c r="J3853" s="318">
        <v>0</v>
      </c>
      <c r="K3853" s="318" t="s">
        <v>634</v>
      </c>
      <c r="O3853" s="318">
        <v>0</v>
      </c>
      <c r="P3853" s="318">
        <v>0</v>
      </c>
      <c r="Q3853" s="318">
        <v>0</v>
      </c>
      <c r="R3853" s="318">
        <v>4</v>
      </c>
      <c r="S3853" s="318">
        <v>0.17391304347826086</v>
      </c>
      <c r="T3853" s="318">
        <v>0</v>
      </c>
      <c r="U3853" s="318">
        <v>0</v>
      </c>
    </row>
    <row r="3854" spans="1:21" x14ac:dyDescent="0.2">
      <c r="A3854" s="318">
        <v>42163</v>
      </c>
      <c r="B3854" s="318">
        <v>651.69799799999998</v>
      </c>
      <c r="C3854" s="318">
        <v>2.5227021933116271E-3</v>
      </c>
      <c r="D3854" s="318">
        <v>4.2142288803538412E-4</v>
      </c>
      <c r="E3854" s="318">
        <v>6.7168619363246335E-3</v>
      </c>
      <c r="F3854" s="318">
        <v>7.2335436237342199E-3</v>
      </c>
      <c r="G3854" s="318">
        <v>4.5116234271646705E-5</v>
      </c>
      <c r="H3854" s="318">
        <v>4.7372045985229045E-5</v>
      </c>
      <c r="I3854" s="318">
        <v>1.8094317471851668E-2</v>
      </c>
      <c r="J3854" s="318">
        <v>0</v>
      </c>
      <c r="K3854" s="318" t="s">
        <v>634</v>
      </c>
      <c r="O3854" s="318">
        <v>0</v>
      </c>
      <c r="P3854" s="318">
        <v>0</v>
      </c>
      <c r="Q3854" s="318">
        <v>0</v>
      </c>
      <c r="R3854" s="318">
        <v>4</v>
      </c>
      <c r="S3854" s="318">
        <v>0.17391304347826086</v>
      </c>
      <c r="T3854" s="318">
        <v>0</v>
      </c>
      <c r="U3854" s="318">
        <v>0</v>
      </c>
    </row>
    <row r="3855" spans="1:21" x14ac:dyDescent="0.2">
      <c r="A3855" s="318">
        <v>42164</v>
      </c>
      <c r="B3855" s="318">
        <v>643.52502400000003</v>
      </c>
      <c r="C3855" s="318">
        <v>-1.2620347753011928E-2</v>
      </c>
      <c r="D3855" s="318">
        <v>1.886995062546138E-4</v>
      </c>
      <c r="E3855" s="318">
        <v>7.0879402312208246E-3</v>
      </c>
      <c r="F3855" s="318">
        <v>7.6331664028531955E-3</v>
      </c>
      <c r="G3855" s="318">
        <v>5.0238896721358723E-5</v>
      </c>
      <c r="H3855" s="318">
        <v>5.2750841557426659E-5</v>
      </c>
      <c r="I3855" s="318">
        <v>1.8344623120801741E-2</v>
      </c>
      <c r="J3855" s="318">
        <v>0</v>
      </c>
      <c r="K3855" s="318" t="s">
        <v>634</v>
      </c>
      <c r="O3855" s="318">
        <v>0</v>
      </c>
      <c r="P3855" s="318">
        <v>0</v>
      </c>
      <c r="Q3855" s="318">
        <v>0</v>
      </c>
      <c r="R3855" s="318">
        <v>4</v>
      </c>
      <c r="S3855" s="318">
        <v>0.17391304347826086</v>
      </c>
      <c r="T3855" s="318">
        <v>0</v>
      </c>
      <c r="U3855" s="318">
        <v>0</v>
      </c>
    </row>
    <row r="3856" spans="1:21" x14ac:dyDescent="0.2">
      <c r="A3856" s="318">
        <v>42165</v>
      </c>
      <c r="B3856" s="318">
        <v>643.67602499999998</v>
      </c>
      <c r="C3856" s="318">
        <v>2.3461913864957924E-4</v>
      </c>
      <c r="D3856" s="318">
        <v>-3.2271037965327792E-4</v>
      </c>
      <c r="E3856" s="318">
        <v>6.6443965255389729E-3</v>
      </c>
      <c r="F3856" s="318">
        <v>7.1555039505804318E-3</v>
      </c>
      <c r="G3856" s="318">
        <v>4.4148005188594371E-5</v>
      </c>
      <c r="H3856" s="318">
        <v>4.6355405448024092E-5</v>
      </c>
      <c r="I3856" s="318">
        <v>7.3666946188683637E-3</v>
      </c>
      <c r="J3856" s="318">
        <v>0</v>
      </c>
      <c r="K3856" s="318" t="s">
        <v>634</v>
      </c>
      <c r="O3856" s="318">
        <v>0</v>
      </c>
      <c r="P3856" s="318">
        <v>0</v>
      </c>
      <c r="Q3856" s="318">
        <v>0</v>
      </c>
      <c r="R3856" s="318">
        <v>4</v>
      </c>
      <c r="S3856" s="318">
        <v>0.17391304347826086</v>
      </c>
      <c r="T3856" s="318">
        <v>0</v>
      </c>
      <c r="U3856" s="318">
        <v>0</v>
      </c>
    </row>
    <row r="3857" spans="1:21" x14ac:dyDescent="0.2">
      <c r="A3857" s="318">
        <v>42166</v>
      </c>
      <c r="B3857" s="318">
        <v>645.97900400000003</v>
      </c>
      <c r="C3857" s="318">
        <v>3.5714689528019254E-3</v>
      </c>
      <c r="D3857" s="318">
        <v>-6.1085488408252255E-4</v>
      </c>
      <c r="E3857" s="318">
        <v>6.3145620753056629E-3</v>
      </c>
      <c r="F3857" s="318">
        <v>6.8002976195599444E-3</v>
      </c>
      <c r="G3857" s="318">
        <v>3.9873694202888556E-5</v>
      </c>
      <c r="H3857" s="318">
        <v>4.1867378913032987E-5</v>
      </c>
      <c r="I3857" s="318">
        <v>6.2516898879521852E-3</v>
      </c>
      <c r="J3857" s="318">
        <v>0</v>
      </c>
      <c r="K3857" s="318" t="s">
        <v>634</v>
      </c>
      <c r="O3857" s="318">
        <v>0</v>
      </c>
      <c r="P3857" s="318">
        <v>0</v>
      </c>
      <c r="Q3857" s="318">
        <v>0</v>
      </c>
      <c r="R3857" s="318">
        <v>4</v>
      </c>
      <c r="S3857" s="318">
        <v>0.17391304347826086</v>
      </c>
      <c r="T3857" s="318">
        <v>0</v>
      </c>
      <c r="U3857" s="318">
        <v>0</v>
      </c>
    </row>
    <row r="3858" spans="1:21" x14ac:dyDescent="0.2">
      <c r="A3858" s="318">
        <v>42167</v>
      </c>
      <c r="B3858" s="318">
        <v>636.54998799999998</v>
      </c>
      <c r="C3858" s="318">
        <v>-1.4704051050395359E-2</v>
      </c>
      <c r="D3858" s="318">
        <v>-1.0882713241883346E-3</v>
      </c>
      <c r="E3858" s="318">
        <v>6.9812658222456669E-3</v>
      </c>
      <c r="F3858" s="318">
        <v>7.5182862701107175E-3</v>
      </c>
      <c r="G3858" s="318">
        <v>4.8738072480855471E-5</v>
      </c>
      <c r="H3858" s="318">
        <v>5.1174976104898246E-5</v>
      </c>
      <c r="I3858" s="318">
        <v>5.4070292031917766E-3</v>
      </c>
      <c r="J3858" s="318">
        <v>0</v>
      </c>
      <c r="K3858" s="318" t="s">
        <v>634</v>
      </c>
      <c r="O3858" s="318">
        <v>0</v>
      </c>
      <c r="P3858" s="318">
        <v>0</v>
      </c>
      <c r="Q3858" s="318">
        <v>0</v>
      </c>
      <c r="R3858" s="318">
        <v>4</v>
      </c>
      <c r="S3858" s="318">
        <v>0.17391304347826086</v>
      </c>
      <c r="T3858" s="318">
        <v>0</v>
      </c>
      <c r="U3858" s="318">
        <v>0</v>
      </c>
    </row>
    <row r="3859" spans="1:21" x14ac:dyDescent="0.2">
      <c r="A3859" s="318">
        <v>42170</v>
      </c>
      <c r="B3859" s="318">
        <v>627.37298599999997</v>
      </c>
      <c r="C3859" s="318">
        <v>-1.4521712887322452E-2</v>
      </c>
      <c r="D3859" s="318">
        <v>-2.2649245948836573E-3</v>
      </c>
      <c r="E3859" s="318">
        <v>7.0674946226329596E-3</v>
      </c>
      <c r="F3859" s="318">
        <v>7.6111480551431868E-3</v>
      </c>
      <c r="G3859" s="318">
        <v>4.9949480240945798E-5</v>
      </c>
      <c r="H3859" s="318">
        <v>5.244695425299309E-5</v>
      </c>
      <c r="I3859" s="318">
        <v>-2.963291920986951E-3</v>
      </c>
      <c r="J3859" s="318">
        <v>0</v>
      </c>
      <c r="K3859" s="318" t="s">
        <v>634</v>
      </c>
      <c r="O3859" s="318">
        <v>0</v>
      </c>
      <c r="P3859" s="318">
        <v>0</v>
      </c>
      <c r="Q3859" s="318">
        <v>0</v>
      </c>
      <c r="R3859" s="318">
        <v>4</v>
      </c>
      <c r="S3859" s="318">
        <v>0.17391304347826086</v>
      </c>
      <c r="T3859" s="318">
        <v>0</v>
      </c>
      <c r="U3859" s="318">
        <v>0</v>
      </c>
    </row>
    <row r="3860" spans="1:21" x14ac:dyDescent="0.2">
      <c r="A3860" s="318">
        <v>42171</v>
      </c>
      <c r="B3860" s="318">
        <v>628.62402299999997</v>
      </c>
      <c r="C3860" s="318">
        <v>1.9921025364885575E-3</v>
      </c>
      <c r="D3860" s="318">
        <v>-1.8585472808695198E-3</v>
      </c>
      <c r="E3860" s="318">
        <v>7.0546156823505452E-3</v>
      </c>
      <c r="F3860" s="318">
        <v>7.5972784271467406E-3</v>
      </c>
      <c r="G3860" s="318">
        <v>4.976760242566625E-5</v>
      </c>
      <c r="H3860" s="318">
        <v>5.2255982546949564E-5</v>
      </c>
      <c r="I3860" s="318">
        <v>-9.1320444835741033E-3</v>
      </c>
      <c r="J3860" s="318">
        <v>0</v>
      </c>
      <c r="K3860" s="318" t="s">
        <v>634</v>
      </c>
      <c r="O3860" s="318">
        <v>0</v>
      </c>
      <c r="P3860" s="318">
        <v>0</v>
      </c>
      <c r="Q3860" s="318">
        <v>0</v>
      </c>
      <c r="R3860" s="318">
        <v>4</v>
      </c>
      <c r="S3860" s="318">
        <v>0.17391304347826086</v>
      </c>
      <c r="T3860" s="318">
        <v>0</v>
      </c>
      <c r="U3860" s="318">
        <v>0</v>
      </c>
    </row>
    <row r="3861" spans="1:21" x14ac:dyDescent="0.2">
      <c r="A3861" s="318">
        <v>42172</v>
      </c>
      <c r="B3861" s="318">
        <v>631.61102300000005</v>
      </c>
      <c r="C3861" s="318">
        <v>4.7403944255789664E-3</v>
      </c>
      <c r="D3861" s="318">
        <v>-1.5919999444378712E-3</v>
      </c>
      <c r="E3861" s="318">
        <v>7.198622040523666E-3</v>
      </c>
      <c r="F3861" s="318">
        <v>7.7523621974870246E-3</v>
      </c>
      <c r="G3861" s="318">
        <v>5.1820159282313103E-5</v>
      </c>
      <c r="H3861" s="318">
        <v>5.4411167246428761E-5</v>
      </c>
      <c r="I3861" s="318">
        <v>-8.3111068528835281E-3</v>
      </c>
      <c r="J3861" s="318">
        <v>0</v>
      </c>
      <c r="K3861" s="318" t="s">
        <v>634</v>
      </c>
      <c r="O3861" s="318">
        <v>0</v>
      </c>
      <c r="P3861" s="318">
        <v>0</v>
      </c>
      <c r="Q3861" s="318">
        <v>0</v>
      </c>
      <c r="R3861" s="318">
        <v>4</v>
      </c>
      <c r="S3861" s="318">
        <v>0.17391304347826086</v>
      </c>
      <c r="T3861" s="318">
        <v>0</v>
      </c>
      <c r="U3861" s="318">
        <v>0</v>
      </c>
    </row>
    <row r="3862" spans="1:21" x14ac:dyDescent="0.2">
      <c r="A3862" s="318">
        <v>42173</v>
      </c>
      <c r="B3862" s="318">
        <v>628.61999500000002</v>
      </c>
      <c r="C3862" s="318">
        <v>-4.7468020917795376E-3</v>
      </c>
      <c r="D3862" s="318">
        <v>-1.6655486736397995E-3</v>
      </c>
      <c r="E3862" s="318">
        <v>7.2237433737109879E-3</v>
      </c>
      <c r="F3862" s="318">
        <v>7.779415940919525E-3</v>
      </c>
      <c r="G3862" s="318">
        <v>5.2182468329233402E-5</v>
      </c>
      <c r="H3862" s="318">
        <v>5.4791591745695072E-5</v>
      </c>
      <c r="I3862" s="318">
        <v>-8.0730097907086417E-3</v>
      </c>
      <c r="J3862" s="318">
        <v>0</v>
      </c>
      <c r="K3862" s="318" t="s">
        <v>634</v>
      </c>
      <c r="O3862" s="318">
        <v>0</v>
      </c>
      <c r="P3862" s="318">
        <v>0</v>
      </c>
      <c r="Q3862" s="318">
        <v>0</v>
      </c>
      <c r="R3862" s="318">
        <v>4</v>
      </c>
      <c r="S3862" s="318">
        <v>0.17391304347826086</v>
      </c>
      <c r="T3862" s="318">
        <v>0</v>
      </c>
      <c r="U3862" s="318">
        <v>0</v>
      </c>
    </row>
    <row r="3863" spans="1:21" x14ac:dyDescent="0.2">
      <c r="A3863" s="318">
        <v>42177</v>
      </c>
      <c r="B3863" s="318">
        <v>639.80602999999996</v>
      </c>
      <c r="C3863" s="318">
        <v>1.1905459271399186E-2</v>
      </c>
      <c r="D3863" s="318">
        <v>-9.6711630074555082E-4</v>
      </c>
      <c r="E3863" s="318">
        <v>7.9009258550043135E-3</v>
      </c>
      <c r="F3863" s="318">
        <v>8.5086893823123379E-3</v>
      </c>
      <c r="G3863" s="318">
        <v>6.2424629366275645E-5</v>
      </c>
      <c r="H3863" s="318">
        <v>6.5545860834589426E-5</v>
      </c>
      <c r="I3863" s="318">
        <v>-4.0449460377406125E-3</v>
      </c>
      <c r="J3863" s="318">
        <v>0</v>
      </c>
      <c r="K3863" s="318" t="s">
        <v>634</v>
      </c>
      <c r="O3863" s="318">
        <v>0</v>
      </c>
      <c r="P3863" s="318">
        <v>0</v>
      </c>
      <c r="Q3863" s="318">
        <v>0</v>
      </c>
      <c r="R3863" s="318">
        <v>5</v>
      </c>
      <c r="S3863" s="318">
        <v>0.21739130434782608</v>
      </c>
      <c r="T3863" s="318">
        <v>0</v>
      </c>
      <c r="U3863" s="318">
        <v>0</v>
      </c>
    </row>
    <row r="3864" spans="1:21" x14ac:dyDescent="0.2">
      <c r="A3864" s="318">
        <v>42178</v>
      </c>
      <c r="B3864" s="318">
        <v>643.82098399999995</v>
      </c>
      <c r="C3864" s="318">
        <v>6.2556600155588005E-3</v>
      </c>
      <c r="D3864" s="318">
        <v>-6.3274826520093633E-4</v>
      </c>
      <c r="E3864" s="318">
        <v>8.0569002205204722E-3</v>
      </c>
      <c r="F3864" s="318">
        <v>8.6766617759451228E-3</v>
      </c>
      <c r="G3864" s="318">
        <v>6.491364116342283E-5</v>
      </c>
      <c r="H3864" s="318">
        <v>6.8159323221593976E-5</v>
      </c>
      <c r="I3864" s="318">
        <v>1.1635804032771775E-3</v>
      </c>
      <c r="J3864" s="318">
        <v>0</v>
      </c>
      <c r="K3864" s="318" t="s">
        <v>634</v>
      </c>
      <c r="O3864" s="318">
        <v>0</v>
      </c>
      <c r="P3864" s="318">
        <v>0</v>
      </c>
      <c r="Q3864" s="318">
        <v>0</v>
      </c>
      <c r="R3864" s="318">
        <v>4</v>
      </c>
      <c r="S3864" s="318">
        <v>0.17391304347826086</v>
      </c>
      <c r="T3864" s="318">
        <v>0</v>
      </c>
      <c r="U3864" s="318">
        <v>0</v>
      </c>
    </row>
    <row r="3865" spans="1:21" x14ac:dyDescent="0.2">
      <c r="A3865" s="318">
        <v>42179</v>
      </c>
      <c r="B3865" s="318">
        <v>646.59399399999995</v>
      </c>
      <c r="C3865" s="318">
        <v>4.2978643549219618E-3</v>
      </c>
      <c r="D3865" s="318">
        <v>2.4424496035868777E-4</v>
      </c>
      <c r="E3865" s="318">
        <v>7.4985115098302677E-3</v>
      </c>
      <c r="F3865" s="318">
        <v>8.0753200875095191E-3</v>
      </c>
      <c r="G3865" s="318">
        <v>5.6227674863057001E-5</v>
      </c>
      <c r="H3865" s="318">
        <v>5.9039058606209853E-5</v>
      </c>
      <c r="I3865" s="318">
        <v>1.8300714514129974E-3</v>
      </c>
      <c r="J3865" s="318">
        <v>0</v>
      </c>
      <c r="K3865" s="318" t="s">
        <v>634</v>
      </c>
      <c r="O3865" s="318">
        <v>0</v>
      </c>
      <c r="P3865" s="318">
        <v>0</v>
      </c>
      <c r="Q3865" s="318">
        <v>0</v>
      </c>
      <c r="R3865" s="318">
        <v>4</v>
      </c>
      <c r="S3865" s="318">
        <v>0.17391304347826086</v>
      </c>
      <c r="T3865" s="318">
        <v>0</v>
      </c>
      <c r="U3865" s="318">
        <v>0</v>
      </c>
    </row>
    <row r="3866" spans="1:21" x14ac:dyDescent="0.2">
      <c r="A3866" s="318">
        <v>42180</v>
      </c>
      <c r="B3866" s="318">
        <v>643.55200200000002</v>
      </c>
      <c r="C3866" s="318">
        <v>-4.7157417017968904E-3</v>
      </c>
      <c r="D3866" s="318">
        <v>-2.1380589628133473E-4</v>
      </c>
      <c r="E3866" s="318">
        <v>7.4934701700981121E-3</v>
      </c>
      <c r="F3866" s="318">
        <v>8.069890952413351E-3</v>
      </c>
      <c r="G3866" s="318">
        <v>5.615209519015023E-5</v>
      </c>
      <c r="H3866" s="318">
        <v>5.8959699949657746E-5</v>
      </c>
      <c r="I3866" s="318">
        <v>9.6217342359222503E-3</v>
      </c>
      <c r="J3866" s="318">
        <v>0</v>
      </c>
      <c r="K3866" s="318" t="s">
        <v>634</v>
      </c>
      <c r="O3866" s="318">
        <v>0</v>
      </c>
      <c r="P3866" s="318">
        <v>0</v>
      </c>
      <c r="Q3866" s="318">
        <v>0</v>
      </c>
      <c r="R3866" s="318">
        <v>4</v>
      </c>
      <c r="S3866" s="318">
        <v>0.17391304347826086</v>
      </c>
      <c r="T3866" s="318">
        <v>0</v>
      </c>
      <c r="U3866" s="318">
        <v>0</v>
      </c>
    </row>
    <row r="3867" spans="1:21" x14ac:dyDescent="0.2">
      <c r="A3867" s="318">
        <v>42181</v>
      </c>
      <c r="B3867" s="318">
        <v>642.59802200000001</v>
      </c>
      <c r="C3867" s="318">
        <v>-1.4834664030606189E-3</v>
      </c>
      <c r="D3867" s="318">
        <v>-2.0829133833268008E-4</v>
      </c>
      <c r="E3867" s="318">
        <v>7.4924421463603121E-3</v>
      </c>
      <c r="F3867" s="318">
        <v>8.0687838499264898E-3</v>
      </c>
      <c r="G3867" s="318">
        <v>5.6136689316556322E-5</v>
      </c>
      <c r="H3867" s="318">
        <v>5.8943523782384139E-5</v>
      </c>
      <c r="I3867" s="318">
        <v>2.67999979621482E-3</v>
      </c>
      <c r="J3867" s="318">
        <v>0</v>
      </c>
      <c r="K3867" s="318" t="s">
        <v>634</v>
      </c>
      <c r="O3867" s="318">
        <v>0</v>
      </c>
      <c r="P3867" s="318">
        <v>0</v>
      </c>
      <c r="Q3867" s="318">
        <v>0</v>
      </c>
      <c r="R3867" s="318">
        <v>4</v>
      </c>
      <c r="S3867" s="318">
        <v>0.17391304347826086</v>
      </c>
      <c r="T3867" s="318">
        <v>0</v>
      </c>
      <c r="U3867" s="318">
        <v>0</v>
      </c>
    </row>
    <row r="3868" spans="1:21" x14ac:dyDescent="0.2">
      <c r="A3868" s="318">
        <v>42184</v>
      </c>
      <c r="B3868" s="318">
        <v>631.387024</v>
      </c>
      <c r="C3868" s="318">
        <v>-1.7600343800331313E-2</v>
      </c>
      <c r="D3868" s="318">
        <v>-1.0659518770609901E-3</v>
      </c>
      <c r="E3868" s="318">
        <v>8.3946028042063831E-3</v>
      </c>
      <c r="F3868" s="318">
        <v>9.0403414814530271E-3</v>
      </c>
      <c r="G3868" s="318">
        <v>7.0469356240389678E-5</v>
      </c>
      <c r="H3868" s="318">
        <v>7.399282405240916E-5</v>
      </c>
      <c r="I3868" s="318">
        <v>2.3427578091548417E-3</v>
      </c>
      <c r="J3868" s="318">
        <v>0</v>
      </c>
      <c r="K3868" s="318" t="s">
        <v>634</v>
      </c>
      <c r="O3868" s="318">
        <v>0</v>
      </c>
      <c r="P3868" s="318">
        <v>0</v>
      </c>
      <c r="Q3868" s="318">
        <v>0</v>
      </c>
      <c r="R3868" s="318">
        <v>4</v>
      </c>
      <c r="S3868" s="318">
        <v>0.17391304347826086</v>
      </c>
      <c r="T3868" s="318">
        <v>0</v>
      </c>
      <c r="U3868" s="318">
        <v>0</v>
      </c>
    </row>
    <row r="3869" spans="1:21" x14ac:dyDescent="0.2">
      <c r="A3869" s="318">
        <v>42185</v>
      </c>
      <c r="B3869" s="318">
        <v>629.10601799999995</v>
      </c>
      <c r="C3869" s="318">
        <v>-3.6192321795894917E-3</v>
      </c>
      <c r="D3869" s="318">
        <v>-1.1983073724951569E-3</v>
      </c>
      <c r="E3869" s="318">
        <v>8.412750227750402E-3</v>
      </c>
      <c r="F3869" s="318">
        <v>9.0598848606542794E-3</v>
      </c>
      <c r="G3869" s="318">
        <v>7.077436639451443E-5</v>
      </c>
      <c r="H3869" s="318">
        <v>7.4313084714240158E-5</v>
      </c>
      <c r="I3869" s="318">
        <v>-6.3290601599963721E-3</v>
      </c>
      <c r="J3869" s="318">
        <v>0</v>
      </c>
      <c r="K3869" s="318" t="s">
        <v>634</v>
      </c>
      <c r="O3869" s="318">
        <v>0</v>
      </c>
      <c r="P3869" s="318">
        <v>0</v>
      </c>
      <c r="Q3869" s="318">
        <v>0</v>
      </c>
      <c r="R3869" s="318">
        <v>4</v>
      </c>
      <c r="S3869" s="318">
        <v>0.17391304347826086</v>
      </c>
      <c r="T3869" s="318">
        <v>0</v>
      </c>
      <c r="U3869" s="318">
        <v>0</v>
      </c>
    </row>
    <row r="3870" spans="1:21" x14ac:dyDescent="0.2">
      <c r="A3870" s="318">
        <v>42186</v>
      </c>
      <c r="B3870" s="318">
        <v>629.81597899999997</v>
      </c>
      <c r="C3870" s="318">
        <v>1.1278873146316271E-3</v>
      </c>
      <c r="D3870" s="318">
        <v>-1.5444534879593917E-3</v>
      </c>
      <c r="E3870" s="318">
        <v>8.1434429930721322E-3</v>
      </c>
      <c r="F3870" s="318">
        <v>8.7698616848469104E-3</v>
      </c>
      <c r="G3870" s="318">
        <v>6.631566378141562E-5</v>
      </c>
      <c r="H3870" s="318">
        <v>6.9631446970486405E-5</v>
      </c>
      <c r="I3870" s="318">
        <v>-4.9604016658320047E-3</v>
      </c>
      <c r="J3870" s="318">
        <v>0</v>
      </c>
      <c r="K3870" s="318" t="s">
        <v>634</v>
      </c>
      <c r="O3870" s="318">
        <v>0</v>
      </c>
      <c r="P3870" s="318">
        <v>0</v>
      </c>
      <c r="Q3870" s="318">
        <v>0</v>
      </c>
      <c r="R3870" s="318">
        <v>4</v>
      </c>
      <c r="S3870" s="318">
        <v>0.17391304347826086</v>
      </c>
      <c r="T3870" s="318">
        <v>0</v>
      </c>
      <c r="U3870" s="318">
        <v>0</v>
      </c>
    </row>
    <row r="3871" spans="1:21" x14ac:dyDescent="0.2">
      <c r="A3871" s="318">
        <v>42187</v>
      </c>
      <c r="B3871" s="318">
        <v>632.51702899999998</v>
      </c>
      <c r="C3871" s="318">
        <v>4.2794636678125239E-3</v>
      </c>
      <c r="D3871" s="318">
        <v>-1.6881736476336469E-3</v>
      </c>
      <c r="E3871" s="318">
        <v>8.0050479109552881E-3</v>
      </c>
      <c r="F3871" s="318">
        <v>8.6208208271826171E-3</v>
      </c>
      <c r="G3871" s="318">
        <v>6.4080792056689614E-5</v>
      </c>
      <c r="H3871" s="318">
        <v>6.72848316595241E-5</v>
      </c>
      <c r="I3871" s="318">
        <v>-1.0704593377472774E-3</v>
      </c>
      <c r="J3871" s="318">
        <v>0</v>
      </c>
      <c r="K3871" s="318" t="s">
        <v>634</v>
      </c>
      <c r="O3871" s="318">
        <v>0</v>
      </c>
      <c r="P3871" s="318">
        <v>0</v>
      </c>
      <c r="Q3871" s="318">
        <v>0</v>
      </c>
      <c r="R3871" s="318">
        <v>4</v>
      </c>
      <c r="S3871" s="318">
        <v>0.17391304347826086</v>
      </c>
      <c r="T3871" s="318">
        <v>0</v>
      </c>
      <c r="U3871" s="318">
        <v>0</v>
      </c>
    </row>
    <row r="3872" spans="1:21" x14ac:dyDescent="0.2">
      <c r="A3872" s="318">
        <v>42188</v>
      </c>
      <c r="B3872" s="318">
        <v>627.80401600000005</v>
      </c>
      <c r="C3872" s="318">
        <v>-7.4791022303131623E-3</v>
      </c>
      <c r="D3872" s="318">
        <v>-1.6016410865828609E-3</v>
      </c>
      <c r="E3872" s="318">
        <v>7.928146301823407E-3</v>
      </c>
      <c r="F3872" s="318">
        <v>8.5380037096559769E-3</v>
      </c>
      <c r="G3872" s="318">
        <v>6.2855503783116169E-5</v>
      </c>
      <c r="H3872" s="318">
        <v>6.5998278972271987E-5</v>
      </c>
      <c r="I3872" s="318">
        <v>-3.421233643772878E-3</v>
      </c>
      <c r="J3872" s="318">
        <v>0</v>
      </c>
      <c r="K3872" s="318" t="s">
        <v>634</v>
      </c>
      <c r="O3872" s="318">
        <v>0</v>
      </c>
      <c r="P3872" s="318">
        <v>0</v>
      </c>
      <c r="Q3872" s="318">
        <v>0</v>
      </c>
      <c r="R3872" s="318">
        <v>4</v>
      </c>
      <c r="S3872" s="318">
        <v>0.17391304347826086</v>
      </c>
      <c r="T3872" s="318">
        <v>0</v>
      </c>
      <c r="U3872" s="318">
        <v>0</v>
      </c>
    </row>
    <row r="3873" spans="1:21" x14ac:dyDescent="0.2">
      <c r="A3873" s="318">
        <v>42191</v>
      </c>
      <c r="B3873" s="318">
        <v>620.32800299999997</v>
      </c>
      <c r="C3873" s="318">
        <v>-1.1979666083971514E-2</v>
      </c>
      <c r="D3873" s="318">
        <v>-2.2290563775977999E-3</v>
      </c>
      <c r="E3873" s="318">
        <v>8.2119416889901535E-3</v>
      </c>
      <c r="F3873" s="318">
        <v>8.8436295112201656E-3</v>
      </c>
      <c r="G3873" s="318">
        <v>6.7435986303374457E-5</v>
      </c>
      <c r="H3873" s="318">
        <v>7.0807785618543176E-5</v>
      </c>
      <c r="I3873" s="318">
        <v>-8.6516871014844458E-3</v>
      </c>
      <c r="J3873" s="318">
        <v>0</v>
      </c>
      <c r="K3873" s="318" t="s">
        <v>634</v>
      </c>
      <c r="O3873" s="318">
        <v>0</v>
      </c>
      <c r="P3873" s="318">
        <v>0</v>
      </c>
      <c r="Q3873" s="318">
        <v>0</v>
      </c>
      <c r="R3873" s="318">
        <v>4</v>
      </c>
      <c r="S3873" s="318">
        <v>0.17391304347826086</v>
      </c>
      <c r="T3873" s="318">
        <v>0</v>
      </c>
      <c r="U3873" s="318">
        <v>0</v>
      </c>
    </row>
    <row r="3874" spans="1:21" x14ac:dyDescent="0.2">
      <c r="A3874" s="318">
        <v>42192</v>
      </c>
      <c r="B3874" s="318">
        <v>615.76300000000003</v>
      </c>
      <c r="C3874" s="318">
        <v>-7.3862260028659688E-3</v>
      </c>
      <c r="D3874" s="318">
        <v>-2.7009101012253041E-3</v>
      </c>
      <c r="E3874" s="318">
        <v>8.2099371204307735E-3</v>
      </c>
      <c r="F3874" s="318">
        <v>8.841470745079294E-3</v>
      </c>
      <c r="G3874" s="318">
        <v>6.7403067521427135E-5</v>
      </c>
      <c r="H3874" s="318">
        <v>7.0773220897498489E-5</v>
      </c>
      <c r="I3874" s="318">
        <v>-1.502372693199259E-2</v>
      </c>
      <c r="J3874" s="318">
        <v>0</v>
      </c>
      <c r="K3874" s="318" t="s">
        <v>634</v>
      </c>
      <c r="O3874" s="318">
        <v>0</v>
      </c>
      <c r="P3874" s="318">
        <v>0</v>
      </c>
      <c r="Q3874" s="318">
        <v>0</v>
      </c>
      <c r="R3874" s="318">
        <v>4</v>
      </c>
      <c r="S3874" s="318">
        <v>0.17391304347826086</v>
      </c>
      <c r="T3874" s="318">
        <v>0</v>
      </c>
      <c r="U3874" s="318">
        <v>0</v>
      </c>
    </row>
    <row r="3875" spans="1:21" x14ac:dyDescent="0.2">
      <c r="A3875" s="318">
        <v>42193</v>
      </c>
      <c r="B3875" s="318">
        <v>618.09600799999998</v>
      </c>
      <c r="C3875" s="318">
        <v>3.7816489002541601E-3</v>
      </c>
      <c r="D3875" s="318">
        <v>-1.9198626415459668E-3</v>
      </c>
      <c r="E3875" s="318">
        <v>7.9964959216172315E-3</v>
      </c>
      <c r="F3875" s="318">
        <v>8.6116109925108639E-3</v>
      </c>
      <c r="G3875" s="318">
        <v>6.3943947024441025E-5</v>
      </c>
      <c r="H3875" s="318">
        <v>6.7141144375663077E-5</v>
      </c>
      <c r="I3875" s="318">
        <v>-1.9154447075713264E-2</v>
      </c>
      <c r="J3875" s="318">
        <v>0</v>
      </c>
      <c r="K3875" s="318" t="s">
        <v>634</v>
      </c>
      <c r="O3875" s="318">
        <v>0</v>
      </c>
      <c r="P3875" s="318">
        <v>0</v>
      </c>
      <c r="Q3875" s="318">
        <v>0</v>
      </c>
      <c r="R3875" s="318">
        <v>4</v>
      </c>
      <c r="S3875" s="318">
        <v>0.17391304347826086</v>
      </c>
      <c r="T3875" s="318">
        <v>0</v>
      </c>
      <c r="U3875" s="318">
        <v>0</v>
      </c>
    </row>
    <row r="3876" spans="1:21" x14ac:dyDescent="0.2">
      <c r="A3876" s="318">
        <v>42194</v>
      </c>
      <c r="B3876" s="318">
        <v>626.57800299999997</v>
      </c>
      <c r="C3876" s="318">
        <v>1.3629474429019621E-2</v>
      </c>
      <c r="D3876" s="318">
        <v>-1.2820123896235842E-3</v>
      </c>
      <c r="E3876" s="318">
        <v>8.681806034058423E-3</v>
      </c>
      <c r="F3876" s="318">
        <v>9.3496372674475321E-3</v>
      </c>
      <c r="G3876" s="318">
        <v>7.5373756013013231E-5</v>
      </c>
      <c r="H3876" s="318">
        <v>7.9142443813663902E-5</v>
      </c>
      <c r="I3876" s="318">
        <v>-1.9827985958844944E-2</v>
      </c>
      <c r="J3876" s="318">
        <v>0</v>
      </c>
      <c r="K3876" s="318" t="s">
        <v>634</v>
      </c>
      <c r="O3876" s="318">
        <v>0</v>
      </c>
      <c r="P3876" s="318">
        <v>0</v>
      </c>
      <c r="Q3876" s="318">
        <v>0</v>
      </c>
      <c r="R3876" s="318">
        <v>4</v>
      </c>
      <c r="S3876" s="318">
        <v>0.17391304347826086</v>
      </c>
      <c r="T3876" s="318">
        <v>0</v>
      </c>
      <c r="U3876" s="318">
        <v>0</v>
      </c>
    </row>
    <row r="3877" spans="1:21" x14ac:dyDescent="0.2">
      <c r="A3877" s="318">
        <v>42195</v>
      </c>
      <c r="B3877" s="318">
        <v>634.87402299999997</v>
      </c>
      <c r="C3877" s="318">
        <v>1.3153317663087111E-2</v>
      </c>
      <c r="D3877" s="318">
        <v>-8.2573387961000402E-4</v>
      </c>
      <c r="E3877" s="318">
        <v>9.1867448021510333E-3</v>
      </c>
      <c r="F3877" s="318">
        <v>9.8934174792395732E-3</v>
      </c>
      <c r="G3877" s="318">
        <v>8.4396280059849019E-5</v>
      </c>
      <c r="H3877" s="318">
        <v>8.861609406284148E-5</v>
      </c>
      <c r="I3877" s="318">
        <v>-1.4371669273531026E-2</v>
      </c>
      <c r="J3877" s="318">
        <v>0</v>
      </c>
      <c r="K3877" s="318" t="s">
        <v>634</v>
      </c>
      <c r="O3877" s="318">
        <v>0</v>
      </c>
      <c r="P3877" s="318">
        <v>0</v>
      </c>
      <c r="Q3877" s="318">
        <v>0</v>
      </c>
      <c r="R3877" s="318">
        <v>4</v>
      </c>
      <c r="S3877" s="318">
        <v>0.17391304347826086</v>
      </c>
      <c r="T3877" s="318">
        <v>0</v>
      </c>
      <c r="U3877" s="318">
        <v>0</v>
      </c>
    </row>
    <row r="3878" spans="1:21" x14ac:dyDescent="0.2">
      <c r="A3878" s="318">
        <v>42198</v>
      </c>
      <c r="B3878" s="318">
        <v>639.20001200000002</v>
      </c>
      <c r="C3878" s="318">
        <v>6.7908229909141018E-3</v>
      </c>
      <c r="D3878" s="318">
        <v>1.9783155092854168E-4</v>
      </c>
      <c r="E3878" s="318">
        <v>8.7502241178827184E-3</v>
      </c>
      <c r="F3878" s="318">
        <v>9.423318280796773E-3</v>
      </c>
      <c r="G3878" s="318">
        <v>7.6566422113176388E-5</v>
      </c>
      <c r="H3878" s="318">
        <v>8.0394743218835206E-5</v>
      </c>
      <c r="I3878" s="318">
        <v>-1.0558003554988165E-2</v>
      </c>
      <c r="J3878" s="318">
        <v>0</v>
      </c>
      <c r="K3878" s="318" t="s">
        <v>634</v>
      </c>
      <c r="O3878" s="318">
        <v>0</v>
      </c>
      <c r="P3878" s="318">
        <v>0</v>
      </c>
      <c r="Q3878" s="318">
        <v>0</v>
      </c>
      <c r="R3878" s="318">
        <v>4</v>
      </c>
      <c r="S3878" s="318">
        <v>0.17391304347826086</v>
      </c>
      <c r="T3878" s="318">
        <v>0</v>
      </c>
      <c r="U3878" s="318">
        <v>0</v>
      </c>
    </row>
    <row r="3879" spans="1:21" x14ac:dyDescent="0.2">
      <c r="A3879" s="318">
        <v>42199</v>
      </c>
      <c r="B3879" s="318">
        <v>644.04400599999997</v>
      </c>
      <c r="C3879" s="318">
        <v>7.5496428424133861E-3</v>
      </c>
      <c r="D3879" s="318">
        <v>1.248848490439772E-3</v>
      </c>
      <c r="E3879" s="318">
        <v>8.2021802415868528E-3</v>
      </c>
      <c r="F3879" s="318">
        <v>8.8331171832473788E-3</v>
      </c>
      <c r="G3879" s="318">
        <v>6.7275760715477774E-5</v>
      </c>
      <c r="H3879" s="318">
        <v>7.0639548751251673E-5</v>
      </c>
      <c r="I3879" s="318">
        <v>-6.8257581253823403E-3</v>
      </c>
      <c r="J3879" s="318">
        <v>0</v>
      </c>
      <c r="K3879" s="318" t="s">
        <v>634</v>
      </c>
      <c r="O3879" s="318">
        <v>0</v>
      </c>
      <c r="P3879" s="318">
        <v>0</v>
      </c>
      <c r="Q3879" s="318">
        <v>0</v>
      </c>
      <c r="R3879" s="318">
        <v>4</v>
      </c>
      <c r="S3879" s="318">
        <v>0.17391304347826086</v>
      </c>
      <c r="T3879" s="318">
        <v>0</v>
      </c>
      <c r="U3879" s="318">
        <v>0</v>
      </c>
    </row>
    <row r="3880" spans="1:21" x14ac:dyDescent="0.2">
      <c r="A3880" s="318">
        <v>42200</v>
      </c>
      <c r="B3880" s="318">
        <v>646.42401099999995</v>
      </c>
      <c r="C3880" s="318">
        <v>3.6885961792528983E-3</v>
      </c>
      <c r="D3880" s="318">
        <v>1.3296339019999788E-3</v>
      </c>
      <c r="E3880" s="318">
        <v>8.2182057183442323E-3</v>
      </c>
      <c r="F3880" s="318">
        <v>8.8503753889860957E-3</v>
      </c>
      <c r="G3880" s="318">
        <v>6.7538905229025829E-5</v>
      </c>
      <c r="H3880" s="318">
        <v>7.0915850490477125E-5</v>
      </c>
      <c r="I3880" s="318">
        <v>-2.4850015391437046E-3</v>
      </c>
      <c r="J3880" s="318">
        <v>0</v>
      </c>
      <c r="K3880" s="318" t="s">
        <v>634</v>
      </c>
      <c r="O3880" s="318">
        <v>0</v>
      </c>
      <c r="P3880" s="318">
        <v>0</v>
      </c>
      <c r="Q3880" s="318">
        <v>0</v>
      </c>
      <c r="R3880" s="318">
        <v>4</v>
      </c>
      <c r="S3880" s="318">
        <v>0.17391304347826086</v>
      </c>
      <c r="T3880" s="318">
        <v>0</v>
      </c>
      <c r="U3880" s="318">
        <v>0</v>
      </c>
    </row>
    <row r="3881" spans="1:21" x14ac:dyDescent="0.2">
      <c r="A3881" s="318">
        <v>42201</v>
      </c>
      <c r="B3881" s="318">
        <v>649.66400099999998</v>
      </c>
      <c r="C3881" s="318">
        <v>4.9996554540251556E-3</v>
      </c>
      <c r="D3881" s="318">
        <v>1.3419796652593212E-3</v>
      </c>
      <c r="E3881" s="318">
        <v>8.2237785556529951E-3</v>
      </c>
      <c r="F3881" s="318">
        <v>8.856376906087841E-3</v>
      </c>
      <c r="G3881" s="318">
        <v>6.7630533732418072E-5</v>
      </c>
      <c r="H3881" s="318">
        <v>7.1012060419038984E-5</v>
      </c>
      <c r="I3881" s="318">
        <v>2.7140582538026647E-4</v>
      </c>
      <c r="J3881" s="318">
        <v>0</v>
      </c>
      <c r="K3881" s="318" t="s">
        <v>634</v>
      </c>
      <c r="O3881" s="318">
        <v>0</v>
      </c>
      <c r="P3881" s="318">
        <v>0</v>
      </c>
      <c r="Q3881" s="318">
        <v>0</v>
      </c>
      <c r="R3881" s="318">
        <v>4</v>
      </c>
      <c r="S3881" s="318">
        <v>0.17391304347826086</v>
      </c>
      <c r="T3881" s="318">
        <v>0</v>
      </c>
      <c r="U3881" s="318">
        <v>0</v>
      </c>
    </row>
    <row r="3882" spans="1:21" x14ac:dyDescent="0.2">
      <c r="A3882" s="318">
        <v>42202</v>
      </c>
      <c r="B3882" s="318">
        <v>649.04699700000003</v>
      </c>
      <c r="C3882" s="318">
        <v>-9.5017913511396906E-4</v>
      </c>
      <c r="D3882" s="318">
        <v>1.5227712346243482E-3</v>
      </c>
      <c r="E3882" s="318">
        <v>8.1243615315513204E-3</v>
      </c>
      <c r="F3882" s="318">
        <v>8.7493124185937295E-3</v>
      </c>
      <c r="G3882" s="318">
        <v>6.6005250295350908E-5</v>
      </c>
      <c r="H3882" s="318">
        <v>6.9305512810118454E-5</v>
      </c>
      <c r="I3882" s="318">
        <v>8.5860866163198441E-4</v>
      </c>
      <c r="J3882" s="318">
        <v>0</v>
      </c>
      <c r="K3882" s="318" t="s">
        <v>634</v>
      </c>
      <c r="O3882" s="318">
        <v>0</v>
      </c>
      <c r="P3882" s="318">
        <v>0</v>
      </c>
      <c r="Q3882" s="318">
        <v>0</v>
      </c>
      <c r="R3882" s="318">
        <v>4</v>
      </c>
      <c r="S3882" s="318">
        <v>0.17391304347826086</v>
      </c>
      <c r="T3882" s="318">
        <v>0</v>
      </c>
      <c r="U3882" s="318">
        <v>0</v>
      </c>
    </row>
    <row r="3883" spans="1:21" x14ac:dyDescent="0.2">
      <c r="A3883" s="318">
        <v>42205</v>
      </c>
      <c r="B3883" s="318">
        <v>648.55499299999997</v>
      </c>
      <c r="C3883" s="318">
        <v>-7.5832809654953178E-4</v>
      </c>
      <c r="D3883" s="318">
        <v>1.2136765452237183E-3</v>
      </c>
      <c r="E3883" s="318">
        <v>8.0795387348992481E-3</v>
      </c>
      <c r="F3883" s="318">
        <v>8.7010417145068821E-3</v>
      </c>
      <c r="G3883" s="318">
        <v>6.5278946168737347E-5</v>
      </c>
      <c r="H3883" s="318">
        <v>6.8542893477174213E-5</v>
      </c>
      <c r="I3883" s="318">
        <v>2.0378242062592164E-3</v>
      </c>
      <c r="J3883" s="318">
        <v>0</v>
      </c>
      <c r="K3883" s="318" t="s">
        <v>634</v>
      </c>
      <c r="O3883" s="318">
        <v>0</v>
      </c>
      <c r="P3883" s="318">
        <v>0</v>
      </c>
      <c r="Q3883" s="318">
        <v>0</v>
      </c>
      <c r="R3883" s="318">
        <v>4</v>
      </c>
      <c r="S3883" s="318">
        <v>0.17391304347826086</v>
      </c>
      <c r="T3883" s="318">
        <v>0</v>
      </c>
      <c r="U3883" s="318">
        <v>0</v>
      </c>
    </row>
    <row r="3884" spans="1:21" x14ac:dyDescent="0.2">
      <c r="A3884" s="318">
        <v>42206</v>
      </c>
      <c r="B3884" s="318">
        <v>650.91400099999998</v>
      </c>
      <c r="C3884" s="318">
        <v>3.6307300940637936E-3</v>
      </c>
      <c r="D3884" s="318">
        <v>8.1964182249346111E-4</v>
      </c>
      <c r="E3884" s="318">
        <v>7.7260802569993538E-3</v>
      </c>
      <c r="F3884" s="318">
        <v>8.3203941229223807E-3</v>
      </c>
      <c r="G3884" s="318">
        <v>5.9692316137595198E-5</v>
      </c>
      <c r="H3884" s="318">
        <v>6.2676931944474954E-5</v>
      </c>
      <c r="I3884" s="318">
        <v>2.9380430082447694E-3</v>
      </c>
      <c r="J3884" s="318">
        <v>0</v>
      </c>
      <c r="K3884" s="318" t="s">
        <v>634</v>
      </c>
      <c r="O3884" s="318">
        <v>0</v>
      </c>
      <c r="P3884" s="318">
        <v>0</v>
      </c>
      <c r="Q3884" s="318">
        <v>0</v>
      </c>
      <c r="R3884" s="318">
        <v>4</v>
      </c>
      <c r="S3884" s="318">
        <v>0.17391304347826086</v>
      </c>
      <c r="T3884" s="318">
        <v>0</v>
      </c>
      <c r="U3884" s="318">
        <v>0</v>
      </c>
    </row>
    <row r="3885" spans="1:21" x14ac:dyDescent="0.2">
      <c r="A3885" s="318">
        <v>42207</v>
      </c>
      <c r="B3885" s="318">
        <v>644.56597899999997</v>
      </c>
      <c r="C3885" s="318">
        <v>-9.8003410423847422E-3</v>
      </c>
      <c r="D3885" s="318">
        <v>5.5070343543768736E-5</v>
      </c>
      <c r="E3885" s="318">
        <v>7.9523710443237718E-3</v>
      </c>
      <c r="F3885" s="318">
        <v>8.564091893887139E-3</v>
      </c>
      <c r="G3885" s="318">
        <v>6.3240205226599167E-5</v>
      </c>
      <c r="H3885" s="318">
        <v>6.6402215487929128E-5</v>
      </c>
      <c r="I3885" s="318">
        <v>2.2248594593215244E-3</v>
      </c>
      <c r="J3885" s="318">
        <v>0</v>
      </c>
      <c r="K3885" s="318" t="s">
        <v>634</v>
      </c>
      <c r="O3885" s="318">
        <v>0</v>
      </c>
      <c r="P3885" s="318">
        <v>0</v>
      </c>
      <c r="Q3885" s="318">
        <v>0</v>
      </c>
      <c r="R3885" s="318">
        <v>4</v>
      </c>
      <c r="S3885" s="318">
        <v>0.17391304347826086</v>
      </c>
      <c r="T3885" s="318">
        <v>0</v>
      </c>
      <c r="U3885" s="318">
        <v>0</v>
      </c>
    </row>
    <row r="3886" spans="1:21" x14ac:dyDescent="0.2">
      <c r="A3886" s="318">
        <v>42208</v>
      </c>
      <c r="B3886" s="318">
        <v>645.591003</v>
      </c>
      <c r="C3886" s="318">
        <v>1.5889914637893733E-3</v>
      </c>
      <c r="D3886" s="318">
        <v>-7.3923603653021033E-5</v>
      </c>
      <c r="E3886" s="318">
        <v>7.9019184041138092E-3</v>
      </c>
      <c r="F3886" s="318">
        <v>8.5097582813533322E-3</v>
      </c>
      <c r="G3886" s="318">
        <v>6.2440314465272539E-5</v>
      </c>
      <c r="H3886" s="318">
        <v>6.5562330188536174E-5</v>
      </c>
      <c r="I3886" s="318">
        <v>-4.5189476588214754E-3</v>
      </c>
      <c r="J3886" s="318">
        <v>0</v>
      </c>
      <c r="K3886" s="318" t="s">
        <v>634</v>
      </c>
      <c r="O3886" s="318">
        <v>0</v>
      </c>
      <c r="P3886" s="318">
        <v>0</v>
      </c>
      <c r="Q3886" s="318">
        <v>0</v>
      </c>
      <c r="R3886" s="318">
        <v>4</v>
      </c>
      <c r="S3886" s="318">
        <v>0.17391304347826086</v>
      </c>
      <c r="T3886" s="318">
        <v>0</v>
      </c>
      <c r="U3886" s="318">
        <v>0</v>
      </c>
    </row>
    <row r="3887" spans="1:21" x14ac:dyDescent="0.2">
      <c r="A3887" s="318">
        <v>42209</v>
      </c>
      <c r="B3887" s="318">
        <v>641.80902100000003</v>
      </c>
      <c r="C3887" s="318">
        <v>-5.8753966274359059E-3</v>
      </c>
      <c r="D3887" s="318">
        <v>-1.291452667786886E-4</v>
      </c>
      <c r="E3887" s="318">
        <v>7.9399397517274338E-3</v>
      </c>
      <c r="F3887" s="318">
        <v>8.5507043480141584E-3</v>
      </c>
      <c r="G3887" s="318">
        <v>6.3042643261061493E-5</v>
      </c>
      <c r="H3887" s="318">
        <v>6.6194775424114577E-5</v>
      </c>
      <c r="I3887" s="318">
        <v>2.2900399486410045E-4</v>
      </c>
      <c r="J3887" s="318">
        <v>0</v>
      </c>
      <c r="K3887" s="318" t="s">
        <v>634</v>
      </c>
      <c r="O3887" s="318">
        <v>0</v>
      </c>
      <c r="P3887" s="318">
        <v>0</v>
      </c>
      <c r="Q3887" s="318">
        <v>0</v>
      </c>
      <c r="R3887" s="318">
        <v>4</v>
      </c>
      <c r="S3887" s="318">
        <v>0.17391304347826086</v>
      </c>
      <c r="T3887" s="318">
        <v>0</v>
      </c>
      <c r="U3887" s="318">
        <v>0</v>
      </c>
    </row>
    <row r="3888" spans="1:21" x14ac:dyDescent="0.2">
      <c r="A3888" s="318">
        <v>42212</v>
      </c>
      <c r="B3888" s="318">
        <v>626.65600600000005</v>
      </c>
      <c r="C3888" s="318">
        <v>-2.3893029048535051E-2</v>
      </c>
      <c r="D3888" s="318">
        <v>-1.1962672975155662E-3</v>
      </c>
      <c r="E3888" s="318">
        <v>9.486377374624386E-3</v>
      </c>
      <c r="F3888" s="318">
        <v>1.0216098711133954E-2</v>
      </c>
      <c r="G3888" s="318">
        <v>8.9991355693785446E-5</v>
      </c>
      <c r="H3888" s="318">
        <v>9.4490923478474719E-5</v>
      </c>
      <c r="I3888" s="318">
        <v>-4.0428816475435959E-3</v>
      </c>
      <c r="J3888" s="318">
        <v>0</v>
      </c>
      <c r="K3888" s="318" t="s">
        <v>634</v>
      </c>
      <c r="O3888" s="318">
        <v>0</v>
      </c>
      <c r="P3888" s="318">
        <v>0</v>
      </c>
      <c r="Q3888" s="318">
        <v>0</v>
      </c>
      <c r="R3888" s="318">
        <v>4</v>
      </c>
      <c r="S3888" s="318">
        <v>0.17391304347826086</v>
      </c>
      <c r="T3888" s="318">
        <v>0</v>
      </c>
      <c r="U3888" s="318">
        <v>0</v>
      </c>
    </row>
    <row r="3889" spans="1:21" x14ac:dyDescent="0.2">
      <c r="A3889" s="318">
        <v>42213</v>
      </c>
      <c r="B3889" s="318">
        <v>628.52398700000003</v>
      </c>
      <c r="C3889" s="318">
        <v>2.9764374663114003E-3</v>
      </c>
      <c r="D3889" s="318">
        <v>-2.1642057053258013E-4</v>
      </c>
      <c r="E3889" s="318">
        <v>8.7406600472606667E-3</v>
      </c>
      <c r="F3889" s="318">
        <v>9.413018512434564E-3</v>
      </c>
      <c r="G3889" s="318">
        <v>7.6399138061778832E-5</v>
      </c>
      <c r="H3889" s="318">
        <v>8.0219094964867783E-5</v>
      </c>
      <c r="I3889" s="318">
        <v>-1.5548554747726271E-2</v>
      </c>
      <c r="J3889" s="318">
        <v>0</v>
      </c>
      <c r="K3889" s="318" t="s">
        <v>634</v>
      </c>
      <c r="O3889" s="318">
        <v>0</v>
      </c>
      <c r="P3889" s="318">
        <v>0</v>
      </c>
      <c r="Q3889" s="318">
        <v>0</v>
      </c>
      <c r="R3889" s="318">
        <v>4</v>
      </c>
      <c r="S3889" s="318">
        <v>0.17391304347826086</v>
      </c>
      <c r="T3889" s="318">
        <v>0</v>
      </c>
      <c r="U3889" s="318">
        <v>0</v>
      </c>
    </row>
    <row r="3890" spans="1:21" x14ac:dyDescent="0.2">
      <c r="A3890" s="318">
        <v>42214</v>
      </c>
      <c r="B3890" s="318">
        <v>638.42199700000003</v>
      </c>
      <c r="C3890" s="318">
        <v>1.5625309220254891E-2</v>
      </c>
      <c r="D3890" s="318">
        <v>6.9998616279334292E-4</v>
      </c>
      <c r="E3890" s="318">
        <v>9.3534170489575109E-3</v>
      </c>
      <c r="F3890" s="318">
        <v>1.0072910668108089E-2</v>
      </c>
      <c r="G3890" s="318">
        <v>8.7486410491729023E-5</v>
      </c>
      <c r="H3890" s="318">
        <v>9.1860731016315479E-5</v>
      </c>
      <c r="I3890" s="318">
        <v>-1.137820645719355E-2</v>
      </c>
      <c r="J3890" s="318">
        <v>0</v>
      </c>
      <c r="K3890" s="318" t="s">
        <v>634</v>
      </c>
      <c r="O3890" s="318">
        <v>0</v>
      </c>
      <c r="P3890" s="318">
        <v>0</v>
      </c>
      <c r="Q3890" s="318">
        <v>0</v>
      </c>
      <c r="R3890" s="318">
        <v>4</v>
      </c>
      <c r="S3890" s="318">
        <v>0.17391304347826086</v>
      </c>
      <c r="T3890" s="318">
        <v>0</v>
      </c>
      <c r="U3890" s="318">
        <v>0</v>
      </c>
    </row>
    <row r="3891" spans="1:21" x14ac:dyDescent="0.2">
      <c r="A3891" s="318">
        <v>42215</v>
      </c>
      <c r="B3891" s="318">
        <v>641.77801499999998</v>
      </c>
      <c r="C3891" s="318">
        <v>5.2429708737151935E-3</v>
      </c>
      <c r="D3891" s="318">
        <v>8.959425227497036E-4</v>
      </c>
      <c r="E3891" s="318">
        <v>9.4057892909828449E-3</v>
      </c>
      <c r="F3891" s="318">
        <v>1.0129311544135371E-2</v>
      </c>
      <c r="G3891" s="318">
        <v>8.846887218636757E-5</v>
      </c>
      <c r="H3891" s="318">
        <v>9.2892315795685952E-5</v>
      </c>
      <c r="I3891" s="318">
        <v>-9.6439193068051257E-4</v>
      </c>
      <c r="J3891" s="318">
        <v>0</v>
      </c>
      <c r="K3891" s="318" t="s">
        <v>634</v>
      </c>
      <c r="O3891" s="318">
        <v>0</v>
      </c>
      <c r="P3891" s="318">
        <v>0</v>
      </c>
      <c r="Q3891" s="318">
        <v>0</v>
      </c>
      <c r="R3891" s="318">
        <v>4</v>
      </c>
      <c r="S3891" s="318">
        <v>0.17391304347826086</v>
      </c>
      <c r="T3891" s="318">
        <v>0</v>
      </c>
      <c r="U3891" s="318">
        <v>0</v>
      </c>
    </row>
    <row r="3892" spans="1:21" x14ac:dyDescent="0.2">
      <c r="A3892" s="318">
        <v>42216</v>
      </c>
      <c r="B3892" s="318">
        <v>638.93298300000004</v>
      </c>
      <c r="C3892" s="318">
        <v>-4.4429019261509528E-3</v>
      </c>
      <c r="D3892" s="318">
        <v>4.8059178018001396E-4</v>
      </c>
      <c r="E3892" s="318">
        <v>9.441423747008194E-3</v>
      </c>
      <c r="F3892" s="318">
        <v>1.016768711216267E-2</v>
      </c>
      <c r="G3892" s="318">
        <v>8.9140482370570235E-5</v>
      </c>
      <c r="H3892" s="318">
        <v>9.3597506489098754E-5</v>
      </c>
      <c r="I3892" s="318">
        <v>3.3810820636331423E-3</v>
      </c>
      <c r="J3892" s="318">
        <v>0</v>
      </c>
      <c r="K3892" s="318" t="s">
        <v>634</v>
      </c>
      <c r="O3892" s="318">
        <v>0</v>
      </c>
      <c r="P3892" s="318">
        <v>0</v>
      </c>
      <c r="Q3892" s="318">
        <v>0</v>
      </c>
      <c r="R3892" s="318">
        <v>4</v>
      </c>
      <c r="S3892" s="318">
        <v>0.17391304347826086</v>
      </c>
      <c r="T3892" s="318">
        <v>0</v>
      </c>
      <c r="U3892" s="318">
        <v>0</v>
      </c>
    </row>
    <row r="3893" spans="1:21" x14ac:dyDescent="0.2">
      <c r="A3893" s="318">
        <v>42219</v>
      </c>
      <c r="B3893" s="318">
        <v>639.73400900000001</v>
      </c>
      <c r="C3893" s="318">
        <v>1.2529080828671245E-3</v>
      </c>
      <c r="D3893" s="318">
        <v>8.9640179509336019E-4</v>
      </c>
      <c r="E3893" s="318">
        <v>9.263958478435589E-3</v>
      </c>
      <c r="F3893" s="318">
        <v>9.9765706690844794E-3</v>
      </c>
      <c r="G3893" s="318">
        <v>8.5820926690178629E-5</v>
      </c>
      <c r="H3893" s="318">
        <v>9.0111973024687561E-5</v>
      </c>
      <c r="I3893" s="318">
        <v>-2.6571169264860001E-3</v>
      </c>
      <c r="J3893" s="318">
        <v>0</v>
      </c>
      <c r="K3893" s="318" t="s">
        <v>634</v>
      </c>
      <c r="O3893" s="318">
        <v>0</v>
      </c>
      <c r="P3893" s="318">
        <v>0</v>
      </c>
      <c r="Q3893" s="318">
        <v>0</v>
      </c>
      <c r="R3893" s="318">
        <v>4</v>
      </c>
      <c r="S3893" s="318">
        <v>0.17391304347826086</v>
      </c>
      <c r="T3893" s="318">
        <v>0</v>
      </c>
      <c r="U3893" s="318">
        <v>0</v>
      </c>
    </row>
    <row r="3894" spans="1:21" x14ac:dyDescent="0.2">
      <c r="A3894" s="318">
        <v>42220</v>
      </c>
      <c r="B3894" s="318">
        <v>638.682007</v>
      </c>
      <c r="C3894" s="318">
        <v>-1.6457901407527689E-3</v>
      </c>
      <c r="D3894" s="318">
        <v>1.3884911257228249E-3</v>
      </c>
      <c r="E3894" s="318">
        <v>8.8090946172698741E-3</v>
      </c>
      <c r="F3894" s="318">
        <v>9.4867172801367874E-3</v>
      </c>
      <c r="G3894" s="318">
        <v>7.7600147976013064E-5</v>
      </c>
      <c r="H3894" s="318">
        <v>8.1480155374813722E-5</v>
      </c>
      <c r="I3894" s="318">
        <v>-1.4492829632932619E-3</v>
      </c>
      <c r="J3894" s="318">
        <v>0</v>
      </c>
      <c r="K3894" s="318" t="s">
        <v>634</v>
      </c>
      <c r="O3894" s="318">
        <v>0</v>
      </c>
      <c r="P3894" s="318">
        <v>0</v>
      </c>
      <c r="Q3894" s="318">
        <v>0</v>
      </c>
      <c r="R3894" s="318">
        <v>4</v>
      </c>
      <c r="S3894" s="318">
        <v>0.17391304347826086</v>
      </c>
      <c r="T3894" s="318">
        <v>0</v>
      </c>
      <c r="U3894" s="318">
        <v>0</v>
      </c>
    </row>
    <row r="3895" spans="1:21" x14ac:dyDescent="0.2">
      <c r="A3895" s="318">
        <v>42221</v>
      </c>
      <c r="B3895" s="318">
        <v>644.06097399999999</v>
      </c>
      <c r="C3895" s="318">
        <v>8.3867128613952166E-3</v>
      </c>
      <c r="D3895" s="318">
        <v>2.1395834525924054E-3</v>
      </c>
      <c r="E3895" s="318">
        <v>8.6952155607035401E-3</v>
      </c>
      <c r="F3895" s="318">
        <v>9.3640782961422735E-3</v>
      </c>
      <c r="G3895" s="318">
        <v>7.560677364710098E-5</v>
      </c>
      <c r="H3895" s="318">
        <v>7.938711232945603E-5</v>
      </c>
      <c r="I3895" s="318">
        <v>-7.4710397443022991E-4</v>
      </c>
      <c r="J3895" s="318">
        <v>0</v>
      </c>
      <c r="K3895" s="318" t="s">
        <v>634</v>
      </c>
      <c r="O3895" s="318">
        <v>0</v>
      </c>
      <c r="P3895" s="318">
        <v>0</v>
      </c>
      <c r="Q3895" s="318">
        <v>0</v>
      </c>
      <c r="R3895" s="318">
        <v>4</v>
      </c>
      <c r="S3895" s="318">
        <v>0.17391304347826086</v>
      </c>
      <c r="T3895" s="318">
        <v>0</v>
      </c>
      <c r="U3895" s="318">
        <v>0</v>
      </c>
    </row>
    <row r="3896" spans="1:21" x14ac:dyDescent="0.2">
      <c r="A3896" s="318">
        <v>42222</v>
      </c>
      <c r="B3896" s="318">
        <v>635.47699</v>
      </c>
      <c r="C3896" s="318">
        <v>-1.3417519483167507E-2</v>
      </c>
      <c r="D3896" s="318">
        <v>1.3205754343342307E-3</v>
      </c>
      <c r="E3896" s="318">
        <v>9.3203441163619317E-3</v>
      </c>
      <c r="F3896" s="318">
        <v>1.0037293663774387E-2</v>
      </c>
      <c r="G3896" s="318">
        <v>8.6868814447402487E-5</v>
      </c>
      <c r="H3896" s="318">
        <v>9.1212255169772621E-5</v>
      </c>
      <c r="I3896" s="318">
        <v>5.0342356517669717E-3</v>
      </c>
      <c r="J3896" s="318">
        <v>0</v>
      </c>
      <c r="K3896" s="318" t="s">
        <v>634</v>
      </c>
      <c r="O3896" s="318">
        <v>0</v>
      </c>
      <c r="P3896" s="318">
        <v>0</v>
      </c>
      <c r="Q3896" s="318">
        <v>0</v>
      </c>
      <c r="R3896" s="318">
        <v>4</v>
      </c>
      <c r="S3896" s="318">
        <v>0.17391304347826086</v>
      </c>
      <c r="T3896" s="318">
        <v>0</v>
      </c>
      <c r="U3896" s="318">
        <v>0</v>
      </c>
    </row>
    <row r="3897" spans="1:21" x14ac:dyDescent="0.2">
      <c r="A3897" s="318">
        <v>42223</v>
      </c>
      <c r="B3897" s="318">
        <v>636.203979</v>
      </c>
      <c r="C3897" s="318">
        <v>1.1433513544960123E-3</v>
      </c>
      <c r="D3897" s="318">
        <v>7.2599814507120098E-4</v>
      </c>
      <c r="E3897" s="318">
        <v>8.8839032458995822E-3</v>
      </c>
      <c r="F3897" s="318">
        <v>9.5672804186610876E-3</v>
      </c>
      <c r="G3897" s="318">
        <v>7.8923736882505132E-5</v>
      </c>
      <c r="H3897" s="318">
        <v>8.2869923726630392E-5</v>
      </c>
      <c r="I3897" s="318">
        <v>1.0874518415788005E-3</v>
      </c>
      <c r="J3897" s="318">
        <v>0</v>
      </c>
      <c r="K3897" s="318" t="s">
        <v>634</v>
      </c>
      <c r="O3897" s="318">
        <v>0</v>
      </c>
      <c r="P3897" s="318">
        <v>0</v>
      </c>
      <c r="Q3897" s="318">
        <v>0</v>
      </c>
      <c r="R3897" s="318">
        <v>4</v>
      </c>
      <c r="S3897" s="318">
        <v>0.17391304347826086</v>
      </c>
      <c r="T3897" s="318">
        <v>0</v>
      </c>
      <c r="U3897" s="318">
        <v>0</v>
      </c>
    </row>
    <row r="3898" spans="1:21" x14ac:dyDescent="0.2">
      <c r="A3898" s="318">
        <v>42226</v>
      </c>
      <c r="B3898" s="318">
        <v>635.15502900000001</v>
      </c>
      <c r="C3898" s="318">
        <v>-1.6501243652121767E-3</v>
      </c>
      <c r="D3898" s="318">
        <v>2.1072334199806837E-5</v>
      </c>
      <c r="E3898" s="318">
        <v>8.423915648484475E-3</v>
      </c>
      <c r="F3898" s="318">
        <v>9.0719091599063568E-3</v>
      </c>
      <c r="G3898" s="318">
        <v>7.0962354852781615E-5</v>
      </c>
      <c r="H3898" s="318">
        <v>7.45104725954207E-5</v>
      </c>
      <c r="I3898" s="318">
        <v>-2.4805925329039516E-3</v>
      </c>
      <c r="J3898" s="318">
        <v>0</v>
      </c>
      <c r="K3898" s="318" t="s">
        <v>634</v>
      </c>
      <c r="O3898" s="318">
        <v>0</v>
      </c>
      <c r="P3898" s="318">
        <v>0</v>
      </c>
      <c r="Q3898" s="318">
        <v>0</v>
      </c>
      <c r="R3898" s="318">
        <v>4</v>
      </c>
      <c r="S3898" s="318">
        <v>0.17391304347826086</v>
      </c>
      <c r="T3898" s="318">
        <v>0</v>
      </c>
      <c r="U3898" s="318">
        <v>0</v>
      </c>
    </row>
    <row r="3899" spans="1:21" x14ac:dyDescent="0.2">
      <c r="A3899" s="318">
        <v>42227</v>
      </c>
      <c r="B3899" s="318">
        <v>624.841003</v>
      </c>
      <c r="C3899" s="318">
        <v>-1.6371887080359783E-2</v>
      </c>
      <c r="D3899" s="318">
        <v>-1.0819138596703784E-3</v>
      </c>
      <c r="E3899" s="318">
        <v>8.9905465408052741E-3</v>
      </c>
      <c r="F3899" s="318">
        <v>9.6821270439441404E-3</v>
      </c>
      <c r="G3899" s="318">
        <v>8.0829927102385687E-5</v>
      </c>
      <c r="H3899" s="318">
        <v>8.4871423457504977E-5</v>
      </c>
      <c r="I3899" s="318">
        <v>-7.6968697424608865E-3</v>
      </c>
      <c r="J3899" s="318">
        <v>0</v>
      </c>
      <c r="K3899" s="318" t="s">
        <v>634</v>
      </c>
      <c r="O3899" s="318">
        <v>0</v>
      </c>
      <c r="P3899" s="318">
        <v>0</v>
      </c>
      <c r="Q3899" s="318">
        <v>0</v>
      </c>
      <c r="R3899" s="318">
        <v>4</v>
      </c>
      <c r="S3899" s="318">
        <v>0.17391304347826086</v>
      </c>
      <c r="T3899" s="318">
        <v>0</v>
      </c>
      <c r="U3899" s="318">
        <v>0</v>
      </c>
    </row>
    <row r="3900" spans="1:21" x14ac:dyDescent="0.2">
      <c r="A3900" s="318">
        <v>42228</v>
      </c>
      <c r="B3900" s="318">
        <v>617.59198000000004</v>
      </c>
      <c r="C3900" s="318">
        <v>-1.1669209297498165E-2</v>
      </c>
      <c r="D3900" s="318">
        <v>-1.9970972949042618E-3</v>
      </c>
      <c r="E3900" s="318">
        <v>9.0459848013127332E-3</v>
      </c>
      <c r="F3900" s="318">
        <v>9.7418297860290964E-3</v>
      </c>
      <c r="G3900" s="318">
        <v>8.182984102558097E-5</v>
      </c>
      <c r="H3900" s="318">
        <v>8.5921333076860017E-5</v>
      </c>
      <c r="I3900" s="318">
        <v>-1.3784224304698353E-2</v>
      </c>
      <c r="J3900" s="318">
        <v>0</v>
      </c>
      <c r="K3900" s="318" t="s">
        <v>634</v>
      </c>
      <c r="O3900" s="318">
        <v>0</v>
      </c>
      <c r="P3900" s="318">
        <v>0</v>
      </c>
      <c r="Q3900" s="318">
        <v>0</v>
      </c>
      <c r="R3900" s="318">
        <v>4</v>
      </c>
      <c r="S3900" s="318">
        <v>0.17391304347826086</v>
      </c>
      <c r="T3900" s="318">
        <v>0</v>
      </c>
      <c r="U3900" s="318">
        <v>0</v>
      </c>
    </row>
    <row r="3901" spans="1:21" x14ac:dyDescent="0.2">
      <c r="A3901" s="318">
        <v>42229</v>
      </c>
      <c r="B3901" s="318">
        <v>620.98297100000002</v>
      </c>
      <c r="C3901" s="318">
        <v>5.475646782375076E-3</v>
      </c>
      <c r="D3901" s="318">
        <v>-1.9119996471365387E-3</v>
      </c>
      <c r="E3901" s="318">
        <v>9.1103225532120757E-3</v>
      </c>
      <c r="F3901" s="318">
        <v>9.8111165957668507E-3</v>
      </c>
      <c r="G3901" s="318">
        <v>8.2997977023564596E-5</v>
      </c>
      <c r="H3901" s="318">
        <v>8.7147875874742835E-5</v>
      </c>
      <c r="I3901" s="318">
        <v>-2.0154818245509146E-2</v>
      </c>
      <c r="J3901" s="318">
        <v>0</v>
      </c>
      <c r="K3901" s="318" t="s">
        <v>634</v>
      </c>
      <c r="O3901" s="318">
        <v>0</v>
      </c>
      <c r="P3901" s="318">
        <v>0</v>
      </c>
      <c r="Q3901" s="318">
        <v>0</v>
      </c>
      <c r="R3901" s="318">
        <v>4</v>
      </c>
      <c r="S3901" s="318">
        <v>0.17391304347826086</v>
      </c>
      <c r="T3901" s="318">
        <v>0</v>
      </c>
      <c r="U3901" s="318">
        <v>0</v>
      </c>
    </row>
    <row r="3902" spans="1:21" x14ac:dyDescent="0.2">
      <c r="A3902" s="318">
        <v>42230</v>
      </c>
      <c r="B3902" s="318">
        <v>612.66302499999995</v>
      </c>
      <c r="C3902" s="318">
        <v>-1.3488589388300394E-2</v>
      </c>
      <c r="D3902" s="318">
        <v>-2.7923922586758506E-3</v>
      </c>
      <c r="E3902" s="318">
        <v>9.3003469830689224E-3</v>
      </c>
      <c r="F3902" s="318">
        <v>1.0015758289458838E-2</v>
      </c>
      <c r="G3902" s="318">
        <v>8.6496454005479214E-5</v>
      </c>
      <c r="H3902" s="318">
        <v>9.0821276705753176E-5</v>
      </c>
      <c r="I3902" s="318">
        <v>-1.7273474463977121E-2</v>
      </c>
      <c r="J3902" s="318">
        <v>0</v>
      </c>
      <c r="K3902" s="318" t="s">
        <v>634</v>
      </c>
      <c r="O3902" s="318">
        <v>0</v>
      </c>
      <c r="P3902" s="318">
        <v>0</v>
      </c>
      <c r="Q3902" s="318">
        <v>0</v>
      </c>
      <c r="R3902" s="318">
        <v>4</v>
      </c>
      <c r="S3902" s="318">
        <v>0.17391304347826086</v>
      </c>
      <c r="T3902" s="318">
        <v>0</v>
      </c>
      <c r="U3902" s="318">
        <v>0</v>
      </c>
    </row>
    <row r="3903" spans="1:21" x14ac:dyDescent="0.2">
      <c r="A3903" s="318">
        <v>42233</v>
      </c>
      <c r="B3903" s="318">
        <v>612.60199</v>
      </c>
      <c r="C3903" s="318">
        <v>-9.9627426398741863E-5</v>
      </c>
      <c r="D3903" s="318">
        <v>-2.7518897963560783E-3</v>
      </c>
      <c r="E3903" s="318">
        <v>9.3106172295943299E-3</v>
      </c>
      <c r="F3903" s="318">
        <v>1.0026818554947739E-2</v>
      </c>
      <c r="G3903" s="318">
        <v>8.66875931960188E-5</v>
      </c>
      <c r="H3903" s="318">
        <v>9.1021972855819742E-5</v>
      </c>
      <c r="I3903" s="318">
        <v>-2.5498260864813729E-2</v>
      </c>
      <c r="J3903" s="318">
        <v>0</v>
      </c>
      <c r="K3903" s="318" t="s">
        <v>634</v>
      </c>
      <c r="O3903" s="318">
        <v>0</v>
      </c>
      <c r="P3903" s="318">
        <v>0</v>
      </c>
      <c r="Q3903" s="318">
        <v>0</v>
      </c>
      <c r="R3903" s="318">
        <v>4</v>
      </c>
      <c r="S3903" s="318">
        <v>0.17391304347826086</v>
      </c>
      <c r="T3903" s="318">
        <v>0</v>
      </c>
      <c r="U3903" s="318">
        <v>0</v>
      </c>
    </row>
    <row r="3904" spans="1:21" x14ac:dyDescent="0.2">
      <c r="A3904" s="318">
        <v>42234</v>
      </c>
      <c r="B3904" s="318">
        <v>612.69500700000003</v>
      </c>
      <c r="C3904" s="318">
        <v>1.5182767999351028E-4</v>
      </c>
      <c r="D3904" s="318">
        <v>-2.7085490450921238E-3</v>
      </c>
      <c r="E3904" s="318">
        <v>9.3224720541731192E-3</v>
      </c>
      <c r="F3904" s="318">
        <v>1.0039585289109513E-2</v>
      </c>
      <c r="G3904" s="318">
        <v>8.6908485200838778E-5</v>
      </c>
      <c r="H3904" s="318">
        <v>9.1253909460880725E-5</v>
      </c>
      <c r="I3904" s="318">
        <v>-2.4064864577107686E-2</v>
      </c>
      <c r="J3904" s="318">
        <v>0</v>
      </c>
      <c r="K3904" s="318" t="s">
        <v>634</v>
      </c>
      <c r="O3904" s="318">
        <v>0</v>
      </c>
      <c r="P3904" s="318">
        <v>0</v>
      </c>
      <c r="Q3904" s="318">
        <v>0</v>
      </c>
      <c r="R3904" s="318">
        <v>4</v>
      </c>
      <c r="S3904" s="318">
        <v>0.17391304347826086</v>
      </c>
      <c r="T3904" s="318">
        <v>0</v>
      </c>
      <c r="U3904" s="318">
        <v>0</v>
      </c>
    </row>
    <row r="3905" spans="1:21" x14ac:dyDescent="0.2">
      <c r="A3905" s="318">
        <v>42235</v>
      </c>
      <c r="B3905" s="318">
        <v>606.42999299999997</v>
      </c>
      <c r="C3905" s="318">
        <v>-1.0277976665626779E-2</v>
      </c>
      <c r="D3905" s="318">
        <v>-3.3708684146011988E-3</v>
      </c>
      <c r="E3905" s="318">
        <v>9.3436274343088668E-3</v>
      </c>
      <c r="F3905" s="318">
        <v>1.0062368006178778E-2</v>
      </c>
      <c r="G3905" s="318">
        <v>8.7303373631169312E-5</v>
      </c>
      <c r="H3905" s="318">
        <v>9.1668542312727783E-5</v>
      </c>
      <c r="I3905" s="318">
        <v>-2.4831068922781075E-2</v>
      </c>
      <c r="J3905" s="318">
        <v>0</v>
      </c>
      <c r="K3905" s="318" t="s">
        <v>634</v>
      </c>
      <c r="O3905" s="318">
        <v>0</v>
      </c>
      <c r="P3905" s="318">
        <v>0</v>
      </c>
      <c r="Q3905" s="318">
        <v>0</v>
      </c>
      <c r="R3905" s="318">
        <v>4</v>
      </c>
      <c r="S3905" s="318">
        <v>0.17391304347826086</v>
      </c>
      <c r="T3905" s="318">
        <v>0</v>
      </c>
      <c r="U3905" s="318">
        <v>0</v>
      </c>
    </row>
    <row r="3906" spans="1:21" x14ac:dyDescent="0.2">
      <c r="A3906" s="318">
        <v>42236</v>
      </c>
      <c r="B3906" s="318">
        <v>595.58502199999998</v>
      </c>
      <c r="C3906" s="318">
        <v>-1.8045141113522047E-2</v>
      </c>
      <c r="D3906" s="318">
        <v>-3.7634779417982126E-3</v>
      </c>
      <c r="E3906" s="318">
        <v>9.7898586469276957E-3</v>
      </c>
      <c r="F3906" s="318">
        <v>1.0542924696691365E-2</v>
      </c>
      <c r="G3906" s="318">
        <v>9.584133232682496E-5</v>
      </c>
      <c r="H3906" s="318">
        <v>1.0063339894316622E-4</v>
      </c>
      <c r="I3906" s="318">
        <v>-3.3041532648467792E-2</v>
      </c>
      <c r="J3906" s="318">
        <v>0</v>
      </c>
      <c r="K3906" s="318" t="s">
        <v>634</v>
      </c>
      <c r="O3906" s="318">
        <v>0</v>
      </c>
      <c r="P3906" s="318">
        <v>0</v>
      </c>
      <c r="Q3906" s="318">
        <v>0</v>
      </c>
      <c r="R3906" s="318">
        <v>4</v>
      </c>
      <c r="S3906" s="318">
        <v>0.17391304347826086</v>
      </c>
      <c r="T3906" s="318">
        <v>0</v>
      </c>
      <c r="U3906" s="318">
        <v>0</v>
      </c>
    </row>
    <row r="3907" spans="1:21" x14ac:dyDescent="0.2">
      <c r="A3907" s="318">
        <v>42237</v>
      </c>
      <c r="B3907" s="318">
        <v>585.635986</v>
      </c>
      <c r="C3907" s="318">
        <v>-1.6845740481708209E-2</v>
      </c>
      <c r="D3907" s="318">
        <v>-4.6413223201552407E-3</v>
      </c>
      <c r="E3907" s="318">
        <v>1.0107275807944014E-2</v>
      </c>
      <c r="F3907" s="318">
        <v>1.0884758562401245E-2</v>
      </c>
      <c r="G3907" s="318">
        <v>1.0215702425785033E-4</v>
      </c>
      <c r="H3907" s="318">
        <v>1.0726487547074285E-4</v>
      </c>
      <c r="I3907" s="318">
        <v>-4.1345644912278129E-2</v>
      </c>
      <c r="J3907" s="318">
        <v>0</v>
      </c>
      <c r="K3907" s="318" t="s">
        <v>634</v>
      </c>
      <c r="O3907" s="318">
        <v>0</v>
      </c>
      <c r="P3907" s="318">
        <v>0</v>
      </c>
      <c r="Q3907" s="318">
        <v>0</v>
      </c>
      <c r="R3907" s="318">
        <v>4</v>
      </c>
      <c r="S3907" s="318">
        <v>0.17391304347826086</v>
      </c>
      <c r="T3907" s="318">
        <v>0</v>
      </c>
      <c r="U3907" s="318">
        <v>0</v>
      </c>
    </row>
    <row r="3908" spans="1:21" x14ac:dyDescent="0.2">
      <c r="A3908" s="318">
        <v>42240</v>
      </c>
      <c r="B3908" s="318">
        <v>555.24499500000002</v>
      </c>
      <c r="C3908" s="318">
        <v>-5.3288963485533615E-2</v>
      </c>
      <c r="D3908" s="318">
        <v>-6.8991112181598941E-3</v>
      </c>
      <c r="E3908" s="318">
        <v>1.466485716236186E-2</v>
      </c>
      <c r="F3908" s="318">
        <v>1.5792923097928156E-2</v>
      </c>
      <c r="G3908" s="318">
        <v>2.1505803559247592E-4</v>
      </c>
      <c r="H3908" s="318">
        <v>2.2581093737209974E-4</v>
      </c>
      <c r="I3908" s="318">
        <v>-4.8396492225945768E-2</v>
      </c>
      <c r="J3908" s="318">
        <v>0</v>
      </c>
      <c r="K3908" s="318" t="s">
        <v>634</v>
      </c>
      <c r="O3908" s="318">
        <v>0</v>
      </c>
      <c r="P3908" s="318">
        <v>0</v>
      </c>
      <c r="Q3908" s="318">
        <v>0</v>
      </c>
      <c r="R3908" s="318">
        <v>4</v>
      </c>
      <c r="S3908" s="318">
        <v>0.17391304347826086</v>
      </c>
      <c r="T3908" s="318">
        <v>0</v>
      </c>
      <c r="U3908" s="318">
        <v>0</v>
      </c>
    </row>
    <row r="3909" spans="1:21" x14ac:dyDescent="0.2">
      <c r="A3909" s="318">
        <v>42241</v>
      </c>
      <c r="B3909" s="318">
        <v>570.99102800000003</v>
      </c>
      <c r="C3909" s="318">
        <v>2.7964047971740489E-2</v>
      </c>
      <c r="D3909" s="318">
        <v>-4.4297265981467727E-3</v>
      </c>
      <c r="E3909" s="318">
        <v>1.596833157986708E-2</v>
      </c>
      <c r="F3909" s="318">
        <v>1.7196664778318393E-2</v>
      </c>
      <c r="G3909" s="318">
        <v>2.5498761344458032E-4</v>
      </c>
      <c r="H3909" s="318">
        <v>2.6773699411680935E-4</v>
      </c>
      <c r="I3909" s="318">
        <v>-7.4093005295114381E-2</v>
      </c>
      <c r="J3909" s="318">
        <v>0</v>
      </c>
      <c r="K3909" s="318" t="s">
        <v>634</v>
      </c>
      <c r="O3909" s="318">
        <v>0</v>
      </c>
      <c r="P3909" s="318">
        <v>0</v>
      </c>
      <c r="Q3909" s="318">
        <v>0</v>
      </c>
      <c r="R3909" s="318">
        <v>4</v>
      </c>
      <c r="S3909" s="318">
        <v>0.17391304347826086</v>
      </c>
      <c r="T3909" s="318">
        <v>0</v>
      </c>
      <c r="U3909" s="318">
        <v>0</v>
      </c>
    </row>
    <row r="3910" spans="1:21" x14ac:dyDescent="0.2">
      <c r="A3910" s="318">
        <v>42242</v>
      </c>
      <c r="B3910" s="318">
        <v>575.37701400000003</v>
      </c>
      <c r="C3910" s="318">
        <v>7.652005709179067E-3</v>
      </c>
      <c r="D3910" s="318">
        <v>-4.2070804913435511E-3</v>
      </c>
      <c r="E3910" s="318">
        <v>1.6108737165311016E-2</v>
      </c>
      <c r="F3910" s="318">
        <v>1.7347870793411862E-2</v>
      </c>
      <c r="G3910" s="318">
        <v>2.5949141306107237E-4</v>
      </c>
      <c r="H3910" s="318">
        <v>2.72465983714126E-4</v>
      </c>
      <c r="I3910" s="318">
        <v>-5.5615020047314466E-2</v>
      </c>
      <c r="J3910" s="318">
        <v>0</v>
      </c>
      <c r="K3910" s="318" t="s">
        <v>634</v>
      </c>
      <c r="O3910" s="318">
        <v>0</v>
      </c>
      <c r="P3910" s="318">
        <v>0</v>
      </c>
      <c r="Q3910" s="318">
        <v>0</v>
      </c>
      <c r="R3910" s="318">
        <v>4</v>
      </c>
      <c r="S3910" s="318">
        <v>0.17391304347826086</v>
      </c>
      <c r="T3910" s="318">
        <v>0</v>
      </c>
      <c r="U3910" s="318">
        <v>0</v>
      </c>
    </row>
    <row r="3911" spans="1:21" x14ac:dyDescent="0.2">
      <c r="A3911" s="318">
        <v>42243</v>
      </c>
      <c r="B3911" s="318">
        <v>586.16699200000005</v>
      </c>
      <c r="C3911" s="318">
        <v>1.8579215807101281E-2</v>
      </c>
      <c r="D3911" s="318">
        <v>-4.0664182729222937E-3</v>
      </c>
      <c r="E3911" s="318">
        <v>1.6302307161097995E-2</v>
      </c>
      <c r="F3911" s="318">
        <v>1.7556330788874763E-2</v>
      </c>
      <c r="G3911" s="318">
        <v>2.6576521877478692E-4</v>
      </c>
      <c r="H3911" s="318">
        <v>2.7905347971352625E-4</v>
      </c>
      <c r="I3911" s="318">
        <v>-4.942012072254881E-2</v>
      </c>
      <c r="J3911" s="318">
        <v>0</v>
      </c>
      <c r="K3911" s="318" t="s">
        <v>634</v>
      </c>
      <c r="O3911" s="318">
        <v>0</v>
      </c>
      <c r="P3911" s="318">
        <v>0</v>
      </c>
      <c r="Q3911" s="318">
        <v>0</v>
      </c>
      <c r="R3911" s="318">
        <v>4</v>
      </c>
      <c r="S3911" s="318">
        <v>0.17391304347826086</v>
      </c>
      <c r="T3911" s="318">
        <v>0</v>
      </c>
      <c r="U3911" s="318">
        <v>0</v>
      </c>
    </row>
    <row r="3912" spans="1:21" x14ac:dyDescent="0.2">
      <c r="A3912" s="318">
        <v>42244</v>
      </c>
      <c r="B3912" s="318">
        <v>593.39898700000003</v>
      </c>
      <c r="C3912" s="318">
        <v>1.2262282479448735E-2</v>
      </c>
      <c r="D3912" s="318">
        <v>-3.7321653393159347E-3</v>
      </c>
      <c r="E3912" s="318">
        <v>1.6572446850083085E-2</v>
      </c>
      <c r="F3912" s="318">
        <v>1.7847250453935631E-2</v>
      </c>
      <c r="G3912" s="318">
        <v>2.7464599459882876E-4</v>
      </c>
      <c r="H3912" s="318">
        <v>2.8837829432877023E-4</v>
      </c>
      <c r="I3912" s="318">
        <v>-4.1991564529863724E-2</v>
      </c>
      <c r="J3912" s="318">
        <v>0</v>
      </c>
      <c r="K3912" s="318" t="s">
        <v>634</v>
      </c>
      <c r="O3912" s="318">
        <v>0</v>
      </c>
      <c r="P3912" s="318">
        <v>0</v>
      </c>
      <c r="Q3912" s="318">
        <v>0</v>
      </c>
      <c r="R3912" s="318">
        <v>4</v>
      </c>
      <c r="S3912" s="318">
        <v>0.17391304347826086</v>
      </c>
      <c r="T3912" s="318">
        <v>0</v>
      </c>
      <c r="U3912" s="318">
        <v>0</v>
      </c>
    </row>
    <row r="3913" spans="1:21" x14ac:dyDescent="0.2">
      <c r="A3913" s="318">
        <v>42247</v>
      </c>
      <c r="B3913" s="318">
        <v>594.103027</v>
      </c>
      <c r="C3913" s="318">
        <v>1.1857497068465711E-3</v>
      </c>
      <c r="D3913" s="318">
        <v>-3.4641343091731955E-3</v>
      </c>
      <c r="E3913" s="318">
        <v>1.6605860382085707E-2</v>
      </c>
      <c r="F3913" s="318">
        <v>1.7883234257630762E-2</v>
      </c>
      <c r="G3913" s="318">
        <v>2.7575459902932367E-4</v>
      </c>
      <c r="H3913" s="318">
        <v>2.8954232898078988E-4</v>
      </c>
      <c r="I3913" s="318">
        <v>-3.8321725611427264E-2</v>
      </c>
      <c r="J3913" s="318">
        <v>0</v>
      </c>
      <c r="K3913" s="318" t="s">
        <v>634</v>
      </c>
      <c r="O3913" s="318">
        <v>0</v>
      </c>
      <c r="P3913" s="318">
        <v>0</v>
      </c>
      <c r="Q3913" s="318">
        <v>0</v>
      </c>
      <c r="R3913" s="318">
        <v>4</v>
      </c>
      <c r="S3913" s="318">
        <v>0.17391304347826086</v>
      </c>
      <c r="T3913" s="318">
        <v>0</v>
      </c>
      <c r="U3913" s="318">
        <v>0</v>
      </c>
    </row>
    <row r="3914" spans="1:21" x14ac:dyDescent="0.2">
      <c r="A3914" s="318">
        <v>42248</v>
      </c>
      <c r="B3914" s="318">
        <v>582.59301800000003</v>
      </c>
      <c r="C3914" s="318">
        <v>-1.9563890205746903E-2</v>
      </c>
      <c r="D3914" s="318">
        <v>-4.4554104181548163E-3</v>
      </c>
      <c r="E3914" s="318">
        <v>1.6928390999705844E-2</v>
      </c>
      <c r="F3914" s="318">
        <v>1.8230574922760139E-2</v>
      </c>
      <c r="G3914" s="318">
        <v>2.865704218389218E-4</v>
      </c>
      <c r="H3914" s="318">
        <v>3.008989429308679E-4</v>
      </c>
      <c r="I3914" s="318">
        <v>-3.891787555177622E-2</v>
      </c>
      <c r="J3914" s="318">
        <v>0</v>
      </c>
      <c r="K3914" s="318" t="s">
        <v>634</v>
      </c>
      <c r="O3914" s="318">
        <v>0</v>
      </c>
      <c r="P3914" s="318">
        <v>0</v>
      </c>
      <c r="Q3914" s="318">
        <v>0</v>
      </c>
      <c r="R3914" s="318">
        <v>4</v>
      </c>
      <c r="S3914" s="318">
        <v>0.17391304347826086</v>
      </c>
      <c r="T3914" s="318">
        <v>0</v>
      </c>
      <c r="U3914" s="318">
        <v>0</v>
      </c>
    </row>
    <row r="3915" spans="1:21" x14ac:dyDescent="0.2">
      <c r="A3915" s="318">
        <v>42249</v>
      </c>
      <c r="B3915" s="318">
        <v>582.21197500000005</v>
      </c>
      <c r="C3915" s="318">
        <v>-6.5426061165983903E-4</v>
      </c>
      <c r="D3915" s="318">
        <v>-4.4081947262932485E-3</v>
      </c>
      <c r="E3915" s="318">
        <v>1.693799928382031E-2</v>
      </c>
      <c r="F3915" s="318">
        <v>1.8240922305652642E-2</v>
      </c>
      <c r="G3915" s="318">
        <v>2.8689581973869729E-4</v>
      </c>
      <c r="H3915" s="318">
        <v>3.0124061072563216E-4</v>
      </c>
      <c r="I3915" s="318">
        <v>-4.6112740628012051E-2</v>
      </c>
      <c r="J3915" s="318">
        <v>0</v>
      </c>
      <c r="K3915" s="318" t="s">
        <v>634</v>
      </c>
      <c r="O3915" s="318">
        <v>0</v>
      </c>
      <c r="P3915" s="318">
        <v>0</v>
      </c>
      <c r="Q3915" s="318">
        <v>0</v>
      </c>
      <c r="R3915" s="318">
        <v>4</v>
      </c>
      <c r="S3915" s="318">
        <v>0.17391304347826086</v>
      </c>
      <c r="T3915" s="318">
        <v>0</v>
      </c>
      <c r="U3915" s="318">
        <v>0</v>
      </c>
    </row>
    <row r="3916" spans="1:21" x14ac:dyDescent="0.2">
      <c r="A3916" s="318">
        <v>42250</v>
      </c>
      <c r="B3916" s="318">
        <v>597.12799099999995</v>
      </c>
      <c r="C3916" s="318">
        <v>2.5296881065902544E-2</v>
      </c>
      <c r="D3916" s="318">
        <v>-3.6029486213167085E-3</v>
      </c>
      <c r="E3916" s="318">
        <v>1.7948511658819204E-2</v>
      </c>
      <c r="F3916" s="318">
        <v>1.9329166401805296E-2</v>
      </c>
      <c r="G3916" s="318">
        <v>3.2214907076676889E-4</v>
      </c>
      <c r="H3916" s="318">
        <v>3.3825652430510735E-4</v>
      </c>
      <c r="I3916" s="318">
        <v>-4.4368304067611636E-2</v>
      </c>
      <c r="J3916" s="318">
        <v>0</v>
      </c>
      <c r="K3916" s="318" t="s">
        <v>634</v>
      </c>
      <c r="O3916" s="318">
        <v>0</v>
      </c>
      <c r="P3916" s="318">
        <v>0</v>
      </c>
      <c r="Q3916" s="318">
        <v>0</v>
      </c>
      <c r="R3916" s="318">
        <v>4</v>
      </c>
      <c r="S3916" s="318">
        <v>0.17391304347826086</v>
      </c>
      <c r="T3916" s="318">
        <v>0</v>
      </c>
      <c r="U3916" s="318">
        <v>0</v>
      </c>
    </row>
    <row r="3917" spans="1:21" x14ac:dyDescent="0.2">
      <c r="A3917" s="318">
        <v>42251</v>
      </c>
      <c r="B3917" s="318">
        <v>582.23400900000001</v>
      </c>
      <c r="C3917" s="318">
        <v>-2.5259036459445269E-2</v>
      </c>
      <c r="D3917" s="318">
        <v>-4.1668303820918406E-3</v>
      </c>
      <c r="E3917" s="318">
        <v>1.8451239171317187E-2</v>
      </c>
      <c r="F3917" s="318">
        <v>1.9870565261418508E-2</v>
      </c>
      <c r="G3917" s="318">
        <v>3.4044822695714972E-4</v>
      </c>
      <c r="H3917" s="318">
        <v>3.5747063830500724E-4</v>
      </c>
      <c r="I3917" s="318">
        <v>-3.2307061709967166E-2</v>
      </c>
      <c r="J3917" s="318">
        <v>0</v>
      </c>
      <c r="K3917" s="318" t="s">
        <v>634</v>
      </c>
      <c r="O3917" s="318">
        <v>0</v>
      </c>
      <c r="P3917" s="318">
        <v>0</v>
      </c>
      <c r="Q3917" s="318">
        <v>0</v>
      </c>
      <c r="R3917" s="318">
        <v>4</v>
      </c>
      <c r="S3917" s="318">
        <v>0.17391304347826086</v>
      </c>
      <c r="T3917" s="318">
        <v>0</v>
      </c>
      <c r="U3917" s="318">
        <v>0</v>
      </c>
    </row>
    <row r="3918" spans="1:21" x14ac:dyDescent="0.2">
      <c r="A3918" s="318">
        <v>42254</v>
      </c>
      <c r="B3918" s="318">
        <v>580.16900599999997</v>
      </c>
      <c r="C3918" s="318">
        <v>-3.5529934896838021E-3</v>
      </c>
      <c r="D3918" s="318">
        <v>-4.3904658508623073E-3</v>
      </c>
      <c r="E3918" s="318">
        <v>1.8412078963980612E-2</v>
      </c>
      <c r="F3918" s="318">
        <v>1.982839273044066E-2</v>
      </c>
      <c r="G3918" s="318">
        <v>3.3900465177585742E-4</v>
      </c>
      <c r="H3918" s="318">
        <v>3.5595488436465032E-4</v>
      </c>
      <c r="I3918" s="318">
        <v>-4.1227210217035591E-2</v>
      </c>
      <c r="J3918" s="318">
        <v>0</v>
      </c>
      <c r="K3918" s="318" t="s">
        <v>634</v>
      </c>
      <c r="O3918" s="318">
        <v>0</v>
      </c>
      <c r="P3918" s="318">
        <v>0</v>
      </c>
      <c r="Q3918" s="318">
        <v>0</v>
      </c>
      <c r="R3918" s="318">
        <v>4</v>
      </c>
      <c r="S3918" s="318">
        <v>0.17391304347826086</v>
      </c>
      <c r="T3918" s="318">
        <v>0</v>
      </c>
      <c r="U3918" s="318">
        <v>0</v>
      </c>
    </row>
    <row r="3919" spans="1:21" x14ac:dyDescent="0.2">
      <c r="A3919" s="318">
        <v>42255</v>
      </c>
      <c r="B3919" s="318">
        <v>590.25500499999998</v>
      </c>
      <c r="C3919" s="318">
        <v>1.723520463761154E-2</v>
      </c>
      <c r="D3919" s="318">
        <v>-3.4911644697754643E-3</v>
      </c>
      <c r="E3919" s="318">
        <v>1.9004301599480976E-2</v>
      </c>
      <c r="F3919" s="318">
        <v>2.0466170953287205E-2</v>
      </c>
      <c r="G3919" s="318">
        <v>3.6116347928403516E-4</v>
      </c>
      <c r="H3919" s="318">
        <v>3.7922165324823692E-4</v>
      </c>
      <c r="I3919" s="318">
        <v>-4.5504947782238354E-2</v>
      </c>
      <c r="J3919" s="318">
        <v>0</v>
      </c>
      <c r="K3919" s="318" t="s">
        <v>634</v>
      </c>
      <c r="O3919" s="318">
        <v>0</v>
      </c>
      <c r="P3919" s="318">
        <v>0</v>
      </c>
      <c r="Q3919" s="318">
        <v>0</v>
      </c>
      <c r="R3919" s="318">
        <v>4</v>
      </c>
      <c r="S3919" s="318">
        <v>0.17391304347826086</v>
      </c>
      <c r="T3919" s="318">
        <v>0</v>
      </c>
      <c r="U3919" s="318">
        <v>0</v>
      </c>
    </row>
    <row r="3920" spans="1:21" x14ac:dyDescent="0.2">
      <c r="A3920" s="318">
        <v>42256</v>
      </c>
      <c r="B3920" s="318">
        <v>597.21899399999995</v>
      </c>
      <c r="C3920" s="318">
        <v>1.1729214862157262E-2</v>
      </c>
      <c r="D3920" s="318">
        <v>-2.153016758227033E-3</v>
      </c>
      <c r="E3920" s="318">
        <v>1.9041288155560068E-2</v>
      </c>
      <c r="F3920" s="318">
        <v>2.0506002629064688E-2</v>
      </c>
      <c r="G3920" s="318">
        <v>3.6257065462307211E-4</v>
      </c>
      <c r="H3920" s="318">
        <v>3.8069918735422574E-4</v>
      </c>
      <c r="I3920" s="318">
        <v>-3.9399789171878745E-2</v>
      </c>
      <c r="J3920" s="318">
        <v>0</v>
      </c>
      <c r="K3920" s="318" t="s">
        <v>634</v>
      </c>
      <c r="O3920" s="318">
        <v>0</v>
      </c>
      <c r="P3920" s="318">
        <v>0</v>
      </c>
      <c r="Q3920" s="318">
        <v>0</v>
      </c>
      <c r="R3920" s="318">
        <v>3</v>
      </c>
      <c r="S3920" s="318">
        <v>0.13043478260869565</v>
      </c>
      <c r="T3920" s="318">
        <v>0</v>
      </c>
      <c r="U3920" s="318">
        <v>0</v>
      </c>
    </row>
    <row r="3921" spans="1:21" x14ac:dyDescent="0.2">
      <c r="A3921" s="318">
        <v>42257</v>
      </c>
      <c r="B3921" s="318">
        <v>585.22497599999997</v>
      </c>
      <c r="C3921" s="318">
        <v>-2.0287522588620308E-2</v>
      </c>
      <c r="D3921" s="318">
        <v>-2.5634126292328487E-3</v>
      </c>
      <c r="E3921" s="318">
        <v>1.9347065092075101E-2</v>
      </c>
      <c r="F3921" s="318">
        <v>2.083530086838857E-2</v>
      </c>
      <c r="G3921" s="318">
        <v>3.743089276769909E-4</v>
      </c>
      <c r="H3921" s="318">
        <v>3.9302437406084047E-4</v>
      </c>
      <c r="I3921" s="318">
        <v>-2.9487662550826594E-2</v>
      </c>
      <c r="J3921" s="318">
        <v>0</v>
      </c>
      <c r="K3921" s="318" t="s">
        <v>634</v>
      </c>
      <c r="O3921" s="318">
        <v>0</v>
      </c>
      <c r="P3921" s="318">
        <v>0</v>
      </c>
      <c r="Q3921" s="318">
        <v>0</v>
      </c>
      <c r="R3921" s="318">
        <v>3</v>
      </c>
      <c r="S3921" s="318">
        <v>0.13043478260869565</v>
      </c>
      <c r="T3921" s="318">
        <v>0</v>
      </c>
      <c r="U3921" s="318">
        <v>0</v>
      </c>
    </row>
    <row r="3922" spans="1:21" x14ac:dyDescent="0.2">
      <c r="A3922" s="318">
        <v>42258</v>
      </c>
      <c r="B3922" s="318">
        <v>579.01000999999997</v>
      </c>
      <c r="C3922" s="318">
        <v>-1.0676581809188982E-2</v>
      </c>
      <c r="D3922" s="318">
        <v>-3.3325663716882803E-3</v>
      </c>
      <c r="E3922" s="318">
        <v>1.9332552915211236E-2</v>
      </c>
      <c r="F3922" s="318">
        <v>2.0819672370227485E-2</v>
      </c>
      <c r="G3922" s="318">
        <v>3.7374760221944246E-4</v>
      </c>
      <c r="H3922" s="318">
        <v>3.9243498233041459E-4</v>
      </c>
      <c r="I3922" s="318">
        <v>-3.652454395473554E-2</v>
      </c>
      <c r="J3922" s="318">
        <v>0</v>
      </c>
      <c r="K3922" s="318" t="s">
        <v>634</v>
      </c>
      <c r="O3922" s="318">
        <v>0</v>
      </c>
      <c r="P3922" s="318">
        <v>0</v>
      </c>
      <c r="Q3922" s="318">
        <v>0</v>
      </c>
      <c r="R3922" s="318">
        <v>3</v>
      </c>
      <c r="S3922" s="318">
        <v>0.13043478260869565</v>
      </c>
      <c r="T3922" s="318">
        <v>0</v>
      </c>
      <c r="U3922" s="318">
        <v>0</v>
      </c>
    </row>
    <row r="3923" spans="1:21" x14ac:dyDescent="0.2">
      <c r="A3923" s="318">
        <v>42261</v>
      </c>
      <c r="B3923" s="318">
        <v>574.89398200000005</v>
      </c>
      <c r="C3923" s="318">
        <v>-7.1341211848824915E-3</v>
      </c>
      <c r="D3923" s="318">
        <v>-3.0299726477159999E-3</v>
      </c>
      <c r="E3923" s="318">
        <v>1.9215015271494162E-2</v>
      </c>
      <c r="F3923" s="318">
        <v>2.0693093369301405E-2</v>
      </c>
      <c r="G3923" s="318">
        <v>3.6921681188375392E-4</v>
      </c>
      <c r="H3923" s="318">
        <v>3.8767765247794164E-4</v>
      </c>
      <c r="I3923" s="318">
        <v>-4.3722225775682792E-2</v>
      </c>
      <c r="J3923" s="318">
        <v>0</v>
      </c>
      <c r="K3923" s="318" t="s">
        <v>634</v>
      </c>
      <c r="O3923" s="318">
        <v>0</v>
      </c>
      <c r="P3923" s="318">
        <v>0</v>
      </c>
      <c r="Q3923" s="318">
        <v>0</v>
      </c>
      <c r="R3923" s="318">
        <v>3</v>
      </c>
      <c r="S3923" s="318">
        <v>0.13043478260869565</v>
      </c>
      <c r="T3923" s="318">
        <v>0</v>
      </c>
      <c r="U3923" s="318">
        <v>0</v>
      </c>
    </row>
    <row r="3924" spans="1:21" x14ac:dyDescent="0.2">
      <c r="A3924" s="318">
        <v>42262</v>
      </c>
      <c r="B3924" s="318">
        <v>578.66101100000003</v>
      </c>
      <c r="C3924" s="318">
        <v>6.5311882199179027E-3</v>
      </c>
      <c r="D3924" s="318">
        <v>-2.7142195217009215E-3</v>
      </c>
      <c r="E3924" s="318">
        <v>1.9319771493119944E-2</v>
      </c>
      <c r="F3924" s="318">
        <v>2.0805907761821476E-2</v>
      </c>
      <c r="G3924" s="318">
        <v>3.7325357054637006E-4</v>
      </c>
      <c r="H3924" s="318">
        <v>3.9191624907368856E-4</v>
      </c>
      <c r="I3924" s="318">
        <v>-4.6664529783341326E-2</v>
      </c>
      <c r="J3924" s="318">
        <v>0</v>
      </c>
      <c r="K3924" s="318" t="s">
        <v>634</v>
      </c>
      <c r="O3924" s="318">
        <v>0</v>
      </c>
      <c r="P3924" s="318">
        <v>0</v>
      </c>
      <c r="Q3924" s="318">
        <v>0</v>
      </c>
      <c r="R3924" s="318">
        <v>3</v>
      </c>
      <c r="S3924" s="318">
        <v>0.13043478260869565</v>
      </c>
      <c r="T3924" s="318">
        <v>0</v>
      </c>
      <c r="U3924" s="318">
        <v>0</v>
      </c>
    </row>
    <row r="3925" spans="1:21" x14ac:dyDescent="0.2">
      <c r="A3925" s="318">
        <v>42263</v>
      </c>
      <c r="B3925" s="318">
        <v>587.72601299999997</v>
      </c>
      <c r="C3925" s="318">
        <v>1.5544042130906943E-2</v>
      </c>
      <c r="D3925" s="318">
        <v>-1.9812569288002813E-3</v>
      </c>
      <c r="E3925" s="318">
        <v>1.972173849528196E-2</v>
      </c>
      <c r="F3925" s="318">
        <v>2.123879530261134E-2</v>
      </c>
      <c r="G3925" s="318">
        <v>3.8894696927628633E-4</v>
      </c>
      <c r="H3925" s="318">
        <v>4.0839431774010069E-4</v>
      </c>
      <c r="I3925" s="318">
        <v>-4.2432834231167005E-2</v>
      </c>
      <c r="J3925" s="318">
        <v>0</v>
      </c>
      <c r="K3925" s="318" t="s">
        <v>634</v>
      </c>
      <c r="O3925" s="318">
        <v>0</v>
      </c>
      <c r="P3925" s="318">
        <v>0</v>
      </c>
      <c r="Q3925" s="318">
        <v>0</v>
      </c>
      <c r="R3925" s="318">
        <v>3</v>
      </c>
      <c r="S3925" s="318">
        <v>0.13043478260869565</v>
      </c>
      <c r="T3925" s="318">
        <v>0</v>
      </c>
      <c r="U3925" s="318">
        <v>0</v>
      </c>
    </row>
    <row r="3926" spans="1:21" x14ac:dyDescent="0.2">
      <c r="A3926" s="318">
        <v>42264</v>
      </c>
      <c r="B3926" s="318">
        <v>592.53802499999995</v>
      </c>
      <c r="C3926" s="318">
        <v>8.1541731473874467E-3</v>
      </c>
      <c r="D3926" s="318">
        <v>-1.1035355091329377E-3</v>
      </c>
      <c r="E3926" s="318">
        <v>1.9744179493286333E-2</v>
      </c>
      <c r="F3926" s="318">
        <v>2.1262962531231434E-2</v>
      </c>
      <c r="G3926" s="318">
        <v>3.8983262386310858E-4</v>
      </c>
      <c r="H3926" s="318">
        <v>4.09324255056264E-4</v>
      </c>
      <c r="I3926" s="318">
        <v>-3.5515173159764803E-2</v>
      </c>
      <c r="J3926" s="318">
        <v>0</v>
      </c>
      <c r="K3926" s="318" t="s">
        <v>634</v>
      </c>
      <c r="O3926" s="318">
        <v>0</v>
      </c>
      <c r="P3926" s="318">
        <v>0</v>
      </c>
      <c r="Q3926" s="318">
        <v>0</v>
      </c>
      <c r="R3926" s="318">
        <v>3</v>
      </c>
      <c r="S3926" s="318">
        <v>0.13043478260869565</v>
      </c>
      <c r="T3926" s="318">
        <v>0</v>
      </c>
      <c r="U3926" s="318">
        <v>0</v>
      </c>
    </row>
    <row r="3927" spans="1:21" x14ac:dyDescent="0.2">
      <c r="A3927" s="318">
        <v>42265</v>
      </c>
      <c r="B3927" s="318">
        <v>584.32598900000005</v>
      </c>
      <c r="C3927" s="318">
        <v>-1.3956020730373137E-2</v>
      </c>
      <c r="D3927" s="318">
        <v>-9.0881549088775112E-4</v>
      </c>
      <c r="E3927" s="318">
        <v>1.958829321249568E-2</v>
      </c>
      <c r="F3927" s="318">
        <v>2.1095084998072271E-2</v>
      </c>
      <c r="G3927" s="318">
        <v>3.8370123097870439E-4</v>
      </c>
      <c r="H3927" s="318">
        <v>4.0288629252763962E-4</v>
      </c>
      <c r="I3927" s="318">
        <v>-3.2314455369377125E-2</v>
      </c>
      <c r="J3927" s="318">
        <v>0</v>
      </c>
      <c r="K3927" s="318" t="s">
        <v>634</v>
      </c>
      <c r="O3927" s="318">
        <v>0</v>
      </c>
      <c r="P3927" s="318">
        <v>0</v>
      </c>
      <c r="Q3927" s="318">
        <v>0</v>
      </c>
      <c r="R3927" s="318">
        <v>3</v>
      </c>
      <c r="S3927" s="318">
        <v>0.13043478260869565</v>
      </c>
      <c r="T3927" s="318">
        <v>0</v>
      </c>
      <c r="U3927" s="318">
        <v>0</v>
      </c>
    </row>
    <row r="3928" spans="1:21" x14ac:dyDescent="0.2">
      <c r="A3928" s="318">
        <v>42268</v>
      </c>
      <c r="B3928" s="318">
        <v>587.125</v>
      </c>
      <c r="C3928" s="318">
        <v>4.7787169123255672E-3</v>
      </c>
      <c r="D3928" s="318">
        <v>1.2092057549480956E-4</v>
      </c>
      <c r="E3928" s="318">
        <v>1.927449037271033E-2</v>
      </c>
      <c r="F3928" s="318">
        <v>2.075714347830343E-2</v>
      </c>
      <c r="G3928" s="318">
        <v>3.7150597912770313E-4</v>
      </c>
      <c r="H3928" s="318">
        <v>3.9008127808408828E-4</v>
      </c>
      <c r="I3928" s="318">
        <v>-3.5694162044505685E-2</v>
      </c>
      <c r="J3928" s="318">
        <v>0</v>
      </c>
      <c r="K3928" s="318" t="s">
        <v>634</v>
      </c>
      <c r="O3928" s="318">
        <v>0</v>
      </c>
      <c r="P3928" s="318">
        <v>0</v>
      </c>
      <c r="Q3928" s="318">
        <v>0</v>
      </c>
      <c r="R3928" s="318">
        <v>3</v>
      </c>
      <c r="S3928" s="318">
        <v>0.13043478260869565</v>
      </c>
      <c r="T3928" s="318">
        <v>0</v>
      </c>
      <c r="U3928" s="318">
        <v>0</v>
      </c>
    </row>
    <row r="3929" spans="1:21" x14ac:dyDescent="0.2">
      <c r="A3929" s="318">
        <v>42269</v>
      </c>
      <c r="B3929" s="318">
        <v>579.29101600000001</v>
      </c>
      <c r="C3929" s="318">
        <v>-1.3432774737010026E-2</v>
      </c>
      <c r="D3929" s="318">
        <v>2.0188343254245035E-3</v>
      </c>
      <c r="E3929" s="318">
        <v>1.530614731916586E-2</v>
      </c>
      <c r="F3929" s="318">
        <v>1.6483543266794003E-2</v>
      </c>
      <c r="G3929" s="318">
        <v>2.3427814575600821E-4</v>
      </c>
      <c r="H3929" s="318">
        <v>2.4599205304380866E-4</v>
      </c>
      <c r="I3929" s="318">
        <v>-3.1478322811176761E-2</v>
      </c>
      <c r="J3929" s="318">
        <v>0</v>
      </c>
      <c r="K3929" s="318" t="s">
        <v>634</v>
      </c>
      <c r="O3929" s="318">
        <v>0</v>
      </c>
      <c r="P3929" s="318">
        <v>0</v>
      </c>
      <c r="Q3929" s="318">
        <v>0</v>
      </c>
      <c r="R3929" s="318">
        <v>2</v>
      </c>
      <c r="S3929" s="318">
        <v>8.6956521739130432E-2</v>
      </c>
      <c r="T3929" s="318">
        <v>0</v>
      </c>
      <c r="U3929" s="318">
        <v>0</v>
      </c>
    </row>
    <row r="3930" spans="1:21" x14ac:dyDescent="0.2">
      <c r="A3930" s="318">
        <v>42270</v>
      </c>
      <c r="B3930" s="318">
        <v>575.43402100000003</v>
      </c>
      <c r="C3930" s="318">
        <v>-6.6803944150515687E-3</v>
      </c>
      <c r="D3930" s="318">
        <v>3.6909897367250172E-4</v>
      </c>
      <c r="E3930" s="318">
        <v>1.419670951893269E-2</v>
      </c>
      <c r="F3930" s="318">
        <v>1.5288764097312127E-2</v>
      </c>
      <c r="G3930" s="318">
        <v>2.0154656116495406E-4</v>
      </c>
      <c r="H3930" s="318">
        <v>2.1162388922320178E-4</v>
      </c>
      <c r="I3930" s="318">
        <v>-2.7548026543887379E-2</v>
      </c>
      <c r="J3930" s="318">
        <v>0</v>
      </c>
      <c r="K3930" s="318" t="s">
        <v>634</v>
      </c>
      <c r="O3930" s="318">
        <v>0</v>
      </c>
      <c r="P3930" s="318">
        <v>0</v>
      </c>
      <c r="Q3930" s="318">
        <v>0</v>
      </c>
      <c r="R3930" s="318">
        <v>2</v>
      </c>
      <c r="S3930" s="318">
        <v>8.6956521739130432E-2</v>
      </c>
      <c r="T3930" s="318">
        <v>0</v>
      </c>
      <c r="U3930" s="318">
        <v>0</v>
      </c>
    </row>
    <row r="3931" spans="1:21" x14ac:dyDescent="0.2">
      <c r="A3931" s="318">
        <v>42271</v>
      </c>
      <c r="B3931" s="318">
        <v>566.66601600000001</v>
      </c>
      <c r="C3931" s="318">
        <v>-1.5354482054853102E-2</v>
      </c>
      <c r="D3931" s="318">
        <v>-7.2644806270998248E-4</v>
      </c>
      <c r="E3931" s="318">
        <v>1.4491233218146325E-2</v>
      </c>
      <c r="F3931" s="318">
        <v>1.5605943465696041E-2</v>
      </c>
      <c r="G3931" s="318">
        <v>2.0999584018270749E-4</v>
      </c>
      <c r="H3931" s="318">
        <v>2.2049563219184287E-4</v>
      </c>
      <c r="I3931" s="318">
        <v>-3.1319482504770624E-2</v>
      </c>
      <c r="J3931" s="318">
        <v>0</v>
      </c>
      <c r="K3931" s="318" t="s">
        <v>634</v>
      </c>
      <c r="O3931" s="318">
        <v>0</v>
      </c>
      <c r="P3931" s="318">
        <v>0</v>
      </c>
      <c r="Q3931" s="318">
        <v>0</v>
      </c>
      <c r="R3931" s="318">
        <v>2</v>
      </c>
      <c r="S3931" s="318">
        <v>8.6956521739130432E-2</v>
      </c>
      <c r="T3931" s="318">
        <v>0</v>
      </c>
      <c r="U3931" s="318">
        <v>0</v>
      </c>
    </row>
    <row r="3932" spans="1:21" x14ac:dyDescent="0.2">
      <c r="A3932" s="318">
        <v>42272</v>
      </c>
      <c r="B3932" s="318">
        <v>579.93597399999999</v>
      </c>
      <c r="C3932" s="318">
        <v>2.3147614651661628E-2</v>
      </c>
      <c r="D3932" s="318">
        <v>-5.0890526058806147E-4</v>
      </c>
      <c r="E3932" s="318">
        <v>1.482596572639352E-2</v>
      </c>
      <c r="F3932" s="318">
        <v>1.5966424628423789E-2</v>
      </c>
      <c r="G3932" s="318">
        <v>2.1980925972019534E-4</v>
      </c>
      <c r="H3932" s="318">
        <v>2.3079972270620511E-4</v>
      </c>
      <c r="I3932" s="318">
        <v>-3.7834740094723707E-2</v>
      </c>
      <c r="J3932" s="318">
        <v>0</v>
      </c>
      <c r="K3932" s="318" t="s">
        <v>634</v>
      </c>
      <c r="O3932" s="318">
        <v>0</v>
      </c>
      <c r="P3932" s="318">
        <v>0</v>
      </c>
      <c r="Q3932" s="318">
        <v>0</v>
      </c>
      <c r="R3932" s="318">
        <v>2</v>
      </c>
      <c r="S3932" s="318">
        <v>8.6956521739130432E-2</v>
      </c>
      <c r="T3932" s="318">
        <v>0</v>
      </c>
      <c r="U3932" s="318">
        <v>0</v>
      </c>
    </row>
    <row r="3933" spans="1:21" x14ac:dyDescent="0.2">
      <c r="A3933" s="318">
        <v>42275</v>
      </c>
      <c r="B3933" s="318">
        <v>570.53100600000005</v>
      </c>
      <c r="C3933" s="318">
        <v>-1.6350191149791884E-2</v>
      </c>
      <c r="D3933" s="318">
        <v>-1.8714040048376146E-3</v>
      </c>
      <c r="E3933" s="318">
        <v>1.4908125028564817E-2</v>
      </c>
      <c r="F3933" s="318">
        <v>1.6054903876915955E-2</v>
      </c>
      <c r="G3933" s="318">
        <v>2.2225219186732074E-4</v>
      </c>
      <c r="H3933" s="318">
        <v>2.3336480146068678E-4</v>
      </c>
      <c r="I3933" s="318">
        <v>-3.1358481576854003E-2</v>
      </c>
      <c r="J3933" s="318">
        <v>0</v>
      </c>
      <c r="K3933" s="318" t="s">
        <v>634</v>
      </c>
      <c r="O3933" s="318">
        <v>0</v>
      </c>
      <c r="P3933" s="318">
        <v>0</v>
      </c>
      <c r="Q3933" s="318">
        <v>0</v>
      </c>
      <c r="R3933" s="318">
        <v>2</v>
      </c>
      <c r="S3933" s="318">
        <v>8.6956521739130432E-2</v>
      </c>
      <c r="T3933" s="318">
        <v>0</v>
      </c>
      <c r="U3933" s="318">
        <v>0</v>
      </c>
    </row>
    <row r="3934" spans="1:21" x14ac:dyDescent="0.2">
      <c r="A3934" s="318">
        <v>42276</v>
      </c>
      <c r="B3934" s="318">
        <v>571.29199200000005</v>
      </c>
      <c r="C3934" s="318">
        <v>1.3329318362017425E-3</v>
      </c>
      <c r="D3934" s="318">
        <v>-1.8643953320111777E-3</v>
      </c>
      <c r="E3934" s="318">
        <v>1.4909668650175179E-2</v>
      </c>
      <c r="F3934" s="318">
        <v>1.6056566238650191E-2</v>
      </c>
      <c r="G3934" s="318">
        <v>2.2229821925801651E-4</v>
      </c>
      <c r="H3934" s="318">
        <v>2.3341313022091735E-4</v>
      </c>
      <c r="I3934" s="318">
        <v>-4.263910059638254E-2</v>
      </c>
      <c r="J3934" s="318">
        <v>0</v>
      </c>
      <c r="K3934" s="318" t="s">
        <v>634</v>
      </c>
      <c r="O3934" s="318">
        <v>0</v>
      </c>
      <c r="P3934" s="318">
        <v>0</v>
      </c>
      <c r="Q3934" s="318">
        <v>0</v>
      </c>
      <c r="R3934" s="318">
        <v>2</v>
      </c>
      <c r="S3934" s="318">
        <v>8.6956521739130432E-2</v>
      </c>
      <c r="T3934" s="318">
        <v>0</v>
      </c>
      <c r="U3934" s="318">
        <v>0</v>
      </c>
    </row>
    <row r="3935" spans="1:21" x14ac:dyDescent="0.2">
      <c r="A3935" s="318">
        <v>42277</v>
      </c>
      <c r="B3935" s="318">
        <v>581.78601100000003</v>
      </c>
      <c r="C3935" s="318">
        <v>1.8202252948579613E-2</v>
      </c>
      <c r="D3935" s="318">
        <v>-6.6007562757534224E-5</v>
      </c>
      <c r="E3935" s="318">
        <v>1.4945642290733519E-2</v>
      </c>
      <c r="F3935" s="318">
        <v>1.6095307082328404E-2</v>
      </c>
      <c r="G3935" s="318">
        <v>2.2337222348256229E-4</v>
      </c>
      <c r="H3935" s="318">
        <v>2.3454083465669043E-4</v>
      </c>
      <c r="I3935" s="318">
        <v>-4.2143019919699681E-2</v>
      </c>
      <c r="J3935" s="318">
        <v>0</v>
      </c>
      <c r="K3935" s="318" t="s">
        <v>634</v>
      </c>
      <c r="O3935" s="318">
        <v>0</v>
      </c>
      <c r="P3935" s="318">
        <v>0</v>
      </c>
      <c r="Q3935" s="318">
        <v>0</v>
      </c>
      <c r="R3935" s="318">
        <v>2</v>
      </c>
      <c r="S3935" s="318">
        <v>8.6956521739130432E-2</v>
      </c>
      <c r="T3935" s="318">
        <v>0</v>
      </c>
      <c r="U3935" s="318">
        <v>0</v>
      </c>
    </row>
    <row r="3936" spans="1:21" x14ac:dyDescent="0.2">
      <c r="A3936" s="318">
        <v>42278</v>
      </c>
      <c r="B3936" s="318">
        <v>586.10998500000005</v>
      </c>
      <c r="C3936" s="318">
        <v>7.4047582522923814E-3</v>
      </c>
      <c r="D3936" s="318">
        <v>3.1775524028780969E-4</v>
      </c>
      <c r="E3936" s="318">
        <v>1.5032993744088362E-2</v>
      </c>
      <c r="F3936" s="318">
        <v>1.6189377878249003E-2</v>
      </c>
      <c r="G3936" s="318">
        <v>2.259909009097998E-4</v>
      </c>
      <c r="H3936" s="318">
        <v>2.3729044595528981E-4</v>
      </c>
      <c r="I3936" s="318">
        <v>-2.8743546053211059E-2</v>
      </c>
      <c r="J3936" s="318">
        <v>0</v>
      </c>
      <c r="K3936" s="318" t="s">
        <v>634</v>
      </c>
      <c r="O3936" s="318">
        <v>0</v>
      </c>
      <c r="P3936" s="318">
        <v>0</v>
      </c>
      <c r="Q3936" s="318">
        <v>0</v>
      </c>
      <c r="R3936" s="318">
        <v>2</v>
      </c>
      <c r="S3936" s="318">
        <v>8.6956521739130432E-2</v>
      </c>
      <c r="T3936" s="318">
        <v>0</v>
      </c>
      <c r="U3936" s="318">
        <v>0</v>
      </c>
    </row>
    <row r="3937" spans="1:21" x14ac:dyDescent="0.2">
      <c r="A3937" s="318">
        <v>42279</v>
      </c>
      <c r="B3937" s="318">
        <v>581.48101799999995</v>
      </c>
      <c r="C3937" s="318">
        <v>-7.9291314174990898E-3</v>
      </c>
      <c r="D3937" s="318">
        <v>-1.2644358303503637E-3</v>
      </c>
      <c r="E3937" s="318">
        <v>1.3984460179903865E-2</v>
      </c>
      <c r="F3937" s="318">
        <v>1.5060187886050316E-2</v>
      </c>
      <c r="G3937" s="318">
        <v>1.9556512652331684E-4</v>
      </c>
      <c r="H3937" s="318">
        <v>2.053433828494827E-4</v>
      </c>
      <c r="I3937" s="318">
        <v>-2.2661214121000851E-2</v>
      </c>
      <c r="J3937" s="318">
        <v>0</v>
      </c>
      <c r="K3937" s="318" t="s">
        <v>634</v>
      </c>
      <c r="O3937" s="318">
        <v>0</v>
      </c>
      <c r="P3937" s="318">
        <v>0</v>
      </c>
      <c r="Q3937" s="318">
        <v>0</v>
      </c>
      <c r="R3937" s="318">
        <v>2</v>
      </c>
      <c r="S3937" s="318">
        <v>8.6956521739130432E-2</v>
      </c>
      <c r="T3937" s="318">
        <v>0</v>
      </c>
      <c r="U3937" s="318">
        <v>0</v>
      </c>
    </row>
    <row r="3938" spans="1:21" x14ac:dyDescent="0.2">
      <c r="A3938" s="318">
        <v>42282</v>
      </c>
      <c r="B3938" s="318">
        <v>601.30200200000002</v>
      </c>
      <c r="C3938" s="318">
        <v>3.3518979231143706E-2</v>
      </c>
      <c r="D3938" s="318">
        <v>1.5345172977729211E-3</v>
      </c>
      <c r="E3938" s="318">
        <v>1.4800220815201869E-2</v>
      </c>
      <c r="F3938" s="318">
        <v>1.5938699339448165E-2</v>
      </c>
      <c r="G3938" s="318">
        <v>2.1904653617873469E-4</v>
      </c>
      <c r="H3938" s="318">
        <v>2.2999886298767143E-4</v>
      </c>
      <c r="I3938" s="318">
        <v>-3.1008674483822357E-2</v>
      </c>
      <c r="J3938" s="318">
        <v>0</v>
      </c>
      <c r="K3938" s="318" t="s">
        <v>634</v>
      </c>
      <c r="O3938" s="318">
        <v>0</v>
      </c>
      <c r="P3938" s="318">
        <v>0</v>
      </c>
      <c r="Q3938" s="318">
        <v>0</v>
      </c>
      <c r="R3938" s="318">
        <v>2</v>
      </c>
      <c r="S3938" s="318">
        <v>8.6956521739130432E-2</v>
      </c>
      <c r="T3938" s="318">
        <v>0</v>
      </c>
      <c r="U3938" s="318">
        <v>0</v>
      </c>
    </row>
    <row r="3939" spans="1:21" x14ac:dyDescent="0.2">
      <c r="A3939" s="318">
        <v>42283</v>
      </c>
      <c r="B3939" s="318">
        <v>613.01300000000003</v>
      </c>
      <c r="C3939" s="318">
        <v>1.9288835396323995E-2</v>
      </c>
      <c r="D3939" s="318">
        <v>2.6222234352018636E-3</v>
      </c>
      <c r="E3939" s="318">
        <v>1.524043728250166E-2</v>
      </c>
      <c r="F3939" s="318">
        <v>1.6412778611924864E-2</v>
      </c>
      <c r="G3939" s="318">
        <v>2.3227092856186658E-4</v>
      </c>
      <c r="H3939" s="318">
        <v>2.4388447498995992E-4</v>
      </c>
      <c r="I3939" s="318">
        <v>-8.4333670278574028E-3</v>
      </c>
      <c r="J3939" s="318">
        <v>0</v>
      </c>
      <c r="K3939" s="318" t="s">
        <v>634</v>
      </c>
      <c r="O3939" s="318">
        <v>0</v>
      </c>
      <c r="P3939" s="318">
        <v>0</v>
      </c>
      <c r="Q3939" s="318">
        <v>0</v>
      </c>
      <c r="R3939" s="318">
        <v>2</v>
      </c>
      <c r="S3939" s="318">
        <v>8.6956521739130432E-2</v>
      </c>
      <c r="T3939" s="318">
        <v>0</v>
      </c>
      <c r="U3939" s="318">
        <v>0</v>
      </c>
    </row>
    <row r="3940" spans="1:21" x14ac:dyDescent="0.2">
      <c r="A3940" s="318">
        <v>42284</v>
      </c>
      <c r="B3940" s="318">
        <v>622.98199499999998</v>
      </c>
      <c r="C3940" s="318">
        <v>1.6131474999128745E-2</v>
      </c>
      <c r="D3940" s="318">
        <v>2.5696648809883974E-3</v>
      </c>
      <c r="E3940" s="318">
        <v>1.5189340372443389E-2</v>
      </c>
      <c r="F3940" s="318">
        <v>1.6357751170323648E-2</v>
      </c>
      <c r="G3940" s="318">
        <v>2.3071606094993868E-4</v>
      </c>
      <c r="H3940" s="318">
        <v>2.4225186399743563E-4</v>
      </c>
      <c r="I3940" s="318">
        <v>-6.5892137866738199E-4</v>
      </c>
      <c r="J3940" s="318">
        <v>0</v>
      </c>
      <c r="K3940" s="318" t="s">
        <v>634</v>
      </c>
      <c r="O3940" s="318">
        <v>0</v>
      </c>
      <c r="P3940" s="318">
        <v>0</v>
      </c>
      <c r="Q3940" s="318">
        <v>0</v>
      </c>
      <c r="R3940" s="318">
        <v>2</v>
      </c>
      <c r="S3940" s="318">
        <v>8.6956521739130432E-2</v>
      </c>
      <c r="T3940" s="318">
        <v>0</v>
      </c>
      <c r="U3940" s="318">
        <v>0</v>
      </c>
    </row>
    <row r="3941" spans="1:21" x14ac:dyDescent="0.2">
      <c r="A3941" s="318">
        <v>42285</v>
      </c>
      <c r="B3941" s="318">
        <v>614.658997</v>
      </c>
      <c r="C3941" s="318">
        <v>-1.3449980283430387E-2</v>
      </c>
      <c r="D3941" s="318">
        <v>1.3706555883413662E-3</v>
      </c>
      <c r="E3941" s="318">
        <v>1.5422163929510988E-2</v>
      </c>
      <c r="F3941" s="318">
        <v>1.6608484231781063E-2</v>
      </c>
      <c r="G3941" s="318">
        <v>2.3784314026870979E-4</v>
      </c>
      <c r="H3941" s="318">
        <v>2.4973529728214531E-4</v>
      </c>
      <c r="I3941" s="318">
        <v>2.6170831316492484E-3</v>
      </c>
      <c r="J3941" s="318">
        <v>0</v>
      </c>
      <c r="K3941" s="318" t="s">
        <v>634</v>
      </c>
      <c r="O3941" s="318">
        <v>0</v>
      </c>
      <c r="P3941" s="318">
        <v>0</v>
      </c>
      <c r="Q3941" s="318">
        <v>0</v>
      </c>
      <c r="R3941" s="318">
        <v>2</v>
      </c>
      <c r="S3941" s="318">
        <v>8.6956521739130432E-2</v>
      </c>
      <c r="T3941" s="318">
        <v>0</v>
      </c>
      <c r="U3941" s="318">
        <v>0</v>
      </c>
    </row>
    <row r="3942" spans="1:21" x14ac:dyDescent="0.2">
      <c r="A3942" s="318">
        <v>42286</v>
      </c>
      <c r="B3942" s="318">
        <v>618.81402600000001</v>
      </c>
      <c r="C3942" s="318">
        <v>6.7371472883720083E-3</v>
      </c>
      <c r="D3942" s="318">
        <v>2.6575446301029047E-3</v>
      </c>
      <c r="E3942" s="318">
        <v>1.4631827645707404E-2</v>
      </c>
      <c r="F3942" s="318">
        <v>1.5757352849223357E-2</v>
      </c>
      <c r="G3942" s="318">
        <v>2.1409038025368746E-4</v>
      </c>
      <c r="H3942" s="318">
        <v>2.2479489926637185E-4</v>
      </c>
      <c r="I3942" s="318">
        <v>-4.4659321388512098E-3</v>
      </c>
      <c r="J3942" s="318">
        <v>0</v>
      </c>
      <c r="K3942" s="318" t="s">
        <v>634</v>
      </c>
      <c r="O3942" s="318">
        <v>0</v>
      </c>
      <c r="P3942" s="318">
        <v>0</v>
      </c>
      <c r="Q3942" s="318">
        <v>0</v>
      </c>
      <c r="R3942" s="318">
        <v>2</v>
      </c>
      <c r="S3942" s="318">
        <v>8.6956521739130432E-2</v>
      </c>
      <c r="T3942" s="318">
        <v>0</v>
      </c>
      <c r="U3942" s="318">
        <v>0</v>
      </c>
    </row>
    <row r="3943" spans="1:21" x14ac:dyDescent="0.2">
      <c r="A3943" s="318">
        <v>42289</v>
      </c>
      <c r="B3943" s="318">
        <v>612.86102300000005</v>
      </c>
      <c r="C3943" s="318">
        <v>-9.6665908110883884E-3</v>
      </c>
      <c r="D3943" s="318">
        <v>2.7056394395362665E-3</v>
      </c>
      <c r="E3943" s="318">
        <v>1.4587399384782351E-2</v>
      </c>
      <c r="F3943" s="318">
        <v>1.5709507029765608E-2</v>
      </c>
      <c r="G3943" s="318">
        <v>2.127922208111485E-4</v>
      </c>
      <c r="H3943" s="318">
        <v>2.2343183185170594E-4</v>
      </c>
      <c r="I3943" s="318">
        <v>2.9704896792856436E-3</v>
      </c>
      <c r="J3943" s="318">
        <v>0</v>
      </c>
      <c r="K3943" s="318" t="s">
        <v>634</v>
      </c>
      <c r="O3943" s="318">
        <v>0</v>
      </c>
      <c r="P3943" s="318">
        <v>0</v>
      </c>
      <c r="Q3943" s="318">
        <v>0</v>
      </c>
      <c r="R3943" s="318">
        <v>2</v>
      </c>
      <c r="S3943" s="318">
        <v>8.6956521739130432E-2</v>
      </c>
      <c r="T3943" s="318">
        <v>0</v>
      </c>
      <c r="U3943" s="318">
        <v>0</v>
      </c>
    </row>
    <row r="3944" spans="1:21" x14ac:dyDescent="0.2">
      <c r="A3944" s="318">
        <v>42290</v>
      </c>
      <c r="B3944" s="318">
        <v>609.89001499999995</v>
      </c>
      <c r="C3944" s="318">
        <v>-4.8595564500604456E-3</v>
      </c>
      <c r="D3944" s="318">
        <v>2.8139520459563635E-3</v>
      </c>
      <c r="E3944" s="318">
        <v>1.4518969233196583E-2</v>
      </c>
      <c r="F3944" s="318">
        <v>1.5635813020365551E-2</v>
      </c>
      <c r="G3944" s="318">
        <v>2.1080046759450896E-4</v>
      </c>
      <c r="H3944" s="318">
        <v>2.213404909742344E-4</v>
      </c>
      <c r="I3944" s="318">
        <v>-1.6107492516650491E-3</v>
      </c>
      <c r="J3944" s="318">
        <v>0</v>
      </c>
      <c r="K3944" s="318" t="s">
        <v>634</v>
      </c>
      <c r="O3944" s="318">
        <v>0</v>
      </c>
      <c r="P3944" s="318">
        <v>0</v>
      </c>
      <c r="Q3944" s="318">
        <v>0</v>
      </c>
      <c r="R3944" s="318">
        <v>2</v>
      </c>
      <c r="S3944" s="318">
        <v>8.6956521739130432E-2</v>
      </c>
      <c r="T3944" s="318">
        <v>0</v>
      </c>
      <c r="U3944" s="318">
        <v>0</v>
      </c>
    </row>
    <row r="3945" spans="1:21" x14ac:dyDescent="0.2">
      <c r="A3945" s="318">
        <v>42291</v>
      </c>
      <c r="B3945" s="318">
        <v>607.99798599999997</v>
      </c>
      <c r="C3945" s="318">
        <v>-3.1070681713974905E-3</v>
      </c>
      <c r="D3945" s="318">
        <v>2.3549874558937262E-3</v>
      </c>
      <c r="E3945" s="318">
        <v>1.4547897389550707E-2</v>
      </c>
      <c r="F3945" s="318">
        <v>1.5666966419516145E-2</v>
      </c>
      <c r="G3945" s="318">
        <v>2.1164131845689626E-4</v>
      </c>
      <c r="H3945" s="318">
        <v>2.2222338437974108E-4</v>
      </c>
      <c r="I3945" s="318">
        <v>-1.4366849568356599E-3</v>
      </c>
      <c r="J3945" s="318">
        <v>0</v>
      </c>
      <c r="K3945" s="318" t="s">
        <v>634</v>
      </c>
      <c r="O3945" s="318">
        <v>0</v>
      </c>
      <c r="P3945" s="318">
        <v>0</v>
      </c>
      <c r="Q3945" s="318">
        <v>0</v>
      </c>
      <c r="R3945" s="318">
        <v>2</v>
      </c>
      <c r="S3945" s="318">
        <v>8.6956521739130432E-2</v>
      </c>
      <c r="T3945" s="318">
        <v>0</v>
      </c>
      <c r="U3945" s="318">
        <v>0</v>
      </c>
    </row>
    <row r="3946" spans="1:21" x14ac:dyDescent="0.2">
      <c r="A3946" s="318">
        <v>42292</v>
      </c>
      <c r="B3946" s="318">
        <v>615.09198000000004</v>
      </c>
      <c r="C3946" s="318">
        <v>1.1600248138319454E-2</v>
      </c>
      <c r="D3946" s="318">
        <v>2.1671877419609888E-3</v>
      </c>
      <c r="E3946" s="318">
        <v>1.4393764982831675E-2</v>
      </c>
      <c r="F3946" s="318">
        <v>1.5500977673818726E-2</v>
      </c>
      <c r="G3946" s="318">
        <v>2.0718047038099135E-4</v>
      </c>
      <c r="H3946" s="318">
        <v>2.1753949390004092E-4</v>
      </c>
      <c r="I3946" s="318">
        <v>-3.9037826522685948E-3</v>
      </c>
      <c r="J3946" s="318">
        <v>0</v>
      </c>
      <c r="K3946" s="318" t="s">
        <v>634</v>
      </c>
      <c r="O3946" s="318">
        <v>0</v>
      </c>
      <c r="P3946" s="318">
        <v>0</v>
      </c>
      <c r="Q3946" s="318">
        <v>0</v>
      </c>
      <c r="R3946" s="318">
        <v>2</v>
      </c>
      <c r="S3946" s="318">
        <v>8.6956521739130432E-2</v>
      </c>
      <c r="T3946" s="318">
        <v>0</v>
      </c>
      <c r="U3946" s="318">
        <v>0</v>
      </c>
    </row>
    <row r="3947" spans="1:21" x14ac:dyDescent="0.2">
      <c r="A3947" s="318">
        <v>42293</v>
      </c>
      <c r="B3947" s="318">
        <v>614.01599099999999</v>
      </c>
      <c r="C3947" s="318">
        <v>-1.7508458170545963E-3</v>
      </c>
      <c r="D3947" s="318">
        <v>1.6955201722256533E-3</v>
      </c>
      <c r="E3947" s="318">
        <v>1.434999046013876E-2</v>
      </c>
      <c r="F3947" s="318">
        <v>1.5453835880149433E-2</v>
      </c>
      <c r="G3947" s="318">
        <v>2.0592222620607344E-4</v>
      </c>
      <c r="H3947" s="318">
        <v>2.1621833751637713E-4</v>
      </c>
      <c r="I3947" s="318">
        <v>-5.9324886883402317E-4</v>
      </c>
      <c r="J3947" s="318">
        <v>0</v>
      </c>
      <c r="K3947" s="318" t="s">
        <v>634</v>
      </c>
      <c r="O3947" s="318">
        <v>0</v>
      </c>
      <c r="P3947" s="318">
        <v>0</v>
      </c>
      <c r="Q3947" s="318">
        <v>0</v>
      </c>
      <c r="R3947" s="318">
        <v>2</v>
      </c>
      <c r="S3947" s="318">
        <v>8.6956521739130432E-2</v>
      </c>
      <c r="T3947" s="318">
        <v>0</v>
      </c>
      <c r="U3947" s="318">
        <v>0</v>
      </c>
    </row>
    <row r="3948" spans="1:21" x14ac:dyDescent="0.2">
      <c r="A3948" s="318">
        <v>42296</v>
      </c>
      <c r="B3948" s="318">
        <v>613.85601799999995</v>
      </c>
      <c r="C3948" s="318">
        <v>-2.6056950518066286E-4</v>
      </c>
      <c r="D3948" s="318">
        <v>2.3476845162824374E-3</v>
      </c>
      <c r="E3948" s="318">
        <v>1.3907495089621571E-2</v>
      </c>
      <c r="F3948" s="318">
        <v>1.4977302404207846E-2</v>
      </c>
      <c r="G3948" s="318">
        <v>1.9341841966784813E-4</v>
      </c>
      <c r="H3948" s="318">
        <v>2.0308934065124055E-4</v>
      </c>
      <c r="I3948" s="318">
        <v>-1.7198262066654008E-3</v>
      </c>
      <c r="J3948" s="318">
        <v>0</v>
      </c>
      <c r="K3948" s="318" t="s">
        <v>634</v>
      </c>
      <c r="O3948" s="318">
        <v>0</v>
      </c>
      <c r="P3948" s="318">
        <v>0</v>
      </c>
      <c r="Q3948" s="318">
        <v>0</v>
      </c>
      <c r="R3948" s="318">
        <v>2</v>
      </c>
      <c r="S3948" s="318">
        <v>8.6956521739130432E-2</v>
      </c>
      <c r="T3948" s="318">
        <v>0</v>
      </c>
      <c r="U3948" s="318">
        <v>0</v>
      </c>
    </row>
    <row r="3949" spans="1:21" x14ac:dyDescent="0.2">
      <c r="A3949" s="318">
        <v>42297</v>
      </c>
      <c r="B3949" s="318">
        <v>613.33300799999995</v>
      </c>
      <c r="C3949" s="318">
        <v>-8.5237077676653681E-4</v>
      </c>
      <c r="D3949" s="318">
        <v>2.0795374834685276E-3</v>
      </c>
      <c r="E3949" s="318">
        <v>1.3912564230345131E-2</v>
      </c>
      <c r="F3949" s="318">
        <v>1.4982761478833217E-2</v>
      </c>
      <c r="G3949" s="318">
        <v>1.935594434634788E-4</v>
      </c>
      <c r="H3949" s="318">
        <v>2.0323741563665275E-4</v>
      </c>
      <c r="I3949" s="318">
        <v>5.1168061884575887E-3</v>
      </c>
      <c r="J3949" s="318">
        <v>0</v>
      </c>
      <c r="K3949" s="318" t="s">
        <v>634</v>
      </c>
      <c r="O3949" s="318">
        <v>0</v>
      </c>
      <c r="P3949" s="318">
        <v>0</v>
      </c>
      <c r="Q3949" s="318">
        <v>0</v>
      </c>
      <c r="R3949" s="318">
        <v>2</v>
      </c>
      <c r="S3949" s="318">
        <v>8.6956521739130432E-2</v>
      </c>
      <c r="T3949" s="318">
        <v>0</v>
      </c>
      <c r="U3949" s="318">
        <v>0</v>
      </c>
    </row>
    <row r="3950" spans="1:21" x14ac:dyDescent="0.2">
      <c r="A3950" s="318">
        <v>42298</v>
      </c>
      <c r="B3950" s="318">
        <v>614.71099900000002</v>
      </c>
      <c r="C3950" s="318">
        <v>2.2442055341580667E-3</v>
      </c>
      <c r="D3950" s="318">
        <v>2.8260603535241505E-3</v>
      </c>
      <c r="E3950" s="318">
        <v>1.3451544391082105E-2</v>
      </c>
      <c r="F3950" s="318">
        <v>1.4486278575011497E-2</v>
      </c>
      <c r="G3950" s="318">
        <v>1.8094404650525244E-4</v>
      </c>
      <c r="H3950" s="318">
        <v>1.8999124883051506E-4</v>
      </c>
      <c r="I3950" s="318">
        <v>6.4369594843398659E-3</v>
      </c>
      <c r="J3950" s="318">
        <v>0</v>
      </c>
      <c r="K3950" s="318" t="s">
        <v>634</v>
      </c>
      <c r="O3950" s="318">
        <v>0</v>
      </c>
      <c r="P3950" s="318">
        <v>0</v>
      </c>
      <c r="Q3950" s="318">
        <v>0</v>
      </c>
      <c r="R3950" s="318">
        <v>2</v>
      </c>
      <c r="S3950" s="318">
        <v>8.6956521739130432E-2</v>
      </c>
      <c r="T3950" s="318">
        <v>0</v>
      </c>
      <c r="U3950" s="318">
        <v>0</v>
      </c>
    </row>
    <row r="3951" spans="1:21" x14ac:dyDescent="0.2">
      <c r="A3951" s="318">
        <v>42299</v>
      </c>
      <c r="B3951" s="318">
        <v>615.625</v>
      </c>
      <c r="C3951" s="318">
        <v>1.485774892197006E-3</v>
      </c>
      <c r="D3951" s="318">
        <v>3.2149255586312259E-3</v>
      </c>
      <c r="E3951" s="318">
        <v>1.327992672015421E-2</v>
      </c>
      <c r="F3951" s="318">
        <v>1.4301459544781457E-2</v>
      </c>
      <c r="G3951" s="318">
        <v>1.7635645369266576E-4</v>
      </c>
      <c r="H3951" s="318">
        <v>1.8517427637729906E-4</v>
      </c>
      <c r="I3951" s="318">
        <v>1.965858472641548E-2</v>
      </c>
      <c r="J3951" s="318">
        <v>0</v>
      </c>
      <c r="K3951" s="318" t="s">
        <v>634</v>
      </c>
      <c r="O3951" s="318">
        <v>0</v>
      </c>
      <c r="P3951" s="318">
        <v>0</v>
      </c>
      <c r="Q3951" s="318">
        <v>0</v>
      </c>
      <c r="R3951" s="318">
        <v>2</v>
      </c>
      <c r="S3951" s="318">
        <v>8.6956521739130432E-2</v>
      </c>
      <c r="T3951" s="318">
        <v>0</v>
      </c>
      <c r="U3951" s="318">
        <v>0</v>
      </c>
    </row>
    <row r="3952" spans="1:21" x14ac:dyDescent="0.2">
      <c r="A3952" s="318">
        <v>42300</v>
      </c>
      <c r="B3952" s="318">
        <v>623.82098399999995</v>
      </c>
      <c r="C3952" s="318">
        <v>1.3225430668426299E-2</v>
      </c>
      <c r="D3952" s="318">
        <v>4.5758737835492934E-3</v>
      </c>
      <c r="E3952" s="318">
        <v>1.2735031617160907E-2</v>
      </c>
      <c r="F3952" s="318">
        <v>1.3714649433865592E-2</v>
      </c>
      <c r="G3952" s="318">
        <v>1.6218103029008794E-4</v>
      </c>
      <c r="H3952" s="318">
        <v>1.7029008180459234E-4</v>
      </c>
      <c r="I3952" s="318">
        <v>2.0836368087821678E-2</v>
      </c>
      <c r="J3952" s="318">
        <v>0</v>
      </c>
      <c r="K3952" s="318" t="s">
        <v>634</v>
      </c>
      <c r="O3952" s="318">
        <v>0</v>
      </c>
      <c r="P3952" s="318">
        <v>0</v>
      </c>
      <c r="Q3952" s="318">
        <v>0</v>
      </c>
      <c r="R3952" s="318">
        <v>2</v>
      </c>
      <c r="S3952" s="318">
        <v>8.6956521739130432E-2</v>
      </c>
      <c r="T3952" s="318">
        <v>0</v>
      </c>
      <c r="U3952" s="318">
        <v>0</v>
      </c>
    </row>
    <row r="3953" spans="1:21" x14ac:dyDescent="0.2">
      <c r="A3953" s="318">
        <v>42303</v>
      </c>
      <c r="B3953" s="318">
        <v>623.53002900000001</v>
      </c>
      <c r="C3953" s="318">
        <v>-4.6651664566671128E-4</v>
      </c>
      <c r="D3953" s="318">
        <v>3.4513913408193721E-3</v>
      </c>
      <c r="E3953" s="318">
        <v>1.2036575659476263E-2</v>
      </c>
      <c r="F3953" s="318">
        <v>1.2962466094820589E-2</v>
      </c>
      <c r="G3953" s="318">
        <v>1.4487915360629643E-4</v>
      </c>
      <c r="H3953" s="318">
        <v>1.5212311128661127E-4</v>
      </c>
      <c r="I3953" s="318">
        <v>2.8236756568595273E-2</v>
      </c>
      <c r="J3953" s="318">
        <v>0</v>
      </c>
      <c r="K3953" s="318" t="s">
        <v>634</v>
      </c>
      <c r="O3953" s="318">
        <v>0</v>
      </c>
      <c r="P3953" s="318">
        <v>0</v>
      </c>
      <c r="Q3953" s="318">
        <v>0</v>
      </c>
      <c r="R3953" s="318">
        <v>2</v>
      </c>
      <c r="S3953" s="318">
        <v>8.6956521739130432E-2</v>
      </c>
      <c r="T3953" s="318">
        <v>0</v>
      </c>
      <c r="U3953" s="318">
        <v>0</v>
      </c>
    </row>
    <row r="3954" spans="1:21" x14ac:dyDescent="0.2">
      <c r="A3954" s="318">
        <v>42304</v>
      </c>
      <c r="B3954" s="318">
        <v>616.05401600000005</v>
      </c>
      <c r="C3954" s="318">
        <v>-1.2062277948299938E-2</v>
      </c>
      <c r="D3954" s="318">
        <v>3.6555776837475596E-3</v>
      </c>
      <c r="E3954" s="318">
        <v>1.1715969453037602E-2</v>
      </c>
      <c r="F3954" s="318">
        <v>1.2617197872502033E-2</v>
      </c>
      <c r="G3954" s="318">
        <v>1.3726394022451019E-4</v>
      </c>
      <c r="H3954" s="318">
        <v>1.4412713723573571E-4</v>
      </c>
      <c r="I3954" s="318">
        <v>1.8444808299258948E-2</v>
      </c>
      <c r="J3954" s="318">
        <v>0</v>
      </c>
      <c r="K3954" s="318" t="s">
        <v>634</v>
      </c>
      <c r="O3954" s="318">
        <v>0</v>
      </c>
      <c r="P3954" s="318">
        <v>0</v>
      </c>
      <c r="Q3954" s="318">
        <v>0</v>
      </c>
      <c r="R3954" s="318">
        <v>2</v>
      </c>
      <c r="S3954" s="318">
        <v>8.6956521739130432E-2</v>
      </c>
      <c r="T3954" s="318">
        <v>0</v>
      </c>
      <c r="U3954" s="318">
        <v>0</v>
      </c>
    </row>
    <row r="3955" spans="1:21" x14ac:dyDescent="0.2">
      <c r="A3955" s="318">
        <v>42305</v>
      </c>
      <c r="B3955" s="318">
        <v>622.75897199999997</v>
      </c>
      <c r="C3955" s="318">
        <v>1.0824913103131717E-2</v>
      </c>
      <c r="D3955" s="318">
        <v>4.1075767916966058E-3</v>
      </c>
      <c r="E3955" s="318">
        <v>1.1804645534804077E-2</v>
      </c>
      <c r="F3955" s="318">
        <v>1.2712695191327467E-2</v>
      </c>
      <c r="G3955" s="318">
        <v>1.3934965620236982E-4</v>
      </c>
      <c r="H3955" s="318">
        <v>1.4631713901248832E-4</v>
      </c>
      <c r="I3955" s="318">
        <v>1.2221158957880304E-2</v>
      </c>
      <c r="J3955" s="318">
        <v>0</v>
      </c>
      <c r="K3955" s="318" t="s">
        <v>634</v>
      </c>
      <c r="O3955" s="318">
        <v>0</v>
      </c>
      <c r="P3955" s="318">
        <v>0</v>
      </c>
      <c r="Q3955" s="318">
        <v>0</v>
      </c>
      <c r="R3955" s="318">
        <v>2</v>
      </c>
      <c r="S3955" s="318">
        <v>8.6956521739130432E-2</v>
      </c>
      <c r="T3955" s="318">
        <v>0</v>
      </c>
      <c r="U3955" s="318">
        <v>0</v>
      </c>
    </row>
    <row r="3956" spans="1:21" x14ac:dyDescent="0.2">
      <c r="A3956" s="318">
        <v>42310</v>
      </c>
      <c r="B3956" s="318">
        <v>617.92297399999995</v>
      </c>
      <c r="C3956" s="318">
        <v>4.3497056744604776E-3</v>
      </c>
      <c r="D3956" s="318">
        <v>2.8945468517926286E-3</v>
      </c>
      <c r="E3956" s="318">
        <v>1.1561533387416379E-2</v>
      </c>
      <c r="F3956" s="318">
        <v>1.2450882109525331E-2</v>
      </c>
      <c r="G3956" s="318">
        <v>1.3366905426834364E-4</v>
      </c>
      <c r="H3956" s="318">
        <v>1.4035250698176083E-4</v>
      </c>
      <c r="I3956" s="318">
        <v>1.1048928537831114E-2</v>
      </c>
      <c r="J3956" s="318">
        <v>0</v>
      </c>
      <c r="K3956" s="318" t="s">
        <v>634</v>
      </c>
      <c r="O3956" s="318">
        <v>0</v>
      </c>
      <c r="P3956" s="318">
        <v>0</v>
      </c>
      <c r="Q3956" s="318">
        <v>0</v>
      </c>
      <c r="R3956" s="318">
        <v>4</v>
      </c>
      <c r="S3956" s="318">
        <v>0.17391304347826086</v>
      </c>
      <c r="T3956" s="318">
        <v>0</v>
      </c>
      <c r="U3956" s="318">
        <v>0</v>
      </c>
    </row>
    <row r="3957" spans="1:21" x14ac:dyDescent="0.2">
      <c r="A3957" s="318">
        <v>42311</v>
      </c>
      <c r="B3957" s="318">
        <v>623.60797100000002</v>
      </c>
      <c r="C3957" s="318">
        <v>9.1581071847956393E-3</v>
      </c>
      <c r="D3957" s="318">
        <v>1.7345053257760549E-3</v>
      </c>
      <c r="E3957" s="318">
        <v>9.3447787337926167E-3</v>
      </c>
      <c r="F3957" s="318">
        <v>1.0063607867161279E-2</v>
      </c>
      <c r="G3957" s="318">
        <v>8.7324889583542754E-5</v>
      </c>
      <c r="H3957" s="318">
        <v>9.1691134062719896E-5</v>
      </c>
      <c r="I3957" s="318">
        <v>8.9313709567615755E-3</v>
      </c>
      <c r="J3957" s="318">
        <v>0</v>
      </c>
      <c r="K3957" s="318" t="s">
        <v>634</v>
      </c>
      <c r="O3957" s="318">
        <v>0</v>
      </c>
      <c r="P3957" s="318">
        <v>0</v>
      </c>
      <c r="Q3957" s="318">
        <v>0</v>
      </c>
      <c r="R3957" s="318">
        <v>4</v>
      </c>
      <c r="S3957" s="318">
        <v>0.17391304347826086</v>
      </c>
      <c r="T3957" s="318">
        <v>0</v>
      </c>
      <c r="U3957" s="318">
        <v>0</v>
      </c>
    </row>
    <row r="3958" spans="1:21" x14ac:dyDescent="0.2">
      <c r="A3958" s="318">
        <v>42312</v>
      </c>
      <c r="B3958" s="318">
        <v>633.76599099999999</v>
      </c>
      <c r="C3958" s="318">
        <v>1.6157867600073084E-2</v>
      </c>
      <c r="D3958" s="318">
        <v>1.5854116211926781E-3</v>
      </c>
      <c r="E3958" s="318">
        <v>9.0716863348361317E-3</v>
      </c>
      <c r="F3958" s="318">
        <v>9.7695083605927567E-3</v>
      </c>
      <c r="G3958" s="318">
        <v>8.2295492957652601E-5</v>
      </c>
      <c r="H3958" s="318">
        <v>8.6410267605535233E-5</v>
      </c>
      <c r="I3958" s="318">
        <v>1.4370020667737583E-2</v>
      </c>
      <c r="J3958" s="318">
        <v>0</v>
      </c>
      <c r="K3958" s="318" t="s">
        <v>634</v>
      </c>
      <c r="O3958" s="318">
        <v>0</v>
      </c>
      <c r="P3958" s="318">
        <v>0</v>
      </c>
      <c r="Q3958" s="318">
        <v>0</v>
      </c>
      <c r="R3958" s="318">
        <v>4</v>
      </c>
      <c r="S3958" s="318">
        <v>0.17391304347826086</v>
      </c>
      <c r="T3958" s="318">
        <v>0</v>
      </c>
      <c r="U3958" s="318">
        <v>0</v>
      </c>
    </row>
    <row r="3959" spans="1:21" x14ac:dyDescent="0.2">
      <c r="A3959" s="318">
        <v>42313</v>
      </c>
      <c r="B3959" s="318">
        <v>628.63299600000005</v>
      </c>
      <c r="C3959" s="318">
        <v>-8.1321726979550531E-3</v>
      </c>
      <c r="D3959" s="318">
        <v>4.2999982609344937E-4</v>
      </c>
      <c r="E3959" s="318">
        <v>8.6623289005224278E-3</v>
      </c>
      <c r="F3959" s="318">
        <v>9.3286618928703057E-3</v>
      </c>
      <c r="G3959" s="318">
        <v>7.5035941980826107E-5</v>
      </c>
      <c r="H3959" s="318">
        <v>7.8787739079867419E-5</v>
      </c>
      <c r="I3959" s="318">
        <v>1.963575559091809E-2</v>
      </c>
      <c r="J3959" s="318">
        <v>0</v>
      </c>
      <c r="K3959" s="318" t="s">
        <v>634</v>
      </c>
      <c r="O3959" s="318">
        <v>0</v>
      </c>
      <c r="P3959" s="318">
        <v>0</v>
      </c>
      <c r="Q3959" s="318">
        <v>0</v>
      </c>
      <c r="R3959" s="318">
        <v>4</v>
      </c>
      <c r="S3959" s="318">
        <v>0.17391304347826086</v>
      </c>
      <c r="T3959" s="318">
        <v>0</v>
      </c>
      <c r="U3959" s="318">
        <v>0</v>
      </c>
    </row>
    <row r="3960" spans="1:21" x14ac:dyDescent="0.2">
      <c r="A3960" s="318">
        <v>42314</v>
      </c>
      <c r="B3960" s="318">
        <v>626.89099099999999</v>
      </c>
      <c r="C3960" s="318">
        <v>-2.7749467726168081E-3</v>
      </c>
      <c r="D3960" s="318">
        <v>9.3833475517981037E-4</v>
      </c>
      <c r="E3960" s="318">
        <v>8.1021916234856311E-3</v>
      </c>
      <c r="F3960" s="318">
        <v>8.7254371329845253E-3</v>
      </c>
      <c r="G3960" s="318">
        <v>6.5645509103680734E-5</v>
      </c>
      <c r="H3960" s="318">
        <v>6.8927784558864773E-5</v>
      </c>
      <c r="I3960" s="318">
        <v>1.0283576696685875E-2</v>
      </c>
      <c r="J3960" s="318">
        <v>0</v>
      </c>
      <c r="K3960" s="318" t="s">
        <v>634</v>
      </c>
      <c r="O3960" s="318">
        <v>0</v>
      </c>
      <c r="P3960" s="318">
        <v>0</v>
      </c>
      <c r="Q3960" s="318">
        <v>0</v>
      </c>
      <c r="R3960" s="318">
        <v>4</v>
      </c>
      <c r="S3960" s="318">
        <v>0.17391304347826086</v>
      </c>
      <c r="T3960" s="318">
        <v>0</v>
      </c>
      <c r="U3960" s="318">
        <v>0</v>
      </c>
    </row>
    <row r="3961" spans="1:21" x14ac:dyDescent="0.2">
      <c r="A3961" s="318">
        <v>42317</v>
      </c>
      <c r="B3961" s="318">
        <v>628.52002000000005</v>
      </c>
      <c r="C3961" s="318">
        <v>2.5952136790850745E-3</v>
      </c>
      <c r="D3961" s="318">
        <v>7.4109982140424199E-4</v>
      </c>
      <c r="E3961" s="318">
        <v>8.0037874442224505E-3</v>
      </c>
      <c r="F3961" s="318">
        <v>8.6194634014703318E-3</v>
      </c>
      <c r="G3961" s="318">
        <v>6.4060613452292944E-5</v>
      </c>
      <c r="H3961" s="318">
        <v>6.7263644124907596E-5</v>
      </c>
      <c r="I3961" s="318">
        <v>1.1911545393982958E-2</v>
      </c>
      <c r="J3961" s="318">
        <v>0</v>
      </c>
      <c r="K3961" s="318" t="s">
        <v>634</v>
      </c>
      <c r="O3961" s="318">
        <v>0</v>
      </c>
      <c r="P3961" s="318">
        <v>0</v>
      </c>
      <c r="Q3961" s="318">
        <v>0</v>
      </c>
      <c r="R3961" s="318">
        <v>4</v>
      </c>
      <c r="S3961" s="318">
        <v>0.17391304347826086</v>
      </c>
      <c r="T3961" s="318">
        <v>0</v>
      </c>
      <c r="U3961" s="318">
        <v>0</v>
      </c>
    </row>
    <row r="3962" spans="1:21" x14ac:dyDescent="0.2">
      <c r="A3962" s="318">
        <v>42318</v>
      </c>
      <c r="B3962" s="318">
        <v>624.03601100000003</v>
      </c>
      <c r="C3962" s="318">
        <v>-7.1598045025450825E-3</v>
      </c>
      <c r="D3962" s="318">
        <v>8.604705980015425E-4</v>
      </c>
      <c r="E3962" s="318">
        <v>7.8581718511749627E-3</v>
      </c>
      <c r="F3962" s="318">
        <v>8.4626466089576524E-3</v>
      </c>
      <c r="G3962" s="318">
        <v>6.1750864842598533E-5</v>
      </c>
      <c r="H3962" s="318">
        <v>6.4838408084728463E-5</v>
      </c>
      <c r="I3962" s="318">
        <v>1.7412416333149904E-2</v>
      </c>
      <c r="J3962" s="318">
        <v>0</v>
      </c>
      <c r="K3962" s="318" t="s">
        <v>634</v>
      </c>
      <c r="O3962" s="318">
        <v>0</v>
      </c>
      <c r="P3962" s="318">
        <v>0</v>
      </c>
      <c r="Q3962" s="318">
        <v>0</v>
      </c>
      <c r="R3962" s="318">
        <v>4</v>
      </c>
      <c r="S3962" s="318">
        <v>0.17391304347826086</v>
      </c>
      <c r="T3962" s="318">
        <v>0</v>
      </c>
      <c r="U3962" s="318">
        <v>0</v>
      </c>
    </row>
    <row r="3963" spans="1:21" x14ac:dyDescent="0.2">
      <c r="A3963" s="318">
        <v>42319</v>
      </c>
      <c r="B3963" s="318">
        <v>623.52398700000003</v>
      </c>
      <c r="C3963" s="318">
        <v>-8.2084072841401789E-4</v>
      </c>
      <c r="D3963" s="318">
        <v>1.05279039427042E-3</v>
      </c>
      <c r="E3963" s="318">
        <v>7.7599892725859114E-3</v>
      </c>
      <c r="F3963" s="318">
        <v>8.3569115243232895E-3</v>
      </c>
      <c r="G3963" s="318">
        <v>6.0217433510648423E-5</v>
      </c>
      <c r="H3963" s="318">
        <v>6.322830518618085E-5</v>
      </c>
      <c r="I3963" s="318">
        <v>1.6310435054861083E-2</v>
      </c>
      <c r="J3963" s="318">
        <v>0</v>
      </c>
      <c r="K3963" s="318" t="s">
        <v>634</v>
      </c>
      <c r="O3963" s="318">
        <v>0</v>
      </c>
      <c r="P3963" s="318">
        <v>0</v>
      </c>
      <c r="Q3963" s="318">
        <v>0</v>
      </c>
      <c r="R3963" s="318">
        <v>4</v>
      </c>
      <c r="S3963" s="318">
        <v>0.17391304347826086</v>
      </c>
      <c r="T3963" s="318">
        <v>0</v>
      </c>
      <c r="U3963" s="318">
        <v>0</v>
      </c>
    </row>
    <row r="3964" spans="1:21" x14ac:dyDescent="0.2">
      <c r="A3964" s="318">
        <v>42320</v>
      </c>
      <c r="B3964" s="318">
        <v>611.5</v>
      </c>
      <c r="C3964" s="318">
        <v>-1.9472280784529731E-2</v>
      </c>
      <c r="D3964" s="318">
        <v>2.7349455554983708E-4</v>
      </c>
      <c r="E3964" s="318">
        <v>8.9318795662845472E-3</v>
      </c>
      <c r="F3964" s="318">
        <v>9.6189472252295113E-3</v>
      </c>
      <c r="G3964" s="318">
        <v>7.977847258661144E-5</v>
      </c>
      <c r="H3964" s="318">
        <v>8.3767396215942013E-5</v>
      </c>
      <c r="I3964" s="318">
        <v>2.0147059194527955E-2</v>
      </c>
      <c r="J3964" s="318">
        <v>0</v>
      </c>
      <c r="K3964" s="318" t="s">
        <v>634</v>
      </c>
      <c r="O3964" s="318">
        <v>0</v>
      </c>
      <c r="P3964" s="318">
        <v>0</v>
      </c>
      <c r="Q3964" s="318">
        <v>0</v>
      </c>
      <c r="R3964" s="318">
        <v>4</v>
      </c>
      <c r="S3964" s="318">
        <v>0.17391304347826086</v>
      </c>
      <c r="T3964" s="318">
        <v>0</v>
      </c>
      <c r="U3964" s="318">
        <v>0</v>
      </c>
    </row>
    <row r="3965" spans="1:21" x14ac:dyDescent="0.2">
      <c r="A3965" s="318">
        <v>42321</v>
      </c>
      <c r="B3965" s="318">
        <v>608.86901899999998</v>
      </c>
      <c r="C3965" s="318">
        <v>-4.3117860830511855E-3</v>
      </c>
      <c r="D3965" s="318">
        <v>-4.8422135975352684E-4</v>
      </c>
      <c r="E3965" s="318">
        <v>8.5913971563645851E-3</v>
      </c>
      <c r="F3965" s="318">
        <v>9.2522738607003219E-3</v>
      </c>
      <c r="G3965" s="318">
        <v>7.3812105098389482E-5</v>
      </c>
      <c r="H3965" s="318">
        <v>7.7502710353308962E-5</v>
      </c>
      <c r="I3965" s="318">
        <v>9.8568366985761491E-3</v>
      </c>
      <c r="J3965" s="318">
        <v>0</v>
      </c>
      <c r="K3965" s="318" t="s">
        <v>634</v>
      </c>
      <c r="O3965" s="318">
        <v>0</v>
      </c>
      <c r="P3965" s="318">
        <v>0</v>
      </c>
      <c r="Q3965" s="318">
        <v>0</v>
      </c>
      <c r="R3965" s="318">
        <v>4</v>
      </c>
      <c r="S3965" s="318">
        <v>0.17391304347826086</v>
      </c>
      <c r="T3965" s="318">
        <v>0</v>
      </c>
      <c r="U3965" s="318">
        <v>0</v>
      </c>
    </row>
    <row r="3966" spans="1:21" x14ac:dyDescent="0.2">
      <c r="A3966" s="318">
        <v>42324</v>
      </c>
      <c r="B3966" s="318">
        <v>613.10998500000005</v>
      </c>
      <c r="C3966" s="318">
        <v>6.9411716789478566E-3</v>
      </c>
      <c r="D3966" s="318">
        <v>-7.0315764705790817E-5</v>
      </c>
      <c r="E3966" s="318">
        <v>8.7354924061477587E-3</v>
      </c>
      <c r="F3966" s="318">
        <v>9.4074533604668175E-3</v>
      </c>
      <c r="G3966" s="318">
        <v>7.6308827577865166E-5</v>
      </c>
      <c r="H3966" s="318">
        <v>8.0124268956758429E-5</v>
      </c>
      <c r="I3966" s="318">
        <v>3.1515906655139037E-3</v>
      </c>
      <c r="J3966" s="318">
        <v>0</v>
      </c>
      <c r="K3966" s="318" t="s">
        <v>634</v>
      </c>
      <c r="O3966" s="318">
        <v>0</v>
      </c>
      <c r="P3966" s="318">
        <v>0</v>
      </c>
      <c r="Q3966" s="318">
        <v>0</v>
      </c>
      <c r="R3966" s="318">
        <v>3</v>
      </c>
      <c r="S3966" s="318">
        <v>0.13043478260869565</v>
      </c>
      <c r="T3966" s="318">
        <v>0</v>
      </c>
      <c r="U3966" s="318">
        <v>0</v>
      </c>
    </row>
    <row r="3967" spans="1:21" x14ac:dyDescent="0.2">
      <c r="A3967" s="318">
        <v>42325</v>
      </c>
      <c r="B3967" s="318">
        <v>622.057007</v>
      </c>
      <c r="C3967" s="318">
        <v>1.4487398941749866E-2</v>
      </c>
      <c r="D3967" s="318">
        <v>6.3196844705280591E-4</v>
      </c>
      <c r="E3967" s="318">
        <v>9.2943804181620966E-3</v>
      </c>
      <c r="F3967" s="318">
        <v>1.0009332758020718E-2</v>
      </c>
      <c r="G3967" s="318">
        <v>8.638550735751503E-5</v>
      </c>
      <c r="H3967" s="318">
        <v>9.0704782725390786E-5</v>
      </c>
      <c r="I3967" s="318">
        <v>7.2679513942034884E-3</v>
      </c>
      <c r="J3967" s="318">
        <v>0</v>
      </c>
      <c r="K3967" s="318" t="s">
        <v>634</v>
      </c>
      <c r="O3967" s="318">
        <v>0</v>
      </c>
      <c r="P3967" s="318">
        <v>0</v>
      </c>
      <c r="Q3967" s="318">
        <v>0</v>
      </c>
      <c r="R3967" s="318">
        <v>3</v>
      </c>
      <c r="S3967" s="318">
        <v>0.13043478260869565</v>
      </c>
      <c r="T3967" s="318">
        <v>0</v>
      </c>
      <c r="U3967" s="318">
        <v>0</v>
      </c>
    </row>
    <row r="3968" spans="1:21" x14ac:dyDescent="0.2">
      <c r="A3968" s="318">
        <v>42326</v>
      </c>
      <c r="B3968" s="318">
        <v>627.12200900000005</v>
      </c>
      <c r="C3968" s="318">
        <v>8.1093737440760053E-3</v>
      </c>
      <c r="D3968" s="318">
        <v>1.0587181861405458E-3</v>
      </c>
      <c r="E3968" s="318">
        <v>9.4276032268515685E-3</v>
      </c>
      <c r="F3968" s="318">
        <v>1.0152803475070919E-2</v>
      </c>
      <c r="G3968" s="318">
        <v>8.8879702602942095E-5</v>
      </c>
      <c r="H3968" s="318">
        <v>9.3323687733089201E-5</v>
      </c>
      <c r="I3968" s="318">
        <v>1.9888606089924394E-2</v>
      </c>
      <c r="J3968" s="318">
        <v>0</v>
      </c>
      <c r="K3968" s="318" t="s">
        <v>634</v>
      </c>
      <c r="O3968" s="318">
        <v>0</v>
      </c>
      <c r="P3968" s="318">
        <v>0</v>
      </c>
      <c r="Q3968" s="318">
        <v>0</v>
      </c>
      <c r="R3968" s="318">
        <v>3</v>
      </c>
      <c r="S3968" s="318">
        <v>0.13043478260869565</v>
      </c>
      <c r="T3968" s="318">
        <v>0</v>
      </c>
      <c r="U3968" s="318">
        <v>0</v>
      </c>
    </row>
    <row r="3969" spans="1:21" x14ac:dyDescent="0.2">
      <c r="A3969" s="318">
        <v>42327</v>
      </c>
      <c r="B3969" s="318">
        <v>628.15197799999999</v>
      </c>
      <c r="C3969" s="318">
        <v>1.6410269659152712E-3</v>
      </c>
      <c r="D3969" s="318">
        <v>1.0299953971766032E-3</v>
      </c>
      <c r="E3969" s="318">
        <v>9.4247292543362012E-3</v>
      </c>
      <c r="F3969" s="318">
        <v>1.0149708427746677E-2</v>
      </c>
      <c r="G3969" s="318">
        <v>8.8825521517540596E-5</v>
      </c>
      <c r="H3969" s="318">
        <v>9.3266797593417633E-5</v>
      </c>
      <c r="I3969" s="318">
        <v>2.609652535298726E-2</v>
      </c>
      <c r="J3969" s="318">
        <v>0</v>
      </c>
      <c r="K3969" s="318" t="s">
        <v>634</v>
      </c>
      <c r="O3969" s="318">
        <v>0</v>
      </c>
      <c r="P3969" s="318">
        <v>0</v>
      </c>
      <c r="Q3969" s="318">
        <v>0</v>
      </c>
      <c r="R3969" s="318">
        <v>3</v>
      </c>
      <c r="S3969" s="318">
        <v>0.13043478260869565</v>
      </c>
      <c r="T3969" s="318">
        <v>0</v>
      </c>
      <c r="U3969" s="318">
        <v>0</v>
      </c>
    </row>
    <row r="3970" spans="1:21" x14ac:dyDescent="0.2">
      <c r="A3970" s="318">
        <v>42328</v>
      </c>
      <c r="B3970" s="318">
        <v>625.80602999999996</v>
      </c>
      <c r="C3970" s="318">
        <v>-3.7416735201587169E-3</v>
      </c>
      <c r="D3970" s="318">
        <v>7.8106928230252111E-4</v>
      </c>
      <c r="E3970" s="318">
        <v>9.4809553084997771E-3</v>
      </c>
      <c r="F3970" s="318">
        <v>1.0210259562999759E-2</v>
      </c>
      <c r="G3970" s="318">
        <v>8.9888513561770113E-5</v>
      </c>
      <c r="H3970" s="318">
        <v>9.4382939239858623E-5</v>
      </c>
      <c r="I3970" s="318">
        <v>3.7663294284009156E-2</v>
      </c>
      <c r="J3970" s="318">
        <v>0</v>
      </c>
      <c r="K3970" s="318" t="s">
        <v>634</v>
      </c>
      <c r="O3970" s="318">
        <v>0</v>
      </c>
      <c r="P3970" s="318">
        <v>0</v>
      </c>
      <c r="Q3970" s="318">
        <v>0</v>
      </c>
      <c r="R3970" s="318">
        <v>3</v>
      </c>
      <c r="S3970" s="318">
        <v>0.13043478260869565</v>
      </c>
      <c r="T3970" s="318">
        <v>0</v>
      </c>
      <c r="U3970" s="318">
        <v>0</v>
      </c>
    </row>
    <row r="3971" spans="1:21" x14ac:dyDescent="0.2">
      <c r="A3971" s="318">
        <v>42331</v>
      </c>
      <c r="B3971" s="318">
        <v>624.95599400000003</v>
      </c>
      <c r="C3971" s="318">
        <v>-1.3592291971767389E-3</v>
      </c>
      <c r="D3971" s="318">
        <v>8.6561669654757373E-5</v>
      </c>
      <c r="E3971" s="318">
        <v>9.0480933383881371E-3</v>
      </c>
      <c r="F3971" s="318">
        <v>9.7441005182641472E-3</v>
      </c>
      <c r="G3971" s="318">
        <v>8.1867993060183775E-5</v>
      </c>
      <c r="H3971" s="318">
        <v>8.5961392713192964E-5</v>
      </c>
      <c r="I3971" s="318">
        <v>3.1997552782448806E-2</v>
      </c>
      <c r="J3971" s="318">
        <v>0</v>
      </c>
      <c r="K3971" s="318" t="s">
        <v>634</v>
      </c>
      <c r="O3971" s="318">
        <v>0</v>
      </c>
      <c r="P3971" s="318">
        <v>0</v>
      </c>
      <c r="Q3971" s="318">
        <v>0</v>
      </c>
      <c r="R3971" s="318">
        <v>3</v>
      </c>
      <c r="S3971" s="318">
        <v>0.13043478260869565</v>
      </c>
      <c r="T3971" s="318">
        <v>0</v>
      </c>
      <c r="U3971" s="318">
        <v>0</v>
      </c>
    </row>
    <row r="3972" spans="1:21" x14ac:dyDescent="0.2">
      <c r="A3972" s="318">
        <v>42332</v>
      </c>
      <c r="B3972" s="318">
        <v>624.84600799999998</v>
      </c>
      <c r="C3972" s="318">
        <v>-1.7600547944073952E-4</v>
      </c>
      <c r="D3972" s="318">
        <v>1.0039553471313697E-4</v>
      </c>
      <c r="E3972" s="318">
        <v>9.0474275023243733E-3</v>
      </c>
      <c r="F3972" s="318">
        <v>9.7433834640416328E-3</v>
      </c>
      <c r="G3972" s="318">
        <v>8.1855944409815455E-5</v>
      </c>
      <c r="H3972" s="318">
        <v>8.5948741630306237E-5</v>
      </c>
      <c r="I3972" s="318">
        <v>3.0397445796735072E-2</v>
      </c>
      <c r="J3972" s="318">
        <v>0</v>
      </c>
      <c r="K3972" s="318" t="s">
        <v>634</v>
      </c>
      <c r="O3972" s="318">
        <v>0</v>
      </c>
      <c r="P3972" s="318">
        <v>0</v>
      </c>
      <c r="Q3972" s="318">
        <v>0</v>
      </c>
      <c r="R3972" s="318">
        <v>3</v>
      </c>
      <c r="S3972" s="318">
        <v>0.13043478260869565</v>
      </c>
      <c r="T3972" s="318">
        <v>0</v>
      </c>
      <c r="U3972" s="318">
        <v>0</v>
      </c>
    </row>
    <row r="3973" spans="1:21" x14ac:dyDescent="0.2">
      <c r="A3973" s="318">
        <v>42333</v>
      </c>
      <c r="B3973" s="318">
        <v>624.49499500000002</v>
      </c>
      <c r="C3973" s="318">
        <v>-5.6191705610095363E-4</v>
      </c>
      <c r="D3973" s="318">
        <v>6.4803176767499354E-4</v>
      </c>
      <c r="E3973" s="318">
        <v>8.6119942684408611E-3</v>
      </c>
      <c r="F3973" s="318">
        <v>9.2744553660132345E-3</v>
      </c>
      <c r="G3973" s="318">
        <v>7.4166445279658246E-5</v>
      </c>
      <c r="H3973" s="318">
        <v>7.787476754364116E-5</v>
      </c>
      <c r="I3973" s="318">
        <v>2.3432724088165328E-2</v>
      </c>
      <c r="J3973" s="318">
        <v>0</v>
      </c>
      <c r="K3973" s="318" t="s">
        <v>634</v>
      </c>
      <c r="O3973" s="318">
        <v>0</v>
      </c>
      <c r="P3973" s="318">
        <v>0</v>
      </c>
      <c r="Q3973" s="318">
        <v>0</v>
      </c>
      <c r="R3973" s="318">
        <v>3</v>
      </c>
      <c r="S3973" s="318">
        <v>0.13043478260869565</v>
      </c>
      <c r="T3973" s="318">
        <v>0</v>
      </c>
      <c r="U3973" s="318">
        <v>0</v>
      </c>
    </row>
    <row r="3974" spans="1:21" x14ac:dyDescent="0.2">
      <c r="A3974" s="318">
        <v>42334</v>
      </c>
      <c r="B3974" s="318">
        <v>628.283997</v>
      </c>
      <c r="C3974" s="318">
        <v>6.0489736458119768E-3</v>
      </c>
      <c r="D3974" s="318">
        <v>4.2060607923119622E-4</v>
      </c>
      <c r="E3974" s="318">
        <v>8.3900059407880177E-3</v>
      </c>
      <c r="F3974" s="318">
        <v>9.035391013156327E-3</v>
      </c>
      <c r="G3974" s="318">
        <v>7.0392199686458232E-5</v>
      </c>
      <c r="H3974" s="318">
        <v>7.391180967078115E-5</v>
      </c>
      <c r="I3974" s="318">
        <v>2.58434633298887E-2</v>
      </c>
      <c r="J3974" s="318">
        <v>0</v>
      </c>
      <c r="K3974" s="318" t="s">
        <v>634</v>
      </c>
      <c r="O3974" s="318">
        <v>0</v>
      </c>
      <c r="P3974" s="318">
        <v>0</v>
      </c>
      <c r="Q3974" s="318">
        <v>0</v>
      </c>
      <c r="R3974" s="318">
        <v>3</v>
      </c>
      <c r="S3974" s="318">
        <v>0.13043478260869565</v>
      </c>
      <c r="T3974" s="318">
        <v>0</v>
      </c>
      <c r="U3974" s="318">
        <v>0</v>
      </c>
    </row>
    <row r="3975" spans="1:21" x14ac:dyDescent="0.2">
      <c r="A3975" s="318">
        <v>42335</v>
      </c>
      <c r="B3975" s="318">
        <v>625.419983</v>
      </c>
      <c r="C3975" s="318">
        <v>-4.5688919040285259E-3</v>
      </c>
      <c r="D3975" s="318">
        <v>7.6236059533906376E-4</v>
      </c>
      <c r="E3975" s="318">
        <v>8.0070795770629238E-3</v>
      </c>
      <c r="F3975" s="318">
        <v>8.6230087752985334E-3</v>
      </c>
      <c r="G3975" s="318">
        <v>6.4113323353418166E-5</v>
      </c>
      <c r="H3975" s="318">
        <v>6.7318989521089072E-5</v>
      </c>
      <c r="I3975" s="318">
        <v>2.6644017711764681E-2</v>
      </c>
      <c r="J3975" s="318">
        <v>0</v>
      </c>
      <c r="K3975" s="318" t="s">
        <v>634</v>
      </c>
      <c r="O3975" s="318">
        <v>0</v>
      </c>
      <c r="P3975" s="318">
        <v>0</v>
      </c>
      <c r="Q3975" s="318">
        <v>0</v>
      </c>
      <c r="R3975" s="318">
        <v>3</v>
      </c>
      <c r="S3975" s="318">
        <v>0.13043478260869565</v>
      </c>
      <c r="T3975" s="318">
        <v>0</v>
      </c>
      <c r="U3975" s="318">
        <v>0</v>
      </c>
    </row>
    <row r="3976" spans="1:21" x14ac:dyDescent="0.2">
      <c r="A3976" s="318">
        <v>42338</v>
      </c>
      <c r="B3976" s="318">
        <v>628.75799600000005</v>
      </c>
      <c r="C3976" s="318">
        <v>5.3230417655363944E-3</v>
      </c>
      <c r="D3976" s="318">
        <v>1.0348729597349569E-3</v>
      </c>
      <c r="E3976" s="318">
        <v>8.0627424944687293E-3</v>
      </c>
      <c r="F3976" s="318">
        <v>8.682953455581708E-3</v>
      </c>
      <c r="G3976" s="318">
        <v>6.5007816532111818E-5</v>
      </c>
      <c r="H3976" s="318">
        <v>6.8258207358717419E-5</v>
      </c>
      <c r="I3976" s="318">
        <v>2.6544134092993929E-2</v>
      </c>
      <c r="J3976" s="318">
        <v>0</v>
      </c>
      <c r="K3976" s="318" t="s">
        <v>634</v>
      </c>
      <c r="O3976" s="318">
        <v>0</v>
      </c>
      <c r="P3976" s="318">
        <v>0</v>
      </c>
      <c r="Q3976" s="318">
        <v>0</v>
      </c>
      <c r="R3976" s="318">
        <v>3</v>
      </c>
      <c r="S3976" s="318">
        <v>0.13043478260869565</v>
      </c>
      <c r="T3976" s="318">
        <v>0</v>
      </c>
      <c r="U3976" s="318">
        <v>0</v>
      </c>
    </row>
    <row r="3977" spans="1:21" x14ac:dyDescent="0.2">
      <c r="A3977" s="318">
        <v>42339</v>
      </c>
      <c r="B3977" s="318">
        <v>632.46398899999997</v>
      </c>
      <c r="C3977" s="318">
        <v>5.8768459641921744E-3</v>
      </c>
      <c r="D3977" s="318">
        <v>1.1075939259126565E-3</v>
      </c>
      <c r="E3977" s="318">
        <v>8.1009316198019984E-3</v>
      </c>
      <c r="F3977" s="318">
        <v>8.7240802059406139E-3</v>
      </c>
      <c r="G3977" s="318">
        <v>6.5625093108707819E-5</v>
      </c>
      <c r="H3977" s="318">
        <v>6.8906347764143214E-5</v>
      </c>
      <c r="I3977" s="318">
        <v>2.8147191683452921E-2</v>
      </c>
      <c r="J3977" s="318">
        <v>0</v>
      </c>
      <c r="K3977" s="318" t="s">
        <v>634</v>
      </c>
      <c r="O3977" s="318">
        <v>0</v>
      </c>
      <c r="P3977" s="318">
        <v>0</v>
      </c>
      <c r="Q3977" s="318">
        <v>0</v>
      </c>
      <c r="R3977" s="318">
        <v>3</v>
      </c>
      <c r="S3977" s="318">
        <v>0.13043478260869565</v>
      </c>
      <c r="T3977" s="318">
        <v>0</v>
      </c>
      <c r="U3977" s="318">
        <v>0</v>
      </c>
    </row>
    <row r="3978" spans="1:21" x14ac:dyDescent="0.2">
      <c r="A3978" s="318">
        <v>42340</v>
      </c>
      <c r="B3978" s="318">
        <v>632.59399399999995</v>
      </c>
      <c r="C3978" s="318">
        <v>2.0553208185655026E-4</v>
      </c>
      <c r="D3978" s="318">
        <v>6.8128082577270004E-4</v>
      </c>
      <c r="E3978" s="318">
        <v>7.8888789253189762E-3</v>
      </c>
      <c r="F3978" s="318">
        <v>8.4957157657281276E-3</v>
      </c>
      <c r="G3978" s="318">
        <v>6.2234410698341886E-5</v>
      </c>
      <c r="H3978" s="318">
        <v>6.5346131233258981E-5</v>
      </c>
      <c r="I3978" s="318">
        <v>2.7466038778405019E-2</v>
      </c>
      <c r="J3978" s="318">
        <v>0</v>
      </c>
      <c r="K3978" s="318" t="s">
        <v>634</v>
      </c>
      <c r="O3978" s="318">
        <v>0</v>
      </c>
      <c r="P3978" s="318">
        <v>0</v>
      </c>
      <c r="Q3978" s="318">
        <v>0</v>
      </c>
      <c r="R3978" s="318">
        <v>3</v>
      </c>
      <c r="S3978" s="318">
        <v>0.13043478260869565</v>
      </c>
      <c r="T3978" s="318">
        <v>0</v>
      </c>
      <c r="U3978" s="318">
        <v>0</v>
      </c>
    </row>
    <row r="3979" spans="1:21" x14ac:dyDescent="0.2">
      <c r="A3979" s="318">
        <v>42341</v>
      </c>
      <c r="B3979" s="318">
        <v>623.56402600000001</v>
      </c>
      <c r="C3979" s="318">
        <v>-1.4377368775999025E-2</v>
      </c>
      <c r="D3979" s="318">
        <v>-7.7277804927835311E-4</v>
      </c>
      <c r="E3979" s="318">
        <v>7.7056030658181418E-3</v>
      </c>
      <c r="F3979" s="318">
        <v>8.2983417631887681E-3</v>
      </c>
      <c r="G3979" s="318">
        <v>5.9376318607945943E-5</v>
      </c>
      <c r="H3979" s="318">
        <v>6.2345134538343248E-5</v>
      </c>
      <c r="I3979" s="318">
        <v>2.4665796493250958E-2</v>
      </c>
      <c r="J3979" s="318">
        <v>0</v>
      </c>
      <c r="K3979" s="318" t="s">
        <v>634</v>
      </c>
      <c r="O3979" s="318">
        <v>0</v>
      </c>
      <c r="P3979" s="318">
        <v>0</v>
      </c>
      <c r="Q3979" s="318">
        <v>0</v>
      </c>
      <c r="R3979" s="318">
        <v>3</v>
      </c>
      <c r="S3979" s="318">
        <v>0.13043478260869565</v>
      </c>
      <c r="T3979" s="318">
        <v>0</v>
      </c>
      <c r="U3979" s="318">
        <v>0</v>
      </c>
    </row>
    <row r="3980" spans="1:21" x14ac:dyDescent="0.2">
      <c r="A3980" s="318">
        <v>42342</v>
      </c>
      <c r="B3980" s="318">
        <v>614.63299600000005</v>
      </c>
      <c r="C3980" s="318">
        <v>-1.4426112693203413E-2</v>
      </c>
      <c r="D3980" s="318">
        <v>-1.0724894776235126E-3</v>
      </c>
      <c r="E3980" s="318">
        <v>8.1175515511669443E-3</v>
      </c>
      <c r="F3980" s="318">
        <v>8.7419785935644017E-3</v>
      </c>
      <c r="G3980" s="318">
        <v>6.5894643185852861E-5</v>
      </c>
      <c r="H3980" s="318">
        <v>6.9189375345145513E-5</v>
      </c>
      <c r="I3980" s="318">
        <v>1.216149385413256E-2</v>
      </c>
      <c r="J3980" s="318">
        <v>0</v>
      </c>
      <c r="K3980" s="318" t="s">
        <v>634</v>
      </c>
      <c r="O3980" s="318">
        <v>0</v>
      </c>
      <c r="P3980" s="318">
        <v>0</v>
      </c>
      <c r="Q3980" s="318">
        <v>0</v>
      </c>
      <c r="R3980" s="318">
        <v>3</v>
      </c>
      <c r="S3980" s="318">
        <v>0.13043478260869565</v>
      </c>
      <c r="T3980" s="318">
        <v>0</v>
      </c>
      <c r="U3980" s="318">
        <v>0</v>
      </c>
    </row>
    <row r="3981" spans="1:21" x14ac:dyDescent="0.2">
      <c r="A3981" s="318">
        <v>42345</v>
      </c>
      <c r="B3981" s="318">
        <v>616.99597200000005</v>
      </c>
      <c r="C3981" s="318">
        <v>3.8371603148770676E-3</v>
      </c>
      <c r="D3981" s="318">
        <v>-7.5762723536189976E-4</v>
      </c>
      <c r="E3981" s="318">
        <v>8.1762377078248537E-3</v>
      </c>
      <c r="F3981" s="318">
        <v>8.8051790699652261E-3</v>
      </c>
      <c r="G3981" s="318">
        <v>6.6850863054857004E-5</v>
      </c>
      <c r="H3981" s="318">
        <v>7.0193406207599862E-5</v>
      </c>
      <c r="I3981" s="318">
        <v>7.4268635106665198E-4</v>
      </c>
      <c r="J3981" s="318">
        <v>0</v>
      </c>
      <c r="K3981" s="318" t="s">
        <v>634</v>
      </c>
      <c r="O3981" s="318">
        <v>0</v>
      </c>
      <c r="P3981" s="318">
        <v>0</v>
      </c>
      <c r="Q3981" s="318">
        <v>0</v>
      </c>
      <c r="R3981" s="318">
        <v>3</v>
      </c>
      <c r="S3981" s="318">
        <v>0.13043478260869565</v>
      </c>
      <c r="T3981" s="318">
        <v>0</v>
      </c>
      <c r="U3981" s="318">
        <v>0</v>
      </c>
    </row>
    <row r="3982" spans="1:21" x14ac:dyDescent="0.2">
      <c r="A3982" s="318">
        <v>42346</v>
      </c>
      <c r="B3982" s="318">
        <v>607.17199700000003</v>
      </c>
      <c r="C3982" s="318">
        <v>-1.6050388750784288E-2</v>
      </c>
      <c r="D3982" s="318">
        <v>-1.6455130653556787E-3</v>
      </c>
      <c r="E3982" s="318">
        <v>8.7837608900685465E-3</v>
      </c>
      <c r="F3982" s="318">
        <v>9.4594348046892034E-3</v>
      </c>
      <c r="G3982" s="318">
        <v>7.7154455373897797E-5</v>
      </c>
      <c r="H3982" s="318">
        <v>8.1012178142592694E-5</v>
      </c>
      <c r="I3982" s="318">
        <v>3.4105518741535078E-3</v>
      </c>
      <c r="J3982" s="318">
        <v>0</v>
      </c>
      <c r="K3982" s="318" t="s">
        <v>634</v>
      </c>
      <c r="O3982" s="318">
        <v>0</v>
      </c>
      <c r="P3982" s="318">
        <v>0</v>
      </c>
      <c r="Q3982" s="318">
        <v>0</v>
      </c>
      <c r="R3982" s="318">
        <v>3</v>
      </c>
      <c r="S3982" s="318">
        <v>0.13043478260869565</v>
      </c>
      <c r="T3982" s="318">
        <v>0</v>
      </c>
      <c r="U3982" s="318">
        <v>0</v>
      </c>
    </row>
    <row r="3983" spans="1:21" x14ac:dyDescent="0.2">
      <c r="A3983" s="318">
        <v>42347</v>
      </c>
      <c r="B3983" s="318">
        <v>610.95001200000002</v>
      </c>
      <c r="C3983" s="318">
        <v>6.2030356338261391E-3</v>
      </c>
      <c r="D3983" s="318">
        <v>-1.0091873445760968E-3</v>
      </c>
      <c r="E3983" s="318">
        <v>8.848102325430254E-3</v>
      </c>
      <c r="F3983" s="318">
        <v>9.5287255812325812E-3</v>
      </c>
      <c r="G3983" s="318">
        <v>7.8288914761284265E-5</v>
      </c>
      <c r="H3983" s="318">
        <v>8.2203360499348484E-5</v>
      </c>
      <c r="I3983" s="318">
        <v>-2.7887822310447654E-3</v>
      </c>
      <c r="J3983" s="318">
        <v>0</v>
      </c>
      <c r="K3983" s="318" t="s">
        <v>634</v>
      </c>
      <c r="O3983" s="318">
        <v>0</v>
      </c>
      <c r="P3983" s="318">
        <v>0</v>
      </c>
      <c r="Q3983" s="318">
        <v>0</v>
      </c>
      <c r="R3983" s="318">
        <v>3</v>
      </c>
      <c r="S3983" s="318">
        <v>0.13043478260869565</v>
      </c>
      <c r="T3983" s="318">
        <v>0</v>
      </c>
      <c r="U3983" s="318">
        <v>0</v>
      </c>
    </row>
    <row r="3984" spans="1:21" x14ac:dyDescent="0.2">
      <c r="A3984" s="318">
        <v>42348</v>
      </c>
      <c r="B3984" s="318">
        <v>604.34802200000001</v>
      </c>
      <c r="C3984" s="318">
        <v>-1.0864915041830236E-2</v>
      </c>
      <c r="D3984" s="318">
        <v>-1.4874765975959167E-3</v>
      </c>
      <c r="E3984" s="318">
        <v>9.1051474903475586E-3</v>
      </c>
      <c r="F3984" s="318">
        <v>9.8055434511435235E-3</v>
      </c>
      <c r="G3984" s="318">
        <v>8.290371082098244E-5</v>
      </c>
      <c r="H3984" s="318">
        <v>8.7048896362031567E-5</v>
      </c>
      <c r="I3984" s="318">
        <v>4.8965651063387116E-3</v>
      </c>
      <c r="J3984" s="318">
        <v>0</v>
      </c>
      <c r="K3984" s="318" t="s">
        <v>634</v>
      </c>
      <c r="O3984" s="318">
        <v>0</v>
      </c>
      <c r="P3984" s="318">
        <v>0</v>
      </c>
      <c r="Q3984" s="318">
        <v>0</v>
      </c>
      <c r="R3984" s="318">
        <v>3</v>
      </c>
      <c r="S3984" s="318">
        <v>0.13043478260869565</v>
      </c>
      <c r="T3984" s="318">
        <v>0</v>
      </c>
      <c r="U3984" s="318">
        <v>0</v>
      </c>
    </row>
    <row r="3985" spans="1:21" x14ac:dyDescent="0.2">
      <c r="A3985" s="318">
        <v>42349</v>
      </c>
      <c r="B3985" s="318">
        <v>594.80798300000004</v>
      </c>
      <c r="C3985" s="318">
        <v>-1.5911591548217672E-2</v>
      </c>
      <c r="D3985" s="318">
        <v>-1.3179199672953424E-3</v>
      </c>
      <c r="E3985" s="318">
        <v>8.7808666668432837E-3</v>
      </c>
      <c r="F3985" s="318">
        <v>9.4563179489081505E-3</v>
      </c>
      <c r="G3985" s="318">
        <v>7.7103619420879494E-5</v>
      </c>
      <c r="H3985" s="318">
        <v>8.0958800391923468E-5</v>
      </c>
      <c r="I3985" s="318">
        <v>1.5998606459830856E-3</v>
      </c>
      <c r="J3985" s="318">
        <v>0</v>
      </c>
      <c r="K3985" s="318" t="s">
        <v>634</v>
      </c>
      <c r="O3985" s="318">
        <v>0</v>
      </c>
      <c r="P3985" s="318">
        <v>0</v>
      </c>
      <c r="Q3985" s="318">
        <v>0</v>
      </c>
      <c r="R3985" s="318">
        <v>3</v>
      </c>
      <c r="S3985" s="318">
        <v>0.13043478260869565</v>
      </c>
      <c r="T3985" s="318">
        <v>0</v>
      </c>
      <c r="U3985" s="318">
        <v>0</v>
      </c>
    </row>
    <row r="3986" spans="1:21" x14ac:dyDescent="0.2">
      <c r="A3986" s="318">
        <v>42352</v>
      </c>
      <c r="B3986" s="318">
        <v>585.42401099999995</v>
      </c>
      <c r="C3986" s="318">
        <v>-1.5902245998345763E-2</v>
      </c>
      <c r="D3986" s="318">
        <v>-1.8698466299284175E-3</v>
      </c>
      <c r="E3986" s="318">
        <v>9.3258099809589278E-3</v>
      </c>
      <c r="F3986" s="318">
        <v>1.004317997949423E-2</v>
      </c>
      <c r="G3986" s="318">
        <v>8.6970731800953158E-5</v>
      </c>
      <c r="H3986" s="318">
        <v>9.1319268391000814E-5</v>
      </c>
      <c r="I3986" s="318">
        <v>-3.6812416721241936E-3</v>
      </c>
      <c r="J3986" s="318">
        <v>0</v>
      </c>
      <c r="K3986" s="318" t="s">
        <v>634</v>
      </c>
      <c r="O3986" s="318">
        <v>0</v>
      </c>
      <c r="P3986" s="318">
        <v>0</v>
      </c>
      <c r="Q3986" s="318">
        <v>0</v>
      </c>
      <c r="R3986" s="318">
        <v>2</v>
      </c>
      <c r="S3986" s="318">
        <v>8.6956521739130432E-2</v>
      </c>
      <c r="T3986" s="318">
        <v>0</v>
      </c>
      <c r="U3986" s="318">
        <v>0</v>
      </c>
    </row>
    <row r="3987" spans="1:21" x14ac:dyDescent="0.2">
      <c r="A3987" s="318">
        <v>42353</v>
      </c>
      <c r="B3987" s="318">
        <v>601.94097899999997</v>
      </c>
      <c r="C3987" s="318">
        <v>2.7823009158517625E-2</v>
      </c>
      <c r="D3987" s="318">
        <v>-8.7547341661557134E-4</v>
      </c>
      <c r="E3987" s="318">
        <v>1.1230943721296816E-2</v>
      </c>
      <c r="F3987" s="318">
        <v>1.2094862469088878E-2</v>
      </c>
      <c r="G3987" s="318">
        <v>1.2613409687093637E-4</v>
      </c>
      <c r="H3987" s="318">
        <v>1.3244080171448318E-4</v>
      </c>
      <c r="I3987" s="318">
        <v>-1.5437782035659611E-2</v>
      </c>
      <c r="J3987" s="318">
        <v>0</v>
      </c>
      <c r="K3987" s="318" t="s">
        <v>634</v>
      </c>
      <c r="O3987" s="318">
        <v>0</v>
      </c>
      <c r="P3987" s="318">
        <v>0</v>
      </c>
      <c r="Q3987" s="318">
        <v>0</v>
      </c>
      <c r="R3987" s="318">
        <v>2</v>
      </c>
      <c r="S3987" s="318">
        <v>8.6956521739130432E-2</v>
      </c>
      <c r="T3987" s="318">
        <v>0</v>
      </c>
      <c r="U3987" s="318">
        <v>0</v>
      </c>
    </row>
    <row r="3988" spans="1:21" x14ac:dyDescent="0.2">
      <c r="A3988" s="318">
        <v>42354</v>
      </c>
      <c r="B3988" s="318">
        <v>603.80602999999996</v>
      </c>
      <c r="C3988" s="318">
        <v>3.0936049992537212E-3</v>
      </c>
      <c r="D3988" s="318">
        <v>-1.4180350329249115E-3</v>
      </c>
      <c r="E3988" s="318">
        <v>1.0715026454781345E-2</v>
      </c>
      <c r="F3988" s="318">
        <v>1.1539259258995294E-2</v>
      </c>
      <c r="G3988" s="318">
        <v>1.1481179192666408E-4</v>
      </c>
      <c r="H3988" s="318">
        <v>1.2055238152299728E-4</v>
      </c>
      <c r="I3988" s="318">
        <v>-3.7503606246142482E-3</v>
      </c>
      <c r="J3988" s="318">
        <v>0</v>
      </c>
      <c r="K3988" s="318" t="s">
        <v>634</v>
      </c>
      <c r="O3988" s="318">
        <v>0</v>
      </c>
      <c r="P3988" s="318">
        <v>0</v>
      </c>
      <c r="Q3988" s="318">
        <v>0</v>
      </c>
      <c r="R3988" s="318">
        <v>2</v>
      </c>
      <c r="S3988" s="318">
        <v>8.6956521739130432E-2</v>
      </c>
      <c r="T3988" s="318">
        <v>0</v>
      </c>
      <c r="U3988" s="318">
        <v>0</v>
      </c>
    </row>
    <row r="3989" spans="1:21" x14ac:dyDescent="0.2">
      <c r="A3989" s="318">
        <v>42355</v>
      </c>
      <c r="B3989" s="318">
        <v>600.84997599999997</v>
      </c>
      <c r="C3989" s="318">
        <v>-4.907724559556347E-3</v>
      </c>
      <c r="D3989" s="318">
        <v>-2.0378968569074048E-3</v>
      </c>
      <c r="E3989" s="318">
        <v>1.0510883529047497E-2</v>
      </c>
      <c r="F3989" s="318">
        <v>1.131941303128192E-2</v>
      </c>
      <c r="G3989" s="318">
        <v>1.1047867256120197E-4</v>
      </c>
      <c r="H3989" s="318">
        <v>1.1600260618926207E-4</v>
      </c>
      <c r="I3989" s="318">
        <v>-2.2486929093533995E-3</v>
      </c>
      <c r="J3989" s="318">
        <v>0</v>
      </c>
      <c r="K3989" s="318" t="s">
        <v>634</v>
      </c>
      <c r="O3989" s="318">
        <v>0</v>
      </c>
      <c r="P3989" s="318">
        <v>0</v>
      </c>
      <c r="Q3989" s="318">
        <v>0</v>
      </c>
      <c r="R3989" s="318">
        <v>2</v>
      </c>
      <c r="S3989" s="318">
        <v>8.6956521739130432E-2</v>
      </c>
      <c r="T3989" s="318">
        <v>0</v>
      </c>
      <c r="U3989" s="318">
        <v>0</v>
      </c>
    </row>
    <row r="3990" spans="1:21" x14ac:dyDescent="0.2">
      <c r="A3990" s="318">
        <v>42356</v>
      </c>
      <c r="B3990" s="318">
        <v>590.14502000000005</v>
      </c>
      <c r="C3990" s="318">
        <v>-1.7976976106997434E-2</v>
      </c>
      <c r="D3990" s="318">
        <v>-2.9720874794270571E-3</v>
      </c>
      <c r="E3990" s="318">
        <v>1.1026709081968384E-2</v>
      </c>
      <c r="F3990" s="318">
        <v>1.1874917472889029E-2</v>
      </c>
      <c r="G3990" s="318">
        <v>1.2158831317836405E-4</v>
      </c>
      <c r="H3990" s="318">
        <v>1.2766772883728226E-4</v>
      </c>
      <c r="I3990" s="318">
        <v>-6.7085085024040855E-3</v>
      </c>
      <c r="J3990" s="318">
        <v>0</v>
      </c>
      <c r="K3990" s="318" t="s">
        <v>634</v>
      </c>
      <c r="O3990" s="318">
        <v>0</v>
      </c>
      <c r="P3990" s="318">
        <v>0</v>
      </c>
      <c r="Q3990" s="318">
        <v>0</v>
      </c>
      <c r="R3990" s="318">
        <v>2</v>
      </c>
      <c r="S3990" s="318">
        <v>8.6956521739130432E-2</v>
      </c>
      <c r="T3990" s="318">
        <v>0</v>
      </c>
      <c r="U3990" s="318">
        <v>0</v>
      </c>
    </row>
    <row r="3991" spans="1:21" x14ac:dyDescent="0.2">
      <c r="A3991" s="318">
        <v>42359</v>
      </c>
      <c r="B3991" s="318">
        <v>591.13800000000003</v>
      </c>
      <c r="C3991" s="318">
        <v>1.68118937979763E-3</v>
      </c>
      <c r="D3991" s="318">
        <v>-2.7138559127624687E-3</v>
      </c>
      <c r="E3991" s="318">
        <v>1.1071193774926272E-2</v>
      </c>
      <c r="F3991" s="318">
        <v>1.1922824065305216E-2</v>
      </c>
      <c r="G3991" s="318">
        <v>1.2257133160196624E-4</v>
      </c>
      <c r="H3991" s="318">
        <v>1.2869989818206455E-4</v>
      </c>
      <c r="I3991" s="318">
        <v>-1.4105739516413349E-2</v>
      </c>
      <c r="J3991" s="318">
        <v>0</v>
      </c>
      <c r="K3991" s="318" t="s">
        <v>634</v>
      </c>
      <c r="O3991" s="318">
        <v>0</v>
      </c>
      <c r="P3991" s="318">
        <v>0</v>
      </c>
      <c r="Q3991" s="318">
        <v>0</v>
      </c>
      <c r="R3991" s="318">
        <v>2</v>
      </c>
      <c r="S3991" s="318">
        <v>8.6956521739130432E-2</v>
      </c>
      <c r="T3991" s="318">
        <v>0</v>
      </c>
      <c r="U3991" s="318">
        <v>0</v>
      </c>
    </row>
    <row r="3992" spans="1:21" x14ac:dyDescent="0.2">
      <c r="A3992" s="318">
        <v>42360</v>
      </c>
      <c r="B3992" s="318">
        <v>589.89801</v>
      </c>
      <c r="C3992" s="318">
        <v>-2.0998351364828974E-3</v>
      </c>
      <c r="D3992" s="318">
        <v>-2.7491228622532385E-3</v>
      </c>
      <c r="E3992" s="318">
        <v>1.1067841978231789E-2</v>
      </c>
      <c r="F3992" s="318">
        <v>1.1919214438095772E-2</v>
      </c>
      <c r="G3992" s="318">
        <v>1.2249712605510977E-4</v>
      </c>
      <c r="H3992" s="318">
        <v>1.2862198235786526E-4</v>
      </c>
      <c r="I3992" s="318">
        <v>-1.1775762652678984E-2</v>
      </c>
      <c r="J3992" s="318">
        <v>0</v>
      </c>
      <c r="K3992" s="318" t="s">
        <v>634</v>
      </c>
      <c r="O3992" s="318">
        <v>0</v>
      </c>
      <c r="P3992" s="318">
        <v>0</v>
      </c>
      <c r="Q3992" s="318">
        <v>0</v>
      </c>
      <c r="R3992" s="318">
        <v>2</v>
      </c>
      <c r="S3992" s="318">
        <v>8.6956521739130432E-2</v>
      </c>
      <c r="T3992" s="318">
        <v>0</v>
      </c>
      <c r="U3992" s="318">
        <v>0</v>
      </c>
    </row>
    <row r="3993" spans="1:21" x14ac:dyDescent="0.2">
      <c r="A3993" s="318">
        <v>42361</v>
      </c>
      <c r="B3993" s="318">
        <v>605.25598100000002</v>
      </c>
      <c r="C3993" s="318">
        <v>2.5701820086127761E-2</v>
      </c>
      <c r="D3993" s="318">
        <v>-1.5168454543690239E-3</v>
      </c>
      <c r="E3993" s="318">
        <v>1.2690329158219018E-2</v>
      </c>
      <c r="F3993" s="318">
        <v>1.3666508324235865E-2</v>
      </c>
      <c r="G3993" s="318">
        <v>1.610444541439438E-4</v>
      </c>
      <c r="H3993" s="318">
        <v>1.6909667685114101E-4</v>
      </c>
      <c r="I3993" s="318">
        <v>-1.2244300123653176E-2</v>
      </c>
      <c r="J3993" s="318">
        <v>0</v>
      </c>
      <c r="K3993" s="318" t="s">
        <v>634</v>
      </c>
      <c r="O3993" s="318">
        <v>0</v>
      </c>
      <c r="P3993" s="318">
        <v>0</v>
      </c>
      <c r="Q3993" s="318">
        <v>0</v>
      </c>
      <c r="R3993" s="318">
        <v>2</v>
      </c>
      <c r="S3993" s="318">
        <v>8.6956521739130432E-2</v>
      </c>
      <c r="T3993" s="318">
        <v>0</v>
      </c>
      <c r="U3993" s="318">
        <v>0</v>
      </c>
    </row>
    <row r="3994" spans="1:21" x14ac:dyDescent="0.2">
      <c r="A3994" s="318">
        <v>42366</v>
      </c>
      <c r="B3994" s="318">
        <v>602.15600600000005</v>
      </c>
      <c r="C3994" s="318">
        <v>-5.1349197206876831E-3</v>
      </c>
      <c r="D3994" s="318">
        <v>-1.7346074860160113E-3</v>
      </c>
      <c r="E3994" s="318">
        <v>1.2712340126189763E-2</v>
      </c>
      <c r="F3994" s="318">
        <v>1.3690212443588975E-2</v>
      </c>
      <c r="G3994" s="318">
        <v>1.6160359148393433E-4</v>
      </c>
      <c r="H3994" s="318">
        <v>1.6968377105813106E-4</v>
      </c>
      <c r="I3994" s="318">
        <v>-3.1442388350149905E-3</v>
      </c>
      <c r="J3994" s="318">
        <v>0</v>
      </c>
      <c r="K3994" s="318" t="s">
        <v>634</v>
      </c>
      <c r="O3994" s="318">
        <v>0</v>
      </c>
      <c r="P3994" s="318">
        <v>0</v>
      </c>
      <c r="Q3994" s="318">
        <v>0</v>
      </c>
      <c r="R3994" s="318">
        <v>2</v>
      </c>
      <c r="S3994" s="318">
        <v>8.6956521739130432E-2</v>
      </c>
      <c r="T3994" s="318">
        <v>0</v>
      </c>
      <c r="U3994" s="318">
        <v>0</v>
      </c>
    </row>
    <row r="3995" spans="1:21" x14ac:dyDescent="0.2">
      <c r="A3995" s="318">
        <v>42367</v>
      </c>
      <c r="B3995" s="318">
        <v>609.47699</v>
      </c>
      <c r="C3995" s="318">
        <v>1.2084638037092501E-2</v>
      </c>
      <c r="D3995" s="318">
        <v>-1.4471948959550343E-3</v>
      </c>
      <c r="E3995" s="318">
        <v>1.2962878760783532E-2</v>
      </c>
      <c r="F3995" s="318">
        <v>1.3960023280843803E-2</v>
      </c>
      <c r="G3995" s="318">
        <v>1.6803622576677281E-4</v>
      </c>
      <c r="H3995" s="318">
        <v>1.7643803705511145E-4</v>
      </c>
      <c r="I3995" s="318">
        <v>-8.8263433632670507E-4</v>
      </c>
      <c r="J3995" s="318">
        <v>0</v>
      </c>
      <c r="K3995" s="318" t="s">
        <v>634</v>
      </c>
      <c r="O3995" s="318">
        <v>0</v>
      </c>
      <c r="P3995" s="318">
        <v>0</v>
      </c>
      <c r="Q3995" s="318">
        <v>0</v>
      </c>
      <c r="R3995" s="318">
        <v>2</v>
      </c>
      <c r="S3995" s="318">
        <v>8.6956521739130432E-2</v>
      </c>
      <c r="T3995" s="318">
        <v>0</v>
      </c>
      <c r="U3995" s="318">
        <v>0</v>
      </c>
    </row>
    <row r="3996" spans="1:21" x14ac:dyDescent="0.2">
      <c r="A3996" s="318">
        <v>42368</v>
      </c>
      <c r="B3996" s="318">
        <v>610.25897199999997</v>
      </c>
      <c r="C3996" s="318">
        <v>1.2822153834904431E-3</v>
      </c>
      <c r="D3996" s="318">
        <v>-1.168570739406512E-3</v>
      </c>
      <c r="E3996" s="318">
        <v>1.2955305754334637E-2</v>
      </c>
      <c r="F3996" s="318">
        <v>1.3951867735437301E-2</v>
      </c>
      <c r="G3996" s="318">
        <v>1.6783994718829617E-4</v>
      </c>
      <c r="H3996" s="318">
        <v>1.7623194454771099E-4</v>
      </c>
      <c r="I3996" s="318">
        <v>2.1252149180286347E-3</v>
      </c>
      <c r="J3996" s="318">
        <v>0</v>
      </c>
      <c r="K3996" s="318" t="s">
        <v>634</v>
      </c>
      <c r="O3996" s="318">
        <v>0</v>
      </c>
      <c r="P3996" s="318">
        <v>0</v>
      </c>
      <c r="Q3996" s="318">
        <v>0</v>
      </c>
      <c r="R3996" s="318">
        <v>2</v>
      </c>
      <c r="S3996" s="318">
        <v>8.6956521739130432E-2</v>
      </c>
      <c r="T3996" s="318">
        <v>0</v>
      </c>
      <c r="U3996" s="318">
        <v>0</v>
      </c>
    </row>
    <row r="3997" spans="1:21" x14ac:dyDescent="0.2">
      <c r="A3997" s="318">
        <v>42373</v>
      </c>
      <c r="B3997" s="318">
        <v>600.614014</v>
      </c>
      <c r="C3997" s="318">
        <v>-1.5930922725889574E-2</v>
      </c>
      <c r="D3997" s="318">
        <v>-2.1806642866172721E-3</v>
      </c>
      <c r="E3997" s="318">
        <v>1.3249667819817207E-2</v>
      </c>
      <c r="F3997" s="318">
        <v>1.4268873036726222E-2</v>
      </c>
      <c r="G3997" s="318">
        <v>1.7555369733549968E-4</v>
      </c>
      <c r="H3997" s="318">
        <v>1.8433138220227467E-4</v>
      </c>
      <c r="I3997" s="318">
        <v>2.4517185593976331E-3</v>
      </c>
      <c r="J3997" s="318">
        <v>0</v>
      </c>
      <c r="K3997" s="318" t="s">
        <v>634</v>
      </c>
      <c r="O3997" s="318">
        <v>0</v>
      </c>
      <c r="P3997" s="318">
        <v>0</v>
      </c>
      <c r="Q3997" s="318">
        <v>0</v>
      </c>
      <c r="R3997" s="318">
        <v>2</v>
      </c>
      <c r="S3997" s="318">
        <v>8.6956521739130432E-2</v>
      </c>
      <c r="T3997" s="318">
        <v>0</v>
      </c>
      <c r="U3997" s="318">
        <v>0</v>
      </c>
    </row>
    <row r="3998" spans="1:21" x14ac:dyDescent="0.2">
      <c r="A3998" s="318">
        <v>42374</v>
      </c>
      <c r="B3998" s="318">
        <v>590.26800500000002</v>
      </c>
      <c r="C3998" s="318">
        <v>-1.7375809086242405E-2</v>
      </c>
      <c r="D3998" s="318">
        <v>-3.2879335747332057E-3</v>
      </c>
      <c r="E3998" s="318">
        <v>1.3511654136235816E-2</v>
      </c>
      <c r="F3998" s="318">
        <v>1.4551012146715493E-2</v>
      </c>
      <c r="G3998" s="318">
        <v>1.8256479749725844E-4</v>
      </c>
      <c r="H3998" s="318">
        <v>1.9169303737212137E-4</v>
      </c>
      <c r="I3998" s="318">
        <v>-7.5684231587223871E-3</v>
      </c>
      <c r="J3998" s="318">
        <v>0</v>
      </c>
      <c r="K3998" s="318" t="s">
        <v>634</v>
      </c>
      <c r="O3998" s="318">
        <v>0</v>
      </c>
      <c r="P3998" s="318">
        <v>0</v>
      </c>
      <c r="Q3998" s="318">
        <v>0</v>
      </c>
      <c r="R3998" s="318">
        <v>2</v>
      </c>
      <c r="S3998" s="318">
        <v>8.6956521739130432E-2</v>
      </c>
      <c r="T3998" s="318">
        <v>0</v>
      </c>
      <c r="U3998" s="318">
        <v>0</v>
      </c>
    </row>
    <row r="3999" spans="1:21" x14ac:dyDescent="0.2">
      <c r="A3999" s="318">
        <v>42375</v>
      </c>
      <c r="B3999" s="318">
        <v>581.74700900000005</v>
      </c>
      <c r="C3999" s="318">
        <v>-1.4541018738674541E-2</v>
      </c>
      <c r="D3999" s="318">
        <v>-3.9901502804727818E-3</v>
      </c>
      <c r="E3999" s="318">
        <v>1.3702861560674287E-2</v>
      </c>
      <c r="F3999" s="318">
        <v>1.4756927834572308E-2</v>
      </c>
      <c r="G3999" s="318">
        <v>1.8776841495100495E-4</v>
      </c>
      <c r="H3999" s="318">
        <v>1.9715683569855521E-4</v>
      </c>
      <c r="I3999" s="318">
        <v>-1.6639231072035868E-2</v>
      </c>
      <c r="J3999" s="318">
        <v>0</v>
      </c>
      <c r="K3999" s="318" t="s">
        <v>634</v>
      </c>
      <c r="O3999" s="318">
        <v>0</v>
      </c>
      <c r="P3999" s="318">
        <v>0</v>
      </c>
      <c r="Q3999" s="318">
        <v>0</v>
      </c>
      <c r="R3999" s="318">
        <v>2</v>
      </c>
      <c r="S3999" s="318">
        <v>8.6956521739130432E-2</v>
      </c>
      <c r="T3999" s="318">
        <v>0</v>
      </c>
      <c r="U3999" s="318">
        <v>0</v>
      </c>
    </row>
    <row r="4000" spans="1:21" x14ac:dyDescent="0.2">
      <c r="A4000" s="318">
        <v>42376</v>
      </c>
      <c r="B4000" s="318">
        <v>565.38098100000002</v>
      </c>
      <c r="C4000" s="318">
        <v>-2.8535854224008696E-2</v>
      </c>
      <c r="D4000" s="318">
        <v>-4.664363873235146E-3</v>
      </c>
      <c r="E4000" s="318">
        <v>1.4560940439559586E-2</v>
      </c>
      <c r="F4000" s="318">
        <v>1.5681012781064169E-2</v>
      </c>
      <c r="G4000" s="318">
        <v>2.1202098648440173E-4</v>
      </c>
      <c r="H4000" s="318">
        <v>2.2262203580862181E-4</v>
      </c>
      <c r="I4000" s="318">
        <v>-3.1056843524339118E-2</v>
      </c>
      <c r="J4000" s="318">
        <v>0</v>
      </c>
      <c r="K4000" s="318" t="s">
        <v>634</v>
      </c>
      <c r="O4000" s="318">
        <v>0</v>
      </c>
      <c r="P4000" s="318">
        <v>0</v>
      </c>
      <c r="Q4000" s="318">
        <v>0</v>
      </c>
      <c r="R4000" s="318">
        <v>2</v>
      </c>
      <c r="S4000" s="318">
        <v>8.6956521739130432E-2</v>
      </c>
      <c r="T4000" s="318">
        <v>0</v>
      </c>
      <c r="U4000" s="318">
        <v>0</v>
      </c>
    </row>
    <row r="4001" spans="1:21" x14ac:dyDescent="0.2">
      <c r="A4001" s="318">
        <v>42377</v>
      </c>
      <c r="B4001" s="318">
        <v>563.75</v>
      </c>
      <c r="C4001" s="318">
        <v>-2.8889157445315576E-3</v>
      </c>
      <c r="D4001" s="318">
        <v>-4.1149735423460093E-3</v>
      </c>
      <c r="E4001" s="318">
        <v>1.4390868252597611E-2</v>
      </c>
      <c r="F4001" s="318">
        <v>1.5497858118182042E-2</v>
      </c>
      <c r="G4001" s="318">
        <v>2.0709708906362182E-4</v>
      </c>
      <c r="H4001" s="318">
        <v>2.1745194351680292E-4</v>
      </c>
      <c r="I4001" s="318">
        <v>-4.8836326339743129E-2</v>
      </c>
      <c r="J4001" s="318">
        <v>0</v>
      </c>
      <c r="K4001" s="318" t="s">
        <v>634</v>
      </c>
      <c r="O4001" s="318">
        <v>0</v>
      </c>
      <c r="P4001" s="318">
        <v>0</v>
      </c>
      <c r="Q4001" s="318">
        <v>0</v>
      </c>
      <c r="R4001" s="318">
        <v>2</v>
      </c>
      <c r="S4001" s="318">
        <v>8.6956521739130432E-2</v>
      </c>
      <c r="T4001" s="318">
        <v>0</v>
      </c>
      <c r="U4001" s="318">
        <v>0</v>
      </c>
    </row>
    <row r="4002" spans="1:21" x14ac:dyDescent="0.2">
      <c r="A4002" s="318">
        <v>42380</v>
      </c>
      <c r="B4002" s="318">
        <v>554.77398700000003</v>
      </c>
      <c r="C4002" s="318">
        <v>-1.6050090641995616E-2</v>
      </c>
      <c r="D4002" s="318">
        <v>-5.0619854926732804E-3</v>
      </c>
      <c r="E4002" s="318">
        <v>1.4495376684060811E-2</v>
      </c>
      <c r="F4002" s="318">
        <v>1.5610405659757794E-2</v>
      </c>
      <c r="G4002" s="318">
        <v>2.1011594521281378E-4</v>
      </c>
      <c r="H4002" s="318">
        <v>2.2062174247345449E-4</v>
      </c>
      <c r="I4002" s="318">
        <v>-4.9209649146670614E-2</v>
      </c>
      <c r="J4002" s="318">
        <v>0</v>
      </c>
      <c r="K4002" s="318" t="s">
        <v>634</v>
      </c>
      <c r="O4002" s="318">
        <v>0</v>
      </c>
      <c r="P4002" s="318">
        <v>0</v>
      </c>
      <c r="Q4002" s="318">
        <v>0</v>
      </c>
      <c r="R4002" s="318">
        <v>2</v>
      </c>
      <c r="S4002" s="318">
        <v>8.6956521739130432E-2</v>
      </c>
      <c r="T4002" s="318">
        <v>0</v>
      </c>
      <c r="U4002" s="318">
        <v>0</v>
      </c>
    </row>
    <row r="4003" spans="1:21" x14ac:dyDescent="0.2">
      <c r="A4003" s="318">
        <v>42381</v>
      </c>
      <c r="B4003" s="318">
        <v>554.50701900000001</v>
      </c>
      <c r="C4003" s="318">
        <v>-4.8133521390951608E-4</v>
      </c>
      <c r="D4003" s="318">
        <v>-4.3206019909173381E-3</v>
      </c>
      <c r="E4003" s="318">
        <v>1.4302121548287085E-2</v>
      </c>
      <c r="F4003" s="318">
        <v>1.5402284744309169E-2</v>
      </c>
      <c r="G4003" s="318">
        <v>2.0455068078197779E-4</v>
      </c>
      <c r="H4003" s="318">
        <v>2.1477821482107669E-4</v>
      </c>
      <c r="I4003" s="318">
        <v>-5.5170066677473407E-2</v>
      </c>
      <c r="J4003" s="318">
        <v>0</v>
      </c>
      <c r="K4003" s="318" t="s">
        <v>634</v>
      </c>
      <c r="O4003" s="318">
        <v>0</v>
      </c>
      <c r="P4003" s="318">
        <v>0</v>
      </c>
      <c r="Q4003" s="318">
        <v>0</v>
      </c>
      <c r="R4003" s="318">
        <v>2</v>
      </c>
      <c r="S4003" s="318">
        <v>8.6956521739130432E-2</v>
      </c>
      <c r="T4003" s="318">
        <v>0</v>
      </c>
      <c r="U4003" s="318">
        <v>0</v>
      </c>
    </row>
    <row r="4004" spans="1:21" x14ac:dyDescent="0.2">
      <c r="A4004" s="318">
        <v>42382</v>
      </c>
      <c r="B4004" s="318">
        <v>556.80999799999995</v>
      </c>
      <c r="C4004" s="318">
        <v>4.1446000761773769E-3</v>
      </c>
      <c r="D4004" s="318">
        <v>-4.4186227317577556E-3</v>
      </c>
      <c r="E4004" s="318">
        <v>1.4233278862301987E-2</v>
      </c>
      <c r="F4004" s="318">
        <v>1.5328146467094447E-2</v>
      </c>
      <c r="G4004" s="318">
        <v>2.0258622717205253E-4</v>
      </c>
      <c r="H4004" s="318">
        <v>2.1271553853065517E-4</v>
      </c>
      <c r="I4004" s="318">
        <v>-5.4291062987206956E-2</v>
      </c>
      <c r="J4004" s="318">
        <v>0</v>
      </c>
      <c r="K4004" s="318" t="s">
        <v>634</v>
      </c>
      <c r="O4004" s="318">
        <v>0</v>
      </c>
      <c r="P4004" s="318">
        <v>0</v>
      </c>
      <c r="Q4004" s="318">
        <v>0</v>
      </c>
      <c r="R4004" s="318">
        <v>2</v>
      </c>
      <c r="S4004" s="318">
        <v>8.6956521739130432E-2</v>
      </c>
      <c r="T4004" s="318">
        <v>0</v>
      </c>
      <c r="U4004" s="318">
        <v>0</v>
      </c>
    </row>
    <row r="4005" spans="1:21" x14ac:dyDescent="0.2">
      <c r="A4005" s="318">
        <v>42383</v>
      </c>
      <c r="B4005" s="318">
        <v>542.16601600000001</v>
      </c>
      <c r="C4005" s="318">
        <v>-2.6651807915547551E-2</v>
      </c>
      <c r="D4005" s="318">
        <v>-5.1703795352681034E-3</v>
      </c>
      <c r="E4005" s="318">
        <v>1.4987689078351497E-2</v>
      </c>
      <c r="F4005" s="318">
        <v>1.6140588238224687E-2</v>
      </c>
      <c r="G4005" s="318">
        <v>2.2463082390933677E-4</v>
      </c>
      <c r="H4005" s="318">
        <v>2.3586236510480363E-4</v>
      </c>
      <c r="I4005" s="318">
        <v>-5.0448203002483712E-2</v>
      </c>
      <c r="J4005" s="318">
        <v>0</v>
      </c>
      <c r="K4005" s="318" t="s">
        <v>634</v>
      </c>
      <c r="O4005" s="318">
        <v>0</v>
      </c>
      <c r="P4005" s="318">
        <v>0</v>
      </c>
      <c r="Q4005" s="318">
        <v>0</v>
      </c>
      <c r="R4005" s="318">
        <v>2</v>
      </c>
      <c r="S4005" s="318">
        <v>8.6956521739130432E-2</v>
      </c>
      <c r="T4005" s="318">
        <v>0</v>
      </c>
      <c r="U4005" s="318">
        <v>0</v>
      </c>
    </row>
    <row r="4006" spans="1:21" x14ac:dyDescent="0.2">
      <c r="A4006" s="318">
        <v>42384</v>
      </c>
      <c r="B4006" s="318">
        <v>535.64502000000005</v>
      </c>
      <c r="C4006" s="318">
        <v>-1.2100591571917984E-2</v>
      </c>
      <c r="D4006" s="318">
        <v>-4.9889033459205E-3</v>
      </c>
      <c r="E4006" s="318">
        <v>1.4873767303207394E-2</v>
      </c>
      <c r="F4006" s="318">
        <v>1.6017903249607963E-2</v>
      </c>
      <c r="G4006" s="318">
        <v>2.2122895378996139E-4</v>
      </c>
      <c r="H4006" s="318">
        <v>2.3229040147945947E-4</v>
      </c>
      <c r="I4006" s="318">
        <v>-6.101655492354003E-2</v>
      </c>
      <c r="J4006" s="318">
        <v>0</v>
      </c>
      <c r="K4006" s="318" t="s">
        <v>634</v>
      </c>
      <c r="O4006" s="318">
        <v>0</v>
      </c>
      <c r="P4006" s="318">
        <v>0</v>
      </c>
      <c r="Q4006" s="318">
        <v>0</v>
      </c>
      <c r="R4006" s="318">
        <v>2</v>
      </c>
      <c r="S4006" s="318">
        <v>8.6956521739130432E-2</v>
      </c>
      <c r="T4006" s="318">
        <v>0</v>
      </c>
      <c r="U4006" s="318">
        <v>0</v>
      </c>
    </row>
    <row r="4007" spans="1:21" x14ac:dyDescent="0.2">
      <c r="A4007" s="318">
        <v>42387</v>
      </c>
      <c r="B4007" s="318">
        <v>528.46899399999995</v>
      </c>
      <c r="C4007" s="318">
        <v>-1.348752988853121E-2</v>
      </c>
      <c r="D4007" s="318">
        <v>-4.873916864500759E-3</v>
      </c>
      <c r="E4007" s="318">
        <v>1.4794301303798793E-2</v>
      </c>
      <c r="F4007" s="318">
        <v>1.5932324481014084E-2</v>
      </c>
      <c r="G4007" s="318">
        <v>2.1887135106758268E-4</v>
      </c>
      <c r="H4007" s="318">
        <v>2.2981491862096183E-4</v>
      </c>
      <c r="I4007" s="318">
        <v>-6.0651693958808213E-2</v>
      </c>
      <c r="J4007" s="318">
        <v>0</v>
      </c>
      <c r="K4007" s="318" t="s">
        <v>634</v>
      </c>
      <c r="O4007" s="318">
        <v>0</v>
      </c>
      <c r="P4007" s="318">
        <v>0</v>
      </c>
      <c r="Q4007" s="318">
        <v>0</v>
      </c>
      <c r="R4007" s="318">
        <v>2</v>
      </c>
      <c r="S4007" s="318">
        <v>8.6956521739130432E-2</v>
      </c>
      <c r="T4007" s="318">
        <v>0</v>
      </c>
      <c r="U4007" s="318">
        <v>0</v>
      </c>
    </row>
    <row r="4008" spans="1:21" x14ac:dyDescent="0.2">
      <c r="A4008" s="318">
        <v>42388</v>
      </c>
      <c r="B4008" s="318">
        <v>543.682007</v>
      </c>
      <c r="C4008" s="318">
        <v>2.8380394325301608E-2</v>
      </c>
      <c r="D4008" s="318">
        <v>-4.8473747137015213E-3</v>
      </c>
      <c r="E4008" s="318">
        <v>1.4856265460242664E-2</v>
      </c>
      <c r="F4008" s="318">
        <v>1.5999055111030561E-2</v>
      </c>
      <c r="G4008" s="318">
        <v>2.2070862342519915E-4</v>
      </c>
      <c r="H4008" s="318">
        <v>2.3174405459645912E-4</v>
      </c>
      <c r="I4008" s="318">
        <v>-6.5959828245894234E-2</v>
      </c>
      <c r="J4008" s="318">
        <v>0</v>
      </c>
      <c r="K4008" s="318" t="s">
        <v>634</v>
      </c>
      <c r="O4008" s="318">
        <v>0</v>
      </c>
      <c r="P4008" s="318">
        <v>0</v>
      </c>
      <c r="Q4008" s="318">
        <v>0</v>
      </c>
      <c r="R4008" s="318">
        <v>2</v>
      </c>
      <c r="S4008" s="318">
        <v>8.6956521739130432E-2</v>
      </c>
      <c r="T4008" s="318">
        <v>0</v>
      </c>
      <c r="U4008" s="318">
        <v>0</v>
      </c>
    </row>
    <row r="4009" spans="1:21" x14ac:dyDescent="0.2">
      <c r="A4009" s="318">
        <v>42389</v>
      </c>
      <c r="B4009" s="318">
        <v>518.05102499999998</v>
      </c>
      <c r="C4009" s="318">
        <v>-4.8290788717165058E-2</v>
      </c>
      <c r="D4009" s="318">
        <v>-7.2942506049595594E-3</v>
      </c>
      <c r="E4009" s="318">
        <v>1.7482437324079173E-2</v>
      </c>
      <c r="F4009" s="318">
        <v>1.8827240195162187E-2</v>
      </c>
      <c r="G4009" s="318">
        <v>3.056356147903566E-4</v>
      </c>
      <c r="H4009" s="318">
        <v>3.2091739552987447E-4</v>
      </c>
      <c r="I4009" s="318">
        <v>-5.7271853586645244E-2</v>
      </c>
      <c r="J4009" s="318">
        <v>0</v>
      </c>
      <c r="K4009" s="318" t="s">
        <v>634</v>
      </c>
      <c r="O4009" s="318">
        <v>0</v>
      </c>
      <c r="P4009" s="318">
        <v>0</v>
      </c>
      <c r="Q4009" s="318">
        <v>0</v>
      </c>
      <c r="R4009" s="318">
        <v>2</v>
      </c>
      <c r="S4009" s="318">
        <v>8.6956521739130432E-2</v>
      </c>
      <c r="T4009" s="318">
        <v>0</v>
      </c>
      <c r="U4009" s="318">
        <v>0</v>
      </c>
    </row>
    <row r="4010" spans="1:21" x14ac:dyDescent="0.2">
      <c r="A4010" s="318">
        <v>42390</v>
      </c>
      <c r="B4010" s="318">
        <v>530.635986</v>
      </c>
      <c r="C4010" s="318">
        <v>2.4002519468914955E-2</v>
      </c>
      <c r="D4010" s="318">
        <v>-5.9175723178894971E-3</v>
      </c>
      <c r="E4010" s="318">
        <v>1.8770594690993167E-2</v>
      </c>
      <c r="F4010" s="318">
        <v>2.0214486590300333E-2</v>
      </c>
      <c r="G4010" s="318">
        <v>3.5233522505354091E-4</v>
      </c>
      <c r="H4010" s="318">
        <v>3.69951986306218E-4</v>
      </c>
      <c r="I4010" s="318">
        <v>-8.4303987017864943E-2</v>
      </c>
      <c r="J4010" s="318">
        <v>0</v>
      </c>
      <c r="K4010" s="318" t="s">
        <v>634</v>
      </c>
      <c r="O4010" s="318">
        <v>0</v>
      </c>
      <c r="P4010" s="318">
        <v>0</v>
      </c>
      <c r="Q4010" s="318">
        <v>0</v>
      </c>
      <c r="R4010" s="318">
        <v>2</v>
      </c>
      <c r="S4010" s="318">
        <v>8.6956521739130432E-2</v>
      </c>
      <c r="T4010" s="318">
        <v>0</v>
      </c>
      <c r="U4010" s="318">
        <v>0</v>
      </c>
    </row>
    <row r="4011" spans="1:21" x14ac:dyDescent="0.2">
      <c r="A4011" s="318">
        <v>42391</v>
      </c>
      <c r="B4011" s="318">
        <v>552.62200900000005</v>
      </c>
      <c r="C4011" s="318">
        <v>4.0597979043398444E-2</v>
      </c>
      <c r="D4011" s="318">
        <v>-3.1282887392992168E-3</v>
      </c>
      <c r="E4011" s="318">
        <v>2.1096906928800039E-2</v>
      </c>
      <c r="F4011" s="318">
        <v>2.2719745923323119E-2</v>
      </c>
      <c r="G4011" s="318">
        <v>4.4507948196245115E-4</v>
      </c>
      <c r="H4011" s="318">
        <v>4.6733345606057375E-4</v>
      </c>
      <c r="I4011" s="318">
        <v>-7.2694273684699648E-2</v>
      </c>
      <c r="J4011" s="318">
        <v>0</v>
      </c>
      <c r="K4011" s="318" t="s">
        <v>634</v>
      </c>
      <c r="O4011" s="318">
        <v>0</v>
      </c>
      <c r="P4011" s="318">
        <v>0</v>
      </c>
      <c r="Q4011" s="318">
        <v>0</v>
      </c>
      <c r="R4011" s="318">
        <v>2</v>
      </c>
      <c r="S4011" s="318">
        <v>8.6956521739130432E-2</v>
      </c>
      <c r="T4011" s="318">
        <v>0</v>
      </c>
      <c r="U4011" s="318">
        <v>0</v>
      </c>
    </row>
    <row r="4012" spans="1:21" x14ac:dyDescent="0.2">
      <c r="A4012" s="318">
        <v>42394</v>
      </c>
      <c r="B4012" s="318">
        <v>547.06701699999996</v>
      </c>
      <c r="C4012" s="318">
        <v>-1.0102927496813227E-2</v>
      </c>
      <c r="D4012" s="318">
        <v>-3.689437161994972E-3</v>
      </c>
      <c r="E4012" s="318">
        <v>2.1119293911812716E-2</v>
      </c>
      <c r="F4012" s="318">
        <v>2.2743854981952156E-2</v>
      </c>
      <c r="G4012" s="318">
        <v>4.4602457533352968E-4</v>
      </c>
      <c r="H4012" s="318">
        <v>4.6832580410020619E-4</v>
      </c>
      <c r="I4012" s="318">
        <v>-5.0046660228513062E-2</v>
      </c>
      <c r="J4012" s="318">
        <v>0</v>
      </c>
      <c r="K4012" s="318" t="s">
        <v>634</v>
      </c>
      <c r="O4012" s="318">
        <v>0</v>
      </c>
      <c r="P4012" s="318">
        <v>0</v>
      </c>
      <c r="Q4012" s="318">
        <v>0</v>
      </c>
      <c r="R4012" s="318">
        <v>2</v>
      </c>
      <c r="S4012" s="318">
        <v>8.6956521739130432E-2</v>
      </c>
      <c r="T4012" s="318">
        <v>0</v>
      </c>
      <c r="U4012" s="318">
        <v>0</v>
      </c>
    </row>
    <row r="4013" spans="1:21" x14ac:dyDescent="0.2">
      <c r="A4013" s="318">
        <v>42395</v>
      </c>
      <c r="B4013" s="318">
        <v>551.02301</v>
      </c>
      <c r="C4013" s="318">
        <v>7.2052564317430616E-3</v>
      </c>
      <c r="D4013" s="318">
        <v>-3.2463375635080212E-3</v>
      </c>
      <c r="E4013" s="318">
        <v>2.1251512814661869E-2</v>
      </c>
      <c r="F4013" s="318">
        <v>2.2886244569635859E-2</v>
      </c>
      <c r="G4013" s="318">
        <v>4.5162679691173767E-4</v>
      </c>
      <c r="H4013" s="318">
        <v>4.7420813675732459E-4</v>
      </c>
      <c r="I4013" s="318">
        <v>-5.5002339102225663E-2</v>
      </c>
      <c r="J4013" s="318">
        <v>0</v>
      </c>
      <c r="K4013" s="318" t="s">
        <v>634</v>
      </c>
      <c r="O4013" s="318">
        <v>0</v>
      </c>
      <c r="P4013" s="318">
        <v>0</v>
      </c>
      <c r="Q4013" s="318">
        <v>0</v>
      </c>
      <c r="R4013" s="318">
        <v>2</v>
      </c>
      <c r="S4013" s="318">
        <v>8.6956521739130432E-2</v>
      </c>
      <c r="T4013" s="318">
        <v>0</v>
      </c>
      <c r="U4013" s="318">
        <v>0</v>
      </c>
    </row>
    <row r="4014" spans="1:21" x14ac:dyDescent="0.2">
      <c r="A4014" s="318">
        <v>42396</v>
      </c>
      <c r="B4014" s="318">
        <v>547.11700399999995</v>
      </c>
      <c r="C4014" s="318">
        <v>-7.1138878884718188E-3</v>
      </c>
      <c r="D4014" s="318">
        <v>-4.8089903242032397E-3</v>
      </c>
      <c r="E4014" s="318">
        <v>2.0196804816334239E-2</v>
      </c>
      <c r="F4014" s="318">
        <v>2.1750405186821486E-2</v>
      </c>
      <c r="G4014" s="318">
        <v>4.0791092478910195E-4</v>
      </c>
      <c r="H4014" s="318">
        <v>4.2830647102855708E-4</v>
      </c>
      <c r="I4014" s="318">
        <v>-5.3027438608815237E-2</v>
      </c>
      <c r="J4014" s="318">
        <v>0</v>
      </c>
      <c r="K4014" s="318" t="s">
        <v>634</v>
      </c>
      <c r="O4014" s="318">
        <v>0</v>
      </c>
      <c r="P4014" s="318">
        <v>0</v>
      </c>
      <c r="Q4014" s="318">
        <v>0</v>
      </c>
      <c r="R4014" s="318">
        <v>2</v>
      </c>
      <c r="S4014" s="318">
        <v>8.6956521739130432E-2</v>
      </c>
      <c r="T4014" s="318">
        <v>0</v>
      </c>
      <c r="U4014" s="318">
        <v>0</v>
      </c>
    </row>
    <row r="4015" spans="1:21" x14ac:dyDescent="0.2">
      <c r="A4015" s="318">
        <v>42397</v>
      </c>
      <c r="B4015" s="318">
        <v>552.32000700000003</v>
      </c>
      <c r="C4015" s="318">
        <v>9.4649203007489864E-3</v>
      </c>
      <c r="D4015" s="318">
        <v>-4.1137598469919703E-3</v>
      </c>
      <c r="E4015" s="318">
        <v>2.0434904620029865E-2</v>
      </c>
      <c r="F4015" s="318">
        <v>2.200682036003216E-2</v>
      </c>
      <c r="G4015" s="318">
        <v>4.1758532682971791E-4</v>
      </c>
      <c r="H4015" s="318">
        <v>4.3846459317120384E-4</v>
      </c>
      <c r="I4015" s="318">
        <v>-6.0760932213221208E-2</v>
      </c>
      <c r="J4015" s="318">
        <v>0</v>
      </c>
      <c r="K4015" s="318" t="s">
        <v>634</v>
      </c>
      <c r="O4015" s="318">
        <v>0</v>
      </c>
      <c r="P4015" s="318">
        <v>0</v>
      </c>
      <c r="Q4015" s="318">
        <v>0</v>
      </c>
      <c r="R4015" s="318">
        <v>2</v>
      </c>
      <c r="S4015" s="318">
        <v>8.6956521739130432E-2</v>
      </c>
      <c r="T4015" s="318">
        <v>0</v>
      </c>
      <c r="U4015" s="318">
        <v>0</v>
      </c>
    </row>
    <row r="4016" spans="1:21" x14ac:dyDescent="0.2">
      <c r="A4016" s="318">
        <v>42398</v>
      </c>
      <c r="B4016" s="318">
        <v>560.92999299999997</v>
      </c>
      <c r="C4016" s="318">
        <v>1.5468506945678789E-2</v>
      </c>
      <c r="D4016" s="318">
        <v>-3.952623232297385E-3</v>
      </c>
      <c r="E4016" s="318">
        <v>2.0581834648716425E-2</v>
      </c>
      <c r="F4016" s="318">
        <v>2.2165052698617686E-2</v>
      </c>
      <c r="G4016" s="318">
        <v>4.2361191750710399E-4</v>
      </c>
      <c r="H4016" s="318">
        <v>4.4479251338245922E-4</v>
      </c>
      <c r="I4016" s="318">
        <v>-5.3068619608665289E-2</v>
      </c>
      <c r="J4016" s="318">
        <v>0</v>
      </c>
      <c r="K4016" s="318" t="s">
        <v>634</v>
      </c>
      <c r="O4016" s="318">
        <v>0</v>
      </c>
      <c r="P4016" s="318">
        <v>0</v>
      </c>
      <c r="Q4016" s="318">
        <v>0</v>
      </c>
      <c r="R4016" s="318">
        <v>2</v>
      </c>
      <c r="S4016" s="318">
        <v>8.6956521739130432E-2</v>
      </c>
      <c r="T4016" s="318">
        <v>0</v>
      </c>
      <c r="U4016" s="318">
        <v>0</v>
      </c>
    </row>
    <row r="4017" spans="1:21" x14ac:dyDescent="0.2">
      <c r="A4017" s="318">
        <v>42401</v>
      </c>
      <c r="B4017" s="318">
        <v>556.70001200000002</v>
      </c>
      <c r="C4017" s="318">
        <v>-7.5695913294422275E-3</v>
      </c>
      <c r="D4017" s="318">
        <v>-4.3741378376751308E-3</v>
      </c>
      <c r="E4017" s="318">
        <v>2.0559895558113883E-2</v>
      </c>
      <c r="F4017" s="318">
        <v>2.2141425985661104E-2</v>
      </c>
      <c r="G4017" s="318">
        <v>4.2270930536055093E-4</v>
      </c>
      <c r="H4017" s="318">
        <v>4.4384477062857852E-4</v>
      </c>
      <c r="I4017" s="318">
        <v>-5.0160786933498597E-2</v>
      </c>
      <c r="J4017" s="318">
        <v>0</v>
      </c>
      <c r="K4017" s="318" t="s">
        <v>634</v>
      </c>
      <c r="O4017" s="318">
        <v>0</v>
      </c>
      <c r="P4017" s="318">
        <v>0</v>
      </c>
      <c r="Q4017" s="318">
        <v>0</v>
      </c>
      <c r="R4017" s="318">
        <v>2</v>
      </c>
      <c r="S4017" s="318">
        <v>8.6956521739130432E-2</v>
      </c>
      <c r="T4017" s="318">
        <v>0</v>
      </c>
      <c r="U4017" s="318">
        <v>0</v>
      </c>
    </row>
    <row r="4018" spans="1:21" x14ac:dyDescent="0.2">
      <c r="A4018" s="318">
        <v>42402</v>
      </c>
      <c r="B4018" s="318">
        <v>539.45696999999996</v>
      </c>
      <c r="C4018" s="318">
        <v>-3.1463494263933738E-2</v>
      </c>
      <c r="D4018" s="318">
        <v>-5.113784101391519E-3</v>
      </c>
      <c r="E4018" s="318">
        <v>2.1263785473597373E-2</v>
      </c>
      <c r="F4018" s="318">
        <v>2.2899461279258709E-2</v>
      </c>
      <c r="G4018" s="318">
        <v>4.5214857266717066E-4</v>
      </c>
      <c r="H4018" s="318">
        <v>4.7475600130052924E-4</v>
      </c>
      <c r="I4018" s="318">
        <v>-5.1440180387747746E-2</v>
      </c>
      <c r="J4018" s="318">
        <v>0</v>
      </c>
      <c r="K4018" s="318" t="s">
        <v>634</v>
      </c>
      <c r="O4018" s="318">
        <v>0</v>
      </c>
      <c r="P4018" s="318">
        <v>0</v>
      </c>
      <c r="Q4018" s="318">
        <v>0</v>
      </c>
      <c r="R4018" s="318">
        <v>2</v>
      </c>
      <c r="S4018" s="318">
        <v>8.6956521739130432E-2</v>
      </c>
      <c r="T4018" s="318">
        <v>0</v>
      </c>
      <c r="U4018" s="318">
        <v>0</v>
      </c>
    </row>
    <row r="4019" spans="1:21" x14ac:dyDescent="0.2">
      <c r="A4019" s="318">
        <v>42403</v>
      </c>
      <c r="B4019" s="318">
        <v>540.46502699999996</v>
      </c>
      <c r="C4019" s="318">
        <v>1.8669076018189249E-3</v>
      </c>
      <c r="D4019" s="318">
        <v>-4.1974642591028847E-3</v>
      </c>
      <c r="E4019" s="318">
        <v>2.1123105560202041E-2</v>
      </c>
      <c r="F4019" s="318">
        <v>2.2747959834063736E-2</v>
      </c>
      <c r="G4019" s="318">
        <v>4.461855885074384E-4</v>
      </c>
      <c r="H4019" s="318">
        <v>4.6849486793281033E-4</v>
      </c>
      <c r="I4019" s="318">
        <v>-6.5337327711859502E-2</v>
      </c>
      <c r="J4019" s="318">
        <v>0</v>
      </c>
      <c r="K4019" s="318" t="s">
        <v>634</v>
      </c>
      <c r="O4019" s="318">
        <v>0</v>
      </c>
      <c r="P4019" s="318">
        <v>0</v>
      </c>
      <c r="Q4019" s="318">
        <v>0</v>
      </c>
      <c r="R4019" s="318">
        <v>2</v>
      </c>
      <c r="S4019" s="318">
        <v>8.6956521739130432E-2</v>
      </c>
      <c r="T4019" s="318">
        <v>0</v>
      </c>
      <c r="U4019" s="318">
        <v>0</v>
      </c>
    </row>
    <row r="4020" spans="1:21" x14ac:dyDescent="0.2">
      <c r="A4020" s="318">
        <v>42404</v>
      </c>
      <c r="B4020" s="318">
        <v>552.22100799999998</v>
      </c>
      <c r="C4020" s="318">
        <v>2.1518412876338416E-2</v>
      </c>
      <c r="D4020" s="318">
        <v>-2.4803484679117908E-3</v>
      </c>
      <c r="E4020" s="318">
        <v>2.1698053793225907E-2</v>
      </c>
      <c r="F4020" s="318">
        <v>2.3367134854243285E-2</v>
      </c>
      <c r="G4020" s="318">
        <v>4.7080553841372515E-4</v>
      </c>
      <c r="H4020" s="318">
        <v>4.9434581533441141E-4</v>
      </c>
      <c r="I4020" s="318">
        <v>-6.3212331003018429E-2</v>
      </c>
      <c r="J4020" s="318">
        <v>0</v>
      </c>
      <c r="K4020" s="318" t="s">
        <v>634</v>
      </c>
      <c r="O4020" s="318">
        <v>0</v>
      </c>
      <c r="P4020" s="318">
        <v>0</v>
      </c>
      <c r="Q4020" s="318">
        <v>0</v>
      </c>
      <c r="R4020" s="318">
        <v>2</v>
      </c>
      <c r="S4020" s="318">
        <v>8.6956521739130432E-2</v>
      </c>
      <c r="T4020" s="318">
        <v>0</v>
      </c>
      <c r="U4020" s="318">
        <v>0</v>
      </c>
    </row>
    <row r="4021" spans="1:21" x14ac:dyDescent="0.2">
      <c r="A4021" s="318">
        <v>42405</v>
      </c>
      <c r="B4021" s="318">
        <v>560.74298099999999</v>
      </c>
      <c r="C4021" s="318">
        <v>1.5314313198184297E-2</v>
      </c>
      <c r="D4021" s="318">
        <v>-3.9224525733117286E-4</v>
      </c>
      <c r="E4021" s="318">
        <v>2.1168736023320516E-2</v>
      </c>
      <c r="F4021" s="318">
        <v>2.279710033280671E-2</v>
      </c>
      <c r="G4021" s="318">
        <v>4.4811538482502771E-4</v>
      </c>
      <c r="H4021" s="318">
        <v>4.7052115406627911E-4</v>
      </c>
      <c r="I4021" s="318">
        <v>-5.1590227986178822E-2</v>
      </c>
      <c r="J4021" s="318">
        <v>0</v>
      </c>
      <c r="K4021" s="318" t="s">
        <v>634</v>
      </c>
      <c r="O4021" s="318">
        <v>0</v>
      </c>
      <c r="P4021" s="318">
        <v>0</v>
      </c>
      <c r="Q4021" s="318">
        <v>0</v>
      </c>
      <c r="R4021" s="318">
        <v>2</v>
      </c>
      <c r="S4021" s="318">
        <v>8.6956521739130432E-2</v>
      </c>
      <c r="T4021" s="318">
        <v>0</v>
      </c>
      <c r="U4021" s="318">
        <v>0</v>
      </c>
    </row>
    <row r="4022" spans="1:21" x14ac:dyDescent="0.2">
      <c r="A4022" s="318">
        <v>42408</v>
      </c>
      <c r="B4022" s="318">
        <v>536.09600799999998</v>
      </c>
      <c r="C4022" s="318">
        <v>-4.4949391723643331E-2</v>
      </c>
      <c r="D4022" s="318">
        <v>-2.395125065860306E-3</v>
      </c>
      <c r="E4022" s="318">
        <v>2.329932569423802E-2</v>
      </c>
      <c r="F4022" s="318">
        <v>2.5091581516871714E-2</v>
      </c>
      <c r="G4022" s="318">
        <v>5.4285857780618008E-4</v>
      </c>
      <c r="H4022" s="318">
        <v>5.7000150669648912E-4</v>
      </c>
      <c r="I4022" s="318">
        <v>-3.9473845487097571E-2</v>
      </c>
      <c r="J4022" s="318">
        <v>0</v>
      </c>
      <c r="K4022" s="318" t="s">
        <v>634</v>
      </c>
      <c r="O4022" s="318">
        <v>0</v>
      </c>
      <c r="P4022" s="318">
        <v>0</v>
      </c>
      <c r="Q4022" s="318">
        <v>0</v>
      </c>
      <c r="R4022" s="318">
        <v>2</v>
      </c>
      <c r="S4022" s="318">
        <v>8.6956521739130432E-2</v>
      </c>
      <c r="T4022" s="318">
        <v>0</v>
      </c>
      <c r="U4022" s="318">
        <v>0</v>
      </c>
    </row>
    <row r="4023" spans="1:21" x14ac:dyDescent="0.2">
      <c r="A4023" s="318">
        <v>42409</v>
      </c>
      <c r="B4023" s="318">
        <v>531.47900400000003</v>
      </c>
      <c r="C4023" s="318">
        <v>-8.6495707246632917E-3</v>
      </c>
      <c r="D4023" s="318">
        <v>-2.0427193555111476E-3</v>
      </c>
      <c r="E4023" s="318">
        <v>2.3137873256047822E-2</v>
      </c>
      <c r="F4023" s="318">
        <v>2.4917709660359191E-2</v>
      </c>
      <c r="G4023" s="318">
        <v>5.3536117881293303E-4</v>
      </c>
      <c r="H4023" s="318">
        <v>5.6212923775357971E-4</v>
      </c>
      <c r="I4023" s="318">
        <v>-5.7707341159637569E-2</v>
      </c>
      <c r="J4023" s="318">
        <v>0</v>
      </c>
      <c r="K4023" s="318" t="s">
        <v>634</v>
      </c>
      <c r="O4023" s="318">
        <v>0</v>
      </c>
      <c r="P4023" s="318">
        <v>0</v>
      </c>
      <c r="Q4023" s="318">
        <v>0</v>
      </c>
      <c r="R4023" s="318">
        <v>2</v>
      </c>
      <c r="S4023" s="318">
        <v>8.6956521739130432E-2</v>
      </c>
      <c r="T4023" s="318">
        <v>0</v>
      </c>
      <c r="U4023" s="318">
        <v>0</v>
      </c>
    </row>
    <row r="4024" spans="1:21" x14ac:dyDescent="0.2">
      <c r="A4024" s="318">
        <v>42410</v>
      </c>
      <c r="B4024" s="318">
        <v>530.63500999999997</v>
      </c>
      <c r="C4024" s="318">
        <v>-1.5892722749552121E-3</v>
      </c>
      <c r="D4024" s="318">
        <v>-2.09547826317999E-3</v>
      </c>
      <c r="E4024" s="318">
        <v>2.3135398004493865E-2</v>
      </c>
      <c r="F4024" s="318">
        <v>2.4915044004839546E-2</v>
      </c>
      <c r="G4024" s="318">
        <v>5.3524664082633868E-4</v>
      </c>
      <c r="H4024" s="318">
        <v>5.6200897286765559E-4</v>
      </c>
      <c r="I4024" s="318">
        <v>-5.9534147005346656E-2</v>
      </c>
      <c r="J4024" s="318">
        <v>0</v>
      </c>
      <c r="K4024" s="318" t="s">
        <v>634</v>
      </c>
      <c r="O4024" s="318">
        <v>0</v>
      </c>
      <c r="P4024" s="318">
        <v>0</v>
      </c>
      <c r="Q4024" s="318">
        <v>0</v>
      </c>
      <c r="R4024" s="318">
        <v>2</v>
      </c>
      <c r="S4024" s="318">
        <v>8.6956521739130432E-2</v>
      </c>
      <c r="T4024" s="318">
        <v>0</v>
      </c>
      <c r="U4024" s="318">
        <v>0</v>
      </c>
    </row>
    <row r="4025" spans="1:21" x14ac:dyDescent="0.2">
      <c r="A4025" s="318">
        <v>42411</v>
      </c>
      <c r="B4025" s="318">
        <v>515.22997999999995</v>
      </c>
      <c r="C4025" s="318">
        <v>-2.9461057343301313E-2</v>
      </c>
      <c r="D4025" s="318">
        <v>-3.6957476641075468E-3</v>
      </c>
      <c r="E4025" s="318">
        <v>2.3833895036239231E-2</v>
      </c>
      <c r="F4025" s="318">
        <v>2.5667271577488403E-2</v>
      </c>
      <c r="G4025" s="318">
        <v>5.6805455259846907E-4</v>
      </c>
      <c r="H4025" s="318">
        <v>5.9645728022839257E-4</v>
      </c>
      <c r="I4025" s="318">
        <v>-5.8006031428556142E-2</v>
      </c>
      <c r="J4025" s="318">
        <v>0</v>
      </c>
      <c r="K4025" s="318" t="s">
        <v>634</v>
      </c>
      <c r="O4025" s="318">
        <v>0</v>
      </c>
      <c r="P4025" s="318">
        <v>0</v>
      </c>
      <c r="Q4025" s="318">
        <v>0</v>
      </c>
      <c r="R4025" s="318">
        <v>2</v>
      </c>
      <c r="S4025" s="318">
        <v>8.6956521739130432E-2</v>
      </c>
      <c r="T4025" s="318">
        <v>0</v>
      </c>
      <c r="U4025" s="318">
        <v>0</v>
      </c>
    </row>
    <row r="4026" spans="1:21" x14ac:dyDescent="0.2">
      <c r="A4026" s="318">
        <v>42412</v>
      </c>
      <c r="B4026" s="318">
        <v>522.31201199999998</v>
      </c>
      <c r="C4026" s="318">
        <v>1.3651769363746648E-2</v>
      </c>
      <c r="D4026" s="318">
        <v>-1.7765296984268702E-3</v>
      </c>
      <c r="E4026" s="318">
        <v>2.351350180974509E-2</v>
      </c>
      <c r="F4026" s="318">
        <v>2.5322232718187017E-2</v>
      </c>
      <c r="G4026" s="318">
        <v>5.5288476735688562E-4</v>
      </c>
      <c r="H4026" s="318">
        <v>5.8052900572472992E-4</v>
      </c>
      <c r="I4026" s="318">
        <v>-7.3267865301449867E-2</v>
      </c>
      <c r="J4026" s="318">
        <v>0</v>
      </c>
      <c r="K4026" s="318" t="s">
        <v>634</v>
      </c>
      <c r="O4026" s="318">
        <v>0</v>
      </c>
      <c r="P4026" s="318">
        <v>0</v>
      </c>
      <c r="Q4026" s="318">
        <v>0</v>
      </c>
      <c r="R4026" s="318">
        <v>2</v>
      </c>
      <c r="S4026" s="318">
        <v>8.6956521739130432E-2</v>
      </c>
      <c r="T4026" s="318">
        <v>0</v>
      </c>
      <c r="U4026" s="318">
        <v>0</v>
      </c>
    </row>
    <row r="4027" spans="1:21" x14ac:dyDescent="0.2">
      <c r="A4027" s="318">
        <v>42415</v>
      </c>
      <c r="B4027" s="318">
        <v>539.15301499999998</v>
      </c>
      <c r="C4027" s="318">
        <v>3.1734283993565503E-2</v>
      </c>
      <c r="D4027" s="318">
        <v>3.1084532850091454E-4</v>
      </c>
      <c r="E4027" s="318">
        <v>2.4477115744410725E-2</v>
      </c>
      <c r="F4027" s="318">
        <v>2.6359970801673085E-2</v>
      </c>
      <c r="G4027" s="318">
        <v>5.9912919516527934E-4</v>
      </c>
      <c r="H4027" s="318">
        <v>6.2908565492354328E-4</v>
      </c>
      <c r="I4027" s="318">
        <v>-6.0052386671944569E-2</v>
      </c>
      <c r="J4027" s="318">
        <v>0</v>
      </c>
      <c r="K4027" s="318" t="s">
        <v>634</v>
      </c>
      <c r="O4027" s="318">
        <v>0</v>
      </c>
      <c r="P4027" s="318">
        <v>0</v>
      </c>
      <c r="Q4027" s="318">
        <v>0</v>
      </c>
      <c r="R4027" s="318">
        <v>2</v>
      </c>
      <c r="S4027" s="318">
        <v>8.6956521739130432E-2</v>
      </c>
      <c r="T4027" s="318">
        <v>0</v>
      </c>
      <c r="U4027" s="318">
        <v>0</v>
      </c>
    </row>
    <row r="4028" spans="1:21" x14ac:dyDescent="0.2">
      <c r="A4028" s="318">
        <v>42416</v>
      </c>
      <c r="B4028" s="318">
        <v>532.12597700000003</v>
      </c>
      <c r="C4028" s="318">
        <v>-1.3119157266817371E-2</v>
      </c>
      <c r="D4028" s="318">
        <v>3.2838688191586017E-4</v>
      </c>
      <c r="E4028" s="318">
        <v>2.4466862541566107E-2</v>
      </c>
      <c r="F4028" s="318">
        <v>2.6348928890917344E-2</v>
      </c>
      <c r="G4028" s="318">
        <v>5.9862736262789062E-4</v>
      </c>
      <c r="H4028" s="318">
        <v>6.285587307592852E-4</v>
      </c>
      <c r="I4028" s="318">
        <v>-3.6271167357717599E-2</v>
      </c>
      <c r="J4028" s="318">
        <v>0</v>
      </c>
      <c r="K4028" s="318" t="s">
        <v>634</v>
      </c>
      <c r="O4028" s="318">
        <v>0</v>
      </c>
      <c r="P4028" s="318">
        <v>0</v>
      </c>
      <c r="Q4028" s="318">
        <v>0</v>
      </c>
      <c r="R4028" s="318">
        <v>2</v>
      </c>
      <c r="S4028" s="318">
        <v>8.6956521739130432E-2</v>
      </c>
      <c r="T4028" s="318">
        <v>0</v>
      </c>
      <c r="U4028" s="318">
        <v>0</v>
      </c>
    </row>
    <row r="4029" spans="1:21" x14ac:dyDescent="0.2">
      <c r="A4029" s="318">
        <v>42417</v>
      </c>
      <c r="B4029" s="318">
        <v>554.817993</v>
      </c>
      <c r="C4029" s="318">
        <v>4.1759859240238673E-2</v>
      </c>
      <c r="D4029" s="318">
        <v>9.6550425881762407E-4</v>
      </c>
      <c r="E4029" s="318">
        <v>2.5390623016323915E-2</v>
      </c>
      <c r="F4029" s="318">
        <v>2.7343747863733447E-2</v>
      </c>
      <c r="G4029" s="318">
        <v>6.4468373715707785E-4</v>
      </c>
      <c r="H4029" s="318">
        <v>6.7691792401493181E-4</v>
      </c>
      <c r="I4029" s="318">
        <v>-3.7213818996138244E-2</v>
      </c>
      <c r="J4029" s="318">
        <v>0</v>
      </c>
      <c r="K4029" s="318" t="s">
        <v>634</v>
      </c>
      <c r="O4029" s="318">
        <v>0</v>
      </c>
      <c r="P4029" s="318">
        <v>0</v>
      </c>
      <c r="Q4029" s="318">
        <v>0</v>
      </c>
      <c r="R4029" s="318">
        <v>2</v>
      </c>
      <c r="S4029" s="318">
        <v>8.6956521739130432E-2</v>
      </c>
      <c r="T4029" s="318">
        <v>0</v>
      </c>
      <c r="U4029" s="318">
        <v>0</v>
      </c>
    </row>
    <row r="4030" spans="1:21" x14ac:dyDescent="0.2">
      <c r="A4030" s="318">
        <v>42418</v>
      </c>
      <c r="B4030" s="318">
        <v>557.74102800000003</v>
      </c>
      <c r="C4030" s="318">
        <v>5.2546277015611768E-3</v>
      </c>
      <c r="D4030" s="318">
        <v>3.515285993042684E-3</v>
      </c>
      <c r="E4030" s="318">
        <v>2.2747922762943504E-2</v>
      </c>
      <c r="F4030" s="318">
        <v>2.4497762975477618E-2</v>
      </c>
      <c r="G4030" s="318">
        <v>5.1746799002884327E-4</v>
      </c>
      <c r="H4030" s="318">
        <v>5.4334138953028544E-4</v>
      </c>
      <c r="I4030" s="318">
        <v>-2.6857985236480097E-2</v>
      </c>
      <c r="J4030" s="318">
        <v>0</v>
      </c>
      <c r="K4030" s="318" t="s">
        <v>634</v>
      </c>
      <c r="O4030" s="318">
        <v>0</v>
      </c>
      <c r="P4030" s="318">
        <v>0</v>
      </c>
      <c r="Q4030" s="318">
        <v>0</v>
      </c>
      <c r="R4030" s="318">
        <v>2</v>
      </c>
      <c r="S4030" s="318">
        <v>8.6956521739130432E-2</v>
      </c>
      <c r="T4030" s="318">
        <v>0</v>
      </c>
      <c r="U4030" s="318">
        <v>0</v>
      </c>
    </row>
    <row r="4031" spans="1:21" x14ac:dyDescent="0.2">
      <c r="A4031" s="318">
        <v>42419</v>
      </c>
      <c r="B4031" s="318">
        <v>550.23999000000003</v>
      </c>
      <c r="C4031" s="318">
        <v>-1.3540218613128934E-2</v>
      </c>
      <c r="D4031" s="318">
        <v>1.7275365605644026E-3</v>
      </c>
      <c r="E4031" s="318">
        <v>2.2531540441959635E-2</v>
      </c>
      <c r="F4031" s="318">
        <v>2.4264735860571915E-2</v>
      </c>
      <c r="G4031" s="318">
        <v>5.0767031468766253E-4</v>
      </c>
      <c r="H4031" s="318">
        <v>5.3305383042204571E-4</v>
      </c>
      <c r="I4031" s="318">
        <v>-1.9112373923005924E-2</v>
      </c>
      <c r="J4031" s="318">
        <v>0</v>
      </c>
      <c r="K4031" s="318" t="s">
        <v>634</v>
      </c>
      <c r="O4031" s="318">
        <v>0</v>
      </c>
      <c r="P4031" s="318">
        <v>0</v>
      </c>
      <c r="Q4031" s="318">
        <v>0</v>
      </c>
      <c r="R4031" s="318">
        <v>2</v>
      </c>
      <c r="S4031" s="318">
        <v>8.6956521739130432E-2</v>
      </c>
      <c r="T4031" s="318">
        <v>0</v>
      </c>
      <c r="U4031" s="318">
        <v>0</v>
      </c>
    </row>
    <row r="4032" spans="1:21" x14ac:dyDescent="0.2">
      <c r="A4032" s="318">
        <v>42422</v>
      </c>
      <c r="B4032" s="318">
        <v>564.66198699999995</v>
      </c>
      <c r="C4032" s="318">
        <v>2.587277051423836E-2</v>
      </c>
      <c r="D4032" s="318">
        <v>1.0263361544139223E-3</v>
      </c>
      <c r="E4032" s="318">
        <v>2.1465276605972604E-2</v>
      </c>
      <c r="F4032" s="318">
        <v>2.3116451729508956E-2</v>
      </c>
      <c r="G4032" s="318">
        <v>4.607580997709147E-4</v>
      </c>
      <c r="H4032" s="318">
        <v>4.8379600475946045E-4</v>
      </c>
      <c r="I4032" s="318">
        <v>-3.0416511338476167E-2</v>
      </c>
      <c r="J4032" s="318">
        <v>0</v>
      </c>
      <c r="K4032" s="318" t="s">
        <v>634</v>
      </c>
      <c r="O4032" s="318">
        <v>0</v>
      </c>
      <c r="P4032" s="318">
        <v>0</v>
      </c>
      <c r="Q4032" s="318">
        <v>0</v>
      </c>
      <c r="R4032" s="318">
        <v>2</v>
      </c>
      <c r="S4032" s="318">
        <v>8.6956521739130432E-2</v>
      </c>
      <c r="T4032" s="318">
        <v>0</v>
      </c>
      <c r="U4032" s="318">
        <v>0</v>
      </c>
    </row>
    <row r="4033" spans="1:21" x14ac:dyDescent="0.2">
      <c r="A4033" s="318">
        <v>42423</v>
      </c>
      <c r="B4033" s="318">
        <v>561.783997</v>
      </c>
      <c r="C4033" s="318">
        <v>-5.1098699859340718E-3</v>
      </c>
      <c r="D4033" s="318">
        <v>1.2641007977891199E-3</v>
      </c>
      <c r="E4033" s="318">
        <v>2.1363248043378358E-2</v>
      </c>
      <c r="F4033" s="318">
        <v>2.3006574815945924E-2</v>
      </c>
      <c r="G4033" s="318">
        <v>4.5638836696290929E-4</v>
      </c>
      <c r="H4033" s="318">
        <v>4.7920778531105479E-4</v>
      </c>
      <c r="I4033" s="318">
        <v>-2.1523797731743028E-2</v>
      </c>
      <c r="J4033" s="318">
        <v>0</v>
      </c>
      <c r="K4033" s="318" t="s">
        <v>634</v>
      </c>
      <c r="O4033" s="318">
        <v>0</v>
      </c>
      <c r="P4033" s="318">
        <v>0</v>
      </c>
      <c r="Q4033" s="318">
        <v>0</v>
      </c>
      <c r="R4033" s="318">
        <v>2</v>
      </c>
      <c r="S4033" s="318">
        <v>8.6956521739130432E-2</v>
      </c>
      <c r="T4033" s="318">
        <v>0</v>
      </c>
      <c r="U4033" s="318">
        <v>0</v>
      </c>
    </row>
    <row r="4034" spans="1:21" x14ac:dyDescent="0.2">
      <c r="A4034" s="318">
        <v>42424</v>
      </c>
      <c r="B4034" s="318">
        <v>545.34399399999995</v>
      </c>
      <c r="C4034" s="318">
        <v>-2.9700651835111561E-2</v>
      </c>
      <c r="D4034" s="318">
        <v>-4.9332340539443302E-4</v>
      </c>
      <c r="E4034" s="318">
        <v>2.2345499074958489E-2</v>
      </c>
      <c r="F4034" s="318">
        <v>2.4064383619186065E-2</v>
      </c>
      <c r="G4034" s="318">
        <v>4.9932132890897064E-4</v>
      </c>
      <c r="H4034" s="318">
        <v>5.2428739535441925E-4</v>
      </c>
      <c r="I4034" s="318">
        <v>-2.2051497451847688E-2</v>
      </c>
      <c r="J4034" s="318">
        <v>0</v>
      </c>
      <c r="K4034" s="318" t="s">
        <v>634</v>
      </c>
      <c r="O4034" s="318">
        <v>0</v>
      </c>
      <c r="P4034" s="318">
        <v>0</v>
      </c>
      <c r="Q4034" s="318">
        <v>0</v>
      </c>
      <c r="R4034" s="318">
        <v>2</v>
      </c>
      <c r="S4034" s="318">
        <v>8.6956521739130432E-2</v>
      </c>
      <c r="T4034" s="318">
        <v>0</v>
      </c>
      <c r="U4034" s="318">
        <v>0</v>
      </c>
    </row>
    <row r="4035" spans="1:21" x14ac:dyDescent="0.2">
      <c r="A4035" s="318">
        <v>42425</v>
      </c>
      <c r="B4035" s="318">
        <v>556.455017</v>
      </c>
      <c r="C4035" s="318">
        <v>2.0169558259633309E-2</v>
      </c>
      <c r="D4035" s="318">
        <v>8.0588831594390596E-4</v>
      </c>
      <c r="E4035" s="318">
        <v>2.27311486838805E-2</v>
      </c>
      <c r="F4035" s="318">
        <v>2.4479698582640538E-2</v>
      </c>
      <c r="G4035" s="318">
        <v>5.1670512048868219E-4</v>
      </c>
      <c r="H4035" s="318">
        <v>5.4254037651311636E-4</v>
      </c>
      <c r="I4035" s="318">
        <v>-3.752618871908403E-2</v>
      </c>
      <c r="J4035" s="318">
        <v>0</v>
      </c>
      <c r="K4035" s="318" t="s">
        <v>634</v>
      </c>
      <c r="O4035" s="318">
        <v>0</v>
      </c>
      <c r="P4035" s="318">
        <v>0</v>
      </c>
      <c r="Q4035" s="318">
        <v>0</v>
      </c>
      <c r="R4035" s="318">
        <v>2</v>
      </c>
      <c r="S4035" s="318">
        <v>8.6956521739130432E-2</v>
      </c>
      <c r="T4035" s="318">
        <v>0</v>
      </c>
      <c r="U4035" s="318">
        <v>0</v>
      </c>
    </row>
    <row r="4036" spans="1:21" x14ac:dyDescent="0.2">
      <c r="A4036" s="318">
        <v>42426</v>
      </c>
      <c r="B4036" s="318">
        <v>566.33697500000005</v>
      </c>
      <c r="C4036" s="318">
        <v>1.7602927773344469E-2</v>
      </c>
      <c r="D4036" s="318">
        <v>1.1934124813055957E-3</v>
      </c>
      <c r="E4036" s="318">
        <v>2.2954422705482827E-2</v>
      </c>
      <c r="F4036" s="318">
        <v>2.4720147528981506E-2</v>
      </c>
      <c r="G4036" s="318">
        <v>5.2690552174198559E-4</v>
      </c>
      <c r="H4036" s="318">
        <v>5.5325079782908495E-4</v>
      </c>
      <c r="I4036" s="318">
        <v>-3.0510064042303248E-2</v>
      </c>
      <c r="J4036" s="318">
        <v>0</v>
      </c>
      <c r="K4036" s="318" t="s">
        <v>634</v>
      </c>
      <c r="O4036" s="318">
        <v>0</v>
      </c>
      <c r="P4036" s="318">
        <v>0</v>
      </c>
      <c r="Q4036" s="318">
        <v>0</v>
      </c>
      <c r="R4036" s="318">
        <v>2</v>
      </c>
      <c r="S4036" s="318">
        <v>8.6956521739130432E-2</v>
      </c>
      <c r="T4036" s="318">
        <v>0</v>
      </c>
      <c r="U4036" s="318">
        <v>0</v>
      </c>
    </row>
    <row r="4037" spans="1:21" x14ac:dyDescent="0.2">
      <c r="A4037" s="318">
        <v>42429</v>
      </c>
      <c r="B4037" s="318">
        <v>572.5</v>
      </c>
      <c r="C4037" s="318">
        <v>1.0823472192156328E-2</v>
      </c>
      <c r="D4037" s="318">
        <v>9.7222035018547869E-4</v>
      </c>
      <c r="E4037" s="318">
        <v>2.2832041868579369E-2</v>
      </c>
      <c r="F4037" s="318">
        <v>2.4588352781547012E-2</v>
      </c>
      <c r="G4037" s="318">
        <v>5.2130213588856133E-4</v>
      </c>
      <c r="H4037" s="318">
        <v>5.4736724268298937E-4</v>
      </c>
      <c r="I4037" s="318">
        <v>-2.2336614076291075E-2</v>
      </c>
      <c r="J4037" s="318">
        <v>0</v>
      </c>
      <c r="K4037" s="318" t="s">
        <v>634</v>
      </c>
      <c r="O4037" s="318">
        <v>0</v>
      </c>
      <c r="P4037" s="318">
        <v>0</v>
      </c>
      <c r="Q4037" s="318">
        <v>0</v>
      </c>
      <c r="R4037" s="318">
        <v>2</v>
      </c>
      <c r="S4037" s="318">
        <v>8.6956521739130432E-2</v>
      </c>
      <c r="T4037" s="318">
        <v>0</v>
      </c>
      <c r="U4037" s="318">
        <v>0</v>
      </c>
    </row>
    <row r="4038" spans="1:21" x14ac:dyDescent="0.2">
      <c r="A4038" s="318">
        <v>42430</v>
      </c>
      <c r="B4038" s="318">
        <v>574.92199700000003</v>
      </c>
      <c r="C4038" s="318">
        <v>4.221638775355239E-3</v>
      </c>
      <c r="D4038" s="318">
        <v>1.5337074980329775E-3</v>
      </c>
      <c r="E4038" s="318">
        <v>2.2756337872054104E-2</v>
      </c>
      <c r="F4038" s="318">
        <v>2.450682540067365E-2</v>
      </c>
      <c r="G4038" s="318">
        <v>5.1785091334708398E-4</v>
      </c>
      <c r="H4038" s="318">
        <v>5.4374345901443818E-4</v>
      </c>
      <c r="I4038" s="318">
        <v>-2.2525231084976793E-2</v>
      </c>
      <c r="J4038" s="318">
        <v>0</v>
      </c>
      <c r="K4038" s="318" t="s">
        <v>634</v>
      </c>
      <c r="O4038" s="318">
        <v>0</v>
      </c>
      <c r="P4038" s="318">
        <v>0</v>
      </c>
      <c r="Q4038" s="318">
        <v>0</v>
      </c>
      <c r="R4038" s="318">
        <v>2</v>
      </c>
      <c r="S4038" s="318">
        <v>8.6956521739130432E-2</v>
      </c>
      <c r="T4038" s="318">
        <v>0</v>
      </c>
      <c r="U4038" s="318">
        <v>0</v>
      </c>
    </row>
    <row r="4039" spans="1:21" x14ac:dyDescent="0.2">
      <c r="A4039" s="318">
        <v>42431</v>
      </c>
      <c r="B4039" s="318">
        <v>571.13000499999998</v>
      </c>
      <c r="C4039" s="318">
        <v>-6.6175109531536307E-3</v>
      </c>
      <c r="D4039" s="318">
        <v>2.716849560451077E-3</v>
      </c>
      <c r="E4039" s="318">
        <v>2.1569943181570485E-2</v>
      </c>
      <c r="F4039" s="318">
        <v>2.3229169580152829E-2</v>
      </c>
      <c r="G4039" s="318">
        <v>4.6526244885617909E-4</v>
      </c>
      <c r="H4039" s="318">
        <v>4.8852557129898811E-4</v>
      </c>
      <c r="I4039" s="318">
        <v>-1.8605033722302447E-2</v>
      </c>
      <c r="J4039" s="318">
        <v>0</v>
      </c>
      <c r="K4039" s="318" t="s">
        <v>634</v>
      </c>
      <c r="O4039" s="318">
        <v>0</v>
      </c>
      <c r="P4039" s="318">
        <v>0</v>
      </c>
      <c r="Q4039" s="318">
        <v>0</v>
      </c>
      <c r="R4039" s="318">
        <v>2</v>
      </c>
      <c r="S4039" s="318">
        <v>8.6956521739130432E-2</v>
      </c>
      <c r="T4039" s="318">
        <v>0</v>
      </c>
      <c r="U4039" s="318">
        <v>0</v>
      </c>
    </row>
    <row r="4040" spans="1:21" x14ac:dyDescent="0.2">
      <c r="A4040" s="318">
        <v>42432</v>
      </c>
      <c r="B4040" s="318">
        <v>576.364014</v>
      </c>
      <c r="C4040" s="318">
        <v>9.1225665871374761E-3</v>
      </c>
      <c r="D4040" s="318">
        <v>3.0623571311805316E-3</v>
      </c>
      <c r="E4040" s="318">
        <v>2.1613714282032209E-2</v>
      </c>
      <c r="F4040" s="318">
        <v>2.3276307688342379E-2</v>
      </c>
      <c r="G4040" s="318">
        <v>4.6715264506532307E-4</v>
      </c>
      <c r="H4040" s="318">
        <v>4.905102773185892E-4</v>
      </c>
      <c r="I4040" s="318">
        <v>-1.4901893328164773E-2</v>
      </c>
      <c r="J4040" s="318">
        <v>0</v>
      </c>
      <c r="K4040" s="318" t="s">
        <v>634</v>
      </c>
      <c r="O4040" s="318">
        <v>0</v>
      </c>
      <c r="P4040" s="318">
        <v>0</v>
      </c>
      <c r="Q4040" s="318">
        <v>0</v>
      </c>
      <c r="R4040" s="318">
        <v>2</v>
      </c>
      <c r="S4040" s="318">
        <v>8.6956521739130432E-2</v>
      </c>
      <c r="T4040" s="318">
        <v>0</v>
      </c>
      <c r="U4040" s="318">
        <v>0</v>
      </c>
    </row>
    <row r="4041" spans="1:21" x14ac:dyDescent="0.2">
      <c r="A4041" s="318">
        <v>42433</v>
      </c>
      <c r="B4041" s="318">
        <v>588.05297900000005</v>
      </c>
      <c r="C4041" s="318">
        <v>2.0077614342237472E-2</v>
      </c>
      <c r="D4041" s="318">
        <v>2.9937476771757254E-3</v>
      </c>
      <c r="E4041" s="318">
        <v>2.1554404460800761E-2</v>
      </c>
      <c r="F4041" s="318">
        <v>2.321243557317005E-2</v>
      </c>
      <c r="G4041" s="318">
        <v>4.6459235165978772E-4</v>
      </c>
      <c r="H4041" s="318">
        <v>4.8782196924277712E-4</v>
      </c>
      <c r="I4041" s="318">
        <v>-8.7352674478908265E-3</v>
      </c>
      <c r="J4041" s="318">
        <v>0</v>
      </c>
      <c r="K4041" s="318" t="s">
        <v>634</v>
      </c>
      <c r="O4041" s="318">
        <v>0</v>
      </c>
      <c r="P4041" s="318">
        <v>0</v>
      </c>
      <c r="Q4041" s="318">
        <v>0</v>
      </c>
      <c r="R4041" s="318">
        <v>2</v>
      </c>
      <c r="S4041" s="318">
        <v>8.6956521739130432E-2</v>
      </c>
      <c r="T4041" s="318">
        <v>0</v>
      </c>
      <c r="U4041" s="318">
        <v>0</v>
      </c>
    </row>
    <row r="4042" spans="1:21" x14ac:dyDescent="0.2">
      <c r="A4042" s="318">
        <v>42436</v>
      </c>
      <c r="B4042" s="318">
        <v>585.45696999999996</v>
      </c>
      <c r="C4042" s="318">
        <v>-4.4243565841699034E-3</v>
      </c>
      <c r="D4042" s="318">
        <v>2.0538110208731448E-3</v>
      </c>
      <c r="E4042" s="318">
        <v>2.1420230939459311E-2</v>
      </c>
      <c r="F4042" s="318">
        <v>2.306794101172541E-2</v>
      </c>
      <c r="G4042" s="318">
        <v>4.5882629349976991E-4</v>
      </c>
      <c r="H4042" s="318">
        <v>4.8176760817475841E-4</v>
      </c>
      <c r="I4042" s="318">
        <v>1.0638535330784644E-4</v>
      </c>
      <c r="J4042" s="318">
        <v>0</v>
      </c>
      <c r="K4042" s="318" t="s">
        <v>634</v>
      </c>
      <c r="O4042" s="318">
        <v>0</v>
      </c>
      <c r="P4042" s="318">
        <v>0</v>
      </c>
      <c r="Q4042" s="318">
        <v>0</v>
      </c>
      <c r="R4042" s="318">
        <v>2</v>
      </c>
      <c r="S4042" s="318">
        <v>8.6956521739130432E-2</v>
      </c>
      <c r="T4042" s="318">
        <v>0</v>
      </c>
      <c r="U4042" s="318">
        <v>0</v>
      </c>
    </row>
    <row r="4043" spans="1:21" x14ac:dyDescent="0.2">
      <c r="A4043" s="318">
        <v>42437</v>
      </c>
      <c r="B4043" s="318">
        <v>586.14898700000003</v>
      </c>
      <c r="C4043" s="318">
        <v>1.1813136939794406E-3</v>
      </c>
      <c r="D4043" s="318">
        <v>4.2505112788551814E-3</v>
      </c>
      <c r="E4043" s="318">
        <v>1.8529234631855313E-2</v>
      </c>
      <c r="F4043" s="318">
        <v>1.9954560372767258E-2</v>
      </c>
      <c r="G4043" s="318">
        <v>3.4333253604234627E-4</v>
      </c>
      <c r="H4043" s="318">
        <v>3.6049916284446357E-4</v>
      </c>
      <c r="I4043" s="318">
        <v>2.4940253615267985E-3</v>
      </c>
      <c r="J4043" s="318">
        <v>0</v>
      </c>
      <c r="K4043" s="318" t="s">
        <v>634</v>
      </c>
      <c r="O4043" s="318">
        <v>0</v>
      </c>
      <c r="P4043" s="318">
        <v>0</v>
      </c>
      <c r="Q4043" s="318">
        <v>0</v>
      </c>
      <c r="R4043" s="318">
        <v>2</v>
      </c>
      <c r="S4043" s="318">
        <v>8.6956521739130432E-2</v>
      </c>
      <c r="T4043" s="318">
        <v>0</v>
      </c>
      <c r="U4043" s="318">
        <v>0</v>
      </c>
    </row>
    <row r="4044" spans="1:21" x14ac:dyDescent="0.2">
      <c r="A4044" s="318">
        <v>42438</v>
      </c>
      <c r="B4044" s="318">
        <v>583.04101600000001</v>
      </c>
      <c r="C4044" s="318">
        <v>-5.3164640692004196E-3</v>
      </c>
      <c r="D4044" s="318">
        <v>4.4092306434010322E-3</v>
      </c>
      <c r="E4044" s="318">
        <v>1.8427203523445183E-2</v>
      </c>
      <c r="F4044" s="318">
        <v>1.9844680717556351E-2</v>
      </c>
      <c r="G4044" s="318">
        <v>3.3956182969447051E-4</v>
      </c>
      <c r="H4044" s="318">
        <v>3.5653992117919408E-4</v>
      </c>
      <c r="I4044" s="318">
        <v>1.3462085568746229E-2</v>
      </c>
      <c r="J4044" s="318">
        <v>0</v>
      </c>
      <c r="K4044" s="318" t="s">
        <v>634</v>
      </c>
      <c r="O4044" s="318">
        <v>0</v>
      </c>
      <c r="P4044" s="318">
        <v>0</v>
      </c>
      <c r="Q4044" s="318">
        <v>0</v>
      </c>
      <c r="R4044" s="318">
        <v>2</v>
      </c>
      <c r="S4044" s="318">
        <v>8.6956521739130432E-2</v>
      </c>
      <c r="T4044" s="318">
        <v>0</v>
      </c>
      <c r="U4044" s="318">
        <v>0</v>
      </c>
    </row>
    <row r="4045" spans="1:21" x14ac:dyDescent="0.2">
      <c r="A4045" s="318">
        <v>42439</v>
      </c>
      <c r="B4045" s="318">
        <v>582.34802200000001</v>
      </c>
      <c r="C4045" s="318">
        <v>-1.1892922604989002E-3</v>
      </c>
      <c r="D4045" s="318">
        <v>4.4282773107560958E-3</v>
      </c>
      <c r="E4045" s="318">
        <v>1.8420898996855568E-2</v>
      </c>
      <c r="F4045" s="318">
        <v>1.9837891227382918E-2</v>
      </c>
      <c r="G4045" s="318">
        <v>3.3932951985235444E-4</v>
      </c>
      <c r="H4045" s="318">
        <v>3.562959958449722E-4</v>
      </c>
      <c r="I4045" s="318">
        <v>1.4280937042776323E-2</v>
      </c>
      <c r="J4045" s="318">
        <v>0</v>
      </c>
      <c r="K4045" s="318" t="s">
        <v>634</v>
      </c>
      <c r="O4045" s="318">
        <v>0</v>
      </c>
      <c r="P4045" s="318">
        <v>0</v>
      </c>
      <c r="Q4045" s="318">
        <v>0</v>
      </c>
      <c r="R4045" s="318">
        <v>2</v>
      </c>
      <c r="S4045" s="318">
        <v>8.6956521739130432E-2</v>
      </c>
      <c r="T4045" s="318">
        <v>0</v>
      </c>
      <c r="U4045" s="318">
        <v>0</v>
      </c>
    </row>
    <row r="4046" spans="1:21" x14ac:dyDescent="0.2">
      <c r="A4046" s="318">
        <v>42440</v>
      </c>
      <c r="B4046" s="318">
        <v>585.02899200000002</v>
      </c>
      <c r="C4046" s="318">
        <v>4.5931600181285436E-3</v>
      </c>
      <c r="D4046" s="318">
        <v>6.0499067089194239E-3</v>
      </c>
      <c r="E4046" s="318">
        <v>1.6707643849530138E-2</v>
      </c>
      <c r="F4046" s="318">
        <v>1.7992847222570916E-2</v>
      </c>
      <c r="G4046" s="318">
        <v>2.791453630027423E-4</v>
      </c>
      <c r="H4046" s="318">
        <v>2.9310263115287942E-4</v>
      </c>
      <c r="I4046" s="318">
        <v>1.670645695246839E-2</v>
      </c>
      <c r="J4046" s="318">
        <v>0</v>
      </c>
      <c r="K4046" s="318" t="s">
        <v>634</v>
      </c>
      <c r="O4046" s="318">
        <v>0</v>
      </c>
      <c r="P4046" s="318">
        <v>0</v>
      </c>
      <c r="Q4046" s="318">
        <v>0</v>
      </c>
      <c r="R4046" s="318">
        <v>2</v>
      </c>
      <c r="S4046" s="318">
        <v>8.6956521739130432E-2</v>
      </c>
      <c r="T4046" s="318">
        <v>0</v>
      </c>
      <c r="U4046" s="318">
        <v>0</v>
      </c>
    </row>
    <row r="4047" spans="1:21" x14ac:dyDescent="0.2">
      <c r="A4047" s="318">
        <v>42443</v>
      </c>
      <c r="B4047" s="318">
        <v>589.544983</v>
      </c>
      <c r="C4047" s="318">
        <v>7.6896191278457357E-3</v>
      </c>
      <c r="D4047" s="318">
        <v>5.7659947929241413E-3</v>
      </c>
      <c r="E4047" s="318">
        <v>1.6622446985254374E-2</v>
      </c>
      <c r="F4047" s="318">
        <v>1.7901096753350863E-2</v>
      </c>
      <c r="G4047" s="318">
        <v>2.7630574377759221E-4</v>
      </c>
      <c r="H4047" s="318">
        <v>2.9012103096647186E-4</v>
      </c>
      <c r="I4047" s="318">
        <v>2.2188607233748974E-2</v>
      </c>
      <c r="J4047" s="318">
        <v>0</v>
      </c>
      <c r="K4047" s="318" t="s">
        <v>634</v>
      </c>
      <c r="O4047" s="318">
        <v>0</v>
      </c>
      <c r="P4047" s="318">
        <v>0</v>
      </c>
      <c r="Q4047" s="318">
        <v>0</v>
      </c>
      <c r="R4047" s="318">
        <v>2</v>
      </c>
      <c r="S4047" s="318">
        <v>8.6956521739130432E-2</v>
      </c>
      <c r="T4047" s="318">
        <v>0</v>
      </c>
      <c r="U4047" s="318">
        <v>0</v>
      </c>
    </row>
    <row r="4048" spans="1:21" x14ac:dyDescent="0.2">
      <c r="A4048" s="318">
        <v>42444</v>
      </c>
      <c r="B4048" s="318">
        <v>582.77899200000002</v>
      </c>
      <c r="C4048" s="318">
        <v>-1.154299710594515E-2</v>
      </c>
      <c r="D4048" s="318">
        <v>3.7051718834236317E-3</v>
      </c>
      <c r="E4048" s="318">
        <v>1.5909395368379112E-2</v>
      </c>
      <c r="F4048" s="318">
        <v>1.7133195012100581E-2</v>
      </c>
      <c r="G4048" s="318">
        <v>2.5310886098740273E-4</v>
      </c>
      <c r="H4048" s="318">
        <v>2.657643040367729E-4</v>
      </c>
      <c r="I4048" s="318">
        <v>3.0010909063277025E-2</v>
      </c>
      <c r="J4048" s="318">
        <v>0</v>
      </c>
      <c r="K4048" s="318" t="s">
        <v>634</v>
      </c>
      <c r="O4048" s="318">
        <v>0</v>
      </c>
      <c r="P4048" s="318">
        <v>0</v>
      </c>
      <c r="Q4048" s="318">
        <v>0</v>
      </c>
      <c r="R4048" s="318">
        <v>2</v>
      </c>
      <c r="S4048" s="318">
        <v>8.6956521739130432E-2</v>
      </c>
      <c r="T4048" s="318">
        <v>0</v>
      </c>
      <c r="U4048" s="318">
        <v>0</v>
      </c>
    </row>
    <row r="4049" spans="1:21" x14ac:dyDescent="0.2">
      <c r="A4049" s="318">
        <v>42445</v>
      </c>
      <c r="B4049" s="318">
        <v>586.00402799999995</v>
      </c>
      <c r="C4049" s="318">
        <v>5.5186362734145344E-3</v>
      </c>
      <c r="D4049" s="318">
        <v>4.5926858615299142E-3</v>
      </c>
      <c r="E4049" s="318">
        <v>1.543675244213976E-2</v>
      </c>
      <c r="F4049" s="318">
        <v>1.6624194937688973E-2</v>
      </c>
      <c r="G4049" s="318">
        <v>2.3829332595990787E-4</v>
      </c>
      <c r="H4049" s="318">
        <v>2.502079922579033E-4</v>
      </c>
      <c r="I4049" s="318">
        <v>2.3619060364732783E-2</v>
      </c>
      <c r="J4049" s="318">
        <v>0</v>
      </c>
      <c r="K4049" s="318" t="s">
        <v>634</v>
      </c>
      <c r="O4049" s="318">
        <v>0</v>
      </c>
      <c r="P4049" s="318">
        <v>0</v>
      </c>
      <c r="Q4049" s="318">
        <v>0</v>
      </c>
      <c r="R4049" s="318">
        <v>2</v>
      </c>
      <c r="S4049" s="318">
        <v>8.6956521739130432E-2</v>
      </c>
      <c r="T4049" s="318">
        <v>0</v>
      </c>
      <c r="U4049" s="318">
        <v>0</v>
      </c>
    </row>
    <row r="4050" spans="1:21" x14ac:dyDescent="0.2">
      <c r="A4050" s="318">
        <v>42446</v>
      </c>
      <c r="B4050" s="318">
        <v>585.78198199999997</v>
      </c>
      <c r="C4050" s="318">
        <v>-3.7898729078986095E-4</v>
      </c>
      <c r="D4050" s="318">
        <v>2.5860741219571265E-3</v>
      </c>
      <c r="E4050" s="318">
        <v>1.2893077545775171E-2</v>
      </c>
      <c r="F4050" s="318">
        <v>1.388485274160403E-2</v>
      </c>
      <c r="G4050" s="318">
        <v>1.6623144860137193E-4</v>
      </c>
      <c r="H4050" s="318">
        <v>1.7454302103144052E-4</v>
      </c>
      <c r="I4050" s="318">
        <v>3.346320069372246E-2</v>
      </c>
      <c r="J4050" s="318">
        <v>0</v>
      </c>
      <c r="K4050" s="318" t="s">
        <v>634</v>
      </c>
      <c r="O4050" s="318">
        <v>0</v>
      </c>
      <c r="P4050" s="318">
        <v>0</v>
      </c>
      <c r="Q4050" s="318">
        <v>0</v>
      </c>
      <c r="R4050" s="318">
        <v>2</v>
      </c>
      <c r="S4050" s="318">
        <v>8.6956521739130432E-2</v>
      </c>
      <c r="T4050" s="318">
        <v>0</v>
      </c>
      <c r="U4050" s="318">
        <v>0</v>
      </c>
    </row>
    <row r="4051" spans="1:21" x14ac:dyDescent="0.2">
      <c r="A4051" s="318">
        <v>42447</v>
      </c>
      <c r="B4051" s="318">
        <v>590.28002900000001</v>
      </c>
      <c r="C4051" s="318">
        <v>7.6493737417392205E-3</v>
      </c>
      <c r="D4051" s="318">
        <v>2.7001096476798902E-3</v>
      </c>
      <c r="E4051" s="318">
        <v>1.292840228090123E-2</v>
      </c>
      <c r="F4051" s="318">
        <v>1.3922894764047478E-2</v>
      </c>
      <c r="G4051" s="318">
        <v>1.6714358553681212E-4</v>
      </c>
      <c r="H4051" s="318">
        <v>1.7550076481365274E-4</v>
      </c>
      <c r="I4051" s="318">
        <v>1.6946496594317875E-2</v>
      </c>
      <c r="J4051" s="318">
        <v>0</v>
      </c>
      <c r="K4051" s="318" t="s">
        <v>634</v>
      </c>
      <c r="O4051" s="318">
        <v>0</v>
      </c>
      <c r="P4051" s="318">
        <v>0</v>
      </c>
      <c r="Q4051" s="318">
        <v>0</v>
      </c>
      <c r="R4051" s="318">
        <v>2</v>
      </c>
      <c r="S4051" s="318">
        <v>8.6956521739130432E-2</v>
      </c>
      <c r="T4051" s="318">
        <v>0</v>
      </c>
      <c r="U4051" s="318">
        <v>0</v>
      </c>
    </row>
    <row r="4052" spans="1:21" x14ac:dyDescent="0.2">
      <c r="A4052" s="318">
        <v>42450</v>
      </c>
      <c r="B4052" s="318">
        <v>588.419983</v>
      </c>
      <c r="C4052" s="318">
        <v>-3.156099983119142E-3</v>
      </c>
      <c r="D4052" s="318">
        <v>3.1945914872041673E-3</v>
      </c>
      <c r="E4052" s="318">
        <v>1.2466522935195831E-2</v>
      </c>
      <c r="F4052" s="318">
        <v>1.3425486237903203E-2</v>
      </c>
      <c r="G4052" s="318">
        <v>1.5541419409376367E-4</v>
      </c>
      <c r="H4052" s="318">
        <v>1.6318490379845185E-4</v>
      </c>
      <c r="I4052" s="318">
        <v>2.7428276134579179E-2</v>
      </c>
      <c r="J4052" s="318">
        <v>0</v>
      </c>
      <c r="K4052" s="318" t="s">
        <v>634</v>
      </c>
      <c r="O4052" s="318">
        <v>0</v>
      </c>
      <c r="P4052" s="318">
        <v>0</v>
      </c>
      <c r="Q4052" s="318">
        <v>0</v>
      </c>
      <c r="R4052" s="318">
        <v>2</v>
      </c>
      <c r="S4052" s="318">
        <v>8.6956521739130432E-2</v>
      </c>
      <c r="T4052" s="318">
        <v>0</v>
      </c>
      <c r="U4052" s="318">
        <v>0</v>
      </c>
    </row>
    <row r="4053" spans="1:21" x14ac:dyDescent="0.2">
      <c r="A4053" s="318">
        <v>42451</v>
      </c>
      <c r="B4053" s="318">
        <v>589.00402799999995</v>
      </c>
      <c r="C4053" s="318">
        <v>9.9207259652494108E-4</v>
      </c>
      <c r="D4053" s="318">
        <v>2.0097963482654324E-3</v>
      </c>
      <c r="E4053" s="318">
        <v>1.1334365084579174E-2</v>
      </c>
      <c r="F4053" s="318">
        <v>1.2206239321854495E-2</v>
      </c>
      <c r="G4053" s="318">
        <v>1.2846783187052746E-4</v>
      </c>
      <c r="H4053" s="318">
        <v>1.3489122346405384E-4</v>
      </c>
      <c r="I4053" s="318">
        <v>2.4924463426981337E-2</v>
      </c>
      <c r="J4053" s="318">
        <v>0</v>
      </c>
      <c r="K4053" s="318" t="s">
        <v>634</v>
      </c>
      <c r="O4053" s="318">
        <v>0</v>
      </c>
      <c r="P4053" s="318">
        <v>0</v>
      </c>
      <c r="Q4053" s="318">
        <v>0</v>
      </c>
      <c r="R4053" s="318">
        <v>2</v>
      </c>
      <c r="S4053" s="318">
        <v>8.6956521739130432E-2</v>
      </c>
      <c r="T4053" s="318">
        <v>0</v>
      </c>
      <c r="U4053" s="318">
        <v>0</v>
      </c>
    </row>
    <row r="4054" spans="1:21" x14ac:dyDescent="0.2">
      <c r="A4054" s="318">
        <v>42452</v>
      </c>
      <c r="B4054" s="318">
        <v>586.22601299999997</v>
      </c>
      <c r="C4054" s="318">
        <v>-4.72761940594433E-3</v>
      </c>
      <c r="D4054" s="318">
        <v>2.0279987568363718E-3</v>
      </c>
      <c r="E4054" s="318">
        <v>1.1322660468865204E-2</v>
      </c>
      <c r="F4054" s="318">
        <v>1.2193634351085603E-2</v>
      </c>
      <c r="G4054" s="318">
        <v>1.2820264009320278E-4</v>
      </c>
      <c r="H4054" s="318">
        <v>1.3461277209786293E-4</v>
      </c>
      <c r="I4054" s="318">
        <v>1.7338204150137235E-2</v>
      </c>
      <c r="J4054" s="318">
        <v>0</v>
      </c>
      <c r="K4054" s="318" t="s">
        <v>634</v>
      </c>
      <c r="O4054" s="318">
        <v>0</v>
      </c>
      <c r="P4054" s="318">
        <v>0</v>
      </c>
      <c r="Q4054" s="318">
        <v>0</v>
      </c>
      <c r="R4054" s="318">
        <v>2</v>
      </c>
      <c r="S4054" s="318">
        <v>8.6956521739130432E-2</v>
      </c>
      <c r="T4054" s="318">
        <v>0</v>
      </c>
      <c r="U4054" s="318">
        <v>0</v>
      </c>
    </row>
    <row r="4055" spans="1:21" x14ac:dyDescent="0.2">
      <c r="A4055" s="318">
        <v>42458</v>
      </c>
      <c r="B4055" s="318">
        <v>569.75299099999995</v>
      </c>
      <c r="C4055" s="318">
        <v>-2.8502485149013494E-2</v>
      </c>
      <c r="D4055" s="318">
        <v>2.0850543133172335E-3</v>
      </c>
      <c r="E4055" s="318">
        <v>1.1156584645258746E-2</v>
      </c>
      <c r="F4055" s="318">
        <v>1.2014783464124804E-2</v>
      </c>
      <c r="G4055" s="318">
        <v>1.2446938094682323E-4</v>
      </c>
      <c r="H4055" s="318">
        <v>1.306928499941644E-4</v>
      </c>
      <c r="I4055" s="318">
        <v>1.722966246432334E-2</v>
      </c>
      <c r="J4055" s="318">
        <v>0</v>
      </c>
      <c r="K4055" s="318" t="s">
        <v>634</v>
      </c>
      <c r="O4055" s="318">
        <v>0</v>
      </c>
      <c r="P4055" s="318">
        <v>0</v>
      </c>
      <c r="Q4055" s="318">
        <v>0</v>
      </c>
      <c r="R4055" s="318">
        <v>2</v>
      </c>
      <c r="S4055" s="318">
        <v>8.6956521739130432E-2</v>
      </c>
      <c r="T4055" s="318">
        <v>0</v>
      </c>
      <c r="U4055" s="318">
        <v>0</v>
      </c>
    </row>
    <row r="4056" spans="1:21" x14ac:dyDescent="0.2">
      <c r="A4056" s="318">
        <v>42459</v>
      </c>
      <c r="B4056" s="318">
        <v>585.11999500000002</v>
      </c>
      <c r="C4056" s="318">
        <v>2.6614028072893026E-2</v>
      </c>
      <c r="D4056" s="318">
        <v>2.3919338282343615E-3</v>
      </c>
      <c r="E4056" s="318">
        <v>1.1751662039643392E-2</v>
      </c>
      <c r="F4056" s="318">
        <v>1.2655636042692884E-2</v>
      </c>
      <c r="G4056" s="318">
        <v>1.3810156069399548E-4</v>
      </c>
      <c r="H4056" s="318">
        <v>1.4500663872869525E-4</v>
      </c>
      <c r="I4056" s="318">
        <v>7.0776249797918451E-3</v>
      </c>
      <c r="J4056" s="318">
        <v>0</v>
      </c>
      <c r="K4056" s="318" t="s">
        <v>634</v>
      </c>
      <c r="O4056" s="318">
        <v>0</v>
      </c>
      <c r="P4056" s="318">
        <v>0</v>
      </c>
      <c r="Q4056" s="318">
        <v>0</v>
      </c>
      <c r="R4056" s="318">
        <v>2</v>
      </c>
      <c r="S4056" s="318">
        <v>8.6956521739130432E-2</v>
      </c>
      <c r="T4056" s="318">
        <v>0</v>
      </c>
      <c r="U4056" s="318">
        <v>0</v>
      </c>
    </row>
    <row r="4057" spans="1:21" x14ac:dyDescent="0.2">
      <c r="A4057" s="318">
        <v>42460</v>
      </c>
      <c r="B4057" s="318">
        <v>577.75</v>
      </c>
      <c r="C4057" s="318">
        <v>-1.2675696701325349E-2</v>
      </c>
      <c r="D4057" s="318">
        <v>9.5009456753579881E-4</v>
      </c>
      <c r="E4057" s="318">
        <v>1.1649106097313917E-2</v>
      </c>
      <c r="F4057" s="318">
        <v>1.2545191181722679E-2</v>
      </c>
      <c r="G4057" s="318">
        <v>1.3570167286647628E-4</v>
      </c>
      <c r="H4057" s="318">
        <v>1.4248675650980011E-4</v>
      </c>
      <c r="I4057" s="318">
        <v>1.39250572733568E-2</v>
      </c>
      <c r="J4057" s="318">
        <v>0</v>
      </c>
      <c r="K4057" s="318" t="s">
        <v>634</v>
      </c>
      <c r="O4057" s="318">
        <v>0</v>
      </c>
      <c r="P4057" s="318">
        <v>0</v>
      </c>
      <c r="Q4057" s="318">
        <v>0</v>
      </c>
      <c r="R4057" s="318">
        <v>2</v>
      </c>
      <c r="S4057" s="318">
        <v>8.6956521739130432E-2</v>
      </c>
      <c r="T4057" s="318">
        <v>0</v>
      </c>
      <c r="U4057" s="318">
        <v>0</v>
      </c>
    </row>
    <row r="4058" spans="1:21" x14ac:dyDescent="0.2">
      <c r="A4058" s="318">
        <v>42461</v>
      </c>
      <c r="B4058" s="318">
        <v>569.78802499999995</v>
      </c>
      <c r="C4058" s="318">
        <v>-1.3876843457540679E-2</v>
      </c>
      <c r="D4058" s="318">
        <v>-2.2611093959262998E-4</v>
      </c>
      <c r="E4058" s="318">
        <v>1.1847648111578185E-2</v>
      </c>
      <c r="F4058" s="318">
        <v>1.275900565862266E-2</v>
      </c>
      <c r="G4058" s="318">
        <v>1.4036676577578215E-4</v>
      </c>
      <c r="H4058" s="318">
        <v>1.4738510406457126E-4</v>
      </c>
      <c r="I4058" s="318">
        <v>3.9317208637931617E-3</v>
      </c>
      <c r="J4058" s="318">
        <v>0</v>
      </c>
      <c r="K4058" s="318" t="s">
        <v>634</v>
      </c>
      <c r="O4058" s="318">
        <v>0</v>
      </c>
      <c r="P4058" s="318">
        <v>0</v>
      </c>
      <c r="Q4058" s="318">
        <v>0</v>
      </c>
      <c r="R4058" s="318">
        <v>2</v>
      </c>
      <c r="S4058" s="318">
        <v>8.6956521739130432E-2</v>
      </c>
      <c r="T4058" s="318">
        <v>0</v>
      </c>
      <c r="U4058" s="318">
        <v>0</v>
      </c>
    </row>
    <row r="4059" spans="1:21" x14ac:dyDescent="0.2">
      <c r="A4059" s="318">
        <v>42464</v>
      </c>
      <c r="B4059" s="318">
        <v>566.85199</v>
      </c>
      <c r="C4059" s="318">
        <v>-5.1661766105898354E-3</v>
      </c>
      <c r="D4059" s="318">
        <v>-6.7314976749477634E-4</v>
      </c>
      <c r="E4059" s="318">
        <v>1.184854499260541E-2</v>
      </c>
      <c r="F4059" s="318">
        <v>1.2759971530498133E-2</v>
      </c>
      <c r="G4059" s="318">
        <v>1.4038801844179472E-4</v>
      </c>
      <c r="H4059" s="318">
        <v>1.4740741936388447E-4</v>
      </c>
      <c r="I4059" s="318">
        <v>-9.402803727465112E-3</v>
      </c>
      <c r="J4059" s="318">
        <v>0</v>
      </c>
      <c r="K4059" s="318" t="s">
        <v>634</v>
      </c>
      <c r="O4059" s="318">
        <v>0</v>
      </c>
      <c r="P4059" s="318">
        <v>0</v>
      </c>
      <c r="Q4059" s="318">
        <v>0</v>
      </c>
      <c r="R4059" s="318">
        <v>2</v>
      </c>
      <c r="S4059" s="318">
        <v>8.6956521739130432E-2</v>
      </c>
      <c r="T4059" s="318">
        <v>0</v>
      </c>
      <c r="U4059" s="318">
        <v>0</v>
      </c>
    </row>
    <row r="4060" spans="1:21" x14ac:dyDescent="0.2">
      <c r="A4060" s="318">
        <v>42465</v>
      </c>
      <c r="B4060" s="318">
        <v>559.83599900000002</v>
      </c>
      <c r="C4060" s="318">
        <v>-1.2454347177286409E-2</v>
      </c>
      <c r="D4060" s="318">
        <v>-9.5109434959633754E-4</v>
      </c>
      <c r="E4060" s="318">
        <v>1.2061507439648031E-2</v>
      </c>
      <c r="F4060" s="318">
        <v>1.2989315704236341E-2</v>
      </c>
      <c r="G4060" s="318">
        <v>1.4547996171668478E-4</v>
      </c>
      <c r="H4060" s="318">
        <v>1.5275395980251903E-4</v>
      </c>
      <c r="I4060" s="318">
        <v>-1.1641602504327268E-2</v>
      </c>
      <c r="J4060" s="318">
        <v>0</v>
      </c>
      <c r="K4060" s="318" t="s">
        <v>634</v>
      </c>
      <c r="O4060" s="318">
        <v>0</v>
      </c>
      <c r="P4060" s="318">
        <v>0</v>
      </c>
      <c r="Q4060" s="318">
        <v>0</v>
      </c>
      <c r="R4060" s="318">
        <v>2</v>
      </c>
      <c r="S4060" s="318">
        <v>8.6956521739130432E-2</v>
      </c>
      <c r="T4060" s="318">
        <v>0</v>
      </c>
      <c r="U4060" s="318">
        <v>0</v>
      </c>
    </row>
    <row r="4061" spans="1:21" x14ac:dyDescent="0.2">
      <c r="A4061" s="318">
        <v>42466</v>
      </c>
      <c r="B4061" s="318">
        <v>562.89001499999995</v>
      </c>
      <c r="C4061" s="318">
        <v>5.4403719065099915E-3</v>
      </c>
      <c r="D4061" s="318">
        <v>-1.1264369534357411E-3</v>
      </c>
      <c r="E4061" s="318">
        <v>1.193382961367645E-2</v>
      </c>
      <c r="F4061" s="318">
        <v>1.2851816507036175E-2</v>
      </c>
      <c r="G4061" s="318">
        <v>1.42416289248261E-4</v>
      </c>
      <c r="H4061" s="318">
        <v>1.4953710371067407E-4</v>
      </c>
      <c r="I4061" s="318">
        <v>-8.8667881024743211E-3</v>
      </c>
      <c r="J4061" s="318">
        <v>0</v>
      </c>
      <c r="K4061" s="318" t="s">
        <v>634</v>
      </c>
      <c r="O4061" s="318">
        <v>0</v>
      </c>
      <c r="P4061" s="318">
        <v>0</v>
      </c>
      <c r="Q4061" s="318">
        <v>0</v>
      </c>
      <c r="R4061" s="318">
        <v>2</v>
      </c>
      <c r="S4061" s="318">
        <v>8.6956521739130432E-2</v>
      </c>
      <c r="T4061" s="318">
        <v>0</v>
      </c>
      <c r="U4061" s="318">
        <v>0</v>
      </c>
    </row>
    <row r="4062" spans="1:21" x14ac:dyDescent="0.2">
      <c r="A4062" s="318">
        <v>42467</v>
      </c>
      <c r="B4062" s="318">
        <v>560.42498799999998</v>
      </c>
      <c r="C4062" s="318">
        <v>-4.3888507679446312E-3</v>
      </c>
      <c r="D4062" s="318">
        <v>-2.29150672058727E-3</v>
      </c>
      <c r="E4062" s="318">
        <v>1.0910664963016318E-2</v>
      </c>
      <c r="F4062" s="318">
        <v>1.1749946883248341E-2</v>
      </c>
      <c r="G4062" s="318">
        <v>1.1904260993519187E-4</v>
      </c>
      <c r="H4062" s="318">
        <v>1.2499474043195147E-4</v>
      </c>
      <c r="I4062" s="318">
        <v>-5.0822129996716562E-3</v>
      </c>
      <c r="J4062" s="318">
        <v>0</v>
      </c>
      <c r="K4062" s="318" t="s">
        <v>634</v>
      </c>
      <c r="O4062" s="318">
        <v>0</v>
      </c>
      <c r="P4062" s="318">
        <v>0</v>
      </c>
      <c r="Q4062" s="318">
        <v>0</v>
      </c>
      <c r="R4062" s="318">
        <v>2</v>
      </c>
      <c r="S4062" s="318">
        <v>8.6956521739130432E-2</v>
      </c>
      <c r="T4062" s="318">
        <v>0</v>
      </c>
      <c r="U4062" s="318">
        <v>0</v>
      </c>
    </row>
    <row r="4063" spans="1:21" x14ac:dyDescent="0.2">
      <c r="A4063" s="318">
        <v>42468</v>
      </c>
      <c r="B4063" s="318">
        <v>566.23699999999997</v>
      </c>
      <c r="C4063" s="318">
        <v>1.0317315428670024E-2</v>
      </c>
      <c r="D4063" s="318">
        <v>-1.5895223390234637E-3</v>
      </c>
      <c r="E4063" s="318">
        <v>1.1235962625969579E-2</v>
      </c>
      <c r="F4063" s="318">
        <v>1.2100267443351853E-2</v>
      </c>
      <c r="G4063" s="318">
        <v>1.2624685613218519E-4</v>
      </c>
      <c r="H4063" s="318">
        <v>1.3255919893879445E-4</v>
      </c>
      <c r="I4063" s="318">
        <v>-1.1785806463627528E-2</v>
      </c>
      <c r="J4063" s="318">
        <v>0</v>
      </c>
      <c r="K4063" s="318" t="s">
        <v>634</v>
      </c>
      <c r="O4063" s="318">
        <v>0</v>
      </c>
      <c r="P4063" s="318">
        <v>0</v>
      </c>
      <c r="Q4063" s="318">
        <v>0</v>
      </c>
      <c r="R4063" s="318">
        <v>2</v>
      </c>
      <c r="S4063" s="318">
        <v>8.6956521739130432E-2</v>
      </c>
      <c r="T4063" s="318">
        <v>0</v>
      </c>
      <c r="U4063" s="318">
        <v>0</v>
      </c>
    </row>
    <row r="4064" spans="1:21" x14ac:dyDescent="0.2">
      <c r="A4064" s="318">
        <v>42471</v>
      </c>
      <c r="B4064" s="318">
        <v>571.66601600000001</v>
      </c>
      <c r="C4064" s="318">
        <v>9.5422142625546224E-3</v>
      </c>
      <c r="D4064" s="318">
        <v>-1.1913842167103599E-3</v>
      </c>
      <c r="E4064" s="318">
        <v>1.1484438072530172E-2</v>
      </c>
      <c r="F4064" s="318">
        <v>1.2367856385801724E-2</v>
      </c>
      <c r="G4064" s="318">
        <v>1.3189231784178055E-4</v>
      </c>
      <c r="H4064" s="318">
        <v>1.3848693373386958E-4</v>
      </c>
      <c r="I4064" s="318">
        <v>-3.686165814293462E-3</v>
      </c>
      <c r="J4064" s="318">
        <v>0</v>
      </c>
      <c r="K4064" s="318" t="s">
        <v>634</v>
      </c>
      <c r="O4064" s="318">
        <v>0</v>
      </c>
      <c r="P4064" s="318">
        <v>0</v>
      </c>
      <c r="Q4064" s="318">
        <v>0</v>
      </c>
      <c r="R4064" s="318">
        <v>2</v>
      </c>
      <c r="S4064" s="318">
        <v>8.6956521739130432E-2</v>
      </c>
      <c r="T4064" s="318">
        <v>0</v>
      </c>
      <c r="U4064" s="318">
        <v>0</v>
      </c>
    </row>
    <row r="4065" spans="1:21" x14ac:dyDescent="0.2">
      <c r="A4065" s="318">
        <v>42472</v>
      </c>
      <c r="B4065" s="318">
        <v>574.34301800000003</v>
      </c>
      <c r="C4065" s="318">
        <v>4.6718774280039644E-3</v>
      </c>
      <c r="D4065" s="318">
        <v>-7.1574890731967522E-4</v>
      </c>
      <c r="E4065" s="318">
        <v>1.1511857153088391E-2</v>
      </c>
      <c r="F4065" s="318">
        <v>1.2397384626402882E-2</v>
      </c>
      <c r="G4065" s="318">
        <v>1.3252285511311236E-4</v>
      </c>
      <c r="H4065" s="318">
        <v>1.3914899786876799E-4</v>
      </c>
      <c r="I4065" s="318">
        <v>8.8611069460164203E-3</v>
      </c>
      <c r="J4065" s="318">
        <v>0</v>
      </c>
      <c r="K4065" s="318" t="s">
        <v>634</v>
      </c>
      <c r="O4065" s="318">
        <v>0</v>
      </c>
      <c r="P4065" s="318">
        <v>0</v>
      </c>
      <c r="Q4065" s="318">
        <v>0</v>
      </c>
      <c r="R4065" s="318">
        <v>2</v>
      </c>
      <c r="S4065" s="318">
        <v>8.6956521739130432E-2</v>
      </c>
      <c r="T4065" s="318">
        <v>0</v>
      </c>
      <c r="U4065" s="318">
        <v>0</v>
      </c>
    </row>
    <row r="4066" spans="1:21" x14ac:dyDescent="0.2">
      <c r="A4066" s="318">
        <v>42473</v>
      </c>
      <c r="B4066" s="318">
        <v>588.953979</v>
      </c>
      <c r="C4066" s="318">
        <v>2.5121236306453167E-2</v>
      </c>
      <c r="D4066" s="318">
        <v>5.3713340539232829E-4</v>
      </c>
      <c r="E4066" s="318">
        <v>1.2815651891363125E-2</v>
      </c>
      <c r="F4066" s="318">
        <v>1.3801471267621827E-2</v>
      </c>
      <c r="G4066" s="318">
        <v>1.6424093340059923E-4</v>
      </c>
      <c r="H4066" s="318">
        <v>1.7245298007062919E-4</v>
      </c>
      <c r="I4066" s="318">
        <v>1.6199733232661617E-2</v>
      </c>
      <c r="J4066" s="318">
        <v>0</v>
      </c>
      <c r="K4066" s="318" t="s">
        <v>634</v>
      </c>
      <c r="O4066" s="318">
        <v>0</v>
      </c>
      <c r="P4066" s="318">
        <v>0</v>
      </c>
      <c r="Q4066" s="318">
        <v>0</v>
      </c>
      <c r="R4066" s="318">
        <v>2</v>
      </c>
      <c r="S4066" s="318">
        <v>8.6956521739130432E-2</v>
      </c>
      <c r="T4066" s="318">
        <v>0</v>
      </c>
      <c r="U4066" s="318">
        <v>0</v>
      </c>
    </row>
    <row r="4067" spans="1:21" x14ac:dyDescent="0.2">
      <c r="A4067" s="318">
        <v>42474</v>
      </c>
      <c r="B4067" s="318">
        <v>589.14502000000005</v>
      </c>
      <c r="C4067" s="318">
        <v>3.2432079449472864E-4</v>
      </c>
      <c r="D4067" s="318">
        <v>3.33855347124051E-4</v>
      </c>
      <c r="E4067" s="318">
        <v>1.2781910741332217E-2</v>
      </c>
      <c r="F4067" s="318">
        <v>1.3765134644511618E-2</v>
      </c>
      <c r="G4067" s="318">
        <v>1.633772421993839E-4</v>
      </c>
      <c r="H4067" s="318">
        <v>1.7154610430935311E-4</v>
      </c>
      <c r="I4067" s="318">
        <v>2.9303668010782154E-2</v>
      </c>
      <c r="J4067" s="318">
        <v>0</v>
      </c>
      <c r="K4067" s="318" t="s">
        <v>634</v>
      </c>
      <c r="O4067" s="318">
        <v>0</v>
      </c>
      <c r="P4067" s="318">
        <v>0</v>
      </c>
      <c r="Q4067" s="318">
        <v>0</v>
      </c>
      <c r="R4067" s="318">
        <v>2</v>
      </c>
      <c r="S4067" s="318">
        <v>8.6956521739130432E-2</v>
      </c>
      <c r="T4067" s="318">
        <v>0</v>
      </c>
      <c r="U4067" s="318">
        <v>0</v>
      </c>
    </row>
    <row r="4068" spans="1:21" x14ac:dyDescent="0.2">
      <c r="A4068" s="318">
        <v>42475</v>
      </c>
      <c r="B4068" s="318">
        <v>584.72100799999998</v>
      </c>
      <c r="C4068" s="318">
        <v>-7.5375431951260983E-3</v>
      </c>
      <c r="D4068" s="318">
        <v>-3.9124762063651224E-4</v>
      </c>
      <c r="E4068" s="318">
        <v>1.2775670701786814E-2</v>
      </c>
      <c r="F4068" s="318">
        <v>1.375841460192426E-2</v>
      </c>
      <c r="G4068" s="318">
        <v>1.6321776188049398E-4</v>
      </c>
      <c r="H4068" s="318">
        <v>1.7137864997451868E-4</v>
      </c>
      <c r="I4068" s="318">
        <v>3.2919711282862085E-2</v>
      </c>
      <c r="J4068" s="318">
        <v>0</v>
      </c>
      <c r="K4068" s="318" t="s">
        <v>634</v>
      </c>
      <c r="O4068" s="318">
        <v>0</v>
      </c>
      <c r="P4068" s="318">
        <v>0</v>
      </c>
      <c r="Q4068" s="318">
        <v>0</v>
      </c>
      <c r="R4068" s="318">
        <v>2</v>
      </c>
      <c r="S4068" s="318">
        <v>8.6956521739130432E-2</v>
      </c>
      <c r="T4068" s="318">
        <v>0</v>
      </c>
      <c r="U4068" s="318">
        <v>0</v>
      </c>
    </row>
    <row r="4069" spans="1:21" x14ac:dyDescent="0.2">
      <c r="A4069" s="318">
        <v>42478</v>
      </c>
      <c r="B4069" s="318">
        <v>585.45800799999995</v>
      </c>
      <c r="C4069" s="318">
        <v>1.2596364955647266E-3</v>
      </c>
      <c r="D4069" s="318">
        <v>2.184015984830059E-4</v>
      </c>
      <c r="E4069" s="318">
        <v>1.2519812346465284E-2</v>
      </c>
      <c r="F4069" s="318">
        <v>1.348287483465492E-2</v>
      </c>
      <c r="G4069" s="318">
        <v>1.5674570119070453E-4</v>
      </c>
      <c r="H4069" s="318">
        <v>1.6458298625023976E-4</v>
      </c>
      <c r="I4069" s="318">
        <v>3.0036009589291562E-2</v>
      </c>
      <c r="J4069" s="318">
        <v>0</v>
      </c>
      <c r="K4069" s="318" t="s">
        <v>634</v>
      </c>
      <c r="O4069" s="318">
        <v>0</v>
      </c>
      <c r="P4069" s="318">
        <v>0</v>
      </c>
      <c r="Q4069" s="318">
        <v>0</v>
      </c>
      <c r="R4069" s="318">
        <v>2</v>
      </c>
      <c r="S4069" s="318">
        <v>8.6956521739130432E-2</v>
      </c>
      <c r="T4069" s="318">
        <v>0</v>
      </c>
      <c r="U4069" s="318">
        <v>0</v>
      </c>
    </row>
    <row r="4070" spans="1:21" x14ac:dyDescent="0.2">
      <c r="A4070" s="318">
        <v>42479</v>
      </c>
      <c r="B4070" s="318">
        <v>595.91803000000004</v>
      </c>
      <c r="C4070" s="318">
        <v>1.7708663481442261E-2</v>
      </c>
      <c r="D4070" s="318">
        <v>7.9887908457956422E-4</v>
      </c>
      <c r="E4070" s="318">
        <v>1.304924281441279E-2</v>
      </c>
      <c r="F4070" s="318">
        <v>1.4053030723213773E-2</v>
      </c>
      <c r="G4070" s="318">
        <v>1.7028273802950384E-4</v>
      </c>
      <c r="H4070" s="318">
        <v>1.7879687493097904E-4</v>
      </c>
      <c r="I4070" s="318">
        <v>2.9317378617790185E-2</v>
      </c>
      <c r="J4070" s="318">
        <v>0</v>
      </c>
      <c r="K4070" s="318" t="s">
        <v>634</v>
      </c>
      <c r="O4070" s="318">
        <v>0</v>
      </c>
      <c r="P4070" s="318">
        <v>0</v>
      </c>
      <c r="Q4070" s="318">
        <v>0</v>
      </c>
      <c r="R4070" s="318">
        <v>2</v>
      </c>
      <c r="S4070" s="318">
        <v>8.6956521739130432E-2</v>
      </c>
      <c r="T4070" s="318">
        <v>0</v>
      </c>
      <c r="U4070" s="318">
        <v>0</v>
      </c>
    </row>
    <row r="4071" spans="1:21" x14ac:dyDescent="0.2">
      <c r="A4071" s="318">
        <v>42480</v>
      </c>
      <c r="B4071" s="318">
        <v>597.26898200000005</v>
      </c>
      <c r="C4071" s="318">
        <v>2.2644439868806671E-3</v>
      </c>
      <c r="D4071" s="318">
        <v>9.2475676446863704E-4</v>
      </c>
      <c r="E4071" s="318">
        <v>1.3050062304216268E-2</v>
      </c>
      <c r="F4071" s="318">
        <v>1.4053913250694442E-2</v>
      </c>
      <c r="G4071" s="318">
        <v>1.7030412614392641E-4</v>
      </c>
      <c r="H4071" s="318">
        <v>1.7881933245112274E-4</v>
      </c>
      <c r="I4071" s="318">
        <v>4.1686385505500329E-2</v>
      </c>
      <c r="J4071" s="318">
        <v>0</v>
      </c>
      <c r="K4071" s="318" t="s">
        <v>634</v>
      </c>
      <c r="O4071" s="318">
        <v>0</v>
      </c>
      <c r="P4071" s="318">
        <v>0</v>
      </c>
      <c r="Q4071" s="318">
        <v>0</v>
      </c>
      <c r="R4071" s="318">
        <v>2</v>
      </c>
      <c r="S4071" s="318">
        <v>8.6956521739130432E-2</v>
      </c>
      <c r="T4071" s="318">
        <v>0</v>
      </c>
      <c r="U4071" s="318">
        <v>0</v>
      </c>
    </row>
    <row r="4072" spans="1:21" x14ac:dyDescent="0.2">
      <c r="A4072" s="318">
        <v>42481</v>
      </c>
      <c r="B4072" s="318">
        <v>599.05902100000003</v>
      </c>
      <c r="C4072" s="318">
        <v>2.9925577791167172E-3</v>
      </c>
      <c r="D4072" s="318">
        <v>7.0300362339137477E-4</v>
      </c>
      <c r="E4072" s="318">
        <v>1.2969397030811765E-2</v>
      </c>
      <c r="F4072" s="318">
        <v>1.3967042956258823E-2</v>
      </c>
      <c r="G4072" s="318">
        <v>1.6820525934282905E-4</v>
      </c>
      <c r="H4072" s="318">
        <v>1.766155223099705E-4</v>
      </c>
      <c r="I4072" s="318">
        <v>3.1191729786482259E-2</v>
      </c>
      <c r="J4072" s="318">
        <v>0</v>
      </c>
      <c r="K4072" s="318" t="s">
        <v>634</v>
      </c>
      <c r="O4072" s="318">
        <v>0</v>
      </c>
      <c r="P4072" s="318">
        <v>0</v>
      </c>
      <c r="Q4072" s="318">
        <v>0</v>
      </c>
      <c r="R4072" s="318">
        <v>2</v>
      </c>
      <c r="S4072" s="318">
        <v>8.6956521739130432E-2</v>
      </c>
      <c r="T4072" s="318">
        <v>0</v>
      </c>
      <c r="U4072" s="318">
        <v>0</v>
      </c>
    </row>
    <row r="4073" spans="1:21" x14ac:dyDescent="0.2">
      <c r="A4073" s="318">
        <v>42482</v>
      </c>
      <c r="B4073" s="318">
        <v>595.23400900000001</v>
      </c>
      <c r="C4073" s="318">
        <v>-6.4055051522870403E-3</v>
      </c>
      <c r="D4073" s="318">
        <v>5.4827004390718887E-4</v>
      </c>
      <c r="E4073" s="318">
        <v>1.3036948667406182E-2</v>
      </c>
      <c r="F4073" s="318">
        <v>1.4039790872591272E-2</v>
      </c>
      <c r="G4073" s="318">
        <v>1.699620305565838E-4</v>
      </c>
      <c r="H4073" s="318">
        <v>1.7846013208441301E-4</v>
      </c>
      <c r="I4073" s="318">
        <v>3.858580655501806E-2</v>
      </c>
      <c r="J4073" s="318">
        <v>0</v>
      </c>
      <c r="K4073" s="318" t="s">
        <v>634</v>
      </c>
      <c r="O4073" s="318">
        <v>0</v>
      </c>
      <c r="P4073" s="318">
        <v>0</v>
      </c>
      <c r="Q4073" s="318">
        <v>0</v>
      </c>
      <c r="R4073" s="318">
        <v>2</v>
      </c>
      <c r="S4073" s="318">
        <v>8.6956521739130432E-2</v>
      </c>
      <c r="T4073" s="318">
        <v>0</v>
      </c>
      <c r="U4073" s="318">
        <v>0</v>
      </c>
    </row>
    <row r="4074" spans="1:21" x14ac:dyDescent="0.2">
      <c r="A4074" s="318">
        <v>42485</v>
      </c>
      <c r="B4074" s="318">
        <v>592.22497599999997</v>
      </c>
      <c r="C4074" s="318">
        <v>-5.0680309443546963E-3</v>
      </c>
      <c r="D4074" s="318">
        <v>2.5969368481768273E-4</v>
      </c>
      <c r="E4074" s="318">
        <v>1.3093581795294185E-2</v>
      </c>
      <c r="F4074" s="318">
        <v>1.4100780394932198E-2</v>
      </c>
      <c r="G4074" s="318">
        <v>1.7144188423005928E-4</v>
      </c>
      <c r="H4074" s="318">
        <v>1.8001397844156225E-4</v>
      </c>
      <c r="I4074" s="318">
        <v>3.4165353833430064E-2</v>
      </c>
      <c r="J4074" s="318">
        <v>0</v>
      </c>
      <c r="K4074" s="318" t="s">
        <v>634</v>
      </c>
      <c r="O4074" s="318">
        <v>0</v>
      </c>
      <c r="P4074" s="318">
        <v>0</v>
      </c>
      <c r="Q4074" s="318">
        <v>0</v>
      </c>
      <c r="R4074" s="318">
        <v>2</v>
      </c>
      <c r="S4074" s="318">
        <v>8.6956521739130432E-2</v>
      </c>
      <c r="T4074" s="318">
        <v>0</v>
      </c>
      <c r="U4074" s="318">
        <v>0</v>
      </c>
    </row>
    <row r="4075" spans="1:21" x14ac:dyDescent="0.2">
      <c r="A4075" s="318">
        <v>42486</v>
      </c>
      <c r="B4075" s="318">
        <v>594.862976</v>
      </c>
      <c r="C4075" s="318">
        <v>4.4444968682285325E-3</v>
      </c>
      <c r="D4075" s="318">
        <v>6.9646112644496192E-4</v>
      </c>
      <c r="E4075" s="318">
        <v>1.3071860786935435E-2</v>
      </c>
      <c r="F4075" s="318">
        <v>1.4077388539776621E-2</v>
      </c>
      <c r="G4075" s="318">
        <v>1.708735444330203E-4</v>
      </c>
      <c r="H4075" s="318">
        <v>1.7941722165467134E-4</v>
      </c>
      <c r="I4075" s="318">
        <v>2.0387534668892423E-2</v>
      </c>
      <c r="J4075" s="318">
        <v>0</v>
      </c>
      <c r="K4075" s="318" t="s">
        <v>634</v>
      </c>
      <c r="O4075" s="318">
        <v>0</v>
      </c>
      <c r="P4075" s="318">
        <v>0</v>
      </c>
      <c r="Q4075" s="318">
        <v>0</v>
      </c>
      <c r="R4075" s="318">
        <v>2</v>
      </c>
      <c r="S4075" s="318">
        <v>8.6956521739130432E-2</v>
      </c>
      <c r="T4075" s="318">
        <v>0</v>
      </c>
      <c r="U4075" s="318">
        <v>0</v>
      </c>
    </row>
    <row r="4076" spans="1:21" x14ac:dyDescent="0.2">
      <c r="A4076" s="318">
        <v>42487</v>
      </c>
      <c r="B4076" s="318">
        <v>606.31701699999996</v>
      </c>
      <c r="C4076" s="318">
        <v>1.9071893060084704E-2</v>
      </c>
      <c r="D4076" s="318">
        <v>2.9619077078305903E-3</v>
      </c>
      <c r="E4076" s="318">
        <v>1.1821107628593388E-2</v>
      </c>
      <c r="F4076" s="318">
        <v>1.2730423600023648E-2</v>
      </c>
      <c r="G4076" s="318">
        <v>1.3973858556678878E-4</v>
      </c>
      <c r="H4076" s="318">
        <v>1.4672551484512823E-4</v>
      </c>
      <c r="I4076" s="318">
        <v>2.593318591778862E-2</v>
      </c>
      <c r="J4076" s="318">
        <v>0</v>
      </c>
      <c r="K4076" s="318" t="s">
        <v>634</v>
      </c>
      <c r="O4076" s="318">
        <v>0</v>
      </c>
      <c r="P4076" s="318">
        <v>0</v>
      </c>
      <c r="Q4076" s="318">
        <v>0</v>
      </c>
      <c r="R4076" s="318">
        <v>2</v>
      </c>
      <c r="S4076" s="318">
        <v>8.6956521739130432E-2</v>
      </c>
      <c r="T4076" s="318">
        <v>0</v>
      </c>
      <c r="U4076" s="318">
        <v>0</v>
      </c>
    </row>
    <row r="4077" spans="1:21" x14ac:dyDescent="0.2">
      <c r="A4077" s="318">
        <v>42488</v>
      </c>
      <c r="B4077" s="318">
        <v>610.96502699999996</v>
      </c>
      <c r="C4077" s="318">
        <v>7.6367389334825531E-3</v>
      </c>
      <c r="D4077" s="318">
        <v>2.0582272726205678E-3</v>
      </c>
      <c r="E4077" s="318">
        <v>1.0583131756838561E-2</v>
      </c>
      <c r="F4077" s="318">
        <v>1.1397218815056911E-2</v>
      </c>
      <c r="G4077" s="318">
        <v>1.1200267778260485E-4</v>
      </c>
      <c r="H4077" s="318">
        <v>1.176028116717351E-4</v>
      </c>
      <c r="I4077" s="318">
        <v>4.3968779206561316E-2</v>
      </c>
      <c r="J4077" s="318">
        <v>0</v>
      </c>
      <c r="K4077" s="318" t="s">
        <v>634</v>
      </c>
      <c r="O4077" s="318">
        <v>0</v>
      </c>
      <c r="P4077" s="318">
        <v>0</v>
      </c>
      <c r="Q4077" s="318">
        <v>0</v>
      </c>
      <c r="R4077" s="318">
        <v>2</v>
      </c>
      <c r="S4077" s="318">
        <v>8.6956521739130432E-2</v>
      </c>
      <c r="T4077" s="318">
        <v>0</v>
      </c>
      <c r="U4077" s="318">
        <v>0</v>
      </c>
    </row>
    <row r="4078" spans="1:21" x14ac:dyDescent="0.2">
      <c r="A4078" s="318">
        <v>42489</v>
      </c>
      <c r="B4078" s="318">
        <v>606.28100600000005</v>
      </c>
      <c r="C4078" s="318">
        <v>-7.6961337194338102E-3</v>
      </c>
      <c r="D4078" s="318">
        <v>2.2953493193773075E-3</v>
      </c>
      <c r="E4078" s="318">
        <v>1.0288177278262584E-2</v>
      </c>
      <c r="F4078" s="318">
        <v>1.1079575530436628E-2</v>
      </c>
      <c r="G4078" s="318">
        <v>1.058465917089585E-4</v>
      </c>
      <c r="H4078" s="318">
        <v>1.1113892129440642E-4</v>
      </c>
      <c r="I4078" s="318">
        <v>4.1175532265960164E-2</v>
      </c>
      <c r="J4078" s="318">
        <v>0</v>
      </c>
      <c r="K4078" s="318" t="s">
        <v>634</v>
      </c>
      <c r="O4078" s="318">
        <v>0</v>
      </c>
      <c r="P4078" s="318">
        <v>0</v>
      </c>
      <c r="Q4078" s="318">
        <v>0</v>
      </c>
      <c r="R4078" s="318">
        <v>2</v>
      </c>
      <c r="S4078" s="318">
        <v>8.6956521739130432E-2</v>
      </c>
      <c r="T4078" s="318">
        <v>0</v>
      </c>
      <c r="U4078" s="318">
        <v>0</v>
      </c>
    </row>
    <row r="4079" spans="1:21" x14ac:dyDescent="0.2">
      <c r="A4079" s="318">
        <v>42492</v>
      </c>
      <c r="B4079" s="318">
        <v>601.41101100000003</v>
      </c>
      <c r="C4079" s="318">
        <v>-8.0650055287980367E-3</v>
      </c>
      <c r="D4079" s="318">
        <v>2.5721035064602904E-3</v>
      </c>
      <c r="E4079" s="318">
        <v>9.9023242652017188E-3</v>
      </c>
      <c r="F4079" s="318">
        <v>1.066404151637108E-2</v>
      </c>
      <c r="G4079" s="318">
        <v>9.8056025853202755E-5</v>
      </c>
      <c r="H4079" s="318">
        <v>1.029588271458629E-4</v>
      </c>
      <c r="I4079" s="318">
        <v>3.4928773510781906E-2</v>
      </c>
      <c r="J4079" s="318">
        <v>0</v>
      </c>
      <c r="K4079" s="318" t="s">
        <v>634</v>
      </c>
      <c r="O4079" s="318">
        <v>0</v>
      </c>
      <c r="P4079" s="318">
        <v>0</v>
      </c>
      <c r="Q4079" s="318">
        <v>0</v>
      </c>
      <c r="R4079" s="318">
        <v>2</v>
      </c>
      <c r="S4079" s="318">
        <v>8.6956521739130432E-2</v>
      </c>
      <c r="T4079" s="318">
        <v>0</v>
      </c>
      <c r="U4079" s="318">
        <v>0</v>
      </c>
    </row>
    <row r="4080" spans="1:21" x14ac:dyDescent="0.2">
      <c r="A4080" s="318">
        <v>42493</v>
      </c>
      <c r="B4080" s="318">
        <v>592.59698500000002</v>
      </c>
      <c r="C4080" s="318">
        <v>-1.4764031954996079E-2</v>
      </c>
      <c r="D4080" s="318">
        <v>2.115062775774279E-3</v>
      </c>
      <c r="E4080" s="318">
        <v>1.0481876072088576E-2</v>
      </c>
      <c r="F4080" s="318">
        <v>1.1288174231480003E-2</v>
      </c>
      <c r="G4080" s="318">
        <v>1.0986972599062302E-4</v>
      </c>
      <c r="H4080" s="318">
        <v>1.1536321229015418E-4</v>
      </c>
      <c r="I4080" s="318">
        <v>2.882708146633382E-2</v>
      </c>
      <c r="J4080" s="318">
        <v>0</v>
      </c>
      <c r="K4080" s="318" t="s">
        <v>634</v>
      </c>
      <c r="O4080" s="318">
        <v>0</v>
      </c>
      <c r="P4080" s="318">
        <v>0</v>
      </c>
      <c r="Q4080" s="318">
        <v>0</v>
      </c>
      <c r="R4080" s="318">
        <v>1</v>
      </c>
      <c r="S4080" s="318">
        <v>4.3478260869565216E-2</v>
      </c>
      <c r="T4080" s="318">
        <v>0</v>
      </c>
      <c r="U4080" s="318">
        <v>0</v>
      </c>
    </row>
    <row r="4081" spans="1:21" x14ac:dyDescent="0.2">
      <c r="A4081" s="318">
        <v>42494</v>
      </c>
      <c r="B4081" s="318">
        <v>595.60797100000002</v>
      </c>
      <c r="C4081" s="318">
        <v>5.0681364857304715E-3</v>
      </c>
      <c r="D4081" s="318">
        <v>2.9494667597274641E-3</v>
      </c>
      <c r="E4081" s="318">
        <v>9.9479310099924185E-3</v>
      </c>
      <c r="F4081" s="318">
        <v>1.0713156472299527E-2</v>
      </c>
      <c r="G4081" s="318">
        <v>9.8961331379568768E-5</v>
      </c>
      <c r="H4081" s="318">
        <v>1.0390939794854721E-4</v>
      </c>
      <c r="I4081" s="318">
        <v>2.2864087016281915E-2</v>
      </c>
      <c r="J4081" s="318">
        <v>0</v>
      </c>
      <c r="K4081" s="318" t="s">
        <v>634</v>
      </c>
      <c r="O4081" s="318">
        <v>0</v>
      </c>
      <c r="P4081" s="318">
        <v>0</v>
      </c>
      <c r="Q4081" s="318">
        <v>0</v>
      </c>
      <c r="R4081" s="318">
        <v>0</v>
      </c>
      <c r="S4081" s="318">
        <v>0</v>
      </c>
      <c r="T4081" s="318">
        <v>0</v>
      </c>
      <c r="U4081" s="318">
        <v>0</v>
      </c>
    </row>
    <row r="4082" spans="1:21" x14ac:dyDescent="0.2">
      <c r="A4082" s="318">
        <v>42496</v>
      </c>
      <c r="B4082" s="318">
        <v>595.94397000000004</v>
      </c>
      <c r="C4082" s="318">
        <v>5.6396871566280027E-4</v>
      </c>
      <c r="D4082" s="318">
        <v>2.7172570839728355E-3</v>
      </c>
      <c r="E4082" s="318">
        <v>9.9437927172069222E-3</v>
      </c>
      <c r="F4082" s="318">
        <v>1.0708699849299761E-2</v>
      </c>
      <c r="G4082" s="318">
        <v>9.8879013602777433E-5</v>
      </c>
      <c r="H4082" s="318">
        <v>1.038229642829163E-4</v>
      </c>
      <c r="I4082" s="318">
        <v>3.3820713991542774E-2</v>
      </c>
      <c r="J4082" s="318">
        <v>0</v>
      </c>
      <c r="K4082" s="318" t="s">
        <v>634</v>
      </c>
      <c r="O4082" s="318">
        <v>0</v>
      </c>
      <c r="P4082" s="318">
        <v>0</v>
      </c>
      <c r="Q4082" s="318">
        <v>0</v>
      </c>
      <c r="R4082" s="318">
        <v>0</v>
      </c>
      <c r="S4082" s="318">
        <v>0</v>
      </c>
      <c r="T4082" s="318">
        <v>0</v>
      </c>
      <c r="U4082" s="318">
        <v>0</v>
      </c>
    </row>
    <row r="4083" spans="1:21" x14ac:dyDescent="0.2">
      <c r="A4083" s="318">
        <v>42499</v>
      </c>
      <c r="B4083" s="318">
        <v>593.580017</v>
      </c>
      <c r="C4083" s="318">
        <v>-3.9746253760476686E-3</v>
      </c>
      <c r="D4083" s="318">
        <v>2.7369821026345964E-3</v>
      </c>
      <c r="E4083" s="318">
        <v>9.929392286307381E-3</v>
      </c>
      <c r="F4083" s="318">
        <v>1.069319169294641E-2</v>
      </c>
      <c r="G4083" s="318">
        <v>9.859283117538051E-5</v>
      </c>
      <c r="H4083" s="318">
        <v>1.0352247273414954E-4</v>
      </c>
      <c r="I4083" s="318">
        <v>3.136439066679645E-2</v>
      </c>
      <c r="J4083" s="318">
        <v>0</v>
      </c>
      <c r="K4083" s="318" t="s">
        <v>634</v>
      </c>
      <c r="O4083" s="318">
        <v>0</v>
      </c>
      <c r="P4083" s="318">
        <v>0</v>
      </c>
      <c r="Q4083" s="318">
        <v>0</v>
      </c>
      <c r="R4083" s="318">
        <v>0</v>
      </c>
      <c r="S4083" s="318">
        <v>0</v>
      </c>
      <c r="T4083" s="318">
        <v>0</v>
      </c>
      <c r="U4083" s="318">
        <v>0</v>
      </c>
    </row>
    <row r="4084" spans="1:21" x14ac:dyDescent="0.2">
      <c r="A4084" s="318">
        <v>42500</v>
      </c>
      <c r="B4084" s="318">
        <v>594.18499799999995</v>
      </c>
      <c r="C4084" s="318">
        <v>1.0186881153709385E-3</v>
      </c>
      <c r="D4084" s="318">
        <v>2.2941903258108295E-3</v>
      </c>
      <c r="E4084" s="318">
        <v>9.7806706024955049E-3</v>
      </c>
      <c r="F4084" s="318">
        <v>1.0533029879610543E-2</v>
      </c>
      <c r="G4084" s="318">
        <v>9.5661517434519769E-5</v>
      </c>
      <c r="H4084" s="318">
        <v>1.0044459330624576E-4</v>
      </c>
      <c r="I4084" s="318">
        <v>2.3175881903667411E-2</v>
      </c>
      <c r="J4084" s="318">
        <v>0</v>
      </c>
      <c r="K4084" s="318" t="s">
        <v>634</v>
      </c>
      <c r="O4084" s="318">
        <v>0</v>
      </c>
      <c r="P4084" s="318">
        <v>0</v>
      </c>
      <c r="Q4084" s="318">
        <v>0</v>
      </c>
      <c r="R4084" s="318">
        <v>0</v>
      </c>
      <c r="S4084" s="318">
        <v>0</v>
      </c>
      <c r="T4084" s="318">
        <v>0</v>
      </c>
      <c r="U4084" s="318">
        <v>0</v>
      </c>
    </row>
    <row r="4085" spans="1:21" x14ac:dyDescent="0.2">
      <c r="A4085" s="318">
        <v>42501</v>
      </c>
      <c r="B4085" s="318">
        <v>599.02002000000005</v>
      </c>
      <c r="C4085" s="318">
        <v>8.1043046092163142E-3</v>
      </c>
      <c r="D4085" s="318">
        <v>2.2257184375566244E-3</v>
      </c>
      <c r="E4085" s="318">
        <v>9.7323056602737108E-3</v>
      </c>
      <c r="F4085" s="318">
        <v>1.0480944557217842E-2</v>
      </c>
      <c r="G4085" s="318">
        <v>9.47177734649957E-5</v>
      </c>
      <c r="H4085" s="318">
        <v>9.945366213824549E-5</v>
      </c>
      <c r="I4085" s="318">
        <v>2.015068062090547E-2</v>
      </c>
      <c r="J4085" s="318">
        <v>0</v>
      </c>
      <c r="K4085" s="318" t="s">
        <v>634</v>
      </c>
      <c r="O4085" s="318">
        <v>0</v>
      </c>
      <c r="P4085" s="318">
        <v>0</v>
      </c>
      <c r="Q4085" s="318">
        <v>0</v>
      </c>
      <c r="R4085" s="318">
        <v>0</v>
      </c>
      <c r="S4085" s="318">
        <v>0</v>
      </c>
      <c r="T4085" s="318">
        <v>0</v>
      </c>
      <c r="U4085" s="318">
        <v>0</v>
      </c>
    </row>
    <row r="4086" spans="1:21" x14ac:dyDescent="0.2">
      <c r="A4086" s="318">
        <v>42502</v>
      </c>
      <c r="B4086" s="318">
        <v>600.432007</v>
      </c>
      <c r="C4086" s="318">
        <v>2.354387871215809E-3</v>
      </c>
      <c r="D4086" s="318">
        <v>2.1153617919952832E-3</v>
      </c>
      <c r="E4086" s="318">
        <v>9.7163073771441462E-3</v>
      </c>
      <c r="F4086" s="318">
        <v>1.0463715636924465E-2</v>
      </c>
      <c r="G4086" s="318">
        <v>9.4406629047145757E-5</v>
      </c>
      <c r="H4086" s="318">
        <v>9.9126960499503053E-5</v>
      </c>
      <c r="I4086" s="318">
        <v>2.9907143553365174E-2</v>
      </c>
      <c r="J4086" s="318">
        <v>0</v>
      </c>
      <c r="K4086" s="318" t="s">
        <v>634</v>
      </c>
      <c r="O4086" s="318">
        <v>0</v>
      </c>
      <c r="P4086" s="318">
        <v>0</v>
      </c>
      <c r="Q4086" s="318">
        <v>0</v>
      </c>
      <c r="R4086" s="318">
        <v>0</v>
      </c>
      <c r="S4086" s="318">
        <v>0</v>
      </c>
      <c r="T4086" s="318">
        <v>0</v>
      </c>
      <c r="U4086" s="318">
        <v>0</v>
      </c>
    </row>
    <row r="4087" spans="1:21" x14ac:dyDescent="0.2">
      <c r="A4087" s="318">
        <v>42503</v>
      </c>
      <c r="B4087" s="318">
        <v>597.31402600000001</v>
      </c>
      <c r="C4087" s="318">
        <v>-5.2064259990292896E-3</v>
      </c>
      <c r="D4087" s="318">
        <v>6.7118739649611899E-4</v>
      </c>
      <c r="E4087" s="318">
        <v>8.2724617310925234E-3</v>
      </c>
      <c r="F4087" s="318">
        <v>8.9088049411765631E-3</v>
      </c>
      <c r="G4087" s="318">
        <v>6.8433623092390306E-5</v>
      </c>
      <c r="H4087" s="318">
        <v>7.1855304247009824E-5</v>
      </c>
      <c r="I4087" s="318">
        <v>3.2633363716616355E-2</v>
      </c>
      <c r="J4087" s="318">
        <v>0</v>
      </c>
      <c r="K4087" s="318" t="s">
        <v>634</v>
      </c>
      <c r="O4087" s="318">
        <v>0</v>
      </c>
      <c r="P4087" s="318">
        <v>0</v>
      </c>
      <c r="Q4087" s="318">
        <v>0</v>
      </c>
      <c r="R4087" s="318">
        <v>0</v>
      </c>
      <c r="S4087" s="318">
        <v>0</v>
      </c>
      <c r="T4087" s="318">
        <v>0</v>
      </c>
      <c r="U4087" s="318">
        <v>0</v>
      </c>
    </row>
    <row r="4088" spans="1:21" x14ac:dyDescent="0.2">
      <c r="A4088" s="318">
        <v>42508</v>
      </c>
      <c r="B4088" s="318">
        <v>605.353027</v>
      </c>
      <c r="C4088" s="318">
        <v>1.336882175449298E-2</v>
      </c>
      <c r="D4088" s="318">
        <v>1.2923541088769881E-3</v>
      </c>
      <c r="E4088" s="318">
        <v>8.7226121486674892E-3</v>
      </c>
      <c r="F4088" s="318">
        <v>9.3935823139496034E-3</v>
      </c>
      <c r="G4088" s="318">
        <v>7.6083962696081662E-5</v>
      </c>
      <c r="H4088" s="318">
        <v>7.9888160830885751E-5</v>
      </c>
      <c r="I4088" s="318">
        <v>2.6306372088601884E-2</v>
      </c>
      <c r="J4088" s="318">
        <v>0</v>
      </c>
      <c r="K4088" s="318" t="s">
        <v>634</v>
      </c>
      <c r="O4088" s="318">
        <v>0</v>
      </c>
      <c r="P4088" s="318">
        <v>0</v>
      </c>
      <c r="Q4088" s="318">
        <v>0</v>
      </c>
      <c r="R4088" s="318">
        <v>0</v>
      </c>
      <c r="S4088" s="318">
        <v>0</v>
      </c>
      <c r="T4088" s="318">
        <v>0</v>
      </c>
      <c r="U4088" s="318">
        <v>0</v>
      </c>
    </row>
    <row r="4089" spans="1:21" x14ac:dyDescent="0.2">
      <c r="A4089" s="318">
        <v>42509</v>
      </c>
      <c r="B4089" s="318">
        <v>594.65301499999998</v>
      </c>
      <c r="C4089" s="318">
        <v>-1.7833736184463829E-2</v>
      </c>
      <c r="D4089" s="318">
        <v>8.020592046228106E-4</v>
      </c>
      <c r="E4089" s="318">
        <v>9.4986086519961658E-3</v>
      </c>
      <c r="F4089" s="318">
        <v>1.022927085599587E-2</v>
      </c>
      <c r="G4089" s="318">
        <v>9.0223566323776428E-5</v>
      </c>
      <c r="H4089" s="318">
        <v>9.4734744639965253E-5</v>
      </c>
      <c r="I4089" s="318">
        <v>3.7081379054294712E-2</v>
      </c>
      <c r="J4089" s="318">
        <v>0</v>
      </c>
      <c r="K4089" s="318" t="s">
        <v>634</v>
      </c>
      <c r="O4089" s="318">
        <v>0</v>
      </c>
      <c r="P4089" s="318">
        <v>0</v>
      </c>
      <c r="Q4089" s="318">
        <v>0</v>
      </c>
      <c r="R4089" s="318">
        <v>0</v>
      </c>
      <c r="S4089" s="318">
        <v>0</v>
      </c>
      <c r="T4089" s="318">
        <v>0</v>
      </c>
      <c r="U4089" s="318">
        <v>0</v>
      </c>
    </row>
    <row r="4090" spans="1:21" x14ac:dyDescent="0.2">
      <c r="A4090" s="318">
        <v>42510</v>
      </c>
      <c r="B4090" s="318">
        <v>605.06097399999999</v>
      </c>
      <c r="C4090" s="318">
        <v>1.7351169053835321E-2</v>
      </c>
      <c r="D4090" s="318">
        <v>1.5683226597785528E-3</v>
      </c>
      <c r="E4090" s="318">
        <v>1.016318019362737E-2</v>
      </c>
      <c r="F4090" s="318">
        <v>1.0944963285444859E-2</v>
      </c>
      <c r="G4090" s="318">
        <v>1.0329023164813968E-4</v>
      </c>
      <c r="H4090" s="318">
        <v>1.0845474323054668E-4</v>
      </c>
      <c r="I4090" s="318">
        <v>2.5863870079318414E-2</v>
      </c>
      <c r="J4090" s="318">
        <v>0</v>
      </c>
      <c r="K4090" s="318" t="s">
        <v>634</v>
      </c>
      <c r="O4090" s="318">
        <v>0</v>
      </c>
      <c r="P4090" s="318">
        <v>0</v>
      </c>
      <c r="Q4090" s="318">
        <v>0</v>
      </c>
      <c r="R4090" s="318">
        <v>0</v>
      </c>
      <c r="S4090" s="318">
        <v>0</v>
      </c>
      <c r="T4090" s="318">
        <v>0</v>
      </c>
      <c r="U4090" s="318">
        <v>0</v>
      </c>
    </row>
    <row r="4091" spans="1:21" x14ac:dyDescent="0.2">
      <c r="A4091" s="318">
        <v>42513</v>
      </c>
      <c r="B4091" s="318">
        <v>605.37799099999995</v>
      </c>
      <c r="C4091" s="318">
        <v>5.2380502679594764E-4</v>
      </c>
      <c r="D4091" s="318">
        <v>7.4999606670015707E-4</v>
      </c>
      <c r="E4091" s="318">
        <v>9.4665786362793606E-3</v>
      </c>
      <c r="F4091" s="318">
        <v>1.0194776992916234E-2</v>
      </c>
      <c r="G4091" s="318">
        <v>8.9616111076860794E-5</v>
      </c>
      <c r="H4091" s="318">
        <v>9.4096916630703837E-5</v>
      </c>
      <c r="I4091" s="318">
        <v>3.0964300709038561E-2</v>
      </c>
      <c r="J4091" s="318">
        <v>0</v>
      </c>
      <c r="K4091" s="318" t="s">
        <v>634</v>
      </c>
      <c r="O4091" s="318">
        <v>0</v>
      </c>
      <c r="P4091" s="318">
        <v>0</v>
      </c>
      <c r="Q4091" s="318">
        <v>0</v>
      </c>
      <c r="R4091" s="318">
        <v>0</v>
      </c>
      <c r="S4091" s="318">
        <v>0</v>
      </c>
      <c r="T4091" s="318">
        <v>0</v>
      </c>
      <c r="U4091" s="318">
        <v>0</v>
      </c>
    </row>
    <row r="4092" spans="1:21" x14ac:dyDescent="0.2">
      <c r="A4092" s="318">
        <v>42514</v>
      </c>
      <c r="B4092" s="318">
        <v>610.771973</v>
      </c>
      <c r="C4092" s="318">
        <v>8.8706451176551876E-3</v>
      </c>
      <c r="D4092" s="318">
        <v>1.0645770729275157E-3</v>
      </c>
      <c r="E4092" s="318">
        <v>9.6278123804008405E-3</v>
      </c>
      <c r="F4092" s="318">
        <v>1.0368413332739366E-2</v>
      </c>
      <c r="G4092" s="318">
        <v>9.2694771232199703E-5</v>
      </c>
      <c r="H4092" s="318">
        <v>9.7329509793809695E-5</v>
      </c>
      <c r="I4092" s="318">
        <v>2.9541512807763296E-2</v>
      </c>
      <c r="J4092" s="318">
        <v>0</v>
      </c>
      <c r="K4092" s="318" t="s">
        <v>634</v>
      </c>
      <c r="O4092" s="318">
        <v>0</v>
      </c>
      <c r="P4092" s="318">
        <v>0</v>
      </c>
      <c r="Q4092" s="318">
        <v>0</v>
      </c>
      <c r="R4092" s="318">
        <v>0</v>
      </c>
      <c r="S4092" s="318">
        <v>0</v>
      </c>
      <c r="T4092" s="318">
        <v>0</v>
      </c>
      <c r="U4092" s="318">
        <v>0</v>
      </c>
    </row>
    <row r="4093" spans="1:21" x14ac:dyDescent="0.2">
      <c r="A4093" s="318">
        <v>42515</v>
      </c>
      <c r="B4093" s="318">
        <v>619.61798099999999</v>
      </c>
      <c r="C4093" s="318">
        <v>1.4379441889277967E-2</v>
      </c>
      <c r="D4093" s="318">
        <v>1.6068096496018611E-3</v>
      </c>
      <c r="E4093" s="318">
        <v>1.0053083110685245E-2</v>
      </c>
      <c r="F4093" s="318">
        <v>1.0826397196122571E-2</v>
      </c>
      <c r="G4093" s="318">
        <v>1.0106448003034493E-4</v>
      </c>
      <c r="H4093" s="318">
        <v>1.0611770403186219E-4</v>
      </c>
      <c r="I4093" s="318">
        <v>2.670261604386932E-2</v>
      </c>
      <c r="J4093" s="318">
        <v>0</v>
      </c>
      <c r="K4093" s="318" t="s">
        <v>634</v>
      </c>
      <c r="O4093" s="318">
        <v>0</v>
      </c>
      <c r="P4093" s="318">
        <v>0</v>
      </c>
      <c r="Q4093" s="318">
        <v>0</v>
      </c>
      <c r="R4093" s="318">
        <v>0</v>
      </c>
      <c r="S4093" s="318">
        <v>0</v>
      </c>
      <c r="T4093" s="318">
        <v>0</v>
      </c>
      <c r="U4093" s="318">
        <v>0</v>
      </c>
    </row>
    <row r="4094" spans="1:21" x14ac:dyDescent="0.2">
      <c r="A4094" s="318">
        <v>42516</v>
      </c>
      <c r="B4094" s="318">
        <v>622.24499500000002</v>
      </c>
      <c r="C4094" s="318">
        <v>4.2307693671009509E-3</v>
      </c>
      <c r="D4094" s="318">
        <v>2.1132989124298604E-3</v>
      </c>
      <c r="E4094" s="318">
        <v>9.8959345639530859E-3</v>
      </c>
      <c r="F4094" s="318">
        <v>1.0657160299641784E-2</v>
      </c>
      <c r="G4094" s="318">
        <v>9.7929520894041364E-5</v>
      </c>
      <c r="H4094" s="318">
        <v>1.0282599693874344E-4</v>
      </c>
      <c r="I4094" s="318">
        <v>3.1242910451438777E-2</v>
      </c>
      <c r="J4094" s="318">
        <v>0</v>
      </c>
      <c r="K4094" s="318" t="s">
        <v>634</v>
      </c>
      <c r="O4094" s="318">
        <v>0</v>
      </c>
      <c r="P4094" s="318">
        <v>0</v>
      </c>
      <c r="Q4094" s="318">
        <v>0</v>
      </c>
      <c r="R4094" s="318">
        <v>0</v>
      </c>
      <c r="S4094" s="318">
        <v>0</v>
      </c>
      <c r="T4094" s="318">
        <v>0</v>
      </c>
      <c r="U4094" s="318">
        <v>0</v>
      </c>
    </row>
    <row r="4095" spans="1:21" x14ac:dyDescent="0.2">
      <c r="A4095" s="318">
        <v>42517</v>
      </c>
      <c r="B4095" s="318">
        <v>618.81597899999997</v>
      </c>
      <c r="C4095" s="318">
        <v>-5.5259568991255304E-3</v>
      </c>
      <c r="D4095" s="318">
        <v>2.0914929145836301E-3</v>
      </c>
      <c r="E4095" s="318">
        <v>9.9130398041944769E-3</v>
      </c>
      <c r="F4095" s="318">
        <v>1.0675581327594051E-2</v>
      </c>
      <c r="G4095" s="318">
        <v>9.8268358159544084E-5</v>
      </c>
      <c r="H4095" s="318">
        <v>1.031817760675213E-4</v>
      </c>
      <c r="I4095" s="318">
        <v>3.7208599093078443E-2</v>
      </c>
      <c r="J4095" s="318">
        <v>0</v>
      </c>
      <c r="K4095" s="318" t="s">
        <v>634</v>
      </c>
      <c r="O4095" s="318">
        <v>0</v>
      </c>
      <c r="P4095" s="318">
        <v>0</v>
      </c>
      <c r="Q4095" s="318">
        <v>0</v>
      </c>
      <c r="R4095" s="318">
        <v>0</v>
      </c>
      <c r="S4095" s="318">
        <v>0</v>
      </c>
      <c r="T4095" s="318">
        <v>0</v>
      </c>
      <c r="U4095" s="318">
        <v>0</v>
      </c>
    </row>
    <row r="4096" spans="1:21" x14ac:dyDescent="0.2">
      <c r="A4096" s="318">
        <v>42520</v>
      </c>
      <c r="B4096" s="318">
        <v>622.88500999999997</v>
      </c>
      <c r="C4096" s="318">
        <v>6.5539861873061839E-3</v>
      </c>
      <c r="D4096" s="318">
        <v>2.1919447869206609E-3</v>
      </c>
      <c r="E4096" s="318">
        <v>9.9486996126185532E-3</v>
      </c>
      <c r="F4096" s="318">
        <v>1.0713984198204594E-2</v>
      </c>
      <c r="G4096" s="318">
        <v>9.8976623982116555E-5</v>
      </c>
      <c r="H4096" s="318">
        <v>1.0392545518122239E-4</v>
      </c>
      <c r="I4096" s="318">
        <v>3.0812818615780908E-2</v>
      </c>
      <c r="J4096" s="318">
        <v>0</v>
      </c>
      <c r="K4096" s="318" t="s">
        <v>634</v>
      </c>
      <c r="O4096" s="318">
        <v>0</v>
      </c>
      <c r="P4096" s="318">
        <v>0</v>
      </c>
      <c r="Q4096" s="318">
        <v>0</v>
      </c>
      <c r="R4096" s="318">
        <v>0</v>
      </c>
      <c r="S4096" s="318">
        <v>0</v>
      </c>
      <c r="T4096" s="318">
        <v>0</v>
      </c>
      <c r="U4096" s="318">
        <v>0</v>
      </c>
    </row>
    <row r="4097" spans="1:21" x14ac:dyDescent="0.2">
      <c r="A4097" s="318">
        <v>42521</v>
      </c>
      <c r="B4097" s="318">
        <v>617.30602999999996</v>
      </c>
      <c r="C4097" s="318">
        <v>-8.9970294144506788E-3</v>
      </c>
      <c r="D4097" s="318">
        <v>8.5532943099040498E-4</v>
      </c>
      <c r="E4097" s="318">
        <v>9.4400095784186316E-3</v>
      </c>
      <c r="F4097" s="318">
        <v>1.0166164161373911E-2</v>
      </c>
      <c r="G4097" s="318">
        <v>8.9113780840635517E-5</v>
      </c>
      <c r="H4097" s="318">
        <v>9.3569469882667292E-5</v>
      </c>
      <c r="I4097" s="318">
        <v>3.4988643796708976E-2</v>
      </c>
      <c r="J4097" s="318">
        <v>0</v>
      </c>
      <c r="K4097" s="318" t="s">
        <v>634</v>
      </c>
      <c r="O4097" s="318">
        <v>0</v>
      </c>
      <c r="P4097" s="318">
        <v>0</v>
      </c>
      <c r="Q4097" s="318">
        <v>0</v>
      </c>
      <c r="R4097" s="318">
        <v>0</v>
      </c>
      <c r="S4097" s="318">
        <v>0</v>
      </c>
      <c r="T4097" s="318">
        <v>0</v>
      </c>
      <c r="U4097" s="318">
        <v>0</v>
      </c>
    </row>
    <row r="4098" spans="1:21" x14ac:dyDescent="0.2">
      <c r="A4098" s="318">
        <v>42522</v>
      </c>
      <c r="B4098" s="318">
        <v>611.63299600000005</v>
      </c>
      <c r="C4098" s="318">
        <v>-9.2324748042106192E-3</v>
      </c>
      <c r="D4098" s="318">
        <v>5.2033538719301253E-5</v>
      </c>
      <c r="E4098" s="318">
        <v>9.5511803620249667E-3</v>
      </c>
      <c r="F4098" s="318">
        <v>1.0285886543719194E-2</v>
      </c>
      <c r="G4098" s="318">
        <v>9.1225046307931361E-5</v>
      </c>
      <c r="H4098" s="318">
        <v>9.5786298623327937E-5</v>
      </c>
      <c r="I4098" s="318">
        <v>3.7012003076823702E-2</v>
      </c>
      <c r="J4098" s="318">
        <v>0</v>
      </c>
      <c r="K4098" s="318" t="s">
        <v>634</v>
      </c>
      <c r="O4098" s="318">
        <v>0</v>
      </c>
      <c r="P4098" s="318">
        <v>0</v>
      </c>
      <c r="Q4098" s="318">
        <v>0</v>
      </c>
      <c r="R4098" s="318">
        <v>0</v>
      </c>
      <c r="S4098" s="318">
        <v>0</v>
      </c>
      <c r="T4098" s="318">
        <v>0</v>
      </c>
      <c r="U4098" s="318">
        <v>0</v>
      </c>
    </row>
    <row r="4099" spans="1:21" x14ac:dyDescent="0.2">
      <c r="A4099" s="318">
        <v>42523</v>
      </c>
      <c r="B4099" s="318">
        <v>611.30798300000004</v>
      </c>
      <c r="C4099" s="318">
        <v>-5.31526890067442E-4</v>
      </c>
      <c r="D4099" s="318">
        <v>3.9320529249865218E-4</v>
      </c>
      <c r="E4099" s="318">
        <v>9.3871268543554969E-3</v>
      </c>
      <c r="F4099" s="318">
        <v>1.0109213535459766E-2</v>
      </c>
      <c r="G4099" s="318">
        <v>8.8118150579762132E-5</v>
      </c>
      <c r="H4099" s="318">
        <v>9.2524058108750244E-5</v>
      </c>
      <c r="I4099" s="318">
        <v>2.3325711463716901E-2</v>
      </c>
      <c r="J4099" s="318">
        <v>0</v>
      </c>
      <c r="K4099" s="318" t="s">
        <v>634</v>
      </c>
      <c r="O4099" s="318">
        <v>0</v>
      </c>
      <c r="P4099" s="318">
        <v>0</v>
      </c>
      <c r="Q4099" s="318">
        <v>0</v>
      </c>
      <c r="R4099" s="318">
        <v>0</v>
      </c>
      <c r="S4099" s="318">
        <v>0</v>
      </c>
      <c r="T4099" s="318">
        <v>0</v>
      </c>
      <c r="U4099" s="318">
        <v>0</v>
      </c>
    </row>
    <row r="4100" spans="1:21" x14ac:dyDescent="0.2">
      <c r="A4100" s="318">
        <v>42524</v>
      </c>
      <c r="B4100" s="318">
        <v>609.25799600000005</v>
      </c>
      <c r="C4100" s="318">
        <v>-3.3590792514962566E-3</v>
      </c>
      <c r="D4100" s="318">
        <v>6.1729701998921303E-4</v>
      </c>
      <c r="E4100" s="318">
        <v>9.2299695596679016E-3</v>
      </c>
      <c r="F4100" s="318">
        <v>9.9399672181038935E-3</v>
      </c>
      <c r="G4100" s="318">
        <v>8.5192338072396067E-5</v>
      </c>
      <c r="H4100" s="318">
        <v>8.9451954976015876E-5</v>
      </c>
      <c r="I4100" s="318">
        <v>2.3521431793252296E-2</v>
      </c>
      <c r="J4100" s="318">
        <v>0</v>
      </c>
      <c r="K4100" s="318" t="s">
        <v>634</v>
      </c>
      <c r="O4100" s="318">
        <v>0</v>
      </c>
      <c r="P4100" s="318">
        <v>0</v>
      </c>
      <c r="Q4100" s="318">
        <v>0</v>
      </c>
      <c r="R4100" s="318">
        <v>0</v>
      </c>
      <c r="S4100" s="318">
        <v>0</v>
      </c>
      <c r="T4100" s="318">
        <v>0</v>
      </c>
      <c r="U4100" s="318">
        <v>0</v>
      </c>
    </row>
    <row r="4101" spans="1:21" x14ac:dyDescent="0.2">
      <c r="A4101" s="318">
        <v>42527</v>
      </c>
      <c r="B4101" s="318">
        <v>615.11499000000003</v>
      </c>
      <c r="C4101" s="318">
        <v>9.5674091861242504E-3</v>
      </c>
      <c r="D4101" s="318">
        <v>1.7759370743282762E-3</v>
      </c>
      <c r="E4101" s="318">
        <v>8.7154305857820424E-3</v>
      </c>
      <c r="F4101" s="318">
        <v>9.385848323149891E-3</v>
      </c>
      <c r="G4101" s="318">
        <v>7.5958730295585107E-5</v>
      </c>
      <c r="H4101" s="318">
        <v>7.9756666810364371E-5</v>
      </c>
      <c r="I4101" s="318">
        <v>2.3694954966534565E-2</v>
      </c>
      <c r="J4101" s="318">
        <v>0</v>
      </c>
      <c r="K4101" s="318" t="s">
        <v>634</v>
      </c>
      <c r="O4101" s="318">
        <v>0</v>
      </c>
      <c r="P4101" s="318">
        <v>0</v>
      </c>
      <c r="Q4101" s="318">
        <v>0</v>
      </c>
      <c r="R4101" s="318">
        <v>0</v>
      </c>
      <c r="S4101" s="318">
        <v>0</v>
      </c>
      <c r="T4101" s="318">
        <v>0</v>
      </c>
      <c r="U4101" s="318">
        <v>0</v>
      </c>
    </row>
    <row r="4102" spans="1:21" x14ac:dyDescent="0.2">
      <c r="A4102" s="318">
        <v>42529</v>
      </c>
      <c r="B4102" s="318">
        <v>622.70300299999997</v>
      </c>
      <c r="C4102" s="318">
        <v>1.4575859732900902E-3</v>
      </c>
      <c r="D4102" s="318">
        <v>2.0915729445113245E-3</v>
      </c>
      <c r="E4102" s="318">
        <v>8.9060707560329952E-3</v>
      </c>
      <c r="F4102" s="318">
        <v>9.5911531218816869E-3</v>
      </c>
      <c r="G4102" s="318">
        <v>7.9318096311466128E-5</v>
      </c>
      <c r="H4102" s="318">
        <v>8.3284001127039445E-5</v>
      </c>
      <c r="I4102" s="318">
        <v>3.8832144383060332E-2</v>
      </c>
      <c r="J4102" s="318">
        <v>0</v>
      </c>
      <c r="K4102" s="318" t="s">
        <v>634</v>
      </c>
      <c r="O4102" s="318">
        <v>0</v>
      </c>
      <c r="P4102" s="318">
        <v>0</v>
      </c>
      <c r="Q4102" s="318">
        <v>0</v>
      </c>
      <c r="R4102" s="318">
        <v>1</v>
      </c>
      <c r="S4102" s="318">
        <v>4.3478260869565216E-2</v>
      </c>
      <c r="T4102" s="318">
        <v>0</v>
      </c>
      <c r="U4102" s="318">
        <v>0</v>
      </c>
    </row>
    <row r="4103" spans="1:21" x14ac:dyDescent="0.2">
      <c r="A4103" s="318">
        <v>42530</v>
      </c>
      <c r="B4103" s="318">
        <v>612.54400599999997</v>
      </c>
      <c r="C4103" s="318">
        <v>-1.6448898045094827E-2</v>
      </c>
      <c r="D4103" s="318">
        <v>1.4975599602709839E-3</v>
      </c>
      <c r="E4103" s="318">
        <v>9.7105673076989391E-3</v>
      </c>
      <c r="F4103" s="318">
        <v>1.0457534023675779E-2</v>
      </c>
      <c r="G4103" s="318">
        <v>9.4295117437351433E-5</v>
      </c>
      <c r="H4103" s="318">
        <v>9.9009873309219008E-5</v>
      </c>
      <c r="I4103" s="318">
        <v>3.703978616815367E-2</v>
      </c>
      <c r="J4103" s="318">
        <v>0</v>
      </c>
      <c r="K4103" s="318" t="s">
        <v>634</v>
      </c>
      <c r="O4103" s="318">
        <v>0</v>
      </c>
      <c r="P4103" s="318">
        <v>0</v>
      </c>
      <c r="Q4103" s="318">
        <v>0</v>
      </c>
      <c r="R4103" s="318">
        <v>1</v>
      </c>
      <c r="S4103" s="318">
        <v>4.3478260869565216E-2</v>
      </c>
      <c r="T4103" s="318">
        <v>0</v>
      </c>
      <c r="U4103" s="318">
        <v>0</v>
      </c>
    </row>
    <row r="4104" spans="1:21" x14ac:dyDescent="0.2">
      <c r="A4104" s="318">
        <v>42531</v>
      </c>
      <c r="B4104" s="318">
        <v>604.78301999999996</v>
      </c>
      <c r="C4104" s="318">
        <v>-1.2751037294279456E-2</v>
      </c>
      <c r="D4104" s="318">
        <v>8.4185875028763184E-4</v>
      </c>
      <c r="E4104" s="318">
        <v>1.0197221995752879E-2</v>
      </c>
      <c r="F4104" s="318">
        <v>1.0981623687733869E-2</v>
      </c>
      <c r="G4104" s="318">
        <v>1.0398333643066634E-4</v>
      </c>
      <c r="H4104" s="318">
        <v>1.0918250325219965E-4</v>
      </c>
      <c r="I4104" s="318">
        <v>2.6862980779232059E-2</v>
      </c>
      <c r="J4104" s="318">
        <v>0</v>
      </c>
      <c r="K4104" s="318" t="s">
        <v>634</v>
      </c>
      <c r="O4104" s="318">
        <v>0</v>
      </c>
      <c r="P4104" s="318">
        <v>0</v>
      </c>
      <c r="Q4104" s="318">
        <v>0</v>
      </c>
      <c r="R4104" s="318">
        <v>1</v>
      </c>
      <c r="S4104" s="318">
        <v>4.3478260869565216E-2</v>
      </c>
      <c r="T4104" s="318">
        <v>0</v>
      </c>
      <c r="U4104" s="318">
        <v>0</v>
      </c>
    </row>
    <row r="4105" spans="1:21" x14ac:dyDescent="0.2">
      <c r="A4105" s="318">
        <v>42534</v>
      </c>
      <c r="B4105" s="318">
        <v>595.78100600000005</v>
      </c>
      <c r="C4105" s="318">
        <v>-1.4996589128811693E-2</v>
      </c>
      <c r="D4105" s="318">
        <v>-2.5818380866608266E-4</v>
      </c>
      <c r="E4105" s="318">
        <v>1.06121818532211E-2</v>
      </c>
      <c r="F4105" s="318">
        <v>1.1428503534238106E-2</v>
      </c>
      <c r="G4105" s="318">
        <v>1.1261840368583522E-4</v>
      </c>
      <c r="H4105" s="318">
        <v>1.1824932387012699E-4</v>
      </c>
      <c r="I4105" s="318">
        <v>1.9335520972113818E-2</v>
      </c>
      <c r="J4105" s="318">
        <v>0</v>
      </c>
      <c r="K4105" s="318" t="s">
        <v>634</v>
      </c>
      <c r="O4105" s="318">
        <v>0</v>
      </c>
      <c r="P4105" s="318">
        <v>0</v>
      </c>
      <c r="Q4105" s="318">
        <v>0</v>
      </c>
      <c r="R4105" s="318">
        <v>1</v>
      </c>
      <c r="S4105" s="318">
        <v>4.3478260869565216E-2</v>
      </c>
      <c r="T4105" s="318">
        <v>0</v>
      </c>
      <c r="U4105" s="318">
        <v>0</v>
      </c>
    </row>
    <row r="4106" spans="1:21" x14ac:dyDescent="0.2">
      <c r="A4106" s="318">
        <v>42535</v>
      </c>
      <c r="B4106" s="318">
        <v>587.33502199999998</v>
      </c>
      <c r="C4106" s="318">
        <v>-1.4277766979798639E-2</v>
      </c>
      <c r="D4106" s="318">
        <v>-1.0501911825239133E-3</v>
      </c>
      <c r="E4106" s="318">
        <v>1.1020250600465803E-2</v>
      </c>
      <c r="F4106" s="318">
        <v>1.1867962185117018E-2</v>
      </c>
      <c r="G4106" s="318">
        <v>1.2144592329706689E-4</v>
      </c>
      <c r="H4106" s="318">
        <v>1.2751821946192026E-4</v>
      </c>
      <c r="I4106" s="318">
        <v>8.6992543134162444E-3</v>
      </c>
      <c r="J4106" s="318">
        <v>0</v>
      </c>
      <c r="K4106" s="318" t="s">
        <v>634</v>
      </c>
      <c r="O4106" s="318">
        <v>0</v>
      </c>
      <c r="P4106" s="318">
        <v>0</v>
      </c>
      <c r="Q4106" s="318">
        <v>0</v>
      </c>
      <c r="R4106" s="318">
        <v>1</v>
      </c>
      <c r="S4106" s="318">
        <v>4.3478260869565216E-2</v>
      </c>
      <c r="T4106" s="318">
        <v>0</v>
      </c>
      <c r="U4106" s="318">
        <v>0</v>
      </c>
    </row>
    <row r="4107" spans="1:21" x14ac:dyDescent="0.2">
      <c r="A4107" s="318">
        <v>42536</v>
      </c>
      <c r="B4107" s="318">
        <v>590.12799099999995</v>
      </c>
      <c r="C4107" s="318">
        <v>4.7440543055483541E-3</v>
      </c>
      <c r="D4107" s="318">
        <v>-5.763587870678354E-4</v>
      </c>
      <c r="E4107" s="318">
        <v>1.104649853788248E-2</v>
      </c>
      <c r="F4107" s="318">
        <v>1.189622919464267E-2</v>
      </c>
      <c r="G4107" s="318">
        <v>1.2202512994743978E-4</v>
      </c>
      <c r="H4107" s="318">
        <v>1.2812638644481178E-4</v>
      </c>
      <c r="I4107" s="318">
        <v>1.2754039518470285E-3</v>
      </c>
      <c r="J4107" s="318">
        <v>0</v>
      </c>
      <c r="K4107" s="318" t="s">
        <v>634</v>
      </c>
      <c r="O4107" s="318">
        <v>0</v>
      </c>
      <c r="P4107" s="318">
        <v>0</v>
      </c>
      <c r="Q4107" s="318">
        <v>0</v>
      </c>
      <c r="R4107" s="318">
        <v>1</v>
      </c>
      <c r="S4107" s="318">
        <v>4.3478260869565216E-2</v>
      </c>
      <c r="T4107" s="318">
        <v>0</v>
      </c>
      <c r="U4107" s="318">
        <v>0</v>
      </c>
    </row>
    <row r="4108" spans="1:21" x14ac:dyDescent="0.2">
      <c r="A4108" s="318">
        <v>42537</v>
      </c>
      <c r="B4108" s="318">
        <v>575.25402799999995</v>
      </c>
      <c r="C4108" s="318">
        <v>-2.55277162073861E-2</v>
      </c>
      <c r="D4108" s="318">
        <v>-2.4285748804906489E-3</v>
      </c>
      <c r="E4108" s="318">
        <v>1.1824888968056141E-2</v>
      </c>
      <c r="F4108" s="318">
        <v>1.2734495811752766E-2</v>
      </c>
      <c r="G4108" s="318">
        <v>1.3982799910685582E-4</v>
      </c>
      <c r="H4108" s="318">
        <v>1.4681939906219861E-4</v>
      </c>
      <c r="I4108" s="318">
        <v>5.2651143013371024E-4</v>
      </c>
      <c r="J4108" s="318">
        <v>0</v>
      </c>
      <c r="K4108" s="318" t="s">
        <v>634</v>
      </c>
      <c r="O4108" s="318">
        <v>0</v>
      </c>
      <c r="P4108" s="318">
        <v>0</v>
      </c>
      <c r="Q4108" s="318">
        <v>0</v>
      </c>
      <c r="R4108" s="318">
        <v>1</v>
      </c>
      <c r="S4108" s="318">
        <v>4.3478260869565216E-2</v>
      </c>
      <c r="T4108" s="318">
        <v>0</v>
      </c>
      <c r="U4108" s="318">
        <v>0</v>
      </c>
    </row>
    <row r="4109" spans="1:21" x14ac:dyDescent="0.2">
      <c r="A4109" s="318">
        <v>42538</v>
      </c>
      <c r="B4109" s="318">
        <v>590.87298599999997</v>
      </c>
      <c r="C4109" s="318">
        <v>2.6789349539326227E-2</v>
      </c>
      <c r="D4109" s="318">
        <v>-3.0366603650064616E-4</v>
      </c>
      <c r="E4109" s="318">
        <v>1.2880427215813166E-2</v>
      </c>
      <c r="F4109" s="318">
        <v>1.3871229309337254E-2</v>
      </c>
      <c r="G4109" s="318">
        <v>1.6590540526186052E-4</v>
      </c>
      <c r="H4109" s="318">
        <v>1.7420067552495355E-4</v>
      </c>
      <c r="I4109" s="318">
        <v>-1.5285063768078715E-2</v>
      </c>
      <c r="J4109" s="318">
        <v>0</v>
      </c>
      <c r="K4109" s="318" t="s">
        <v>634</v>
      </c>
      <c r="O4109" s="318">
        <v>0</v>
      </c>
      <c r="P4109" s="318">
        <v>0</v>
      </c>
      <c r="Q4109" s="318">
        <v>0</v>
      </c>
      <c r="R4109" s="318">
        <v>1</v>
      </c>
      <c r="S4109" s="318">
        <v>4.3478260869565216E-2</v>
      </c>
      <c r="T4109" s="318">
        <v>0</v>
      </c>
      <c r="U4109" s="318">
        <v>0</v>
      </c>
    </row>
    <row r="4110" spans="1:21" x14ac:dyDescent="0.2">
      <c r="A4110" s="318">
        <v>42541</v>
      </c>
      <c r="B4110" s="318">
        <v>603.760986</v>
      </c>
      <c r="C4110" s="318">
        <v>2.1577320471269621E-2</v>
      </c>
      <c r="D4110" s="318">
        <v>-1.0242073090853679E-4</v>
      </c>
      <c r="E4110" s="318">
        <v>1.3199132510490975E-2</v>
      </c>
      <c r="F4110" s="318">
        <v>1.4214450395913356E-2</v>
      </c>
      <c r="G4110" s="318">
        <v>1.742170990294998E-4</v>
      </c>
      <c r="H4110" s="318">
        <v>1.829279539809748E-4</v>
      </c>
      <c r="I4110" s="318">
        <v>1.0565543768750966E-3</v>
      </c>
      <c r="J4110" s="318">
        <v>0</v>
      </c>
      <c r="K4110" s="318" t="s">
        <v>634</v>
      </c>
      <c r="O4110" s="318">
        <v>0</v>
      </c>
      <c r="P4110" s="318">
        <v>0</v>
      </c>
      <c r="Q4110" s="318">
        <v>0</v>
      </c>
      <c r="R4110" s="318">
        <v>1</v>
      </c>
      <c r="S4110" s="318">
        <v>4.3478260869565216E-2</v>
      </c>
      <c r="T4110" s="318">
        <v>0</v>
      </c>
      <c r="U4110" s="318">
        <v>0</v>
      </c>
    </row>
    <row r="4111" spans="1:21" x14ac:dyDescent="0.2">
      <c r="A4111" s="318">
        <v>42542</v>
      </c>
      <c r="B4111" s="318">
        <v>603.18499799999995</v>
      </c>
      <c r="C4111" s="318">
        <v>-9.544553797138811E-4</v>
      </c>
      <c r="D4111" s="318">
        <v>-1.7281408359948077E-4</v>
      </c>
      <c r="E4111" s="318">
        <v>1.3199567654334336E-2</v>
      </c>
      <c r="F4111" s="318">
        <v>1.4214919012360053E-2</v>
      </c>
      <c r="G4111" s="318">
        <v>1.7422858626134921E-4</v>
      </c>
      <c r="H4111" s="318">
        <v>1.8294001557441668E-4</v>
      </c>
      <c r="I4111" s="318">
        <v>1.0667246538600753E-2</v>
      </c>
      <c r="J4111" s="318">
        <v>0</v>
      </c>
      <c r="K4111" s="318" t="s">
        <v>634</v>
      </c>
      <c r="O4111" s="318">
        <v>0</v>
      </c>
      <c r="P4111" s="318">
        <v>0</v>
      </c>
      <c r="Q4111" s="318">
        <v>0</v>
      </c>
      <c r="R4111" s="318">
        <v>1</v>
      </c>
      <c r="S4111" s="318">
        <v>4.3478260869565216E-2</v>
      </c>
      <c r="T4111" s="318">
        <v>0</v>
      </c>
      <c r="U4111" s="318">
        <v>0</v>
      </c>
    </row>
    <row r="4112" spans="1:21" x14ac:dyDescent="0.2">
      <c r="A4112" s="318">
        <v>42543</v>
      </c>
      <c r="B4112" s="318">
        <v>606.919983</v>
      </c>
      <c r="C4112" s="318">
        <v>6.1730129519483676E-3</v>
      </c>
      <c r="D4112" s="318">
        <v>-3.0127275815694841E-4</v>
      </c>
      <c r="E4112" s="318">
        <v>1.3120042982808527E-2</v>
      </c>
      <c r="F4112" s="318">
        <v>1.4129277058409183E-2</v>
      </c>
      <c r="G4112" s="318">
        <v>1.7213552787074328E-4</v>
      </c>
      <c r="H4112" s="318">
        <v>1.8074230426428045E-4</v>
      </c>
      <c r="I4112" s="318">
        <v>6.2315013851350258E-3</v>
      </c>
      <c r="J4112" s="318">
        <v>0</v>
      </c>
      <c r="K4112" s="318" t="s">
        <v>634</v>
      </c>
      <c r="O4112" s="318">
        <v>0</v>
      </c>
      <c r="P4112" s="318">
        <v>0</v>
      </c>
      <c r="Q4112" s="318">
        <v>0</v>
      </c>
      <c r="R4112" s="318">
        <v>1</v>
      </c>
      <c r="S4112" s="318">
        <v>4.3478260869565216E-2</v>
      </c>
      <c r="T4112" s="318">
        <v>0</v>
      </c>
      <c r="U4112" s="318">
        <v>0</v>
      </c>
    </row>
    <row r="4113" spans="1:21" x14ac:dyDescent="0.2">
      <c r="A4113" s="318">
        <v>42544</v>
      </c>
      <c r="B4113" s="318">
        <v>610.94097899999997</v>
      </c>
      <c r="C4113" s="318">
        <v>6.6033984776669918E-3</v>
      </c>
      <c r="D4113" s="318">
        <v>-6.7156053966223252E-4</v>
      </c>
      <c r="E4113" s="318">
        <v>1.279058694092358E-2</v>
      </c>
      <c r="F4113" s="318">
        <v>1.3774478244071547E-2</v>
      </c>
      <c r="G4113" s="318">
        <v>1.6359911429332481E-4</v>
      </c>
      <c r="H4113" s="318">
        <v>1.7177907000799105E-4</v>
      </c>
      <c r="I4113" s="318">
        <v>7.5253242254848798E-3</v>
      </c>
      <c r="J4113" s="318">
        <v>0</v>
      </c>
      <c r="K4113" s="318" t="s">
        <v>634</v>
      </c>
      <c r="O4113" s="318">
        <v>0</v>
      </c>
      <c r="P4113" s="318">
        <v>0</v>
      </c>
      <c r="Q4113" s="318">
        <v>0</v>
      </c>
      <c r="R4113" s="318">
        <v>1</v>
      </c>
      <c r="S4113" s="318">
        <v>4.3478260869565216E-2</v>
      </c>
      <c r="T4113" s="318">
        <v>0</v>
      </c>
      <c r="U4113" s="318">
        <v>0</v>
      </c>
    </row>
    <row r="4114" spans="1:21" x14ac:dyDescent="0.2">
      <c r="A4114" s="318">
        <v>42545</v>
      </c>
      <c r="B4114" s="318">
        <v>592.158997</v>
      </c>
      <c r="C4114" s="318">
        <v>-3.1225182286987587E-2</v>
      </c>
      <c r="D4114" s="318">
        <v>-2.359939189856925E-3</v>
      </c>
      <c r="E4114" s="318">
        <v>1.435550447987685E-2</v>
      </c>
      <c r="F4114" s="318">
        <v>1.5459774055251991E-2</v>
      </c>
      <c r="G4114" s="318">
        <v>2.0608050887176431E-4</v>
      </c>
      <c r="H4114" s="318">
        <v>2.1638453431535254E-4</v>
      </c>
      <c r="I4114" s="318">
        <v>6.6567945626293977E-3</v>
      </c>
      <c r="J4114" s="318">
        <v>0</v>
      </c>
      <c r="K4114" s="318" t="s">
        <v>634</v>
      </c>
      <c r="O4114" s="318">
        <v>0</v>
      </c>
      <c r="P4114" s="318">
        <v>0</v>
      </c>
      <c r="Q4114" s="318">
        <v>0</v>
      </c>
      <c r="R4114" s="318">
        <v>1</v>
      </c>
      <c r="S4114" s="318">
        <v>4.3478260869565216E-2</v>
      </c>
      <c r="T4114" s="318">
        <v>0</v>
      </c>
      <c r="U4114" s="318">
        <v>0</v>
      </c>
    </row>
    <row r="4115" spans="1:21" x14ac:dyDescent="0.2">
      <c r="A4115" s="318">
        <v>42548</v>
      </c>
      <c r="B4115" s="318">
        <v>573.012024</v>
      </c>
      <c r="C4115" s="318">
        <v>-3.2868474049672074E-2</v>
      </c>
      <c r="D4115" s="318">
        <v>-3.6619638160734279E-3</v>
      </c>
      <c r="E4115" s="318">
        <v>1.5822067781929898E-2</v>
      </c>
      <c r="F4115" s="318">
        <v>1.7039149919001427E-2</v>
      </c>
      <c r="G4115" s="318">
        <v>2.5033782889598408E-4</v>
      </c>
      <c r="H4115" s="318">
        <v>2.6285472034078331E-4</v>
      </c>
      <c r="I4115" s="318">
        <v>-8.0673239528135307E-3</v>
      </c>
      <c r="J4115" s="318">
        <v>0</v>
      </c>
      <c r="K4115" s="318" t="s">
        <v>634</v>
      </c>
      <c r="O4115" s="318">
        <v>0</v>
      </c>
      <c r="P4115" s="318">
        <v>0</v>
      </c>
      <c r="Q4115" s="318">
        <v>0</v>
      </c>
      <c r="R4115" s="318">
        <v>1</v>
      </c>
      <c r="S4115" s="318">
        <v>4.3478260869565216E-2</v>
      </c>
      <c r="T4115" s="318">
        <v>0</v>
      </c>
      <c r="U4115" s="318">
        <v>0</v>
      </c>
    </row>
    <row r="4116" spans="1:21" x14ac:dyDescent="0.2">
      <c r="A4116" s="318">
        <v>42549</v>
      </c>
      <c r="B4116" s="318">
        <v>587.35497999999995</v>
      </c>
      <c r="C4116" s="318">
        <v>2.4722672206719028E-2</v>
      </c>
      <c r="D4116" s="318">
        <v>-2.7967882913394826E-3</v>
      </c>
      <c r="E4116" s="318">
        <v>1.6870624474414044E-2</v>
      </c>
      <c r="F4116" s="318">
        <v>1.8168364818599739E-2</v>
      </c>
      <c r="G4116" s="318">
        <v>2.8461797015669817E-4</v>
      </c>
      <c r="H4116" s="318">
        <v>2.988488686645331E-4</v>
      </c>
      <c r="I4116" s="318">
        <v>-2.2901241769823694E-2</v>
      </c>
      <c r="J4116" s="318">
        <v>0</v>
      </c>
      <c r="K4116" s="318" t="s">
        <v>634</v>
      </c>
      <c r="O4116" s="318">
        <v>0</v>
      </c>
      <c r="P4116" s="318">
        <v>0</v>
      </c>
      <c r="Q4116" s="318">
        <v>0</v>
      </c>
      <c r="R4116" s="318">
        <v>1</v>
      </c>
      <c r="S4116" s="318">
        <v>4.3478260869565216E-2</v>
      </c>
      <c r="T4116" s="318">
        <v>0</v>
      </c>
      <c r="U4116" s="318">
        <v>0</v>
      </c>
    </row>
    <row r="4117" spans="1:21" x14ac:dyDescent="0.2">
      <c r="A4117" s="318">
        <v>42550</v>
      </c>
      <c r="B4117" s="318">
        <v>599.68402100000003</v>
      </c>
      <c r="C4117" s="318">
        <v>2.07735118358339E-2</v>
      </c>
      <c r="D4117" s="318">
        <v>-1.3791434698973595E-3</v>
      </c>
      <c r="E4117" s="318">
        <v>1.7560283892351057E-2</v>
      </c>
      <c r="F4117" s="318">
        <v>1.8911074960993444E-2</v>
      </c>
      <c r="G4117" s="318">
        <v>3.0836357037996399E-4</v>
      </c>
      <c r="H4117" s="318">
        <v>3.2378174889896219E-4</v>
      </c>
      <c r="I4117" s="318">
        <v>-1.1585049608062574E-2</v>
      </c>
      <c r="J4117" s="318">
        <v>0</v>
      </c>
      <c r="K4117" s="318" t="s">
        <v>634</v>
      </c>
      <c r="O4117" s="318">
        <v>0</v>
      </c>
      <c r="P4117" s="318">
        <v>0</v>
      </c>
      <c r="Q4117" s="318">
        <v>0</v>
      </c>
      <c r="R4117" s="318">
        <v>1</v>
      </c>
      <c r="S4117" s="318">
        <v>4.3478260869565216E-2</v>
      </c>
      <c r="T4117" s="318">
        <v>0</v>
      </c>
      <c r="U4117" s="318">
        <v>0</v>
      </c>
    </row>
    <row r="4118" spans="1:21" x14ac:dyDescent="0.2">
      <c r="A4118" s="318">
        <v>42551</v>
      </c>
      <c r="B4118" s="318">
        <v>602.85601799999995</v>
      </c>
      <c r="C4118" s="318">
        <v>5.2755072659072151E-3</v>
      </c>
      <c r="D4118" s="318">
        <v>-6.8828718084412873E-4</v>
      </c>
      <c r="E4118" s="318">
        <v>1.7521212915083399E-2</v>
      </c>
      <c r="F4118" s="318">
        <v>1.8868998523935969E-2</v>
      </c>
      <c r="G4118" s="318">
        <v>3.0699290201568525E-4</v>
      </c>
      <c r="H4118" s="318">
        <v>3.2234254711646952E-4</v>
      </c>
      <c r="I4118" s="318">
        <v>1.872976560417625E-3</v>
      </c>
      <c r="J4118" s="318">
        <v>0</v>
      </c>
      <c r="K4118" s="318" t="s">
        <v>634</v>
      </c>
      <c r="O4118" s="318">
        <v>0</v>
      </c>
      <c r="P4118" s="318">
        <v>0</v>
      </c>
      <c r="Q4118" s="318">
        <v>0</v>
      </c>
      <c r="R4118" s="318">
        <v>1</v>
      </c>
      <c r="S4118" s="318">
        <v>4.3478260869565216E-2</v>
      </c>
      <c r="T4118" s="318">
        <v>0</v>
      </c>
      <c r="U4118" s="318">
        <v>0</v>
      </c>
    </row>
    <row r="4119" spans="1:21" x14ac:dyDescent="0.2">
      <c r="A4119" s="318">
        <v>42552</v>
      </c>
      <c r="B4119" s="318">
        <v>611.56701699999996</v>
      </c>
      <c r="C4119" s="318">
        <v>1.4346151465870902E-2</v>
      </c>
      <c r="D4119" s="318">
        <v>2.0173693248173302E-5</v>
      </c>
      <c r="E4119" s="318">
        <v>1.7826002859494705E-2</v>
      </c>
      <c r="F4119" s="318">
        <v>1.9197233848686605E-2</v>
      </c>
      <c r="G4119" s="318">
        <v>3.1776637794671335E-4</v>
      </c>
      <c r="H4119" s="318">
        <v>3.33654696844049E-4</v>
      </c>
      <c r="I4119" s="318">
        <v>3.4101482634374403E-4</v>
      </c>
      <c r="J4119" s="318">
        <v>0</v>
      </c>
      <c r="K4119" s="318" t="s">
        <v>634</v>
      </c>
      <c r="O4119" s="318">
        <v>0</v>
      </c>
      <c r="P4119" s="318">
        <v>0</v>
      </c>
      <c r="Q4119" s="318">
        <v>0</v>
      </c>
      <c r="R4119" s="318">
        <v>1</v>
      </c>
      <c r="S4119" s="318">
        <v>4.3478260869565216E-2</v>
      </c>
      <c r="T4119" s="318">
        <v>0</v>
      </c>
      <c r="U4119" s="318">
        <v>0</v>
      </c>
    </row>
    <row r="4120" spans="1:21" x14ac:dyDescent="0.2">
      <c r="A4120" s="318">
        <v>42555</v>
      </c>
      <c r="B4120" s="318">
        <v>608.591003</v>
      </c>
      <c r="C4120" s="318">
        <v>-4.8780893172717275E-3</v>
      </c>
      <c r="D4120" s="318">
        <v>-5.2160119407802224E-5</v>
      </c>
      <c r="E4120" s="318">
        <v>1.7843474035624914E-2</v>
      </c>
      <c r="F4120" s="318">
        <v>1.9216048961442213E-2</v>
      </c>
      <c r="G4120" s="318">
        <v>3.1838956566002048E-4</v>
      </c>
      <c r="H4120" s="318">
        <v>3.343090439430215E-4</v>
      </c>
      <c r="I4120" s="318">
        <v>1.0997983444416959E-2</v>
      </c>
      <c r="J4120" s="318">
        <v>0</v>
      </c>
      <c r="K4120" s="318" t="s">
        <v>634</v>
      </c>
      <c r="O4120" s="318">
        <v>0</v>
      </c>
      <c r="P4120" s="318">
        <v>0</v>
      </c>
      <c r="Q4120" s="318">
        <v>0</v>
      </c>
      <c r="R4120" s="318">
        <v>1</v>
      </c>
      <c r="S4120" s="318">
        <v>4.3478260869565216E-2</v>
      </c>
      <c r="T4120" s="318">
        <v>0</v>
      </c>
      <c r="U4120" s="318">
        <v>0</v>
      </c>
    </row>
    <row r="4121" spans="1:21" x14ac:dyDescent="0.2">
      <c r="A4121" s="318">
        <v>42556</v>
      </c>
      <c r="B4121" s="318">
        <v>597.28997800000002</v>
      </c>
      <c r="C4121" s="318">
        <v>-1.8743733485435943E-2</v>
      </c>
      <c r="D4121" s="318">
        <v>-1.4003097704344783E-3</v>
      </c>
      <c r="E4121" s="318">
        <v>1.8147262131463879E-2</v>
      </c>
      <c r="F4121" s="318">
        <v>1.9543205372345714E-2</v>
      </c>
      <c r="G4121" s="318">
        <v>3.2932312286806291E-4</v>
      </c>
      <c r="H4121" s="318">
        <v>3.4578927901146605E-4</v>
      </c>
      <c r="I4121" s="318">
        <v>1.2775760158753586E-2</v>
      </c>
      <c r="J4121" s="318">
        <v>0</v>
      </c>
      <c r="K4121" s="318" t="s">
        <v>634</v>
      </c>
      <c r="O4121" s="318">
        <v>0</v>
      </c>
      <c r="P4121" s="318">
        <v>0</v>
      </c>
      <c r="Q4121" s="318">
        <v>0</v>
      </c>
      <c r="R4121" s="318">
        <v>1</v>
      </c>
      <c r="S4121" s="318">
        <v>4.3478260869565216E-2</v>
      </c>
      <c r="T4121" s="318">
        <v>0</v>
      </c>
      <c r="U4121" s="318">
        <v>0</v>
      </c>
    </row>
    <row r="4122" spans="1:21" x14ac:dyDescent="0.2">
      <c r="A4122" s="318">
        <v>42557</v>
      </c>
      <c r="B4122" s="318">
        <v>592.21502699999996</v>
      </c>
      <c r="C4122" s="318">
        <v>-8.5329305404815044E-3</v>
      </c>
      <c r="D4122" s="318">
        <v>-2.3210622962644158E-3</v>
      </c>
      <c r="E4122" s="318">
        <v>1.7986961373933241E-2</v>
      </c>
      <c r="F4122" s="318">
        <v>1.9370573787312721E-2</v>
      </c>
      <c r="G4122" s="318">
        <v>3.2353077946736634E-4</v>
      </c>
      <c r="H4122" s="318">
        <v>3.3970731844073468E-4</v>
      </c>
      <c r="I4122" s="318">
        <v>5.1310266459458883E-3</v>
      </c>
      <c r="J4122" s="318">
        <v>0</v>
      </c>
      <c r="K4122" s="318" t="s">
        <v>634</v>
      </c>
      <c r="O4122" s="318">
        <v>0</v>
      </c>
      <c r="P4122" s="318">
        <v>0</v>
      </c>
      <c r="Q4122" s="318">
        <v>0</v>
      </c>
      <c r="R4122" s="318">
        <v>1</v>
      </c>
      <c r="S4122" s="318">
        <v>4.3478260869565216E-2</v>
      </c>
      <c r="T4122" s="318">
        <v>0</v>
      </c>
      <c r="U4122" s="318">
        <v>0</v>
      </c>
    </row>
    <row r="4123" spans="1:21" x14ac:dyDescent="0.2">
      <c r="A4123" s="318">
        <v>42558</v>
      </c>
      <c r="B4123" s="318">
        <v>608.08300799999995</v>
      </c>
      <c r="C4123" s="318">
        <v>2.6441608744179401E-2</v>
      </c>
      <c r="D4123" s="318">
        <v>-1.1313469262220681E-3</v>
      </c>
      <c r="E4123" s="318">
        <v>1.9044559296669338E-2</v>
      </c>
      <c r="F4123" s="318">
        <v>2.0509525396413132E-2</v>
      </c>
      <c r="G4123" s="318">
        <v>3.6269523880435456E-4</v>
      </c>
      <c r="H4123" s="318">
        <v>3.8083000074457229E-4</v>
      </c>
      <c r="I4123" s="318">
        <v>2.9511774063993118E-4</v>
      </c>
      <c r="J4123" s="318">
        <v>0</v>
      </c>
      <c r="K4123" s="318" t="s">
        <v>634</v>
      </c>
      <c r="O4123" s="318">
        <v>0</v>
      </c>
      <c r="P4123" s="318">
        <v>0</v>
      </c>
      <c r="Q4123" s="318">
        <v>0</v>
      </c>
      <c r="R4123" s="318">
        <v>1</v>
      </c>
      <c r="S4123" s="318">
        <v>4.3478260869565216E-2</v>
      </c>
      <c r="T4123" s="318">
        <v>0</v>
      </c>
      <c r="U4123" s="318">
        <v>0</v>
      </c>
    </row>
    <row r="4124" spans="1:21" x14ac:dyDescent="0.2">
      <c r="A4124" s="318">
        <v>42559</v>
      </c>
      <c r="B4124" s="318">
        <v>610.31500200000005</v>
      </c>
      <c r="C4124" s="318">
        <v>3.6638216386783852E-3</v>
      </c>
      <c r="D4124" s="318">
        <v>-1.7359836985191416E-4</v>
      </c>
      <c r="E4124" s="318">
        <v>1.8739007600633243E-2</v>
      </c>
      <c r="F4124" s="318">
        <v>2.0180469723758875E-2</v>
      </c>
      <c r="G4124" s="318">
        <v>3.5115040585659041E-4</v>
      </c>
      <c r="H4124" s="318">
        <v>3.6870792614941992E-4</v>
      </c>
      <c r="I4124" s="318">
        <v>1.2272267680152479E-2</v>
      </c>
      <c r="J4124" s="318">
        <v>0</v>
      </c>
      <c r="K4124" s="318" t="s">
        <v>634</v>
      </c>
      <c r="O4124" s="318">
        <v>0</v>
      </c>
      <c r="P4124" s="318">
        <v>0</v>
      </c>
      <c r="Q4124" s="318">
        <v>0</v>
      </c>
      <c r="R4124" s="318">
        <v>1</v>
      </c>
      <c r="S4124" s="318">
        <v>4.3478260869565216E-2</v>
      </c>
      <c r="T4124" s="318">
        <v>0</v>
      </c>
      <c r="U4124" s="318">
        <v>0</v>
      </c>
    </row>
    <row r="4125" spans="1:21" x14ac:dyDescent="0.2">
      <c r="A4125" s="318">
        <v>42562</v>
      </c>
      <c r="B4125" s="318">
        <v>620.05999799999995</v>
      </c>
      <c r="C4125" s="318">
        <v>1.5841023723105557E-2</v>
      </c>
      <c r="D4125" s="318">
        <v>1.1879283452616574E-3</v>
      </c>
      <c r="E4125" s="318">
        <v>1.8818017181811451E-2</v>
      </c>
      <c r="F4125" s="318">
        <v>2.0265556965027715E-2</v>
      </c>
      <c r="G4125" s="318">
        <v>3.5411777065495092E-4</v>
      </c>
      <c r="H4125" s="318">
        <v>3.7182365918769848E-4</v>
      </c>
      <c r="I4125" s="318">
        <v>1.8239574197672876E-2</v>
      </c>
      <c r="J4125" s="318">
        <v>0</v>
      </c>
      <c r="K4125" s="318" t="s">
        <v>634</v>
      </c>
      <c r="O4125" s="318">
        <v>0</v>
      </c>
      <c r="P4125" s="318">
        <v>0</v>
      </c>
      <c r="Q4125" s="318">
        <v>0</v>
      </c>
      <c r="R4125" s="318">
        <v>1</v>
      </c>
      <c r="S4125" s="318">
        <v>4.3478260869565216E-2</v>
      </c>
      <c r="T4125" s="318">
        <v>0</v>
      </c>
      <c r="U4125" s="318">
        <v>0</v>
      </c>
    </row>
    <row r="4126" spans="1:21" x14ac:dyDescent="0.2">
      <c r="A4126" s="318">
        <v>42563</v>
      </c>
      <c r="B4126" s="318">
        <v>617.29400599999997</v>
      </c>
      <c r="C4126" s="318">
        <v>-4.4708249997028474E-3</v>
      </c>
      <c r="D4126" s="318">
        <v>1.6891552085525549E-3</v>
      </c>
      <c r="E4126" s="318">
        <v>1.8502922067759196E-2</v>
      </c>
      <c r="F4126" s="318">
        <v>1.9926223765279132E-2</v>
      </c>
      <c r="G4126" s="318">
        <v>3.4235812504557027E-4</v>
      </c>
      <c r="H4126" s="318">
        <v>3.5947603129784882E-4</v>
      </c>
      <c r="I4126" s="318">
        <v>2.6395925017598729E-2</v>
      </c>
      <c r="J4126" s="318">
        <v>0</v>
      </c>
      <c r="K4126" s="318" t="s">
        <v>634</v>
      </c>
      <c r="O4126" s="318">
        <v>0</v>
      </c>
      <c r="P4126" s="318">
        <v>0</v>
      </c>
      <c r="Q4126" s="318">
        <v>0</v>
      </c>
      <c r="R4126" s="318">
        <v>1</v>
      </c>
      <c r="S4126" s="318">
        <v>4.3478260869565216E-2</v>
      </c>
      <c r="T4126" s="318">
        <v>0</v>
      </c>
      <c r="U4126" s="318">
        <v>0</v>
      </c>
    </row>
    <row r="4127" spans="1:21" x14ac:dyDescent="0.2">
      <c r="A4127" s="318">
        <v>42564</v>
      </c>
      <c r="B4127" s="318">
        <v>619.48699999999997</v>
      </c>
      <c r="C4127" s="318">
        <v>3.5462968587951465E-3</v>
      </c>
      <c r="D4127" s="318">
        <v>2.5379201532474967E-3</v>
      </c>
      <c r="E4127" s="318">
        <v>1.8139102005465164E-2</v>
      </c>
      <c r="F4127" s="318">
        <v>1.9534417544347097E-2</v>
      </c>
      <c r="G4127" s="318">
        <v>3.2902702156467032E-4</v>
      </c>
      <c r="H4127" s="318">
        <v>3.4547837264290387E-4</v>
      </c>
      <c r="I4127" s="318">
        <v>2.3718857560587434E-2</v>
      </c>
      <c r="J4127" s="318">
        <v>0</v>
      </c>
      <c r="K4127" s="318" t="s">
        <v>634</v>
      </c>
      <c r="O4127" s="318">
        <v>0</v>
      </c>
      <c r="P4127" s="318">
        <v>0</v>
      </c>
      <c r="Q4127" s="318">
        <v>0</v>
      </c>
      <c r="R4127" s="318">
        <v>1</v>
      </c>
      <c r="S4127" s="318">
        <v>4.3478260869565216E-2</v>
      </c>
      <c r="T4127" s="318">
        <v>0</v>
      </c>
      <c r="U4127" s="318">
        <v>0</v>
      </c>
    </row>
    <row r="4128" spans="1:21" x14ac:dyDescent="0.2">
      <c r="A4128" s="318">
        <v>42565</v>
      </c>
      <c r="B4128" s="318">
        <v>621.04699700000003</v>
      </c>
      <c r="C4128" s="318">
        <v>2.5150424350771747E-3</v>
      </c>
      <c r="D4128" s="318">
        <v>2.4317767308441071E-3</v>
      </c>
      <c r="E4128" s="318">
        <v>1.8132067355705661E-2</v>
      </c>
      <c r="F4128" s="318">
        <v>1.9526841767683017E-2</v>
      </c>
      <c r="G4128" s="318">
        <v>3.2877186659184684E-4</v>
      </c>
      <c r="H4128" s="318">
        <v>3.4521045992143919E-4</v>
      </c>
      <c r="I4128" s="318">
        <v>2.6700589603414815E-2</v>
      </c>
      <c r="J4128" s="318">
        <v>0</v>
      </c>
      <c r="K4128" s="318" t="s">
        <v>634</v>
      </c>
      <c r="O4128" s="318">
        <v>0</v>
      </c>
      <c r="P4128" s="318">
        <v>0</v>
      </c>
      <c r="Q4128" s="318">
        <v>0</v>
      </c>
      <c r="R4128" s="318">
        <v>1</v>
      </c>
      <c r="S4128" s="318">
        <v>4.3478260869565216E-2</v>
      </c>
      <c r="T4128" s="318">
        <v>0</v>
      </c>
      <c r="U4128" s="318">
        <v>0</v>
      </c>
    </row>
    <row r="4129" spans="1:21" x14ac:dyDescent="0.2">
      <c r="A4129" s="318">
        <v>42566</v>
      </c>
      <c r="B4129" s="318">
        <v>622.35601799999995</v>
      </c>
      <c r="C4129" s="318">
        <v>2.1055465811454939E-3</v>
      </c>
      <c r="D4129" s="318">
        <v>3.7476463874408497E-3</v>
      </c>
      <c r="E4129" s="318">
        <v>1.6966803972122108E-2</v>
      </c>
      <c r="F4129" s="318">
        <v>1.8271942739208423E-2</v>
      </c>
      <c r="G4129" s="318">
        <v>2.8787243702841855E-4</v>
      </c>
      <c r="H4129" s="318">
        <v>3.0226605887983952E-4</v>
      </c>
      <c r="I4129" s="318">
        <v>2.3848300052124693E-2</v>
      </c>
      <c r="J4129" s="318">
        <v>0</v>
      </c>
      <c r="K4129" s="318" t="s">
        <v>634</v>
      </c>
      <c r="O4129" s="318">
        <v>0</v>
      </c>
      <c r="P4129" s="318">
        <v>0</v>
      </c>
      <c r="Q4129" s="318">
        <v>0</v>
      </c>
      <c r="R4129" s="318">
        <v>1</v>
      </c>
      <c r="S4129" s="318">
        <v>4.3478260869565216E-2</v>
      </c>
      <c r="T4129" s="318">
        <v>0</v>
      </c>
      <c r="U4129" s="318">
        <v>0</v>
      </c>
    </row>
    <row r="4130" spans="1:21" x14ac:dyDescent="0.2">
      <c r="A4130" s="318">
        <v>42569</v>
      </c>
      <c r="B4130" s="318">
        <v>619.31402600000001</v>
      </c>
      <c r="C4130" s="318">
        <v>-4.8998493614979041E-3</v>
      </c>
      <c r="D4130" s="318">
        <v>2.2386369159730335E-3</v>
      </c>
      <c r="E4130" s="318">
        <v>1.620723378290094E-2</v>
      </c>
      <c r="F4130" s="318">
        <v>1.7453944073893318E-2</v>
      </c>
      <c r="G4130" s="318">
        <v>2.6267442689360549E-4</v>
      </c>
      <c r="H4130" s="318">
        <v>2.758081482382858E-4</v>
      </c>
      <c r="I4130" s="318">
        <v>2.6873502285763837E-2</v>
      </c>
      <c r="J4130" s="318">
        <v>0</v>
      </c>
      <c r="K4130" s="318" t="s">
        <v>634</v>
      </c>
      <c r="O4130" s="318">
        <v>0</v>
      </c>
      <c r="P4130" s="318">
        <v>0</v>
      </c>
      <c r="Q4130" s="318">
        <v>0</v>
      </c>
      <c r="R4130" s="318">
        <v>1</v>
      </c>
      <c r="S4130" s="318">
        <v>4.3478260869565216E-2</v>
      </c>
      <c r="T4130" s="318">
        <v>0</v>
      </c>
      <c r="U4130" s="318">
        <v>0</v>
      </c>
    </row>
    <row r="4131" spans="1:21" x14ac:dyDescent="0.2">
      <c r="A4131" s="318">
        <v>42570</v>
      </c>
      <c r="B4131" s="318">
        <v>624.90100099999995</v>
      </c>
      <c r="C4131" s="318">
        <v>8.980782951361805E-3</v>
      </c>
      <c r="D4131" s="318">
        <v>1.6388017959774234E-3</v>
      </c>
      <c r="E4131" s="318">
        <v>1.5680249589512179E-2</v>
      </c>
      <c r="F4131" s="318">
        <v>1.6886422634859267E-2</v>
      </c>
      <c r="G4131" s="318">
        <v>2.4587022718939683E-4</v>
      </c>
      <c r="H4131" s="318">
        <v>2.581637385488667E-4</v>
      </c>
      <c r="I4131" s="318">
        <v>2.418723257839217E-2</v>
      </c>
      <c r="J4131" s="318">
        <v>0</v>
      </c>
      <c r="K4131" s="318" t="s">
        <v>634</v>
      </c>
      <c r="O4131" s="318">
        <v>0</v>
      </c>
      <c r="P4131" s="318">
        <v>0</v>
      </c>
      <c r="Q4131" s="318">
        <v>0</v>
      </c>
      <c r="R4131" s="318">
        <v>1</v>
      </c>
      <c r="S4131" s="318">
        <v>4.3478260869565216E-2</v>
      </c>
      <c r="T4131" s="318">
        <v>0</v>
      </c>
      <c r="U4131" s="318">
        <v>0</v>
      </c>
    </row>
    <row r="4132" spans="1:21" x14ac:dyDescent="0.2">
      <c r="A4132" s="318">
        <v>42571</v>
      </c>
      <c r="B4132" s="318">
        <v>624.57800299999997</v>
      </c>
      <c r="C4132" s="318">
        <v>-5.1701230058414749E-4</v>
      </c>
      <c r="D4132" s="318">
        <v>1.6596324187931257E-3</v>
      </c>
      <c r="E4132" s="318">
        <v>1.567692250286358E-2</v>
      </c>
      <c r="F4132" s="318">
        <v>1.6882839618468471E-2</v>
      </c>
      <c r="G4132" s="318">
        <v>2.4576589916079053E-4</v>
      </c>
      <c r="H4132" s="318">
        <v>2.5805419411883008E-4</v>
      </c>
      <c r="I4132" s="318">
        <v>2.1979603050628124E-2</v>
      </c>
      <c r="J4132" s="318">
        <v>0</v>
      </c>
      <c r="K4132" s="318" t="s">
        <v>634</v>
      </c>
      <c r="O4132" s="318">
        <v>0</v>
      </c>
      <c r="P4132" s="318">
        <v>0</v>
      </c>
      <c r="Q4132" s="318">
        <v>0</v>
      </c>
      <c r="R4132" s="318">
        <v>1</v>
      </c>
      <c r="S4132" s="318">
        <v>4.3478260869565216E-2</v>
      </c>
      <c r="T4132" s="318">
        <v>0</v>
      </c>
      <c r="U4132" s="318">
        <v>0</v>
      </c>
    </row>
    <row r="4133" spans="1:21" x14ac:dyDescent="0.2">
      <c r="A4133" s="318">
        <v>42572</v>
      </c>
      <c r="B4133" s="318">
        <v>631.72900400000003</v>
      </c>
      <c r="C4133" s="318">
        <v>1.1384284560942716E-2</v>
      </c>
      <c r="D4133" s="318">
        <v>1.9077882096976183E-3</v>
      </c>
      <c r="E4133" s="318">
        <v>1.5792756300653812E-2</v>
      </c>
      <c r="F4133" s="318">
        <v>1.7007583708396414E-2</v>
      </c>
      <c r="G4133" s="318">
        <v>2.4941115157184064E-4</v>
      </c>
      <c r="H4133" s="318">
        <v>2.6188170915043271E-4</v>
      </c>
      <c r="I4133" s="318">
        <v>1.8841428045582007E-2</v>
      </c>
      <c r="J4133" s="318">
        <v>0</v>
      </c>
      <c r="K4133" s="318" t="s">
        <v>634</v>
      </c>
      <c r="O4133" s="318">
        <v>0</v>
      </c>
      <c r="P4133" s="318">
        <v>0</v>
      </c>
      <c r="Q4133" s="318">
        <v>0</v>
      </c>
      <c r="R4133" s="318">
        <v>1</v>
      </c>
      <c r="S4133" s="318">
        <v>4.3478260869565216E-2</v>
      </c>
      <c r="T4133" s="318">
        <v>0</v>
      </c>
      <c r="U4133" s="318">
        <v>0</v>
      </c>
    </row>
    <row r="4134" spans="1:21" x14ac:dyDescent="0.2">
      <c r="A4134" s="318">
        <v>42573</v>
      </c>
      <c r="B4134" s="318">
        <v>625.25299099999995</v>
      </c>
      <c r="C4134" s="318">
        <v>-1.0304157617596598E-2</v>
      </c>
      <c r="D4134" s="318">
        <v>1.1026664908755424E-3</v>
      </c>
      <c r="E4134" s="318">
        <v>1.5971370097634743E-2</v>
      </c>
      <c r="F4134" s="318">
        <v>1.7199937028222031E-2</v>
      </c>
      <c r="G4134" s="318">
        <v>2.5508466279562116E-4</v>
      </c>
      <c r="H4134" s="318">
        <v>2.6783889593540221E-4</v>
      </c>
      <c r="I4134" s="318">
        <v>2.1648886649972662E-2</v>
      </c>
      <c r="J4134" s="318">
        <v>0</v>
      </c>
      <c r="K4134" s="318" t="s">
        <v>634</v>
      </c>
      <c r="O4134" s="318">
        <v>0</v>
      </c>
      <c r="P4134" s="318">
        <v>0</v>
      </c>
      <c r="Q4134" s="318">
        <v>0</v>
      </c>
      <c r="R4134" s="318">
        <v>1</v>
      </c>
      <c r="S4134" s="318">
        <v>4.3478260869565216E-2</v>
      </c>
      <c r="T4134" s="318">
        <v>0</v>
      </c>
      <c r="U4134" s="318">
        <v>0</v>
      </c>
    </row>
    <row r="4135" spans="1:21" x14ac:dyDescent="0.2">
      <c r="A4135" s="318">
        <v>42576</v>
      </c>
      <c r="B4135" s="318">
        <v>618.55798300000004</v>
      </c>
      <c r="C4135" s="318">
        <v>-1.076541821743799E-2</v>
      </c>
      <c r="D4135" s="318">
        <v>2.0769409703779037E-3</v>
      </c>
      <c r="E4135" s="318">
        <v>1.4452545550805475E-2</v>
      </c>
      <c r="F4135" s="318">
        <v>1.5564279823944357E-2</v>
      </c>
      <c r="G4135" s="318">
        <v>2.088760728981071E-4</v>
      </c>
      <c r="H4135" s="318">
        <v>2.1931987654301245E-4</v>
      </c>
      <c r="I4135" s="318">
        <v>1.2500908150164082E-2</v>
      </c>
      <c r="J4135" s="318">
        <v>0</v>
      </c>
      <c r="K4135" s="318" t="s">
        <v>634</v>
      </c>
      <c r="O4135" s="318">
        <v>0</v>
      </c>
      <c r="P4135" s="318">
        <v>0</v>
      </c>
      <c r="Q4135" s="318">
        <v>0</v>
      </c>
      <c r="R4135" s="318">
        <v>1</v>
      </c>
      <c r="S4135" s="318">
        <v>4.3478260869565216E-2</v>
      </c>
      <c r="T4135" s="318">
        <v>0</v>
      </c>
      <c r="U4135" s="318">
        <v>0</v>
      </c>
    </row>
    <row r="4136" spans="1:21" x14ac:dyDescent="0.2">
      <c r="A4136" s="318">
        <v>42577</v>
      </c>
      <c r="B4136" s="318">
        <v>620.30297900000005</v>
      </c>
      <c r="C4136" s="318">
        <v>2.8170992670779505E-3</v>
      </c>
      <c r="D4136" s="318">
        <v>3.7762539854612389E-3</v>
      </c>
      <c r="E4136" s="318">
        <v>1.2033798864354758E-2</v>
      </c>
      <c r="F4136" s="318">
        <v>1.2959475700074354E-2</v>
      </c>
      <c r="G4136" s="318">
        <v>1.4481231510774585E-4</v>
      </c>
      <c r="H4136" s="318">
        <v>1.5205293086313314E-4</v>
      </c>
      <c r="I4136" s="318">
        <v>1.2684852053474027E-2</v>
      </c>
      <c r="J4136" s="318">
        <v>0</v>
      </c>
      <c r="K4136" s="318" t="s">
        <v>634</v>
      </c>
      <c r="O4136" s="318">
        <v>0</v>
      </c>
      <c r="P4136" s="318">
        <v>0</v>
      </c>
      <c r="Q4136" s="318">
        <v>0</v>
      </c>
      <c r="R4136" s="318">
        <v>1</v>
      </c>
      <c r="S4136" s="318">
        <v>4.3478260869565216E-2</v>
      </c>
      <c r="T4136" s="318">
        <v>0</v>
      </c>
      <c r="U4136" s="318">
        <v>0</v>
      </c>
    </row>
    <row r="4137" spans="1:21" x14ac:dyDescent="0.2">
      <c r="A4137" s="318">
        <v>42578</v>
      </c>
      <c r="B4137" s="318">
        <v>623.07702600000005</v>
      </c>
      <c r="C4137" s="318">
        <v>4.4621139017129727E-3</v>
      </c>
      <c r="D4137" s="318">
        <v>2.8114654947466646E-3</v>
      </c>
      <c r="E4137" s="318">
        <v>1.1041777746838767E-2</v>
      </c>
      <c r="F4137" s="318">
        <v>1.1891145265826363E-2</v>
      </c>
      <c r="G4137" s="318">
        <v>1.2192085581058379E-4</v>
      </c>
      <c r="H4137" s="318">
        <v>1.2801689860111298E-4</v>
      </c>
      <c r="I4137" s="318">
        <v>2.1337145335871721E-2</v>
      </c>
      <c r="J4137" s="318">
        <v>0</v>
      </c>
      <c r="K4137" s="318" t="s">
        <v>634</v>
      </c>
      <c r="O4137" s="318">
        <v>0</v>
      </c>
      <c r="P4137" s="318">
        <v>0</v>
      </c>
      <c r="Q4137" s="318">
        <v>0</v>
      </c>
      <c r="R4137" s="318">
        <v>1</v>
      </c>
      <c r="S4137" s="318">
        <v>4.3478260869565216E-2</v>
      </c>
      <c r="T4137" s="318">
        <v>0</v>
      </c>
      <c r="U4137" s="318">
        <v>0</v>
      </c>
    </row>
    <row r="4138" spans="1:21" x14ac:dyDescent="0.2">
      <c r="A4138" s="318">
        <v>42579</v>
      </c>
      <c r="B4138" s="318">
        <v>615.63397199999997</v>
      </c>
      <c r="C4138" s="318">
        <v>-1.2017562756902078E-2</v>
      </c>
      <c r="D4138" s="318">
        <v>1.2499857522354277E-3</v>
      </c>
      <c r="E4138" s="318">
        <v>1.0687561666789988E-2</v>
      </c>
      <c r="F4138" s="318">
        <v>1.1509681795004601E-2</v>
      </c>
      <c r="G4138" s="318">
        <v>1.1422397438143877E-4</v>
      </c>
      <c r="H4138" s="318">
        <v>1.1993517310051071E-4</v>
      </c>
      <c r="I4138" s="318">
        <v>1.7614676409685916E-2</v>
      </c>
      <c r="J4138" s="318">
        <v>0</v>
      </c>
      <c r="K4138" s="318" t="s">
        <v>634</v>
      </c>
      <c r="O4138" s="318">
        <v>0</v>
      </c>
      <c r="P4138" s="318">
        <v>0</v>
      </c>
      <c r="Q4138" s="318">
        <v>0</v>
      </c>
      <c r="R4138" s="318">
        <v>1</v>
      </c>
      <c r="S4138" s="318">
        <v>4.3478260869565216E-2</v>
      </c>
      <c r="T4138" s="318">
        <v>0</v>
      </c>
      <c r="U4138" s="318">
        <v>0</v>
      </c>
    </row>
    <row r="4139" spans="1:21" x14ac:dyDescent="0.2">
      <c r="A4139" s="318">
        <v>42580</v>
      </c>
      <c r="B4139" s="318">
        <v>612.62597700000003</v>
      </c>
      <c r="C4139" s="318">
        <v>-4.8979876222468091E-3</v>
      </c>
      <c r="D4139" s="318">
        <v>7.6553361470428399E-4</v>
      </c>
      <c r="E4139" s="318">
        <v>1.0726471156536885E-2</v>
      </c>
      <c r="F4139" s="318">
        <v>1.1551584322424337E-2</v>
      </c>
      <c r="G4139" s="318">
        <v>1.1505718347201775E-4</v>
      </c>
      <c r="H4139" s="318">
        <v>1.2081004264561865E-4</v>
      </c>
      <c r="I4139" s="318">
        <v>6.4644991176568923E-3</v>
      </c>
      <c r="J4139" s="318">
        <v>0</v>
      </c>
      <c r="K4139" s="318" t="s">
        <v>634</v>
      </c>
      <c r="O4139" s="318">
        <v>0</v>
      </c>
      <c r="P4139" s="318">
        <v>0</v>
      </c>
      <c r="Q4139" s="318">
        <v>0</v>
      </c>
      <c r="R4139" s="318">
        <v>1</v>
      </c>
      <c r="S4139" s="318">
        <v>4.3478260869565216E-2</v>
      </c>
      <c r="T4139" s="318">
        <v>0</v>
      </c>
      <c r="U4139" s="318">
        <v>0</v>
      </c>
    </row>
    <row r="4140" spans="1:21" x14ac:dyDescent="0.2">
      <c r="A4140" s="318">
        <v>42583</v>
      </c>
      <c r="B4140" s="318">
        <v>610.54998799999998</v>
      </c>
      <c r="C4140" s="318">
        <v>-3.3944273803954549E-3</v>
      </c>
      <c r="D4140" s="318">
        <v>-7.9255854165543566E-5</v>
      </c>
      <c r="E4140" s="318">
        <v>1.0293271369007767E-2</v>
      </c>
      <c r="F4140" s="318">
        <v>1.1085061474316055E-2</v>
      </c>
      <c r="G4140" s="318">
        <v>1.0595143547603504E-4</v>
      </c>
      <c r="H4140" s="318">
        <v>1.1124900724983679E-4</v>
      </c>
      <c r="I4140" s="318">
        <v>3.4022100740036345E-3</v>
      </c>
      <c r="J4140" s="318">
        <v>0</v>
      </c>
      <c r="K4140" s="318" t="s">
        <v>634</v>
      </c>
      <c r="O4140" s="318">
        <v>0</v>
      </c>
      <c r="P4140" s="318">
        <v>0</v>
      </c>
      <c r="Q4140" s="318">
        <v>0</v>
      </c>
      <c r="R4140" s="318">
        <v>1</v>
      </c>
      <c r="S4140" s="318">
        <v>4.3478260869565216E-2</v>
      </c>
      <c r="T4140" s="318">
        <v>0</v>
      </c>
      <c r="U4140" s="318">
        <v>0</v>
      </c>
    </row>
    <row r="4141" spans="1:21" x14ac:dyDescent="0.2">
      <c r="A4141" s="318">
        <v>42584</v>
      </c>
      <c r="B4141" s="318">
        <v>604.73297100000002</v>
      </c>
      <c r="C4141" s="318">
        <v>-9.5731802742311627E-3</v>
      </c>
      <c r="D4141" s="318">
        <v>-3.0283161402075421E-4</v>
      </c>
      <c r="E4141" s="318">
        <v>1.0452475303198998E-2</v>
      </c>
      <c r="F4141" s="318">
        <v>1.1256511864983536E-2</v>
      </c>
      <c r="G4141" s="318">
        <v>1.0925423996398498E-4</v>
      </c>
      <c r="H4141" s="318">
        <v>1.1471695196218424E-4</v>
      </c>
      <c r="I4141" s="318">
        <v>6.852479077442882E-4</v>
      </c>
      <c r="J4141" s="318">
        <v>0</v>
      </c>
      <c r="K4141" s="318" t="s">
        <v>634</v>
      </c>
      <c r="O4141" s="318">
        <v>0</v>
      </c>
      <c r="P4141" s="318">
        <v>0</v>
      </c>
      <c r="Q4141" s="318">
        <v>0</v>
      </c>
      <c r="R4141" s="318">
        <v>1</v>
      </c>
      <c r="S4141" s="318">
        <v>4.3478260869565216E-2</v>
      </c>
      <c r="T4141" s="318">
        <v>0</v>
      </c>
      <c r="U4141" s="318">
        <v>0</v>
      </c>
    </row>
    <row r="4142" spans="1:21" x14ac:dyDescent="0.2">
      <c r="A4142" s="318">
        <v>42585</v>
      </c>
      <c r="B4142" s="318">
        <v>601.45001200000002</v>
      </c>
      <c r="C4142" s="318">
        <v>-5.4435639585248803E-3</v>
      </c>
      <c r="D4142" s="318">
        <v>3.3050979202262998E-4</v>
      </c>
      <c r="E4142" s="318">
        <v>9.6514805040925633E-3</v>
      </c>
      <c r="F4142" s="318">
        <v>1.0393902081330453E-2</v>
      </c>
      <c r="G4142" s="318">
        <v>9.3151075920878853E-5</v>
      </c>
      <c r="H4142" s="318">
        <v>9.7808629716922795E-5</v>
      </c>
      <c r="I4142" s="318">
        <v>-1.384313213110289E-3</v>
      </c>
      <c r="J4142" s="318">
        <v>0</v>
      </c>
      <c r="K4142" s="318" t="s">
        <v>634</v>
      </c>
      <c r="O4142" s="318">
        <v>0</v>
      </c>
      <c r="P4142" s="318">
        <v>0</v>
      </c>
      <c r="Q4142" s="318">
        <v>0</v>
      </c>
      <c r="R4142" s="318">
        <v>1</v>
      </c>
      <c r="S4142" s="318">
        <v>4.3478260869565216E-2</v>
      </c>
      <c r="T4142" s="318">
        <v>0</v>
      </c>
      <c r="U4142" s="318">
        <v>0</v>
      </c>
    </row>
    <row r="4143" spans="1:21" x14ac:dyDescent="0.2">
      <c r="A4143" s="318">
        <v>42586</v>
      </c>
      <c r="B4143" s="318">
        <v>608.22399900000005</v>
      </c>
      <c r="C4143" s="318">
        <v>1.1199807132431365E-2</v>
      </c>
      <c r="D4143" s="318">
        <v>1.2701639669232424E-3</v>
      </c>
      <c r="E4143" s="318">
        <v>9.7058245894600867E-3</v>
      </c>
      <c r="F4143" s="318">
        <v>1.0452426480957016E-2</v>
      </c>
      <c r="G4143" s="318">
        <v>9.4203030961368065E-5</v>
      </c>
      <c r="H4143" s="318">
        <v>9.8913182509436471E-5</v>
      </c>
      <c r="I4143" s="318">
        <v>-1.1603581665476682E-4</v>
      </c>
      <c r="J4143" s="318">
        <v>0</v>
      </c>
      <c r="K4143" s="318" t="s">
        <v>634</v>
      </c>
      <c r="O4143" s="318">
        <v>0</v>
      </c>
      <c r="P4143" s="318">
        <v>0</v>
      </c>
      <c r="Q4143" s="318">
        <v>0</v>
      </c>
      <c r="R4143" s="318">
        <v>1</v>
      </c>
      <c r="S4143" s="318">
        <v>4.3478260869565216E-2</v>
      </c>
      <c r="T4143" s="318">
        <v>0</v>
      </c>
      <c r="U4143" s="318">
        <v>0</v>
      </c>
    </row>
    <row r="4144" spans="1:21" x14ac:dyDescent="0.2">
      <c r="A4144" s="318">
        <v>42590</v>
      </c>
      <c r="B4144" s="318">
        <v>614.80401600000005</v>
      </c>
      <c r="C4144" s="318">
        <v>1.076031032440534E-2</v>
      </c>
      <c r="D4144" s="318">
        <v>5.2343547074352515E-4</v>
      </c>
      <c r="E4144" s="318">
        <v>8.1511109443811163E-3</v>
      </c>
      <c r="F4144" s="318">
        <v>8.7781194785642794E-3</v>
      </c>
      <c r="G4144" s="318">
        <v>6.6440609627609618E-5</v>
      </c>
      <c r="H4144" s="318">
        <v>6.9762640108990106E-5</v>
      </c>
      <c r="I4144" s="318">
        <v>4.2608546750282196E-3</v>
      </c>
      <c r="J4144" s="318">
        <v>0</v>
      </c>
      <c r="K4144" s="318" t="s">
        <v>634</v>
      </c>
      <c r="O4144" s="318">
        <v>0</v>
      </c>
      <c r="P4144" s="318">
        <v>0</v>
      </c>
      <c r="Q4144" s="318">
        <v>0</v>
      </c>
      <c r="R4144" s="318">
        <v>1</v>
      </c>
      <c r="S4144" s="318">
        <v>4.3478260869565216E-2</v>
      </c>
      <c r="T4144" s="318">
        <v>0</v>
      </c>
      <c r="U4144" s="318">
        <v>0</v>
      </c>
    </row>
    <row r="4145" spans="1:21" x14ac:dyDescent="0.2">
      <c r="A4145" s="318">
        <v>42591</v>
      </c>
      <c r="B4145" s="318">
        <v>622.81201199999998</v>
      </c>
      <c r="C4145" s="318">
        <v>1.2941183015707021E-2</v>
      </c>
      <c r="D4145" s="318">
        <v>9.6521458393536495E-4</v>
      </c>
      <c r="E4145" s="318">
        <v>8.5704494540163358E-3</v>
      </c>
      <c r="F4145" s="318">
        <v>9.2297147966329766E-3</v>
      </c>
      <c r="G4145" s="318">
        <v>7.345260384384892E-5</v>
      </c>
      <c r="H4145" s="318">
        <v>7.7125234036041365E-5</v>
      </c>
      <c r="I4145" s="318">
        <v>4.8971492650421731E-3</v>
      </c>
      <c r="J4145" s="318">
        <v>0</v>
      </c>
      <c r="K4145" s="318" t="s">
        <v>634</v>
      </c>
      <c r="O4145" s="318">
        <v>0</v>
      </c>
      <c r="P4145" s="318">
        <v>0</v>
      </c>
      <c r="Q4145" s="318">
        <v>0</v>
      </c>
      <c r="R4145" s="318">
        <v>1</v>
      </c>
      <c r="S4145" s="318">
        <v>4.3478260869565216E-2</v>
      </c>
      <c r="T4145" s="318">
        <v>0</v>
      </c>
      <c r="U4145" s="318">
        <v>0</v>
      </c>
    </row>
    <row r="4146" spans="1:21" x14ac:dyDescent="0.2">
      <c r="A4146" s="318">
        <v>42592</v>
      </c>
      <c r="B4146" s="318">
        <v>619.96099900000002</v>
      </c>
      <c r="C4146" s="318">
        <v>-4.5881556425732125E-3</v>
      </c>
      <c r="D4146" s="318">
        <v>-7.6034810969569975E-6</v>
      </c>
      <c r="E4146" s="318">
        <v>7.9332478388863936E-3</v>
      </c>
      <c r="F4146" s="318">
        <v>8.543497672646885E-3</v>
      </c>
      <c r="G4146" s="318">
        <v>6.2936421273195644E-5</v>
      </c>
      <c r="H4146" s="318">
        <v>6.6083242336855428E-5</v>
      </c>
      <c r="I4146" s="318">
        <v>1.4161024403306377E-2</v>
      </c>
      <c r="J4146" s="318">
        <v>0</v>
      </c>
      <c r="K4146" s="318" t="s">
        <v>634</v>
      </c>
      <c r="O4146" s="318">
        <v>0</v>
      </c>
      <c r="P4146" s="318">
        <v>0</v>
      </c>
      <c r="Q4146" s="318">
        <v>0</v>
      </c>
      <c r="R4146" s="318">
        <v>1</v>
      </c>
      <c r="S4146" s="318">
        <v>4.3478260869565216E-2</v>
      </c>
      <c r="T4146" s="318">
        <v>0</v>
      </c>
      <c r="U4146" s="318">
        <v>0</v>
      </c>
    </row>
    <row r="4147" spans="1:21" x14ac:dyDescent="0.2">
      <c r="A4147" s="318">
        <v>42593</v>
      </c>
      <c r="B4147" s="318">
        <v>621.375</v>
      </c>
      <c r="C4147" s="318">
        <v>2.2781931930014637E-3</v>
      </c>
      <c r="D4147" s="318">
        <v>3.1377833760324822E-4</v>
      </c>
      <c r="E4147" s="318">
        <v>7.8799236475802018E-3</v>
      </c>
      <c r="F4147" s="318">
        <v>8.4860716204709866E-3</v>
      </c>
      <c r="G4147" s="318">
        <v>6.2093196691693684E-5</v>
      </c>
      <c r="H4147" s="318">
        <v>6.5197856526278376E-5</v>
      </c>
      <c r="I4147" s="318">
        <v>1.1182167491320264E-2</v>
      </c>
      <c r="J4147" s="318">
        <v>0</v>
      </c>
      <c r="K4147" s="318" t="s">
        <v>634</v>
      </c>
      <c r="O4147" s="318">
        <v>0</v>
      </c>
      <c r="P4147" s="318">
        <v>0</v>
      </c>
      <c r="Q4147" s="318">
        <v>0</v>
      </c>
      <c r="R4147" s="318">
        <v>1</v>
      </c>
      <c r="S4147" s="318">
        <v>4.3478260869565216E-2</v>
      </c>
      <c r="T4147" s="318">
        <v>0</v>
      </c>
      <c r="U4147" s="318">
        <v>0</v>
      </c>
    </row>
    <row r="4148" spans="1:21" x14ac:dyDescent="0.2">
      <c r="A4148" s="318">
        <v>42597</v>
      </c>
      <c r="B4148" s="318">
        <v>619.06298800000002</v>
      </c>
      <c r="C4148" s="318">
        <v>-3.7277392335342534E-3</v>
      </c>
      <c r="D4148" s="318">
        <v>-3.2604333460056363E-5</v>
      </c>
      <c r="E4148" s="318">
        <v>7.8905925698605373E-3</v>
      </c>
      <c r="F4148" s="318">
        <v>8.4975612290805781E-3</v>
      </c>
      <c r="G4148" s="318">
        <v>6.2261451103538319E-5</v>
      </c>
      <c r="H4148" s="318">
        <v>6.5374523658715241E-5</v>
      </c>
      <c r="I4148" s="318">
        <v>1.4215115674370704E-2</v>
      </c>
      <c r="J4148" s="318">
        <v>0</v>
      </c>
      <c r="K4148" s="318" t="s">
        <v>634</v>
      </c>
      <c r="O4148" s="318">
        <v>0</v>
      </c>
      <c r="P4148" s="318">
        <v>0</v>
      </c>
      <c r="Q4148" s="318">
        <v>0</v>
      </c>
      <c r="R4148" s="318">
        <v>1</v>
      </c>
      <c r="S4148" s="318">
        <v>4.3478260869565216E-2</v>
      </c>
      <c r="T4148" s="318">
        <v>0</v>
      </c>
      <c r="U4148" s="318">
        <v>0</v>
      </c>
    </row>
    <row r="4149" spans="1:21" x14ac:dyDescent="0.2">
      <c r="A4149" s="318">
        <v>42598</v>
      </c>
      <c r="B4149" s="318">
        <v>617.73297100000002</v>
      </c>
      <c r="C4149" s="318">
        <v>-2.1507468600802694E-3</v>
      </c>
      <c r="D4149" s="318">
        <v>-2.5478477608660143E-4</v>
      </c>
      <c r="E4149" s="318">
        <v>7.8809529837634631E-3</v>
      </c>
      <c r="F4149" s="318">
        <v>8.4871801363606524E-3</v>
      </c>
      <c r="G4149" s="318">
        <v>6.2109419932290246E-5</v>
      </c>
      <c r="H4149" s="318">
        <v>6.5214890928904764E-5</v>
      </c>
      <c r="I4149" s="318">
        <v>1.374742643256819E-2</v>
      </c>
      <c r="J4149" s="318">
        <v>0</v>
      </c>
      <c r="K4149" s="318" t="s">
        <v>634</v>
      </c>
      <c r="O4149" s="318">
        <v>0</v>
      </c>
      <c r="P4149" s="318">
        <v>0</v>
      </c>
      <c r="Q4149" s="318">
        <v>0</v>
      </c>
      <c r="R4149" s="318">
        <v>1</v>
      </c>
      <c r="S4149" s="318">
        <v>4.3478260869565216E-2</v>
      </c>
      <c r="T4149" s="318">
        <v>0</v>
      </c>
      <c r="U4149" s="318">
        <v>0</v>
      </c>
    </row>
    <row r="4150" spans="1:21" x14ac:dyDescent="0.2">
      <c r="A4150" s="318">
        <v>42600</v>
      </c>
      <c r="B4150" s="318">
        <v>609.63897699999995</v>
      </c>
      <c r="C4150" s="318">
        <v>-1.3189337344480067E-2</v>
      </c>
      <c r="D4150" s="318">
        <v>-9.8311258206877118E-4</v>
      </c>
      <c r="E4150" s="318">
        <v>8.3449990875436985E-3</v>
      </c>
      <c r="F4150" s="318">
        <v>8.9869220942778282E-3</v>
      </c>
      <c r="G4150" s="318">
        <v>6.9639009771105151E-5</v>
      </c>
      <c r="H4150" s="318">
        <v>7.3120960259660407E-5</v>
      </c>
      <c r="I4150" s="318">
        <v>1.2329941212262011E-2</v>
      </c>
      <c r="J4150" s="318">
        <v>0</v>
      </c>
      <c r="K4150" s="318" t="s">
        <v>634</v>
      </c>
      <c r="O4150" s="318">
        <v>0</v>
      </c>
      <c r="P4150" s="318">
        <v>0</v>
      </c>
      <c r="Q4150" s="318">
        <v>0</v>
      </c>
      <c r="R4150" s="318">
        <v>1</v>
      </c>
      <c r="S4150" s="318">
        <v>4.3478260869565216E-2</v>
      </c>
      <c r="T4150" s="318">
        <v>0</v>
      </c>
      <c r="U4150" s="318">
        <v>0</v>
      </c>
    </row>
    <row r="4151" spans="1:21" x14ac:dyDescent="0.2">
      <c r="A4151" s="318">
        <v>42601</v>
      </c>
      <c r="B4151" s="318">
        <v>612.53002900000001</v>
      </c>
      <c r="C4151" s="318">
        <v>4.7310271791343589E-3</v>
      </c>
      <c r="D4151" s="318">
        <v>-5.2449941346723451E-4</v>
      </c>
      <c r="E4151" s="318">
        <v>8.3835371855399531E-3</v>
      </c>
      <c r="F4151" s="318">
        <v>9.0284246613507192E-3</v>
      </c>
      <c r="G4151" s="318">
        <v>7.0283695741331156E-5</v>
      </c>
      <c r="H4151" s="318">
        <v>7.3797880528397712E-5</v>
      </c>
      <c r="I4151" s="318">
        <v>7.4108305186465799E-3</v>
      </c>
      <c r="J4151" s="318">
        <v>0</v>
      </c>
      <c r="K4151" s="318" t="s">
        <v>634</v>
      </c>
      <c r="O4151" s="318">
        <v>0</v>
      </c>
      <c r="P4151" s="318">
        <v>0</v>
      </c>
      <c r="Q4151" s="318">
        <v>0</v>
      </c>
      <c r="R4151" s="318">
        <v>1</v>
      </c>
      <c r="S4151" s="318">
        <v>4.3478260869565216E-2</v>
      </c>
      <c r="T4151" s="318">
        <v>0</v>
      </c>
      <c r="U4151" s="318">
        <v>0</v>
      </c>
    </row>
    <row r="4152" spans="1:21" x14ac:dyDescent="0.2">
      <c r="A4152" s="318">
        <v>42604</v>
      </c>
      <c r="B4152" s="318">
        <v>612.41302499999995</v>
      </c>
      <c r="C4152" s="318">
        <v>-1.9103581994905672E-4</v>
      </c>
      <c r="D4152" s="318">
        <v>-9.6125268829156155E-4</v>
      </c>
      <c r="E4152" s="318">
        <v>8.0976197060470493E-3</v>
      </c>
      <c r="F4152" s="318">
        <v>8.7205135295891304E-3</v>
      </c>
      <c r="G4152" s="318">
        <v>6.5571444903761496E-5</v>
      </c>
      <c r="H4152" s="318">
        <v>6.8850017148949571E-5</v>
      </c>
      <c r="I4152" s="318">
        <v>9.1003834426530098E-3</v>
      </c>
      <c r="J4152" s="318">
        <v>0</v>
      </c>
      <c r="K4152" s="318" t="s">
        <v>634</v>
      </c>
      <c r="O4152" s="318">
        <v>0</v>
      </c>
      <c r="P4152" s="318">
        <v>0</v>
      </c>
      <c r="Q4152" s="318">
        <v>0</v>
      </c>
      <c r="R4152" s="318">
        <v>1</v>
      </c>
      <c r="S4152" s="318">
        <v>4.3478260869565216E-2</v>
      </c>
      <c r="T4152" s="318">
        <v>0</v>
      </c>
      <c r="U4152" s="318">
        <v>0</v>
      </c>
    </row>
    <row r="4153" spans="1:21" x14ac:dyDescent="0.2">
      <c r="A4153" s="318">
        <v>42605</v>
      </c>
      <c r="B4153" s="318">
        <v>618.02099599999997</v>
      </c>
      <c r="C4153" s="318">
        <v>9.1154986546887352E-3</v>
      </c>
      <c r="D4153" s="318">
        <v>-5.0256169042142468E-4</v>
      </c>
      <c r="E4153" s="318">
        <v>8.3915258449204153E-3</v>
      </c>
      <c r="F4153" s="318">
        <v>9.0370278329912155E-3</v>
      </c>
      <c r="G4153" s="318">
        <v>7.0417706005967284E-5</v>
      </c>
      <c r="H4153" s="318">
        <v>7.3938591306265653E-5</v>
      </c>
      <c r="I4153" s="318">
        <v>1.0199867866006903E-3</v>
      </c>
      <c r="J4153" s="318">
        <v>0</v>
      </c>
      <c r="K4153" s="318" t="s">
        <v>634</v>
      </c>
      <c r="O4153" s="318">
        <v>0</v>
      </c>
      <c r="P4153" s="318">
        <v>0</v>
      </c>
      <c r="Q4153" s="318">
        <v>0</v>
      </c>
      <c r="R4153" s="318">
        <v>1</v>
      </c>
      <c r="S4153" s="318">
        <v>4.3478260869565216E-2</v>
      </c>
      <c r="T4153" s="318">
        <v>0</v>
      </c>
      <c r="U4153" s="318">
        <v>0</v>
      </c>
    </row>
    <row r="4154" spans="1:21" x14ac:dyDescent="0.2">
      <c r="A4154" s="318">
        <v>42606</v>
      </c>
      <c r="B4154" s="318">
        <v>619.283997</v>
      </c>
      <c r="C4154" s="318">
        <v>2.0415361544873245E-3</v>
      </c>
      <c r="D4154" s="318">
        <v>-9.4745447168120519E-4</v>
      </c>
      <c r="E4154" s="318">
        <v>7.966721153765479E-3</v>
      </c>
      <c r="F4154" s="318">
        <v>8.5795458579012839E-3</v>
      </c>
      <c r="G4154" s="318">
        <v>6.3468645941854363E-5</v>
      </c>
      <c r="H4154" s="318">
        <v>6.664207823894709E-5</v>
      </c>
      <c r="I4154" s="318">
        <v>5.7356798895287385E-3</v>
      </c>
      <c r="J4154" s="318">
        <v>0</v>
      </c>
      <c r="K4154" s="318" t="s">
        <v>634</v>
      </c>
      <c r="O4154" s="318">
        <v>0</v>
      </c>
      <c r="P4154" s="318">
        <v>0</v>
      </c>
      <c r="Q4154" s="318">
        <v>0</v>
      </c>
      <c r="R4154" s="318">
        <v>1</v>
      </c>
      <c r="S4154" s="318">
        <v>4.3478260869565216E-2</v>
      </c>
      <c r="T4154" s="318">
        <v>0</v>
      </c>
      <c r="U4154" s="318">
        <v>0</v>
      </c>
    </row>
    <row r="4155" spans="1:21" x14ac:dyDescent="0.2">
      <c r="A4155" s="318">
        <v>42607</v>
      </c>
      <c r="B4155" s="318">
        <v>616.68499799999995</v>
      </c>
      <c r="C4155" s="318">
        <v>-4.2056116961795616E-3</v>
      </c>
      <c r="D4155" s="318">
        <v>-6.570475230422984E-4</v>
      </c>
      <c r="E4155" s="318">
        <v>7.7157940403554124E-3</v>
      </c>
      <c r="F4155" s="318">
        <v>8.3093166588442905E-3</v>
      </c>
      <c r="G4155" s="318">
        <v>5.9533477673184096E-5</v>
      </c>
      <c r="H4155" s="318">
        <v>6.2510151556843298E-5</v>
      </c>
      <c r="I4155" s="318">
        <v>2.3517908616813529E-3</v>
      </c>
      <c r="J4155" s="318">
        <v>0</v>
      </c>
      <c r="K4155" s="318" t="s">
        <v>634</v>
      </c>
      <c r="O4155" s="318">
        <v>0</v>
      </c>
      <c r="P4155" s="318">
        <v>0</v>
      </c>
      <c r="Q4155" s="318">
        <v>0</v>
      </c>
      <c r="R4155" s="318">
        <v>1</v>
      </c>
      <c r="S4155" s="318">
        <v>4.3478260869565216E-2</v>
      </c>
      <c r="T4155" s="318">
        <v>0</v>
      </c>
      <c r="U4155" s="318">
        <v>0</v>
      </c>
    </row>
    <row r="4156" spans="1:21" x14ac:dyDescent="0.2">
      <c r="A4156" s="318">
        <v>42608</v>
      </c>
      <c r="B4156" s="318">
        <v>618.41101100000003</v>
      </c>
      <c r="C4156" s="318">
        <v>2.7949472931956924E-3</v>
      </c>
      <c r="D4156" s="318">
        <v>-1.131583205974202E-5</v>
      </c>
      <c r="E4156" s="318">
        <v>7.3879980570793853E-3</v>
      </c>
      <c r="F4156" s="318">
        <v>7.9563055999316446E-3</v>
      </c>
      <c r="G4156" s="318">
        <v>5.4582515291408766E-5</v>
      </c>
      <c r="H4156" s="318">
        <v>5.7311641055979209E-5</v>
      </c>
      <c r="I4156" s="318">
        <v>-1.5307954446331501E-3</v>
      </c>
      <c r="J4156" s="318">
        <v>0</v>
      </c>
      <c r="K4156" s="318" t="s">
        <v>634</v>
      </c>
      <c r="O4156" s="318">
        <v>0</v>
      </c>
      <c r="P4156" s="318">
        <v>0</v>
      </c>
      <c r="Q4156" s="318">
        <v>0</v>
      </c>
      <c r="R4156" s="318">
        <v>1</v>
      </c>
      <c r="S4156" s="318">
        <v>4.3478260869565216E-2</v>
      </c>
      <c r="T4156" s="318">
        <v>0</v>
      </c>
      <c r="U4156" s="318">
        <v>0</v>
      </c>
    </row>
    <row r="4157" spans="1:21" x14ac:dyDescent="0.2">
      <c r="A4157" s="318">
        <v>42611</v>
      </c>
      <c r="B4157" s="318">
        <v>616.67498799999998</v>
      </c>
      <c r="C4157" s="318">
        <v>-2.8111793748486829E-3</v>
      </c>
      <c r="D4157" s="318">
        <v>-2.7932910072291518E-4</v>
      </c>
      <c r="E4157" s="318">
        <v>7.3823477172157556E-3</v>
      </c>
      <c r="F4157" s="318">
        <v>7.9502206185400447E-3</v>
      </c>
      <c r="G4157" s="318">
        <v>5.4499057817880679E-5</v>
      </c>
      <c r="H4157" s="318">
        <v>5.7224010708774714E-5</v>
      </c>
      <c r="I4157" s="318">
        <v>6.1599833915187965E-3</v>
      </c>
      <c r="J4157" s="318">
        <v>0</v>
      </c>
      <c r="K4157" s="318" t="s">
        <v>634</v>
      </c>
      <c r="O4157" s="318">
        <v>0</v>
      </c>
      <c r="P4157" s="318">
        <v>0</v>
      </c>
      <c r="Q4157" s="318">
        <v>0</v>
      </c>
      <c r="R4157" s="318">
        <v>1</v>
      </c>
      <c r="S4157" s="318">
        <v>4.3478260869565216E-2</v>
      </c>
      <c r="T4157" s="318">
        <v>0</v>
      </c>
      <c r="U4157" s="318">
        <v>0</v>
      </c>
    </row>
    <row r="4158" spans="1:21" x14ac:dyDescent="0.2">
      <c r="A4158" s="318">
        <v>42612</v>
      </c>
      <c r="B4158" s="318">
        <v>622.08599900000002</v>
      </c>
      <c r="C4158" s="318">
        <v>8.7362218724690386E-3</v>
      </c>
      <c r="D4158" s="318">
        <v>-7.5800149734530953E-5</v>
      </c>
      <c r="E4158" s="318">
        <v>7.5759822110759633E-3</v>
      </c>
      <c r="F4158" s="318">
        <v>8.1587500734664215E-3</v>
      </c>
      <c r="G4158" s="318">
        <v>5.7395506462539443E-5</v>
      </c>
      <c r="H4158" s="318">
        <v>6.0265281785666415E-5</v>
      </c>
      <c r="I4158" s="318">
        <v>1.0683948984381067E-2</v>
      </c>
      <c r="J4158" s="318">
        <v>0</v>
      </c>
      <c r="K4158" s="318" t="s">
        <v>634</v>
      </c>
      <c r="O4158" s="318">
        <v>0</v>
      </c>
      <c r="P4158" s="318">
        <v>0</v>
      </c>
      <c r="Q4158" s="318">
        <v>0</v>
      </c>
      <c r="R4158" s="318">
        <v>1</v>
      </c>
      <c r="S4158" s="318">
        <v>4.3478260869565216E-2</v>
      </c>
      <c r="T4158" s="318">
        <v>0</v>
      </c>
      <c r="U4158" s="318">
        <v>0</v>
      </c>
    </row>
    <row r="4159" spans="1:21" x14ac:dyDescent="0.2">
      <c r="A4159" s="318">
        <v>42613</v>
      </c>
      <c r="B4159" s="318">
        <v>618.92700200000002</v>
      </c>
      <c r="C4159" s="318">
        <v>-5.0910084269143738E-3</v>
      </c>
      <c r="D4159" s="318">
        <v>2.5403577074107426E-4</v>
      </c>
      <c r="E4159" s="318">
        <v>7.1699795073806912E-3</v>
      </c>
      <c r="F4159" s="318">
        <v>7.7215163925638212E-3</v>
      </c>
      <c r="G4159" s="318">
        <v>5.1408606136259057E-5</v>
      </c>
      <c r="H4159" s="318">
        <v>5.3979036443072009E-5</v>
      </c>
      <c r="I4159" s="318">
        <v>9.0955978713258886E-3</v>
      </c>
      <c r="J4159" s="318">
        <v>0</v>
      </c>
      <c r="K4159" s="318" t="s">
        <v>634</v>
      </c>
      <c r="O4159" s="318">
        <v>0</v>
      </c>
      <c r="P4159" s="318">
        <v>0</v>
      </c>
      <c r="Q4159" s="318">
        <v>0</v>
      </c>
      <c r="R4159" s="318">
        <v>1</v>
      </c>
      <c r="S4159" s="318">
        <v>4.3478260869565216E-2</v>
      </c>
      <c r="T4159" s="318">
        <v>0</v>
      </c>
      <c r="U4159" s="318">
        <v>0</v>
      </c>
    </row>
    <row r="4160" spans="1:21" x14ac:dyDescent="0.2">
      <c r="A4160" s="318">
        <v>42614</v>
      </c>
      <c r="B4160" s="318">
        <v>616.283997</v>
      </c>
      <c r="C4160" s="318">
        <v>-4.2794454319598175E-3</v>
      </c>
      <c r="D4160" s="318">
        <v>2.8349016075474026E-4</v>
      </c>
      <c r="E4160" s="318">
        <v>7.1489964705391219E-3</v>
      </c>
      <c r="F4160" s="318">
        <v>7.6989192759652075E-3</v>
      </c>
      <c r="G4160" s="318">
        <v>5.1108150535780828E-5</v>
      </c>
      <c r="H4160" s="318">
        <v>5.3663558062569874E-5</v>
      </c>
      <c r="I4160" s="318">
        <v>6.5902737137885151E-3</v>
      </c>
      <c r="J4160" s="318">
        <v>0</v>
      </c>
      <c r="K4160" s="318" t="s">
        <v>634</v>
      </c>
      <c r="O4160" s="318">
        <v>0</v>
      </c>
      <c r="P4160" s="318">
        <v>0</v>
      </c>
      <c r="Q4160" s="318">
        <v>0</v>
      </c>
      <c r="R4160" s="318">
        <v>1</v>
      </c>
      <c r="S4160" s="318">
        <v>4.3478260869565216E-2</v>
      </c>
      <c r="T4160" s="318">
        <v>0</v>
      </c>
      <c r="U4160" s="318">
        <v>0</v>
      </c>
    </row>
    <row r="4161" spans="1:21" x14ac:dyDescent="0.2">
      <c r="A4161" s="318">
        <v>42615</v>
      </c>
      <c r="B4161" s="318">
        <v>623.114014</v>
      </c>
      <c r="C4161" s="318">
        <v>1.1021618688343676E-2</v>
      </c>
      <c r="D4161" s="318">
        <v>9.6996854498041288E-4</v>
      </c>
      <c r="E4161" s="318">
        <v>7.4634008117578166E-3</v>
      </c>
      <c r="F4161" s="318">
        <v>8.0375085665084171E-3</v>
      </c>
      <c r="G4161" s="318">
        <v>5.570235167694723E-5</v>
      </c>
      <c r="H4161" s="318">
        <v>5.8487469260794594E-5</v>
      </c>
      <c r="I4161" s="318">
        <v>5.9263768579003104E-3</v>
      </c>
      <c r="J4161" s="318">
        <v>0</v>
      </c>
      <c r="K4161" s="318" t="s">
        <v>634</v>
      </c>
      <c r="O4161" s="318">
        <v>0</v>
      </c>
      <c r="P4161" s="318">
        <v>0</v>
      </c>
      <c r="Q4161" s="318">
        <v>0</v>
      </c>
      <c r="R4161" s="318">
        <v>1</v>
      </c>
      <c r="S4161" s="318">
        <v>4.3478260869565216E-2</v>
      </c>
      <c r="T4161" s="318">
        <v>0</v>
      </c>
      <c r="U4161" s="318">
        <v>0</v>
      </c>
    </row>
    <row r="4162" spans="1:21" x14ac:dyDescent="0.2">
      <c r="A4162" s="318">
        <v>42618</v>
      </c>
      <c r="B4162" s="318">
        <v>627.05200200000002</v>
      </c>
      <c r="C4162" s="318">
        <v>6.2999649236052902E-3</v>
      </c>
      <c r="D4162" s="318">
        <v>1.7258326020202445E-3</v>
      </c>
      <c r="E4162" s="318">
        <v>7.1389774057067775E-3</v>
      </c>
      <c r="F4162" s="318">
        <v>7.6881295138380677E-3</v>
      </c>
      <c r="G4162" s="318">
        <v>5.0964998399191868E-5</v>
      </c>
      <c r="H4162" s="318">
        <v>5.3513248319151463E-5</v>
      </c>
      <c r="I4162" s="318">
        <v>9.7004866695041374E-3</v>
      </c>
      <c r="J4162" s="318">
        <v>0</v>
      </c>
      <c r="K4162" s="318" t="s">
        <v>634</v>
      </c>
      <c r="O4162" s="318">
        <v>0</v>
      </c>
      <c r="P4162" s="318">
        <v>0</v>
      </c>
      <c r="Q4162" s="318">
        <v>0</v>
      </c>
      <c r="R4162" s="318">
        <v>1</v>
      </c>
      <c r="S4162" s="318">
        <v>4.3478260869565216E-2</v>
      </c>
      <c r="T4162" s="318">
        <v>0</v>
      </c>
      <c r="U4162" s="318">
        <v>0</v>
      </c>
    </row>
    <row r="4163" spans="1:21" x14ac:dyDescent="0.2">
      <c r="A4163" s="318">
        <v>42620</v>
      </c>
      <c r="B4163" s="318">
        <v>626.40301499999998</v>
      </c>
      <c r="C4163" s="318">
        <v>-1.0355171094140439E-3</v>
      </c>
      <c r="D4163" s="318">
        <v>1.9357395948350457E-3</v>
      </c>
      <c r="E4163" s="318">
        <v>6.9806858306044528E-3</v>
      </c>
      <c r="F4163" s="318">
        <v>7.5176616637278723E-3</v>
      </c>
      <c r="G4163" s="318">
        <v>4.8729974665601781E-5</v>
      </c>
      <c r="H4163" s="318">
        <v>5.1166473398881874E-5</v>
      </c>
      <c r="I4163" s="318">
        <v>1.581886060513998E-2</v>
      </c>
      <c r="J4163" s="318">
        <v>0</v>
      </c>
      <c r="K4163" s="318" t="s">
        <v>634</v>
      </c>
      <c r="O4163" s="318">
        <v>0</v>
      </c>
      <c r="P4163" s="318">
        <v>0</v>
      </c>
      <c r="Q4163" s="318">
        <v>0</v>
      </c>
      <c r="R4163" s="318">
        <v>1</v>
      </c>
      <c r="S4163" s="318">
        <v>4.3478260869565216E-2</v>
      </c>
      <c r="T4163" s="318">
        <v>0</v>
      </c>
      <c r="U4163" s="318">
        <v>0</v>
      </c>
    </row>
    <row r="4164" spans="1:21" x14ac:dyDescent="0.2">
      <c r="A4164" s="318">
        <v>42621</v>
      </c>
      <c r="B4164" s="318">
        <v>624.93102999999996</v>
      </c>
      <c r="C4164" s="318">
        <v>-2.3526662362291311E-3</v>
      </c>
      <c r="D4164" s="318">
        <v>1.2903837201369271E-3</v>
      </c>
      <c r="E4164" s="318">
        <v>6.702316025963116E-3</v>
      </c>
      <c r="F4164" s="318">
        <v>7.217878797191048E-3</v>
      </c>
      <c r="G4164" s="318">
        <v>4.4921040111882016E-5</v>
      </c>
      <c r="H4164" s="318">
        <v>4.716709211747612E-5</v>
      </c>
      <c r="I4164" s="318">
        <v>1.7737750093405714E-2</v>
      </c>
      <c r="J4164" s="318">
        <v>0</v>
      </c>
      <c r="K4164" s="318" t="s">
        <v>634</v>
      </c>
      <c r="O4164" s="318">
        <v>0</v>
      </c>
      <c r="P4164" s="318">
        <v>0</v>
      </c>
      <c r="Q4164" s="318">
        <v>0</v>
      </c>
      <c r="R4164" s="318">
        <v>1</v>
      </c>
      <c r="S4164" s="318">
        <v>4.3478260869565216E-2</v>
      </c>
      <c r="T4164" s="318">
        <v>0</v>
      </c>
      <c r="U4164" s="318">
        <v>0</v>
      </c>
    </row>
    <row r="4165" spans="1:21" x14ac:dyDescent="0.2">
      <c r="A4165" s="318">
        <v>42622</v>
      </c>
      <c r="B4165" s="318">
        <v>619.53002900000001</v>
      </c>
      <c r="C4165" s="318">
        <v>-8.6801187906842461E-3</v>
      </c>
      <c r="D4165" s="318">
        <v>3.6464900037075636E-4</v>
      </c>
      <c r="E4165" s="318">
        <v>6.6714148891622287E-3</v>
      </c>
      <c r="F4165" s="318">
        <v>7.1846006498670154E-3</v>
      </c>
      <c r="G4165" s="318">
        <v>4.4507776623335471E-5</v>
      </c>
      <c r="H4165" s="318">
        <v>4.6733165454502246E-5</v>
      </c>
      <c r="I4165" s="318">
        <v>1.4316458792974975E-2</v>
      </c>
      <c r="J4165" s="318">
        <v>0</v>
      </c>
      <c r="K4165" s="318" t="s">
        <v>634</v>
      </c>
      <c r="O4165" s="318">
        <v>0</v>
      </c>
      <c r="P4165" s="318">
        <v>0</v>
      </c>
      <c r="Q4165" s="318">
        <v>0</v>
      </c>
      <c r="R4165" s="318">
        <v>1</v>
      </c>
      <c r="S4165" s="318">
        <v>4.3478260869565216E-2</v>
      </c>
      <c r="T4165" s="318">
        <v>0</v>
      </c>
      <c r="U4165" s="318">
        <v>0</v>
      </c>
    </row>
    <row r="4166" spans="1:21" x14ac:dyDescent="0.2">
      <c r="A4166" s="318">
        <v>42625</v>
      </c>
      <c r="B4166" s="318">
        <v>608.49200399999995</v>
      </c>
      <c r="C4166" s="318">
        <v>-1.7977401024692238E-2</v>
      </c>
      <c r="D4166" s="318">
        <v>-1.1076645253625418E-3</v>
      </c>
      <c r="E4166" s="318">
        <v>7.1515567335738561E-3</v>
      </c>
      <c r="F4166" s="318">
        <v>7.7016764823103065E-3</v>
      </c>
      <c r="G4166" s="318">
        <v>5.1144763713525563E-5</v>
      </c>
      <c r="H4166" s="318">
        <v>5.3702001899201847E-5</v>
      </c>
      <c r="I4166" s="318">
        <v>3.5331485573203802E-3</v>
      </c>
      <c r="J4166" s="318">
        <v>0</v>
      </c>
      <c r="K4166" s="318" t="s">
        <v>634</v>
      </c>
      <c r="O4166" s="318">
        <v>0</v>
      </c>
      <c r="P4166" s="318">
        <v>0</v>
      </c>
      <c r="Q4166" s="318">
        <v>0</v>
      </c>
      <c r="R4166" s="318">
        <v>1</v>
      </c>
      <c r="S4166" s="318">
        <v>4.3478260869565216E-2</v>
      </c>
      <c r="T4166" s="318">
        <v>0</v>
      </c>
      <c r="U4166" s="318">
        <v>0</v>
      </c>
    </row>
    <row r="4167" spans="1:21" x14ac:dyDescent="0.2">
      <c r="A4167" s="318">
        <v>42626</v>
      </c>
      <c r="B4167" s="318">
        <v>603.09899900000005</v>
      </c>
      <c r="C4167" s="318">
        <v>-8.9024111341487275E-3</v>
      </c>
      <c r="D4167" s="318">
        <v>-1.3131052630566138E-3</v>
      </c>
      <c r="E4167" s="318">
        <v>7.3166016931288623E-3</v>
      </c>
      <c r="F4167" s="318">
        <v>7.8794172079849276E-3</v>
      </c>
      <c r="G4167" s="318">
        <v>5.3532660335896133E-5</v>
      </c>
      <c r="H4167" s="318">
        <v>5.6209293352690945E-5</v>
      </c>
      <c r="I4167" s="318">
        <v>-5.481569723240833E-3</v>
      </c>
      <c r="J4167" s="318">
        <v>0</v>
      </c>
      <c r="K4167" s="318" t="s">
        <v>634</v>
      </c>
      <c r="O4167" s="318">
        <v>0</v>
      </c>
      <c r="P4167" s="318">
        <v>0</v>
      </c>
      <c r="Q4167" s="318">
        <v>0</v>
      </c>
      <c r="R4167" s="318">
        <v>1</v>
      </c>
      <c r="S4167" s="318">
        <v>4.3478260869565216E-2</v>
      </c>
      <c r="T4167" s="318">
        <v>0</v>
      </c>
      <c r="U4167" s="318">
        <v>0</v>
      </c>
    </row>
    <row r="4168" spans="1:21" x14ac:dyDescent="0.2">
      <c r="A4168" s="318">
        <v>42627</v>
      </c>
      <c r="B4168" s="318">
        <v>602.58502199999998</v>
      </c>
      <c r="C4168" s="318">
        <v>-8.525899359740106E-4</v>
      </c>
      <c r="D4168" s="318">
        <v>-1.4621901739602079E-3</v>
      </c>
      <c r="E4168" s="318">
        <v>7.2715235816164202E-3</v>
      </c>
      <c r="F4168" s="318">
        <v>7.8308715494330682E-3</v>
      </c>
      <c r="G4168" s="318">
        <v>5.287505519800369E-5</v>
      </c>
      <c r="H4168" s="318">
        <v>5.5518807957903875E-5</v>
      </c>
      <c r="I4168" s="318">
        <v>-9.6830804213573433E-3</v>
      </c>
      <c r="J4168" s="318">
        <v>0</v>
      </c>
      <c r="K4168" s="318" t="s">
        <v>634</v>
      </c>
      <c r="O4168" s="318">
        <v>0</v>
      </c>
      <c r="P4168" s="318">
        <v>0</v>
      </c>
      <c r="Q4168" s="318">
        <v>0</v>
      </c>
      <c r="R4168" s="318">
        <v>1</v>
      </c>
      <c r="S4168" s="318">
        <v>4.3478260869565216E-2</v>
      </c>
      <c r="T4168" s="318">
        <v>0</v>
      </c>
      <c r="U4168" s="318">
        <v>0</v>
      </c>
    </row>
    <row r="4169" spans="1:21" x14ac:dyDescent="0.2">
      <c r="A4169" s="318">
        <v>42628</v>
      </c>
      <c r="B4169" s="318">
        <v>596.81500200000005</v>
      </c>
      <c r="C4169" s="318">
        <v>-9.6215847885965117E-3</v>
      </c>
      <c r="D4169" s="318">
        <v>-1.7428494861060299E-3</v>
      </c>
      <c r="E4169" s="318">
        <v>7.4742556460717716E-3</v>
      </c>
      <c r="F4169" s="318">
        <v>8.0491983880772913E-3</v>
      </c>
      <c r="G4169" s="318">
        <v>5.5864497462835755E-5</v>
      </c>
      <c r="H4169" s="318">
        <v>5.8657722335977542E-5</v>
      </c>
      <c r="I4169" s="318">
        <v>-7.2445052334255038E-3</v>
      </c>
      <c r="J4169" s="318">
        <v>0</v>
      </c>
      <c r="K4169" s="318" t="s">
        <v>634</v>
      </c>
      <c r="O4169" s="318">
        <v>0</v>
      </c>
      <c r="P4169" s="318">
        <v>0</v>
      </c>
      <c r="Q4169" s="318">
        <v>0</v>
      </c>
      <c r="R4169" s="318">
        <v>1</v>
      </c>
      <c r="S4169" s="318">
        <v>4.3478260869565216E-2</v>
      </c>
      <c r="T4169" s="318">
        <v>0</v>
      </c>
      <c r="U4169" s="318">
        <v>0</v>
      </c>
    </row>
    <row r="4170" spans="1:21" x14ac:dyDescent="0.2">
      <c r="A4170" s="318">
        <v>42629</v>
      </c>
      <c r="B4170" s="318">
        <v>601.25500499999998</v>
      </c>
      <c r="C4170" s="318">
        <v>7.4119597365723804E-3</v>
      </c>
      <c r="D4170" s="318">
        <v>-1.2874825053130461E-3</v>
      </c>
      <c r="E4170" s="318">
        <v>7.7349193921511907E-3</v>
      </c>
      <c r="F4170" s="318">
        <v>8.3299131915474355E-3</v>
      </c>
      <c r="G4170" s="318">
        <v>5.9828978003076545E-5</v>
      </c>
      <c r="H4170" s="318">
        <v>6.2820426903230375E-5</v>
      </c>
      <c r="I4170" s="318">
        <v>-9.6454294019674685E-3</v>
      </c>
      <c r="J4170" s="318">
        <v>0</v>
      </c>
      <c r="K4170" s="318" t="s">
        <v>634</v>
      </c>
      <c r="O4170" s="318">
        <v>0</v>
      </c>
      <c r="P4170" s="318">
        <v>0</v>
      </c>
      <c r="Q4170" s="318">
        <v>0</v>
      </c>
      <c r="R4170" s="318">
        <v>1</v>
      </c>
      <c r="S4170" s="318">
        <v>4.3478260869565216E-2</v>
      </c>
      <c r="T4170" s="318">
        <v>0</v>
      </c>
      <c r="U4170" s="318">
        <v>0</v>
      </c>
    </row>
    <row r="4171" spans="1:21" x14ac:dyDescent="0.2">
      <c r="A4171" s="318">
        <v>42632</v>
      </c>
      <c r="B4171" s="318">
        <v>607.36499000000003</v>
      </c>
      <c r="C4171" s="318">
        <v>1.0110766123252251E-2</v>
      </c>
      <c r="D4171" s="318">
        <v>-1.7795376875436459E-4</v>
      </c>
      <c r="E4171" s="318">
        <v>7.6124678944652323E-3</v>
      </c>
      <c r="F4171" s="318">
        <v>8.1980423478856344E-3</v>
      </c>
      <c r="G4171" s="318">
        <v>5.7949667444263931E-5</v>
      </c>
      <c r="H4171" s="318">
        <v>6.0847150816477127E-5</v>
      </c>
      <c r="I4171" s="318">
        <v>-6.7908411804388199E-3</v>
      </c>
      <c r="J4171" s="318">
        <v>0</v>
      </c>
      <c r="K4171" s="318" t="s">
        <v>634</v>
      </c>
      <c r="O4171" s="318">
        <v>0</v>
      </c>
      <c r="P4171" s="318">
        <v>0</v>
      </c>
      <c r="Q4171" s="318">
        <v>0</v>
      </c>
      <c r="R4171" s="318">
        <v>1</v>
      </c>
      <c r="S4171" s="318">
        <v>4.3478260869565216E-2</v>
      </c>
      <c r="T4171" s="318">
        <v>0</v>
      </c>
      <c r="U4171" s="318">
        <v>0</v>
      </c>
    </row>
    <row r="4172" spans="1:21" x14ac:dyDescent="0.2">
      <c r="A4172" s="318">
        <v>42633</v>
      </c>
      <c r="B4172" s="318">
        <v>609.15698199999997</v>
      </c>
      <c r="C4172" s="318">
        <v>2.946092774931144E-3</v>
      </c>
      <c r="D4172" s="318">
        <v>-2.6295064514499344E-4</v>
      </c>
      <c r="E4172" s="318">
        <v>7.5647313498125555E-3</v>
      </c>
      <c r="F4172" s="318">
        <v>8.1466337613365983E-3</v>
      </c>
      <c r="G4172" s="318">
        <v>5.7225160394836893E-5</v>
      </c>
      <c r="H4172" s="318">
        <v>6.0086418414578742E-5</v>
      </c>
      <c r="I4172" s="318">
        <v>4.3664597096407477E-3</v>
      </c>
      <c r="J4172" s="318">
        <v>0</v>
      </c>
      <c r="K4172" s="318" t="s">
        <v>634</v>
      </c>
      <c r="O4172" s="318">
        <v>0</v>
      </c>
      <c r="P4172" s="318">
        <v>0</v>
      </c>
      <c r="Q4172" s="318">
        <v>0</v>
      </c>
      <c r="R4172" s="318">
        <v>1</v>
      </c>
      <c r="S4172" s="318">
        <v>4.3478260869565216E-2</v>
      </c>
      <c r="T4172" s="318">
        <v>0</v>
      </c>
      <c r="U4172" s="318">
        <v>0</v>
      </c>
    </row>
    <row r="4173" spans="1:21" x14ac:dyDescent="0.2">
      <c r="A4173" s="318">
        <v>42634</v>
      </c>
      <c r="B4173" s="318">
        <v>610.05999799999995</v>
      </c>
      <c r="C4173" s="318">
        <v>1.4813050998047259E-3</v>
      </c>
      <c r="D4173" s="318">
        <v>-1.833153632519564E-4</v>
      </c>
      <c r="E4173" s="318">
        <v>7.5743226988222497E-3</v>
      </c>
      <c r="F4173" s="318">
        <v>8.1569629064239604E-3</v>
      </c>
      <c r="G4173" s="318">
        <v>5.7370364345893965E-5</v>
      </c>
      <c r="H4173" s="318">
        <v>6.0238882563188664E-5</v>
      </c>
      <c r="I4173" s="318">
        <v>1.4027515376125455E-3</v>
      </c>
      <c r="J4173" s="318">
        <v>0</v>
      </c>
      <c r="K4173" s="318" t="s">
        <v>634</v>
      </c>
      <c r="O4173" s="318">
        <v>0</v>
      </c>
      <c r="P4173" s="318">
        <v>0</v>
      </c>
      <c r="Q4173" s="318">
        <v>0</v>
      </c>
      <c r="R4173" s="318">
        <v>1</v>
      </c>
      <c r="S4173" s="318">
        <v>4.3478260869565216E-2</v>
      </c>
      <c r="T4173" s="318">
        <v>0</v>
      </c>
      <c r="U4173" s="318">
        <v>0</v>
      </c>
    </row>
    <row r="4174" spans="1:21" x14ac:dyDescent="0.2">
      <c r="A4174" s="318">
        <v>42635</v>
      </c>
      <c r="B4174" s="318">
        <v>618.32299799999998</v>
      </c>
      <c r="C4174" s="318">
        <v>1.3453661701297406E-2</v>
      </c>
      <c r="D4174" s="318">
        <v>2.3263829443694254E-5</v>
      </c>
      <c r="E4174" s="318">
        <v>7.8930675722963493E-3</v>
      </c>
      <c r="F4174" s="318">
        <v>8.5002266163191446E-3</v>
      </c>
      <c r="G4174" s="318">
        <v>6.2300515700836198E-5</v>
      </c>
      <c r="H4174" s="318">
        <v>6.541554148587801E-5</v>
      </c>
      <c r="I4174" s="318">
        <v>-2.9177738462654915E-3</v>
      </c>
      <c r="J4174" s="318">
        <v>0</v>
      </c>
      <c r="K4174" s="318" t="s">
        <v>634</v>
      </c>
      <c r="O4174" s="318">
        <v>0</v>
      </c>
      <c r="P4174" s="318">
        <v>0</v>
      </c>
      <c r="Q4174" s="318">
        <v>0</v>
      </c>
      <c r="R4174" s="318">
        <v>1</v>
      </c>
      <c r="S4174" s="318">
        <v>4.3478260869565216E-2</v>
      </c>
      <c r="T4174" s="318">
        <v>0</v>
      </c>
      <c r="U4174" s="318">
        <v>0</v>
      </c>
    </row>
    <row r="4175" spans="1:21" x14ac:dyDescent="0.2">
      <c r="A4175" s="318">
        <v>42636</v>
      </c>
      <c r="B4175" s="318">
        <v>617.78601100000003</v>
      </c>
      <c r="C4175" s="318">
        <v>-8.6883443105736122E-4</v>
      </c>
      <c r="D4175" s="318">
        <v>-1.1532524605843354E-4</v>
      </c>
      <c r="E4175" s="318">
        <v>7.8814002073751346E-3</v>
      </c>
      <c r="F4175" s="318">
        <v>8.4876617617886067E-3</v>
      </c>
      <c r="G4175" s="318">
        <v>6.2116469228812828E-5</v>
      </c>
      <c r="H4175" s="318">
        <v>6.522229269025347E-5</v>
      </c>
      <c r="I4175" s="318">
        <v>2.5350518419847566E-3</v>
      </c>
      <c r="J4175" s="318">
        <v>0</v>
      </c>
      <c r="K4175" s="318" t="s">
        <v>634</v>
      </c>
      <c r="O4175" s="318">
        <v>0</v>
      </c>
      <c r="P4175" s="318">
        <v>0</v>
      </c>
      <c r="Q4175" s="318">
        <v>0</v>
      </c>
      <c r="R4175" s="318">
        <v>1</v>
      </c>
      <c r="S4175" s="318">
        <v>4.3478260869565216E-2</v>
      </c>
      <c r="T4175" s="318">
        <v>0</v>
      </c>
      <c r="U4175" s="318">
        <v>0</v>
      </c>
    </row>
    <row r="4176" spans="1:21" x14ac:dyDescent="0.2">
      <c r="A4176" s="318">
        <v>42639</v>
      </c>
      <c r="B4176" s="318">
        <v>609.04101600000001</v>
      </c>
      <c r="C4176" s="318">
        <v>-1.4256521782177522E-2</v>
      </c>
      <c r="D4176" s="318">
        <v>-5.9394001205833615E-4</v>
      </c>
      <c r="E4176" s="318">
        <v>8.4284098940027308E-3</v>
      </c>
      <c r="F4176" s="318">
        <v>9.0767491166183246E-3</v>
      </c>
      <c r="G4176" s="318">
        <v>7.1038093341323121E-5</v>
      </c>
      <c r="H4176" s="318">
        <v>7.4589998008389282E-5</v>
      </c>
      <c r="I4176" s="318">
        <v>-1.1658376514403245E-3</v>
      </c>
      <c r="J4176" s="318">
        <v>0</v>
      </c>
      <c r="K4176" s="318" t="s">
        <v>634</v>
      </c>
      <c r="O4176" s="318">
        <v>0</v>
      </c>
      <c r="P4176" s="318">
        <v>0</v>
      </c>
      <c r="Q4176" s="318">
        <v>0</v>
      </c>
      <c r="R4176" s="318">
        <v>1</v>
      </c>
      <c r="S4176" s="318">
        <v>4.3478260869565216E-2</v>
      </c>
      <c r="T4176" s="318">
        <v>0</v>
      </c>
      <c r="U4176" s="318">
        <v>0</v>
      </c>
    </row>
    <row r="4177" spans="1:21" x14ac:dyDescent="0.2">
      <c r="A4177" s="318">
        <v>42640</v>
      </c>
      <c r="B4177" s="318">
        <v>604.78997800000002</v>
      </c>
      <c r="C4177" s="318">
        <v>-7.0043612348680024E-3</v>
      </c>
      <c r="D4177" s="318">
        <v>-1.0605737514899408E-3</v>
      </c>
      <c r="E4177" s="318">
        <v>8.5023470933922266E-3</v>
      </c>
      <c r="F4177" s="318">
        <v>9.1563737928839362E-3</v>
      </c>
      <c r="G4177" s="318">
        <v>7.2289906096515241E-5</v>
      </c>
      <c r="H4177" s="318">
        <v>7.5904401401341009E-5</v>
      </c>
      <c r="I4177" s="318">
        <v>-6.9763700698442207E-3</v>
      </c>
      <c r="J4177" s="318">
        <v>0</v>
      </c>
      <c r="K4177" s="318" t="s">
        <v>634</v>
      </c>
      <c r="O4177" s="318">
        <v>0</v>
      </c>
      <c r="P4177" s="318">
        <v>0</v>
      </c>
      <c r="Q4177" s="318">
        <v>0</v>
      </c>
      <c r="R4177" s="318">
        <v>1</v>
      </c>
      <c r="S4177" s="318">
        <v>4.3478260869565216E-2</v>
      </c>
      <c r="T4177" s="318">
        <v>0</v>
      </c>
      <c r="U4177" s="318">
        <v>0</v>
      </c>
    </row>
    <row r="4178" spans="1:21" x14ac:dyDescent="0.2">
      <c r="A4178" s="318">
        <v>42641</v>
      </c>
      <c r="B4178" s="318">
        <v>609.43298300000004</v>
      </c>
      <c r="C4178" s="318">
        <v>7.6477348543990244E-3</v>
      </c>
      <c r="D4178" s="318">
        <v>-5.6253021676385957E-4</v>
      </c>
      <c r="E4178" s="318">
        <v>8.6987330860448814E-3</v>
      </c>
      <c r="F4178" s="318">
        <v>9.3678664003560251E-3</v>
      </c>
      <c r="G4178" s="318">
        <v>7.5667957302251907E-5</v>
      </c>
      <c r="H4178" s="318">
        <v>7.9451355167364508E-5</v>
      </c>
      <c r="I4178" s="318">
        <v>-3.9459418187399106E-3</v>
      </c>
      <c r="J4178" s="318">
        <v>0</v>
      </c>
      <c r="K4178" s="318" t="s">
        <v>634</v>
      </c>
      <c r="O4178" s="318">
        <v>0</v>
      </c>
      <c r="P4178" s="318">
        <v>0</v>
      </c>
      <c r="Q4178" s="318">
        <v>0</v>
      </c>
      <c r="R4178" s="318">
        <v>1</v>
      </c>
      <c r="S4178" s="318">
        <v>4.3478260869565216E-2</v>
      </c>
      <c r="T4178" s="318">
        <v>0</v>
      </c>
      <c r="U4178" s="318">
        <v>0</v>
      </c>
    </row>
    <row r="4179" spans="1:21" x14ac:dyDescent="0.2">
      <c r="A4179" s="318">
        <v>42642</v>
      </c>
      <c r="B4179" s="318">
        <v>623.08398399999999</v>
      </c>
      <c r="C4179" s="318">
        <v>2.2152326665231949E-2</v>
      </c>
      <c r="D4179" s="318">
        <v>7.633191622485087E-5</v>
      </c>
      <c r="E4179" s="318">
        <v>9.8343429812907997E-3</v>
      </c>
      <c r="F4179" s="318">
        <v>1.0590830902928554E-2</v>
      </c>
      <c r="G4179" s="318">
        <v>9.6714301873663608E-5</v>
      </c>
      <c r="H4179" s="318">
        <v>1.0155001696734679E-4</v>
      </c>
      <c r="I4179" s="318">
        <v>5.3550179680334044E-3</v>
      </c>
      <c r="J4179" s="318">
        <v>0</v>
      </c>
      <c r="K4179" s="318" t="s">
        <v>634</v>
      </c>
      <c r="O4179" s="318">
        <v>0</v>
      </c>
      <c r="P4179" s="318">
        <v>0</v>
      </c>
      <c r="Q4179" s="318">
        <v>0</v>
      </c>
      <c r="R4179" s="318">
        <v>1</v>
      </c>
      <c r="S4179" s="318">
        <v>4.3478260869565216E-2</v>
      </c>
      <c r="T4179" s="318">
        <v>0</v>
      </c>
      <c r="U4179" s="318">
        <v>0</v>
      </c>
    </row>
    <row r="4180" spans="1:21" x14ac:dyDescent="0.2">
      <c r="A4180" s="318">
        <v>42643</v>
      </c>
      <c r="B4180" s="318">
        <v>622.69000200000005</v>
      </c>
      <c r="C4180" s="318">
        <v>-6.3250961661187068E-4</v>
      </c>
      <c r="D4180" s="318">
        <v>2.8864138338211253E-4</v>
      </c>
      <c r="E4180" s="318">
        <v>9.7650921809867616E-3</v>
      </c>
      <c r="F4180" s="318">
        <v>1.0516253117985742E-2</v>
      </c>
      <c r="G4180" s="318">
        <v>9.5357025303168796E-5</v>
      </c>
      <c r="H4180" s="318">
        <v>1.0012487656832723E-4</v>
      </c>
      <c r="I4180" s="318">
        <v>1.0111013303832544E-2</v>
      </c>
      <c r="J4180" s="318">
        <v>0</v>
      </c>
      <c r="K4180" s="318" t="s">
        <v>634</v>
      </c>
      <c r="O4180" s="318">
        <v>0</v>
      </c>
      <c r="P4180" s="318">
        <v>0</v>
      </c>
      <c r="Q4180" s="318">
        <v>0</v>
      </c>
      <c r="R4180" s="318">
        <v>1</v>
      </c>
      <c r="S4180" s="318">
        <v>4.3478260869565216E-2</v>
      </c>
      <c r="T4180" s="318">
        <v>0</v>
      </c>
      <c r="U4180" s="318">
        <v>0</v>
      </c>
    </row>
    <row r="4181" spans="1:21" x14ac:dyDescent="0.2">
      <c r="A4181" s="318">
        <v>42648</v>
      </c>
      <c r="B4181" s="318">
        <v>631.72399900000005</v>
      </c>
      <c r="C4181" s="318">
        <v>1.4403782454192229E-2</v>
      </c>
      <c r="D4181" s="318">
        <v>1.1783189017703052E-3</v>
      </c>
      <c r="E4181" s="318">
        <v>1.0170762627597089E-2</v>
      </c>
      <c r="F4181" s="318">
        <v>1.0953128983566094E-2</v>
      </c>
      <c r="G4181" s="318">
        <v>1.0344441242692565E-4</v>
      </c>
      <c r="H4181" s="318">
        <v>1.0861663304827194E-4</v>
      </c>
      <c r="I4181" s="318">
        <v>9.1839350535236983E-3</v>
      </c>
      <c r="J4181" s="318">
        <v>0</v>
      </c>
      <c r="K4181" s="318" t="s">
        <v>634</v>
      </c>
      <c r="O4181" s="318">
        <v>0</v>
      </c>
      <c r="P4181" s="318">
        <v>0</v>
      </c>
      <c r="Q4181" s="318">
        <v>0</v>
      </c>
      <c r="R4181" s="318">
        <v>1</v>
      </c>
      <c r="S4181" s="318">
        <v>4.3478260869565216E-2</v>
      </c>
      <c r="T4181" s="318">
        <v>0</v>
      </c>
      <c r="U4181" s="318">
        <v>0</v>
      </c>
    </row>
    <row r="4182" spans="1:21" x14ac:dyDescent="0.2">
      <c r="A4182" s="318">
        <v>42649</v>
      </c>
      <c r="B4182" s="318">
        <v>633.17401099999995</v>
      </c>
      <c r="C4182" s="318">
        <v>2.2926949425107783E-3</v>
      </c>
      <c r="D4182" s="318">
        <v>7.6265586625445336E-4</v>
      </c>
      <c r="E4182" s="318">
        <v>9.9237373022197511E-3</v>
      </c>
      <c r="F4182" s="318">
        <v>1.0687101710082808E-2</v>
      </c>
      <c r="G4182" s="318">
        <v>9.8480562043467749E-5</v>
      </c>
      <c r="H4182" s="318">
        <v>1.0340459014564114E-4</v>
      </c>
      <c r="I4182" s="318">
        <v>1.7036147245336381E-2</v>
      </c>
      <c r="J4182" s="318">
        <v>0</v>
      </c>
      <c r="K4182" s="318" t="s">
        <v>634</v>
      </c>
      <c r="O4182" s="318">
        <v>0</v>
      </c>
      <c r="P4182" s="318">
        <v>0</v>
      </c>
      <c r="Q4182" s="318">
        <v>0</v>
      </c>
      <c r="R4182" s="318">
        <v>1</v>
      </c>
      <c r="S4182" s="318">
        <v>4.3478260869565216E-2</v>
      </c>
      <c r="T4182" s="318">
        <v>0</v>
      </c>
      <c r="U4182" s="318">
        <v>0</v>
      </c>
    </row>
    <row r="4183" spans="1:21" x14ac:dyDescent="0.2">
      <c r="A4183" s="318">
        <v>42650</v>
      </c>
      <c r="B4183" s="318">
        <v>629.38897699999995</v>
      </c>
      <c r="C4183" s="318">
        <v>-5.9958122885352232E-3</v>
      </c>
      <c r="D4183" s="318">
        <v>1.7714266567633351E-4</v>
      </c>
      <c r="E4183" s="318">
        <v>9.9434073667002236E-3</v>
      </c>
      <c r="F4183" s="318">
        <v>1.0708284856446395E-2</v>
      </c>
      <c r="G4183" s="318">
        <v>9.8871350060148264E-5</v>
      </c>
      <c r="H4183" s="318">
        <v>1.0381491756315568E-4</v>
      </c>
      <c r="I4183" s="318">
        <v>1.452027092095525E-2</v>
      </c>
      <c r="J4183" s="318">
        <v>0</v>
      </c>
      <c r="K4183" s="318" t="s">
        <v>634</v>
      </c>
      <c r="O4183" s="318">
        <v>0</v>
      </c>
      <c r="P4183" s="318">
        <v>0</v>
      </c>
      <c r="Q4183" s="318">
        <v>0</v>
      </c>
      <c r="R4183" s="318">
        <v>1</v>
      </c>
      <c r="S4183" s="318">
        <v>4.3478260869565216E-2</v>
      </c>
      <c r="T4183" s="318">
        <v>0</v>
      </c>
      <c r="U4183" s="318">
        <v>0</v>
      </c>
    </row>
    <row r="4184" spans="1:21" x14ac:dyDescent="0.2">
      <c r="A4184" s="318">
        <v>42653</v>
      </c>
      <c r="B4184" s="318">
        <v>639.54998799999998</v>
      </c>
      <c r="C4184" s="318">
        <v>1.6015314310191299E-2</v>
      </c>
      <c r="D4184" s="318">
        <v>9.890870189908738E-4</v>
      </c>
      <c r="E4184" s="318">
        <v>1.0518934861057688E-2</v>
      </c>
      <c r="F4184" s="318">
        <v>1.1328083696523663E-2</v>
      </c>
      <c r="G4184" s="318">
        <v>1.1064799061117471E-4</v>
      </c>
      <c r="H4184" s="318">
        <v>1.1618039014173346E-4</v>
      </c>
      <c r="I4184" s="318">
        <v>1.2880915554670573E-2</v>
      </c>
      <c r="J4184" s="318">
        <v>0</v>
      </c>
      <c r="K4184" s="318" t="s">
        <v>634</v>
      </c>
      <c r="O4184" s="318">
        <v>0</v>
      </c>
      <c r="P4184" s="318">
        <v>0</v>
      </c>
      <c r="Q4184" s="318">
        <v>0</v>
      </c>
      <c r="R4184" s="318">
        <v>1</v>
      </c>
      <c r="S4184" s="318">
        <v>4.3478260869565216E-2</v>
      </c>
      <c r="T4184" s="318">
        <v>0</v>
      </c>
      <c r="U4184" s="318">
        <v>0</v>
      </c>
    </row>
    <row r="4185" spans="1:21" x14ac:dyDescent="0.2">
      <c r="A4185" s="318">
        <v>42654</v>
      </c>
      <c r="B4185" s="318">
        <v>638.55401600000005</v>
      </c>
      <c r="C4185" s="318">
        <v>-1.5585151106352125E-3</v>
      </c>
      <c r="D4185" s="318">
        <v>1.0269037392572507E-3</v>
      </c>
      <c r="E4185" s="318">
        <v>1.050774176934471E-2</v>
      </c>
      <c r="F4185" s="318">
        <v>1.1316029597755841E-2</v>
      </c>
      <c r="G4185" s="318">
        <v>1.1041263709123149E-4</v>
      </c>
      <c r="H4185" s="318">
        <v>1.1593326894579307E-4</v>
      </c>
      <c r="I4185" s="318">
        <v>2.5092375135328703E-2</v>
      </c>
      <c r="J4185" s="318">
        <v>0</v>
      </c>
      <c r="K4185" s="318" t="s">
        <v>634</v>
      </c>
      <c r="O4185" s="318">
        <v>0</v>
      </c>
      <c r="P4185" s="318">
        <v>0</v>
      </c>
      <c r="Q4185" s="318">
        <v>0</v>
      </c>
      <c r="R4185" s="318">
        <v>1</v>
      </c>
      <c r="S4185" s="318">
        <v>4.3478260869565216E-2</v>
      </c>
      <c r="T4185" s="318">
        <v>0</v>
      </c>
      <c r="U4185" s="318">
        <v>0</v>
      </c>
    </row>
    <row r="4186" spans="1:21" x14ac:dyDescent="0.2">
      <c r="A4186" s="318">
        <v>42655</v>
      </c>
      <c r="B4186" s="318">
        <v>635.08697500000005</v>
      </c>
      <c r="C4186" s="318">
        <v>-5.4443121542741297E-3</v>
      </c>
      <c r="D4186" s="318">
        <v>1.1809897695624944E-3</v>
      </c>
      <c r="E4186" s="318">
        <v>1.0381243899381932E-2</v>
      </c>
      <c r="F4186" s="318">
        <v>1.117980112241131E-2</v>
      </c>
      <c r="G4186" s="318">
        <v>1.0777022489845458E-4</v>
      </c>
      <c r="H4186" s="318">
        <v>1.1315873614337731E-4</v>
      </c>
      <c r="I4186" s="318">
        <v>2.4260749187390972E-2</v>
      </c>
      <c r="J4186" s="318">
        <v>0</v>
      </c>
      <c r="K4186" s="318" t="s">
        <v>634</v>
      </c>
      <c r="O4186" s="318">
        <v>0</v>
      </c>
      <c r="P4186" s="318">
        <v>0</v>
      </c>
      <c r="Q4186" s="318">
        <v>0</v>
      </c>
      <c r="R4186" s="318">
        <v>1</v>
      </c>
      <c r="S4186" s="318">
        <v>4.3478260869565216E-2</v>
      </c>
      <c r="T4186" s="318">
        <v>0</v>
      </c>
      <c r="U4186" s="318">
        <v>0</v>
      </c>
    </row>
    <row r="4187" spans="1:21" x14ac:dyDescent="0.2">
      <c r="A4187" s="318">
        <v>42656</v>
      </c>
      <c r="B4187" s="318">
        <v>630.62597700000003</v>
      </c>
      <c r="C4187" s="318">
        <v>-7.0490176539365285E-3</v>
      </c>
      <c r="D4187" s="318">
        <v>1.7013889776937182E-3</v>
      </c>
      <c r="E4187" s="318">
        <v>9.6187485160031637E-3</v>
      </c>
      <c r="F4187" s="318">
        <v>1.0358652248003407E-2</v>
      </c>
      <c r="G4187" s="318">
        <v>9.2520323014113058E-5</v>
      </c>
      <c r="H4187" s="318">
        <v>9.7146339164818715E-5</v>
      </c>
      <c r="I4187" s="318">
        <v>1.6784959730603826E-2</v>
      </c>
      <c r="J4187" s="318">
        <v>0</v>
      </c>
      <c r="K4187" s="318" t="s">
        <v>634</v>
      </c>
      <c r="O4187" s="318">
        <v>0</v>
      </c>
      <c r="P4187" s="318">
        <v>0</v>
      </c>
      <c r="Q4187" s="318">
        <v>0</v>
      </c>
      <c r="R4187" s="318">
        <v>1</v>
      </c>
      <c r="S4187" s="318">
        <v>4.3478260869565216E-2</v>
      </c>
      <c r="T4187" s="318">
        <v>0</v>
      </c>
      <c r="U4187" s="318">
        <v>0</v>
      </c>
    </row>
    <row r="4188" spans="1:21" x14ac:dyDescent="0.2">
      <c r="A4188" s="318">
        <v>42657</v>
      </c>
      <c r="B4188" s="318">
        <v>637.52398700000003</v>
      </c>
      <c r="C4188" s="318">
        <v>1.0878962628019529E-2</v>
      </c>
      <c r="D4188" s="318">
        <v>2.6433591568445877E-3</v>
      </c>
      <c r="E4188" s="318">
        <v>9.4962105004862477E-3</v>
      </c>
      <c r="F4188" s="318">
        <v>1.0226688231292882E-2</v>
      </c>
      <c r="G4188" s="318">
        <v>9.0178013869545286E-5</v>
      </c>
      <c r="H4188" s="318">
        <v>9.4686914563022557E-5</v>
      </c>
      <c r="I4188" s="318">
        <v>1.3489183632020027E-2</v>
      </c>
      <c r="J4188" s="318">
        <v>0</v>
      </c>
      <c r="K4188" s="318" t="s">
        <v>634</v>
      </c>
      <c r="O4188" s="318">
        <v>0</v>
      </c>
      <c r="P4188" s="318">
        <v>0</v>
      </c>
      <c r="Q4188" s="318">
        <v>0</v>
      </c>
      <c r="R4188" s="318">
        <v>1</v>
      </c>
      <c r="S4188" s="318">
        <v>4.3478260869565216E-2</v>
      </c>
      <c r="T4188" s="318">
        <v>0</v>
      </c>
      <c r="U4188" s="318">
        <v>0</v>
      </c>
    </row>
    <row r="4189" spans="1:21" x14ac:dyDescent="0.2">
      <c r="A4189" s="318">
        <v>42660</v>
      </c>
      <c r="B4189" s="318">
        <v>632.10699499999998</v>
      </c>
      <c r="C4189" s="318">
        <v>-8.5332272873806982E-3</v>
      </c>
      <c r="D4189" s="318">
        <v>2.2776145210633173E-3</v>
      </c>
      <c r="E4189" s="318">
        <v>9.7812206548209216E-3</v>
      </c>
      <c r="F4189" s="318">
        <v>1.05336222436533E-2</v>
      </c>
      <c r="G4189" s="318">
        <v>9.5672277498295435E-5</v>
      </c>
      <c r="H4189" s="318">
        <v>1.0045589137321021E-4</v>
      </c>
      <c r="I4189" s="318">
        <v>1.8536922121632524E-2</v>
      </c>
      <c r="J4189" s="318">
        <v>0</v>
      </c>
      <c r="K4189" s="318" t="s">
        <v>634</v>
      </c>
      <c r="O4189" s="318">
        <v>0</v>
      </c>
      <c r="P4189" s="318">
        <v>0</v>
      </c>
      <c r="Q4189" s="318">
        <v>0</v>
      </c>
      <c r="R4189" s="318">
        <v>1</v>
      </c>
      <c r="S4189" s="318">
        <v>4.3478260869565216E-2</v>
      </c>
      <c r="T4189" s="318">
        <v>0</v>
      </c>
      <c r="U4189" s="318">
        <v>0</v>
      </c>
    </row>
    <row r="4190" spans="1:21" x14ac:dyDescent="0.2">
      <c r="A4190" s="318">
        <v>42661</v>
      </c>
      <c r="B4190" s="318">
        <v>633.70001200000002</v>
      </c>
      <c r="C4190" s="318">
        <v>2.5169995618743776E-3</v>
      </c>
      <c r="D4190" s="318">
        <v>2.8556423472762167E-3</v>
      </c>
      <c r="E4190" s="318">
        <v>9.3938689351812325E-3</v>
      </c>
      <c r="F4190" s="318">
        <v>1.0116474237887481E-2</v>
      </c>
      <c r="G4190" s="318">
        <v>8.8244773571362976E-5</v>
      </c>
      <c r="H4190" s="318">
        <v>9.2657012249931135E-5</v>
      </c>
      <c r="I4190" s="318">
        <v>1.4777845435054745E-2</v>
      </c>
      <c r="J4190" s="318">
        <v>0</v>
      </c>
      <c r="K4190" s="318" t="s">
        <v>634</v>
      </c>
      <c r="O4190" s="318">
        <v>0</v>
      </c>
      <c r="P4190" s="318">
        <v>0</v>
      </c>
      <c r="Q4190" s="318">
        <v>0</v>
      </c>
      <c r="R4190" s="318">
        <v>1</v>
      </c>
      <c r="S4190" s="318">
        <v>4.3478260869565216E-2</v>
      </c>
      <c r="T4190" s="318">
        <v>0</v>
      </c>
      <c r="U4190" s="318">
        <v>0</v>
      </c>
    </row>
    <row r="4191" spans="1:21" x14ac:dyDescent="0.2">
      <c r="A4191" s="318">
        <v>42662</v>
      </c>
      <c r="B4191" s="318">
        <v>638.13897699999995</v>
      </c>
      <c r="C4191" s="318">
        <v>6.980416645306721E-3</v>
      </c>
      <c r="D4191" s="318">
        <v>2.8350926762635664E-3</v>
      </c>
      <c r="E4191" s="318">
        <v>9.3838700391053916E-3</v>
      </c>
      <c r="F4191" s="318">
        <v>1.0105706195959652E-2</v>
      </c>
      <c r="G4191" s="318">
        <v>8.8057016910819832E-5</v>
      </c>
      <c r="H4191" s="318">
        <v>9.245986775636083E-5</v>
      </c>
      <c r="I4191" s="318">
        <v>1.7670183076547868E-2</v>
      </c>
      <c r="J4191" s="318">
        <v>0</v>
      </c>
      <c r="K4191" s="318" t="s">
        <v>634</v>
      </c>
      <c r="O4191" s="318">
        <v>0</v>
      </c>
      <c r="P4191" s="318">
        <v>0</v>
      </c>
      <c r="Q4191" s="318">
        <v>0</v>
      </c>
      <c r="R4191" s="318">
        <v>1</v>
      </c>
      <c r="S4191" s="318">
        <v>4.3478260869565216E-2</v>
      </c>
      <c r="T4191" s="318">
        <v>0</v>
      </c>
      <c r="U4191" s="318">
        <v>0</v>
      </c>
    </row>
    <row r="4192" spans="1:21" x14ac:dyDescent="0.2">
      <c r="A4192" s="318">
        <v>42663</v>
      </c>
      <c r="B4192" s="318">
        <v>638.30798300000004</v>
      </c>
      <c r="C4192" s="318">
        <v>2.6480693093220006E-4</v>
      </c>
      <c r="D4192" s="318">
        <v>2.3662374766292775E-3</v>
      </c>
      <c r="E4192" s="318">
        <v>9.247148084028739E-3</v>
      </c>
      <c r="F4192" s="318">
        <v>9.9584671674155644E-3</v>
      </c>
      <c r="G4192" s="318">
        <v>8.5509747687956386E-5</v>
      </c>
      <c r="H4192" s="318">
        <v>8.978523507235421E-5</v>
      </c>
      <c r="I4192" s="318">
        <v>1.986434884727302E-2</v>
      </c>
      <c r="J4192" s="318">
        <v>0</v>
      </c>
      <c r="K4192" s="318" t="s">
        <v>634</v>
      </c>
      <c r="O4192" s="318">
        <v>0</v>
      </c>
      <c r="P4192" s="318">
        <v>0</v>
      </c>
      <c r="Q4192" s="318">
        <v>0</v>
      </c>
      <c r="R4192" s="318">
        <v>1</v>
      </c>
      <c r="S4192" s="318">
        <v>4.3478260869565216E-2</v>
      </c>
      <c r="T4192" s="318">
        <v>0</v>
      </c>
      <c r="U4192" s="318">
        <v>0</v>
      </c>
    </row>
    <row r="4193" spans="1:21" x14ac:dyDescent="0.2">
      <c r="A4193" s="318">
        <v>42664</v>
      </c>
      <c r="B4193" s="318">
        <v>641.53002900000001</v>
      </c>
      <c r="C4193" s="318">
        <v>5.0350947181498577E-3</v>
      </c>
      <c r="D4193" s="318">
        <v>2.4657137596396932E-3</v>
      </c>
      <c r="E4193" s="318">
        <v>9.2649169300627367E-3</v>
      </c>
      <c r="F4193" s="318">
        <v>9.9776028477598696E-3</v>
      </c>
      <c r="G4193" s="318">
        <v>8.5838685720963139E-5</v>
      </c>
      <c r="H4193" s="318">
        <v>9.01306200070113E-5</v>
      </c>
      <c r="I4193" s="318">
        <v>2.0158923086086165E-2</v>
      </c>
      <c r="J4193" s="318">
        <v>0</v>
      </c>
      <c r="K4193" s="318" t="s">
        <v>634</v>
      </c>
      <c r="O4193" s="318">
        <v>0</v>
      </c>
      <c r="P4193" s="318">
        <v>0</v>
      </c>
      <c r="Q4193" s="318">
        <v>0</v>
      </c>
      <c r="R4193" s="318">
        <v>1</v>
      </c>
      <c r="S4193" s="318">
        <v>4.3478260869565216E-2</v>
      </c>
      <c r="T4193" s="318">
        <v>0</v>
      </c>
      <c r="U4193" s="318">
        <v>0</v>
      </c>
    </row>
    <row r="4194" spans="1:21" x14ac:dyDescent="0.2">
      <c r="A4194" s="318">
        <v>42667</v>
      </c>
      <c r="B4194" s="318">
        <v>642.03802499999995</v>
      </c>
      <c r="C4194" s="318">
        <v>7.9153734769233893E-4</v>
      </c>
      <c r="D4194" s="318">
        <v>2.4328676762057698E-3</v>
      </c>
      <c r="E4194" s="318">
        <v>9.2698027608436456E-3</v>
      </c>
      <c r="F4194" s="318">
        <v>9.9828645116777723E-3</v>
      </c>
      <c r="G4194" s="318">
        <v>8.5929243224944481E-5</v>
      </c>
      <c r="H4194" s="318">
        <v>9.0225705386191716E-5</v>
      </c>
      <c r="I4194" s="318">
        <v>2.2213592013066507E-2</v>
      </c>
      <c r="J4194" s="318">
        <v>0</v>
      </c>
      <c r="K4194" s="318" t="s">
        <v>634</v>
      </c>
      <c r="O4194" s="318">
        <v>0</v>
      </c>
      <c r="P4194" s="318">
        <v>0</v>
      </c>
      <c r="Q4194" s="318">
        <v>0</v>
      </c>
      <c r="R4194" s="318">
        <v>1</v>
      </c>
      <c r="S4194" s="318">
        <v>4.3478260869565216E-2</v>
      </c>
      <c r="T4194" s="318">
        <v>0</v>
      </c>
      <c r="U4194" s="318">
        <v>0</v>
      </c>
    </row>
    <row r="4195" spans="1:21" x14ac:dyDescent="0.2">
      <c r="A4195" s="318">
        <v>42668</v>
      </c>
      <c r="B4195" s="318">
        <v>645.92401099999995</v>
      </c>
      <c r="C4195" s="318">
        <v>6.0343359247299246E-3</v>
      </c>
      <c r="D4195" s="318">
        <v>2.0795664487501756E-3</v>
      </c>
      <c r="E4195" s="318">
        <v>8.9651443942548054E-3</v>
      </c>
      <c r="F4195" s="318">
        <v>9.6547708861205589E-3</v>
      </c>
      <c r="G4195" s="318">
        <v>8.0373814009838374E-5</v>
      </c>
      <c r="H4195" s="318">
        <v>8.4392504710330293E-5</v>
      </c>
      <c r="I4195" s="318">
        <v>2.0897518648376422E-2</v>
      </c>
      <c r="J4195" s="318">
        <v>0</v>
      </c>
      <c r="K4195" s="318" t="s">
        <v>634</v>
      </c>
      <c r="O4195" s="318">
        <v>0</v>
      </c>
      <c r="P4195" s="318">
        <v>0</v>
      </c>
      <c r="Q4195" s="318">
        <v>0</v>
      </c>
      <c r="R4195" s="318">
        <v>1</v>
      </c>
      <c r="S4195" s="318">
        <v>4.3478260869565216E-2</v>
      </c>
      <c r="T4195" s="318">
        <v>0</v>
      </c>
      <c r="U4195" s="318">
        <v>0</v>
      </c>
    </row>
    <row r="4196" spans="1:21" x14ac:dyDescent="0.2">
      <c r="A4196" s="318">
        <v>42669</v>
      </c>
      <c r="B4196" s="318">
        <v>633.44201699999996</v>
      </c>
      <c r="C4196" s="318">
        <v>-1.9513399279380745E-2</v>
      </c>
      <c r="D4196" s="318">
        <v>1.1917300274014431E-3</v>
      </c>
      <c r="E4196" s="318">
        <v>1.0120489261029859E-2</v>
      </c>
      <c r="F4196" s="318">
        <v>1.0898988434955232E-2</v>
      </c>
      <c r="G4196" s="318">
        <v>1.024243028826207E-4</v>
      </c>
      <c r="H4196" s="318">
        <v>1.0754551802675173E-4</v>
      </c>
      <c r="I4196" s="318">
        <v>2.0239328601507716E-2</v>
      </c>
      <c r="J4196" s="318">
        <v>0</v>
      </c>
      <c r="K4196" s="318" t="s">
        <v>634</v>
      </c>
      <c r="O4196" s="318">
        <v>0</v>
      </c>
      <c r="P4196" s="318">
        <v>0</v>
      </c>
      <c r="Q4196" s="318">
        <v>0</v>
      </c>
      <c r="R4196" s="318">
        <v>1</v>
      </c>
      <c r="S4196" s="318">
        <v>4.3478260869565216E-2</v>
      </c>
      <c r="T4196" s="318">
        <v>0</v>
      </c>
      <c r="U4196" s="318">
        <v>0</v>
      </c>
    </row>
    <row r="4197" spans="1:21" x14ac:dyDescent="0.2">
      <c r="A4197" s="318">
        <v>42670</v>
      </c>
      <c r="B4197" s="318">
        <v>642.77099599999997</v>
      </c>
      <c r="C4197" s="318">
        <v>1.4620043947933047E-2</v>
      </c>
      <c r="D4197" s="318">
        <v>2.5668045859781369E-3</v>
      </c>
      <c r="E4197" s="318">
        <v>9.8753474813650342E-3</v>
      </c>
      <c r="F4197" s="318">
        <v>1.063498959531619E-2</v>
      </c>
      <c r="G4197" s="318">
        <v>9.7522487877702734E-5</v>
      </c>
      <c r="H4197" s="318">
        <v>1.0239861227158787E-4</v>
      </c>
      <c r="I4197" s="318">
        <v>8.3897979144218985E-3</v>
      </c>
      <c r="J4197" s="318">
        <v>0</v>
      </c>
      <c r="K4197" s="318" t="s">
        <v>634</v>
      </c>
      <c r="O4197" s="318">
        <v>0</v>
      </c>
      <c r="P4197" s="318">
        <v>0</v>
      </c>
      <c r="Q4197" s="318">
        <v>0</v>
      </c>
      <c r="R4197" s="318">
        <v>1</v>
      </c>
      <c r="S4197" s="318">
        <v>4.3478260869565216E-2</v>
      </c>
      <c r="T4197" s="318">
        <v>0</v>
      </c>
      <c r="U4197" s="318">
        <v>0</v>
      </c>
    </row>
    <row r="4198" spans="1:21" x14ac:dyDescent="0.2">
      <c r="A4198" s="318">
        <v>42671</v>
      </c>
      <c r="B4198" s="318">
        <v>642.23498500000005</v>
      </c>
      <c r="C4198" s="318">
        <v>-8.3425453112769628E-4</v>
      </c>
      <c r="D4198" s="318">
        <v>2.8606191909181515E-3</v>
      </c>
      <c r="E4198" s="318">
        <v>9.6659114366891771E-3</v>
      </c>
      <c r="F4198" s="318">
        <v>1.0409443085665267E-2</v>
      </c>
      <c r="G4198" s="318">
        <v>9.3429843901918645E-5</v>
      </c>
      <c r="H4198" s="318">
        <v>9.8101336097014587E-5</v>
      </c>
      <c r="I4198" s="318">
        <v>2.0494201737714043E-2</v>
      </c>
      <c r="J4198" s="318">
        <v>0</v>
      </c>
      <c r="K4198" s="318" t="s">
        <v>634</v>
      </c>
      <c r="O4198" s="318">
        <v>0</v>
      </c>
      <c r="P4198" s="318">
        <v>0</v>
      </c>
      <c r="Q4198" s="318">
        <v>0</v>
      </c>
      <c r="R4198" s="318">
        <v>1</v>
      </c>
      <c r="S4198" s="318">
        <v>4.3478260869565216E-2</v>
      </c>
      <c r="T4198" s="318">
        <v>0</v>
      </c>
      <c r="U4198" s="318">
        <v>0</v>
      </c>
    </row>
    <row r="4199" spans="1:21" x14ac:dyDescent="0.2">
      <c r="A4199" s="318">
        <v>42674</v>
      </c>
      <c r="B4199" s="318">
        <v>638.20202600000005</v>
      </c>
      <c r="C4199" s="318">
        <v>-6.2993685775760352E-3</v>
      </c>
      <c r="D4199" s="318">
        <v>2.1964714084431484E-3</v>
      </c>
      <c r="E4199" s="318">
        <v>9.798782678898171E-3</v>
      </c>
      <c r="F4199" s="318">
        <v>1.0552535192659569E-2</v>
      </c>
      <c r="G4199" s="318">
        <v>9.6016141988274827E-5</v>
      </c>
      <c r="H4199" s="318">
        <v>1.0081694908768857E-4</v>
      </c>
      <c r="I4199" s="318">
        <v>2.2572879832001905E-2</v>
      </c>
      <c r="J4199" s="318">
        <v>0</v>
      </c>
      <c r="K4199" s="318" t="s">
        <v>634</v>
      </c>
      <c r="O4199" s="318">
        <v>0</v>
      </c>
      <c r="P4199" s="318">
        <v>0</v>
      </c>
      <c r="Q4199" s="318">
        <v>0</v>
      </c>
      <c r="R4199" s="318">
        <v>1</v>
      </c>
      <c r="S4199" s="318">
        <v>4.3478260869565216E-2</v>
      </c>
      <c r="T4199" s="318">
        <v>0</v>
      </c>
      <c r="U4199" s="318">
        <v>0</v>
      </c>
    </row>
    <row r="4200" spans="1:21" x14ac:dyDescent="0.2">
      <c r="A4200" s="318">
        <v>42675</v>
      </c>
      <c r="B4200" s="318">
        <v>639.59497099999999</v>
      </c>
      <c r="C4200" s="318">
        <v>2.1802298096477587E-3</v>
      </c>
      <c r="D4200" s="318">
        <v>1.2454191772248531E-3</v>
      </c>
      <c r="E4200" s="318">
        <v>8.6691765388891215E-3</v>
      </c>
      <c r="F4200" s="318">
        <v>9.3360362726498235E-3</v>
      </c>
      <c r="G4200" s="318">
        <v>7.5154621862425573E-5</v>
      </c>
      <c r="H4200" s="318">
        <v>7.8912352955546849E-5</v>
      </c>
      <c r="I4200" s="318">
        <v>1.8147586418775837E-2</v>
      </c>
      <c r="J4200" s="318">
        <v>0</v>
      </c>
      <c r="K4200" s="318" t="s">
        <v>634</v>
      </c>
      <c r="O4200" s="318">
        <v>0</v>
      </c>
      <c r="P4200" s="318">
        <v>0</v>
      </c>
      <c r="Q4200" s="318">
        <v>0</v>
      </c>
      <c r="R4200" s="318">
        <v>1</v>
      </c>
      <c r="S4200" s="318">
        <v>4.3478260869565216E-2</v>
      </c>
      <c r="T4200" s="318">
        <v>0</v>
      </c>
      <c r="U4200" s="318">
        <v>0</v>
      </c>
    </row>
    <row r="4201" spans="1:21" x14ac:dyDescent="0.2">
      <c r="A4201" s="318">
        <v>42676</v>
      </c>
      <c r="B4201" s="318">
        <v>626.703979</v>
      </c>
      <c r="C4201" s="318">
        <v>-2.0360811861344037E-2</v>
      </c>
      <c r="D4201" s="318">
        <v>3.059762131899883E-4</v>
      </c>
      <c r="E4201" s="318">
        <v>9.8687927976263672E-3</v>
      </c>
      <c r="F4201" s="318">
        <v>1.0627930705136087E-2</v>
      </c>
      <c r="G4201" s="318">
        <v>9.7393071282482068E-5</v>
      </c>
      <c r="H4201" s="318">
        <v>1.0226272484660618E-4</v>
      </c>
      <c r="I4201" s="318">
        <v>1.3345924250364056E-2</v>
      </c>
      <c r="J4201" s="318">
        <v>0</v>
      </c>
      <c r="K4201" s="318" t="s">
        <v>634</v>
      </c>
      <c r="O4201" s="318">
        <v>0</v>
      </c>
      <c r="P4201" s="318">
        <v>0</v>
      </c>
      <c r="Q4201" s="318">
        <v>0</v>
      </c>
      <c r="R4201" s="318">
        <v>1</v>
      </c>
      <c r="S4201" s="318">
        <v>4.3478260869565216E-2</v>
      </c>
      <c r="T4201" s="318">
        <v>0</v>
      </c>
      <c r="U4201" s="318">
        <v>0</v>
      </c>
    </row>
    <row r="4202" spans="1:21" x14ac:dyDescent="0.2">
      <c r="A4202" s="318">
        <v>42677</v>
      </c>
      <c r="B4202" s="318">
        <v>630.05902100000003</v>
      </c>
      <c r="C4202" s="318">
        <v>5.3391927836392312E-3</v>
      </c>
      <c r="D4202" s="318">
        <v>-1.2567091397920204E-4</v>
      </c>
      <c r="E4202" s="318">
        <v>9.408862443982223E-3</v>
      </c>
      <c r="F4202" s="318">
        <v>1.0132621093519317E-2</v>
      </c>
      <c r="G4202" s="318">
        <v>8.8526692489779128E-5</v>
      </c>
      <c r="H4202" s="318">
        <v>9.2953027114268082E-5</v>
      </c>
      <c r="I4202" s="318">
        <v>6.1223651197634251E-3</v>
      </c>
      <c r="J4202" s="318">
        <v>0</v>
      </c>
      <c r="K4202" s="318" t="s">
        <v>634</v>
      </c>
      <c r="O4202" s="318">
        <v>0</v>
      </c>
      <c r="P4202" s="318">
        <v>0</v>
      </c>
      <c r="Q4202" s="318">
        <v>0</v>
      </c>
      <c r="R4202" s="318">
        <v>1</v>
      </c>
      <c r="S4202" s="318">
        <v>4.3478260869565216E-2</v>
      </c>
      <c r="T4202" s="318">
        <v>0</v>
      </c>
      <c r="U4202" s="318">
        <v>0</v>
      </c>
    </row>
    <row r="4203" spans="1:21" x14ac:dyDescent="0.2">
      <c r="A4203" s="318">
        <v>42678</v>
      </c>
      <c r="B4203" s="318">
        <v>625.90197799999999</v>
      </c>
      <c r="C4203" s="318">
        <v>-6.6197249495755558E-3</v>
      </c>
      <c r="D4203" s="318">
        <v>-5.5007186122140849E-4</v>
      </c>
      <c r="E4203" s="318">
        <v>9.4949345831147492E-3</v>
      </c>
      <c r="F4203" s="318">
        <v>1.0225314166431267E-2</v>
      </c>
      <c r="G4203" s="318">
        <v>9.0153782737628472E-5</v>
      </c>
      <c r="H4203" s="318">
        <v>9.4661471874509906E-5</v>
      </c>
      <c r="I4203" s="318">
        <v>7.9209032782521071E-3</v>
      </c>
      <c r="J4203" s="318">
        <v>0</v>
      </c>
      <c r="K4203" s="318" t="s">
        <v>634</v>
      </c>
      <c r="O4203" s="318">
        <v>0</v>
      </c>
      <c r="P4203" s="318">
        <v>0</v>
      </c>
      <c r="Q4203" s="318">
        <v>0</v>
      </c>
      <c r="R4203" s="318">
        <v>1</v>
      </c>
      <c r="S4203" s="318">
        <v>4.3478260869565216E-2</v>
      </c>
      <c r="T4203" s="318">
        <v>0</v>
      </c>
      <c r="U4203" s="318">
        <v>0</v>
      </c>
    </row>
    <row r="4204" spans="1:21" x14ac:dyDescent="0.2">
      <c r="A4204" s="318">
        <v>42681</v>
      </c>
      <c r="B4204" s="318">
        <v>633.10400400000003</v>
      </c>
      <c r="C4204" s="318">
        <v>1.1440937790496656E-2</v>
      </c>
      <c r="D4204" s="318">
        <v>2.8024957111344288E-4</v>
      </c>
      <c r="E4204" s="318">
        <v>9.7537832944903976E-3</v>
      </c>
      <c r="F4204" s="318">
        <v>1.0504074317143505E-2</v>
      </c>
      <c r="G4204" s="318">
        <v>9.5136288555879947E-5</v>
      </c>
      <c r="H4204" s="318">
        <v>9.9893102983673944E-5</v>
      </c>
      <c r="I4204" s="318">
        <v>2.9577264283878308E-3</v>
      </c>
      <c r="J4204" s="318">
        <v>0</v>
      </c>
      <c r="K4204" s="318" t="s">
        <v>634</v>
      </c>
      <c r="O4204" s="318">
        <v>0</v>
      </c>
      <c r="P4204" s="318">
        <v>0</v>
      </c>
      <c r="Q4204" s="318">
        <v>0</v>
      </c>
      <c r="R4204" s="318">
        <v>1</v>
      </c>
      <c r="S4204" s="318">
        <v>4.3478260869565216E-2</v>
      </c>
      <c r="T4204" s="318">
        <v>0</v>
      </c>
      <c r="U4204" s="318">
        <v>0</v>
      </c>
    </row>
    <row r="4205" spans="1:21" x14ac:dyDescent="0.2">
      <c r="A4205" s="318">
        <v>42682</v>
      </c>
      <c r="B4205" s="318">
        <v>635.455017</v>
      </c>
      <c r="C4205" s="318">
        <v>3.7065925238960007E-3</v>
      </c>
      <c r="D4205" s="318">
        <v>-3.0588003775776162E-4</v>
      </c>
      <c r="E4205" s="318">
        <v>9.1094973201554987E-3</v>
      </c>
      <c r="F4205" s="318">
        <v>9.8102278832443834E-3</v>
      </c>
      <c r="G4205" s="318">
        <v>8.2982941425920224E-5</v>
      </c>
      <c r="H4205" s="318">
        <v>8.7132088497216234E-5</v>
      </c>
      <c r="I4205" s="318">
        <v>1.022303326349634E-2</v>
      </c>
      <c r="J4205" s="318">
        <v>0</v>
      </c>
      <c r="K4205" s="318" t="s">
        <v>634</v>
      </c>
      <c r="O4205" s="318">
        <v>0</v>
      </c>
      <c r="P4205" s="318">
        <v>0</v>
      </c>
      <c r="Q4205" s="318">
        <v>0</v>
      </c>
      <c r="R4205" s="318">
        <v>1</v>
      </c>
      <c r="S4205" s="318">
        <v>4.3478260869565216E-2</v>
      </c>
      <c r="T4205" s="318">
        <v>0</v>
      </c>
      <c r="U4205" s="318">
        <v>0</v>
      </c>
    </row>
    <row r="4206" spans="1:21" x14ac:dyDescent="0.2">
      <c r="A4206" s="318">
        <v>42683</v>
      </c>
      <c r="B4206" s="318">
        <v>637.83697500000005</v>
      </c>
      <c r="C4206" s="318">
        <v>3.741421125028831E-3</v>
      </c>
      <c r="D4206" s="318">
        <v>-5.3502121773759557E-5</v>
      </c>
      <c r="E4206" s="318">
        <v>9.1464003677208736E-3</v>
      </c>
      <c r="F4206" s="318">
        <v>9.8499696267763254E-3</v>
      </c>
      <c r="G4206" s="318">
        <v>8.3656639686644543E-5</v>
      </c>
      <c r="H4206" s="318">
        <v>8.7839471670976769E-5</v>
      </c>
      <c r="I4206" s="318">
        <v>1.048695731840228E-2</v>
      </c>
      <c r="J4206" s="318">
        <v>0</v>
      </c>
      <c r="K4206" s="318" t="s">
        <v>634</v>
      </c>
      <c r="O4206" s="318">
        <v>0</v>
      </c>
      <c r="P4206" s="318">
        <v>0</v>
      </c>
      <c r="Q4206" s="318">
        <v>0</v>
      </c>
      <c r="R4206" s="318">
        <v>1</v>
      </c>
      <c r="S4206" s="318">
        <v>4.3478260869565216E-2</v>
      </c>
      <c r="T4206" s="318">
        <v>0</v>
      </c>
      <c r="U4206" s="318">
        <v>0</v>
      </c>
    </row>
    <row r="4207" spans="1:21" x14ac:dyDescent="0.2">
      <c r="A4207" s="318">
        <v>42684</v>
      </c>
      <c r="B4207" s="318">
        <v>645.99298099999999</v>
      </c>
      <c r="C4207" s="318">
        <v>1.2705912784171491E-2</v>
      </c>
      <c r="D4207" s="318">
        <v>8.107943038665079E-4</v>
      </c>
      <c r="E4207" s="318">
        <v>9.4635813916550023E-3</v>
      </c>
      <c r="F4207" s="318">
        <v>1.0191549191013078E-2</v>
      </c>
      <c r="G4207" s="318">
        <v>8.9559372756478829E-5</v>
      </c>
      <c r="H4207" s="318">
        <v>9.4037341394302769E-5</v>
      </c>
      <c r="I4207" s="318">
        <v>1.1142896916655527E-2</v>
      </c>
      <c r="J4207" s="318">
        <v>0</v>
      </c>
      <c r="K4207" s="318" t="s">
        <v>634</v>
      </c>
      <c r="O4207" s="318">
        <v>0</v>
      </c>
      <c r="P4207" s="318">
        <v>0</v>
      </c>
      <c r="Q4207" s="318">
        <v>0</v>
      </c>
      <c r="R4207" s="318">
        <v>1</v>
      </c>
      <c r="S4207" s="318">
        <v>4.3478260869565216E-2</v>
      </c>
      <c r="T4207" s="318">
        <v>0</v>
      </c>
      <c r="U4207" s="318">
        <v>0</v>
      </c>
    </row>
    <row r="4208" spans="1:21" x14ac:dyDescent="0.2">
      <c r="A4208" s="318">
        <v>42685</v>
      </c>
      <c r="B4208" s="318">
        <v>640.283997</v>
      </c>
      <c r="C4208" s="318">
        <v>-8.8768151581137614E-3</v>
      </c>
      <c r="D4208" s="318">
        <v>7.2375632747711583E-4</v>
      </c>
      <c r="E4208" s="318">
        <v>9.5475166939089171E-3</v>
      </c>
      <c r="F4208" s="318">
        <v>1.0281941054978833E-2</v>
      </c>
      <c r="G4208" s="318">
        <v>9.1155075020469468E-5</v>
      </c>
      <c r="H4208" s="318">
        <v>9.5712828771492942E-5</v>
      </c>
      <c r="I4208" s="318">
        <v>1.8056540078833439E-2</v>
      </c>
      <c r="J4208" s="318">
        <v>0</v>
      </c>
      <c r="K4208" s="318" t="s">
        <v>634</v>
      </c>
      <c r="O4208" s="318">
        <v>0</v>
      </c>
      <c r="P4208" s="318">
        <v>0</v>
      </c>
      <c r="Q4208" s="318">
        <v>0</v>
      </c>
      <c r="R4208" s="318">
        <v>1</v>
      </c>
      <c r="S4208" s="318">
        <v>4.3478260869565216E-2</v>
      </c>
      <c r="T4208" s="318">
        <v>0</v>
      </c>
      <c r="U4208" s="318">
        <v>0</v>
      </c>
    </row>
    <row r="4209" spans="1:21" x14ac:dyDescent="0.2">
      <c r="A4209" s="318">
        <v>42688</v>
      </c>
      <c r="B4209" s="318">
        <v>638.82598900000005</v>
      </c>
      <c r="C4209" s="318">
        <v>-2.2797236319220759E-3</v>
      </c>
      <c r="D4209" s="318">
        <v>9.7152219860849112E-5</v>
      </c>
      <c r="E4209" s="318">
        <v>9.2756371490265097E-3</v>
      </c>
      <c r="F4209" s="318">
        <v>9.989147698951626E-3</v>
      </c>
      <c r="G4209" s="318">
        <v>8.6037444520400621E-5</v>
      </c>
      <c r="H4209" s="318">
        <v>9.0339316746420654E-5</v>
      </c>
      <c r="I4209" s="318">
        <v>1.5632338443596846E-2</v>
      </c>
      <c r="J4209" s="318">
        <v>0</v>
      </c>
      <c r="K4209" s="318" t="s">
        <v>634</v>
      </c>
      <c r="O4209" s="318">
        <v>0</v>
      </c>
      <c r="P4209" s="318">
        <v>0</v>
      </c>
      <c r="Q4209" s="318">
        <v>0</v>
      </c>
      <c r="R4209" s="318">
        <v>1</v>
      </c>
      <c r="S4209" s="318">
        <v>4.3478260869565216E-2</v>
      </c>
      <c r="T4209" s="318">
        <v>0</v>
      </c>
      <c r="U4209" s="318">
        <v>0</v>
      </c>
    </row>
    <row r="4210" spans="1:21" x14ac:dyDescent="0.2">
      <c r="A4210" s="318">
        <v>42689</v>
      </c>
      <c r="B4210" s="318">
        <v>646.59600799999998</v>
      </c>
      <c r="C4210" s="318">
        <v>1.2089591831460101E-2</v>
      </c>
      <c r="D4210" s="318">
        <v>1.0791912255199347E-3</v>
      </c>
      <c r="E4210" s="318">
        <v>9.4069964256012634E-3</v>
      </c>
      <c r="F4210" s="318">
        <v>1.0130611535262898E-2</v>
      </c>
      <c r="G4210" s="318">
        <v>8.8491581751274951E-5</v>
      </c>
      <c r="H4210" s="318">
        <v>9.2916160838838697E-5</v>
      </c>
      <c r="I4210" s="318">
        <v>1.4927743985752882E-2</v>
      </c>
      <c r="J4210" s="318">
        <v>0</v>
      </c>
      <c r="K4210" s="318" t="s">
        <v>634</v>
      </c>
      <c r="O4210" s="318">
        <v>0</v>
      </c>
      <c r="P4210" s="318">
        <v>0</v>
      </c>
      <c r="Q4210" s="318">
        <v>0</v>
      </c>
      <c r="R4210" s="318">
        <v>1</v>
      </c>
      <c r="S4210" s="318">
        <v>4.3478260869565216E-2</v>
      </c>
      <c r="T4210" s="318">
        <v>0</v>
      </c>
      <c r="U4210" s="318">
        <v>0</v>
      </c>
    </row>
    <row r="4211" spans="1:21" x14ac:dyDescent="0.2">
      <c r="A4211" s="318">
        <v>42691</v>
      </c>
      <c r="B4211" s="318">
        <v>647.80200200000002</v>
      </c>
      <c r="C4211" s="318">
        <v>1.8634057525512521E-3</v>
      </c>
      <c r="D4211" s="318">
        <v>1.0480677107902621E-3</v>
      </c>
      <c r="E4211" s="318">
        <v>9.4030819216394789E-3</v>
      </c>
      <c r="F4211" s="318">
        <v>1.0126395915611746E-2</v>
      </c>
      <c r="G4211" s="318">
        <v>8.8417949625063186E-5</v>
      </c>
      <c r="H4211" s="318">
        <v>9.2838847106316348E-5</v>
      </c>
      <c r="I4211" s="318">
        <v>2.2157143906541808E-2</v>
      </c>
      <c r="J4211" s="318">
        <v>0</v>
      </c>
      <c r="K4211" s="318" t="s">
        <v>634</v>
      </c>
      <c r="O4211" s="318">
        <v>0</v>
      </c>
      <c r="P4211" s="318">
        <v>0</v>
      </c>
      <c r="Q4211" s="318">
        <v>0</v>
      </c>
      <c r="R4211" s="318">
        <v>1</v>
      </c>
      <c r="S4211" s="318">
        <v>4.3478260869565216E-2</v>
      </c>
      <c r="T4211" s="318">
        <v>0</v>
      </c>
      <c r="U4211" s="318">
        <v>0</v>
      </c>
    </row>
    <row r="4212" spans="1:21" x14ac:dyDescent="0.2">
      <c r="A4212" s="318">
        <v>42692</v>
      </c>
      <c r="B4212" s="318">
        <v>647.67999299999997</v>
      </c>
      <c r="C4212" s="318">
        <v>-1.8836078128710323E-4</v>
      </c>
      <c r="D4212" s="318">
        <v>7.0669735714293713E-4</v>
      </c>
      <c r="E4212" s="318">
        <v>9.3065777167310286E-3</v>
      </c>
      <c r="F4212" s="318">
        <v>1.0022468310325723E-2</v>
      </c>
      <c r="G4212" s="318">
        <v>8.6612388797554525E-5</v>
      </c>
      <c r="H4212" s="318">
        <v>9.0943008237432261E-5</v>
      </c>
      <c r="I4212" s="318">
        <v>2.4894234192860163E-2</v>
      </c>
      <c r="J4212" s="318">
        <v>0</v>
      </c>
      <c r="K4212" s="318" t="s">
        <v>634</v>
      </c>
      <c r="O4212" s="318">
        <v>0</v>
      </c>
      <c r="P4212" s="318">
        <v>0</v>
      </c>
      <c r="Q4212" s="318">
        <v>0</v>
      </c>
      <c r="R4212" s="318">
        <v>1</v>
      </c>
      <c r="S4212" s="318">
        <v>4.3478260869565216E-2</v>
      </c>
      <c r="T4212" s="318">
        <v>0</v>
      </c>
      <c r="U4212" s="318">
        <v>0</v>
      </c>
    </row>
    <row r="4213" spans="1:21" x14ac:dyDescent="0.2">
      <c r="A4213" s="318">
        <v>42695</v>
      </c>
      <c r="B4213" s="318">
        <v>653.38299600000005</v>
      </c>
      <c r="C4213" s="318">
        <v>8.7667385420433456E-3</v>
      </c>
      <c r="D4213" s="318">
        <v>1.1115512433863251E-3</v>
      </c>
      <c r="E4213" s="318">
        <v>9.4698857771656122E-3</v>
      </c>
      <c r="F4213" s="318">
        <v>1.0198338529255275E-2</v>
      </c>
      <c r="G4213" s="318">
        <v>8.9678736632563545E-5</v>
      </c>
      <c r="H4213" s="318">
        <v>9.4162673464191733E-5</v>
      </c>
      <c r="I4213" s="318">
        <v>2.2759782215250143E-2</v>
      </c>
      <c r="J4213" s="318">
        <v>0</v>
      </c>
      <c r="K4213" s="318" t="s">
        <v>634</v>
      </c>
      <c r="O4213" s="318">
        <v>0</v>
      </c>
      <c r="P4213" s="318">
        <v>0</v>
      </c>
      <c r="Q4213" s="318">
        <v>0</v>
      </c>
      <c r="R4213" s="318">
        <v>1</v>
      </c>
      <c r="S4213" s="318">
        <v>4.3478260869565216E-2</v>
      </c>
      <c r="T4213" s="318">
        <v>0</v>
      </c>
      <c r="U4213" s="318">
        <v>0</v>
      </c>
    </row>
    <row r="4214" spans="1:21" x14ac:dyDescent="0.2">
      <c r="A4214" s="318">
        <v>42696</v>
      </c>
      <c r="B4214" s="318">
        <v>657.05499299999997</v>
      </c>
      <c r="C4214" s="318">
        <v>5.6042432248122939E-3</v>
      </c>
      <c r="D4214" s="318">
        <v>1.1386535532273935E-3</v>
      </c>
      <c r="E4214" s="318">
        <v>9.4824822574411053E-3</v>
      </c>
      <c r="F4214" s="318">
        <v>1.0211903969551959E-2</v>
      </c>
      <c r="G4214" s="318">
        <v>8.9917469762685348E-5</v>
      </c>
      <c r="H4214" s="318">
        <v>9.4413343250819619E-5</v>
      </c>
      <c r="I4214" s="318">
        <v>2.7612112201321079E-2</v>
      </c>
      <c r="J4214" s="318">
        <v>0</v>
      </c>
      <c r="K4214" s="318" t="s">
        <v>634</v>
      </c>
      <c r="O4214" s="318">
        <v>0</v>
      </c>
      <c r="P4214" s="318">
        <v>0</v>
      </c>
      <c r="Q4214" s="318">
        <v>0</v>
      </c>
      <c r="R4214" s="318">
        <v>1</v>
      </c>
      <c r="S4214" s="318">
        <v>4.3478260869565216E-2</v>
      </c>
      <c r="T4214" s="318">
        <v>0</v>
      </c>
      <c r="U4214" s="318">
        <v>0</v>
      </c>
    </row>
    <row r="4215" spans="1:21" x14ac:dyDescent="0.2">
      <c r="A4215" s="318">
        <v>42697</v>
      </c>
      <c r="B4215" s="318">
        <v>656.955017</v>
      </c>
      <c r="C4215" s="318">
        <v>-1.5216931291549314E-4</v>
      </c>
      <c r="D4215" s="318">
        <v>1.0937151408174966E-3</v>
      </c>
      <c r="E4215" s="318">
        <v>9.4864448572323738E-3</v>
      </c>
      <c r="F4215" s="318">
        <v>1.0216171384711786E-2</v>
      </c>
      <c r="G4215" s="318">
        <v>8.999263602931056E-5</v>
      </c>
      <c r="H4215" s="318">
        <v>9.4492267830776087E-5</v>
      </c>
      <c r="I4215" s="318">
        <v>2.8295531368358006E-2</v>
      </c>
      <c r="J4215" s="318">
        <v>0</v>
      </c>
      <c r="K4215" s="318" t="s">
        <v>634</v>
      </c>
      <c r="O4215" s="318">
        <v>0</v>
      </c>
      <c r="P4215" s="318">
        <v>0</v>
      </c>
      <c r="Q4215" s="318">
        <v>0</v>
      </c>
      <c r="R4215" s="318">
        <v>1</v>
      </c>
      <c r="S4215" s="318">
        <v>4.3478260869565216E-2</v>
      </c>
      <c r="T4215" s="318">
        <v>0</v>
      </c>
      <c r="U4215" s="318">
        <v>0</v>
      </c>
    </row>
    <row r="4216" spans="1:21" x14ac:dyDescent="0.2">
      <c r="A4216" s="318">
        <v>42698</v>
      </c>
      <c r="B4216" s="318">
        <v>658.546021</v>
      </c>
      <c r="C4216" s="318">
        <v>2.4188574995711596E-3</v>
      </c>
      <c r="D4216" s="318">
        <v>9.2154950152422191E-4</v>
      </c>
      <c r="E4216" s="318">
        <v>9.4249045829979845E-3</v>
      </c>
      <c r="F4216" s="318">
        <v>1.0149897243228598E-2</v>
      </c>
      <c r="G4216" s="318">
        <v>8.8828826398616419E-5</v>
      </c>
      <c r="H4216" s="318">
        <v>9.3270267718547248E-5</v>
      </c>
      <c r="I4216" s="318">
        <v>2.7872478940642254E-2</v>
      </c>
      <c r="J4216" s="318">
        <v>0</v>
      </c>
      <c r="K4216" s="318" t="s">
        <v>634</v>
      </c>
      <c r="O4216" s="318">
        <v>0</v>
      </c>
      <c r="P4216" s="318">
        <v>0</v>
      </c>
      <c r="Q4216" s="318">
        <v>0</v>
      </c>
      <c r="R4216" s="318">
        <v>1</v>
      </c>
      <c r="S4216" s="318">
        <v>4.3478260869565216E-2</v>
      </c>
      <c r="T4216" s="318">
        <v>0</v>
      </c>
      <c r="U4216" s="318">
        <v>0</v>
      </c>
    </row>
    <row r="4217" spans="1:21" x14ac:dyDescent="0.2">
      <c r="A4217" s="318">
        <v>42699</v>
      </c>
      <c r="B4217" s="318">
        <v>658.43902600000001</v>
      </c>
      <c r="C4217" s="318">
        <v>-1.6248476090009414E-4</v>
      </c>
      <c r="D4217" s="318">
        <v>1.843021621451872E-3</v>
      </c>
      <c r="E4217" s="318">
        <v>8.1924758112317479E-3</v>
      </c>
      <c r="F4217" s="318">
        <v>8.8226662582495743E-3</v>
      </c>
      <c r="G4217" s="318">
        <v>6.7116659917617282E-5</v>
      </c>
      <c r="H4217" s="318">
        <v>7.0472492913498143E-5</v>
      </c>
      <c r="I4217" s="318">
        <v>2.431465831030849E-2</v>
      </c>
      <c r="J4217" s="318">
        <v>0</v>
      </c>
      <c r="K4217" s="318" t="s">
        <v>634</v>
      </c>
      <c r="O4217" s="318">
        <v>0</v>
      </c>
      <c r="P4217" s="318">
        <v>0</v>
      </c>
      <c r="Q4217" s="318">
        <v>0</v>
      </c>
      <c r="R4217" s="318">
        <v>1</v>
      </c>
      <c r="S4217" s="318">
        <v>4.3478260869565216E-2</v>
      </c>
      <c r="T4217" s="318">
        <v>0</v>
      </c>
      <c r="U4217" s="318">
        <v>0</v>
      </c>
    </row>
    <row r="4218" spans="1:21" x14ac:dyDescent="0.2">
      <c r="A4218" s="318">
        <v>42702</v>
      </c>
      <c r="B4218" s="318">
        <v>654.862976</v>
      </c>
      <c r="C4218" s="318">
        <v>-5.4459047998423639E-3</v>
      </c>
      <c r="D4218" s="318">
        <v>8.8750025251018577E-4</v>
      </c>
      <c r="E4218" s="318">
        <v>7.7879262463745767E-3</v>
      </c>
      <c r="F4218" s="318">
        <v>8.3869974960956977E-3</v>
      </c>
      <c r="G4218" s="318">
        <v>6.0651795218970005E-5</v>
      </c>
      <c r="H4218" s="318">
        <v>6.3684384979918504E-5</v>
      </c>
      <c r="I4218" s="318">
        <v>2.729019885585024E-2</v>
      </c>
      <c r="J4218" s="318">
        <v>0</v>
      </c>
      <c r="K4218" s="318" t="s">
        <v>634</v>
      </c>
      <c r="O4218" s="318">
        <v>0</v>
      </c>
      <c r="P4218" s="318">
        <v>0</v>
      </c>
      <c r="Q4218" s="318">
        <v>0</v>
      </c>
      <c r="R4218" s="318">
        <v>1</v>
      </c>
      <c r="S4218" s="318">
        <v>4.3478260869565216E-2</v>
      </c>
      <c r="T4218" s="318">
        <v>0</v>
      </c>
      <c r="U4218" s="318">
        <v>0</v>
      </c>
    </row>
    <row r="4219" spans="1:21" x14ac:dyDescent="0.2">
      <c r="A4219" s="318">
        <v>42704</v>
      </c>
      <c r="B4219" s="318">
        <v>656.63397199999997</v>
      </c>
      <c r="C4219" s="318">
        <v>1.0463641764861744E-2</v>
      </c>
      <c r="D4219" s="318">
        <v>1.3558025999712408E-3</v>
      </c>
      <c r="E4219" s="318">
        <v>8.1251064998810064E-3</v>
      </c>
      <c r="F4219" s="318">
        <v>8.7501146921795444E-3</v>
      </c>
      <c r="G4219" s="318">
        <v>6.6017355634408588E-5</v>
      </c>
      <c r="H4219" s="318">
        <v>6.9318223416129024E-5</v>
      </c>
      <c r="I4219" s="318">
        <v>2.2166748334691403E-2</v>
      </c>
      <c r="J4219" s="318">
        <v>0</v>
      </c>
      <c r="K4219" s="318" t="s">
        <v>634</v>
      </c>
      <c r="O4219" s="318">
        <v>0</v>
      </c>
      <c r="P4219" s="318">
        <v>0</v>
      </c>
      <c r="Q4219" s="318">
        <v>0</v>
      </c>
      <c r="R4219" s="318">
        <v>2</v>
      </c>
      <c r="S4219" s="318">
        <v>8.6956521739130432E-2</v>
      </c>
      <c r="T4219" s="318">
        <v>0</v>
      </c>
      <c r="U4219" s="318">
        <v>0</v>
      </c>
    </row>
    <row r="4220" spans="1:21" x14ac:dyDescent="0.2">
      <c r="A4220" s="318">
        <v>42705</v>
      </c>
      <c r="B4220" s="318">
        <v>662.78997800000002</v>
      </c>
      <c r="C4220" s="318">
        <v>9.3314217460965972E-3</v>
      </c>
      <c r="D4220" s="318">
        <v>1.6963355493259478E-3</v>
      </c>
      <c r="E4220" s="318">
        <v>8.3091597551937738E-3</v>
      </c>
      <c r="F4220" s="318">
        <v>8.9483258902086794E-3</v>
      </c>
      <c r="G4220" s="318">
        <v>6.9042135837331869E-5</v>
      </c>
      <c r="H4220" s="318">
        <v>7.2494242629198472E-5</v>
      </c>
      <c r="I4220" s="318">
        <v>2.7642371400126559E-2</v>
      </c>
      <c r="J4220" s="318">
        <v>0</v>
      </c>
      <c r="K4220" s="318" t="s">
        <v>634</v>
      </c>
      <c r="O4220" s="318">
        <v>0</v>
      </c>
      <c r="P4220" s="318">
        <v>0</v>
      </c>
      <c r="Q4220" s="318">
        <v>0</v>
      </c>
      <c r="R4220" s="318">
        <v>2</v>
      </c>
      <c r="S4220" s="318">
        <v>8.6956521739130432E-2</v>
      </c>
      <c r="T4220" s="318">
        <v>0</v>
      </c>
      <c r="U4220" s="318">
        <v>0</v>
      </c>
    </row>
    <row r="4221" spans="1:21" x14ac:dyDescent="0.2">
      <c r="A4221" s="318">
        <v>42706</v>
      </c>
      <c r="B4221" s="318">
        <v>657.54699700000003</v>
      </c>
      <c r="C4221" s="318">
        <v>-7.941924913566616E-3</v>
      </c>
      <c r="D4221" s="318">
        <v>2.2877111182677294E-3</v>
      </c>
      <c r="E4221" s="318">
        <v>6.9995599978384523E-3</v>
      </c>
      <c r="F4221" s="318">
        <v>7.5379876899798713E-3</v>
      </c>
      <c r="G4221" s="318">
        <v>4.8993840163340229E-5</v>
      </c>
      <c r="H4221" s="318">
        <v>5.1443532171507242E-5</v>
      </c>
      <c r="I4221" s="318">
        <v>2.6796619215283399E-2</v>
      </c>
      <c r="J4221" s="318">
        <v>0</v>
      </c>
      <c r="K4221" s="318" t="s">
        <v>634</v>
      </c>
      <c r="O4221" s="318">
        <v>0</v>
      </c>
      <c r="P4221" s="318">
        <v>0</v>
      </c>
      <c r="Q4221" s="318">
        <v>0</v>
      </c>
      <c r="R4221" s="318">
        <v>2</v>
      </c>
      <c r="S4221" s="318">
        <v>8.6956521739130432E-2</v>
      </c>
      <c r="T4221" s="318">
        <v>0</v>
      </c>
      <c r="U4221" s="318">
        <v>0</v>
      </c>
    </row>
    <row r="4222" spans="1:21" x14ac:dyDescent="0.2">
      <c r="A4222" s="318">
        <v>42709</v>
      </c>
      <c r="B4222" s="318">
        <v>663.65502900000001</v>
      </c>
      <c r="C4222" s="318">
        <v>9.2462400085355518E-3</v>
      </c>
      <c r="D4222" s="318">
        <v>2.473760986119935E-3</v>
      </c>
      <c r="E4222" s="318">
        <v>7.13533279395402E-3</v>
      </c>
      <c r="F4222" s="318">
        <v>7.6842045473350983E-3</v>
      </c>
      <c r="G4222" s="318">
        <v>5.091297408047568E-5</v>
      </c>
      <c r="H4222" s="318">
        <v>5.3458622784499463E-5</v>
      </c>
      <c r="I4222" s="318">
        <v>2.717304507597847E-2</v>
      </c>
      <c r="J4222" s="318">
        <v>0</v>
      </c>
      <c r="K4222" s="318" t="s">
        <v>634</v>
      </c>
      <c r="O4222" s="318">
        <v>0</v>
      </c>
      <c r="P4222" s="318">
        <v>0</v>
      </c>
      <c r="Q4222" s="318">
        <v>0</v>
      </c>
      <c r="R4222" s="318">
        <v>2</v>
      </c>
      <c r="S4222" s="318">
        <v>8.6956521739130432E-2</v>
      </c>
      <c r="T4222" s="318">
        <v>0</v>
      </c>
      <c r="U4222" s="318">
        <v>0</v>
      </c>
    </row>
    <row r="4223" spans="1:21" x14ac:dyDescent="0.2">
      <c r="A4223" s="318">
        <v>42710</v>
      </c>
      <c r="B4223" s="318">
        <v>663.10400400000003</v>
      </c>
      <c r="C4223" s="318">
        <v>-8.3063317147461424E-4</v>
      </c>
      <c r="D4223" s="318">
        <v>2.7494320231723607E-3</v>
      </c>
      <c r="E4223" s="318">
        <v>6.873467578164265E-3</v>
      </c>
      <c r="F4223" s="318">
        <v>7.4021958534076695E-3</v>
      </c>
      <c r="G4223" s="318">
        <v>4.7244556548075323E-5</v>
      </c>
      <c r="H4223" s="318">
        <v>4.9606784375479091E-5</v>
      </c>
      <c r="I4223" s="318">
        <v>2.9218910112600971E-2</v>
      </c>
      <c r="J4223" s="318">
        <v>0</v>
      </c>
      <c r="K4223" s="318" t="s">
        <v>634</v>
      </c>
      <c r="O4223" s="318">
        <v>0</v>
      </c>
      <c r="P4223" s="318">
        <v>0</v>
      </c>
      <c r="Q4223" s="318">
        <v>0</v>
      </c>
      <c r="R4223" s="318">
        <v>2</v>
      </c>
      <c r="S4223" s="318">
        <v>8.6956521739130432E-2</v>
      </c>
      <c r="T4223" s="318">
        <v>0</v>
      </c>
      <c r="U4223" s="318">
        <v>0</v>
      </c>
    </row>
    <row r="4224" spans="1:21" x14ac:dyDescent="0.2">
      <c r="A4224" s="318">
        <v>42711</v>
      </c>
      <c r="B4224" s="318">
        <v>669.466003</v>
      </c>
      <c r="C4224" s="318">
        <v>9.5485374940392897E-3</v>
      </c>
      <c r="D4224" s="318">
        <v>2.6593177233410576E-3</v>
      </c>
      <c r="E4224" s="318">
        <v>6.7653756781657429E-3</v>
      </c>
      <c r="F4224" s="318">
        <v>7.2857891918707996E-3</v>
      </c>
      <c r="G4224" s="318">
        <v>4.577030806671659E-5</v>
      </c>
      <c r="H4224" s="318">
        <v>4.8058823470052421E-5</v>
      </c>
      <c r="I4224" s="318">
        <v>2.7687828746650513E-2</v>
      </c>
      <c r="J4224" s="318">
        <v>0</v>
      </c>
      <c r="K4224" s="318" t="s">
        <v>634</v>
      </c>
      <c r="O4224" s="318">
        <v>0</v>
      </c>
      <c r="P4224" s="318">
        <v>0</v>
      </c>
      <c r="Q4224" s="318">
        <v>0</v>
      </c>
      <c r="R4224" s="318">
        <v>2</v>
      </c>
      <c r="S4224" s="318">
        <v>8.6956521739130432E-2</v>
      </c>
      <c r="T4224" s="318">
        <v>0</v>
      </c>
      <c r="U4224" s="318">
        <v>0</v>
      </c>
    </row>
    <row r="4225" spans="1:21" x14ac:dyDescent="0.2">
      <c r="A4225" s="318">
        <v>42712</v>
      </c>
      <c r="B4225" s="318">
        <v>677.86199999999997</v>
      </c>
      <c r="C4225" s="318">
        <v>1.2463343244783581E-2</v>
      </c>
      <c r="D4225" s="318">
        <v>3.0763058529071326E-3</v>
      </c>
      <c r="E4225" s="318">
        <v>7.0949870759127228E-3</v>
      </c>
      <c r="F4225" s="318">
        <v>7.6407553125213933E-3</v>
      </c>
      <c r="G4225" s="318">
        <v>5.0338841607368572E-5</v>
      </c>
      <c r="H4225" s="318">
        <v>5.2855783687737E-5</v>
      </c>
      <c r="I4225" s="318">
        <v>3.0504582422742375E-2</v>
      </c>
      <c r="J4225" s="318">
        <v>0</v>
      </c>
      <c r="K4225" s="318" t="s">
        <v>634</v>
      </c>
      <c r="O4225" s="318">
        <v>0</v>
      </c>
      <c r="P4225" s="318">
        <v>0</v>
      </c>
      <c r="Q4225" s="318">
        <v>0</v>
      </c>
      <c r="R4225" s="318">
        <v>2</v>
      </c>
      <c r="S4225" s="318">
        <v>8.6956521739130432E-2</v>
      </c>
      <c r="T4225" s="318">
        <v>0</v>
      </c>
      <c r="U4225" s="318">
        <v>0</v>
      </c>
    </row>
    <row r="4226" spans="1:21" x14ac:dyDescent="0.2">
      <c r="A4226" s="318">
        <v>42713</v>
      </c>
      <c r="B4226" s="318">
        <v>683.03301999999996</v>
      </c>
      <c r="C4226" s="318">
        <v>7.5994765362437161E-3</v>
      </c>
      <c r="D4226" s="318">
        <v>3.2600227772506983E-3</v>
      </c>
      <c r="E4226" s="318">
        <v>7.1626975951057086E-3</v>
      </c>
      <c r="F4226" s="318">
        <v>7.7136743331907625E-3</v>
      </c>
      <c r="G4226" s="318">
        <v>5.1304236838933097E-5</v>
      </c>
      <c r="H4226" s="318">
        <v>5.3869448680879751E-5</v>
      </c>
      <c r="I4226" s="318">
        <v>3.3621855757688619E-2</v>
      </c>
      <c r="J4226" s="318">
        <v>0</v>
      </c>
      <c r="K4226" s="318" t="s">
        <v>634</v>
      </c>
      <c r="O4226" s="318">
        <v>0</v>
      </c>
      <c r="P4226" s="318">
        <v>0</v>
      </c>
      <c r="Q4226" s="318">
        <v>0</v>
      </c>
      <c r="R4226" s="318">
        <v>1</v>
      </c>
      <c r="S4226" s="318">
        <v>4.3478260869565216E-2</v>
      </c>
      <c r="T4226" s="318">
        <v>0</v>
      </c>
      <c r="U4226" s="318">
        <v>0</v>
      </c>
    </row>
    <row r="4227" spans="1:21" x14ac:dyDescent="0.2">
      <c r="A4227" s="318">
        <v>42716</v>
      </c>
      <c r="B4227" s="318">
        <v>686.09997599999997</v>
      </c>
      <c r="C4227" s="318">
        <v>4.4801507799316128E-3</v>
      </c>
      <c r="D4227" s="318">
        <v>2.8683198246678473E-3</v>
      </c>
      <c r="E4227" s="318">
        <v>6.8378598838907097E-3</v>
      </c>
      <c r="F4227" s="318">
        <v>7.3638491057284559E-3</v>
      </c>
      <c r="G4227" s="318">
        <v>4.6756327791721871E-5</v>
      </c>
      <c r="H4227" s="318">
        <v>4.9094144181307967E-5</v>
      </c>
      <c r="I4227" s="318">
        <v>3.7449887396116398E-2</v>
      </c>
      <c r="J4227" s="318">
        <v>0</v>
      </c>
      <c r="K4227" s="318" t="s">
        <v>634</v>
      </c>
      <c r="O4227" s="318">
        <v>0</v>
      </c>
      <c r="P4227" s="318">
        <v>0</v>
      </c>
      <c r="Q4227" s="318">
        <v>0</v>
      </c>
      <c r="R4227" s="318">
        <v>1</v>
      </c>
      <c r="S4227" s="318">
        <v>4.3478260869565216E-2</v>
      </c>
      <c r="T4227" s="318">
        <v>0</v>
      </c>
      <c r="U4227" s="318">
        <v>0</v>
      </c>
    </row>
    <row r="4228" spans="1:21" x14ac:dyDescent="0.2">
      <c r="A4228" s="318">
        <v>42717</v>
      </c>
      <c r="B4228" s="318">
        <v>683.53100600000005</v>
      </c>
      <c r="C4228" s="318">
        <v>-3.7513360115512648E-3</v>
      </c>
      <c r="D4228" s="318">
        <v>3.1123902602184419E-3</v>
      </c>
      <c r="E4228" s="318">
        <v>6.4797655263634339E-3</v>
      </c>
      <c r="F4228" s="318">
        <v>6.9782090283913899E-3</v>
      </c>
      <c r="G4228" s="318">
        <v>4.1987361276647991E-5</v>
      </c>
      <c r="H4228" s="318">
        <v>4.4086729340480396E-5</v>
      </c>
      <c r="I4228" s="318">
        <v>3.9926382479546683E-2</v>
      </c>
      <c r="J4228" s="318">
        <v>0</v>
      </c>
      <c r="K4228" s="318" t="s">
        <v>634</v>
      </c>
      <c r="O4228" s="318">
        <v>0</v>
      </c>
      <c r="P4228" s="318">
        <v>0</v>
      </c>
      <c r="Q4228" s="318">
        <v>0</v>
      </c>
      <c r="R4228" s="318">
        <v>1</v>
      </c>
      <c r="S4228" s="318">
        <v>4.3478260869565216E-2</v>
      </c>
      <c r="T4228" s="318">
        <v>0</v>
      </c>
      <c r="U4228" s="318">
        <v>0</v>
      </c>
    </row>
    <row r="4229" spans="1:21" x14ac:dyDescent="0.2">
      <c r="A4229" s="318">
        <v>42725</v>
      </c>
      <c r="B4229" s="318">
        <v>675.60601799999995</v>
      </c>
      <c r="C4229" s="318">
        <v>-1.166192617334213E-2</v>
      </c>
      <c r="D4229" s="318">
        <v>2.665618710627011E-3</v>
      </c>
      <c r="E4229" s="318">
        <v>7.1580760621067462E-3</v>
      </c>
      <c r="F4229" s="318">
        <v>7.7086972976534189E-3</v>
      </c>
      <c r="G4229" s="318">
        <v>5.1238052910905617E-5</v>
      </c>
      <c r="H4229" s="318">
        <v>5.3799955556450899E-5</v>
      </c>
      <c r="I4229" s="318">
        <v>4.3701253446561471E-2</v>
      </c>
      <c r="J4229" s="318">
        <v>0</v>
      </c>
      <c r="K4229" s="318" t="s">
        <v>634</v>
      </c>
      <c r="O4229" s="318">
        <v>0</v>
      </c>
      <c r="P4229" s="318">
        <v>0</v>
      </c>
      <c r="Q4229" s="318">
        <v>0</v>
      </c>
      <c r="R4229" s="318">
        <v>1</v>
      </c>
      <c r="S4229" s="318">
        <v>4.3478260869565216E-2</v>
      </c>
      <c r="T4229" s="318">
        <v>0</v>
      </c>
      <c r="U4229" s="318">
        <v>0</v>
      </c>
    </row>
    <row r="4230" spans="1:21" x14ac:dyDescent="0.2">
      <c r="A4230" s="318">
        <v>42726</v>
      </c>
      <c r="B4230" s="318">
        <v>678.03900099999998</v>
      </c>
      <c r="C4230" s="318">
        <v>3.5947173531692368E-3</v>
      </c>
      <c r="D4230" s="318">
        <v>2.2611008783274466E-3</v>
      </c>
      <c r="E4230" s="318">
        <v>6.8314591593373591E-3</v>
      </c>
      <c r="F4230" s="318">
        <v>7.3569560177479251E-3</v>
      </c>
      <c r="G4230" s="318">
        <v>4.6668834245694303E-5</v>
      </c>
      <c r="H4230" s="318">
        <v>4.9002275957979018E-5</v>
      </c>
      <c r="I4230" s="318">
        <v>3.7920819049565617E-2</v>
      </c>
      <c r="J4230" s="318">
        <v>0</v>
      </c>
      <c r="K4230" s="318" t="s">
        <v>634</v>
      </c>
      <c r="O4230" s="318">
        <v>0</v>
      </c>
      <c r="P4230" s="318">
        <v>0</v>
      </c>
      <c r="Q4230" s="318">
        <v>0</v>
      </c>
      <c r="R4230" s="318">
        <v>1</v>
      </c>
      <c r="S4230" s="318">
        <v>4.3478260869565216E-2</v>
      </c>
      <c r="T4230" s="318">
        <v>0</v>
      </c>
      <c r="U4230" s="318">
        <v>0</v>
      </c>
    </row>
    <row r="4231" spans="1:21" x14ac:dyDescent="0.2">
      <c r="A4231" s="318">
        <v>42727</v>
      </c>
      <c r="B4231" s="318">
        <v>679.74200399999995</v>
      </c>
      <c r="C4231" s="318">
        <v>2.5085104103805592E-3</v>
      </c>
      <c r="D4231" s="318">
        <v>2.2918201477478894E-3</v>
      </c>
      <c r="E4231" s="318">
        <v>6.8310318321377428E-3</v>
      </c>
      <c r="F4231" s="318">
        <v>7.3564958192252608E-3</v>
      </c>
      <c r="G4231" s="318">
        <v>4.6662995891679129E-5</v>
      </c>
      <c r="H4231" s="318">
        <v>4.8996145686263085E-5</v>
      </c>
      <c r="I4231" s="318">
        <v>3.9267548624799344E-2</v>
      </c>
      <c r="J4231" s="318">
        <v>0</v>
      </c>
      <c r="K4231" s="318" t="s">
        <v>634</v>
      </c>
      <c r="O4231" s="318">
        <v>0</v>
      </c>
      <c r="P4231" s="318">
        <v>0</v>
      </c>
      <c r="Q4231" s="318">
        <v>0</v>
      </c>
      <c r="R4231" s="318">
        <v>1</v>
      </c>
      <c r="S4231" s="318">
        <v>4.3478260869565216E-2</v>
      </c>
      <c r="T4231" s="318">
        <v>0</v>
      </c>
      <c r="U4231" s="318">
        <v>0</v>
      </c>
    </row>
    <row r="4232" spans="1:21" x14ac:dyDescent="0.2">
      <c r="A4232" s="318">
        <v>42731</v>
      </c>
      <c r="B4232" s="318">
        <v>683.64898700000003</v>
      </c>
      <c r="C4232" s="318">
        <v>5.7312887064568663E-3</v>
      </c>
      <c r="D4232" s="318">
        <v>2.5737082185928405E-3</v>
      </c>
      <c r="E4232" s="318">
        <v>6.8456916589377699E-3</v>
      </c>
      <c r="F4232" s="318">
        <v>7.3722833250099056E-3</v>
      </c>
      <c r="G4232" s="318">
        <v>4.686349428925015E-5</v>
      </c>
      <c r="H4232" s="318">
        <v>4.920666900371266E-5</v>
      </c>
      <c r="I4232" s="318">
        <v>4.1395333742351437E-2</v>
      </c>
      <c r="J4232" s="318">
        <v>0</v>
      </c>
      <c r="K4232" s="318" t="s">
        <v>634</v>
      </c>
      <c r="O4232" s="318">
        <v>0</v>
      </c>
      <c r="P4232" s="318">
        <v>0</v>
      </c>
      <c r="Q4232" s="318">
        <v>0</v>
      </c>
      <c r="R4232" s="318">
        <v>1</v>
      </c>
      <c r="S4232" s="318">
        <v>4.3478260869565216E-2</v>
      </c>
      <c r="T4232" s="318">
        <v>0</v>
      </c>
      <c r="U4232" s="318">
        <v>0</v>
      </c>
    </row>
    <row r="4233" spans="1:21" x14ac:dyDescent="0.2">
      <c r="A4233" s="318">
        <v>42732</v>
      </c>
      <c r="B4233" s="318">
        <v>685.60797100000002</v>
      </c>
      <c r="C4233" s="318">
        <v>2.8613845270696568E-3</v>
      </c>
      <c r="D4233" s="318">
        <v>2.2925008845464745E-3</v>
      </c>
      <c r="E4233" s="318">
        <v>6.6982773531600393E-3</v>
      </c>
      <c r="F4233" s="318">
        <v>7.2135294572492729E-3</v>
      </c>
      <c r="G4233" s="318">
        <v>4.4866919499856661E-5</v>
      </c>
      <c r="H4233" s="318">
        <v>4.7110265474849495E-5</v>
      </c>
      <c r="I4233" s="318">
        <v>4.1893642162147866E-2</v>
      </c>
      <c r="J4233" s="318">
        <v>0</v>
      </c>
      <c r="K4233" s="318" t="s">
        <v>634</v>
      </c>
      <c r="O4233" s="318">
        <v>0</v>
      </c>
      <c r="P4233" s="318">
        <v>0</v>
      </c>
      <c r="Q4233" s="318">
        <v>0</v>
      </c>
      <c r="R4233" s="318">
        <v>1</v>
      </c>
      <c r="S4233" s="318">
        <v>4.3478260869565216E-2</v>
      </c>
      <c r="T4233" s="318">
        <v>0</v>
      </c>
      <c r="U4233" s="318">
        <v>0</v>
      </c>
    </row>
    <row r="4234" spans="1:21" x14ac:dyDescent="0.2">
      <c r="A4234" s="318">
        <v>42733</v>
      </c>
      <c r="B4234" s="318">
        <v>686.35797100000002</v>
      </c>
      <c r="C4234" s="318">
        <v>1.0933217097447326E-3</v>
      </c>
      <c r="D4234" s="318">
        <v>2.0776950981146853E-3</v>
      </c>
      <c r="E4234" s="318">
        <v>6.6589781923299838E-3</v>
      </c>
      <c r="F4234" s="318">
        <v>7.1712072840476749E-3</v>
      </c>
      <c r="G4234" s="318">
        <v>4.4341990565926296E-5</v>
      </c>
      <c r="H4234" s="318">
        <v>4.6559090094222616E-5</v>
      </c>
      <c r="I4234" s="318">
        <v>4.013394915964473E-2</v>
      </c>
      <c r="J4234" s="318">
        <v>0</v>
      </c>
      <c r="K4234" s="318" t="s">
        <v>634</v>
      </c>
      <c r="O4234" s="318">
        <v>0</v>
      </c>
      <c r="P4234" s="318">
        <v>0</v>
      </c>
      <c r="Q4234" s="318">
        <v>0</v>
      </c>
      <c r="R4234" s="318">
        <v>1</v>
      </c>
      <c r="S4234" s="318">
        <v>4.3478260869565216E-2</v>
      </c>
      <c r="T4234" s="318">
        <v>0</v>
      </c>
      <c r="U4234" s="318">
        <v>0</v>
      </c>
    </row>
    <row r="4235" spans="1:21" x14ac:dyDescent="0.2">
      <c r="A4235" s="318">
        <v>42734</v>
      </c>
      <c r="B4235" s="318">
        <v>683.86602800000003</v>
      </c>
      <c r="C4235" s="318">
        <v>-3.6372822971256109E-3</v>
      </c>
      <c r="D4235" s="318">
        <v>1.9117373369618228E-3</v>
      </c>
      <c r="E4235" s="318">
        <v>6.7599929774624402E-3</v>
      </c>
      <c r="F4235" s="318">
        <v>7.2799924372672431E-3</v>
      </c>
      <c r="G4235" s="318">
        <v>4.5697505055341509E-5</v>
      </c>
      <c r="H4235" s="318">
        <v>4.7982380308108589E-5</v>
      </c>
      <c r="I4235" s="318">
        <v>3.8416371561534879E-2</v>
      </c>
      <c r="J4235" s="318">
        <v>0</v>
      </c>
      <c r="K4235" s="318" t="s">
        <v>634</v>
      </c>
      <c r="O4235" s="318">
        <v>0</v>
      </c>
      <c r="P4235" s="318">
        <v>0</v>
      </c>
      <c r="Q4235" s="318">
        <v>0</v>
      </c>
      <c r="R4235" s="318">
        <v>1</v>
      </c>
      <c r="S4235" s="318">
        <v>4.3478260869565216E-2</v>
      </c>
      <c r="T4235" s="318">
        <v>0</v>
      </c>
      <c r="U4235" s="318">
        <v>0</v>
      </c>
    </row>
    <row r="4236" spans="1:21" x14ac:dyDescent="0.2">
      <c r="A4236" s="318">
        <v>42737</v>
      </c>
      <c r="B4236" s="318">
        <v>691.50598100000002</v>
      </c>
      <c r="C4236" s="318">
        <v>1.1109767439172292E-2</v>
      </c>
      <c r="D4236" s="318">
        <v>2.3255901912285441E-3</v>
      </c>
      <c r="E4236" s="318">
        <v>7.0523043401571816E-3</v>
      </c>
      <c r="F4236" s="318">
        <v>7.5947892894000415E-3</v>
      </c>
      <c r="G4236" s="318">
        <v>4.9734996506199818E-5</v>
      </c>
      <c r="H4236" s="318">
        <v>5.2221746331509811E-5</v>
      </c>
      <c r="I4236" s="318">
        <v>3.6244284890541816E-2</v>
      </c>
      <c r="J4236" s="318">
        <v>0</v>
      </c>
      <c r="K4236" s="318" t="s">
        <v>634</v>
      </c>
      <c r="O4236" s="318">
        <v>0</v>
      </c>
      <c r="P4236" s="318">
        <v>0</v>
      </c>
      <c r="Q4236" s="318">
        <v>0</v>
      </c>
      <c r="R4236" s="318">
        <v>1</v>
      </c>
      <c r="S4236" s="318">
        <v>4.3478260869565216E-2</v>
      </c>
      <c r="T4236" s="318">
        <v>0</v>
      </c>
      <c r="U4236" s="318">
        <v>0</v>
      </c>
    </row>
    <row r="4237" spans="1:21" x14ac:dyDescent="0.2">
      <c r="A4237" s="318">
        <v>42738</v>
      </c>
      <c r="B4237" s="318">
        <v>693.97699</v>
      </c>
      <c r="C4237" s="318">
        <v>3.5670039570529252E-3</v>
      </c>
      <c r="D4237" s="318">
        <v>2.5031848920834491E-3</v>
      </c>
      <c r="E4237" s="318">
        <v>7.0334493097674285E-3</v>
      </c>
      <c r="F4237" s="318">
        <v>7.5744838720572302E-3</v>
      </c>
      <c r="G4237" s="318">
        <v>4.9469409193067915E-5</v>
      </c>
      <c r="H4237" s="318">
        <v>5.1942879652721315E-5</v>
      </c>
      <c r="I4237" s="318">
        <v>3.8148026089194882E-2</v>
      </c>
      <c r="J4237" s="318">
        <v>0</v>
      </c>
      <c r="K4237" s="318" t="s">
        <v>634</v>
      </c>
      <c r="O4237" s="318">
        <v>0</v>
      </c>
      <c r="P4237" s="318">
        <v>0</v>
      </c>
      <c r="Q4237" s="318">
        <v>0</v>
      </c>
      <c r="R4237" s="318">
        <v>1</v>
      </c>
      <c r="S4237" s="318">
        <v>4.3478260869565216E-2</v>
      </c>
      <c r="T4237" s="318">
        <v>0</v>
      </c>
      <c r="U4237" s="318">
        <v>0</v>
      </c>
    </row>
    <row r="4238" spans="1:21" x14ac:dyDescent="0.2">
      <c r="A4238" s="318">
        <v>42739</v>
      </c>
      <c r="B4238" s="318">
        <v>692.13098100000002</v>
      </c>
      <c r="C4238" s="318">
        <v>-2.6635877291358175E-3</v>
      </c>
      <c r="D4238" s="318">
        <v>2.635676181164713E-3</v>
      </c>
      <c r="E4238" s="318">
        <v>6.9011849108509158E-3</v>
      </c>
      <c r="F4238" s="318">
        <v>7.4320452886086786E-3</v>
      </c>
      <c r="G4238" s="318">
        <v>4.7626353173756361E-5</v>
      </c>
      <c r="H4238" s="318">
        <v>5.0007670832444184E-5</v>
      </c>
      <c r="I4238" s="318">
        <v>4.3355647812944369E-2</v>
      </c>
      <c r="J4238" s="318">
        <v>0</v>
      </c>
      <c r="K4238" s="318" t="s">
        <v>634</v>
      </c>
      <c r="O4238" s="318">
        <v>0</v>
      </c>
      <c r="P4238" s="318">
        <v>0</v>
      </c>
      <c r="Q4238" s="318">
        <v>0</v>
      </c>
      <c r="R4238" s="318">
        <v>1</v>
      </c>
      <c r="S4238" s="318">
        <v>4.3478260869565216E-2</v>
      </c>
      <c r="T4238" s="318">
        <v>0</v>
      </c>
      <c r="U4238" s="318">
        <v>0</v>
      </c>
    </row>
    <row r="4239" spans="1:21" x14ac:dyDescent="0.2">
      <c r="A4239" s="318">
        <v>42740</v>
      </c>
      <c r="B4239" s="318">
        <v>696.22198500000002</v>
      </c>
      <c r="C4239" s="318">
        <v>5.8933368397100765E-3</v>
      </c>
      <c r="D4239" s="318">
        <v>3.2859739152882087E-3</v>
      </c>
      <c r="E4239" s="318">
        <v>6.5043373063198668E-3</v>
      </c>
      <c r="F4239" s="318">
        <v>7.0046709452675484E-3</v>
      </c>
      <c r="G4239" s="318">
        <v>4.2306403794384381E-5</v>
      </c>
      <c r="H4239" s="318">
        <v>4.4421723984103605E-5</v>
      </c>
      <c r="I4239" s="318">
        <v>4.2870917720724266E-2</v>
      </c>
      <c r="J4239" s="318">
        <v>0</v>
      </c>
      <c r="K4239" s="318" t="s">
        <v>634</v>
      </c>
      <c r="O4239" s="318">
        <v>0</v>
      </c>
      <c r="P4239" s="318">
        <v>0</v>
      </c>
      <c r="Q4239" s="318">
        <v>0</v>
      </c>
      <c r="R4239" s="318">
        <v>1</v>
      </c>
      <c r="S4239" s="318">
        <v>4.3478260869565216E-2</v>
      </c>
      <c r="T4239" s="318">
        <v>0</v>
      </c>
      <c r="U4239" s="318">
        <v>0</v>
      </c>
    </row>
    <row r="4240" spans="1:21" x14ac:dyDescent="0.2">
      <c r="A4240" s="318">
        <v>42741</v>
      </c>
      <c r="B4240" s="318">
        <v>694.567993</v>
      </c>
      <c r="C4240" s="318">
        <v>-2.3784939579878555E-3</v>
      </c>
      <c r="D4240" s="318">
        <v>2.6744436427715611E-3</v>
      </c>
      <c r="E4240" s="318">
        <v>6.3986014161610842E-3</v>
      </c>
      <c r="F4240" s="318">
        <v>6.8908015250965515E-3</v>
      </c>
      <c r="G4240" s="318">
        <v>4.0942100082898636E-5</v>
      </c>
      <c r="H4240" s="318">
        <v>4.2989205087043571E-5</v>
      </c>
      <c r="I4240" s="318">
        <v>4.8417841364392478E-2</v>
      </c>
      <c r="J4240" s="318">
        <v>0</v>
      </c>
      <c r="K4240" s="318" t="s">
        <v>634</v>
      </c>
      <c r="O4240" s="318">
        <v>0</v>
      </c>
      <c r="P4240" s="318">
        <v>0</v>
      </c>
      <c r="Q4240" s="318">
        <v>0</v>
      </c>
      <c r="R4240" s="318">
        <v>1</v>
      </c>
      <c r="S4240" s="318">
        <v>4.3478260869565216E-2</v>
      </c>
      <c r="T4240" s="318">
        <v>0</v>
      </c>
      <c r="U4240" s="318">
        <v>0</v>
      </c>
    </row>
    <row r="4241" spans="1:21" x14ac:dyDescent="0.2">
      <c r="A4241" s="318">
        <v>42744</v>
      </c>
      <c r="B4241" s="318">
        <v>689.52398700000003</v>
      </c>
      <c r="C4241" s="318">
        <v>-7.288573884380708E-3</v>
      </c>
      <c r="D4241" s="318">
        <v>1.8830152794154984E-3</v>
      </c>
      <c r="E4241" s="318">
        <v>6.5598583311507327E-3</v>
      </c>
      <c r="F4241" s="318">
        <v>7.0644628181623275E-3</v>
      </c>
      <c r="G4241" s="318">
        <v>4.3031741324767681E-5</v>
      </c>
      <c r="H4241" s="318">
        <v>4.518332839100607E-5</v>
      </c>
      <c r="I4241" s="318">
        <v>4.5259926378451103E-2</v>
      </c>
      <c r="J4241" s="318">
        <v>0</v>
      </c>
      <c r="K4241" s="318" t="s">
        <v>634</v>
      </c>
      <c r="O4241" s="318">
        <v>0</v>
      </c>
      <c r="P4241" s="318">
        <v>0</v>
      </c>
      <c r="Q4241" s="318">
        <v>0</v>
      </c>
      <c r="R4241" s="318">
        <v>1</v>
      </c>
      <c r="S4241" s="318">
        <v>4.3478260869565216E-2</v>
      </c>
      <c r="T4241" s="318">
        <v>0</v>
      </c>
      <c r="U4241" s="318">
        <v>0</v>
      </c>
    </row>
    <row r="4242" spans="1:21" x14ac:dyDescent="0.2">
      <c r="A4242" s="318">
        <v>42745</v>
      </c>
      <c r="B4242" s="318">
        <v>690.24102800000003</v>
      </c>
      <c r="C4242" s="318">
        <v>1.0393669309707572E-3</v>
      </c>
      <c r="D4242" s="318">
        <v>2.3106958434410876E-3</v>
      </c>
      <c r="E4242" s="318">
        <v>6.1683709165133768E-3</v>
      </c>
      <c r="F4242" s="318">
        <v>6.6428609870144055E-3</v>
      </c>
      <c r="G4242" s="318">
        <v>3.8048799763688074E-5</v>
      </c>
      <c r="H4242" s="318">
        <v>3.995123975187248E-5</v>
      </c>
      <c r="I4242" s="318">
        <v>3.600497639943135E-2</v>
      </c>
      <c r="J4242" s="318">
        <v>0</v>
      </c>
      <c r="K4242" s="318" t="s">
        <v>634</v>
      </c>
      <c r="O4242" s="318">
        <v>0</v>
      </c>
      <c r="P4242" s="318">
        <v>0</v>
      </c>
      <c r="Q4242" s="318">
        <v>0</v>
      </c>
      <c r="R4242" s="318">
        <v>1</v>
      </c>
      <c r="S4242" s="318">
        <v>4.3478260869565216E-2</v>
      </c>
      <c r="T4242" s="318">
        <v>0</v>
      </c>
      <c r="U4242" s="318">
        <v>0</v>
      </c>
    </row>
    <row r="4243" spans="1:21" x14ac:dyDescent="0.2">
      <c r="A4243" s="318">
        <v>42746</v>
      </c>
      <c r="B4243" s="318">
        <v>694.91198699999995</v>
      </c>
      <c r="C4243" s="318">
        <v>6.744347598801612E-3</v>
      </c>
      <c r="D4243" s="318">
        <v>2.1915581096442335E-3</v>
      </c>
      <c r="E4243" s="318">
        <v>6.0507578884950357E-3</v>
      </c>
      <c r="F4243" s="318">
        <v>6.5162008029946532E-3</v>
      </c>
      <c r="G4243" s="318">
        <v>3.66116710251849E-5</v>
      </c>
      <c r="H4243" s="318">
        <v>3.8442254576444149E-5</v>
      </c>
      <c r="I4243" s="318">
        <v>4.134720093017049E-2</v>
      </c>
      <c r="J4243" s="318">
        <v>0</v>
      </c>
      <c r="K4243" s="318" t="s">
        <v>634</v>
      </c>
      <c r="O4243" s="318">
        <v>0</v>
      </c>
      <c r="P4243" s="318">
        <v>0</v>
      </c>
      <c r="Q4243" s="318">
        <v>0</v>
      </c>
      <c r="R4243" s="318">
        <v>1</v>
      </c>
      <c r="S4243" s="318">
        <v>4.3478260869565216E-2</v>
      </c>
      <c r="T4243" s="318">
        <v>0</v>
      </c>
      <c r="U4243" s="318">
        <v>0</v>
      </c>
    </row>
    <row r="4244" spans="1:21" x14ac:dyDescent="0.2">
      <c r="A4244" s="318">
        <v>42747</v>
      </c>
      <c r="B4244" s="318">
        <v>692.92901600000005</v>
      </c>
      <c r="C4244" s="318">
        <v>-2.8576362063651825E-3</v>
      </c>
      <c r="D4244" s="318">
        <v>2.0950341556018257E-3</v>
      </c>
      <c r="E4244" s="318">
        <v>6.1171827226962306E-3</v>
      </c>
      <c r="F4244" s="318">
        <v>6.5877352398267097E-3</v>
      </c>
      <c r="G4244" s="318">
        <v>3.7419924462853269E-5</v>
      </c>
      <c r="H4244" s="318">
        <v>3.9290920685995933E-5</v>
      </c>
      <c r="I4244" s="318">
        <v>3.9887838855176792E-2</v>
      </c>
      <c r="J4244" s="318">
        <v>0</v>
      </c>
      <c r="K4244" s="318" t="s">
        <v>634</v>
      </c>
      <c r="O4244" s="318">
        <v>0</v>
      </c>
      <c r="P4244" s="318">
        <v>0</v>
      </c>
      <c r="Q4244" s="318">
        <v>0</v>
      </c>
      <c r="R4244" s="318">
        <v>1</v>
      </c>
      <c r="S4244" s="318">
        <v>4.3478260869565216E-2</v>
      </c>
      <c r="T4244" s="318">
        <v>0</v>
      </c>
      <c r="U4244" s="318">
        <v>0</v>
      </c>
    </row>
    <row r="4245" spans="1:21" x14ac:dyDescent="0.2">
      <c r="A4245" s="318">
        <v>42748</v>
      </c>
      <c r="B4245" s="318">
        <v>696.24102800000003</v>
      </c>
      <c r="C4245" s="318">
        <v>4.7683410533627497E-3</v>
      </c>
      <c r="D4245" s="318">
        <v>1.8674057536648473E-3</v>
      </c>
      <c r="E4245" s="318">
        <v>5.9114390740912116E-3</v>
      </c>
      <c r="F4245" s="318">
        <v>6.3661651567136117E-3</v>
      </c>
      <c r="G4245" s="318">
        <v>3.4945111926692359E-5</v>
      </c>
      <c r="H4245" s="318">
        <v>3.6692367523026979E-5</v>
      </c>
      <c r="I4245" s="318">
        <v>3.9318631281750761E-2</v>
      </c>
      <c r="J4245" s="318">
        <v>0</v>
      </c>
      <c r="K4245" s="318" t="s">
        <v>634</v>
      </c>
      <c r="O4245" s="318">
        <v>0</v>
      </c>
      <c r="P4245" s="318">
        <v>0</v>
      </c>
      <c r="Q4245" s="318">
        <v>0</v>
      </c>
      <c r="R4245" s="318">
        <v>1</v>
      </c>
      <c r="S4245" s="318">
        <v>4.3478260869565216E-2</v>
      </c>
      <c r="T4245" s="318">
        <v>0</v>
      </c>
      <c r="U4245" s="318">
        <v>0</v>
      </c>
    </row>
    <row r="4246" spans="1:21" x14ac:dyDescent="0.2">
      <c r="A4246" s="318">
        <v>42751</v>
      </c>
      <c r="B4246" s="318">
        <v>691.50201400000003</v>
      </c>
      <c r="C4246" s="318">
        <v>-6.8298413729138635E-3</v>
      </c>
      <c r="D4246" s="318">
        <v>9.4868267663163663E-4</v>
      </c>
      <c r="E4246" s="318">
        <v>5.6769065557801474E-3</v>
      </c>
      <c r="F4246" s="318">
        <v>6.1135916754555429E-3</v>
      </c>
      <c r="G4246" s="318">
        <v>3.2227268043059619E-5</v>
      </c>
      <c r="H4246" s="318">
        <v>3.3838631445212602E-5</v>
      </c>
      <c r="I4246" s="318">
        <v>3.9203857975765345E-2</v>
      </c>
      <c r="J4246" s="318">
        <v>0</v>
      </c>
      <c r="K4246" s="318" t="s">
        <v>634</v>
      </c>
      <c r="O4246" s="318">
        <v>0</v>
      </c>
      <c r="P4246" s="318">
        <v>0</v>
      </c>
      <c r="Q4246" s="318">
        <v>0</v>
      </c>
      <c r="R4246" s="318">
        <v>1</v>
      </c>
      <c r="S4246" s="318">
        <v>4.3478260869565216E-2</v>
      </c>
      <c r="T4246" s="318">
        <v>0</v>
      </c>
      <c r="U4246" s="318">
        <v>0</v>
      </c>
    </row>
    <row r="4247" spans="1:21" x14ac:dyDescent="0.2">
      <c r="A4247" s="318">
        <v>42752</v>
      </c>
      <c r="B4247" s="318">
        <v>689.87298599999997</v>
      </c>
      <c r="C4247" s="318">
        <v>-2.3585612236569145E-3</v>
      </c>
      <c r="D4247" s="318">
        <v>4.7449040235065398E-4</v>
      </c>
      <c r="E4247" s="318">
        <v>5.5069417081597622E-3</v>
      </c>
      <c r="F4247" s="318">
        <v>5.9305526087874358E-3</v>
      </c>
      <c r="G4247" s="318">
        <v>3.0326406977069558E-5</v>
      </c>
      <c r="H4247" s="318">
        <v>3.1842727325923038E-5</v>
      </c>
      <c r="I4247" s="318">
        <v>3.0424728942829948E-2</v>
      </c>
      <c r="J4247" s="318">
        <v>0</v>
      </c>
      <c r="K4247" s="318" t="s">
        <v>634</v>
      </c>
      <c r="O4247" s="318">
        <v>0</v>
      </c>
      <c r="P4247" s="318">
        <v>0</v>
      </c>
      <c r="Q4247" s="318">
        <v>0</v>
      </c>
      <c r="R4247" s="318">
        <v>1</v>
      </c>
      <c r="S4247" s="318">
        <v>4.3478260869565216E-2</v>
      </c>
      <c r="T4247" s="318">
        <v>0</v>
      </c>
      <c r="U4247" s="318">
        <v>0</v>
      </c>
    </row>
    <row r="4248" spans="1:21" x14ac:dyDescent="0.2">
      <c r="A4248" s="318">
        <v>42753</v>
      </c>
      <c r="B4248" s="318">
        <v>693.25</v>
      </c>
      <c r="C4248" s="318">
        <v>4.8831821099345665E-3</v>
      </c>
      <c r="D4248" s="318">
        <v>4.9368237044603264E-4</v>
      </c>
      <c r="E4248" s="318">
        <v>5.5222805619099136E-3</v>
      </c>
      <c r="F4248" s="318">
        <v>5.947071374364522E-3</v>
      </c>
      <c r="G4248" s="318">
        <v>3.0495582604448075E-5</v>
      </c>
      <c r="H4248" s="318">
        <v>3.2020361734670479E-5</v>
      </c>
      <c r="I4248" s="318">
        <v>2.7615051239228597E-2</v>
      </c>
      <c r="J4248" s="318">
        <v>0</v>
      </c>
      <c r="K4248" s="318" t="s">
        <v>634</v>
      </c>
      <c r="O4248" s="318">
        <v>0</v>
      </c>
      <c r="P4248" s="318">
        <v>0</v>
      </c>
      <c r="Q4248" s="318">
        <v>0</v>
      </c>
      <c r="R4248" s="318">
        <v>1</v>
      </c>
      <c r="S4248" s="318">
        <v>4.3478260869565216E-2</v>
      </c>
      <c r="T4248" s="318">
        <v>0</v>
      </c>
      <c r="U4248" s="318">
        <v>0</v>
      </c>
    </row>
    <row r="4249" spans="1:21" x14ac:dyDescent="0.2">
      <c r="A4249" s="318">
        <v>42754</v>
      </c>
      <c r="B4249" s="318">
        <v>698.77697799999999</v>
      </c>
      <c r="C4249" s="318">
        <v>7.9409481726590916E-3</v>
      </c>
      <c r="D4249" s="318">
        <v>1.050457807789383E-3</v>
      </c>
      <c r="E4249" s="318">
        <v>5.6605797508473997E-3</v>
      </c>
      <c r="F4249" s="318">
        <v>6.0960089624510459E-3</v>
      </c>
      <c r="G4249" s="318">
        <v>3.2042163115703605E-5</v>
      </c>
      <c r="H4249" s="318">
        <v>3.3644271271488784E-5</v>
      </c>
      <c r="I4249" s="318">
        <v>2.8099683725891056E-2</v>
      </c>
      <c r="J4249" s="318">
        <v>0</v>
      </c>
      <c r="K4249" s="318" t="s">
        <v>634</v>
      </c>
      <c r="O4249" s="318">
        <v>0</v>
      </c>
      <c r="P4249" s="318">
        <v>0</v>
      </c>
      <c r="Q4249" s="318">
        <v>0</v>
      </c>
      <c r="R4249" s="318">
        <v>1</v>
      </c>
      <c r="S4249" s="318">
        <v>4.3478260869565216E-2</v>
      </c>
      <c r="T4249" s="318">
        <v>0</v>
      </c>
      <c r="U4249" s="318">
        <v>0</v>
      </c>
    </row>
    <row r="4250" spans="1:21" x14ac:dyDescent="0.2">
      <c r="A4250" s="318">
        <v>42755</v>
      </c>
      <c r="B4250" s="318">
        <v>700.84997599999997</v>
      </c>
      <c r="C4250" s="318">
        <v>2.9622171963872923E-3</v>
      </c>
      <c r="D4250" s="318">
        <v>1.7468455873003081E-3</v>
      </c>
      <c r="E4250" s="318">
        <v>4.8616319536845861E-3</v>
      </c>
      <c r="F4250" s="318">
        <v>5.2356036424295541E-3</v>
      </c>
      <c r="G4250" s="318">
        <v>2.3635465253087002E-5</v>
      </c>
      <c r="H4250" s="318">
        <v>2.4817238515741354E-5</v>
      </c>
      <c r="I4250" s="318">
        <v>3.5349685949487515E-2</v>
      </c>
      <c r="J4250" s="318">
        <v>0</v>
      </c>
      <c r="K4250" s="318" t="s">
        <v>634</v>
      </c>
      <c r="O4250" s="318">
        <v>0</v>
      </c>
      <c r="P4250" s="318">
        <v>0</v>
      </c>
      <c r="Q4250" s="318">
        <v>0</v>
      </c>
      <c r="R4250" s="318">
        <v>1</v>
      </c>
      <c r="S4250" s="318">
        <v>4.3478260869565216E-2</v>
      </c>
      <c r="T4250" s="318">
        <v>0</v>
      </c>
      <c r="U4250" s="318">
        <v>0</v>
      </c>
    </row>
    <row r="4251" spans="1:21" x14ac:dyDescent="0.2">
      <c r="A4251" s="318">
        <v>42758</v>
      </c>
      <c r="B4251" s="318">
        <v>697.17199700000003</v>
      </c>
      <c r="C4251" s="318">
        <v>-5.2617019711973982E-3</v>
      </c>
      <c r="D4251" s="318">
        <v>1.3251113337590398E-3</v>
      </c>
      <c r="E4251" s="318">
        <v>5.0728658492293997E-3</v>
      </c>
      <c r="F4251" s="318">
        <v>5.4630862991701225E-3</v>
      </c>
      <c r="G4251" s="318">
        <v>2.5733967924277918E-5</v>
      </c>
      <c r="H4251" s="318">
        <v>2.7020666320491816E-5</v>
      </c>
      <c r="I4251" s="318">
        <v>3.7341242410555281E-2</v>
      </c>
      <c r="J4251" s="318">
        <v>0</v>
      </c>
      <c r="K4251" s="318" t="s">
        <v>634</v>
      </c>
      <c r="O4251" s="318">
        <v>0</v>
      </c>
      <c r="P4251" s="318">
        <v>0</v>
      </c>
      <c r="Q4251" s="318">
        <v>0</v>
      </c>
      <c r="R4251" s="318">
        <v>1</v>
      </c>
      <c r="S4251" s="318">
        <v>4.3478260869565216E-2</v>
      </c>
      <c r="T4251" s="318">
        <v>0</v>
      </c>
      <c r="U4251" s="318">
        <v>0</v>
      </c>
    </row>
    <row r="4252" spans="1:21" x14ac:dyDescent="0.2">
      <c r="A4252" s="318">
        <v>42759</v>
      </c>
      <c r="B4252" s="318">
        <v>701.478027</v>
      </c>
      <c r="C4252" s="318">
        <v>6.1574282786636099E-3</v>
      </c>
      <c r="D4252" s="318">
        <v>1.4988693274868038E-3</v>
      </c>
      <c r="E4252" s="318">
        <v>5.1768532117443282E-3</v>
      </c>
      <c r="F4252" s="318">
        <v>5.5750726895708149E-3</v>
      </c>
      <c r="G4252" s="318">
        <v>2.6799809175947569E-5</v>
      </c>
      <c r="H4252" s="318">
        <v>2.8139799634744951E-5</v>
      </c>
      <c r="I4252" s="318">
        <v>3.351854444208182E-2</v>
      </c>
      <c r="J4252" s="318">
        <v>0</v>
      </c>
      <c r="K4252" s="318" t="s">
        <v>634</v>
      </c>
      <c r="O4252" s="318">
        <v>0</v>
      </c>
      <c r="P4252" s="318">
        <v>0</v>
      </c>
      <c r="Q4252" s="318">
        <v>0</v>
      </c>
      <c r="R4252" s="318">
        <v>1</v>
      </c>
      <c r="S4252" s="318">
        <v>4.3478260869565216E-2</v>
      </c>
      <c r="T4252" s="318">
        <v>0</v>
      </c>
      <c r="U4252" s="318">
        <v>0</v>
      </c>
    </row>
    <row r="4253" spans="1:21" x14ac:dyDescent="0.2">
      <c r="A4253" s="318">
        <v>42760</v>
      </c>
      <c r="B4253" s="318">
        <v>708.87701400000003</v>
      </c>
      <c r="C4253" s="318">
        <v>1.0492471279251282E-2</v>
      </c>
      <c r="D4253" s="318">
        <v>1.7255923071436809E-3</v>
      </c>
      <c r="E4253" s="318">
        <v>5.4675781489003771E-3</v>
      </c>
      <c r="F4253" s="318">
        <v>5.8881610834311754E-3</v>
      </c>
      <c r="G4253" s="318">
        <v>2.9894410814332871E-5</v>
      </c>
      <c r="H4253" s="318">
        <v>3.1389131355049519E-5</v>
      </c>
      <c r="I4253" s="318">
        <v>3.5449105960612584E-2</v>
      </c>
      <c r="J4253" s="318">
        <v>0</v>
      </c>
      <c r="K4253" s="318" t="s">
        <v>634</v>
      </c>
      <c r="O4253" s="318">
        <v>0</v>
      </c>
      <c r="P4253" s="318">
        <v>0</v>
      </c>
      <c r="Q4253" s="318">
        <v>0</v>
      </c>
      <c r="R4253" s="318">
        <v>1</v>
      </c>
      <c r="S4253" s="318">
        <v>4.3478260869565216E-2</v>
      </c>
      <c r="T4253" s="318">
        <v>0</v>
      </c>
      <c r="U4253" s="318">
        <v>0</v>
      </c>
    </row>
    <row r="4254" spans="1:21" x14ac:dyDescent="0.2">
      <c r="A4254" s="318">
        <v>42761</v>
      </c>
      <c r="B4254" s="318">
        <v>709.46698000000004</v>
      </c>
      <c r="C4254" s="318">
        <v>8.3190824866262024E-4</v>
      </c>
      <c r="D4254" s="318">
        <v>1.6289505796004884E-3</v>
      </c>
      <c r="E4254" s="318">
        <v>5.4644337832141544E-3</v>
      </c>
      <c r="F4254" s="318">
        <v>5.8847748434613968E-3</v>
      </c>
      <c r="G4254" s="318">
        <v>2.9860036571132159E-5</v>
      </c>
      <c r="H4254" s="318">
        <v>3.1353038399688766E-5</v>
      </c>
      <c r="I4254" s="318">
        <v>3.8608117505158808E-2</v>
      </c>
      <c r="J4254" s="318">
        <v>0</v>
      </c>
      <c r="K4254" s="318" t="s">
        <v>634</v>
      </c>
      <c r="O4254" s="318">
        <v>0</v>
      </c>
      <c r="P4254" s="318">
        <v>0</v>
      </c>
      <c r="Q4254" s="318">
        <v>0</v>
      </c>
      <c r="R4254" s="318">
        <v>1</v>
      </c>
      <c r="S4254" s="318">
        <v>4.3478260869565216E-2</v>
      </c>
      <c r="T4254" s="318">
        <v>0</v>
      </c>
      <c r="U4254" s="318">
        <v>0</v>
      </c>
    </row>
    <row r="4255" spans="1:21" x14ac:dyDescent="0.2">
      <c r="A4255" s="318">
        <v>42762</v>
      </c>
      <c r="B4255" s="318">
        <v>707.97699</v>
      </c>
      <c r="C4255" s="318">
        <v>-2.1023625347308316E-3</v>
      </c>
      <c r="D4255" s="318">
        <v>1.4767751393873663E-3</v>
      </c>
      <c r="E4255" s="318">
        <v>5.5242656798750907E-3</v>
      </c>
      <c r="F4255" s="318">
        <v>5.9492091937116357E-3</v>
      </c>
      <c r="G4255" s="318">
        <v>3.0517511301845795E-5</v>
      </c>
      <c r="H4255" s="318">
        <v>3.2043386866938087E-5</v>
      </c>
      <c r="I4255" s="318">
        <v>3.7041916629482585E-2</v>
      </c>
      <c r="J4255" s="318">
        <v>0</v>
      </c>
      <c r="K4255" s="318" t="s">
        <v>634</v>
      </c>
      <c r="O4255" s="318">
        <v>0</v>
      </c>
      <c r="P4255" s="318">
        <v>0</v>
      </c>
      <c r="Q4255" s="318">
        <v>0</v>
      </c>
      <c r="R4255" s="318">
        <v>1</v>
      </c>
      <c r="S4255" s="318">
        <v>4.3478260869565216E-2</v>
      </c>
      <c r="T4255" s="318">
        <v>0</v>
      </c>
      <c r="U4255" s="318">
        <v>0</v>
      </c>
    </row>
    <row r="4256" spans="1:21" x14ac:dyDescent="0.2">
      <c r="A4256" s="318">
        <v>42765</v>
      </c>
      <c r="B4256" s="318">
        <v>697.99597200000005</v>
      </c>
      <c r="C4256" s="318">
        <v>-1.4198261193500714E-2</v>
      </c>
      <c r="D4256" s="318">
        <v>9.7387138241712321E-4</v>
      </c>
      <c r="E4256" s="318">
        <v>6.4210289309660227E-3</v>
      </c>
      <c r="F4256" s="318">
        <v>6.9149542333480241E-3</v>
      </c>
      <c r="G4256" s="318">
        <v>4.1229612532302659E-5</v>
      </c>
      <c r="H4256" s="318">
        <v>4.3291093158917791E-5</v>
      </c>
      <c r="I4256" s="318">
        <v>3.4035292086666023E-2</v>
      </c>
      <c r="J4256" s="318">
        <v>0</v>
      </c>
      <c r="K4256" s="318" t="s">
        <v>634</v>
      </c>
      <c r="O4256" s="318">
        <v>0</v>
      </c>
      <c r="P4256" s="318">
        <v>0</v>
      </c>
      <c r="Q4256" s="318">
        <v>0</v>
      </c>
      <c r="R4256" s="318">
        <v>1</v>
      </c>
      <c r="S4256" s="318">
        <v>4.3478260869565216E-2</v>
      </c>
      <c r="T4256" s="318">
        <v>0</v>
      </c>
      <c r="U4256" s="318">
        <v>0</v>
      </c>
    </row>
    <row r="4257" spans="1:21" x14ac:dyDescent="0.2">
      <c r="A4257" s="318">
        <v>42766</v>
      </c>
      <c r="B4257" s="318">
        <v>693.11999500000002</v>
      </c>
      <c r="C4257" s="318">
        <v>-7.0101948132695298E-3</v>
      </c>
      <c r="D4257" s="318">
        <v>1.1101603706275072E-4</v>
      </c>
      <c r="E4257" s="318">
        <v>6.2047009134311845E-3</v>
      </c>
      <c r="F4257" s="318">
        <v>6.6819855990797369E-3</v>
      </c>
      <c r="G4257" s="318">
        <v>3.8498313425133777E-5</v>
      </c>
      <c r="H4257" s="318">
        <v>4.0423229096390468E-5</v>
      </c>
      <c r="I4257" s="318">
        <v>2.7435813866973791E-2</v>
      </c>
      <c r="J4257" s="318">
        <v>0</v>
      </c>
      <c r="K4257" s="318" t="s">
        <v>634</v>
      </c>
      <c r="O4257" s="318">
        <v>0</v>
      </c>
      <c r="P4257" s="318">
        <v>0</v>
      </c>
      <c r="Q4257" s="318">
        <v>0</v>
      </c>
      <c r="R4257" s="318">
        <v>1</v>
      </c>
      <c r="S4257" s="318">
        <v>4.3478260869565216E-2</v>
      </c>
      <c r="T4257" s="318">
        <v>0</v>
      </c>
      <c r="U4257" s="318">
        <v>0</v>
      </c>
    </row>
    <row r="4258" spans="1:21" x14ac:dyDescent="0.2">
      <c r="A4258" s="318">
        <v>42767</v>
      </c>
      <c r="B4258" s="318">
        <v>701.783997</v>
      </c>
      <c r="C4258" s="318">
        <v>1.2422522937495635E-2</v>
      </c>
      <c r="D4258" s="318">
        <v>5.327074170838322E-4</v>
      </c>
      <c r="E4258" s="318">
        <v>6.7300123407735982E-3</v>
      </c>
      <c r="F4258" s="318">
        <v>7.2477055977561823E-3</v>
      </c>
      <c r="G4258" s="318">
        <v>4.5293066106964922E-5</v>
      </c>
      <c r="H4258" s="318">
        <v>4.7557719412313168E-5</v>
      </c>
      <c r="I4258" s="318">
        <v>2.0670222983093466E-2</v>
      </c>
      <c r="J4258" s="318">
        <v>0</v>
      </c>
      <c r="K4258" s="318" t="s">
        <v>634</v>
      </c>
      <c r="O4258" s="318">
        <v>0</v>
      </c>
      <c r="P4258" s="318">
        <v>0</v>
      </c>
      <c r="Q4258" s="318">
        <v>0</v>
      </c>
      <c r="R4258" s="318">
        <v>1</v>
      </c>
      <c r="S4258" s="318">
        <v>4.3478260869565216E-2</v>
      </c>
      <c r="T4258" s="318">
        <v>0</v>
      </c>
      <c r="U4258" s="318">
        <v>0</v>
      </c>
    </row>
    <row r="4259" spans="1:21" x14ac:dyDescent="0.2">
      <c r="A4259" s="318">
        <v>42768</v>
      </c>
      <c r="B4259" s="318">
        <v>694.05200200000002</v>
      </c>
      <c r="C4259" s="318">
        <v>-1.1078771560944039E-2</v>
      </c>
      <c r="D4259" s="318">
        <v>1.3198437747391687E-4</v>
      </c>
      <c r="E4259" s="318">
        <v>7.1662378745432943E-3</v>
      </c>
      <c r="F4259" s="318">
        <v>7.7174869418158553E-3</v>
      </c>
      <c r="G4259" s="318">
        <v>5.135496527453879E-5</v>
      </c>
      <c r="H4259" s="318">
        <v>5.3922713538265735E-5</v>
      </c>
      <c r="I4259" s="318">
        <v>2.9566297799045932E-2</v>
      </c>
      <c r="J4259" s="318">
        <v>0</v>
      </c>
      <c r="K4259" s="318" t="s">
        <v>634</v>
      </c>
      <c r="O4259" s="318">
        <v>0</v>
      </c>
      <c r="P4259" s="318">
        <v>0</v>
      </c>
      <c r="Q4259" s="318">
        <v>0</v>
      </c>
      <c r="R4259" s="318">
        <v>1</v>
      </c>
      <c r="S4259" s="318">
        <v>4.3478260869565216E-2</v>
      </c>
      <c r="T4259" s="318">
        <v>0</v>
      </c>
      <c r="U4259" s="318">
        <v>0</v>
      </c>
    </row>
    <row r="4260" spans="1:21" x14ac:dyDescent="0.2">
      <c r="A4260" s="318">
        <v>42769</v>
      </c>
      <c r="B4260" s="318">
        <v>702.00402799999995</v>
      </c>
      <c r="C4260" s="318">
        <v>1.139225336572279E-2</v>
      </c>
      <c r="D4260" s="318">
        <v>3.9383754537928429E-4</v>
      </c>
      <c r="E4260" s="318">
        <v>7.4808417717259499E-3</v>
      </c>
      <c r="F4260" s="318">
        <v>8.0562911387817918E-3</v>
      </c>
      <c r="G4260" s="318">
        <v>5.5962993613599842E-5</v>
      </c>
      <c r="H4260" s="318">
        <v>5.8761143294279839E-5</v>
      </c>
      <c r="I4260" s="318">
        <v>2.2941820115414773E-2</v>
      </c>
      <c r="J4260" s="318">
        <v>0</v>
      </c>
      <c r="K4260" s="318" t="s">
        <v>634</v>
      </c>
      <c r="O4260" s="318">
        <v>0</v>
      </c>
      <c r="P4260" s="318">
        <v>0</v>
      </c>
      <c r="Q4260" s="318">
        <v>0</v>
      </c>
      <c r="R4260" s="318">
        <v>1</v>
      </c>
      <c r="S4260" s="318">
        <v>4.3478260869565216E-2</v>
      </c>
      <c r="T4260" s="318">
        <v>0</v>
      </c>
      <c r="U4260" s="318">
        <v>0</v>
      </c>
    </row>
    <row r="4261" spans="1:21" x14ac:dyDescent="0.2">
      <c r="A4261" s="318">
        <v>42772</v>
      </c>
      <c r="B4261" s="318">
        <v>701.58398399999999</v>
      </c>
      <c r="C4261" s="318">
        <v>-5.9852892579359562E-4</v>
      </c>
      <c r="D4261" s="318">
        <v>4.7859778500758236E-4</v>
      </c>
      <c r="E4261" s="318">
        <v>7.4579084576638652E-3</v>
      </c>
      <c r="F4261" s="318">
        <v>8.031593723638009E-3</v>
      </c>
      <c r="G4261" s="318">
        <v>5.5620398562894208E-5</v>
      </c>
      <c r="H4261" s="318">
        <v>5.840141849103892E-5</v>
      </c>
      <c r="I4261" s="318">
        <v>2.9088585676326325E-2</v>
      </c>
      <c r="J4261" s="318">
        <v>0</v>
      </c>
      <c r="K4261" s="318" t="s">
        <v>634</v>
      </c>
      <c r="O4261" s="318">
        <v>0</v>
      </c>
      <c r="P4261" s="318">
        <v>0</v>
      </c>
      <c r="Q4261" s="318">
        <v>0</v>
      </c>
      <c r="R4261" s="318">
        <v>1</v>
      </c>
      <c r="S4261" s="318">
        <v>4.3478260869565216E-2</v>
      </c>
      <c r="T4261" s="318">
        <v>0</v>
      </c>
      <c r="U4261" s="318">
        <v>0</v>
      </c>
    </row>
    <row r="4262" spans="1:21" x14ac:dyDescent="0.2">
      <c r="A4262" s="318">
        <v>42773</v>
      </c>
      <c r="B4262" s="318">
        <v>701.52600099999995</v>
      </c>
      <c r="C4262" s="318">
        <v>-8.2649258650977644E-5</v>
      </c>
      <c r="D4262" s="318">
        <v>8.2173705289947431E-4</v>
      </c>
      <c r="E4262" s="318">
        <v>7.2454170965500471E-3</v>
      </c>
      <c r="F4262" s="318">
        <v>7.8027568732077423E-3</v>
      </c>
      <c r="G4262" s="318">
        <v>5.2496068902979717E-5</v>
      </c>
      <c r="H4262" s="318">
        <v>5.5120872348128704E-5</v>
      </c>
      <c r="I4262" s="318">
        <v>2.8491691341879885E-2</v>
      </c>
      <c r="J4262" s="318">
        <v>0</v>
      </c>
      <c r="K4262" s="318" t="s">
        <v>634</v>
      </c>
      <c r="O4262" s="318">
        <v>0</v>
      </c>
      <c r="P4262" s="318">
        <v>0</v>
      </c>
      <c r="Q4262" s="318">
        <v>0</v>
      </c>
      <c r="R4262" s="318">
        <v>1</v>
      </c>
      <c r="S4262" s="318">
        <v>4.3478260869565216E-2</v>
      </c>
      <c r="T4262" s="318">
        <v>0</v>
      </c>
      <c r="U4262" s="318">
        <v>0</v>
      </c>
    </row>
    <row r="4263" spans="1:21" x14ac:dyDescent="0.2">
      <c r="A4263" s="318">
        <v>42774</v>
      </c>
      <c r="B4263" s="318">
        <v>697.68701199999998</v>
      </c>
      <c r="C4263" s="318">
        <v>-5.4873683954883038E-3</v>
      </c>
      <c r="D4263" s="318">
        <v>5.1094013259189979E-4</v>
      </c>
      <c r="E4263" s="318">
        <v>7.3744502765138876E-3</v>
      </c>
      <c r="F4263" s="318">
        <v>7.9417156823995711E-3</v>
      </c>
      <c r="G4263" s="318">
        <v>5.4382516880775752E-5</v>
      </c>
      <c r="H4263" s="318">
        <v>5.710164272481454E-5</v>
      </c>
      <c r="I4263" s="318">
        <v>2.7746520433993786E-2</v>
      </c>
      <c r="J4263" s="318">
        <v>0</v>
      </c>
      <c r="K4263" s="318" t="s">
        <v>634</v>
      </c>
      <c r="O4263" s="318">
        <v>0</v>
      </c>
      <c r="P4263" s="318">
        <v>0</v>
      </c>
      <c r="Q4263" s="318">
        <v>0</v>
      </c>
      <c r="R4263" s="318">
        <v>1</v>
      </c>
      <c r="S4263" s="318">
        <v>4.3478260869565216E-2</v>
      </c>
      <c r="T4263" s="318">
        <v>0</v>
      </c>
      <c r="U4263" s="318">
        <v>0</v>
      </c>
    </row>
    <row r="4264" spans="1:21" x14ac:dyDescent="0.2">
      <c r="A4264" s="318">
        <v>42775</v>
      </c>
      <c r="B4264" s="318">
        <v>694.512024</v>
      </c>
      <c r="C4264" s="318">
        <v>-4.5611201016811983E-3</v>
      </c>
      <c r="D4264" s="318">
        <v>-2.7415472192995853E-5</v>
      </c>
      <c r="E4264" s="318">
        <v>7.3090163568517927E-3</v>
      </c>
      <c r="F4264" s="318">
        <v>7.8712483843019296E-3</v>
      </c>
      <c r="G4264" s="318">
        <v>5.3421720104727057E-5</v>
      </c>
      <c r="H4264" s="318">
        <v>5.6092806109963412E-5</v>
      </c>
      <c r="I4264" s="318">
        <v>2.9546731210239614E-2</v>
      </c>
      <c r="J4264" s="318">
        <v>0</v>
      </c>
      <c r="K4264" s="318" t="s">
        <v>634</v>
      </c>
      <c r="O4264" s="318">
        <v>0</v>
      </c>
      <c r="P4264" s="318">
        <v>0</v>
      </c>
      <c r="Q4264" s="318">
        <v>0</v>
      </c>
      <c r="R4264" s="318">
        <v>1</v>
      </c>
      <c r="S4264" s="318">
        <v>4.3478260869565216E-2</v>
      </c>
      <c r="T4264" s="318">
        <v>0</v>
      </c>
      <c r="U4264" s="318">
        <v>0</v>
      </c>
    </row>
    <row r="4265" spans="1:21" x14ac:dyDescent="0.2">
      <c r="A4265" s="318">
        <v>42776</v>
      </c>
      <c r="B4265" s="318">
        <v>696.20202600000005</v>
      </c>
      <c r="C4265" s="318">
        <v>2.4304102369405549E-3</v>
      </c>
      <c r="D4265" s="318">
        <v>2.2439626320251544E-4</v>
      </c>
      <c r="E4265" s="318">
        <v>7.2977173409057849E-3</v>
      </c>
      <c r="F4265" s="318">
        <v>7.8590802132831525E-3</v>
      </c>
      <c r="G4265" s="318">
        <v>5.3256678387757E-5</v>
      </c>
      <c r="H4265" s="318">
        <v>5.5919512307144851E-5</v>
      </c>
      <c r="I4265" s="318">
        <v>2.371120776090295E-2</v>
      </c>
      <c r="J4265" s="318">
        <v>0</v>
      </c>
      <c r="K4265" s="318" t="s">
        <v>634</v>
      </c>
      <c r="O4265" s="318">
        <v>0</v>
      </c>
      <c r="P4265" s="318">
        <v>0</v>
      </c>
      <c r="Q4265" s="318">
        <v>0</v>
      </c>
      <c r="R4265" s="318">
        <v>1</v>
      </c>
      <c r="S4265" s="318">
        <v>4.3478260869565216E-2</v>
      </c>
      <c r="T4265" s="318">
        <v>0</v>
      </c>
      <c r="U4265" s="318">
        <v>0</v>
      </c>
    </row>
    <row r="4266" spans="1:21" x14ac:dyDescent="0.2">
      <c r="A4266" s="318">
        <v>42779</v>
      </c>
      <c r="B4266" s="318">
        <v>702.91900599999997</v>
      </c>
      <c r="C4266" s="318">
        <v>9.6017877680538693E-3</v>
      </c>
      <c r="D4266" s="318">
        <v>4.545603924735213E-4</v>
      </c>
      <c r="E4266" s="318">
        <v>7.5210009934845419E-3</v>
      </c>
      <c r="F4266" s="318">
        <v>8.0995395314448909E-3</v>
      </c>
      <c r="G4266" s="318">
        <v>5.6565455943995461E-5</v>
      </c>
      <c r="H4266" s="318">
        <v>5.9393728741195235E-5</v>
      </c>
      <c r="I4266" s="318">
        <v>2.6644411933942454E-2</v>
      </c>
      <c r="J4266" s="318">
        <v>0</v>
      </c>
      <c r="K4266" s="318" t="s">
        <v>634</v>
      </c>
      <c r="O4266" s="318">
        <v>0</v>
      </c>
      <c r="P4266" s="318">
        <v>0</v>
      </c>
      <c r="Q4266" s="318">
        <v>0</v>
      </c>
      <c r="R4266" s="318">
        <v>1</v>
      </c>
      <c r="S4266" s="318">
        <v>4.3478260869565216E-2</v>
      </c>
      <c r="T4266" s="318">
        <v>0</v>
      </c>
      <c r="U4266" s="318">
        <v>0</v>
      </c>
    </row>
    <row r="4267" spans="1:21" x14ac:dyDescent="0.2">
      <c r="A4267" s="318">
        <v>42780</v>
      </c>
      <c r="B4267" s="318">
        <v>701.05999799999995</v>
      </c>
      <c r="C4267" s="318">
        <v>-2.6482006940754164E-3</v>
      </c>
      <c r="D4267" s="318">
        <v>6.5368613908487589E-4</v>
      </c>
      <c r="E4267" s="318">
        <v>7.3723844983773698E-3</v>
      </c>
      <c r="F4267" s="318">
        <v>7.9394909982525522E-3</v>
      </c>
      <c r="G4267" s="318">
        <v>5.4352053191914947E-5</v>
      </c>
      <c r="H4267" s="318">
        <v>5.7069655851510699E-5</v>
      </c>
      <c r="I4267" s="318">
        <v>2.7152336428319605E-2</v>
      </c>
      <c r="J4267" s="318">
        <v>0</v>
      </c>
      <c r="K4267" s="318" t="s">
        <v>634</v>
      </c>
      <c r="O4267" s="318">
        <v>0</v>
      </c>
      <c r="P4267" s="318">
        <v>0</v>
      </c>
      <c r="Q4267" s="318">
        <v>0</v>
      </c>
      <c r="R4267" s="318">
        <v>1</v>
      </c>
      <c r="S4267" s="318">
        <v>4.3478260869565216E-2</v>
      </c>
      <c r="T4267" s="318">
        <v>0</v>
      </c>
      <c r="U4267" s="318">
        <v>0</v>
      </c>
    </row>
    <row r="4268" spans="1:21" x14ac:dyDescent="0.2">
      <c r="A4268" s="318">
        <v>42781</v>
      </c>
      <c r="B4268" s="318">
        <v>694.34600799999998</v>
      </c>
      <c r="C4268" s="318">
        <v>-9.6230656634297106E-3</v>
      </c>
      <c r="D4268" s="318">
        <v>3.077573562385523E-4</v>
      </c>
      <c r="E4268" s="318">
        <v>7.6846146816076889E-3</v>
      </c>
      <c r="F4268" s="318">
        <v>8.2757388878852024E-3</v>
      </c>
      <c r="G4268" s="318">
        <v>5.9053302804780441E-5</v>
      </c>
      <c r="H4268" s="318">
        <v>6.2005967945019466E-5</v>
      </c>
      <c r="I4268" s="318">
        <v>2.4271553681987617E-2</v>
      </c>
      <c r="J4268" s="318">
        <v>0</v>
      </c>
      <c r="K4268" s="318" t="s">
        <v>634</v>
      </c>
      <c r="O4268" s="318">
        <v>0</v>
      </c>
      <c r="P4268" s="318">
        <v>0</v>
      </c>
      <c r="Q4268" s="318">
        <v>0</v>
      </c>
      <c r="R4268" s="318">
        <v>1</v>
      </c>
      <c r="S4268" s="318">
        <v>4.3478260869565216E-2</v>
      </c>
      <c r="T4268" s="318">
        <v>0</v>
      </c>
      <c r="U4268" s="318">
        <v>0</v>
      </c>
    </row>
    <row r="4269" spans="1:21" x14ac:dyDescent="0.2">
      <c r="A4269" s="318">
        <v>42782</v>
      </c>
      <c r="B4269" s="318">
        <v>692.78198199999997</v>
      </c>
      <c r="C4269" s="318">
        <v>-2.2550574627119152E-3</v>
      </c>
      <c r="D4269" s="318">
        <v>-3.2158813887470785E-5</v>
      </c>
      <c r="E4269" s="318">
        <v>7.629787549985027E-3</v>
      </c>
      <c r="F4269" s="318">
        <v>8.2166942845992592E-3</v>
      </c>
      <c r="G4269" s="318">
        <v>5.821365805790652E-5</v>
      </c>
      <c r="H4269" s="318">
        <v>6.1124340960801849E-5</v>
      </c>
      <c r="I4269" s="318">
        <v>1.7962964777336821E-2</v>
      </c>
      <c r="J4269" s="318">
        <v>0</v>
      </c>
      <c r="K4269" s="318" t="s">
        <v>634</v>
      </c>
      <c r="O4269" s="318">
        <v>0</v>
      </c>
      <c r="P4269" s="318">
        <v>0</v>
      </c>
      <c r="Q4269" s="318">
        <v>0</v>
      </c>
      <c r="R4269" s="318">
        <v>1</v>
      </c>
      <c r="S4269" s="318">
        <v>4.3478260869565216E-2</v>
      </c>
      <c r="T4269" s="318">
        <v>0</v>
      </c>
      <c r="U4269" s="318">
        <v>0</v>
      </c>
    </row>
    <row r="4270" spans="1:21" x14ac:dyDescent="0.2">
      <c r="A4270" s="318">
        <v>42783</v>
      </c>
      <c r="B4270" s="318">
        <v>687.62799099999995</v>
      </c>
      <c r="C4270" s="318">
        <v>-7.4673684634986876E-3</v>
      </c>
      <c r="D4270" s="318">
        <v>-7.6588817751403174E-4</v>
      </c>
      <c r="E4270" s="318">
        <v>7.5653140526777867E-3</v>
      </c>
      <c r="F4270" s="318">
        <v>8.1472612874991541E-3</v>
      </c>
      <c r="G4270" s="318">
        <v>5.7233976715643997E-5</v>
      </c>
      <c r="H4270" s="318">
        <v>6.00956755514262E-5</v>
      </c>
      <c r="I4270" s="318">
        <v>1.315722843364125E-2</v>
      </c>
      <c r="J4270" s="318">
        <v>0</v>
      </c>
      <c r="K4270" s="318" t="s">
        <v>634</v>
      </c>
      <c r="O4270" s="318">
        <v>0</v>
      </c>
      <c r="P4270" s="318">
        <v>0</v>
      </c>
      <c r="Q4270" s="318">
        <v>0</v>
      </c>
      <c r="R4270" s="318">
        <v>1</v>
      </c>
      <c r="S4270" s="318">
        <v>4.3478260869565216E-2</v>
      </c>
      <c r="T4270" s="318">
        <v>0</v>
      </c>
      <c r="U4270" s="318">
        <v>0</v>
      </c>
    </row>
    <row r="4271" spans="1:21" x14ac:dyDescent="0.2">
      <c r="A4271" s="318">
        <v>42786</v>
      </c>
      <c r="B4271" s="318">
        <v>691.49499500000002</v>
      </c>
      <c r="C4271" s="318">
        <v>5.6079322492193296E-3</v>
      </c>
      <c r="D4271" s="318">
        <v>-6.3990174642679202E-4</v>
      </c>
      <c r="E4271" s="318">
        <v>7.6520357659548071E-3</v>
      </c>
      <c r="F4271" s="318">
        <v>8.2406539017974845E-3</v>
      </c>
      <c r="G4271" s="318">
        <v>5.8553651363451566E-5</v>
      </c>
      <c r="H4271" s="318">
        <v>6.148133393162415E-5</v>
      </c>
      <c r="I4271" s="318">
        <v>1.0204744701392895E-2</v>
      </c>
      <c r="J4271" s="318">
        <v>0</v>
      </c>
      <c r="K4271" s="318" t="s">
        <v>634</v>
      </c>
      <c r="O4271" s="318">
        <v>0</v>
      </c>
      <c r="P4271" s="318">
        <v>0</v>
      </c>
      <c r="Q4271" s="318">
        <v>0</v>
      </c>
      <c r="R4271" s="318">
        <v>1</v>
      </c>
      <c r="S4271" s="318">
        <v>4.3478260869565216E-2</v>
      </c>
      <c r="T4271" s="318">
        <v>0</v>
      </c>
      <c r="U4271" s="318">
        <v>0</v>
      </c>
    </row>
    <row r="4272" spans="1:21" x14ac:dyDescent="0.2">
      <c r="A4272" s="318">
        <v>42787</v>
      </c>
      <c r="B4272" s="318">
        <v>699.59301800000003</v>
      </c>
      <c r="C4272" s="318">
        <v>1.164284991611028E-2</v>
      </c>
      <c r="D4272" s="318">
        <v>1.6507691487357377E-4</v>
      </c>
      <c r="E4272" s="318">
        <v>8.0217522238185939E-3</v>
      </c>
      <c r="F4272" s="318">
        <v>8.6388100871892543E-3</v>
      </c>
      <c r="G4272" s="318">
        <v>6.4348508740338567E-5</v>
      </c>
      <c r="H4272" s="318">
        <v>6.7565934177355502E-5</v>
      </c>
      <c r="I4272" s="318">
        <v>1.4838616260815377E-2</v>
      </c>
      <c r="J4272" s="318">
        <v>0</v>
      </c>
      <c r="K4272" s="318" t="s">
        <v>634</v>
      </c>
      <c r="O4272" s="318">
        <v>0</v>
      </c>
      <c r="P4272" s="318">
        <v>0</v>
      </c>
      <c r="Q4272" s="318">
        <v>0</v>
      </c>
      <c r="R4272" s="318">
        <v>1</v>
      </c>
      <c r="S4272" s="318">
        <v>4.3478260869565216E-2</v>
      </c>
      <c r="T4272" s="318">
        <v>0</v>
      </c>
      <c r="U4272" s="318">
        <v>0</v>
      </c>
    </row>
    <row r="4273" spans="1:21" x14ac:dyDescent="0.2">
      <c r="A4273" s="318">
        <v>42788</v>
      </c>
      <c r="B4273" s="318">
        <v>694.591003</v>
      </c>
      <c r="C4273" s="318">
        <v>-7.1755756585735976E-3</v>
      </c>
      <c r="D4273" s="318">
        <v>-4.6982803451867431E-4</v>
      </c>
      <c r="E4273" s="318">
        <v>8.0513411614267522E-3</v>
      </c>
      <c r="F4273" s="318">
        <v>8.6706750969211179E-3</v>
      </c>
      <c r="G4273" s="318">
        <v>6.4824094497684676E-5</v>
      </c>
      <c r="H4273" s="318">
        <v>6.8065299222568916E-5</v>
      </c>
      <c r="I4273" s="318">
        <v>1.8922940016631869E-2</v>
      </c>
      <c r="J4273" s="318">
        <v>0</v>
      </c>
      <c r="K4273" s="318" t="s">
        <v>634</v>
      </c>
      <c r="O4273" s="318">
        <v>0</v>
      </c>
      <c r="P4273" s="318">
        <v>0</v>
      </c>
      <c r="Q4273" s="318">
        <v>0</v>
      </c>
      <c r="R4273" s="318">
        <v>1</v>
      </c>
      <c r="S4273" s="318">
        <v>4.3478260869565216E-2</v>
      </c>
      <c r="T4273" s="318">
        <v>0</v>
      </c>
      <c r="U4273" s="318">
        <v>0</v>
      </c>
    </row>
    <row r="4274" spans="1:21" x14ac:dyDescent="0.2">
      <c r="A4274" s="318">
        <v>42789</v>
      </c>
      <c r="B4274" s="318">
        <v>693.29199200000005</v>
      </c>
      <c r="C4274" s="318">
        <v>-1.8719321210865698E-3</v>
      </c>
      <c r="D4274" s="318">
        <v>-1.0586091488204766E-3</v>
      </c>
      <c r="E4274" s="318">
        <v>7.6517836233353301E-3</v>
      </c>
      <c r="F4274" s="318">
        <v>8.2403823635918937E-3</v>
      </c>
      <c r="G4274" s="318">
        <v>5.854979261834275E-5</v>
      </c>
      <c r="H4274" s="318">
        <v>6.1477282249259888E-5</v>
      </c>
      <c r="I4274" s="318">
        <v>1.3580261447079162E-2</v>
      </c>
      <c r="J4274" s="318">
        <v>0</v>
      </c>
      <c r="K4274" s="318" t="s">
        <v>634</v>
      </c>
      <c r="O4274" s="318">
        <v>0</v>
      </c>
      <c r="P4274" s="318">
        <v>0</v>
      </c>
      <c r="Q4274" s="318">
        <v>0</v>
      </c>
      <c r="R4274" s="318">
        <v>1</v>
      </c>
      <c r="S4274" s="318">
        <v>4.3478260869565216E-2</v>
      </c>
      <c r="T4274" s="318">
        <v>0</v>
      </c>
      <c r="U4274" s="318">
        <v>0</v>
      </c>
    </row>
    <row r="4275" spans="1:21" x14ac:dyDescent="0.2">
      <c r="A4275" s="318">
        <v>42793</v>
      </c>
      <c r="B4275" s="318">
        <v>687.73400900000001</v>
      </c>
      <c r="C4275" s="318">
        <v>-8.0491069734389652E-3</v>
      </c>
      <c r="D4275" s="318">
        <v>-1.4815146355872187E-3</v>
      </c>
      <c r="E4275" s="318">
        <v>7.7863117909160911E-3</v>
      </c>
      <c r="F4275" s="318">
        <v>8.3852588517557905E-3</v>
      </c>
      <c r="G4275" s="318">
        <v>6.0626651305358948E-5</v>
      </c>
      <c r="H4275" s="318">
        <v>6.36579838706269E-5</v>
      </c>
      <c r="I4275" s="318">
        <v>9.9717288524657031E-3</v>
      </c>
      <c r="J4275" s="318">
        <v>0</v>
      </c>
      <c r="K4275" s="318" t="s">
        <v>634</v>
      </c>
      <c r="O4275" s="318">
        <v>0</v>
      </c>
      <c r="P4275" s="318">
        <v>0</v>
      </c>
      <c r="Q4275" s="318">
        <v>0</v>
      </c>
      <c r="R4275" s="318">
        <v>1</v>
      </c>
      <c r="S4275" s="318">
        <v>4.3478260869565216E-2</v>
      </c>
      <c r="T4275" s="318">
        <v>0</v>
      </c>
      <c r="U4275" s="318">
        <v>0</v>
      </c>
    </row>
    <row r="4276" spans="1:21" x14ac:dyDescent="0.2">
      <c r="A4276" s="318">
        <v>42797</v>
      </c>
      <c r="B4276" s="318">
        <v>691.95300299999997</v>
      </c>
      <c r="C4276" s="318">
        <v>6.1158902184922283E-3</v>
      </c>
      <c r="D4276" s="318">
        <v>-1.0901692663861204E-3</v>
      </c>
      <c r="E4276" s="318">
        <v>7.9581780557870137E-3</v>
      </c>
      <c r="F4276" s="318">
        <v>8.5703455985398601E-3</v>
      </c>
      <c r="G4276" s="318">
        <v>6.333259796760998E-5</v>
      </c>
      <c r="H4276" s="318">
        <v>6.6499227865990482E-5</v>
      </c>
      <c r="I4276" s="318">
        <v>3.8705034794502846E-3</v>
      </c>
      <c r="J4276" s="318">
        <v>0</v>
      </c>
      <c r="K4276" s="318" t="s">
        <v>634</v>
      </c>
      <c r="O4276" s="318">
        <v>0</v>
      </c>
      <c r="P4276" s="318">
        <v>0</v>
      </c>
      <c r="Q4276" s="318">
        <v>0</v>
      </c>
      <c r="R4276" s="318">
        <v>1</v>
      </c>
      <c r="S4276" s="318">
        <v>4.3478260869565216E-2</v>
      </c>
      <c r="T4276" s="318">
        <v>0</v>
      </c>
      <c r="U4276" s="318">
        <v>0</v>
      </c>
    </row>
    <row r="4277" spans="1:21" x14ac:dyDescent="0.2">
      <c r="A4277" s="318">
        <v>42800</v>
      </c>
      <c r="B4277" s="318">
        <v>690.90698199999997</v>
      </c>
      <c r="C4277" s="318">
        <v>-1.512837468502441E-3</v>
      </c>
      <c r="D4277" s="318">
        <v>-4.8610146995763147E-4</v>
      </c>
      <c r="E4277" s="318">
        <v>7.3734173821752126E-3</v>
      </c>
      <c r="F4277" s="318">
        <v>7.9406033346502286E-3</v>
      </c>
      <c r="G4277" s="318">
        <v>5.4367283891763569E-5</v>
      </c>
      <c r="H4277" s="318">
        <v>5.7085648086351749E-5</v>
      </c>
      <c r="I4277" s="318">
        <v>6.1625815220586978E-3</v>
      </c>
      <c r="J4277" s="318">
        <v>0</v>
      </c>
      <c r="K4277" s="318" t="s">
        <v>634</v>
      </c>
      <c r="O4277" s="318">
        <v>0</v>
      </c>
      <c r="P4277" s="318">
        <v>0</v>
      </c>
      <c r="Q4277" s="318">
        <v>0</v>
      </c>
      <c r="R4277" s="318">
        <v>1</v>
      </c>
      <c r="S4277" s="318">
        <v>4.3478260869565216E-2</v>
      </c>
      <c r="T4277" s="318">
        <v>0</v>
      </c>
      <c r="U4277" s="318">
        <v>0</v>
      </c>
    </row>
    <row r="4278" spans="1:21" x14ac:dyDescent="0.2">
      <c r="A4278" s="318">
        <v>42801</v>
      </c>
      <c r="B4278" s="318">
        <v>692.93298300000004</v>
      </c>
      <c r="C4278" s="318">
        <v>2.9280877829345429E-3</v>
      </c>
      <c r="D4278" s="318">
        <v>-1.2849917757437468E-5</v>
      </c>
      <c r="E4278" s="318">
        <v>7.2516731327078284E-3</v>
      </c>
      <c r="F4278" s="318">
        <v>7.8094941429161227E-3</v>
      </c>
      <c r="G4278" s="318">
        <v>5.2586763223636568E-5</v>
      </c>
      <c r="H4278" s="318">
        <v>5.5216101384818395E-5</v>
      </c>
      <c r="I4278" s="318">
        <v>8.4041149217311123E-3</v>
      </c>
      <c r="J4278" s="318">
        <v>0</v>
      </c>
      <c r="K4278" s="318" t="s">
        <v>634</v>
      </c>
      <c r="O4278" s="318">
        <v>0</v>
      </c>
      <c r="P4278" s="318">
        <v>0</v>
      </c>
      <c r="Q4278" s="318">
        <v>0</v>
      </c>
      <c r="R4278" s="318">
        <v>1</v>
      </c>
      <c r="S4278" s="318">
        <v>4.3478260869565216E-2</v>
      </c>
      <c r="T4278" s="318">
        <v>0</v>
      </c>
      <c r="U4278" s="318">
        <v>0</v>
      </c>
    </row>
    <row r="4279" spans="1:21" x14ac:dyDescent="0.2">
      <c r="A4279" s="318">
        <v>42802</v>
      </c>
      <c r="B4279" s="318">
        <v>691.39502000000005</v>
      </c>
      <c r="C4279" s="318">
        <v>-2.2219642012970805E-3</v>
      </c>
      <c r="D4279" s="318">
        <v>-7.1020644817613846E-4</v>
      </c>
      <c r="E4279" s="318">
        <v>6.6774415894129526E-3</v>
      </c>
      <c r="F4279" s="318">
        <v>7.1910909424447176E-3</v>
      </c>
      <c r="G4279" s="318">
        <v>4.4588226180021775E-5</v>
      </c>
      <c r="H4279" s="318">
        <v>4.6817637489022863E-5</v>
      </c>
      <c r="I4279" s="318">
        <v>8.7817537922860647E-3</v>
      </c>
      <c r="J4279" s="318">
        <v>0</v>
      </c>
      <c r="K4279" s="318" t="s">
        <v>634</v>
      </c>
      <c r="O4279" s="318">
        <v>0</v>
      </c>
      <c r="P4279" s="318">
        <v>0</v>
      </c>
      <c r="Q4279" s="318">
        <v>0</v>
      </c>
      <c r="R4279" s="318">
        <v>1</v>
      </c>
      <c r="S4279" s="318">
        <v>4.3478260869565216E-2</v>
      </c>
      <c r="T4279" s="318">
        <v>0</v>
      </c>
      <c r="U4279" s="318">
        <v>0</v>
      </c>
    </row>
    <row r="4280" spans="1:21" x14ac:dyDescent="0.2">
      <c r="A4280" s="318">
        <v>42803</v>
      </c>
      <c r="B4280" s="318">
        <v>689.51397699999995</v>
      </c>
      <c r="C4280" s="318">
        <v>-2.7243564456891282E-3</v>
      </c>
      <c r="D4280" s="318">
        <v>-3.1237715697352339E-4</v>
      </c>
      <c r="E4280" s="318">
        <v>6.2649443344354435E-3</v>
      </c>
      <c r="F4280" s="318">
        <v>6.7468631293920158E-3</v>
      </c>
      <c r="G4280" s="318">
        <v>3.9249527513574763E-5</v>
      </c>
      <c r="H4280" s="318">
        <v>4.12120038892535E-5</v>
      </c>
      <c r="I4280" s="318">
        <v>5.0329313360294448E-3</v>
      </c>
      <c r="J4280" s="318">
        <v>0</v>
      </c>
      <c r="K4280" s="318" t="s">
        <v>634</v>
      </c>
      <c r="O4280" s="318">
        <v>0</v>
      </c>
      <c r="P4280" s="318">
        <v>0</v>
      </c>
      <c r="Q4280" s="318">
        <v>0</v>
      </c>
      <c r="R4280" s="318">
        <v>1</v>
      </c>
      <c r="S4280" s="318">
        <v>4.3478260869565216E-2</v>
      </c>
      <c r="T4280" s="318">
        <v>0</v>
      </c>
      <c r="U4280" s="318">
        <v>0</v>
      </c>
    </row>
    <row r="4281" spans="1:21" x14ac:dyDescent="0.2">
      <c r="A4281" s="318">
        <v>42804</v>
      </c>
      <c r="B4281" s="318">
        <v>698.64001499999995</v>
      </c>
      <c r="C4281" s="318">
        <v>1.3148641336841649E-2</v>
      </c>
      <c r="D4281" s="318">
        <v>-2.2873963453929201E-4</v>
      </c>
      <c r="E4281" s="318">
        <v>6.4383394347889023E-3</v>
      </c>
      <c r="F4281" s="318">
        <v>6.9335963143880479E-3</v>
      </c>
      <c r="G4281" s="318">
        <v>4.1452214677557878E-5</v>
      </c>
      <c r="H4281" s="318">
        <v>4.3524825411435773E-5</v>
      </c>
      <c r="I4281" s="318">
        <v>6.8687971281719178E-3</v>
      </c>
      <c r="J4281" s="318">
        <v>0</v>
      </c>
      <c r="K4281" s="318" t="s">
        <v>634</v>
      </c>
      <c r="O4281" s="318">
        <v>0</v>
      </c>
      <c r="P4281" s="318">
        <v>0</v>
      </c>
      <c r="Q4281" s="318">
        <v>0</v>
      </c>
      <c r="R4281" s="318">
        <v>1</v>
      </c>
      <c r="S4281" s="318">
        <v>4.3478260869565216E-2</v>
      </c>
      <c r="T4281" s="318">
        <v>0</v>
      </c>
      <c r="U4281" s="318">
        <v>0</v>
      </c>
    </row>
    <row r="4282" spans="1:21" x14ac:dyDescent="0.2">
      <c r="A4282" s="318">
        <v>42807</v>
      </c>
      <c r="B4282" s="318">
        <v>700.15399200000002</v>
      </c>
      <c r="C4282" s="318">
        <v>2.164689845133275E-3</v>
      </c>
      <c r="D4282" s="318">
        <v>-9.7157788304679297E-5</v>
      </c>
      <c r="E4282" s="318">
        <v>6.4586084595598782E-3</v>
      </c>
      <c r="F4282" s="318">
        <v>6.9554244949106376E-3</v>
      </c>
      <c r="G4282" s="318">
        <v>4.1713623233898421E-5</v>
      </c>
      <c r="H4282" s="318">
        <v>4.3799304395593345E-5</v>
      </c>
      <c r="I4282" s="318">
        <v>1.1856005358501155E-2</v>
      </c>
      <c r="J4282" s="318">
        <v>0</v>
      </c>
      <c r="K4282" s="318" t="s">
        <v>634</v>
      </c>
      <c r="O4282" s="318">
        <v>0</v>
      </c>
      <c r="P4282" s="318">
        <v>0</v>
      </c>
      <c r="Q4282" s="318">
        <v>0</v>
      </c>
      <c r="R4282" s="318">
        <v>1</v>
      </c>
      <c r="S4282" s="318">
        <v>4.3478260869565216E-2</v>
      </c>
      <c r="T4282" s="318">
        <v>0</v>
      </c>
      <c r="U4282" s="318">
        <v>0</v>
      </c>
    </row>
    <row r="4283" spans="1:21" x14ac:dyDescent="0.2">
      <c r="A4283" s="318">
        <v>42808</v>
      </c>
      <c r="B4283" s="318">
        <v>694.65502900000001</v>
      </c>
      <c r="C4283" s="318">
        <v>-7.8849382351576097E-3</v>
      </c>
      <c r="D4283" s="318">
        <v>-4.6869535861451882E-4</v>
      </c>
      <c r="E4283" s="318">
        <v>6.678408998330867E-3</v>
      </c>
      <c r="F4283" s="318">
        <v>7.1921327674332415E-3</v>
      </c>
      <c r="G4283" s="318">
        <v>4.460114674898669E-5</v>
      </c>
      <c r="H4283" s="318">
        <v>4.6831204086436023E-5</v>
      </c>
      <c r="I4283" s="318">
        <v>1.1690580467554409E-2</v>
      </c>
      <c r="J4283" s="318">
        <v>0</v>
      </c>
      <c r="K4283" s="318" t="s">
        <v>634</v>
      </c>
      <c r="O4283" s="318">
        <v>0</v>
      </c>
      <c r="P4283" s="318">
        <v>0</v>
      </c>
      <c r="Q4283" s="318">
        <v>0</v>
      </c>
      <c r="R4283" s="318">
        <v>1</v>
      </c>
      <c r="S4283" s="318">
        <v>4.3478260869565216E-2</v>
      </c>
      <c r="T4283" s="318">
        <v>0</v>
      </c>
      <c r="U4283" s="318">
        <v>0</v>
      </c>
    </row>
    <row r="4284" spans="1:21" x14ac:dyDescent="0.2">
      <c r="A4284" s="318">
        <v>42809</v>
      </c>
      <c r="B4284" s="318">
        <v>697.62097200000005</v>
      </c>
      <c r="C4284" s="318">
        <v>4.260574030541078E-3</v>
      </c>
      <c r="D4284" s="318">
        <v>-4.5076240416912451E-6</v>
      </c>
      <c r="E4284" s="318">
        <v>6.6508532143342673E-3</v>
      </c>
      <c r="F4284" s="318">
        <v>7.1624573077445951E-3</v>
      </c>
      <c r="G4284" s="318">
        <v>4.4233848478620461E-5</v>
      </c>
      <c r="H4284" s="318">
        <v>4.6445540902551489E-5</v>
      </c>
      <c r="I4284" s="318">
        <v>7.4214115827981155E-3</v>
      </c>
      <c r="J4284" s="318">
        <v>0</v>
      </c>
      <c r="K4284" s="318" t="s">
        <v>634</v>
      </c>
      <c r="O4284" s="318">
        <v>0</v>
      </c>
      <c r="P4284" s="318">
        <v>0</v>
      </c>
      <c r="Q4284" s="318">
        <v>0</v>
      </c>
      <c r="R4284" s="318">
        <v>1</v>
      </c>
      <c r="S4284" s="318">
        <v>4.3478260869565216E-2</v>
      </c>
      <c r="T4284" s="318">
        <v>0</v>
      </c>
      <c r="U4284" s="318">
        <v>0</v>
      </c>
    </row>
    <row r="4285" spans="1:21" x14ac:dyDescent="0.2">
      <c r="A4285" s="318">
        <v>42810</v>
      </c>
      <c r="B4285" s="318">
        <v>702.88897699999995</v>
      </c>
      <c r="C4285" s="318">
        <v>7.52301666876261E-3</v>
      </c>
      <c r="D4285" s="318">
        <v>5.7092746026515698E-4</v>
      </c>
      <c r="E4285" s="318">
        <v>6.7587877538006482E-3</v>
      </c>
      <c r="F4285" s="318">
        <v>7.2786945040930057E-3</v>
      </c>
      <c r="G4285" s="318">
        <v>4.5681211900925611E-5</v>
      </c>
      <c r="H4285" s="318">
        <v>4.7965272495971892E-5</v>
      </c>
      <c r="I4285" s="318">
        <v>1.1616686327749348E-2</v>
      </c>
      <c r="J4285" s="318">
        <v>0</v>
      </c>
      <c r="K4285" s="318" t="s">
        <v>634</v>
      </c>
      <c r="O4285" s="318">
        <v>0</v>
      </c>
      <c r="P4285" s="318">
        <v>0</v>
      </c>
      <c r="Q4285" s="318">
        <v>0</v>
      </c>
      <c r="R4285" s="318">
        <v>1</v>
      </c>
      <c r="S4285" s="318">
        <v>4.3478260869565216E-2</v>
      </c>
      <c r="T4285" s="318">
        <v>0</v>
      </c>
      <c r="U4285" s="318">
        <v>0</v>
      </c>
    </row>
    <row r="4286" spans="1:21" x14ac:dyDescent="0.2">
      <c r="A4286" s="318">
        <v>42811</v>
      </c>
      <c r="B4286" s="318">
        <v>703.887024</v>
      </c>
      <c r="C4286" s="318">
        <v>1.418914122418069E-3</v>
      </c>
      <c r="D4286" s="318">
        <v>5.2276097862122902E-4</v>
      </c>
      <c r="E4286" s="318">
        <v>6.7484699117352377E-3</v>
      </c>
      <c r="F4286" s="318">
        <v>7.2675829818687173E-3</v>
      </c>
      <c r="G4286" s="318">
        <v>4.5541846149595801E-5</v>
      </c>
      <c r="H4286" s="318">
        <v>4.7818938457075595E-5</v>
      </c>
      <c r="I4286" s="318">
        <v>1.3473283411187994E-2</v>
      </c>
      <c r="J4286" s="318">
        <v>0</v>
      </c>
      <c r="K4286" s="318" t="s">
        <v>634</v>
      </c>
      <c r="O4286" s="318">
        <v>0</v>
      </c>
      <c r="P4286" s="318">
        <v>0</v>
      </c>
      <c r="Q4286" s="318">
        <v>0</v>
      </c>
      <c r="R4286" s="318">
        <v>1</v>
      </c>
      <c r="S4286" s="318">
        <v>4.3478260869565216E-2</v>
      </c>
      <c r="T4286" s="318">
        <v>0</v>
      </c>
      <c r="U4286" s="318">
        <v>0</v>
      </c>
    </row>
    <row r="4287" spans="1:21" x14ac:dyDescent="0.2">
      <c r="A4287" s="318">
        <v>42814</v>
      </c>
      <c r="B4287" s="318">
        <v>703.56298800000002</v>
      </c>
      <c r="C4287" s="318">
        <v>-4.6045827981444816E-4</v>
      </c>
      <c r="D4287" s="318">
        <v>4.3606404913214085E-5</v>
      </c>
      <c r="E4287" s="318">
        <v>6.4208782282614103E-3</v>
      </c>
      <c r="F4287" s="318">
        <v>6.9147919381276719E-3</v>
      </c>
      <c r="G4287" s="318">
        <v>4.1227677222161382E-5</v>
      </c>
      <c r="H4287" s="318">
        <v>4.3289061083269456E-5</v>
      </c>
      <c r="I4287" s="318">
        <v>1.4392383662546901E-2</v>
      </c>
      <c r="J4287" s="318">
        <v>0</v>
      </c>
      <c r="K4287" s="318" t="s">
        <v>634</v>
      </c>
      <c r="O4287" s="318">
        <v>0</v>
      </c>
      <c r="P4287" s="318">
        <v>0</v>
      </c>
      <c r="Q4287" s="318">
        <v>0</v>
      </c>
      <c r="R4287" s="318">
        <v>1</v>
      </c>
      <c r="S4287" s="318">
        <v>4.3478260869565216E-2</v>
      </c>
      <c r="T4287" s="318">
        <v>0</v>
      </c>
      <c r="U4287" s="318">
        <v>0</v>
      </c>
    </row>
    <row r="4288" spans="1:21" x14ac:dyDescent="0.2">
      <c r="A4288" s="318">
        <v>42815</v>
      </c>
      <c r="B4288" s="318">
        <v>702.96197500000005</v>
      </c>
      <c r="C4288" s="318">
        <v>-8.546069958081672E-4</v>
      </c>
      <c r="D4288" s="318">
        <v>1.2901562864022555E-4</v>
      </c>
      <c r="E4288" s="318">
        <v>6.395159563501316E-3</v>
      </c>
      <c r="F4288" s="318">
        <v>6.8870949145398786E-3</v>
      </c>
      <c r="G4288" s="318">
        <v>4.0898065842642347E-5</v>
      </c>
      <c r="H4288" s="318">
        <v>4.2942969134774469E-5</v>
      </c>
      <c r="I4288" s="318">
        <v>1.0175710136730362E-2</v>
      </c>
      <c r="J4288" s="318">
        <v>0</v>
      </c>
      <c r="K4288" s="318" t="s">
        <v>634</v>
      </c>
      <c r="O4288" s="318">
        <v>0</v>
      </c>
      <c r="P4288" s="318">
        <v>0</v>
      </c>
      <c r="Q4288" s="318">
        <v>0</v>
      </c>
      <c r="R4288" s="318">
        <v>1</v>
      </c>
      <c r="S4288" s="318">
        <v>4.3478260869565216E-2</v>
      </c>
      <c r="T4288" s="318">
        <v>0</v>
      </c>
      <c r="U4288" s="318">
        <v>0</v>
      </c>
    </row>
    <row r="4289" spans="1:21" x14ac:dyDescent="0.2">
      <c r="A4289" s="318">
        <v>42816</v>
      </c>
      <c r="B4289" s="318">
        <v>693.57397500000002</v>
      </c>
      <c r="C4289" s="318">
        <v>-1.3444897595756492E-2</v>
      </c>
      <c r="D4289" s="318">
        <v>-5.2976368137239987E-5</v>
      </c>
      <c r="E4289" s="318">
        <v>6.732064336904567E-3</v>
      </c>
      <c r="F4289" s="318">
        <v>7.2499154397433797E-3</v>
      </c>
      <c r="G4289" s="318">
        <v>4.5320690236222324E-5</v>
      </c>
      <c r="H4289" s="318">
        <v>4.7586724748033439E-5</v>
      </c>
      <c r="I4289" s="318">
        <v>9.2508564425272267E-3</v>
      </c>
      <c r="J4289" s="318">
        <v>0</v>
      </c>
      <c r="K4289" s="318" t="s">
        <v>634</v>
      </c>
      <c r="O4289" s="318">
        <v>0</v>
      </c>
      <c r="P4289" s="318">
        <v>0</v>
      </c>
      <c r="Q4289" s="318">
        <v>0</v>
      </c>
      <c r="R4289" s="318">
        <v>1</v>
      </c>
      <c r="S4289" s="318">
        <v>4.3478260869565216E-2</v>
      </c>
      <c r="T4289" s="318">
        <v>0</v>
      </c>
      <c r="U4289" s="318">
        <v>0</v>
      </c>
    </row>
    <row r="4290" spans="1:21" x14ac:dyDescent="0.2">
      <c r="A4290" s="318">
        <v>42817</v>
      </c>
      <c r="B4290" s="318">
        <v>693.96197500000005</v>
      </c>
      <c r="C4290" s="318">
        <v>5.592648033562439E-4</v>
      </c>
      <c r="D4290" s="318">
        <v>8.1038977866005596E-5</v>
      </c>
      <c r="E4290" s="318">
        <v>6.7140238324613624E-3</v>
      </c>
      <c r="F4290" s="318">
        <v>7.2304872041891594E-3</v>
      </c>
      <c r="G4290" s="318">
        <v>4.5078116022859164E-5</v>
      </c>
      <c r="H4290" s="318">
        <v>4.7332021824002126E-5</v>
      </c>
      <c r="I4290" s="318">
        <v>3.2587660364561352E-3</v>
      </c>
      <c r="J4290" s="318">
        <v>0</v>
      </c>
      <c r="K4290" s="318" t="s">
        <v>634</v>
      </c>
      <c r="O4290" s="318">
        <v>0</v>
      </c>
      <c r="P4290" s="318">
        <v>0</v>
      </c>
      <c r="Q4290" s="318">
        <v>0</v>
      </c>
      <c r="R4290" s="318">
        <v>1</v>
      </c>
      <c r="S4290" s="318">
        <v>4.3478260869565216E-2</v>
      </c>
      <c r="T4290" s="318">
        <v>0</v>
      </c>
      <c r="U4290" s="318">
        <v>0</v>
      </c>
    </row>
    <row r="4291" spans="1:21" x14ac:dyDescent="0.2">
      <c r="A4291" s="318">
        <v>42818</v>
      </c>
      <c r="B4291" s="318">
        <v>693.59600799999998</v>
      </c>
      <c r="C4291" s="318">
        <v>-5.2749796832962507E-4</v>
      </c>
      <c r="D4291" s="318">
        <v>4.1150900144548474E-4</v>
      </c>
      <c r="E4291" s="318">
        <v>6.4909967016053916E-3</v>
      </c>
      <c r="F4291" s="318">
        <v>6.990304140190421E-3</v>
      </c>
      <c r="G4291" s="318">
        <v>4.2133038180252076E-5</v>
      </c>
      <c r="H4291" s="318">
        <v>4.4239690089264684E-5</v>
      </c>
      <c r="I4291" s="318">
        <v>2.3536858669418776E-3</v>
      </c>
      <c r="J4291" s="318">
        <v>0</v>
      </c>
      <c r="K4291" s="318" t="s">
        <v>634</v>
      </c>
      <c r="O4291" s="318">
        <v>0</v>
      </c>
      <c r="P4291" s="318">
        <v>0</v>
      </c>
      <c r="Q4291" s="318">
        <v>0</v>
      </c>
      <c r="R4291" s="318">
        <v>1</v>
      </c>
      <c r="S4291" s="318">
        <v>4.3478260869565216E-2</v>
      </c>
      <c r="T4291" s="318">
        <v>0</v>
      </c>
      <c r="U4291" s="318">
        <v>0</v>
      </c>
    </row>
    <row r="4292" spans="1:21" x14ac:dyDescent="0.2">
      <c r="A4292" s="318">
        <v>42821</v>
      </c>
      <c r="B4292" s="318">
        <v>679.75598100000002</v>
      </c>
      <c r="C4292" s="318">
        <v>-2.015578767413977E-2</v>
      </c>
      <c r="D4292" s="318">
        <v>-8.1533480442875811E-4</v>
      </c>
      <c r="E4292" s="318">
        <v>7.7687308531455938E-3</v>
      </c>
      <c r="F4292" s="318">
        <v>8.3663255341567926E-3</v>
      </c>
      <c r="G4292" s="318">
        <v>6.0353179068616261E-5</v>
      </c>
      <c r="H4292" s="318">
        <v>6.3370838022047072E-5</v>
      </c>
      <c r="I4292" s="318">
        <v>2.6362295998422088E-3</v>
      </c>
      <c r="J4292" s="318">
        <v>0</v>
      </c>
      <c r="K4292" s="318" t="s">
        <v>634</v>
      </c>
      <c r="O4292" s="318">
        <v>0</v>
      </c>
      <c r="P4292" s="318">
        <v>0</v>
      </c>
      <c r="Q4292" s="318">
        <v>0</v>
      </c>
      <c r="R4292" s="318">
        <v>1</v>
      </c>
      <c r="S4292" s="318">
        <v>4.3478260869565216E-2</v>
      </c>
      <c r="T4292" s="318">
        <v>0</v>
      </c>
      <c r="U4292" s="318">
        <v>0</v>
      </c>
    </row>
    <row r="4293" spans="1:21" x14ac:dyDescent="0.2">
      <c r="A4293" s="318">
        <v>42822</v>
      </c>
      <c r="B4293" s="318">
        <v>685.64202899999998</v>
      </c>
      <c r="C4293" s="318">
        <v>8.6217856164319383E-3</v>
      </c>
      <c r="D4293" s="318">
        <v>-9.5919500917534563E-4</v>
      </c>
      <c r="E4293" s="318">
        <v>7.5514298174265467E-3</v>
      </c>
      <c r="F4293" s="318">
        <v>8.1323090341516649E-3</v>
      </c>
      <c r="G4293" s="318">
        <v>5.7024092287518727E-5</v>
      </c>
      <c r="H4293" s="318">
        <v>5.9875296901894663E-5</v>
      </c>
      <c r="I4293" s="318">
        <v>-6.9263681159384268E-3</v>
      </c>
      <c r="J4293" s="318">
        <v>0</v>
      </c>
      <c r="K4293" s="318" t="s">
        <v>634</v>
      </c>
      <c r="O4293" s="318">
        <v>0</v>
      </c>
      <c r="P4293" s="318">
        <v>0</v>
      </c>
      <c r="Q4293" s="318">
        <v>0</v>
      </c>
      <c r="R4293" s="318">
        <v>1</v>
      </c>
      <c r="S4293" s="318">
        <v>4.3478260869565216E-2</v>
      </c>
      <c r="T4293" s="318">
        <v>0</v>
      </c>
      <c r="U4293" s="318">
        <v>0</v>
      </c>
    </row>
    <row r="4294" spans="1:21" x14ac:dyDescent="0.2">
      <c r="A4294" s="318">
        <v>42823</v>
      </c>
      <c r="B4294" s="318">
        <v>686.39202899999998</v>
      </c>
      <c r="C4294" s="318">
        <v>1.093267430686653E-3</v>
      </c>
      <c r="D4294" s="318">
        <v>-5.6544057635342902E-4</v>
      </c>
      <c r="E4294" s="318">
        <v>7.4256150109553243E-3</v>
      </c>
      <c r="F4294" s="318">
        <v>7.9968161656441949E-3</v>
      </c>
      <c r="G4294" s="318">
        <v>5.5139758290925042E-5</v>
      </c>
      <c r="H4294" s="318">
        <v>5.7896746205471297E-5</v>
      </c>
      <c r="I4294" s="318">
        <v>-4.2781195240694731E-3</v>
      </c>
      <c r="J4294" s="318">
        <v>0</v>
      </c>
      <c r="K4294" s="318" t="s">
        <v>634</v>
      </c>
      <c r="O4294" s="318">
        <v>0</v>
      </c>
      <c r="P4294" s="318">
        <v>0</v>
      </c>
      <c r="Q4294" s="318">
        <v>0</v>
      </c>
      <c r="R4294" s="318">
        <v>1</v>
      </c>
      <c r="S4294" s="318">
        <v>4.3478260869565216E-2</v>
      </c>
      <c r="T4294" s="318">
        <v>0</v>
      </c>
      <c r="U4294" s="318">
        <v>0</v>
      </c>
    </row>
    <row r="4295" spans="1:21" x14ac:dyDescent="0.2">
      <c r="A4295" s="318">
        <v>42824</v>
      </c>
      <c r="B4295" s="318">
        <v>691.70001200000002</v>
      </c>
      <c r="C4295" s="318">
        <v>7.7034176110144029E-3</v>
      </c>
      <c r="D4295" s="318">
        <v>-1.0947154149147786E-4</v>
      </c>
      <c r="E4295" s="318">
        <v>7.6324838630980069E-3</v>
      </c>
      <c r="F4295" s="318">
        <v>8.2195980064132378E-3</v>
      </c>
      <c r="G4295" s="318">
        <v>5.8254809920451481E-5</v>
      </c>
      <c r="H4295" s="318">
        <v>6.1167550416474056E-5</v>
      </c>
      <c r="I4295" s="318">
        <v>-3.9798796471379114E-3</v>
      </c>
      <c r="J4295" s="318">
        <v>0</v>
      </c>
      <c r="K4295" s="318" t="s">
        <v>634</v>
      </c>
      <c r="O4295" s="318">
        <v>0</v>
      </c>
      <c r="P4295" s="318">
        <v>0</v>
      </c>
      <c r="Q4295" s="318">
        <v>0</v>
      </c>
      <c r="R4295" s="318">
        <v>1</v>
      </c>
      <c r="S4295" s="318">
        <v>4.3478260869565216E-2</v>
      </c>
      <c r="T4295" s="318">
        <v>0</v>
      </c>
      <c r="U4295" s="318">
        <v>0</v>
      </c>
    </row>
    <row r="4296" spans="1:21" x14ac:dyDescent="0.2">
      <c r="A4296" s="318">
        <v>42825</v>
      </c>
      <c r="B4296" s="318">
        <v>687.84899900000005</v>
      </c>
      <c r="C4296" s="318">
        <v>-5.5830173082954872E-3</v>
      </c>
      <c r="D4296" s="318">
        <v>7.9612997058305374E-6</v>
      </c>
      <c r="E4296" s="318">
        <v>7.5223948678664393E-3</v>
      </c>
      <c r="F4296" s="318">
        <v>8.1010406269330874E-3</v>
      </c>
      <c r="G4296" s="318">
        <v>5.6586424548103341E-5</v>
      </c>
      <c r="H4296" s="318">
        <v>5.9415745775508514E-5</v>
      </c>
      <c r="I4296" s="318">
        <v>-2.5201421524009711E-3</v>
      </c>
      <c r="J4296" s="318">
        <v>0</v>
      </c>
      <c r="K4296" s="318" t="s">
        <v>634</v>
      </c>
      <c r="O4296" s="318">
        <v>0</v>
      </c>
      <c r="P4296" s="318">
        <v>0</v>
      </c>
      <c r="Q4296" s="318">
        <v>0</v>
      </c>
      <c r="R4296" s="318">
        <v>1</v>
      </c>
      <c r="S4296" s="318">
        <v>4.3478260869565216E-2</v>
      </c>
      <c r="T4296" s="318">
        <v>0</v>
      </c>
      <c r="U4296" s="318">
        <v>0</v>
      </c>
    </row>
    <row r="4297" spans="1:21" x14ac:dyDescent="0.2">
      <c r="A4297" s="318">
        <v>42828</v>
      </c>
      <c r="B4297" s="318">
        <v>692.00598100000002</v>
      </c>
      <c r="C4297" s="318">
        <v>6.0252629970974393E-3</v>
      </c>
      <c r="D4297" s="318">
        <v>3.6457177346501065E-6</v>
      </c>
      <c r="E4297" s="318">
        <v>7.5187406654750001E-3</v>
      </c>
      <c r="F4297" s="318">
        <v>8.0971053320499989E-3</v>
      </c>
      <c r="G4297" s="318">
        <v>5.6531461194667449E-5</v>
      </c>
      <c r="H4297" s="318">
        <v>5.9358034254400826E-5</v>
      </c>
      <c r="I4297" s="318">
        <v>-4.5856817735976012E-3</v>
      </c>
      <c r="J4297" s="318">
        <v>0</v>
      </c>
      <c r="K4297" s="318" t="s">
        <v>634</v>
      </c>
      <c r="O4297" s="318">
        <v>0</v>
      </c>
      <c r="P4297" s="318">
        <v>0</v>
      </c>
      <c r="Q4297" s="318">
        <v>0</v>
      </c>
      <c r="R4297" s="318">
        <v>1</v>
      </c>
      <c r="S4297" s="318">
        <v>4.3478260869565216E-2</v>
      </c>
      <c r="T4297" s="318">
        <v>0</v>
      </c>
      <c r="U4297" s="318">
        <v>0</v>
      </c>
    </row>
    <row r="4298" spans="1:21" x14ac:dyDescent="0.2">
      <c r="A4298" s="318">
        <v>42829</v>
      </c>
      <c r="B4298" s="318">
        <v>687.03802499999995</v>
      </c>
      <c r="C4298" s="318">
        <v>-7.2049586082933758E-3</v>
      </c>
      <c r="D4298" s="318">
        <v>-2.6740766987444199E-4</v>
      </c>
      <c r="E4298" s="318">
        <v>7.6770782536418683E-3</v>
      </c>
      <c r="F4298" s="318">
        <v>8.2676227346912424E-3</v>
      </c>
      <c r="G4298" s="318">
        <v>5.8937530512540875E-5</v>
      </c>
      <c r="H4298" s="318">
        <v>6.188440703816792E-5</v>
      </c>
      <c r="I4298" s="318">
        <v>-2.4241918406332349E-3</v>
      </c>
      <c r="J4298" s="318">
        <v>0</v>
      </c>
      <c r="K4298" s="318" t="s">
        <v>634</v>
      </c>
      <c r="O4298" s="318">
        <v>0</v>
      </c>
      <c r="P4298" s="318">
        <v>0</v>
      </c>
      <c r="Q4298" s="318">
        <v>0</v>
      </c>
      <c r="R4298" s="318">
        <v>1</v>
      </c>
      <c r="S4298" s="318">
        <v>4.3478260869565216E-2</v>
      </c>
      <c r="T4298" s="318">
        <v>0</v>
      </c>
      <c r="U4298" s="318">
        <v>0</v>
      </c>
    </row>
    <row r="4299" spans="1:21" x14ac:dyDescent="0.2">
      <c r="A4299" s="318">
        <v>42830</v>
      </c>
      <c r="B4299" s="318">
        <v>693.08898899999997</v>
      </c>
      <c r="C4299" s="318">
        <v>8.7687621656858863E-3</v>
      </c>
      <c r="D4299" s="318">
        <v>1.0719681685145721E-5</v>
      </c>
      <c r="E4299" s="318">
        <v>7.9011623608858609E-3</v>
      </c>
      <c r="F4299" s="318">
        <v>8.5089440809540031E-3</v>
      </c>
      <c r="G4299" s="318">
        <v>6.2428366653079418E-5</v>
      </c>
      <c r="H4299" s="318">
        <v>6.554978498573339E-5</v>
      </c>
      <c r="I4299" s="318">
        <v>-2.8019409849251299E-3</v>
      </c>
      <c r="J4299" s="318">
        <v>0</v>
      </c>
      <c r="K4299" s="318" t="s">
        <v>634</v>
      </c>
      <c r="O4299" s="318">
        <v>0</v>
      </c>
      <c r="P4299" s="318">
        <v>0</v>
      </c>
      <c r="Q4299" s="318">
        <v>0</v>
      </c>
      <c r="R4299" s="318">
        <v>1</v>
      </c>
      <c r="S4299" s="318">
        <v>4.3478260869565216E-2</v>
      </c>
      <c r="T4299" s="318">
        <v>0</v>
      </c>
      <c r="U4299" s="318">
        <v>0</v>
      </c>
    </row>
    <row r="4300" spans="1:21" x14ac:dyDescent="0.2">
      <c r="A4300" s="318">
        <v>42831</v>
      </c>
      <c r="B4300" s="318">
        <v>691.98400900000001</v>
      </c>
      <c r="C4300" s="318">
        <v>-1.5955552321310197E-3</v>
      </c>
      <c r="D4300" s="318">
        <v>4.0548680216862897E-5</v>
      </c>
      <c r="E4300" s="318">
        <v>7.8934906400362354E-3</v>
      </c>
      <c r="F4300" s="318">
        <v>8.5006822277313293E-3</v>
      </c>
      <c r="G4300" s="318">
        <v>6.2307194484339669E-5</v>
      </c>
      <c r="H4300" s="318">
        <v>6.5422554208556649E-5</v>
      </c>
      <c r="I4300" s="318">
        <v>4.111633631115953E-4</v>
      </c>
      <c r="J4300" s="318">
        <v>0</v>
      </c>
      <c r="K4300" s="318" t="s">
        <v>634</v>
      </c>
      <c r="O4300" s="318">
        <v>0</v>
      </c>
      <c r="P4300" s="318">
        <v>0</v>
      </c>
      <c r="Q4300" s="318">
        <v>0</v>
      </c>
      <c r="R4300" s="318">
        <v>1</v>
      </c>
      <c r="S4300" s="318">
        <v>4.3478260869565216E-2</v>
      </c>
      <c r="T4300" s="318">
        <v>0</v>
      </c>
      <c r="U4300" s="318">
        <v>0</v>
      </c>
    </row>
    <row r="4301" spans="1:21" x14ac:dyDescent="0.2">
      <c r="A4301" s="318">
        <v>42835</v>
      </c>
      <c r="B4301" s="318">
        <v>694.49298099999999</v>
      </c>
      <c r="C4301" s="318">
        <v>2.9503244280547616E-3</v>
      </c>
      <c r="D4301" s="318">
        <v>-2.8350257066244415E-4</v>
      </c>
      <c r="E4301" s="318">
        <v>7.3257542382376148E-3</v>
      </c>
      <c r="F4301" s="318">
        <v>7.8892737950251226E-3</v>
      </c>
      <c r="G4301" s="318">
        <v>5.3666675159056373E-5</v>
      </c>
      <c r="H4301" s="318">
        <v>5.6350008917009195E-5</v>
      </c>
      <c r="I4301" s="318">
        <v>3.9768668478182479E-4</v>
      </c>
      <c r="J4301" s="318">
        <v>0</v>
      </c>
      <c r="K4301" s="318" t="s">
        <v>634</v>
      </c>
      <c r="O4301" s="318">
        <v>0</v>
      </c>
      <c r="P4301" s="318">
        <v>0</v>
      </c>
      <c r="Q4301" s="318">
        <v>0</v>
      </c>
      <c r="R4301" s="318">
        <v>2</v>
      </c>
      <c r="S4301" s="318">
        <v>8.6956521739130432E-2</v>
      </c>
      <c r="T4301" s="318">
        <v>0</v>
      </c>
      <c r="U4301" s="318">
        <v>0</v>
      </c>
    </row>
    <row r="4302" spans="1:21" x14ac:dyDescent="0.2">
      <c r="A4302" s="318">
        <v>42836</v>
      </c>
      <c r="B4302" s="318">
        <v>692.89801</v>
      </c>
      <c r="C4302" s="318">
        <v>-2.2992389499393797E-3</v>
      </c>
      <c r="D4302" s="318">
        <v>-4.9607060852304655E-4</v>
      </c>
      <c r="E4302" s="318">
        <v>7.3159215470164464E-3</v>
      </c>
      <c r="F4302" s="318">
        <v>7.8786847429407874E-3</v>
      </c>
      <c r="G4302" s="318">
        <v>5.3522708082099519E-5</v>
      </c>
      <c r="H4302" s="318">
        <v>5.61988434862045E-5</v>
      </c>
      <c r="I4302" s="318">
        <v>-3.1995230249032124E-3</v>
      </c>
      <c r="J4302" s="318">
        <v>0</v>
      </c>
      <c r="K4302" s="318" t="s">
        <v>634</v>
      </c>
      <c r="O4302" s="318">
        <v>0</v>
      </c>
      <c r="P4302" s="318">
        <v>0</v>
      </c>
      <c r="Q4302" s="318">
        <v>0</v>
      </c>
      <c r="R4302" s="318">
        <v>2</v>
      </c>
      <c r="S4302" s="318">
        <v>8.6956521739130432E-2</v>
      </c>
      <c r="T4302" s="318">
        <v>0</v>
      </c>
      <c r="U4302" s="318">
        <v>0</v>
      </c>
    </row>
    <row r="4303" spans="1:21" x14ac:dyDescent="0.2">
      <c r="A4303" s="318">
        <v>42837</v>
      </c>
      <c r="B4303" s="318">
        <v>696.86901899999998</v>
      </c>
      <c r="C4303" s="318">
        <v>5.714655368844395E-3</v>
      </c>
      <c r="D4303" s="318">
        <v>1.5152908690562006E-4</v>
      </c>
      <c r="E4303" s="318">
        <v>7.2305768142247942E-3</v>
      </c>
      <c r="F4303" s="318">
        <v>7.7867750307036238E-3</v>
      </c>
      <c r="G4303" s="318">
        <v>5.228124106640517E-5</v>
      </c>
      <c r="H4303" s="318">
        <v>5.4895303119725428E-5</v>
      </c>
      <c r="I4303" s="318">
        <v>-4.213753660098205E-3</v>
      </c>
      <c r="J4303" s="318">
        <v>0</v>
      </c>
      <c r="K4303" s="318" t="s">
        <v>634</v>
      </c>
      <c r="O4303" s="318">
        <v>0</v>
      </c>
      <c r="P4303" s="318">
        <v>0</v>
      </c>
      <c r="Q4303" s="318">
        <v>0</v>
      </c>
      <c r="R4303" s="318">
        <v>2</v>
      </c>
      <c r="S4303" s="318">
        <v>8.6956521739130432E-2</v>
      </c>
      <c r="T4303" s="318">
        <v>0</v>
      </c>
      <c r="U4303" s="318">
        <v>0</v>
      </c>
    </row>
    <row r="4304" spans="1:21" x14ac:dyDescent="0.2">
      <c r="A4304" s="318">
        <v>42843</v>
      </c>
      <c r="B4304" s="318">
        <v>685.38000499999998</v>
      </c>
      <c r="C4304" s="318">
        <v>-1.6624035741622162E-2</v>
      </c>
      <c r="D4304" s="318">
        <v>-8.4297614034024838E-4</v>
      </c>
      <c r="E4304" s="318">
        <v>8.0292910418916161E-3</v>
      </c>
      <c r="F4304" s="318">
        <v>8.6469288143448172E-3</v>
      </c>
      <c r="G4304" s="318">
        <v>6.4469514635400967E-5</v>
      </c>
      <c r="H4304" s="318">
        <v>6.7692990367171019E-5</v>
      </c>
      <c r="I4304" s="318">
        <v>1.1862675873555387E-3</v>
      </c>
      <c r="J4304" s="318">
        <v>0</v>
      </c>
      <c r="K4304" s="318" t="s">
        <v>634</v>
      </c>
      <c r="O4304" s="318">
        <v>0</v>
      </c>
      <c r="P4304" s="318">
        <v>0</v>
      </c>
      <c r="Q4304" s="318">
        <v>0</v>
      </c>
      <c r="R4304" s="318">
        <v>2</v>
      </c>
      <c r="S4304" s="318">
        <v>8.6956521739130432E-2</v>
      </c>
      <c r="T4304" s="318">
        <v>0</v>
      </c>
      <c r="U4304" s="318">
        <v>0</v>
      </c>
    </row>
    <row r="4305" spans="1:21" x14ac:dyDescent="0.2">
      <c r="A4305" s="318">
        <v>42844</v>
      </c>
      <c r="B4305" s="318">
        <v>682.455017</v>
      </c>
      <c r="C4305" s="318">
        <v>-4.2768205396321139E-3</v>
      </c>
      <c r="D4305" s="318">
        <v>-1.4048731502638064E-3</v>
      </c>
      <c r="E4305" s="318">
        <v>7.8248369028997167E-3</v>
      </c>
      <c r="F4305" s="318">
        <v>8.4267474338920022E-3</v>
      </c>
      <c r="G4305" s="318">
        <v>6.1228072556981233E-5</v>
      </c>
      <c r="H4305" s="318">
        <v>6.4289476184830303E-5</v>
      </c>
      <c r="I4305" s="318">
        <v>-7.0945123777927969E-3</v>
      </c>
      <c r="J4305" s="318">
        <v>0</v>
      </c>
      <c r="K4305" s="318" t="s">
        <v>634</v>
      </c>
      <c r="O4305" s="318">
        <v>0</v>
      </c>
      <c r="P4305" s="318">
        <v>0</v>
      </c>
      <c r="Q4305" s="318">
        <v>0</v>
      </c>
      <c r="R4305" s="318">
        <v>2</v>
      </c>
      <c r="S4305" s="318">
        <v>8.6956521739130432E-2</v>
      </c>
      <c r="T4305" s="318">
        <v>0</v>
      </c>
      <c r="U4305" s="318">
        <v>0</v>
      </c>
    </row>
    <row r="4306" spans="1:21" x14ac:dyDescent="0.2">
      <c r="A4306" s="318">
        <v>42845</v>
      </c>
      <c r="B4306" s="318">
        <v>683.46197500000005</v>
      </c>
      <c r="C4306" s="318">
        <v>1.4744061144479541E-3</v>
      </c>
      <c r="D4306" s="318">
        <v>-1.4022306744528594E-3</v>
      </c>
      <c r="E4306" s="318">
        <v>7.8258474909309889E-3</v>
      </c>
      <c r="F4306" s="318">
        <v>8.4278357594641407E-3</v>
      </c>
      <c r="G4306" s="318">
        <v>6.124388895131086E-5</v>
      </c>
      <c r="H4306" s="318">
        <v>6.4306083398876405E-5</v>
      </c>
      <c r="I4306" s="318">
        <v>-1.0850630008589357E-2</v>
      </c>
      <c r="J4306" s="318">
        <v>0</v>
      </c>
      <c r="K4306" s="318" t="s">
        <v>634</v>
      </c>
      <c r="O4306" s="318">
        <v>0</v>
      </c>
      <c r="P4306" s="318">
        <v>0</v>
      </c>
      <c r="Q4306" s="318">
        <v>0</v>
      </c>
      <c r="R4306" s="318">
        <v>2</v>
      </c>
      <c r="S4306" s="318">
        <v>8.6956521739130432E-2</v>
      </c>
      <c r="T4306" s="318">
        <v>0</v>
      </c>
      <c r="U4306" s="318">
        <v>0</v>
      </c>
    </row>
    <row r="4307" spans="1:21" x14ac:dyDescent="0.2">
      <c r="A4307" s="318">
        <v>42846</v>
      </c>
      <c r="B4307" s="318">
        <v>683.01599099999999</v>
      </c>
      <c r="C4307" s="318">
        <v>-6.5274966290315456E-4</v>
      </c>
      <c r="D4307" s="318">
        <v>-1.4113874069808931E-3</v>
      </c>
      <c r="E4307" s="318">
        <v>7.8248028882803976E-3</v>
      </c>
      <c r="F4307" s="318">
        <v>8.4267108027635054E-3</v>
      </c>
      <c r="G4307" s="318">
        <v>6.1227540240441265E-5</v>
      </c>
      <c r="H4307" s="318">
        <v>6.4288917252463334E-5</v>
      </c>
      <c r="I4307" s="318">
        <v>-1.0278708310197617E-2</v>
      </c>
      <c r="J4307" s="318">
        <v>0</v>
      </c>
      <c r="K4307" s="318" t="s">
        <v>634</v>
      </c>
      <c r="O4307" s="318">
        <v>0</v>
      </c>
      <c r="P4307" s="318">
        <v>0</v>
      </c>
      <c r="Q4307" s="318">
        <v>0</v>
      </c>
      <c r="R4307" s="318">
        <v>2</v>
      </c>
      <c r="S4307" s="318">
        <v>8.6956521739130432E-2</v>
      </c>
      <c r="T4307" s="318">
        <v>0</v>
      </c>
      <c r="U4307" s="318">
        <v>0</v>
      </c>
    </row>
    <row r="4308" spans="1:21" x14ac:dyDescent="0.2">
      <c r="A4308" s="318">
        <v>42849</v>
      </c>
      <c r="B4308" s="318">
        <v>691.44000200000005</v>
      </c>
      <c r="C4308" s="318">
        <v>1.2258110155850424E-2</v>
      </c>
      <c r="D4308" s="318">
        <v>-7.8697230452096025E-4</v>
      </c>
      <c r="E4308" s="318">
        <v>8.3752856231266229E-3</v>
      </c>
      <c r="F4308" s="318">
        <v>9.0195383633671321E-3</v>
      </c>
      <c r="G4308" s="318">
        <v>7.0145409268951493E-5</v>
      </c>
      <c r="H4308" s="318">
        <v>7.3652679732399076E-5</v>
      </c>
      <c r="I4308" s="318">
        <v>-1.2923361565249557E-2</v>
      </c>
      <c r="J4308" s="318">
        <v>0</v>
      </c>
      <c r="K4308" s="318" t="s">
        <v>634</v>
      </c>
      <c r="O4308" s="318">
        <v>0</v>
      </c>
      <c r="P4308" s="318">
        <v>0</v>
      </c>
      <c r="Q4308" s="318">
        <v>0</v>
      </c>
      <c r="R4308" s="318">
        <v>2</v>
      </c>
      <c r="S4308" s="318">
        <v>8.6956521739130432E-2</v>
      </c>
      <c r="T4308" s="318">
        <v>0</v>
      </c>
      <c r="U4308" s="318">
        <v>0</v>
      </c>
    </row>
    <row r="4309" spans="1:21" x14ac:dyDescent="0.2">
      <c r="A4309" s="318">
        <v>42850</v>
      </c>
      <c r="B4309" s="318">
        <v>698.52099599999997</v>
      </c>
      <c r="C4309" s="318">
        <v>1.0188854605574288E-2</v>
      </c>
      <c r="D4309" s="318">
        <v>3.3844446697098133E-4</v>
      </c>
      <c r="E4309" s="318">
        <v>8.174827423133281E-3</v>
      </c>
      <c r="F4309" s="318">
        <v>8.8036603018358407E-3</v>
      </c>
      <c r="G4309" s="318">
        <v>6.6827803398011924E-5</v>
      </c>
      <c r="H4309" s="318">
        <v>7.0169193567912525E-5</v>
      </c>
      <c r="I4309" s="318">
        <v>-5.0721983101914376E-3</v>
      </c>
      <c r="J4309" s="318">
        <v>0</v>
      </c>
      <c r="K4309" s="318" t="s">
        <v>634</v>
      </c>
      <c r="O4309" s="318">
        <v>0</v>
      </c>
      <c r="P4309" s="318">
        <v>0</v>
      </c>
      <c r="Q4309" s="318">
        <v>0</v>
      </c>
      <c r="R4309" s="318">
        <v>2</v>
      </c>
      <c r="S4309" s="318">
        <v>8.6956521739130432E-2</v>
      </c>
      <c r="T4309" s="318">
        <v>0</v>
      </c>
      <c r="U4309" s="318">
        <v>0</v>
      </c>
    </row>
    <row r="4310" spans="1:21" x14ac:dyDescent="0.2">
      <c r="A4310" s="318">
        <v>42851</v>
      </c>
      <c r="B4310" s="318">
        <v>698.50201400000003</v>
      </c>
      <c r="C4310" s="318">
        <v>-2.717492820840319E-5</v>
      </c>
      <c r="D4310" s="318">
        <v>3.1051876546790279E-4</v>
      </c>
      <c r="E4310" s="318">
        <v>8.1750370248106982E-3</v>
      </c>
      <c r="F4310" s="318">
        <v>8.8038860267192123E-3</v>
      </c>
      <c r="G4310" s="318">
        <v>6.6831230357025756E-5</v>
      </c>
      <c r="H4310" s="318">
        <v>7.017279187487705E-5</v>
      </c>
      <c r="I4310" s="318">
        <v>4.2599830730695567E-3</v>
      </c>
      <c r="J4310" s="318">
        <v>0</v>
      </c>
      <c r="K4310" s="318" t="s">
        <v>634</v>
      </c>
      <c r="O4310" s="318">
        <v>0</v>
      </c>
      <c r="P4310" s="318">
        <v>0</v>
      </c>
      <c r="Q4310" s="318">
        <v>0</v>
      </c>
      <c r="R4310" s="318">
        <v>2</v>
      </c>
      <c r="S4310" s="318">
        <v>8.6956521739130432E-2</v>
      </c>
      <c r="T4310" s="318">
        <v>0</v>
      </c>
      <c r="U4310" s="318">
        <v>0</v>
      </c>
    </row>
    <row r="4311" spans="1:21" x14ac:dyDescent="0.2">
      <c r="A4311" s="318">
        <v>42852</v>
      </c>
      <c r="B4311" s="318">
        <v>698.73199499999998</v>
      </c>
      <c r="C4311" s="318">
        <v>3.2919468119950397E-4</v>
      </c>
      <c r="D4311" s="318">
        <v>3.5131365354071847E-4</v>
      </c>
      <c r="E4311" s="318">
        <v>8.1727832933568868E-3</v>
      </c>
      <c r="F4311" s="318">
        <v>8.8014589313074165E-3</v>
      </c>
      <c r="G4311" s="318">
        <v>6.6794386760173432E-5</v>
      </c>
      <c r="H4311" s="318">
        <v>7.0134106098182109E-5</v>
      </c>
      <c r="I4311" s="318">
        <v>3.7151640338688708E-3</v>
      </c>
      <c r="J4311" s="318">
        <v>0</v>
      </c>
      <c r="K4311" s="318" t="s">
        <v>634</v>
      </c>
      <c r="O4311" s="318">
        <v>0</v>
      </c>
      <c r="P4311" s="318">
        <v>0</v>
      </c>
      <c r="Q4311" s="318">
        <v>0</v>
      </c>
      <c r="R4311" s="318">
        <v>2</v>
      </c>
      <c r="S4311" s="318">
        <v>8.6956521739130432E-2</v>
      </c>
      <c r="T4311" s="318">
        <v>0</v>
      </c>
      <c r="U4311" s="318">
        <v>0</v>
      </c>
    </row>
    <row r="4312" spans="1:21" x14ac:dyDescent="0.2">
      <c r="A4312" s="318">
        <v>42853</v>
      </c>
      <c r="B4312" s="318">
        <v>697.65801999999996</v>
      </c>
      <c r="C4312" s="318">
        <v>-1.5382166876378961E-3</v>
      </c>
      <c r="D4312" s="318">
        <v>1.2378646528979503E-3</v>
      </c>
      <c r="E4312" s="318">
        <v>6.7171847863753938E-3</v>
      </c>
      <c r="F4312" s="318">
        <v>7.2338913084042701E-3</v>
      </c>
      <c r="G4312" s="318">
        <v>4.5120571454313044E-5</v>
      </c>
      <c r="H4312" s="318">
        <v>4.7376600027028696E-5</v>
      </c>
      <c r="I4312" s="318">
        <v>3.8887477509968265E-3</v>
      </c>
      <c r="J4312" s="318">
        <v>0</v>
      </c>
      <c r="K4312" s="318" t="s">
        <v>634</v>
      </c>
      <c r="O4312" s="318">
        <v>0</v>
      </c>
      <c r="P4312" s="318">
        <v>0</v>
      </c>
      <c r="Q4312" s="318">
        <v>0</v>
      </c>
      <c r="R4312" s="318">
        <v>2</v>
      </c>
      <c r="S4312" s="318">
        <v>8.6956521739130432E-2</v>
      </c>
      <c r="T4312" s="318">
        <v>0</v>
      </c>
      <c r="U4312" s="318">
        <v>0</v>
      </c>
    </row>
    <row r="4313" spans="1:21" x14ac:dyDescent="0.2">
      <c r="A4313" s="318">
        <v>42857</v>
      </c>
      <c r="B4313" s="318">
        <v>704.89398200000005</v>
      </c>
      <c r="C4313" s="318">
        <v>1.0318371354373348E-2</v>
      </c>
      <c r="D4313" s="318">
        <v>1.3186544499427795E-3</v>
      </c>
      <c r="E4313" s="318">
        <v>6.8198521810543906E-3</v>
      </c>
      <c r="F4313" s="318">
        <v>7.3444561949816507E-3</v>
      </c>
      <c r="G4313" s="318">
        <v>4.6510383771432324E-5</v>
      </c>
      <c r="H4313" s="318">
        <v>4.8835902960003944E-5</v>
      </c>
      <c r="I4313" s="318">
        <v>5.0505791119333995E-3</v>
      </c>
      <c r="J4313" s="318">
        <v>0</v>
      </c>
      <c r="K4313" s="318" t="s">
        <v>634</v>
      </c>
      <c r="O4313" s="318">
        <v>0</v>
      </c>
      <c r="P4313" s="318">
        <v>0</v>
      </c>
      <c r="Q4313" s="318">
        <v>0</v>
      </c>
      <c r="R4313" s="318">
        <v>2</v>
      </c>
      <c r="S4313" s="318">
        <v>8.6956521739130432E-2</v>
      </c>
      <c r="T4313" s="318">
        <v>0</v>
      </c>
      <c r="U4313" s="318">
        <v>0</v>
      </c>
    </row>
    <row r="4314" spans="1:21" x14ac:dyDescent="0.2">
      <c r="A4314" s="318">
        <v>42858</v>
      </c>
      <c r="B4314" s="318">
        <v>703.79101600000001</v>
      </c>
      <c r="C4314" s="318">
        <v>-1.5659515462399264E-3</v>
      </c>
      <c r="D4314" s="318">
        <v>1.1920249748510379E-3</v>
      </c>
      <c r="E4314" s="318">
        <v>6.8488725071000128E-3</v>
      </c>
      <c r="F4314" s="318">
        <v>7.3757088538000132E-3</v>
      </c>
      <c r="G4314" s="318">
        <v>4.6907054618510415E-5</v>
      </c>
      <c r="H4314" s="318">
        <v>4.9252407349435936E-5</v>
      </c>
      <c r="I4314" s="318">
        <v>7.709275862229273E-3</v>
      </c>
      <c r="J4314" s="318">
        <v>0</v>
      </c>
      <c r="K4314" s="318" t="s">
        <v>634</v>
      </c>
      <c r="O4314" s="318">
        <v>0</v>
      </c>
      <c r="P4314" s="318">
        <v>0</v>
      </c>
      <c r="Q4314" s="318">
        <v>0</v>
      </c>
      <c r="R4314" s="318">
        <v>2</v>
      </c>
      <c r="S4314" s="318">
        <v>8.6956521739130432E-2</v>
      </c>
      <c r="T4314" s="318">
        <v>0</v>
      </c>
      <c r="U4314" s="318">
        <v>0</v>
      </c>
    </row>
    <row r="4315" spans="1:21" x14ac:dyDescent="0.2">
      <c r="A4315" s="318">
        <v>42859</v>
      </c>
      <c r="B4315" s="318">
        <v>699.96502699999996</v>
      </c>
      <c r="C4315" s="318">
        <v>-5.4510874492382276E-3</v>
      </c>
      <c r="D4315" s="318">
        <v>5.6561997198186474E-4</v>
      </c>
      <c r="E4315" s="318">
        <v>6.8250778501311067E-3</v>
      </c>
      <c r="F4315" s="318">
        <v>7.3500838386027301E-3</v>
      </c>
      <c r="G4315" s="318">
        <v>4.6581687660350246E-5</v>
      </c>
      <c r="H4315" s="318">
        <v>4.8910772043367758E-5</v>
      </c>
      <c r="I4315" s="318">
        <v>6.913780080646535E-3</v>
      </c>
      <c r="J4315" s="318">
        <v>0</v>
      </c>
      <c r="K4315" s="318" t="s">
        <v>634</v>
      </c>
      <c r="O4315" s="318">
        <v>0</v>
      </c>
      <c r="P4315" s="318">
        <v>0</v>
      </c>
      <c r="Q4315" s="318">
        <v>0</v>
      </c>
      <c r="R4315" s="318">
        <v>2</v>
      </c>
      <c r="S4315" s="318">
        <v>8.6956521739130432E-2</v>
      </c>
      <c r="T4315" s="318">
        <v>0</v>
      </c>
      <c r="U4315" s="318">
        <v>0</v>
      </c>
    </row>
    <row r="4316" spans="1:21" x14ac:dyDescent="0.2">
      <c r="A4316" s="318">
        <v>42860</v>
      </c>
      <c r="B4316" s="318">
        <v>709.60601799999995</v>
      </c>
      <c r="C4316" s="318">
        <v>1.367953942696102E-2</v>
      </c>
      <c r="D4316" s="318">
        <v>1.4828845784226508E-3</v>
      </c>
      <c r="E4316" s="318">
        <v>7.2392473184422317E-3</v>
      </c>
      <c r="F4316" s="318">
        <v>7.7961124967839412E-3</v>
      </c>
      <c r="G4316" s="318">
        <v>5.2406701737573045E-5</v>
      </c>
      <c r="H4316" s="318">
        <v>5.5027036824451698E-5</v>
      </c>
      <c r="I4316" s="318">
        <v>1.4675768944975662E-3</v>
      </c>
      <c r="J4316" s="318">
        <v>0</v>
      </c>
      <c r="K4316" s="318" t="s">
        <v>634</v>
      </c>
      <c r="O4316" s="318">
        <v>0</v>
      </c>
      <c r="P4316" s="318">
        <v>0</v>
      </c>
      <c r="Q4316" s="318">
        <v>0</v>
      </c>
      <c r="R4316" s="318">
        <v>2</v>
      </c>
      <c r="S4316" s="318">
        <v>8.6956521739130432E-2</v>
      </c>
      <c r="T4316" s="318">
        <v>0</v>
      </c>
      <c r="U4316" s="318">
        <v>0</v>
      </c>
    </row>
    <row r="4317" spans="1:21" x14ac:dyDescent="0.2">
      <c r="A4317" s="318">
        <v>42863</v>
      </c>
      <c r="B4317" s="318">
        <v>712.94799799999998</v>
      </c>
      <c r="C4317" s="318">
        <v>4.6985718794496758E-3</v>
      </c>
      <c r="D4317" s="318">
        <v>1.4197088109156144E-3</v>
      </c>
      <c r="E4317" s="318">
        <v>7.2033244517424131E-3</v>
      </c>
      <c r="F4317" s="318">
        <v>7.7574263326456753E-3</v>
      </c>
      <c r="G4317" s="318">
        <v>5.1887883157070139E-5</v>
      </c>
      <c r="H4317" s="318">
        <v>5.4482277314923647E-5</v>
      </c>
      <c r="I4317" s="318">
        <v>1.0440715946823382E-2</v>
      </c>
      <c r="J4317" s="318">
        <v>0</v>
      </c>
      <c r="K4317" s="318" t="s">
        <v>634</v>
      </c>
      <c r="O4317" s="318">
        <v>0</v>
      </c>
      <c r="P4317" s="318">
        <v>0</v>
      </c>
      <c r="Q4317" s="318">
        <v>0</v>
      </c>
      <c r="R4317" s="318">
        <v>2</v>
      </c>
      <c r="S4317" s="318">
        <v>8.6956521739130432E-2</v>
      </c>
      <c r="T4317" s="318">
        <v>0</v>
      </c>
      <c r="U4317" s="318">
        <v>0</v>
      </c>
    </row>
    <row r="4318" spans="1:21" x14ac:dyDescent="0.2">
      <c r="A4318" s="318">
        <v>42864</v>
      </c>
      <c r="B4318" s="318">
        <v>719.49902299999997</v>
      </c>
      <c r="C4318" s="318">
        <v>9.1466847659486834E-3</v>
      </c>
      <c r="D4318" s="318">
        <v>2.1983584954033317E-3</v>
      </c>
      <c r="E4318" s="318">
        <v>7.107554890765486E-3</v>
      </c>
      <c r="F4318" s="318">
        <v>7.6542898823628311E-3</v>
      </c>
      <c r="G4318" s="318">
        <v>5.0517336525244375E-5</v>
      </c>
      <c r="H4318" s="318">
        <v>5.3043203351506593E-5</v>
      </c>
      <c r="I4318" s="318">
        <v>1.111687010640508E-2</v>
      </c>
      <c r="J4318" s="318">
        <v>0</v>
      </c>
      <c r="K4318" s="318" t="s">
        <v>634</v>
      </c>
      <c r="O4318" s="318">
        <v>0</v>
      </c>
      <c r="P4318" s="318">
        <v>0</v>
      </c>
      <c r="Q4318" s="318">
        <v>0</v>
      </c>
      <c r="R4318" s="318">
        <v>2</v>
      </c>
      <c r="S4318" s="318">
        <v>8.6956521739130432E-2</v>
      </c>
      <c r="T4318" s="318">
        <v>0</v>
      </c>
      <c r="U4318" s="318">
        <v>0</v>
      </c>
    </row>
    <row r="4319" spans="1:21" x14ac:dyDescent="0.2">
      <c r="A4319" s="318">
        <v>42865</v>
      </c>
      <c r="B4319" s="318">
        <v>719.17700200000002</v>
      </c>
      <c r="C4319" s="318">
        <v>-4.4766298983508107E-4</v>
      </c>
      <c r="D4319" s="318">
        <v>1.75948110704519E-3</v>
      </c>
      <c r="E4319" s="318">
        <v>6.9646718343814133E-3</v>
      </c>
      <c r="F4319" s="318">
        <v>7.500415821641522E-3</v>
      </c>
      <c r="G4319" s="318">
        <v>4.850665376062576E-5</v>
      </c>
      <c r="H4319" s="318">
        <v>5.093198644865705E-5</v>
      </c>
      <c r="I4319" s="318">
        <v>1.9509555367762176E-2</v>
      </c>
      <c r="J4319" s="318">
        <v>0</v>
      </c>
      <c r="K4319" s="318" t="s">
        <v>634</v>
      </c>
      <c r="O4319" s="318">
        <v>0</v>
      </c>
      <c r="P4319" s="318">
        <v>0</v>
      </c>
      <c r="Q4319" s="318">
        <v>0</v>
      </c>
      <c r="R4319" s="318">
        <v>2</v>
      </c>
      <c r="S4319" s="318">
        <v>8.6956521739130432E-2</v>
      </c>
      <c r="T4319" s="318">
        <v>0</v>
      </c>
      <c r="U4319" s="318">
        <v>0</v>
      </c>
    </row>
    <row r="4320" spans="1:21" x14ac:dyDescent="0.2">
      <c r="A4320" s="318">
        <v>42866</v>
      </c>
      <c r="B4320" s="318">
        <v>718.12902799999995</v>
      </c>
      <c r="C4320" s="318">
        <v>-1.4582478106053049E-3</v>
      </c>
      <c r="D4320" s="318">
        <v>1.7660195556892717E-3</v>
      </c>
      <c r="E4320" s="318">
        <v>6.9614283303977295E-3</v>
      </c>
      <c r="F4320" s="318">
        <v>7.4969228173514006E-3</v>
      </c>
      <c r="G4320" s="318">
        <v>4.8461484399264124E-5</v>
      </c>
      <c r="H4320" s="318">
        <v>5.0884558619227335E-5</v>
      </c>
      <c r="I4320" s="318">
        <v>1.8504614683619486E-2</v>
      </c>
      <c r="J4320" s="318">
        <v>0</v>
      </c>
      <c r="K4320" s="318" t="s">
        <v>634</v>
      </c>
      <c r="O4320" s="318">
        <v>0</v>
      </c>
      <c r="P4320" s="318">
        <v>0</v>
      </c>
      <c r="Q4320" s="318">
        <v>0</v>
      </c>
      <c r="R4320" s="318">
        <v>2</v>
      </c>
      <c r="S4320" s="318">
        <v>8.6956521739130432E-2</v>
      </c>
      <c r="T4320" s="318">
        <v>0</v>
      </c>
      <c r="U4320" s="318">
        <v>0</v>
      </c>
    </row>
    <row r="4321" spans="1:21" x14ac:dyDescent="0.2">
      <c r="A4321" s="318">
        <v>42867</v>
      </c>
      <c r="B4321" s="318">
        <v>721.137024</v>
      </c>
      <c r="C4321" s="318">
        <v>4.1799087463642998E-3</v>
      </c>
      <c r="D4321" s="318">
        <v>1.9332112010098425E-3</v>
      </c>
      <c r="E4321" s="318">
        <v>6.9759079302915599E-3</v>
      </c>
      <c r="F4321" s="318">
        <v>7.5125162326216792E-3</v>
      </c>
      <c r="G4321" s="318">
        <v>4.8663291451904675E-5</v>
      </c>
      <c r="H4321" s="318">
        <v>5.1096456024499914E-5</v>
      </c>
      <c r="I4321" s="318">
        <v>1.6341323527638906E-2</v>
      </c>
      <c r="J4321" s="318">
        <v>0</v>
      </c>
      <c r="K4321" s="318" t="s">
        <v>634</v>
      </c>
      <c r="O4321" s="318">
        <v>0</v>
      </c>
      <c r="P4321" s="318">
        <v>0</v>
      </c>
      <c r="Q4321" s="318">
        <v>0</v>
      </c>
      <c r="R4321" s="318">
        <v>2</v>
      </c>
      <c r="S4321" s="318">
        <v>8.6956521739130432E-2</v>
      </c>
      <c r="T4321" s="318">
        <v>0</v>
      </c>
      <c r="U4321" s="318">
        <v>0</v>
      </c>
    </row>
    <row r="4322" spans="1:21" x14ac:dyDescent="0.2">
      <c r="A4322" s="318">
        <v>42870</v>
      </c>
      <c r="B4322" s="318">
        <v>724.66302499999995</v>
      </c>
      <c r="C4322" s="318">
        <v>4.8775873164275162E-3</v>
      </c>
      <c r="D4322" s="318">
        <v>2.0249856242656886E-3</v>
      </c>
      <c r="E4322" s="318">
        <v>7.0025844764289103E-3</v>
      </c>
      <c r="F4322" s="318">
        <v>7.5412448207695954E-3</v>
      </c>
      <c r="G4322" s="318">
        <v>4.9036189349523151E-5</v>
      </c>
      <c r="H4322" s="318">
        <v>5.1487998816999314E-5</v>
      </c>
      <c r="I4322" s="318">
        <v>2.0620318536154533E-2</v>
      </c>
      <c r="J4322" s="318">
        <v>0</v>
      </c>
      <c r="K4322" s="318" t="s">
        <v>634</v>
      </c>
      <c r="O4322" s="318">
        <v>0</v>
      </c>
      <c r="P4322" s="318">
        <v>0</v>
      </c>
      <c r="Q4322" s="318">
        <v>0</v>
      </c>
      <c r="R4322" s="318">
        <v>2</v>
      </c>
      <c r="S4322" s="318">
        <v>8.6956521739130432E-2</v>
      </c>
      <c r="T4322" s="318">
        <v>0</v>
      </c>
      <c r="U4322" s="318">
        <v>0</v>
      </c>
    </row>
    <row r="4323" spans="1:21" x14ac:dyDescent="0.2">
      <c r="A4323" s="318">
        <v>42871</v>
      </c>
      <c r="B4323" s="318">
        <v>728.29303000000004</v>
      </c>
      <c r="C4323" s="318">
        <v>4.9967272445973297E-3</v>
      </c>
      <c r="D4323" s="318">
        <v>2.3724125859102933E-3</v>
      </c>
      <c r="E4323" s="318">
        <v>6.9581653534286098E-3</v>
      </c>
      <c r="F4323" s="318">
        <v>7.4934088421538874E-3</v>
      </c>
      <c r="G4323" s="318">
        <v>4.8416065085654292E-5</v>
      </c>
      <c r="H4323" s="318">
        <v>5.0836868339937009E-5</v>
      </c>
      <c r="I4323" s="318">
        <v>1.8477242339265097E-2</v>
      </c>
      <c r="J4323" s="318">
        <v>0</v>
      </c>
      <c r="K4323" s="318" t="s">
        <v>634</v>
      </c>
      <c r="O4323" s="318">
        <v>0</v>
      </c>
      <c r="P4323" s="318">
        <v>0</v>
      </c>
      <c r="Q4323" s="318">
        <v>0</v>
      </c>
      <c r="R4323" s="318">
        <v>2</v>
      </c>
      <c r="S4323" s="318">
        <v>8.6956521739130432E-2</v>
      </c>
      <c r="T4323" s="318">
        <v>0</v>
      </c>
      <c r="U4323" s="318">
        <v>0</v>
      </c>
    </row>
    <row r="4324" spans="1:21" x14ac:dyDescent="0.2">
      <c r="A4324" s="318">
        <v>42873</v>
      </c>
      <c r="B4324" s="318">
        <v>712.66699200000005</v>
      </c>
      <c r="C4324" s="318">
        <v>-2.1689221527847417E-2</v>
      </c>
      <c r="D4324" s="318">
        <v>1.0674660670202077E-3</v>
      </c>
      <c r="E4324" s="318">
        <v>8.6612711461913298E-3</v>
      </c>
      <c r="F4324" s="318">
        <v>9.3275227728214314E-3</v>
      </c>
      <c r="G4324" s="318">
        <v>7.5017617867846462E-5</v>
      </c>
      <c r="H4324" s="318">
        <v>7.8768498761238787E-5</v>
      </c>
      <c r="I4324" s="318">
        <v>2.1097785633330379E-2</v>
      </c>
      <c r="J4324" s="318">
        <v>0</v>
      </c>
      <c r="K4324" s="318" t="s">
        <v>634</v>
      </c>
      <c r="O4324" s="318">
        <v>0</v>
      </c>
      <c r="P4324" s="318">
        <v>0</v>
      </c>
      <c r="Q4324" s="318">
        <v>0</v>
      </c>
      <c r="R4324" s="318">
        <v>2</v>
      </c>
      <c r="S4324" s="318">
        <v>8.6956521739130432E-2</v>
      </c>
      <c r="T4324" s="318">
        <v>0</v>
      </c>
      <c r="U4324" s="318">
        <v>0</v>
      </c>
    </row>
    <row r="4325" spans="1:21" x14ac:dyDescent="0.2">
      <c r="A4325" s="318">
        <v>42874</v>
      </c>
      <c r="B4325" s="318">
        <v>722.705017</v>
      </c>
      <c r="C4325" s="318">
        <v>1.3986880869629204E-2</v>
      </c>
      <c r="D4325" s="318">
        <v>2.5251287627940816E-3</v>
      </c>
      <c r="E4325" s="318">
        <v>8.0921381869254426E-3</v>
      </c>
      <c r="F4325" s="318">
        <v>8.7146103551504761E-3</v>
      </c>
      <c r="G4325" s="318">
        <v>6.5482700436296983E-5</v>
      </c>
      <c r="H4325" s="318">
        <v>6.8756835458111835E-5</v>
      </c>
      <c r="I4325" s="318">
        <v>1.0628663556900704E-2</v>
      </c>
      <c r="J4325" s="318">
        <v>0</v>
      </c>
      <c r="K4325" s="318" t="s">
        <v>634</v>
      </c>
      <c r="O4325" s="318">
        <v>0</v>
      </c>
      <c r="P4325" s="318">
        <v>0</v>
      </c>
      <c r="Q4325" s="318">
        <v>0</v>
      </c>
      <c r="R4325" s="318">
        <v>2</v>
      </c>
      <c r="S4325" s="318">
        <v>8.6956521739130432E-2</v>
      </c>
      <c r="T4325" s="318">
        <v>0</v>
      </c>
      <c r="U4325" s="318">
        <v>0</v>
      </c>
    </row>
    <row r="4326" spans="1:21" x14ac:dyDescent="0.2">
      <c r="A4326" s="318">
        <v>42877</v>
      </c>
      <c r="B4326" s="318">
        <v>723.75799600000005</v>
      </c>
      <c r="C4326" s="318">
        <v>1.4559365521840742E-3</v>
      </c>
      <c r="D4326" s="318">
        <v>2.79811719573771E-3</v>
      </c>
      <c r="E4326" s="318">
        <v>7.9465894886468474E-3</v>
      </c>
      <c r="F4326" s="318">
        <v>8.5578656031581428E-3</v>
      </c>
      <c r="G4326" s="318">
        <v>6.3148284501072561E-5</v>
      </c>
      <c r="H4326" s="318">
        <v>6.6305698726126189E-5</v>
      </c>
      <c r="I4326" s="318">
        <v>2.0597242342810202E-2</v>
      </c>
      <c r="J4326" s="318">
        <v>0</v>
      </c>
      <c r="K4326" s="318" t="s">
        <v>634</v>
      </c>
      <c r="O4326" s="318">
        <v>0</v>
      </c>
      <c r="P4326" s="318">
        <v>0</v>
      </c>
      <c r="Q4326" s="318">
        <v>0</v>
      </c>
      <c r="R4326" s="318">
        <v>2</v>
      </c>
      <c r="S4326" s="318">
        <v>8.6956521739130432E-2</v>
      </c>
      <c r="T4326" s="318">
        <v>0</v>
      </c>
      <c r="U4326" s="318">
        <v>0</v>
      </c>
    </row>
    <row r="4327" spans="1:21" x14ac:dyDescent="0.2">
      <c r="A4327" s="318">
        <v>42878</v>
      </c>
      <c r="B4327" s="318">
        <v>721.489014</v>
      </c>
      <c r="C4327" s="318">
        <v>-3.1399253532201914E-3</v>
      </c>
      <c r="D4327" s="318">
        <v>2.5783871258487508E-3</v>
      </c>
      <c r="E4327" s="318">
        <v>8.0481672476784265E-3</v>
      </c>
      <c r="F4327" s="318">
        <v>8.6672570359613826E-3</v>
      </c>
      <c r="G4327" s="318">
        <v>6.4772996046603726E-5</v>
      </c>
      <c r="H4327" s="318">
        <v>6.8011645848933914E-5</v>
      </c>
      <c r="I4327" s="318">
        <v>2.154436461432736E-2</v>
      </c>
      <c r="J4327" s="318">
        <v>0</v>
      </c>
      <c r="K4327" s="318" t="s">
        <v>634</v>
      </c>
      <c r="O4327" s="318">
        <v>0</v>
      </c>
      <c r="P4327" s="318">
        <v>0</v>
      </c>
      <c r="Q4327" s="318">
        <v>0</v>
      </c>
      <c r="R4327" s="318">
        <v>2</v>
      </c>
      <c r="S4327" s="318">
        <v>8.6956521739130432E-2</v>
      </c>
      <c r="T4327" s="318">
        <v>0</v>
      </c>
      <c r="U4327" s="318">
        <v>0</v>
      </c>
    </row>
    <row r="4328" spans="1:21" x14ac:dyDescent="0.2">
      <c r="A4328" s="318">
        <v>42879</v>
      </c>
      <c r="B4328" s="318">
        <v>725.94702099999995</v>
      </c>
      <c r="C4328" s="318">
        <v>6.15988684610266E-3</v>
      </c>
      <c r="D4328" s="318">
        <v>2.9027983881823615E-3</v>
      </c>
      <c r="E4328" s="318">
        <v>8.0487164200912214E-3</v>
      </c>
      <c r="F4328" s="318">
        <v>8.667848452405931E-3</v>
      </c>
      <c r="G4328" s="318">
        <v>6.4781836011046037E-5</v>
      </c>
      <c r="H4328" s="318">
        <v>6.8020927811598346E-5</v>
      </c>
      <c r="I4328" s="318">
        <v>1.9087113525416168E-2</v>
      </c>
      <c r="J4328" s="318">
        <v>0</v>
      </c>
      <c r="K4328" s="318" t="s">
        <v>634</v>
      </c>
      <c r="O4328" s="318">
        <v>0</v>
      </c>
      <c r="P4328" s="318">
        <v>0</v>
      </c>
      <c r="Q4328" s="318">
        <v>0</v>
      </c>
      <c r="R4328" s="318">
        <v>2</v>
      </c>
      <c r="S4328" s="318">
        <v>8.6956521739130432E-2</v>
      </c>
      <c r="T4328" s="318">
        <v>0</v>
      </c>
      <c r="U4328" s="318">
        <v>0</v>
      </c>
    </row>
    <row r="4329" spans="1:21" x14ac:dyDescent="0.2">
      <c r="A4329" s="318">
        <v>42881</v>
      </c>
      <c r="B4329" s="318">
        <v>718.74102800000003</v>
      </c>
      <c r="C4329" s="318">
        <v>-9.9759290818344955E-3</v>
      </c>
      <c r="D4329" s="318">
        <v>1.8440346149592697E-3</v>
      </c>
      <c r="E4329" s="318">
        <v>8.2171646202334817E-3</v>
      </c>
      <c r="F4329" s="318">
        <v>8.8492542064052878E-3</v>
      </c>
      <c r="G4329" s="318">
        <v>6.7521794396016869E-5</v>
      </c>
      <c r="H4329" s="318">
        <v>7.0897884115817716E-5</v>
      </c>
      <c r="I4329" s="318">
        <v>2.0752293644244788E-2</v>
      </c>
      <c r="J4329" s="318">
        <v>0</v>
      </c>
      <c r="K4329" s="318" t="s">
        <v>634</v>
      </c>
      <c r="O4329" s="318">
        <v>0</v>
      </c>
      <c r="P4329" s="318">
        <v>0</v>
      </c>
      <c r="Q4329" s="318">
        <v>0</v>
      </c>
      <c r="R4329" s="318">
        <v>2</v>
      </c>
      <c r="S4329" s="318">
        <v>8.6956521739130432E-2</v>
      </c>
      <c r="T4329" s="318">
        <v>0</v>
      </c>
      <c r="U4329" s="318">
        <v>0</v>
      </c>
    </row>
    <row r="4330" spans="1:21" x14ac:dyDescent="0.2">
      <c r="A4330" s="318">
        <v>42885</v>
      </c>
      <c r="B4330" s="318">
        <v>718.31701699999996</v>
      </c>
      <c r="C4330" s="318">
        <v>1.5873638884528847E-4</v>
      </c>
      <c r="D4330" s="318">
        <v>1.33204464020827E-3</v>
      </c>
      <c r="E4330" s="318">
        <v>8.0042391724800023E-3</v>
      </c>
      <c r="F4330" s="318">
        <v>8.6199498780553871E-3</v>
      </c>
      <c r="G4330" s="318">
        <v>6.4067844730263354E-5</v>
      </c>
      <c r="H4330" s="318">
        <v>6.7271236966776524E-5</v>
      </c>
      <c r="I4330" s="318">
        <v>1.6077207043976516E-2</v>
      </c>
      <c r="J4330" s="318">
        <v>0</v>
      </c>
      <c r="K4330" s="318" t="s">
        <v>634</v>
      </c>
      <c r="O4330" s="318">
        <v>0</v>
      </c>
      <c r="P4330" s="318">
        <v>0</v>
      </c>
      <c r="Q4330" s="318">
        <v>0</v>
      </c>
      <c r="R4330" s="318">
        <v>3</v>
      </c>
      <c r="S4330" s="318">
        <v>0.13043478260869565</v>
      </c>
      <c r="T4330" s="318">
        <v>0</v>
      </c>
      <c r="U4330" s="318">
        <v>0</v>
      </c>
    </row>
    <row r="4331" spans="1:21" x14ac:dyDescent="0.2">
      <c r="A4331" s="318">
        <v>42886</v>
      </c>
      <c r="B4331" s="318">
        <v>710.33599900000002</v>
      </c>
      <c r="C4331" s="318">
        <v>-1.1172903336906083E-2</v>
      </c>
      <c r="D4331" s="318">
        <v>7.8432568696514687E-4</v>
      </c>
      <c r="E4331" s="318">
        <v>8.4570236885938271E-3</v>
      </c>
      <c r="F4331" s="318">
        <v>9.1075639723318131E-3</v>
      </c>
      <c r="G4331" s="318">
        <v>7.1521249669437151E-5</v>
      </c>
      <c r="H4331" s="318">
        <v>7.5097312152909006E-5</v>
      </c>
      <c r="I4331" s="318">
        <v>1.6443736502993175E-2</v>
      </c>
      <c r="J4331" s="318">
        <v>0</v>
      </c>
      <c r="K4331" s="318" t="s">
        <v>634</v>
      </c>
      <c r="O4331" s="318">
        <v>0</v>
      </c>
      <c r="P4331" s="318">
        <v>0</v>
      </c>
      <c r="Q4331" s="318">
        <v>0</v>
      </c>
      <c r="R4331" s="318">
        <v>3</v>
      </c>
      <c r="S4331" s="318">
        <v>0.13043478260869565</v>
      </c>
      <c r="T4331" s="318">
        <v>0</v>
      </c>
      <c r="U4331" s="318">
        <v>0</v>
      </c>
    </row>
    <row r="4332" spans="1:21" x14ac:dyDescent="0.2">
      <c r="A4332" s="318">
        <v>42887</v>
      </c>
      <c r="B4332" s="318">
        <v>713.18902600000001</v>
      </c>
      <c r="C4332" s="318">
        <v>4.0084027606525369E-3</v>
      </c>
      <c r="D4332" s="318">
        <v>1.0484504225980247E-3</v>
      </c>
      <c r="E4332" s="318">
        <v>8.4674685233798088E-3</v>
      </c>
      <c r="F4332" s="318">
        <v>9.1188122559474859E-3</v>
      </c>
      <c r="G4332" s="318">
        <v>7.1698023194427841E-5</v>
      </c>
      <c r="H4332" s="318">
        <v>7.5282924354149242E-5</v>
      </c>
      <c r="I4332" s="318">
        <v>1.2134896792978267E-2</v>
      </c>
      <c r="J4332" s="318">
        <v>0</v>
      </c>
      <c r="K4332" s="318" t="s">
        <v>634</v>
      </c>
      <c r="O4332" s="318">
        <v>0</v>
      </c>
      <c r="P4332" s="318">
        <v>0</v>
      </c>
      <c r="Q4332" s="318">
        <v>0</v>
      </c>
      <c r="R4332" s="318">
        <v>3</v>
      </c>
      <c r="S4332" s="318">
        <v>0.13043478260869565</v>
      </c>
      <c r="T4332" s="318">
        <v>0</v>
      </c>
      <c r="U4332" s="318">
        <v>0</v>
      </c>
    </row>
    <row r="4333" spans="1:21" x14ac:dyDescent="0.2">
      <c r="A4333" s="318">
        <v>42888</v>
      </c>
      <c r="B4333" s="318">
        <v>712.08196999999996</v>
      </c>
      <c r="C4333" s="318">
        <v>-1.5534676924481717E-3</v>
      </c>
      <c r="D4333" s="318">
        <v>4.8312475370176168E-4</v>
      </c>
      <c r="E4333" s="318">
        <v>8.2100169072128679E-3</v>
      </c>
      <c r="F4333" s="318">
        <v>8.8415566693061647E-3</v>
      </c>
      <c r="G4333" s="318">
        <v>6.7404377616721157E-5</v>
      </c>
      <c r="H4333" s="318">
        <v>7.0774596497557223E-5</v>
      </c>
      <c r="I4333" s="318">
        <v>1.6820110192064256E-2</v>
      </c>
      <c r="J4333" s="318">
        <v>0</v>
      </c>
      <c r="K4333" s="318" t="s">
        <v>634</v>
      </c>
      <c r="O4333" s="318">
        <v>0</v>
      </c>
      <c r="P4333" s="318">
        <v>0</v>
      </c>
      <c r="Q4333" s="318">
        <v>0</v>
      </c>
      <c r="R4333" s="318">
        <v>3</v>
      </c>
      <c r="S4333" s="318">
        <v>0.13043478260869565</v>
      </c>
      <c r="T4333" s="318">
        <v>0</v>
      </c>
      <c r="U4333" s="318">
        <v>0</v>
      </c>
    </row>
    <row r="4334" spans="1:21" x14ac:dyDescent="0.2">
      <c r="A4334" s="318">
        <v>42892</v>
      </c>
      <c r="B4334" s="318">
        <v>709.36798099999999</v>
      </c>
      <c r="C4334" s="318">
        <v>-3.8186251946694888E-3</v>
      </c>
      <c r="D4334" s="318">
        <v>3.7585457996702055E-4</v>
      </c>
      <c r="E4334" s="318">
        <v>8.2527336276415637E-3</v>
      </c>
      <c r="F4334" s="318">
        <v>8.8875592913062983E-3</v>
      </c>
      <c r="G4334" s="318">
        <v>6.8107612328805882E-5</v>
      </c>
      <c r="H4334" s="318">
        <v>7.1512992945246183E-5</v>
      </c>
      <c r="I4334" s="318">
        <v>1.0946208531354244E-2</v>
      </c>
      <c r="J4334" s="318">
        <v>0</v>
      </c>
      <c r="K4334" s="318" t="s">
        <v>634</v>
      </c>
      <c r="O4334" s="318">
        <v>0</v>
      </c>
      <c r="P4334" s="318">
        <v>0</v>
      </c>
      <c r="Q4334" s="318">
        <v>0</v>
      </c>
      <c r="R4334" s="318">
        <v>3</v>
      </c>
      <c r="S4334" s="318">
        <v>0.13043478260869565</v>
      </c>
      <c r="T4334" s="318">
        <v>0</v>
      </c>
      <c r="U4334" s="318">
        <v>0</v>
      </c>
    </row>
    <row r="4335" spans="1:21" x14ac:dyDescent="0.2">
      <c r="A4335" s="318">
        <v>42893</v>
      </c>
      <c r="B4335" s="318">
        <v>711.06402600000001</v>
      </c>
      <c r="C4335" s="318">
        <v>2.3880703865726749E-3</v>
      </c>
      <c r="D4335" s="318">
        <v>7.4914781024373054E-4</v>
      </c>
      <c r="E4335" s="318">
        <v>8.1526734911486973E-3</v>
      </c>
      <c r="F4335" s="318">
        <v>8.7798022212370579E-3</v>
      </c>
      <c r="G4335" s="318">
        <v>6.6466085053278694E-5</v>
      </c>
      <c r="H4335" s="318">
        <v>6.9789389305942632E-5</v>
      </c>
      <c r="I4335" s="318">
        <v>1.0311605896373978E-2</v>
      </c>
      <c r="J4335" s="318">
        <v>0</v>
      </c>
      <c r="K4335" s="318" t="s">
        <v>634</v>
      </c>
      <c r="O4335" s="318">
        <v>0</v>
      </c>
      <c r="P4335" s="318">
        <v>0</v>
      </c>
      <c r="Q4335" s="318">
        <v>0</v>
      </c>
      <c r="R4335" s="318">
        <v>3</v>
      </c>
      <c r="S4335" s="318">
        <v>0.13043478260869565</v>
      </c>
      <c r="T4335" s="318">
        <v>0</v>
      </c>
      <c r="U4335" s="318">
        <v>0</v>
      </c>
    </row>
    <row r="4336" spans="1:21" x14ac:dyDescent="0.2">
      <c r="A4336" s="318">
        <v>42894</v>
      </c>
      <c r="B4336" s="318">
        <v>704.94897500000002</v>
      </c>
      <c r="C4336" s="318">
        <v>-8.6370520753544216E-3</v>
      </c>
      <c r="D4336" s="318">
        <v>-3.1354702319986213E-4</v>
      </c>
      <c r="E4336" s="318">
        <v>7.8310653665600374E-3</v>
      </c>
      <c r="F4336" s="318">
        <v>8.433455010141578E-3</v>
      </c>
      <c r="G4336" s="318">
        <v>6.1325584775336105E-5</v>
      </c>
      <c r="H4336" s="318">
        <v>6.4391864014102913E-5</v>
      </c>
      <c r="I4336" s="318">
        <v>1.1442241416212051E-2</v>
      </c>
      <c r="J4336" s="318">
        <v>0</v>
      </c>
      <c r="K4336" s="318" t="s">
        <v>634</v>
      </c>
      <c r="O4336" s="318">
        <v>0</v>
      </c>
      <c r="P4336" s="318">
        <v>0</v>
      </c>
      <c r="Q4336" s="318">
        <v>0</v>
      </c>
      <c r="R4336" s="318">
        <v>3</v>
      </c>
      <c r="S4336" s="318">
        <v>0.13043478260869565</v>
      </c>
      <c r="T4336" s="318">
        <v>0</v>
      </c>
      <c r="U4336" s="318">
        <v>0</v>
      </c>
    </row>
    <row r="4337" spans="1:21" x14ac:dyDescent="0.2">
      <c r="A4337" s="318">
        <v>42895</v>
      </c>
      <c r="B4337" s="318">
        <v>706.68298300000004</v>
      </c>
      <c r="C4337" s="318">
        <v>2.456743575858472E-3</v>
      </c>
      <c r="D4337" s="318">
        <v>-4.2030075194230071E-4</v>
      </c>
      <c r="E4337" s="318">
        <v>7.7743988387689754E-3</v>
      </c>
      <c r="F4337" s="318">
        <v>8.3724295186742813E-3</v>
      </c>
      <c r="G4337" s="318">
        <v>6.0441277304252389E-5</v>
      </c>
      <c r="H4337" s="318">
        <v>6.3463341169465006E-5</v>
      </c>
      <c r="I4337" s="318">
        <v>7.1158128543304102E-3</v>
      </c>
      <c r="J4337" s="318">
        <v>0</v>
      </c>
      <c r="K4337" s="318" t="s">
        <v>634</v>
      </c>
      <c r="O4337" s="318">
        <v>0</v>
      </c>
      <c r="P4337" s="318">
        <v>0</v>
      </c>
      <c r="Q4337" s="318">
        <v>0</v>
      </c>
      <c r="R4337" s="318">
        <v>3</v>
      </c>
      <c r="S4337" s="318">
        <v>0.13043478260869565</v>
      </c>
      <c r="T4337" s="318">
        <v>0</v>
      </c>
      <c r="U4337" s="318">
        <v>0</v>
      </c>
    </row>
    <row r="4338" spans="1:21" x14ac:dyDescent="0.2">
      <c r="A4338" s="318">
        <v>42900</v>
      </c>
      <c r="B4338" s="318">
        <v>708.30999799999995</v>
      </c>
      <c r="D4338" s="318">
        <v>-5.0787077041591043E-4</v>
      </c>
      <c r="E4338" s="318">
        <v>7.8733415344198112E-3</v>
      </c>
      <c r="F4338" s="318">
        <v>8.4789831909136432E-3</v>
      </c>
      <c r="G4338" s="318">
        <v>6.1989506917620109E-5</v>
      </c>
      <c r="H4338" s="318">
        <v>6.5088982263501112E-5</v>
      </c>
      <c r="I4338" s="318">
        <v>9.1500434241861273E-3</v>
      </c>
      <c r="J4338" s="318">
        <v>0</v>
      </c>
      <c r="K4338" s="318" t="s">
        <v>634</v>
      </c>
      <c r="O4338" s="318">
        <v>0</v>
      </c>
      <c r="P4338" s="318">
        <v>0</v>
      </c>
      <c r="Q4338" s="318">
        <v>0</v>
      </c>
      <c r="R4338" s="318">
        <v>4</v>
      </c>
      <c r="S4338" s="318">
        <v>0.17391304347826086</v>
      </c>
      <c r="T4338" s="318">
        <v>0</v>
      </c>
      <c r="U4338" s="318">
        <v>0</v>
      </c>
    </row>
    <row r="4339" spans="1:21" x14ac:dyDescent="0.2">
      <c r="P4339" s="318">
        <v>3</v>
      </c>
    </row>
  </sheetData>
  <autoFilter ref="A1:V4339">
    <sortState ref="A2:V4339">
      <sortCondition ref="K1:K4339"/>
    </sortState>
  </autoFilter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26"/>
  <sheetViews>
    <sheetView tabSelected="1" topLeftCell="E1" workbookViewId="0">
      <pane ySplit="1" topLeftCell="A2" activePane="bottomLeft" state="frozen"/>
      <selection pane="bottomLeft" activeCell="S80" sqref="S80"/>
    </sheetView>
  </sheetViews>
  <sheetFormatPr baseColWidth="10" defaultColWidth="8.83203125" defaultRowHeight="15" x14ac:dyDescent="0.2"/>
  <cols>
    <col min="1" max="1" width="10.1640625" style="318" bestFit="1" customWidth="1"/>
    <col min="2" max="2" width="14" style="318" customWidth="1"/>
    <col min="3" max="3" width="12.83203125" style="318" customWidth="1"/>
    <col min="4" max="4" width="14.83203125" style="318" customWidth="1"/>
    <col min="5" max="5" width="14.5" style="318" customWidth="1"/>
    <col min="6" max="6" width="23.6640625" style="318" bestFit="1" customWidth="1"/>
    <col min="7" max="7" width="16.33203125" style="318" customWidth="1"/>
    <col min="8" max="8" width="38.5" style="318" bestFit="1" customWidth="1"/>
    <col min="9" max="9" width="25" style="318" bestFit="1" customWidth="1"/>
    <col min="10" max="10" width="12.5" style="318" customWidth="1"/>
    <col min="11" max="11" width="15.83203125" style="318" customWidth="1"/>
    <col min="12" max="12" width="30.5" style="318" bestFit="1" customWidth="1"/>
    <col min="13" max="13" width="18.83203125" style="318" bestFit="1" customWidth="1"/>
    <col min="14" max="14" width="8.83203125" style="318"/>
    <col min="15" max="15" width="13.6640625" style="318" bestFit="1" customWidth="1"/>
    <col min="16" max="16" width="15.1640625" style="318" bestFit="1" customWidth="1"/>
    <col min="17" max="18" width="8.83203125" style="318"/>
    <col min="19" max="19" width="12.83203125" style="318" bestFit="1" customWidth="1"/>
    <col min="20" max="22" width="8.83203125" style="318"/>
    <col min="23" max="23" width="35.83203125" style="318" bestFit="1" customWidth="1"/>
    <col min="24" max="16384" width="8.83203125" style="318"/>
  </cols>
  <sheetData>
    <row r="1" spans="1:24" s="342" customFormat="1" x14ac:dyDescent="0.2">
      <c r="A1" s="342" t="s">
        <v>633</v>
      </c>
      <c r="B1" s="342" t="s">
        <v>88</v>
      </c>
      <c r="C1" s="342" t="s">
        <v>627</v>
      </c>
      <c r="D1" s="342" t="s">
        <v>21</v>
      </c>
      <c r="E1" s="342" t="s">
        <v>632</v>
      </c>
      <c r="F1" s="342" t="s">
        <v>631</v>
      </c>
      <c r="G1" s="342" t="s">
        <v>630</v>
      </c>
      <c r="H1" s="342" t="s">
        <v>629</v>
      </c>
      <c r="I1" s="342" t="s">
        <v>628</v>
      </c>
      <c r="J1" s="342" t="s">
        <v>627</v>
      </c>
      <c r="L1" s="342" t="s">
        <v>626</v>
      </c>
      <c r="M1" s="342" t="s">
        <v>625</v>
      </c>
      <c r="N1" s="342" t="s">
        <v>624</v>
      </c>
      <c r="O1" s="342" t="s">
        <v>623</v>
      </c>
      <c r="P1" s="342" t="s">
        <v>622</v>
      </c>
      <c r="Q1" s="342" t="s">
        <v>621</v>
      </c>
      <c r="R1" s="342" t="s">
        <v>620</v>
      </c>
      <c r="S1" s="342" t="s">
        <v>619</v>
      </c>
      <c r="T1" s="342" t="s">
        <v>618</v>
      </c>
      <c r="U1" s="342" t="s">
        <v>617</v>
      </c>
    </row>
    <row r="2" spans="1:24" x14ac:dyDescent="0.2">
      <c r="A2" s="322">
        <v>36585</v>
      </c>
      <c r="B2" s="318">
        <v>206.253006</v>
      </c>
      <c r="C2" s="318">
        <v>5.0990177360214209E-3</v>
      </c>
      <c r="D2" s="318">
        <v>1.568500599939598E-3</v>
      </c>
      <c r="E2" s="318">
        <v>9.6944913872420071E-3</v>
      </c>
      <c r="F2" s="318">
        <v>1.044022149395293E-2</v>
      </c>
      <c r="G2" s="318">
        <v>9.3983163257309443E-5</v>
      </c>
      <c r="H2" s="318">
        <v>9.8682321420174915E-5</v>
      </c>
      <c r="I2" s="318">
        <v>1.0540223618790963E-2</v>
      </c>
      <c r="J2" s="318">
        <v>5.0990177360214209E-3</v>
      </c>
      <c r="K2" s="318">
        <v>5.0990177360214209E-3</v>
      </c>
      <c r="L2" s="318" t="s">
        <v>186</v>
      </c>
      <c r="O2" s="318">
        <v>1</v>
      </c>
      <c r="P2" s="318">
        <v>0</v>
      </c>
      <c r="Q2" s="318">
        <v>1</v>
      </c>
      <c r="S2" s="318">
        <v>0</v>
      </c>
      <c r="T2" s="318">
        <v>0</v>
      </c>
      <c r="U2" s="318">
        <v>0</v>
      </c>
      <c r="W2" s="318" t="s">
        <v>616</v>
      </c>
      <c r="X2" s="318">
        <v>23</v>
      </c>
    </row>
    <row r="3" spans="1:24" x14ac:dyDescent="0.2">
      <c r="A3" s="322">
        <v>36587</v>
      </c>
      <c r="B3" s="318">
        <v>208.99099699999999</v>
      </c>
      <c r="C3" s="318">
        <v>-9.6428139369471935E-3</v>
      </c>
      <c r="D3" s="318">
        <v>1.7325087411304474E-3</v>
      </c>
      <c r="E3" s="318">
        <v>1.0787224929590857E-2</v>
      </c>
      <c r="F3" s="318">
        <v>1.1617011462636308E-2</v>
      </c>
      <c r="G3" s="318">
        <v>1.1636422168158648E-4</v>
      </c>
      <c r="H3" s="318">
        <v>1.2218243276566581E-4</v>
      </c>
      <c r="I3" s="318">
        <v>1.0540223618790963E-2</v>
      </c>
      <c r="J3" s="318">
        <v>-9.6428139369471935E-3</v>
      </c>
      <c r="K3" s="318">
        <v>-9.6428139369471935E-3</v>
      </c>
      <c r="L3" s="318" t="s">
        <v>77</v>
      </c>
      <c r="O3" s="318">
        <v>1</v>
      </c>
      <c r="P3" s="318">
        <v>0</v>
      </c>
      <c r="Q3" s="318">
        <v>1</v>
      </c>
      <c r="S3" s="318">
        <v>0</v>
      </c>
      <c r="T3" s="318">
        <v>0</v>
      </c>
      <c r="U3" s="318">
        <v>0</v>
      </c>
      <c r="W3" s="318" t="s">
        <v>615</v>
      </c>
      <c r="X3" s="318">
        <v>0.43478260869565216</v>
      </c>
    </row>
    <row r="4" spans="1:24" x14ac:dyDescent="0.2">
      <c r="A4" s="322">
        <v>36665</v>
      </c>
      <c r="B4" s="318">
        <v>205.621994</v>
      </c>
      <c r="C4" s="318">
        <v>-1.6610460320627237E-2</v>
      </c>
      <c r="D4" s="318">
        <v>3.4220066412022051E-3</v>
      </c>
      <c r="E4" s="318">
        <v>1.4862073757063323E-2</v>
      </c>
      <c r="F4" s="318">
        <v>1.6005310199914347E-2</v>
      </c>
      <c r="G4" s="318">
        <v>2.2088123636039035E-4</v>
      </c>
      <c r="H4" s="318">
        <v>2.3192529817840987E-4</v>
      </c>
      <c r="I4" s="318">
        <v>1.0930749867942022E-2</v>
      </c>
      <c r="J4" s="318">
        <v>-1.6610460320627237E-2</v>
      </c>
      <c r="K4" s="318">
        <v>-1.6610460320627237E-2</v>
      </c>
      <c r="L4" s="318" t="s">
        <v>185</v>
      </c>
      <c r="N4" s="318">
        <v>36666</v>
      </c>
      <c r="O4" s="318">
        <v>1</v>
      </c>
      <c r="P4" s="318">
        <v>0</v>
      </c>
      <c r="Q4" s="318">
        <v>1</v>
      </c>
      <c r="S4" s="318">
        <v>0</v>
      </c>
      <c r="T4" s="318">
        <v>0</v>
      </c>
      <c r="U4" s="318">
        <v>0</v>
      </c>
      <c r="W4" s="318" t="s">
        <v>614</v>
      </c>
      <c r="X4" s="318">
        <v>10</v>
      </c>
    </row>
    <row r="5" spans="1:24" x14ac:dyDescent="0.2">
      <c r="A5" s="322">
        <v>36670</v>
      </c>
      <c r="B5" s="318">
        <v>200.470001</v>
      </c>
      <c r="C5" s="318">
        <v>-1.7004321646017926E-2</v>
      </c>
      <c r="D5" s="318">
        <v>3.9414899648516997E-3</v>
      </c>
      <c r="E5" s="318">
        <v>1.2610441317442295E-2</v>
      </c>
      <c r="F5" s="318">
        <v>1.3580475264937854E-2</v>
      </c>
      <c r="G5" s="318">
        <v>1.5902323022065574E-4</v>
      </c>
      <c r="H5" s="318">
        <v>1.6697439173168853E-4</v>
      </c>
      <c r="I5" s="318">
        <v>1.9977005731091277E-2</v>
      </c>
      <c r="J5" s="318">
        <v>-1.7004321646017926E-2</v>
      </c>
      <c r="K5" s="318">
        <v>-1.7004321646017926E-2</v>
      </c>
      <c r="L5" s="318" t="s">
        <v>74</v>
      </c>
      <c r="O5" s="318">
        <v>1</v>
      </c>
      <c r="P5" s="318">
        <v>0</v>
      </c>
      <c r="Q5" s="318">
        <v>1</v>
      </c>
      <c r="S5" s="318">
        <v>0</v>
      </c>
      <c r="T5" s="318">
        <v>0</v>
      </c>
      <c r="U5" s="318">
        <v>0</v>
      </c>
      <c r="W5" s="318" t="s">
        <v>613</v>
      </c>
      <c r="X5" s="318">
        <v>50</v>
      </c>
    </row>
    <row r="6" spans="1:24" x14ac:dyDescent="0.2">
      <c r="A6" s="322">
        <v>36780</v>
      </c>
      <c r="B6" s="318">
        <v>235.544006</v>
      </c>
      <c r="C6" s="318">
        <v>2.2314088209058913E-3</v>
      </c>
      <c r="D6" s="318">
        <v>2.9744925625415993E-3</v>
      </c>
      <c r="E6" s="318">
        <v>8.0130461713960668E-3</v>
      </c>
      <c r="F6" s="318">
        <v>8.6294343384265334E-3</v>
      </c>
      <c r="G6" s="318">
        <v>6.4208908944925165E-5</v>
      </c>
      <c r="H6" s="318">
        <v>6.7419354392171424E-5</v>
      </c>
      <c r="I6" s="318">
        <v>5.554431531265E-2</v>
      </c>
      <c r="J6" s="318">
        <v>2.2314088209058913E-3</v>
      </c>
      <c r="K6" s="318">
        <v>2.2314088209058913E-3</v>
      </c>
      <c r="L6" s="318" t="s">
        <v>184</v>
      </c>
      <c r="O6" s="318">
        <v>1</v>
      </c>
      <c r="P6" s="318">
        <v>0</v>
      </c>
      <c r="Q6" s="318">
        <v>1</v>
      </c>
      <c r="R6" s="318">
        <v>3</v>
      </c>
      <c r="S6" s="318">
        <v>0.13043478260869565</v>
      </c>
      <c r="T6" s="318">
        <v>0</v>
      </c>
      <c r="U6" s="318">
        <v>0</v>
      </c>
    </row>
    <row r="7" spans="1:24" x14ac:dyDescent="0.2">
      <c r="A7" s="322">
        <v>37043</v>
      </c>
      <c r="B7" s="318">
        <v>207.45399499999999</v>
      </c>
      <c r="C7" s="318">
        <v>2.1183546683519361E-3</v>
      </c>
      <c r="D7" s="318">
        <v>1.1650499057404573E-3</v>
      </c>
      <c r="E7" s="318">
        <v>1.0974898069471351E-2</v>
      </c>
      <c r="F7" s="318">
        <v>1.1819120997892223E-2</v>
      </c>
      <c r="G7" s="318">
        <v>1.2044838763528599E-4</v>
      </c>
      <c r="H7" s="318">
        <v>1.264708070170503E-4</v>
      </c>
      <c r="I7" s="318">
        <v>2.1039458967546897E-2</v>
      </c>
      <c r="J7" s="318">
        <v>2.1183546683519361E-3</v>
      </c>
      <c r="K7" s="318">
        <v>2.1183546683519361E-3</v>
      </c>
      <c r="L7" s="318" t="s">
        <v>183</v>
      </c>
      <c r="O7" s="318">
        <v>1</v>
      </c>
      <c r="P7" s="318">
        <v>0</v>
      </c>
      <c r="Q7" s="318">
        <v>1</v>
      </c>
      <c r="R7" s="318">
        <v>1</v>
      </c>
      <c r="S7" s="318">
        <v>4.3478260869565216E-2</v>
      </c>
      <c r="T7" s="318">
        <v>0</v>
      </c>
      <c r="U7" s="318">
        <v>0</v>
      </c>
    </row>
    <row r="8" spans="1:24" x14ac:dyDescent="0.2">
      <c r="A8" s="322">
        <v>37060</v>
      </c>
      <c r="B8" s="318">
        <v>197.61000100000001</v>
      </c>
      <c r="C8" s="318">
        <v>-5.3118322021384722E-4</v>
      </c>
      <c r="D8" s="318">
        <v>-1.2847421526657713E-3</v>
      </c>
      <c r="E8" s="318">
        <v>1.1377206398614474E-2</v>
      </c>
      <c r="F8" s="318">
        <v>1.2252376121584817E-2</v>
      </c>
      <c r="G8" s="318">
        <v>1.2944082543667413E-4</v>
      </c>
      <c r="H8" s="318">
        <v>1.3591286670850783E-4</v>
      </c>
      <c r="I8" s="318">
        <v>-5.3606598721184472E-3</v>
      </c>
      <c r="J8" s="318">
        <v>-5.3118322021384722E-4</v>
      </c>
      <c r="K8" s="318">
        <v>-5.3118322021384722E-4</v>
      </c>
      <c r="L8" s="318" t="s">
        <v>182</v>
      </c>
      <c r="O8" s="318">
        <v>1</v>
      </c>
      <c r="P8" s="318">
        <v>0</v>
      </c>
      <c r="Q8" s="318">
        <v>1</v>
      </c>
      <c r="R8" s="318">
        <v>2</v>
      </c>
      <c r="S8" s="318">
        <v>8.6956521739130432E-2</v>
      </c>
      <c r="T8" s="318">
        <v>0</v>
      </c>
      <c r="U8" s="318">
        <v>0</v>
      </c>
    </row>
    <row r="9" spans="1:24" x14ac:dyDescent="0.2">
      <c r="A9" s="322">
        <v>37063</v>
      </c>
      <c r="B9" s="318">
        <v>196.67100500000001</v>
      </c>
      <c r="C9" s="318">
        <v>-7.8300576299459735E-3</v>
      </c>
      <c r="D9" s="318">
        <v>-3.0942765755866079E-3</v>
      </c>
      <c r="E9" s="318">
        <v>8.6738436832435248E-3</v>
      </c>
      <c r="F9" s="318">
        <v>9.3410624281084105E-3</v>
      </c>
      <c r="G9" s="318">
        <v>7.523556424134361E-5</v>
      </c>
      <c r="H9" s="318">
        <v>7.8997342453410792E-5</v>
      </c>
      <c r="I9" s="318">
        <v>1.4769337135101975E-3</v>
      </c>
      <c r="J9" s="318">
        <v>-7.8300576299459735E-3</v>
      </c>
      <c r="K9" s="318">
        <v>-7.8300576299459735E-3</v>
      </c>
      <c r="L9" s="318" t="s">
        <v>181</v>
      </c>
      <c r="O9" s="318">
        <v>1</v>
      </c>
      <c r="P9" s="318">
        <v>0</v>
      </c>
      <c r="Q9" s="318">
        <v>1</v>
      </c>
      <c r="R9" s="318">
        <v>3</v>
      </c>
      <c r="S9" s="318">
        <v>0.13043478260869565</v>
      </c>
      <c r="T9" s="318">
        <v>0</v>
      </c>
      <c r="U9" s="318">
        <v>0</v>
      </c>
    </row>
    <row r="10" spans="1:24" x14ac:dyDescent="0.2">
      <c r="A10" s="322">
        <v>37074</v>
      </c>
      <c r="B10" s="318">
        <v>195.27900700000001</v>
      </c>
      <c r="C10" s="318">
        <v>5.561387892318909E-3</v>
      </c>
      <c r="D10" s="318">
        <v>-2.7791385005673372E-3</v>
      </c>
      <c r="E10" s="318">
        <v>8.9515137855819549E-3</v>
      </c>
      <c r="F10" s="318">
        <v>9.6400917690882583E-3</v>
      </c>
      <c r="G10" s="318">
        <v>8.0129599053463795E-5</v>
      </c>
      <c r="H10" s="318">
        <v>8.4136079006136982E-5</v>
      </c>
      <c r="I10" s="318">
        <v>-5.8106940912778099E-3</v>
      </c>
      <c r="J10" s="318">
        <v>5.561387892318909E-3</v>
      </c>
      <c r="K10" s="318">
        <v>5.561387892318909E-3</v>
      </c>
      <c r="L10" s="318" t="s">
        <v>180</v>
      </c>
      <c r="O10" s="318">
        <v>1</v>
      </c>
      <c r="P10" s="318">
        <v>0</v>
      </c>
      <c r="Q10" s="318">
        <v>1</v>
      </c>
      <c r="R10" s="318">
        <v>4</v>
      </c>
      <c r="S10" s="318">
        <v>0.17391304347826086</v>
      </c>
      <c r="T10" s="318">
        <v>0</v>
      </c>
      <c r="U10" s="318">
        <v>0</v>
      </c>
    </row>
    <row r="11" spans="1:24" x14ac:dyDescent="0.2">
      <c r="A11" s="322">
        <v>37315</v>
      </c>
      <c r="B11" s="318">
        <v>165.46000699999999</v>
      </c>
      <c r="C11" s="318">
        <v>-3.4991649579876969E-3</v>
      </c>
      <c r="D11" s="318">
        <v>9.2997904362651911E-4</v>
      </c>
      <c r="E11" s="318">
        <v>6.5423298995226156E-3</v>
      </c>
      <c r="F11" s="318">
        <v>7.0455860456397398E-3</v>
      </c>
      <c r="G11" s="318">
        <v>4.2802080514187597E-5</v>
      </c>
      <c r="H11" s="318">
        <v>4.4942184539896979E-5</v>
      </c>
      <c r="I11" s="318">
        <v>1.0834911921014967E-2</v>
      </c>
      <c r="J11" s="318">
        <v>-3.4991649579876969E-3</v>
      </c>
      <c r="K11" s="318">
        <v>-3.4991649579876969E-3</v>
      </c>
      <c r="L11" s="318" t="s">
        <v>573</v>
      </c>
      <c r="O11" s="318">
        <v>1</v>
      </c>
      <c r="P11" s="318">
        <v>0</v>
      </c>
      <c r="Q11" s="318">
        <v>1</v>
      </c>
      <c r="R11" s="318">
        <v>1</v>
      </c>
      <c r="S11" s="318">
        <v>4.3478260869565216E-2</v>
      </c>
      <c r="T11" s="318">
        <v>0</v>
      </c>
      <c r="U11" s="318">
        <v>0</v>
      </c>
    </row>
    <row r="12" spans="1:24" x14ac:dyDescent="0.2">
      <c r="A12" s="322">
        <v>37490</v>
      </c>
      <c r="B12" s="318">
        <v>136.63999899999999</v>
      </c>
      <c r="C12" s="318">
        <v>1.6082913620777069E-2</v>
      </c>
      <c r="D12" s="318">
        <v>3.8301467023450233E-3</v>
      </c>
      <c r="E12" s="318">
        <v>1.4777582459354862E-2</v>
      </c>
      <c r="F12" s="318">
        <v>1.5914319571612927E-2</v>
      </c>
      <c r="G12" s="318">
        <v>2.1837694334303248E-4</v>
      </c>
      <c r="H12" s="318">
        <v>2.2929579051018411E-4</v>
      </c>
      <c r="I12" s="318">
        <v>-6.6766221796752817E-2</v>
      </c>
      <c r="J12" s="318">
        <v>1.6082913620777069E-2</v>
      </c>
      <c r="K12" s="318">
        <v>1.6082913620777069E-2</v>
      </c>
      <c r="L12" s="318" t="s">
        <v>73</v>
      </c>
      <c r="O12" s="318">
        <v>1</v>
      </c>
      <c r="P12" s="318">
        <v>0</v>
      </c>
      <c r="Q12" s="318">
        <v>1</v>
      </c>
      <c r="R12" s="318">
        <v>2</v>
      </c>
      <c r="S12" s="318">
        <v>8.6956521739130432E-2</v>
      </c>
      <c r="T12" s="318">
        <v>0</v>
      </c>
      <c r="U12" s="318">
        <v>0</v>
      </c>
    </row>
    <row r="13" spans="1:24" x14ac:dyDescent="0.2">
      <c r="A13" s="322">
        <v>37972</v>
      </c>
      <c r="B13" s="318">
        <v>166.39999399999999</v>
      </c>
      <c r="C13" s="318">
        <v>-1.5012764207323946E-3</v>
      </c>
      <c r="D13" s="318">
        <v>1.7606284913876241E-3</v>
      </c>
      <c r="E13" s="318">
        <v>7.0666158456771195E-3</v>
      </c>
      <c r="F13" s="318">
        <v>7.6102016799599742E-3</v>
      </c>
      <c r="G13" s="318">
        <v>4.9937059510374947E-5</v>
      </c>
      <c r="H13" s="318">
        <v>5.2433912485893693E-5</v>
      </c>
      <c r="I13" s="318">
        <v>2.9555041755327277E-2</v>
      </c>
      <c r="J13" s="318">
        <v>-1.5012764207323946E-3</v>
      </c>
      <c r="K13" s="318">
        <v>-1.5012764207323946E-3</v>
      </c>
      <c r="L13" s="318" t="s">
        <v>179</v>
      </c>
      <c r="O13" s="318">
        <v>1</v>
      </c>
      <c r="P13" s="318">
        <v>0</v>
      </c>
      <c r="Q13" s="318">
        <v>1</v>
      </c>
      <c r="R13" s="318">
        <v>1</v>
      </c>
      <c r="S13" s="318">
        <v>4.3478260869565216E-2</v>
      </c>
      <c r="T13" s="318">
        <v>0</v>
      </c>
      <c r="U13" s="318">
        <v>0</v>
      </c>
    </row>
    <row r="14" spans="1:24" x14ac:dyDescent="0.2">
      <c r="A14" s="322">
        <v>38056</v>
      </c>
      <c r="B14" s="318">
        <v>201.36999499999999</v>
      </c>
      <c r="C14" s="318">
        <v>-1.0128810305176553E-2</v>
      </c>
      <c r="D14" s="318">
        <v>3.52294868744328E-3</v>
      </c>
      <c r="E14" s="318">
        <v>1.0290865548716248E-2</v>
      </c>
      <c r="F14" s="318">
        <v>1.108247059092519E-2</v>
      </c>
      <c r="G14" s="318">
        <v>1.0590191374175496E-4</v>
      </c>
      <c r="H14" s="318">
        <v>1.1119700942884272E-4</v>
      </c>
      <c r="I14" s="318">
        <v>7.2700586108958701E-2</v>
      </c>
      <c r="J14" s="318">
        <v>-1.0128810305176553E-2</v>
      </c>
      <c r="K14" s="318">
        <v>-1.0128810305176553E-2</v>
      </c>
      <c r="L14" s="318" t="s">
        <v>178</v>
      </c>
      <c r="O14" s="318">
        <v>1</v>
      </c>
      <c r="P14" s="318">
        <v>0</v>
      </c>
      <c r="Q14" s="318">
        <v>1</v>
      </c>
      <c r="R14" s="318">
        <v>2</v>
      </c>
      <c r="S14" s="318">
        <v>8.6956521739130432E-2</v>
      </c>
      <c r="T14" s="318">
        <v>0</v>
      </c>
      <c r="U14" s="318">
        <v>0</v>
      </c>
    </row>
    <row r="15" spans="1:24" x14ac:dyDescent="0.2">
      <c r="A15" s="322">
        <v>38070</v>
      </c>
      <c r="B15" s="318">
        <v>191.91000399999999</v>
      </c>
      <c r="C15" s="318">
        <v>-1.1457192943967619E-3</v>
      </c>
      <c r="D15" s="318">
        <v>-1.5909440403322382E-3</v>
      </c>
      <c r="E15" s="318">
        <v>1.2147557971001628E-2</v>
      </c>
      <c r="F15" s="318">
        <v>1.3081985507232522E-2</v>
      </c>
      <c r="G15" s="318">
        <v>1.4756316465884518E-4</v>
      </c>
      <c r="H15" s="318">
        <v>1.5494132289178744E-4</v>
      </c>
      <c r="I15" s="318">
        <v>2.0065747085496872E-2</v>
      </c>
      <c r="J15" s="318">
        <v>-1.1457192943967619E-3</v>
      </c>
      <c r="K15" s="318">
        <v>-1.1457192943967619E-3</v>
      </c>
      <c r="L15" s="318" t="s">
        <v>177</v>
      </c>
      <c r="O15" s="318">
        <v>1</v>
      </c>
      <c r="P15" s="318">
        <v>0</v>
      </c>
      <c r="Q15" s="318">
        <v>1</v>
      </c>
      <c r="R15" s="318">
        <v>3</v>
      </c>
      <c r="S15" s="318">
        <v>0.13043478260869565</v>
      </c>
      <c r="T15" s="318">
        <v>0</v>
      </c>
      <c r="U15" s="318">
        <v>0</v>
      </c>
    </row>
    <row r="16" spans="1:24" x14ac:dyDescent="0.2">
      <c r="A16" s="322">
        <v>38072</v>
      </c>
      <c r="B16" s="318">
        <v>193.03999300000001</v>
      </c>
      <c r="C16" s="318">
        <v>4.1527676174926663E-3</v>
      </c>
      <c r="D16" s="318">
        <v>-1.579402927319418E-3</v>
      </c>
      <c r="E16" s="318">
        <v>1.2153550800740603E-2</v>
      </c>
      <c r="F16" s="318">
        <v>1.3088439323874495E-2</v>
      </c>
      <c r="G16" s="318">
        <v>1.4770879706618256E-4</v>
      </c>
      <c r="H16" s="318">
        <v>1.5509423691949169E-4</v>
      </c>
      <c r="I16" s="318">
        <v>2.0815457913595417E-2</v>
      </c>
      <c r="J16" s="318">
        <v>4.1527676174926663E-3</v>
      </c>
      <c r="K16" s="318">
        <v>4.1527676174926663E-3</v>
      </c>
      <c r="L16" s="318" t="s">
        <v>176</v>
      </c>
      <c r="O16" s="318">
        <v>1</v>
      </c>
      <c r="P16" s="318">
        <v>0</v>
      </c>
      <c r="Q16" s="318">
        <v>1</v>
      </c>
      <c r="R16" s="318">
        <v>4</v>
      </c>
      <c r="S16" s="318">
        <v>0.17391304347826086</v>
      </c>
      <c r="T16" s="318">
        <v>0</v>
      </c>
      <c r="U16" s="318">
        <v>0</v>
      </c>
    </row>
    <row r="17" spans="1:21" x14ac:dyDescent="0.2">
      <c r="A17" s="322">
        <v>38078</v>
      </c>
      <c r="B17" s="318">
        <v>193.449997</v>
      </c>
      <c r="C17" s="318">
        <v>-1.6528437168825583E-3</v>
      </c>
      <c r="D17" s="318">
        <v>-2.6940624766002394E-3</v>
      </c>
      <c r="E17" s="318">
        <v>1.2267654336508144E-2</v>
      </c>
      <c r="F17" s="318">
        <v>1.3211320054701077E-2</v>
      </c>
      <c r="G17" s="318">
        <v>1.5049534292004704E-4</v>
      </c>
      <c r="H17" s="318">
        <v>1.5802011006604941E-4</v>
      </c>
      <c r="I17" s="318">
        <v>1.7357056103658203E-2</v>
      </c>
      <c r="J17" s="318">
        <v>-1.6528437168825583E-3</v>
      </c>
      <c r="K17" s="318">
        <v>-1.6528437168825583E-3</v>
      </c>
      <c r="L17" s="318" t="s">
        <v>175</v>
      </c>
      <c r="O17" s="318">
        <v>1</v>
      </c>
      <c r="P17" s="318">
        <v>0</v>
      </c>
      <c r="Q17" s="318">
        <v>1</v>
      </c>
      <c r="R17" s="318">
        <v>5</v>
      </c>
      <c r="S17" s="318">
        <v>0.21739130434782608</v>
      </c>
      <c r="T17" s="318">
        <v>0</v>
      </c>
      <c r="U17" s="318">
        <v>0</v>
      </c>
    </row>
    <row r="18" spans="1:21" x14ac:dyDescent="0.2">
      <c r="A18" s="322">
        <v>38114</v>
      </c>
      <c r="B18" s="318">
        <v>188.13000500000001</v>
      </c>
      <c r="C18" s="318">
        <v>-1.6239097313425738E-2</v>
      </c>
      <c r="D18" s="318">
        <v>-2.8992424638871438E-3</v>
      </c>
      <c r="E18" s="318">
        <v>9.7326890049973247E-3</v>
      </c>
      <c r="F18" s="318">
        <v>1.0481357389997118E-2</v>
      </c>
      <c r="G18" s="318">
        <v>9.4725235267995825E-5</v>
      </c>
      <c r="H18" s="318">
        <v>9.9461497031395617E-5</v>
      </c>
      <c r="I18" s="318">
        <v>-1.1784522333379078E-2</v>
      </c>
      <c r="J18" s="318">
        <v>-1.6239097313425738E-2</v>
      </c>
      <c r="K18" s="318">
        <v>-1.6239097313425738E-2</v>
      </c>
      <c r="L18" s="318" t="s">
        <v>174</v>
      </c>
      <c r="O18" s="318">
        <v>1</v>
      </c>
      <c r="P18" s="318">
        <v>0</v>
      </c>
      <c r="Q18" s="318">
        <v>1</v>
      </c>
      <c r="R18" s="318">
        <v>6</v>
      </c>
      <c r="S18" s="318">
        <v>0.2608695652173913</v>
      </c>
      <c r="T18" s="318">
        <v>0</v>
      </c>
      <c r="U18" s="318">
        <v>0</v>
      </c>
    </row>
    <row r="19" spans="1:21" x14ac:dyDescent="0.2">
      <c r="A19" s="322">
        <v>38131</v>
      </c>
      <c r="B19" s="318">
        <v>189.08000200000001</v>
      </c>
      <c r="C19" s="318">
        <v>1.1275488830803326E-2</v>
      </c>
      <c r="D19" s="318">
        <v>-2.3223809842569838E-3</v>
      </c>
      <c r="E19" s="318">
        <v>1.1819797199705889E-2</v>
      </c>
      <c r="F19" s="318">
        <v>1.2729012368914034E-2</v>
      </c>
      <c r="G19" s="318">
        <v>1.3970760584217518E-4</v>
      </c>
      <c r="H19" s="318">
        <v>1.4669298613428396E-4</v>
      </c>
      <c r="I19" s="318">
        <v>-2.1671871726172316E-2</v>
      </c>
      <c r="J19" s="318">
        <v>1.1275488830803326E-2</v>
      </c>
      <c r="K19" s="318">
        <v>1.1275488830803326E-2</v>
      </c>
      <c r="L19" s="318" t="s">
        <v>173</v>
      </c>
      <c r="O19" s="318">
        <v>1</v>
      </c>
      <c r="P19" s="318">
        <v>0</v>
      </c>
      <c r="Q19" s="318">
        <v>1</v>
      </c>
      <c r="R19" s="318">
        <v>7</v>
      </c>
      <c r="S19" s="318">
        <v>0.30434782608695654</v>
      </c>
      <c r="T19" s="318">
        <v>0</v>
      </c>
      <c r="U19" s="318">
        <v>0</v>
      </c>
    </row>
    <row r="20" spans="1:21" x14ac:dyDescent="0.2">
      <c r="A20" s="322">
        <v>38320</v>
      </c>
      <c r="B20" s="318">
        <v>232.429993</v>
      </c>
      <c r="C20" s="318">
        <v>7.6009652679370678E-3</v>
      </c>
      <c r="D20" s="318">
        <v>4.0498067419578818E-3</v>
      </c>
      <c r="E20" s="318">
        <v>5.7500095629916363E-3</v>
      </c>
      <c r="F20" s="318">
        <v>6.1923179909140697E-3</v>
      </c>
      <c r="G20" s="318">
        <v>3.3062609974495267E-5</v>
      </c>
      <c r="H20" s="318">
        <v>3.4715740473220035E-5</v>
      </c>
      <c r="I20" s="318">
        <v>4.2126881894156677E-2</v>
      </c>
      <c r="J20" s="318">
        <v>7.6009652679370678E-3</v>
      </c>
      <c r="K20" s="318">
        <v>7.6009652679370678E-3</v>
      </c>
      <c r="L20" s="318" t="s">
        <v>66</v>
      </c>
      <c r="O20" s="318">
        <v>1</v>
      </c>
      <c r="P20" s="318">
        <v>0</v>
      </c>
      <c r="Q20" s="318">
        <v>1</v>
      </c>
      <c r="R20" s="318">
        <v>1</v>
      </c>
      <c r="S20" s="318">
        <v>4.3478260869565216E-2</v>
      </c>
      <c r="T20" s="318">
        <v>0</v>
      </c>
      <c r="U20" s="318">
        <v>0</v>
      </c>
    </row>
    <row r="21" spans="1:21" x14ac:dyDescent="0.2">
      <c r="A21" s="322">
        <v>38406</v>
      </c>
      <c r="B21" s="318">
        <v>253.08999600000001</v>
      </c>
      <c r="C21" s="318">
        <v>-6.3200223798169999E-4</v>
      </c>
      <c r="D21" s="318">
        <v>1.9020599908476886E-3</v>
      </c>
      <c r="E21" s="318">
        <v>6.3396003463505549E-3</v>
      </c>
      <c r="F21" s="318">
        <v>6.8272619114544434E-3</v>
      </c>
      <c r="G21" s="318">
        <v>4.0190532551448076E-5</v>
      </c>
      <c r="H21" s="318">
        <v>4.2200059179020485E-5</v>
      </c>
      <c r="I21" s="318">
        <v>3.6749190530743665E-2</v>
      </c>
      <c r="J21" s="318">
        <v>-6.3200223798169999E-4</v>
      </c>
      <c r="K21" s="318">
        <v>-6.3200223798169999E-4</v>
      </c>
      <c r="L21" s="318" t="s">
        <v>172</v>
      </c>
      <c r="O21" s="318">
        <v>1</v>
      </c>
      <c r="P21" s="318">
        <v>0</v>
      </c>
      <c r="Q21" s="318">
        <v>1</v>
      </c>
      <c r="R21" s="318">
        <v>2</v>
      </c>
      <c r="S21" s="318">
        <v>8.6956521739130432E-2</v>
      </c>
      <c r="T21" s="318">
        <v>0</v>
      </c>
      <c r="U21" s="318">
        <v>0</v>
      </c>
    </row>
    <row r="22" spans="1:21" x14ac:dyDescent="0.2">
      <c r="A22" s="322">
        <v>38408</v>
      </c>
      <c r="B22" s="318">
        <v>258.92999300000002</v>
      </c>
      <c r="C22" s="318">
        <v>8.6885889352945785E-3</v>
      </c>
      <c r="D22" s="318">
        <v>3.0471530034180769E-3</v>
      </c>
      <c r="E22" s="318">
        <v>6.899804321858413E-3</v>
      </c>
      <c r="F22" s="318">
        <v>7.4305585004629058E-3</v>
      </c>
      <c r="G22" s="318">
        <v>4.7607299679936038E-5</v>
      </c>
      <c r="H22" s="318">
        <v>4.9987664663932841E-5</v>
      </c>
      <c r="I22" s="318">
        <v>4.0812421053088063E-2</v>
      </c>
      <c r="J22" s="318">
        <v>8.6885889352945785E-3</v>
      </c>
      <c r="K22" s="318">
        <v>8.6885889352945785E-3</v>
      </c>
      <c r="L22" s="318" t="s">
        <v>171</v>
      </c>
      <c r="O22" s="318">
        <v>1</v>
      </c>
      <c r="P22" s="318">
        <v>0</v>
      </c>
      <c r="Q22" s="318">
        <v>1</v>
      </c>
      <c r="R22" s="318">
        <v>3</v>
      </c>
      <c r="S22" s="318">
        <v>0.13043478260869565</v>
      </c>
      <c r="T22" s="318">
        <v>0</v>
      </c>
      <c r="U22" s="318">
        <v>0</v>
      </c>
    </row>
    <row r="23" spans="1:21" x14ac:dyDescent="0.2">
      <c r="A23" s="322">
        <v>38415</v>
      </c>
      <c r="B23" s="318">
        <v>263.79998799999998</v>
      </c>
      <c r="C23" s="318">
        <v>1.0326034645061998E-2</v>
      </c>
      <c r="D23" s="318">
        <v>3.1585396553357259E-3</v>
      </c>
      <c r="E23" s="318">
        <v>7.3091205629902253E-3</v>
      </c>
      <c r="F23" s="318">
        <v>7.8713606062971661E-3</v>
      </c>
      <c r="G23" s="318">
        <v>5.3423243404326547E-5</v>
      </c>
      <c r="H23" s="318">
        <v>5.6094405574542878E-5</v>
      </c>
      <c r="I23" s="318">
        <v>4.8615821898156747E-2</v>
      </c>
      <c r="J23" s="318">
        <v>1.0326034645061998E-2</v>
      </c>
      <c r="K23" s="318">
        <v>1.0326034645061998E-2</v>
      </c>
      <c r="L23" s="318" t="s">
        <v>170</v>
      </c>
      <c r="O23" s="318">
        <v>1</v>
      </c>
      <c r="P23" s="318">
        <v>0</v>
      </c>
      <c r="Q23" s="318">
        <v>1</v>
      </c>
      <c r="R23" s="318">
        <v>4</v>
      </c>
      <c r="S23" s="318">
        <v>0.17391304347826086</v>
      </c>
      <c r="T23" s="318">
        <v>0</v>
      </c>
      <c r="U23" s="318">
        <v>0</v>
      </c>
    </row>
    <row r="24" spans="1:21" x14ac:dyDescent="0.2">
      <c r="A24" s="322">
        <v>38460</v>
      </c>
      <c r="B24" s="318">
        <v>249.429993</v>
      </c>
      <c r="C24" s="318">
        <v>-3.0831175751750498E-2</v>
      </c>
      <c r="D24" s="318">
        <v>-1.9195396676041181E-3</v>
      </c>
      <c r="E24" s="318">
        <v>1.0828990579123812E-2</v>
      </c>
      <c r="F24" s="318">
        <v>1.1661989854441028E-2</v>
      </c>
      <c r="G24" s="318">
        <v>1.1726703696275226E-4</v>
      </c>
      <c r="H24" s="318">
        <v>1.2313038881088989E-4</v>
      </c>
      <c r="I24" s="318">
        <v>1.4249591691449228E-2</v>
      </c>
      <c r="J24" s="318">
        <v>-3.0831175751750498E-2</v>
      </c>
      <c r="K24" s="318">
        <v>-3.0831175751750498E-2</v>
      </c>
      <c r="L24" s="318" t="s">
        <v>64</v>
      </c>
      <c r="O24" s="318">
        <v>1</v>
      </c>
      <c r="P24" s="318">
        <v>0</v>
      </c>
      <c r="Q24" s="318">
        <v>1</v>
      </c>
      <c r="R24" s="318">
        <v>5</v>
      </c>
      <c r="S24" s="318">
        <v>0.21739130434782608</v>
      </c>
      <c r="T24" s="318">
        <v>0</v>
      </c>
      <c r="U24" s="318">
        <v>0</v>
      </c>
    </row>
    <row r="25" spans="1:21" x14ac:dyDescent="0.2">
      <c r="A25" s="322">
        <v>38464</v>
      </c>
      <c r="B25" s="318">
        <v>255.070007</v>
      </c>
      <c r="C25" s="318">
        <v>8.6625418303775212E-3</v>
      </c>
      <c r="D25" s="318">
        <v>-1.0651967835742357E-3</v>
      </c>
      <c r="E25" s="318">
        <v>1.0490896447227368E-2</v>
      </c>
      <c r="F25" s="318">
        <v>1.1297888481629471E-2</v>
      </c>
      <c r="G25" s="318">
        <v>1.1005890826644782E-4</v>
      </c>
      <c r="H25" s="318">
        <v>1.1556185367977021E-4</v>
      </c>
      <c r="I25" s="318">
        <v>-2.3610664134975554E-4</v>
      </c>
      <c r="J25" s="318">
        <v>8.6625418303775212E-3</v>
      </c>
      <c r="K25" s="318">
        <v>8.6625418303775212E-3</v>
      </c>
      <c r="L25" s="318" t="s">
        <v>169</v>
      </c>
      <c r="O25" s="318">
        <v>1</v>
      </c>
      <c r="P25" s="318">
        <v>0</v>
      </c>
      <c r="Q25" s="318">
        <v>1</v>
      </c>
      <c r="R25" s="318">
        <v>6</v>
      </c>
      <c r="S25" s="318">
        <v>0.2608695652173913</v>
      </c>
      <c r="T25" s="318">
        <v>0</v>
      </c>
      <c r="U25" s="318">
        <v>0</v>
      </c>
    </row>
    <row r="26" spans="1:21" x14ac:dyDescent="0.2">
      <c r="A26" s="322">
        <v>38475</v>
      </c>
      <c r="B26" s="318">
        <v>246.36000100000001</v>
      </c>
      <c r="C26" s="318">
        <v>4.8420455615269904E-3</v>
      </c>
      <c r="D26" s="318">
        <v>-2.7215079805801923E-3</v>
      </c>
      <c r="E26" s="318">
        <v>1.1739582321785215E-2</v>
      </c>
      <c r="F26" s="318">
        <v>1.2642627115768692E-2</v>
      </c>
      <c r="G26" s="318">
        <v>1.3781779308997194E-4</v>
      </c>
      <c r="H26" s="318">
        <v>1.4470868274447054E-4</v>
      </c>
      <c r="I26" s="318">
        <v>-1.6425846644829777E-2</v>
      </c>
      <c r="J26" s="318">
        <v>4.8420455615269904E-3</v>
      </c>
      <c r="K26" s="318">
        <v>4.8420455615269904E-3</v>
      </c>
      <c r="L26" s="318" t="s">
        <v>168</v>
      </c>
      <c r="O26" s="318">
        <v>1</v>
      </c>
      <c r="P26" s="318">
        <v>0</v>
      </c>
      <c r="Q26" s="318">
        <v>1</v>
      </c>
      <c r="R26" s="318">
        <v>7</v>
      </c>
      <c r="S26" s="318">
        <v>0.30434782608695654</v>
      </c>
      <c r="T26" s="318">
        <v>0</v>
      </c>
      <c r="U26" s="318">
        <v>0</v>
      </c>
    </row>
    <row r="27" spans="1:21" x14ac:dyDescent="0.2">
      <c r="A27" s="322">
        <v>38484</v>
      </c>
      <c r="B27" s="318">
        <v>252.529999</v>
      </c>
      <c r="C27" s="318">
        <v>-7.9211213792865841E-5</v>
      </c>
      <c r="D27" s="318">
        <v>-1.9851452979877428E-3</v>
      </c>
      <c r="E27" s="318">
        <v>1.2932423660464277E-2</v>
      </c>
      <c r="F27" s="318">
        <v>1.392722548049999E-2</v>
      </c>
      <c r="G27" s="318">
        <v>1.6724758173373625E-4</v>
      </c>
      <c r="H27" s="318">
        <v>1.7560996082042308E-4</v>
      </c>
      <c r="I27" s="318">
        <v>-1.2987986566310632E-2</v>
      </c>
      <c r="J27" s="318">
        <v>-7.9211213792865841E-5</v>
      </c>
      <c r="K27" s="318">
        <v>-7.9211213792865841E-5</v>
      </c>
      <c r="L27" s="318" t="s">
        <v>167</v>
      </c>
      <c r="O27" s="318">
        <v>1</v>
      </c>
      <c r="P27" s="318">
        <v>1</v>
      </c>
      <c r="Q27" s="318">
        <v>2</v>
      </c>
      <c r="R27" s="318">
        <v>9</v>
      </c>
      <c r="S27" s="318">
        <v>0.39130434782608697</v>
      </c>
      <c r="T27" s="318">
        <v>0</v>
      </c>
      <c r="U27" s="318">
        <v>0</v>
      </c>
    </row>
    <row r="28" spans="1:21" x14ac:dyDescent="0.2">
      <c r="A28" s="322">
        <v>38484</v>
      </c>
      <c r="B28" s="318">
        <v>252.529999</v>
      </c>
      <c r="C28" s="318">
        <v>-7.9211213792865841E-5</v>
      </c>
      <c r="D28" s="318">
        <v>-1.9851452979877428E-3</v>
      </c>
      <c r="E28" s="318">
        <v>1.2932423660464277E-2</v>
      </c>
      <c r="F28" s="318">
        <v>1.392722548049999E-2</v>
      </c>
      <c r="G28" s="318">
        <v>1.6724758173373625E-4</v>
      </c>
      <c r="H28" s="318">
        <v>1.7560996082042308E-4</v>
      </c>
      <c r="I28" s="318">
        <v>-1.2987986566310632E-2</v>
      </c>
      <c r="J28" s="318">
        <v>-7.9211213792865841E-5</v>
      </c>
      <c r="K28" s="318">
        <v>-7.9211213792865841E-5</v>
      </c>
      <c r="L28" s="318" t="s">
        <v>612</v>
      </c>
      <c r="R28" s="318">
        <v>9</v>
      </c>
      <c r="S28" s="318">
        <v>0.39130434782608697</v>
      </c>
      <c r="T28" s="318">
        <v>0</v>
      </c>
      <c r="U28" s="318">
        <v>0</v>
      </c>
    </row>
    <row r="29" spans="1:21" x14ac:dyDescent="0.2">
      <c r="A29" s="322">
        <v>38490</v>
      </c>
      <c r="B29" s="318">
        <v>251.990005</v>
      </c>
      <c r="C29" s="318">
        <v>1.249893066061617E-2</v>
      </c>
      <c r="D29" s="318">
        <v>-1.9893089502141252E-3</v>
      </c>
      <c r="E29" s="318">
        <v>1.3598703460285747E-2</v>
      </c>
      <c r="F29" s="318">
        <v>1.464475757261542E-2</v>
      </c>
      <c r="G29" s="318">
        <v>1.8492473580078753E-4</v>
      </c>
      <c r="H29" s="318">
        <v>1.9417097259082693E-4</v>
      </c>
      <c r="I29" s="318">
        <v>-1.7381614439813554E-2</v>
      </c>
      <c r="J29" s="318">
        <v>1.249893066061617E-2</v>
      </c>
      <c r="K29" s="318">
        <v>1.249893066061617E-2</v>
      </c>
      <c r="L29" s="318" t="s">
        <v>166</v>
      </c>
      <c r="N29" s="318">
        <v>38492</v>
      </c>
      <c r="O29" s="318">
        <v>1</v>
      </c>
      <c r="P29" s="318">
        <v>0</v>
      </c>
      <c r="Q29" s="318">
        <v>1</v>
      </c>
      <c r="R29" s="318">
        <v>10</v>
      </c>
      <c r="S29" s="318">
        <v>0.43478260869565216</v>
      </c>
      <c r="T29" s="318">
        <v>1</v>
      </c>
      <c r="U29" s="318">
        <v>1</v>
      </c>
    </row>
    <row r="30" spans="1:21" x14ac:dyDescent="0.2">
      <c r="A30" s="322">
        <v>38496</v>
      </c>
      <c r="B30" s="318">
        <v>255.66999799999999</v>
      </c>
      <c r="C30" s="318">
        <v>1.44981185747941E-2</v>
      </c>
      <c r="D30" s="318">
        <v>-2.9151999005903764E-4</v>
      </c>
      <c r="E30" s="318">
        <v>1.3308750506763039E-2</v>
      </c>
      <c r="F30" s="318">
        <v>1.433250054574481E-2</v>
      </c>
      <c r="G30" s="318">
        <v>1.7712284005126546E-4</v>
      </c>
      <c r="H30" s="318">
        <v>1.8597898205382875E-4</v>
      </c>
      <c r="I30" s="318">
        <v>-1.1537275980215136E-2</v>
      </c>
      <c r="J30" s="318">
        <v>1.44981185747941E-2</v>
      </c>
      <c r="K30" s="318">
        <v>1.44981185747941E-2</v>
      </c>
      <c r="L30" s="318" t="s">
        <v>165</v>
      </c>
      <c r="O30" s="318">
        <v>1</v>
      </c>
      <c r="P30" s="318">
        <v>0</v>
      </c>
      <c r="Q30" s="318">
        <v>1</v>
      </c>
      <c r="R30" s="318">
        <v>11</v>
      </c>
      <c r="S30" s="318">
        <v>0.47826086956521741</v>
      </c>
      <c r="T30" s="318">
        <v>1</v>
      </c>
      <c r="U30" s="318">
        <v>1</v>
      </c>
    </row>
    <row r="31" spans="1:21" x14ac:dyDescent="0.2">
      <c r="A31" s="322">
        <v>38504</v>
      </c>
      <c r="B31" s="318">
        <v>261.790009</v>
      </c>
      <c r="C31" s="318">
        <v>1.3150043282822672E-2</v>
      </c>
      <c r="D31" s="318">
        <v>1.0055237542068579E-3</v>
      </c>
      <c r="E31" s="318">
        <v>1.1809621027012695E-2</v>
      </c>
      <c r="F31" s="318">
        <v>1.2718053413705979E-2</v>
      </c>
      <c r="G31" s="318">
        <v>1.3946714880166039E-4</v>
      </c>
      <c r="H31" s="318">
        <v>1.4644050624174342E-4</v>
      </c>
      <c r="I31" s="318">
        <v>3.8202186888739698E-3</v>
      </c>
      <c r="J31" s="318">
        <v>1.3150043282822672E-2</v>
      </c>
      <c r="K31" s="318">
        <v>1.3150043282822672E-2</v>
      </c>
      <c r="L31" s="318" t="s">
        <v>164</v>
      </c>
      <c r="O31" s="318">
        <v>1</v>
      </c>
      <c r="P31" s="318">
        <v>1</v>
      </c>
      <c r="Q31" s="318">
        <v>2</v>
      </c>
      <c r="R31" s="318">
        <v>13</v>
      </c>
      <c r="S31" s="318">
        <v>0.56521739130434778</v>
      </c>
      <c r="T31" s="318">
        <v>1</v>
      </c>
      <c r="U31" s="318">
        <v>2</v>
      </c>
    </row>
    <row r="32" spans="1:21" x14ac:dyDescent="0.2">
      <c r="A32" s="322">
        <v>38504</v>
      </c>
      <c r="B32" s="318">
        <v>261.790009</v>
      </c>
      <c r="C32" s="318">
        <v>1.3150043282822672E-2</v>
      </c>
      <c r="D32" s="318">
        <v>1.0055237542068579E-3</v>
      </c>
      <c r="E32" s="318">
        <v>1.1809621027012695E-2</v>
      </c>
      <c r="F32" s="318">
        <v>1.2718053413705979E-2</v>
      </c>
      <c r="G32" s="318">
        <v>1.3946714880166039E-4</v>
      </c>
      <c r="H32" s="318">
        <v>1.4644050624174342E-4</v>
      </c>
      <c r="I32" s="318">
        <v>3.8202186888739698E-3</v>
      </c>
      <c r="J32" s="318">
        <v>1.3150043282822672E-2</v>
      </c>
      <c r="K32" s="318">
        <v>1.3150043282822672E-2</v>
      </c>
      <c r="L32" s="318" t="s">
        <v>58</v>
      </c>
      <c r="S32" s="318">
        <v>0.56521739130434778</v>
      </c>
      <c r="T32" s="318">
        <v>1</v>
      </c>
    </row>
    <row r="33" spans="1:21" x14ac:dyDescent="0.2">
      <c r="A33" s="322">
        <v>38509</v>
      </c>
      <c r="B33" s="318">
        <v>262.57998700000002</v>
      </c>
      <c r="C33" s="318">
        <v>1.5226234149074425E-4</v>
      </c>
      <c r="D33" s="318">
        <v>3.7509919525728895E-3</v>
      </c>
      <c r="E33" s="318">
        <v>8.3705158596156827E-3</v>
      </c>
      <c r="F33" s="318">
        <v>9.0144016949707355E-3</v>
      </c>
      <c r="G33" s="318">
        <v>7.0065535756077673E-5</v>
      </c>
      <c r="H33" s="318">
        <v>7.3568812543881555E-5</v>
      </c>
      <c r="I33" s="318">
        <v>2.1280852287255344E-2</v>
      </c>
      <c r="J33" s="318">
        <v>1.5226234149074425E-4</v>
      </c>
      <c r="K33" s="318">
        <v>1.5226234149074425E-4</v>
      </c>
      <c r="L33" s="318" t="s">
        <v>163</v>
      </c>
      <c r="O33" s="318">
        <v>1</v>
      </c>
      <c r="P33" s="318">
        <v>0</v>
      </c>
      <c r="Q33" s="318">
        <v>1</v>
      </c>
      <c r="R33" s="318">
        <v>14</v>
      </c>
      <c r="S33" s="318">
        <v>0.60869565217391308</v>
      </c>
      <c r="T33" s="318">
        <v>1</v>
      </c>
      <c r="U33" s="318">
        <v>1</v>
      </c>
    </row>
    <row r="34" spans="1:21" x14ac:dyDescent="0.2">
      <c r="A34" s="322">
        <v>38520</v>
      </c>
      <c r="B34" s="318">
        <v>275.51998900000001</v>
      </c>
      <c r="C34" s="318">
        <v>6.2623122881226342E-3</v>
      </c>
      <c r="D34" s="318">
        <v>4.1490538921787707E-3</v>
      </c>
      <c r="E34" s="318">
        <v>7.6476486186083728E-3</v>
      </c>
      <c r="F34" s="318">
        <v>8.235929281578248E-3</v>
      </c>
      <c r="G34" s="318">
        <v>5.848652939370255E-5</v>
      </c>
      <c r="H34" s="318">
        <v>6.1410855863387685E-5</v>
      </c>
      <c r="I34" s="318">
        <v>2.7571219775091072E-2</v>
      </c>
      <c r="J34" s="318">
        <v>6.2623122881226342E-3</v>
      </c>
      <c r="K34" s="318">
        <v>6.2623122881226342E-3</v>
      </c>
      <c r="L34" s="318" t="s">
        <v>55</v>
      </c>
      <c r="O34" s="318">
        <v>1</v>
      </c>
      <c r="P34" s="318">
        <v>0</v>
      </c>
      <c r="Q34" s="318">
        <v>1</v>
      </c>
      <c r="R34" s="318">
        <v>14</v>
      </c>
      <c r="S34" s="318">
        <v>0.60869565217391308</v>
      </c>
      <c r="T34" s="318">
        <v>1</v>
      </c>
      <c r="U34" s="318">
        <v>1</v>
      </c>
    </row>
    <row r="35" spans="1:21" x14ac:dyDescent="0.2">
      <c r="A35" s="322">
        <v>38523</v>
      </c>
      <c r="B35" s="318">
        <v>274.82998700000002</v>
      </c>
      <c r="C35" s="318">
        <v>-2.5075039216014183E-3</v>
      </c>
      <c r="D35" s="318">
        <v>4.7267706679737431E-3</v>
      </c>
      <c r="E35" s="318">
        <v>6.5345986486278285E-3</v>
      </c>
      <c r="F35" s="318">
        <v>7.0372600831376609E-3</v>
      </c>
      <c r="G35" s="318">
        <v>4.2700979498648648E-5</v>
      </c>
      <c r="H35" s="318">
        <v>4.483602847358108E-5</v>
      </c>
      <c r="I35" s="318">
        <v>3.0857053703589866E-2</v>
      </c>
      <c r="J35" s="318">
        <v>-2.5075039216014183E-3</v>
      </c>
      <c r="K35" s="318">
        <v>-2.5075039216014183E-3</v>
      </c>
      <c r="L35" s="318" t="s">
        <v>162</v>
      </c>
      <c r="O35" s="318">
        <v>1</v>
      </c>
      <c r="P35" s="318">
        <v>0</v>
      </c>
      <c r="Q35" s="318">
        <v>1</v>
      </c>
      <c r="R35" s="318">
        <v>15</v>
      </c>
      <c r="S35" s="318">
        <v>0.65217391304347827</v>
      </c>
      <c r="T35" s="318">
        <v>1</v>
      </c>
      <c r="U35" s="318">
        <v>1</v>
      </c>
    </row>
    <row r="36" spans="1:21" x14ac:dyDescent="0.2">
      <c r="A36" s="322">
        <v>38526</v>
      </c>
      <c r="B36" s="318">
        <v>278.20001200000002</v>
      </c>
      <c r="C36" s="318">
        <v>1.1641914871781154E-2</v>
      </c>
      <c r="D36" s="318">
        <v>4.0606882670284252E-3</v>
      </c>
      <c r="E36" s="318">
        <v>6.1161612807549524E-3</v>
      </c>
      <c r="F36" s="318">
        <v>6.5866352254284099E-3</v>
      </c>
      <c r="G36" s="318">
        <v>3.7407428812206056E-5</v>
      </c>
      <c r="H36" s="318">
        <v>3.9277800252816362E-5</v>
      </c>
      <c r="I36" s="318">
        <v>3.3479523485726734E-2</v>
      </c>
      <c r="J36" s="318">
        <v>1.1641914871781154E-2</v>
      </c>
      <c r="K36" s="318">
        <v>1.1641914871781154E-2</v>
      </c>
      <c r="L36" s="318" t="s">
        <v>161</v>
      </c>
      <c r="O36" s="318">
        <v>1</v>
      </c>
      <c r="P36" s="318">
        <v>0</v>
      </c>
      <c r="Q36" s="318">
        <v>1</v>
      </c>
      <c r="R36" s="318">
        <v>16</v>
      </c>
      <c r="S36" s="318">
        <v>0.69565217391304346</v>
      </c>
      <c r="T36" s="318">
        <v>1</v>
      </c>
      <c r="U36" s="318">
        <v>1</v>
      </c>
    </row>
    <row r="37" spans="1:21" x14ac:dyDescent="0.2">
      <c r="A37" s="322">
        <v>38527</v>
      </c>
      <c r="B37" s="318">
        <v>280.89999399999999</v>
      </c>
      <c r="C37" s="318">
        <v>9.6583901265059058E-3</v>
      </c>
      <c r="D37" s="318">
        <v>3.9370302572539874E-3</v>
      </c>
      <c r="E37" s="318">
        <v>5.966622017059873E-3</v>
      </c>
      <c r="F37" s="318">
        <v>6.425592941449094E-3</v>
      </c>
      <c r="G37" s="318">
        <v>3.5600578294463624E-5</v>
      </c>
      <c r="H37" s="318">
        <v>3.7380607209186806E-5</v>
      </c>
      <c r="I37" s="318">
        <v>4.3881365425674751E-2</v>
      </c>
      <c r="J37" s="318">
        <v>9.6583901265059058E-3</v>
      </c>
      <c r="K37" s="318">
        <v>9.6583901265059058E-3</v>
      </c>
      <c r="L37" s="318" t="s">
        <v>160</v>
      </c>
      <c r="O37" s="318">
        <v>1</v>
      </c>
      <c r="P37" s="318">
        <v>0</v>
      </c>
      <c r="Q37" s="318">
        <v>1</v>
      </c>
      <c r="R37" s="318">
        <v>17</v>
      </c>
      <c r="S37" s="318">
        <v>0.73913043478260865</v>
      </c>
      <c r="T37" s="318">
        <v>1</v>
      </c>
      <c r="U37" s="318">
        <v>1</v>
      </c>
    </row>
    <row r="38" spans="1:21" x14ac:dyDescent="0.2">
      <c r="A38" s="322">
        <v>38530</v>
      </c>
      <c r="B38" s="318">
        <v>277.75</v>
      </c>
      <c r="C38" s="318">
        <v>-1.1277284230543843E-2</v>
      </c>
      <c r="D38" s="318">
        <v>3.3264151865901362E-3</v>
      </c>
      <c r="E38" s="318">
        <v>6.8188645710084254E-3</v>
      </c>
      <c r="F38" s="318">
        <v>7.3433926149321501E-3</v>
      </c>
      <c r="G38" s="318">
        <v>4.6496914037753922E-5</v>
      </c>
      <c r="H38" s="318">
        <v>4.8821759739641619E-5</v>
      </c>
      <c r="I38" s="318">
        <v>4.6787606517594033E-2</v>
      </c>
      <c r="J38" s="318">
        <v>-1.1277284230543843E-2</v>
      </c>
      <c r="K38" s="318">
        <v>-1.1277284230543843E-2</v>
      </c>
      <c r="L38" s="318" t="s">
        <v>159</v>
      </c>
      <c r="O38" s="318">
        <v>1</v>
      </c>
      <c r="P38" s="318">
        <v>0</v>
      </c>
      <c r="Q38" s="318">
        <v>1</v>
      </c>
      <c r="R38" s="318">
        <v>18</v>
      </c>
      <c r="S38" s="318">
        <v>0.78260869565217395</v>
      </c>
      <c r="T38" s="318">
        <v>1</v>
      </c>
      <c r="U38" s="318">
        <v>1</v>
      </c>
    </row>
    <row r="39" spans="1:21" x14ac:dyDescent="0.2">
      <c r="A39" s="322">
        <v>38537</v>
      </c>
      <c r="B39" s="318">
        <v>289.79998799999998</v>
      </c>
      <c r="C39" s="318">
        <v>1.5229163259556248E-2</v>
      </c>
      <c r="D39" s="318">
        <v>4.7041668010934434E-3</v>
      </c>
      <c r="E39" s="318">
        <v>6.6761608856817532E-3</v>
      </c>
      <c r="F39" s="318">
        <v>7.1897117230418873E-3</v>
      </c>
      <c r="G39" s="318">
        <v>4.457112417150697E-5</v>
      </c>
      <c r="H39" s="318">
        <v>4.6799680380082322E-5</v>
      </c>
      <c r="I39" s="318">
        <v>5.1623827644281507E-2</v>
      </c>
      <c r="J39" s="318">
        <v>1.5229163259556248E-2</v>
      </c>
      <c r="K39" s="318">
        <v>1.5229163259556248E-2</v>
      </c>
      <c r="L39" s="318" t="s">
        <v>158</v>
      </c>
      <c r="O39" s="318">
        <v>1</v>
      </c>
      <c r="P39" s="318">
        <v>0</v>
      </c>
      <c r="Q39" s="318">
        <v>1</v>
      </c>
      <c r="R39" s="318">
        <v>19</v>
      </c>
      <c r="S39" s="318">
        <v>0.82608695652173914</v>
      </c>
      <c r="T39" s="318">
        <v>1</v>
      </c>
      <c r="U39" s="318">
        <v>1</v>
      </c>
    </row>
    <row r="40" spans="1:21" x14ac:dyDescent="0.2">
      <c r="A40" s="322">
        <v>38586</v>
      </c>
      <c r="B40" s="318">
        <v>312.86999500000002</v>
      </c>
      <c r="C40" s="318">
        <v>1.1314411447648366E-2</v>
      </c>
      <c r="D40" s="318">
        <v>2.9801025768228387E-3</v>
      </c>
      <c r="E40" s="318">
        <v>7.5585503105864661E-3</v>
      </c>
      <c r="F40" s="318">
        <v>8.1399772575546561E-3</v>
      </c>
      <c r="G40" s="318">
        <v>5.7131682797666767E-5</v>
      </c>
      <c r="H40" s="318">
        <v>5.998826693755011E-5</v>
      </c>
      <c r="I40" s="318">
        <v>6.1751316337501777E-2</v>
      </c>
      <c r="J40" s="318">
        <v>1.1314411447648366E-2</v>
      </c>
      <c r="K40" s="318">
        <v>1.1314411447648366E-2</v>
      </c>
      <c r="L40" s="318" t="s">
        <v>157</v>
      </c>
      <c r="O40" s="318">
        <v>1</v>
      </c>
      <c r="P40" s="318">
        <v>0</v>
      </c>
      <c r="Q40" s="318">
        <v>1</v>
      </c>
      <c r="R40" s="318">
        <v>20</v>
      </c>
      <c r="S40" s="318">
        <v>0.86956521739130432</v>
      </c>
      <c r="T40" s="318">
        <v>1</v>
      </c>
      <c r="U40" s="318">
        <v>1</v>
      </c>
    </row>
    <row r="41" spans="1:21" x14ac:dyDescent="0.2">
      <c r="A41" s="322">
        <v>38611</v>
      </c>
      <c r="B41" s="318">
        <v>321.85000600000001</v>
      </c>
      <c r="C41" s="318">
        <v>1.2128575288625295E-2</v>
      </c>
      <c r="D41" s="318">
        <v>2.2370171197808484E-3</v>
      </c>
      <c r="E41" s="318">
        <v>7.4811818308356034E-3</v>
      </c>
      <c r="F41" s="318">
        <v>8.056657356284495E-3</v>
      </c>
      <c r="G41" s="318">
        <v>5.5968081586024751E-5</v>
      </c>
      <c r="H41" s="318">
        <v>5.8766485665325989E-5</v>
      </c>
      <c r="I41" s="318">
        <v>4.4773980071911738E-2</v>
      </c>
      <c r="J41" s="318">
        <v>1.2128575288625295E-2</v>
      </c>
      <c r="K41" s="318">
        <v>1.2128575288625295E-2</v>
      </c>
      <c r="L41" s="318" t="s">
        <v>156</v>
      </c>
      <c r="N41" s="318">
        <v>38610</v>
      </c>
      <c r="O41" s="318">
        <v>1</v>
      </c>
      <c r="P41" s="318">
        <v>0</v>
      </c>
      <c r="Q41" s="318">
        <v>1</v>
      </c>
      <c r="R41" s="318">
        <v>19</v>
      </c>
      <c r="S41" s="318">
        <v>0.82608695652173914</v>
      </c>
      <c r="T41" s="318">
        <v>1</v>
      </c>
      <c r="U41" s="318">
        <v>1</v>
      </c>
    </row>
    <row r="42" spans="1:21" x14ac:dyDescent="0.2">
      <c r="A42" s="322">
        <v>38618</v>
      </c>
      <c r="B42" s="318">
        <v>325.17999300000002</v>
      </c>
      <c r="C42" s="318">
        <v>-1.024930127104569E-2</v>
      </c>
      <c r="D42" s="318">
        <v>3.2024988658208185E-3</v>
      </c>
      <c r="E42" s="318">
        <v>7.3596091804144044E-3</v>
      </c>
      <c r="F42" s="318">
        <v>7.9257329635232035E-3</v>
      </c>
      <c r="G42" s="318">
        <v>5.416384728843998E-5</v>
      </c>
      <c r="H42" s="318">
        <v>5.6872039652861981E-5</v>
      </c>
      <c r="I42" s="318">
        <v>6.1534339934261106E-2</v>
      </c>
      <c r="J42" s="318">
        <v>-1.024930127104569E-2</v>
      </c>
      <c r="K42" s="318">
        <v>-1.024930127104569E-2</v>
      </c>
      <c r="L42" s="318" t="s">
        <v>155</v>
      </c>
      <c r="O42" s="318">
        <v>1</v>
      </c>
      <c r="P42" s="318">
        <v>0</v>
      </c>
      <c r="Q42" s="318">
        <v>1</v>
      </c>
      <c r="R42" s="318">
        <v>19</v>
      </c>
      <c r="S42" s="318">
        <v>0.82608695652173914</v>
      </c>
      <c r="T42" s="318">
        <v>1</v>
      </c>
      <c r="U42" s="318">
        <v>1</v>
      </c>
    </row>
    <row r="43" spans="1:21" x14ac:dyDescent="0.2">
      <c r="A43" s="322">
        <v>38628</v>
      </c>
      <c r="B43" s="318">
        <v>329.89001500000001</v>
      </c>
      <c r="C43" s="318">
        <v>1.9374749060471187E-2</v>
      </c>
      <c r="D43" s="318">
        <v>2.4221078544740277E-3</v>
      </c>
      <c r="E43" s="318">
        <v>7.6157926802792736E-3</v>
      </c>
      <c r="F43" s="318">
        <v>8.2016228864546011E-3</v>
      </c>
      <c r="G43" s="318">
        <v>5.8000298148995368E-5</v>
      </c>
      <c r="H43" s="318">
        <v>6.0900313056445136E-5</v>
      </c>
      <c r="I43" s="318">
        <v>4.6803335292458427E-2</v>
      </c>
      <c r="J43" s="318">
        <v>1.9374749060471187E-2</v>
      </c>
      <c r="K43" s="318">
        <v>1.9374749060471187E-2</v>
      </c>
      <c r="L43" s="318" t="s">
        <v>154</v>
      </c>
      <c r="O43" s="318">
        <v>1</v>
      </c>
      <c r="P43" s="318">
        <v>0</v>
      </c>
      <c r="Q43" s="318">
        <v>1</v>
      </c>
      <c r="R43" s="318">
        <v>20</v>
      </c>
      <c r="S43" s="318">
        <v>0.86956521739130432</v>
      </c>
      <c r="T43" s="318">
        <v>1</v>
      </c>
      <c r="U43" s="318">
        <v>1</v>
      </c>
    </row>
    <row r="44" spans="1:21" x14ac:dyDescent="0.2">
      <c r="A44" s="322">
        <v>38637</v>
      </c>
      <c r="B44" s="318">
        <v>309.540009</v>
      </c>
      <c r="C44" s="318">
        <v>-3.5473801508020754E-3</v>
      </c>
      <c r="D44" s="318">
        <v>-1.4693231487331901E-3</v>
      </c>
      <c r="E44" s="318">
        <v>1.2350880875176289E-2</v>
      </c>
      <c r="F44" s="318">
        <v>1.3300948634805234E-2</v>
      </c>
      <c r="G44" s="318">
        <v>1.525442583927954E-4</v>
      </c>
      <c r="H44" s="318">
        <v>1.6017147131243517E-4</v>
      </c>
      <c r="I44" s="318">
        <v>1.3561277557628563E-2</v>
      </c>
      <c r="J44" s="318">
        <v>-3.5473801508020754E-3</v>
      </c>
      <c r="K44" s="318">
        <v>-3.5473801508020754E-3</v>
      </c>
      <c r="L44" s="318" t="s">
        <v>153</v>
      </c>
      <c r="O44" s="318">
        <v>1</v>
      </c>
      <c r="P44" s="318">
        <v>0</v>
      </c>
      <c r="Q44" s="318">
        <v>1</v>
      </c>
      <c r="R44" s="318">
        <v>21</v>
      </c>
      <c r="S44" s="318">
        <v>0.91304347826086951</v>
      </c>
      <c r="T44" s="318">
        <v>1</v>
      </c>
      <c r="U44" s="318">
        <v>1</v>
      </c>
    </row>
    <row r="45" spans="1:21" x14ac:dyDescent="0.2">
      <c r="A45" s="322">
        <v>38646</v>
      </c>
      <c r="B45" s="318">
        <v>284.42001299999998</v>
      </c>
      <c r="C45" s="318">
        <v>-9.8660037764212935E-3</v>
      </c>
      <c r="D45" s="318">
        <v>-6.7174549924811575E-3</v>
      </c>
      <c r="E45" s="318">
        <v>1.8218649093750261E-2</v>
      </c>
      <c r="F45" s="318">
        <v>1.9620083639423358E-2</v>
      </c>
      <c r="G45" s="318">
        <v>3.3191917480120722E-4</v>
      </c>
      <c r="H45" s="318">
        <v>3.485151335412676E-4</v>
      </c>
      <c r="I45" s="318">
        <v>-3.6978990425663771E-2</v>
      </c>
      <c r="J45" s="318">
        <v>-9.8660037764212935E-3</v>
      </c>
      <c r="K45" s="318">
        <v>-9.8660037764212935E-3</v>
      </c>
      <c r="L45" s="318" t="s">
        <v>152</v>
      </c>
      <c r="O45" s="318">
        <v>1</v>
      </c>
      <c r="P45" s="318">
        <v>0</v>
      </c>
      <c r="Q45" s="318">
        <v>1</v>
      </c>
      <c r="R45" s="318">
        <v>22</v>
      </c>
      <c r="S45" s="318">
        <v>0.95652173913043481</v>
      </c>
      <c r="T45" s="318">
        <v>1</v>
      </c>
      <c r="U45" s="318">
        <v>1</v>
      </c>
    </row>
    <row r="46" spans="1:21" x14ac:dyDescent="0.2">
      <c r="A46" s="322">
        <v>38659</v>
      </c>
      <c r="B46" s="318">
        <v>310.89001500000001</v>
      </c>
      <c r="C46" s="318">
        <v>3.3858313569134248E-2</v>
      </c>
      <c r="D46" s="318">
        <v>-1.8403101026371787E-3</v>
      </c>
      <c r="E46" s="318">
        <v>2.2735983349503407E-2</v>
      </c>
      <c r="F46" s="318">
        <v>2.4484905145619053E-2</v>
      </c>
      <c r="G46" s="318">
        <v>5.1692493886889613E-4</v>
      </c>
      <c r="H46" s="318">
        <v>5.4277118581234093E-4</v>
      </c>
      <c r="I46" s="318">
        <v>-1.7827106566591377E-2</v>
      </c>
      <c r="J46" s="318">
        <v>3.3858313569134248E-2</v>
      </c>
      <c r="K46" s="318">
        <v>3.3858313569134248E-2</v>
      </c>
      <c r="L46" s="318" t="s">
        <v>151</v>
      </c>
      <c r="O46" s="318">
        <v>1</v>
      </c>
      <c r="P46" s="318">
        <v>0</v>
      </c>
      <c r="Q46" s="318">
        <v>1</v>
      </c>
      <c r="R46" s="318">
        <v>22</v>
      </c>
      <c r="S46" s="318">
        <v>0.95652173913043481</v>
      </c>
      <c r="T46" s="318">
        <v>1</v>
      </c>
      <c r="U46" s="318">
        <v>1</v>
      </c>
    </row>
    <row r="47" spans="1:21" x14ac:dyDescent="0.2">
      <c r="A47" s="322">
        <v>38660</v>
      </c>
      <c r="B47" s="318">
        <v>310.42999300000002</v>
      </c>
      <c r="C47" s="318">
        <v>-1.4807895388391768E-3</v>
      </c>
      <c r="D47" s="318">
        <v>9.827299761174088E-5</v>
      </c>
      <c r="E47" s="318">
        <v>2.0774415597348855E-2</v>
      </c>
      <c r="F47" s="318">
        <v>2.237244756637569E-2</v>
      </c>
      <c r="G47" s="318">
        <v>4.3157634341137142E-4</v>
      </c>
      <c r="H47" s="318">
        <v>4.5315516058194001E-4</v>
      </c>
      <c r="I47" s="318">
        <v>1.9933968895409584E-3</v>
      </c>
      <c r="J47" s="318">
        <v>-1.4807895388391768E-3</v>
      </c>
      <c r="K47" s="318">
        <v>-1.4807895388391768E-3</v>
      </c>
      <c r="L47" s="318" t="s">
        <v>52</v>
      </c>
      <c r="N47" s="318">
        <v>38661</v>
      </c>
      <c r="O47" s="318">
        <v>1</v>
      </c>
      <c r="P47" s="318">
        <v>0</v>
      </c>
      <c r="Q47" s="318">
        <v>1</v>
      </c>
      <c r="R47" s="318">
        <v>22</v>
      </c>
      <c r="S47" s="318">
        <v>0.95652173913043481</v>
      </c>
      <c r="T47" s="318">
        <v>1</v>
      </c>
      <c r="U47" s="318">
        <v>1</v>
      </c>
    </row>
    <row r="48" spans="1:21" x14ac:dyDescent="0.2">
      <c r="A48" s="322">
        <v>38670</v>
      </c>
      <c r="B48" s="318">
        <v>307.14001500000001</v>
      </c>
      <c r="C48" s="318">
        <v>8.1073046972641553E-3</v>
      </c>
      <c r="D48" s="318">
        <v>2.1826192587071146E-3</v>
      </c>
      <c r="E48" s="318">
        <v>1.8727919331377092E-2</v>
      </c>
      <c r="F48" s="318">
        <v>2.0168528510713789E-2</v>
      </c>
      <c r="G48" s="318">
        <v>3.5073496248256783E-4</v>
      </c>
      <c r="H48" s="318">
        <v>3.6827171060669625E-4</v>
      </c>
      <c r="I48" s="318">
        <v>-1.3771225415926587E-3</v>
      </c>
      <c r="J48" s="318">
        <v>8.1073046972641553E-3</v>
      </c>
      <c r="K48" s="318">
        <v>8.1073046972641553E-3</v>
      </c>
      <c r="L48" s="318" t="s">
        <v>150</v>
      </c>
      <c r="O48" s="318">
        <v>1</v>
      </c>
      <c r="P48" s="318">
        <v>0</v>
      </c>
      <c r="Q48" s="318">
        <v>1</v>
      </c>
      <c r="R48" s="318">
        <v>23</v>
      </c>
      <c r="S48" s="318">
        <v>1</v>
      </c>
      <c r="T48" s="318">
        <v>1</v>
      </c>
      <c r="U48" s="318">
        <v>1</v>
      </c>
    </row>
    <row r="49" spans="1:21" x14ac:dyDescent="0.2">
      <c r="A49" s="322">
        <v>38673</v>
      </c>
      <c r="B49" s="318">
        <v>307.459991</v>
      </c>
      <c r="C49" s="318">
        <v>1.9210225862642552E-2</v>
      </c>
      <c r="D49" s="318">
        <v>4.6629538808414285E-3</v>
      </c>
      <c r="E49" s="318">
        <v>1.5805388591511021E-2</v>
      </c>
      <c r="F49" s="318">
        <v>1.7021187713934946E-2</v>
      </c>
      <c r="G49" s="318">
        <v>2.4981030852866675E-4</v>
      </c>
      <c r="H49" s="318">
        <v>2.6230082395510009E-4</v>
      </c>
      <c r="I49" s="318">
        <v>-4.4387820155640479E-3</v>
      </c>
      <c r="J49" s="318">
        <v>1.9210225862642552E-2</v>
      </c>
      <c r="K49" s="318">
        <v>1.9210225862642552E-2</v>
      </c>
      <c r="L49" s="318" t="s">
        <v>149</v>
      </c>
      <c r="O49" s="318">
        <v>1</v>
      </c>
      <c r="P49" s="318">
        <v>0</v>
      </c>
      <c r="Q49" s="318">
        <v>1</v>
      </c>
      <c r="R49" s="318">
        <v>23</v>
      </c>
      <c r="S49" s="318">
        <v>1</v>
      </c>
      <c r="T49" s="318">
        <v>1</v>
      </c>
      <c r="U49" s="318">
        <v>1</v>
      </c>
    </row>
    <row r="50" spans="1:21" x14ac:dyDescent="0.2">
      <c r="A50" s="322">
        <v>38698</v>
      </c>
      <c r="B50" s="318">
        <v>328.61999500000002</v>
      </c>
      <c r="C50" s="318">
        <v>-3.4327387888811937E-3</v>
      </c>
      <c r="D50" s="318">
        <v>2.9684640161559478E-3</v>
      </c>
      <c r="E50" s="318">
        <v>9.0710093316883292E-3</v>
      </c>
      <c r="F50" s="318">
        <v>9.7687792802797387E-3</v>
      </c>
      <c r="G50" s="318">
        <v>8.228321029557674E-5</v>
      </c>
      <c r="H50" s="318">
        <v>8.6397370810355586E-5</v>
      </c>
      <c r="I50" s="318">
        <v>3.0917039120856665E-2</v>
      </c>
      <c r="J50" s="318">
        <v>-3.4327387888811937E-3</v>
      </c>
      <c r="K50" s="318">
        <v>-3.4327387888811937E-3</v>
      </c>
      <c r="L50" s="318" t="s">
        <v>147</v>
      </c>
      <c r="O50" s="318">
        <v>1</v>
      </c>
      <c r="P50" s="318">
        <v>0</v>
      </c>
      <c r="Q50" s="318">
        <v>1</v>
      </c>
      <c r="R50" s="318">
        <v>18</v>
      </c>
      <c r="S50" s="318">
        <v>0.78260869565217395</v>
      </c>
      <c r="T50" s="318">
        <v>1</v>
      </c>
      <c r="U50" s="318">
        <v>1</v>
      </c>
    </row>
    <row r="51" spans="1:21" x14ac:dyDescent="0.2">
      <c r="A51" s="322">
        <v>38700</v>
      </c>
      <c r="B51" s="318">
        <v>331.540009</v>
      </c>
      <c r="C51" s="318">
        <v>1.3582634827560794E-3</v>
      </c>
      <c r="D51" s="318">
        <v>4.0262894907057102E-3</v>
      </c>
      <c r="E51" s="318">
        <v>8.5406139843626026E-3</v>
      </c>
      <c r="F51" s="318">
        <v>9.1975842908520334E-3</v>
      </c>
      <c r="G51" s="318">
        <v>7.2942087229890053E-5</v>
      </c>
      <c r="H51" s="318">
        <v>7.6589191591384557E-5</v>
      </c>
      <c r="I51" s="318">
        <v>3.003415219649366E-2</v>
      </c>
      <c r="J51" s="318">
        <v>1.3582634827560794E-3</v>
      </c>
      <c r="K51" s="318">
        <v>1.3582634827560794E-3</v>
      </c>
      <c r="L51" s="318" t="s">
        <v>145</v>
      </c>
      <c r="O51" s="318">
        <v>1</v>
      </c>
      <c r="P51" s="318">
        <v>0</v>
      </c>
      <c r="Q51" s="318">
        <v>1</v>
      </c>
      <c r="R51" s="318">
        <v>18</v>
      </c>
      <c r="S51" s="318">
        <v>0.78260869565217395</v>
      </c>
      <c r="T51" s="318">
        <v>1</v>
      </c>
      <c r="U51" s="318">
        <v>1</v>
      </c>
    </row>
    <row r="52" spans="1:21" x14ac:dyDescent="0.2">
      <c r="A52" s="322">
        <v>38756</v>
      </c>
      <c r="B52" s="318">
        <v>350.63000499999998</v>
      </c>
      <c r="C52" s="318">
        <v>-8.9719915239228377E-3</v>
      </c>
      <c r="D52" s="318">
        <v>1.8442460851273625E-3</v>
      </c>
      <c r="E52" s="318">
        <v>1.2298570725196571E-2</v>
      </c>
      <c r="F52" s="318">
        <v>1.3244614627134768E-2</v>
      </c>
      <c r="G52" s="318">
        <v>1.5125484188266213E-4</v>
      </c>
      <c r="H52" s="318">
        <v>1.5881758397679526E-4</v>
      </c>
      <c r="I52" s="318">
        <v>4.8281389397940321E-2</v>
      </c>
      <c r="J52" s="318">
        <v>-8.9719915239228377E-3</v>
      </c>
      <c r="K52" s="318">
        <v>-8.9719915239228377E-3</v>
      </c>
      <c r="L52" s="318" t="s">
        <v>144</v>
      </c>
      <c r="O52" s="318">
        <v>1</v>
      </c>
      <c r="P52" s="318">
        <v>0</v>
      </c>
      <c r="Q52" s="318">
        <v>1</v>
      </c>
      <c r="R52" s="318">
        <v>13</v>
      </c>
      <c r="S52" s="318">
        <v>0.56521739130434778</v>
      </c>
      <c r="T52" s="318">
        <v>1</v>
      </c>
      <c r="U52" s="318">
        <v>1</v>
      </c>
    </row>
    <row r="53" spans="1:21" x14ac:dyDescent="0.2">
      <c r="A53" s="322">
        <v>38792</v>
      </c>
      <c r="B53" s="318">
        <v>376.459991</v>
      </c>
      <c r="C53" s="318">
        <v>8.241904296613492E-3</v>
      </c>
      <c r="D53" s="318">
        <v>3.0653369713518038E-3</v>
      </c>
      <c r="E53" s="318">
        <v>8.2538601361639603E-3</v>
      </c>
      <c r="F53" s="318">
        <v>8.8887724543304184E-3</v>
      </c>
      <c r="G53" s="318">
        <v>6.8126207147356537E-5</v>
      </c>
      <c r="H53" s="318">
        <v>7.1532517504724368E-5</v>
      </c>
      <c r="I53" s="318">
        <v>4.8123306659528513E-2</v>
      </c>
      <c r="J53" s="318">
        <v>8.241904296613492E-3</v>
      </c>
      <c r="K53" s="318">
        <v>8.241904296613492E-3</v>
      </c>
      <c r="L53" s="318" t="s">
        <v>143</v>
      </c>
      <c r="O53" s="318">
        <v>1</v>
      </c>
      <c r="P53" s="318">
        <v>0</v>
      </c>
      <c r="Q53" s="318">
        <v>1</v>
      </c>
      <c r="R53" s="318">
        <v>13</v>
      </c>
      <c r="S53" s="318">
        <v>0.56521739130434778</v>
      </c>
      <c r="T53" s="318">
        <v>1</v>
      </c>
      <c r="U53" s="318">
        <v>1</v>
      </c>
    </row>
    <row r="54" spans="1:21" x14ac:dyDescent="0.2">
      <c r="A54" s="322">
        <v>38818</v>
      </c>
      <c r="B54" s="318">
        <v>403.82998700000002</v>
      </c>
      <c r="C54" s="318">
        <v>-2.6461430872945918E-3</v>
      </c>
      <c r="D54" s="318">
        <v>4.1032161097640536E-3</v>
      </c>
      <c r="E54" s="318">
        <v>8.710596734717968E-3</v>
      </c>
      <c r="F54" s="318">
        <v>9.380642637388581E-3</v>
      </c>
      <c r="G54" s="318">
        <v>7.5874495474879318E-5</v>
      </c>
      <c r="H54" s="318">
        <v>7.9668220248623291E-5</v>
      </c>
      <c r="I54" s="318">
        <v>6.8265505108120614E-2</v>
      </c>
      <c r="J54" s="318">
        <v>-2.6461430872945918E-3</v>
      </c>
      <c r="K54" s="318">
        <v>-2.6461430872945918E-3</v>
      </c>
      <c r="L54" s="318" t="s">
        <v>142</v>
      </c>
      <c r="O54" s="318">
        <v>1</v>
      </c>
      <c r="P54" s="318">
        <v>0</v>
      </c>
      <c r="Q54" s="318">
        <v>1</v>
      </c>
      <c r="R54" s="318">
        <v>11</v>
      </c>
      <c r="S54" s="318">
        <v>0.47826086956521741</v>
      </c>
      <c r="T54" s="318">
        <v>1</v>
      </c>
      <c r="U54" s="318">
        <v>1</v>
      </c>
    </row>
    <row r="55" spans="1:21" x14ac:dyDescent="0.2">
      <c r="A55" s="322">
        <v>38827</v>
      </c>
      <c r="B55" s="318">
        <v>415.20001200000002</v>
      </c>
      <c r="C55" s="318">
        <v>1.9406778354015438E-2</v>
      </c>
      <c r="D55" s="318">
        <v>4.2561362815122985E-3</v>
      </c>
      <c r="E55" s="318">
        <v>1.0258842387297854E-2</v>
      </c>
      <c r="F55" s="318">
        <v>1.1047984109397689E-2</v>
      </c>
      <c r="G55" s="318">
        <v>1.0524384712741912E-4</v>
      </c>
      <c r="H55" s="318">
        <v>1.1050603948379009E-4</v>
      </c>
      <c r="I55" s="318">
        <v>6.6977275668025513E-2</v>
      </c>
      <c r="J55" s="318">
        <v>1.9406778354015438E-2</v>
      </c>
      <c r="K55" s="318">
        <v>1.9406778354015438E-2</v>
      </c>
      <c r="L55" s="318" t="s">
        <v>141</v>
      </c>
      <c r="O55" s="318">
        <v>1</v>
      </c>
      <c r="P55" s="318">
        <v>0</v>
      </c>
      <c r="Q55" s="318">
        <v>1</v>
      </c>
      <c r="R55" s="318">
        <v>11</v>
      </c>
      <c r="S55" s="318">
        <v>0.47826086956521741</v>
      </c>
      <c r="T55" s="318">
        <v>1</v>
      </c>
      <c r="U55" s="318">
        <v>1</v>
      </c>
    </row>
    <row r="56" spans="1:21" x14ac:dyDescent="0.2">
      <c r="A56" s="322">
        <v>38828</v>
      </c>
      <c r="B56" s="318">
        <v>417.58999599999999</v>
      </c>
      <c r="C56" s="318">
        <v>5.7397195893708237E-3</v>
      </c>
      <c r="D56" s="318">
        <v>4.4617844922004253E-3</v>
      </c>
      <c r="E56" s="318">
        <v>1.0242442230664693E-2</v>
      </c>
      <c r="F56" s="318">
        <v>1.1030322402254284E-2</v>
      </c>
      <c r="G56" s="318">
        <v>1.0490762284850353E-4</v>
      </c>
      <c r="H56" s="318">
        <v>1.1015300399092871E-4</v>
      </c>
      <c r="I56" s="318">
        <v>7.7153353268507113E-2</v>
      </c>
      <c r="J56" s="318">
        <v>5.7397195893708237E-3</v>
      </c>
      <c r="K56" s="318">
        <v>5.7397195893708237E-3</v>
      </c>
      <c r="L56" s="318" t="s">
        <v>140</v>
      </c>
      <c r="O56" s="318">
        <v>1</v>
      </c>
      <c r="P56" s="318">
        <v>0</v>
      </c>
      <c r="Q56" s="318">
        <v>1</v>
      </c>
      <c r="R56" s="318">
        <v>12</v>
      </c>
      <c r="S56" s="318">
        <v>0.52173913043478259</v>
      </c>
      <c r="T56" s="318">
        <v>1</v>
      </c>
      <c r="U56" s="318">
        <v>1</v>
      </c>
    </row>
    <row r="57" spans="1:21" x14ac:dyDescent="0.2">
      <c r="A57" s="322">
        <v>38834</v>
      </c>
      <c r="B57" s="318">
        <v>409.02999899999998</v>
      </c>
      <c r="C57" s="318">
        <v>-2.7608441475476749E-2</v>
      </c>
      <c r="D57" s="318">
        <v>2.3077442384029519E-3</v>
      </c>
      <c r="E57" s="318">
        <v>1.1774584625163696E-2</v>
      </c>
      <c r="F57" s="318">
        <v>1.2680321904022442E-2</v>
      </c>
      <c r="G57" s="318">
        <v>1.386408430951413E-4</v>
      </c>
      <c r="H57" s="318">
        <v>1.4557288524989838E-4</v>
      </c>
      <c r="I57" s="318">
        <v>7.1594825266001028E-2</v>
      </c>
      <c r="J57" s="318">
        <v>-2.7608441475476749E-2</v>
      </c>
      <c r="K57" s="318">
        <v>-2.7608441475476749E-2</v>
      </c>
      <c r="L57" s="318" t="s">
        <v>139</v>
      </c>
      <c r="O57" s="318">
        <v>1</v>
      </c>
      <c r="P57" s="318">
        <v>0</v>
      </c>
      <c r="Q57" s="318">
        <v>1</v>
      </c>
      <c r="R57" s="318">
        <v>13</v>
      </c>
      <c r="S57" s="318">
        <v>0.56521739130434778</v>
      </c>
      <c r="T57" s="318">
        <v>1</v>
      </c>
      <c r="U57" s="318">
        <v>1</v>
      </c>
    </row>
    <row r="58" spans="1:21" x14ac:dyDescent="0.2">
      <c r="A58" s="322">
        <v>38898</v>
      </c>
      <c r="B58" s="318">
        <v>375.23998999999998</v>
      </c>
      <c r="C58" s="318">
        <v>1.8938907201782853E-3</v>
      </c>
      <c r="D58" s="318">
        <v>-7.7912069953285667E-4</v>
      </c>
      <c r="E58" s="318">
        <v>2.4592966018608053E-2</v>
      </c>
      <c r="F58" s="318">
        <v>2.6484732635424058E-2</v>
      </c>
      <c r="G58" s="318">
        <v>6.048139775924105E-4</v>
      </c>
      <c r="H58" s="318">
        <v>6.3505467647203108E-4</v>
      </c>
      <c r="I58" s="318">
        <v>-2.6817068034802393E-2</v>
      </c>
      <c r="J58" s="318">
        <v>1.8938907201782853E-3</v>
      </c>
      <c r="K58" s="318">
        <v>1.8938907201782853E-3</v>
      </c>
      <c r="L58" s="318" t="s">
        <v>138</v>
      </c>
      <c r="O58" s="318">
        <v>1</v>
      </c>
      <c r="P58" s="318">
        <v>1</v>
      </c>
      <c r="Q58" s="318">
        <v>2</v>
      </c>
      <c r="R58" s="318">
        <v>8</v>
      </c>
      <c r="S58" s="318">
        <v>0.34782608695652173</v>
      </c>
      <c r="T58" s="318">
        <v>0</v>
      </c>
      <c r="U58" s="318">
        <v>0</v>
      </c>
    </row>
    <row r="59" spans="1:21" x14ac:dyDescent="0.2">
      <c r="A59" s="322">
        <v>38898</v>
      </c>
      <c r="B59" s="318">
        <v>375.23998999999998</v>
      </c>
      <c r="C59" s="318">
        <v>1.8938907201782853E-3</v>
      </c>
      <c r="D59" s="318">
        <v>-7.7912069953285667E-4</v>
      </c>
      <c r="E59" s="318">
        <v>2.4592966018608053E-2</v>
      </c>
      <c r="F59" s="318">
        <v>2.6484732635424058E-2</v>
      </c>
      <c r="G59" s="318">
        <v>6.048139775924105E-4</v>
      </c>
      <c r="H59" s="318">
        <v>6.3505467647203108E-4</v>
      </c>
      <c r="I59" s="318">
        <v>-2.6817068034802393E-2</v>
      </c>
      <c r="J59" s="318">
        <v>1.8938907201782853E-3</v>
      </c>
      <c r="K59" s="318">
        <v>1.8938907201782853E-3</v>
      </c>
      <c r="L59" s="318" t="s">
        <v>137</v>
      </c>
      <c r="R59" s="318">
        <v>8</v>
      </c>
      <c r="S59" s="318">
        <v>0.34782608695652173</v>
      </c>
      <c r="T59" s="318">
        <v>0</v>
      </c>
    </row>
    <row r="60" spans="1:21" x14ac:dyDescent="0.2">
      <c r="A60" s="322">
        <v>38901</v>
      </c>
      <c r="B60" s="318">
        <v>381.57998700000002</v>
      </c>
      <c r="C60" s="318">
        <v>1.6754698622153702E-2</v>
      </c>
      <c r="D60" s="318">
        <v>-2.8120454476585348E-4</v>
      </c>
      <c r="E60" s="318">
        <v>2.4847953539218679E-2</v>
      </c>
      <c r="F60" s="318">
        <v>2.6759334580697038E-2</v>
      </c>
      <c r="G60" s="318">
        <v>6.1742079508717007E-4</v>
      </c>
      <c r="H60" s="318">
        <v>6.4829183484152865E-4</v>
      </c>
      <c r="I60" s="318">
        <v>-2.3390719591672354E-2</v>
      </c>
      <c r="J60" s="318">
        <v>1.6754698622153702E-2</v>
      </c>
      <c r="K60" s="318">
        <v>1.6754698622153702E-2</v>
      </c>
      <c r="L60" s="318" t="s">
        <v>49</v>
      </c>
      <c r="O60" s="318">
        <v>1</v>
      </c>
      <c r="P60" s="318">
        <v>0</v>
      </c>
      <c r="Q60" s="318">
        <v>1</v>
      </c>
      <c r="R60" s="318">
        <v>9</v>
      </c>
      <c r="S60" s="318">
        <v>0.39130434782608697</v>
      </c>
      <c r="T60" s="318">
        <v>0</v>
      </c>
      <c r="U60" s="318">
        <v>0</v>
      </c>
    </row>
    <row r="61" spans="1:21" x14ac:dyDescent="0.2">
      <c r="A61" s="322">
        <v>38903</v>
      </c>
      <c r="B61" s="318">
        <v>376.48001099999999</v>
      </c>
      <c r="C61" s="318">
        <v>-1.902208128863846E-2</v>
      </c>
      <c r="D61" s="318">
        <v>-3.9300611165775509E-4</v>
      </c>
      <c r="E61" s="318">
        <v>2.4010321547227761E-2</v>
      </c>
      <c r="F61" s="318">
        <v>2.5857269358552971E-2</v>
      </c>
      <c r="G61" s="318">
        <v>5.7649554080126976E-4</v>
      </c>
      <c r="H61" s="318">
        <v>6.0532031784133323E-4</v>
      </c>
      <c r="I61" s="318">
        <v>-1.837022383521664E-2</v>
      </c>
      <c r="J61" s="318">
        <v>-1.902208128863846E-2</v>
      </c>
      <c r="K61" s="318">
        <v>-1.902208128863846E-2</v>
      </c>
      <c r="L61" s="318" t="s">
        <v>136</v>
      </c>
      <c r="O61" s="318">
        <v>1</v>
      </c>
      <c r="P61" s="318">
        <v>0</v>
      </c>
      <c r="Q61" s="318">
        <v>1</v>
      </c>
      <c r="R61" s="318">
        <v>10</v>
      </c>
      <c r="S61" s="318">
        <v>0.43478260869565216</v>
      </c>
      <c r="T61" s="318">
        <v>1</v>
      </c>
      <c r="U61" s="318">
        <v>1</v>
      </c>
    </row>
    <row r="62" spans="1:21" x14ac:dyDescent="0.2">
      <c r="A62" s="322">
        <v>38985</v>
      </c>
      <c r="B62" s="318">
        <v>351.98998999999998</v>
      </c>
      <c r="C62" s="318">
        <v>-3.5006112151627945E-2</v>
      </c>
      <c r="D62" s="318">
        <v>-4.0267980924563462E-3</v>
      </c>
      <c r="E62" s="318">
        <v>1.4420079530446861E-2</v>
      </c>
      <c r="F62" s="318">
        <v>1.552931641740431E-2</v>
      </c>
      <c r="G62" s="318">
        <v>2.0793869366441254E-4</v>
      </c>
      <c r="H62" s="318">
        <v>2.1833562834763318E-4</v>
      </c>
      <c r="I62" s="318">
        <v>-1.8899593011084858E-2</v>
      </c>
      <c r="J62" s="318">
        <v>-3.5006112151627945E-2</v>
      </c>
      <c r="K62" s="318">
        <v>-3.5006112151627945E-2</v>
      </c>
      <c r="L62" s="318" t="s">
        <v>135</v>
      </c>
      <c r="O62" s="318">
        <v>1</v>
      </c>
      <c r="P62" s="318">
        <v>0</v>
      </c>
      <c r="Q62" s="318">
        <v>1</v>
      </c>
      <c r="R62" s="318">
        <v>9</v>
      </c>
      <c r="S62" s="318">
        <v>0.39130434782608697</v>
      </c>
      <c r="T62" s="318">
        <v>0</v>
      </c>
      <c r="U62" s="318">
        <v>0</v>
      </c>
    </row>
    <row r="63" spans="1:21" x14ac:dyDescent="0.2">
      <c r="A63" s="322">
        <v>38986</v>
      </c>
      <c r="B63" s="318">
        <v>361.97000100000002</v>
      </c>
      <c r="C63" s="318">
        <v>2.7958600532359705E-2</v>
      </c>
      <c r="D63" s="318">
        <v>-2.3923881298246095E-3</v>
      </c>
      <c r="E63" s="318">
        <v>1.6000437229475285E-2</v>
      </c>
      <c r="F63" s="318">
        <v>1.7231240093281076E-2</v>
      </c>
      <c r="G63" s="318">
        <v>2.5601399153437872E-4</v>
      </c>
      <c r="H63" s="318">
        <v>2.6881469111109769E-4</v>
      </c>
      <c r="I63" s="318">
        <v>-3.6413971021398685E-2</v>
      </c>
      <c r="J63" s="318">
        <v>2.7958600532359705E-2</v>
      </c>
      <c r="K63" s="318">
        <v>2.7958600532359705E-2</v>
      </c>
      <c r="L63" s="318" t="s">
        <v>46</v>
      </c>
      <c r="O63" s="318">
        <v>1</v>
      </c>
      <c r="P63" s="318">
        <v>0</v>
      </c>
      <c r="Q63" s="318">
        <v>1</v>
      </c>
      <c r="R63" s="318">
        <v>10</v>
      </c>
      <c r="S63" s="318">
        <v>0.43478260869565216</v>
      </c>
      <c r="T63" s="318">
        <v>1</v>
      </c>
      <c r="U63" s="318">
        <v>1</v>
      </c>
    </row>
    <row r="64" spans="1:21" x14ac:dyDescent="0.2">
      <c r="A64" s="322">
        <v>38989</v>
      </c>
      <c r="B64" s="318">
        <v>370.39001500000001</v>
      </c>
      <c r="C64" s="318">
        <v>1.1346210923935663E-3</v>
      </c>
      <c r="D64" s="318">
        <v>-1.3386485406647428E-3</v>
      </c>
      <c r="E64" s="318">
        <v>1.621707489661009E-2</v>
      </c>
      <c r="F64" s="318">
        <v>1.7464542196349325E-2</v>
      </c>
      <c r="G64" s="318">
        <v>2.6299351820226115E-4</v>
      </c>
      <c r="H64" s="318">
        <v>2.7614319411237425E-4</v>
      </c>
      <c r="I64" s="318">
        <v>-1.5143196997060029E-2</v>
      </c>
      <c r="J64" s="318">
        <v>1.1346210923935663E-3</v>
      </c>
      <c r="K64" s="318">
        <v>1.1346210923935663E-3</v>
      </c>
      <c r="L64" s="318" t="s">
        <v>134</v>
      </c>
      <c r="O64" s="318">
        <v>1</v>
      </c>
      <c r="P64" s="318">
        <v>0</v>
      </c>
      <c r="Q64" s="318">
        <v>1</v>
      </c>
      <c r="R64" s="318">
        <v>11</v>
      </c>
      <c r="S64" s="318">
        <v>0.47826086956521741</v>
      </c>
      <c r="T64" s="318">
        <v>1</v>
      </c>
      <c r="U64" s="318">
        <v>1</v>
      </c>
    </row>
    <row r="65" spans="1:21" x14ac:dyDescent="0.2">
      <c r="A65" s="322">
        <v>39000</v>
      </c>
      <c r="B65" s="318">
        <v>377.44000199999999</v>
      </c>
      <c r="C65" s="318">
        <v>1.0038531197302547E-2</v>
      </c>
      <c r="D65" s="318">
        <v>1.2592116766878042E-3</v>
      </c>
      <c r="E65" s="318">
        <v>1.4514803352705129E-2</v>
      </c>
      <c r="F65" s="318">
        <v>1.5631326687528601E-2</v>
      </c>
      <c r="G65" s="318">
        <v>2.1067951636770006E-4</v>
      </c>
      <c r="H65" s="318">
        <v>2.2121349218608507E-4</v>
      </c>
      <c r="I65" s="318">
        <v>-9.6211375872537769E-3</v>
      </c>
      <c r="J65" s="318">
        <v>1.0038531197302547E-2</v>
      </c>
      <c r="K65" s="318">
        <v>1.0038531197302547E-2</v>
      </c>
      <c r="L65" s="318" t="s">
        <v>133</v>
      </c>
      <c r="O65" s="318">
        <v>1</v>
      </c>
      <c r="P65" s="318">
        <v>0</v>
      </c>
      <c r="Q65" s="318">
        <v>1</v>
      </c>
      <c r="R65" s="318">
        <v>12</v>
      </c>
      <c r="S65" s="318">
        <v>0.52173913043478259</v>
      </c>
      <c r="T65" s="318">
        <v>1</v>
      </c>
      <c r="U65" s="318">
        <v>1</v>
      </c>
    </row>
    <row r="66" spans="1:21" x14ac:dyDescent="0.2">
      <c r="A66" s="322">
        <v>39002</v>
      </c>
      <c r="B66" s="318">
        <v>381.64999399999999</v>
      </c>
      <c r="C66" s="318">
        <v>1.2603655395342146E-2</v>
      </c>
      <c r="D66" s="318">
        <v>9.7438271266314365E-4</v>
      </c>
      <c r="E66" s="318">
        <v>1.4491395592956466E-2</v>
      </c>
      <c r="F66" s="318">
        <v>1.5606118330876193E-2</v>
      </c>
      <c r="G66" s="318">
        <v>2.1000054623155807E-4</v>
      </c>
      <c r="H66" s="318">
        <v>2.2050057354313599E-4</v>
      </c>
      <c r="I66" s="318">
        <v>5.4985399573179924E-3</v>
      </c>
      <c r="J66" s="318">
        <v>1.2603655395342146E-2</v>
      </c>
      <c r="K66" s="318">
        <v>1.2603655395342146E-2</v>
      </c>
      <c r="L66" s="318" t="s">
        <v>132</v>
      </c>
      <c r="O66" s="318">
        <v>1</v>
      </c>
      <c r="P66" s="318">
        <v>0</v>
      </c>
      <c r="Q66" s="318">
        <v>1</v>
      </c>
      <c r="R66" s="318">
        <v>13</v>
      </c>
      <c r="S66" s="318">
        <v>0.56521739130434778</v>
      </c>
      <c r="T66" s="318">
        <v>1</v>
      </c>
      <c r="U66" s="318">
        <v>1</v>
      </c>
    </row>
    <row r="67" spans="1:21" x14ac:dyDescent="0.2">
      <c r="A67" s="322">
        <v>39029</v>
      </c>
      <c r="B67" s="318">
        <v>412.10998499999999</v>
      </c>
      <c r="C67" s="318">
        <v>4.9623737042463808E-3</v>
      </c>
      <c r="D67" s="318">
        <v>4.1846974594739808E-3</v>
      </c>
      <c r="E67" s="318">
        <v>9.7313415584902203E-3</v>
      </c>
      <c r="F67" s="318">
        <v>1.0479906293758699E-2</v>
      </c>
      <c r="G67" s="318">
        <v>9.4699008527998873E-5</v>
      </c>
      <c r="H67" s="318">
        <v>9.9433958954398821E-5</v>
      </c>
      <c r="I67" s="318">
        <v>4.3282867169929275E-2</v>
      </c>
      <c r="J67" s="318">
        <v>4.9623737042463808E-3</v>
      </c>
      <c r="K67" s="318">
        <v>4.9623737042463808E-3</v>
      </c>
      <c r="L67" s="318" t="s">
        <v>131</v>
      </c>
      <c r="O67" s="318">
        <v>1</v>
      </c>
      <c r="P67" s="318">
        <v>0</v>
      </c>
      <c r="Q67" s="318">
        <v>1</v>
      </c>
      <c r="R67" s="318">
        <v>10</v>
      </c>
      <c r="S67" s="318">
        <v>0.43478260869565216</v>
      </c>
      <c r="T67" s="318">
        <v>1</v>
      </c>
      <c r="U67" s="318">
        <v>1</v>
      </c>
    </row>
    <row r="68" spans="1:21" x14ac:dyDescent="0.2">
      <c r="A68" s="322">
        <v>39035</v>
      </c>
      <c r="B68" s="318">
        <v>416.51001000000002</v>
      </c>
      <c r="C68" s="318">
        <v>9.3834344894274252E-3</v>
      </c>
      <c r="D68" s="318">
        <v>2.734005905919947E-3</v>
      </c>
      <c r="E68" s="318">
        <v>9.3237026423392943E-3</v>
      </c>
      <c r="F68" s="318">
        <v>1.0040910537903855E-2</v>
      </c>
      <c r="G68" s="318">
        <v>8.6931430962764754E-5</v>
      </c>
      <c r="H68" s="318">
        <v>9.1278002510903001E-5</v>
      </c>
      <c r="I68" s="318">
        <v>4.2287668939304329E-2</v>
      </c>
      <c r="J68" s="318">
        <v>9.3834344894274252E-3</v>
      </c>
      <c r="K68" s="318">
        <v>9.3834344894274252E-3</v>
      </c>
      <c r="L68" s="318" t="s">
        <v>130</v>
      </c>
      <c r="O68" s="318">
        <v>1</v>
      </c>
      <c r="P68" s="318">
        <v>0</v>
      </c>
      <c r="Q68" s="318">
        <v>1</v>
      </c>
      <c r="R68" s="318">
        <v>11</v>
      </c>
      <c r="S68" s="318">
        <v>0.47826086956521741</v>
      </c>
      <c r="T68" s="318">
        <v>1</v>
      </c>
      <c r="U68" s="318">
        <v>1</v>
      </c>
    </row>
    <row r="69" spans="1:21" x14ac:dyDescent="0.2">
      <c r="A69" s="322">
        <v>39048</v>
      </c>
      <c r="B69" s="318">
        <v>409.25</v>
      </c>
      <c r="C69" s="318">
        <v>-1.2433066184565354E-2</v>
      </c>
      <c r="D69" s="318">
        <v>6.1954168439628588E-4</v>
      </c>
      <c r="E69" s="318">
        <v>1.1406020414594372E-2</v>
      </c>
      <c r="F69" s="318">
        <v>1.22834066003324E-2</v>
      </c>
      <c r="G69" s="318">
        <v>1.3009730169814357E-4</v>
      </c>
      <c r="H69" s="318">
        <v>1.3660216678305077E-4</v>
      </c>
      <c r="I69" s="318">
        <v>3.9640483612993084E-2</v>
      </c>
      <c r="J69" s="318">
        <v>-1.2433066184565354E-2</v>
      </c>
      <c r="K69" s="318">
        <v>-1.2433066184565354E-2</v>
      </c>
      <c r="L69" s="318" t="s">
        <v>129</v>
      </c>
      <c r="O69" s="318">
        <v>1</v>
      </c>
      <c r="P69" s="318">
        <v>0</v>
      </c>
      <c r="Q69" s="318">
        <v>1</v>
      </c>
      <c r="R69" s="318">
        <v>12</v>
      </c>
      <c r="S69" s="318">
        <v>0.52173913043478259</v>
      </c>
      <c r="T69" s="318">
        <v>1</v>
      </c>
      <c r="U69" s="318">
        <v>1</v>
      </c>
    </row>
    <row r="70" spans="1:21" x14ac:dyDescent="0.2">
      <c r="A70" s="322">
        <v>39051</v>
      </c>
      <c r="B70" s="318">
        <v>412.98998999999998</v>
      </c>
      <c r="C70" s="318">
        <v>1.5993872899863412E-3</v>
      </c>
      <c r="D70" s="318">
        <v>1.0409513592158498E-3</v>
      </c>
      <c r="E70" s="318">
        <v>1.2098076944676994E-2</v>
      </c>
      <c r="F70" s="318">
        <v>1.3028698248113686E-2</v>
      </c>
      <c r="G70" s="318">
        <v>1.4636346575932504E-4</v>
      </c>
      <c r="H70" s="318">
        <v>1.5368163904729129E-4</v>
      </c>
      <c r="I70" s="318">
        <v>3.3911644849798549E-2</v>
      </c>
      <c r="J70" s="318">
        <v>1.5993872899863412E-3</v>
      </c>
      <c r="K70" s="318">
        <v>1.5993872899863412E-3</v>
      </c>
      <c r="L70" s="318" t="s">
        <v>128</v>
      </c>
      <c r="O70" s="318">
        <v>1</v>
      </c>
      <c r="P70" s="318">
        <v>0</v>
      </c>
      <c r="Q70" s="318">
        <v>1</v>
      </c>
      <c r="R70" s="318">
        <v>13</v>
      </c>
      <c r="S70" s="318">
        <v>0.56521739130434778</v>
      </c>
      <c r="T70" s="318">
        <v>1</v>
      </c>
      <c r="U70" s="318">
        <v>1</v>
      </c>
    </row>
    <row r="71" spans="1:21" x14ac:dyDescent="0.2">
      <c r="A71" s="322">
        <v>39064</v>
      </c>
      <c r="B71" s="318">
        <v>417.41000400000001</v>
      </c>
      <c r="C71" s="318">
        <v>-3.1812166027157221E-3</v>
      </c>
      <c r="D71" s="318">
        <v>1.0278413531864874E-4</v>
      </c>
      <c r="E71" s="318">
        <v>1.0263304231955307E-2</v>
      </c>
      <c r="F71" s="318">
        <v>1.1052789172874946E-2</v>
      </c>
      <c r="G71" s="318">
        <v>1.053354137576717E-4</v>
      </c>
      <c r="H71" s="318">
        <v>1.1060218444555529E-4</v>
      </c>
      <c r="I71" s="318">
        <v>3.4350065896470751E-2</v>
      </c>
      <c r="J71" s="318">
        <v>-3.1812166027157221E-3</v>
      </c>
      <c r="K71" s="318">
        <v>-3.1812166027157221E-3</v>
      </c>
      <c r="L71" s="318" t="s">
        <v>127</v>
      </c>
      <c r="O71" s="318">
        <v>1</v>
      </c>
      <c r="P71" s="318">
        <v>0</v>
      </c>
      <c r="Q71" s="318">
        <v>1</v>
      </c>
      <c r="R71" s="318">
        <v>14</v>
      </c>
      <c r="S71" s="318">
        <v>0.60869565217391308</v>
      </c>
      <c r="T71" s="318">
        <v>1</v>
      </c>
      <c r="U71" s="318">
        <v>1</v>
      </c>
    </row>
    <row r="72" spans="1:21" x14ac:dyDescent="0.2">
      <c r="A72" s="322">
        <v>39099</v>
      </c>
      <c r="B72" s="318">
        <v>440.290009</v>
      </c>
      <c r="C72" s="318">
        <v>-6.6326418674707089E-3</v>
      </c>
      <c r="D72" s="318">
        <v>1.7200568485088216E-3</v>
      </c>
      <c r="E72" s="318">
        <v>1.3626548416816125E-2</v>
      </c>
      <c r="F72" s="318">
        <v>1.4674744448878905E-2</v>
      </c>
      <c r="G72" s="318">
        <v>1.8568282175583404E-4</v>
      </c>
      <c r="H72" s="318">
        <v>1.9496696284362574E-4</v>
      </c>
      <c r="I72" s="318">
        <v>4.0287160243792912E-2</v>
      </c>
      <c r="J72" s="318">
        <v>-6.6326418674707089E-3</v>
      </c>
      <c r="K72" s="318">
        <v>-6.6326418674707089E-3</v>
      </c>
      <c r="L72" s="318" t="s">
        <v>43</v>
      </c>
      <c r="O72" s="318">
        <v>1</v>
      </c>
      <c r="P72" s="318">
        <v>0</v>
      </c>
      <c r="Q72" s="318">
        <v>1</v>
      </c>
      <c r="R72" s="318">
        <v>11</v>
      </c>
      <c r="S72" s="318">
        <v>0.47826086956521741</v>
      </c>
      <c r="T72" s="318">
        <v>1</v>
      </c>
      <c r="U72" s="318">
        <v>1</v>
      </c>
    </row>
    <row r="73" spans="1:21" x14ac:dyDescent="0.2">
      <c r="A73" s="322">
        <v>39125</v>
      </c>
      <c r="B73" s="318">
        <v>464.42001299999998</v>
      </c>
      <c r="C73" s="318">
        <v>-1.2623985767034376E-2</v>
      </c>
      <c r="D73" s="318">
        <v>3.2764408706829279E-3</v>
      </c>
      <c r="E73" s="318">
        <v>9.4085801987807277E-3</v>
      </c>
      <c r="F73" s="318">
        <v>1.0132317137148475E-2</v>
      </c>
      <c r="G73" s="318">
        <v>8.8521381356888791E-5</v>
      </c>
      <c r="H73" s="318">
        <v>9.294745042473324E-5</v>
      </c>
      <c r="I73" s="318">
        <v>5.5251194948945072E-2</v>
      </c>
      <c r="J73" s="318">
        <v>-1.2623985767034376E-2</v>
      </c>
      <c r="K73" s="318">
        <v>-1.2623985767034376E-2</v>
      </c>
      <c r="L73" s="318" t="s">
        <v>126</v>
      </c>
      <c r="O73" s="318">
        <v>1</v>
      </c>
      <c r="P73" s="318">
        <v>0</v>
      </c>
      <c r="Q73" s="318">
        <v>1</v>
      </c>
      <c r="R73" s="318">
        <v>12</v>
      </c>
      <c r="S73" s="318">
        <v>0.52173913043478259</v>
      </c>
      <c r="T73" s="318">
        <v>1</v>
      </c>
      <c r="U73" s="318">
        <v>1</v>
      </c>
    </row>
    <row r="74" spans="1:21" x14ac:dyDescent="0.2">
      <c r="A74" s="322">
        <v>39156</v>
      </c>
      <c r="B74" s="318">
        <v>438.23001099999999</v>
      </c>
      <c r="C74" s="318">
        <v>1.0160341078223801E-2</v>
      </c>
      <c r="D74" s="318">
        <v>-3.6106093204803171E-3</v>
      </c>
      <c r="E74" s="318">
        <v>1.3978034631270555E-2</v>
      </c>
      <c r="F74" s="318">
        <v>1.5053268064445213E-2</v>
      </c>
      <c r="G74" s="318">
        <v>1.9538545215299895E-4</v>
      </c>
      <c r="H74" s="318">
        <v>2.0515472476064891E-4</v>
      </c>
      <c r="I74" s="318">
        <v>-1.119281649055715E-2</v>
      </c>
      <c r="J74" s="318">
        <v>1.0160341078223801E-2</v>
      </c>
      <c r="K74" s="318">
        <v>1.0160341078223801E-2</v>
      </c>
      <c r="L74" s="318" t="s">
        <v>125</v>
      </c>
      <c r="O74" s="318">
        <v>1</v>
      </c>
      <c r="P74" s="318">
        <v>0</v>
      </c>
      <c r="Q74" s="318">
        <v>1</v>
      </c>
      <c r="R74" s="318">
        <v>13</v>
      </c>
      <c r="S74" s="318">
        <v>0.56521739130434778</v>
      </c>
      <c r="T74" s="318">
        <v>1</v>
      </c>
      <c r="U74" s="318">
        <v>1</v>
      </c>
    </row>
    <row r="75" spans="1:21" x14ac:dyDescent="0.2">
      <c r="A75" s="322">
        <v>39162</v>
      </c>
      <c r="B75" s="318">
        <v>456.35998499999999</v>
      </c>
      <c r="C75" s="318">
        <v>1.1836794724968609E-2</v>
      </c>
      <c r="D75" s="318">
        <v>-3.3792058536333063E-4</v>
      </c>
      <c r="E75" s="318">
        <v>1.4429330195795209E-2</v>
      </c>
      <c r="F75" s="318">
        <v>1.553927867239484E-2</v>
      </c>
      <c r="G75" s="318">
        <v>2.0820556989928742E-4</v>
      </c>
      <c r="H75" s="318">
        <v>2.1861584839425179E-4</v>
      </c>
      <c r="I75" s="318">
        <v>4.2726599099413703E-4</v>
      </c>
      <c r="J75" s="318">
        <v>1.1836794724968609E-2</v>
      </c>
      <c r="K75" s="318">
        <v>1.1836794724968609E-2</v>
      </c>
      <c r="L75" s="318" t="s">
        <v>124</v>
      </c>
      <c r="O75" s="318">
        <v>1</v>
      </c>
      <c r="P75" s="318">
        <v>0</v>
      </c>
      <c r="Q75" s="318">
        <v>1</v>
      </c>
      <c r="R75" s="318">
        <v>14</v>
      </c>
      <c r="S75" s="318">
        <v>0.60869565217391308</v>
      </c>
      <c r="T75" s="318">
        <v>1</v>
      </c>
      <c r="U75" s="318">
        <v>1</v>
      </c>
    </row>
    <row r="76" spans="1:21" x14ac:dyDescent="0.2">
      <c r="A76" s="322">
        <v>39167</v>
      </c>
      <c r="B76" s="318">
        <v>459.79998799999998</v>
      </c>
      <c r="C76" s="318">
        <v>-5.4873074661747961E-3</v>
      </c>
      <c r="D76" s="318">
        <v>-1.3754397700487889E-4</v>
      </c>
      <c r="E76" s="318">
        <v>1.4639172400145097E-2</v>
      </c>
      <c r="F76" s="318">
        <v>1.5765262584771643E-2</v>
      </c>
      <c r="G76" s="318">
        <v>2.1430536856116995E-4</v>
      </c>
      <c r="H76" s="318">
        <v>2.2502063698922846E-4</v>
      </c>
      <c r="I76" s="318">
        <v>1.2450490341689014E-2</v>
      </c>
      <c r="J76" s="318">
        <v>-5.4873074661747961E-3</v>
      </c>
      <c r="K76" s="318">
        <v>-5.4873074661747961E-3</v>
      </c>
      <c r="L76" s="318" t="s">
        <v>123</v>
      </c>
      <c r="O76" s="318">
        <v>1</v>
      </c>
      <c r="P76" s="318">
        <v>0</v>
      </c>
      <c r="Q76" s="318">
        <v>1</v>
      </c>
      <c r="R76" s="318">
        <v>13</v>
      </c>
      <c r="S76" s="318">
        <v>0.56521739130434778</v>
      </c>
      <c r="T76" s="318">
        <v>1</v>
      </c>
      <c r="U76" s="318">
        <v>1</v>
      </c>
    </row>
    <row r="77" spans="1:21" x14ac:dyDescent="0.2">
      <c r="A77" s="322">
        <v>39170</v>
      </c>
      <c r="B77" s="318">
        <v>462.07000699999998</v>
      </c>
      <c r="C77" s="318">
        <v>6.5572994564469609E-3</v>
      </c>
      <c r="D77" s="318">
        <v>2.266746723641242E-3</v>
      </c>
      <c r="E77" s="318">
        <v>1.1176073114516899E-2</v>
      </c>
      <c r="F77" s="318">
        <v>1.2035771046402815E-2</v>
      </c>
      <c r="G77" s="318">
        <v>1.2490461026102748E-4</v>
      </c>
      <c r="H77" s="318">
        <v>1.3114984077407886E-4</v>
      </c>
      <c r="I77" s="318">
        <v>9.6109487562592005E-3</v>
      </c>
      <c r="J77" s="318">
        <v>6.5572994564469609E-3</v>
      </c>
      <c r="K77" s="318">
        <v>6.5572994564469609E-3</v>
      </c>
      <c r="L77" s="318" t="s">
        <v>122</v>
      </c>
      <c r="O77" s="318">
        <v>1</v>
      </c>
      <c r="P77" s="318">
        <v>0</v>
      </c>
      <c r="Q77" s="318">
        <v>1</v>
      </c>
      <c r="R77" s="318">
        <v>13</v>
      </c>
      <c r="S77" s="318">
        <v>0.56521739130434778</v>
      </c>
      <c r="T77" s="318">
        <v>1</v>
      </c>
      <c r="U77" s="318">
        <v>1</v>
      </c>
    </row>
    <row r="78" spans="1:21" x14ac:dyDescent="0.2">
      <c r="A78" s="322">
        <v>39210</v>
      </c>
      <c r="B78" s="318">
        <v>477.92999300000002</v>
      </c>
      <c r="C78" s="318">
        <v>-2.4165306218575839E-2</v>
      </c>
      <c r="D78" s="318">
        <v>1.2446359191710121E-3</v>
      </c>
      <c r="E78" s="318">
        <v>9.1475146172358187E-3</v>
      </c>
      <c r="F78" s="318">
        <v>9.8511695877924188E-3</v>
      </c>
      <c r="G78" s="318">
        <v>8.3677023672542962E-5</v>
      </c>
      <c r="H78" s="318">
        <v>8.7860874856170108E-5</v>
      </c>
      <c r="I78" s="318">
        <v>3.6272655122924519E-2</v>
      </c>
      <c r="J78" s="318">
        <v>-2.4165306218575839E-2</v>
      </c>
      <c r="K78" s="318">
        <v>-2.4165306218575839E-2</v>
      </c>
      <c r="L78" s="318" t="s">
        <v>40</v>
      </c>
      <c r="O78" s="318">
        <v>1</v>
      </c>
      <c r="P78" s="318">
        <v>0</v>
      </c>
      <c r="Q78" s="318">
        <v>1</v>
      </c>
      <c r="R78" s="318">
        <v>12</v>
      </c>
      <c r="S78" s="318">
        <v>0.52173913043478259</v>
      </c>
      <c r="T78" s="318">
        <v>1</v>
      </c>
      <c r="U78" s="318">
        <v>1</v>
      </c>
    </row>
    <row r="79" spans="1:21" x14ac:dyDescent="0.2">
      <c r="A79" s="322">
        <v>39217</v>
      </c>
      <c r="B79" s="318">
        <v>479.05999800000001</v>
      </c>
      <c r="C79" s="318">
        <v>1.0513070301725607E-2</v>
      </c>
      <c r="D79" s="318">
        <v>1.2518658674765927E-3</v>
      </c>
      <c r="E79" s="318">
        <v>9.271608804845349E-3</v>
      </c>
      <c r="F79" s="318">
        <v>9.9848094821411437E-3</v>
      </c>
      <c r="G79" s="318">
        <v>8.5962729830085785E-5</v>
      </c>
      <c r="H79" s="318">
        <v>9.0260866321590074E-5</v>
      </c>
      <c r="I79" s="318">
        <v>1.7854574052757578E-2</v>
      </c>
      <c r="J79" s="318">
        <v>1.0513070301725607E-2</v>
      </c>
      <c r="K79" s="318">
        <v>1.0513070301725607E-2</v>
      </c>
      <c r="L79" s="318" t="s">
        <v>121</v>
      </c>
      <c r="O79" s="318">
        <v>1</v>
      </c>
      <c r="P79" s="318">
        <v>0</v>
      </c>
      <c r="Q79" s="318">
        <v>1</v>
      </c>
      <c r="R79" s="318">
        <v>12</v>
      </c>
      <c r="S79" s="318">
        <v>0.52173913043478259</v>
      </c>
      <c r="T79" s="318">
        <v>1</v>
      </c>
      <c r="U79" s="318">
        <v>1</v>
      </c>
    </row>
    <row r="80" spans="1:21" x14ac:dyDescent="0.2">
      <c r="A80" s="322">
        <v>39223</v>
      </c>
      <c r="B80" s="318">
        <v>492.55999800000001</v>
      </c>
      <c r="C80" s="318">
        <v>1.069527069205106E-2</v>
      </c>
      <c r="D80" s="318">
        <v>2.6140145516433864E-3</v>
      </c>
      <c r="E80" s="318">
        <v>9.352054944263808E-3</v>
      </c>
      <c r="F80" s="318">
        <v>1.0071443786130254E-2</v>
      </c>
      <c r="G80" s="318">
        <v>8.7460931680529146E-5</v>
      </c>
      <c r="H80" s="318">
        <v>9.1833978264555611E-5</v>
      </c>
      <c r="I80" s="318">
        <v>3.1592430549852037E-2</v>
      </c>
      <c r="J80" s="318">
        <v>1.069527069205106E-2</v>
      </c>
      <c r="K80" s="318">
        <v>1.069527069205106E-2</v>
      </c>
      <c r="L80" s="318" t="s">
        <v>120</v>
      </c>
      <c r="O80" s="318">
        <v>1</v>
      </c>
      <c r="P80" s="318">
        <v>0</v>
      </c>
      <c r="Q80" s="318">
        <v>1</v>
      </c>
      <c r="R80" s="318">
        <v>12</v>
      </c>
      <c r="S80" s="318">
        <v>0.52173913043478259</v>
      </c>
      <c r="T80" s="318">
        <v>1</v>
      </c>
      <c r="U80" s="318">
        <v>1</v>
      </c>
    </row>
    <row r="81" spans="1:21" x14ac:dyDescent="0.2">
      <c r="A81" s="322">
        <v>39244</v>
      </c>
      <c r="B81" s="318">
        <v>487.52999899999998</v>
      </c>
      <c r="C81" s="318">
        <v>9.1695804583533987E-3</v>
      </c>
      <c r="D81" s="318">
        <v>8.9922434123103649E-4</v>
      </c>
      <c r="E81" s="318">
        <v>9.2704861641266009E-3</v>
      </c>
      <c r="F81" s="318">
        <v>9.9836004844440305E-3</v>
      </c>
      <c r="G81" s="318">
        <v>8.5941913719262737E-5</v>
      </c>
      <c r="H81" s="318">
        <v>9.023900940522588E-5</v>
      </c>
      <c r="I81" s="318">
        <v>2.6906447474701198E-2</v>
      </c>
      <c r="J81" s="318">
        <v>9.1695804583533987E-3</v>
      </c>
      <c r="K81" s="318">
        <v>9.1695804583533987E-3</v>
      </c>
      <c r="L81" s="318" t="s">
        <v>37</v>
      </c>
      <c r="O81" s="318">
        <v>1</v>
      </c>
      <c r="P81" s="318">
        <v>0</v>
      </c>
      <c r="Q81" s="318">
        <v>1</v>
      </c>
      <c r="R81" s="318">
        <v>11</v>
      </c>
      <c r="S81" s="318">
        <v>0.47826086956521741</v>
      </c>
      <c r="T81" s="318">
        <v>1</v>
      </c>
      <c r="U81" s="318">
        <v>1</v>
      </c>
    </row>
    <row r="82" spans="1:21" x14ac:dyDescent="0.2">
      <c r="A82" s="322">
        <v>39255</v>
      </c>
      <c r="B82" s="318">
        <v>504.45001200000002</v>
      </c>
      <c r="C82" s="318">
        <v>-3.6803753236812563E-3</v>
      </c>
      <c r="D82" s="318">
        <v>5.8985152703276082E-4</v>
      </c>
      <c r="E82" s="318">
        <v>1.0404834737368002E-2</v>
      </c>
      <c r="F82" s="318">
        <v>1.1205206640242462E-2</v>
      </c>
      <c r="G82" s="318">
        <v>1.0826058591193984E-4</v>
      </c>
      <c r="H82" s="318">
        <v>1.1367361520753683E-4</v>
      </c>
      <c r="I82" s="318">
        <v>4.1787207271231003E-2</v>
      </c>
      <c r="J82" s="318">
        <v>-3.6803753236812563E-3</v>
      </c>
      <c r="K82" s="318">
        <v>-3.6803753236812563E-3</v>
      </c>
      <c r="L82" s="318" t="s">
        <v>36</v>
      </c>
      <c r="O82" s="318">
        <v>1</v>
      </c>
      <c r="P82" s="318">
        <v>0</v>
      </c>
      <c r="Q82" s="318">
        <v>1</v>
      </c>
      <c r="R82" s="318">
        <v>11</v>
      </c>
      <c r="S82" s="318">
        <v>0.47826086956521741</v>
      </c>
      <c r="T82" s="318">
        <v>1</v>
      </c>
      <c r="U82" s="318">
        <v>1</v>
      </c>
    </row>
    <row r="83" spans="1:21" x14ac:dyDescent="0.2">
      <c r="A83" s="322">
        <v>39366</v>
      </c>
      <c r="B83" s="318">
        <v>503.45001200000002</v>
      </c>
      <c r="C83" s="318">
        <v>2.3696997369606794E-2</v>
      </c>
      <c r="D83" s="318">
        <v>2.6438324573536905E-3</v>
      </c>
      <c r="E83" s="318">
        <v>1.103383164735823E-2</v>
      </c>
      <c r="F83" s="318">
        <v>1.1882587927924248E-2</v>
      </c>
      <c r="G83" s="318">
        <v>1.2174544082224404E-4</v>
      </c>
      <c r="H83" s="318">
        <v>1.2783271286335624E-4</v>
      </c>
      <c r="I83" s="318">
        <v>4.2218433701470964E-3</v>
      </c>
      <c r="J83" s="318">
        <v>2.3696997369606794E-2</v>
      </c>
      <c r="K83" s="318">
        <v>2.3696997369606794E-2</v>
      </c>
      <c r="L83" s="318" t="s">
        <v>611</v>
      </c>
      <c r="O83" s="318">
        <v>1</v>
      </c>
      <c r="P83" s="318">
        <v>0</v>
      </c>
      <c r="Q83" s="318">
        <v>1</v>
      </c>
      <c r="R83" s="318">
        <v>6</v>
      </c>
      <c r="S83" s="318">
        <v>0.2608695652173913</v>
      </c>
      <c r="T83" s="318">
        <v>0</v>
      </c>
      <c r="U83" s="318">
        <v>0</v>
      </c>
    </row>
    <row r="84" spans="1:21" x14ac:dyDescent="0.2">
      <c r="A84" s="322">
        <v>39395</v>
      </c>
      <c r="B84" s="318">
        <v>507.29998799999998</v>
      </c>
      <c r="C84" s="318">
        <v>-1.3490329928566176E-2</v>
      </c>
      <c r="D84" s="318">
        <v>3.6276641527825643E-4</v>
      </c>
      <c r="E84" s="318">
        <v>1.2651826288347698E-2</v>
      </c>
      <c r="F84" s="318">
        <v>1.3625043695143673E-2</v>
      </c>
      <c r="G84" s="318">
        <v>1.6006870843052588E-4</v>
      </c>
      <c r="H84" s="318">
        <v>1.6807214385205219E-4</v>
      </c>
      <c r="I84" s="318">
        <v>3.5865396876297813E-2</v>
      </c>
      <c r="J84" s="318">
        <v>-1.3490329928566176E-2</v>
      </c>
      <c r="K84" s="318">
        <v>-1.3490329928566176E-2</v>
      </c>
      <c r="L84" s="318" t="s">
        <v>34</v>
      </c>
      <c r="O84" s="318">
        <v>1</v>
      </c>
      <c r="P84" s="318">
        <v>0</v>
      </c>
      <c r="Q84" s="318">
        <v>1</v>
      </c>
      <c r="R84" s="318">
        <v>5</v>
      </c>
      <c r="S84" s="318">
        <v>0.21739130434782608</v>
      </c>
      <c r="T84" s="318">
        <v>0</v>
      </c>
      <c r="U84" s="318">
        <v>0</v>
      </c>
    </row>
    <row r="85" spans="1:21" x14ac:dyDescent="0.2">
      <c r="A85" s="322">
        <v>39416</v>
      </c>
      <c r="B85" s="318">
        <v>492.82998700000002</v>
      </c>
      <c r="C85" s="318">
        <v>1.0791903797561233E-2</v>
      </c>
      <c r="D85" s="318">
        <v>-1.3629937410274799E-3</v>
      </c>
      <c r="E85" s="318">
        <v>1.694996162446975E-2</v>
      </c>
      <c r="F85" s="318">
        <v>1.8253804826352037E-2</v>
      </c>
      <c r="G85" s="318">
        <v>2.8730119907099716E-4</v>
      </c>
      <c r="H85" s="318">
        <v>3.01666259024547E-4</v>
      </c>
      <c r="I85" s="318">
        <v>-7.0334855719286172E-3</v>
      </c>
      <c r="J85" s="318">
        <v>1.0791903797561233E-2</v>
      </c>
      <c r="K85" s="318">
        <v>1.0791903797561233E-2</v>
      </c>
      <c r="L85" s="318" t="s">
        <v>118</v>
      </c>
      <c r="O85" s="318">
        <v>1</v>
      </c>
      <c r="P85" s="318">
        <v>0</v>
      </c>
      <c r="Q85" s="318">
        <v>1</v>
      </c>
      <c r="R85" s="318">
        <v>5</v>
      </c>
      <c r="S85" s="318">
        <v>0.21739130434782608</v>
      </c>
      <c r="T85" s="318">
        <v>0</v>
      </c>
      <c r="U85" s="318">
        <v>0</v>
      </c>
    </row>
    <row r="86" spans="1:21" x14ac:dyDescent="0.2">
      <c r="A86" s="322">
        <v>40263</v>
      </c>
      <c r="B86" s="318">
        <v>373.05300899999997</v>
      </c>
      <c r="C86" s="318">
        <v>-8.9876464719743435E-3</v>
      </c>
      <c r="D86" s="318">
        <v>3.8310070863523788E-3</v>
      </c>
      <c r="E86" s="318">
        <v>1.08161988535245E-2</v>
      </c>
      <c r="F86" s="318">
        <v>1.1648214149949461E-2</v>
      </c>
      <c r="G86" s="318">
        <v>1.169901576389847E-4</v>
      </c>
      <c r="H86" s="318">
        <v>1.2283966552093393E-4</v>
      </c>
      <c r="I86" s="318">
        <v>2.3749800097002182E-2</v>
      </c>
      <c r="J86" s="318">
        <v>-8.9876464719743435E-3</v>
      </c>
      <c r="K86" s="318">
        <v>-8.9876464719743435E-3</v>
      </c>
      <c r="L86" s="318" t="s">
        <v>117</v>
      </c>
      <c r="O86" s="318">
        <v>1</v>
      </c>
      <c r="P86" s="318">
        <v>0</v>
      </c>
      <c r="Q86" s="318">
        <v>1</v>
      </c>
      <c r="R86" s="318">
        <v>1</v>
      </c>
      <c r="S86" s="318">
        <v>4.3478260869565216E-2</v>
      </c>
      <c r="T86" s="318">
        <v>0</v>
      </c>
      <c r="U86" s="318">
        <v>0</v>
      </c>
    </row>
    <row r="87" spans="1:21" x14ac:dyDescent="0.2">
      <c r="A87" s="322">
        <v>40337</v>
      </c>
      <c r="B87" s="318">
        <v>339.48800699999998</v>
      </c>
      <c r="C87" s="318">
        <v>-1.4243198809171905E-2</v>
      </c>
      <c r="D87" s="318">
        <v>-3.8046081726571986E-3</v>
      </c>
      <c r="E87" s="318">
        <v>2.7327127551352706E-2</v>
      </c>
      <c r="F87" s="318">
        <v>2.9429214286072144E-2</v>
      </c>
      <c r="G87" s="318">
        <v>7.4677190020790022E-4</v>
      </c>
      <c r="H87" s="318">
        <v>7.8411049521829527E-4</v>
      </c>
      <c r="I87" s="318">
        <v>-3.6702062663923618E-2</v>
      </c>
      <c r="J87" s="318">
        <v>-1.4243198809171905E-2</v>
      </c>
      <c r="K87" s="318">
        <v>-1.4243198809171905E-2</v>
      </c>
      <c r="L87" s="318" t="s">
        <v>33</v>
      </c>
      <c r="O87" s="318">
        <v>1</v>
      </c>
      <c r="P87" s="318">
        <v>0</v>
      </c>
      <c r="Q87" s="318">
        <v>1</v>
      </c>
      <c r="R87" s="318">
        <v>2</v>
      </c>
      <c r="S87" s="318">
        <v>8.6956521739130432E-2</v>
      </c>
      <c r="T87" s="318">
        <v>0</v>
      </c>
      <c r="U87" s="318">
        <v>0</v>
      </c>
    </row>
    <row r="88" spans="1:21" x14ac:dyDescent="0.2">
      <c r="A88" s="322">
        <v>40345</v>
      </c>
      <c r="B88" s="318">
        <v>361.59899899999999</v>
      </c>
      <c r="C88" s="318">
        <v>-1.0213199009381061E-2</v>
      </c>
      <c r="D88" s="318">
        <v>-1.2178860101898028E-4</v>
      </c>
      <c r="E88" s="318">
        <v>2.2432906209900631E-2</v>
      </c>
      <c r="F88" s="318">
        <v>2.4158514379892984E-2</v>
      </c>
      <c r="G88" s="318">
        <v>5.0323528102219823E-4</v>
      </c>
      <c r="H88" s="318">
        <v>5.2839704507330815E-4</v>
      </c>
      <c r="I88" s="318">
        <v>-1.5718293231891108E-2</v>
      </c>
      <c r="J88" s="318">
        <v>-1.0213199009381061E-2</v>
      </c>
      <c r="K88" s="318">
        <v>-1.0213199009381061E-2</v>
      </c>
      <c r="L88" s="318" t="s">
        <v>116</v>
      </c>
      <c r="O88" s="318">
        <v>1</v>
      </c>
      <c r="P88" s="318">
        <v>0</v>
      </c>
      <c r="Q88" s="318">
        <v>1</v>
      </c>
      <c r="R88" s="318">
        <v>3</v>
      </c>
      <c r="S88" s="318">
        <v>0.13043478260869565</v>
      </c>
      <c r="T88" s="318">
        <v>0</v>
      </c>
      <c r="U88" s="318">
        <v>0</v>
      </c>
    </row>
    <row r="89" spans="1:21" x14ac:dyDescent="0.2">
      <c r="A89" s="322">
        <v>40353</v>
      </c>
      <c r="B89" s="318">
        <v>351.09698500000002</v>
      </c>
      <c r="C89" s="318">
        <v>-2.1239882363471498E-2</v>
      </c>
      <c r="D89" s="318">
        <v>5.2478162562888495E-4</v>
      </c>
      <c r="E89" s="318">
        <v>1.5672480533478111E-2</v>
      </c>
      <c r="F89" s="318">
        <v>1.6878055959130275E-2</v>
      </c>
      <c r="G89" s="318">
        <v>2.4562664607225037E-4</v>
      </c>
      <c r="H89" s="318">
        <v>2.5790797837586289E-4</v>
      </c>
      <c r="I89" s="318">
        <v>-5.2669294269264743E-3</v>
      </c>
      <c r="J89" s="318">
        <v>-2.1239882363471498E-2</v>
      </c>
      <c r="K89" s="318">
        <v>-2.1239882363471498E-2</v>
      </c>
      <c r="L89" s="318" t="s">
        <v>115</v>
      </c>
      <c r="O89" s="318">
        <v>1</v>
      </c>
      <c r="P89" s="318">
        <v>0</v>
      </c>
      <c r="Q89" s="318">
        <v>1</v>
      </c>
      <c r="R89" s="318">
        <v>4</v>
      </c>
      <c r="S89" s="318">
        <v>0.17391304347826086</v>
      </c>
      <c r="T89" s="318">
        <v>0</v>
      </c>
      <c r="U89" s="318">
        <v>0</v>
      </c>
    </row>
    <row r="90" spans="1:21" x14ac:dyDescent="0.2">
      <c r="A90" s="322">
        <v>40358</v>
      </c>
      <c r="B90" s="318">
        <v>326.68099999999998</v>
      </c>
      <c r="C90" s="318">
        <v>-5.4229727465087883E-2</v>
      </c>
      <c r="D90" s="318">
        <v>-2.4922631065859581E-3</v>
      </c>
      <c r="E90" s="318">
        <v>1.9034798072324027E-2</v>
      </c>
      <c r="F90" s="318">
        <v>2.0499013308656645E-2</v>
      </c>
      <c r="G90" s="318">
        <v>3.6232353765415048E-4</v>
      </c>
      <c r="H90" s="318">
        <v>3.8043971453685801E-4</v>
      </c>
      <c r="I90" s="318">
        <v>-3.8387033647402043E-2</v>
      </c>
      <c r="J90" s="318">
        <v>-5.4229727465087883E-2</v>
      </c>
      <c r="K90" s="318">
        <v>-5.4229727465087883E-2</v>
      </c>
      <c r="L90" s="318" t="s">
        <v>114</v>
      </c>
      <c r="O90" s="318">
        <v>1</v>
      </c>
      <c r="P90" s="318">
        <v>0</v>
      </c>
      <c r="Q90" s="318">
        <v>1</v>
      </c>
      <c r="R90" s="318">
        <v>5</v>
      </c>
      <c r="S90" s="318">
        <v>0.21739130434782608</v>
      </c>
      <c r="T90" s="318">
        <v>0</v>
      </c>
      <c r="U90" s="318">
        <v>0</v>
      </c>
    </row>
    <row r="91" spans="1:21" x14ac:dyDescent="0.2">
      <c r="A91" s="322">
        <v>40473</v>
      </c>
      <c r="B91" s="318">
        <v>397.86498999999998</v>
      </c>
      <c r="C91" s="318">
        <v>-4.3788272731654721E-3</v>
      </c>
      <c r="D91" s="318">
        <v>2.5824277084536282E-3</v>
      </c>
      <c r="E91" s="318">
        <v>7.3514587925377099E-3</v>
      </c>
      <c r="F91" s="318">
        <v>7.9169556227329171E-3</v>
      </c>
      <c r="G91" s="318">
        <v>5.4043946378379997E-5</v>
      </c>
      <c r="H91" s="318">
        <v>5.6746143697299003E-5</v>
      </c>
      <c r="I91" s="318">
        <v>4.8141724833758032E-2</v>
      </c>
      <c r="J91" s="318">
        <v>-4.3788272731654721E-3</v>
      </c>
      <c r="K91" s="318">
        <v>-4.3788272731654721E-3</v>
      </c>
      <c r="L91" s="318" t="s">
        <v>113</v>
      </c>
      <c r="O91" s="318">
        <v>1</v>
      </c>
      <c r="P91" s="318">
        <v>0</v>
      </c>
      <c r="Q91" s="318">
        <v>1</v>
      </c>
      <c r="R91" s="318">
        <v>5</v>
      </c>
      <c r="S91" s="318">
        <v>0.21739130434782608</v>
      </c>
      <c r="T91" s="318">
        <v>0</v>
      </c>
      <c r="U91" s="318">
        <v>0</v>
      </c>
    </row>
    <row r="92" spans="1:21" x14ac:dyDescent="0.2">
      <c r="A92" s="322">
        <v>40513</v>
      </c>
      <c r="B92" s="318">
        <v>407.86200000000002</v>
      </c>
      <c r="C92" s="318">
        <v>2.9345528380806854E-2</v>
      </c>
      <c r="D92" s="318">
        <v>-5.1858450009069823E-4</v>
      </c>
      <c r="E92" s="318">
        <v>1.4397623593021188E-2</v>
      </c>
      <c r="F92" s="318">
        <v>1.5505133100176663E-2</v>
      </c>
      <c r="G92" s="318">
        <v>2.0729156512632032E-4</v>
      </c>
      <c r="H92" s="318">
        <v>2.1765614338263635E-4</v>
      </c>
      <c r="I92" s="318">
        <v>1.4896511649561994E-2</v>
      </c>
      <c r="J92" s="318">
        <v>2.9345528380806854E-2</v>
      </c>
      <c r="K92" s="318">
        <v>2.9345528380806854E-2</v>
      </c>
      <c r="L92" s="318" t="s">
        <v>32</v>
      </c>
      <c r="O92" s="318">
        <v>1</v>
      </c>
      <c r="P92" s="318">
        <v>0</v>
      </c>
      <c r="Q92" s="318">
        <v>1</v>
      </c>
      <c r="R92" s="318">
        <v>5</v>
      </c>
      <c r="S92" s="318">
        <v>0.21739130434782608</v>
      </c>
      <c r="T92" s="318">
        <v>0</v>
      </c>
      <c r="U92" s="318">
        <v>0</v>
      </c>
    </row>
    <row r="93" spans="1:21" x14ac:dyDescent="0.2">
      <c r="A93" s="322">
        <v>40521</v>
      </c>
      <c r="B93" s="318">
        <v>420.68499800000001</v>
      </c>
      <c r="C93" s="318">
        <v>-3.3650226307377394E-3</v>
      </c>
      <c r="D93" s="318">
        <v>9.23158848112273E-4</v>
      </c>
      <c r="E93" s="318">
        <v>1.3645638472743504E-2</v>
      </c>
      <c r="F93" s="318">
        <v>1.469530297064685E-2</v>
      </c>
      <c r="G93" s="318">
        <v>1.8620344932881769E-4</v>
      </c>
      <c r="H93" s="318">
        <v>1.9551362179525859E-4</v>
      </c>
      <c r="I93" s="318">
        <v>3.6976038322053741E-2</v>
      </c>
      <c r="J93" s="318">
        <v>-3.3650226307377394E-3</v>
      </c>
      <c r="K93" s="318">
        <v>-3.3650226307377394E-3</v>
      </c>
      <c r="L93" s="318" t="s">
        <v>31</v>
      </c>
      <c r="O93" s="318">
        <v>1</v>
      </c>
      <c r="P93" s="318">
        <v>0</v>
      </c>
      <c r="Q93" s="318">
        <v>1</v>
      </c>
      <c r="R93" s="318">
        <v>5</v>
      </c>
      <c r="S93" s="318">
        <v>0.21739130434782608</v>
      </c>
      <c r="T93" s="318">
        <v>0</v>
      </c>
      <c r="U93" s="318">
        <v>0</v>
      </c>
    </row>
    <row r="94" spans="1:21" x14ac:dyDescent="0.2">
      <c r="A94" s="322">
        <v>40595</v>
      </c>
      <c r="B94" s="318">
        <v>437.23498499999999</v>
      </c>
      <c r="C94" s="318">
        <v>-9.6144107913971565E-3</v>
      </c>
      <c r="D94" s="318">
        <v>6.9675497031798151E-4</v>
      </c>
      <c r="E94" s="318">
        <v>9.7371879524779242E-3</v>
      </c>
      <c r="F94" s="318">
        <v>1.0486202410360841E-2</v>
      </c>
      <c r="G94" s="318">
        <v>9.4812829221881237E-5</v>
      </c>
      <c r="H94" s="318">
        <v>9.9553470682975303E-5</v>
      </c>
      <c r="I94" s="318">
        <v>2.3494886335091256E-2</v>
      </c>
      <c r="J94" s="318">
        <v>-9.6144107913971565E-3</v>
      </c>
      <c r="K94" s="318">
        <v>-9.6144107913971565E-3</v>
      </c>
      <c r="L94" s="318" t="s">
        <v>112</v>
      </c>
      <c r="O94" s="318">
        <v>1</v>
      </c>
      <c r="P94" s="318">
        <v>0</v>
      </c>
      <c r="Q94" s="318">
        <v>1</v>
      </c>
      <c r="R94" s="318">
        <v>4</v>
      </c>
      <c r="S94" s="318">
        <v>0.17391304347826086</v>
      </c>
      <c r="T94" s="318">
        <v>0</v>
      </c>
      <c r="U94" s="318">
        <v>0</v>
      </c>
    </row>
    <row r="95" spans="1:21" x14ac:dyDescent="0.2">
      <c r="A95" s="322">
        <v>40627</v>
      </c>
      <c r="B95" s="318">
        <v>445.57299799999998</v>
      </c>
      <c r="C95" s="318">
        <v>6.6901660631679787E-3</v>
      </c>
      <c r="D95" s="318">
        <v>8.6633043189338944E-4</v>
      </c>
      <c r="E95" s="318">
        <v>1.0564914921713233E-2</v>
      </c>
      <c r="F95" s="318">
        <v>1.1377600684921944E-2</v>
      </c>
      <c r="G95" s="318">
        <v>1.1161742730303893E-4</v>
      </c>
      <c r="H95" s="318">
        <v>1.1719829866819087E-4</v>
      </c>
      <c r="I95" s="318">
        <v>1.2092550881668435E-2</v>
      </c>
      <c r="J95" s="318">
        <v>6.6901660631679787E-3</v>
      </c>
      <c r="K95" s="318">
        <v>6.6901660631679787E-3</v>
      </c>
      <c r="L95" s="318" t="s">
        <v>30</v>
      </c>
      <c r="O95" s="318">
        <v>1</v>
      </c>
      <c r="P95" s="318">
        <v>0</v>
      </c>
      <c r="Q95" s="318">
        <v>1</v>
      </c>
      <c r="R95" s="318">
        <v>5</v>
      </c>
      <c r="S95" s="318">
        <v>0.21739130434782608</v>
      </c>
      <c r="T95" s="318">
        <v>0</v>
      </c>
      <c r="U95" s="318">
        <v>0</v>
      </c>
    </row>
    <row r="96" spans="1:21" x14ac:dyDescent="0.2">
      <c r="A96" s="322">
        <v>40718</v>
      </c>
      <c r="B96" s="318">
        <v>401.54501299999998</v>
      </c>
      <c r="C96" s="318">
        <v>-5.8674653155637493E-3</v>
      </c>
      <c r="D96" s="318">
        <v>-3.2073014412448597E-3</v>
      </c>
      <c r="E96" s="318">
        <v>1.270433545793208E-2</v>
      </c>
      <c r="F96" s="318">
        <v>1.3681592031619163E-2</v>
      </c>
      <c r="G96" s="318">
        <v>1.6140013942767033E-4</v>
      </c>
      <c r="H96" s="318">
        <v>1.6947014639905387E-4</v>
      </c>
      <c r="I96" s="318">
        <v>-3.1445897274327762E-2</v>
      </c>
      <c r="J96" s="318">
        <v>-5.8674653155637493E-3</v>
      </c>
      <c r="K96" s="318">
        <v>-5.8674653155637493E-3</v>
      </c>
      <c r="L96" s="318" t="s">
        <v>111</v>
      </c>
      <c r="O96" s="318">
        <v>1</v>
      </c>
      <c r="P96" s="318">
        <v>0</v>
      </c>
      <c r="Q96" s="318">
        <v>1</v>
      </c>
      <c r="R96" s="318">
        <v>3</v>
      </c>
      <c r="S96" s="318">
        <v>0.13043478260869565</v>
      </c>
      <c r="T96" s="318">
        <v>0</v>
      </c>
      <c r="U96" s="318">
        <v>0</v>
      </c>
    </row>
    <row r="97" spans="1:21" x14ac:dyDescent="0.2">
      <c r="A97" s="322">
        <v>41071</v>
      </c>
      <c r="B97" s="318">
        <v>385.53799400000003</v>
      </c>
      <c r="C97" s="318">
        <v>-4.9057400312285896E-3</v>
      </c>
      <c r="D97" s="318">
        <v>-2.0142771872861016E-3</v>
      </c>
      <c r="E97" s="318">
        <v>1.6418846399452854E-2</v>
      </c>
      <c r="F97" s="318">
        <v>1.7681834584026151E-2</v>
      </c>
      <c r="G97" s="318">
        <v>2.6957851708882589E-4</v>
      </c>
      <c r="H97" s="318">
        <v>2.8305744294326721E-4</v>
      </c>
      <c r="I97" s="318">
        <v>-3.6991769354424504E-2</v>
      </c>
      <c r="J97" s="318">
        <v>-4.9057400312285896E-3</v>
      </c>
      <c r="K97" s="318">
        <v>-4.9057400312285896E-3</v>
      </c>
      <c r="L97" s="318" t="s">
        <v>110</v>
      </c>
      <c r="O97" s="318">
        <v>1</v>
      </c>
      <c r="P97" s="318">
        <v>0</v>
      </c>
      <c r="Q97" s="318">
        <v>1</v>
      </c>
      <c r="R97" s="318">
        <v>1</v>
      </c>
      <c r="S97" s="318">
        <v>4.3478260869565216E-2</v>
      </c>
      <c r="T97" s="318">
        <v>0</v>
      </c>
      <c r="U97" s="318">
        <v>0</v>
      </c>
    </row>
    <row r="98" spans="1:21" x14ac:dyDescent="0.2">
      <c r="A98" s="322">
        <v>41200</v>
      </c>
      <c r="B98" s="318">
        <v>450.80898999999999</v>
      </c>
      <c r="C98" s="318">
        <v>-2.2689359493102174E-3</v>
      </c>
      <c r="D98" s="318">
        <v>-2.6996552866735435E-4</v>
      </c>
      <c r="E98" s="318">
        <v>8.9131412177698034E-3</v>
      </c>
      <c r="F98" s="318">
        <v>9.5987674652905572E-3</v>
      </c>
      <c r="G98" s="318">
        <v>7.9444086367906988E-5</v>
      </c>
      <c r="H98" s="318">
        <v>8.3416290686302342E-5</v>
      </c>
      <c r="I98" s="318">
        <v>1.5206595369920526E-2</v>
      </c>
      <c r="J98" s="318">
        <v>-2.2689359493102174E-3</v>
      </c>
      <c r="K98" s="318">
        <v>-2.2689359493102174E-3</v>
      </c>
      <c r="L98" s="318" t="s">
        <v>109</v>
      </c>
      <c r="O98" s="318">
        <v>1</v>
      </c>
      <c r="P98" s="318">
        <v>0</v>
      </c>
      <c r="Q98" s="318">
        <v>1</v>
      </c>
      <c r="R98" s="318">
        <v>2</v>
      </c>
      <c r="S98" s="318">
        <v>8.6956521739130432E-2</v>
      </c>
      <c r="T98" s="318">
        <v>0</v>
      </c>
      <c r="U98" s="318">
        <v>0</v>
      </c>
    </row>
    <row r="99" spans="1:21" x14ac:dyDescent="0.2">
      <c r="A99" s="322">
        <v>41353</v>
      </c>
      <c r="B99" s="318">
        <v>475.88400300000001</v>
      </c>
      <c r="C99" s="318">
        <v>-3.3628010618544702E-3</v>
      </c>
      <c r="D99" s="318">
        <v>9.6158045835866213E-5</v>
      </c>
      <c r="E99" s="318">
        <v>6.142312055280136E-3</v>
      </c>
      <c r="F99" s="318">
        <v>6.6147975979939924E-3</v>
      </c>
      <c r="G99" s="318">
        <v>3.7727997384439686E-5</v>
      </c>
      <c r="H99" s="318">
        <v>3.9614397253661671E-5</v>
      </c>
      <c r="I99" s="318">
        <v>1.732773404356128E-2</v>
      </c>
      <c r="J99" s="318">
        <v>-3.3628010618544702E-3</v>
      </c>
      <c r="K99" s="318">
        <v>-3.3628010618544702E-3</v>
      </c>
      <c r="L99" s="318" t="s">
        <v>108</v>
      </c>
      <c r="O99" s="318">
        <v>1</v>
      </c>
      <c r="P99" s="318">
        <v>0</v>
      </c>
      <c r="Q99" s="318">
        <v>1</v>
      </c>
      <c r="R99" s="318">
        <v>2</v>
      </c>
      <c r="S99" s="318">
        <v>8.6956521739130432E-2</v>
      </c>
      <c r="T99" s="318">
        <v>0</v>
      </c>
      <c r="U99" s="318">
        <v>0</v>
      </c>
    </row>
    <row r="100" spans="1:21" x14ac:dyDescent="0.2">
      <c r="A100" s="322">
        <v>41452</v>
      </c>
      <c r="B100" s="318">
        <v>470.62799100000001</v>
      </c>
      <c r="C100" s="318">
        <v>-3.1016718592533126E-4</v>
      </c>
      <c r="D100" s="318">
        <v>-2.0904978841005985E-3</v>
      </c>
      <c r="E100" s="318">
        <v>1.0123864915263615E-2</v>
      </c>
      <c r="F100" s="318">
        <v>1.0902623754899277E-2</v>
      </c>
      <c r="G100" s="318">
        <v>1.0249264082250555E-4</v>
      </c>
      <c r="H100" s="318">
        <v>1.0761727286363084E-4</v>
      </c>
      <c r="I100" s="318">
        <v>-1.0789510138265063E-2</v>
      </c>
      <c r="J100" s="318">
        <v>-3.1016718592533126E-4</v>
      </c>
      <c r="K100" s="318">
        <v>-3.1016718592533126E-4</v>
      </c>
      <c r="L100" s="318" t="s">
        <v>107</v>
      </c>
      <c r="O100" s="318">
        <v>1</v>
      </c>
      <c r="P100" s="318">
        <v>0</v>
      </c>
      <c r="Q100" s="318">
        <v>1</v>
      </c>
      <c r="R100" s="318">
        <v>2</v>
      </c>
      <c r="S100" s="318">
        <v>8.6956521739130432E-2</v>
      </c>
      <c r="T100" s="318">
        <v>0</v>
      </c>
      <c r="U100" s="318">
        <v>0</v>
      </c>
    </row>
    <row r="101" spans="1:21" x14ac:dyDescent="0.2">
      <c r="A101" s="322">
        <v>41543</v>
      </c>
      <c r="B101" s="318">
        <v>509.97198500000002</v>
      </c>
      <c r="C101" s="318">
        <v>-9.2119678207939592E-4</v>
      </c>
      <c r="D101" s="318">
        <v>8.9838396028159209E-4</v>
      </c>
      <c r="E101" s="318">
        <v>4.5878122346553968E-3</v>
      </c>
      <c r="F101" s="318">
        <v>4.9407208680904268E-3</v>
      </c>
      <c r="G101" s="318">
        <v>2.1048021100453743E-5</v>
      </c>
      <c r="H101" s="318">
        <v>2.2100422155476431E-5</v>
      </c>
      <c r="I101" s="318">
        <v>2.4077146536588701E-2</v>
      </c>
      <c r="J101" s="318">
        <v>-9.2119678207939592E-4</v>
      </c>
      <c r="K101" s="318">
        <v>-9.2119678207939592E-4</v>
      </c>
      <c r="L101" s="318" t="s">
        <v>106</v>
      </c>
      <c r="O101" s="318">
        <v>1</v>
      </c>
      <c r="P101" s="318">
        <v>0</v>
      </c>
      <c r="Q101" s="318">
        <v>1</v>
      </c>
      <c r="R101" s="318">
        <v>2</v>
      </c>
      <c r="S101" s="318">
        <v>8.6956521739130432E-2</v>
      </c>
      <c r="T101" s="318">
        <v>0</v>
      </c>
      <c r="U101" s="318">
        <v>0</v>
      </c>
    </row>
    <row r="102" spans="1:21" x14ac:dyDescent="0.2">
      <c r="A102" s="322">
        <v>41568</v>
      </c>
      <c r="B102" s="318">
        <v>525.03497300000004</v>
      </c>
      <c r="C102" s="318">
        <v>1.0765499684860782E-2</v>
      </c>
      <c r="D102" s="318">
        <v>1.2621170487261374E-3</v>
      </c>
      <c r="E102" s="318">
        <v>7.1555314139323672E-3</v>
      </c>
      <c r="F102" s="318">
        <v>7.7059569073117794E-3</v>
      </c>
      <c r="G102" s="318">
        <v>5.1201629815772939E-5</v>
      </c>
      <c r="H102" s="318">
        <v>5.3761711306561587E-5</v>
      </c>
      <c r="I102" s="318">
        <v>1.7132337469972593E-2</v>
      </c>
      <c r="J102" s="318">
        <v>1.0765499684860782E-2</v>
      </c>
      <c r="K102" s="318">
        <v>1.0765499684860782E-2</v>
      </c>
      <c r="L102" s="318" t="s">
        <v>105</v>
      </c>
      <c r="O102" s="318">
        <v>1</v>
      </c>
      <c r="P102" s="318">
        <v>0</v>
      </c>
      <c r="Q102" s="318">
        <v>1</v>
      </c>
      <c r="R102" s="318">
        <v>3</v>
      </c>
      <c r="S102" s="318">
        <v>0.13043478260869565</v>
      </c>
      <c r="T102" s="318">
        <v>0</v>
      </c>
      <c r="U102" s="318">
        <v>0</v>
      </c>
    </row>
    <row r="103" spans="1:21" x14ac:dyDescent="0.2">
      <c r="A103" s="322">
        <v>41599</v>
      </c>
      <c r="B103" s="318">
        <v>536.80798300000004</v>
      </c>
      <c r="C103" s="318">
        <v>-6.9374014007317717E-3</v>
      </c>
      <c r="D103" s="318">
        <v>8.2165013832081232E-4</v>
      </c>
      <c r="E103" s="318">
        <v>7.2289060938515856E-3</v>
      </c>
      <c r="F103" s="318">
        <v>7.7849757933786306E-3</v>
      </c>
      <c r="G103" s="318">
        <v>5.2257083313724583E-5</v>
      </c>
      <c r="H103" s="318">
        <v>5.4869937479410812E-5</v>
      </c>
      <c r="I103" s="318">
        <v>2.6303313588327975E-2</v>
      </c>
      <c r="J103" s="318">
        <v>-6.9374014007317717E-3</v>
      </c>
      <c r="K103" s="318">
        <v>-6.9374014007317717E-3</v>
      </c>
      <c r="L103" s="318" t="s">
        <v>104</v>
      </c>
      <c r="O103" s="318">
        <v>1</v>
      </c>
      <c r="P103" s="318">
        <v>0</v>
      </c>
      <c r="Q103" s="318">
        <v>1</v>
      </c>
      <c r="R103" s="318">
        <v>4</v>
      </c>
      <c r="S103" s="318">
        <v>0.17391304347826086</v>
      </c>
      <c r="T103" s="318">
        <v>0</v>
      </c>
      <c r="U103" s="318">
        <v>0</v>
      </c>
    </row>
    <row r="104" spans="1:21" x14ac:dyDescent="0.2">
      <c r="A104" s="322">
        <v>41614</v>
      </c>
      <c r="B104" s="318">
        <v>532.23101799999995</v>
      </c>
      <c r="C104" s="318">
        <v>-2.2727412283068435E-3</v>
      </c>
      <c r="D104" s="318">
        <v>-6.4834045537652584E-4</v>
      </c>
      <c r="E104" s="318">
        <v>5.5163888432103224E-3</v>
      </c>
      <c r="F104" s="318">
        <v>5.9407264465341928E-3</v>
      </c>
      <c r="G104" s="318">
        <v>3.0430545869495322E-5</v>
      </c>
      <c r="H104" s="318">
        <v>3.1952073162970089E-5</v>
      </c>
      <c r="I104" s="318">
        <v>1.8107160751170942E-2</v>
      </c>
      <c r="J104" s="318">
        <v>-2.2727412283068435E-3</v>
      </c>
      <c r="K104" s="318">
        <v>-2.2727412283068435E-3</v>
      </c>
      <c r="L104" s="318" t="s">
        <v>103</v>
      </c>
      <c r="O104" s="318">
        <v>1</v>
      </c>
      <c r="P104" s="318">
        <v>0</v>
      </c>
      <c r="Q104" s="318">
        <v>1</v>
      </c>
      <c r="R104" s="318">
        <v>5</v>
      </c>
      <c r="S104" s="318">
        <v>0.21739130434782608</v>
      </c>
      <c r="T104" s="318">
        <v>0</v>
      </c>
      <c r="U104" s="318">
        <v>0</v>
      </c>
    </row>
    <row r="105" spans="1:21" x14ac:dyDescent="0.2">
      <c r="A105" s="322">
        <v>41620</v>
      </c>
      <c r="B105" s="318">
        <v>525.32397500000002</v>
      </c>
      <c r="C105" s="318">
        <v>-9.3768196237014323E-3</v>
      </c>
      <c r="D105" s="318">
        <v>-8.8505394132527685E-4</v>
      </c>
      <c r="E105" s="318">
        <v>5.2621618798132886E-3</v>
      </c>
      <c r="F105" s="318">
        <v>5.666943562875849E-3</v>
      </c>
      <c r="G105" s="318">
        <v>2.7690347649360126E-5</v>
      </c>
      <c r="H105" s="318">
        <v>2.9074865031828133E-5</v>
      </c>
      <c r="I105" s="318">
        <v>1.3143394500081377E-2</v>
      </c>
      <c r="J105" s="318">
        <v>-9.3768196237014323E-3</v>
      </c>
      <c r="K105" s="318">
        <v>-9.3768196237014323E-3</v>
      </c>
      <c r="L105" s="318" t="s">
        <v>102</v>
      </c>
      <c r="O105" s="318">
        <v>1</v>
      </c>
      <c r="P105" s="318">
        <v>0</v>
      </c>
      <c r="Q105" s="318">
        <v>1</v>
      </c>
      <c r="R105" s="318">
        <v>6</v>
      </c>
      <c r="S105" s="318">
        <v>0.2608695652173913</v>
      </c>
      <c r="T105" s="318">
        <v>0</v>
      </c>
      <c r="U105" s="318">
        <v>0</v>
      </c>
    </row>
    <row r="106" spans="1:21" x14ac:dyDescent="0.2">
      <c r="A106" s="322">
        <v>41723</v>
      </c>
      <c r="B106" s="318">
        <v>556.98498500000005</v>
      </c>
      <c r="C106" s="318">
        <v>8.1392018683013462E-3</v>
      </c>
      <c r="D106" s="318">
        <v>3.9768463839208486E-5</v>
      </c>
      <c r="E106" s="318">
        <v>6.810637693434634E-3</v>
      </c>
      <c r="F106" s="318">
        <v>7.3345329006219134E-3</v>
      </c>
      <c r="G106" s="318">
        <v>4.6384785791232628E-5</v>
      </c>
      <c r="H106" s="318">
        <v>4.870402508079426E-5</v>
      </c>
      <c r="I106" s="318">
        <v>5.8469197309372646E-3</v>
      </c>
      <c r="J106" s="318">
        <v>8.1392018683013462E-3</v>
      </c>
      <c r="K106" s="318">
        <v>8.1392018683013462E-3</v>
      </c>
      <c r="L106" s="318" t="s">
        <v>101</v>
      </c>
      <c r="O106" s="318">
        <v>1</v>
      </c>
      <c r="P106" s="318">
        <v>0</v>
      </c>
      <c r="Q106" s="318">
        <v>1</v>
      </c>
      <c r="R106" s="318">
        <v>6</v>
      </c>
      <c r="S106" s="318">
        <v>0.2608695652173913</v>
      </c>
      <c r="T106" s="318">
        <v>0</v>
      </c>
      <c r="U106" s="318">
        <v>0</v>
      </c>
    </row>
    <row r="107" spans="1:21" x14ac:dyDescent="0.2">
      <c r="A107" s="322">
        <v>41725</v>
      </c>
      <c r="B107" s="318">
        <v>560.18902600000001</v>
      </c>
      <c r="C107" s="318">
        <v>-3.2204094064326476E-3</v>
      </c>
      <c r="D107" s="318">
        <v>6.7244601959231122E-4</v>
      </c>
      <c r="E107" s="318">
        <v>6.7963807236720245E-3</v>
      </c>
      <c r="F107" s="318">
        <v>7.3191792408775647E-3</v>
      </c>
      <c r="G107" s="318">
        <v>4.6190790941100677E-5</v>
      </c>
      <c r="H107" s="318">
        <v>4.8500330488155715E-5</v>
      </c>
      <c r="I107" s="318">
        <v>1.5966086078878703E-2</v>
      </c>
      <c r="J107" s="318">
        <v>-3.2204094064326476E-3</v>
      </c>
      <c r="K107" s="318">
        <v>-3.2204094064326476E-3</v>
      </c>
      <c r="L107" s="318" t="s">
        <v>100</v>
      </c>
      <c r="O107" s="318">
        <v>1</v>
      </c>
      <c r="P107" s="318">
        <v>0</v>
      </c>
      <c r="Q107" s="318">
        <v>1</v>
      </c>
      <c r="R107" s="318">
        <v>7</v>
      </c>
      <c r="S107" s="318">
        <v>0.30434782608695654</v>
      </c>
      <c r="T107" s="318">
        <v>0</v>
      </c>
      <c r="U107" s="318">
        <v>0</v>
      </c>
    </row>
    <row r="108" spans="1:21" x14ac:dyDescent="0.2">
      <c r="A108" s="322">
        <v>41744</v>
      </c>
      <c r="B108" s="318">
        <v>545.82397500000002</v>
      </c>
      <c r="C108" s="318">
        <v>9.7142389898181706E-4</v>
      </c>
      <c r="D108" s="318">
        <v>1.044551134015842E-4</v>
      </c>
      <c r="E108" s="318">
        <v>8.2366814608593551E-3</v>
      </c>
      <c r="F108" s="318">
        <v>8.8702723424639203E-3</v>
      </c>
      <c r="G108" s="318">
        <v>6.7842921487664201E-5</v>
      </c>
      <c r="H108" s="318">
        <v>7.1235067562047419E-5</v>
      </c>
      <c r="I108" s="318">
        <v>-3.4043206106039114E-3</v>
      </c>
      <c r="J108" s="318">
        <v>9.7142389898181706E-4</v>
      </c>
      <c r="K108" s="318">
        <v>9.7142389898181706E-4</v>
      </c>
      <c r="L108" s="318" t="s">
        <v>29</v>
      </c>
      <c r="O108" s="318">
        <v>1</v>
      </c>
      <c r="P108" s="318">
        <v>0</v>
      </c>
      <c r="Q108" s="318">
        <v>1</v>
      </c>
      <c r="R108" s="318">
        <v>7</v>
      </c>
      <c r="S108" s="318">
        <v>0.30434782608695654</v>
      </c>
      <c r="T108" s="318">
        <v>0</v>
      </c>
      <c r="U108" s="318">
        <v>0</v>
      </c>
    </row>
    <row r="109" spans="1:21" x14ac:dyDescent="0.2">
      <c r="A109" s="322">
        <v>41808</v>
      </c>
      <c r="B109" s="318">
        <v>623.75402799999995</v>
      </c>
      <c r="C109" s="318">
        <v>1.461042204714235E-2</v>
      </c>
      <c r="D109" s="318">
        <v>2.3598637141493545E-3</v>
      </c>
      <c r="E109" s="318">
        <v>5.9913529769425955E-3</v>
      </c>
      <c r="F109" s="318">
        <v>6.4522262828612563E-3</v>
      </c>
      <c r="G109" s="318">
        <v>3.5896310494318898E-5</v>
      </c>
      <c r="H109" s="318">
        <v>3.7691126019034843E-5</v>
      </c>
      <c r="I109" s="318">
        <v>4.2252346236896741E-2</v>
      </c>
      <c r="J109" s="318">
        <v>1.461042204714235E-2</v>
      </c>
      <c r="K109" s="318">
        <v>1.461042204714235E-2</v>
      </c>
      <c r="L109" s="318" t="s">
        <v>99</v>
      </c>
      <c r="O109" s="318">
        <v>1</v>
      </c>
      <c r="P109" s="318">
        <v>0</v>
      </c>
      <c r="Q109" s="318">
        <v>1</v>
      </c>
      <c r="R109" s="318">
        <v>5</v>
      </c>
      <c r="S109" s="318">
        <v>0.21739130434782608</v>
      </c>
      <c r="T109" s="318">
        <v>0</v>
      </c>
      <c r="U109" s="318">
        <v>0</v>
      </c>
    </row>
    <row r="110" spans="1:21" x14ac:dyDescent="0.2">
      <c r="A110" s="322">
        <v>41814</v>
      </c>
      <c r="B110" s="318">
        <v>627.421021</v>
      </c>
      <c r="C110" s="318">
        <v>-5.920956043755264E-3</v>
      </c>
      <c r="D110" s="318">
        <v>2.2026687348050598E-3</v>
      </c>
      <c r="E110" s="318">
        <v>6.3714688777756689E-3</v>
      </c>
      <c r="F110" s="318">
        <v>6.8615818683737968E-3</v>
      </c>
      <c r="G110" s="318">
        <v>4.0595615660463941E-5</v>
      </c>
      <c r="H110" s="318">
        <v>4.2625396443487141E-5</v>
      </c>
      <c r="I110" s="318">
        <v>5.641688684002253E-2</v>
      </c>
      <c r="J110" s="318">
        <v>-5.920956043755264E-3</v>
      </c>
      <c r="K110" s="318">
        <v>-5.920956043755264E-3</v>
      </c>
      <c r="L110" s="318" t="s">
        <v>28</v>
      </c>
      <c r="O110" s="318">
        <v>1</v>
      </c>
      <c r="P110" s="318">
        <v>0</v>
      </c>
      <c r="Q110" s="318">
        <v>1</v>
      </c>
      <c r="R110" s="318">
        <v>5</v>
      </c>
      <c r="S110" s="318">
        <v>0.21739130434782608</v>
      </c>
      <c r="T110" s="318">
        <v>0</v>
      </c>
      <c r="U110" s="318">
        <v>0</v>
      </c>
    </row>
    <row r="111" spans="1:21" x14ac:dyDescent="0.2">
      <c r="A111" s="322">
        <v>41913</v>
      </c>
      <c r="B111" s="318">
        <v>602.841003</v>
      </c>
      <c r="C111" s="318">
        <v>-1.0790171336825157E-2</v>
      </c>
      <c r="D111" s="318">
        <v>-9.7117842922906316E-4</v>
      </c>
      <c r="E111" s="318">
        <v>5.245102446787814E-3</v>
      </c>
      <c r="F111" s="318">
        <v>5.6485718657714916E-3</v>
      </c>
      <c r="G111" s="318">
        <v>2.7511099677299517E-5</v>
      </c>
      <c r="H111" s="318">
        <v>2.8886654661164493E-5</v>
      </c>
      <c r="I111" s="318">
        <v>-5.5004314890363228E-3</v>
      </c>
      <c r="J111" s="318">
        <v>-1.0790171336825157E-2</v>
      </c>
      <c r="K111" s="318">
        <v>-1.0790171336825157E-2</v>
      </c>
      <c r="L111" s="318" t="s">
        <v>98</v>
      </c>
      <c r="O111" s="318">
        <v>1</v>
      </c>
      <c r="P111" s="318">
        <v>0</v>
      </c>
      <c r="Q111" s="318">
        <v>1</v>
      </c>
      <c r="R111" s="318">
        <v>4</v>
      </c>
      <c r="S111" s="318">
        <v>0.17391304347826086</v>
      </c>
      <c r="T111" s="318">
        <v>0</v>
      </c>
      <c r="U111" s="318">
        <v>0</v>
      </c>
    </row>
    <row r="112" spans="1:21" x14ac:dyDescent="0.2">
      <c r="A112" s="322">
        <v>41915</v>
      </c>
      <c r="B112" s="318">
        <v>584.61499000000003</v>
      </c>
      <c r="C112" s="318">
        <v>-2.0420076937810346E-3</v>
      </c>
      <c r="D112" s="318">
        <v>-2.8767332158653801E-3</v>
      </c>
      <c r="E112" s="318">
        <v>7.6727443394190289E-3</v>
      </c>
      <c r="F112" s="318">
        <v>8.262955442451262E-3</v>
      </c>
      <c r="G112" s="318">
        <v>5.887100569808675E-5</v>
      </c>
      <c r="H112" s="318">
        <v>6.1814555982991093E-5</v>
      </c>
      <c r="I112" s="318">
        <v>-2.6822523915831061E-2</v>
      </c>
      <c r="J112" s="318">
        <v>-2.0420076937810346E-3</v>
      </c>
      <c r="K112" s="318">
        <v>-2.0420076937810346E-3</v>
      </c>
      <c r="L112" s="318" t="s">
        <v>24</v>
      </c>
      <c r="O112" s="318">
        <v>1</v>
      </c>
      <c r="P112" s="318">
        <v>0</v>
      </c>
      <c r="Q112" s="318">
        <v>1</v>
      </c>
      <c r="R112" s="318">
        <v>5</v>
      </c>
      <c r="S112" s="318">
        <v>0.21739130434782608</v>
      </c>
      <c r="T112" s="318">
        <v>0</v>
      </c>
      <c r="U112" s="318">
        <v>0</v>
      </c>
    </row>
    <row r="113" spans="1:25" x14ac:dyDescent="0.2">
      <c r="A113" s="322">
        <v>41928</v>
      </c>
      <c r="B113" s="318">
        <v>532.817993</v>
      </c>
      <c r="C113" s="318">
        <v>-2.6734992788183944E-2</v>
      </c>
      <c r="D113" s="318">
        <v>-6.9929922653926531E-3</v>
      </c>
      <c r="E113" s="318">
        <v>1.0486496774108569E-2</v>
      </c>
      <c r="F113" s="318">
        <v>1.1293150372116919E-2</v>
      </c>
      <c r="G113" s="318">
        <v>1.0996661459338943E-4</v>
      </c>
      <c r="H113" s="318">
        <v>1.154649453230589E-4</v>
      </c>
      <c r="I113" s="318">
        <v>-5.4378334552134762E-2</v>
      </c>
      <c r="J113" s="318">
        <v>-2.6734992788183944E-2</v>
      </c>
      <c r="K113" s="318">
        <v>-2.6734992788183944E-2</v>
      </c>
      <c r="L113" s="318" t="s">
        <v>97</v>
      </c>
      <c r="O113" s="318">
        <v>1</v>
      </c>
      <c r="P113" s="318">
        <v>0</v>
      </c>
      <c r="Q113" s="318">
        <v>1</v>
      </c>
      <c r="R113" s="318">
        <v>5</v>
      </c>
      <c r="S113" s="318">
        <v>0.21739130434782608</v>
      </c>
      <c r="T113" s="318">
        <v>0</v>
      </c>
      <c r="U113" s="318">
        <v>0</v>
      </c>
    </row>
    <row r="114" spans="1:25" x14ac:dyDescent="0.2">
      <c r="A114" s="322">
        <v>41950</v>
      </c>
      <c r="B114" s="318">
        <v>587.67602499999998</v>
      </c>
      <c r="C114" s="318">
        <v>5.1470520013612454E-3</v>
      </c>
      <c r="D114" s="318">
        <v>2.0273664959628672E-3</v>
      </c>
      <c r="E114" s="318">
        <v>1.5878569436555873E-2</v>
      </c>
      <c r="F114" s="318">
        <v>1.7099997854752479E-2</v>
      </c>
      <c r="G114" s="318">
        <v>2.5212896735152631E-4</v>
      </c>
      <c r="H114" s="318">
        <v>2.6473541571910263E-4</v>
      </c>
      <c r="I114" s="318">
        <v>-8.7484050313273356E-3</v>
      </c>
      <c r="J114" s="318">
        <v>5.1470520013612454E-3</v>
      </c>
      <c r="K114" s="318">
        <v>5.1470520013612454E-3</v>
      </c>
      <c r="L114" s="318" t="s">
        <v>22</v>
      </c>
      <c r="O114" s="318">
        <v>1</v>
      </c>
      <c r="P114" s="318">
        <v>0</v>
      </c>
      <c r="Q114" s="318">
        <v>1</v>
      </c>
      <c r="R114" s="318">
        <v>6</v>
      </c>
      <c r="S114" s="318">
        <v>0.2608695652173913</v>
      </c>
      <c r="T114" s="318">
        <v>0</v>
      </c>
      <c r="U114" s="318">
        <v>0</v>
      </c>
    </row>
    <row r="115" spans="1:25" x14ac:dyDescent="0.2">
      <c r="A115" s="322">
        <v>41985</v>
      </c>
      <c r="B115" s="318">
        <v>544.68402100000003</v>
      </c>
      <c r="C115" s="318">
        <v>-1.5746874829060065E-2</v>
      </c>
      <c r="D115" s="318">
        <v>-3.5810553290645743E-3</v>
      </c>
      <c r="E115" s="318">
        <v>1.1773631281047607E-2</v>
      </c>
      <c r="F115" s="318">
        <v>1.2679295225743575E-2</v>
      </c>
      <c r="G115" s="318">
        <v>1.3861839354206273E-4</v>
      </c>
      <c r="H115" s="318">
        <v>1.4554931321916588E-4</v>
      </c>
      <c r="I115" s="318">
        <v>-2.9192166439707328E-2</v>
      </c>
      <c r="J115" s="318">
        <v>-1.5746874829060065E-2</v>
      </c>
      <c r="K115" s="318">
        <v>-1.5746874829060065E-2</v>
      </c>
      <c r="L115" s="318" t="s">
        <v>96</v>
      </c>
      <c r="O115" s="318">
        <v>1</v>
      </c>
      <c r="P115" s="318">
        <v>0</v>
      </c>
      <c r="Q115" s="318">
        <v>1</v>
      </c>
      <c r="R115" s="318">
        <v>6</v>
      </c>
      <c r="S115" s="318">
        <v>0.2608695652173913</v>
      </c>
      <c r="T115" s="318">
        <v>0</v>
      </c>
      <c r="U115" s="318">
        <v>0</v>
      </c>
      <c r="Y115" s="318">
        <v>252</v>
      </c>
    </row>
    <row r="116" spans="1:25" x14ac:dyDescent="0.2">
      <c r="A116" s="322">
        <v>42072</v>
      </c>
      <c r="B116" s="318">
        <v>614.26397699999995</v>
      </c>
      <c r="C116" s="318">
        <v>-6.5732738516164155E-3</v>
      </c>
      <c r="D116" s="318">
        <v>-1.1220006027704668E-4</v>
      </c>
      <c r="E116" s="318">
        <v>7.2808005356943426E-3</v>
      </c>
      <c r="F116" s="318">
        <v>7.840862115363138E-3</v>
      </c>
      <c r="G116" s="318">
        <v>5.3010056440567025E-5</v>
      </c>
      <c r="H116" s="318">
        <v>5.566055926259538E-5</v>
      </c>
      <c r="I116" s="318">
        <v>2.7687997603464017E-2</v>
      </c>
      <c r="J116" s="318">
        <v>-6.5732738516164155E-3</v>
      </c>
      <c r="K116" s="318">
        <v>-6.5732738516164155E-3</v>
      </c>
      <c r="L116" s="318" t="s">
        <v>20</v>
      </c>
      <c r="O116" s="318">
        <v>1</v>
      </c>
      <c r="P116" s="318">
        <v>0</v>
      </c>
      <c r="Q116" s="318">
        <v>1</v>
      </c>
      <c r="R116" s="318">
        <v>6</v>
      </c>
      <c r="S116" s="318">
        <v>0.2608695652173913</v>
      </c>
      <c r="T116" s="318">
        <v>0</v>
      </c>
      <c r="U116" s="318">
        <v>0</v>
      </c>
      <c r="Y116" s="318">
        <v>126</v>
      </c>
    </row>
    <row r="117" spans="1:25" x14ac:dyDescent="0.2">
      <c r="A117" s="322">
        <v>42083</v>
      </c>
      <c r="B117" s="318">
        <v>623.158997</v>
      </c>
      <c r="C117" s="318">
        <v>1.4782315858918593E-2</v>
      </c>
      <c r="D117" s="318">
        <v>6.6492710873830975E-4</v>
      </c>
      <c r="E117" s="318">
        <v>6.8748553816572154E-3</v>
      </c>
      <c r="F117" s="318">
        <v>7.4036904110154622E-3</v>
      </c>
      <c r="G117" s="318">
        <v>4.7263636518701175E-5</v>
      </c>
      <c r="H117" s="318">
        <v>4.9626818344636239E-5</v>
      </c>
      <c r="I117" s="318">
        <v>2.5942571976759449E-2</v>
      </c>
      <c r="J117" s="318">
        <v>1.4782315858918593E-2</v>
      </c>
      <c r="K117" s="318">
        <v>1.4782315858918593E-2</v>
      </c>
      <c r="L117" s="318" t="s">
        <v>95</v>
      </c>
      <c r="O117" s="318">
        <v>1</v>
      </c>
      <c r="P117" s="318">
        <v>0</v>
      </c>
      <c r="Q117" s="318">
        <v>1</v>
      </c>
      <c r="R117" s="318">
        <v>7</v>
      </c>
      <c r="S117" s="318">
        <v>0.30434782608695654</v>
      </c>
      <c r="T117" s="318">
        <v>0</v>
      </c>
      <c r="U117" s="318">
        <v>0</v>
      </c>
    </row>
    <row r="118" spans="1:25" x14ac:dyDescent="0.2">
      <c r="A118" s="322">
        <v>42145</v>
      </c>
      <c r="B118" s="318">
        <v>652.93298300000004</v>
      </c>
      <c r="C118" s="318">
        <v>2.8926629917769317E-3</v>
      </c>
      <c r="D118" s="318">
        <v>1.1098126524543938E-4</v>
      </c>
      <c r="E118" s="318">
        <v>8.9314155978096922E-3</v>
      </c>
      <c r="F118" s="318">
        <v>9.6184475668719752E-3</v>
      </c>
      <c r="G118" s="318">
        <v>7.9770184580798268E-5</v>
      </c>
      <c r="H118" s="318">
        <v>8.3758693809838188E-5</v>
      </c>
      <c r="I118" s="318">
        <v>1.9660446524152188E-2</v>
      </c>
      <c r="J118" s="318">
        <v>2.8926629917769317E-3</v>
      </c>
      <c r="K118" s="318">
        <v>2.8926629917769317E-3</v>
      </c>
      <c r="L118" s="318" t="s">
        <v>18</v>
      </c>
      <c r="O118" s="318">
        <v>1</v>
      </c>
      <c r="P118" s="318">
        <v>0</v>
      </c>
      <c r="Q118" s="318">
        <v>1</v>
      </c>
      <c r="R118" s="318">
        <v>4</v>
      </c>
      <c r="S118" s="318">
        <v>0.17391304347826086</v>
      </c>
      <c r="T118" s="318">
        <v>0</v>
      </c>
      <c r="U118" s="318">
        <v>0</v>
      </c>
    </row>
    <row r="119" spans="1:25" x14ac:dyDescent="0.2">
      <c r="A119" s="322">
        <v>42174</v>
      </c>
      <c r="B119" s="318">
        <v>632.23400900000001</v>
      </c>
      <c r="C119" s="318">
        <v>5.7326603808637048E-3</v>
      </c>
      <c r="D119" s="318">
        <v>-1.3962970759656581E-3</v>
      </c>
      <c r="E119" s="318">
        <v>7.3953335379742385E-3</v>
      </c>
      <c r="F119" s="318">
        <v>7.9642053485876416E-3</v>
      </c>
      <c r="G119" s="318">
        <v>5.4690958137886569E-5</v>
      </c>
      <c r="H119" s="318">
        <v>5.7425506044780901E-5</v>
      </c>
      <c r="I119" s="318">
        <v>-9.3408264870454005E-3</v>
      </c>
      <c r="J119" s="318">
        <v>5.7326603808637048E-3</v>
      </c>
      <c r="K119" s="318">
        <v>5.7326603808637048E-3</v>
      </c>
      <c r="L119" s="318" t="s">
        <v>16</v>
      </c>
      <c r="O119" s="318">
        <v>1</v>
      </c>
      <c r="P119" s="318">
        <v>0</v>
      </c>
      <c r="Q119" s="318">
        <v>1</v>
      </c>
      <c r="R119" s="318">
        <v>5</v>
      </c>
      <c r="S119" s="318">
        <v>0.21739130434782608</v>
      </c>
      <c r="T119" s="318">
        <v>0</v>
      </c>
      <c r="U119" s="318">
        <v>0</v>
      </c>
    </row>
    <row r="120" spans="1:25" x14ac:dyDescent="0.2">
      <c r="A120" s="322">
        <v>42306</v>
      </c>
      <c r="B120" s="318">
        <v>615.48699999999997</v>
      </c>
      <c r="C120" s="318">
        <v>-1.1745736742293737E-2</v>
      </c>
      <c r="D120" s="318">
        <v>2.6814820445121615E-3</v>
      </c>
      <c r="E120" s="318">
        <v>1.1825717964039443E-2</v>
      </c>
      <c r="F120" s="318">
        <v>1.2735388576657861E-2</v>
      </c>
      <c r="G120" s="318">
        <v>1.3984760536500519E-4</v>
      </c>
      <c r="H120" s="318">
        <v>1.4683998563325544E-4</v>
      </c>
      <c r="I120" s="318">
        <v>1.7954318906629935E-2</v>
      </c>
      <c r="J120" s="318">
        <v>-1.1745736742293737E-2</v>
      </c>
      <c r="K120" s="318">
        <v>-1.1745736742293737E-2</v>
      </c>
      <c r="L120" s="318" t="s">
        <v>14</v>
      </c>
      <c r="O120" s="318">
        <v>1</v>
      </c>
      <c r="P120" s="318">
        <v>0</v>
      </c>
      <c r="Q120" s="318">
        <v>1</v>
      </c>
      <c r="R120" s="318">
        <v>3</v>
      </c>
      <c r="S120" s="318">
        <v>0.13043478260869565</v>
      </c>
      <c r="T120" s="318">
        <v>0</v>
      </c>
      <c r="U120" s="318">
        <v>0</v>
      </c>
    </row>
    <row r="121" spans="1:25" x14ac:dyDescent="0.2">
      <c r="A121" s="322">
        <v>42307</v>
      </c>
      <c r="B121" s="318">
        <v>615.24102800000003</v>
      </c>
      <c r="C121" s="318">
        <v>-3.9971788677736612E-4</v>
      </c>
      <c r="D121" s="318">
        <v>2.3098403236040776E-3</v>
      </c>
      <c r="E121" s="318">
        <v>1.1792446932758676E-2</v>
      </c>
      <c r="F121" s="318">
        <v>1.2699558235278572E-2</v>
      </c>
      <c r="G121" s="318">
        <v>1.3906180466192951E-4</v>
      </c>
      <c r="H121" s="318">
        <v>1.46014894895026E-4</v>
      </c>
      <c r="I121" s="318">
        <v>1.2099572064533102E-2</v>
      </c>
      <c r="J121" s="318">
        <v>-3.9971788677736612E-4</v>
      </c>
      <c r="K121" s="318">
        <v>-3.9971788677736612E-4</v>
      </c>
      <c r="L121" s="318" t="s">
        <v>12</v>
      </c>
      <c r="O121" s="318">
        <v>1</v>
      </c>
      <c r="P121" s="318">
        <v>0</v>
      </c>
      <c r="Q121" s="318">
        <v>1</v>
      </c>
      <c r="R121" s="318">
        <v>4</v>
      </c>
      <c r="S121" s="318">
        <v>0.17391304347826086</v>
      </c>
      <c r="T121" s="318">
        <v>0</v>
      </c>
      <c r="U121" s="318">
        <v>0</v>
      </c>
    </row>
    <row r="122" spans="1:25" x14ac:dyDescent="0.2">
      <c r="A122" s="322">
        <v>42528</v>
      </c>
      <c r="B122" s="318">
        <v>621.796021</v>
      </c>
      <c r="C122" s="318">
        <v>1.0802872501947194E-2</v>
      </c>
      <c r="D122" s="318">
        <v>2.0490197417671681E-3</v>
      </c>
      <c r="E122" s="318">
        <v>8.9113846711756876E-3</v>
      </c>
      <c r="F122" s="318">
        <v>9.5968757997276638E-3</v>
      </c>
      <c r="G122" s="318">
        <v>7.9412776757665029E-5</v>
      </c>
      <c r="H122" s="318">
        <v>8.3383415595548289E-5</v>
      </c>
      <c r="I122" s="318">
        <v>3.1096754524635135E-2</v>
      </c>
      <c r="J122" s="318">
        <v>1.0802872501947194E-2</v>
      </c>
      <c r="K122" s="318">
        <v>1.0802872501947194E-2</v>
      </c>
      <c r="L122" s="318" t="s">
        <v>94</v>
      </c>
      <c r="O122" s="318">
        <v>1</v>
      </c>
      <c r="P122" s="318">
        <v>0</v>
      </c>
      <c r="Q122" s="318">
        <v>1</v>
      </c>
      <c r="R122" s="318">
        <v>1</v>
      </c>
      <c r="S122" s="318">
        <v>4.3478260869565216E-2</v>
      </c>
      <c r="T122" s="318">
        <v>0</v>
      </c>
      <c r="U122" s="318">
        <v>0</v>
      </c>
    </row>
    <row r="123" spans="1:25" x14ac:dyDescent="0.2">
      <c r="A123" s="322">
        <v>42703</v>
      </c>
      <c r="B123" s="318">
        <v>649.79901099999995</v>
      </c>
      <c r="C123" s="318">
        <v>-7.7629155768833211E-3</v>
      </c>
      <c r="D123" s="318">
        <v>5.5756401223610848E-4</v>
      </c>
      <c r="E123" s="318">
        <v>8.0081681503645762E-3</v>
      </c>
      <c r="F123" s="318">
        <v>8.624181085008004E-3</v>
      </c>
      <c r="G123" s="318">
        <v>6.4130757124513594E-5</v>
      </c>
      <c r="H123" s="318">
        <v>6.733729498073928E-5</v>
      </c>
      <c r="I123" s="318">
        <v>2.5207594710999731E-2</v>
      </c>
      <c r="J123" s="318">
        <v>-7.7629155768833211E-3</v>
      </c>
      <c r="K123" s="318">
        <v>-7.7629155768833211E-3</v>
      </c>
      <c r="L123" s="318" t="s">
        <v>10</v>
      </c>
      <c r="O123" s="318">
        <v>1</v>
      </c>
      <c r="P123" s="318">
        <v>0</v>
      </c>
      <c r="Q123" s="318">
        <v>1</v>
      </c>
      <c r="R123" s="318">
        <v>2</v>
      </c>
      <c r="S123" s="318">
        <v>8.6956521739130432E-2</v>
      </c>
      <c r="T123" s="318">
        <v>0</v>
      </c>
      <c r="U123" s="318">
        <v>0</v>
      </c>
    </row>
    <row r="124" spans="1:25" x14ac:dyDescent="0.2">
      <c r="A124" s="322">
        <v>42832</v>
      </c>
      <c r="B124" s="318">
        <v>692.44702099999995</v>
      </c>
      <c r="C124" s="318">
        <v>6.6888419463230963E-4</v>
      </c>
      <c r="D124" s="318">
        <v>2.0213156785121709E-4</v>
      </c>
      <c r="E124" s="318">
        <v>7.8687537298771353E-3</v>
      </c>
      <c r="F124" s="318">
        <v>8.4740424783292228E-3</v>
      </c>
      <c r="G124" s="318">
        <v>6.1917285261455323E-5</v>
      </c>
      <c r="H124" s="318">
        <v>6.501314952452809E-5</v>
      </c>
      <c r="I124" s="318">
        <v>-2.6812080351624966E-3</v>
      </c>
      <c r="J124" s="318">
        <v>6.6888419463230963E-4</v>
      </c>
      <c r="K124" s="318">
        <v>6.6888419463230963E-4</v>
      </c>
      <c r="L124" s="318" t="s">
        <v>8</v>
      </c>
      <c r="O124" s="318">
        <v>1</v>
      </c>
      <c r="P124" s="318">
        <v>0</v>
      </c>
      <c r="Q124" s="318">
        <v>1</v>
      </c>
      <c r="R124" s="318">
        <v>2</v>
      </c>
      <c r="S124" s="318">
        <v>8.6956521739130432E-2</v>
      </c>
      <c r="T124" s="318">
        <v>0</v>
      </c>
      <c r="U124" s="318">
        <v>0</v>
      </c>
    </row>
    <row r="125" spans="1:25" x14ac:dyDescent="0.2">
      <c r="A125" s="322">
        <v>42884</v>
      </c>
      <c r="B125" s="318">
        <v>718.20300299999997</v>
      </c>
      <c r="C125" s="318">
        <v>-7.4884618125039995E-4</v>
      </c>
      <c r="D125" s="318">
        <v>1.3231917203485703E-3</v>
      </c>
      <c r="E125" s="318">
        <v>8.0057044484846129E-3</v>
      </c>
      <c r="F125" s="318">
        <v>8.6215278675988143E-3</v>
      </c>
      <c r="G125" s="318">
        <v>6.4091303716486334E-5</v>
      </c>
      <c r="H125" s="318">
        <v>6.7295868902310656E-5</v>
      </c>
      <c r="I125" s="318">
        <v>1.43051120256664E-2</v>
      </c>
      <c r="J125" s="318">
        <v>-7.4884618125039995E-4</v>
      </c>
      <c r="K125" s="318">
        <v>-7.4884618125039995E-4</v>
      </c>
      <c r="L125" s="318" t="s">
        <v>93</v>
      </c>
      <c r="O125" s="318">
        <v>1</v>
      </c>
      <c r="P125" s="318">
        <v>0</v>
      </c>
      <c r="Q125" s="318">
        <v>1</v>
      </c>
      <c r="R125" s="318">
        <v>3</v>
      </c>
      <c r="S125" s="318">
        <v>0.13043478260869565</v>
      </c>
      <c r="T125" s="318">
        <v>0</v>
      </c>
      <c r="U125" s="318">
        <v>0</v>
      </c>
    </row>
    <row r="126" spans="1:25" x14ac:dyDescent="0.2">
      <c r="A126" s="322">
        <v>42898</v>
      </c>
      <c r="B126" s="318">
        <v>711.908997</v>
      </c>
      <c r="C126" s="318">
        <v>7.3679221585837033E-3</v>
      </c>
      <c r="D126" s="318">
        <v>-5.0500373324539481E-4</v>
      </c>
      <c r="E126" s="318">
        <v>7.6739953211924748E-3</v>
      </c>
      <c r="F126" s="318">
        <v>8.2643026535918953E-3</v>
      </c>
      <c r="G126" s="318">
        <v>5.8890204189683994E-5</v>
      </c>
      <c r="H126" s="318">
        <v>6.1834714399168191E-5</v>
      </c>
      <c r="I126" s="318">
        <v>5.5375637930864183E-3</v>
      </c>
      <c r="J126" s="318">
        <v>7.3679221585837033E-3</v>
      </c>
      <c r="K126" s="318">
        <v>7.3679221585837033E-3</v>
      </c>
      <c r="L126" s="318" t="s">
        <v>92</v>
      </c>
      <c r="O126" s="318">
        <v>1</v>
      </c>
      <c r="P126" s="318">
        <v>0</v>
      </c>
      <c r="Q126" s="318">
        <v>1</v>
      </c>
      <c r="R126" s="318">
        <v>4</v>
      </c>
      <c r="S126" s="318">
        <v>0.17391304347826086</v>
      </c>
      <c r="T126" s="318">
        <v>0</v>
      </c>
      <c r="U126" s="318">
        <v>0</v>
      </c>
    </row>
  </sheetData>
  <autoFilter ref="A1:V1">
    <sortState ref="A2:V123">
      <sortCondition ref="A1"/>
    </sortState>
  </autoFilter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4"/>
  <sheetViews>
    <sheetView workbookViewId="0">
      <pane ySplit="1" topLeftCell="A2" activePane="bottomLeft" state="frozen"/>
      <selection pane="bottomLeft" activeCell="T11" sqref="T11"/>
    </sheetView>
  </sheetViews>
  <sheetFormatPr baseColWidth="10" defaultColWidth="8.83203125" defaultRowHeight="16" x14ac:dyDescent="0.2"/>
  <cols>
    <col min="1" max="1" width="9.83203125" bestFit="1" customWidth="1"/>
    <col min="2" max="2" width="27.83203125" bestFit="1" customWidth="1"/>
    <col min="6" max="6" width="6.83203125" bestFit="1" customWidth="1"/>
    <col min="7" max="7" width="11.83203125" bestFit="1" customWidth="1"/>
    <col min="8" max="8" width="14.5" style="18" bestFit="1" customWidth="1"/>
    <col min="9" max="9" width="9.5" bestFit="1" customWidth="1"/>
    <col min="10" max="10" width="7.1640625" customWidth="1"/>
    <col min="11" max="11" width="9.83203125" bestFit="1" customWidth="1"/>
    <col min="12" max="12" width="11.1640625" customWidth="1"/>
    <col min="13" max="13" width="22.33203125" bestFit="1" customWidth="1"/>
    <col min="15" max="15" width="19.1640625" customWidth="1"/>
    <col min="16" max="16" width="18.83203125" customWidth="1"/>
    <col min="17" max="17" width="17.6640625" customWidth="1"/>
    <col min="19" max="19" width="29.6640625" customWidth="1"/>
    <col min="20" max="20" width="30.1640625" bestFit="1" customWidth="1"/>
    <col min="21" max="21" width="13.6640625" customWidth="1"/>
  </cols>
  <sheetData>
    <row r="1" spans="1:21" s="52" customFormat="1" ht="33" thickBot="1" x14ac:dyDescent="0.25">
      <c r="A1" s="59" t="s">
        <v>91</v>
      </c>
      <c r="B1" s="59" t="s">
        <v>90</v>
      </c>
      <c r="C1" s="59" t="s">
        <v>89</v>
      </c>
      <c r="D1" s="59" t="s">
        <v>88</v>
      </c>
      <c r="E1" s="59" t="s">
        <v>87</v>
      </c>
      <c r="F1" s="59" t="s">
        <v>86</v>
      </c>
      <c r="G1" s="59" t="s">
        <v>85</v>
      </c>
      <c r="H1" s="60" t="s">
        <v>84</v>
      </c>
      <c r="I1" s="59" t="s">
        <v>83</v>
      </c>
      <c r="J1" s="58" t="s">
        <v>82</v>
      </c>
      <c r="K1" s="54" t="s">
        <v>81</v>
      </c>
      <c r="L1" s="57" t="s">
        <v>80</v>
      </c>
      <c r="M1" s="56" t="s">
        <v>79</v>
      </c>
      <c r="N1" s="55"/>
      <c r="O1" s="55" t="s">
        <v>78</v>
      </c>
      <c r="P1" s="55"/>
      <c r="Q1" s="54"/>
      <c r="R1" s="54"/>
      <c r="S1" s="54"/>
      <c r="T1" s="53"/>
    </row>
    <row r="2" spans="1:21" x14ac:dyDescent="0.2">
      <c r="A2" s="45">
        <v>36587</v>
      </c>
      <c r="B2" s="44" t="s">
        <v>77</v>
      </c>
      <c r="C2" s="42">
        <v>125</v>
      </c>
      <c r="D2" s="42">
        <v>135</v>
      </c>
      <c r="E2" s="35">
        <v>7.6961041136128394E-2</v>
      </c>
      <c r="F2" s="42">
        <v>87.1</v>
      </c>
      <c r="G2" s="33">
        <v>0.69679999999999997</v>
      </c>
      <c r="H2" s="32">
        <v>6250000</v>
      </c>
      <c r="I2" s="23">
        <v>1</v>
      </c>
      <c r="J2" s="23">
        <v>3</v>
      </c>
      <c r="K2" s="22">
        <v>208.99099699999999</v>
      </c>
      <c r="L2" s="21">
        <v>-2.2689359493102174E-3</v>
      </c>
      <c r="M2" s="49">
        <v>3.9656468020930633E-2</v>
      </c>
      <c r="N2" s="38"/>
      <c r="O2" t="s">
        <v>76</v>
      </c>
      <c r="R2" s="38"/>
      <c r="S2" t="s">
        <v>75</v>
      </c>
    </row>
    <row r="3" spans="1:21" ht="17" thickBot="1" x14ac:dyDescent="0.25">
      <c r="A3" s="45">
        <v>36670</v>
      </c>
      <c r="B3" s="44" t="s">
        <v>74</v>
      </c>
      <c r="C3" s="42">
        <v>105</v>
      </c>
      <c r="D3" s="42">
        <v>104</v>
      </c>
      <c r="E3" s="35">
        <v>-9.5694510161506725E-3</v>
      </c>
      <c r="F3" s="42">
        <v>71.900000000000006</v>
      </c>
      <c r="G3" s="33">
        <v>0.68476190476190479</v>
      </c>
      <c r="H3" s="32">
        <v>63000000</v>
      </c>
      <c r="I3" s="23">
        <v>1</v>
      </c>
      <c r="J3" s="23">
        <v>17</v>
      </c>
      <c r="K3" s="22">
        <v>200.470001</v>
      </c>
      <c r="L3" s="21">
        <v>-3.3628010618544702E-3</v>
      </c>
      <c r="M3" s="51">
        <v>0.10106246826356073</v>
      </c>
      <c r="N3" s="41"/>
      <c r="R3" s="41"/>
    </row>
    <row r="4" spans="1:21" x14ac:dyDescent="0.2">
      <c r="A4" s="37">
        <v>37490</v>
      </c>
      <c r="B4" s="36" t="s">
        <v>73</v>
      </c>
      <c r="C4" s="34">
        <v>241.5</v>
      </c>
      <c r="D4" s="34">
        <v>247.5</v>
      </c>
      <c r="E4" s="35">
        <v>4.3620622475890353E-2</v>
      </c>
      <c r="F4" s="34">
        <v>186.62</v>
      </c>
      <c r="G4" s="33">
        <v>0.77275362318840579</v>
      </c>
      <c r="H4" s="32">
        <v>1173690000</v>
      </c>
      <c r="I4" s="23">
        <v>1</v>
      </c>
      <c r="J4" s="23">
        <v>3</v>
      </c>
      <c r="K4" s="22">
        <v>136.63999899999999</v>
      </c>
      <c r="L4" s="21">
        <v>-3.1016718592533126E-4</v>
      </c>
      <c r="M4" s="51">
        <v>-5.0983127201625247E-2</v>
      </c>
      <c r="N4" s="41"/>
      <c r="O4" s="50"/>
      <c r="P4" s="50" t="s">
        <v>72</v>
      </c>
      <c r="Q4" s="50" t="s">
        <v>71</v>
      </c>
      <c r="R4" s="41"/>
      <c r="S4" s="50"/>
      <c r="T4" s="50" t="s">
        <v>70</v>
      </c>
      <c r="U4" s="50" t="s">
        <v>69</v>
      </c>
    </row>
    <row r="5" spans="1:21" x14ac:dyDescent="0.2">
      <c r="A5" s="37">
        <v>37315</v>
      </c>
      <c r="B5" s="36" t="s">
        <v>68</v>
      </c>
      <c r="C5" s="34">
        <v>15.7</v>
      </c>
      <c r="D5" s="34">
        <v>16.399999999999999</v>
      </c>
      <c r="E5" s="35">
        <v>2.454110891611766E-2</v>
      </c>
      <c r="F5" s="34">
        <v>5.41</v>
      </c>
      <c r="G5" s="33">
        <v>0.34458598726114653</v>
      </c>
      <c r="H5" s="32">
        <v>214933000</v>
      </c>
      <c r="I5" s="23">
        <v>1</v>
      </c>
      <c r="J5" s="23">
        <v>33</v>
      </c>
      <c r="K5" s="22">
        <v>165.46000699999999</v>
      </c>
      <c r="L5" s="21">
        <v>-9.2119678207939592E-4</v>
      </c>
      <c r="M5" s="49">
        <v>-1.3467540670020274E-2</v>
      </c>
      <c r="N5" s="38"/>
      <c r="O5" s="41" t="s">
        <v>21</v>
      </c>
      <c r="P5" s="41">
        <v>49.558450937499998</v>
      </c>
      <c r="Q5" s="41">
        <v>47.946562499999999</v>
      </c>
      <c r="R5" s="41"/>
      <c r="S5" s="41" t="s">
        <v>67</v>
      </c>
      <c r="T5" s="41">
        <v>49.558450937499998</v>
      </c>
      <c r="U5" s="41">
        <v>47.946562499999999</v>
      </c>
    </row>
    <row r="6" spans="1:21" x14ac:dyDescent="0.2">
      <c r="A6" s="48">
        <v>38320</v>
      </c>
      <c r="B6" s="47" t="s">
        <v>66</v>
      </c>
      <c r="C6" s="46">
        <v>16.899999999999999</v>
      </c>
      <c r="D6" s="46">
        <v>19.5</v>
      </c>
      <c r="E6" s="35">
        <v>0.14310084364067344</v>
      </c>
      <c r="F6" s="46">
        <v>11.98</v>
      </c>
      <c r="G6" s="33">
        <v>0.70887573964497053</v>
      </c>
      <c r="H6" s="32">
        <v>111708999.99999999</v>
      </c>
      <c r="I6" s="23">
        <v>1</v>
      </c>
      <c r="J6" s="23">
        <v>3</v>
      </c>
      <c r="K6" s="22">
        <v>232.429993</v>
      </c>
      <c r="L6" s="21">
        <v>1.0765499684860782E-2</v>
      </c>
      <c r="M6" s="21">
        <v>-4.4667051360542241E-2</v>
      </c>
      <c r="O6" s="41" t="s">
        <v>17</v>
      </c>
      <c r="P6" s="41">
        <v>2363.9511208059967</v>
      </c>
      <c r="Q6" s="41">
        <v>2207.504668447581</v>
      </c>
      <c r="R6" s="38"/>
      <c r="S6" s="41" t="s">
        <v>65</v>
      </c>
      <c r="T6" s="41">
        <v>2363.9511208059967</v>
      </c>
      <c r="U6" s="41">
        <v>2207.504668447581</v>
      </c>
    </row>
    <row r="7" spans="1:21" x14ac:dyDescent="0.2">
      <c r="A7" s="48">
        <v>38460</v>
      </c>
      <c r="B7" s="47" t="s">
        <v>64</v>
      </c>
      <c r="C7" s="46">
        <v>64</v>
      </c>
      <c r="D7" s="46">
        <v>70</v>
      </c>
      <c r="E7" s="35">
        <v>8.9612158689687138E-2</v>
      </c>
      <c r="F7" s="46">
        <v>69.92</v>
      </c>
      <c r="G7" s="33">
        <v>1.0925</v>
      </c>
      <c r="H7" s="32">
        <v>1280000000</v>
      </c>
      <c r="I7" s="23">
        <v>1</v>
      </c>
      <c r="J7" s="23">
        <v>0</v>
      </c>
      <c r="K7" s="22">
        <v>249.429993</v>
      </c>
      <c r="L7" s="21">
        <v>-6.9374014007317717E-3</v>
      </c>
      <c r="M7" s="21">
        <v>3.2532948589695493E-2</v>
      </c>
      <c r="O7" s="41" t="s">
        <v>63</v>
      </c>
      <c r="P7" s="41">
        <v>32</v>
      </c>
      <c r="Q7" s="41">
        <v>32</v>
      </c>
      <c r="R7" s="38"/>
      <c r="S7" s="41" t="s">
        <v>62</v>
      </c>
      <c r="T7" s="41">
        <v>32</v>
      </c>
      <c r="U7" s="41">
        <v>32</v>
      </c>
    </row>
    <row r="8" spans="1:21" x14ac:dyDescent="0.2">
      <c r="A8" s="48">
        <v>38484</v>
      </c>
      <c r="B8" s="47" t="s">
        <v>61</v>
      </c>
      <c r="C8" s="46">
        <v>36.5</v>
      </c>
      <c r="D8" s="46">
        <v>37</v>
      </c>
      <c r="E8" s="35">
        <v>1.3605652055778678E-2</v>
      </c>
      <c r="F8" s="46">
        <v>4.58</v>
      </c>
      <c r="G8" s="33">
        <v>0.12547945205479452</v>
      </c>
      <c r="H8" s="32">
        <v>36127700</v>
      </c>
      <c r="I8" s="23">
        <v>1</v>
      </c>
      <c r="J8" s="23">
        <v>8</v>
      </c>
      <c r="K8" s="22">
        <v>252.529999</v>
      </c>
      <c r="L8" s="21">
        <v>-2.2727412283068435E-3</v>
      </c>
      <c r="M8" s="21">
        <v>-2.1824810350753687E-2</v>
      </c>
      <c r="O8" s="41" t="s">
        <v>60</v>
      </c>
      <c r="P8" s="41">
        <v>0.99785273869202318</v>
      </c>
      <c r="Q8" s="41"/>
      <c r="R8" s="38"/>
      <c r="S8" s="41" t="s">
        <v>59</v>
      </c>
      <c r="T8" s="41">
        <v>0.99785273869202318</v>
      </c>
      <c r="U8" s="41"/>
    </row>
    <row r="9" spans="1:21" x14ac:dyDescent="0.2">
      <c r="A9" s="48">
        <v>38504</v>
      </c>
      <c r="B9" s="47" t="s">
        <v>58</v>
      </c>
      <c r="C9" s="46">
        <v>29</v>
      </c>
      <c r="D9" s="46">
        <v>28.5</v>
      </c>
      <c r="E9" s="35">
        <v>-1.7391742711869222E-2</v>
      </c>
      <c r="F9" s="46">
        <v>13.1</v>
      </c>
      <c r="G9" s="33">
        <v>0.4517241379310345</v>
      </c>
      <c r="H9" s="32">
        <v>145580000</v>
      </c>
      <c r="I9" s="23">
        <v>1</v>
      </c>
      <c r="J9" s="23">
        <v>8</v>
      </c>
      <c r="K9" s="22">
        <v>261.790009</v>
      </c>
      <c r="L9" s="21">
        <v>-9.3768196237014323E-3</v>
      </c>
      <c r="M9" s="21">
        <v>-7.4302986926797418E-3</v>
      </c>
      <c r="O9" s="41" t="s">
        <v>57</v>
      </c>
      <c r="P9" s="41">
        <v>0</v>
      </c>
      <c r="Q9" s="41"/>
      <c r="R9" s="38"/>
      <c r="S9" s="41" t="s">
        <v>56</v>
      </c>
      <c r="T9" s="41">
        <v>0</v>
      </c>
      <c r="U9" s="41"/>
    </row>
    <row r="10" spans="1:21" x14ac:dyDescent="0.2">
      <c r="A10" s="48">
        <v>38520</v>
      </c>
      <c r="B10" s="47" t="s">
        <v>55</v>
      </c>
      <c r="C10" s="46">
        <v>1.69</v>
      </c>
      <c r="D10" s="46">
        <v>2.4</v>
      </c>
      <c r="E10" s="35">
        <v>0.35074020841891779</v>
      </c>
      <c r="F10" s="46">
        <v>0.93</v>
      </c>
      <c r="G10" s="33">
        <v>0.55029585798816572</v>
      </c>
      <c r="H10" s="32">
        <v>50700000</v>
      </c>
      <c r="I10" s="23">
        <v>1</v>
      </c>
      <c r="J10" s="23">
        <v>5</v>
      </c>
      <c r="K10" s="22">
        <v>275.51998900000001</v>
      </c>
      <c r="L10" s="21">
        <v>8.1392018683013462E-3</v>
      </c>
      <c r="M10" s="21">
        <v>3.9637277470284504E-2</v>
      </c>
      <c r="O10" s="41" t="s">
        <v>54</v>
      </c>
      <c r="P10" s="41">
        <v>31</v>
      </c>
      <c r="Q10" s="41"/>
      <c r="R10" s="38"/>
      <c r="S10" s="41" t="s">
        <v>53</v>
      </c>
      <c r="T10" s="41">
        <v>31</v>
      </c>
      <c r="U10" s="41"/>
    </row>
    <row r="11" spans="1:21" x14ac:dyDescent="0.2">
      <c r="A11" s="48">
        <v>38661</v>
      </c>
      <c r="B11" s="47" t="s">
        <v>52</v>
      </c>
      <c r="C11" s="46">
        <v>22</v>
      </c>
      <c r="D11" s="46">
        <v>23.8</v>
      </c>
      <c r="E11" s="35">
        <v>7.8643127319113132E-2</v>
      </c>
      <c r="F11" s="46">
        <v>18.2</v>
      </c>
      <c r="G11" s="33">
        <v>0.82727272727272727</v>
      </c>
      <c r="H11" s="32">
        <v>66000000</v>
      </c>
      <c r="I11" s="23">
        <v>1</v>
      </c>
      <c r="J11" s="23">
        <v>66</v>
      </c>
      <c r="K11" s="22">
        <v>310.42999300000002</v>
      </c>
      <c r="L11" s="21">
        <v>-3.2204094064326476E-3</v>
      </c>
      <c r="M11" s="21">
        <v>-1.0992517380837485E-3</v>
      </c>
      <c r="O11" s="41" t="s">
        <v>51</v>
      </c>
      <c r="P11" s="41">
        <v>2.5802463168276293</v>
      </c>
      <c r="Q11" s="41"/>
      <c r="R11" s="38"/>
      <c r="S11" s="41" t="s">
        <v>50</v>
      </c>
      <c r="T11" s="41">
        <v>2.5802463168276293</v>
      </c>
      <c r="U11" s="41"/>
    </row>
    <row r="12" spans="1:21" x14ac:dyDescent="0.2">
      <c r="A12" s="48">
        <v>38901</v>
      </c>
      <c r="B12" s="47" t="s">
        <v>49</v>
      </c>
      <c r="C12" s="46">
        <v>45.5</v>
      </c>
      <c r="D12" s="46">
        <v>46.6</v>
      </c>
      <c r="E12" s="35">
        <v>2.3888215174695592E-2</v>
      </c>
      <c r="F12" s="46">
        <v>31.11</v>
      </c>
      <c r="G12" s="33">
        <v>0.68373626373626373</v>
      </c>
      <c r="H12" s="32">
        <v>19863480</v>
      </c>
      <c r="I12" s="23">
        <v>1</v>
      </c>
      <c r="J12" s="23">
        <v>5</v>
      </c>
      <c r="K12" s="22">
        <v>381.57998700000002</v>
      </c>
      <c r="L12" s="21">
        <v>9.7142389898181706E-4</v>
      </c>
      <c r="M12" s="21">
        <v>-8.1399133775943329E-3</v>
      </c>
      <c r="O12" s="41" t="s">
        <v>48</v>
      </c>
      <c r="P12" s="41">
        <v>7.4167727263774689E-3</v>
      </c>
      <c r="Q12" s="41"/>
      <c r="R12" s="38"/>
      <c r="S12" s="41" t="s">
        <v>47</v>
      </c>
      <c r="T12" s="41">
        <v>7.4167727263774689E-3</v>
      </c>
      <c r="U12" s="41"/>
    </row>
    <row r="13" spans="1:21" x14ac:dyDescent="0.2">
      <c r="A13" s="48">
        <v>38986</v>
      </c>
      <c r="B13" s="47" t="s">
        <v>46</v>
      </c>
      <c r="C13" s="46">
        <v>14</v>
      </c>
      <c r="D13" s="46">
        <v>13.8</v>
      </c>
      <c r="E13" s="35">
        <v>-1.4388737452099556E-2</v>
      </c>
      <c r="F13" s="46">
        <v>7.67</v>
      </c>
      <c r="G13" s="33">
        <v>0.54785714285714282</v>
      </c>
      <c r="H13" s="32">
        <v>28000000</v>
      </c>
      <c r="I13" s="23">
        <v>1</v>
      </c>
      <c r="J13" s="23">
        <v>30</v>
      </c>
      <c r="K13" s="22">
        <v>361.97000100000002</v>
      </c>
      <c r="L13" s="21">
        <v>1.461042204714235E-2</v>
      </c>
      <c r="M13" s="21">
        <v>4.4377729235520608E-3</v>
      </c>
      <c r="O13" s="41" t="s">
        <v>45</v>
      </c>
      <c r="P13" s="41">
        <v>2.4528241934026456</v>
      </c>
      <c r="Q13" s="41"/>
      <c r="R13" s="38"/>
      <c r="S13" s="41" t="s">
        <v>44</v>
      </c>
      <c r="T13" s="41">
        <v>2.4528241934026456</v>
      </c>
      <c r="U13" s="41"/>
    </row>
    <row r="14" spans="1:21" x14ac:dyDescent="0.2">
      <c r="A14" s="45">
        <v>39099</v>
      </c>
      <c r="B14" s="44" t="s">
        <v>43</v>
      </c>
      <c r="C14" s="42">
        <v>12.7</v>
      </c>
      <c r="D14" s="42">
        <v>13.016229999999998</v>
      </c>
      <c r="E14" s="43">
        <v>2.4899999999999999E-2</v>
      </c>
      <c r="F14" s="42">
        <v>9.4499999999999993</v>
      </c>
      <c r="G14" s="33">
        <v>0.74409448818897639</v>
      </c>
      <c r="H14" s="32">
        <v>1143000000</v>
      </c>
      <c r="I14" s="23">
        <v>1</v>
      </c>
      <c r="J14" s="23">
        <v>14</v>
      </c>
      <c r="K14" s="22">
        <v>440.290009</v>
      </c>
      <c r="L14" s="21">
        <v>-5.920956043755264E-3</v>
      </c>
      <c r="M14" s="21">
        <v>5.471112021318731E-2</v>
      </c>
      <c r="O14" s="41" t="s">
        <v>42</v>
      </c>
      <c r="P14" s="41">
        <v>1.4833545452754938E-2</v>
      </c>
      <c r="Q14" s="41"/>
      <c r="R14" s="38"/>
      <c r="S14" s="41" t="s">
        <v>41</v>
      </c>
      <c r="T14" s="41">
        <v>1.4833545452754938E-2</v>
      </c>
      <c r="U14" s="41"/>
    </row>
    <row r="15" spans="1:21" ht="17" thickBot="1" x14ac:dyDescent="0.25">
      <c r="A15" s="37">
        <v>39210</v>
      </c>
      <c r="B15" s="36" t="s">
        <v>40</v>
      </c>
      <c r="C15" s="34">
        <v>39</v>
      </c>
      <c r="D15" s="34">
        <v>39.132600000000004</v>
      </c>
      <c r="E15" s="35">
        <v>3.394233068015617E-3</v>
      </c>
      <c r="F15" s="34">
        <v>12.84</v>
      </c>
      <c r="G15" s="33">
        <v>0.32923076923076922</v>
      </c>
      <c r="H15" s="32">
        <v>101400000</v>
      </c>
      <c r="I15" s="23">
        <v>1</v>
      </c>
      <c r="J15" s="23">
        <v>16</v>
      </c>
      <c r="K15" s="22">
        <v>477.92999300000002</v>
      </c>
      <c r="L15" s="21">
        <v>-1.0790171336825157E-2</v>
      </c>
      <c r="M15" s="21">
        <v>1.4880156588350225E-2</v>
      </c>
      <c r="O15" s="40" t="s">
        <v>39</v>
      </c>
      <c r="P15" s="40">
        <v>2.7440419192942698</v>
      </c>
      <c r="Q15" s="40"/>
      <c r="R15" s="38"/>
      <c r="S15" s="40" t="s">
        <v>38</v>
      </c>
      <c r="T15" s="40">
        <v>2.7440419192942698</v>
      </c>
      <c r="U15" s="40"/>
    </row>
    <row r="16" spans="1:21" x14ac:dyDescent="0.2">
      <c r="A16" s="37">
        <v>39244</v>
      </c>
      <c r="B16" s="36" t="s">
        <v>37</v>
      </c>
      <c r="C16" s="34">
        <v>65</v>
      </c>
      <c r="D16" s="34">
        <v>67.5</v>
      </c>
      <c r="E16" s="35">
        <v>3.7740327982847113E-2</v>
      </c>
      <c r="F16" s="34">
        <v>33.31</v>
      </c>
      <c r="G16" s="33">
        <v>0.51246153846153852</v>
      </c>
      <c r="H16" s="32">
        <v>780000000</v>
      </c>
      <c r="I16" s="23">
        <v>1</v>
      </c>
      <c r="J16" s="23">
        <v>13</v>
      </c>
      <c r="K16" s="22">
        <v>487.52999899999998</v>
      </c>
      <c r="L16" s="21">
        <v>-2.0420076937810346E-3</v>
      </c>
      <c r="M16" s="21">
        <v>8.5423616632832031E-2</v>
      </c>
      <c r="O16" s="38"/>
      <c r="P16" s="39"/>
      <c r="Q16" s="38"/>
      <c r="R16" s="38"/>
      <c r="S16" s="38"/>
      <c r="T16" s="38"/>
      <c r="U16" s="38"/>
    </row>
    <row r="17" spans="1:21" x14ac:dyDescent="0.2">
      <c r="A17" s="37">
        <v>39255</v>
      </c>
      <c r="B17" s="36" t="s">
        <v>36</v>
      </c>
      <c r="C17" s="34">
        <v>53</v>
      </c>
      <c r="D17" s="34">
        <v>55.109400000000001</v>
      </c>
      <c r="E17" s="35">
        <v>3.9028386967478401E-2</v>
      </c>
      <c r="F17" s="34">
        <v>34.1</v>
      </c>
      <c r="G17" s="33">
        <v>0.64339622641509442</v>
      </c>
      <c r="H17" s="32">
        <v>110240000</v>
      </c>
      <c r="I17" s="23">
        <v>1</v>
      </c>
      <c r="J17" s="23">
        <v>1</v>
      </c>
      <c r="K17" s="22">
        <v>504.45001200000002</v>
      </c>
      <c r="L17" s="21">
        <v>-2.6734992788183944E-2</v>
      </c>
      <c r="M17" s="21">
        <v>1.1697115423643385E-2</v>
      </c>
      <c r="O17" s="39" t="s">
        <v>35</v>
      </c>
      <c r="P17" s="39"/>
      <c r="Q17" s="38"/>
      <c r="R17" s="38"/>
      <c r="S17" s="38"/>
      <c r="T17" s="38"/>
      <c r="U17" s="38"/>
    </row>
    <row r="18" spans="1:21" x14ac:dyDescent="0.2">
      <c r="A18" s="37">
        <v>39395</v>
      </c>
      <c r="B18" s="36" t="s">
        <v>34</v>
      </c>
      <c r="C18" s="34">
        <v>33</v>
      </c>
      <c r="D18" s="34">
        <v>34.762199999999993</v>
      </c>
      <c r="E18" s="35">
        <v>5.2023028067151811E-2</v>
      </c>
      <c r="F18" s="34">
        <v>21.7</v>
      </c>
      <c r="G18" s="33">
        <v>0.65757575757575759</v>
      </c>
      <c r="H18" s="32">
        <v>550000077</v>
      </c>
      <c r="I18" s="23">
        <v>1</v>
      </c>
      <c r="J18" s="23">
        <v>2</v>
      </c>
      <c r="K18" s="22">
        <v>507.29998799999998</v>
      </c>
      <c r="L18" s="21">
        <v>5.1470520013612454E-3</v>
      </c>
      <c r="M18" s="21">
        <v>-1.0424109102205138E-2</v>
      </c>
      <c r="O18" s="19"/>
      <c r="P18" s="19"/>
    </row>
    <row r="19" spans="1:21" x14ac:dyDescent="0.2">
      <c r="A19" s="37">
        <v>40337</v>
      </c>
      <c r="B19" s="36" t="s">
        <v>33</v>
      </c>
      <c r="C19" s="34">
        <v>12.6</v>
      </c>
      <c r="D19" s="34">
        <v>13.75</v>
      </c>
      <c r="E19" s="35">
        <v>8.73420101551481E-2</v>
      </c>
      <c r="F19" s="34">
        <v>7.45</v>
      </c>
      <c r="G19" s="33">
        <v>0.59126984126984128</v>
      </c>
      <c r="H19" s="32">
        <v>192564187.19999999</v>
      </c>
      <c r="I19" s="23">
        <v>1</v>
      </c>
      <c r="J19" s="23">
        <v>1</v>
      </c>
      <c r="K19" s="22">
        <v>339.48800699999998</v>
      </c>
      <c r="L19" s="21">
        <v>-1.5746874829060065E-2</v>
      </c>
      <c r="M19" s="21">
        <v>8.2438249327732208E-2</v>
      </c>
      <c r="O19" s="19"/>
      <c r="P19" s="19"/>
    </row>
    <row r="20" spans="1:21" x14ac:dyDescent="0.2">
      <c r="A20" s="37">
        <v>40513</v>
      </c>
      <c r="B20" s="36" t="s">
        <v>32</v>
      </c>
      <c r="C20" s="34">
        <v>14</v>
      </c>
      <c r="D20" s="34">
        <v>13.7</v>
      </c>
      <c r="E20" s="35">
        <v>-2.1661496781179419E-2</v>
      </c>
      <c r="F20" s="34">
        <v>2.38</v>
      </c>
      <c r="G20" s="33">
        <v>0.16999999999999998</v>
      </c>
      <c r="H20" s="32">
        <v>294000000</v>
      </c>
      <c r="I20" s="23">
        <v>1</v>
      </c>
      <c r="J20" s="23">
        <v>4</v>
      </c>
      <c r="K20" s="22">
        <v>407.86200000000002</v>
      </c>
      <c r="L20" s="21">
        <v>-6.5732738516164155E-3</v>
      </c>
      <c r="M20" s="21">
        <v>3.6878623346945257E-2</v>
      </c>
      <c r="O20" s="19"/>
      <c r="P20" s="19"/>
    </row>
    <row r="21" spans="1:21" x14ac:dyDescent="0.2">
      <c r="A21" s="37">
        <v>40521</v>
      </c>
      <c r="B21" s="36" t="s">
        <v>31</v>
      </c>
      <c r="C21" s="34">
        <v>59</v>
      </c>
      <c r="D21" s="34">
        <v>58.75</v>
      </c>
      <c r="E21" s="35">
        <v>-4.2462908814510968E-3</v>
      </c>
      <c r="F21" s="34">
        <v>46.28</v>
      </c>
      <c r="G21" s="33">
        <v>0.78440677966101702</v>
      </c>
      <c r="H21" s="32">
        <v>11279620000</v>
      </c>
      <c r="I21" s="23">
        <v>1</v>
      </c>
      <c r="J21" s="23">
        <v>87</v>
      </c>
      <c r="K21" s="22">
        <v>420.68499800000001</v>
      </c>
      <c r="L21" s="21">
        <v>1.4782315858918593E-2</v>
      </c>
      <c r="M21" s="21">
        <v>0.25681361884123793</v>
      </c>
      <c r="O21" s="19"/>
      <c r="P21" s="19"/>
    </row>
    <row r="22" spans="1:21" x14ac:dyDescent="0.2">
      <c r="A22" s="24">
        <v>40627</v>
      </c>
      <c r="B22" t="s">
        <v>30</v>
      </c>
      <c r="C22" s="22">
        <v>21</v>
      </c>
      <c r="D22" s="22">
        <v>21.8</v>
      </c>
      <c r="E22" s="31">
        <v>3.7387532071620412E-2</v>
      </c>
      <c r="F22">
        <v>14.38</v>
      </c>
      <c r="G22" s="22">
        <v>0.68476190476190479</v>
      </c>
      <c r="H22" s="18">
        <v>191100000</v>
      </c>
      <c r="I22" s="23">
        <v>1</v>
      </c>
      <c r="J22" s="23">
        <v>19</v>
      </c>
      <c r="K22" s="22">
        <v>445.57299799999998</v>
      </c>
      <c r="L22" s="21">
        <v>2.8926629917769317E-3</v>
      </c>
      <c r="M22" s="21">
        <v>-2.8756173581696284E-2</v>
      </c>
    </row>
    <row r="23" spans="1:21" x14ac:dyDescent="0.2">
      <c r="A23" s="24">
        <v>41744</v>
      </c>
      <c r="B23" t="s">
        <v>29</v>
      </c>
      <c r="C23" s="22">
        <v>122</v>
      </c>
      <c r="D23" s="22">
        <v>122.5</v>
      </c>
      <c r="E23" s="21">
        <v>4.0899852515250664E-3</v>
      </c>
      <c r="F23">
        <v>13.05</v>
      </c>
      <c r="G23" s="22">
        <v>0.1069672131147541</v>
      </c>
      <c r="H23" s="18">
        <v>1500600000</v>
      </c>
      <c r="I23" s="23">
        <v>1</v>
      </c>
      <c r="J23" s="23">
        <v>6</v>
      </c>
      <c r="K23" s="22">
        <v>545.82397500000002</v>
      </c>
      <c r="L23" s="21">
        <v>5.7326603808637048E-3</v>
      </c>
      <c r="M23" s="21">
        <v>-0.16918573287043556</v>
      </c>
    </row>
    <row r="24" spans="1:21" x14ac:dyDescent="0.2">
      <c r="A24" s="24">
        <v>41814</v>
      </c>
      <c r="B24" t="s">
        <v>28</v>
      </c>
      <c r="C24" s="22">
        <v>33.5</v>
      </c>
      <c r="D24" s="22">
        <v>33</v>
      </c>
      <c r="E24" s="21">
        <v>-1.5037877364540559E-2</v>
      </c>
      <c r="F24">
        <v>29.11</v>
      </c>
      <c r="G24" s="22">
        <v>0.86895522388059698</v>
      </c>
      <c r="H24" s="18">
        <v>154770000</v>
      </c>
      <c r="I24" s="23">
        <v>1</v>
      </c>
      <c r="J24" s="23">
        <v>14</v>
      </c>
      <c r="K24" s="22">
        <v>627.421021</v>
      </c>
      <c r="L24" s="21">
        <v>-1.1745736742293737E-2</v>
      </c>
      <c r="M24" s="21">
        <v>8.6969157979881265E-2</v>
      </c>
      <c r="O24" s="30" t="s">
        <v>26</v>
      </c>
      <c r="P24" s="29" t="s">
        <v>27</v>
      </c>
      <c r="S24" s="30" t="s">
        <v>26</v>
      </c>
      <c r="T24" s="29" t="s">
        <v>25</v>
      </c>
    </row>
    <row r="25" spans="1:21" x14ac:dyDescent="0.2">
      <c r="A25" s="24">
        <v>41915</v>
      </c>
      <c r="B25" t="s">
        <v>24</v>
      </c>
      <c r="C25" s="22">
        <v>58</v>
      </c>
      <c r="D25" s="22">
        <v>62</v>
      </c>
      <c r="E25" s="21">
        <v>6.6691374498672143E-2</v>
      </c>
      <c r="F25">
        <v>23.24</v>
      </c>
      <c r="G25" s="22">
        <v>0.40068965517241378</v>
      </c>
      <c r="H25" s="18">
        <v>3043260000</v>
      </c>
      <c r="I25" s="23">
        <v>1</v>
      </c>
      <c r="J25" s="23">
        <v>3</v>
      </c>
      <c r="K25" s="22">
        <v>584.61499000000003</v>
      </c>
      <c r="L25" s="21">
        <v>-3.9971788677736612E-4</v>
      </c>
      <c r="M25" s="21">
        <v>0.17359859268473016</v>
      </c>
      <c r="O25" s="11" t="s">
        <v>23</v>
      </c>
      <c r="P25" s="27">
        <f>SUM(I2:I33)</f>
        <v>32</v>
      </c>
      <c r="S25" s="11" t="s">
        <v>23</v>
      </c>
      <c r="T25" s="27">
        <f>SUM(I2:I33)</f>
        <v>32</v>
      </c>
    </row>
    <row r="26" spans="1:21" x14ac:dyDescent="0.2">
      <c r="A26" s="24">
        <v>41950</v>
      </c>
      <c r="B26" t="s">
        <v>22</v>
      </c>
      <c r="C26" s="22">
        <v>14.1</v>
      </c>
      <c r="D26" s="22">
        <v>18.5</v>
      </c>
      <c r="E26" s="21">
        <v>0.27159593470015653</v>
      </c>
      <c r="F26">
        <v>7.61</v>
      </c>
      <c r="G26" s="22">
        <v>0.53971631205673765</v>
      </c>
      <c r="H26" s="18">
        <v>19999989.899999999</v>
      </c>
      <c r="I26" s="23">
        <v>1</v>
      </c>
      <c r="J26" s="23">
        <v>42</v>
      </c>
      <c r="K26" s="22">
        <v>587.67602499999998</v>
      </c>
      <c r="L26" s="21">
        <v>1.0802872501947194E-2</v>
      </c>
      <c r="M26" s="21">
        <v>-5.6265246578704478E-2</v>
      </c>
      <c r="O26" s="11" t="s">
        <v>21</v>
      </c>
      <c r="P26" s="26">
        <f>AVERAGE(E2:E33)</f>
        <v>3.9340138754093389E-2</v>
      </c>
      <c r="S26" s="11" t="s">
        <v>21</v>
      </c>
      <c r="T26" s="26">
        <f>AVERAGE(M2:M33)</f>
        <v>1.7600157807417773E-2</v>
      </c>
    </row>
    <row r="27" spans="1:21" x14ac:dyDescent="0.2">
      <c r="A27" s="24">
        <v>42072</v>
      </c>
      <c r="B27" t="s">
        <v>20</v>
      </c>
      <c r="C27" s="22">
        <v>12.6</v>
      </c>
      <c r="D27" s="22">
        <v>10.7</v>
      </c>
      <c r="E27" s="21">
        <v>-0.16345307248957186</v>
      </c>
      <c r="F27">
        <v>2.52</v>
      </c>
      <c r="G27" s="22">
        <v>0.2</v>
      </c>
      <c r="H27" s="18">
        <v>3399480</v>
      </c>
      <c r="I27" s="28">
        <v>1</v>
      </c>
      <c r="J27" s="23">
        <v>132</v>
      </c>
      <c r="K27" s="22">
        <v>614.26397699999995</v>
      </c>
      <c r="L27" s="21">
        <v>-7.7629155768833211E-3</v>
      </c>
      <c r="M27" s="21">
        <v>-2.8365808511622216E-2</v>
      </c>
      <c r="O27" s="11" t="s">
        <v>19</v>
      </c>
      <c r="P27" s="26">
        <f>MEDIAN(E2:E33)</f>
        <v>2.4214662045406628E-2</v>
      </c>
      <c r="S27" s="11" t="s">
        <v>19</v>
      </c>
      <c r="T27" s="26">
        <f>MEDIAN(M2:M33)</f>
        <v>2.5931693947381243E-3</v>
      </c>
    </row>
    <row r="28" spans="1:21" x14ac:dyDescent="0.2">
      <c r="A28" s="24">
        <v>42145</v>
      </c>
      <c r="B28" t="s">
        <v>18</v>
      </c>
      <c r="C28" s="22">
        <v>78</v>
      </c>
      <c r="D28" s="22">
        <v>92.75</v>
      </c>
      <c r="E28" s="21">
        <v>0.17319887479795279</v>
      </c>
      <c r="F28">
        <v>11.27</v>
      </c>
      <c r="G28" s="22">
        <v>0.14448717948717948</v>
      </c>
      <c r="H28" s="18">
        <v>950820000</v>
      </c>
      <c r="I28" s="23">
        <v>1</v>
      </c>
      <c r="J28" s="23">
        <v>105</v>
      </c>
      <c r="K28" s="22">
        <v>652.93298300000004</v>
      </c>
      <c r="L28" s="21">
        <v>6.6888419463230963E-4</v>
      </c>
      <c r="M28" s="21">
        <v>-5.6549342589088926E-2</v>
      </c>
      <c r="O28" s="11" t="s">
        <v>17</v>
      </c>
      <c r="P28" s="27">
        <f>_xlfn.VAR.P(E2:E33)</f>
        <v>8.6073574496211818E-3</v>
      </c>
      <c r="S28" s="11" t="s">
        <v>17</v>
      </c>
      <c r="T28" s="27">
        <f>_xlfn.VAR.P(M2:M33)</f>
        <v>5.3404857014321102E-3</v>
      </c>
    </row>
    <row r="29" spans="1:21" x14ac:dyDescent="0.2">
      <c r="A29" s="24">
        <v>42174</v>
      </c>
      <c r="B29" t="s">
        <v>16</v>
      </c>
      <c r="C29" s="22">
        <v>45</v>
      </c>
      <c r="D29" s="22">
        <v>43</v>
      </c>
      <c r="E29" s="21">
        <v>-4.5462374076757288E-2</v>
      </c>
      <c r="F29">
        <v>9.06</v>
      </c>
      <c r="G29" s="22">
        <v>0.20133333333333334</v>
      </c>
      <c r="H29" s="18">
        <v>3850650000</v>
      </c>
      <c r="I29" s="23">
        <v>1</v>
      </c>
      <c r="J29" s="23">
        <v>21</v>
      </c>
      <c r="K29" s="22">
        <v>632.23400900000001</v>
      </c>
      <c r="L29" s="21">
        <v>-7.4884618125039995E-4</v>
      </c>
      <c r="M29" s="21">
        <v>4.1570840701505601E-2</v>
      </c>
      <c r="O29" s="11" t="s">
        <v>15</v>
      </c>
      <c r="P29" s="27">
        <f>_xlfn.STDEV.P(E2:E33)</f>
        <v>9.2775845184084327E-2</v>
      </c>
      <c r="S29" s="11" t="s">
        <v>15</v>
      </c>
      <c r="T29" s="27">
        <f>_xlfn.STDEV.P(M2:M33)</f>
        <v>7.3078626844188241E-2</v>
      </c>
    </row>
    <row r="30" spans="1:21" x14ac:dyDescent="0.2">
      <c r="A30" s="24">
        <v>42306</v>
      </c>
      <c r="B30" t="s">
        <v>14</v>
      </c>
      <c r="C30" s="22">
        <v>31</v>
      </c>
      <c r="D30" s="22">
        <v>29.9</v>
      </c>
      <c r="E30" s="21">
        <v>-3.6128724088505537E-2</v>
      </c>
      <c r="F30">
        <v>16.79</v>
      </c>
      <c r="G30" s="22">
        <v>0.54161290322580646</v>
      </c>
      <c r="H30" s="18">
        <v>730980000</v>
      </c>
      <c r="I30" s="23">
        <v>1</v>
      </c>
      <c r="J30" s="23">
        <v>76</v>
      </c>
      <c r="K30" s="22">
        <v>615.48699999999997</v>
      </c>
      <c r="L30" s="21">
        <v>7.3679221585837033E-3</v>
      </c>
      <c r="M30" s="21">
        <v>-7.3679221585837033E-3</v>
      </c>
      <c r="O30" s="11" t="s">
        <v>13</v>
      </c>
      <c r="P30" s="26">
        <f>MAX(E2:E33)</f>
        <v>0.35074020841891779</v>
      </c>
      <c r="S30" s="11" t="s">
        <v>13</v>
      </c>
      <c r="T30" s="26">
        <f>MAX(M2:M33)</f>
        <v>0.25681361884123793</v>
      </c>
    </row>
    <row r="31" spans="1:21" x14ac:dyDescent="0.2">
      <c r="A31" s="24">
        <v>42307</v>
      </c>
      <c r="B31" t="s">
        <v>12</v>
      </c>
      <c r="C31" s="22">
        <v>46</v>
      </c>
      <c r="D31" s="22">
        <v>43.5</v>
      </c>
      <c r="E31" s="21">
        <v>-5.5880458394456614E-2</v>
      </c>
      <c r="F31">
        <v>31.43</v>
      </c>
      <c r="G31" s="22">
        <v>0.68326086956521737</v>
      </c>
      <c r="H31" s="18">
        <v>3430680000</v>
      </c>
      <c r="I31" s="23">
        <v>1</v>
      </c>
      <c r="J31" s="23">
        <v>13</v>
      </c>
      <c r="K31" s="22">
        <v>615.24102800000003</v>
      </c>
      <c r="L31" s="21">
        <v>6.6910794755075786E-4</v>
      </c>
      <c r="M31" s="21">
        <v>-6.6910794755075786E-4</v>
      </c>
      <c r="O31" s="11" t="s">
        <v>11</v>
      </c>
      <c r="P31" s="26">
        <f>MIN(E2:E33)</f>
        <v>-0.16345307248957186</v>
      </c>
      <c r="S31" s="11" t="s">
        <v>11</v>
      </c>
      <c r="T31" s="26">
        <f>MIN(M2:M33)</f>
        <v>-0.16918573287043556</v>
      </c>
    </row>
    <row r="32" spans="1:21" x14ac:dyDescent="0.2">
      <c r="A32" s="24">
        <v>42703</v>
      </c>
      <c r="B32" t="s">
        <v>10</v>
      </c>
      <c r="C32" s="22">
        <v>43</v>
      </c>
      <c r="D32" s="22">
        <v>43</v>
      </c>
      <c r="E32" s="21">
        <v>0</v>
      </c>
      <c r="F32">
        <v>21.88</v>
      </c>
      <c r="G32" s="22">
        <v>0.50883720930232557</v>
      </c>
      <c r="H32" s="18">
        <v>774999965</v>
      </c>
      <c r="I32" s="23">
        <v>1</v>
      </c>
      <c r="J32">
        <v>17</v>
      </c>
      <c r="K32" s="22">
        <v>649.79901099999995</v>
      </c>
      <c r="L32" s="21">
        <v>-7.4856586592418855E-4</v>
      </c>
      <c r="M32" s="21">
        <v>7.4856586592418855E-4</v>
      </c>
      <c r="O32" s="11" t="s">
        <v>9</v>
      </c>
      <c r="P32" s="25">
        <f>SKEW(E2:E33)</f>
        <v>1.4464907601938077</v>
      </c>
      <c r="S32" s="11" t="s">
        <v>9</v>
      </c>
      <c r="T32" s="25">
        <f>SKEW(M2:M33)</f>
        <v>0.90872612815410736</v>
      </c>
    </row>
    <row r="33" spans="1:20" x14ac:dyDescent="0.2">
      <c r="A33" s="24">
        <v>42832</v>
      </c>
      <c r="B33" t="s">
        <v>8</v>
      </c>
      <c r="C33" s="22">
        <v>25</v>
      </c>
      <c r="D33" s="22">
        <v>25</v>
      </c>
      <c r="E33" s="21">
        <v>0</v>
      </c>
      <c r="F33">
        <v>3.35</v>
      </c>
      <c r="G33" s="22">
        <v>0.13400000000000001</v>
      </c>
      <c r="H33" s="18">
        <v>400000000</v>
      </c>
      <c r="I33" s="23">
        <v>1</v>
      </c>
      <c r="J33">
        <v>10</v>
      </c>
      <c r="K33" s="22">
        <v>692.44702099999995</v>
      </c>
      <c r="L33" s="21">
        <v>7.3951320828677201E-3</v>
      </c>
      <c r="M33" s="21">
        <v>5.3438936945619919E-3</v>
      </c>
      <c r="O33" s="4" t="s">
        <v>7</v>
      </c>
      <c r="P33" s="20">
        <f>KURT(E2:E33)</f>
        <v>3.9689682842194398</v>
      </c>
      <c r="S33" s="4" t="s">
        <v>7</v>
      </c>
      <c r="T33" s="20">
        <f>KURT(M2:M33)</f>
        <v>3.5263982614846463</v>
      </c>
    </row>
    <row r="34" spans="1:20" x14ac:dyDescent="0.2">
      <c r="C34" s="19"/>
      <c r="D34" s="19"/>
    </row>
  </sheetData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126"/>
  <sheetViews>
    <sheetView topLeftCell="H1" workbookViewId="0">
      <pane ySplit="1" topLeftCell="A2" activePane="bottomLeft" state="frozen"/>
      <selection pane="bottomLeft" activeCell="P41" sqref="P41"/>
    </sheetView>
  </sheetViews>
  <sheetFormatPr baseColWidth="10" defaultColWidth="8.83203125" defaultRowHeight="16" x14ac:dyDescent="0.2"/>
  <cols>
    <col min="2" max="2" width="27.83203125" bestFit="1" customWidth="1"/>
    <col min="6" max="6" width="6.83203125" bestFit="1" customWidth="1"/>
    <col min="7" max="7" width="11.83203125" bestFit="1" customWidth="1"/>
    <col min="8" max="8" width="14.5" style="18" bestFit="1" customWidth="1"/>
    <col min="9" max="9" width="11" bestFit="1" customWidth="1"/>
    <col min="10" max="10" width="7.1640625" customWidth="1"/>
    <col min="11" max="11" width="9.83203125" bestFit="1" customWidth="1"/>
    <col min="12" max="12" width="9.5" customWidth="1"/>
    <col min="13" max="13" width="13.6640625" customWidth="1"/>
    <col min="16" max="16" width="21.6640625" customWidth="1"/>
    <col min="17" max="17" width="17.83203125" customWidth="1"/>
    <col min="18" max="18" width="11.6640625" customWidth="1"/>
    <col min="20" max="20" width="27.1640625" customWidth="1"/>
    <col min="21" max="21" width="14.6640625" bestFit="1" customWidth="1"/>
    <col min="22" max="22" width="14.1640625" customWidth="1"/>
  </cols>
  <sheetData>
    <row r="1" spans="1:23" ht="49" thickBot="1" x14ac:dyDescent="0.25">
      <c r="A1" s="73" t="s">
        <v>91</v>
      </c>
      <c r="B1" s="73" t="s">
        <v>90</v>
      </c>
      <c r="C1" s="59" t="s">
        <v>89</v>
      </c>
      <c r="D1" s="59" t="s">
        <v>88</v>
      </c>
      <c r="E1" s="59" t="s">
        <v>87</v>
      </c>
      <c r="F1" s="59" t="s">
        <v>86</v>
      </c>
      <c r="G1" s="59" t="s">
        <v>85</v>
      </c>
      <c r="H1" s="60" t="s">
        <v>84</v>
      </c>
      <c r="I1" s="59" t="s">
        <v>188</v>
      </c>
      <c r="J1" s="58" t="s">
        <v>82</v>
      </c>
      <c r="K1" s="54" t="s">
        <v>81</v>
      </c>
      <c r="L1" s="72" t="s">
        <v>80</v>
      </c>
      <c r="M1" s="72" t="s">
        <v>79</v>
      </c>
      <c r="N1" s="54" t="s">
        <v>21</v>
      </c>
      <c r="P1" s="71" t="s">
        <v>78</v>
      </c>
      <c r="Q1" s="71"/>
      <c r="R1" s="71"/>
      <c r="S1" s="71"/>
      <c r="T1" s="70" t="s">
        <v>187</v>
      </c>
      <c r="U1" s="38"/>
      <c r="V1" s="38"/>
      <c r="W1" s="38"/>
    </row>
    <row r="2" spans="1:23" x14ac:dyDescent="0.2">
      <c r="A2" s="45">
        <v>36585</v>
      </c>
      <c r="B2" s="44" t="s">
        <v>186</v>
      </c>
      <c r="C2" s="42">
        <v>32</v>
      </c>
      <c r="D2" s="42">
        <v>51.5</v>
      </c>
      <c r="E2" s="62">
        <v>0.47584590486996392</v>
      </c>
      <c r="F2" s="42">
        <v>14.24</v>
      </c>
      <c r="G2" s="33">
        <v>0.44500000000000001</v>
      </c>
      <c r="H2" s="32">
        <v>1728000000</v>
      </c>
      <c r="I2" s="36">
        <v>1</v>
      </c>
      <c r="J2" s="23">
        <v>5</v>
      </c>
      <c r="K2" s="22">
        <v>206.253006</v>
      </c>
      <c r="L2" s="21">
        <v>5.0990177360214209E-3</v>
      </c>
      <c r="M2" s="21">
        <v>0.47074688713394253</v>
      </c>
      <c r="N2" s="61">
        <v>1.2043868143250087E-3</v>
      </c>
      <c r="P2" t="s">
        <v>76</v>
      </c>
      <c r="S2" s="38"/>
      <c r="W2" s="38"/>
    </row>
    <row r="3" spans="1:23" ht="17" thickBot="1" x14ac:dyDescent="0.25">
      <c r="A3" s="45">
        <v>36666</v>
      </c>
      <c r="B3" s="44" t="s">
        <v>185</v>
      </c>
      <c r="C3" s="42">
        <v>155</v>
      </c>
      <c r="D3" s="42">
        <v>152</v>
      </c>
      <c r="E3" s="62">
        <v>-1.9544596072970283E-2</v>
      </c>
      <c r="F3" s="42">
        <v>41.5</v>
      </c>
      <c r="G3" s="33">
        <v>0.26774193548387099</v>
      </c>
      <c r="H3" s="32">
        <v>434000000</v>
      </c>
      <c r="I3" s="36">
        <v>1</v>
      </c>
      <c r="J3" s="23">
        <v>7</v>
      </c>
      <c r="K3" s="22">
        <v>205.621994</v>
      </c>
      <c r="L3" s="21">
        <v>-1.6610460320627237E-2</v>
      </c>
      <c r="M3" s="21">
        <v>-2.9341357523430464E-3</v>
      </c>
      <c r="N3" s="61">
        <v>1.9094480591752864E-3</v>
      </c>
      <c r="S3" s="41"/>
      <c r="T3" s="38"/>
      <c r="U3" s="38"/>
      <c r="V3" s="38"/>
      <c r="W3" s="38"/>
    </row>
    <row r="4" spans="1:23" x14ac:dyDescent="0.2">
      <c r="A4" s="45">
        <v>36780</v>
      </c>
      <c r="B4" s="44" t="s">
        <v>184</v>
      </c>
      <c r="C4" s="42">
        <v>52</v>
      </c>
      <c r="D4" s="42">
        <v>57.5</v>
      </c>
      <c r="E4" s="62">
        <v>0.10054122922187746</v>
      </c>
      <c r="F4" s="42">
        <v>23.4</v>
      </c>
      <c r="G4" s="33">
        <v>0.44999999999999996</v>
      </c>
      <c r="H4" s="32">
        <v>748800000</v>
      </c>
      <c r="I4" s="36">
        <v>1</v>
      </c>
      <c r="J4" s="23">
        <v>4</v>
      </c>
      <c r="K4" s="22">
        <v>235.544006</v>
      </c>
      <c r="L4" s="21">
        <v>2.2314088209058913E-3</v>
      </c>
      <c r="M4" s="21">
        <v>9.8309820400971568E-2</v>
      </c>
      <c r="N4" s="61">
        <v>1.1273184070846886E-3</v>
      </c>
      <c r="P4" s="50"/>
      <c r="Q4" s="50" t="s">
        <v>72</v>
      </c>
      <c r="R4" s="50" t="s">
        <v>71</v>
      </c>
      <c r="S4" s="41"/>
      <c r="T4" s="69"/>
      <c r="U4" s="69"/>
      <c r="V4" s="69"/>
      <c r="W4" s="38"/>
    </row>
    <row r="5" spans="1:23" x14ac:dyDescent="0.2">
      <c r="A5" s="45">
        <v>37043</v>
      </c>
      <c r="B5" s="44" t="s">
        <v>183</v>
      </c>
      <c r="C5" s="42">
        <v>12</v>
      </c>
      <c r="D5" s="42">
        <v>12</v>
      </c>
      <c r="E5" s="62">
        <v>0</v>
      </c>
      <c r="F5" s="42">
        <v>8</v>
      </c>
      <c r="G5" s="33">
        <v>0.66666666666666663</v>
      </c>
      <c r="H5" s="32">
        <v>39175800</v>
      </c>
      <c r="I5" s="36">
        <v>1</v>
      </c>
      <c r="J5" s="23">
        <v>2</v>
      </c>
      <c r="K5" s="22">
        <v>207.45399499999999</v>
      </c>
      <c r="L5" s="21">
        <v>2.1183546683519361E-3</v>
      </c>
      <c r="M5" s="21">
        <v>-2.1183546683519361E-3</v>
      </c>
      <c r="N5" s="61">
        <v>6.25529546556282E-4</v>
      </c>
      <c r="P5" s="41" t="s">
        <v>21</v>
      </c>
      <c r="Q5" s="41">
        <v>41.272649032258073</v>
      </c>
      <c r="R5" s="41">
        <v>39.29849462365592</v>
      </c>
      <c r="S5" s="41"/>
      <c r="T5" s="41"/>
      <c r="U5" s="41"/>
      <c r="V5" s="41"/>
      <c r="W5" s="38"/>
    </row>
    <row r="6" spans="1:23" x14ac:dyDescent="0.2">
      <c r="A6" s="45">
        <v>37060</v>
      </c>
      <c r="B6" s="44" t="s">
        <v>182</v>
      </c>
      <c r="C6" s="42">
        <v>69</v>
      </c>
      <c r="D6" s="42">
        <v>69</v>
      </c>
      <c r="E6" s="62">
        <v>0</v>
      </c>
      <c r="F6" s="42">
        <v>43.45</v>
      </c>
      <c r="G6" s="33">
        <v>0.6297101449275363</v>
      </c>
      <c r="H6" s="32">
        <v>21304440000</v>
      </c>
      <c r="I6" s="36">
        <v>1</v>
      </c>
      <c r="J6" s="23">
        <v>29</v>
      </c>
      <c r="K6" s="22">
        <v>197.61000100000001</v>
      </c>
      <c r="L6" s="21">
        <v>-5.3118322021384722E-4</v>
      </c>
      <c r="M6" s="21">
        <v>5.3118322021384722E-4</v>
      </c>
      <c r="N6" s="61">
        <v>-2.1035987408875103E-4</v>
      </c>
      <c r="P6" s="41" t="s">
        <v>17</v>
      </c>
      <c r="Q6" s="41">
        <v>1096.9148440511512</v>
      </c>
      <c r="R6" s="41">
        <v>982.13135205703577</v>
      </c>
      <c r="S6" s="38"/>
      <c r="T6" s="41"/>
      <c r="U6" s="41"/>
      <c r="V6" s="41"/>
      <c r="W6" s="38"/>
    </row>
    <row r="7" spans="1:23" x14ac:dyDescent="0.2">
      <c r="A7" s="45">
        <v>37063</v>
      </c>
      <c r="B7" s="44" t="s">
        <v>181</v>
      </c>
      <c r="C7" s="42">
        <v>26</v>
      </c>
      <c r="D7" s="42">
        <v>26</v>
      </c>
      <c r="E7" s="62">
        <v>0</v>
      </c>
      <c r="F7" s="42">
        <v>27.25</v>
      </c>
      <c r="G7" s="33">
        <v>1.0480769230769231</v>
      </c>
      <c r="H7" s="32">
        <v>523900000</v>
      </c>
      <c r="I7" s="36">
        <v>1</v>
      </c>
      <c r="J7" s="23">
        <v>76</v>
      </c>
      <c r="K7" s="22">
        <v>196.67100500000001</v>
      </c>
      <c r="L7" s="21">
        <v>-7.8300576299459735E-3</v>
      </c>
      <c r="M7" s="21">
        <v>7.8300576299459735E-3</v>
      </c>
      <c r="N7" s="61">
        <v>-1.2610592258286393E-3</v>
      </c>
      <c r="P7" s="41" t="s">
        <v>63</v>
      </c>
      <c r="Q7" s="41">
        <v>93</v>
      </c>
      <c r="R7" s="41">
        <v>93</v>
      </c>
      <c r="S7" s="38"/>
      <c r="T7" s="41"/>
      <c r="U7" s="41"/>
      <c r="V7" s="41"/>
      <c r="W7" s="38"/>
    </row>
    <row r="8" spans="1:23" x14ac:dyDescent="0.2">
      <c r="A8" s="37">
        <v>37074</v>
      </c>
      <c r="B8" s="36" t="s">
        <v>180</v>
      </c>
      <c r="C8" s="34">
        <v>10</v>
      </c>
      <c r="D8" s="34">
        <v>10.41</v>
      </c>
      <c r="E8" s="62">
        <v>4.0181789632831762E-2</v>
      </c>
      <c r="F8" s="34">
        <v>6.92</v>
      </c>
      <c r="G8" s="33">
        <v>0.69199999999999995</v>
      </c>
      <c r="H8" s="32">
        <v>215000000</v>
      </c>
      <c r="I8" s="36">
        <v>1</v>
      </c>
      <c r="J8" s="23">
        <v>19</v>
      </c>
      <c r="K8" s="22">
        <v>195.27900700000001</v>
      </c>
      <c r="L8" s="21">
        <v>5.561387892318909E-3</v>
      </c>
      <c r="M8" s="21">
        <v>3.4620401740512854E-2</v>
      </c>
      <c r="N8" s="61">
        <v>-1.2412448735208094E-3</v>
      </c>
      <c r="P8" s="41" t="s">
        <v>60</v>
      </c>
      <c r="Q8" s="41">
        <v>0.99185222936106365</v>
      </c>
      <c r="R8" s="41"/>
      <c r="S8" s="38"/>
      <c r="T8" s="41"/>
      <c r="U8" s="41"/>
      <c r="V8" s="41"/>
      <c r="W8" s="38"/>
    </row>
    <row r="9" spans="1:23" x14ac:dyDescent="0.2">
      <c r="A9" s="37">
        <v>37972</v>
      </c>
      <c r="B9" s="36" t="s">
        <v>179</v>
      </c>
      <c r="C9" s="34">
        <v>32</v>
      </c>
      <c r="D9" s="34">
        <v>33.5</v>
      </c>
      <c r="E9" s="62">
        <v>4.5809536031294201E-2</v>
      </c>
      <c r="F9" s="34">
        <v>24.22</v>
      </c>
      <c r="G9" s="33">
        <v>0.75687499999999996</v>
      </c>
      <c r="H9" s="32">
        <v>250000000</v>
      </c>
      <c r="I9" s="36">
        <v>1</v>
      </c>
      <c r="J9" s="23">
        <v>10</v>
      </c>
      <c r="K9" s="22">
        <v>166.39999399999999</v>
      </c>
      <c r="L9" s="21">
        <v>-1.5012764207323946E-3</v>
      </c>
      <c r="M9" s="21">
        <v>4.7310812452026597E-2</v>
      </c>
      <c r="N9" s="61">
        <v>1.3062641378042677E-3</v>
      </c>
      <c r="P9" s="41" t="s">
        <v>57</v>
      </c>
      <c r="Q9" s="41">
        <v>0</v>
      </c>
      <c r="R9" s="41"/>
      <c r="S9" s="38"/>
      <c r="T9" s="41"/>
      <c r="U9" s="41"/>
      <c r="V9" s="41"/>
      <c r="W9" s="38"/>
    </row>
    <row r="10" spans="1:23" x14ac:dyDescent="0.2">
      <c r="A10" s="48">
        <v>38056</v>
      </c>
      <c r="B10" s="47" t="s">
        <v>178</v>
      </c>
      <c r="C10" s="46">
        <v>10</v>
      </c>
      <c r="D10" s="46">
        <v>11.4</v>
      </c>
      <c r="E10" s="62">
        <v>0.13102826240640419</v>
      </c>
      <c r="F10" s="46">
        <v>4.2699999999999996</v>
      </c>
      <c r="G10" s="33">
        <v>0.42699999999999994</v>
      </c>
      <c r="H10" s="32">
        <v>243000000</v>
      </c>
      <c r="I10" s="36">
        <v>1</v>
      </c>
      <c r="J10" s="23">
        <v>9</v>
      </c>
      <c r="K10" s="22">
        <v>201.36999499999999</v>
      </c>
      <c r="L10" s="21">
        <v>-1.0128810305176553E-2</v>
      </c>
      <c r="M10" s="21">
        <v>0.14115707271158073</v>
      </c>
      <c r="N10" s="61">
        <v>8.1452077735399715E-4</v>
      </c>
      <c r="P10" s="41" t="s">
        <v>54</v>
      </c>
      <c r="Q10" s="41">
        <v>92</v>
      </c>
      <c r="R10" s="41"/>
      <c r="S10" s="38"/>
      <c r="T10" s="41"/>
      <c r="U10" s="41"/>
      <c r="V10" s="41"/>
      <c r="W10" s="38"/>
    </row>
    <row r="11" spans="1:23" x14ac:dyDescent="0.2">
      <c r="A11" s="48">
        <v>38070</v>
      </c>
      <c r="B11" s="47" t="s">
        <v>177</v>
      </c>
      <c r="C11" s="46">
        <v>41</v>
      </c>
      <c r="D11" s="46">
        <v>51</v>
      </c>
      <c r="E11" s="62">
        <v>0.21825356602001797</v>
      </c>
      <c r="F11" s="46">
        <v>52.28</v>
      </c>
      <c r="G11" s="33">
        <v>1.2751219512195122</v>
      </c>
      <c r="H11" s="32">
        <v>2619490000</v>
      </c>
      <c r="I11" s="36">
        <v>1</v>
      </c>
      <c r="J11" s="23">
        <v>99</v>
      </c>
      <c r="K11" s="22">
        <v>191.91000399999999</v>
      </c>
      <c r="L11" s="21">
        <v>-1.1457192943967619E-3</v>
      </c>
      <c r="M11" s="21">
        <v>0.21939928531441474</v>
      </c>
      <c r="N11" s="61">
        <v>-6.9185309472989925E-4</v>
      </c>
      <c r="P11" s="41" t="s">
        <v>51</v>
      </c>
      <c r="Q11" s="41">
        <v>4.2480472446120547</v>
      </c>
      <c r="R11" s="41"/>
      <c r="S11" s="38"/>
      <c r="T11" s="41"/>
      <c r="U11" s="41"/>
      <c r="V11" s="41"/>
      <c r="W11" s="38"/>
    </row>
    <row r="12" spans="1:23" x14ac:dyDescent="0.2">
      <c r="A12" s="48">
        <v>38072</v>
      </c>
      <c r="B12" s="47" t="s">
        <v>176</v>
      </c>
      <c r="C12" s="46">
        <v>20</v>
      </c>
      <c r="D12" s="46">
        <v>19.899999999999999</v>
      </c>
      <c r="E12" s="62">
        <v>-5.0125418235443982E-3</v>
      </c>
      <c r="F12" s="46">
        <v>8.3699999999999992</v>
      </c>
      <c r="G12" s="33">
        <v>0.41849999999999998</v>
      </c>
      <c r="H12" s="32">
        <v>182000000</v>
      </c>
      <c r="I12" s="36">
        <v>1</v>
      </c>
      <c r="J12" s="23">
        <v>4</v>
      </c>
      <c r="K12" s="22">
        <v>193.03999300000001</v>
      </c>
      <c r="L12" s="21">
        <v>4.1527676174926663E-3</v>
      </c>
      <c r="M12" s="21">
        <v>-9.1653094410370645E-3</v>
      </c>
      <c r="N12" s="61">
        <v>-7.4820491095838678E-4</v>
      </c>
      <c r="P12" s="41" t="s">
        <v>48</v>
      </c>
      <c r="Q12" s="41">
        <v>2.5777490275700359E-5</v>
      </c>
      <c r="R12" s="41"/>
      <c r="S12" s="38"/>
      <c r="T12" s="41"/>
      <c r="U12" s="41"/>
      <c r="V12" s="41"/>
      <c r="W12" s="38"/>
    </row>
    <row r="13" spans="1:23" x14ac:dyDescent="0.2">
      <c r="A13" s="48">
        <v>38078</v>
      </c>
      <c r="B13" s="47" t="s">
        <v>175</v>
      </c>
      <c r="C13" s="46">
        <v>130</v>
      </c>
      <c r="D13" s="46">
        <v>126.5</v>
      </c>
      <c r="E13" s="62">
        <v>-2.7292142288007512E-2</v>
      </c>
      <c r="F13" s="46">
        <v>91.54</v>
      </c>
      <c r="G13" s="33">
        <v>0.70415384615384624</v>
      </c>
      <c r="H13" s="32">
        <v>2212600000</v>
      </c>
      <c r="I13" s="36">
        <v>1</v>
      </c>
      <c r="J13" s="23">
        <v>163</v>
      </c>
      <c r="K13" s="22">
        <v>193.449997</v>
      </c>
      <c r="L13" s="21">
        <v>-1.6528437168825583E-3</v>
      </c>
      <c r="M13" s="21">
        <v>-2.5639298571124954E-2</v>
      </c>
      <c r="N13" s="61">
        <v>-7.5184702963642259E-4</v>
      </c>
      <c r="P13" s="41" t="s">
        <v>45</v>
      </c>
      <c r="Q13" s="41">
        <v>2.3675657702237873</v>
      </c>
      <c r="R13" s="41"/>
      <c r="S13" s="38"/>
      <c r="T13" s="41"/>
      <c r="U13" s="41"/>
      <c r="V13" s="41"/>
      <c r="W13" s="38"/>
    </row>
    <row r="14" spans="1:23" x14ac:dyDescent="0.2">
      <c r="A14" s="48">
        <v>38114</v>
      </c>
      <c r="B14" s="47" t="s">
        <v>174</v>
      </c>
      <c r="C14" s="46">
        <v>7</v>
      </c>
      <c r="D14" s="46">
        <v>6.8</v>
      </c>
      <c r="E14" s="62">
        <v>-2.8987536873252298E-2</v>
      </c>
      <c r="F14" s="46">
        <v>2.82</v>
      </c>
      <c r="G14" s="33">
        <v>0.40285714285714286</v>
      </c>
      <c r="H14" s="32">
        <v>49000000</v>
      </c>
      <c r="I14" s="36">
        <v>1</v>
      </c>
      <c r="J14" s="23">
        <v>10</v>
      </c>
      <c r="K14" s="22">
        <v>188.13000500000001</v>
      </c>
      <c r="L14" s="21">
        <v>-1.6239097313425738E-2</v>
      </c>
      <c r="M14" s="21">
        <v>-1.274843955982656E-2</v>
      </c>
      <c r="N14" s="61">
        <v>-1.7567018488642001E-3</v>
      </c>
      <c r="P14" s="41" t="s">
        <v>42</v>
      </c>
      <c r="Q14" s="41">
        <v>5.1554980551400717E-5</v>
      </c>
      <c r="R14" s="41"/>
      <c r="S14" s="38"/>
      <c r="T14" s="41"/>
      <c r="U14" s="41"/>
      <c r="V14" s="41"/>
      <c r="W14" s="38"/>
    </row>
    <row r="15" spans="1:23" ht="17" thickBot="1" x14ac:dyDescent="0.25">
      <c r="A15" s="48">
        <v>38131</v>
      </c>
      <c r="B15" s="47" t="s">
        <v>173</v>
      </c>
      <c r="C15" s="46">
        <v>25</v>
      </c>
      <c r="D15" s="46">
        <v>26.3</v>
      </c>
      <c r="E15" s="62">
        <v>5.0693114315518165E-2</v>
      </c>
      <c r="F15" s="46">
        <v>18.8</v>
      </c>
      <c r="G15" s="33">
        <v>0.752</v>
      </c>
      <c r="H15" s="32">
        <v>1288000000</v>
      </c>
      <c r="I15" s="36">
        <v>1</v>
      </c>
      <c r="J15" s="23">
        <v>12</v>
      </c>
      <c r="K15" s="22">
        <v>189.08000200000001</v>
      </c>
      <c r="L15" s="21">
        <v>1.1275488830803326E-2</v>
      </c>
      <c r="M15" s="21">
        <v>3.9417625484714836E-2</v>
      </c>
      <c r="N15" s="61">
        <v>-8.1589890854352916E-4</v>
      </c>
      <c r="P15" s="40" t="s">
        <v>39</v>
      </c>
      <c r="Q15" s="40">
        <v>2.6303296083162864</v>
      </c>
      <c r="R15" s="40"/>
      <c r="S15" s="38"/>
      <c r="T15" s="41"/>
      <c r="U15" s="41"/>
      <c r="V15" s="41"/>
      <c r="W15" s="38"/>
    </row>
    <row r="16" spans="1:23" x14ac:dyDescent="0.2">
      <c r="A16" s="48">
        <v>38406</v>
      </c>
      <c r="B16" s="47" t="s">
        <v>172</v>
      </c>
      <c r="C16" s="46">
        <v>9</v>
      </c>
      <c r="D16" s="46">
        <v>9.2034000000000002</v>
      </c>
      <c r="E16" s="62">
        <v>2.2348403663761767E-2</v>
      </c>
      <c r="F16" s="46">
        <v>6.12</v>
      </c>
      <c r="G16" s="33">
        <v>0.68</v>
      </c>
      <c r="H16" s="32">
        <v>80533800</v>
      </c>
      <c r="I16" s="36">
        <v>1</v>
      </c>
      <c r="J16" s="23">
        <v>1</v>
      </c>
      <c r="K16" s="22">
        <v>253.08999600000001</v>
      </c>
      <c r="L16" s="21">
        <v>-6.3200223798169999E-4</v>
      </c>
      <c r="M16" s="21">
        <v>2.2980405901743467E-2</v>
      </c>
      <c r="N16" s="61">
        <v>1.1692360981294309E-3</v>
      </c>
      <c r="P16" s="38"/>
      <c r="Q16" s="39"/>
      <c r="R16" s="38"/>
      <c r="S16" s="38"/>
      <c r="T16" s="38"/>
      <c r="U16" s="38"/>
      <c r="V16" s="38"/>
      <c r="W16" s="38"/>
    </row>
    <row r="17" spans="1:21" x14ac:dyDescent="0.2">
      <c r="A17" s="48">
        <v>38408</v>
      </c>
      <c r="B17" s="47" t="s">
        <v>171</v>
      </c>
      <c r="C17" s="46">
        <v>115</v>
      </c>
      <c r="D17" s="46">
        <v>135</v>
      </c>
      <c r="E17" s="62">
        <v>0.16034265007517948</v>
      </c>
      <c r="F17" s="46">
        <v>92.5</v>
      </c>
      <c r="G17" s="33">
        <v>0.80434782608695654</v>
      </c>
      <c r="H17" s="32">
        <v>351900000</v>
      </c>
      <c r="I17" s="36">
        <v>1</v>
      </c>
      <c r="J17" s="23">
        <v>74</v>
      </c>
      <c r="K17" s="22">
        <v>258.92999300000002</v>
      </c>
      <c r="L17" s="21">
        <v>8.6885889352945785E-3</v>
      </c>
      <c r="M17" s="21">
        <v>0.15165406113988489</v>
      </c>
      <c r="N17" s="61">
        <v>1.4842125005947904E-3</v>
      </c>
      <c r="Q17" s="19"/>
    </row>
    <row r="18" spans="1:21" x14ac:dyDescent="0.2">
      <c r="A18" s="48">
        <v>38415</v>
      </c>
      <c r="B18" s="47" t="s">
        <v>170</v>
      </c>
      <c r="C18" s="46">
        <v>49</v>
      </c>
      <c r="D18" s="46">
        <v>57.065400000000004</v>
      </c>
      <c r="E18" s="62">
        <v>0.15237768042088259</v>
      </c>
      <c r="F18" s="46">
        <v>32.1</v>
      </c>
      <c r="G18" s="33">
        <v>0.65510204081632661</v>
      </c>
      <c r="H18" s="32">
        <v>250065718</v>
      </c>
      <c r="I18" s="36">
        <v>1</v>
      </c>
      <c r="J18" s="23">
        <v>12</v>
      </c>
      <c r="K18" s="22">
        <v>263.79998799999998</v>
      </c>
      <c r="L18" s="21">
        <v>1.0326034645061998E-2</v>
      </c>
      <c r="M18" s="21">
        <v>0.14205164577582061</v>
      </c>
      <c r="N18" s="61">
        <v>1.1097681197916574E-3</v>
      </c>
      <c r="P18" s="39" t="s">
        <v>35</v>
      </c>
      <c r="Q18" s="19"/>
    </row>
    <row r="19" spans="1:21" x14ac:dyDescent="0.2">
      <c r="A19" s="48">
        <v>38464</v>
      </c>
      <c r="B19" s="47" t="s">
        <v>169</v>
      </c>
      <c r="C19" s="46">
        <v>21.5</v>
      </c>
      <c r="D19" s="46">
        <v>21.2</v>
      </c>
      <c r="E19" s="62">
        <v>-1.4051753455650415E-2</v>
      </c>
      <c r="F19" s="46">
        <v>8.86</v>
      </c>
      <c r="G19" s="33">
        <v>0.41209302325581393</v>
      </c>
      <c r="H19" s="32">
        <v>704125000</v>
      </c>
      <c r="I19" s="36">
        <v>1</v>
      </c>
      <c r="J19" s="23">
        <v>6</v>
      </c>
      <c r="K19" s="22">
        <v>255.070007</v>
      </c>
      <c r="L19" s="21">
        <v>8.6625418303775212E-3</v>
      </c>
      <c r="M19" s="21">
        <v>-2.2714295286027936E-2</v>
      </c>
      <c r="N19" s="61">
        <v>-2.8684586716279273E-4</v>
      </c>
      <c r="P19" s="19"/>
      <c r="Q19" s="19"/>
    </row>
    <row r="20" spans="1:21" x14ac:dyDescent="0.2">
      <c r="A20" s="48">
        <v>38475</v>
      </c>
      <c r="B20" s="47" t="s">
        <v>168</v>
      </c>
      <c r="C20" s="46">
        <v>53</v>
      </c>
      <c r="D20" s="46">
        <v>54</v>
      </c>
      <c r="E20" s="62">
        <v>1.8692133012152546E-2</v>
      </c>
      <c r="F20" s="46">
        <v>35</v>
      </c>
      <c r="G20" s="33">
        <v>0.660377358490566</v>
      </c>
      <c r="H20" s="32">
        <v>324360000</v>
      </c>
      <c r="I20" s="36">
        <v>1</v>
      </c>
      <c r="J20" s="23">
        <v>15</v>
      </c>
      <c r="K20" s="22">
        <v>246.36000100000001</v>
      </c>
      <c r="L20" s="21">
        <v>4.8420455615269904E-3</v>
      </c>
      <c r="M20" s="21">
        <v>1.3850087450625555E-2</v>
      </c>
      <c r="N20" s="61">
        <v>-1.2556390508176214E-3</v>
      </c>
      <c r="P20" s="19"/>
      <c r="Q20" s="19"/>
    </row>
    <row r="21" spans="1:21" x14ac:dyDescent="0.2">
      <c r="A21" s="48">
        <v>38484</v>
      </c>
      <c r="B21" s="47" t="s">
        <v>167</v>
      </c>
      <c r="C21" s="46">
        <v>29</v>
      </c>
      <c r="D21" s="46">
        <v>29.095700000000001</v>
      </c>
      <c r="E21" s="62">
        <v>3.2945669494301114E-3</v>
      </c>
      <c r="F21" s="46">
        <v>15.61</v>
      </c>
      <c r="G21" s="33">
        <v>0.53827586206896549</v>
      </c>
      <c r="H21" s="32">
        <v>734570000</v>
      </c>
      <c r="I21" s="36">
        <v>1</v>
      </c>
      <c r="J21" s="23">
        <v>0</v>
      </c>
      <c r="K21" s="22">
        <v>252.529999</v>
      </c>
      <c r="L21" s="21">
        <v>-7.9211213792865841E-5</v>
      </c>
      <c r="M21" s="21">
        <v>3.3737781632229773E-3</v>
      </c>
      <c r="N21" s="61">
        <v>-1.1994271516755927E-3</v>
      </c>
      <c r="R21" s="19"/>
      <c r="S21" s="19"/>
    </row>
    <row r="22" spans="1:21" x14ac:dyDescent="0.2">
      <c r="A22" s="48">
        <v>38492</v>
      </c>
      <c r="B22" s="47" t="s">
        <v>166</v>
      </c>
      <c r="C22" s="46">
        <v>8</v>
      </c>
      <c r="D22" s="46">
        <v>8.5</v>
      </c>
      <c r="E22" s="62">
        <v>6.062462181643484E-2</v>
      </c>
      <c r="F22" s="46">
        <v>6.42</v>
      </c>
      <c r="G22" s="33">
        <v>0.80249999999999999</v>
      </c>
      <c r="H22" s="32">
        <v>64000000</v>
      </c>
      <c r="I22" s="36">
        <v>1</v>
      </c>
      <c r="J22" s="23">
        <v>51</v>
      </c>
      <c r="K22" s="22">
        <v>251.990005</v>
      </c>
      <c r="L22" s="21">
        <v>1.44981185747941E-2</v>
      </c>
      <c r="M22" s="21">
        <v>4.6126503241640741E-2</v>
      </c>
      <c r="N22" s="61">
        <v>-1.2660552304713052E-4</v>
      </c>
      <c r="R22" s="19"/>
      <c r="S22" s="19"/>
    </row>
    <row r="23" spans="1:21" x14ac:dyDescent="0.2">
      <c r="A23" s="48">
        <v>38496</v>
      </c>
      <c r="B23" s="47" t="s">
        <v>165</v>
      </c>
      <c r="C23" s="46">
        <v>40</v>
      </c>
      <c r="D23" s="46">
        <v>42</v>
      </c>
      <c r="E23" s="62">
        <v>4.8790164169432049E-2</v>
      </c>
      <c r="F23" s="46">
        <v>31.7</v>
      </c>
      <c r="G23" s="33">
        <v>0.79249999999999998</v>
      </c>
      <c r="H23" s="32">
        <v>10000000</v>
      </c>
      <c r="I23" s="36">
        <v>1</v>
      </c>
      <c r="J23" s="23">
        <v>2</v>
      </c>
      <c r="K23" s="22">
        <v>255.66999799999999</v>
      </c>
      <c r="L23" s="21">
        <v>1.3150043282822672E-2</v>
      </c>
      <c r="M23" s="21">
        <v>3.564012088660938E-2</v>
      </c>
      <c r="N23" s="61">
        <v>4.9401167674651954E-4</v>
      </c>
      <c r="P23" s="30" t="s">
        <v>26</v>
      </c>
      <c r="Q23" s="29" t="s">
        <v>27</v>
      </c>
      <c r="R23" s="19"/>
      <c r="S23" s="19"/>
      <c r="T23" s="30" t="s">
        <v>26</v>
      </c>
      <c r="U23" s="29" t="s">
        <v>27</v>
      </c>
    </row>
    <row r="24" spans="1:21" x14ac:dyDescent="0.2">
      <c r="A24" s="48">
        <v>38504</v>
      </c>
      <c r="B24" s="47" t="s">
        <v>164</v>
      </c>
      <c r="C24" s="46">
        <v>64</v>
      </c>
      <c r="D24" s="46">
        <v>70</v>
      </c>
      <c r="E24" s="62">
        <v>8.9612158689687138E-2</v>
      </c>
      <c r="F24" s="46">
        <v>69.92</v>
      </c>
      <c r="G24" s="33">
        <v>1.0925</v>
      </c>
      <c r="H24" s="32">
        <v>1280000000</v>
      </c>
      <c r="I24" s="36">
        <v>1</v>
      </c>
      <c r="J24" s="23">
        <v>1</v>
      </c>
      <c r="K24" s="22">
        <v>261.790009</v>
      </c>
      <c r="L24" s="21">
        <v>1.5226234149074425E-4</v>
      </c>
      <c r="M24" s="21">
        <v>8.9459896348196399E-2</v>
      </c>
      <c r="N24" s="61">
        <v>8.2403558156521122E-4</v>
      </c>
      <c r="P24" s="11" t="s">
        <v>23</v>
      </c>
      <c r="Q24" s="27">
        <f>SUM(I2:I94)</f>
        <v>93</v>
      </c>
      <c r="R24" s="19"/>
      <c r="S24" s="19"/>
      <c r="T24" s="11" t="s">
        <v>23</v>
      </c>
      <c r="U24" s="27">
        <f>SUM(I2:I94)</f>
        <v>93</v>
      </c>
    </row>
    <row r="25" spans="1:21" x14ac:dyDescent="0.2">
      <c r="A25" s="48">
        <v>38509</v>
      </c>
      <c r="B25" s="47" t="s">
        <v>163</v>
      </c>
      <c r="C25" s="46">
        <v>28</v>
      </c>
      <c r="D25" s="46">
        <v>29.299199999999999</v>
      </c>
      <c r="E25" s="62">
        <v>4.5355701720797198E-2</v>
      </c>
      <c r="F25" s="46">
        <v>17.3</v>
      </c>
      <c r="G25" s="33">
        <v>0.61785714285714288</v>
      </c>
      <c r="H25" s="32">
        <v>109200000</v>
      </c>
      <c r="I25" s="36">
        <v>1</v>
      </c>
      <c r="J25" s="23">
        <v>16</v>
      </c>
      <c r="K25" s="22">
        <v>262.57998700000002</v>
      </c>
      <c r="L25" s="21">
        <v>-2.5075039216014183E-3</v>
      </c>
      <c r="M25" s="21">
        <v>4.7863205642398619E-2</v>
      </c>
      <c r="N25" s="61">
        <v>1.6879084413921493E-3</v>
      </c>
      <c r="P25" s="11" t="s">
        <v>21</v>
      </c>
      <c r="Q25" s="26">
        <f>AVERAGE(E2:E94)</f>
        <v>4.2763108621597101E-2</v>
      </c>
      <c r="R25" s="19"/>
      <c r="S25" s="19"/>
      <c r="T25" s="11" t="s">
        <v>21</v>
      </c>
      <c r="U25" s="26">
        <f>AVERAGE(M2:M94)</f>
        <v>4.2281640998676998E-2</v>
      </c>
    </row>
    <row r="26" spans="1:21" x14ac:dyDescent="0.2">
      <c r="A26" s="48">
        <v>38523</v>
      </c>
      <c r="B26" s="47" t="s">
        <v>162</v>
      </c>
      <c r="C26" s="46">
        <v>65</v>
      </c>
      <c r="D26" s="46">
        <v>66</v>
      </c>
      <c r="E26" s="62">
        <v>1.5267472130788381E-2</v>
      </c>
      <c r="F26" s="46">
        <v>43.37</v>
      </c>
      <c r="G26" s="33">
        <v>0.66723076923076918</v>
      </c>
      <c r="H26" s="32">
        <v>1300000000</v>
      </c>
      <c r="I26" s="36">
        <v>1</v>
      </c>
      <c r="J26" s="23">
        <v>9</v>
      </c>
      <c r="K26" s="22">
        <v>274.82998700000002</v>
      </c>
      <c r="L26" s="21">
        <v>9.6583901265059058E-3</v>
      </c>
      <c r="M26" s="21">
        <v>5.609082004282475E-3</v>
      </c>
      <c r="N26" s="61">
        <v>1.8236512830828691E-3</v>
      </c>
      <c r="P26" s="11" t="s">
        <v>19</v>
      </c>
      <c r="Q26" s="26">
        <f>MEDIAN(E2:E94)</f>
        <v>2.5595547188963723E-2</v>
      </c>
      <c r="R26" s="19"/>
      <c r="S26" s="19"/>
      <c r="T26" s="11" t="s">
        <v>19</v>
      </c>
      <c r="U26" s="26">
        <f>MEDIAN(M2:M94)</f>
        <v>2.2980405901743467E-2</v>
      </c>
    </row>
    <row r="27" spans="1:21" x14ac:dyDescent="0.2">
      <c r="A27" s="48">
        <v>38526</v>
      </c>
      <c r="B27" s="47" t="s">
        <v>161</v>
      </c>
      <c r="C27" s="46">
        <v>46</v>
      </c>
      <c r="D27" s="46">
        <v>47.5</v>
      </c>
      <c r="E27" s="62">
        <v>3.2088314551500449E-2</v>
      </c>
      <c r="F27" s="46">
        <v>37.9</v>
      </c>
      <c r="G27" s="33">
        <v>0.82391304347826089</v>
      </c>
      <c r="H27" s="32">
        <v>767280000</v>
      </c>
      <c r="I27" s="36">
        <v>1</v>
      </c>
      <c r="J27" s="23">
        <v>18</v>
      </c>
      <c r="K27" s="22">
        <v>278.20001200000002</v>
      </c>
      <c r="L27" s="21">
        <v>-1.1277284230543843E-2</v>
      </c>
      <c r="M27" s="21">
        <v>4.3365598782044296E-2</v>
      </c>
      <c r="N27" s="61">
        <v>1.709830515811547E-3</v>
      </c>
      <c r="P27" s="11" t="s">
        <v>17</v>
      </c>
      <c r="Q27" s="27">
        <f>_xlfn.VAR.P(E2:E94)</f>
        <v>6.4774280596723507E-3</v>
      </c>
      <c r="R27" s="19"/>
      <c r="S27" s="19"/>
      <c r="T27" s="11" t="s">
        <v>17</v>
      </c>
      <c r="U27" s="27">
        <f>_xlfn.VAR.P(M2:M94)</f>
        <v>6.5356418698004634E-3</v>
      </c>
    </row>
    <row r="28" spans="1:21" x14ac:dyDescent="0.2">
      <c r="A28" s="48">
        <v>38527</v>
      </c>
      <c r="B28" s="47" t="s">
        <v>160</v>
      </c>
      <c r="C28" s="46">
        <v>42</v>
      </c>
      <c r="D28" s="46">
        <v>44</v>
      </c>
      <c r="E28" s="62">
        <v>4.6520015634892907E-2</v>
      </c>
      <c r="F28" s="46">
        <v>12.73</v>
      </c>
      <c r="G28" s="33">
        <v>0.30309523809523808</v>
      </c>
      <c r="H28" s="32">
        <v>1305780000</v>
      </c>
      <c r="I28" s="36">
        <v>1</v>
      </c>
      <c r="J28" s="23">
        <v>3</v>
      </c>
      <c r="K28" s="22">
        <v>280.89999399999999</v>
      </c>
      <c r="L28" s="21">
        <v>1.5229163259556248E-2</v>
      </c>
      <c r="M28" s="21">
        <v>3.1290852375336659E-2</v>
      </c>
      <c r="N28" s="61">
        <v>1.4446437600552722E-3</v>
      </c>
      <c r="P28" s="11" t="s">
        <v>15</v>
      </c>
      <c r="Q28" s="27">
        <f>_xlfn.STDEV.P(E2:E94)</f>
        <v>8.0482470511735349E-2</v>
      </c>
      <c r="R28" s="19"/>
      <c r="S28" s="19"/>
      <c r="T28" s="11" t="s">
        <v>15</v>
      </c>
      <c r="U28" s="27">
        <f>_xlfn.STDEV.P(M2:M94)</f>
        <v>8.0843316791188516E-2</v>
      </c>
    </row>
    <row r="29" spans="1:21" x14ac:dyDescent="0.2">
      <c r="A29" s="48">
        <v>38530</v>
      </c>
      <c r="B29" s="47" t="s">
        <v>159</v>
      </c>
      <c r="C29" s="46">
        <v>45</v>
      </c>
      <c r="D29" s="46">
        <v>49.454999999999998</v>
      </c>
      <c r="E29" s="62">
        <v>9.4400675421484295E-2</v>
      </c>
      <c r="F29" s="46">
        <v>50.57</v>
      </c>
      <c r="G29" s="33">
        <v>1.1237777777777778</v>
      </c>
      <c r="H29" s="32">
        <v>9000000</v>
      </c>
      <c r="I29" s="36">
        <v>1</v>
      </c>
      <c r="J29" s="23">
        <v>1</v>
      </c>
      <c r="K29" s="22">
        <v>277.75</v>
      </c>
      <c r="L29" s="21">
        <v>1.1314411447648366E-2</v>
      </c>
      <c r="M29" s="21">
        <v>8.3086263973835922E-2</v>
      </c>
      <c r="N29" s="61">
        <v>1.6104111167135754E-3</v>
      </c>
      <c r="P29" s="11" t="s">
        <v>13</v>
      </c>
      <c r="Q29" s="26">
        <f>MAX(E2:E94)</f>
        <v>0.47584590486996392</v>
      </c>
      <c r="R29" s="19"/>
      <c r="S29" s="19"/>
      <c r="T29" s="11" t="s">
        <v>13</v>
      </c>
      <c r="U29" s="26">
        <f>MAX(M2:M94)</f>
        <v>0.47074688713394253</v>
      </c>
    </row>
    <row r="30" spans="1:21" x14ac:dyDescent="0.2">
      <c r="A30" s="48">
        <v>38537</v>
      </c>
      <c r="B30" s="47" t="s">
        <v>158</v>
      </c>
      <c r="C30" s="64">
        <v>33.15</v>
      </c>
      <c r="D30" s="46">
        <v>31</v>
      </c>
      <c r="E30" s="62">
        <v>-6.7055512146725255E-2</v>
      </c>
      <c r="F30" s="46"/>
      <c r="G30" s="33">
        <v>0</v>
      </c>
      <c r="H30" s="32">
        <v>205530000</v>
      </c>
      <c r="I30" s="36">
        <v>1</v>
      </c>
      <c r="J30" s="23">
        <v>5</v>
      </c>
      <c r="K30" s="22">
        <v>289.79998799999998</v>
      </c>
      <c r="L30" s="21">
        <v>1.2128575288625295E-2</v>
      </c>
      <c r="M30" s="21">
        <v>-7.9184087435350548E-2</v>
      </c>
      <c r="N30" s="61">
        <v>2.0177108941023124E-3</v>
      </c>
      <c r="P30" s="11" t="s">
        <v>11</v>
      </c>
      <c r="Q30" s="26">
        <f>MIN(E2:E94)</f>
        <v>-0.10536051565782628</v>
      </c>
      <c r="R30" s="19"/>
      <c r="S30" s="19"/>
      <c r="T30" s="11" t="s">
        <v>11</v>
      </c>
      <c r="U30" s="26">
        <f>MIN(M2:M94)</f>
        <v>-9.6388524133903447E-2</v>
      </c>
    </row>
    <row r="31" spans="1:21" x14ac:dyDescent="0.2">
      <c r="A31" s="48">
        <v>38586</v>
      </c>
      <c r="B31" s="47" t="s">
        <v>157</v>
      </c>
      <c r="C31" s="46">
        <v>30.9</v>
      </c>
      <c r="D31" s="46">
        <v>38.799999999999997</v>
      </c>
      <c r="E31" s="62">
        <v>0.22766406272552794</v>
      </c>
      <c r="F31" s="46">
        <v>19.7</v>
      </c>
      <c r="G31" s="33">
        <v>0.63754045307443363</v>
      </c>
      <c r="H31" s="32">
        <v>111240000</v>
      </c>
      <c r="I31" s="36">
        <v>1</v>
      </c>
      <c r="J31" s="23">
        <v>0</v>
      </c>
      <c r="K31" s="22">
        <v>312.86999500000002</v>
      </c>
      <c r="L31" s="21">
        <v>-1.024930127104569E-2</v>
      </c>
      <c r="M31" s="21">
        <v>0.23791336399657365</v>
      </c>
      <c r="N31" s="61">
        <v>1.1486953769376705E-3</v>
      </c>
      <c r="P31" s="11" t="s">
        <v>9</v>
      </c>
      <c r="Q31" s="25">
        <f>SKEW(E2:E94)</f>
        <v>2.1560335450510992</v>
      </c>
      <c r="R31" s="19"/>
      <c r="S31" s="19"/>
      <c r="T31" s="11" t="s">
        <v>9</v>
      </c>
      <c r="U31" s="25">
        <f>SKEW(M2:M94)</f>
        <v>2.1197189278154975</v>
      </c>
    </row>
    <row r="32" spans="1:21" x14ac:dyDescent="0.2">
      <c r="A32" s="37">
        <v>38610</v>
      </c>
      <c r="B32" s="36" t="s">
        <v>156</v>
      </c>
      <c r="C32" s="34">
        <v>11.5</v>
      </c>
      <c r="D32" s="34">
        <v>11.9002</v>
      </c>
      <c r="E32" s="62">
        <v>3.4799999999999998E-2</v>
      </c>
      <c r="F32" s="34">
        <v>9.43</v>
      </c>
      <c r="G32" s="33">
        <v>0.82</v>
      </c>
      <c r="H32" s="32">
        <v>34500000</v>
      </c>
      <c r="I32" s="36">
        <v>1</v>
      </c>
      <c r="J32" s="23">
        <v>0</v>
      </c>
      <c r="K32" s="22">
        <v>321.85000600000001</v>
      </c>
      <c r="L32" s="21">
        <v>1.9374749060471187E-2</v>
      </c>
      <c r="M32" s="21">
        <v>1.542525093952881E-2</v>
      </c>
      <c r="N32" s="61">
        <v>1.106363885829873E-3</v>
      </c>
      <c r="P32" s="4" t="s">
        <v>7</v>
      </c>
      <c r="Q32" s="20">
        <f>KURT(E2:E94)</f>
        <v>8.403355763808479</v>
      </c>
      <c r="R32" s="19"/>
      <c r="S32" s="19"/>
      <c r="T32" s="4" t="s">
        <v>7</v>
      </c>
      <c r="U32" s="20">
        <f>KURT(M2:M94)</f>
        <v>7.8825809116033128</v>
      </c>
    </row>
    <row r="33" spans="1:19" x14ac:dyDescent="0.2">
      <c r="A33" s="48">
        <v>38618</v>
      </c>
      <c r="B33" s="47" t="s">
        <v>155</v>
      </c>
      <c r="C33" s="46">
        <v>11</v>
      </c>
      <c r="D33" s="46">
        <v>10.5</v>
      </c>
      <c r="E33" s="62">
        <v>-4.6520015634892817E-2</v>
      </c>
      <c r="F33" s="46">
        <v>8.1</v>
      </c>
      <c r="G33" s="33">
        <v>0.73636363636363633</v>
      </c>
      <c r="H33" s="32">
        <v>23100000</v>
      </c>
      <c r="I33" s="36">
        <v>1</v>
      </c>
      <c r="J33" s="23">
        <v>8</v>
      </c>
      <c r="K33" s="22">
        <v>325.17999300000002</v>
      </c>
      <c r="L33" s="21">
        <v>-3.5473801508020754E-3</v>
      </c>
      <c r="M33" s="21">
        <v>-4.2972635484090742E-2</v>
      </c>
      <c r="N33" s="61">
        <v>1.2581605706657823E-3</v>
      </c>
      <c r="R33" s="19"/>
      <c r="S33" s="19"/>
    </row>
    <row r="34" spans="1:19" x14ac:dyDescent="0.2">
      <c r="A34" s="48">
        <v>38628</v>
      </c>
      <c r="B34" s="47" t="s">
        <v>154</v>
      </c>
      <c r="C34" s="46">
        <v>15</v>
      </c>
      <c r="D34" s="46">
        <v>15.5</v>
      </c>
      <c r="E34" s="62">
        <v>3.278982282299097E-2</v>
      </c>
      <c r="F34" s="46">
        <v>9.18</v>
      </c>
      <c r="G34" s="33">
        <v>0.61199999999999999</v>
      </c>
      <c r="H34" s="32">
        <v>60000000</v>
      </c>
      <c r="I34" s="36">
        <v>1</v>
      </c>
      <c r="J34" s="23">
        <v>9</v>
      </c>
      <c r="K34" s="22">
        <v>329.89001500000001</v>
      </c>
      <c r="L34" s="21">
        <v>-9.8660037764212935E-3</v>
      </c>
      <c r="M34" s="21">
        <v>4.2655826599412264E-2</v>
      </c>
      <c r="N34" s="61">
        <v>1.1222088583556964E-3</v>
      </c>
      <c r="R34" s="19"/>
      <c r="S34" s="19"/>
    </row>
    <row r="35" spans="1:19" x14ac:dyDescent="0.2">
      <c r="A35" s="48">
        <v>38637</v>
      </c>
      <c r="B35" s="47" t="s">
        <v>153</v>
      </c>
      <c r="C35" s="46">
        <v>30</v>
      </c>
      <c r="D35" s="46">
        <v>30.140999999999998</v>
      </c>
      <c r="E35" s="62">
        <v>4.6889894861314695E-3</v>
      </c>
      <c r="F35" s="46">
        <v>24.87</v>
      </c>
      <c r="G35" s="33">
        <v>0.82900000000000007</v>
      </c>
      <c r="H35" s="32">
        <v>79500000</v>
      </c>
      <c r="I35" s="36">
        <v>1</v>
      </c>
      <c r="J35" s="23">
        <v>27</v>
      </c>
      <c r="K35" s="22">
        <v>309.540009</v>
      </c>
      <c r="L35" s="21">
        <v>3.3858313569134248E-2</v>
      </c>
      <c r="M35" s="21">
        <v>-2.9169324083002778E-2</v>
      </c>
      <c r="N35" s="61">
        <v>-1.3499347594226401E-3</v>
      </c>
      <c r="R35" s="19"/>
      <c r="S35" s="19"/>
    </row>
    <row r="36" spans="1:19" x14ac:dyDescent="0.2">
      <c r="A36" s="48">
        <v>38646</v>
      </c>
      <c r="B36" s="47" t="s">
        <v>152</v>
      </c>
      <c r="C36" s="46">
        <v>44</v>
      </c>
      <c r="D36" s="46">
        <v>44.1</v>
      </c>
      <c r="E36" s="62">
        <v>2.2701485345390775E-3</v>
      </c>
      <c r="F36" s="46">
        <v>38.28</v>
      </c>
      <c r="G36" s="33">
        <v>0.87</v>
      </c>
      <c r="H36" s="32">
        <v>1503920000</v>
      </c>
      <c r="I36" s="36">
        <v>1</v>
      </c>
      <c r="J36" s="23">
        <v>10</v>
      </c>
      <c r="K36" s="22">
        <v>284.42001299999998</v>
      </c>
      <c r="L36" s="21">
        <v>-1.4807895388391768E-3</v>
      </c>
      <c r="M36" s="21">
        <v>3.7509380733782545E-3</v>
      </c>
      <c r="N36" s="61">
        <v>-2.4004907267095883E-3</v>
      </c>
      <c r="R36" s="19"/>
      <c r="S36" s="19"/>
    </row>
    <row r="37" spans="1:19" x14ac:dyDescent="0.2">
      <c r="A37" s="48">
        <v>38659</v>
      </c>
      <c r="B37" s="47" t="s">
        <v>151</v>
      </c>
      <c r="C37" s="46">
        <v>24.5</v>
      </c>
      <c r="D37" s="46">
        <v>25</v>
      </c>
      <c r="E37" s="62">
        <v>2.0202707317519469E-2</v>
      </c>
      <c r="F37" s="46">
        <v>5.07</v>
      </c>
      <c r="G37" s="33">
        <v>0.20693877551020409</v>
      </c>
      <c r="H37" s="32">
        <v>155085000</v>
      </c>
      <c r="I37" s="36">
        <v>1</v>
      </c>
      <c r="J37" s="23">
        <v>15</v>
      </c>
      <c r="K37" s="22">
        <v>310.89001500000001</v>
      </c>
      <c r="L37" s="21">
        <v>8.1073046972641553E-3</v>
      </c>
      <c r="M37" s="21">
        <v>1.2095402620255314E-2</v>
      </c>
      <c r="N37" s="61">
        <v>4.2679420582870603E-5</v>
      </c>
      <c r="R37" s="19"/>
      <c r="S37" s="19"/>
    </row>
    <row r="38" spans="1:19" x14ac:dyDescent="0.2">
      <c r="A38" s="48">
        <v>38670</v>
      </c>
      <c r="B38" s="47" t="s">
        <v>150</v>
      </c>
      <c r="C38" s="46">
        <v>56</v>
      </c>
      <c r="D38" s="46">
        <v>56.761600000000001</v>
      </c>
      <c r="E38" s="62">
        <v>1.3508350024792299E-2</v>
      </c>
      <c r="F38" s="46">
        <v>31.9</v>
      </c>
      <c r="G38" s="33">
        <v>0.56964285714285712</v>
      </c>
      <c r="H38" s="32">
        <v>554960000</v>
      </c>
      <c r="I38" s="36">
        <v>1</v>
      </c>
      <c r="J38" s="23">
        <v>0</v>
      </c>
      <c r="K38" s="22">
        <v>307.14001500000001</v>
      </c>
      <c r="L38" s="21">
        <v>-3.4327387888811937E-3</v>
      </c>
      <c r="M38" s="21">
        <v>1.6941088813673493E-2</v>
      </c>
      <c r="N38" s="61">
        <v>5.8371465913933127E-4</v>
      </c>
      <c r="R38" s="19"/>
      <c r="S38" s="19"/>
    </row>
    <row r="39" spans="1:19" x14ac:dyDescent="0.2">
      <c r="A39" s="48">
        <v>38673</v>
      </c>
      <c r="B39" s="47" t="s">
        <v>149</v>
      </c>
      <c r="C39" s="46">
        <v>30</v>
      </c>
      <c r="D39" s="46">
        <v>31.5</v>
      </c>
      <c r="E39" s="62">
        <v>4.8790164169432049E-2</v>
      </c>
      <c r="F39" s="46">
        <v>24.1</v>
      </c>
      <c r="G39" s="33">
        <v>0.80333333333333334</v>
      </c>
      <c r="H39" s="32">
        <v>135000000</v>
      </c>
      <c r="I39" s="36">
        <v>1</v>
      </c>
      <c r="J39" s="23">
        <v>31</v>
      </c>
      <c r="K39" s="22">
        <v>307.459991</v>
      </c>
      <c r="L39" s="21">
        <v>1.3582634827560794E-3</v>
      </c>
      <c r="M39" s="21">
        <v>4.7431900686675972E-2</v>
      </c>
      <c r="N39" s="61">
        <v>1.4431339792800324E-3</v>
      </c>
      <c r="P39" s="68" t="s">
        <v>148</v>
      </c>
      <c r="R39" s="19"/>
      <c r="S39" s="19"/>
    </row>
    <row r="40" spans="1:19" x14ac:dyDescent="0.2">
      <c r="A40" s="48">
        <v>38698</v>
      </c>
      <c r="B40" s="47" t="s">
        <v>147</v>
      </c>
      <c r="C40" s="46">
        <v>15</v>
      </c>
      <c r="D40" s="46">
        <v>13.5</v>
      </c>
      <c r="E40" s="62">
        <v>-0.10536051565782628</v>
      </c>
      <c r="F40" s="46">
        <v>7.51</v>
      </c>
      <c r="G40" s="33">
        <v>0.5006666666666667</v>
      </c>
      <c r="H40" s="32">
        <v>187950000</v>
      </c>
      <c r="I40" s="36">
        <v>1</v>
      </c>
      <c r="J40" s="23">
        <v>12</v>
      </c>
      <c r="K40" s="22">
        <v>328.61999500000002</v>
      </c>
      <c r="L40" s="21">
        <v>-8.9719915239228377E-3</v>
      </c>
      <c r="M40" s="21">
        <v>-9.6388524133903447E-2</v>
      </c>
      <c r="N40" s="61">
        <v>1.5811410305126251E-3</v>
      </c>
      <c r="P40" s="67" t="s">
        <v>146</v>
      </c>
      <c r="R40" s="19"/>
      <c r="S40" s="19"/>
    </row>
    <row r="41" spans="1:19" x14ac:dyDescent="0.2">
      <c r="A41" s="48">
        <v>38700</v>
      </c>
      <c r="B41" s="47" t="s">
        <v>145</v>
      </c>
      <c r="C41" s="46">
        <v>10</v>
      </c>
      <c r="D41" s="46">
        <v>9.9</v>
      </c>
      <c r="E41" s="62">
        <v>-1.0050335853501451E-2</v>
      </c>
      <c r="F41" s="46">
        <v>6.55</v>
      </c>
      <c r="G41" s="33">
        <v>0.65500000000000003</v>
      </c>
      <c r="H41" s="32">
        <v>75000000</v>
      </c>
      <c r="I41" s="36">
        <v>1</v>
      </c>
      <c r="J41" s="23">
        <v>3</v>
      </c>
      <c r="K41" s="22">
        <v>331.540009</v>
      </c>
      <c r="L41" s="21">
        <v>8.241904296613492E-3</v>
      </c>
      <c r="M41" s="21">
        <v>-1.8292240150114943E-2</v>
      </c>
      <c r="N41" s="61">
        <v>1.2945144266993671E-3</v>
      </c>
      <c r="R41" s="19"/>
      <c r="S41" s="19"/>
    </row>
    <row r="42" spans="1:19" x14ac:dyDescent="0.2">
      <c r="A42" s="48">
        <v>38756</v>
      </c>
      <c r="B42" s="47" t="s">
        <v>144</v>
      </c>
      <c r="C42" s="46">
        <v>73.849999999999994</v>
      </c>
      <c r="D42" s="46">
        <v>87</v>
      </c>
      <c r="E42" s="62">
        <v>0.16387210967719493</v>
      </c>
      <c r="F42" s="46">
        <v>55.02</v>
      </c>
      <c r="G42" s="33">
        <v>0.7450236966824646</v>
      </c>
      <c r="H42" s="32">
        <v>191818211.54999998</v>
      </c>
      <c r="I42" s="44">
        <v>1</v>
      </c>
      <c r="J42" s="23">
        <v>23</v>
      </c>
      <c r="K42" s="66">
        <v>350.63000499999998</v>
      </c>
      <c r="L42" s="21">
        <v>-2.6461430872945918E-3</v>
      </c>
      <c r="M42" s="21">
        <v>0.1665182527644895</v>
      </c>
      <c r="N42" s="65">
        <v>1.063814388557995E-3</v>
      </c>
      <c r="R42" s="19"/>
      <c r="S42" s="19"/>
    </row>
    <row r="43" spans="1:19" x14ac:dyDescent="0.2">
      <c r="A43" s="48">
        <v>38792</v>
      </c>
      <c r="B43" s="47" t="s">
        <v>143</v>
      </c>
      <c r="C43" s="46">
        <v>33</v>
      </c>
      <c r="D43" s="46">
        <v>36.799999999999997</v>
      </c>
      <c r="E43" s="62">
        <v>0.10899028370840488</v>
      </c>
      <c r="F43" s="46">
        <v>15.88</v>
      </c>
      <c r="G43" s="33">
        <v>0.48121212121212126</v>
      </c>
      <c r="H43" s="32">
        <v>165000000</v>
      </c>
      <c r="I43" s="36">
        <v>1</v>
      </c>
      <c r="J43" s="23">
        <v>12</v>
      </c>
      <c r="K43" s="22">
        <v>376.459991</v>
      </c>
      <c r="L43" s="21">
        <v>1.9406778354015438E-2</v>
      </c>
      <c r="M43" s="21">
        <v>8.9583505354389442E-2</v>
      </c>
      <c r="N43" s="61">
        <v>1.4225423212720096E-3</v>
      </c>
      <c r="R43" s="19"/>
      <c r="S43" s="19"/>
    </row>
    <row r="44" spans="1:19" x14ac:dyDescent="0.2">
      <c r="A44" s="48">
        <v>38818</v>
      </c>
      <c r="B44" s="47" t="s">
        <v>142</v>
      </c>
      <c r="C44" s="46">
        <v>20</v>
      </c>
      <c r="D44" s="46">
        <v>25.9</v>
      </c>
      <c r="E44" s="62">
        <v>0.25851069515150099</v>
      </c>
      <c r="F44" s="46">
        <v>16.600000000000001</v>
      </c>
      <c r="G44" s="33">
        <v>0.83000000000000007</v>
      </c>
      <c r="H44" s="32">
        <v>480000000</v>
      </c>
      <c r="I44" s="36">
        <v>1</v>
      </c>
      <c r="J44" s="23">
        <v>6</v>
      </c>
      <c r="K44" s="22">
        <v>403.82998700000002</v>
      </c>
      <c r="L44" s="21">
        <v>5.7397195893708237E-3</v>
      </c>
      <c r="M44" s="21">
        <v>0.25277097556213018</v>
      </c>
      <c r="N44" s="61">
        <v>1.492324359192097E-3</v>
      </c>
      <c r="R44" s="19"/>
      <c r="S44" s="19"/>
    </row>
    <row r="45" spans="1:19" x14ac:dyDescent="0.2">
      <c r="A45" s="48">
        <v>38827</v>
      </c>
      <c r="B45" s="47" t="s">
        <v>141</v>
      </c>
      <c r="C45" s="64">
        <v>17.5</v>
      </c>
      <c r="D45" s="46">
        <v>20.399999999999999</v>
      </c>
      <c r="E45" s="62">
        <v>0.15333401992070234</v>
      </c>
      <c r="F45" s="46">
        <v>13.54</v>
      </c>
      <c r="G45" s="33">
        <v>0.77371428571428569</v>
      </c>
      <c r="H45" s="32">
        <v>49875000</v>
      </c>
      <c r="I45" s="36">
        <v>1</v>
      </c>
      <c r="J45" s="23">
        <v>17</v>
      </c>
      <c r="K45" s="22">
        <v>415.20001200000002</v>
      </c>
      <c r="L45" s="21">
        <v>-2.7608441475476749E-2</v>
      </c>
      <c r="M45" s="21">
        <v>0.18094246139617909</v>
      </c>
      <c r="N45" s="61">
        <v>1.9377283844041477E-3</v>
      </c>
      <c r="R45" s="19"/>
      <c r="S45" s="19"/>
    </row>
    <row r="46" spans="1:19" x14ac:dyDescent="0.2">
      <c r="A46" s="48">
        <v>38828</v>
      </c>
      <c r="B46" s="47" t="s">
        <v>140</v>
      </c>
      <c r="C46" s="46">
        <v>95</v>
      </c>
      <c r="D46" s="46">
        <v>117</v>
      </c>
      <c r="E46" s="62">
        <v>0.20829704319721531</v>
      </c>
      <c r="F46" s="46">
        <v>13.76</v>
      </c>
      <c r="G46" s="33">
        <v>0.14484210526315788</v>
      </c>
      <c r="H46" s="32">
        <v>7087000000</v>
      </c>
      <c r="I46" s="36">
        <v>1</v>
      </c>
      <c r="J46" s="23">
        <v>10</v>
      </c>
      <c r="K46" s="22">
        <v>417.58999599999999</v>
      </c>
      <c r="L46" s="21">
        <v>1.8938907201782853E-3</v>
      </c>
      <c r="M46" s="21">
        <v>0.20640315247703703</v>
      </c>
      <c r="N46" s="61">
        <v>2.4353450807384205E-3</v>
      </c>
      <c r="R46" s="19"/>
      <c r="S46" s="19"/>
    </row>
    <row r="47" spans="1:19" x14ac:dyDescent="0.2">
      <c r="A47" s="48">
        <v>38834</v>
      </c>
      <c r="B47" s="47" t="s">
        <v>139</v>
      </c>
      <c r="C47" s="46">
        <v>24.16</v>
      </c>
      <c r="D47" s="46">
        <v>24.2</v>
      </c>
      <c r="E47" s="62">
        <v>1.6542600960264681E-3</v>
      </c>
      <c r="F47" s="46">
        <v>21.85</v>
      </c>
      <c r="G47" s="33">
        <v>0.9043874172185431</v>
      </c>
      <c r="H47" s="32">
        <v>1900120410.8800001</v>
      </c>
      <c r="I47" s="36">
        <v>1</v>
      </c>
      <c r="J47" s="23">
        <v>24</v>
      </c>
      <c r="K47" s="22">
        <v>409.02999899999998</v>
      </c>
      <c r="L47" s="21">
        <v>1.6754698622153702E-2</v>
      </c>
      <c r="M47" s="21">
        <v>-1.5100438526127235E-2</v>
      </c>
      <c r="N47" s="61">
        <v>8.5265483757588462E-4</v>
      </c>
      <c r="R47" s="19"/>
      <c r="S47" s="19"/>
    </row>
    <row r="48" spans="1:19" x14ac:dyDescent="0.2">
      <c r="A48" s="48">
        <v>38898</v>
      </c>
      <c r="B48" s="47" t="s">
        <v>138</v>
      </c>
      <c r="C48" s="46">
        <v>47</v>
      </c>
      <c r="D48" s="46">
        <v>46</v>
      </c>
      <c r="E48" s="62">
        <v>-2.1506205220963619E-2</v>
      </c>
      <c r="F48" s="46">
        <v>28.7</v>
      </c>
      <c r="G48" s="33">
        <v>0.61063829787234036</v>
      </c>
      <c r="H48" s="32">
        <v>1120010000</v>
      </c>
      <c r="I48" s="36">
        <v>1</v>
      </c>
      <c r="J48" s="23">
        <v>19</v>
      </c>
      <c r="K48" s="22">
        <v>375.23998999999998</v>
      </c>
      <c r="L48" s="21">
        <v>-1.902208128863846E-2</v>
      </c>
      <c r="M48" s="21">
        <v>-2.4841239323251593E-3</v>
      </c>
      <c r="N48" s="61">
        <v>-1.2212558207792687E-4</v>
      </c>
      <c r="R48" s="19"/>
      <c r="S48" s="19"/>
    </row>
    <row r="49" spans="1:19" x14ac:dyDescent="0.2">
      <c r="A49" s="48">
        <v>38898</v>
      </c>
      <c r="B49" s="47" t="s">
        <v>137</v>
      </c>
      <c r="C49" s="46">
        <v>43</v>
      </c>
      <c r="D49" s="46">
        <v>41</v>
      </c>
      <c r="E49" s="62">
        <v>-4.7628048989254587E-2</v>
      </c>
      <c r="F49" s="46">
        <v>33.4</v>
      </c>
      <c r="G49" s="33">
        <v>0.77674418604651163</v>
      </c>
      <c r="H49" s="32">
        <v>366790000</v>
      </c>
      <c r="I49" s="36">
        <v>1</v>
      </c>
      <c r="J49" s="23">
        <v>32</v>
      </c>
      <c r="K49" s="22">
        <v>375.23998999999998</v>
      </c>
      <c r="L49" s="21">
        <v>-3.5006112151627945E-2</v>
      </c>
      <c r="M49" s="21">
        <v>-1.2621936837626642E-2</v>
      </c>
      <c r="N49" s="61">
        <v>-1.2212558207792687E-4</v>
      </c>
      <c r="R49" s="19"/>
      <c r="S49" s="19"/>
    </row>
    <row r="50" spans="1:19" x14ac:dyDescent="0.2">
      <c r="A50" s="48">
        <v>38903</v>
      </c>
      <c r="B50" s="47" t="s">
        <v>136</v>
      </c>
      <c r="C50" s="46">
        <v>16</v>
      </c>
      <c r="D50" s="46">
        <v>17.5</v>
      </c>
      <c r="E50" s="62">
        <v>8.9612158689687138E-2</v>
      </c>
      <c r="F50" s="46">
        <v>10.3</v>
      </c>
      <c r="G50" s="33">
        <v>0.64375000000000004</v>
      </c>
      <c r="H50" s="32">
        <v>138080000</v>
      </c>
      <c r="I50" s="36">
        <v>1</v>
      </c>
      <c r="J50" s="23">
        <v>12</v>
      </c>
      <c r="K50" s="22">
        <v>376.48001099999999</v>
      </c>
      <c r="L50" s="21">
        <v>1.1346210923935663E-3</v>
      </c>
      <c r="M50" s="21">
        <v>8.8477537597293571E-2</v>
      </c>
      <c r="N50" s="61">
        <v>2.8857595533731393E-4</v>
      </c>
      <c r="R50" s="19"/>
      <c r="S50" s="19"/>
    </row>
    <row r="51" spans="1:19" x14ac:dyDescent="0.2">
      <c r="A51" s="48">
        <v>38985</v>
      </c>
      <c r="B51" s="47" t="s">
        <v>135</v>
      </c>
      <c r="C51" s="46">
        <v>39</v>
      </c>
      <c r="D51" s="46">
        <v>39.799999999999997</v>
      </c>
      <c r="E51" s="62">
        <v>2.0305266160745523E-2</v>
      </c>
      <c r="F51" s="46">
        <v>19.64</v>
      </c>
      <c r="G51" s="33">
        <v>0.50358974358974362</v>
      </c>
      <c r="H51" s="32">
        <v>780000000</v>
      </c>
      <c r="I51" s="36">
        <v>1</v>
      </c>
      <c r="J51" s="23">
        <v>25</v>
      </c>
      <c r="K51" s="22">
        <v>351.98998999999998</v>
      </c>
      <c r="L51" s="21">
        <v>1.0038531197302547E-2</v>
      </c>
      <c r="M51" s="21">
        <v>1.0266734963442976E-2</v>
      </c>
      <c r="N51" s="61">
        <v>-1.0390009633536683E-3</v>
      </c>
      <c r="R51" s="19"/>
      <c r="S51" s="19"/>
    </row>
    <row r="52" spans="1:19" x14ac:dyDescent="0.2">
      <c r="A52" s="48">
        <v>38989</v>
      </c>
      <c r="B52" s="47" t="s">
        <v>134</v>
      </c>
      <c r="C52" s="46">
        <v>28</v>
      </c>
      <c r="D52" s="46">
        <v>28.705599999999997</v>
      </c>
      <c r="E52" s="62">
        <v>2.4887715507778883E-2</v>
      </c>
      <c r="F52" s="46">
        <v>16.899999999999999</v>
      </c>
      <c r="G52" s="33">
        <v>0.60357142857142854</v>
      </c>
      <c r="H52" s="32">
        <v>131600000</v>
      </c>
      <c r="I52" s="36">
        <v>1</v>
      </c>
      <c r="J52" s="23">
        <v>0</v>
      </c>
      <c r="K52" s="22">
        <v>370.39001500000001</v>
      </c>
      <c r="L52" s="21">
        <v>4.9623737042463808E-3</v>
      </c>
      <c r="M52" s="21">
        <v>1.9925341803532504E-2</v>
      </c>
      <c r="N52" s="61">
        <v>-9.4442894842184397E-4</v>
      </c>
      <c r="R52" s="19"/>
      <c r="S52" s="19"/>
    </row>
    <row r="53" spans="1:19" x14ac:dyDescent="0.2">
      <c r="A53" s="48">
        <v>39000</v>
      </c>
      <c r="B53" s="47" t="s">
        <v>133</v>
      </c>
      <c r="C53" s="46">
        <v>60</v>
      </c>
      <c r="D53" s="46">
        <v>64.5</v>
      </c>
      <c r="E53" s="62">
        <v>7.2320661579626078E-2</v>
      </c>
      <c r="F53" s="46">
        <v>62.52</v>
      </c>
      <c r="G53" s="33">
        <v>1.042</v>
      </c>
      <c r="H53" s="32">
        <v>56220000</v>
      </c>
      <c r="I53" s="36">
        <v>1</v>
      </c>
      <c r="J53" s="23">
        <v>5</v>
      </c>
      <c r="K53" s="22">
        <v>377.44000199999999</v>
      </c>
      <c r="L53" s="21">
        <v>9.3834344894274252E-3</v>
      </c>
      <c r="M53" s="21">
        <v>6.2937227090198652E-2</v>
      </c>
      <c r="N53" s="61">
        <v>4.3419570039824012E-4</v>
      </c>
      <c r="R53" s="19"/>
      <c r="S53" s="19"/>
    </row>
    <row r="54" spans="1:19" x14ac:dyDescent="0.2">
      <c r="A54" s="37">
        <v>39002</v>
      </c>
      <c r="B54" s="36" t="s">
        <v>132</v>
      </c>
      <c r="C54" s="34">
        <v>23.5</v>
      </c>
      <c r="D54" s="34">
        <v>25</v>
      </c>
      <c r="E54" s="62">
        <v>6.1875403718087453E-2</v>
      </c>
      <c r="F54" s="34">
        <v>19.399999999999999</v>
      </c>
      <c r="G54" s="33">
        <v>0.82553191489361699</v>
      </c>
      <c r="H54" s="32">
        <v>105750000</v>
      </c>
      <c r="I54" s="36">
        <v>1</v>
      </c>
      <c r="J54" s="23">
        <v>4</v>
      </c>
      <c r="K54" s="22">
        <v>381.64999399999999</v>
      </c>
      <c r="L54" s="21">
        <v>-1.2433066184565354E-2</v>
      </c>
      <c r="M54" s="21">
        <v>7.4308469902652802E-2</v>
      </c>
      <c r="N54" s="61">
        <v>7.7223084660073087E-4</v>
      </c>
      <c r="R54" s="19"/>
      <c r="S54" s="19"/>
    </row>
    <row r="55" spans="1:19" x14ac:dyDescent="0.2">
      <c r="A55" s="45">
        <v>39029</v>
      </c>
      <c r="B55" s="44" t="s">
        <v>131</v>
      </c>
      <c r="C55" s="42">
        <v>35</v>
      </c>
      <c r="D55" s="42">
        <v>35.297499999999999</v>
      </c>
      <c r="E55" s="63">
        <v>8.4640784121293635E-3</v>
      </c>
      <c r="F55" s="42">
        <v>15.12</v>
      </c>
      <c r="G55" s="33">
        <v>0.432</v>
      </c>
      <c r="H55" s="32">
        <v>228900000</v>
      </c>
      <c r="I55" s="36">
        <v>1</v>
      </c>
      <c r="J55" s="23">
        <v>0</v>
      </c>
      <c r="K55" s="22">
        <v>412.10998499999999</v>
      </c>
      <c r="L55" s="21">
        <v>1.5993872899863412E-3</v>
      </c>
      <c r="M55" s="21">
        <v>6.8646911221430223E-3</v>
      </c>
      <c r="N55" s="61">
        <v>2.0300113986085194E-3</v>
      </c>
      <c r="R55" s="19"/>
      <c r="S55" s="19"/>
    </row>
    <row r="56" spans="1:19" x14ac:dyDescent="0.2">
      <c r="A56" s="45">
        <v>39035</v>
      </c>
      <c r="B56" s="44" t="s">
        <v>130</v>
      </c>
      <c r="C56" s="42">
        <v>53.5</v>
      </c>
      <c r="D56" s="42">
        <v>57.75</v>
      </c>
      <c r="E56" s="63">
        <v>7.6441695499942119E-2</v>
      </c>
      <c r="F56" s="42">
        <v>49.86</v>
      </c>
      <c r="G56" s="33">
        <v>0.93196261682242987</v>
      </c>
      <c r="H56" s="32">
        <v>1444500000</v>
      </c>
      <c r="I56" s="36">
        <v>1</v>
      </c>
      <c r="J56" s="23">
        <v>0</v>
      </c>
      <c r="K56" s="22">
        <v>416.51001000000002</v>
      </c>
      <c r="L56" s="21">
        <v>-3.1812166027157221E-3</v>
      </c>
      <c r="M56" s="21">
        <v>7.9622912102657845E-2</v>
      </c>
      <c r="N56" s="61">
        <v>1.429215490469961E-3</v>
      </c>
      <c r="R56" s="19"/>
      <c r="S56" s="19"/>
    </row>
    <row r="57" spans="1:19" x14ac:dyDescent="0.2">
      <c r="A57" s="45">
        <v>39048</v>
      </c>
      <c r="B57" s="44" t="s">
        <v>129</v>
      </c>
      <c r="C57" s="42">
        <v>35</v>
      </c>
      <c r="D57" s="42">
        <v>34.041000000000004</v>
      </c>
      <c r="E57" s="63">
        <v>-2.7782381012451497E-2</v>
      </c>
      <c r="F57" s="42">
        <v>26.2</v>
      </c>
      <c r="G57" s="33">
        <v>0.74857142857142855</v>
      </c>
      <c r="H57" s="32">
        <v>677250000</v>
      </c>
      <c r="I57" s="36">
        <v>1</v>
      </c>
      <c r="J57" s="23">
        <v>5</v>
      </c>
      <c r="K57" s="22">
        <v>409.25</v>
      </c>
      <c r="L57" s="21">
        <v>-6.6326418674707089E-3</v>
      </c>
      <c r="M57" s="21">
        <v>-2.1149739144980789E-2</v>
      </c>
      <c r="N57" s="61">
        <v>2.6691233496436452E-4</v>
      </c>
      <c r="R57" s="19"/>
      <c r="S57" s="19"/>
    </row>
    <row r="58" spans="1:19" x14ac:dyDescent="0.2">
      <c r="A58" s="45">
        <v>39051</v>
      </c>
      <c r="B58" s="44" t="s">
        <v>128</v>
      </c>
      <c r="C58" s="42">
        <v>6.5</v>
      </c>
      <c r="D58" s="42">
        <v>7</v>
      </c>
      <c r="E58" s="63">
        <v>7.4107972153721835E-2</v>
      </c>
      <c r="F58" s="42">
        <v>10.39</v>
      </c>
      <c r="G58" s="33">
        <v>1.5984615384615386</v>
      </c>
      <c r="H58" s="32">
        <v>249990000</v>
      </c>
      <c r="I58" s="44">
        <v>1</v>
      </c>
      <c r="J58" s="23">
        <v>8</v>
      </c>
      <c r="K58" s="22">
        <v>412.98998999999998</v>
      </c>
      <c r="L58" s="21">
        <v>-1.2623985767034376E-2</v>
      </c>
      <c r="M58" s="21">
        <v>8.6731957920756206E-2</v>
      </c>
      <c r="N58" s="61">
        <v>5.6674154348923859E-4</v>
      </c>
      <c r="R58" s="19"/>
      <c r="S58" s="19"/>
    </row>
    <row r="59" spans="1:19" x14ac:dyDescent="0.2">
      <c r="A59" s="45">
        <v>39064</v>
      </c>
      <c r="B59" s="44" t="s">
        <v>127</v>
      </c>
      <c r="C59" s="42">
        <v>1</v>
      </c>
      <c r="D59" s="42">
        <v>1.0879000000000001</v>
      </c>
      <c r="E59" s="63">
        <v>8.4249232444899999E-2</v>
      </c>
      <c r="F59" s="42">
        <v>0.65500000000000003</v>
      </c>
      <c r="G59" s="33">
        <v>0.65500000000000003</v>
      </c>
      <c r="H59" s="32">
        <v>79680000</v>
      </c>
      <c r="I59" s="36">
        <v>1</v>
      </c>
      <c r="J59" s="23">
        <v>4</v>
      </c>
      <c r="K59" s="22">
        <v>417.41000400000001</v>
      </c>
      <c r="L59" s="21">
        <v>1.0160341078223801E-2</v>
      </c>
      <c r="M59" s="21">
        <v>7.4088891366676193E-2</v>
      </c>
      <c r="N59" s="61">
        <v>2.5479468497937766E-4</v>
      </c>
      <c r="R59" s="19"/>
      <c r="S59" s="19"/>
    </row>
    <row r="60" spans="1:19" x14ac:dyDescent="0.2">
      <c r="A60" s="37">
        <v>39125</v>
      </c>
      <c r="B60" s="36" t="s">
        <v>126</v>
      </c>
      <c r="C60" s="34">
        <v>27</v>
      </c>
      <c r="D60" s="34">
        <v>26</v>
      </c>
      <c r="E60" s="62">
        <v>-3.7740327982847086E-2</v>
      </c>
      <c r="F60" s="34">
        <v>15.56</v>
      </c>
      <c r="G60" s="33">
        <v>0.57629629629629631</v>
      </c>
      <c r="H60" s="32">
        <v>1188000000</v>
      </c>
      <c r="I60" s="36">
        <v>1</v>
      </c>
      <c r="J60" s="23">
        <v>13</v>
      </c>
      <c r="K60" s="22">
        <v>464.42001299999998</v>
      </c>
      <c r="L60" s="21">
        <v>-5.4873074661747961E-3</v>
      </c>
      <c r="M60" s="21">
        <v>-3.2253020516672289E-2</v>
      </c>
      <c r="N60" s="61">
        <v>1.0438656295980919E-3</v>
      </c>
      <c r="R60" s="19"/>
      <c r="S60" s="19"/>
    </row>
    <row r="61" spans="1:19" x14ac:dyDescent="0.2">
      <c r="A61" s="37">
        <v>39156</v>
      </c>
      <c r="B61" s="36" t="s">
        <v>125</v>
      </c>
      <c r="C61" s="34">
        <v>135</v>
      </c>
      <c r="D61" s="34">
        <v>145.5</v>
      </c>
      <c r="E61" s="62">
        <v>7.4901308173117701E-2</v>
      </c>
      <c r="F61" s="34">
        <v>19.7</v>
      </c>
      <c r="G61" s="33">
        <v>0.14592592592592593</v>
      </c>
      <c r="H61" s="32">
        <v>2898450000</v>
      </c>
      <c r="I61" s="36">
        <v>1</v>
      </c>
      <c r="J61" s="23">
        <v>3</v>
      </c>
      <c r="K61" s="22">
        <v>438.23001099999999</v>
      </c>
      <c r="L61" s="21">
        <v>6.5572994564469609E-3</v>
      </c>
      <c r="M61" s="21">
        <v>6.8344008716670734E-2</v>
      </c>
      <c r="N61" s="61">
        <v>-1.0967102121039792E-3</v>
      </c>
      <c r="R61" s="19"/>
      <c r="S61" s="19"/>
    </row>
    <row r="62" spans="1:19" x14ac:dyDescent="0.2">
      <c r="A62" s="37">
        <v>39162</v>
      </c>
      <c r="B62" s="36" t="s">
        <v>124</v>
      </c>
      <c r="C62" s="34">
        <v>33</v>
      </c>
      <c r="D62" s="34">
        <v>32</v>
      </c>
      <c r="E62" s="62">
        <v>-3.077165866675366E-2</v>
      </c>
      <c r="F62" s="34">
        <v>20.79</v>
      </c>
      <c r="G62" s="33">
        <v>0.63</v>
      </c>
      <c r="H62" s="32">
        <v>99000000</v>
      </c>
      <c r="I62" s="36">
        <v>1</v>
      </c>
      <c r="J62" s="23">
        <v>19</v>
      </c>
      <c r="K62" s="22">
        <v>456.35998499999999</v>
      </c>
      <c r="L62" s="21">
        <v>-2.4165306218575839E-2</v>
      </c>
      <c r="M62" s="21">
        <v>-6.6063524481778206E-3</v>
      </c>
      <c r="N62" s="61">
        <v>-5.5036749648938451E-5</v>
      </c>
      <c r="R62" s="19"/>
      <c r="S62" s="19"/>
    </row>
    <row r="63" spans="1:19" x14ac:dyDescent="0.2">
      <c r="A63" s="37">
        <v>39167</v>
      </c>
      <c r="B63" s="36" t="s">
        <v>123</v>
      </c>
      <c r="C63" s="34">
        <v>47</v>
      </c>
      <c r="D63" s="34">
        <v>44</v>
      </c>
      <c r="E63" s="62">
        <v>-6.5957967791797398E-2</v>
      </c>
      <c r="F63" s="34">
        <v>33.450000000000003</v>
      </c>
      <c r="G63" s="33">
        <v>0.71170212765957452</v>
      </c>
      <c r="H63" s="32">
        <v>249999956</v>
      </c>
      <c r="I63" s="36">
        <v>1</v>
      </c>
      <c r="J63" s="23">
        <v>10</v>
      </c>
      <c r="K63" s="22">
        <v>459.79998799999998</v>
      </c>
      <c r="L63" s="21">
        <v>1.0513070301725607E-2</v>
      </c>
      <c r="M63" s="21">
        <v>-7.6471038093523E-2</v>
      </c>
      <c r="N63" s="61">
        <v>-4.4200330693361855E-4</v>
      </c>
      <c r="R63" s="19"/>
      <c r="S63" s="19"/>
    </row>
    <row r="64" spans="1:19" x14ac:dyDescent="0.2">
      <c r="A64" s="37">
        <v>39170</v>
      </c>
      <c r="B64" s="36" t="s">
        <v>122</v>
      </c>
      <c r="C64" s="34">
        <v>135</v>
      </c>
      <c r="D64" s="34">
        <v>145.5</v>
      </c>
      <c r="E64" s="62">
        <v>7.4901308173117701E-2</v>
      </c>
      <c r="F64" s="34">
        <v>101.1</v>
      </c>
      <c r="G64" s="33">
        <v>0.74888888888888883</v>
      </c>
      <c r="H64" s="32">
        <v>2898450000</v>
      </c>
      <c r="I64" s="36">
        <v>1</v>
      </c>
      <c r="J64" s="23">
        <v>5</v>
      </c>
      <c r="K64" s="22">
        <v>462.07000699999998</v>
      </c>
      <c r="L64" s="21">
        <v>1.069527069205106E-2</v>
      </c>
      <c r="M64" s="21">
        <v>6.4206037481066638E-2</v>
      </c>
      <c r="N64" s="61">
        <v>1.1988007536713756E-3</v>
      </c>
      <c r="R64" s="19"/>
      <c r="S64" s="19"/>
    </row>
    <row r="65" spans="1:19" x14ac:dyDescent="0.2">
      <c r="A65" s="37">
        <v>39217</v>
      </c>
      <c r="B65" s="36" t="s">
        <v>121</v>
      </c>
      <c r="C65" s="34">
        <v>14</v>
      </c>
      <c r="D65" s="34">
        <v>15</v>
      </c>
      <c r="E65" s="62">
        <v>6.8992871486951421E-2</v>
      </c>
      <c r="F65" s="34">
        <v>4.95</v>
      </c>
      <c r="G65" s="33">
        <v>0.35357142857142859</v>
      </c>
      <c r="H65" s="32">
        <v>438340000</v>
      </c>
      <c r="I65" s="36">
        <v>1</v>
      </c>
      <c r="J65" s="23">
        <v>3</v>
      </c>
      <c r="K65" s="22">
        <v>479.05999800000001</v>
      </c>
      <c r="L65" s="21">
        <v>-3.6803753236812563E-3</v>
      </c>
      <c r="M65" s="21">
        <v>7.2673246810632683E-2</v>
      </c>
      <c r="N65" s="61">
        <v>3.7748683636351041E-4</v>
      </c>
      <c r="R65" s="19"/>
      <c r="S65" s="19"/>
    </row>
    <row r="66" spans="1:19" x14ac:dyDescent="0.2">
      <c r="A66" s="37">
        <v>39223</v>
      </c>
      <c r="B66" s="36" t="s">
        <v>120</v>
      </c>
      <c r="C66" s="34">
        <v>23</v>
      </c>
      <c r="D66" s="34">
        <v>23.3841</v>
      </c>
      <c r="E66" s="62">
        <v>1.656208829897823E-2</v>
      </c>
      <c r="F66" s="34">
        <v>16.55</v>
      </c>
      <c r="G66" s="33">
        <v>0.71956521739130441</v>
      </c>
      <c r="H66" s="32">
        <v>598000000</v>
      </c>
      <c r="I66" s="36">
        <v>1</v>
      </c>
      <c r="J66" s="23">
        <v>15</v>
      </c>
      <c r="K66" s="22">
        <v>492.55999800000001</v>
      </c>
      <c r="L66" s="21">
        <v>2.3696997369606794E-2</v>
      </c>
      <c r="M66" s="21">
        <v>-7.1349090706285638E-3</v>
      </c>
      <c r="N66" s="61">
        <v>1.2561934178099703E-3</v>
      </c>
      <c r="R66" s="19"/>
      <c r="S66" s="19"/>
    </row>
    <row r="67" spans="1:19" x14ac:dyDescent="0.2">
      <c r="A67" s="37">
        <v>39366</v>
      </c>
      <c r="B67" s="36" t="s">
        <v>119</v>
      </c>
      <c r="C67" s="34">
        <v>23</v>
      </c>
      <c r="D67" s="34">
        <v>23.8</v>
      </c>
      <c r="E67" s="62">
        <v>3.4191364748279343E-2</v>
      </c>
      <c r="F67" s="34">
        <v>2.78</v>
      </c>
      <c r="G67" s="33">
        <v>0.1208695652173913</v>
      </c>
      <c r="H67" s="32">
        <v>2672140000</v>
      </c>
      <c r="I67" s="36">
        <v>1</v>
      </c>
      <c r="J67" s="23">
        <v>169</v>
      </c>
      <c r="K67" s="22">
        <v>503.45001200000002</v>
      </c>
      <c r="L67" s="21">
        <v>-8.9876464719743435E-3</v>
      </c>
      <c r="M67" s="21">
        <v>4.3179011220253687E-2</v>
      </c>
      <c r="N67" s="61">
        <v>8.7717329904357048E-4</v>
      </c>
      <c r="R67" s="19"/>
      <c r="S67" s="19"/>
    </row>
    <row r="68" spans="1:19" x14ac:dyDescent="0.2">
      <c r="A68" s="45">
        <v>39416</v>
      </c>
      <c r="B68" s="44" t="s">
        <v>118</v>
      </c>
      <c r="C68" s="42">
        <v>18</v>
      </c>
      <c r="D68" s="42">
        <v>17.600000000000001</v>
      </c>
      <c r="E68" s="62">
        <v>-2.2472855852058514E-2</v>
      </c>
      <c r="F68" s="42">
        <v>13.9</v>
      </c>
      <c r="G68" s="33">
        <v>0.77222222222222225</v>
      </c>
      <c r="H68" s="32">
        <v>272520000</v>
      </c>
      <c r="I68" s="36">
        <v>1</v>
      </c>
      <c r="J68" s="23">
        <v>109</v>
      </c>
      <c r="K68" s="22">
        <v>492.82998700000002</v>
      </c>
      <c r="L68" s="21">
        <v>-1.0213199009381061E-2</v>
      </c>
      <c r="M68" s="21">
        <v>-1.2259656842677453E-2</v>
      </c>
      <c r="N68" s="61">
        <v>-6.934170582310646E-4</v>
      </c>
      <c r="R68" s="19"/>
      <c r="S68" s="19"/>
    </row>
    <row r="69" spans="1:19" x14ac:dyDescent="0.2">
      <c r="A69" s="45">
        <v>40263</v>
      </c>
      <c r="B69" s="44" t="s">
        <v>117</v>
      </c>
      <c r="C69" s="42">
        <v>31</v>
      </c>
      <c r="D69" s="42">
        <v>34.4</v>
      </c>
      <c r="E69" s="62">
        <v>0.10406935989420638</v>
      </c>
      <c r="F69" s="42">
        <v>14.76</v>
      </c>
      <c r="G69" s="33">
        <v>0.47612903225806452</v>
      </c>
      <c r="H69" s="32">
        <v>80849736</v>
      </c>
      <c r="I69" s="44">
        <v>1</v>
      </c>
      <c r="J69" s="23">
        <v>42</v>
      </c>
      <c r="K69" s="22">
        <v>373.05300899999997</v>
      </c>
      <c r="L69" s="21">
        <v>-2.1239882363471498E-2</v>
      </c>
      <c r="M69" s="21">
        <v>0.12530924225767787</v>
      </c>
      <c r="N69" s="61">
        <v>1.3356968244374711E-3</v>
      </c>
      <c r="R69" s="19"/>
      <c r="S69" s="19"/>
    </row>
    <row r="70" spans="1:19" x14ac:dyDescent="0.2">
      <c r="A70" s="37">
        <v>40345</v>
      </c>
      <c r="B70" s="36" t="s">
        <v>116</v>
      </c>
      <c r="C70" s="34">
        <v>12</v>
      </c>
      <c r="D70" s="34">
        <v>13.8588</v>
      </c>
      <c r="E70" s="62">
        <v>0.14401376013890477</v>
      </c>
      <c r="F70" s="34">
        <v>7.48</v>
      </c>
      <c r="G70" s="33">
        <v>0.62333333333333341</v>
      </c>
      <c r="H70" s="32">
        <v>13976460</v>
      </c>
      <c r="I70" s="44">
        <v>1</v>
      </c>
      <c r="J70" s="23">
        <v>15</v>
      </c>
      <c r="K70" s="22">
        <v>361.59899899999999</v>
      </c>
      <c r="L70" s="21">
        <v>-4.3788272731654721E-3</v>
      </c>
      <c r="M70" s="21">
        <v>0.14839258741207023</v>
      </c>
      <c r="N70" s="61">
        <v>-1.8450355478815048E-4</v>
      </c>
      <c r="R70" s="19"/>
      <c r="S70" s="19"/>
    </row>
    <row r="71" spans="1:19" x14ac:dyDescent="0.2">
      <c r="A71" s="37">
        <v>40353</v>
      </c>
      <c r="B71" s="36" t="s">
        <v>115</v>
      </c>
      <c r="C71" s="34">
        <v>24.2</v>
      </c>
      <c r="D71" s="34">
        <v>24.049959999999999</v>
      </c>
      <c r="E71" s="62">
        <v>-6.2192998139168326E-3</v>
      </c>
      <c r="F71" s="34">
        <v>24.47</v>
      </c>
      <c r="G71" s="33">
        <v>1.0111570247933883</v>
      </c>
      <c r="H71" s="32">
        <v>1452000000</v>
      </c>
      <c r="I71" s="44">
        <v>1</v>
      </c>
      <c r="J71" s="23">
        <v>0</v>
      </c>
      <c r="K71" s="22">
        <v>351.09698500000002</v>
      </c>
      <c r="L71" s="21">
        <v>2.9345528380806854E-2</v>
      </c>
      <c r="M71" s="21">
        <v>-3.5564828194723688E-2</v>
      </c>
      <c r="N71" s="61">
        <v>-1.7899542172190272E-4</v>
      </c>
      <c r="R71" s="19"/>
      <c r="S71" s="19"/>
    </row>
    <row r="72" spans="1:19" x14ac:dyDescent="0.2">
      <c r="A72" s="37">
        <v>40358</v>
      </c>
      <c r="B72" s="36" t="s">
        <v>114</v>
      </c>
      <c r="C72" s="34">
        <v>22</v>
      </c>
      <c r="D72" s="34">
        <v>23.2</v>
      </c>
      <c r="E72" s="62">
        <v>5.3109825313948332E-2</v>
      </c>
      <c r="F72" s="34">
        <v>1.33</v>
      </c>
      <c r="G72" s="33">
        <v>6.0454545454545455E-2</v>
      </c>
      <c r="H72" s="32">
        <v>1452000000</v>
      </c>
      <c r="I72" s="44">
        <v>1</v>
      </c>
      <c r="J72" s="23">
        <v>14</v>
      </c>
      <c r="K72" s="22">
        <v>326.68099999999998</v>
      </c>
      <c r="L72" s="21">
        <v>-3.3650226307377394E-3</v>
      </c>
      <c r="M72" s="21">
        <v>5.6474847944686074E-2</v>
      </c>
      <c r="N72" s="61">
        <v>-9.9573805619847938E-4</v>
      </c>
      <c r="R72" s="19"/>
      <c r="S72" s="19"/>
    </row>
    <row r="73" spans="1:19" x14ac:dyDescent="0.2">
      <c r="A73" s="37">
        <v>40473</v>
      </c>
      <c r="B73" s="36" t="s">
        <v>113</v>
      </c>
      <c r="C73" s="34">
        <v>39</v>
      </c>
      <c r="D73" s="34">
        <v>40.5</v>
      </c>
      <c r="E73" s="62">
        <v>3.7740327982847113E-2</v>
      </c>
      <c r="F73" s="34">
        <v>26.33</v>
      </c>
      <c r="G73" s="33">
        <v>0.67512820512820504</v>
      </c>
      <c r="H73" s="32">
        <v>5382000000</v>
      </c>
      <c r="I73" s="44">
        <v>1</v>
      </c>
      <c r="J73" s="23">
        <v>0</v>
      </c>
      <c r="K73" s="22">
        <v>397.86498999999998</v>
      </c>
      <c r="L73" s="21">
        <v>-9.6144107913971565E-3</v>
      </c>
      <c r="M73" s="21">
        <v>4.7354738774244273E-2</v>
      </c>
      <c r="N73" s="61">
        <v>1.227161816241036E-3</v>
      </c>
      <c r="R73" s="19"/>
      <c r="S73" s="19"/>
    </row>
    <row r="74" spans="1:19" x14ac:dyDescent="0.2">
      <c r="A74" s="37">
        <v>40595</v>
      </c>
      <c r="B74" s="36" t="s">
        <v>112</v>
      </c>
      <c r="C74" s="34">
        <v>19</v>
      </c>
      <c r="D74" s="34">
        <v>19.2</v>
      </c>
      <c r="E74" s="62">
        <v>1.0471299867295437E-2</v>
      </c>
      <c r="F74" s="34">
        <v>12.1</v>
      </c>
      <c r="G74" s="33">
        <v>0.63684210526315788</v>
      </c>
      <c r="H74" s="32">
        <v>3917800000</v>
      </c>
      <c r="I74" s="36">
        <v>1</v>
      </c>
      <c r="J74" s="23">
        <v>6</v>
      </c>
      <c r="K74" s="22">
        <v>437.23498499999999</v>
      </c>
      <c r="L74" s="21">
        <v>-4.9057400312285896E-3</v>
      </c>
      <c r="M74" s="21">
        <v>1.5377039898524026E-2</v>
      </c>
      <c r="N74" s="61">
        <v>3.414560071406428E-4</v>
      </c>
      <c r="R74" s="19"/>
      <c r="S74" s="19"/>
    </row>
    <row r="75" spans="1:19" x14ac:dyDescent="0.2">
      <c r="A75">
        <v>40718</v>
      </c>
      <c r="B75" t="s">
        <v>111</v>
      </c>
      <c r="C75">
        <v>38</v>
      </c>
      <c r="D75">
        <v>41.9</v>
      </c>
      <c r="E75" s="21">
        <v>9.7699667201706267E-2</v>
      </c>
      <c r="F75">
        <v>3.91</v>
      </c>
      <c r="G75">
        <v>0.10289473684210526</v>
      </c>
      <c r="H75" s="18">
        <v>1014980000</v>
      </c>
      <c r="I75" s="36">
        <v>1</v>
      </c>
      <c r="J75" s="23">
        <v>84</v>
      </c>
      <c r="K75" s="22">
        <v>401.54501299999998</v>
      </c>
      <c r="L75" s="21">
        <v>-3.3628010618544702E-3</v>
      </c>
      <c r="M75" s="21">
        <v>0.10106246826356073</v>
      </c>
      <c r="N75" s="61">
        <v>-1.4648276366267571E-3</v>
      </c>
    </row>
    <row r="76" spans="1:19" x14ac:dyDescent="0.2">
      <c r="A76">
        <v>41071</v>
      </c>
      <c r="B76" t="s">
        <v>110</v>
      </c>
      <c r="C76">
        <v>20</v>
      </c>
      <c r="D76">
        <v>19</v>
      </c>
      <c r="E76" s="21">
        <v>-5.1293294387550578E-2</v>
      </c>
      <c r="F76">
        <v>19.45</v>
      </c>
      <c r="G76">
        <v>0.97249999999999992</v>
      </c>
      <c r="H76" s="18">
        <v>511600000</v>
      </c>
      <c r="I76" s="36">
        <v>1</v>
      </c>
      <c r="J76" s="23">
        <v>4</v>
      </c>
      <c r="K76" s="22">
        <v>385.53799400000003</v>
      </c>
      <c r="L76" s="21">
        <v>-3.1016718592533126E-4</v>
      </c>
      <c r="M76" s="21">
        <v>-5.0983127201625247E-2</v>
      </c>
      <c r="N76" s="61">
        <v>-1.1063539076750155E-3</v>
      </c>
    </row>
    <row r="77" spans="1:19" x14ac:dyDescent="0.2">
      <c r="A77">
        <v>41200</v>
      </c>
      <c r="B77" t="s">
        <v>109</v>
      </c>
      <c r="C77">
        <v>21</v>
      </c>
      <c r="D77">
        <v>20.7</v>
      </c>
      <c r="E77" s="21">
        <v>-1.4388737452099669E-2</v>
      </c>
      <c r="F77">
        <v>17.260000000000002</v>
      </c>
      <c r="G77">
        <v>0.82190476190476203</v>
      </c>
      <c r="H77" s="18">
        <v>1701000000</v>
      </c>
      <c r="I77" s="36">
        <v>1</v>
      </c>
      <c r="J77" s="23">
        <v>123</v>
      </c>
      <c r="K77" s="22">
        <v>450.80898999999999</v>
      </c>
      <c r="L77" s="21">
        <v>-9.2119678207939592E-4</v>
      </c>
      <c r="M77" s="21">
        <v>-1.3467540670020274E-2</v>
      </c>
      <c r="N77" s="61">
        <v>-8.9203770841375451E-5</v>
      </c>
    </row>
    <row r="78" spans="1:19" x14ac:dyDescent="0.2">
      <c r="A78">
        <v>41353</v>
      </c>
      <c r="B78" t="s">
        <v>108</v>
      </c>
      <c r="C78">
        <v>36</v>
      </c>
      <c r="D78">
        <v>34.799999999999997</v>
      </c>
      <c r="E78" s="21">
        <v>-3.3901551675681457E-2</v>
      </c>
      <c r="F78">
        <v>1.43</v>
      </c>
      <c r="G78">
        <v>3.9722222222222221E-2</v>
      </c>
      <c r="H78" s="18">
        <v>220680000</v>
      </c>
      <c r="I78" s="36">
        <v>1</v>
      </c>
      <c r="J78" s="23">
        <v>16</v>
      </c>
      <c r="K78" s="22">
        <v>475.88400300000001</v>
      </c>
      <c r="L78" s="21">
        <v>1.0765499684860782E-2</v>
      </c>
      <c r="M78" s="21">
        <v>-4.4667051360542241E-2</v>
      </c>
      <c r="N78" s="61">
        <v>-1.0168594354381984E-4</v>
      </c>
    </row>
    <row r="79" spans="1:19" x14ac:dyDescent="0.2">
      <c r="A79">
        <v>41452</v>
      </c>
      <c r="B79" t="s">
        <v>107</v>
      </c>
      <c r="C79">
        <v>27</v>
      </c>
      <c r="D79">
        <v>27.7</v>
      </c>
      <c r="E79" s="21">
        <v>2.5595547188963723E-2</v>
      </c>
      <c r="F79">
        <v>3.9</v>
      </c>
      <c r="G79">
        <v>0.14444444444444443</v>
      </c>
      <c r="H79" s="18">
        <v>952020000</v>
      </c>
      <c r="I79" s="36">
        <v>1</v>
      </c>
      <c r="J79" s="23">
        <v>6</v>
      </c>
      <c r="K79" s="22">
        <v>470.62799100000001</v>
      </c>
      <c r="L79" s="21">
        <v>-6.9374014007317717E-3</v>
      </c>
      <c r="M79" s="21">
        <v>3.2532948589695493E-2</v>
      </c>
      <c r="N79" s="61">
        <v>-9.9814654526934887E-4</v>
      </c>
    </row>
    <row r="80" spans="1:19" x14ac:dyDescent="0.2">
      <c r="A80">
        <v>41543</v>
      </c>
      <c r="B80" t="s">
        <v>106</v>
      </c>
      <c r="C80">
        <v>42</v>
      </c>
      <c r="D80">
        <v>41</v>
      </c>
      <c r="E80" s="21">
        <v>-2.409755157906053E-2</v>
      </c>
      <c r="F80">
        <v>5.59</v>
      </c>
      <c r="G80">
        <v>0.1330952380952381</v>
      </c>
      <c r="H80" s="18">
        <v>2352000000</v>
      </c>
      <c r="I80" s="36">
        <v>1</v>
      </c>
      <c r="J80" s="23">
        <v>11</v>
      </c>
      <c r="K80" s="22">
        <v>509.97198500000002</v>
      </c>
      <c r="L80" s="21">
        <v>-2.2727412283068435E-3</v>
      </c>
      <c r="M80" s="21">
        <v>-2.1824810350753687E-2</v>
      </c>
      <c r="N80" s="61">
        <v>2.5153098902566098E-4</v>
      </c>
    </row>
    <row r="81" spans="1:14" x14ac:dyDescent="0.2">
      <c r="A81">
        <v>41568</v>
      </c>
      <c r="B81" t="s">
        <v>105</v>
      </c>
      <c r="C81">
        <v>12</v>
      </c>
      <c r="D81">
        <v>11.8</v>
      </c>
      <c r="E81" s="21">
        <v>-1.6807118316381174E-2</v>
      </c>
      <c r="F81">
        <v>7.55</v>
      </c>
      <c r="G81">
        <v>0.62916666666666665</v>
      </c>
      <c r="H81" s="18">
        <v>709320000</v>
      </c>
      <c r="I81" s="36">
        <v>1</v>
      </c>
      <c r="J81" s="23">
        <v>31</v>
      </c>
      <c r="K81" s="22">
        <v>525.03497300000004</v>
      </c>
      <c r="L81" s="21">
        <v>-9.3768196237014323E-3</v>
      </c>
      <c r="M81" s="21">
        <v>-7.4302986926797418E-3</v>
      </c>
      <c r="N81" s="61">
        <v>7.8536614020987942E-4</v>
      </c>
    </row>
    <row r="82" spans="1:14" x14ac:dyDescent="0.2">
      <c r="A82">
        <v>41599</v>
      </c>
      <c r="B82" t="s">
        <v>104</v>
      </c>
      <c r="C82">
        <v>47</v>
      </c>
      <c r="D82">
        <v>49.3</v>
      </c>
      <c r="E82" s="21">
        <v>4.777647933858585E-2</v>
      </c>
      <c r="F82">
        <v>7.08</v>
      </c>
      <c r="G82">
        <v>0.15063829787234043</v>
      </c>
      <c r="H82" s="18">
        <v>3522650000</v>
      </c>
      <c r="I82" s="36">
        <v>1</v>
      </c>
      <c r="J82" s="23">
        <v>78</v>
      </c>
      <c r="K82" s="22">
        <v>536.80798300000004</v>
      </c>
      <c r="L82" s="21">
        <v>8.1392018683013462E-3</v>
      </c>
      <c r="M82" s="21">
        <v>3.9637277470284504E-2</v>
      </c>
      <c r="N82" s="61">
        <v>2.278145167599017E-4</v>
      </c>
    </row>
    <row r="83" spans="1:14" x14ac:dyDescent="0.2">
      <c r="A83">
        <v>41614</v>
      </c>
      <c r="B83" t="s">
        <v>103</v>
      </c>
      <c r="C83">
        <v>58</v>
      </c>
      <c r="D83">
        <v>57.75</v>
      </c>
      <c r="E83" s="21">
        <v>-4.3196611445163961E-3</v>
      </c>
      <c r="F83">
        <v>6.7</v>
      </c>
      <c r="G83">
        <v>0.11551724137931035</v>
      </c>
      <c r="H83" s="18">
        <v>139200000</v>
      </c>
      <c r="I83" s="36">
        <v>1</v>
      </c>
      <c r="J83" s="23">
        <v>10</v>
      </c>
      <c r="K83" s="22">
        <v>532.23101799999995</v>
      </c>
      <c r="L83" s="21">
        <v>-3.2204094064326476E-3</v>
      </c>
      <c r="M83" s="21">
        <v>-1.0992517380837485E-3</v>
      </c>
      <c r="N83" s="61">
        <v>-1.4717723653823249E-4</v>
      </c>
    </row>
    <row r="84" spans="1:14" x14ac:dyDescent="0.2">
      <c r="A84">
        <v>41620</v>
      </c>
      <c r="B84" t="s">
        <v>102</v>
      </c>
      <c r="C84">
        <v>140</v>
      </c>
      <c r="D84">
        <v>139</v>
      </c>
      <c r="E84" s="21">
        <v>-7.168489478612516E-3</v>
      </c>
      <c r="F84">
        <v>103.5</v>
      </c>
      <c r="G84">
        <v>0.73928571428571432</v>
      </c>
      <c r="H84" s="18">
        <v>149800000</v>
      </c>
      <c r="I84" s="36">
        <v>1</v>
      </c>
      <c r="J84" s="23">
        <v>2</v>
      </c>
      <c r="K84" s="22">
        <v>525.32397500000002</v>
      </c>
      <c r="L84" s="21">
        <v>9.7142389898181706E-4</v>
      </c>
      <c r="M84" s="21">
        <v>-8.1399133775943329E-3</v>
      </c>
      <c r="N84" s="61">
        <v>-4.5403673087151446E-4</v>
      </c>
    </row>
    <row r="85" spans="1:14" x14ac:dyDescent="0.2">
      <c r="A85">
        <v>41723</v>
      </c>
      <c r="B85" t="s">
        <v>101</v>
      </c>
      <c r="C85">
        <v>78</v>
      </c>
      <c r="D85">
        <v>79.5</v>
      </c>
      <c r="E85" s="21">
        <v>1.9048194970694411E-2</v>
      </c>
      <c r="F85">
        <v>10.47</v>
      </c>
      <c r="G85">
        <v>0.13423076923076924</v>
      </c>
      <c r="H85" s="18">
        <v>1950000000</v>
      </c>
      <c r="I85" s="36">
        <v>1</v>
      </c>
      <c r="J85" s="23">
        <v>-1</v>
      </c>
      <c r="K85" s="22">
        <v>556.98498500000005</v>
      </c>
      <c r="L85" s="21">
        <v>1.461042204714235E-2</v>
      </c>
      <c r="M85" s="21">
        <v>4.4377729235520608E-3</v>
      </c>
      <c r="N85" s="61">
        <v>3.904894682936648E-4</v>
      </c>
    </row>
    <row r="86" spans="1:14" x14ac:dyDescent="0.2">
      <c r="A86">
        <v>41725</v>
      </c>
      <c r="B86" t="s">
        <v>100</v>
      </c>
      <c r="C86">
        <v>30</v>
      </c>
      <c r="D86">
        <v>31.5</v>
      </c>
      <c r="E86" s="21">
        <v>4.8790164169432049E-2</v>
      </c>
      <c r="F86">
        <v>17.399999999999999</v>
      </c>
      <c r="G86">
        <v>0.57999999999999996</v>
      </c>
      <c r="H86" s="18">
        <v>184500000</v>
      </c>
      <c r="I86" s="36">
        <v>1</v>
      </c>
      <c r="J86" s="23">
        <v>4</v>
      </c>
      <c r="K86" s="22">
        <v>560.18902600000001</v>
      </c>
      <c r="L86" s="21">
        <v>-5.920956043755264E-3</v>
      </c>
      <c r="M86" s="21">
        <v>5.471112021318731E-2</v>
      </c>
      <c r="N86" s="61">
        <v>2.9994634601561014E-4</v>
      </c>
    </row>
    <row r="87" spans="1:14" x14ac:dyDescent="0.2">
      <c r="A87">
        <v>41808</v>
      </c>
      <c r="B87" t="s">
        <v>99</v>
      </c>
      <c r="C87">
        <v>23</v>
      </c>
      <c r="D87">
        <v>25</v>
      </c>
      <c r="E87" s="21">
        <v>8.3381608939051E-2</v>
      </c>
      <c r="F87">
        <v>5.8</v>
      </c>
      <c r="G87">
        <v>0.25217391304347825</v>
      </c>
      <c r="H87" s="18">
        <v>186300000</v>
      </c>
      <c r="I87" s="36">
        <v>1</v>
      </c>
      <c r="J87" s="23">
        <v>13</v>
      </c>
      <c r="K87" s="22">
        <v>623.75402799999995</v>
      </c>
      <c r="L87" s="21">
        <v>-2.0420076937810346E-3</v>
      </c>
      <c r="M87" s="21">
        <v>8.5423616632832031E-2</v>
      </c>
      <c r="N87" s="61">
        <v>1.2313944744070757E-3</v>
      </c>
    </row>
    <row r="88" spans="1:14" x14ac:dyDescent="0.2">
      <c r="A88">
        <v>41913</v>
      </c>
      <c r="B88" t="s">
        <v>98</v>
      </c>
      <c r="C88">
        <v>19</v>
      </c>
      <c r="D88">
        <v>18.899999999999999</v>
      </c>
      <c r="E88" s="21">
        <v>-5.2770571008438931E-3</v>
      </c>
      <c r="F88">
        <v>6.71</v>
      </c>
      <c r="G88">
        <v>0.35315789473684212</v>
      </c>
      <c r="H88" s="18">
        <v>788120000</v>
      </c>
      <c r="I88" s="36">
        <v>1</v>
      </c>
      <c r="J88" s="23">
        <v>6</v>
      </c>
      <c r="K88" s="22">
        <v>602.841003</v>
      </c>
      <c r="L88" s="21">
        <v>5.1470520013612454E-3</v>
      </c>
      <c r="M88" s="21">
        <v>-1.0424109102205138E-2</v>
      </c>
      <c r="N88" s="61">
        <v>-1.0971332209397443E-3</v>
      </c>
    </row>
    <row r="89" spans="1:14" x14ac:dyDescent="0.2">
      <c r="A89">
        <v>41928</v>
      </c>
      <c r="B89" t="s">
        <v>97</v>
      </c>
      <c r="C89">
        <v>65</v>
      </c>
      <c r="D89">
        <v>67</v>
      </c>
      <c r="E89" s="21">
        <v>3.0305349495328843E-2</v>
      </c>
      <c r="F89">
        <v>58.66</v>
      </c>
      <c r="G89">
        <v>0.90246153846153843</v>
      </c>
      <c r="H89" s="18">
        <v>5983900000</v>
      </c>
      <c r="I89" s="36">
        <v>1</v>
      </c>
      <c r="J89" s="23">
        <v>1</v>
      </c>
      <c r="K89" s="22">
        <v>532.817993</v>
      </c>
      <c r="L89" s="21">
        <v>-6.5732738516164155E-3</v>
      </c>
      <c r="M89" s="21">
        <v>3.6878623346945257E-2</v>
      </c>
      <c r="N89" s="61">
        <v>-2.3102537591031987E-3</v>
      </c>
    </row>
    <row r="90" spans="1:14" x14ac:dyDescent="0.2">
      <c r="A90">
        <v>41985</v>
      </c>
      <c r="B90" t="s">
        <v>96</v>
      </c>
      <c r="C90">
        <v>47</v>
      </c>
      <c r="D90">
        <v>45.8</v>
      </c>
      <c r="E90" s="21">
        <v>-2.5863510589919352E-2</v>
      </c>
      <c r="F90">
        <v>110.8</v>
      </c>
      <c r="G90">
        <v>2.3574468085106384</v>
      </c>
      <c r="H90" s="18">
        <v>936240000</v>
      </c>
      <c r="I90" s="36">
        <v>1</v>
      </c>
      <c r="J90" s="23">
        <v>13</v>
      </c>
      <c r="K90" s="22">
        <v>544.68402100000003</v>
      </c>
      <c r="L90" s="21">
        <v>2.8926629917769317E-3</v>
      </c>
      <c r="M90" s="21">
        <v>-2.8756173581696284E-2</v>
      </c>
      <c r="N90" s="61">
        <v>-2.0446339974415509E-3</v>
      </c>
    </row>
    <row r="91" spans="1:14" x14ac:dyDescent="0.2">
      <c r="A91">
        <v>42083</v>
      </c>
      <c r="B91" t="s">
        <v>95</v>
      </c>
      <c r="C91">
        <v>32</v>
      </c>
      <c r="D91">
        <v>34.5</v>
      </c>
      <c r="E91" s="21">
        <v>7.5223421237587532E-2</v>
      </c>
      <c r="F91">
        <v>18.29</v>
      </c>
      <c r="G91">
        <v>0.57156249999999997</v>
      </c>
      <c r="H91" s="18">
        <v>575040000</v>
      </c>
      <c r="I91" s="36">
        <v>1</v>
      </c>
      <c r="J91" s="23">
        <v>4</v>
      </c>
      <c r="K91" s="22">
        <v>623.158997</v>
      </c>
      <c r="L91" s="21">
        <v>-1.1745736742293737E-2</v>
      </c>
      <c r="M91" s="21">
        <v>8.6969157979881265E-2</v>
      </c>
      <c r="N91" s="61">
        <v>2.7913693939052184E-4</v>
      </c>
    </row>
    <row r="92" spans="1:14" x14ac:dyDescent="0.2">
      <c r="A92">
        <v>42528</v>
      </c>
      <c r="B92" t="s">
        <v>94</v>
      </c>
      <c r="C92">
        <v>12</v>
      </c>
      <c r="D92">
        <v>12.5</v>
      </c>
      <c r="E92" s="21">
        <v>4.08219945202552E-2</v>
      </c>
      <c r="F92">
        <v>6.4</v>
      </c>
      <c r="G92">
        <v>0.53333333333333333</v>
      </c>
      <c r="H92" s="18">
        <v>649999992</v>
      </c>
      <c r="I92" s="36">
        <v>1</v>
      </c>
      <c r="J92" s="23">
        <v>2</v>
      </c>
      <c r="K92" s="22">
        <v>621.796021</v>
      </c>
      <c r="L92" s="21">
        <v>-7.4884618125039995E-4</v>
      </c>
      <c r="M92" s="21">
        <v>4.1570840701505601E-2</v>
      </c>
      <c r="N92" s="61">
        <v>9.0835858829940459E-4</v>
      </c>
    </row>
    <row r="93" spans="1:14" x14ac:dyDescent="0.2">
      <c r="A93">
        <v>42884</v>
      </c>
      <c r="B93" t="s">
        <v>93</v>
      </c>
      <c r="C93">
        <v>30</v>
      </c>
      <c r="D93">
        <v>30</v>
      </c>
      <c r="E93" s="21">
        <v>0</v>
      </c>
      <c r="F93">
        <v>27</v>
      </c>
      <c r="G93">
        <v>0.9</v>
      </c>
      <c r="H93" s="18">
        <v>1400100000</v>
      </c>
      <c r="I93" s="36">
        <v>1</v>
      </c>
      <c r="J93">
        <v>70</v>
      </c>
      <c r="K93" s="22">
        <v>718.20300299999997</v>
      </c>
      <c r="L93" s="21">
        <v>-7.4856586592418855E-4</v>
      </c>
      <c r="M93" s="21">
        <v>7.4856586592418855E-4</v>
      </c>
      <c r="N93" s="61">
        <v>5.7849963689125383E-4</v>
      </c>
    </row>
    <row r="94" spans="1:14" x14ac:dyDescent="0.2">
      <c r="A94">
        <v>42899</v>
      </c>
      <c r="B94" t="s">
        <v>92</v>
      </c>
      <c r="C94">
        <v>78</v>
      </c>
      <c r="D94">
        <v>79</v>
      </c>
      <c r="E94" s="21">
        <v>1.2739025777429712E-2</v>
      </c>
      <c r="F94">
        <v>112.26</v>
      </c>
      <c r="G94">
        <v>1.4392307692307693</v>
      </c>
      <c r="H94" s="18">
        <v>1903200000</v>
      </c>
      <c r="I94" s="36">
        <v>1</v>
      </c>
      <c r="J94">
        <v>0</v>
      </c>
      <c r="K94" s="22">
        <v>711.908997</v>
      </c>
      <c r="L94" s="21">
        <v>7.3951320828677201E-3</v>
      </c>
      <c r="M94" s="21">
        <v>5.3438936945619919E-3</v>
      </c>
      <c r="N94" s="61">
        <v>-3.1487709282819286E-4</v>
      </c>
    </row>
    <row r="95" spans="1:14" x14ac:dyDescent="0.2">
      <c r="L95" s="21"/>
      <c r="M95" s="21"/>
    </row>
    <row r="96" spans="1:14" x14ac:dyDescent="0.2">
      <c r="L96" s="21"/>
      <c r="M96" s="21"/>
    </row>
    <row r="97" spans="12:13" x14ac:dyDescent="0.2">
      <c r="L97" s="21"/>
      <c r="M97" s="21"/>
    </row>
    <row r="98" spans="12:13" x14ac:dyDescent="0.2">
      <c r="L98" s="21"/>
      <c r="M98" s="21"/>
    </row>
    <row r="99" spans="12:13" x14ac:dyDescent="0.2">
      <c r="L99" s="21"/>
      <c r="M99" s="21"/>
    </row>
    <row r="100" spans="12:13" x14ac:dyDescent="0.2">
      <c r="L100" s="21"/>
      <c r="M100" s="21"/>
    </row>
    <row r="101" spans="12:13" x14ac:dyDescent="0.2">
      <c r="L101" s="21"/>
      <c r="M101" s="21"/>
    </row>
    <row r="102" spans="12:13" x14ac:dyDescent="0.2">
      <c r="L102" s="21"/>
      <c r="M102" s="21"/>
    </row>
    <row r="103" spans="12:13" x14ac:dyDescent="0.2">
      <c r="L103" s="21"/>
      <c r="M103" s="21"/>
    </row>
    <row r="104" spans="12:13" x14ac:dyDescent="0.2">
      <c r="L104" s="21"/>
      <c r="M104" s="21"/>
    </row>
    <row r="105" spans="12:13" x14ac:dyDescent="0.2">
      <c r="L105" s="21"/>
      <c r="M105" s="21"/>
    </row>
    <row r="106" spans="12:13" x14ac:dyDescent="0.2">
      <c r="L106" s="21"/>
      <c r="M106" s="21"/>
    </row>
    <row r="107" spans="12:13" x14ac:dyDescent="0.2">
      <c r="L107" s="21"/>
      <c r="M107" s="21"/>
    </row>
    <row r="108" spans="12:13" x14ac:dyDescent="0.2">
      <c r="L108" s="21"/>
      <c r="M108" s="21"/>
    </row>
    <row r="109" spans="12:13" x14ac:dyDescent="0.2">
      <c r="L109" s="21"/>
      <c r="M109" s="21"/>
    </row>
    <row r="110" spans="12:13" x14ac:dyDescent="0.2">
      <c r="L110" s="21"/>
      <c r="M110" s="21"/>
    </row>
    <row r="111" spans="12:13" x14ac:dyDescent="0.2">
      <c r="L111" s="21"/>
      <c r="M111" s="21"/>
    </row>
    <row r="112" spans="12:13" x14ac:dyDescent="0.2">
      <c r="L112" s="21"/>
      <c r="M112" s="21"/>
    </row>
    <row r="113" spans="12:13" x14ac:dyDescent="0.2">
      <c r="L113" s="21"/>
      <c r="M113" s="21"/>
    </row>
    <row r="114" spans="12:13" x14ac:dyDescent="0.2">
      <c r="L114" s="21"/>
      <c r="M114" s="21"/>
    </row>
    <row r="115" spans="12:13" x14ac:dyDescent="0.2">
      <c r="L115" s="21"/>
      <c r="M115" s="21"/>
    </row>
    <row r="116" spans="12:13" x14ac:dyDescent="0.2">
      <c r="L116" s="21"/>
      <c r="M116" s="21"/>
    </row>
    <row r="117" spans="12:13" x14ac:dyDescent="0.2">
      <c r="L117" s="21"/>
      <c r="M117" s="21"/>
    </row>
    <row r="118" spans="12:13" x14ac:dyDescent="0.2">
      <c r="L118" s="21"/>
      <c r="M118" s="21"/>
    </row>
    <row r="119" spans="12:13" x14ac:dyDescent="0.2">
      <c r="L119" s="21"/>
      <c r="M119" s="21"/>
    </row>
    <row r="120" spans="12:13" x14ac:dyDescent="0.2">
      <c r="L120" s="21"/>
      <c r="M120" s="21"/>
    </row>
    <row r="121" spans="12:13" x14ac:dyDescent="0.2">
      <c r="L121" s="21"/>
      <c r="M121" s="21"/>
    </row>
    <row r="122" spans="12:13" x14ac:dyDescent="0.2">
      <c r="L122" s="21"/>
      <c r="M122" s="21"/>
    </row>
    <row r="123" spans="12:13" x14ac:dyDescent="0.2">
      <c r="L123" s="21"/>
      <c r="M123" s="21"/>
    </row>
    <row r="124" spans="12:13" x14ac:dyDescent="0.2">
      <c r="L124" s="21"/>
      <c r="M124" s="21"/>
    </row>
    <row r="125" spans="12:13" x14ac:dyDescent="0.2">
      <c r="L125" s="21"/>
      <c r="M125" s="21"/>
    </row>
    <row r="126" spans="12:13" x14ac:dyDescent="0.2">
      <c r="L126" s="21"/>
      <c r="M126" s="21"/>
    </row>
  </sheetData>
  <hyperlinks>
    <hyperlink ref="P39" r:id="rId1"/>
    <hyperlink ref="P40" r:id="rId2"/>
  </hyperlinks>
  <pageMargins left="0.7" right="0.7" top="0.75" bottom="0.75" header="0.3" footer="0.3"/>
  <pageSetup paperSize="9" orientation="portrait" verticalDpi="0"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77"/>
  <sheetViews>
    <sheetView topLeftCell="AK29" zoomScale="106" workbookViewId="0">
      <selection activeCell="AF147" sqref="AF147"/>
    </sheetView>
  </sheetViews>
  <sheetFormatPr baseColWidth="10" defaultRowHeight="16" x14ac:dyDescent="0.2"/>
  <cols>
    <col min="1" max="1" width="8.1640625" style="74" bestFit="1" customWidth="1"/>
    <col min="2" max="2" width="25.6640625" style="74" bestFit="1" customWidth="1"/>
    <col min="3" max="3" width="10" style="74" bestFit="1" customWidth="1"/>
    <col min="4" max="4" width="7.33203125" style="74" bestFit="1" customWidth="1"/>
    <col min="5" max="5" width="13.83203125" style="74" customWidth="1"/>
    <col min="6" max="6" width="6.6640625" style="74" bestFit="1" customWidth="1"/>
    <col min="7" max="7" width="11.83203125" style="74" customWidth="1"/>
    <col min="8" max="8" width="6.6640625" style="74" bestFit="1" customWidth="1"/>
    <col min="9" max="9" width="8.1640625" style="74" bestFit="1" customWidth="1"/>
    <col min="10" max="10" width="6.83203125" style="74" bestFit="1" customWidth="1"/>
    <col min="11" max="11" width="14" style="74" customWidth="1"/>
    <col min="12" max="12" width="13.5" style="74" customWidth="1"/>
    <col min="13" max="13" width="13.33203125" style="74" customWidth="1"/>
    <col min="14" max="14" width="11.33203125" style="74" bestFit="1" customWidth="1"/>
    <col min="15" max="15" width="8.6640625" style="74" bestFit="1" customWidth="1"/>
    <col min="16" max="16" width="11.6640625" style="74" bestFit="1" customWidth="1"/>
    <col min="17" max="17" width="12.6640625" style="74" customWidth="1"/>
    <col min="18" max="18" width="16.83203125" style="74" bestFit="1" customWidth="1"/>
    <col min="19" max="19" width="11.5" style="74" bestFit="1" customWidth="1"/>
    <col min="20" max="20" width="14.83203125" style="74" bestFit="1" customWidth="1"/>
    <col min="21" max="21" width="9.6640625" style="74" bestFit="1" customWidth="1"/>
    <col min="22" max="22" width="13" style="74" bestFit="1" customWidth="1"/>
    <col min="23" max="23" width="16.6640625" style="74" bestFit="1" customWidth="1"/>
    <col min="24" max="24" width="11" style="74" bestFit="1" customWidth="1"/>
    <col min="25" max="25" width="10.33203125" style="74" bestFit="1" customWidth="1"/>
    <col min="26" max="26" width="9.1640625" style="74" bestFit="1" customWidth="1"/>
    <col min="27" max="27" width="14" style="74" bestFit="1" customWidth="1"/>
    <col min="28" max="28" width="13.33203125" style="74" bestFit="1" customWidth="1"/>
    <col min="29" max="29" width="12.1640625" style="74" bestFit="1" customWidth="1"/>
    <col min="30" max="30" width="12.1640625" style="74" customWidth="1"/>
    <col min="31" max="31" width="10.83203125" style="74"/>
    <col min="32" max="32" width="36.5" style="74" customWidth="1"/>
    <col min="33" max="33" width="14.5" style="74" bestFit="1" customWidth="1"/>
    <col min="34" max="34" width="18.6640625" style="74" bestFit="1" customWidth="1"/>
    <col min="35" max="35" width="23.1640625" style="74" bestFit="1" customWidth="1"/>
    <col min="36" max="36" width="18.33203125" style="74" bestFit="1" customWidth="1"/>
    <col min="37" max="37" width="29" style="74" bestFit="1" customWidth="1"/>
    <col min="38" max="38" width="25.33203125" style="74" bestFit="1" customWidth="1"/>
    <col min="39" max="40" width="12.1640625" style="74" bestFit="1" customWidth="1"/>
    <col min="41" max="41" width="10.83203125" style="74"/>
    <col min="42" max="42" width="36" style="74" bestFit="1" customWidth="1"/>
    <col min="43" max="43" width="12.6640625" style="74" bestFit="1" customWidth="1"/>
    <col min="44" max="44" width="19" style="74" bestFit="1" customWidth="1"/>
    <col min="45" max="45" width="29.33203125" style="74" customWidth="1"/>
    <col min="46" max="46" width="35.1640625" style="74" customWidth="1"/>
    <col min="47" max="47" width="10.1640625" style="74" customWidth="1"/>
    <col min="48" max="48" width="23" style="74" customWidth="1"/>
    <col min="49" max="49" width="27.6640625" style="74" customWidth="1"/>
    <col min="50" max="16384" width="10.83203125" style="74"/>
  </cols>
  <sheetData>
    <row r="1" spans="1:49" ht="33" thickBot="1" x14ac:dyDescent="0.25">
      <c r="A1" s="156" t="s">
        <v>257</v>
      </c>
      <c r="B1" s="156" t="s">
        <v>256</v>
      </c>
      <c r="C1" s="156" t="s">
        <v>255</v>
      </c>
      <c r="D1" s="156" t="s">
        <v>254</v>
      </c>
      <c r="E1" s="155" t="s">
        <v>253</v>
      </c>
      <c r="F1" s="156" t="s">
        <v>252</v>
      </c>
      <c r="G1" s="157" t="s">
        <v>251</v>
      </c>
      <c r="H1" s="156" t="s">
        <v>250</v>
      </c>
      <c r="I1" s="156" t="s">
        <v>249</v>
      </c>
      <c r="J1" s="156" t="s">
        <v>248</v>
      </c>
      <c r="K1" s="156" t="s">
        <v>247</v>
      </c>
      <c r="L1" s="156" t="s">
        <v>246</v>
      </c>
      <c r="M1" s="156" t="s">
        <v>245</v>
      </c>
      <c r="N1" s="153" t="s">
        <v>244</v>
      </c>
      <c r="O1" s="153" t="s">
        <v>243</v>
      </c>
      <c r="P1" s="153" t="s">
        <v>242</v>
      </c>
      <c r="Q1" s="155" t="s">
        <v>241</v>
      </c>
      <c r="R1" s="153" t="s">
        <v>240</v>
      </c>
      <c r="S1" s="153" t="s">
        <v>239</v>
      </c>
      <c r="T1" s="153" t="s">
        <v>238</v>
      </c>
      <c r="U1" s="153" t="s">
        <v>237</v>
      </c>
      <c r="V1" s="153" t="s">
        <v>236</v>
      </c>
      <c r="W1" s="153" t="s">
        <v>235</v>
      </c>
      <c r="X1" s="154" t="s">
        <v>234</v>
      </c>
      <c r="Y1" s="154" t="s">
        <v>233</v>
      </c>
      <c r="Z1" s="154" t="s">
        <v>232</v>
      </c>
      <c r="AA1" s="153" t="s">
        <v>231</v>
      </c>
      <c r="AB1" s="153" t="s">
        <v>230</v>
      </c>
      <c r="AC1" s="153" t="s">
        <v>229</v>
      </c>
      <c r="AD1" s="152" t="s">
        <v>228</v>
      </c>
      <c r="AE1" s="151"/>
      <c r="AF1" s="151"/>
      <c r="AG1" s="150"/>
      <c r="AH1" s="150"/>
      <c r="AI1" s="150"/>
      <c r="AJ1" s="150"/>
      <c r="AK1" s="150"/>
      <c r="AL1" s="150"/>
      <c r="AM1" s="150"/>
      <c r="AN1" s="150"/>
      <c r="AO1" s="150"/>
      <c r="AP1" s="150"/>
      <c r="AQ1" s="150"/>
      <c r="AR1" s="150"/>
      <c r="AS1" s="150"/>
    </row>
    <row r="2" spans="1:49" x14ac:dyDescent="0.2">
      <c r="A2" s="107">
        <v>36587</v>
      </c>
      <c r="B2" s="104" t="s">
        <v>77</v>
      </c>
      <c r="C2" s="111">
        <v>7.6961041136128394E-2</v>
      </c>
      <c r="D2" s="106">
        <f t="shared" ref="D2:D33" si="0">(C2-$AG$22)^2</f>
        <v>1.4396806430653198E-3</v>
      </c>
      <c r="E2" s="102">
        <v>8.6603855073075581E-2</v>
      </c>
      <c r="F2" s="106">
        <v>0.69679999999999997</v>
      </c>
      <c r="G2" s="110">
        <v>8.740336742730447</v>
      </c>
      <c r="H2" s="109">
        <v>1.0986122886681098</v>
      </c>
      <c r="I2" s="109">
        <v>8.740336742730447</v>
      </c>
      <c r="J2" s="115">
        <v>0</v>
      </c>
      <c r="K2" s="103">
        <v>0</v>
      </c>
      <c r="L2" s="104">
        <v>0</v>
      </c>
      <c r="M2" s="103">
        <v>1</v>
      </c>
      <c r="N2" s="74">
        <v>0</v>
      </c>
      <c r="O2" s="74">
        <v>0</v>
      </c>
      <c r="P2" s="99">
        <v>4.9827600428258782E-4</v>
      </c>
      <c r="Q2" s="102">
        <v>-9.6428139369471935E-3</v>
      </c>
      <c r="R2" s="101">
        <v>1.7325087411304474E-3</v>
      </c>
      <c r="S2" s="101">
        <v>1.0787224929590857E-2</v>
      </c>
      <c r="T2" s="101">
        <v>1.1617011462636308E-2</v>
      </c>
      <c r="U2" s="101">
        <v>1.1636422168158648E-4</v>
      </c>
      <c r="V2" s="101">
        <v>1.2218243276566581E-4</v>
      </c>
      <c r="W2" s="101">
        <v>1.0540223618790963E-2</v>
      </c>
      <c r="X2" s="100">
        <v>1</v>
      </c>
      <c r="Y2" s="100">
        <v>0</v>
      </c>
      <c r="Z2" s="100">
        <v>0</v>
      </c>
      <c r="AA2" s="74">
        <v>1</v>
      </c>
      <c r="AB2" s="74">
        <v>0</v>
      </c>
      <c r="AC2" s="74">
        <v>0</v>
      </c>
      <c r="AD2" s="74">
        <v>9.9179999999999993E-4</v>
      </c>
      <c r="AF2" s="74" t="s">
        <v>76</v>
      </c>
    </row>
    <row r="3" spans="1:49" ht="17" thickBot="1" x14ac:dyDescent="0.25">
      <c r="A3" s="107">
        <v>36670</v>
      </c>
      <c r="B3" s="104" t="s">
        <v>74</v>
      </c>
      <c r="C3" s="111">
        <v>-9.5694510161506725E-3</v>
      </c>
      <c r="D3" s="106">
        <f t="shared" si="0"/>
        <v>2.3607323642155001E-3</v>
      </c>
      <c r="E3" s="102">
        <v>7.4348706298672535E-3</v>
      </c>
      <c r="F3" s="106">
        <v>0.68476190476190479</v>
      </c>
      <c r="G3" s="110">
        <v>11.05089000537367</v>
      </c>
      <c r="H3" s="109">
        <v>2.8332133440562162</v>
      </c>
      <c r="I3" s="109">
        <v>11.05089000537367</v>
      </c>
      <c r="J3" s="115">
        <v>0</v>
      </c>
      <c r="K3" s="103">
        <v>0</v>
      </c>
      <c r="L3" s="104">
        <v>0</v>
      </c>
      <c r="M3" s="103">
        <v>1</v>
      </c>
      <c r="N3" s="74">
        <v>0</v>
      </c>
      <c r="O3" s="74">
        <v>0</v>
      </c>
      <c r="P3" s="99">
        <v>4.9827600428258782E-4</v>
      </c>
      <c r="Q3" s="102">
        <v>-1.7004321646017926E-2</v>
      </c>
      <c r="R3" s="101">
        <v>3.9414899648516997E-3</v>
      </c>
      <c r="S3" s="101">
        <v>1.2610441317442295E-2</v>
      </c>
      <c r="T3" s="101">
        <v>1.3580475264937854E-2</v>
      </c>
      <c r="U3" s="101">
        <v>1.5902323022065574E-4</v>
      </c>
      <c r="V3" s="101">
        <v>1.6697439173168853E-4</v>
      </c>
      <c r="W3" s="101">
        <v>1.9977005731091277E-2</v>
      </c>
      <c r="X3" s="100">
        <v>1</v>
      </c>
      <c r="Y3" s="100">
        <v>0</v>
      </c>
      <c r="Z3" s="100">
        <v>0</v>
      </c>
      <c r="AA3" s="74">
        <v>1</v>
      </c>
      <c r="AB3" s="74">
        <v>0</v>
      </c>
      <c r="AC3" s="74">
        <v>0</v>
      </c>
      <c r="AD3" s="143">
        <v>1.5700000000000001E-11</v>
      </c>
      <c r="AF3" s="74" t="s">
        <v>227</v>
      </c>
      <c r="AT3" s="149"/>
      <c r="AU3" s="148" t="s">
        <v>204</v>
      </c>
      <c r="AV3" s="148" t="s">
        <v>203</v>
      </c>
      <c r="AW3" s="148" t="s">
        <v>202</v>
      </c>
    </row>
    <row r="4" spans="1:49" x14ac:dyDescent="0.2">
      <c r="A4" s="107">
        <v>37315</v>
      </c>
      <c r="B4" s="104" t="s">
        <v>68</v>
      </c>
      <c r="C4" s="111">
        <v>4.3620622475890353E-2</v>
      </c>
      <c r="D4" s="106">
        <f t="shared" si="0"/>
        <v>2.1184894526343087E-5</v>
      </c>
      <c r="E4" s="102">
        <v>4.7119787433878048E-2</v>
      </c>
      <c r="F4" s="106">
        <v>0.34458598726114653</v>
      </c>
      <c r="G4" s="110">
        <v>12.278081630636757</v>
      </c>
      <c r="H4" s="109">
        <v>3.4965075614664802</v>
      </c>
      <c r="I4" s="109">
        <v>12.278081630636757</v>
      </c>
      <c r="J4" s="104">
        <v>0</v>
      </c>
      <c r="K4" s="103">
        <v>1</v>
      </c>
      <c r="L4" s="104">
        <v>0</v>
      </c>
      <c r="M4" s="103">
        <v>1</v>
      </c>
      <c r="N4" s="74">
        <v>0</v>
      </c>
      <c r="O4" s="99">
        <v>4.3478260869565216E-2</v>
      </c>
      <c r="P4" s="99">
        <v>1.4295680607416428E-2</v>
      </c>
      <c r="Q4" s="102">
        <v>-3.4991649579876969E-3</v>
      </c>
      <c r="R4" s="101">
        <v>9.2997904362651911E-4</v>
      </c>
      <c r="S4" s="101">
        <v>6.5423298995226156E-3</v>
      </c>
      <c r="T4" s="101">
        <v>7.0455860456397398E-3</v>
      </c>
      <c r="U4" s="101">
        <v>4.2802080514187597E-5</v>
      </c>
      <c r="V4" s="101">
        <v>4.4942184539896979E-5</v>
      </c>
      <c r="W4" s="101">
        <v>1.0834911921014967E-2</v>
      </c>
      <c r="X4" s="100">
        <v>1</v>
      </c>
      <c r="Y4" s="100">
        <v>0</v>
      </c>
      <c r="Z4" s="100">
        <v>0</v>
      </c>
      <c r="AA4" s="74">
        <v>0</v>
      </c>
      <c r="AB4" s="74">
        <v>1</v>
      </c>
      <c r="AC4" s="74">
        <v>0</v>
      </c>
      <c r="AD4" s="74">
        <v>2.5817000000000001E-3</v>
      </c>
      <c r="AF4" s="90"/>
      <c r="AG4" s="90" t="s">
        <v>72</v>
      </c>
      <c r="AH4" s="90" t="s">
        <v>71</v>
      </c>
      <c r="AT4" s="147" t="s">
        <v>222</v>
      </c>
      <c r="AU4" s="147">
        <v>16</v>
      </c>
      <c r="AV4" s="146">
        <v>3.3507989815660708E-2</v>
      </c>
      <c r="AW4" s="146">
        <v>4.1954027912580964E-3</v>
      </c>
    </row>
    <row r="5" spans="1:49" x14ac:dyDescent="0.2">
      <c r="A5" s="107">
        <v>37490</v>
      </c>
      <c r="B5" s="104" t="s">
        <v>73</v>
      </c>
      <c r="C5" s="111">
        <v>2.454110891611766E-2</v>
      </c>
      <c r="D5" s="106">
        <f t="shared" si="0"/>
        <v>2.0957798227266069E-4</v>
      </c>
      <c r="E5" s="102">
        <v>8.4581952953405905E-3</v>
      </c>
      <c r="F5" s="106">
        <v>0.77275362318840579</v>
      </c>
      <c r="G5" s="110">
        <v>13.975663189987166</v>
      </c>
      <c r="H5" s="109">
        <v>1.0986122886681098</v>
      </c>
      <c r="I5" s="109">
        <v>13.975663189987166</v>
      </c>
      <c r="J5" s="115">
        <v>1</v>
      </c>
      <c r="K5" s="103">
        <v>0</v>
      </c>
      <c r="L5" s="104">
        <v>0</v>
      </c>
      <c r="M5" s="103">
        <v>1</v>
      </c>
      <c r="N5" s="74">
        <v>0</v>
      </c>
      <c r="O5" s="99">
        <v>8.6956521739130432E-2</v>
      </c>
      <c r="P5" s="99">
        <v>3.3241426362288627E-2</v>
      </c>
      <c r="Q5" s="102">
        <v>1.6082913620777069E-2</v>
      </c>
      <c r="R5" s="101">
        <v>3.8301467023450233E-3</v>
      </c>
      <c r="S5" s="101">
        <v>1.4777582459354862E-2</v>
      </c>
      <c r="T5" s="101">
        <v>1.5914319571612927E-2</v>
      </c>
      <c r="U5" s="101">
        <v>2.1837694334303248E-4</v>
      </c>
      <c r="V5" s="101">
        <v>2.2929579051018411E-4</v>
      </c>
      <c r="W5" s="101">
        <v>-6.6766221796752817E-2</v>
      </c>
      <c r="X5" s="100">
        <v>0</v>
      </c>
      <c r="Y5" s="100">
        <v>1</v>
      </c>
      <c r="Z5" s="100">
        <v>0</v>
      </c>
      <c r="AA5" s="74">
        <v>0</v>
      </c>
      <c r="AB5" s="74">
        <v>1</v>
      </c>
      <c r="AC5" s="74">
        <v>0</v>
      </c>
      <c r="AD5" s="143">
        <v>1.1200000000000001E-6</v>
      </c>
      <c r="AF5" s="85" t="s">
        <v>21</v>
      </c>
      <c r="AG5" s="85">
        <v>49.558450937499998</v>
      </c>
      <c r="AH5" s="85">
        <v>47.946562499999999</v>
      </c>
      <c r="AT5" s="117" t="s">
        <v>221</v>
      </c>
      <c r="AU5" s="92">
        <v>16</v>
      </c>
      <c r="AV5" s="142">
        <v>4.7443716641654914E-2</v>
      </c>
      <c r="AW5" s="141">
        <v>1.515015974615202E-2</v>
      </c>
    </row>
    <row r="6" spans="1:49" x14ac:dyDescent="0.2">
      <c r="A6" s="136">
        <v>38320</v>
      </c>
      <c r="B6" s="115" t="s">
        <v>66</v>
      </c>
      <c r="C6" s="111">
        <v>0.14310084364067344</v>
      </c>
      <c r="D6" s="106">
        <f t="shared" si="0"/>
        <v>1.0833255546370513E-2</v>
      </c>
      <c r="E6" s="102">
        <v>0.13549987837273636</v>
      </c>
      <c r="F6" s="106">
        <v>0.70887573964497053</v>
      </c>
      <c r="G6" s="110">
        <v>11.623652554774759</v>
      </c>
      <c r="H6" s="109">
        <v>1.0986122886681098</v>
      </c>
      <c r="I6" s="109">
        <v>14.0225247273486</v>
      </c>
      <c r="J6" s="104">
        <v>1</v>
      </c>
      <c r="K6" s="135">
        <v>0</v>
      </c>
      <c r="L6" s="104">
        <v>0</v>
      </c>
      <c r="M6" s="103">
        <v>1</v>
      </c>
      <c r="N6" s="74">
        <v>0</v>
      </c>
      <c r="O6" s="99">
        <v>4.3478260869565216E-2</v>
      </c>
      <c r="P6" s="99">
        <v>5.9570967935202467E-2</v>
      </c>
      <c r="Q6" s="102">
        <v>7.6009652679370678E-3</v>
      </c>
      <c r="R6" s="101">
        <v>4.0498067419578818E-3</v>
      </c>
      <c r="S6" s="101">
        <v>5.7500095629916363E-3</v>
      </c>
      <c r="T6" s="101">
        <v>6.1923179909140697E-3</v>
      </c>
      <c r="U6" s="101">
        <v>3.3062609974495267E-5</v>
      </c>
      <c r="V6" s="101">
        <v>3.4715740473220035E-5</v>
      </c>
      <c r="W6" s="101">
        <v>4.2126881894156677E-2</v>
      </c>
      <c r="X6" s="100">
        <v>0</v>
      </c>
      <c r="Y6" s="100">
        <v>1</v>
      </c>
      <c r="Z6" s="100">
        <v>0</v>
      </c>
      <c r="AA6" s="74">
        <v>1</v>
      </c>
      <c r="AB6" s="74">
        <v>0</v>
      </c>
      <c r="AC6" s="74">
        <v>0</v>
      </c>
      <c r="AD6" s="74">
        <v>1.64686E-2</v>
      </c>
      <c r="AF6" s="85" t="s">
        <v>17</v>
      </c>
      <c r="AG6" s="85">
        <v>2363.9511208059967</v>
      </c>
      <c r="AH6" s="85">
        <v>2207.504668447581</v>
      </c>
      <c r="AT6" s="114" t="s">
        <v>197</v>
      </c>
      <c r="AU6" s="113"/>
      <c r="AV6" s="140">
        <v>0.69821199833278103</v>
      </c>
      <c r="AW6" s="139" t="s">
        <v>226</v>
      </c>
    </row>
    <row r="7" spans="1:49" x14ac:dyDescent="0.2">
      <c r="A7" s="136">
        <v>38460</v>
      </c>
      <c r="B7" s="115" t="s">
        <v>64</v>
      </c>
      <c r="C7" s="111">
        <v>8.9612158689687138E-2</v>
      </c>
      <c r="D7" s="106">
        <f t="shared" si="0"/>
        <v>2.5597772572930211E-3</v>
      </c>
      <c r="E7" s="102">
        <v>0.12044333444143764</v>
      </c>
      <c r="F7" s="106">
        <v>1.0925</v>
      </c>
      <c r="G7" s="110">
        <v>14.0623706358958</v>
      </c>
      <c r="H7" s="109">
        <v>0</v>
      </c>
      <c r="I7" s="109">
        <v>14.0623706358958</v>
      </c>
      <c r="J7" s="104">
        <v>1</v>
      </c>
      <c r="K7" s="103">
        <v>0</v>
      </c>
      <c r="L7" s="104">
        <v>0</v>
      </c>
      <c r="M7" s="103">
        <v>1</v>
      </c>
      <c r="N7" s="74">
        <v>0</v>
      </c>
      <c r="O7" s="99">
        <v>0.21739130434782608</v>
      </c>
      <c r="P7" s="99">
        <v>1.4295680607416428E-2</v>
      </c>
      <c r="Q7" s="102">
        <v>-3.0831175751750498E-2</v>
      </c>
      <c r="R7" s="101">
        <v>-1.9195396676041181E-3</v>
      </c>
      <c r="S7" s="101">
        <v>1.0828990579123812E-2</v>
      </c>
      <c r="T7" s="101">
        <v>1.1661989854441028E-2</v>
      </c>
      <c r="U7" s="101">
        <v>1.1726703696275226E-4</v>
      </c>
      <c r="V7" s="101">
        <v>1.2313038881088989E-4</v>
      </c>
      <c r="W7" s="101">
        <v>1.4249591691449228E-2</v>
      </c>
      <c r="X7" s="100">
        <v>0</v>
      </c>
      <c r="Y7" s="100">
        <v>1</v>
      </c>
      <c r="Z7" s="100">
        <v>0</v>
      </c>
      <c r="AA7" s="74">
        <v>0</v>
      </c>
      <c r="AB7" s="74">
        <v>1</v>
      </c>
      <c r="AC7" s="74">
        <v>0</v>
      </c>
      <c r="AD7" s="74">
        <v>4.6147999999999996E-3</v>
      </c>
      <c r="AF7" s="85" t="s">
        <v>63</v>
      </c>
      <c r="AG7" s="85">
        <v>32</v>
      </c>
      <c r="AH7" s="85">
        <v>32</v>
      </c>
      <c r="AT7" s="134" t="s">
        <v>225</v>
      </c>
      <c r="AU7" s="96">
        <v>2</v>
      </c>
      <c r="AV7" s="145">
        <v>2.5246782798550513E-2</v>
      </c>
      <c r="AW7" s="144">
        <v>9.5685666355411927E-4</v>
      </c>
    </row>
    <row r="8" spans="1:49" x14ac:dyDescent="0.2">
      <c r="A8" s="107">
        <v>38484</v>
      </c>
      <c r="B8" s="104" t="s">
        <v>61</v>
      </c>
      <c r="C8" s="111">
        <v>3.2945669494301114E-3</v>
      </c>
      <c r="D8" s="106">
        <f t="shared" si="0"/>
        <v>1.2761577634503682E-3</v>
      </c>
      <c r="E8" s="102">
        <v>3.3737781632229773E-3</v>
      </c>
      <c r="F8" s="106">
        <v>0.12547945205479452</v>
      </c>
      <c r="G8" s="110">
        <v>13.507040572982195</v>
      </c>
      <c r="H8" s="109">
        <v>5.0998664278241987</v>
      </c>
      <c r="I8" s="109">
        <v>13.507040572982195</v>
      </c>
      <c r="J8" s="104">
        <v>1</v>
      </c>
      <c r="K8" s="103">
        <v>1</v>
      </c>
      <c r="L8" s="104">
        <v>0</v>
      </c>
      <c r="M8" s="103">
        <v>1</v>
      </c>
      <c r="N8" s="74">
        <v>0</v>
      </c>
      <c r="O8" s="99">
        <v>0.39130434782608697</v>
      </c>
      <c r="P8" s="99">
        <v>4.0531836058810909E-2</v>
      </c>
      <c r="Q8" s="102">
        <v>-7.9211213792865841E-5</v>
      </c>
      <c r="R8" s="101">
        <v>-1.9851452979877428E-3</v>
      </c>
      <c r="S8" s="101">
        <v>1.2932423660464277E-2</v>
      </c>
      <c r="T8" s="101">
        <v>1.392722548049999E-2</v>
      </c>
      <c r="U8" s="101">
        <v>1.6724758173373625E-4</v>
      </c>
      <c r="V8" s="101">
        <v>1.7560996082042308E-4</v>
      </c>
      <c r="W8" s="101">
        <v>-1.2987986566310632E-2</v>
      </c>
      <c r="X8" s="100">
        <v>1</v>
      </c>
      <c r="Y8" s="100">
        <v>0</v>
      </c>
      <c r="Z8" s="100">
        <v>0</v>
      </c>
      <c r="AA8" s="74">
        <v>0</v>
      </c>
      <c r="AB8" s="74">
        <v>1</v>
      </c>
      <c r="AC8" s="74">
        <v>0</v>
      </c>
      <c r="AD8" s="143">
        <v>9.9999999999999995E-8</v>
      </c>
      <c r="AF8" s="85" t="s">
        <v>60</v>
      </c>
      <c r="AG8" s="85">
        <v>0.99785273869202318</v>
      </c>
      <c r="AH8" s="85"/>
      <c r="AT8" s="117" t="s">
        <v>224</v>
      </c>
      <c r="AU8" s="92">
        <v>30</v>
      </c>
      <c r="AV8" s="142">
        <v>4.1026600363131834E-2</v>
      </c>
      <c r="AW8" s="141">
        <v>9.6328452226048019E-3</v>
      </c>
    </row>
    <row r="9" spans="1:49" x14ac:dyDescent="0.2">
      <c r="A9" s="136">
        <v>38504</v>
      </c>
      <c r="B9" s="115" t="s">
        <v>58</v>
      </c>
      <c r="C9" s="111">
        <v>-1.7391742711869222E-2</v>
      </c>
      <c r="D9" s="106">
        <f t="shared" si="0"/>
        <v>3.1820497476773928E-3</v>
      </c>
      <c r="E9" s="102">
        <v>-2.3654054999991854E-2</v>
      </c>
      <c r="F9" s="106">
        <v>0.4517241379310345</v>
      </c>
      <c r="G9" s="110">
        <v>11.888481042672248</v>
      </c>
      <c r="H9" s="109">
        <v>2.0794415416798357</v>
      </c>
      <c r="I9" s="109">
        <v>12.88767848024356</v>
      </c>
      <c r="J9" s="104">
        <v>1</v>
      </c>
      <c r="K9" s="135">
        <v>0</v>
      </c>
      <c r="L9" s="104">
        <v>0</v>
      </c>
      <c r="M9" s="103">
        <v>1</v>
      </c>
      <c r="N9" s="74">
        <v>1</v>
      </c>
      <c r="O9" s="99">
        <v>0.56521739130434778</v>
      </c>
      <c r="P9" s="99">
        <v>5.9570967935202467E-2</v>
      </c>
      <c r="Q9" s="102">
        <v>6.2623122881226342E-3</v>
      </c>
      <c r="R9" s="101">
        <v>1.0055237542068579E-3</v>
      </c>
      <c r="S9" s="101">
        <v>1.1809621027012695E-2</v>
      </c>
      <c r="T9" s="101">
        <v>1.2718053413705979E-2</v>
      </c>
      <c r="U9" s="101">
        <v>1.3946714880166039E-4</v>
      </c>
      <c r="V9" s="101">
        <v>1.4644050624174342E-4</v>
      </c>
      <c r="W9" s="101">
        <v>3.8202186888739698E-3</v>
      </c>
      <c r="X9" s="100">
        <v>1</v>
      </c>
      <c r="Y9" s="100">
        <v>0</v>
      </c>
      <c r="Z9" s="100">
        <v>0</v>
      </c>
      <c r="AA9" s="74">
        <v>1</v>
      </c>
      <c r="AB9" s="74">
        <v>0</v>
      </c>
      <c r="AC9" s="74">
        <v>0</v>
      </c>
      <c r="AD9" s="74">
        <v>2.0988999999999999E-3</v>
      </c>
      <c r="AF9" s="85" t="s">
        <v>57</v>
      </c>
      <c r="AG9" s="85">
        <v>0</v>
      </c>
      <c r="AH9" s="85"/>
      <c r="AT9" s="114" t="s">
        <v>197</v>
      </c>
      <c r="AU9" s="113"/>
      <c r="AV9" s="140">
        <v>0.82463480659650878</v>
      </c>
      <c r="AW9" s="140">
        <v>0.24510000000000001</v>
      </c>
    </row>
    <row r="10" spans="1:49" x14ac:dyDescent="0.2">
      <c r="A10" s="107">
        <v>38520</v>
      </c>
      <c r="B10" s="104" t="s">
        <v>55</v>
      </c>
      <c r="C10" s="111">
        <v>0.35074020841891779</v>
      </c>
      <c r="D10" s="106">
        <f t="shared" si="0"/>
        <v>9.7170786752671587E-2</v>
      </c>
      <c r="E10" s="102">
        <v>0.33909829354713661</v>
      </c>
      <c r="F10" s="106">
        <v>0.55029585798816572</v>
      </c>
      <c r="G10" s="110">
        <v>10.833681189579275</v>
      </c>
      <c r="H10" s="109">
        <v>1.6094379124341003</v>
      </c>
      <c r="I10" s="109">
        <v>12.036410617682973</v>
      </c>
      <c r="J10" s="104">
        <v>0</v>
      </c>
      <c r="K10" s="103">
        <v>0</v>
      </c>
      <c r="L10" s="104">
        <v>0</v>
      </c>
      <c r="M10" s="103">
        <v>1</v>
      </c>
      <c r="N10" s="74">
        <v>1</v>
      </c>
      <c r="O10" s="99">
        <v>0.60869565217391308</v>
      </c>
      <c r="P10" s="99">
        <v>4.0531836058810909E-2</v>
      </c>
      <c r="Q10" s="102">
        <v>1.1641914871781154E-2</v>
      </c>
      <c r="R10" s="101">
        <v>4.1490538921787707E-3</v>
      </c>
      <c r="S10" s="101">
        <v>7.6476486186083728E-3</v>
      </c>
      <c r="T10" s="101">
        <v>8.235929281578248E-3</v>
      </c>
      <c r="U10" s="101">
        <v>5.848652939370255E-5</v>
      </c>
      <c r="V10" s="101">
        <v>6.1410855863387685E-5</v>
      </c>
      <c r="W10" s="101">
        <v>2.7571219775091072E-2</v>
      </c>
      <c r="X10" s="100">
        <v>1</v>
      </c>
      <c r="Y10" s="100">
        <v>0</v>
      </c>
      <c r="Z10" s="100">
        <v>0</v>
      </c>
      <c r="AA10" s="74">
        <v>1</v>
      </c>
      <c r="AB10" s="74">
        <v>0</v>
      </c>
      <c r="AC10" s="74">
        <v>0</v>
      </c>
      <c r="AD10" s="74">
        <v>9.0329E-3</v>
      </c>
      <c r="AF10" s="85" t="s">
        <v>54</v>
      </c>
      <c r="AG10" s="85">
        <v>31</v>
      </c>
      <c r="AH10" s="85"/>
      <c r="AT10" s="119" t="s">
        <v>217</v>
      </c>
      <c r="AU10" s="74">
        <v>16</v>
      </c>
      <c r="AV10" s="116">
        <v>6.2404000730594156E-2</v>
      </c>
      <c r="AW10" s="116">
        <v>8.468922124467813E-3</v>
      </c>
    </row>
    <row r="11" spans="1:49" x14ac:dyDescent="0.2">
      <c r="A11" s="136">
        <v>38661</v>
      </c>
      <c r="B11" s="115" t="s">
        <v>52</v>
      </c>
      <c r="C11" s="111">
        <v>7.8643127319113132E-2</v>
      </c>
      <c r="D11" s="106">
        <f t="shared" si="0"/>
        <v>1.570157265530596E-3</v>
      </c>
      <c r="E11" s="102">
        <v>5.943290145647058E-2</v>
      </c>
      <c r="F11" s="106">
        <v>0.82727272727272727</v>
      </c>
      <c r="G11" s="110">
        <v>11.097410021008562</v>
      </c>
      <c r="H11" s="109">
        <v>4.1896547420264252</v>
      </c>
      <c r="I11" s="109">
        <v>11.097410021008562</v>
      </c>
      <c r="J11" s="104">
        <v>0</v>
      </c>
      <c r="K11" s="135">
        <v>0</v>
      </c>
      <c r="L11" s="104">
        <v>0</v>
      </c>
      <c r="M11" s="103">
        <v>1</v>
      </c>
      <c r="N11" s="74">
        <v>1</v>
      </c>
      <c r="O11" s="99">
        <v>0.95652173913043481</v>
      </c>
      <c r="P11" s="99">
        <v>5.9570967935202467E-2</v>
      </c>
      <c r="Q11" s="102">
        <v>1.9210225862642552E-2</v>
      </c>
      <c r="R11" s="101">
        <v>9.827299761174088E-5</v>
      </c>
      <c r="S11" s="101">
        <v>2.0774415597348855E-2</v>
      </c>
      <c r="T11" s="101">
        <v>2.237244756637569E-2</v>
      </c>
      <c r="U11" s="101">
        <v>4.3157634341137142E-4</v>
      </c>
      <c r="V11" s="101">
        <v>4.5315516058194001E-4</v>
      </c>
      <c r="W11" s="101">
        <v>1.9933968895409584E-3</v>
      </c>
      <c r="X11" s="100">
        <v>1</v>
      </c>
      <c r="Y11" s="100">
        <v>0</v>
      </c>
      <c r="Z11" s="100">
        <v>0</v>
      </c>
      <c r="AA11" s="74">
        <v>1</v>
      </c>
      <c r="AB11" s="74">
        <v>0</v>
      </c>
      <c r="AC11" s="74">
        <v>0</v>
      </c>
      <c r="AD11" s="74">
        <v>1.2928E-3</v>
      </c>
      <c r="AF11" s="85" t="s">
        <v>51</v>
      </c>
      <c r="AG11" s="85">
        <v>2.5802463168276293</v>
      </c>
      <c r="AH11" s="85"/>
      <c r="AT11" s="117" t="s">
        <v>216</v>
      </c>
      <c r="AU11" s="92">
        <v>16</v>
      </c>
      <c r="AV11" s="116">
        <v>1.7676722800096842E-2</v>
      </c>
      <c r="AW11" s="116">
        <v>9.1825454051964739E-3</v>
      </c>
    </row>
    <row r="12" spans="1:49" x14ac:dyDescent="0.2">
      <c r="A12" s="136">
        <v>38901</v>
      </c>
      <c r="B12" s="115" t="s">
        <v>49</v>
      </c>
      <c r="C12" s="111">
        <v>2.3888215174695592E-2</v>
      </c>
      <c r="D12" s="106">
        <f t="shared" si="0"/>
        <v>2.2890788774758905E-4</v>
      </c>
      <c r="E12" s="102">
        <v>-4.0703853576641129E-3</v>
      </c>
      <c r="F12" s="106">
        <v>0.68373626373626373</v>
      </c>
      <c r="G12" s="110">
        <v>9.8966381488348816</v>
      </c>
      <c r="H12" s="109">
        <v>1.6094379124341003</v>
      </c>
      <c r="I12" s="109">
        <v>9.8966381488348816</v>
      </c>
      <c r="J12" s="115">
        <v>0</v>
      </c>
      <c r="K12" s="135">
        <v>0</v>
      </c>
      <c r="L12" s="104">
        <v>0</v>
      </c>
      <c r="M12" s="103">
        <v>1</v>
      </c>
      <c r="N12" s="74">
        <v>0</v>
      </c>
      <c r="O12" s="99">
        <v>0.39130434782608697</v>
      </c>
      <c r="P12" s="99">
        <v>0.11573649848259676</v>
      </c>
      <c r="Q12" s="102">
        <v>2.7958600532359705E-2</v>
      </c>
      <c r="R12" s="101">
        <v>-2.8120454476585348E-4</v>
      </c>
      <c r="S12" s="101">
        <v>2.4847953539218679E-2</v>
      </c>
      <c r="T12" s="101">
        <v>2.6759334580697038E-2</v>
      </c>
      <c r="U12" s="101">
        <v>6.1742079508717007E-4</v>
      </c>
      <c r="V12" s="101">
        <v>6.4829183484152865E-4</v>
      </c>
      <c r="W12" s="101">
        <v>-2.3390719591672354E-2</v>
      </c>
      <c r="X12" s="100">
        <v>1</v>
      </c>
      <c r="Y12" s="100">
        <v>0</v>
      </c>
      <c r="Z12" s="100">
        <v>0</v>
      </c>
      <c r="AA12" s="74">
        <v>1</v>
      </c>
      <c r="AB12" s="74">
        <v>0</v>
      </c>
      <c r="AC12" s="74">
        <v>0</v>
      </c>
      <c r="AD12" s="74">
        <v>4.8653000000000004E-3</v>
      </c>
      <c r="AF12" s="85" t="s">
        <v>48</v>
      </c>
      <c r="AG12" s="85">
        <v>7.4167727263774689E-3</v>
      </c>
      <c r="AH12" s="85"/>
      <c r="AT12" s="114" t="s">
        <v>197</v>
      </c>
      <c r="AU12" s="113"/>
      <c r="AV12" s="112">
        <v>0.18819188265694539</v>
      </c>
      <c r="AW12" s="112">
        <v>0.43878</v>
      </c>
    </row>
    <row r="13" spans="1:49" x14ac:dyDescent="0.2">
      <c r="A13" s="136">
        <v>38986</v>
      </c>
      <c r="B13" s="115" t="s">
        <v>46</v>
      </c>
      <c r="C13" s="111">
        <v>-1.4388737452099556E-2</v>
      </c>
      <c r="D13" s="106">
        <f t="shared" si="0"/>
        <v>2.8522707765652857E-3</v>
      </c>
      <c r="E13" s="102">
        <v>-2.6992392847441704E-2</v>
      </c>
      <c r="F13" s="106">
        <v>0.54785714285714282</v>
      </c>
      <c r="G13" s="110">
        <v>10.239959789157341</v>
      </c>
      <c r="H13" s="109">
        <v>3.4011973816621555</v>
      </c>
      <c r="I13" s="109">
        <v>13.052927550684334</v>
      </c>
      <c r="J13" s="115">
        <v>0</v>
      </c>
      <c r="K13" s="135">
        <v>0</v>
      </c>
      <c r="L13" s="104">
        <v>0</v>
      </c>
      <c r="M13" s="103">
        <v>1</v>
      </c>
      <c r="N13" s="74">
        <v>1</v>
      </c>
      <c r="O13" s="99">
        <v>0.43478260869565216</v>
      </c>
      <c r="P13" s="99">
        <v>0.28181427692057592</v>
      </c>
      <c r="Q13" s="102">
        <v>1.2603655395342146E-2</v>
      </c>
      <c r="R13" s="101">
        <v>-2.3923881298246095E-3</v>
      </c>
      <c r="S13" s="101">
        <v>1.6000437229475285E-2</v>
      </c>
      <c r="T13" s="101">
        <v>1.7231240093281076E-2</v>
      </c>
      <c r="U13" s="101">
        <v>2.5601399153437872E-4</v>
      </c>
      <c r="V13" s="101">
        <v>2.6881469111109769E-4</v>
      </c>
      <c r="W13" s="101">
        <v>-3.6413971021398685E-2</v>
      </c>
      <c r="X13" s="100">
        <v>1</v>
      </c>
      <c r="Y13" s="100">
        <v>0</v>
      </c>
      <c r="Z13" s="100">
        <v>0</v>
      </c>
      <c r="AA13" s="74">
        <v>1</v>
      </c>
      <c r="AB13" s="74">
        <v>0</v>
      </c>
      <c r="AC13" s="74">
        <v>0</v>
      </c>
      <c r="AD13" s="74">
        <v>1.37275E-2</v>
      </c>
      <c r="AF13" s="85" t="s">
        <v>45</v>
      </c>
      <c r="AG13" s="85">
        <v>2.4528241934026456</v>
      </c>
      <c r="AH13" s="85"/>
      <c r="AT13" s="134" t="s">
        <v>215</v>
      </c>
      <c r="AU13" s="96">
        <v>16</v>
      </c>
      <c r="AV13" s="133">
        <v>1.9991191375374973E-2</v>
      </c>
      <c r="AW13" s="138">
        <v>8.7205146178821018E-3</v>
      </c>
    </row>
    <row r="14" spans="1:49" x14ac:dyDescent="0.2">
      <c r="A14" s="136">
        <v>39099</v>
      </c>
      <c r="B14" s="115" t="s">
        <v>43</v>
      </c>
      <c r="C14" s="111">
        <v>2.4899999999999999E-2</v>
      </c>
      <c r="D14" s="106">
        <f t="shared" si="0"/>
        <v>1.9931559014669837E-4</v>
      </c>
      <c r="E14" s="102">
        <v>1.306320527503139E-2</v>
      </c>
      <c r="F14" s="106">
        <v>0.74409448818897639</v>
      </c>
      <c r="G14" s="110">
        <v>13.949166942776948</v>
      </c>
      <c r="H14" s="109">
        <v>2.6390573296152584</v>
      </c>
      <c r="I14" s="109">
        <v>13.949166942776948</v>
      </c>
      <c r="J14" s="115">
        <v>0</v>
      </c>
      <c r="K14" s="103">
        <v>0</v>
      </c>
      <c r="L14" s="104">
        <v>0</v>
      </c>
      <c r="M14" s="103">
        <v>1</v>
      </c>
      <c r="N14" s="74">
        <v>1</v>
      </c>
      <c r="O14" s="99">
        <v>0.47826086956521741</v>
      </c>
      <c r="P14" s="99">
        <v>0.11573649848259676</v>
      </c>
      <c r="Q14" s="102">
        <v>1.1836794724968609E-2</v>
      </c>
      <c r="R14" s="101">
        <v>1.7200568485088216E-3</v>
      </c>
      <c r="S14" s="101">
        <v>1.3626548416816125E-2</v>
      </c>
      <c r="T14" s="101">
        <v>1.4674744448878905E-2</v>
      </c>
      <c r="U14" s="101">
        <v>1.8568282175583404E-4</v>
      </c>
      <c r="V14" s="101">
        <v>1.9496696284362574E-4</v>
      </c>
      <c r="W14" s="101">
        <v>4.0287160243792912E-2</v>
      </c>
      <c r="X14" s="100">
        <v>0</v>
      </c>
      <c r="Y14" s="100">
        <v>1</v>
      </c>
      <c r="Z14" s="100">
        <v>0</v>
      </c>
      <c r="AA14" s="74">
        <v>0</v>
      </c>
      <c r="AB14" s="74">
        <v>1</v>
      </c>
      <c r="AC14" s="74">
        <v>0</v>
      </c>
      <c r="AD14" s="74">
        <v>1.4572000000000001E-3</v>
      </c>
      <c r="AF14" s="85" t="s">
        <v>42</v>
      </c>
      <c r="AG14" s="85">
        <v>1.4833545452754938E-2</v>
      </c>
      <c r="AH14" s="85"/>
      <c r="AT14" s="117" t="s">
        <v>214</v>
      </c>
      <c r="AU14" s="92">
        <v>16</v>
      </c>
      <c r="AV14" s="116">
        <v>6.0089532155316032E-2</v>
      </c>
      <c r="AW14" s="126">
        <v>9.140367555924938E-3</v>
      </c>
    </row>
    <row r="15" spans="1:49" ht="17" thickBot="1" x14ac:dyDescent="0.25">
      <c r="A15" s="136">
        <v>39210</v>
      </c>
      <c r="B15" s="115" t="s">
        <v>40</v>
      </c>
      <c r="C15" s="111">
        <v>3.394233068015617E-3</v>
      </c>
      <c r="D15" s="106">
        <f t="shared" si="0"/>
        <v>1.2690468814320647E-3</v>
      </c>
      <c r="E15" s="102">
        <v>-5.7753473903377813E-3</v>
      </c>
      <c r="F15" s="106">
        <v>0.32923076923076922</v>
      </c>
      <c r="G15" s="110">
        <v>11.526828370139221</v>
      </c>
      <c r="H15" s="109">
        <v>2.7725887222397811</v>
      </c>
      <c r="I15" s="109">
        <v>11.526828370139221</v>
      </c>
      <c r="J15" s="104">
        <v>0</v>
      </c>
      <c r="K15" s="135">
        <v>0</v>
      </c>
      <c r="L15" s="104">
        <v>0</v>
      </c>
      <c r="M15" s="103">
        <v>1</v>
      </c>
      <c r="N15" s="74">
        <v>1</v>
      </c>
      <c r="O15" s="99">
        <v>0.52173913043478259</v>
      </c>
      <c r="P15" s="99">
        <v>1.4295680607416428E-2</v>
      </c>
      <c r="Q15" s="102">
        <v>9.1695804583533987E-3</v>
      </c>
      <c r="R15" s="101">
        <v>1.2446359191710121E-3</v>
      </c>
      <c r="S15" s="101">
        <v>9.1475146172358187E-3</v>
      </c>
      <c r="T15" s="101">
        <v>9.8511695877924188E-3</v>
      </c>
      <c r="U15" s="101">
        <v>8.3677023672542962E-5</v>
      </c>
      <c r="V15" s="101">
        <v>8.7860874856170108E-5</v>
      </c>
      <c r="W15" s="101">
        <v>3.6272655122924519E-2</v>
      </c>
      <c r="X15" s="100">
        <v>1</v>
      </c>
      <c r="Y15" s="100">
        <v>0</v>
      </c>
      <c r="Z15" s="100">
        <v>0</v>
      </c>
      <c r="AA15" s="74">
        <v>1</v>
      </c>
      <c r="AB15" s="74">
        <v>0</v>
      </c>
      <c r="AC15" s="74">
        <v>1</v>
      </c>
      <c r="AD15" s="74">
        <v>1.1600000000000001E-5</v>
      </c>
      <c r="AF15" s="84" t="s">
        <v>39</v>
      </c>
      <c r="AG15" s="84">
        <v>2.7440419192942698</v>
      </c>
      <c r="AH15" s="84"/>
      <c r="AT15" s="114" t="s">
        <v>197</v>
      </c>
      <c r="AU15" s="113"/>
      <c r="AV15" s="140">
        <v>0.23947359108756827</v>
      </c>
      <c r="AW15" s="139" t="s">
        <v>223</v>
      </c>
    </row>
    <row r="16" spans="1:49" x14ac:dyDescent="0.2">
      <c r="A16" s="136">
        <v>39244</v>
      </c>
      <c r="B16" s="115" t="s">
        <v>37</v>
      </c>
      <c r="C16" s="111">
        <v>3.7740327982847113E-2</v>
      </c>
      <c r="D16" s="106">
        <f t="shared" si="0"/>
        <v>1.6322345770597037E-6</v>
      </c>
      <c r="E16" s="102">
        <v>5.1230657911413291E-2</v>
      </c>
      <c r="F16" s="106">
        <v>0.51246153846153852</v>
      </c>
      <c r="G16" s="110">
        <v>13.567049198665774</v>
      </c>
      <c r="H16" s="109">
        <v>2.5649493574615367</v>
      </c>
      <c r="I16" s="109">
        <v>15.150511624696614</v>
      </c>
      <c r="J16" s="104">
        <v>0</v>
      </c>
      <c r="K16" s="103">
        <v>0</v>
      </c>
      <c r="L16" s="104">
        <v>0</v>
      </c>
      <c r="M16" s="103">
        <v>1</v>
      </c>
      <c r="N16" s="74">
        <v>1</v>
      </c>
      <c r="O16" s="99">
        <v>0.47826086956521741</v>
      </c>
      <c r="P16" s="99">
        <v>5.9570967935202467E-2</v>
      </c>
      <c r="Q16" s="102">
        <v>-1.3490329928566176E-2</v>
      </c>
      <c r="R16" s="101">
        <v>8.9922434123103649E-4</v>
      </c>
      <c r="S16" s="101">
        <v>9.2704861641266009E-3</v>
      </c>
      <c r="T16" s="101">
        <v>9.9836004844440305E-3</v>
      </c>
      <c r="U16" s="101">
        <v>8.5941913719262737E-5</v>
      </c>
      <c r="V16" s="101">
        <v>9.023900940522588E-5</v>
      </c>
      <c r="W16" s="101">
        <v>2.6906447474701198E-2</v>
      </c>
      <c r="X16" s="100">
        <v>0</v>
      </c>
      <c r="Y16" s="100">
        <v>1</v>
      </c>
      <c r="Z16" s="100">
        <v>0</v>
      </c>
      <c r="AA16" s="74">
        <v>0</v>
      </c>
      <c r="AB16" s="74">
        <v>1</v>
      </c>
      <c r="AC16" s="74">
        <v>0</v>
      </c>
      <c r="AD16" s="74">
        <v>7.5500999999999997E-3</v>
      </c>
      <c r="AF16" s="92"/>
      <c r="AG16" s="137"/>
      <c r="AH16" s="92"/>
      <c r="AT16" s="134" t="s">
        <v>213</v>
      </c>
      <c r="AU16" s="96">
        <v>14</v>
      </c>
      <c r="AV16" s="133">
        <v>4.335933296474459E-2</v>
      </c>
      <c r="AW16" s="138">
        <v>1.0548482045120326E-2</v>
      </c>
    </row>
    <row r="17" spans="1:49" x14ac:dyDescent="0.2">
      <c r="A17" s="107">
        <v>39255</v>
      </c>
      <c r="B17" s="104" t="s">
        <v>36</v>
      </c>
      <c r="C17" s="111">
        <v>3.9028386967478401E-2</v>
      </c>
      <c r="D17" s="106">
        <f t="shared" si="0"/>
        <v>1.0961300489133032E-10</v>
      </c>
      <c r="E17" s="102">
        <v>2.823648316991717E-2</v>
      </c>
      <c r="F17" s="106">
        <v>0.64339622641509442</v>
      </c>
      <c r="G17" s="110">
        <v>11.610415086247485</v>
      </c>
      <c r="H17" s="109">
        <v>0</v>
      </c>
      <c r="I17" s="109">
        <v>11.610415086247485</v>
      </c>
      <c r="J17" s="104">
        <v>1</v>
      </c>
      <c r="K17" s="103">
        <v>0</v>
      </c>
      <c r="L17" s="104">
        <v>0</v>
      </c>
      <c r="M17" s="103">
        <v>1</v>
      </c>
      <c r="N17" s="74">
        <v>1</v>
      </c>
      <c r="O17" s="99">
        <v>0.47826086956521741</v>
      </c>
      <c r="P17" s="99">
        <v>1.4295680607416428E-2</v>
      </c>
      <c r="Q17" s="102">
        <v>1.0791903797561233E-2</v>
      </c>
      <c r="R17" s="101">
        <v>5.8985152703276082E-4</v>
      </c>
      <c r="S17" s="101">
        <v>1.0404834737368002E-2</v>
      </c>
      <c r="T17" s="101">
        <v>1.1205206640242462E-2</v>
      </c>
      <c r="U17" s="101">
        <v>1.0826058591193984E-4</v>
      </c>
      <c r="V17" s="101">
        <v>1.1367361520753683E-4</v>
      </c>
      <c r="W17" s="101">
        <v>4.1787207271231003E-2</v>
      </c>
      <c r="X17" s="100">
        <v>1</v>
      </c>
      <c r="Y17" s="100">
        <v>0</v>
      </c>
      <c r="Z17" s="100">
        <v>0</v>
      </c>
      <c r="AA17" s="74">
        <v>1</v>
      </c>
      <c r="AB17" s="74">
        <v>0</v>
      </c>
      <c r="AC17" s="74">
        <v>0</v>
      </c>
      <c r="AD17" s="74">
        <v>3.9950000000000003E-3</v>
      </c>
      <c r="AF17" s="137" t="s">
        <v>35</v>
      </c>
      <c r="AG17" s="137"/>
      <c r="AH17" s="92"/>
      <c r="AT17" s="117" t="s">
        <v>212</v>
      </c>
      <c r="AU17" s="92">
        <v>18</v>
      </c>
      <c r="AV17" s="116">
        <v>3.745893972136842E-2</v>
      </c>
      <c r="AW17" s="126">
        <v>8.4336362466833625E-3</v>
      </c>
    </row>
    <row r="18" spans="1:49" x14ac:dyDescent="0.2">
      <c r="A18" s="136">
        <v>39395</v>
      </c>
      <c r="B18" s="115" t="s">
        <v>34</v>
      </c>
      <c r="C18" s="111">
        <v>5.2023028067151811E-2</v>
      </c>
      <c r="D18" s="106">
        <f t="shared" si="0"/>
        <v>1.691329049079132E-4</v>
      </c>
      <c r="E18" s="102">
        <v>6.6266226876323719E-2</v>
      </c>
      <c r="F18" s="106">
        <v>0.65757575757575759</v>
      </c>
      <c r="G18" s="110">
        <v>13.217673697208644</v>
      </c>
      <c r="H18" s="109">
        <v>0.69314718055994529</v>
      </c>
      <c r="I18" s="109">
        <v>15.118423310145113</v>
      </c>
      <c r="J18" s="104">
        <v>1</v>
      </c>
      <c r="K18" s="135">
        <v>0</v>
      </c>
      <c r="L18" s="104">
        <v>0</v>
      </c>
      <c r="M18" s="103">
        <v>1</v>
      </c>
      <c r="N18" s="74">
        <v>0</v>
      </c>
      <c r="O18" s="99">
        <v>0.21739130434782608</v>
      </c>
      <c r="P18" s="99">
        <v>2.383375560583716E-2</v>
      </c>
      <c r="Q18" s="102">
        <v>-1.4243198809171905E-2</v>
      </c>
      <c r="R18" s="101">
        <v>3.6276641527825643E-4</v>
      </c>
      <c r="S18" s="101">
        <v>1.2651826288347698E-2</v>
      </c>
      <c r="T18" s="101">
        <v>1.3625043695143673E-2</v>
      </c>
      <c r="U18" s="101">
        <v>1.6006870843052588E-4</v>
      </c>
      <c r="V18" s="101">
        <v>1.6807214385205219E-4</v>
      </c>
      <c r="W18" s="101">
        <v>3.5865396876297813E-2</v>
      </c>
      <c r="X18" s="100">
        <v>0</v>
      </c>
      <c r="Y18" s="100">
        <v>1</v>
      </c>
      <c r="Z18" s="100">
        <v>0</v>
      </c>
      <c r="AA18" s="74">
        <v>0</v>
      </c>
      <c r="AB18" s="74">
        <v>1</v>
      </c>
      <c r="AC18" s="74">
        <v>0</v>
      </c>
      <c r="AD18" s="74">
        <v>1.65638E-2</v>
      </c>
      <c r="AT18" s="114" t="s">
        <v>197</v>
      </c>
      <c r="AU18" s="113"/>
      <c r="AV18" s="112">
        <v>0.86518682672726643</v>
      </c>
      <c r="AW18" s="112">
        <v>0.32732340770520446</v>
      </c>
    </row>
    <row r="19" spans="1:49" x14ac:dyDescent="0.2">
      <c r="A19" s="107">
        <v>40337</v>
      </c>
      <c r="B19" s="104" t="s">
        <v>33</v>
      </c>
      <c r="C19" s="111">
        <v>8.73420101551481E-2</v>
      </c>
      <c r="D19" s="106">
        <f t="shared" si="0"/>
        <v>2.3352179459701994E-3</v>
      </c>
      <c r="E19" s="102">
        <v>0.14157173762023598</v>
      </c>
      <c r="F19" s="106">
        <v>0.59126984126984128</v>
      </c>
      <c r="G19" s="110">
        <v>12.168184817131214</v>
      </c>
      <c r="H19" s="109">
        <v>0</v>
      </c>
      <c r="I19" s="109">
        <v>12.168184817131214</v>
      </c>
      <c r="J19" s="104">
        <v>1</v>
      </c>
      <c r="K19" s="103">
        <v>0</v>
      </c>
      <c r="L19" s="104">
        <v>0</v>
      </c>
      <c r="M19" s="103">
        <v>1</v>
      </c>
      <c r="N19" s="74">
        <v>0</v>
      </c>
      <c r="O19" s="99">
        <v>8.6956521739130432E-2</v>
      </c>
      <c r="P19" s="99">
        <v>0.11573649848259676</v>
      </c>
      <c r="Q19" s="102">
        <v>-5.4229727465087883E-2</v>
      </c>
      <c r="R19" s="101">
        <v>-3.8046081726571986E-3</v>
      </c>
      <c r="S19" s="101">
        <v>2.7327127551352706E-2</v>
      </c>
      <c r="T19" s="101">
        <v>2.9429214286072144E-2</v>
      </c>
      <c r="U19" s="101">
        <v>7.4677190020790022E-4</v>
      </c>
      <c r="V19" s="101">
        <v>7.8411049521829527E-4</v>
      </c>
      <c r="W19" s="101">
        <v>-3.6702062663923618E-2</v>
      </c>
      <c r="X19" s="100">
        <v>1</v>
      </c>
      <c r="Y19" s="100">
        <v>0</v>
      </c>
      <c r="Z19" s="100">
        <v>0</v>
      </c>
      <c r="AA19" s="74">
        <v>0</v>
      </c>
      <c r="AB19" s="74">
        <v>1</v>
      </c>
      <c r="AC19" s="74">
        <v>0</v>
      </c>
      <c r="AD19" s="74">
        <v>5.5240999999999997E-3</v>
      </c>
      <c r="AT19" s="134" t="s">
        <v>210</v>
      </c>
      <c r="AU19" s="96">
        <v>16</v>
      </c>
      <c r="AV19" s="133">
        <v>2.2362780022987333E-2</v>
      </c>
      <c r="AW19" s="133">
        <v>3.9305211613782053E-3</v>
      </c>
    </row>
    <row r="20" spans="1:49" x14ac:dyDescent="0.2">
      <c r="A20" s="107">
        <v>40513</v>
      </c>
      <c r="B20" s="104" t="s">
        <v>32</v>
      </c>
      <c r="C20" s="111">
        <v>-2.1661496781179419E-2</v>
      </c>
      <c r="D20" s="106">
        <f t="shared" si="0"/>
        <v>3.6819912986381293E-3</v>
      </c>
      <c r="E20" s="102">
        <v>-2.8351662844347397E-2</v>
      </c>
      <c r="F20" s="106">
        <v>0.16999999999999998</v>
      </c>
      <c r="G20" s="110">
        <v>12.591335046320818</v>
      </c>
      <c r="H20" s="109">
        <v>1.3862943611198906</v>
      </c>
      <c r="I20" s="109">
        <v>12.591335046320818</v>
      </c>
      <c r="J20" s="115">
        <v>0</v>
      </c>
      <c r="K20" s="103">
        <v>0</v>
      </c>
      <c r="L20" s="104">
        <v>0</v>
      </c>
      <c r="M20" s="103">
        <v>1</v>
      </c>
      <c r="N20" s="74">
        <v>0</v>
      </c>
      <c r="O20" s="99">
        <v>0.21739130434782608</v>
      </c>
      <c r="P20" s="99">
        <v>1.4295680607416428E-2</v>
      </c>
      <c r="Q20" s="102">
        <v>6.6901660631679787E-3</v>
      </c>
      <c r="R20" s="101">
        <v>-5.1858450009069823E-4</v>
      </c>
      <c r="S20" s="101">
        <v>1.4397623593021188E-2</v>
      </c>
      <c r="T20" s="101">
        <v>1.5505133100176663E-2</v>
      </c>
      <c r="U20" s="101">
        <v>2.0729156512632032E-4</v>
      </c>
      <c r="V20" s="101">
        <v>2.1765614338263635E-4</v>
      </c>
      <c r="W20" s="101">
        <v>1.4896511649561994E-2</v>
      </c>
      <c r="X20" s="100">
        <v>1</v>
      </c>
      <c r="Y20" s="100">
        <v>0</v>
      </c>
      <c r="Z20" s="100">
        <v>0</v>
      </c>
      <c r="AA20" s="74">
        <v>0</v>
      </c>
      <c r="AB20" s="74">
        <v>1</v>
      </c>
      <c r="AC20" s="74">
        <v>1</v>
      </c>
      <c r="AD20" s="74">
        <v>2.9100000000000003E-4</v>
      </c>
      <c r="AF20" s="132" t="s">
        <v>26</v>
      </c>
      <c r="AG20" s="83" t="s">
        <v>27</v>
      </c>
      <c r="AJ20" s="132" t="s">
        <v>26</v>
      </c>
      <c r="AK20" s="83" t="s">
        <v>25</v>
      </c>
      <c r="AT20" s="117" t="s">
        <v>209</v>
      </c>
      <c r="AU20" s="92">
        <v>16</v>
      </c>
      <c r="AV20" s="116">
        <v>5.849132963085036E-2</v>
      </c>
      <c r="AW20" s="126">
        <v>1.4347172881163524E-2</v>
      </c>
    </row>
    <row r="21" spans="1:49" x14ac:dyDescent="0.2">
      <c r="A21" s="107">
        <v>40521</v>
      </c>
      <c r="B21" s="104" t="s">
        <v>31</v>
      </c>
      <c r="C21" s="111">
        <v>-4.2462908814510968E-3</v>
      </c>
      <c r="D21" s="106">
        <f t="shared" si="0"/>
        <v>1.8717917134201843E-3</v>
      </c>
      <c r="E21" s="102">
        <v>1.6211744341126525E-3</v>
      </c>
      <c r="F21" s="106">
        <v>0.78440677966101702</v>
      </c>
      <c r="G21" s="110">
        <v>16.238508115523473</v>
      </c>
      <c r="H21" s="109">
        <v>4.4659081186545837</v>
      </c>
      <c r="I21" s="109">
        <v>16.238508115523473</v>
      </c>
      <c r="J21" s="115">
        <v>1</v>
      </c>
      <c r="K21" s="103">
        <v>0</v>
      </c>
      <c r="L21" s="104">
        <v>0</v>
      </c>
      <c r="M21" s="103">
        <v>1</v>
      </c>
      <c r="N21" s="74">
        <v>0</v>
      </c>
      <c r="O21" s="99">
        <v>0.21739130434782608</v>
      </c>
      <c r="P21" s="99">
        <v>0.1055404654940182</v>
      </c>
      <c r="Q21" s="102">
        <v>-5.8674653155637493E-3</v>
      </c>
      <c r="R21" s="101">
        <v>9.23158848112273E-4</v>
      </c>
      <c r="S21" s="101">
        <v>1.3645638472743504E-2</v>
      </c>
      <c r="T21" s="101">
        <v>1.469530297064685E-2</v>
      </c>
      <c r="U21" s="101">
        <v>1.8620344932881769E-4</v>
      </c>
      <c r="V21" s="101">
        <v>1.9551362179525859E-4</v>
      </c>
      <c r="W21" s="101">
        <v>3.6976038322053741E-2</v>
      </c>
      <c r="X21" s="100">
        <v>0</v>
      </c>
      <c r="Y21" s="100">
        <v>0</v>
      </c>
      <c r="Z21" s="100">
        <v>1</v>
      </c>
      <c r="AA21" s="74">
        <v>0</v>
      </c>
      <c r="AB21" s="74">
        <v>0</v>
      </c>
      <c r="AC21" s="74">
        <v>0</v>
      </c>
      <c r="AD21" s="74">
        <v>1.1134000000000001E-3</v>
      </c>
      <c r="AF21" s="93" t="s">
        <v>23</v>
      </c>
      <c r="AG21" s="78">
        <f>SUM(M2:M33)</f>
        <v>32</v>
      </c>
      <c r="AJ21" s="93" t="s">
        <v>23</v>
      </c>
      <c r="AK21" s="78">
        <f>SUM(M2:M33)</f>
        <v>32</v>
      </c>
      <c r="AT21" s="114" t="s">
        <v>197</v>
      </c>
      <c r="AU21" s="113"/>
      <c r="AV21" s="112">
        <v>0.29619144769538508</v>
      </c>
      <c r="AW21" s="131" t="s">
        <v>223</v>
      </c>
    </row>
    <row r="22" spans="1:49" x14ac:dyDescent="0.2">
      <c r="A22" s="107">
        <v>40627</v>
      </c>
      <c r="B22" s="104" t="s">
        <v>30</v>
      </c>
      <c r="C22" s="111">
        <v>3.7387532071620412E-2</v>
      </c>
      <c r="D22" s="106">
        <f t="shared" si="0"/>
        <v>2.6581561380878252E-6</v>
      </c>
      <c r="E22" s="102">
        <v>3.9656468020930633E-2</v>
      </c>
      <c r="F22" s="106">
        <v>0.68476190476190479</v>
      </c>
      <c r="G22" s="110">
        <v>12.160552130228364</v>
      </c>
      <c r="H22" s="109">
        <v>2.9444389791664403</v>
      </c>
      <c r="I22" s="109">
        <v>13.730791097979731</v>
      </c>
      <c r="J22" s="104">
        <v>0</v>
      </c>
      <c r="K22" s="103">
        <v>0</v>
      </c>
      <c r="L22" s="104">
        <v>0</v>
      </c>
      <c r="M22" s="103">
        <v>1</v>
      </c>
      <c r="N22" s="74">
        <v>0</v>
      </c>
      <c r="O22" s="99">
        <v>0.21739130434782608</v>
      </c>
      <c r="P22" s="99">
        <v>0.11573649848259676</v>
      </c>
      <c r="Q22" s="102">
        <v>-2.2689359493102174E-3</v>
      </c>
      <c r="R22" s="101">
        <v>8.6633043189338944E-4</v>
      </c>
      <c r="S22" s="101">
        <v>1.0564914921713233E-2</v>
      </c>
      <c r="T22" s="101">
        <v>1.1377600684921944E-2</v>
      </c>
      <c r="U22" s="101">
        <v>1.1161742730303893E-4</v>
      </c>
      <c r="V22" s="101">
        <v>1.1719829866819087E-4</v>
      </c>
      <c r="W22" s="101">
        <v>1.2092550881668435E-2</v>
      </c>
      <c r="X22" s="100">
        <v>1</v>
      </c>
      <c r="Y22" s="100">
        <v>0</v>
      </c>
      <c r="Z22" s="100">
        <v>0</v>
      </c>
      <c r="AA22" s="74">
        <v>0</v>
      </c>
      <c r="AB22" s="74">
        <v>1</v>
      </c>
      <c r="AC22" s="74">
        <v>0</v>
      </c>
      <c r="AD22" s="74">
        <v>5.2781E-3</v>
      </c>
      <c r="AF22" s="93" t="s">
        <v>21</v>
      </c>
      <c r="AG22" s="121">
        <f>AVERAGE(C2:C33)</f>
        <v>3.9017917344519988E-2</v>
      </c>
      <c r="AJ22" s="93" t="s">
        <v>21</v>
      </c>
      <c r="AK22" s="121">
        <f>AVERAGE(E2:E33)</f>
        <v>4.0040361765345492E-2</v>
      </c>
      <c r="AT22" s="74" t="s">
        <v>208</v>
      </c>
      <c r="AU22" s="74">
        <v>16</v>
      </c>
      <c r="AV22" s="126">
        <v>4.432145993693893E-2</v>
      </c>
      <c r="AW22" s="126">
        <v>1.2337268360619619E-2</v>
      </c>
    </row>
    <row r="23" spans="1:49" x14ac:dyDescent="0.2">
      <c r="A23" s="107">
        <v>41744</v>
      </c>
      <c r="B23" s="104" t="s">
        <v>29</v>
      </c>
      <c r="C23" s="111">
        <v>4.0899852515250664E-3</v>
      </c>
      <c r="D23" s="106">
        <f t="shared" si="0"/>
        <v>1.2199604402928644E-3</v>
      </c>
      <c r="E23" s="102">
        <v>1.4880156588350225E-2</v>
      </c>
      <c r="F23" s="106">
        <v>0.1069672131147541</v>
      </c>
      <c r="G23" s="110">
        <v>14.221375586093766</v>
      </c>
      <c r="H23" s="109">
        <v>1.791759469228055</v>
      </c>
      <c r="I23" s="109">
        <v>15.27644846207993</v>
      </c>
      <c r="J23" s="104">
        <v>0</v>
      </c>
      <c r="K23" s="103">
        <v>0</v>
      </c>
      <c r="L23" s="104">
        <v>0</v>
      </c>
      <c r="M23" s="103">
        <v>1</v>
      </c>
      <c r="N23" s="74">
        <v>0</v>
      </c>
      <c r="O23" s="99">
        <v>0.30434782608695654</v>
      </c>
      <c r="P23" s="99">
        <v>4.0531836058810909E-2</v>
      </c>
      <c r="Q23" s="102">
        <v>-1.0790171336825157E-2</v>
      </c>
      <c r="R23" s="101">
        <v>1.044551134015842E-4</v>
      </c>
      <c r="S23" s="101">
        <v>8.2366814608593551E-3</v>
      </c>
      <c r="T23" s="101">
        <v>8.8702723424639203E-3</v>
      </c>
      <c r="U23" s="101">
        <v>6.7842921487664201E-5</v>
      </c>
      <c r="V23" s="101">
        <v>7.1235067562047419E-5</v>
      </c>
      <c r="W23" s="101">
        <v>-3.4043206106039114E-3</v>
      </c>
      <c r="X23" s="100">
        <v>0</v>
      </c>
      <c r="Y23" s="100">
        <v>1</v>
      </c>
      <c r="Z23" s="100">
        <v>0</v>
      </c>
      <c r="AA23" s="74">
        <v>0</v>
      </c>
      <c r="AB23" s="74">
        <v>0</v>
      </c>
      <c r="AC23" s="74">
        <v>0</v>
      </c>
      <c r="AD23" s="74">
        <v>1.4771000000000001E-3</v>
      </c>
      <c r="AF23" s="93" t="s">
        <v>19</v>
      </c>
      <c r="AG23" s="121">
        <f>MEDIAN(C2:C33)</f>
        <v>2.4214662045406628E-2</v>
      </c>
      <c r="AJ23" s="93" t="s">
        <v>19</v>
      </c>
      <c r="AK23" s="121">
        <f>MEDIAN(E2:E33)</f>
        <v>1.2380160349337387E-2</v>
      </c>
      <c r="AT23" s="74" t="s">
        <v>207</v>
      </c>
      <c r="AU23" s="74">
        <v>16</v>
      </c>
      <c r="AV23" s="126">
        <v>3.5759263593752061E-2</v>
      </c>
      <c r="AW23" s="126">
        <v>6.3420488676327593E-3</v>
      </c>
    </row>
    <row r="24" spans="1:49" x14ac:dyDescent="0.2">
      <c r="A24" s="107">
        <v>41814</v>
      </c>
      <c r="B24" s="104" t="s">
        <v>28</v>
      </c>
      <c r="C24" s="111">
        <v>-1.5037877364540559E-2</v>
      </c>
      <c r="D24" s="106">
        <f t="shared" si="0"/>
        <v>2.9220289416280985E-3</v>
      </c>
      <c r="E24" s="102">
        <v>1.1697115423643385E-2</v>
      </c>
      <c r="F24" s="106">
        <v>0.86895522388059698</v>
      </c>
      <c r="G24" s="110">
        <v>11.949695422906805</v>
      </c>
      <c r="H24" s="109">
        <v>2.6390573296152584</v>
      </c>
      <c r="I24" s="109">
        <v>13.53407559827296</v>
      </c>
      <c r="J24" s="115">
        <v>1</v>
      </c>
      <c r="K24" s="103">
        <v>0</v>
      </c>
      <c r="L24" s="104">
        <v>0</v>
      </c>
      <c r="M24" s="103">
        <v>1</v>
      </c>
      <c r="N24" s="74">
        <v>0</v>
      </c>
      <c r="O24" s="99">
        <v>0.21739130434782608</v>
      </c>
      <c r="P24" s="99">
        <v>1.9126740437981462E-3</v>
      </c>
      <c r="Q24" s="102">
        <v>-2.6734992788183944E-2</v>
      </c>
      <c r="R24" s="101">
        <v>2.2026687348050598E-3</v>
      </c>
      <c r="S24" s="101">
        <v>6.3714688777756689E-3</v>
      </c>
      <c r="T24" s="101">
        <v>6.8615818683737968E-3</v>
      </c>
      <c r="U24" s="101">
        <v>4.0595615660463941E-5</v>
      </c>
      <c r="V24" s="101">
        <v>4.2625396443487141E-5</v>
      </c>
      <c r="W24" s="101">
        <v>5.641688684002253E-2</v>
      </c>
      <c r="X24" s="100">
        <v>1</v>
      </c>
      <c r="Y24" s="100">
        <v>0</v>
      </c>
      <c r="Z24" s="100">
        <v>0</v>
      </c>
      <c r="AA24" s="74">
        <v>0</v>
      </c>
      <c r="AB24" s="74">
        <v>1</v>
      </c>
      <c r="AC24" s="74">
        <v>0</v>
      </c>
      <c r="AD24" s="74">
        <v>6.0625000000000002E-3</v>
      </c>
      <c r="AF24" s="93" t="s">
        <v>17</v>
      </c>
      <c r="AG24" s="130">
        <f>_xlfn.VAR.P(C2:C33)</f>
        <v>8.6271604805187533E-3</v>
      </c>
      <c r="AJ24" s="93" t="s">
        <v>17</v>
      </c>
      <c r="AK24" s="129">
        <f>_xlfn.VAR.P(E2:E33)</f>
        <v>8.7742577522981202E-3</v>
      </c>
      <c r="AT24" s="88" t="s">
        <v>197</v>
      </c>
      <c r="AU24" s="88"/>
      <c r="AV24" s="128">
        <v>0.80383900174011758</v>
      </c>
      <c r="AW24" s="128">
        <v>0.10454162131419251</v>
      </c>
    </row>
    <row r="25" spans="1:49" x14ac:dyDescent="0.2">
      <c r="A25" s="107">
        <v>41915</v>
      </c>
      <c r="B25" s="104" t="s">
        <v>24</v>
      </c>
      <c r="C25" s="111">
        <v>6.6691374498672143E-2</v>
      </c>
      <c r="D25" s="106">
        <f t="shared" si="0"/>
        <v>7.6582023086269513E-4</v>
      </c>
      <c r="E25" s="102">
        <v>8.2438249327732208E-2</v>
      </c>
      <c r="F25" s="106">
        <v>0.40068965517241378</v>
      </c>
      <c r="G25" s="110">
        <v>14.928439867227176</v>
      </c>
      <c r="H25" s="109">
        <v>1.0986122886681098</v>
      </c>
      <c r="I25" s="109">
        <v>15.898695085922945</v>
      </c>
      <c r="J25" s="104">
        <v>1</v>
      </c>
      <c r="K25" s="103">
        <v>0</v>
      </c>
      <c r="L25" s="104">
        <v>0</v>
      </c>
      <c r="M25" s="103">
        <v>1</v>
      </c>
      <c r="N25" s="74">
        <v>0</v>
      </c>
      <c r="O25" s="99">
        <v>0.21739130434782608</v>
      </c>
      <c r="P25" s="99">
        <v>0.28181427692057592</v>
      </c>
      <c r="Q25" s="102">
        <v>-1.5746874829060065E-2</v>
      </c>
      <c r="R25" s="101">
        <v>-2.8767332158653801E-3</v>
      </c>
      <c r="S25" s="101">
        <v>7.6727443394190289E-3</v>
      </c>
      <c r="T25" s="101">
        <v>8.262955442451262E-3</v>
      </c>
      <c r="U25" s="101">
        <v>5.887100569808675E-5</v>
      </c>
      <c r="V25" s="101">
        <v>6.1814555982991093E-5</v>
      </c>
      <c r="W25" s="101">
        <v>-2.6822523915831061E-2</v>
      </c>
      <c r="X25" s="100">
        <v>0</v>
      </c>
      <c r="Y25" s="100">
        <v>0</v>
      </c>
      <c r="Z25" s="100">
        <v>1</v>
      </c>
      <c r="AA25" s="74">
        <v>0</v>
      </c>
      <c r="AB25" s="74">
        <v>0</v>
      </c>
      <c r="AC25" s="74">
        <v>1</v>
      </c>
      <c r="AD25" s="74">
        <v>1.0024999999999999E-3</v>
      </c>
      <c r="AF25" s="93" t="s">
        <v>15</v>
      </c>
      <c r="AG25" s="127">
        <f>_xlfn.STDEV.P(C2:C33)</f>
        <v>9.2882509012831654E-2</v>
      </c>
      <c r="AJ25" s="93" t="s">
        <v>15</v>
      </c>
      <c r="AK25" s="127">
        <f>_xlfn.STDEV.P(E2:E33)</f>
        <v>9.3671008067054126E-2</v>
      </c>
      <c r="AT25" s="119" t="s">
        <v>206</v>
      </c>
      <c r="AU25" s="74">
        <v>16</v>
      </c>
      <c r="AV25" s="116">
        <v>3.1905962242695284E-2</v>
      </c>
      <c r="AW25" s="126">
        <v>6.5706957492895806E-3</v>
      </c>
    </row>
    <row r="26" spans="1:49" x14ac:dyDescent="0.2">
      <c r="A26" s="107">
        <v>41950</v>
      </c>
      <c r="B26" s="104" t="s">
        <v>22</v>
      </c>
      <c r="C26" s="111">
        <v>0.27159593470015653</v>
      </c>
      <c r="D26" s="106">
        <f t="shared" si="0"/>
        <v>5.4092534157078771E-2</v>
      </c>
      <c r="E26" s="102">
        <v>0.25681361884123793</v>
      </c>
      <c r="F26" s="106">
        <v>0.53971631205673765</v>
      </c>
      <c r="G26" s="110">
        <v>9.9034870475360002</v>
      </c>
      <c r="H26" s="109">
        <v>3.7376696182833684</v>
      </c>
      <c r="I26" s="109">
        <v>13.081999611214767</v>
      </c>
      <c r="J26" s="104">
        <v>1</v>
      </c>
      <c r="K26" s="103">
        <v>0</v>
      </c>
      <c r="L26" s="104">
        <v>0</v>
      </c>
      <c r="M26" s="103">
        <v>1</v>
      </c>
      <c r="N26" s="74">
        <v>0</v>
      </c>
      <c r="O26" s="99">
        <v>0.2608695652173913</v>
      </c>
      <c r="P26" s="99">
        <v>4.0531836058810909E-2</v>
      </c>
      <c r="Q26" s="102">
        <v>1.4782315858918593E-2</v>
      </c>
      <c r="R26" s="101">
        <v>2.0273664959628672E-3</v>
      </c>
      <c r="S26" s="101">
        <v>1.5878569436555873E-2</v>
      </c>
      <c r="T26" s="101">
        <v>1.7099997854752479E-2</v>
      </c>
      <c r="U26" s="101">
        <v>2.5212896735152631E-4</v>
      </c>
      <c r="V26" s="101">
        <v>2.6473541571910263E-4</v>
      </c>
      <c r="W26" s="101">
        <v>-8.7484050313273356E-3</v>
      </c>
      <c r="X26" s="100">
        <v>1</v>
      </c>
      <c r="Y26" s="100">
        <v>0</v>
      </c>
      <c r="Z26" s="100">
        <v>0</v>
      </c>
      <c r="AA26" s="74">
        <v>1</v>
      </c>
      <c r="AB26" s="74">
        <v>0</v>
      </c>
      <c r="AC26" s="74">
        <v>0</v>
      </c>
      <c r="AD26" s="74">
        <v>1.14188E-2</v>
      </c>
      <c r="AF26" s="93" t="s">
        <v>13</v>
      </c>
      <c r="AG26" s="121">
        <f>MAX(C2:C33)</f>
        <v>0.35074020841891779</v>
      </c>
      <c r="AJ26" s="93" t="s">
        <v>13</v>
      </c>
      <c r="AK26" s="121">
        <f>MAX(E2:E33)</f>
        <v>0.33909829354713661</v>
      </c>
      <c r="AT26" s="117" t="s">
        <v>205</v>
      </c>
      <c r="AU26" s="92">
        <v>16</v>
      </c>
      <c r="AV26" s="116">
        <v>4.81747612879957E-2</v>
      </c>
      <c r="AW26" s="116">
        <v>1.2006561417012352E-2</v>
      </c>
    </row>
    <row r="27" spans="1:49" x14ac:dyDescent="0.2">
      <c r="A27" s="125">
        <v>42072</v>
      </c>
      <c r="B27" s="124" t="s">
        <v>20</v>
      </c>
      <c r="C27" s="111">
        <v>-0.16345307248957186</v>
      </c>
      <c r="D27" s="106">
        <f t="shared" si="0"/>
        <v>4.099450172439692E-2</v>
      </c>
      <c r="E27" s="102">
        <v>-0.16918573287043556</v>
      </c>
      <c r="F27" s="123">
        <v>0.2</v>
      </c>
      <c r="G27" s="110">
        <v>8.1313777577310873</v>
      </c>
      <c r="H27" s="109">
        <v>4.8828019225863706</v>
      </c>
      <c r="I27" s="109">
        <v>8.1313777577310873</v>
      </c>
      <c r="J27" s="104">
        <v>1</v>
      </c>
      <c r="K27" s="122">
        <v>0</v>
      </c>
      <c r="L27" s="104">
        <v>0</v>
      </c>
      <c r="M27" s="122">
        <v>1</v>
      </c>
      <c r="N27" s="74">
        <v>0</v>
      </c>
      <c r="O27" s="99">
        <v>0.2608695652173913</v>
      </c>
      <c r="P27" s="99">
        <v>0.28181427692057592</v>
      </c>
      <c r="Q27" s="102">
        <v>5.7326603808637048E-3</v>
      </c>
      <c r="R27" s="101">
        <v>-1.1220006027704668E-4</v>
      </c>
      <c r="S27" s="101">
        <v>7.2808005356943426E-3</v>
      </c>
      <c r="T27" s="101">
        <v>7.840862115363138E-3</v>
      </c>
      <c r="U27" s="101">
        <v>5.3010056440567025E-5</v>
      </c>
      <c r="V27" s="101">
        <v>5.566055926259538E-5</v>
      </c>
      <c r="W27" s="101">
        <v>2.7687997603464017E-2</v>
      </c>
      <c r="X27" s="100">
        <v>1</v>
      </c>
      <c r="Y27" s="100">
        <v>0</v>
      </c>
      <c r="Z27" s="100">
        <v>0</v>
      </c>
      <c r="AA27" s="74">
        <v>1</v>
      </c>
      <c r="AB27" s="74">
        <v>0</v>
      </c>
      <c r="AC27" s="74">
        <v>0</v>
      </c>
      <c r="AD27" s="74">
        <v>8.0903999999999993E-3</v>
      </c>
      <c r="AF27" s="93" t="s">
        <v>11</v>
      </c>
      <c r="AG27" s="121">
        <f>MIN(C2:C33)</f>
        <v>-0.16345307248957186</v>
      </c>
      <c r="AJ27" s="93" t="s">
        <v>11</v>
      </c>
      <c r="AK27" s="121">
        <f>MIN(E2:E33)</f>
        <v>-0.16918573287043556</v>
      </c>
      <c r="AT27" s="114" t="s">
        <v>197</v>
      </c>
      <c r="AU27" s="113"/>
      <c r="AV27" s="112">
        <v>0.63650444981074328</v>
      </c>
      <c r="AW27" s="112">
        <v>0.12719975722638358</v>
      </c>
    </row>
    <row r="28" spans="1:49" x14ac:dyDescent="0.2">
      <c r="A28" s="107">
        <v>42145</v>
      </c>
      <c r="B28" s="104" t="s">
        <v>18</v>
      </c>
      <c r="C28" s="111">
        <v>0.17319887479795279</v>
      </c>
      <c r="D28" s="106">
        <f t="shared" si="0"/>
        <v>1.8004529343119944E-2</v>
      </c>
      <c r="E28" s="102">
        <v>0.17359859268473016</v>
      </c>
      <c r="F28" s="106">
        <v>0.14448717948717948</v>
      </c>
      <c r="G28" s="110">
        <v>13.76508004916491</v>
      </c>
      <c r="H28" s="109">
        <v>4.6539603501575231</v>
      </c>
      <c r="I28" s="109">
        <v>14.53335035111459</v>
      </c>
      <c r="J28" s="115">
        <v>0</v>
      </c>
      <c r="K28" s="103">
        <v>0</v>
      </c>
      <c r="L28" s="104">
        <v>0</v>
      </c>
      <c r="M28" s="103">
        <v>1</v>
      </c>
      <c r="N28" s="74">
        <v>0</v>
      </c>
      <c r="O28" s="99">
        <v>0.17391304347826086</v>
      </c>
      <c r="P28" s="99">
        <v>0.28181427692057592</v>
      </c>
      <c r="Q28" s="102">
        <v>-3.9971788677736612E-4</v>
      </c>
      <c r="R28" s="101">
        <v>1.1098126524543938E-4</v>
      </c>
      <c r="S28" s="101">
        <v>8.9314155978096922E-3</v>
      </c>
      <c r="T28" s="101">
        <v>9.6184475668719752E-3</v>
      </c>
      <c r="U28" s="101">
        <v>7.9770184580798268E-5</v>
      </c>
      <c r="V28" s="101">
        <v>8.3758693809838188E-5</v>
      </c>
      <c r="W28" s="101">
        <v>1.9660446524152188E-2</v>
      </c>
      <c r="X28" s="100">
        <v>0</v>
      </c>
      <c r="Y28" s="100">
        <v>1</v>
      </c>
      <c r="Z28" s="100">
        <v>0</v>
      </c>
      <c r="AA28" s="74">
        <v>0</v>
      </c>
      <c r="AB28" s="74">
        <v>1</v>
      </c>
      <c r="AC28" s="74">
        <v>1</v>
      </c>
      <c r="AD28" s="74">
        <v>1.101E-3</v>
      </c>
      <c r="AF28" s="93" t="s">
        <v>9</v>
      </c>
      <c r="AG28" s="120">
        <f>SKEW(C2:C33)</f>
        <v>1.4512198519155395</v>
      </c>
      <c r="AJ28" s="93" t="s">
        <v>9</v>
      </c>
      <c r="AK28" s="120">
        <f>SKEW(E2:E33)</f>
        <v>1.1661883776701407</v>
      </c>
      <c r="AT28" s="119" t="s">
        <v>199</v>
      </c>
      <c r="AU28" s="74">
        <v>8</v>
      </c>
      <c r="AV28" s="116">
        <v>5.4329968265274711E-2</v>
      </c>
      <c r="AW28" s="116">
        <v>1.4259991957059962E-2</v>
      </c>
    </row>
    <row r="29" spans="1:49" x14ac:dyDescent="0.2">
      <c r="A29" s="107">
        <v>42174</v>
      </c>
      <c r="B29" s="104" t="s">
        <v>16</v>
      </c>
      <c r="C29" s="111">
        <v>-4.5462374076757288E-2</v>
      </c>
      <c r="D29" s="106">
        <f t="shared" si="0"/>
        <v>7.1369196386239352E-3</v>
      </c>
      <c r="E29" s="102">
        <v>-5.6265246578704478E-2</v>
      </c>
      <c r="F29" s="106">
        <v>0.20133333333333334</v>
      </c>
      <c r="G29" s="110">
        <v>15.163752523182421</v>
      </c>
      <c r="H29" s="109">
        <v>3.044522437723423</v>
      </c>
      <c r="I29" s="109">
        <v>15.831746023740317</v>
      </c>
      <c r="J29" s="104">
        <v>0</v>
      </c>
      <c r="K29" s="103">
        <v>0</v>
      </c>
      <c r="L29" s="104">
        <v>0</v>
      </c>
      <c r="M29" s="103">
        <v>1</v>
      </c>
      <c r="N29" s="74">
        <v>0</v>
      </c>
      <c r="O29" s="99">
        <v>0.21739130434782608</v>
      </c>
      <c r="P29" s="99">
        <v>0.28181427692057592</v>
      </c>
      <c r="Q29" s="102">
        <v>1.0802872501947194E-2</v>
      </c>
      <c r="R29" s="101">
        <v>-1.3962970759656581E-3</v>
      </c>
      <c r="S29" s="101">
        <v>7.3953335379742385E-3</v>
      </c>
      <c r="T29" s="101">
        <v>7.9642053485876416E-3</v>
      </c>
      <c r="U29" s="101">
        <v>5.4690958137886569E-5</v>
      </c>
      <c r="V29" s="101">
        <v>5.7425506044780901E-5</v>
      </c>
      <c r="W29" s="101">
        <v>-9.3408264870454005E-3</v>
      </c>
      <c r="X29" s="100">
        <v>0</v>
      </c>
      <c r="Y29" s="100">
        <v>0</v>
      </c>
      <c r="Z29" s="100">
        <v>1</v>
      </c>
      <c r="AA29" s="74">
        <v>0</v>
      </c>
      <c r="AB29" s="74">
        <v>0</v>
      </c>
      <c r="AC29" s="74">
        <v>1</v>
      </c>
      <c r="AD29" s="74">
        <v>8.4499999999999994E-5</v>
      </c>
      <c r="AF29" s="89" t="s">
        <v>7</v>
      </c>
      <c r="AG29" s="118">
        <f>KURT(C2:C33)</f>
        <v>3.9586591586877637</v>
      </c>
      <c r="AJ29" s="89" t="s">
        <v>7</v>
      </c>
      <c r="AK29" s="118">
        <f>KURT(E2:E33)</f>
        <v>2.8710674704065009</v>
      </c>
      <c r="AT29" s="117" t="s">
        <v>198</v>
      </c>
      <c r="AU29" s="92">
        <f>32-8</f>
        <v>24</v>
      </c>
      <c r="AV29" s="116">
        <v>3.5277159598702416E-2</v>
      </c>
      <c r="AW29" s="116">
        <v>7.7729672724178335E-3</v>
      </c>
    </row>
    <row r="30" spans="1:49" x14ac:dyDescent="0.2">
      <c r="A30" s="107">
        <v>42306</v>
      </c>
      <c r="B30" s="104" t="s">
        <v>14</v>
      </c>
      <c r="C30" s="111">
        <v>-3.6128724088505537E-2</v>
      </c>
      <c r="D30" s="106">
        <f t="shared" si="0"/>
        <v>5.6470177186637074E-3</v>
      </c>
      <c r="E30" s="102">
        <v>-2.8365808511622216E-2</v>
      </c>
      <c r="F30" s="106">
        <v>0.54161290322580646</v>
      </c>
      <c r="G30" s="110">
        <v>13.502141378576509</v>
      </c>
      <c r="H30" s="109">
        <v>4.3307333402863311</v>
      </c>
      <c r="I30" s="109">
        <v>14.046622278927661</v>
      </c>
      <c r="J30" s="115">
        <v>0</v>
      </c>
      <c r="K30" s="103">
        <v>0</v>
      </c>
      <c r="L30" s="104">
        <v>0</v>
      </c>
      <c r="M30" s="103">
        <v>1</v>
      </c>
      <c r="N30" s="74">
        <v>0</v>
      </c>
      <c r="O30" s="99">
        <v>0.13043478260869565</v>
      </c>
      <c r="P30" s="99">
        <v>0.28181427692057592</v>
      </c>
      <c r="Q30" s="102">
        <v>-7.7629155768833211E-3</v>
      </c>
      <c r="R30" s="101">
        <v>2.6814820445121615E-3</v>
      </c>
      <c r="S30" s="101">
        <v>1.1825717964039443E-2</v>
      </c>
      <c r="T30" s="101">
        <v>1.2735388576657861E-2</v>
      </c>
      <c r="U30" s="101">
        <v>1.3984760536500519E-4</v>
      </c>
      <c r="V30" s="101">
        <v>1.4683998563325544E-4</v>
      </c>
      <c r="W30" s="101">
        <v>1.7954318906629935E-2</v>
      </c>
      <c r="X30" s="100">
        <v>0</v>
      </c>
      <c r="Y30" s="100">
        <v>1</v>
      </c>
      <c r="Z30" s="100">
        <v>0</v>
      </c>
      <c r="AA30" s="74">
        <v>0</v>
      </c>
      <c r="AB30" s="74">
        <v>1</v>
      </c>
      <c r="AC30" s="74">
        <v>0</v>
      </c>
      <c r="AD30" s="74">
        <v>1.4779999999999999E-4</v>
      </c>
      <c r="AT30" s="114" t="s">
        <v>197</v>
      </c>
      <c r="AU30" s="113"/>
      <c r="AV30" s="112">
        <v>0.63169652739926718</v>
      </c>
      <c r="AW30" s="112">
        <v>0.12853521251720679</v>
      </c>
    </row>
    <row r="31" spans="1:49" x14ac:dyDescent="0.2">
      <c r="A31" s="107">
        <v>42307</v>
      </c>
      <c r="B31" s="104" t="s">
        <v>12</v>
      </c>
      <c r="C31" s="111">
        <v>-5.5880458394456614E-2</v>
      </c>
      <c r="D31" s="106">
        <f t="shared" si="0"/>
        <v>9.0057017178959836E-3</v>
      </c>
      <c r="E31" s="102">
        <v>-5.6549342589088926E-2</v>
      </c>
      <c r="F31" s="106">
        <v>0.68326086956521737</v>
      </c>
      <c r="G31" s="110">
        <v>15.048269050221906</v>
      </c>
      <c r="H31" s="109">
        <v>2.5649493574615367</v>
      </c>
      <c r="I31" s="109">
        <v>15.404745763080856</v>
      </c>
      <c r="J31" s="104">
        <v>1</v>
      </c>
      <c r="K31" s="103">
        <v>0</v>
      </c>
      <c r="L31" s="104">
        <v>0</v>
      </c>
      <c r="M31" s="103">
        <v>1</v>
      </c>
      <c r="N31" s="74">
        <v>0</v>
      </c>
      <c r="O31" s="99">
        <v>0.17391304347826086</v>
      </c>
      <c r="P31" s="99">
        <v>0.11573649848259676</v>
      </c>
      <c r="Q31" s="102">
        <v>6.6888419463230963E-4</v>
      </c>
      <c r="R31" s="101">
        <v>2.3098403236040776E-3</v>
      </c>
      <c r="S31" s="101">
        <v>1.1792446932758676E-2</v>
      </c>
      <c r="T31" s="101">
        <v>1.2699558235278572E-2</v>
      </c>
      <c r="U31" s="101">
        <v>1.3906180466192951E-4</v>
      </c>
      <c r="V31" s="101">
        <v>1.46014894895026E-4</v>
      </c>
      <c r="W31" s="101">
        <v>1.2099572064533102E-2</v>
      </c>
      <c r="X31" s="100">
        <v>0</v>
      </c>
      <c r="Y31" s="100">
        <v>1</v>
      </c>
      <c r="Z31" s="100">
        <v>0</v>
      </c>
      <c r="AA31" s="74">
        <v>0</v>
      </c>
      <c r="AB31" s="74">
        <v>0</v>
      </c>
      <c r="AC31" s="74">
        <v>0</v>
      </c>
      <c r="AD31" s="74">
        <v>2.41E-5</v>
      </c>
    </row>
    <row r="32" spans="1:49" x14ac:dyDescent="0.2">
      <c r="A32" s="107">
        <v>42703</v>
      </c>
      <c r="B32" s="104" t="s">
        <v>10</v>
      </c>
      <c r="C32" s="108">
        <v>0</v>
      </c>
      <c r="D32" s="106">
        <f t="shared" si="0"/>
        <v>1.5223978739037937E-3</v>
      </c>
      <c r="E32" s="102">
        <v>-7.3679221585837033E-3</v>
      </c>
      <c r="F32" s="106">
        <v>0.50883720930232557</v>
      </c>
      <c r="G32" s="105">
        <v>13.560618263174193</v>
      </c>
      <c r="H32" s="99">
        <v>2.8332133440562162</v>
      </c>
      <c r="I32" s="99">
        <v>14.888805026682283</v>
      </c>
      <c r="J32" s="104">
        <v>0</v>
      </c>
      <c r="K32" s="103">
        <v>0</v>
      </c>
      <c r="L32" s="104">
        <v>0</v>
      </c>
      <c r="M32" s="103">
        <v>1</v>
      </c>
      <c r="N32" s="74">
        <v>0</v>
      </c>
      <c r="O32" s="99">
        <v>8.6956521739130432E-2</v>
      </c>
      <c r="P32" s="99">
        <v>0.28181427692057592</v>
      </c>
      <c r="Q32" s="102">
        <v>7.3679221585837033E-3</v>
      </c>
      <c r="R32" s="101">
        <v>5.5756401223610848E-4</v>
      </c>
      <c r="S32" s="101">
        <v>8.0081681503645762E-3</v>
      </c>
      <c r="T32" s="101">
        <v>8.624181085008004E-3</v>
      </c>
      <c r="U32" s="101">
        <v>6.4130757124513594E-5</v>
      </c>
      <c r="V32" s="101">
        <v>6.733729498073928E-5</v>
      </c>
      <c r="W32" s="101">
        <v>2.5207594710999731E-2</v>
      </c>
      <c r="X32" s="100">
        <v>0</v>
      </c>
      <c r="Y32" s="100">
        <v>1</v>
      </c>
      <c r="Z32" s="100">
        <v>0</v>
      </c>
      <c r="AA32" s="74">
        <v>0</v>
      </c>
      <c r="AB32" s="74">
        <v>1</v>
      </c>
      <c r="AC32" s="74">
        <v>0</v>
      </c>
      <c r="AD32" s="74">
        <v>2.4800999999999998E-3</v>
      </c>
      <c r="AF32" s="97"/>
      <c r="AG32" s="96" t="s">
        <v>204</v>
      </c>
      <c r="AH32" s="96" t="s">
        <v>203</v>
      </c>
      <c r="AI32" s="95" t="s">
        <v>202</v>
      </c>
      <c r="AJ32" s="92" t="s">
        <v>19</v>
      </c>
    </row>
    <row r="33" spans="1:44" x14ac:dyDescent="0.2">
      <c r="A33" s="107">
        <v>42832</v>
      </c>
      <c r="B33" s="104" t="s">
        <v>8</v>
      </c>
      <c r="C33" s="102">
        <v>0</v>
      </c>
      <c r="D33" s="106">
        <f t="shared" si="0"/>
        <v>1.5223978739037937E-3</v>
      </c>
      <c r="E33" s="102">
        <v>-6.6910794755075786E-4</v>
      </c>
      <c r="F33" s="106">
        <v>0.13400000000000001</v>
      </c>
      <c r="G33" s="105">
        <v>12.899219826090119</v>
      </c>
      <c r="H33" s="99">
        <v>2.3025850929940459</v>
      </c>
      <c r="I33" s="99">
        <v>14.03062193758122</v>
      </c>
      <c r="J33" s="104">
        <v>0</v>
      </c>
      <c r="K33" s="103">
        <v>0</v>
      </c>
      <c r="L33" s="104">
        <v>0</v>
      </c>
      <c r="M33" s="103">
        <v>1</v>
      </c>
      <c r="N33" s="74">
        <v>0</v>
      </c>
      <c r="O33" s="99">
        <v>8.6956521739130432E-2</v>
      </c>
      <c r="P33" s="99">
        <v>0.28181427692057592</v>
      </c>
      <c r="Q33" s="102">
        <v>6.6910794755075786E-4</v>
      </c>
      <c r="R33" s="101">
        <v>2.0213156785121709E-4</v>
      </c>
      <c r="S33" s="101">
        <v>7.8687537298771353E-3</v>
      </c>
      <c r="T33" s="101">
        <v>8.4740424783292228E-3</v>
      </c>
      <c r="U33" s="101">
        <v>6.1917285261455323E-5</v>
      </c>
      <c r="V33" s="101">
        <v>6.501314952452809E-5</v>
      </c>
      <c r="W33" s="101">
        <v>-2.6812080351624966E-3</v>
      </c>
      <c r="X33" s="100">
        <v>0</v>
      </c>
      <c r="Y33" s="100">
        <v>1</v>
      </c>
      <c r="Z33" s="100">
        <v>0</v>
      </c>
      <c r="AA33" s="74">
        <v>0</v>
      </c>
      <c r="AB33" s="74">
        <v>1</v>
      </c>
      <c r="AC33" s="74">
        <v>0</v>
      </c>
      <c r="AD33" s="74">
        <v>4.9149999999999997E-4</v>
      </c>
      <c r="AF33" s="93" t="s">
        <v>222</v>
      </c>
      <c r="AG33" s="92">
        <f>COUNT(I1:I17)</f>
        <v>16</v>
      </c>
      <c r="AH33" s="85">
        <v>3.3507989815660708E-2</v>
      </c>
      <c r="AI33" s="91">
        <v>4.1954027912580964E-3</v>
      </c>
      <c r="AJ33" s="99">
        <f>MEDIAN(I2:I33)</f>
        <v>13.632433348126344</v>
      </c>
      <c r="AL33" s="74" t="s">
        <v>201</v>
      </c>
      <c r="AP33" s="74" t="s">
        <v>211</v>
      </c>
    </row>
    <row r="34" spans="1:44" ht="17" thickBot="1" x14ac:dyDescent="0.25">
      <c r="AF34" s="93" t="s">
        <v>221</v>
      </c>
      <c r="AG34" s="92">
        <f>AG21-AG33</f>
        <v>16</v>
      </c>
      <c r="AH34" s="85">
        <v>4.7443716641654914E-2</v>
      </c>
      <c r="AI34" s="91">
        <v>1.515015974615202E-2</v>
      </c>
    </row>
    <row r="35" spans="1:44" x14ac:dyDescent="0.2">
      <c r="AF35" s="89" t="s">
        <v>197</v>
      </c>
      <c r="AG35" s="88"/>
      <c r="AH35" s="87">
        <v>0.69821199833278103</v>
      </c>
      <c r="AI35" s="98" t="s">
        <v>220</v>
      </c>
      <c r="AL35" s="90"/>
      <c r="AM35" s="90" t="s">
        <v>70</v>
      </c>
      <c r="AN35" s="90" t="s">
        <v>69</v>
      </c>
      <c r="AP35" s="90"/>
      <c r="AQ35" s="90" t="s">
        <v>70</v>
      </c>
      <c r="AR35" s="90" t="s">
        <v>69</v>
      </c>
    </row>
    <row r="36" spans="1:44" x14ac:dyDescent="0.2">
      <c r="AL36" s="85" t="s">
        <v>67</v>
      </c>
      <c r="AM36" s="85">
        <v>4.7443716641654914E-2</v>
      </c>
      <c r="AN36" s="85">
        <v>3.3507989815660708E-2</v>
      </c>
      <c r="AP36" s="85" t="s">
        <v>67</v>
      </c>
      <c r="AQ36" s="85">
        <v>4.7443716641654914E-2</v>
      </c>
      <c r="AR36" s="85">
        <v>3.3507989815660708E-2</v>
      </c>
    </row>
    <row r="37" spans="1:44" x14ac:dyDescent="0.2">
      <c r="AL37" s="85" t="s">
        <v>65</v>
      </c>
      <c r="AM37" s="85">
        <v>1.515015974615202E-2</v>
      </c>
      <c r="AN37" s="85">
        <v>4.1954027912580964E-3</v>
      </c>
      <c r="AP37" s="85" t="s">
        <v>65</v>
      </c>
      <c r="AQ37" s="85">
        <v>1.515015974615202E-2</v>
      </c>
      <c r="AR37" s="85">
        <v>4.1954027912580964E-3</v>
      </c>
    </row>
    <row r="38" spans="1:44" x14ac:dyDescent="0.2">
      <c r="AL38" s="85" t="s">
        <v>62</v>
      </c>
      <c r="AM38" s="85">
        <v>15</v>
      </c>
      <c r="AN38" s="85">
        <v>17</v>
      </c>
      <c r="AP38" s="85" t="s">
        <v>62</v>
      </c>
      <c r="AQ38" s="85">
        <v>15</v>
      </c>
      <c r="AR38" s="85">
        <v>17</v>
      </c>
    </row>
    <row r="39" spans="1:44" x14ac:dyDescent="0.2">
      <c r="AL39" s="85" t="s">
        <v>53</v>
      </c>
      <c r="AM39" s="85">
        <v>14</v>
      </c>
      <c r="AN39" s="85">
        <v>16</v>
      </c>
      <c r="AP39" s="85" t="s">
        <v>56</v>
      </c>
      <c r="AQ39" s="85">
        <v>0</v>
      </c>
      <c r="AR39" s="85"/>
    </row>
    <row r="40" spans="1:44" x14ac:dyDescent="0.2">
      <c r="AL40" s="85" t="s">
        <v>195</v>
      </c>
      <c r="AM40" s="85">
        <v>3.6111335430581781</v>
      </c>
      <c r="AN40" s="85"/>
      <c r="AP40" s="85" t="s">
        <v>53</v>
      </c>
      <c r="AQ40" s="85">
        <v>21</v>
      </c>
      <c r="AR40" s="85"/>
    </row>
    <row r="41" spans="1:44" x14ac:dyDescent="0.2">
      <c r="AL41" s="85" t="s">
        <v>194</v>
      </c>
      <c r="AM41" s="85">
        <v>8.0340901632384946E-3</v>
      </c>
      <c r="AN41" s="85"/>
      <c r="AP41" s="85" t="s">
        <v>50</v>
      </c>
      <c r="AQ41" s="85">
        <v>0.39309426047296453</v>
      </c>
      <c r="AR41" s="85"/>
    </row>
    <row r="42" spans="1:44" ht="17" thickBot="1" x14ac:dyDescent="0.25">
      <c r="AL42" s="84" t="s">
        <v>193</v>
      </c>
      <c r="AM42" s="84">
        <v>2.3733182311223575</v>
      </c>
      <c r="AN42" s="84"/>
      <c r="AP42" s="85" t="s">
        <v>47</v>
      </c>
      <c r="AQ42" s="85">
        <v>0.3491059991663904</v>
      </c>
      <c r="AR42" s="85"/>
    </row>
    <row r="43" spans="1:44" x14ac:dyDescent="0.2">
      <c r="AP43" s="85" t="s">
        <v>44</v>
      </c>
      <c r="AQ43" s="85">
        <v>1.7207429028118781</v>
      </c>
      <c r="AR43" s="85"/>
    </row>
    <row r="44" spans="1:44" x14ac:dyDescent="0.2">
      <c r="AP44" s="85" t="s">
        <v>41</v>
      </c>
      <c r="AQ44" s="85">
        <v>0.6982119983327808</v>
      </c>
      <c r="AR44" s="85"/>
    </row>
    <row r="45" spans="1:44" ht="17" thickBot="1" x14ac:dyDescent="0.25">
      <c r="AP45" s="84" t="s">
        <v>38</v>
      </c>
      <c r="AQ45" s="84">
        <v>2.07961384472768</v>
      </c>
      <c r="AR45" s="84"/>
    </row>
    <row r="48" spans="1:44" x14ac:dyDescent="0.2">
      <c r="AF48" s="97"/>
      <c r="AG48" s="96" t="s">
        <v>204</v>
      </c>
      <c r="AH48" s="96" t="s">
        <v>203</v>
      </c>
      <c r="AI48" s="95" t="s">
        <v>202</v>
      </c>
      <c r="AJ48" s="92"/>
      <c r="AL48" s="74" t="s">
        <v>201</v>
      </c>
      <c r="AP48" s="74" t="s">
        <v>200</v>
      </c>
    </row>
    <row r="49" spans="32:44" ht="17" thickBot="1" x14ac:dyDescent="0.25">
      <c r="AF49" s="93" t="s">
        <v>219</v>
      </c>
      <c r="AG49" s="92">
        <f>COUNT(K2:K3)</f>
        <v>2</v>
      </c>
      <c r="AH49" s="85">
        <v>2.5246782798550513E-2</v>
      </c>
      <c r="AI49" s="91">
        <v>9.5685666355411927E-4</v>
      </c>
      <c r="AJ49" s="99"/>
    </row>
    <row r="50" spans="32:44" x14ac:dyDescent="0.2">
      <c r="AF50" s="93" t="s">
        <v>218</v>
      </c>
      <c r="AG50" s="92">
        <f>COUNT(K4:K33)</f>
        <v>30</v>
      </c>
      <c r="AH50" s="85">
        <v>4.1026600363131834E-2</v>
      </c>
      <c r="AI50" s="91">
        <v>9.6328452226048019E-3</v>
      </c>
      <c r="AL50" s="90"/>
      <c r="AM50" s="90" t="s">
        <v>70</v>
      </c>
      <c r="AN50" s="90" t="s">
        <v>69</v>
      </c>
      <c r="AP50" s="90"/>
      <c r="AQ50" s="90" t="s">
        <v>70</v>
      </c>
      <c r="AR50" s="90" t="s">
        <v>69</v>
      </c>
    </row>
    <row r="51" spans="32:44" x14ac:dyDescent="0.2">
      <c r="AF51" s="89" t="s">
        <v>197</v>
      </c>
      <c r="AG51" s="88"/>
      <c r="AH51" s="87">
        <v>0.82463480659650878</v>
      </c>
      <c r="AI51" s="98">
        <v>0.24510000000000001</v>
      </c>
      <c r="AL51" s="85" t="s">
        <v>67</v>
      </c>
      <c r="AM51" s="85">
        <v>4.1026600363131834E-2</v>
      </c>
      <c r="AN51" s="85">
        <v>2.5246782798550513E-2</v>
      </c>
      <c r="AP51" s="85" t="s">
        <v>67</v>
      </c>
      <c r="AQ51" s="85">
        <v>4.1026600363131834E-2</v>
      </c>
      <c r="AR51" s="85">
        <v>2.5246782798550513E-2</v>
      </c>
    </row>
    <row r="52" spans="32:44" x14ac:dyDescent="0.2">
      <c r="AL52" s="85" t="s">
        <v>65</v>
      </c>
      <c r="AM52" s="85">
        <v>9.6328452226048019E-3</v>
      </c>
      <c r="AN52" s="85">
        <v>9.5685666355411927E-4</v>
      </c>
      <c r="AP52" s="85" t="s">
        <v>65</v>
      </c>
      <c r="AQ52" s="85">
        <v>9.6328452226048019E-3</v>
      </c>
      <c r="AR52" s="85">
        <v>9.5685666355411927E-4</v>
      </c>
    </row>
    <row r="53" spans="32:44" x14ac:dyDescent="0.2">
      <c r="AL53" s="85" t="s">
        <v>62</v>
      </c>
      <c r="AM53" s="85">
        <v>30</v>
      </c>
      <c r="AN53" s="85">
        <v>2</v>
      </c>
      <c r="AP53" s="85" t="s">
        <v>62</v>
      </c>
      <c r="AQ53" s="85">
        <v>30</v>
      </c>
      <c r="AR53" s="85">
        <v>2</v>
      </c>
    </row>
    <row r="54" spans="32:44" x14ac:dyDescent="0.2">
      <c r="AL54" s="85" t="s">
        <v>53</v>
      </c>
      <c r="AM54" s="85">
        <v>29</v>
      </c>
      <c r="AN54" s="85">
        <v>1</v>
      </c>
      <c r="AP54" s="85" t="s">
        <v>196</v>
      </c>
      <c r="AQ54" s="85">
        <v>9.3436456039697781E-3</v>
      </c>
      <c r="AR54" s="85"/>
    </row>
    <row r="55" spans="32:44" x14ac:dyDescent="0.2">
      <c r="AL55" s="85" t="s">
        <v>195</v>
      </c>
      <c r="AM55" s="85">
        <v>10.067176819174625</v>
      </c>
      <c r="AN55" s="85"/>
      <c r="AP55" s="85" t="s">
        <v>56</v>
      </c>
      <c r="AQ55" s="85">
        <v>0</v>
      </c>
      <c r="AR55" s="85"/>
    </row>
    <row r="56" spans="32:44" x14ac:dyDescent="0.2">
      <c r="AL56" s="85" t="s">
        <v>194</v>
      </c>
      <c r="AM56" s="85">
        <v>0.24511135692320185</v>
      </c>
      <c r="AN56" s="85"/>
      <c r="AP56" s="85" t="s">
        <v>53</v>
      </c>
      <c r="AQ56" s="85">
        <v>30</v>
      </c>
      <c r="AR56" s="85"/>
    </row>
    <row r="57" spans="32:44" ht="17" thickBot="1" x14ac:dyDescent="0.25">
      <c r="AL57" s="84" t="s">
        <v>193</v>
      </c>
      <c r="AM57" s="84">
        <v>249.95095813646387</v>
      </c>
      <c r="AN57" s="84"/>
      <c r="AP57" s="85" t="s">
        <v>50</v>
      </c>
      <c r="AQ57" s="85">
        <v>0.22353443516641064</v>
      </c>
      <c r="AR57" s="85"/>
    </row>
    <row r="58" spans="32:44" x14ac:dyDescent="0.2">
      <c r="AP58" s="85" t="s">
        <v>47</v>
      </c>
      <c r="AQ58" s="85">
        <v>0.41231740329825439</v>
      </c>
      <c r="AR58" s="85"/>
    </row>
    <row r="59" spans="32:44" x14ac:dyDescent="0.2">
      <c r="AP59" s="85" t="s">
        <v>44</v>
      </c>
      <c r="AQ59" s="85">
        <v>1.6972608865939587</v>
      </c>
      <c r="AR59" s="85"/>
    </row>
    <row r="60" spans="32:44" x14ac:dyDescent="0.2">
      <c r="AP60" s="85" t="s">
        <v>41</v>
      </c>
      <c r="AQ60" s="85">
        <v>0.82463480659650878</v>
      </c>
      <c r="AR60" s="85"/>
    </row>
    <row r="61" spans="32:44" ht="17" thickBot="1" x14ac:dyDescent="0.25">
      <c r="AP61" s="84" t="s">
        <v>38</v>
      </c>
      <c r="AQ61" s="84">
        <v>2.0422724563012378</v>
      </c>
      <c r="AR61" s="84"/>
    </row>
    <row r="64" spans="32:44" x14ac:dyDescent="0.2">
      <c r="AF64" s="97"/>
      <c r="AG64" s="96" t="s">
        <v>204</v>
      </c>
      <c r="AH64" s="96" t="s">
        <v>203</v>
      </c>
      <c r="AI64" s="95" t="s">
        <v>202</v>
      </c>
      <c r="AJ64" s="92" t="s">
        <v>19</v>
      </c>
      <c r="AL64" s="74" t="s">
        <v>201</v>
      </c>
      <c r="AP64" s="74" t="s">
        <v>200</v>
      </c>
    </row>
    <row r="65" spans="32:44" ht="17" thickBot="1" x14ac:dyDescent="0.25">
      <c r="AF65" s="93" t="s">
        <v>217</v>
      </c>
      <c r="AG65" s="92">
        <f>COUNT(F2:F17)</f>
        <v>16</v>
      </c>
      <c r="AH65" s="85">
        <v>6.2404000730594156E-2</v>
      </c>
      <c r="AI65" s="91">
        <v>8.468922124467813E-3</v>
      </c>
      <c r="AJ65" s="94">
        <f>MEDIAN(F2:F33)</f>
        <v>0.54907650042265432</v>
      </c>
    </row>
    <row r="66" spans="32:44" x14ac:dyDescent="0.2">
      <c r="AF66" s="93" t="s">
        <v>216</v>
      </c>
      <c r="AG66" s="92">
        <v>16</v>
      </c>
      <c r="AH66" s="85">
        <v>1.7676722800096842E-2</v>
      </c>
      <c r="AI66" s="91">
        <v>9.1825454051964739E-3</v>
      </c>
      <c r="AL66" s="90"/>
      <c r="AM66" s="90" t="s">
        <v>70</v>
      </c>
      <c r="AN66" s="90" t="s">
        <v>69</v>
      </c>
      <c r="AP66" s="90"/>
      <c r="AQ66" s="90" t="s">
        <v>70</v>
      </c>
      <c r="AR66" s="90" t="s">
        <v>69</v>
      </c>
    </row>
    <row r="67" spans="32:44" x14ac:dyDescent="0.2">
      <c r="AF67" s="89" t="s">
        <v>197</v>
      </c>
      <c r="AG67" s="88"/>
      <c r="AH67" s="87">
        <v>0.18819188265694539</v>
      </c>
      <c r="AI67" s="86">
        <v>0.43878</v>
      </c>
      <c r="AL67" s="85" t="s">
        <v>67</v>
      </c>
      <c r="AM67" s="85">
        <v>1.7676722800096842E-2</v>
      </c>
      <c r="AN67" s="85">
        <v>6.2404000730594156E-2</v>
      </c>
      <c r="AP67" s="85" t="s">
        <v>67</v>
      </c>
      <c r="AQ67" s="85">
        <v>1.7676722800096842E-2</v>
      </c>
      <c r="AR67" s="85">
        <v>6.2404000730594156E-2</v>
      </c>
    </row>
    <row r="68" spans="32:44" x14ac:dyDescent="0.2">
      <c r="AL68" s="85" t="s">
        <v>65</v>
      </c>
      <c r="AM68" s="85">
        <v>9.1825454051964739E-3</v>
      </c>
      <c r="AN68" s="85">
        <v>8.468922124467813E-3</v>
      </c>
      <c r="AP68" s="85" t="s">
        <v>65</v>
      </c>
      <c r="AQ68" s="85">
        <v>9.1825454051964739E-3</v>
      </c>
      <c r="AR68" s="85">
        <v>8.468922124467813E-3</v>
      </c>
    </row>
    <row r="69" spans="32:44" x14ac:dyDescent="0.2">
      <c r="AL69" s="85" t="s">
        <v>62</v>
      </c>
      <c r="AM69" s="85">
        <v>16</v>
      </c>
      <c r="AN69" s="85">
        <v>16</v>
      </c>
      <c r="AP69" s="85" t="s">
        <v>62</v>
      </c>
      <c r="AQ69" s="85">
        <v>16</v>
      </c>
      <c r="AR69" s="85">
        <v>16</v>
      </c>
    </row>
    <row r="70" spans="32:44" x14ac:dyDescent="0.2">
      <c r="AL70" s="85" t="s">
        <v>53</v>
      </c>
      <c r="AM70" s="85">
        <v>15</v>
      </c>
      <c r="AN70" s="85">
        <v>15</v>
      </c>
      <c r="AP70" s="85" t="s">
        <v>196</v>
      </c>
      <c r="AQ70" s="85">
        <v>8.8257337648321443E-3</v>
      </c>
      <c r="AR70" s="85"/>
    </row>
    <row r="71" spans="32:44" x14ac:dyDescent="0.2">
      <c r="AL71" s="85" t="s">
        <v>195</v>
      </c>
      <c r="AM71" s="85">
        <v>1.0842637670107877</v>
      </c>
      <c r="AN71" s="85"/>
      <c r="AP71" s="85" t="s">
        <v>56</v>
      </c>
      <c r="AQ71" s="85">
        <v>0</v>
      </c>
      <c r="AR71" s="85"/>
    </row>
    <row r="72" spans="32:44" x14ac:dyDescent="0.2">
      <c r="AL72" s="85" t="s">
        <v>194</v>
      </c>
      <c r="AM72" s="85">
        <v>0.43878266533092092</v>
      </c>
      <c r="AN72" s="85"/>
      <c r="AP72" s="85" t="s">
        <v>53</v>
      </c>
      <c r="AQ72" s="85">
        <v>30</v>
      </c>
      <c r="AR72" s="85"/>
    </row>
    <row r="73" spans="32:44" ht="17" thickBot="1" x14ac:dyDescent="0.25">
      <c r="AL73" s="84" t="s">
        <v>193</v>
      </c>
      <c r="AM73" s="84">
        <v>2.4034470714953358</v>
      </c>
      <c r="AN73" s="84"/>
      <c r="AP73" s="85" t="s">
        <v>50</v>
      </c>
      <c r="AQ73" s="85">
        <v>-1.3466106671156071</v>
      </c>
      <c r="AR73" s="85"/>
    </row>
    <row r="74" spans="32:44" x14ac:dyDescent="0.2">
      <c r="AP74" s="85" t="s">
        <v>47</v>
      </c>
      <c r="AQ74" s="85">
        <v>9.4095941328472696E-2</v>
      </c>
      <c r="AR74" s="85"/>
    </row>
    <row r="75" spans="32:44" x14ac:dyDescent="0.2">
      <c r="AP75" s="85" t="s">
        <v>44</v>
      </c>
      <c r="AQ75" s="85">
        <v>1.6972608865939587</v>
      </c>
      <c r="AR75" s="85"/>
    </row>
    <row r="76" spans="32:44" x14ac:dyDescent="0.2">
      <c r="AP76" s="85" t="s">
        <v>41</v>
      </c>
      <c r="AQ76" s="85">
        <v>0.18819188265694539</v>
      </c>
      <c r="AR76" s="85"/>
    </row>
    <row r="77" spans="32:44" ht="17" thickBot="1" x14ac:dyDescent="0.25">
      <c r="AP77" s="84" t="s">
        <v>38</v>
      </c>
      <c r="AQ77" s="84">
        <v>2.0422724563012378</v>
      </c>
      <c r="AR77" s="84"/>
    </row>
    <row r="79" spans="32:44" x14ac:dyDescent="0.2">
      <c r="AF79" s="97"/>
      <c r="AG79" s="96" t="s">
        <v>204</v>
      </c>
      <c r="AH79" s="96" t="s">
        <v>203</v>
      </c>
      <c r="AI79" s="95" t="s">
        <v>202</v>
      </c>
      <c r="AJ79" s="92" t="s">
        <v>19</v>
      </c>
      <c r="AL79" s="74" t="s">
        <v>201</v>
      </c>
      <c r="AP79" s="74" t="s">
        <v>200</v>
      </c>
    </row>
    <row r="80" spans="32:44" ht="17" thickBot="1" x14ac:dyDescent="0.25">
      <c r="AF80" s="93" t="s">
        <v>215</v>
      </c>
      <c r="AG80" s="92">
        <f>COUNT(F17:F32)</f>
        <v>16</v>
      </c>
      <c r="AH80" s="85">
        <v>1.9991191375374973E-2</v>
      </c>
      <c r="AI80" s="91">
        <v>8.7205146178821018E-3</v>
      </c>
      <c r="AJ80" s="94">
        <f>MEDIAN(H2:H33)</f>
        <v>2.6020033435383976</v>
      </c>
    </row>
    <row r="81" spans="32:44" x14ac:dyDescent="0.2">
      <c r="AF81" s="93" t="s">
        <v>214</v>
      </c>
      <c r="AG81" s="92">
        <v>16</v>
      </c>
      <c r="AH81" s="85">
        <v>6.0089532155316032E-2</v>
      </c>
      <c r="AI81" s="91">
        <v>9.140367555924938E-3</v>
      </c>
      <c r="AL81" s="90"/>
      <c r="AM81" s="90" t="s">
        <v>70</v>
      </c>
      <c r="AN81" s="90" t="s">
        <v>69</v>
      </c>
      <c r="AP81" s="90"/>
      <c r="AQ81" s="90" t="s">
        <v>70</v>
      </c>
      <c r="AR81" s="90" t="s">
        <v>69</v>
      </c>
    </row>
    <row r="82" spans="32:44" x14ac:dyDescent="0.2">
      <c r="AF82" s="89" t="s">
        <v>197</v>
      </c>
      <c r="AG82" s="88"/>
      <c r="AH82" s="88">
        <f>AQ91</f>
        <v>0.23947359108756827</v>
      </c>
      <c r="AI82" s="86">
        <v>8.7200000000000003E-3</v>
      </c>
      <c r="AL82" s="85" t="s">
        <v>67</v>
      </c>
      <c r="AM82" s="85">
        <v>6.0089532155316032E-2</v>
      </c>
      <c r="AN82" s="85">
        <v>1.9991191375374973E-2</v>
      </c>
      <c r="AP82" s="85" t="s">
        <v>67</v>
      </c>
      <c r="AQ82" s="85">
        <v>6.0089532155316032E-2</v>
      </c>
      <c r="AR82" s="85">
        <v>1.9991191375374973E-2</v>
      </c>
    </row>
    <row r="83" spans="32:44" x14ac:dyDescent="0.2">
      <c r="AL83" s="85" t="s">
        <v>65</v>
      </c>
      <c r="AM83" s="85">
        <v>9.140367555924938E-3</v>
      </c>
      <c r="AN83" s="85">
        <v>8.7205146178821018E-3</v>
      </c>
      <c r="AP83" s="85" t="s">
        <v>65</v>
      </c>
      <c r="AQ83" s="85">
        <v>9.140367555924938E-3</v>
      </c>
      <c r="AR83" s="85">
        <v>8.7205146178821018E-3</v>
      </c>
    </row>
    <row r="84" spans="32:44" x14ac:dyDescent="0.2">
      <c r="AL84" s="85" t="s">
        <v>62</v>
      </c>
      <c r="AM84" s="85">
        <v>16</v>
      </c>
      <c r="AN84" s="85">
        <v>16</v>
      </c>
      <c r="AP84" s="85" t="s">
        <v>62</v>
      </c>
      <c r="AQ84" s="85">
        <v>16</v>
      </c>
      <c r="AR84" s="85">
        <v>16</v>
      </c>
    </row>
    <row r="85" spans="32:44" x14ac:dyDescent="0.2">
      <c r="AL85" s="85" t="s">
        <v>53</v>
      </c>
      <c r="AM85" s="85">
        <v>15</v>
      </c>
      <c r="AN85" s="85">
        <v>15</v>
      </c>
      <c r="AP85" s="85" t="s">
        <v>196</v>
      </c>
      <c r="AQ85" s="85">
        <v>8.9304410869035216E-3</v>
      </c>
      <c r="AR85" s="85"/>
    </row>
    <row r="86" spans="32:44" x14ac:dyDescent="0.2">
      <c r="AL86" s="85" t="s">
        <v>195</v>
      </c>
      <c r="AM86" s="85">
        <v>1.0481454313695999</v>
      </c>
      <c r="AN86" s="85"/>
      <c r="AP86" s="85" t="s">
        <v>56</v>
      </c>
      <c r="AQ86" s="85">
        <v>0</v>
      </c>
      <c r="AR86" s="85"/>
    </row>
    <row r="87" spans="32:44" x14ac:dyDescent="0.2">
      <c r="AL87" s="85" t="s">
        <v>194</v>
      </c>
      <c r="AM87" s="85">
        <v>8.7205146178821018E-3</v>
      </c>
      <c r="AN87" s="85"/>
      <c r="AP87" s="85" t="s">
        <v>53</v>
      </c>
      <c r="AQ87" s="85">
        <v>30</v>
      </c>
      <c r="AR87" s="85"/>
    </row>
    <row r="88" spans="32:44" ht="17" thickBot="1" x14ac:dyDescent="0.25">
      <c r="AL88" s="84" t="s">
        <v>193</v>
      </c>
      <c r="AM88" s="84">
        <v>2.4034470714953358</v>
      </c>
      <c r="AN88" s="84"/>
      <c r="AP88" s="85" t="s">
        <v>50</v>
      </c>
      <c r="AQ88" s="85">
        <v>1.2001483738158656</v>
      </c>
      <c r="AR88" s="85"/>
    </row>
    <row r="89" spans="32:44" x14ac:dyDescent="0.2">
      <c r="AP89" s="85" t="s">
        <v>47</v>
      </c>
      <c r="AQ89" s="85">
        <v>0.11973679554378414</v>
      </c>
      <c r="AR89" s="85"/>
    </row>
    <row r="90" spans="32:44" x14ac:dyDescent="0.2">
      <c r="AP90" s="85" t="s">
        <v>44</v>
      </c>
      <c r="AQ90" s="85">
        <v>1.6972608865939587</v>
      </c>
      <c r="AR90" s="85"/>
    </row>
    <row r="91" spans="32:44" x14ac:dyDescent="0.2">
      <c r="AP91" s="85" t="s">
        <v>41</v>
      </c>
      <c r="AQ91" s="85">
        <v>0.23947359108756827</v>
      </c>
      <c r="AR91" s="85"/>
    </row>
    <row r="92" spans="32:44" ht="17" thickBot="1" x14ac:dyDescent="0.25">
      <c r="AP92" s="84" t="s">
        <v>38</v>
      </c>
      <c r="AQ92" s="84">
        <v>2.0422724563012378</v>
      </c>
      <c r="AR92" s="84"/>
    </row>
    <row r="94" spans="32:44" x14ac:dyDescent="0.2">
      <c r="AF94" s="97"/>
      <c r="AG94" s="96" t="s">
        <v>204</v>
      </c>
      <c r="AH94" s="96" t="s">
        <v>203</v>
      </c>
      <c r="AI94" s="95" t="s">
        <v>202</v>
      </c>
      <c r="AJ94" s="92"/>
      <c r="AL94" s="74" t="s">
        <v>201</v>
      </c>
      <c r="AP94" s="74" t="s">
        <v>200</v>
      </c>
    </row>
    <row r="95" spans="32:44" ht="17" thickBot="1" x14ac:dyDescent="0.25">
      <c r="AF95" s="93" t="s">
        <v>213</v>
      </c>
      <c r="AG95" s="92">
        <f>COUNT(E2:E15)</f>
        <v>14</v>
      </c>
      <c r="AH95" s="85">
        <v>4.335933296474459E-2</v>
      </c>
      <c r="AI95" s="91">
        <v>1.0548482045120326E-2</v>
      </c>
      <c r="AJ95" s="94"/>
    </row>
    <row r="96" spans="32:44" x14ac:dyDescent="0.2">
      <c r="AF96" s="93" t="s">
        <v>212</v>
      </c>
      <c r="AG96" s="92">
        <f>COUNT(E16:E33)</f>
        <v>18</v>
      </c>
      <c r="AH96" s="85">
        <v>3.745893972136842E-2</v>
      </c>
      <c r="AI96" s="91">
        <v>8.4336362466833625E-3</v>
      </c>
      <c r="AL96" s="90"/>
      <c r="AM96" s="90" t="s">
        <v>70</v>
      </c>
      <c r="AN96" s="90" t="s">
        <v>69</v>
      </c>
      <c r="AP96" s="90"/>
      <c r="AQ96" s="90" t="s">
        <v>70</v>
      </c>
      <c r="AR96" s="90" t="s">
        <v>69</v>
      </c>
    </row>
    <row r="97" spans="32:44" x14ac:dyDescent="0.2">
      <c r="AF97" s="89" t="s">
        <v>197</v>
      </c>
      <c r="AG97" s="88"/>
      <c r="AH97" s="87">
        <v>0.86518682672726643</v>
      </c>
      <c r="AI97" s="86">
        <v>0.32732340770520446</v>
      </c>
      <c r="AL97" s="85" t="s">
        <v>67</v>
      </c>
      <c r="AM97" s="85">
        <v>4.335933296474459E-2</v>
      </c>
      <c r="AN97" s="85">
        <v>3.745893972136842E-2</v>
      </c>
      <c r="AP97" s="85" t="s">
        <v>67</v>
      </c>
      <c r="AQ97" s="85">
        <v>4.335933296474459E-2</v>
      </c>
      <c r="AR97" s="85">
        <v>3.745893972136842E-2</v>
      </c>
    </row>
    <row r="98" spans="32:44" x14ac:dyDescent="0.2">
      <c r="AL98" s="85" t="s">
        <v>65</v>
      </c>
      <c r="AM98" s="85">
        <v>1.0548482045120326E-2</v>
      </c>
      <c r="AN98" s="85">
        <v>8.4336362466833625E-3</v>
      </c>
      <c r="AP98" s="85" t="s">
        <v>65</v>
      </c>
      <c r="AQ98" s="85">
        <v>1.0548482045120326E-2</v>
      </c>
      <c r="AR98" s="85">
        <v>8.4336362466833625E-3</v>
      </c>
    </row>
    <row r="99" spans="32:44" x14ac:dyDescent="0.2">
      <c r="AL99" s="85" t="s">
        <v>62</v>
      </c>
      <c r="AM99" s="85">
        <v>14</v>
      </c>
      <c r="AN99" s="85">
        <v>18</v>
      </c>
      <c r="AP99" s="85" t="s">
        <v>62</v>
      </c>
      <c r="AQ99" s="85">
        <v>14</v>
      </c>
      <c r="AR99" s="85">
        <v>18</v>
      </c>
    </row>
    <row r="100" spans="32:44" x14ac:dyDescent="0.2">
      <c r="AL100" s="85" t="s">
        <v>53</v>
      </c>
      <c r="AM100" s="85">
        <v>13</v>
      </c>
      <c r="AN100" s="85">
        <v>17</v>
      </c>
      <c r="AP100" s="85" t="s">
        <v>196</v>
      </c>
      <c r="AQ100" s="85">
        <v>9.3500694260060472E-3</v>
      </c>
      <c r="AR100" s="85"/>
    </row>
    <row r="101" spans="32:44" x14ac:dyDescent="0.2">
      <c r="AL101" s="85" t="s">
        <v>195</v>
      </c>
      <c r="AM101" s="85">
        <v>1.250763222005058</v>
      </c>
      <c r="AN101" s="85"/>
      <c r="AP101" s="85" t="s">
        <v>56</v>
      </c>
      <c r="AQ101" s="85">
        <v>0</v>
      </c>
      <c r="AR101" s="85"/>
    </row>
    <row r="102" spans="32:44" x14ac:dyDescent="0.2">
      <c r="AL102" s="85" t="s">
        <v>194</v>
      </c>
      <c r="AM102" s="85">
        <v>0.32732340770520446</v>
      </c>
      <c r="AN102" s="85"/>
      <c r="AP102" s="85" t="s">
        <v>53</v>
      </c>
      <c r="AQ102" s="85">
        <v>30</v>
      </c>
      <c r="AR102" s="85"/>
    </row>
    <row r="103" spans="32:44" ht="17" thickBot="1" x14ac:dyDescent="0.25">
      <c r="AL103" s="84" t="s">
        <v>193</v>
      </c>
      <c r="AM103" s="84">
        <v>2.3530625335528832</v>
      </c>
      <c r="AN103" s="84"/>
      <c r="AP103" s="85" t="s">
        <v>50</v>
      </c>
      <c r="AQ103" s="85">
        <v>0.1712374770409068</v>
      </c>
      <c r="AR103" s="85"/>
    </row>
    <row r="104" spans="32:44" x14ac:dyDescent="0.2">
      <c r="AP104" s="85" t="s">
        <v>47</v>
      </c>
      <c r="AQ104" s="85">
        <v>0.43259341336363322</v>
      </c>
      <c r="AR104" s="85"/>
    </row>
    <row r="105" spans="32:44" x14ac:dyDescent="0.2">
      <c r="AP105" s="85" t="s">
        <v>44</v>
      </c>
      <c r="AQ105" s="85">
        <v>1.6972608865939587</v>
      </c>
      <c r="AR105" s="85"/>
    </row>
    <row r="106" spans="32:44" x14ac:dyDescent="0.2">
      <c r="AP106" s="85" t="s">
        <v>41</v>
      </c>
      <c r="AQ106" s="85">
        <v>0.86518682672726643</v>
      </c>
      <c r="AR106" s="85"/>
    </row>
    <row r="107" spans="32:44" ht="17" thickBot="1" x14ac:dyDescent="0.25">
      <c r="AP107" s="84" t="s">
        <v>38</v>
      </c>
      <c r="AQ107" s="84">
        <v>2.0422724563012378</v>
      </c>
      <c r="AR107" s="84"/>
    </row>
    <row r="109" spans="32:44" x14ac:dyDescent="0.2">
      <c r="AF109" s="97"/>
      <c r="AG109" s="96" t="s">
        <v>204</v>
      </c>
      <c r="AH109" s="96" t="s">
        <v>203</v>
      </c>
      <c r="AI109" s="95" t="s">
        <v>202</v>
      </c>
      <c r="AJ109" s="92" t="s">
        <v>19</v>
      </c>
      <c r="AL109" s="74" t="s">
        <v>201</v>
      </c>
      <c r="AP109" s="74" t="s">
        <v>211</v>
      </c>
    </row>
    <row r="110" spans="32:44" ht="17" thickBot="1" x14ac:dyDescent="0.25">
      <c r="AF110" s="93" t="s">
        <v>210</v>
      </c>
      <c r="AG110" s="92">
        <v>16</v>
      </c>
      <c r="AH110" s="85">
        <v>2.2362780022987333E-2</v>
      </c>
      <c r="AI110" s="91">
        <v>3.9305211613782053E-3</v>
      </c>
      <c r="AJ110" s="94">
        <f>MEDIAN(G2:G33)</f>
        <v>12.434708338478789</v>
      </c>
    </row>
    <row r="111" spans="32:44" x14ac:dyDescent="0.2">
      <c r="AF111" s="93" t="s">
        <v>209</v>
      </c>
      <c r="AG111" s="92">
        <v>16</v>
      </c>
      <c r="AH111" s="85">
        <v>5.849132963085036E-2</v>
      </c>
      <c r="AI111" s="91">
        <v>1.4347172881163524E-2</v>
      </c>
      <c r="AL111" s="90"/>
      <c r="AM111" s="90" t="s">
        <v>70</v>
      </c>
      <c r="AN111" s="90" t="s">
        <v>69</v>
      </c>
      <c r="AP111" s="90"/>
      <c r="AQ111" s="90" t="s">
        <v>70</v>
      </c>
      <c r="AR111" s="90" t="s">
        <v>69</v>
      </c>
    </row>
    <row r="112" spans="32:44" x14ac:dyDescent="0.2">
      <c r="AF112" s="89" t="s">
        <v>197</v>
      </c>
      <c r="AG112" s="88"/>
      <c r="AH112" s="87">
        <v>0.29619144769538508</v>
      </c>
      <c r="AI112" s="86">
        <v>9.1164416553251339E-3</v>
      </c>
      <c r="AL112" s="85" t="s">
        <v>67</v>
      </c>
      <c r="AM112" s="85">
        <v>5.849132963085036E-2</v>
      </c>
      <c r="AN112" s="85">
        <v>2.2362780022987333E-2</v>
      </c>
      <c r="AP112" s="85" t="s">
        <v>67</v>
      </c>
      <c r="AQ112" s="85">
        <v>5.849132963085036E-2</v>
      </c>
      <c r="AR112" s="85">
        <v>2.2362780022987333E-2</v>
      </c>
    </row>
    <row r="113" spans="32:44" x14ac:dyDescent="0.2">
      <c r="AL113" s="85" t="s">
        <v>65</v>
      </c>
      <c r="AM113" s="85">
        <v>1.4347172881163524E-2</v>
      </c>
      <c r="AN113" s="85">
        <v>3.9305211613782053E-3</v>
      </c>
      <c r="AP113" s="85" t="s">
        <v>65</v>
      </c>
      <c r="AQ113" s="85">
        <v>1.4347172881163524E-2</v>
      </c>
      <c r="AR113" s="85">
        <v>3.9305211613782053E-3</v>
      </c>
    </row>
    <row r="114" spans="32:44" x14ac:dyDescent="0.2">
      <c r="AL114" s="85" t="s">
        <v>62</v>
      </c>
      <c r="AM114" s="85">
        <v>16</v>
      </c>
      <c r="AN114" s="85">
        <v>16</v>
      </c>
      <c r="AP114" s="85" t="s">
        <v>62</v>
      </c>
      <c r="AQ114" s="85">
        <v>16</v>
      </c>
      <c r="AR114" s="85">
        <v>16</v>
      </c>
    </row>
    <row r="115" spans="32:44" x14ac:dyDescent="0.2">
      <c r="AL115" s="85" t="s">
        <v>53</v>
      </c>
      <c r="AM115" s="85">
        <v>15</v>
      </c>
      <c r="AN115" s="85">
        <v>15</v>
      </c>
      <c r="AP115" s="85" t="s">
        <v>56</v>
      </c>
      <c r="AQ115" s="85">
        <v>0</v>
      </c>
      <c r="AR115" s="85"/>
    </row>
    <row r="116" spans="32:44" x14ac:dyDescent="0.2">
      <c r="AL116" s="85" t="s">
        <v>195</v>
      </c>
      <c r="AM116" s="85">
        <v>3.5927132183550978</v>
      </c>
      <c r="AN116" s="85"/>
      <c r="AP116" s="85" t="s">
        <v>53</v>
      </c>
      <c r="AQ116" s="85">
        <v>23</v>
      </c>
      <c r="AR116" s="85"/>
    </row>
    <row r="117" spans="32:44" x14ac:dyDescent="0.2">
      <c r="AL117" s="85" t="s">
        <v>194</v>
      </c>
      <c r="AM117" s="85">
        <v>9.1164416553251339E-3</v>
      </c>
      <c r="AN117" s="85"/>
      <c r="AP117" s="85" t="s">
        <v>50</v>
      </c>
      <c r="AQ117" s="85">
        <v>1.0689313557626996</v>
      </c>
      <c r="AR117" s="85"/>
    </row>
    <row r="118" spans="32:44" ht="17" thickBot="1" x14ac:dyDescent="0.25">
      <c r="AL118" s="84" t="s">
        <v>193</v>
      </c>
      <c r="AM118" s="84">
        <v>2.4034470714953358</v>
      </c>
      <c r="AN118" s="84"/>
      <c r="AP118" s="85" t="s">
        <v>47</v>
      </c>
      <c r="AQ118" s="85">
        <v>0.14809572384769254</v>
      </c>
      <c r="AR118" s="85"/>
    </row>
    <row r="119" spans="32:44" x14ac:dyDescent="0.2">
      <c r="AP119" s="85" t="s">
        <v>44</v>
      </c>
      <c r="AQ119" s="85">
        <v>1.7138715277470482</v>
      </c>
      <c r="AR119" s="85"/>
    </row>
    <row r="120" spans="32:44" x14ac:dyDescent="0.2">
      <c r="AP120" s="85" t="s">
        <v>41</v>
      </c>
      <c r="AQ120" s="85">
        <v>0.29619144769538508</v>
      </c>
      <c r="AR120" s="85"/>
    </row>
    <row r="121" spans="32:44" ht="17" thickBot="1" x14ac:dyDescent="0.25">
      <c r="AP121" s="84" t="s">
        <v>38</v>
      </c>
      <c r="AQ121" s="84">
        <v>2.0686576104190491</v>
      </c>
      <c r="AR121" s="84"/>
    </row>
    <row r="123" spans="32:44" x14ac:dyDescent="0.2">
      <c r="AF123" s="97"/>
      <c r="AG123" s="96" t="s">
        <v>204</v>
      </c>
      <c r="AH123" s="96" t="s">
        <v>203</v>
      </c>
      <c r="AI123" s="95" t="s">
        <v>202</v>
      </c>
      <c r="AJ123" s="92" t="s">
        <v>19</v>
      </c>
      <c r="AL123" s="74" t="s">
        <v>201</v>
      </c>
      <c r="AP123" s="74" t="s">
        <v>200</v>
      </c>
    </row>
    <row r="124" spans="32:44" ht="17" thickBot="1" x14ac:dyDescent="0.25">
      <c r="AF124" s="93" t="s">
        <v>208</v>
      </c>
      <c r="AG124" s="92">
        <v>16</v>
      </c>
      <c r="AH124" s="85">
        <v>4.432145993693893E-2</v>
      </c>
      <c r="AI124" s="91">
        <v>1.2337268360619619E-2</v>
      </c>
      <c r="AJ124" s="94">
        <f>MEDIAN(E2:E33)</f>
        <v>1.2380160349337387E-2</v>
      </c>
    </row>
    <row r="125" spans="32:44" x14ac:dyDescent="0.2">
      <c r="AF125" s="93" t="s">
        <v>207</v>
      </c>
      <c r="AG125" s="92">
        <v>16</v>
      </c>
      <c r="AH125" s="85">
        <v>3.5759263593752061E-2</v>
      </c>
      <c r="AI125" s="91">
        <v>6.3420488676327593E-3</v>
      </c>
      <c r="AL125" s="90"/>
      <c r="AM125" s="90" t="s">
        <v>70</v>
      </c>
      <c r="AN125" s="90" t="s">
        <v>69</v>
      </c>
      <c r="AP125" s="90"/>
      <c r="AQ125" s="90" t="s">
        <v>70</v>
      </c>
      <c r="AR125" s="90" t="s">
        <v>69</v>
      </c>
    </row>
    <row r="126" spans="32:44" x14ac:dyDescent="0.2">
      <c r="AF126" s="89" t="s">
        <v>197</v>
      </c>
      <c r="AG126" s="88"/>
      <c r="AH126" s="87">
        <v>0.80383900174011758</v>
      </c>
      <c r="AI126" s="86">
        <v>0.10454162131419251</v>
      </c>
      <c r="AL126" s="85" t="s">
        <v>67</v>
      </c>
      <c r="AM126" s="85">
        <v>4.432145993693893E-2</v>
      </c>
      <c r="AN126" s="85">
        <v>3.5759263593752061E-2</v>
      </c>
      <c r="AP126" s="85" t="s">
        <v>67</v>
      </c>
      <c r="AQ126" s="85">
        <v>4.432145993693893E-2</v>
      </c>
      <c r="AR126" s="85">
        <v>3.5759263593752061E-2</v>
      </c>
    </row>
    <row r="127" spans="32:44" x14ac:dyDescent="0.2">
      <c r="AL127" s="85" t="s">
        <v>65</v>
      </c>
      <c r="AM127" s="85">
        <v>1.2337268360619619E-2</v>
      </c>
      <c r="AN127" s="85">
        <v>6.3420488676327593E-3</v>
      </c>
      <c r="AP127" s="85" t="s">
        <v>65</v>
      </c>
      <c r="AQ127" s="85">
        <v>1.2337268360619619E-2</v>
      </c>
      <c r="AR127" s="85">
        <v>6.3420488676327593E-3</v>
      </c>
    </row>
    <row r="128" spans="32:44" x14ac:dyDescent="0.2">
      <c r="AL128" s="85" t="s">
        <v>62</v>
      </c>
      <c r="AM128" s="85">
        <v>16</v>
      </c>
      <c r="AN128" s="85">
        <v>16</v>
      </c>
      <c r="AP128" s="85" t="s">
        <v>62</v>
      </c>
      <c r="AQ128" s="85">
        <v>16</v>
      </c>
      <c r="AR128" s="85">
        <v>16</v>
      </c>
    </row>
    <row r="129" spans="32:44" x14ac:dyDescent="0.2">
      <c r="AL129" s="85" t="s">
        <v>53</v>
      </c>
      <c r="AM129" s="85">
        <v>15</v>
      </c>
      <c r="AN129" s="85">
        <v>15</v>
      </c>
      <c r="AP129" s="85" t="s">
        <v>196</v>
      </c>
      <c r="AQ129" s="85">
        <v>9.3396586141261898E-3</v>
      </c>
      <c r="AR129" s="85"/>
    </row>
    <row r="130" spans="32:44" x14ac:dyDescent="0.2">
      <c r="AL130" s="85" t="s">
        <v>195</v>
      </c>
      <c r="AM130" s="85">
        <v>1.94531272434434</v>
      </c>
      <c r="AN130" s="85"/>
      <c r="AP130" s="85" t="s">
        <v>56</v>
      </c>
      <c r="AQ130" s="85">
        <v>0</v>
      </c>
      <c r="AR130" s="85"/>
    </row>
    <row r="131" spans="32:44" x14ac:dyDescent="0.2">
      <c r="AL131" s="85" t="s">
        <v>194</v>
      </c>
      <c r="AM131" s="85">
        <v>0.10454162131419251</v>
      </c>
      <c r="AN131" s="85"/>
      <c r="AP131" s="85" t="s">
        <v>53</v>
      </c>
      <c r="AQ131" s="85">
        <v>30</v>
      </c>
      <c r="AR131" s="85"/>
    </row>
    <row r="132" spans="32:44" ht="17" thickBot="1" x14ac:dyDescent="0.25">
      <c r="AL132" s="84" t="s">
        <v>193</v>
      </c>
      <c r="AM132" s="84">
        <v>2.4034470714953358</v>
      </c>
      <c r="AN132" s="84"/>
      <c r="AP132" s="85" t="s">
        <v>50</v>
      </c>
      <c r="AQ132" s="85">
        <v>0.25059054176960283</v>
      </c>
      <c r="AR132" s="85"/>
    </row>
    <row r="133" spans="32:44" x14ac:dyDescent="0.2">
      <c r="AP133" s="85" t="s">
        <v>47</v>
      </c>
      <c r="AQ133" s="85">
        <v>0.40191950087005879</v>
      </c>
      <c r="AR133" s="85"/>
    </row>
    <row r="134" spans="32:44" x14ac:dyDescent="0.2">
      <c r="AP134" s="85" t="s">
        <v>44</v>
      </c>
      <c r="AQ134" s="85">
        <v>1.6972608865939587</v>
      </c>
      <c r="AR134" s="85"/>
    </row>
    <row r="135" spans="32:44" x14ac:dyDescent="0.2">
      <c r="AP135" s="85" t="s">
        <v>41</v>
      </c>
      <c r="AQ135" s="85">
        <v>0.80383900174011758</v>
      </c>
      <c r="AR135" s="85"/>
    </row>
    <row r="136" spans="32:44" ht="17" thickBot="1" x14ac:dyDescent="0.25">
      <c r="AP136" s="84" t="s">
        <v>38</v>
      </c>
      <c r="AQ136" s="84">
        <v>2.0422724563012378</v>
      </c>
      <c r="AR136" s="84"/>
    </row>
    <row r="138" spans="32:44" x14ac:dyDescent="0.2">
      <c r="AF138" s="97"/>
      <c r="AG138" s="96" t="s">
        <v>204</v>
      </c>
      <c r="AH138" s="96" t="s">
        <v>203</v>
      </c>
      <c r="AI138" s="95" t="s">
        <v>202</v>
      </c>
      <c r="AJ138" s="92" t="s">
        <v>19</v>
      </c>
      <c r="AL138" s="74" t="s">
        <v>201</v>
      </c>
      <c r="AP138" s="74" t="s">
        <v>200</v>
      </c>
    </row>
    <row r="139" spans="32:44" ht="17" thickBot="1" x14ac:dyDescent="0.25">
      <c r="AF139" s="93" t="s">
        <v>206</v>
      </c>
      <c r="AG139" s="92">
        <v>16</v>
      </c>
      <c r="AH139" s="85">
        <v>3.1905962242695284E-2</v>
      </c>
      <c r="AI139" s="91">
        <v>6.5706957492895806E-3</v>
      </c>
      <c r="AJ139" s="94">
        <f>MEDIAN(T2:T33)</f>
        <v>1.1639500658538669E-2</v>
      </c>
    </row>
    <row r="140" spans="32:44" x14ac:dyDescent="0.2">
      <c r="AF140" s="93" t="s">
        <v>205</v>
      </c>
      <c r="AG140" s="92">
        <v>16</v>
      </c>
      <c r="AH140" s="85">
        <v>4.81747612879957E-2</v>
      </c>
      <c r="AI140" s="91">
        <v>1.2006561417012352E-2</v>
      </c>
      <c r="AL140" s="90"/>
      <c r="AM140" s="90" t="s">
        <v>70</v>
      </c>
      <c r="AN140" s="90" t="s">
        <v>69</v>
      </c>
      <c r="AP140" s="90"/>
      <c r="AQ140" s="90" t="s">
        <v>70</v>
      </c>
      <c r="AR140" s="90" t="s">
        <v>69</v>
      </c>
    </row>
    <row r="141" spans="32:44" x14ac:dyDescent="0.2">
      <c r="AF141" s="89" t="s">
        <v>197</v>
      </c>
      <c r="AG141" s="88"/>
      <c r="AH141" s="87">
        <v>0.63650444981074328</v>
      </c>
      <c r="AI141" s="86">
        <v>0.12719975722638358</v>
      </c>
      <c r="AL141" s="85" t="s">
        <v>67</v>
      </c>
      <c r="AM141" s="85">
        <v>4.81747612879957E-2</v>
      </c>
      <c r="AN141" s="85">
        <v>3.1905962242695284E-2</v>
      </c>
      <c r="AP141" s="85" t="s">
        <v>67</v>
      </c>
      <c r="AQ141" s="85">
        <v>4.81747612879957E-2</v>
      </c>
      <c r="AR141" s="85">
        <v>3.1905962242695284E-2</v>
      </c>
    </row>
    <row r="142" spans="32:44" x14ac:dyDescent="0.2">
      <c r="AL142" s="85" t="s">
        <v>65</v>
      </c>
      <c r="AM142" s="85">
        <v>1.2006561417012352E-2</v>
      </c>
      <c r="AN142" s="85">
        <v>6.5706957492895806E-3</v>
      </c>
      <c r="AP142" s="85" t="s">
        <v>65</v>
      </c>
      <c r="AQ142" s="85">
        <v>1.2006561417012352E-2</v>
      </c>
      <c r="AR142" s="85">
        <v>6.5706957492895806E-3</v>
      </c>
    </row>
    <row r="143" spans="32:44" x14ac:dyDescent="0.2">
      <c r="AL143" s="85" t="s">
        <v>62</v>
      </c>
      <c r="AM143" s="85">
        <v>16</v>
      </c>
      <c r="AN143" s="85">
        <v>16</v>
      </c>
      <c r="AP143" s="85" t="s">
        <v>62</v>
      </c>
      <c r="AQ143" s="85">
        <v>16</v>
      </c>
      <c r="AR143" s="85">
        <v>16</v>
      </c>
    </row>
    <row r="144" spans="32:44" x14ac:dyDescent="0.2">
      <c r="AL144" s="85" t="s">
        <v>53</v>
      </c>
      <c r="AM144" s="85">
        <v>15</v>
      </c>
      <c r="AN144" s="85">
        <v>15</v>
      </c>
      <c r="AP144" s="85" t="s">
        <v>196</v>
      </c>
      <c r="AQ144" s="85">
        <v>9.2886285831509669E-3</v>
      </c>
      <c r="AR144" s="85"/>
    </row>
    <row r="145" spans="32:44" x14ac:dyDescent="0.2">
      <c r="AL145" s="85" t="s">
        <v>195</v>
      </c>
      <c r="AM145" s="85">
        <v>1.8272892057603631</v>
      </c>
      <c r="AN145" s="85"/>
      <c r="AP145" s="85" t="s">
        <v>56</v>
      </c>
      <c r="AQ145" s="85">
        <v>0</v>
      </c>
      <c r="AR145" s="85"/>
    </row>
    <row r="146" spans="32:44" x14ac:dyDescent="0.2">
      <c r="AL146" s="85" t="s">
        <v>194</v>
      </c>
      <c r="AM146" s="85">
        <v>0.12719975722638358</v>
      </c>
      <c r="AN146" s="85"/>
      <c r="AP146" s="85" t="s">
        <v>53</v>
      </c>
      <c r="AQ146" s="85">
        <v>30</v>
      </c>
      <c r="AR146" s="85"/>
    </row>
    <row r="147" spans="32:44" ht="17" thickBot="1" x14ac:dyDescent="0.25">
      <c r="AL147" s="84" t="s">
        <v>193</v>
      </c>
      <c r="AM147" s="84">
        <v>2.4034470714953358</v>
      </c>
      <c r="AN147" s="84"/>
      <c r="AP147" s="85" t="s">
        <v>50</v>
      </c>
      <c r="AQ147" s="85">
        <v>0.47744647303087273</v>
      </c>
      <c r="AR147" s="85"/>
    </row>
    <row r="148" spans="32:44" x14ac:dyDescent="0.2">
      <c r="AP148" s="85" t="s">
        <v>47</v>
      </c>
      <c r="AQ148" s="85">
        <v>0.31825222490537164</v>
      </c>
      <c r="AR148" s="85"/>
    </row>
    <row r="149" spans="32:44" x14ac:dyDescent="0.2">
      <c r="AP149" s="85" t="s">
        <v>44</v>
      </c>
      <c r="AQ149" s="85">
        <v>1.6972608865939587</v>
      </c>
      <c r="AR149" s="85"/>
    </row>
    <row r="150" spans="32:44" x14ac:dyDescent="0.2">
      <c r="AP150" s="85" t="s">
        <v>41</v>
      </c>
      <c r="AQ150" s="85">
        <v>0.63650444981074328</v>
      </c>
      <c r="AR150" s="85"/>
    </row>
    <row r="151" spans="32:44" ht="17" thickBot="1" x14ac:dyDescent="0.25">
      <c r="AP151" s="84" t="s">
        <v>38</v>
      </c>
      <c r="AQ151" s="84">
        <v>2.0422724563012378</v>
      </c>
      <c r="AR151" s="84"/>
    </row>
    <row r="153" spans="32:44" x14ac:dyDescent="0.2">
      <c r="AF153" s="97"/>
      <c r="AG153" s="96" t="s">
        <v>204</v>
      </c>
      <c r="AH153" s="96" t="s">
        <v>203</v>
      </c>
      <c r="AI153" s="95" t="s">
        <v>202</v>
      </c>
      <c r="AJ153" s="92"/>
      <c r="AL153" s="74" t="s">
        <v>201</v>
      </c>
      <c r="AP153" s="74" t="s">
        <v>200</v>
      </c>
    </row>
    <row r="154" spans="32:44" ht="17" thickBot="1" x14ac:dyDescent="0.25">
      <c r="AF154" s="93" t="s">
        <v>199</v>
      </c>
      <c r="AG154" s="92">
        <v>8</v>
      </c>
      <c r="AH154" s="85">
        <v>5.4329968265274711E-2</v>
      </c>
      <c r="AI154" s="91">
        <v>1.4259991957059962E-2</v>
      </c>
      <c r="AJ154" s="94"/>
    </row>
    <row r="155" spans="32:44" x14ac:dyDescent="0.2">
      <c r="AF155" s="93" t="s">
        <v>198</v>
      </c>
      <c r="AG155" s="92">
        <f>32-8</f>
        <v>24</v>
      </c>
      <c r="AH155" s="85">
        <v>3.5277159598702416E-2</v>
      </c>
      <c r="AI155" s="91">
        <v>7.7729672724178335E-3</v>
      </c>
      <c r="AL155" s="90"/>
      <c r="AM155" s="90" t="s">
        <v>70</v>
      </c>
      <c r="AN155" s="90" t="s">
        <v>69</v>
      </c>
      <c r="AP155" s="90"/>
      <c r="AQ155" s="90" t="s">
        <v>70</v>
      </c>
      <c r="AR155" s="90" t="s">
        <v>69</v>
      </c>
    </row>
    <row r="156" spans="32:44" x14ac:dyDescent="0.2">
      <c r="AF156" s="89" t="s">
        <v>197</v>
      </c>
      <c r="AG156" s="88"/>
      <c r="AH156" s="87">
        <v>0.63169652739926718</v>
      </c>
      <c r="AI156" s="86">
        <v>0.12853521251720679</v>
      </c>
      <c r="AL156" s="85" t="s">
        <v>67</v>
      </c>
      <c r="AM156" s="85">
        <v>5.4329968265274711E-2</v>
      </c>
      <c r="AN156" s="85">
        <v>3.5277159598702416E-2</v>
      </c>
      <c r="AP156" s="85" t="s">
        <v>67</v>
      </c>
      <c r="AQ156" s="85">
        <v>5.4329968265274711E-2</v>
      </c>
      <c r="AR156" s="85">
        <v>3.5277159598702416E-2</v>
      </c>
    </row>
    <row r="157" spans="32:44" x14ac:dyDescent="0.2">
      <c r="AL157" s="85" t="s">
        <v>65</v>
      </c>
      <c r="AM157" s="85">
        <v>1.4259991957059962E-2</v>
      </c>
      <c r="AN157" s="85">
        <v>7.7729672724178335E-3</v>
      </c>
      <c r="AP157" s="85" t="s">
        <v>65</v>
      </c>
      <c r="AQ157" s="85">
        <v>1.4259991957059962E-2</v>
      </c>
      <c r="AR157" s="85">
        <v>7.7729672724178335E-3</v>
      </c>
    </row>
    <row r="158" spans="32:44" x14ac:dyDescent="0.2">
      <c r="AL158" s="85" t="s">
        <v>62</v>
      </c>
      <c r="AM158" s="85">
        <v>8</v>
      </c>
      <c r="AN158" s="85">
        <v>24</v>
      </c>
      <c r="AP158" s="85" t="s">
        <v>62</v>
      </c>
      <c r="AQ158" s="85">
        <v>8</v>
      </c>
      <c r="AR158" s="85">
        <v>24</v>
      </c>
    </row>
    <row r="159" spans="32:44" x14ac:dyDescent="0.2">
      <c r="AL159" s="85" t="s">
        <v>53</v>
      </c>
      <c r="AM159" s="85">
        <v>7</v>
      </c>
      <c r="AN159" s="85">
        <v>23</v>
      </c>
      <c r="AP159" s="85" t="s">
        <v>196</v>
      </c>
      <c r="AQ159" s="85">
        <v>9.2866063655009969E-3</v>
      </c>
      <c r="AR159" s="85"/>
    </row>
    <row r="160" spans="32:44" x14ac:dyDescent="0.2">
      <c r="AL160" s="85" t="s">
        <v>195</v>
      </c>
      <c r="AM160" s="85">
        <v>1.8345622022185997</v>
      </c>
      <c r="AN160" s="85"/>
      <c r="AP160" s="85" t="s">
        <v>56</v>
      </c>
      <c r="AQ160" s="85">
        <v>0</v>
      </c>
      <c r="AR160" s="85"/>
    </row>
    <row r="161" spans="32:44" x14ac:dyDescent="0.2">
      <c r="AL161" s="85" t="s">
        <v>194</v>
      </c>
      <c r="AM161" s="85">
        <v>0.12853521251720679</v>
      </c>
      <c r="AN161" s="85"/>
      <c r="AP161" s="85" t="s">
        <v>53</v>
      </c>
      <c r="AQ161" s="85">
        <v>30</v>
      </c>
      <c r="AR161" s="85"/>
    </row>
    <row r="162" spans="32:44" ht="17" thickBot="1" x14ac:dyDescent="0.25">
      <c r="AL162" s="84" t="s">
        <v>193</v>
      </c>
      <c r="AM162" s="84">
        <v>2.442226085684859</v>
      </c>
      <c r="AN162" s="84"/>
      <c r="AP162" s="85" t="s">
        <v>50</v>
      </c>
      <c r="AQ162" s="85">
        <v>0.48429068157068472</v>
      </c>
      <c r="AR162" s="85"/>
    </row>
    <row r="163" spans="32:44" x14ac:dyDescent="0.2">
      <c r="AP163" s="85" t="s">
        <v>47</v>
      </c>
      <c r="AQ163" s="85">
        <v>0.31584826369963359</v>
      </c>
      <c r="AR163" s="85"/>
    </row>
    <row r="164" spans="32:44" x14ac:dyDescent="0.2">
      <c r="AP164" s="85" t="s">
        <v>44</v>
      </c>
      <c r="AQ164" s="85">
        <v>1.6972608865939587</v>
      </c>
      <c r="AR164" s="85"/>
    </row>
    <row r="165" spans="32:44" x14ac:dyDescent="0.2">
      <c r="AP165" s="85" t="s">
        <v>41</v>
      </c>
      <c r="AQ165" s="85">
        <v>0.63169652739926718</v>
      </c>
      <c r="AR165" s="85"/>
    </row>
    <row r="166" spans="32:44" ht="17" thickBot="1" x14ac:dyDescent="0.25">
      <c r="AP166" s="84" t="s">
        <v>38</v>
      </c>
      <c r="AQ166" s="84">
        <v>2.0422724563012378</v>
      </c>
      <c r="AR166" s="84"/>
    </row>
    <row r="167" spans="32:44" x14ac:dyDescent="0.2">
      <c r="AF167" s="83" t="s">
        <v>192</v>
      </c>
      <c r="AG167" s="82" t="s">
        <v>191</v>
      </c>
      <c r="AH167" s="82" t="s">
        <v>190</v>
      </c>
    </row>
    <row r="168" spans="32:44" x14ac:dyDescent="0.2">
      <c r="AF168" s="78" t="s">
        <v>23</v>
      </c>
      <c r="AG168" s="81">
        <v>93</v>
      </c>
      <c r="AH168" s="81">
        <v>32</v>
      </c>
    </row>
    <row r="169" spans="32:44" x14ac:dyDescent="0.2">
      <c r="AF169" s="78" t="s">
        <v>21</v>
      </c>
      <c r="AG169" s="79">
        <v>4.2873980504461062E-2</v>
      </c>
      <c r="AH169" s="79">
        <v>3.9017917344519988E-2</v>
      </c>
    </row>
    <row r="170" spans="32:44" x14ac:dyDescent="0.2">
      <c r="AF170" s="78" t="s">
        <v>189</v>
      </c>
      <c r="AG170" s="81">
        <v>4.25</v>
      </c>
      <c r="AH170" s="81">
        <v>2.58</v>
      </c>
    </row>
    <row r="171" spans="32:44" x14ac:dyDescent="0.2">
      <c r="AF171" s="78" t="s">
        <v>19</v>
      </c>
      <c r="AG171" s="79">
        <v>2.5595547188963723E-2</v>
      </c>
      <c r="AH171" s="79">
        <v>2.4214662045406628E-2</v>
      </c>
    </row>
    <row r="172" spans="32:44" x14ac:dyDescent="0.2">
      <c r="AF172" s="78" t="s">
        <v>17</v>
      </c>
      <c r="AG172" s="80">
        <v>6.4698070734598772E-3</v>
      </c>
      <c r="AH172" s="80">
        <v>8.6271604805187533E-3</v>
      </c>
    </row>
    <row r="173" spans="32:44" x14ac:dyDescent="0.2">
      <c r="AF173" s="78" t="s">
        <v>15</v>
      </c>
      <c r="AG173" s="80">
        <v>8.0435110949509336E-2</v>
      </c>
      <c r="AH173" s="80">
        <v>9.2882509012831654E-2</v>
      </c>
    </row>
    <row r="174" spans="32:44" x14ac:dyDescent="0.2">
      <c r="AF174" s="78" t="s">
        <v>13</v>
      </c>
      <c r="AG174" s="79">
        <v>0.47584590486996392</v>
      </c>
      <c r="AH174" s="79">
        <v>0.35074020841891779</v>
      </c>
    </row>
    <row r="175" spans="32:44" x14ac:dyDescent="0.2">
      <c r="AF175" s="78" t="s">
        <v>11</v>
      </c>
      <c r="AG175" s="79">
        <v>-0.10536051565782628</v>
      </c>
      <c r="AH175" s="79">
        <v>-0.16345307248957186</v>
      </c>
    </row>
    <row r="176" spans="32:44" x14ac:dyDescent="0.2">
      <c r="AF176" s="78" t="s">
        <v>9</v>
      </c>
      <c r="AG176" s="77">
        <v>2.1564115239473653</v>
      </c>
      <c r="AH176" s="77">
        <v>1.4512198519155395</v>
      </c>
    </row>
    <row r="177" spans="32:34" x14ac:dyDescent="0.2">
      <c r="AF177" s="76" t="s">
        <v>7</v>
      </c>
      <c r="AG177" s="75">
        <v>8.4176476123613924</v>
      </c>
      <c r="AH177" s="75">
        <v>3.9586591586877637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1"/>
  <sheetViews>
    <sheetView topLeftCell="AM1" workbookViewId="0">
      <pane ySplit="1" topLeftCell="A40" activePane="bottomLeft" state="frozen"/>
      <selection activeCell="Q129" sqref="Q129"/>
      <selection pane="bottomLeft" activeCell="Q129" sqref="Q129"/>
    </sheetView>
  </sheetViews>
  <sheetFormatPr baseColWidth="10" defaultColWidth="8.83203125" defaultRowHeight="16" x14ac:dyDescent="0.2"/>
  <cols>
    <col min="1" max="1" width="8.83203125" style="74"/>
    <col min="2" max="2" width="27.83203125" style="74" bestFit="1" customWidth="1"/>
    <col min="3" max="3" width="15.33203125" style="74" bestFit="1" customWidth="1"/>
    <col min="4" max="4" width="12.6640625" style="74" bestFit="1" customWidth="1"/>
    <col min="5" max="5" width="13.33203125" style="74" bestFit="1" customWidth="1"/>
    <col min="6" max="6" width="9.83203125" style="74" bestFit="1" customWidth="1"/>
    <col min="7" max="7" width="13.6640625" style="74" bestFit="1" customWidth="1"/>
    <col min="8" max="8" width="12.1640625" style="74" bestFit="1" customWidth="1"/>
    <col min="9" max="9" width="13.5" style="74" bestFit="1" customWidth="1"/>
    <col min="10" max="13" width="8.83203125" style="74"/>
    <col min="14" max="14" width="11.33203125" style="74" bestFit="1" customWidth="1"/>
    <col min="15" max="15" width="8.6640625" style="74" bestFit="1" customWidth="1"/>
    <col min="16" max="16" width="11.6640625" style="74" bestFit="1" customWidth="1"/>
    <col min="17" max="17" width="13.5" style="74" customWidth="1"/>
    <col min="18" max="18" width="17.1640625" style="74" bestFit="1" customWidth="1"/>
    <col min="19" max="19" width="11.33203125" style="74" bestFit="1" customWidth="1"/>
    <col min="20" max="20" width="15" style="74" bestFit="1" customWidth="1"/>
    <col min="21" max="21" width="9.5" style="74" bestFit="1" customWidth="1"/>
    <col min="22" max="22" width="13.1640625" style="74" bestFit="1" customWidth="1"/>
    <col min="23" max="23" width="16.83203125" style="74" bestFit="1" customWidth="1"/>
    <col min="24" max="24" width="10.83203125" style="74" bestFit="1" customWidth="1"/>
    <col min="25" max="25" width="10.1640625" style="74" bestFit="1" customWidth="1"/>
    <col min="26" max="26" width="9.1640625" style="74" bestFit="1" customWidth="1"/>
    <col min="27" max="27" width="14.1640625" style="74" bestFit="1" customWidth="1"/>
    <col min="28" max="28" width="13.5" style="74" bestFit="1" customWidth="1"/>
    <col min="29" max="29" width="12.1640625" style="74" bestFit="1" customWidth="1"/>
    <col min="30" max="31" width="12.1640625" style="74" customWidth="1"/>
    <col min="32" max="32" width="8.83203125" style="74"/>
    <col min="33" max="33" width="33.1640625" style="74" customWidth="1"/>
    <col min="34" max="34" width="14" style="74" bestFit="1" customWidth="1"/>
    <col min="35" max="35" width="22.6640625" style="74" customWidth="1"/>
    <col min="36" max="36" width="23.1640625" style="74" bestFit="1" customWidth="1"/>
    <col min="37" max="37" width="28.1640625" style="74" bestFit="1" customWidth="1"/>
    <col min="38" max="38" width="14" style="74" bestFit="1" customWidth="1"/>
    <col min="39" max="39" width="11.83203125" style="74" bestFit="1" customWidth="1"/>
    <col min="40" max="41" width="8.83203125" style="74"/>
    <col min="42" max="42" width="26.5" style="74" customWidth="1"/>
    <col min="43" max="45" width="8.83203125" style="74"/>
    <col min="46" max="46" width="34" style="74" bestFit="1" customWidth="1"/>
    <col min="47" max="47" width="8.83203125" style="74"/>
    <col min="48" max="48" width="20.6640625" style="74" customWidth="1"/>
    <col min="49" max="49" width="27.1640625" style="74" customWidth="1"/>
    <col min="50" max="16384" width="8.83203125" style="74"/>
  </cols>
  <sheetData>
    <row r="1" spans="1:35" s="150" customFormat="1" ht="33" thickBot="1" x14ac:dyDescent="0.25">
      <c r="A1" s="156" t="s">
        <v>257</v>
      </c>
      <c r="B1" s="156" t="s">
        <v>256</v>
      </c>
      <c r="C1" s="156" t="s">
        <v>255</v>
      </c>
      <c r="D1" s="156" t="s">
        <v>254</v>
      </c>
      <c r="E1" s="155" t="s">
        <v>253</v>
      </c>
      <c r="F1" s="156" t="s">
        <v>252</v>
      </c>
      <c r="G1" s="157" t="s">
        <v>251</v>
      </c>
      <c r="H1" s="156" t="s">
        <v>250</v>
      </c>
      <c r="I1" s="156" t="s">
        <v>249</v>
      </c>
      <c r="J1" s="156" t="s">
        <v>248</v>
      </c>
      <c r="K1" s="156" t="s">
        <v>247</v>
      </c>
      <c r="L1" s="156" t="s">
        <v>246</v>
      </c>
      <c r="M1" s="156" t="s">
        <v>245</v>
      </c>
      <c r="N1" s="153" t="s">
        <v>244</v>
      </c>
      <c r="O1" s="153" t="s">
        <v>243</v>
      </c>
      <c r="P1" s="153" t="s">
        <v>242</v>
      </c>
      <c r="Q1" s="155" t="s">
        <v>241</v>
      </c>
      <c r="R1" s="153" t="s">
        <v>240</v>
      </c>
      <c r="S1" s="153" t="s">
        <v>239</v>
      </c>
      <c r="T1" s="153" t="s">
        <v>238</v>
      </c>
      <c r="U1" s="153" t="s">
        <v>237</v>
      </c>
      <c r="V1" s="153" t="s">
        <v>236</v>
      </c>
      <c r="W1" s="153" t="s">
        <v>235</v>
      </c>
      <c r="X1" s="154" t="s">
        <v>234</v>
      </c>
      <c r="Y1" s="154" t="s">
        <v>233</v>
      </c>
      <c r="Z1" s="154" t="s">
        <v>232</v>
      </c>
      <c r="AA1" s="153" t="s">
        <v>231</v>
      </c>
      <c r="AB1" s="153" t="s">
        <v>230</v>
      </c>
      <c r="AC1" s="153" t="s">
        <v>229</v>
      </c>
      <c r="AD1" s="153" t="s">
        <v>282</v>
      </c>
      <c r="AE1" s="153" t="s">
        <v>228</v>
      </c>
      <c r="AF1" s="151"/>
      <c r="AG1" s="151"/>
    </row>
    <row r="2" spans="1:35" x14ac:dyDescent="0.2">
      <c r="A2" s="107">
        <v>36585</v>
      </c>
      <c r="B2" s="104" t="s">
        <v>186</v>
      </c>
      <c r="C2" s="111">
        <v>0.47584590486996392</v>
      </c>
      <c r="D2" s="106">
        <f t="shared" ref="D2:D33" si="0">(C2-$AH$23)^2</f>
        <v>0.18746468728876672</v>
      </c>
      <c r="E2" s="102">
        <v>0.47074688713394253</v>
      </c>
      <c r="F2" s="109">
        <v>0.44500000000000001</v>
      </c>
      <c r="G2" s="110">
        <v>14.362475228346138</v>
      </c>
      <c r="H2" s="103">
        <v>1.6094379124341003</v>
      </c>
      <c r="I2" s="109">
        <v>14.362475228346138</v>
      </c>
      <c r="J2" s="166">
        <v>0</v>
      </c>
      <c r="K2" s="103">
        <v>0</v>
      </c>
      <c r="L2" s="104">
        <v>1</v>
      </c>
      <c r="M2" s="103">
        <v>0</v>
      </c>
      <c r="N2" s="74">
        <v>0</v>
      </c>
      <c r="O2" s="74">
        <v>0</v>
      </c>
      <c r="P2" s="99">
        <v>0.15337932783539215</v>
      </c>
      <c r="Q2" s="102">
        <v>5.0990177360214209E-3</v>
      </c>
      <c r="R2" s="101">
        <v>1.568500599939598E-3</v>
      </c>
      <c r="S2" s="101">
        <v>9.6944913872420071E-3</v>
      </c>
      <c r="T2" s="101">
        <v>1.044022149395293E-2</v>
      </c>
      <c r="U2" s="101">
        <v>9.3983163257309443E-5</v>
      </c>
      <c r="V2" s="101">
        <v>9.8682321420174915E-5</v>
      </c>
      <c r="W2" s="101">
        <v>1.0540223618790963E-2</v>
      </c>
      <c r="X2" s="100">
        <v>0</v>
      </c>
      <c r="Y2" s="100">
        <v>1</v>
      </c>
      <c r="Z2" s="100">
        <v>0</v>
      </c>
      <c r="AA2" s="74">
        <v>0</v>
      </c>
      <c r="AB2" s="74">
        <v>0</v>
      </c>
      <c r="AC2" s="74">
        <v>1</v>
      </c>
      <c r="AD2" s="163">
        <v>7.2344099999999995E-2</v>
      </c>
      <c r="AE2" s="163">
        <f t="shared" ref="AE2:AE33" si="1">AD2^2</f>
        <v>5.2336688048099994E-3</v>
      </c>
      <c r="AG2" s="74" t="s">
        <v>76</v>
      </c>
    </row>
    <row r="3" spans="1:35" ht="17" thickBot="1" x14ac:dyDescent="0.25">
      <c r="A3" s="107">
        <v>36666</v>
      </c>
      <c r="B3" s="104" t="s">
        <v>185</v>
      </c>
      <c r="C3" s="111">
        <v>-1.9544596072970283E-2</v>
      </c>
      <c r="D3" s="106">
        <f t="shared" si="0"/>
        <v>3.8960787019526604E-3</v>
      </c>
      <c r="E3" s="102">
        <v>-2.9341357523430464E-3</v>
      </c>
      <c r="F3" s="109">
        <v>0.26774193548387099</v>
      </c>
      <c r="G3" s="110">
        <v>12.980799813082541</v>
      </c>
      <c r="H3" s="103">
        <v>1.9459101490553132</v>
      </c>
      <c r="I3" s="109">
        <v>12.980799813082541</v>
      </c>
      <c r="J3" s="166">
        <v>0</v>
      </c>
      <c r="K3" s="103">
        <v>0</v>
      </c>
      <c r="L3" s="104">
        <v>1</v>
      </c>
      <c r="M3" s="103">
        <v>0</v>
      </c>
      <c r="N3" s="74">
        <v>0</v>
      </c>
      <c r="O3" s="74">
        <v>0</v>
      </c>
      <c r="P3" s="99">
        <v>3.1186794604701109E-3</v>
      </c>
      <c r="Q3" s="102">
        <v>-1.6610460320627237E-2</v>
      </c>
      <c r="R3" s="101">
        <v>3.4220066412022051E-3</v>
      </c>
      <c r="S3" s="101">
        <v>1.4862073757063323E-2</v>
      </c>
      <c r="T3" s="101">
        <v>1.6005310199914347E-2</v>
      </c>
      <c r="U3" s="101">
        <v>2.2088123636039035E-4</v>
      </c>
      <c r="V3" s="101">
        <v>2.3192529817840987E-4</v>
      </c>
      <c r="W3" s="101">
        <v>1.0930749867942022E-2</v>
      </c>
      <c r="X3" s="100">
        <v>1</v>
      </c>
      <c r="Y3" s="100">
        <v>0</v>
      </c>
      <c r="Z3" s="100">
        <v>0</v>
      </c>
      <c r="AA3" s="74">
        <v>0</v>
      </c>
      <c r="AB3" s="74">
        <v>1</v>
      </c>
      <c r="AC3" s="74">
        <v>0</v>
      </c>
      <c r="AD3" s="163">
        <v>8.2784200000000002E-2</v>
      </c>
      <c r="AE3" s="163">
        <f t="shared" si="1"/>
        <v>6.8532237696400005E-3</v>
      </c>
      <c r="AG3" s="74" t="s">
        <v>281</v>
      </c>
    </row>
    <row r="4" spans="1:35" x14ac:dyDescent="0.2">
      <c r="A4" s="107">
        <v>36780</v>
      </c>
      <c r="B4" s="104" t="s">
        <v>184</v>
      </c>
      <c r="C4" s="111">
        <v>0.10054122922187746</v>
      </c>
      <c r="D4" s="106">
        <f t="shared" si="0"/>
        <v>3.325511574636363E-3</v>
      </c>
      <c r="E4" s="102">
        <v>9.8309820400971568E-2</v>
      </c>
      <c r="F4" s="109">
        <v>0.44999999999999996</v>
      </c>
      <c r="G4" s="110">
        <v>13.526227204145519</v>
      </c>
      <c r="H4" s="103">
        <v>1.3862943611198906</v>
      </c>
      <c r="I4" s="109">
        <v>13.526227204145519</v>
      </c>
      <c r="J4" s="166">
        <v>1</v>
      </c>
      <c r="K4" s="103">
        <v>0</v>
      </c>
      <c r="L4" s="104">
        <v>1</v>
      </c>
      <c r="M4" s="103">
        <v>0</v>
      </c>
      <c r="N4" s="74">
        <v>0</v>
      </c>
      <c r="O4" s="99">
        <v>0.13043478260869565</v>
      </c>
      <c r="P4" s="99">
        <v>6.4842950924817594E-3</v>
      </c>
      <c r="Q4" s="102">
        <v>2.2314088209058913E-3</v>
      </c>
      <c r="R4" s="101">
        <v>2.9744925625415993E-3</v>
      </c>
      <c r="S4" s="101">
        <v>8.0130461713960668E-3</v>
      </c>
      <c r="T4" s="101">
        <v>8.6294343384265334E-3</v>
      </c>
      <c r="U4" s="101">
        <v>6.4208908944925165E-5</v>
      </c>
      <c r="V4" s="101">
        <v>6.7419354392171424E-5</v>
      </c>
      <c r="W4" s="101">
        <v>5.554431531265E-2</v>
      </c>
      <c r="X4" s="100">
        <v>1</v>
      </c>
      <c r="Y4" s="100">
        <v>0</v>
      </c>
      <c r="Z4" s="100">
        <v>0</v>
      </c>
      <c r="AA4" s="74">
        <v>0</v>
      </c>
      <c r="AB4" s="74">
        <v>1</v>
      </c>
      <c r="AC4" s="74">
        <v>0</v>
      </c>
      <c r="AD4" s="163">
        <v>9.7464899999999993E-2</v>
      </c>
      <c r="AE4" s="163">
        <f t="shared" si="1"/>
        <v>9.4994067320099979E-3</v>
      </c>
      <c r="AG4" s="90"/>
      <c r="AH4" s="90" t="s">
        <v>72</v>
      </c>
      <c r="AI4" s="90" t="s">
        <v>71</v>
      </c>
    </row>
    <row r="5" spans="1:35" x14ac:dyDescent="0.2">
      <c r="A5" s="107">
        <v>37043</v>
      </c>
      <c r="B5" s="104" t="s">
        <v>183</v>
      </c>
      <c r="C5" s="111">
        <v>0</v>
      </c>
      <c r="D5" s="106">
        <f t="shared" si="0"/>
        <v>1.8381782042969073E-3</v>
      </c>
      <c r="E5" s="102">
        <v>-2.1183546683519361E-3</v>
      </c>
      <c r="F5" s="109">
        <v>0.66666666666666663</v>
      </c>
      <c r="G5" s="110">
        <v>10.575814488202694</v>
      </c>
      <c r="H5" s="103">
        <v>0.69314718055994529</v>
      </c>
      <c r="I5" s="109">
        <v>10.575814488202694</v>
      </c>
      <c r="J5" s="166">
        <v>1</v>
      </c>
      <c r="K5" s="103">
        <v>1</v>
      </c>
      <c r="L5" s="104">
        <v>1</v>
      </c>
      <c r="M5" s="103">
        <v>0</v>
      </c>
      <c r="N5" s="74">
        <v>0</v>
      </c>
      <c r="O5" s="99">
        <v>4.3478260869565216E-2</v>
      </c>
      <c r="P5" s="99">
        <v>0.11043566411930648</v>
      </c>
      <c r="Q5" s="102">
        <v>2.1183546683519361E-3</v>
      </c>
      <c r="R5" s="101">
        <v>1.1650499057404573E-3</v>
      </c>
      <c r="S5" s="101">
        <v>1.0974898069471351E-2</v>
      </c>
      <c r="T5" s="101">
        <v>1.1819120997892223E-2</v>
      </c>
      <c r="U5" s="101">
        <v>1.2044838763528599E-4</v>
      </c>
      <c r="V5" s="101">
        <v>1.264708070170503E-4</v>
      </c>
      <c r="W5" s="101">
        <v>2.1039458967546897E-2</v>
      </c>
      <c r="X5" s="100">
        <v>1</v>
      </c>
      <c r="Y5" s="100">
        <v>0</v>
      </c>
      <c r="Z5" s="100">
        <v>0</v>
      </c>
      <c r="AA5" s="74">
        <v>1</v>
      </c>
      <c r="AB5" s="74">
        <v>0</v>
      </c>
      <c r="AC5" s="74">
        <v>0</v>
      </c>
      <c r="AD5" s="163">
        <v>7.0087200000000002E-2</v>
      </c>
      <c r="AE5" s="163">
        <f t="shared" si="1"/>
        <v>4.9122156038400007E-3</v>
      </c>
      <c r="AG5" s="85" t="s">
        <v>21</v>
      </c>
      <c r="AH5" s="85">
        <v>41.272649032258073</v>
      </c>
      <c r="AI5" s="85">
        <v>39.29849462365592</v>
      </c>
    </row>
    <row r="6" spans="1:35" x14ac:dyDescent="0.2">
      <c r="A6" s="107">
        <v>37060</v>
      </c>
      <c r="B6" s="104" t="s">
        <v>182</v>
      </c>
      <c r="C6" s="111">
        <v>0</v>
      </c>
      <c r="D6" s="106">
        <f t="shared" si="0"/>
        <v>1.8381782042969073E-3</v>
      </c>
      <c r="E6" s="102">
        <v>5.3118322021384722E-4</v>
      </c>
      <c r="F6" s="109">
        <v>0.6297101449275363</v>
      </c>
      <c r="G6" s="110">
        <v>16.874426059661051</v>
      </c>
      <c r="H6" s="103">
        <v>3.3672958299864741</v>
      </c>
      <c r="I6" s="109">
        <v>18.820463068925033</v>
      </c>
      <c r="J6" s="166">
        <v>0</v>
      </c>
      <c r="K6" s="103">
        <v>0</v>
      </c>
      <c r="L6" s="104">
        <v>1</v>
      </c>
      <c r="M6" s="103">
        <v>0</v>
      </c>
      <c r="N6" s="74">
        <v>0</v>
      </c>
      <c r="O6" s="99">
        <v>8.6956521739130432E-2</v>
      </c>
      <c r="P6" s="99">
        <v>0.15337932783539215</v>
      </c>
      <c r="Q6" s="102">
        <v>-5.3118322021384722E-4</v>
      </c>
      <c r="R6" s="101">
        <v>-1.2847421526657713E-3</v>
      </c>
      <c r="S6" s="101">
        <v>1.1377206398614474E-2</v>
      </c>
      <c r="T6" s="101">
        <v>1.2252376121584817E-2</v>
      </c>
      <c r="U6" s="101">
        <v>1.2944082543667413E-4</v>
      </c>
      <c r="V6" s="101">
        <v>1.3591286670850783E-4</v>
      </c>
      <c r="W6" s="101">
        <v>-5.3606598721184472E-3</v>
      </c>
      <c r="X6" s="100">
        <v>0</v>
      </c>
      <c r="Y6" s="100">
        <v>0</v>
      </c>
      <c r="Z6" s="100">
        <v>1</v>
      </c>
      <c r="AA6" s="74">
        <v>0</v>
      </c>
      <c r="AB6" s="74">
        <v>0</v>
      </c>
      <c r="AC6" s="74">
        <v>1</v>
      </c>
      <c r="AD6" s="163">
        <v>4.8165899999999998E-2</v>
      </c>
      <c r="AE6" s="163">
        <f t="shared" si="1"/>
        <v>2.3199539228099999E-3</v>
      </c>
      <c r="AG6" s="85" t="s">
        <v>17</v>
      </c>
      <c r="AH6" s="85">
        <v>1096.9148440511512</v>
      </c>
      <c r="AI6" s="85">
        <v>982.13135205703577</v>
      </c>
    </row>
    <row r="7" spans="1:35" x14ac:dyDescent="0.2">
      <c r="A7" s="107">
        <v>37063</v>
      </c>
      <c r="B7" s="104" t="s">
        <v>181</v>
      </c>
      <c r="C7" s="111">
        <v>0</v>
      </c>
      <c r="D7" s="106">
        <f t="shared" si="0"/>
        <v>1.8381782042969073E-3</v>
      </c>
      <c r="E7" s="102">
        <v>7.8300576299459735E-3</v>
      </c>
      <c r="F7" s="109">
        <v>1.0480769230769231</v>
      </c>
      <c r="G7" s="110">
        <v>13.169056105396312</v>
      </c>
      <c r="H7" s="103">
        <v>4.3307333402863311</v>
      </c>
      <c r="I7" s="109">
        <v>13.169056105396312</v>
      </c>
      <c r="J7" s="166">
        <v>0</v>
      </c>
      <c r="K7" s="103">
        <v>0</v>
      </c>
      <c r="L7" s="104">
        <v>1</v>
      </c>
      <c r="M7" s="103">
        <v>0</v>
      </c>
      <c r="N7" s="74">
        <v>0</v>
      </c>
      <c r="O7" s="99">
        <v>0.13043478260869565</v>
      </c>
      <c r="P7" s="99">
        <v>3.763477401482362E-3</v>
      </c>
      <c r="Q7" s="102">
        <v>-7.8300576299459735E-3</v>
      </c>
      <c r="R7" s="101">
        <v>-3.0942765755866079E-3</v>
      </c>
      <c r="S7" s="101">
        <v>8.6738436832435248E-3</v>
      </c>
      <c r="T7" s="101">
        <v>9.3410624281084105E-3</v>
      </c>
      <c r="U7" s="101">
        <v>7.523556424134361E-5</v>
      </c>
      <c r="V7" s="101">
        <v>7.8997342453410792E-5</v>
      </c>
      <c r="W7" s="101">
        <v>1.4769337135101975E-3</v>
      </c>
      <c r="X7" s="100">
        <v>1</v>
      </c>
      <c r="Y7" s="100">
        <v>0</v>
      </c>
      <c r="Z7" s="100">
        <v>0</v>
      </c>
      <c r="AA7" s="74">
        <v>0</v>
      </c>
      <c r="AB7" s="74">
        <v>1</v>
      </c>
      <c r="AC7" s="74">
        <v>0</v>
      </c>
      <c r="AD7" s="163">
        <v>2.7648699999999998E-2</v>
      </c>
      <c r="AE7" s="163">
        <f t="shared" si="1"/>
        <v>7.6445061168999994E-4</v>
      </c>
      <c r="AG7" s="85" t="s">
        <v>63</v>
      </c>
      <c r="AH7" s="85">
        <v>93</v>
      </c>
      <c r="AI7" s="85">
        <v>93</v>
      </c>
    </row>
    <row r="8" spans="1:35" x14ac:dyDescent="0.2">
      <c r="A8" s="107">
        <v>37074</v>
      </c>
      <c r="B8" s="104" t="s">
        <v>180</v>
      </c>
      <c r="C8" s="111">
        <v>4.0181789632831762E-2</v>
      </c>
      <c r="D8" s="106">
        <f t="shared" si="0"/>
        <v>7.2478916892841333E-6</v>
      </c>
      <c r="E8" s="102">
        <v>3.4620401740512854E-2</v>
      </c>
      <c r="F8" s="109">
        <v>0.69199999999999995</v>
      </c>
      <c r="G8" s="110">
        <v>12.2783933071098</v>
      </c>
      <c r="H8" s="103">
        <v>2.9444389791664403</v>
      </c>
      <c r="I8" s="109">
        <v>12.2783933071098</v>
      </c>
      <c r="J8" s="166">
        <v>0</v>
      </c>
      <c r="K8" s="103">
        <v>0</v>
      </c>
      <c r="L8" s="104">
        <v>1</v>
      </c>
      <c r="M8" s="103">
        <v>0</v>
      </c>
      <c r="N8" s="74">
        <v>0</v>
      </c>
      <c r="O8" s="99">
        <v>0.17391304347826086</v>
      </c>
      <c r="P8" s="99">
        <v>0.11043566411930648</v>
      </c>
      <c r="Q8" s="102">
        <v>5.561387892318909E-3</v>
      </c>
      <c r="R8" s="101">
        <v>-2.7791385005673372E-3</v>
      </c>
      <c r="S8" s="101">
        <v>8.9515137855819549E-3</v>
      </c>
      <c r="T8" s="101">
        <v>9.6400917690882583E-3</v>
      </c>
      <c r="U8" s="101">
        <v>8.0129599053463795E-5</v>
      </c>
      <c r="V8" s="101">
        <v>8.4136079006136982E-5</v>
      </c>
      <c r="W8" s="101">
        <v>-5.8106940912778099E-3</v>
      </c>
      <c r="X8" s="100">
        <v>1</v>
      </c>
      <c r="Y8" s="100">
        <v>0</v>
      </c>
      <c r="Z8" s="100">
        <v>0</v>
      </c>
      <c r="AA8" s="74">
        <v>0</v>
      </c>
      <c r="AB8" s="74">
        <v>1</v>
      </c>
      <c r="AC8" s="74">
        <v>0</v>
      </c>
      <c r="AD8" s="163">
        <v>2.1886699999999999E-2</v>
      </c>
      <c r="AE8" s="163">
        <f t="shared" si="1"/>
        <v>4.7902763688999992E-4</v>
      </c>
      <c r="AG8" s="85" t="s">
        <v>60</v>
      </c>
      <c r="AH8" s="85">
        <v>0.99185222936106365</v>
      </c>
      <c r="AI8" s="85"/>
    </row>
    <row r="9" spans="1:35" x14ac:dyDescent="0.2">
      <c r="A9" s="107">
        <v>37972</v>
      </c>
      <c r="B9" s="104" t="s">
        <v>179</v>
      </c>
      <c r="C9" s="111">
        <v>4.5809536031294201E-2</v>
      </c>
      <c r="D9" s="106">
        <f t="shared" si="0"/>
        <v>8.6174862511205881E-6</v>
      </c>
      <c r="E9" s="102">
        <v>4.7310812452026597E-2</v>
      </c>
      <c r="F9" s="109">
        <v>0.75687499999999996</v>
      </c>
      <c r="G9" s="110">
        <v>12.429216196844383</v>
      </c>
      <c r="H9" s="103">
        <v>2.3025850929940459</v>
      </c>
      <c r="I9" s="109">
        <v>13.269075027563154</v>
      </c>
      <c r="J9" s="166">
        <v>1</v>
      </c>
      <c r="K9" s="103">
        <v>0</v>
      </c>
      <c r="L9" s="104">
        <v>1</v>
      </c>
      <c r="M9" s="103">
        <v>0</v>
      </c>
      <c r="N9" s="74">
        <v>0</v>
      </c>
      <c r="O9" s="99">
        <v>4.3478260869565216E-2</v>
      </c>
      <c r="P9" s="99">
        <v>5.9570967935202467E-2</v>
      </c>
      <c r="Q9" s="102">
        <v>-1.5012764207323946E-3</v>
      </c>
      <c r="R9" s="101">
        <v>1.7606284913876241E-3</v>
      </c>
      <c r="S9" s="101">
        <v>7.0666158456771195E-3</v>
      </c>
      <c r="T9" s="101">
        <v>7.6102016799599742E-3</v>
      </c>
      <c r="U9" s="101">
        <v>4.9937059510374947E-5</v>
      </c>
      <c r="V9" s="101">
        <v>5.2433912485893693E-5</v>
      </c>
      <c r="W9" s="101">
        <v>2.9555041755327277E-2</v>
      </c>
      <c r="X9" s="100">
        <v>1</v>
      </c>
      <c r="Y9" s="100">
        <v>0</v>
      </c>
      <c r="Z9" s="100">
        <v>0</v>
      </c>
      <c r="AA9" s="74">
        <v>0</v>
      </c>
      <c r="AB9" s="74">
        <v>1</v>
      </c>
      <c r="AC9" s="74">
        <v>0</v>
      </c>
      <c r="AD9" s="163">
        <v>6.2537499999999996E-2</v>
      </c>
      <c r="AE9" s="163">
        <f t="shared" si="1"/>
        <v>3.9109389062499996E-3</v>
      </c>
      <c r="AG9" s="85" t="s">
        <v>57</v>
      </c>
      <c r="AH9" s="85">
        <v>0</v>
      </c>
      <c r="AI9" s="85"/>
    </row>
    <row r="10" spans="1:35" x14ac:dyDescent="0.2">
      <c r="A10" s="107">
        <v>38056</v>
      </c>
      <c r="B10" s="104" t="s">
        <v>178</v>
      </c>
      <c r="C10" s="111">
        <v>0.13102826240640419</v>
      </c>
      <c r="D10" s="106">
        <f t="shared" si="0"/>
        <v>7.7711774176472586E-3</v>
      </c>
      <c r="E10" s="102">
        <v>0.14115707271158073</v>
      </c>
      <c r="F10" s="109">
        <v>0.42699999999999994</v>
      </c>
      <c r="G10" s="110">
        <v>12.400816722322686</v>
      </c>
      <c r="H10" s="103">
        <v>2.1972245773362196</v>
      </c>
      <c r="I10" s="109">
        <v>13.648900919974597</v>
      </c>
      <c r="J10" s="166">
        <v>0</v>
      </c>
      <c r="K10" s="103">
        <v>1</v>
      </c>
      <c r="L10" s="104">
        <v>1</v>
      </c>
      <c r="M10" s="103">
        <v>0</v>
      </c>
      <c r="N10" s="74">
        <v>0</v>
      </c>
      <c r="O10" s="99">
        <v>8.6956521739130432E-2</v>
      </c>
      <c r="P10" s="99">
        <v>5.9570967935202467E-2</v>
      </c>
      <c r="Q10" s="102">
        <v>-1.0128810305176553E-2</v>
      </c>
      <c r="R10" s="101">
        <v>3.52294868744328E-3</v>
      </c>
      <c r="S10" s="101">
        <v>1.0290865548716248E-2</v>
      </c>
      <c r="T10" s="101">
        <v>1.108247059092519E-2</v>
      </c>
      <c r="U10" s="101">
        <v>1.0590191374175496E-4</v>
      </c>
      <c r="V10" s="101">
        <v>1.1119700942884272E-4</v>
      </c>
      <c r="W10" s="101">
        <v>7.2700586108958701E-2</v>
      </c>
      <c r="X10" s="100">
        <v>1</v>
      </c>
      <c r="Y10" s="100">
        <v>0</v>
      </c>
      <c r="Z10" s="100">
        <v>0</v>
      </c>
      <c r="AA10" s="74">
        <v>0</v>
      </c>
      <c r="AB10" s="74">
        <v>1</v>
      </c>
      <c r="AC10" s="74">
        <v>0</v>
      </c>
      <c r="AD10" s="163">
        <v>0.14035639999999999</v>
      </c>
      <c r="AE10" s="163">
        <f t="shared" si="1"/>
        <v>1.9699919020959997E-2</v>
      </c>
      <c r="AG10" s="85" t="s">
        <v>54</v>
      </c>
      <c r="AH10" s="85">
        <v>92</v>
      </c>
      <c r="AI10" s="85"/>
    </row>
    <row r="11" spans="1:35" x14ac:dyDescent="0.2">
      <c r="A11" s="107">
        <v>38070</v>
      </c>
      <c r="B11" s="104" t="s">
        <v>177</v>
      </c>
      <c r="C11" s="111">
        <v>0.21825356602001797</v>
      </c>
      <c r="D11" s="106">
        <f t="shared" si="0"/>
        <v>3.0757999015608536E-2</v>
      </c>
      <c r="E11" s="102">
        <v>0.21939928531441474</v>
      </c>
      <c r="F11" s="109">
        <v>1.2751219512195122</v>
      </c>
      <c r="G11" s="110">
        <v>14.778490200300697</v>
      </c>
      <c r="H11" s="103">
        <v>4.5951198501345898</v>
      </c>
      <c r="I11" s="109">
        <v>16.38812278817138</v>
      </c>
      <c r="J11" s="166">
        <v>0</v>
      </c>
      <c r="K11" s="103">
        <v>0</v>
      </c>
      <c r="L11" s="104">
        <v>1</v>
      </c>
      <c r="M11" s="103">
        <v>0</v>
      </c>
      <c r="N11" s="74">
        <v>0</v>
      </c>
      <c r="O11" s="99">
        <v>0.13043478260869565</v>
      </c>
      <c r="P11" s="99">
        <v>3.7377155109181194E-2</v>
      </c>
      <c r="Q11" s="102">
        <v>-1.1457192943967619E-3</v>
      </c>
      <c r="R11" s="101">
        <v>-1.5909440403322382E-3</v>
      </c>
      <c r="S11" s="101">
        <v>1.2147557971001628E-2</v>
      </c>
      <c r="T11" s="101">
        <v>1.3081985507232522E-2</v>
      </c>
      <c r="U11" s="101">
        <v>1.4756316465884518E-4</v>
      </c>
      <c r="V11" s="101">
        <v>1.5494132289178744E-4</v>
      </c>
      <c r="W11" s="101">
        <v>2.0065747085496872E-2</v>
      </c>
      <c r="X11" s="100">
        <v>0</v>
      </c>
      <c r="Y11" s="100">
        <v>0</v>
      </c>
      <c r="Z11" s="100">
        <v>1</v>
      </c>
      <c r="AA11" s="74">
        <v>0</v>
      </c>
      <c r="AB11" s="74">
        <v>0</v>
      </c>
      <c r="AC11" s="74">
        <v>1</v>
      </c>
      <c r="AD11" s="163">
        <v>7.0187899999999998E-2</v>
      </c>
      <c r="AE11" s="163">
        <f t="shared" si="1"/>
        <v>4.9263413064099997E-3</v>
      </c>
      <c r="AG11" s="85" t="s">
        <v>51</v>
      </c>
      <c r="AH11" s="85">
        <v>4.2480472446120547</v>
      </c>
      <c r="AI11" s="85"/>
    </row>
    <row r="12" spans="1:35" x14ac:dyDescent="0.2">
      <c r="A12" s="107">
        <v>38072</v>
      </c>
      <c r="B12" s="104" t="s">
        <v>176</v>
      </c>
      <c r="C12" s="111">
        <v>-5.0125418235443982E-3</v>
      </c>
      <c r="D12" s="106">
        <f t="shared" si="0"/>
        <v>2.2931190206705652E-3</v>
      </c>
      <c r="E12" s="102">
        <v>-9.1653094410370645E-3</v>
      </c>
      <c r="F12" s="109">
        <v>0.41849999999999998</v>
      </c>
      <c r="G12" s="110">
        <v>12.111761966058932</v>
      </c>
      <c r="H12" s="103">
        <v>1.3862943611198906</v>
      </c>
      <c r="I12" s="109">
        <v>12.111761966058932</v>
      </c>
      <c r="J12" s="166">
        <v>1</v>
      </c>
      <c r="K12" s="103">
        <v>1</v>
      </c>
      <c r="L12" s="104">
        <v>1</v>
      </c>
      <c r="M12" s="103">
        <v>0</v>
      </c>
      <c r="N12" s="74">
        <v>0</v>
      </c>
      <c r="O12" s="99">
        <v>0.17391304347826086</v>
      </c>
      <c r="P12" s="99">
        <v>5.9570967935202467E-2</v>
      </c>
      <c r="Q12" s="102">
        <v>4.1527676174926663E-3</v>
      </c>
      <c r="R12" s="101">
        <v>-1.579402927319418E-3</v>
      </c>
      <c r="S12" s="101">
        <v>1.2153550800740603E-2</v>
      </c>
      <c r="T12" s="101">
        <v>1.3088439323874495E-2</v>
      </c>
      <c r="U12" s="101">
        <v>1.4770879706618256E-4</v>
      </c>
      <c r="V12" s="101">
        <v>1.5509423691949169E-4</v>
      </c>
      <c r="W12" s="101">
        <v>2.0815457913595417E-2</v>
      </c>
      <c r="X12" s="100">
        <v>1</v>
      </c>
      <c r="Y12" s="100">
        <v>0</v>
      </c>
      <c r="Z12" s="100">
        <v>0</v>
      </c>
      <c r="AA12" s="74">
        <v>0</v>
      </c>
      <c r="AB12" s="74">
        <v>1</v>
      </c>
      <c r="AC12" s="74">
        <v>0</v>
      </c>
      <c r="AD12" s="163">
        <v>5.93676E-2</v>
      </c>
      <c r="AE12" s="163">
        <f t="shared" si="1"/>
        <v>3.52451192976E-3</v>
      </c>
      <c r="AG12" s="85" t="s">
        <v>48</v>
      </c>
      <c r="AH12" s="85">
        <v>2.5777490275700359E-5</v>
      </c>
      <c r="AI12" s="85"/>
    </row>
    <row r="13" spans="1:35" x14ac:dyDescent="0.2">
      <c r="A13" s="107">
        <v>38078</v>
      </c>
      <c r="B13" s="104" t="s">
        <v>175</v>
      </c>
      <c r="C13" s="111">
        <v>-2.7292142288007512E-2</v>
      </c>
      <c r="D13" s="106">
        <f t="shared" si="0"/>
        <v>4.923284787727778E-3</v>
      </c>
      <c r="E13" s="102">
        <v>-2.5639298571124954E-2</v>
      </c>
      <c r="F13" s="109">
        <v>0.70415384615384624</v>
      </c>
      <c r="G13" s="110">
        <v>14.609678852582947</v>
      </c>
      <c r="H13" s="103">
        <v>5.0937502008067623</v>
      </c>
      <c r="I13" s="109">
        <v>14.609678852582947</v>
      </c>
      <c r="J13" s="166">
        <v>1</v>
      </c>
      <c r="K13" s="103">
        <v>0</v>
      </c>
      <c r="L13" s="104">
        <v>1</v>
      </c>
      <c r="M13" s="103">
        <v>0</v>
      </c>
      <c r="N13" s="74">
        <v>0</v>
      </c>
      <c r="O13" s="99">
        <v>0.21739130434782608</v>
      </c>
      <c r="P13" s="99">
        <v>0.11043566411930648</v>
      </c>
      <c r="Q13" s="102">
        <v>-1.6528437168825583E-3</v>
      </c>
      <c r="R13" s="101">
        <v>-2.6940624766002394E-3</v>
      </c>
      <c r="S13" s="101">
        <v>1.2267654336508144E-2</v>
      </c>
      <c r="T13" s="101">
        <v>1.3211320054701077E-2</v>
      </c>
      <c r="U13" s="101">
        <v>1.5049534292004704E-4</v>
      </c>
      <c r="V13" s="101">
        <v>1.5802011006604941E-4</v>
      </c>
      <c r="W13" s="101">
        <v>1.7357056103658203E-2</v>
      </c>
      <c r="X13" s="100">
        <v>0</v>
      </c>
      <c r="Y13" s="100">
        <v>1</v>
      </c>
      <c r="Z13" s="100">
        <v>0</v>
      </c>
      <c r="AA13" s="74">
        <v>0</v>
      </c>
      <c r="AB13" s="74">
        <v>0</v>
      </c>
      <c r="AC13" s="74">
        <v>1</v>
      </c>
      <c r="AD13" s="163">
        <v>2.7447599999999999E-2</v>
      </c>
      <c r="AE13" s="163">
        <f t="shared" si="1"/>
        <v>7.5337074575999993E-4</v>
      </c>
      <c r="AG13" s="85" t="s">
        <v>45</v>
      </c>
      <c r="AH13" s="85">
        <v>2.3675657702237873</v>
      </c>
      <c r="AI13" s="85"/>
    </row>
    <row r="14" spans="1:35" x14ac:dyDescent="0.2">
      <c r="A14" s="136">
        <v>38114</v>
      </c>
      <c r="B14" s="115" t="s">
        <v>174</v>
      </c>
      <c r="C14" s="111">
        <v>-2.8987536873252298E-2</v>
      </c>
      <c r="D14" s="106">
        <f t="shared" si="0"/>
        <v>5.1640776798273997E-3</v>
      </c>
      <c r="E14" s="102">
        <v>-1.274843955982656E-2</v>
      </c>
      <c r="F14" s="109">
        <v>0.40285714285714286</v>
      </c>
      <c r="G14" s="110">
        <v>10.799575577092764</v>
      </c>
      <c r="H14" s="103">
        <v>2.3025850929940459</v>
      </c>
      <c r="I14" s="109">
        <v>12.580287855633379</v>
      </c>
      <c r="J14" s="166">
        <v>1</v>
      </c>
      <c r="K14" s="135">
        <v>1</v>
      </c>
      <c r="L14" s="104">
        <v>1</v>
      </c>
      <c r="M14" s="103">
        <v>0</v>
      </c>
      <c r="N14" s="74">
        <v>0</v>
      </c>
      <c r="O14" s="99">
        <v>0.2608695652173913</v>
      </c>
      <c r="P14" s="99">
        <v>5.9570967935202467E-2</v>
      </c>
      <c r="Q14" s="102">
        <v>-1.6239097313425738E-2</v>
      </c>
      <c r="R14" s="101">
        <v>-2.8992424638871438E-3</v>
      </c>
      <c r="S14" s="101">
        <v>9.7326890049973247E-3</v>
      </c>
      <c r="T14" s="101">
        <v>1.0481357389997118E-2</v>
      </c>
      <c r="U14" s="101">
        <v>9.4725235267995825E-5</v>
      </c>
      <c r="V14" s="101">
        <v>9.9461497031395617E-5</v>
      </c>
      <c r="W14" s="101">
        <v>-1.1784522333379078E-2</v>
      </c>
      <c r="X14" s="100">
        <v>1</v>
      </c>
      <c r="Y14" s="100">
        <v>0</v>
      </c>
      <c r="Z14" s="100">
        <v>0</v>
      </c>
      <c r="AA14" s="74">
        <v>1</v>
      </c>
      <c r="AB14" s="74">
        <v>0</v>
      </c>
      <c r="AC14" s="74">
        <v>0</v>
      </c>
      <c r="AD14" s="163">
        <v>-4.7108000000000002E-3</v>
      </c>
      <c r="AE14" s="163">
        <f t="shared" si="1"/>
        <v>2.2191636640000004E-5</v>
      </c>
      <c r="AG14" s="85" t="s">
        <v>42</v>
      </c>
      <c r="AH14" s="85">
        <v>5.1554980551400717E-5</v>
      </c>
      <c r="AI14" s="85"/>
    </row>
    <row r="15" spans="1:35" ht="17" thickBot="1" x14ac:dyDescent="0.25">
      <c r="A15" s="136">
        <v>38131</v>
      </c>
      <c r="B15" s="115" t="s">
        <v>173</v>
      </c>
      <c r="C15" s="111">
        <v>5.0693114315518165E-2</v>
      </c>
      <c r="D15" s="106">
        <f t="shared" si="0"/>
        <v>6.1138853555216371E-5</v>
      </c>
      <c r="E15" s="102">
        <v>3.9417625484714836E-2</v>
      </c>
      <c r="F15" s="109">
        <v>0.752</v>
      </c>
      <c r="G15" s="110">
        <v>14.068601185646436</v>
      </c>
      <c r="H15" s="103">
        <v>2.4849066497880004</v>
      </c>
      <c r="I15" s="109">
        <v>15.436877041263648</v>
      </c>
      <c r="J15" s="166">
        <v>0</v>
      </c>
      <c r="K15" s="135">
        <v>0</v>
      </c>
      <c r="L15" s="104">
        <v>1</v>
      </c>
      <c r="M15" s="103">
        <v>0</v>
      </c>
      <c r="N15" s="74">
        <v>0</v>
      </c>
      <c r="O15" s="99">
        <v>0.30434782608695654</v>
      </c>
      <c r="P15" s="99">
        <v>0.1055404654940182</v>
      </c>
      <c r="Q15" s="102">
        <v>1.1275488830803326E-2</v>
      </c>
      <c r="R15" s="101">
        <v>-2.3223809842569838E-3</v>
      </c>
      <c r="S15" s="101">
        <v>1.1819797199705889E-2</v>
      </c>
      <c r="T15" s="101">
        <v>1.2729012368914034E-2</v>
      </c>
      <c r="U15" s="101">
        <v>1.3970760584217518E-4</v>
      </c>
      <c r="V15" s="101">
        <v>1.4669298613428396E-4</v>
      </c>
      <c r="W15" s="101">
        <v>-2.1671871726172316E-2</v>
      </c>
      <c r="X15" s="100">
        <v>0</v>
      </c>
      <c r="Y15" s="100">
        <v>0</v>
      </c>
      <c r="Z15" s="100">
        <v>1</v>
      </c>
      <c r="AA15" s="74">
        <v>0</v>
      </c>
      <c r="AB15" s="74">
        <v>1</v>
      </c>
      <c r="AC15" s="74">
        <v>0</v>
      </c>
      <c r="AD15" s="163">
        <v>1.36069E-2</v>
      </c>
      <c r="AE15" s="163">
        <f t="shared" si="1"/>
        <v>1.8514772761000001E-4</v>
      </c>
      <c r="AG15" s="84" t="s">
        <v>39</v>
      </c>
      <c r="AH15" s="84">
        <v>2.6303296083162864</v>
      </c>
      <c r="AI15" s="84"/>
    </row>
    <row r="16" spans="1:35" x14ac:dyDescent="0.2">
      <c r="A16" s="136">
        <v>38406</v>
      </c>
      <c r="B16" s="115" t="s">
        <v>172</v>
      </c>
      <c r="C16" s="111">
        <v>2.2348403663761767E-2</v>
      </c>
      <c r="D16" s="106">
        <f t="shared" si="0"/>
        <v>4.2129930464345123E-4</v>
      </c>
      <c r="E16" s="102">
        <v>2.2980405901743467E-2</v>
      </c>
      <c r="F16" s="109">
        <v>0.68</v>
      </c>
      <c r="G16" s="110">
        <v>11.296432251059885</v>
      </c>
      <c r="H16" s="103">
        <v>0</v>
      </c>
      <c r="I16" s="109">
        <v>11.296432251059885</v>
      </c>
      <c r="J16" s="166">
        <v>0</v>
      </c>
      <c r="K16" s="135">
        <v>0</v>
      </c>
      <c r="L16" s="104">
        <v>1</v>
      </c>
      <c r="M16" s="103">
        <v>0</v>
      </c>
      <c r="N16" s="74">
        <v>0</v>
      </c>
      <c r="O16" s="99">
        <v>8.6956521739130432E-2</v>
      </c>
      <c r="P16" s="99">
        <v>5.9570967935202467E-2</v>
      </c>
      <c r="Q16" s="102">
        <v>-6.3200223798169999E-4</v>
      </c>
      <c r="R16" s="101">
        <v>1.9020599908476886E-3</v>
      </c>
      <c r="S16" s="101">
        <v>6.3396003463505549E-3</v>
      </c>
      <c r="T16" s="101">
        <v>6.8272619114544434E-3</v>
      </c>
      <c r="U16" s="101">
        <v>4.0190532551448076E-5</v>
      </c>
      <c r="V16" s="101">
        <v>4.2200059179020485E-5</v>
      </c>
      <c r="W16" s="101">
        <v>3.6749190530743665E-2</v>
      </c>
      <c r="X16" s="100">
        <v>1</v>
      </c>
      <c r="Y16" s="100">
        <v>0</v>
      </c>
      <c r="Z16" s="100">
        <v>0</v>
      </c>
      <c r="AA16" s="74">
        <v>1</v>
      </c>
      <c r="AB16" s="74">
        <v>0</v>
      </c>
      <c r="AC16" s="74">
        <v>0</v>
      </c>
      <c r="AD16" s="163">
        <v>0.10054829999999999</v>
      </c>
      <c r="AE16" s="163">
        <f t="shared" si="1"/>
        <v>1.0109960632889999E-2</v>
      </c>
      <c r="AG16" s="92"/>
      <c r="AH16" s="137"/>
      <c r="AI16" s="92"/>
    </row>
    <row r="17" spans="1:44" x14ac:dyDescent="0.2">
      <c r="A17" s="136">
        <v>38408</v>
      </c>
      <c r="B17" s="115" t="s">
        <v>171</v>
      </c>
      <c r="C17" s="111">
        <v>0.16034265007517948</v>
      </c>
      <c r="D17" s="106">
        <f t="shared" si="0"/>
        <v>1.3798888330714626E-2</v>
      </c>
      <c r="E17" s="102">
        <v>0.15165406113988489</v>
      </c>
      <c r="F17" s="109">
        <v>0.80434782608695654</v>
      </c>
      <c r="G17" s="110">
        <v>12.771102323309677</v>
      </c>
      <c r="H17" s="103">
        <v>4.3040650932041702</v>
      </c>
      <c r="I17" s="109">
        <v>13.477839603167421</v>
      </c>
      <c r="J17" s="166">
        <v>0</v>
      </c>
      <c r="K17" s="135">
        <v>0</v>
      </c>
      <c r="L17" s="104">
        <v>1</v>
      </c>
      <c r="M17" s="103">
        <v>0</v>
      </c>
      <c r="N17" s="74">
        <v>0</v>
      </c>
      <c r="O17" s="99">
        <v>0.13043478260869565</v>
      </c>
      <c r="P17" s="99">
        <v>0.11043566411930648</v>
      </c>
      <c r="Q17" s="102">
        <v>8.6885889352945785E-3</v>
      </c>
      <c r="R17" s="101">
        <v>3.0471530034180769E-3</v>
      </c>
      <c r="S17" s="101">
        <v>6.899804321858413E-3</v>
      </c>
      <c r="T17" s="101">
        <v>7.4305585004629058E-3</v>
      </c>
      <c r="U17" s="101">
        <v>4.7607299679936038E-5</v>
      </c>
      <c r="V17" s="101">
        <v>4.9987664663932841E-5</v>
      </c>
      <c r="W17" s="101">
        <v>4.0812421053088063E-2</v>
      </c>
      <c r="X17" s="100">
        <v>1</v>
      </c>
      <c r="Y17" s="100">
        <v>0</v>
      </c>
      <c r="Z17" s="100">
        <v>0</v>
      </c>
      <c r="AA17" s="74">
        <v>0</v>
      </c>
      <c r="AB17" s="74">
        <v>1</v>
      </c>
      <c r="AC17" s="74">
        <v>0</v>
      </c>
      <c r="AD17" s="163">
        <v>7.1671600000000002E-2</v>
      </c>
      <c r="AE17" s="163">
        <f t="shared" si="1"/>
        <v>5.1368182465600003E-3</v>
      </c>
      <c r="AH17" s="174"/>
    </row>
    <row r="18" spans="1:44" x14ac:dyDescent="0.2">
      <c r="A18" s="136">
        <v>38415</v>
      </c>
      <c r="B18" s="115" t="s">
        <v>170</v>
      </c>
      <c r="C18" s="111">
        <v>0.15237768042088259</v>
      </c>
      <c r="D18" s="106">
        <f t="shared" si="0"/>
        <v>1.1991060295385696E-2</v>
      </c>
      <c r="E18" s="102">
        <v>0.14205164577582061</v>
      </c>
      <c r="F18" s="109">
        <v>0.65510204081632661</v>
      </c>
      <c r="G18" s="110">
        <v>12.429479034299593</v>
      </c>
      <c r="H18" s="103">
        <v>2.4849066497880004</v>
      </c>
      <c r="I18" s="109">
        <v>12.429479034299593</v>
      </c>
      <c r="J18" s="166">
        <v>0</v>
      </c>
      <c r="K18" s="135">
        <v>1</v>
      </c>
      <c r="L18" s="104">
        <v>1</v>
      </c>
      <c r="M18" s="103">
        <v>0</v>
      </c>
      <c r="N18" s="74">
        <v>0</v>
      </c>
      <c r="O18" s="99">
        <v>0.17391304347826086</v>
      </c>
      <c r="P18" s="99">
        <v>5.9570967935202467E-2</v>
      </c>
      <c r="Q18" s="102">
        <v>1.0326034645061998E-2</v>
      </c>
      <c r="R18" s="101">
        <v>3.1585396553357259E-3</v>
      </c>
      <c r="S18" s="101">
        <v>7.3091205629902253E-3</v>
      </c>
      <c r="T18" s="101">
        <v>7.8713606062971661E-3</v>
      </c>
      <c r="U18" s="101">
        <v>5.3423243404326547E-5</v>
      </c>
      <c r="V18" s="101">
        <v>5.6094405574542878E-5</v>
      </c>
      <c r="W18" s="101">
        <v>4.8615821898156747E-2</v>
      </c>
      <c r="X18" s="100">
        <v>1</v>
      </c>
      <c r="Y18" s="100">
        <v>0</v>
      </c>
      <c r="Z18" s="100">
        <v>0</v>
      </c>
      <c r="AA18" s="74">
        <v>0</v>
      </c>
      <c r="AB18" s="74">
        <v>1</v>
      </c>
      <c r="AC18" s="74">
        <v>0</v>
      </c>
      <c r="AD18" s="163">
        <v>9.2937900000000004E-2</v>
      </c>
      <c r="AE18" s="163">
        <f t="shared" si="1"/>
        <v>8.6374532564100007E-3</v>
      </c>
      <c r="AG18" s="137" t="s">
        <v>35</v>
      </c>
      <c r="AH18" s="174"/>
    </row>
    <row r="19" spans="1:44" x14ac:dyDescent="0.2">
      <c r="A19" s="136">
        <v>38464</v>
      </c>
      <c r="B19" s="115" t="s">
        <v>169</v>
      </c>
      <c r="C19" s="111">
        <v>-1.4051753455650415E-2</v>
      </c>
      <c r="D19" s="106">
        <f t="shared" si="0"/>
        <v>3.2405391868973888E-3</v>
      </c>
      <c r="E19" s="102">
        <v>-2.2714295286027936E-2</v>
      </c>
      <c r="F19" s="109">
        <v>0.41209302325581393</v>
      </c>
      <c r="G19" s="110">
        <v>13.464711176197016</v>
      </c>
      <c r="H19" s="103">
        <v>1.791759469228055</v>
      </c>
      <c r="I19" s="109">
        <v>13.62918097977278</v>
      </c>
      <c r="J19" s="166">
        <v>1</v>
      </c>
      <c r="K19" s="135">
        <v>0</v>
      </c>
      <c r="L19" s="104">
        <v>1</v>
      </c>
      <c r="M19" s="103">
        <v>0</v>
      </c>
      <c r="N19" s="74">
        <v>0</v>
      </c>
      <c r="O19" s="99">
        <v>0.2608695652173913</v>
      </c>
      <c r="P19" s="99">
        <v>0.11043566411930648</v>
      </c>
      <c r="Q19" s="102">
        <v>8.6625418303775212E-3</v>
      </c>
      <c r="R19" s="101">
        <v>-1.0651967835742357E-3</v>
      </c>
      <c r="S19" s="101">
        <v>1.0490896447227368E-2</v>
      </c>
      <c r="T19" s="101">
        <v>1.1297888481629471E-2</v>
      </c>
      <c r="U19" s="101">
        <v>1.1005890826644782E-4</v>
      </c>
      <c r="V19" s="101">
        <v>1.1556185367977021E-4</v>
      </c>
      <c r="W19" s="101">
        <v>-2.3610664134975554E-4</v>
      </c>
      <c r="X19" s="100">
        <v>1</v>
      </c>
      <c r="Y19" s="100">
        <v>0</v>
      </c>
      <c r="Z19" s="100">
        <v>0</v>
      </c>
      <c r="AA19" s="74">
        <v>0</v>
      </c>
      <c r="AB19" s="74">
        <v>1</v>
      </c>
      <c r="AC19" s="74">
        <v>0</v>
      </c>
      <c r="AD19" s="163">
        <v>1.9548099999999999E-2</v>
      </c>
      <c r="AE19" s="163">
        <f t="shared" si="1"/>
        <v>3.8212821360999994E-4</v>
      </c>
    </row>
    <row r="20" spans="1:44" x14ac:dyDescent="0.2">
      <c r="A20" s="136">
        <v>38475</v>
      </c>
      <c r="B20" s="115" t="s">
        <v>168</v>
      </c>
      <c r="C20" s="111">
        <v>1.8692133012152546E-2</v>
      </c>
      <c r="D20" s="106">
        <f t="shared" si="0"/>
        <v>5.8476174814126763E-4</v>
      </c>
      <c r="E20" s="102">
        <v>1.3850087450625555E-2</v>
      </c>
      <c r="F20" s="109">
        <v>0.660377358490566</v>
      </c>
      <c r="G20" s="110">
        <v>12.689609289058494</v>
      </c>
      <c r="H20" s="103">
        <v>2.7080502011022101</v>
      </c>
      <c r="I20" s="109">
        <v>13.997832114758229</v>
      </c>
      <c r="J20" s="166">
        <v>0</v>
      </c>
      <c r="K20" s="135">
        <v>0</v>
      </c>
      <c r="L20" s="104">
        <v>1</v>
      </c>
      <c r="M20" s="103">
        <v>0</v>
      </c>
      <c r="N20" s="74">
        <v>0</v>
      </c>
      <c r="O20" s="99">
        <v>0.30434782608695654</v>
      </c>
      <c r="P20" s="99">
        <v>0.28181427692057592</v>
      </c>
      <c r="Q20" s="102">
        <v>4.8420455615269904E-3</v>
      </c>
      <c r="R20" s="101">
        <v>-2.7215079805801923E-3</v>
      </c>
      <c r="S20" s="101">
        <v>1.1739582321785215E-2</v>
      </c>
      <c r="T20" s="101">
        <v>1.2642627115768692E-2</v>
      </c>
      <c r="U20" s="101">
        <v>1.3781779308997194E-4</v>
      </c>
      <c r="V20" s="101">
        <v>1.4470868274447054E-4</v>
      </c>
      <c r="W20" s="101">
        <v>-1.6425846644829777E-2</v>
      </c>
      <c r="X20" s="100">
        <v>0</v>
      </c>
      <c r="Y20" s="100">
        <v>1</v>
      </c>
      <c r="Z20" s="100">
        <v>0</v>
      </c>
      <c r="AA20" s="74">
        <v>0</v>
      </c>
      <c r="AB20" s="74">
        <v>1</v>
      </c>
      <c r="AC20" s="74">
        <v>0</v>
      </c>
      <c r="AD20" s="163">
        <v>1.30735E-2</v>
      </c>
      <c r="AE20" s="163">
        <f t="shared" si="1"/>
        <v>1.7091640225000001E-4</v>
      </c>
    </row>
    <row r="21" spans="1:44" ht="17" thickBot="1" x14ac:dyDescent="0.25">
      <c r="A21" s="136">
        <v>38484</v>
      </c>
      <c r="B21" s="115" t="s">
        <v>167</v>
      </c>
      <c r="C21" s="111">
        <v>1.3605652055778678E-2</v>
      </c>
      <c r="D21" s="106">
        <f t="shared" si="0"/>
        <v>8.566350501799507E-4</v>
      </c>
      <c r="E21" s="102">
        <v>1.1067213951625084E-3</v>
      </c>
      <c r="F21" s="109">
        <v>0.53827586206896549</v>
      </c>
      <c r="G21" s="110">
        <v>10.494815163106232</v>
      </c>
      <c r="H21" s="103">
        <v>2.0794415416798357</v>
      </c>
      <c r="I21" s="109">
        <v>13.248731676219135</v>
      </c>
      <c r="J21" s="166">
        <v>1</v>
      </c>
      <c r="K21" s="135">
        <v>0</v>
      </c>
      <c r="L21" s="104">
        <v>1</v>
      </c>
      <c r="M21" s="103">
        <v>0</v>
      </c>
      <c r="N21" s="74">
        <v>0</v>
      </c>
      <c r="O21" s="99">
        <v>0.39130434782608697</v>
      </c>
      <c r="P21" s="99">
        <v>4.0531836058810909E-2</v>
      </c>
      <c r="Q21" s="102">
        <v>1.249893066061617E-2</v>
      </c>
      <c r="R21" s="101">
        <v>-1.9851452979877428E-3</v>
      </c>
      <c r="S21" s="101">
        <v>1.2932423660464277E-2</v>
      </c>
      <c r="T21" s="101">
        <v>1.392722548049999E-2</v>
      </c>
      <c r="U21" s="101">
        <v>1.6724758173373625E-4</v>
      </c>
      <c r="V21" s="101">
        <v>1.7560996082042308E-4</v>
      </c>
      <c r="W21" s="101">
        <v>-1.2987986566310632E-2</v>
      </c>
      <c r="X21" s="100">
        <v>1</v>
      </c>
      <c r="Y21" s="100">
        <v>0</v>
      </c>
      <c r="Z21" s="100">
        <v>0</v>
      </c>
      <c r="AA21" s="74">
        <v>1</v>
      </c>
      <c r="AB21" s="74">
        <v>0</v>
      </c>
      <c r="AC21" s="74">
        <v>0</v>
      </c>
      <c r="AD21" s="163">
        <v>-1.4189999999999999E-3</v>
      </c>
      <c r="AE21" s="163">
        <f t="shared" si="1"/>
        <v>2.0135609999999996E-6</v>
      </c>
      <c r="AG21" s="173" t="s">
        <v>26</v>
      </c>
      <c r="AH21" s="172" t="s">
        <v>27</v>
      </c>
      <c r="AJ21" s="172" t="s">
        <v>26</v>
      </c>
      <c r="AK21" s="172" t="s">
        <v>280</v>
      </c>
    </row>
    <row r="22" spans="1:44" x14ac:dyDescent="0.2">
      <c r="A22" s="136">
        <v>38492</v>
      </c>
      <c r="B22" s="115" t="s">
        <v>166</v>
      </c>
      <c r="C22" s="111">
        <v>6.062462181643484E-2</v>
      </c>
      <c r="D22" s="106">
        <f t="shared" si="0"/>
        <v>3.1508526698635018E-4</v>
      </c>
      <c r="E22" s="102">
        <v>4.6126503241640741E-2</v>
      </c>
      <c r="F22" s="109">
        <v>0.80249999999999999</v>
      </c>
      <c r="G22" s="110">
        <v>11.066638362341809</v>
      </c>
      <c r="H22" s="103">
        <v>3.9318256327243257</v>
      </c>
      <c r="I22" s="109">
        <v>12.507435705037819</v>
      </c>
      <c r="J22" s="166">
        <v>0</v>
      </c>
      <c r="K22" s="135">
        <v>1</v>
      </c>
      <c r="L22" s="104">
        <v>1</v>
      </c>
      <c r="M22" s="103">
        <v>0</v>
      </c>
      <c r="N22" s="74">
        <v>1</v>
      </c>
      <c r="O22" s="99">
        <v>0.43478260869565216</v>
      </c>
      <c r="P22" s="99">
        <v>0.28181427692057592</v>
      </c>
      <c r="Q22" s="102">
        <v>1.44981185747941E-2</v>
      </c>
      <c r="R22" s="101">
        <v>-1.9893089502141252E-3</v>
      </c>
      <c r="S22" s="101">
        <v>1.3598703460285747E-2</v>
      </c>
      <c r="T22" s="101">
        <v>1.464475757261542E-2</v>
      </c>
      <c r="U22" s="101">
        <v>1.8492473580078753E-4</v>
      </c>
      <c r="V22" s="101">
        <v>1.9417097259082693E-4</v>
      </c>
      <c r="W22" s="101">
        <v>-1.7381614439813554E-2</v>
      </c>
      <c r="X22" s="100">
        <v>1</v>
      </c>
      <c r="Y22" s="100">
        <v>0</v>
      </c>
      <c r="Z22" s="100">
        <v>0</v>
      </c>
      <c r="AA22" s="74">
        <v>1</v>
      </c>
      <c r="AB22" s="74">
        <v>0</v>
      </c>
      <c r="AC22" s="74">
        <v>0</v>
      </c>
      <c r="AD22" s="163">
        <v>-2.9009000000000001E-3</v>
      </c>
      <c r="AE22" s="163">
        <f t="shared" si="1"/>
        <v>8.4152208100000011E-6</v>
      </c>
      <c r="AG22" s="93" t="s">
        <v>23</v>
      </c>
      <c r="AH22" s="78">
        <f>SUM(L2:L94)</f>
        <v>93</v>
      </c>
      <c r="AJ22" s="78" t="s">
        <v>23</v>
      </c>
      <c r="AK22" s="78">
        <f>SUM(L2:L94)</f>
        <v>93</v>
      </c>
    </row>
    <row r="23" spans="1:44" x14ac:dyDescent="0.2">
      <c r="A23" s="136">
        <v>38496</v>
      </c>
      <c r="B23" s="115" t="s">
        <v>165</v>
      </c>
      <c r="C23" s="111">
        <v>4.8790164169432049E-2</v>
      </c>
      <c r="D23" s="106">
        <f t="shared" si="0"/>
        <v>3.5001229157669531E-5</v>
      </c>
      <c r="E23" s="102">
        <v>3.564012088660938E-2</v>
      </c>
      <c r="F23" s="109">
        <v>0.79249999999999998</v>
      </c>
      <c r="G23" s="110">
        <v>9.2103403719761836</v>
      </c>
      <c r="H23" s="103">
        <v>0.69314718055994529</v>
      </c>
      <c r="I23" s="109">
        <v>13.27147279999217</v>
      </c>
      <c r="J23" s="166">
        <v>0</v>
      </c>
      <c r="K23" s="135">
        <v>0</v>
      </c>
      <c r="L23" s="104">
        <v>1</v>
      </c>
      <c r="M23" s="103">
        <v>0</v>
      </c>
      <c r="N23" s="74">
        <v>1</v>
      </c>
      <c r="O23" s="99">
        <v>0.47826086956521741</v>
      </c>
      <c r="P23" s="99">
        <v>2.383375560583716E-2</v>
      </c>
      <c r="Q23" s="102">
        <v>1.3150043282822672E-2</v>
      </c>
      <c r="R23" s="101">
        <v>-2.9151999005903764E-4</v>
      </c>
      <c r="S23" s="101">
        <v>1.3308750506763039E-2</v>
      </c>
      <c r="T23" s="101">
        <v>1.433250054574481E-2</v>
      </c>
      <c r="U23" s="101">
        <v>1.7712284005126546E-4</v>
      </c>
      <c r="V23" s="101">
        <v>1.8597898205382875E-4</v>
      </c>
      <c r="W23" s="101">
        <v>-1.1537275980215136E-2</v>
      </c>
      <c r="X23" s="100">
        <v>1</v>
      </c>
      <c r="Y23" s="100">
        <v>0</v>
      </c>
      <c r="Z23" s="100">
        <v>0</v>
      </c>
      <c r="AA23" s="74">
        <v>1</v>
      </c>
      <c r="AB23" s="74">
        <v>0</v>
      </c>
      <c r="AC23" s="74">
        <v>0</v>
      </c>
      <c r="AD23" s="163">
        <v>2.8734300000000001E-2</v>
      </c>
      <c r="AE23" s="163">
        <f t="shared" si="1"/>
        <v>8.2565999649000007E-4</v>
      </c>
      <c r="AG23" s="93" t="s">
        <v>21</v>
      </c>
      <c r="AH23" s="121">
        <f>AVERAGE(C2:C94)</f>
        <v>4.2873980504461062E-2</v>
      </c>
      <c r="AJ23" s="78" t="s">
        <v>21</v>
      </c>
      <c r="AK23" s="121">
        <f>AVERAGE(E2:E94)</f>
        <v>4.2257264044181723E-2</v>
      </c>
    </row>
    <row r="24" spans="1:44" x14ac:dyDescent="0.2">
      <c r="A24" s="136">
        <v>38504</v>
      </c>
      <c r="B24" s="115" t="s">
        <v>164</v>
      </c>
      <c r="C24" s="111">
        <v>8.9612158689687138E-2</v>
      </c>
      <c r="D24" s="106">
        <f t="shared" si="0"/>
        <v>2.1844573000739426E-3</v>
      </c>
      <c r="E24" s="102">
        <v>8.9459896348196399E-2</v>
      </c>
      <c r="F24" s="109">
        <v>1.0925</v>
      </c>
      <c r="G24" s="110">
        <v>14.0623706358958</v>
      </c>
      <c r="H24" s="103">
        <v>0</v>
      </c>
      <c r="I24" s="109">
        <v>14.0623706358958</v>
      </c>
      <c r="J24" s="166">
        <v>1</v>
      </c>
      <c r="K24" s="135">
        <v>0</v>
      </c>
      <c r="L24" s="104">
        <v>1</v>
      </c>
      <c r="M24" s="103">
        <v>0</v>
      </c>
      <c r="N24" s="74">
        <v>1</v>
      </c>
      <c r="O24" s="99">
        <v>0.56521739130434778</v>
      </c>
      <c r="P24" s="99">
        <v>0.11043566411930648</v>
      </c>
      <c r="Q24" s="102">
        <v>1.5226234149074425E-4</v>
      </c>
      <c r="R24" s="101">
        <v>1.0055237542068579E-3</v>
      </c>
      <c r="S24" s="101">
        <v>1.1809621027012695E-2</v>
      </c>
      <c r="T24" s="101">
        <v>1.2718053413705979E-2</v>
      </c>
      <c r="U24" s="101">
        <v>1.3946714880166039E-4</v>
      </c>
      <c r="V24" s="101">
        <v>1.4644050624174342E-4</v>
      </c>
      <c r="W24" s="101">
        <v>3.8202186888739698E-3</v>
      </c>
      <c r="X24" s="100">
        <v>0</v>
      </c>
      <c r="Y24" s="100">
        <v>1</v>
      </c>
      <c r="Z24" s="100">
        <v>0</v>
      </c>
      <c r="AA24" s="74">
        <v>0</v>
      </c>
      <c r="AB24" s="74">
        <v>1</v>
      </c>
      <c r="AC24" s="74">
        <v>0</v>
      </c>
      <c r="AD24" s="163">
        <v>3.2403599999999998E-2</v>
      </c>
      <c r="AE24" s="163">
        <f t="shared" si="1"/>
        <v>1.0499932929599999E-3</v>
      </c>
      <c r="AG24" s="93" t="s">
        <v>19</v>
      </c>
      <c r="AH24" s="171">
        <f>MEDIAN(C2:C94)</f>
        <v>2.5595547188963723E-2</v>
      </c>
      <c r="AJ24" s="78" t="s">
        <v>19</v>
      </c>
      <c r="AK24" s="171">
        <f>MEDIAN(E2:E94)</f>
        <v>2.2980405901743467E-2</v>
      </c>
    </row>
    <row r="25" spans="1:44" x14ac:dyDescent="0.2">
      <c r="A25" s="136">
        <v>38509</v>
      </c>
      <c r="B25" s="115" t="s">
        <v>163</v>
      </c>
      <c r="C25" s="111">
        <v>4.5355701720797198E-2</v>
      </c>
      <c r="D25" s="106">
        <f t="shared" si="0"/>
        <v>6.1589401956129086E-6</v>
      </c>
      <c r="E25" s="102">
        <v>4.7863205642398619E-2</v>
      </c>
      <c r="F25" s="109">
        <v>0.61785714285714288</v>
      </c>
      <c r="G25" s="110">
        <v>11.600936342292941</v>
      </c>
      <c r="H25" s="103">
        <v>2.7725887222397811</v>
      </c>
      <c r="I25" s="109">
        <v>11.600936342292941</v>
      </c>
      <c r="J25" s="166">
        <v>1</v>
      </c>
      <c r="K25" s="135">
        <v>0</v>
      </c>
      <c r="L25" s="104">
        <v>1</v>
      </c>
      <c r="M25" s="103">
        <v>0</v>
      </c>
      <c r="N25" s="74">
        <v>1</v>
      </c>
      <c r="O25" s="99">
        <v>0.60869565217391308</v>
      </c>
      <c r="P25" s="99">
        <v>0.28181427692057592</v>
      </c>
      <c r="Q25" s="102">
        <v>-2.5075039216014183E-3</v>
      </c>
      <c r="R25" s="101">
        <v>3.7509919525728895E-3</v>
      </c>
      <c r="S25" s="101">
        <v>8.3705158596156827E-3</v>
      </c>
      <c r="T25" s="101">
        <v>9.0144016949707355E-3</v>
      </c>
      <c r="U25" s="101">
        <v>7.0065535756077673E-5</v>
      </c>
      <c r="V25" s="101">
        <v>7.3568812543881555E-5</v>
      </c>
      <c r="W25" s="101">
        <v>2.1280852287255344E-2</v>
      </c>
      <c r="X25" s="100">
        <v>1</v>
      </c>
      <c r="Y25" s="100">
        <v>0</v>
      </c>
      <c r="Z25" s="100">
        <v>0</v>
      </c>
      <c r="AA25" s="74">
        <v>1</v>
      </c>
      <c r="AB25" s="74">
        <v>0</v>
      </c>
      <c r="AC25" s="74">
        <v>0</v>
      </c>
      <c r="AD25" s="163">
        <v>3.9658000000000002E-3</v>
      </c>
      <c r="AE25" s="163">
        <f t="shared" si="1"/>
        <v>1.5727569640000003E-5</v>
      </c>
      <c r="AG25" s="93" t="s">
        <v>17</v>
      </c>
      <c r="AH25" s="130">
        <f>_xlfn.VAR.P(C2:C94)</f>
        <v>6.4698070734598772E-3</v>
      </c>
      <c r="AJ25" s="78" t="s">
        <v>17</v>
      </c>
      <c r="AK25" s="130">
        <f>_xlfn.VAR.P(E2:E94)</f>
        <v>6.5375934499079221E-3</v>
      </c>
    </row>
    <row r="26" spans="1:44" x14ac:dyDescent="0.2">
      <c r="A26" s="107">
        <v>38523</v>
      </c>
      <c r="B26" s="104" t="s">
        <v>162</v>
      </c>
      <c r="C26" s="111">
        <v>1.5267472130788381E-2</v>
      </c>
      <c r="D26" s="106">
        <f t="shared" si="0"/>
        <v>7.6211930458565987E-4</v>
      </c>
      <c r="E26" s="102">
        <v>5.609082004282475E-3</v>
      </c>
      <c r="F26" s="109">
        <v>0.66723076923076918</v>
      </c>
      <c r="G26" s="110">
        <v>14.077874822431765</v>
      </c>
      <c r="H26" s="103">
        <v>2.1972245773362196</v>
      </c>
      <c r="I26" s="109">
        <v>14.397726177816939</v>
      </c>
      <c r="J26" s="166">
        <v>0</v>
      </c>
      <c r="K26" s="103">
        <v>0</v>
      </c>
      <c r="L26" s="104">
        <v>1</v>
      </c>
      <c r="M26" s="103">
        <v>0</v>
      </c>
      <c r="N26" s="74">
        <v>1</v>
      </c>
      <c r="O26" s="99">
        <v>0.65217391304347827</v>
      </c>
      <c r="P26" s="99">
        <v>4.0531836058810909E-2</v>
      </c>
      <c r="Q26" s="102">
        <v>9.6583901265059058E-3</v>
      </c>
      <c r="R26" s="101">
        <v>4.7267706679737431E-3</v>
      </c>
      <c r="S26" s="101">
        <v>6.5345986486278285E-3</v>
      </c>
      <c r="T26" s="101">
        <v>7.0372600831376609E-3</v>
      </c>
      <c r="U26" s="101">
        <v>4.2700979498648648E-5</v>
      </c>
      <c r="V26" s="101">
        <v>4.483602847358108E-5</v>
      </c>
      <c r="W26" s="101">
        <v>3.0857053703589866E-2</v>
      </c>
      <c r="X26" s="100">
        <v>0</v>
      </c>
      <c r="Y26" s="100">
        <v>1</v>
      </c>
      <c r="Z26" s="100">
        <v>0</v>
      </c>
      <c r="AA26" s="74">
        <v>0</v>
      </c>
      <c r="AB26" s="74">
        <v>1</v>
      </c>
      <c r="AC26" s="74">
        <v>0</v>
      </c>
      <c r="AD26" s="163">
        <v>4.0518999999999999E-2</v>
      </c>
      <c r="AE26" s="163">
        <f t="shared" si="1"/>
        <v>1.6417893609999999E-3</v>
      </c>
      <c r="AG26" s="93" t="s">
        <v>15</v>
      </c>
      <c r="AH26" s="127">
        <f>_xlfn.STDEV.P(C2:C94)</f>
        <v>8.0435110949509336E-2</v>
      </c>
      <c r="AJ26" s="78" t="s">
        <v>15</v>
      </c>
      <c r="AK26" s="127">
        <f>_xlfn.STDEV.P(E2:E94)</f>
        <v>8.0855386029057591E-2</v>
      </c>
    </row>
    <row r="27" spans="1:44" x14ac:dyDescent="0.2">
      <c r="A27" s="136">
        <v>38526</v>
      </c>
      <c r="B27" s="115" t="s">
        <v>161</v>
      </c>
      <c r="C27" s="111">
        <v>3.2088314551500449E-2</v>
      </c>
      <c r="D27" s="106">
        <f t="shared" si="0"/>
        <v>1.1633059004885376E-4</v>
      </c>
      <c r="E27" s="102">
        <v>4.3365598782044296E-2</v>
      </c>
      <c r="F27" s="109">
        <v>0.82391304347826089</v>
      </c>
      <c r="G27" s="110">
        <v>13.550607072401833</v>
      </c>
      <c r="H27" s="103">
        <v>2.8903717578961645</v>
      </c>
      <c r="I27" s="109">
        <v>14.528460365820399</v>
      </c>
      <c r="J27" s="166">
        <v>0</v>
      </c>
      <c r="K27" s="135">
        <v>0</v>
      </c>
      <c r="L27" s="104">
        <v>1</v>
      </c>
      <c r="M27" s="103">
        <v>0</v>
      </c>
      <c r="N27" s="74">
        <v>1</v>
      </c>
      <c r="O27" s="99">
        <v>0.69565217391304346</v>
      </c>
      <c r="P27" s="99">
        <v>0.11043566411930648</v>
      </c>
      <c r="Q27" s="102">
        <v>-1.1277284230543843E-2</v>
      </c>
      <c r="R27" s="101">
        <v>4.0606882670284252E-3</v>
      </c>
      <c r="S27" s="101">
        <v>6.1161612807549524E-3</v>
      </c>
      <c r="T27" s="101">
        <v>6.5866352254284099E-3</v>
      </c>
      <c r="U27" s="101">
        <v>3.7407428812206056E-5</v>
      </c>
      <c r="V27" s="101">
        <v>3.9277800252816362E-5</v>
      </c>
      <c r="W27" s="101">
        <v>3.3479523485726734E-2</v>
      </c>
      <c r="X27" s="100">
        <v>0</v>
      </c>
      <c r="Y27" s="100">
        <v>1</v>
      </c>
      <c r="Z27" s="100">
        <v>0</v>
      </c>
      <c r="AA27" s="74">
        <v>0</v>
      </c>
      <c r="AB27" s="74">
        <v>1</v>
      </c>
      <c r="AC27" s="74">
        <v>0</v>
      </c>
      <c r="AD27" s="163">
        <v>3.5451900000000001E-2</v>
      </c>
      <c r="AE27" s="163">
        <f t="shared" si="1"/>
        <v>1.2568372136100001E-3</v>
      </c>
      <c r="AG27" s="93" t="s">
        <v>13</v>
      </c>
      <c r="AH27" s="121">
        <f>MAX(C2:C94)</f>
        <v>0.47584590486996392</v>
      </c>
      <c r="AJ27" s="78" t="s">
        <v>13</v>
      </c>
      <c r="AK27" s="121">
        <f>MAX(E2:E94)</f>
        <v>0.47074688713394253</v>
      </c>
    </row>
    <row r="28" spans="1:44" x14ac:dyDescent="0.2">
      <c r="A28" s="136">
        <v>38527</v>
      </c>
      <c r="B28" s="115" t="s">
        <v>160</v>
      </c>
      <c r="C28" s="111">
        <v>4.6520015634892907E-2</v>
      </c>
      <c r="D28" s="106">
        <f t="shared" si="0"/>
        <v>1.3293572172343159E-5</v>
      </c>
      <c r="E28" s="102">
        <v>3.1290852375336659E-2</v>
      </c>
      <c r="F28" s="109">
        <v>0.30309523809523808</v>
      </c>
      <c r="G28" s="110">
        <v>14.082311121336168</v>
      </c>
      <c r="H28" s="103">
        <v>1.0986122886681098</v>
      </c>
      <c r="I28" s="109">
        <v>14.144814305106875</v>
      </c>
      <c r="J28" s="166">
        <v>1</v>
      </c>
      <c r="K28" s="135">
        <v>0</v>
      </c>
      <c r="L28" s="104">
        <v>1</v>
      </c>
      <c r="M28" s="103">
        <v>0</v>
      </c>
      <c r="N28" s="74">
        <v>1</v>
      </c>
      <c r="O28" s="99">
        <v>0.73913043478260865</v>
      </c>
      <c r="P28" s="99">
        <v>5.9570967935202467E-2</v>
      </c>
      <c r="Q28" s="102">
        <v>1.5229163259556248E-2</v>
      </c>
      <c r="R28" s="101">
        <v>3.9370302572539874E-3</v>
      </c>
      <c r="S28" s="101">
        <v>5.966622017059873E-3</v>
      </c>
      <c r="T28" s="101">
        <v>6.425592941449094E-3</v>
      </c>
      <c r="U28" s="101">
        <v>3.5600578294463624E-5</v>
      </c>
      <c r="V28" s="101">
        <v>3.7380607209186806E-5</v>
      </c>
      <c r="W28" s="101">
        <v>4.3881365425674751E-2</v>
      </c>
      <c r="X28" s="100">
        <v>0</v>
      </c>
      <c r="Y28" s="100">
        <v>1</v>
      </c>
      <c r="Z28" s="100">
        <v>0</v>
      </c>
      <c r="AA28" s="74">
        <v>0</v>
      </c>
      <c r="AB28" s="74">
        <v>1</v>
      </c>
      <c r="AC28" s="74">
        <v>0</v>
      </c>
      <c r="AD28" s="163">
        <v>3.66364E-2</v>
      </c>
      <c r="AE28" s="163">
        <f t="shared" si="1"/>
        <v>1.34222580496E-3</v>
      </c>
      <c r="AG28" s="93" t="s">
        <v>11</v>
      </c>
      <c r="AH28" s="121">
        <f>MIN(C2:C94)</f>
        <v>-0.10536051565782628</v>
      </c>
      <c r="AJ28" s="78" t="s">
        <v>11</v>
      </c>
      <c r="AK28" s="121">
        <f>MIN(E2:E94)</f>
        <v>-9.6388524133903447E-2</v>
      </c>
    </row>
    <row r="29" spans="1:44" x14ac:dyDescent="0.2">
      <c r="A29" s="136">
        <v>38530</v>
      </c>
      <c r="B29" s="115" t="s">
        <v>159</v>
      </c>
      <c r="C29" s="111">
        <v>9.4400675421484295E-2</v>
      </c>
      <c r="D29" s="106">
        <f t="shared" si="0"/>
        <v>2.6550002890719879E-3</v>
      </c>
      <c r="E29" s="102">
        <v>8.3086263973835922E-2</v>
      </c>
      <c r="F29" s="109">
        <v>1.1237777777777778</v>
      </c>
      <c r="G29" s="110">
        <v>9.1049798563183568</v>
      </c>
      <c r="H29" s="103">
        <v>0</v>
      </c>
      <c r="I29" s="109">
        <v>9.1049798563183568</v>
      </c>
      <c r="J29" s="166">
        <v>0</v>
      </c>
      <c r="K29" s="135">
        <v>0</v>
      </c>
      <c r="L29" s="104">
        <v>1</v>
      </c>
      <c r="M29" s="103">
        <v>0</v>
      </c>
      <c r="N29" s="74">
        <v>1</v>
      </c>
      <c r="O29" s="99">
        <v>0.78260869565217395</v>
      </c>
      <c r="P29" s="99">
        <v>2.9510721225506725E-2</v>
      </c>
      <c r="Q29" s="102">
        <v>1.1314411447648366E-2</v>
      </c>
      <c r="R29" s="101">
        <v>3.3264151865901362E-3</v>
      </c>
      <c r="S29" s="101">
        <v>6.8188645710084254E-3</v>
      </c>
      <c r="T29" s="101">
        <v>7.3433926149321501E-3</v>
      </c>
      <c r="U29" s="101">
        <v>4.6496914037753922E-5</v>
      </c>
      <c r="V29" s="101">
        <v>4.8821759739641619E-5</v>
      </c>
      <c r="W29" s="101">
        <v>4.6787606517594033E-2</v>
      </c>
      <c r="X29" s="100">
        <v>1</v>
      </c>
      <c r="Y29" s="100">
        <v>0</v>
      </c>
      <c r="Z29" s="100">
        <v>0</v>
      </c>
      <c r="AA29" s="74">
        <v>1</v>
      </c>
      <c r="AB29" s="74">
        <v>0</v>
      </c>
      <c r="AC29" s="74">
        <v>0</v>
      </c>
      <c r="AD29" s="163">
        <v>6.3001699999999994E-2</v>
      </c>
      <c r="AE29" s="163">
        <f t="shared" si="1"/>
        <v>3.9692142028899995E-3</v>
      </c>
      <c r="AG29" s="93" t="s">
        <v>9</v>
      </c>
      <c r="AH29" s="120">
        <f>SKEW(C2:C94)</f>
        <v>2.1564115239473653</v>
      </c>
      <c r="AJ29" s="78" t="s">
        <v>9</v>
      </c>
      <c r="AK29" s="120">
        <f>SKEW(E2:E94)</f>
        <v>2.1194636732003755</v>
      </c>
    </row>
    <row r="30" spans="1:44" x14ac:dyDescent="0.2">
      <c r="A30" s="136">
        <v>38537</v>
      </c>
      <c r="B30" s="115" t="s">
        <v>158</v>
      </c>
      <c r="C30" s="111">
        <v>-6.7055512146725255E-2</v>
      </c>
      <c r="D30" s="106">
        <f t="shared" si="0"/>
        <v>1.2084493354547227E-2</v>
      </c>
      <c r="E30" s="102">
        <v>-7.9184087435350548E-2</v>
      </c>
      <c r="F30" s="109">
        <v>0</v>
      </c>
      <c r="G30" s="110">
        <v>12.233347287665055</v>
      </c>
      <c r="H30" s="103">
        <v>1.6094379124341003</v>
      </c>
      <c r="I30" s="109">
        <v>13.234333998101761</v>
      </c>
      <c r="J30" s="166">
        <v>1</v>
      </c>
      <c r="K30" s="103">
        <v>0</v>
      </c>
      <c r="L30" s="104">
        <v>1</v>
      </c>
      <c r="M30" s="103">
        <v>0</v>
      </c>
      <c r="N30" s="74">
        <v>1</v>
      </c>
      <c r="O30" s="99">
        <v>0.82608695652173914</v>
      </c>
      <c r="P30" s="99">
        <v>0.28181427692057592</v>
      </c>
      <c r="Q30" s="102">
        <v>1.2128575288625295E-2</v>
      </c>
      <c r="R30" s="101">
        <v>4.7041668010934434E-3</v>
      </c>
      <c r="S30" s="101">
        <v>6.6761608856817532E-3</v>
      </c>
      <c r="T30" s="101">
        <v>7.1897117230418873E-3</v>
      </c>
      <c r="U30" s="101">
        <v>4.457112417150697E-5</v>
      </c>
      <c r="V30" s="101">
        <v>4.6799680380082322E-5</v>
      </c>
      <c r="W30" s="101">
        <v>5.1623827644281507E-2</v>
      </c>
      <c r="X30" s="100">
        <v>1</v>
      </c>
      <c r="Y30" s="100">
        <v>0</v>
      </c>
      <c r="Z30" s="100">
        <v>0</v>
      </c>
      <c r="AA30" s="74">
        <v>0</v>
      </c>
      <c r="AB30" s="74">
        <v>1</v>
      </c>
      <c r="AC30" s="74">
        <v>0</v>
      </c>
      <c r="AD30" s="163">
        <v>3.0376299999999998E-2</v>
      </c>
      <c r="AE30" s="163">
        <f t="shared" si="1"/>
        <v>9.2271960168999992E-4</v>
      </c>
      <c r="AG30" s="89" t="s">
        <v>7</v>
      </c>
      <c r="AH30" s="118">
        <f>KURT(C2:C94)</f>
        <v>8.4176476123613924</v>
      </c>
      <c r="AJ30" s="76" t="s">
        <v>7</v>
      </c>
      <c r="AK30" s="118">
        <f>KURT(E2:E94)</f>
        <v>7.8788340907714041</v>
      </c>
    </row>
    <row r="31" spans="1:44" ht="17" thickBot="1" x14ac:dyDescent="0.25">
      <c r="A31" s="136">
        <v>38586</v>
      </c>
      <c r="B31" s="115" t="s">
        <v>157</v>
      </c>
      <c r="C31" s="111">
        <v>0.22766406272552794</v>
      </c>
      <c r="D31" s="106">
        <f t="shared" si="0"/>
        <v>3.4147374487268657E-2</v>
      </c>
      <c r="E31" s="102">
        <v>0.23791336399657365</v>
      </c>
      <c r="F31" s="109">
        <v>0.63754045307443363</v>
      </c>
      <c r="G31" s="110">
        <v>11.619445308347901</v>
      </c>
      <c r="H31" s="103">
        <v>0</v>
      </c>
      <c r="I31" s="109">
        <v>11.619445308347901</v>
      </c>
      <c r="J31" s="166">
        <v>0</v>
      </c>
      <c r="K31" s="103">
        <v>0</v>
      </c>
      <c r="L31" s="104">
        <v>1</v>
      </c>
      <c r="M31" s="103">
        <v>0</v>
      </c>
      <c r="N31" s="74">
        <v>1</v>
      </c>
      <c r="O31" s="99">
        <v>0.86956521739130432</v>
      </c>
      <c r="P31" s="99">
        <v>1.9126740437981462E-3</v>
      </c>
      <c r="Q31" s="102">
        <v>-1.024930127104569E-2</v>
      </c>
      <c r="R31" s="101">
        <v>2.9801025768228387E-3</v>
      </c>
      <c r="S31" s="101">
        <v>7.5585503105864661E-3</v>
      </c>
      <c r="T31" s="101">
        <v>8.1399772575546561E-3</v>
      </c>
      <c r="U31" s="101">
        <v>5.7131682797666767E-5</v>
      </c>
      <c r="V31" s="101">
        <v>5.998826693755011E-5</v>
      </c>
      <c r="W31" s="101">
        <v>6.1751316337501777E-2</v>
      </c>
      <c r="X31" s="100">
        <v>1</v>
      </c>
      <c r="Y31" s="100">
        <v>0</v>
      </c>
      <c r="Z31" s="100">
        <v>0</v>
      </c>
      <c r="AA31" s="74">
        <v>1</v>
      </c>
      <c r="AB31" s="74">
        <v>0</v>
      </c>
      <c r="AC31" s="74">
        <v>0</v>
      </c>
      <c r="AD31" s="163">
        <v>7.8551899999999994E-2</v>
      </c>
      <c r="AE31" s="163">
        <f t="shared" si="1"/>
        <v>6.1704009936099993E-3</v>
      </c>
      <c r="AG31" s="170"/>
      <c r="AH31" s="170"/>
      <c r="AI31" s="170"/>
      <c r="AJ31" s="170"/>
      <c r="AK31" s="170"/>
      <c r="AL31" s="170"/>
      <c r="AM31" s="170"/>
      <c r="AN31" s="170"/>
      <c r="AO31" s="170"/>
      <c r="AP31" s="170"/>
      <c r="AQ31" s="170"/>
      <c r="AR31" s="170"/>
    </row>
    <row r="32" spans="1:44" x14ac:dyDescent="0.2">
      <c r="A32" s="136">
        <v>38610</v>
      </c>
      <c r="B32" s="115" t="s">
        <v>156</v>
      </c>
      <c r="C32" s="111">
        <v>3.4799999999999998E-2</v>
      </c>
      <c r="D32" s="106">
        <f t="shared" si="0"/>
        <v>6.5189161186417351E-5</v>
      </c>
      <c r="E32" s="102">
        <v>1.542525093952881E-2</v>
      </c>
      <c r="F32" s="109">
        <v>0.82</v>
      </c>
      <c r="G32" s="110">
        <v>10.448714603019452</v>
      </c>
      <c r="H32" s="103">
        <v>3.8066624897703196</v>
      </c>
      <c r="I32" s="109">
        <v>13.177854847109016</v>
      </c>
      <c r="J32" s="166">
        <v>0</v>
      </c>
      <c r="K32" s="135">
        <v>0</v>
      </c>
      <c r="L32" s="104">
        <v>1</v>
      </c>
      <c r="M32" s="103">
        <v>0</v>
      </c>
      <c r="N32" s="74">
        <v>1</v>
      </c>
      <c r="O32" s="99">
        <v>0.82608695652173914</v>
      </c>
      <c r="P32" s="99">
        <v>0.28181427692057592</v>
      </c>
      <c r="Q32" s="102">
        <v>1.9374749060471187E-2</v>
      </c>
      <c r="R32" s="101">
        <v>2.2370171197808484E-3</v>
      </c>
      <c r="S32" s="101">
        <v>7.4811818308356034E-3</v>
      </c>
      <c r="T32" s="101">
        <v>8.056657356284495E-3</v>
      </c>
      <c r="U32" s="101">
        <v>5.5968081586024751E-5</v>
      </c>
      <c r="V32" s="101">
        <v>5.8766485665325989E-5</v>
      </c>
      <c r="W32" s="101">
        <v>4.4773980071911738E-2</v>
      </c>
      <c r="X32" s="100">
        <v>1</v>
      </c>
      <c r="Y32" s="100">
        <v>0</v>
      </c>
      <c r="Z32" s="100">
        <v>0</v>
      </c>
      <c r="AA32" s="74">
        <v>1</v>
      </c>
      <c r="AB32" s="74">
        <v>0</v>
      </c>
      <c r="AC32" s="74">
        <v>0</v>
      </c>
      <c r="AD32" s="163">
        <v>3.0143900000000001E-2</v>
      </c>
      <c r="AE32" s="163">
        <f t="shared" si="1"/>
        <v>9.0865470721000004E-4</v>
      </c>
    </row>
    <row r="33" spans="1:49" ht="17" thickBot="1" x14ac:dyDescent="0.25">
      <c r="A33" s="136">
        <v>38618</v>
      </c>
      <c r="B33" s="115" t="s">
        <v>155</v>
      </c>
      <c r="C33" s="111">
        <v>-4.6520015634892817E-2</v>
      </c>
      <c r="D33" s="106">
        <f t="shared" si="0"/>
        <v>7.9912865457628154E-3</v>
      </c>
      <c r="E33" s="102">
        <v>-4.2972635484090742E-2</v>
      </c>
      <c r="F33" s="109">
        <v>0.73636363636363633</v>
      </c>
      <c r="G33" s="110">
        <v>10.047587896509885</v>
      </c>
      <c r="H33" s="103">
        <v>2.0794415416798357</v>
      </c>
      <c r="I33" s="109">
        <v>11.867798786962332</v>
      </c>
      <c r="J33" s="166">
        <v>0</v>
      </c>
      <c r="K33" s="135">
        <v>1</v>
      </c>
      <c r="L33" s="104">
        <v>1</v>
      </c>
      <c r="M33" s="103">
        <v>0</v>
      </c>
      <c r="N33" s="74">
        <v>1</v>
      </c>
      <c r="O33" s="99">
        <v>0.82608695652173914</v>
      </c>
      <c r="P33" s="99">
        <v>4.0531836058810909E-2</v>
      </c>
      <c r="Q33" s="102">
        <v>-3.5473801508020754E-3</v>
      </c>
      <c r="R33" s="101">
        <v>3.2024988658208185E-3</v>
      </c>
      <c r="S33" s="101">
        <v>7.3596091804144044E-3</v>
      </c>
      <c r="T33" s="101">
        <v>7.9257329635232035E-3</v>
      </c>
      <c r="U33" s="101">
        <v>5.416384728843998E-5</v>
      </c>
      <c r="V33" s="101">
        <v>5.6872039652861981E-5</v>
      </c>
      <c r="W33" s="101">
        <v>6.1534339934261106E-2</v>
      </c>
      <c r="X33" s="100">
        <v>1</v>
      </c>
      <c r="Y33" s="100">
        <v>0</v>
      </c>
      <c r="Z33" s="100">
        <v>0</v>
      </c>
      <c r="AA33" s="74">
        <v>1</v>
      </c>
      <c r="AB33" s="74">
        <v>0</v>
      </c>
      <c r="AC33" s="74">
        <v>0</v>
      </c>
      <c r="AD33" s="163">
        <v>6.4227800000000002E-2</v>
      </c>
      <c r="AE33" s="163">
        <f t="shared" si="1"/>
        <v>4.1252102928400003E-3</v>
      </c>
      <c r="AG33" s="97"/>
      <c r="AH33" s="96" t="s">
        <v>204</v>
      </c>
      <c r="AI33" s="96" t="s">
        <v>203</v>
      </c>
      <c r="AJ33" s="95" t="s">
        <v>202</v>
      </c>
      <c r="AK33" s="92" t="s">
        <v>19</v>
      </c>
      <c r="AL33" s="74" t="s">
        <v>263</v>
      </c>
      <c r="AP33" s="74" t="s">
        <v>262</v>
      </c>
      <c r="AS33" s="92"/>
      <c r="AT33" s="170"/>
      <c r="AU33" s="148" t="s">
        <v>204</v>
      </c>
      <c r="AV33" s="148" t="s">
        <v>203</v>
      </c>
      <c r="AW33" s="148" t="s">
        <v>202</v>
      </c>
    </row>
    <row r="34" spans="1:49" ht="17" thickBot="1" x14ac:dyDescent="0.25">
      <c r="A34" s="136">
        <v>38628</v>
      </c>
      <c r="B34" s="115" t="s">
        <v>154</v>
      </c>
      <c r="C34" s="111">
        <v>3.278982282299097E-2</v>
      </c>
      <c r="D34" s="106">
        <f t="shared" ref="D34:D65" si="2">(C34-$AH$23)^2</f>
        <v>1.0169023614475225E-4</v>
      </c>
      <c r="E34" s="102">
        <v>4.2655826599412264E-2</v>
      </c>
      <c r="F34" s="109">
        <v>0.61199999999999999</v>
      </c>
      <c r="G34" s="110">
        <v>11.002099841204238</v>
      </c>
      <c r="H34" s="103">
        <v>2.1972245773362196</v>
      </c>
      <c r="I34" s="109">
        <v>11.002099841204238</v>
      </c>
      <c r="J34" s="166">
        <v>1</v>
      </c>
      <c r="K34" s="135">
        <v>1</v>
      </c>
      <c r="L34" s="104">
        <v>1</v>
      </c>
      <c r="M34" s="103">
        <v>0</v>
      </c>
      <c r="N34" s="74">
        <v>1</v>
      </c>
      <c r="O34" s="99">
        <v>0.86956521739130432</v>
      </c>
      <c r="P34" s="99">
        <v>4.0531836058810909E-2</v>
      </c>
      <c r="Q34" s="102">
        <v>-9.8660037764212935E-3</v>
      </c>
      <c r="R34" s="101">
        <v>2.4221078544740277E-3</v>
      </c>
      <c r="S34" s="101">
        <v>7.6157926802792736E-3</v>
      </c>
      <c r="T34" s="101">
        <v>8.2016228864546011E-3</v>
      </c>
      <c r="U34" s="101">
        <v>5.8000298148995368E-5</v>
      </c>
      <c r="V34" s="101">
        <v>6.0900313056445136E-5</v>
      </c>
      <c r="W34" s="101">
        <v>4.6803335292458427E-2</v>
      </c>
      <c r="X34" s="100">
        <v>1</v>
      </c>
      <c r="Y34" s="100">
        <v>0</v>
      </c>
      <c r="Z34" s="100">
        <v>0</v>
      </c>
      <c r="AA34" s="74">
        <v>1</v>
      </c>
      <c r="AB34" s="74">
        <v>0</v>
      </c>
      <c r="AC34" s="74">
        <v>0</v>
      </c>
      <c r="AD34" s="163">
        <v>2.06614E-2</v>
      </c>
      <c r="AE34" s="163">
        <f t="shared" ref="AE34:AE65" si="3">AD34^2</f>
        <v>4.2689344996E-4</v>
      </c>
      <c r="AG34" s="93" t="s">
        <v>222</v>
      </c>
      <c r="AH34" s="92">
        <f>COUNT(I2:I48)</f>
        <v>47</v>
      </c>
      <c r="AI34" s="168">
        <v>3.8467529628137667E-2</v>
      </c>
      <c r="AJ34" s="91">
        <v>5.0505502794310113E-3</v>
      </c>
      <c r="AK34" s="99">
        <f>MEDIAN(I2:I94)</f>
        <v>13.987781778904727</v>
      </c>
      <c r="AS34" s="92"/>
      <c r="AT34" s="74" t="s">
        <v>222</v>
      </c>
      <c r="AU34" s="74">
        <v>47</v>
      </c>
      <c r="AV34" s="101">
        <v>3.8467529628137667E-2</v>
      </c>
      <c r="AW34" s="101">
        <v>5.0505502794310113E-3</v>
      </c>
    </row>
    <row r="35" spans="1:49" x14ac:dyDescent="0.2">
      <c r="A35" s="136">
        <v>38637</v>
      </c>
      <c r="B35" s="115" t="s">
        <v>153</v>
      </c>
      <c r="C35" s="111">
        <v>4.6889894861314695E-3</v>
      </c>
      <c r="D35" s="106">
        <f t="shared" si="2"/>
        <v>1.4580935390699115E-3</v>
      </c>
      <c r="E35" s="102">
        <v>-2.9169324083002778E-2</v>
      </c>
      <c r="F35" s="109">
        <v>0.82900000000000007</v>
      </c>
      <c r="G35" s="110">
        <v>11.283512300642423</v>
      </c>
      <c r="H35" s="103">
        <v>3.2958368660043291</v>
      </c>
      <c r="I35" s="109">
        <v>12.572589003499763</v>
      </c>
      <c r="J35" s="166">
        <v>1</v>
      </c>
      <c r="K35" s="135">
        <v>0</v>
      </c>
      <c r="L35" s="104">
        <v>1</v>
      </c>
      <c r="M35" s="103">
        <v>0</v>
      </c>
      <c r="N35" s="74">
        <v>1</v>
      </c>
      <c r="O35" s="99">
        <v>0.91304347826086951</v>
      </c>
      <c r="P35" s="99">
        <v>5.9570967935202467E-2</v>
      </c>
      <c r="Q35" s="102">
        <v>3.3858313569134248E-2</v>
      </c>
      <c r="R35" s="101">
        <v>-1.4693231487331901E-3</v>
      </c>
      <c r="S35" s="101">
        <v>1.2350880875176289E-2</v>
      </c>
      <c r="T35" s="101">
        <v>1.3300948634805234E-2</v>
      </c>
      <c r="U35" s="101">
        <v>1.525442583927954E-4</v>
      </c>
      <c r="V35" s="101">
        <v>1.6017147131243517E-4</v>
      </c>
      <c r="W35" s="101">
        <v>1.3561277557628563E-2</v>
      </c>
      <c r="X35" s="100">
        <v>1</v>
      </c>
      <c r="Y35" s="100">
        <v>0</v>
      </c>
      <c r="Z35" s="100">
        <v>0</v>
      </c>
      <c r="AA35" s="74">
        <v>1</v>
      </c>
      <c r="AB35" s="74">
        <v>0</v>
      </c>
      <c r="AC35" s="74">
        <v>0</v>
      </c>
      <c r="AD35" s="163">
        <v>-1.6175700000000001E-2</v>
      </c>
      <c r="AE35" s="163">
        <f t="shared" si="3"/>
        <v>2.6165327049000006E-4</v>
      </c>
      <c r="AG35" s="93" t="s">
        <v>221</v>
      </c>
      <c r="AH35" s="92">
        <f>AH22-AH34</f>
        <v>46</v>
      </c>
      <c r="AI35" s="168">
        <v>4.5966365813075935E-2</v>
      </c>
      <c r="AJ35" s="91">
        <v>8.2481341908436038E-3</v>
      </c>
      <c r="AL35" s="90"/>
      <c r="AM35" s="90" t="s">
        <v>72</v>
      </c>
      <c r="AN35" s="90" t="s">
        <v>71</v>
      </c>
      <c r="AP35" s="90"/>
      <c r="AQ35" s="90" t="s">
        <v>72</v>
      </c>
      <c r="AR35" s="90" t="s">
        <v>71</v>
      </c>
      <c r="AS35" s="92"/>
      <c r="AT35" s="74" t="s">
        <v>221</v>
      </c>
      <c r="AU35" s="74">
        <v>46</v>
      </c>
      <c r="AV35" s="101">
        <v>4.5966365813075935E-2</v>
      </c>
      <c r="AW35" s="101">
        <v>8.2481341908436038E-3</v>
      </c>
    </row>
    <row r="36" spans="1:49" x14ac:dyDescent="0.2">
      <c r="A36" s="136">
        <v>38646</v>
      </c>
      <c r="B36" s="115" t="s">
        <v>152</v>
      </c>
      <c r="C36" s="111">
        <v>2.2701485345390775E-3</v>
      </c>
      <c r="D36" s="106">
        <f t="shared" si="2"/>
        <v>1.6486711706416586E-3</v>
      </c>
      <c r="E36" s="102">
        <v>3.7509380733782545E-3</v>
      </c>
      <c r="F36" s="109">
        <v>0.87</v>
      </c>
      <c r="G36" s="110">
        <v>14.223585590587843</v>
      </c>
      <c r="H36" s="103">
        <v>2.3025850929940459</v>
      </c>
      <c r="I36" s="109">
        <v>14.223585590587843</v>
      </c>
      <c r="J36" s="166">
        <v>0</v>
      </c>
      <c r="K36" s="135">
        <v>0</v>
      </c>
      <c r="L36" s="104">
        <v>1</v>
      </c>
      <c r="M36" s="103">
        <v>0</v>
      </c>
      <c r="N36" s="74">
        <v>1</v>
      </c>
      <c r="O36" s="99">
        <v>0.95652173913043481</v>
      </c>
      <c r="P36" s="99">
        <v>5.9570967935202467E-2</v>
      </c>
      <c r="Q36" s="102">
        <v>-1.4807895388391768E-3</v>
      </c>
      <c r="R36" s="101">
        <v>-6.7174549924811575E-3</v>
      </c>
      <c r="S36" s="101">
        <v>1.8218649093750261E-2</v>
      </c>
      <c r="T36" s="101">
        <v>1.9620083639423358E-2</v>
      </c>
      <c r="U36" s="101">
        <v>3.3191917480120722E-4</v>
      </c>
      <c r="V36" s="101">
        <v>3.485151335412676E-4</v>
      </c>
      <c r="W36" s="101">
        <v>-3.6978990425663771E-2</v>
      </c>
      <c r="X36" s="100">
        <v>0</v>
      </c>
      <c r="Y36" s="100">
        <v>1</v>
      </c>
      <c r="Z36" s="100">
        <v>0</v>
      </c>
      <c r="AA36" s="74">
        <v>0</v>
      </c>
      <c r="AB36" s="74">
        <v>0</v>
      </c>
      <c r="AC36" s="74">
        <v>1</v>
      </c>
      <c r="AD36" s="163">
        <v>-2.4332800000000002E-2</v>
      </c>
      <c r="AE36" s="163">
        <f t="shared" si="3"/>
        <v>5.9208515584000009E-4</v>
      </c>
      <c r="AG36" s="89" t="s">
        <v>197</v>
      </c>
      <c r="AH36" s="88"/>
      <c r="AI36" s="88">
        <v>0.65900000000000003</v>
      </c>
      <c r="AJ36" s="160" t="s">
        <v>279</v>
      </c>
      <c r="AL36" s="85" t="s">
        <v>21</v>
      </c>
      <c r="AM36" s="85">
        <v>4.5966365813075935E-2</v>
      </c>
      <c r="AN36" s="85">
        <v>3.8467529628137667E-2</v>
      </c>
      <c r="AP36" s="85" t="s">
        <v>21</v>
      </c>
      <c r="AQ36" s="85">
        <v>4.5966365813075935E-2</v>
      </c>
      <c r="AR36" s="85">
        <v>3.8467529628137667E-2</v>
      </c>
      <c r="AS36" s="92"/>
      <c r="AT36" s="88" t="s">
        <v>197</v>
      </c>
      <c r="AU36" s="88"/>
      <c r="AV36" s="88">
        <v>0.65900000000000003</v>
      </c>
      <c r="AW36" s="169" t="s">
        <v>279</v>
      </c>
    </row>
    <row r="37" spans="1:49" x14ac:dyDescent="0.2">
      <c r="A37" s="136">
        <v>38659</v>
      </c>
      <c r="B37" s="115" t="s">
        <v>151</v>
      </c>
      <c r="C37" s="111">
        <v>2.0202707317519469E-2</v>
      </c>
      <c r="D37" s="106">
        <f t="shared" si="2"/>
        <v>5.1398662791693678E-4</v>
      </c>
      <c r="E37" s="102">
        <v>1.2095402620255314E-2</v>
      </c>
      <c r="F37" s="109">
        <v>0.20693877551020409</v>
      </c>
      <c r="G37" s="110">
        <v>11.951728632688903</v>
      </c>
      <c r="H37" s="103">
        <v>2.7080502011022101</v>
      </c>
      <c r="I37" s="109">
        <v>13.173968623130001</v>
      </c>
      <c r="J37" s="166">
        <v>0</v>
      </c>
      <c r="K37" s="135">
        <v>0</v>
      </c>
      <c r="L37" s="104">
        <v>1</v>
      </c>
      <c r="M37" s="103">
        <v>0</v>
      </c>
      <c r="N37" s="74">
        <v>1</v>
      </c>
      <c r="O37" s="99">
        <v>0.95652173913043481</v>
      </c>
      <c r="P37" s="99">
        <v>6.4842950924817594E-3</v>
      </c>
      <c r="Q37" s="102">
        <v>8.1073046972641553E-3</v>
      </c>
      <c r="R37" s="101">
        <v>-1.8403101026371787E-3</v>
      </c>
      <c r="S37" s="101">
        <v>2.2735983349503407E-2</v>
      </c>
      <c r="T37" s="101">
        <v>2.4484905145619053E-2</v>
      </c>
      <c r="U37" s="101">
        <v>5.1692493886889613E-4</v>
      </c>
      <c r="V37" s="101">
        <v>5.4277118581234093E-4</v>
      </c>
      <c r="W37" s="101">
        <v>-1.7827106566591377E-2</v>
      </c>
      <c r="X37" s="100">
        <v>1</v>
      </c>
      <c r="Y37" s="100">
        <v>0</v>
      </c>
      <c r="Z37" s="100">
        <v>0</v>
      </c>
      <c r="AA37" s="74">
        <v>0</v>
      </c>
      <c r="AB37" s="74">
        <v>1</v>
      </c>
      <c r="AC37" s="74">
        <v>0</v>
      </c>
      <c r="AD37" s="163">
        <v>1.2612399999999999E-2</v>
      </c>
      <c r="AE37" s="163">
        <f t="shared" si="3"/>
        <v>1.5907263375999998E-4</v>
      </c>
      <c r="AL37" s="85" t="s">
        <v>17</v>
      </c>
      <c r="AM37" s="85">
        <v>8.2481341908436038E-3</v>
      </c>
      <c r="AN37" s="85">
        <v>5.0505502794310113E-3</v>
      </c>
      <c r="AP37" s="85" t="s">
        <v>17</v>
      </c>
      <c r="AQ37" s="85">
        <v>8.2481341908436038E-3</v>
      </c>
      <c r="AR37" s="85">
        <v>5.0505502794310113E-3</v>
      </c>
      <c r="AS37" s="92"/>
      <c r="AT37" s="74" t="s">
        <v>225</v>
      </c>
      <c r="AU37" s="74">
        <v>14</v>
      </c>
      <c r="AV37" s="101">
        <v>5.5020774482396555E-2</v>
      </c>
      <c r="AW37" s="101">
        <v>7.9840865773296976E-3</v>
      </c>
    </row>
    <row r="38" spans="1:49" x14ac:dyDescent="0.2">
      <c r="A38" s="136">
        <v>38670</v>
      </c>
      <c r="B38" s="115" t="s">
        <v>150</v>
      </c>
      <c r="C38" s="111">
        <v>1.3508350024792299E-2</v>
      </c>
      <c r="D38" s="106">
        <f t="shared" si="2"/>
        <v>8.6234025346845105E-4</v>
      </c>
      <c r="E38" s="102">
        <v>1.6941088813673493E-2</v>
      </c>
      <c r="F38" s="109">
        <v>0.56964285714285712</v>
      </c>
      <c r="G38" s="110">
        <v>13.226651318059183</v>
      </c>
      <c r="H38" s="103">
        <v>0</v>
      </c>
      <c r="I38" s="109">
        <v>14.328334184392938</v>
      </c>
      <c r="J38" s="166">
        <v>0</v>
      </c>
      <c r="K38" s="135">
        <v>0</v>
      </c>
      <c r="L38" s="104">
        <v>1</v>
      </c>
      <c r="M38" s="103">
        <v>0</v>
      </c>
      <c r="N38" s="74">
        <v>1</v>
      </c>
      <c r="O38" s="74">
        <v>1</v>
      </c>
      <c r="P38" s="99">
        <v>0.28181427692057592</v>
      </c>
      <c r="Q38" s="102">
        <v>-3.4327387888811937E-3</v>
      </c>
      <c r="R38" s="101">
        <v>2.1826192587071146E-3</v>
      </c>
      <c r="S38" s="101">
        <v>1.8727919331377092E-2</v>
      </c>
      <c r="T38" s="101">
        <v>2.0168528510713789E-2</v>
      </c>
      <c r="U38" s="101">
        <v>3.5073496248256783E-4</v>
      </c>
      <c r="V38" s="101">
        <v>3.6827171060669625E-4</v>
      </c>
      <c r="W38" s="101">
        <v>-1.3771225415926587E-3</v>
      </c>
      <c r="X38" s="100">
        <v>0</v>
      </c>
      <c r="Y38" s="100">
        <v>1</v>
      </c>
      <c r="Z38" s="100">
        <v>0</v>
      </c>
      <c r="AA38" s="74">
        <v>0</v>
      </c>
      <c r="AB38" s="74">
        <v>1</v>
      </c>
      <c r="AC38" s="74">
        <v>0</v>
      </c>
      <c r="AD38" s="163">
        <v>3.7807399999999998E-2</v>
      </c>
      <c r="AE38" s="163">
        <f t="shared" si="3"/>
        <v>1.4293994947599999E-3</v>
      </c>
      <c r="AL38" s="85" t="s">
        <v>63</v>
      </c>
      <c r="AM38" s="85">
        <v>47</v>
      </c>
      <c r="AN38" s="85">
        <v>46</v>
      </c>
      <c r="AP38" s="85" t="s">
        <v>63</v>
      </c>
      <c r="AQ38" s="85">
        <v>47</v>
      </c>
      <c r="AR38" s="85">
        <v>46</v>
      </c>
      <c r="AS38" s="92"/>
      <c r="AT38" s="74" t="s">
        <v>224</v>
      </c>
      <c r="AU38" s="74">
        <v>79</v>
      </c>
      <c r="AV38" s="101">
        <v>3.9995376118422132E-2</v>
      </c>
      <c r="AW38" s="101">
        <v>6.4297203811814604E-3</v>
      </c>
    </row>
    <row r="39" spans="1:49" x14ac:dyDescent="0.2">
      <c r="A39" s="136">
        <v>38673</v>
      </c>
      <c r="B39" s="115" t="s">
        <v>149</v>
      </c>
      <c r="C39" s="111">
        <v>4.8790164169432049E-2</v>
      </c>
      <c r="D39" s="106">
        <f t="shared" si="2"/>
        <v>3.5001229157669531E-5</v>
      </c>
      <c r="E39" s="102">
        <v>4.7431900686675972E-2</v>
      </c>
      <c r="F39" s="109">
        <v>0.80333333333333334</v>
      </c>
      <c r="G39" s="110">
        <v>11.813030057420567</v>
      </c>
      <c r="H39" s="103">
        <v>3.4339872044851463</v>
      </c>
      <c r="I39" s="109">
        <v>12.702566051985903</v>
      </c>
      <c r="J39" s="166">
        <v>1</v>
      </c>
      <c r="K39" s="135">
        <v>0</v>
      </c>
      <c r="L39" s="104">
        <v>1</v>
      </c>
      <c r="M39" s="103">
        <v>0</v>
      </c>
      <c r="N39" s="74">
        <v>1</v>
      </c>
      <c r="O39" s="74">
        <v>1</v>
      </c>
      <c r="P39" s="99">
        <v>5.9570967935202467E-2</v>
      </c>
      <c r="Q39" s="102">
        <v>1.3582634827560794E-3</v>
      </c>
      <c r="R39" s="101">
        <v>4.6629538808414285E-3</v>
      </c>
      <c r="S39" s="101">
        <v>1.5805388591511021E-2</v>
      </c>
      <c r="T39" s="101">
        <v>1.7021187713934946E-2</v>
      </c>
      <c r="U39" s="101">
        <v>2.4981030852866675E-4</v>
      </c>
      <c r="V39" s="101">
        <v>2.6230082395510009E-4</v>
      </c>
      <c r="W39" s="101">
        <v>-4.4387820155640479E-3</v>
      </c>
      <c r="X39" s="100">
        <v>1</v>
      </c>
      <c r="Y39" s="100">
        <v>0</v>
      </c>
      <c r="Z39" s="100">
        <v>0</v>
      </c>
      <c r="AA39" s="74">
        <v>1</v>
      </c>
      <c r="AB39" s="74">
        <v>0</v>
      </c>
      <c r="AC39" s="74">
        <v>0</v>
      </c>
      <c r="AD39" s="163">
        <v>-3.2056500000000002E-2</v>
      </c>
      <c r="AE39" s="163">
        <f t="shared" si="3"/>
        <v>1.02761919225E-3</v>
      </c>
      <c r="AL39" s="85" t="s">
        <v>54</v>
      </c>
      <c r="AM39" s="85">
        <v>46</v>
      </c>
      <c r="AN39" s="85">
        <v>45</v>
      </c>
      <c r="AP39" s="85" t="s">
        <v>260</v>
      </c>
      <c r="AQ39" s="85">
        <v>6.6669113775077067E-3</v>
      </c>
      <c r="AR39" s="85"/>
      <c r="AS39" s="92"/>
      <c r="AT39" s="88" t="s">
        <v>197</v>
      </c>
      <c r="AU39" s="88"/>
      <c r="AV39" s="88">
        <v>0.52700000000000002</v>
      </c>
      <c r="AW39" s="88">
        <v>0.26700000000000002</v>
      </c>
    </row>
    <row r="40" spans="1:49" x14ac:dyDescent="0.2">
      <c r="A40" s="136">
        <v>38698</v>
      </c>
      <c r="B40" s="115" t="s">
        <v>147</v>
      </c>
      <c r="C40" s="111">
        <v>-0.10536051565782628</v>
      </c>
      <c r="D40" s="106">
        <f t="shared" si="2"/>
        <v>2.1973465852487183E-2</v>
      </c>
      <c r="E40" s="102">
        <v>-9.6388524133903447E-2</v>
      </c>
      <c r="F40" s="109">
        <v>0.5006666666666667</v>
      </c>
      <c r="G40" s="110">
        <v>12.143931248992324</v>
      </c>
      <c r="H40" s="103">
        <v>2.4849066497880004</v>
      </c>
      <c r="I40" s="109">
        <v>12.143931248992324</v>
      </c>
      <c r="J40" s="166">
        <v>0</v>
      </c>
      <c r="K40" s="135">
        <v>1</v>
      </c>
      <c r="L40" s="104">
        <v>1</v>
      </c>
      <c r="M40" s="103">
        <v>0</v>
      </c>
      <c r="N40" s="74">
        <v>1</v>
      </c>
      <c r="O40" s="99">
        <v>0.78260869565217395</v>
      </c>
      <c r="P40" s="99">
        <v>0.11573649848259676</v>
      </c>
      <c r="Q40" s="102">
        <v>-8.9719915239228377E-3</v>
      </c>
      <c r="R40" s="101">
        <v>2.9684640161559478E-3</v>
      </c>
      <c r="S40" s="101">
        <v>9.0710093316883292E-3</v>
      </c>
      <c r="T40" s="101">
        <v>9.7687792802797387E-3</v>
      </c>
      <c r="U40" s="101">
        <v>8.228321029557674E-5</v>
      </c>
      <c r="V40" s="101">
        <v>8.6397370810355586E-5</v>
      </c>
      <c r="W40" s="101">
        <v>3.0917039120856665E-2</v>
      </c>
      <c r="X40" s="100">
        <v>1</v>
      </c>
      <c r="Y40" s="100">
        <v>0</v>
      </c>
      <c r="Z40" s="100">
        <v>0</v>
      </c>
      <c r="AA40" s="74">
        <v>0</v>
      </c>
      <c r="AB40" s="74">
        <v>1</v>
      </c>
      <c r="AC40" s="74">
        <v>0</v>
      </c>
      <c r="AD40" s="163">
        <v>2.7797800000000001E-2</v>
      </c>
      <c r="AE40" s="163">
        <f t="shared" si="3"/>
        <v>7.7271768484000005E-4</v>
      </c>
      <c r="AL40" s="85" t="s">
        <v>195</v>
      </c>
      <c r="AM40" s="85">
        <v>1.6331159446991641</v>
      </c>
      <c r="AN40" s="85"/>
      <c r="AP40" s="85" t="s">
        <v>57</v>
      </c>
      <c r="AQ40" s="85">
        <v>0</v>
      </c>
      <c r="AR40" s="85"/>
      <c r="AS40" s="92"/>
      <c r="AT40" s="74" t="s">
        <v>275</v>
      </c>
      <c r="AU40" s="74">
        <v>47</v>
      </c>
      <c r="AV40" s="101">
        <v>3.7906846608435241E-2</v>
      </c>
      <c r="AW40" s="101">
        <v>4.9724838227416098E-3</v>
      </c>
    </row>
    <row r="41" spans="1:49" x14ac:dyDescent="0.2">
      <c r="A41" s="136">
        <v>38700</v>
      </c>
      <c r="B41" s="115" t="s">
        <v>145</v>
      </c>
      <c r="C41" s="111">
        <v>-1.0050335853501451E-2</v>
      </c>
      <c r="D41" s="106">
        <f t="shared" si="2"/>
        <v>2.8009832619576985E-3</v>
      </c>
      <c r="E41" s="102">
        <v>-1.8292240150114943E-2</v>
      </c>
      <c r="F41" s="109">
        <v>0.65500000000000003</v>
      </c>
      <c r="G41" s="110">
        <v>11.225243392518447</v>
      </c>
      <c r="H41" s="103">
        <v>1.0986122886681098</v>
      </c>
      <c r="I41" s="109">
        <v>12.367638621111563</v>
      </c>
      <c r="J41" s="166">
        <v>1</v>
      </c>
      <c r="K41" s="135">
        <v>0</v>
      </c>
      <c r="L41" s="104">
        <v>1</v>
      </c>
      <c r="M41" s="103">
        <v>0</v>
      </c>
      <c r="N41" s="74">
        <v>1</v>
      </c>
      <c r="O41" s="99">
        <v>0.78260869565217395</v>
      </c>
      <c r="P41" s="99">
        <v>2.383375560583716E-2</v>
      </c>
      <c r="Q41" s="102">
        <v>8.241904296613492E-3</v>
      </c>
      <c r="R41" s="101">
        <v>4.0262894907057102E-3</v>
      </c>
      <c r="S41" s="101">
        <v>8.5406139843626026E-3</v>
      </c>
      <c r="T41" s="101">
        <v>9.1975842908520334E-3</v>
      </c>
      <c r="U41" s="101">
        <v>7.2942087229890053E-5</v>
      </c>
      <c r="V41" s="101">
        <v>7.6589191591384557E-5</v>
      </c>
      <c r="W41" s="101">
        <v>3.003415219649366E-2</v>
      </c>
      <c r="X41" s="100">
        <v>1</v>
      </c>
      <c r="Y41" s="100">
        <v>0</v>
      </c>
      <c r="Z41" s="100">
        <v>0</v>
      </c>
      <c r="AA41" s="74">
        <v>1</v>
      </c>
      <c r="AB41" s="74">
        <v>0</v>
      </c>
      <c r="AC41" s="74">
        <v>0</v>
      </c>
      <c r="AD41" s="163">
        <v>1.9959899999999999E-2</v>
      </c>
      <c r="AE41" s="163">
        <f t="shared" si="3"/>
        <v>3.9839760800999997E-4</v>
      </c>
      <c r="AL41" s="85" t="s">
        <v>259</v>
      </c>
      <c r="AM41" s="85">
        <v>5.1079174245084735E-2</v>
      </c>
      <c r="AN41" s="85"/>
      <c r="AP41" s="85" t="s">
        <v>54</v>
      </c>
      <c r="AQ41" s="85">
        <v>91</v>
      </c>
      <c r="AR41" s="85"/>
      <c r="AS41" s="92"/>
      <c r="AT41" s="74" t="s">
        <v>274</v>
      </c>
      <c r="AU41" s="74">
        <v>46</v>
      </c>
      <c r="AV41" s="101">
        <v>4.6702255772009683E-2</v>
      </c>
      <c r="AW41" s="101">
        <v>8.3880786895661127E-3</v>
      </c>
    </row>
    <row r="42" spans="1:49" ht="17" thickBot="1" x14ac:dyDescent="0.25">
      <c r="A42" s="136">
        <v>38756</v>
      </c>
      <c r="B42" s="115" t="s">
        <v>144</v>
      </c>
      <c r="C42" s="111">
        <v>0.16387210967719493</v>
      </c>
      <c r="D42" s="106">
        <f t="shared" si="2"/>
        <v>1.4640547263301589E-2</v>
      </c>
      <c r="E42" s="102">
        <v>0.1665182527644895</v>
      </c>
      <c r="F42" s="109">
        <v>0.7450236966824646</v>
      </c>
      <c r="G42" s="110">
        <v>12.164303387653867</v>
      </c>
      <c r="H42" s="103">
        <v>3.1354942159291497</v>
      </c>
      <c r="I42" s="109">
        <v>15.396548995876676</v>
      </c>
      <c r="J42" s="166">
        <v>0</v>
      </c>
      <c r="K42" s="135">
        <v>0</v>
      </c>
      <c r="L42" s="104">
        <v>1</v>
      </c>
      <c r="M42" s="103">
        <v>0</v>
      </c>
      <c r="N42" s="74">
        <v>1</v>
      </c>
      <c r="O42" s="99">
        <v>0.56521739130434778</v>
      </c>
      <c r="P42" s="99">
        <v>0.28181427692057592</v>
      </c>
      <c r="Q42" s="102">
        <v>-2.6461430872945918E-3</v>
      </c>
      <c r="R42" s="101">
        <v>1.8442460851273625E-3</v>
      </c>
      <c r="S42" s="101">
        <v>1.2298570725196571E-2</v>
      </c>
      <c r="T42" s="101">
        <v>1.3244614627134768E-2</v>
      </c>
      <c r="U42" s="101">
        <v>1.5125484188266213E-4</v>
      </c>
      <c r="V42" s="101">
        <v>1.5881758397679526E-4</v>
      </c>
      <c r="W42" s="101">
        <v>4.8281389397940321E-2</v>
      </c>
      <c r="X42" s="100">
        <v>0</v>
      </c>
      <c r="Y42" s="100">
        <v>1</v>
      </c>
      <c r="Z42" s="100">
        <v>0</v>
      </c>
      <c r="AA42" s="74">
        <v>0</v>
      </c>
      <c r="AB42" s="74">
        <v>1</v>
      </c>
      <c r="AC42" s="74">
        <v>0</v>
      </c>
      <c r="AD42" s="163">
        <v>7.8633300000000003E-2</v>
      </c>
      <c r="AE42" s="163">
        <f t="shared" si="3"/>
        <v>6.1831958688900006E-3</v>
      </c>
      <c r="AL42" s="84" t="s">
        <v>258</v>
      </c>
      <c r="AM42" s="84">
        <v>1.638260134623778</v>
      </c>
      <c r="AN42" s="84"/>
      <c r="AP42" s="85" t="s">
        <v>51</v>
      </c>
      <c r="AQ42" s="85">
        <v>0.44281048514996463</v>
      </c>
      <c r="AR42" s="85"/>
      <c r="AS42" s="92"/>
      <c r="AT42" s="88" t="s">
        <v>197</v>
      </c>
      <c r="AU42" s="88"/>
      <c r="AV42" s="88">
        <v>0.60599999999999998</v>
      </c>
      <c r="AW42" s="169" t="s">
        <v>278</v>
      </c>
    </row>
    <row r="43" spans="1:49" x14ac:dyDescent="0.2">
      <c r="A43" s="136">
        <v>38792</v>
      </c>
      <c r="B43" s="115" t="s">
        <v>143</v>
      </c>
      <c r="C43" s="111">
        <v>0.10899028370840488</v>
      </c>
      <c r="D43" s="106">
        <f t="shared" si="2"/>
        <v>4.371365549355832E-3</v>
      </c>
      <c r="E43" s="102">
        <v>8.9583505354389442E-2</v>
      </c>
      <c r="F43" s="109">
        <v>0.48121212121212126</v>
      </c>
      <c r="G43" s="110">
        <v>12.013700752882718</v>
      </c>
      <c r="H43" s="103">
        <v>2.4849066497880004</v>
      </c>
      <c r="I43" s="109">
        <v>14.187074114396758</v>
      </c>
      <c r="J43" s="166">
        <v>0</v>
      </c>
      <c r="K43" s="135">
        <v>0</v>
      </c>
      <c r="L43" s="104">
        <v>1</v>
      </c>
      <c r="M43" s="103">
        <v>0</v>
      </c>
      <c r="N43" s="74">
        <v>1</v>
      </c>
      <c r="O43" s="99">
        <v>0.56521739130434778</v>
      </c>
      <c r="P43" s="99">
        <v>5.9570967935202467E-2</v>
      </c>
      <c r="Q43" s="102">
        <v>1.9406778354015438E-2</v>
      </c>
      <c r="R43" s="101">
        <v>3.0653369713518038E-3</v>
      </c>
      <c r="S43" s="101">
        <v>8.2538601361639603E-3</v>
      </c>
      <c r="T43" s="101">
        <v>8.8887724543304184E-3</v>
      </c>
      <c r="U43" s="101">
        <v>6.8126207147356537E-5</v>
      </c>
      <c r="V43" s="101">
        <v>7.1532517504724368E-5</v>
      </c>
      <c r="W43" s="101">
        <v>4.8123306659528513E-2</v>
      </c>
      <c r="X43" s="100">
        <v>0</v>
      </c>
      <c r="Y43" s="100">
        <v>1</v>
      </c>
      <c r="Z43" s="100">
        <v>0</v>
      </c>
      <c r="AA43" s="74">
        <v>0</v>
      </c>
      <c r="AB43" s="74">
        <v>1</v>
      </c>
      <c r="AC43" s="74">
        <v>0</v>
      </c>
      <c r="AD43" s="163">
        <v>6.6260399999999997E-2</v>
      </c>
      <c r="AE43" s="163">
        <f t="shared" si="3"/>
        <v>4.3904406081599996E-3</v>
      </c>
      <c r="AP43" s="85" t="s">
        <v>48</v>
      </c>
      <c r="AQ43" s="85">
        <v>0.32947681949017715</v>
      </c>
      <c r="AR43" s="85"/>
      <c r="AS43" s="92"/>
      <c r="AT43" s="74" t="s">
        <v>215</v>
      </c>
      <c r="AU43" s="74">
        <v>52</v>
      </c>
      <c r="AV43" s="101">
        <v>3.4481144773096856E-2</v>
      </c>
      <c r="AW43" s="101">
        <v>4.9054004016178595E-3</v>
      </c>
    </row>
    <row r="44" spans="1:49" x14ac:dyDescent="0.2">
      <c r="A44" s="107">
        <v>38818</v>
      </c>
      <c r="B44" s="104" t="s">
        <v>142</v>
      </c>
      <c r="C44" s="111">
        <v>0.25851069515150099</v>
      </c>
      <c r="D44" s="106">
        <f t="shared" si="2"/>
        <v>4.6499192703768927E-2</v>
      </c>
      <c r="E44" s="102">
        <v>0.25277097556213018</v>
      </c>
      <c r="F44" s="109">
        <v>0.83000000000000007</v>
      </c>
      <c r="G44" s="110">
        <v>13.081541382884074</v>
      </c>
      <c r="H44" s="103">
        <v>1.791759469228055</v>
      </c>
      <c r="I44" s="109">
        <v>14.187074114396758</v>
      </c>
      <c r="J44" s="166">
        <v>1</v>
      </c>
      <c r="K44" s="103">
        <v>0</v>
      </c>
      <c r="L44" s="104">
        <v>1</v>
      </c>
      <c r="M44" s="103">
        <v>0</v>
      </c>
      <c r="N44" s="74">
        <v>1</v>
      </c>
      <c r="O44" s="99">
        <v>0.47826086956521741</v>
      </c>
      <c r="P44" s="99">
        <v>0.28181427692057592</v>
      </c>
      <c r="Q44" s="102">
        <v>5.7397195893708237E-3</v>
      </c>
      <c r="R44" s="101">
        <v>4.1032161097640536E-3</v>
      </c>
      <c r="S44" s="101">
        <v>8.710596734717968E-3</v>
      </c>
      <c r="T44" s="101">
        <v>9.380642637388581E-3</v>
      </c>
      <c r="U44" s="101">
        <v>7.5874495474879318E-5</v>
      </c>
      <c r="V44" s="101">
        <v>7.9668220248623291E-5</v>
      </c>
      <c r="W44" s="101">
        <v>6.8265505108120614E-2</v>
      </c>
      <c r="X44" s="100">
        <v>0</v>
      </c>
      <c r="Y44" s="100">
        <v>1</v>
      </c>
      <c r="Z44" s="100">
        <v>0</v>
      </c>
      <c r="AA44" s="74">
        <v>0</v>
      </c>
      <c r="AB44" s="74">
        <v>1</v>
      </c>
      <c r="AC44" s="74">
        <v>0</v>
      </c>
      <c r="AD44" s="163">
        <v>9.20985E-2</v>
      </c>
      <c r="AE44" s="163">
        <f t="shared" si="3"/>
        <v>8.4821337022500005E-3</v>
      </c>
      <c r="AP44" s="85" t="s">
        <v>45</v>
      </c>
      <c r="AQ44" s="85">
        <v>1.6617711550616978</v>
      </c>
      <c r="AR44" s="85"/>
      <c r="AS44" s="92"/>
      <c r="AT44" s="74" t="s">
        <v>214</v>
      </c>
      <c r="AU44" s="74">
        <v>41</v>
      </c>
      <c r="AV44" s="101">
        <v>5.2119659217264989E-2</v>
      </c>
      <c r="AW44" s="101">
        <v>8.7672123092657657E-3</v>
      </c>
    </row>
    <row r="45" spans="1:49" x14ac:dyDescent="0.2">
      <c r="A45" s="136">
        <v>38827</v>
      </c>
      <c r="B45" s="115" t="s">
        <v>141</v>
      </c>
      <c r="C45" s="111">
        <v>0.15333401992070234</v>
      </c>
      <c r="D45" s="106">
        <f t="shared" si="2"/>
        <v>1.2201420307837576E-2</v>
      </c>
      <c r="E45" s="102">
        <v>0.18094246139617909</v>
      </c>
      <c r="F45" s="109">
        <v>0.77371428571428569</v>
      </c>
      <c r="G45" s="110">
        <v>10.817275154192165</v>
      </c>
      <c r="H45" s="103">
        <v>2.8332133440562162</v>
      </c>
      <c r="I45" s="109">
        <v>10.817275154192165</v>
      </c>
      <c r="J45" s="166">
        <v>1</v>
      </c>
      <c r="K45" s="135">
        <v>1</v>
      </c>
      <c r="L45" s="104">
        <v>1</v>
      </c>
      <c r="M45" s="103">
        <v>0</v>
      </c>
      <c r="N45" s="74">
        <v>1</v>
      </c>
      <c r="O45" s="99">
        <v>0.47826086956521741</v>
      </c>
      <c r="P45" s="99">
        <v>3.5889166575755468E-4</v>
      </c>
      <c r="Q45" s="102">
        <v>-2.7608441475476749E-2</v>
      </c>
      <c r="R45" s="101">
        <v>4.2561362815122985E-3</v>
      </c>
      <c r="S45" s="101">
        <v>1.0258842387297854E-2</v>
      </c>
      <c r="T45" s="101">
        <v>1.1047984109397689E-2</v>
      </c>
      <c r="U45" s="101">
        <v>1.0524384712741912E-4</v>
      </c>
      <c r="V45" s="101">
        <v>1.1050603948379009E-4</v>
      </c>
      <c r="W45" s="101">
        <v>6.6977275668025513E-2</v>
      </c>
      <c r="X45" s="100">
        <v>1</v>
      </c>
      <c r="Y45" s="100">
        <v>0</v>
      </c>
      <c r="Z45" s="100">
        <v>0</v>
      </c>
      <c r="AA45" s="74">
        <v>1</v>
      </c>
      <c r="AB45" s="74">
        <v>0</v>
      </c>
      <c r="AC45" s="74">
        <v>0</v>
      </c>
      <c r="AD45" s="163">
        <v>7.7499399999999996E-2</v>
      </c>
      <c r="AE45" s="163">
        <f t="shared" si="3"/>
        <v>6.0061570003599992E-3</v>
      </c>
      <c r="AP45" s="85" t="s">
        <v>42</v>
      </c>
      <c r="AQ45" s="85">
        <v>0.65895363898035431</v>
      </c>
      <c r="AR45" s="85"/>
      <c r="AS45" s="92"/>
      <c r="AT45" s="88" t="s">
        <v>197</v>
      </c>
      <c r="AU45" s="88"/>
      <c r="AV45" s="88">
        <v>0.318</v>
      </c>
      <c r="AW45" s="169" t="s">
        <v>277</v>
      </c>
    </row>
    <row r="46" spans="1:49" ht="17" thickBot="1" x14ac:dyDescent="0.25">
      <c r="A46" s="136">
        <v>38828</v>
      </c>
      <c r="B46" s="115" t="s">
        <v>140</v>
      </c>
      <c r="C46" s="111">
        <v>0.20829704319721531</v>
      </c>
      <c r="D46" s="106">
        <f t="shared" si="2"/>
        <v>2.7364789670650903E-2</v>
      </c>
      <c r="E46" s="102">
        <v>0.20640315247703703</v>
      </c>
      <c r="F46" s="109">
        <v>0.14484210526315788</v>
      </c>
      <c r="G46" s="110">
        <v>15.773772677792394</v>
      </c>
      <c r="H46" s="103">
        <v>2.3025850929940459</v>
      </c>
      <c r="I46" s="109">
        <v>17.664380748387153</v>
      </c>
      <c r="J46" s="166">
        <v>1</v>
      </c>
      <c r="K46" s="135">
        <v>1</v>
      </c>
      <c r="L46" s="104">
        <v>1</v>
      </c>
      <c r="M46" s="103">
        <v>0</v>
      </c>
      <c r="N46" s="74">
        <v>1</v>
      </c>
      <c r="O46" s="99">
        <v>0.52173913043478259</v>
      </c>
      <c r="P46" s="99">
        <v>0.28181427692057592</v>
      </c>
      <c r="Q46" s="102">
        <v>1.8938907201782853E-3</v>
      </c>
      <c r="R46" s="101">
        <v>4.4617844922004253E-3</v>
      </c>
      <c r="S46" s="101">
        <v>1.0242442230664693E-2</v>
      </c>
      <c r="T46" s="101">
        <v>1.1030322402254284E-2</v>
      </c>
      <c r="U46" s="101">
        <v>1.0490762284850353E-4</v>
      </c>
      <c r="V46" s="101">
        <v>1.1015300399092871E-4</v>
      </c>
      <c r="W46" s="101">
        <v>7.7153353268507113E-2</v>
      </c>
      <c r="X46" s="100">
        <v>0</v>
      </c>
      <c r="Y46" s="100">
        <v>0</v>
      </c>
      <c r="Z46" s="100">
        <v>1</v>
      </c>
      <c r="AA46" s="74">
        <v>0</v>
      </c>
      <c r="AB46" s="74">
        <v>0</v>
      </c>
      <c r="AC46" s="74">
        <v>1</v>
      </c>
      <c r="AD46" s="163">
        <v>0.1022744</v>
      </c>
      <c r="AE46" s="163">
        <f t="shared" si="3"/>
        <v>1.0460052895360001E-2</v>
      </c>
      <c r="AP46" s="84" t="s">
        <v>39</v>
      </c>
      <c r="AQ46" s="84">
        <v>1.9863771544186202</v>
      </c>
      <c r="AR46" s="84"/>
      <c r="AS46" s="92"/>
      <c r="AT46" s="74" t="s">
        <v>271</v>
      </c>
      <c r="AU46" s="74">
        <v>46</v>
      </c>
      <c r="AV46" s="101">
        <v>3.6794863490817918E-2</v>
      </c>
      <c r="AW46" s="101">
        <v>4.949445292275932E-3</v>
      </c>
    </row>
    <row r="47" spans="1:49" x14ac:dyDescent="0.2">
      <c r="A47" s="136">
        <v>38834</v>
      </c>
      <c r="B47" s="115" t="s">
        <v>139</v>
      </c>
      <c r="C47" s="111">
        <v>1.6542600960264681E-3</v>
      </c>
      <c r="D47" s="106">
        <f t="shared" si="2"/>
        <v>1.6990653505495194E-3</v>
      </c>
      <c r="E47" s="102">
        <v>-1.5100438526127235E-2</v>
      </c>
      <c r="F47" s="109">
        <v>0.9043874172185431</v>
      </c>
      <c r="G47" s="110">
        <v>14.457427816275981</v>
      </c>
      <c r="H47" s="103">
        <v>3.1780538303479458</v>
      </c>
      <c r="I47" s="109">
        <v>14.457427816275981</v>
      </c>
      <c r="J47" s="166">
        <v>1</v>
      </c>
      <c r="K47" s="135">
        <v>0</v>
      </c>
      <c r="L47" s="104">
        <v>1</v>
      </c>
      <c r="M47" s="103">
        <v>0</v>
      </c>
      <c r="N47" s="74">
        <v>1</v>
      </c>
      <c r="O47" s="99">
        <v>0.56521739130434778</v>
      </c>
      <c r="P47" s="99">
        <v>0.11573649848259676</v>
      </c>
      <c r="Q47" s="102">
        <v>1.6754698622153702E-2</v>
      </c>
      <c r="R47" s="101">
        <v>2.3077442384029519E-3</v>
      </c>
      <c r="S47" s="101">
        <v>1.1774584625163696E-2</v>
      </c>
      <c r="T47" s="101">
        <v>1.2680321904022442E-2</v>
      </c>
      <c r="U47" s="101">
        <v>1.386408430951413E-4</v>
      </c>
      <c r="V47" s="101">
        <v>1.4557288524989838E-4</v>
      </c>
      <c r="W47" s="101">
        <v>7.1594825266001028E-2</v>
      </c>
      <c r="X47" s="100">
        <v>0</v>
      </c>
      <c r="Y47" s="100">
        <v>1</v>
      </c>
      <c r="Z47" s="100">
        <v>0</v>
      </c>
      <c r="AA47" s="74">
        <v>0</v>
      </c>
      <c r="AB47" s="74">
        <v>0</v>
      </c>
      <c r="AC47" s="74">
        <v>1</v>
      </c>
      <c r="AD47" s="163">
        <v>8.9024800000000001E-2</v>
      </c>
      <c r="AE47" s="163">
        <f t="shared" si="3"/>
        <v>7.9254150150400004E-3</v>
      </c>
      <c r="AG47" s="97"/>
      <c r="AH47" s="96" t="s">
        <v>204</v>
      </c>
      <c r="AI47" s="96" t="s">
        <v>203</v>
      </c>
      <c r="AJ47" s="95" t="s">
        <v>202</v>
      </c>
      <c r="AK47" s="92"/>
      <c r="AL47" s="74" t="s">
        <v>263</v>
      </c>
      <c r="AP47" s="74" t="s">
        <v>262</v>
      </c>
      <c r="AS47" s="92"/>
      <c r="AT47" s="74" t="s">
        <v>270</v>
      </c>
      <c r="AU47" s="74">
        <v>47</v>
      </c>
      <c r="AV47" s="101">
        <v>4.7603443309176097E-2</v>
      </c>
      <c r="AW47" s="101">
        <v>8.3164190486847717E-3</v>
      </c>
    </row>
    <row r="48" spans="1:49" ht="17" thickBot="1" x14ac:dyDescent="0.25">
      <c r="A48" s="136">
        <v>38898</v>
      </c>
      <c r="B48" s="115" t="s">
        <v>138</v>
      </c>
      <c r="C48" s="111">
        <v>-2.1506205220963619E-2</v>
      </c>
      <c r="D48" s="106">
        <f t="shared" si="2"/>
        <v>4.1448083140401765E-3</v>
      </c>
      <c r="E48" s="102">
        <v>-2.4841239323251593E-3</v>
      </c>
      <c r="F48" s="109">
        <v>0.61063829787234036</v>
      </c>
      <c r="G48" s="110">
        <v>13.928848171802846</v>
      </c>
      <c r="H48" s="103">
        <v>2.9444389791664403</v>
      </c>
      <c r="I48" s="109">
        <v>14.914122846632385</v>
      </c>
      <c r="J48" s="166">
        <v>0</v>
      </c>
      <c r="K48" s="135">
        <v>0</v>
      </c>
      <c r="L48" s="104">
        <v>1</v>
      </c>
      <c r="M48" s="103">
        <v>0</v>
      </c>
      <c r="N48" s="74">
        <v>0</v>
      </c>
      <c r="O48" s="99">
        <v>0.34782608695652173</v>
      </c>
      <c r="P48" s="99">
        <v>5.9570967935202467E-2</v>
      </c>
      <c r="Q48" s="102">
        <v>-1.902208128863846E-2</v>
      </c>
      <c r="R48" s="101">
        <v>-7.7912069953285667E-4</v>
      </c>
      <c r="S48" s="101">
        <v>2.4592966018608053E-2</v>
      </c>
      <c r="T48" s="101">
        <v>2.6484732635424058E-2</v>
      </c>
      <c r="U48" s="101">
        <v>6.048139775924105E-4</v>
      </c>
      <c r="V48" s="101">
        <v>6.3505467647203108E-4</v>
      </c>
      <c r="W48" s="101">
        <v>-2.6817068034802393E-2</v>
      </c>
      <c r="X48" s="100">
        <v>0</v>
      </c>
      <c r="Y48" s="100">
        <v>1</v>
      </c>
      <c r="Z48" s="100">
        <v>0</v>
      </c>
      <c r="AA48" s="74">
        <v>0</v>
      </c>
      <c r="AB48" s="74">
        <v>1</v>
      </c>
      <c r="AC48" s="74">
        <v>0</v>
      </c>
      <c r="AD48" s="163">
        <v>6.5782999999999994E-2</v>
      </c>
      <c r="AE48" s="163">
        <f t="shared" si="3"/>
        <v>4.3274030889999988E-3</v>
      </c>
      <c r="AG48" s="93" t="s">
        <v>225</v>
      </c>
      <c r="AH48" s="92">
        <f>COUNT(K2:K15)</f>
        <v>14</v>
      </c>
      <c r="AI48" s="168">
        <v>5.5020774482396555E-2</v>
      </c>
      <c r="AJ48" s="91">
        <v>7.9840865773296976E-3</v>
      </c>
      <c r="AS48" s="92"/>
      <c r="AT48" s="88" t="s">
        <v>197</v>
      </c>
      <c r="AU48" s="88"/>
      <c r="AV48" s="88">
        <v>0.52300000000000002</v>
      </c>
      <c r="AW48" s="169" t="s">
        <v>276</v>
      </c>
    </row>
    <row r="49" spans="1:49" x14ac:dyDescent="0.2">
      <c r="A49" s="136">
        <v>38898</v>
      </c>
      <c r="B49" s="115" t="s">
        <v>137</v>
      </c>
      <c r="C49" s="111">
        <v>-4.7628048989254587E-2</v>
      </c>
      <c r="D49" s="106">
        <f t="shared" si="2"/>
        <v>8.1906173424813773E-3</v>
      </c>
      <c r="E49" s="102">
        <v>-1.2621936837626642E-2</v>
      </c>
      <c r="F49" s="109">
        <v>0.77674418604651163</v>
      </c>
      <c r="G49" s="110">
        <v>12.812544756179287</v>
      </c>
      <c r="H49" s="103">
        <v>3.4657359027997265</v>
      </c>
      <c r="I49" s="109">
        <v>14.987992695198839</v>
      </c>
      <c r="J49" s="166">
        <v>0</v>
      </c>
      <c r="K49" s="135">
        <v>0</v>
      </c>
      <c r="L49" s="104">
        <v>1</v>
      </c>
      <c r="M49" s="103">
        <v>0</v>
      </c>
      <c r="N49" s="74">
        <v>0</v>
      </c>
      <c r="O49" s="99">
        <v>0.34782608695652173</v>
      </c>
      <c r="P49" s="99">
        <v>0.28181427692057592</v>
      </c>
      <c r="Q49" s="102">
        <v>-3.5006112151627945E-2</v>
      </c>
      <c r="R49" s="101">
        <v>-7.7912069953285667E-4</v>
      </c>
      <c r="S49" s="101">
        <v>2.4592966018608053E-2</v>
      </c>
      <c r="T49" s="101">
        <v>2.6484732635424058E-2</v>
      </c>
      <c r="U49" s="101">
        <v>6.048139775924105E-4</v>
      </c>
      <c r="V49" s="101">
        <v>6.3505467647203108E-4</v>
      </c>
      <c r="W49" s="101">
        <v>-2.6817068034802393E-2</v>
      </c>
      <c r="X49" s="100">
        <v>0</v>
      </c>
      <c r="Y49" s="100">
        <v>1</v>
      </c>
      <c r="Z49" s="100">
        <v>0</v>
      </c>
      <c r="AA49" s="74">
        <v>0</v>
      </c>
      <c r="AB49" s="74">
        <v>1</v>
      </c>
      <c r="AC49" s="74">
        <v>0</v>
      </c>
      <c r="AD49" s="163">
        <v>6.2510099999999999E-2</v>
      </c>
      <c r="AE49" s="163">
        <f t="shared" si="3"/>
        <v>3.9075126020100001E-3</v>
      </c>
      <c r="AG49" s="93" t="s">
        <v>224</v>
      </c>
      <c r="AH49" s="92">
        <f>AH22-AH48</f>
        <v>79</v>
      </c>
      <c r="AI49" s="168">
        <v>3.9995376118422132E-2</v>
      </c>
      <c r="AJ49" s="91">
        <v>6.4297203811814604E-3</v>
      </c>
      <c r="AL49" s="90"/>
      <c r="AM49" s="90" t="s">
        <v>72</v>
      </c>
      <c r="AN49" s="90" t="s">
        <v>71</v>
      </c>
      <c r="AP49" s="90"/>
      <c r="AQ49" s="90" t="s">
        <v>72</v>
      </c>
      <c r="AR49" s="90" t="s">
        <v>71</v>
      </c>
      <c r="AT49" s="74" t="s">
        <v>268</v>
      </c>
      <c r="AU49" s="74">
        <v>47</v>
      </c>
      <c r="AV49" s="101">
        <v>4.2439270676051875E-2</v>
      </c>
      <c r="AW49" s="101">
        <v>8.1330849012855137E-3</v>
      </c>
    </row>
    <row r="50" spans="1:49" x14ac:dyDescent="0.2">
      <c r="A50" s="136">
        <v>38903</v>
      </c>
      <c r="B50" s="115" t="s">
        <v>136</v>
      </c>
      <c r="C50" s="111">
        <v>8.9612158689687138E-2</v>
      </c>
      <c r="D50" s="106">
        <f t="shared" si="2"/>
        <v>2.1844573000739426E-3</v>
      </c>
      <c r="E50" s="102">
        <v>8.8477537597293571E-2</v>
      </c>
      <c r="F50" s="109">
        <v>0.64375000000000004</v>
      </c>
      <c r="G50" s="110">
        <v>11.835588506317254</v>
      </c>
      <c r="H50" s="103">
        <v>2.4849066497880004</v>
      </c>
      <c r="I50" s="109">
        <v>13.614201881257582</v>
      </c>
      <c r="J50" s="166">
        <v>1</v>
      </c>
      <c r="K50" s="135">
        <v>1</v>
      </c>
      <c r="L50" s="104">
        <v>1</v>
      </c>
      <c r="M50" s="103">
        <v>0</v>
      </c>
      <c r="N50" s="74">
        <v>1</v>
      </c>
      <c r="O50" s="99">
        <v>0.43478260869565216</v>
      </c>
      <c r="P50" s="99">
        <v>5.9570967935202467E-2</v>
      </c>
      <c r="Q50" s="102">
        <v>1.1346210923935663E-3</v>
      </c>
      <c r="R50" s="101">
        <v>-3.9300611165775509E-4</v>
      </c>
      <c r="S50" s="101">
        <v>2.4010321547227761E-2</v>
      </c>
      <c r="T50" s="101">
        <v>2.5857269358552971E-2</v>
      </c>
      <c r="U50" s="101">
        <v>5.7649554080126976E-4</v>
      </c>
      <c r="V50" s="101">
        <v>6.0532031784133323E-4</v>
      </c>
      <c r="W50" s="101">
        <v>-1.837022383521664E-2</v>
      </c>
      <c r="X50" s="100">
        <v>1</v>
      </c>
      <c r="Y50" s="100">
        <v>0</v>
      </c>
      <c r="Z50" s="100">
        <v>0</v>
      </c>
      <c r="AA50" s="74">
        <v>1</v>
      </c>
      <c r="AB50" s="74">
        <v>0</v>
      </c>
      <c r="AC50" s="74">
        <v>0</v>
      </c>
      <c r="AD50" s="163">
        <v>4.9586400000000003E-2</v>
      </c>
      <c r="AE50" s="163">
        <f t="shared" si="3"/>
        <v>2.4588110649600005E-3</v>
      </c>
      <c r="AG50" s="89" t="s">
        <v>197</v>
      </c>
      <c r="AH50" s="88"/>
      <c r="AI50" s="88">
        <v>0.52700000000000002</v>
      </c>
      <c r="AJ50" s="98">
        <v>0.26700000000000002</v>
      </c>
      <c r="AL50" s="85" t="s">
        <v>21</v>
      </c>
      <c r="AM50" s="85">
        <v>5.5020774482396555E-2</v>
      </c>
      <c r="AN50" s="85">
        <v>3.9995376118422132E-2</v>
      </c>
      <c r="AP50" s="85" t="s">
        <v>21</v>
      </c>
      <c r="AQ50" s="85">
        <v>5.5020774482396555E-2</v>
      </c>
      <c r="AR50" s="85">
        <v>3.9995376118422132E-2</v>
      </c>
      <c r="AT50" s="74" t="s">
        <v>267</v>
      </c>
      <c r="AU50" s="74">
        <v>46</v>
      </c>
      <c r="AV50" s="101">
        <v>4.2071300746401363E-2</v>
      </c>
      <c r="AW50" s="101">
        <v>5.1971363922851035E-3</v>
      </c>
    </row>
    <row r="51" spans="1:49" x14ac:dyDescent="0.2">
      <c r="A51" s="136">
        <v>38985</v>
      </c>
      <c r="B51" s="115" t="s">
        <v>135</v>
      </c>
      <c r="C51" s="111">
        <v>2.0305266160745523E-2</v>
      </c>
      <c r="D51" s="106">
        <f t="shared" si="2"/>
        <v>5.0934686712823145E-4</v>
      </c>
      <c r="E51" s="102">
        <v>1.0266734963442976E-2</v>
      </c>
      <c r="F51" s="109">
        <v>0.50358974358974362</v>
      </c>
      <c r="G51" s="110">
        <v>13.567049198665774</v>
      </c>
      <c r="H51" s="103">
        <v>3.2188758248682006</v>
      </c>
      <c r="I51" s="109">
        <v>15.754252217540975</v>
      </c>
      <c r="J51" s="166">
        <v>0</v>
      </c>
      <c r="K51" s="135">
        <v>0</v>
      </c>
      <c r="L51" s="104">
        <v>1</v>
      </c>
      <c r="M51" s="103">
        <v>0</v>
      </c>
      <c r="N51" s="74">
        <v>0</v>
      </c>
      <c r="O51" s="99">
        <v>0.39130434782608697</v>
      </c>
      <c r="P51" s="99">
        <v>4.0531836058810909E-2</v>
      </c>
      <c r="Q51" s="102">
        <v>1.0038531197302547E-2</v>
      </c>
      <c r="R51" s="101">
        <v>-4.0267980924563462E-3</v>
      </c>
      <c r="S51" s="101">
        <v>1.4420079530446861E-2</v>
      </c>
      <c r="T51" s="101">
        <v>1.552931641740431E-2</v>
      </c>
      <c r="U51" s="101">
        <v>2.0793869366441254E-4</v>
      </c>
      <c r="V51" s="101">
        <v>2.1833562834763318E-4</v>
      </c>
      <c r="W51" s="101">
        <v>-1.8899593011084858E-2</v>
      </c>
      <c r="X51" s="100">
        <v>0</v>
      </c>
      <c r="Y51" s="100">
        <v>0</v>
      </c>
      <c r="Z51" s="100">
        <v>1</v>
      </c>
      <c r="AA51" s="74">
        <v>0</v>
      </c>
      <c r="AB51" s="74">
        <v>1</v>
      </c>
      <c r="AC51" s="74">
        <v>0</v>
      </c>
      <c r="AD51" s="163">
        <v>1.17929E-2</v>
      </c>
      <c r="AE51" s="163">
        <f t="shared" si="3"/>
        <v>1.3907249041E-4</v>
      </c>
      <c r="AL51" s="85" t="s">
        <v>17</v>
      </c>
      <c r="AM51" s="85">
        <v>7.9840865773296976E-3</v>
      </c>
      <c r="AN51" s="85">
        <v>6.4297203811814604E-3</v>
      </c>
      <c r="AP51" s="85" t="s">
        <v>17</v>
      </c>
      <c r="AQ51" s="85">
        <v>7.9840865773296976E-3</v>
      </c>
      <c r="AR51" s="85">
        <v>6.4297203811814604E-3</v>
      </c>
      <c r="AT51" s="88" t="s">
        <v>197</v>
      </c>
      <c r="AU51" s="88"/>
      <c r="AV51" s="88">
        <v>0.98299999999999998</v>
      </c>
      <c r="AW51" s="169" t="s">
        <v>266</v>
      </c>
    </row>
    <row r="52" spans="1:49" x14ac:dyDescent="0.2">
      <c r="A52" s="136">
        <v>38989</v>
      </c>
      <c r="B52" s="115" t="s">
        <v>134</v>
      </c>
      <c r="C52" s="111">
        <v>2.4887715507778883E-2</v>
      </c>
      <c r="D52" s="106">
        <f t="shared" si="2"/>
        <v>3.235057285308746E-4</v>
      </c>
      <c r="E52" s="102">
        <v>1.9925341803532504E-2</v>
      </c>
      <c r="F52" s="109">
        <v>0.60357142857142854</v>
      </c>
      <c r="G52" s="110">
        <v>11.787522297873354</v>
      </c>
      <c r="H52" s="103">
        <v>0</v>
      </c>
      <c r="I52" s="109">
        <v>15.379951104467638</v>
      </c>
      <c r="J52" s="166">
        <v>0</v>
      </c>
      <c r="K52" s="135">
        <v>0</v>
      </c>
      <c r="L52" s="104">
        <v>1</v>
      </c>
      <c r="M52" s="103">
        <v>0</v>
      </c>
      <c r="N52" s="74">
        <v>1</v>
      </c>
      <c r="O52" s="99">
        <v>0.47826086956521741</v>
      </c>
      <c r="P52" s="99">
        <v>0.11573649848259676</v>
      </c>
      <c r="Q52" s="102">
        <v>4.9623737042463808E-3</v>
      </c>
      <c r="R52" s="101">
        <v>-1.3386485406647428E-3</v>
      </c>
      <c r="S52" s="101">
        <v>1.621707489661009E-2</v>
      </c>
      <c r="T52" s="101">
        <v>1.7464542196349325E-2</v>
      </c>
      <c r="U52" s="101">
        <v>2.6299351820226115E-4</v>
      </c>
      <c r="V52" s="101">
        <v>2.7614319411237425E-4</v>
      </c>
      <c r="W52" s="101">
        <v>-1.5143196997060029E-2</v>
      </c>
      <c r="X52" s="100">
        <v>0</v>
      </c>
      <c r="Y52" s="100">
        <v>1</v>
      </c>
      <c r="Z52" s="100">
        <v>0</v>
      </c>
      <c r="AA52" s="74">
        <v>1</v>
      </c>
      <c r="AB52" s="74">
        <v>0</v>
      </c>
      <c r="AC52" s="74">
        <v>0</v>
      </c>
      <c r="AD52" s="163">
        <v>4.6919200000000001E-2</v>
      </c>
      <c r="AE52" s="163">
        <f t="shared" si="3"/>
        <v>2.2014113286400001E-3</v>
      </c>
      <c r="AL52" s="85" t="s">
        <v>63</v>
      </c>
      <c r="AM52" s="85">
        <v>14</v>
      </c>
      <c r="AN52" s="85">
        <v>79</v>
      </c>
      <c r="AP52" s="85" t="s">
        <v>63</v>
      </c>
      <c r="AQ52" s="85">
        <v>14</v>
      </c>
      <c r="AR52" s="85">
        <v>79</v>
      </c>
      <c r="AT52" s="74" t="s">
        <v>208</v>
      </c>
      <c r="AU52" s="74">
        <v>47</v>
      </c>
      <c r="AV52" s="101">
        <v>5.4542437006754353E-2</v>
      </c>
      <c r="AW52" s="101">
        <v>6.8128134642810555E-3</v>
      </c>
    </row>
    <row r="53" spans="1:49" x14ac:dyDescent="0.2">
      <c r="A53" s="136">
        <v>39000</v>
      </c>
      <c r="B53" s="115" t="s">
        <v>133</v>
      </c>
      <c r="C53" s="111">
        <v>7.2320661579626078E-2</v>
      </c>
      <c r="D53" s="106">
        <f t="shared" si="2"/>
        <v>8.6710702634248146E-4</v>
      </c>
      <c r="E53" s="102">
        <v>6.2937227090198652E-2</v>
      </c>
      <c r="F53" s="109">
        <v>1.042</v>
      </c>
      <c r="G53" s="110">
        <v>10.937027844460523</v>
      </c>
      <c r="H53" s="103">
        <v>1.6094379124341003</v>
      </c>
      <c r="I53" s="109">
        <v>14.279244574196415</v>
      </c>
      <c r="J53" s="166">
        <v>0</v>
      </c>
      <c r="K53" s="135">
        <v>0</v>
      </c>
      <c r="L53" s="104">
        <v>1</v>
      </c>
      <c r="M53" s="103">
        <v>0</v>
      </c>
      <c r="N53" s="74">
        <v>1</v>
      </c>
      <c r="O53" s="99">
        <v>0.52173913043478259</v>
      </c>
      <c r="P53" s="99">
        <v>2.383375560583716E-2</v>
      </c>
      <c r="Q53" s="102">
        <v>9.3834344894274252E-3</v>
      </c>
      <c r="R53" s="101">
        <v>1.2592116766878042E-3</v>
      </c>
      <c r="S53" s="101">
        <v>1.4514803352705129E-2</v>
      </c>
      <c r="T53" s="101">
        <v>1.5631326687528601E-2</v>
      </c>
      <c r="U53" s="101">
        <v>2.1067951636770006E-4</v>
      </c>
      <c r="V53" s="101">
        <v>2.2121349218608507E-4</v>
      </c>
      <c r="W53" s="101">
        <v>-9.6211375872537769E-3</v>
      </c>
      <c r="X53" s="100">
        <v>0</v>
      </c>
      <c r="Y53" s="100">
        <v>1</v>
      </c>
      <c r="Z53" s="100">
        <v>0</v>
      </c>
      <c r="AA53" s="74">
        <v>1</v>
      </c>
      <c r="AB53" s="74">
        <v>0</v>
      </c>
      <c r="AC53" s="74">
        <v>0</v>
      </c>
      <c r="AD53" s="163">
        <v>3.0758299999999999E-2</v>
      </c>
      <c r="AE53" s="163">
        <f t="shared" si="3"/>
        <v>9.4607301888999988E-4</v>
      </c>
      <c r="AL53" s="85" t="s">
        <v>54</v>
      </c>
      <c r="AM53" s="85">
        <v>13</v>
      </c>
      <c r="AN53" s="85">
        <v>78</v>
      </c>
      <c r="AP53" s="85" t="s">
        <v>260</v>
      </c>
      <c r="AQ53" s="85">
        <v>6.6517726949169229E-3</v>
      </c>
      <c r="AR53" s="85"/>
      <c r="AT53" s="74" t="s">
        <v>207</v>
      </c>
      <c r="AU53" s="74">
        <v>46</v>
      </c>
      <c r="AV53" s="101">
        <v>2.9705022104161892E-2</v>
      </c>
      <c r="AW53" s="101">
        <v>6.2281237866110319E-3</v>
      </c>
    </row>
    <row r="54" spans="1:49" x14ac:dyDescent="0.2">
      <c r="A54" s="136">
        <v>39002</v>
      </c>
      <c r="B54" s="115" t="s">
        <v>132</v>
      </c>
      <c r="C54" s="111">
        <v>6.1875403718087453E-2</v>
      </c>
      <c r="D54" s="106">
        <f t="shared" si="2"/>
        <v>3.610540841433399E-4</v>
      </c>
      <c r="E54" s="102">
        <v>7.4308469902652802E-2</v>
      </c>
      <c r="F54" s="109">
        <v>0.82553191489361699</v>
      </c>
      <c r="G54" s="110">
        <v>11.568833096908524</v>
      </c>
      <c r="H54" s="103">
        <v>1.3862943611198906</v>
      </c>
      <c r="I54" s="109">
        <v>12.899519781099118</v>
      </c>
      <c r="J54" s="166">
        <v>0</v>
      </c>
      <c r="K54" s="135">
        <v>0</v>
      </c>
      <c r="L54" s="104">
        <v>1</v>
      </c>
      <c r="M54" s="103">
        <v>0</v>
      </c>
      <c r="N54" s="74">
        <v>1</v>
      </c>
      <c r="O54" s="99">
        <v>0.56521739130434778</v>
      </c>
      <c r="P54" s="99">
        <v>4.0531836058810909E-2</v>
      </c>
      <c r="Q54" s="102">
        <v>-1.2433066184565354E-2</v>
      </c>
      <c r="R54" s="101">
        <v>9.7438271266314365E-4</v>
      </c>
      <c r="S54" s="101">
        <v>1.4491395592956466E-2</v>
      </c>
      <c r="T54" s="101">
        <v>1.5606118330876193E-2</v>
      </c>
      <c r="U54" s="101">
        <v>2.1000054623155807E-4</v>
      </c>
      <c r="V54" s="101">
        <v>2.2050057354313599E-4</v>
      </c>
      <c r="W54" s="101">
        <v>5.4985399573179924E-3</v>
      </c>
      <c r="X54" s="100">
        <v>1</v>
      </c>
      <c r="Y54" s="100">
        <v>0</v>
      </c>
      <c r="Z54" s="100">
        <v>0</v>
      </c>
      <c r="AA54" s="74">
        <v>1</v>
      </c>
      <c r="AB54" s="74">
        <v>0</v>
      </c>
      <c r="AC54" s="74">
        <v>0</v>
      </c>
      <c r="AD54" s="163">
        <v>4.3743799999999999E-2</v>
      </c>
      <c r="AE54" s="163">
        <f t="shared" si="3"/>
        <v>1.91352003844E-3</v>
      </c>
      <c r="AL54" s="85" t="s">
        <v>195</v>
      </c>
      <c r="AM54" s="85">
        <v>1.2417470906973753</v>
      </c>
      <c r="AN54" s="85"/>
      <c r="AP54" s="85" t="s">
        <v>57</v>
      </c>
      <c r="AQ54" s="85">
        <v>0</v>
      </c>
      <c r="AR54" s="85"/>
      <c r="AT54" s="88" t="s">
        <v>197</v>
      </c>
      <c r="AU54" s="88"/>
      <c r="AV54" s="88">
        <v>0.14000000000000001</v>
      </c>
      <c r="AW54" s="88">
        <v>0.38200000000000001</v>
      </c>
    </row>
    <row r="55" spans="1:49" x14ac:dyDescent="0.2">
      <c r="A55" s="136">
        <v>39029</v>
      </c>
      <c r="B55" s="115" t="s">
        <v>131</v>
      </c>
      <c r="C55" s="111">
        <v>8.4640784121293635E-3</v>
      </c>
      <c r="D55" s="106">
        <f t="shared" si="2"/>
        <v>1.1840413620038534E-3</v>
      </c>
      <c r="E55" s="102">
        <v>6.8646911221430223E-3</v>
      </c>
      <c r="F55" s="109">
        <v>0.432</v>
      </c>
      <c r="G55" s="110">
        <v>12.341040505940658</v>
      </c>
      <c r="H55" s="103">
        <v>3.1780538303479458</v>
      </c>
      <c r="I55" s="109">
        <v>13.308544144524005</v>
      </c>
      <c r="J55" s="166">
        <v>0</v>
      </c>
      <c r="K55" s="135">
        <v>0</v>
      </c>
      <c r="L55" s="104">
        <v>1</v>
      </c>
      <c r="M55" s="103">
        <v>0</v>
      </c>
      <c r="N55" s="74">
        <v>1</v>
      </c>
      <c r="O55" s="99">
        <v>0.43478260869565216</v>
      </c>
      <c r="P55" s="99">
        <v>5.9570967935202467E-2</v>
      </c>
      <c r="Q55" s="102">
        <v>1.5993872899863412E-3</v>
      </c>
      <c r="R55" s="101">
        <v>4.1846974594739808E-3</v>
      </c>
      <c r="S55" s="101">
        <v>9.7313415584902203E-3</v>
      </c>
      <c r="T55" s="101">
        <v>1.0479906293758699E-2</v>
      </c>
      <c r="U55" s="101">
        <v>9.4699008527998873E-5</v>
      </c>
      <c r="V55" s="101">
        <v>9.9433958954398821E-5</v>
      </c>
      <c r="W55" s="101">
        <v>4.3282867169929275E-2</v>
      </c>
      <c r="X55" s="100">
        <v>1</v>
      </c>
      <c r="Y55" s="100">
        <v>0</v>
      </c>
      <c r="Z55" s="100">
        <v>0</v>
      </c>
      <c r="AA55" s="74">
        <v>0</v>
      </c>
      <c r="AB55" s="74">
        <v>1</v>
      </c>
      <c r="AC55" s="74">
        <v>0</v>
      </c>
      <c r="AD55" s="163">
        <v>6.4947500000000005E-2</v>
      </c>
      <c r="AE55" s="163">
        <f t="shared" si="3"/>
        <v>4.218177756250001E-3</v>
      </c>
      <c r="AL55" s="85" t="s">
        <v>259</v>
      </c>
      <c r="AM55" s="85">
        <v>0.267132477903256</v>
      </c>
      <c r="AN55" s="85"/>
      <c r="AP55" s="85" t="s">
        <v>54</v>
      </c>
      <c r="AQ55" s="85">
        <v>91</v>
      </c>
      <c r="AR55" s="85"/>
      <c r="AT55" s="74" t="s">
        <v>206</v>
      </c>
      <c r="AU55" s="74">
        <v>47</v>
      </c>
      <c r="AV55" s="101">
        <v>4.1013118033339589E-2</v>
      </c>
      <c r="AW55" s="101">
        <v>4.6865947342065537E-3</v>
      </c>
    </row>
    <row r="56" spans="1:49" ht="17" thickBot="1" x14ac:dyDescent="0.25">
      <c r="A56" s="136">
        <v>39035</v>
      </c>
      <c r="B56" s="115" t="s">
        <v>130</v>
      </c>
      <c r="C56" s="111">
        <v>7.6441695499942119E-2</v>
      </c>
      <c r="D56" s="106">
        <f t="shared" si="2"/>
        <v>1.1267914900178438E-3</v>
      </c>
      <c r="E56" s="102">
        <v>7.9622912102657845E-2</v>
      </c>
      <c r="F56" s="109">
        <v>0.93196261682242987</v>
      </c>
      <c r="G56" s="110">
        <v>14.183273798888427</v>
      </c>
      <c r="H56" s="103">
        <v>0</v>
      </c>
      <c r="I56" s="109">
        <v>15.452563637431348</v>
      </c>
      <c r="J56" s="166">
        <v>1</v>
      </c>
      <c r="K56" s="135">
        <v>0</v>
      </c>
      <c r="L56" s="104">
        <v>1</v>
      </c>
      <c r="M56" s="103">
        <v>0</v>
      </c>
      <c r="N56" s="74">
        <v>1</v>
      </c>
      <c r="O56" s="99">
        <v>0.47826086956521741</v>
      </c>
      <c r="P56" s="99">
        <v>5.9570967935202467E-2</v>
      </c>
      <c r="Q56" s="102">
        <v>-3.1812166027157221E-3</v>
      </c>
      <c r="R56" s="101">
        <v>2.734005905919947E-3</v>
      </c>
      <c r="S56" s="101">
        <v>9.3237026423392943E-3</v>
      </c>
      <c r="T56" s="101">
        <v>1.0040910537903855E-2</v>
      </c>
      <c r="U56" s="101">
        <v>8.6931430962764754E-5</v>
      </c>
      <c r="V56" s="101">
        <v>9.1278002510903001E-5</v>
      </c>
      <c r="W56" s="101">
        <v>4.2287668939304329E-2</v>
      </c>
      <c r="X56" s="100">
        <v>0</v>
      </c>
      <c r="Y56" s="100">
        <v>0</v>
      </c>
      <c r="Z56" s="100">
        <v>1</v>
      </c>
      <c r="AA56" s="74">
        <v>0</v>
      </c>
      <c r="AB56" s="74">
        <v>1</v>
      </c>
      <c r="AC56" s="74">
        <v>0</v>
      </c>
      <c r="AD56" s="163">
        <v>8.1281000000000006E-2</v>
      </c>
      <c r="AE56" s="163">
        <f t="shared" si="3"/>
        <v>6.6066009610000007E-3</v>
      </c>
      <c r="AL56" s="84" t="s">
        <v>258</v>
      </c>
      <c r="AM56" s="84">
        <v>1.8477633806618896</v>
      </c>
      <c r="AN56" s="84"/>
      <c r="AP56" s="85" t="s">
        <v>51</v>
      </c>
      <c r="AQ56" s="85">
        <v>0.63532125384562887</v>
      </c>
      <c r="AR56" s="85"/>
      <c r="AT56" s="74" t="s">
        <v>205</v>
      </c>
      <c r="AU56" s="74">
        <v>46</v>
      </c>
      <c r="AV56" s="101">
        <v>4.3528456707433494E-2</v>
      </c>
      <c r="AW56" s="101">
        <v>8.7170166441067239E-3</v>
      </c>
    </row>
    <row r="57" spans="1:49" x14ac:dyDescent="0.2">
      <c r="A57" s="136">
        <v>39048</v>
      </c>
      <c r="B57" s="115" t="s">
        <v>129</v>
      </c>
      <c r="C57" s="111">
        <v>-2.7782381012451497E-2</v>
      </c>
      <c r="D57" s="106">
        <f t="shared" si="2"/>
        <v>4.9923214228086415E-3</v>
      </c>
      <c r="E57" s="102">
        <v>-2.1149739144980789E-2</v>
      </c>
      <c r="F57" s="109">
        <v>0.74857142857142855</v>
      </c>
      <c r="G57" s="110">
        <v>13.425795759947341</v>
      </c>
      <c r="H57" s="103">
        <v>1.6094379124341003</v>
      </c>
      <c r="I57" s="109">
        <v>14.626440774180603</v>
      </c>
      <c r="J57" s="166">
        <v>1</v>
      </c>
      <c r="K57" s="135">
        <v>0</v>
      </c>
      <c r="L57" s="104">
        <v>1</v>
      </c>
      <c r="M57" s="103">
        <v>0</v>
      </c>
      <c r="N57" s="74">
        <v>1</v>
      </c>
      <c r="O57" s="99">
        <v>0.52173913043478259</v>
      </c>
      <c r="P57" s="99">
        <v>2.383375560583716E-2</v>
      </c>
      <c r="Q57" s="102">
        <v>-6.6326418674707089E-3</v>
      </c>
      <c r="R57" s="101">
        <v>6.1954168439628588E-4</v>
      </c>
      <c r="S57" s="101">
        <v>1.1406020414594372E-2</v>
      </c>
      <c r="T57" s="101">
        <v>1.22834066003324E-2</v>
      </c>
      <c r="U57" s="101">
        <v>1.3009730169814357E-4</v>
      </c>
      <c r="V57" s="101">
        <v>1.3660216678305077E-4</v>
      </c>
      <c r="W57" s="101">
        <v>3.9640483612993084E-2</v>
      </c>
      <c r="X57" s="100">
        <v>0</v>
      </c>
      <c r="Y57" s="100">
        <v>1</v>
      </c>
      <c r="Z57" s="100">
        <v>0</v>
      </c>
      <c r="AA57" s="74">
        <v>0</v>
      </c>
      <c r="AB57" s="74">
        <v>1</v>
      </c>
      <c r="AC57" s="74">
        <v>0</v>
      </c>
      <c r="AD57" s="163">
        <v>6.2222100000000002E-2</v>
      </c>
      <c r="AE57" s="163">
        <f t="shared" si="3"/>
        <v>3.8715897284100002E-3</v>
      </c>
      <c r="AP57" s="85" t="s">
        <v>48</v>
      </c>
      <c r="AQ57" s="85">
        <v>0.26340663807209752</v>
      </c>
      <c r="AR57" s="85"/>
      <c r="AT57" s="88" t="s">
        <v>197</v>
      </c>
      <c r="AU57" s="88"/>
      <c r="AV57" s="88">
        <v>0.88300000000000001</v>
      </c>
      <c r="AW57" s="169" t="s">
        <v>264</v>
      </c>
    </row>
    <row r="58" spans="1:49" x14ac:dyDescent="0.2">
      <c r="A58" s="136">
        <v>39051</v>
      </c>
      <c r="B58" s="115" t="s">
        <v>128</v>
      </c>
      <c r="C58" s="111">
        <v>7.4107972153721835E-2</v>
      </c>
      <c r="D58" s="106">
        <f t="shared" si="2"/>
        <v>9.7556223434609171E-4</v>
      </c>
      <c r="E58" s="102">
        <v>8.6731957920756206E-2</v>
      </c>
      <c r="F58" s="109">
        <v>1.5984615384615386</v>
      </c>
      <c r="G58" s="110">
        <v>12.429176196044363</v>
      </c>
      <c r="H58" s="103">
        <v>2.0794415416798357</v>
      </c>
      <c r="I58" s="109">
        <v>13.237868264494173</v>
      </c>
      <c r="J58" s="166">
        <v>0</v>
      </c>
      <c r="K58" s="135">
        <v>0</v>
      </c>
      <c r="L58" s="104">
        <v>1</v>
      </c>
      <c r="M58" s="103">
        <v>0</v>
      </c>
      <c r="N58" s="74">
        <v>1</v>
      </c>
      <c r="O58" s="99">
        <v>0.56521739130434778</v>
      </c>
      <c r="P58" s="99">
        <v>5.9570967935202467E-2</v>
      </c>
      <c r="Q58" s="102">
        <v>-1.2623985767034376E-2</v>
      </c>
      <c r="R58" s="101">
        <v>1.0409513592158498E-3</v>
      </c>
      <c r="S58" s="101">
        <v>1.2098076944676994E-2</v>
      </c>
      <c r="T58" s="101">
        <v>1.3028698248113686E-2</v>
      </c>
      <c r="U58" s="101">
        <v>1.4636346575932504E-4</v>
      </c>
      <c r="V58" s="101">
        <v>1.5368163904729129E-4</v>
      </c>
      <c r="W58" s="101">
        <v>3.3911644849798549E-2</v>
      </c>
      <c r="X58" s="100">
        <v>1</v>
      </c>
      <c r="Y58" s="100">
        <v>0</v>
      </c>
      <c r="Z58" s="100">
        <v>0</v>
      </c>
      <c r="AA58" s="74">
        <v>0</v>
      </c>
      <c r="AB58" s="74">
        <v>1</v>
      </c>
      <c r="AC58" s="74">
        <v>0</v>
      </c>
      <c r="AD58" s="163">
        <v>7.4583300000000005E-2</v>
      </c>
      <c r="AE58" s="163">
        <f t="shared" si="3"/>
        <v>5.5626686388900006E-3</v>
      </c>
      <c r="AP58" s="85" t="s">
        <v>45</v>
      </c>
      <c r="AQ58" s="85">
        <v>1.6617711550616978</v>
      </c>
      <c r="AR58" s="85"/>
      <c r="AT58" s="74" t="s">
        <v>261</v>
      </c>
      <c r="AU58" s="74">
        <v>42</v>
      </c>
      <c r="AV58" s="101">
        <v>4.5912658461089904E-2</v>
      </c>
      <c r="AW58" s="101">
        <v>6.0665930320677628E-3</v>
      </c>
    </row>
    <row r="59" spans="1:49" x14ac:dyDescent="0.2">
      <c r="A59" s="136">
        <v>39064</v>
      </c>
      <c r="B59" s="115" t="s">
        <v>127</v>
      </c>
      <c r="C59" s="111">
        <v>8.4249232444899999E-2</v>
      </c>
      <c r="D59" s="106">
        <f t="shared" si="2"/>
        <v>1.7119114731347961E-3</v>
      </c>
      <c r="E59" s="102">
        <v>7.4088891366676193E-2</v>
      </c>
      <c r="F59" s="109">
        <v>0.65500000000000003</v>
      </c>
      <c r="G59" s="110">
        <v>11.285773892258479</v>
      </c>
      <c r="H59" s="103">
        <v>1.3862943611198906</v>
      </c>
      <c r="I59" s="109">
        <v>11.285773892258479</v>
      </c>
      <c r="J59" s="166">
        <v>0</v>
      </c>
      <c r="K59" s="135">
        <v>0</v>
      </c>
      <c r="L59" s="104">
        <v>1</v>
      </c>
      <c r="M59" s="103">
        <v>0</v>
      </c>
      <c r="N59" s="74">
        <v>1</v>
      </c>
      <c r="O59" s="99">
        <v>0.60869565217391308</v>
      </c>
      <c r="P59" s="99">
        <v>2.383375560583716E-2</v>
      </c>
      <c r="Q59" s="102">
        <v>1.0160341078223801E-2</v>
      </c>
      <c r="R59" s="101">
        <v>1.0278413531864874E-4</v>
      </c>
      <c r="S59" s="101">
        <v>1.0263304231955307E-2</v>
      </c>
      <c r="T59" s="101">
        <v>1.1052789172874946E-2</v>
      </c>
      <c r="U59" s="101">
        <v>1.053354137576717E-4</v>
      </c>
      <c r="V59" s="101">
        <v>1.1060218444555529E-4</v>
      </c>
      <c r="W59" s="101">
        <v>3.4350065896470751E-2</v>
      </c>
      <c r="X59" s="100">
        <v>1</v>
      </c>
      <c r="Y59" s="100">
        <v>0</v>
      </c>
      <c r="Z59" s="100">
        <v>0</v>
      </c>
      <c r="AA59" s="74">
        <v>1</v>
      </c>
      <c r="AB59" s="74">
        <v>0</v>
      </c>
      <c r="AC59" s="74">
        <v>0</v>
      </c>
      <c r="AD59" s="163">
        <v>5.6360899999999998E-2</v>
      </c>
      <c r="AE59" s="163">
        <f t="shared" si="3"/>
        <v>3.17655104881E-3</v>
      </c>
      <c r="AP59" s="85" t="s">
        <v>42</v>
      </c>
      <c r="AQ59" s="85">
        <v>0.52681327614419504</v>
      </c>
      <c r="AR59" s="85"/>
      <c r="AT59" s="74" t="s">
        <v>198</v>
      </c>
      <c r="AU59" s="74">
        <v>51</v>
      </c>
      <c r="AV59" s="101">
        <v>3.9246939230257356E-2</v>
      </c>
      <c r="AW59" s="101">
        <v>7.1648502309298798E-3</v>
      </c>
    </row>
    <row r="60" spans="1:49" ht="17" thickBot="1" x14ac:dyDescent="0.25">
      <c r="A60" s="136">
        <v>39125</v>
      </c>
      <c r="B60" s="115" t="s">
        <v>126</v>
      </c>
      <c r="C60" s="111">
        <v>-3.7740327982847086E-2</v>
      </c>
      <c r="D60" s="106">
        <f t="shared" si="2"/>
        <v>6.4986667328868824E-3</v>
      </c>
      <c r="E60" s="102">
        <v>-3.2253020516672289E-2</v>
      </c>
      <c r="F60" s="109">
        <v>0.57629629629629631</v>
      </c>
      <c r="G60" s="110">
        <v>13.987781778904727</v>
      </c>
      <c r="H60" s="103">
        <v>2.5649493574615367</v>
      </c>
      <c r="I60" s="109">
        <v>13.987781778904727</v>
      </c>
      <c r="J60" s="166">
        <v>0</v>
      </c>
      <c r="K60" s="135">
        <v>0</v>
      </c>
      <c r="L60" s="104">
        <v>1</v>
      </c>
      <c r="M60" s="103">
        <v>0</v>
      </c>
      <c r="N60" s="74">
        <v>1</v>
      </c>
      <c r="O60" s="99">
        <v>0.52173913043478259</v>
      </c>
      <c r="P60" s="99">
        <v>0.28181427692057592</v>
      </c>
      <c r="Q60" s="102">
        <v>-5.4873074661747961E-3</v>
      </c>
      <c r="R60" s="101">
        <v>3.2764408706829279E-3</v>
      </c>
      <c r="S60" s="101">
        <v>9.4085801987807277E-3</v>
      </c>
      <c r="T60" s="101">
        <v>1.0132317137148475E-2</v>
      </c>
      <c r="U60" s="101">
        <v>8.8521381356888791E-5</v>
      </c>
      <c r="V60" s="101">
        <v>9.294745042473324E-5</v>
      </c>
      <c r="W60" s="101">
        <v>5.5251194948945072E-2</v>
      </c>
      <c r="X60" s="100">
        <v>0</v>
      </c>
      <c r="Y60" s="100">
        <v>1</v>
      </c>
      <c r="Z60" s="100">
        <v>0</v>
      </c>
      <c r="AA60" s="74">
        <v>0</v>
      </c>
      <c r="AB60" s="74">
        <v>1</v>
      </c>
      <c r="AC60" s="74">
        <v>0</v>
      </c>
      <c r="AD60" s="163">
        <v>8.2650799999999996E-2</v>
      </c>
      <c r="AE60" s="163">
        <f t="shared" si="3"/>
        <v>6.8311547406399997E-3</v>
      </c>
      <c r="AP60" s="84" t="s">
        <v>39</v>
      </c>
      <c r="AQ60" s="84">
        <v>1.9863771544186202</v>
      </c>
      <c r="AR60" s="84"/>
      <c r="AT60" s="88" t="s">
        <v>197</v>
      </c>
      <c r="AU60" s="88"/>
      <c r="AV60" s="88">
        <v>0.69599999999999995</v>
      </c>
      <c r="AW60" s="88">
        <v>0.29299999999999998</v>
      </c>
    </row>
    <row r="61" spans="1:49" x14ac:dyDescent="0.2">
      <c r="A61" s="136">
        <v>39156</v>
      </c>
      <c r="B61" s="115" t="s">
        <v>125</v>
      </c>
      <c r="C61" s="111">
        <v>7.4901308173117701E-2</v>
      </c>
      <c r="D61" s="106">
        <f t="shared" si="2"/>
        <v>1.0257497175954991E-3</v>
      </c>
      <c r="E61" s="102">
        <v>6.8344008716670734E-2</v>
      </c>
      <c r="F61" s="109">
        <v>0.14592592592592593</v>
      </c>
      <c r="G61" s="110">
        <v>14.879686669311257</v>
      </c>
      <c r="H61" s="103">
        <v>1.0986122886681098</v>
      </c>
      <c r="I61" s="109">
        <v>16.110063479261054</v>
      </c>
      <c r="J61" s="166">
        <v>0</v>
      </c>
      <c r="K61" s="103">
        <v>0</v>
      </c>
      <c r="L61" s="104">
        <v>1</v>
      </c>
      <c r="M61" s="103">
        <v>0</v>
      </c>
      <c r="N61" s="74">
        <v>1</v>
      </c>
      <c r="O61" s="99">
        <v>0.56521739130434778</v>
      </c>
      <c r="P61" s="99">
        <v>0.28181427692057592</v>
      </c>
      <c r="Q61" s="102">
        <v>6.5572994564469609E-3</v>
      </c>
      <c r="R61" s="101">
        <v>-3.6106093204803171E-3</v>
      </c>
      <c r="S61" s="101">
        <v>1.3978034631270555E-2</v>
      </c>
      <c r="T61" s="101">
        <v>1.5053268064445213E-2</v>
      </c>
      <c r="U61" s="101">
        <v>1.9538545215299895E-4</v>
      </c>
      <c r="V61" s="101">
        <v>2.0515472476064891E-4</v>
      </c>
      <c r="W61" s="101">
        <v>-1.119281649055715E-2</v>
      </c>
      <c r="X61" s="100">
        <v>0</v>
      </c>
      <c r="Y61" s="100">
        <v>0</v>
      </c>
      <c r="Z61" s="100">
        <v>1</v>
      </c>
      <c r="AA61" s="74">
        <v>0</v>
      </c>
      <c r="AB61" s="74">
        <v>0</v>
      </c>
      <c r="AC61" s="74">
        <v>1</v>
      </c>
      <c r="AD61" s="163">
        <v>2.3703200000000001E-2</v>
      </c>
      <c r="AE61" s="163">
        <f t="shared" si="3"/>
        <v>5.6184169024000002E-4</v>
      </c>
    </row>
    <row r="62" spans="1:49" x14ac:dyDescent="0.2">
      <c r="A62" s="136">
        <v>39162</v>
      </c>
      <c r="B62" s="115" t="s">
        <v>124</v>
      </c>
      <c r="C62" s="111">
        <v>-3.077165866675366E-2</v>
      </c>
      <c r="D62" s="106">
        <f t="shared" si="2"/>
        <v>5.4236801689367562E-3</v>
      </c>
      <c r="E62" s="102">
        <v>-6.6063524481778206E-3</v>
      </c>
      <c r="F62" s="109">
        <v>0.63</v>
      </c>
      <c r="G62" s="110">
        <v>11.502875129116727</v>
      </c>
      <c r="H62" s="103">
        <v>2.9444389791664403</v>
      </c>
      <c r="I62" s="109">
        <v>12.461644664063721</v>
      </c>
      <c r="J62" s="166">
        <v>0</v>
      </c>
      <c r="K62" s="135">
        <v>0</v>
      </c>
      <c r="L62" s="104">
        <v>1</v>
      </c>
      <c r="M62" s="103">
        <v>0</v>
      </c>
      <c r="N62" s="74">
        <v>1</v>
      </c>
      <c r="O62" s="99">
        <v>0.60869565217391308</v>
      </c>
      <c r="P62" s="99">
        <v>0.28181427692057592</v>
      </c>
      <c r="Q62" s="102">
        <v>-2.4165306218575839E-2</v>
      </c>
      <c r="R62" s="101">
        <v>-3.3792058536333063E-4</v>
      </c>
      <c r="S62" s="101">
        <v>1.4429330195795209E-2</v>
      </c>
      <c r="T62" s="101">
        <v>1.553927867239484E-2</v>
      </c>
      <c r="U62" s="101">
        <v>2.0820556989928742E-4</v>
      </c>
      <c r="V62" s="101">
        <v>2.1861584839425179E-4</v>
      </c>
      <c r="W62" s="101">
        <v>4.2726599099413703E-4</v>
      </c>
      <c r="X62" s="100">
        <v>1</v>
      </c>
      <c r="Y62" s="100">
        <v>0</v>
      </c>
      <c r="Z62" s="100">
        <v>0</v>
      </c>
      <c r="AA62" s="74">
        <v>1</v>
      </c>
      <c r="AB62" s="74">
        <v>0</v>
      </c>
      <c r="AC62" s="74">
        <v>0</v>
      </c>
      <c r="AD62" s="163">
        <v>1.64762E-2</v>
      </c>
      <c r="AE62" s="163">
        <f t="shared" si="3"/>
        <v>2.7146516644E-4</v>
      </c>
      <c r="AG62" s="97"/>
      <c r="AH62" s="96" t="s">
        <v>204</v>
      </c>
      <c r="AI62" s="96" t="s">
        <v>203</v>
      </c>
      <c r="AJ62" s="95" t="s">
        <v>202</v>
      </c>
      <c r="AK62" s="92" t="s">
        <v>19</v>
      </c>
      <c r="AL62" s="74" t="s">
        <v>263</v>
      </c>
      <c r="AP62" s="74" t="s">
        <v>265</v>
      </c>
    </row>
    <row r="63" spans="1:49" ht="17" thickBot="1" x14ac:dyDescent="0.25">
      <c r="A63" s="136">
        <v>39167</v>
      </c>
      <c r="B63" s="115" t="s">
        <v>123</v>
      </c>
      <c r="C63" s="111">
        <v>-6.5957967791797398E-2</v>
      </c>
      <c r="D63" s="106">
        <f t="shared" si="2"/>
        <v>1.1844392969959474E-2</v>
      </c>
      <c r="E63" s="102">
        <v>-7.6471038093523E-2</v>
      </c>
      <c r="F63" s="109">
        <v>0.71170212765957452</v>
      </c>
      <c r="G63" s="110">
        <v>12.429216020844368</v>
      </c>
      <c r="H63" s="103">
        <v>2.3025850929940459</v>
      </c>
      <c r="I63" s="109">
        <v>13.559042874442568</v>
      </c>
      <c r="J63" s="166">
        <v>1</v>
      </c>
      <c r="K63" s="135">
        <v>0</v>
      </c>
      <c r="L63" s="104">
        <v>1</v>
      </c>
      <c r="M63" s="103">
        <v>0</v>
      </c>
      <c r="N63" s="74">
        <v>1</v>
      </c>
      <c r="O63" s="99">
        <v>0.56521739130434778</v>
      </c>
      <c r="P63" s="99">
        <v>0.28181427692057592</v>
      </c>
      <c r="Q63" s="102">
        <v>1.0513070301725607E-2</v>
      </c>
      <c r="R63" s="101">
        <v>-1.3754397700487889E-4</v>
      </c>
      <c r="S63" s="101">
        <v>1.4639172400145097E-2</v>
      </c>
      <c r="T63" s="101">
        <v>1.5765262584771643E-2</v>
      </c>
      <c r="U63" s="101">
        <v>2.1430536856116995E-4</v>
      </c>
      <c r="V63" s="101">
        <v>2.2502063698922846E-4</v>
      </c>
      <c r="W63" s="101">
        <v>1.2450490341689014E-2</v>
      </c>
      <c r="X63" s="100">
        <v>1</v>
      </c>
      <c r="Y63" s="100">
        <v>0</v>
      </c>
      <c r="Z63" s="100">
        <v>0</v>
      </c>
      <c r="AA63" s="74">
        <v>0</v>
      </c>
      <c r="AB63" s="74">
        <v>1</v>
      </c>
      <c r="AC63" s="74">
        <v>0</v>
      </c>
      <c r="AD63" s="163">
        <v>2.7220299999999999E-2</v>
      </c>
      <c r="AE63" s="163">
        <f t="shared" si="3"/>
        <v>7.4094473208999995E-4</v>
      </c>
      <c r="AG63" s="93" t="s">
        <v>275</v>
      </c>
      <c r="AH63" s="92">
        <f>COUNT(F2:F48)</f>
        <v>47</v>
      </c>
      <c r="AI63" s="168">
        <v>3.7906846608435241E-2</v>
      </c>
      <c r="AJ63" s="91">
        <v>4.9724838227416098E-3</v>
      </c>
      <c r="AK63" s="101">
        <f>MEDIAN(F2:F94)</f>
        <v>0.65500000000000003</v>
      </c>
    </row>
    <row r="64" spans="1:49" x14ac:dyDescent="0.2">
      <c r="A64" s="136">
        <v>39170</v>
      </c>
      <c r="B64" s="115" t="s">
        <v>122</v>
      </c>
      <c r="C64" s="111">
        <v>7.4901308173117701E-2</v>
      </c>
      <c r="D64" s="106">
        <f t="shared" si="2"/>
        <v>1.0257497175954991E-3</v>
      </c>
      <c r="E64" s="102">
        <v>6.4206037481066638E-2</v>
      </c>
      <c r="F64" s="109">
        <v>0.74888888888888883</v>
      </c>
      <c r="G64" s="110">
        <v>14.879686669311257</v>
      </c>
      <c r="H64" s="103">
        <v>1.6094379124341003</v>
      </c>
      <c r="I64" s="109">
        <v>16.110063479261054</v>
      </c>
      <c r="J64" s="166">
        <v>1</v>
      </c>
      <c r="K64" s="135">
        <v>0</v>
      </c>
      <c r="L64" s="104">
        <v>1</v>
      </c>
      <c r="M64" s="103">
        <v>0</v>
      </c>
      <c r="N64" s="74">
        <v>1</v>
      </c>
      <c r="O64" s="99">
        <v>0.56521739130434778</v>
      </c>
      <c r="P64" s="99">
        <v>0.1055404654940182</v>
      </c>
      <c r="Q64" s="102">
        <v>1.069527069205106E-2</v>
      </c>
      <c r="R64" s="101">
        <v>2.266746723641242E-3</v>
      </c>
      <c r="S64" s="101">
        <v>1.1176073114516899E-2</v>
      </c>
      <c r="T64" s="101">
        <v>1.2035771046402815E-2</v>
      </c>
      <c r="U64" s="101">
        <v>1.2490461026102748E-4</v>
      </c>
      <c r="V64" s="101">
        <v>1.3114984077407886E-4</v>
      </c>
      <c r="W64" s="101">
        <v>9.6109487562592005E-3</v>
      </c>
      <c r="X64" s="100">
        <v>0</v>
      </c>
      <c r="Y64" s="100">
        <v>0</v>
      </c>
      <c r="Z64" s="100">
        <v>1</v>
      </c>
      <c r="AA64" s="74">
        <v>0</v>
      </c>
      <c r="AB64" s="74">
        <v>0</v>
      </c>
      <c r="AC64" s="74">
        <v>1</v>
      </c>
      <c r="AD64" s="163">
        <v>2.39201E-2</v>
      </c>
      <c r="AE64" s="163">
        <f t="shared" si="3"/>
        <v>5.7217118400999995E-4</v>
      </c>
      <c r="AG64" s="93" t="s">
        <v>274</v>
      </c>
      <c r="AH64" s="92">
        <f>AH22-AH63</f>
        <v>46</v>
      </c>
      <c r="AI64" s="168">
        <v>4.6702255772009683E-2</v>
      </c>
      <c r="AJ64" s="91">
        <v>8.3880786895661127E-3</v>
      </c>
      <c r="AL64" s="90"/>
      <c r="AM64" s="90" t="s">
        <v>72</v>
      </c>
      <c r="AN64" s="90" t="s">
        <v>71</v>
      </c>
      <c r="AP64" s="90"/>
      <c r="AQ64" s="90" t="s">
        <v>72</v>
      </c>
      <c r="AR64" s="90" t="s">
        <v>71</v>
      </c>
    </row>
    <row r="65" spans="1:44" x14ac:dyDescent="0.2">
      <c r="A65" s="136">
        <v>39217</v>
      </c>
      <c r="B65" s="115" t="s">
        <v>121</v>
      </c>
      <c r="C65" s="111">
        <v>6.8992871486951421E-2</v>
      </c>
      <c r="D65" s="106">
        <f t="shared" si="2"/>
        <v>6.8219646615521614E-4</v>
      </c>
      <c r="E65" s="102">
        <v>7.2673246810632683E-2</v>
      </c>
      <c r="F65" s="109">
        <v>0.35357142857142859</v>
      </c>
      <c r="G65" s="110">
        <v>12.99075014393571</v>
      </c>
      <c r="H65" s="103">
        <v>1.0986122886681098</v>
      </c>
      <c r="I65" s="109">
        <v>14.187074114396758</v>
      </c>
      <c r="J65" s="166">
        <v>1</v>
      </c>
      <c r="K65" s="135">
        <v>0</v>
      </c>
      <c r="L65" s="104">
        <v>1</v>
      </c>
      <c r="M65" s="103">
        <v>0</v>
      </c>
      <c r="N65" s="74">
        <v>1</v>
      </c>
      <c r="O65" s="99">
        <v>0.52173913043478259</v>
      </c>
      <c r="P65" s="99">
        <v>0.11573649848259676</v>
      </c>
      <c r="Q65" s="102">
        <v>-3.6803753236812563E-3</v>
      </c>
      <c r="R65" s="101">
        <v>1.2518658674765927E-3</v>
      </c>
      <c r="S65" s="101">
        <v>9.271608804845349E-3</v>
      </c>
      <c r="T65" s="101">
        <v>9.9848094821411437E-3</v>
      </c>
      <c r="U65" s="101">
        <v>8.5962729830085785E-5</v>
      </c>
      <c r="V65" s="101">
        <v>9.0260866321590074E-5</v>
      </c>
      <c r="W65" s="101">
        <v>1.7854574052757578E-2</v>
      </c>
      <c r="X65" s="100">
        <v>0</v>
      </c>
      <c r="Y65" s="100">
        <v>1</v>
      </c>
      <c r="Z65" s="100">
        <v>0</v>
      </c>
      <c r="AA65" s="74">
        <v>0</v>
      </c>
      <c r="AB65" s="74">
        <v>1</v>
      </c>
      <c r="AC65" s="74">
        <v>0</v>
      </c>
      <c r="AD65" s="163">
        <v>2.6666599999999999E-2</v>
      </c>
      <c r="AE65" s="163">
        <f t="shared" si="3"/>
        <v>7.1110755555999991E-4</v>
      </c>
      <c r="AG65" s="89" t="s">
        <v>197</v>
      </c>
      <c r="AH65" s="88"/>
      <c r="AI65" s="88">
        <v>0.60599999999999998</v>
      </c>
      <c r="AJ65" s="160" t="s">
        <v>273</v>
      </c>
      <c r="AL65" s="85" t="s">
        <v>21</v>
      </c>
      <c r="AM65" s="85">
        <v>4.6702255772009683E-2</v>
      </c>
      <c r="AN65" s="85">
        <v>3.7906846608435241E-2</v>
      </c>
      <c r="AP65" s="85" t="s">
        <v>21</v>
      </c>
      <c r="AQ65" s="85">
        <v>4.6702255772009683E-2</v>
      </c>
      <c r="AR65" s="85">
        <v>3.7906846608435241E-2</v>
      </c>
    </row>
    <row r="66" spans="1:44" x14ac:dyDescent="0.2">
      <c r="A66" s="136">
        <v>39223</v>
      </c>
      <c r="B66" s="115" t="s">
        <v>120</v>
      </c>
      <c r="C66" s="111">
        <v>1.656208829897823E-2</v>
      </c>
      <c r="D66" s="106">
        <f t="shared" ref="D66:D94" si="4">(C66-$AH$23)^2</f>
        <v>6.9231567143294818E-4</v>
      </c>
      <c r="E66" s="102">
        <v>-7.1349090706285638E-3</v>
      </c>
      <c r="F66" s="109">
        <v>0.71956521739130441</v>
      </c>
      <c r="G66" s="110">
        <v>13.301346032932768</v>
      </c>
      <c r="H66" s="103">
        <v>2.7080502011022101</v>
      </c>
      <c r="I66" s="109">
        <v>13.301346032932768</v>
      </c>
      <c r="J66" s="166">
        <v>1</v>
      </c>
      <c r="K66" s="135">
        <v>0</v>
      </c>
      <c r="L66" s="104">
        <v>1</v>
      </c>
      <c r="M66" s="103">
        <v>0</v>
      </c>
      <c r="N66" s="74">
        <v>1</v>
      </c>
      <c r="O66" s="99">
        <v>0.52173913043478259</v>
      </c>
      <c r="P66" s="99">
        <v>0.11573649848259676</v>
      </c>
      <c r="Q66" s="102">
        <v>2.3696997369606794E-2</v>
      </c>
      <c r="R66" s="101">
        <v>2.6140145516433864E-3</v>
      </c>
      <c r="S66" s="101">
        <v>9.352054944263808E-3</v>
      </c>
      <c r="T66" s="101">
        <v>1.0071443786130254E-2</v>
      </c>
      <c r="U66" s="101">
        <v>8.7460931680529146E-5</v>
      </c>
      <c r="V66" s="101">
        <v>9.1833978264555611E-5</v>
      </c>
      <c r="W66" s="101">
        <v>3.1592430549852037E-2</v>
      </c>
      <c r="X66" s="100">
        <v>1</v>
      </c>
      <c r="Y66" s="100">
        <v>0</v>
      </c>
      <c r="Z66" s="100">
        <v>0</v>
      </c>
      <c r="AA66" s="74">
        <v>0</v>
      </c>
      <c r="AB66" s="74">
        <v>1</v>
      </c>
      <c r="AC66" s="74">
        <v>0</v>
      </c>
      <c r="AD66" s="163">
        <v>3.24271E-2</v>
      </c>
      <c r="AE66" s="163">
        <f t="shared" ref="AE66:AE94" si="5">AD66^2</f>
        <v>1.0515168144100001E-3</v>
      </c>
      <c r="AL66" s="85" t="s">
        <v>17</v>
      </c>
      <c r="AM66" s="85">
        <v>8.3880786895661127E-3</v>
      </c>
      <c r="AN66" s="85">
        <v>4.9724838227416098E-3</v>
      </c>
      <c r="AP66" s="85" t="s">
        <v>17</v>
      </c>
      <c r="AQ66" s="85">
        <v>8.3880786895661127E-3</v>
      </c>
      <c r="AR66" s="85">
        <v>4.9724838227416098E-3</v>
      </c>
    </row>
    <row r="67" spans="1:44" x14ac:dyDescent="0.2">
      <c r="A67" s="136">
        <v>39366</v>
      </c>
      <c r="B67" s="115" t="s">
        <v>119</v>
      </c>
      <c r="C67" s="111">
        <v>3.4191364748279343E-2</v>
      </c>
      <c r="D67" s="106">
        <f t="shared" si="4"/>
        <v>7.5387816369495051E-5</v>
      </c>
      <c r="E67" s="102">
        <v>4.3179011220253687E-2</v>
      </c>
      <c r="F67" s="109">
        <v>0.1208695652173913</v>
      </c>
      <c r="G67" s="110">
        <v>14.798390207475673</v>
      </c>
      <c r="H67" s="103">
        <v>5.1298987149230735</v>
      </c>
      <c r="I67" s="109">
        <v>14.798390207475673</v>
      </c>
      <c r="J67" s="166">
        <v>1</v>
      </c>
      <c r="K67" s="135">
        <v>0</v>
      </c>
      <c r="L67" s="104">
        <v>1</v>
      </c>
      <c r="M67" s="103">
        <v>0</v>
      </c>
      <c r="N67" s="74">
        <v>0</v>
      </c>
      <c r="O67" s="99">
        <v>0.2608695652173913</v>
      </c>
      <c r="P67" s="99">
        <v>3.7377155109181194E-2</v>
      </c>
      <c r="Q67" s="102">
        <v>-8.9876464719743435E-3</v>
      </c>
      <c r="R67" s="101">
        <v>2.6438324573536905E-3</v>
      </c>
      <c r="S67" s="101">
        <v>1.103383164735823E-2</v>
      </c>
      <c r="T67" s="101">
        <v>1.1882587927924248E-2</v>
      </c>
      <c r="U67" s="101">
        <v>1.2174544082224404E-4</v>
      </c>
      <c r="V67" s="101">
        <v>1.2783271286335624E-4</v>
      </c>
      <c r="W67" s="101">
        <v>4.2218433701470964E-3</v>
      </c>
      <c r="X67" s="100">
        <v>0</v>
      </c>
      <c r="Y67" s="100">
        <v>1</v>
      </c>
      <c r="Z67" s="100">
        <v>0</v>
      </c>
      <c r="AA67" s="74">
        <v>0</v>
      </c>
      <c r="AB67" s="74">
        <v>0</v>
      </c>
      <c r="AC67" s="74">
        <v>1</v>
      </c>
      <c r="AD67" s="163">
        <v>-3.3714000000000001E-3</v>
      </c>
      <c r="AE67" s="163">
        <f t="shared" si="5"/>
        <v>1.1366337960000001E-5</v>
      </c>
      <c r="AL67" s="85" t="s">
        <v>63</v>
      </c>
      <c r="AM67" s="85">
        <v>46</v>
      </c>
      <c r="AN67" s="85">
        <v>47</v>
      </c>
      <c r="AP67" s="85" t="s">
        <v>63</v>
      </c>
      <c r="AQ67" s="85">
        <v>46</v>
      </c>
      <c r="AR67" s="85">
        <v>47</v>
      </c>
    </row>
    <row r="68" spans="1:44" x14ac:dyDescent="0.2">
      <c r="A68" s="136">
        <v>39416</v>
      </c>
      <c r="B68" s="115" t="s">
        <v>118</v>
      </c>
      <c r="C68" s="111">
        <v>-2.2472855852058514E-2</v>
      </c>
      <c r="D68" s="106">
        <f t="shared" si="4"/>
        <v>4.2702090218057496E-3</v>
      </c>
      <c r="E68" s="102">
        <v>-1.2259656842677453E-2</v>
      </c>
      <c r="F68" s="109">
        <v>0.77222222222222225</v>
      </c>
      <c r="G68" s="110">
        <v>12.515467284887604</v>
      </c>
      <c r="H68" s="103">
        <v>4.6913478822291435</v>
      </c>
      <c r="I68" s="109">
        <v>13.554392516638044</v>
      </c>
      <c r="J68" s="166">
        <v>0</v>
      </c>
      <c r="K68" s="135">
        <v>0</v>
      </c>
      <c r="L68" s="104">
        <v>1</v>
      </c>
      <c r="M68" s="103">
        <v>0</v>
      </c>
      <c r="N68" s="74">
        <v>0</v>
      </c>
      <c r="O68" s="99">
        <v>0.21739130434782608</v>
      </c>
      <c r="P68" s="99">
        <v>0.11573649848259676</v>
      </c>
      <c r="Q68" s="102">
        <v>-1.0213199009381061E-2</v>
      </c>
      <c r="R68" s="101">
        <v>-1.3629937410274799E-3</v>
      </c>
      <c r="S68" s="101">
        <v>1.694996162446975E-2</v>
      </c>
      <c r="T68" s="101">
        <v>1.8253804826352037E-2</v>
      </c>
      <c r="U68" s="101">
        <v>2.8730119907099716E-4</v>
      </c>
      <c r="V68" s="101">
        <v>3.01666259024547E-4</v>
      </c>
      <c r="W68" s="101">
        <v>-7.0334855719286172E-3</v>
      </c>
      <c r="X68" s="100">
        <v>1</v>
      </c>
      <c r="Y68" s="100">
        <v>0</v>
      </c>
      <c r="Z68" s="100">
        <v>0</v>
      </c>
      <c r="AA68" s="74">
        <v>0</v>
      </c>
      <c r="AB68" s="74">
        <v>1</v>
      </c>
      <c r="AC68" s="74">
        <v>0</v>
      </c>
      <c r="AD68" s="163">
        <v>3.5842499999999999E-2</v>
      </c>
      <c r="AE68" s="163">
        <f t="shared" si="5"/>
        <v>1.2846848062500001E-3</v>
      </c>
      <c r="AL68" s="85" t="s">
        <v>54</v>
      </c>
      <c r="AM68" s="85">
        <v>45</v>
      </c>
      <c r="AN68" s="85">
        <v>46</v>
      </c>
      <c r="AP68" s="85" t="s">
        <v>57</v>
      </c>
      <c r="AQ68" s="85">
        <v>0</v>
      </c>
      <c r="AR68" s="85"/>
    </row>
    <row r="69" spans="1:44" x14ac:dyDescent="0.2">
      <c r="A69" s="107">
        <v>40263</v>
      </c>
      <c r="B69" s="104" t="s">
        <v>117</v>
      </c>
      <c r="C69" s="111">
        <v>0.10406935989420638</v>
      </c>
      <c r="D69" s="106">
        <f t="shared" si="4"/>
        <v>3.7448744586548654E-3</v>
      </c>
      <c r="E69" s="102">
        <v>0.12530924225767787</v>
      </c>
      <c r="F69" s="109">
        <v>0.47612903225806452</v>
      </c>
      <c r="G69" s="110">
        <v>11.300347599693799</v>
      </c>
      <c r="H69" s="103">
        <v>3.7376696182833684</v>
      </c>
      <c r="I69" s="109">
        <v>11.300347599693799</v>
      </c>
      <c r="J69" s="166">
        <v>1</v>
      </c>
      <c r="K69" s="103">
        <v>0</v>
      </c>
      <c r="L69" s="104">
        <v>1</v>
      </c>
      <c r="M69" s="103">
        <v>0</v>
      </c>
      <c r="N69" s="74">
        <v>0</v>
      </c>
      <c r="O69" s="99">
        <v>4.3478260869565216E-2</v>
      </c>
      <c r="P69" s="99">
        <v>5.8171556077613235E-4</v>
      </c>
      <c r="Q69" s="102">
        <v>-2.1239882363471498E-2</v>
      </c>
      <c r="R69" s="101">
        <v>3.8310070863523788E-3</v>
      </c>
      <c r="S69" s="101">
        <v>1.08161988535245E-2</v>
      </c>
      <c r="T69" s="101">
        <v>1.1648214149949461E-2</v>
      </c>
      <c r="U69" s="101">
        <v>1.169901576389847E-4</v>
      </c>
      <c r="V69" s="101">
        <v>1.2283966552093393E-4</v>
      </c>
      <c r="W69" s="101">
        <v>2.3749800097002182E-2</v>
      </c>
      <c r="X69" s="100">
        <v>1</v>
      </c>
      <c r="Y69" s="100">
        <v>0</v>
      </c>
      <c r="Z69" s="100">
        <v>0</v>
      </c>
      <c r="AA69" s="74">
        <v>1</v>
      </c>
      <c r="AB69" s="74">
        <v>0</v>
      </c>
      <c r="AC69" s="74">
        <v>0</v>
      </c>
      <c r="AD69" s="163">
        <v>4.3928000000000002E-2</v>
      </c>
      <c r="AE69" s="163">
        <f t="shared" si="5"/>
        <v>1.9296691840000001E-3</v>
      </c>
      <c r="AL69" s="85" t="s">
        <v>195</v>
      </c>
      <c r="AM69" s="85">
        <v>1.6868991410697629</v>
      </c>
      <c r="AN69" s="85"/>
      <c r="AP69" s="85" t="s">
        <v>54</v>
      </c>
      <c r="AQ69" s="85">
        <v>85</v>
      </c>
      <c r="AR69" s="85"/>
    </row>
    <row r="70" spans="1:44" x14ac:dyDescent="0.2">
      <c r="A70" s="107">
        <v>40345</v>
      </c>
      <c r="B70" s="104" t="s">
        <v>116</v>
      </c>
      <c r="C70" s="111">
        <v>0.14401376013890477</v>
      </c>
      <c r="D70" s="106">
        <f t="shared" si="4"/>
        <v>1.0229255024503834E-2</v>
      </c>
      <c r="E70" s="102">
        <v>0.14839258741207023</v>
      </c>
      <c r="F70" s="109">
        <v>0.62333333333333341</v>
      </c>
      <c r="G70" s="110">
        <v>9.5451297648383662</v>
      </c>
      <c r="H70" s="103">
        <v>2.7080502011022101</v>
      </c>
      <c r="I70" s="109">
        <v>9.5451297648383662</v>
      </c>
      <c r="J70" s="166">
        <v>1</v>
      </c>
      <c r="K70" s="103">
        <v>0</v>
      </c>
      <c r="L70" s="104">
        <v>1</v>
      </c>
      <c r="M70" s="103">
        <v>0</v>
      </c>
      <c r="N70" s="74">
        <v>0</v>
      </c>
      <c r="O70" s="99">
        <v>0.13043478260869565</v>
      </c>
      <c r="P70" s="99">
        <v>2.9510721225506725E-2</v>
      </c>
      <c r="Q70" s="102">
        <v>-4.3788272731654721E-3</v>
      </c>
      <c r="R70" s="101">
        <v>-1.2178860101898028E-4</v>
      </c>
      <c r="S70" s="101">
        <v>2.2432906209900631E-2</v>
      </c>
      <c r="T70" s="101">
        <v>2.4158514379892984E-2</v>
      </c>
      <c r="U70" s="101">
        <v>5.0323528102219823E-4</v>
      </c>
      <c r="V70" s="101">
        <v>5.2839704507330815E-4</v>
      </c>
      <c r="W70" s="101">
        <v>-1.5718293231891108E-2</v>
      </c>
      <c r="X70" s="100">
        <v>1</v>
      </c>
      <c r="Y70" s="100">
        <v>0</v>
      </c>
      <c r="Z70" s="100">
        <v>0</v>
      </c>
      <c r="AA70" s="74">
        <v>1</v>
      </c>
      <c r="AB70" s="74">
        <v>0</v>
      </c>
      <c r="AC70" s="74">
        <v>0</v>
      </c>
      <c r="AD70" s="163">
        <v>5.0662199999999998E-2</v>
      </c>
      <c r="AE70" s="163">
        <f t="shared" si="5"/>
        <v>2.56665850884E-3</v>
      </c>
      <c r="AL70" s="85" t="s">
        <v>259</v>
      </c>
      <c r="AM70" s="85">
        <v>4.0342172021690929E-2</v>
      </c>
      <c r="AN70" s="85"/>
      <c r="AP70" s="85" t="s">
        <v>51</v>
      </c>
      <c r="AQ70" s="85">
        <v>0.51814217956484154</v>
      </c>
      <c r="AR70" s="85"/>
    </row>
    <row r="71" spans="1:44" ht="17" thickBot="1" x14ac:dyDescent="0.25">
      <c r="A71" s="107">
        <v>40353</v>
      </c>
      <c r="B71" s="104" t="s">
        <v>115</v>
      </c>
      <c r="C71" s="111">
        <v>-6.2192998139168326E-3</v>
      </c>
      <c r="D71" s="106">
        <f t="shared" si="4"/>
        <v>2.4101501724188307E-3</v>
      </c>
      <c r="E71" s="102">
        <v>-3.5564828194723688E-2</v>
      </c>
      <c r="F71" s="109">
        <v>1.0111570247933883</v>
      </c>
      <c r="G71" s="110">
        <v>14.188452474366878</v>
      </c>
      <c r="H71" s="103">
        <v>5.0039463059454592</v>
      </c>
      <c r="I71" s="109">
        <v>14.188452474366878</v>
      </c>
      <c r="J71" s="166">
        <v>1</v>
      </c>
      <c r="K71" s="103">
        <v>0</v>
      </c>
      <c r="L71" s="104">
        <v>1</v>
      </c>
      <c r="M71" s="103">
        <v>0</v>
      </c>
      <c r="N71" s="74">
        <v>0</v>
      </c>
      <c r="O71" s="99">
        <v>0.17391304347826086</v>
      </c>
      <c r="P71" s="99">
        <v>0.11573649848259676</v>
      </c>
      <c r="Q71" s="102">
        <v>2.9345528380806854E-2</v>
      </c>
      <c r="R71" s="101">
        <v>5.2478162562888495E-4</v>
      </c>
      <c r="S71" s="101">
        <v>1.5672480533478111E-2</v>
      </c>
      <c r="T71" s="101">
        <v>1.6878055959130275E-2</v>
      </c>
      <c r="U71" s="101">
        <v>2.4562664607225037E-4</v>
      </c>
      <c r="V71" s="101">
        <v>2.5790797837586289E-4</v>
      </c>
      <c r="W71" s="101">
        <v>-5.2669294269264743E-3</v>
      </c>
      <c r="X71" s="100">
        <v>0</v>
      </c>
      <c r="Y71" s="100">
        <v>1</v>
      </c>
      <c r="Z71" s="100">
        <v>0</v>
      </c>
      <c r="AA71" s="74">
        <v>0</v>
      </c>
      <c r="AB71" s="74">
        <v>1</v>
      </c>
      <c r="AC71" s="74">
        <v>0</v>
      </c>
      <c r="AD71" s="163">
        <v>1.9026399999999999E-2</v>
      </c>
      <c r="AE71" s="163">
        <f t="shared" si="5"/>
        <v>3.6200389695999994E-4</v>
      </c>
      <c r="AL71" s="84" t="s">
        <v>258</v>
      </c>
      <c r="AM71" s="84">
        <v>1.6357332361679715</v>
      </c>
      <c r="AN71" s="84"/>
      <c r="AP71" s="85" t="s">
        <v>48</v>
      </c>
      <c r="AQ71" s="85">
        <v>0.30285259222828464</v>
      </c>
      <c r="AR71" s="85"/>
    </row>
    <row r="72" spans="1:44" x14ac:dyDescent="0.2">
      <c r="A72" s="107">
        <v>40358</v>
      </c>
      <c r="B72" s="104" t="s">
        <v>114</v>
      </c>
      <c r="C72" s="111">
        <v>5.3109825313948332E-2</v>
      </c>
      <c r="D72" s="106">
        <f t="shared" si="4"/>
        <v>1.0477251896390748E-4</v>
      </c>
      <c r="E72" s="102">
        <v>5.6474847944686074E-2</v>
      </c>
      <c r="F72" s="109">
        <v>6.0454545454545455E-2</v>
      </c>
      <c r="G72" s="110">
        <v>14.188452474366878</v>
      </c>
      <c r="H72" s="103">
        <v>2.6390573296152584</v>
      </c>
      <c r="I72" s="109">
        <v>15.104743206241034</v>
      </c>
      <c r="J72" s="166">
        <v>1</v>
      </c>
      <c r="K72" s="103">
        <v>0</v>
      </c>
      <c r="L72" s="104">
        <v>1</v>
      </c>
      <c r="M72" s="103">
        <v>0</v>
      </c>
      <c r="N72" s="74">
        <v>0</v>
      </c>
      <c r="O72" s="99">
        <v>0.21739130434782608</v>
      </c>
      <c r="P72" s="99">
        <v>0.28181427692057592</v>
      </c>
      <c r="Q72" s="102">
        <v>-3.3650226307377394E-3</v>
      </c>
      <c r="R72" s="101">
        <v>-2.4922631065859581E-3</v>
      </c>
      <c r="S72" s="101">
        <v>1.9034798072324027E-2</v>
      </c>
      <c r="T72" s="101">
        <v>2.0499013308656645E-2</v>
      </c>
      <c r="U72" s="101">
        <v>3.6232353765415048E-4</v>
      </c>
      <c r="V72" s="101">
        <v>3.8043971453685801E-4</v>
      </c>
      <c r="W72" s="101">
        <v>-3.8387033647402043E-2</v>
      </c>
      <c r="X72" s="100">
        <v>0</v>
      </c>
      <c r="Y72" s="100">
        <v>1</v>
      </c>
      <c r="Z72" s="100">
        <v>0</v>
      </c>
      <c r="AA72" s="74">
        <v>0</v>
      </c>
      <c r="AB72" s="74">
        <v>1</v>
      </c>
      <c r="AC72" s="74">
        <v>0</v>
      </c>
      <c r="AD72" s="163">
        <v>3.1185000000000002E-3</v>
      </c>
      <c r="AE72" s="163">
        <f t="shared" si="5"/>
        <v>9.7250422500000015E-6</v>
      </c>
      <c r="AP72" s="85" t="s">
        <v>45</v>
      </c>
      <c r="AQ72" s="85">
        <v>1.6629784997019019</v>
      </c>
      <c r="AR72" s="85"/>
    </row>
    <row r="73" spans="1:44" x14ac:dyDescent="0.2">
      <c r="A73" s="107">
        <v>40473</v>
      </c>
      <c r="B73" s="104" t="s">
        <v>113</v>
      </c>
      <c r="C73" s="111">
        <v>3.7740327982847113E-2</v>
      </c>
      <c r="D73" s="106">
        <f t="shared" si="4"/>
        <v>2.6354388212673256E-5</v>
      </c>
      <c r="E73" s="102">
        <v>4.7354738774244273E-2</v>
      </c>
      <c r="F73" s="109">
        <v>0.67512820512820504</v>
      </c>
      <c r="G73" s="110">
        <v>15.498570610268988</v>
      </c>
      <c r="H73" s="103">
        <v>3.6375861597263857</v>
      </c>
      <c r="I73" s="109">
        <v>15.498570610268988</v>
      </c>
      <c r="J73" s="166">
        <v>1</v>
      </c>
      <c r="K73" s="103">
        <v>0</v>
      </c>
      <c r="L73" s="104">
        <v>1</v>
      </c>
      <c r="M73" s="103">
        <v>0</v>
      </c>
      <c r="N73" s="74">
        <v>0</v>
      </c>
      <c r="O73" s="99">
        <v>0.21739130434782608</v>
      </c>
      <c r="P73" s="99">
        <v>0.28181427692057592</v>
      </c>
      <c r="Q73" s="102">
        <v>-9.6144107913971565E-3</v>
      </c>
      <c r="R73" s="101">
        <v>2.5824277084536282E-3</v>
      </c>
      <c r="S73" s="101">
        <v>7.3514587925377099E-3</v>
      </c>
      <c r="T73" s="101">
        <v>7.9169556227329171E-3</v>
      </c>
      <c r="U73" s="101">
        <v>5.4043946378379997E-5</v>
      </c>
      <c r="V73" s="101">
        <v>5.6746143697299003E-5</v>
      </c>
      <c r="W73" s="101">
        <v>4.8141724833758032E-2</v>
      </c>
      <c r="X73" s="100">
        <v>0</v>
      </c>
      <c r="Y73" s="100">
        <v>0</v>
      </c>
      <c r="Z73" s="100">
        <v>1</v>
      </c>
      <c r="AA73" s="74">
        <v>0</v>
      </c>
      <c r="AB73" s="74">
        <v>0</v>
      </c>
      <c r="AC73" s="74">
        <v>1</v>
      </c>
      <c r="AD73" s="163">
        <v>6.77701E-2</v>
      </c>
      <c r="AE73" s="163">
        <f t="shared" si="5"/>
        <v>4.5927864540100003E-3</v>
      </c>
      <c r="AP73" s="85" t="s">
        <v>42</v>
      </c>
      <c r="AQ73" s="85">
        <v>0.60570518445656929</v>
      </c>
      <c r="AR73" s="85"/>
    </row>
    <row r="74" spans="1:44" ht="17" thickBot="1" x14ac:dyDescent="0.25">
      <c r="A74" s="107">
        <v>40595</v>
      </c>
      <c r="B74" s="104" t="s">
        <v>112</v>
      </c>
      <c r="C74" s="111">
        <v>1.0471299867295437E-2</v>
      </c>
      <c r="D74" s="106">
        <f t="shared" si="4"/>
        <v>1.0499337124741483E-3</v>
      </c>
      <c r="E74" s="102">
        <v>1.5377039898524026E-2</v>
      </c>
      <c r="F74" s="109">
        <v>0.63684210526315788</v>
      </c>
      <c r="G74" s="110">
        <v>15.181040829731437</v>
      </c>
      <c r="H74" s="103">
        <v>1.791759469228055</v>
      </c>
      <c r="I74" s="109">
        <v>15.496338466485048</v>
      </c>
      <c r="J74" s="166">
        <v>0</v>
      </c>
      <c r="K74" s="103">
        <v>0</v>
      </c>
      <c r="L74" s="104">
        <v>1</v>
      </c>
      <c r="M74" s="103">
        <v>0</v>
      </c>
      <c r="N74" s="74">
        <v>0</v>
      </c>
      <c r="O74" s="99">
        <v>0.17391304347826086</v>
      </c>
      <c r="P74" s="99">
        <v>2.9510721225506725E-2</v>
      </c>
      <c r="Q74" s="102">
        <v>-4.9057400312285896E-3</v>
      </c>
      <c r="R74" s="101">
        <v>6.9675497031798151E-4</v>
      </c>
      <c r="S74" s="101">
        <v>9.7371879524779242E-3</v>
      </c>
      <c r="T74" s="101">
        <v>1.0486202410360841E-2</v>
      </c>
      <c r="U74" s="101">
        <v>9.4812829221881237E-5</v>
      </c>
      <c r="V74" s="101">
        <v>9.9553470682975303E-5</v>
      </c>
      <c r="W74" s="101">
        <v>2.3494886335091256E-2</v>
      </c>
      <c r="X74" s="100">
        <v>0</v>
      </c>
      <c r="Y74" s="100">
        <v>0</v>
      </c>
      <c r="Z74" s="100">
        <v>1</v>
      </c>
      <c r="AA74" s="74">
        <v>0</v>
      </c>
      <c r="AB74" s="74">
        <v>0</v>
      </c>
      <c r="AC74" s="74">
        <v>1</v>
      </c>
      <c r="AD74" s="163">
        <v>7.9873799999999995E-2</v>
      </c>
      <c r="AE74" s="163">
        <f t="shared" si="5"/>
        <v>6.3798239264399991E-3</v>
      </c>
      <c r="AP74" s="84" t="s">
        <v>39</v>
      </c>
      <c r="AQ74" s="84">
        <v>1.9882679074772251</v>
      </c>
      <c r="AR74" s="84"/>
    </row>
    <row r="75" spans="1:44" x14ac:dyDescent="0.2">
      <c r="A75" s="107">
        <v>40718</v>
      </c>
      <c r="B75" s="104" t="s">
        <v>111</v>
      </c>
      <c r="C75" s="111">
        <v>9.7699667201706267E-2</v>
      </c>
      <c r="D75" s="106">
        <f t="shared" si="4"/>
        <v>3.00585592182449E-3</v>
      </c>
      <c r="E75" s="102">
        <v>0.10106246826356073</v>
      </c>
      <c r="F75" s="109">
        <v>0.10289473684210526</v>
      </c>
      <c r="G75" s="110">
        <v>13.830379465830392</v>
      </c>
      <c r="H75" s="103">
        <v>4.4308167988433134</v>
      </c>
      <c r="I75" s="109">
        <v>13.830379465830392</v>
      </c>
      <c r="J75" s="166">
        <v>1</v>
      </c>
      <c r="K75" s="103">
        <v>0</v>
      </c>
      <c r="L75" s="104">
        <v>1</v>
      </c>
      <c r="M75" s="103">
        <v>0</v>
      </c>
      <c r="N75" s="74">
        <v>0</v>
      </c>
      <c r="O75" s="99">
        <v>0.13043478260869565</v>
      </c>
      <c r="P75" s="99">
        <v>0.28181427692057592</v>
      </c>
      <c r="Q75" s="102">
        <v>-3.3628010618544702E-3</v>
      </c>
      <c r="R75" s="101">
        <v>-3.2073014412448597E-3</v>
      </c>
      <c r="S75" s="101">
        <v>1.270433545793208E-2</v>
      </c>
      <c r="T75" s="101">
        <v>1.3681592031619163E-2</v>
      </c>
      <c r="U75" s="101">
        <v>1.6140013942767033E-4</v>
      </c>
      <c r="V75" s="101">
        <v>1.6947014639905387E-4</v>
      </c>
      <c r="W75" s="101">
        <v>-3.1445897274327762E-2</v>
      </c>
      <c r="X75" s="100">
        <v>0</v>
      </c>
      <c r="Y75" s="100">
        <v>1</v>
      </c>
      <c r="Z75" s="100">
        <v>0</v>
      </c>
      <c r="AA75" s="74">
        <v>0</v>
      </c>
      <c r="AB75" s="74">
        <v>1</v>
      </c>
      <c r="AC75" s="74">
        <v>0</v>
      </c>
      <c r="AD75" s="163">
        <v>-3.0123400000000002E-2</v>
      </c>
      <c r="AE75" s="163">
        <f t="shared" si="5"/>
        <v>9.0741922756000005E-4</v>
      </c>
    </row>
    <row r="76" spans="1:44" x14ac:dyDescent="0.2">
      <c r="A76" s="107">
        <v>41071</v>
      </c>
      <c r="B76" s="104" t="s">
        <v>110</v>
      </c>
      <c r="C76" s="111">
        <v>-5.1293294387550578E-2</v>
      </c>
      <c r="D76" s="106">
        <f t="shared" si="4"/>
        <v>8.8674756605876866E-3</v>
      </c>
      <c r="E76" s="102">
        <v>-5.0983127201625247E-2</v>
      </c>
      <c r="F76" s="109">
        <v>0.97249999999999992</v>
      </c>
      <c r="G76" s="110">
        <v>13.145298348686826</v>
      </c>
      <c r="H76" s="103">
        <v>1.3862943611198906</v>
      </c>
      <c r="I76" s="109">
        <v>14.436087045689384</v>
      </c>
      <c r="J76" s="166">
        <v>0</v>
      </c>
      <c r="K76" s="103">
        <v>0</v>
      </c>
      <c r="L76" s="104">
        <v>1</v>
      </c>
      <c r="M76" s="103">
        <v>0</v>
      </c>
      <c r="N76" s="74">
        <v>0</v>
      </c>
      <c r="O76" s="99">
        <v>4.3478260869565216E-2</v>
      </c>
      <c r="P76" s="99">
        <v>0.28181427692057592</v>
      </c>
      <c r="Q76" s="102">
        <v>-3.1016718592533126E-4</v>
      </c>
      <c r="R76" s="101">
        <v>-2.0142771872861016E-3</v>
      </c>
      <c r="S76" s="101">
        <v>1.6418846399452854E-2</v>
      </c>
      <c r="T76" s="101">
        <v>1.7681834584026151E-2</v>
      </c>
      <c r="U76" s="101">
        <v>2.6957851708882589E-4</v>
      </c>
      <c r="V76" s="101">
        <v>2.8305744294326721E-4</v>
      </c>
      <c r="W76" s="101">
        <v>-3.6991769354424504E-2</v>
      </c>
      <c r="X76" s="100">
        <v>0</v>
      </c>
      <c r="Y76" s="100">
        <v>1</v>
      </c>
      <c r="Z76" s="100">
        <v>0</v>
      </c>
      <c r="AA76" s="74">
        <v>0</v>
      </c>
      <c r="AB76" s="74">
        <v>1</v>
      </c>
      <c r="AC76" s="74">
        <v>0</v>
      </c>
      <c r="AD76" s="163">
        <v>4.2060899999999998E-2</v>
      </c>
      <c r="AE76" s="163">
        <f t="shared" si="5"/>
        <v>1.7691193088099999E-3</v>
      </c>
      <c r="AG76" s="97"/>
      <c r="AH76" s="96" t="s">
        <v>204</v>
      </c>
      <c r="AI76" s="96" t="s">
        <v>203</v>
      </c>
      <c r="AJ76" s="95" t="s">
        <v>202</v>
      </c>
      <c r="AK76" s="92" t="s">
        <v>19</v>
      </c>
      <c r="AL76" s="74" t="s">
        <v>263</v>
      </c>
      <c r="AP76" s="74" t="s">
        <v>265</v>
      </c>
    </row>
    <row r="77" spans="1:44" ht="17" thickBot="1" x14ac:dyDescent="0.25">
      <c r="A77" s="107">
        <v>41200</v>
      </c>
      <c r="B77" s="104" t="s">
        <v>109</v>
      </c>
      <c r="C77" s="111">
        <v>-1.4388737452099669E-2</v>
      </c>
      <c r="D77" s="106">
        <f t="shared" si="4"/>
        <v>3.2790188677726227E-3</v>
      </c>
      <c r="E77" s="102">
        <v>-1.3467540670020274E-2</v>
      </c>
      <c r="F77" s="109">
        <v>0.82190476190476203</v>
      </c>
      <c r="G77" s="110">
        <v>14.346726871377999</v>
      </c>
      <c r="H77" s="103">
        <v>4.8121843553724171</v>
      </c>
      <c r="I77" s="109">
        <v>14.557447902693651</v>
      </c>
      <c r="J77" s="166">
        <v>0</v>
      </c>
      <c r="K77" s="103">
        <v>0</v>
      </c>
      <c r="L77" s="104">
        <v>1</v>
      </c>
      <c r="M77" s="103">
        <v>0</v>
      </c>
      <c r="N77" s="74">
        <v>0</v>
      </c>
      <c r="O77" s="99">
        <v>8.6956521739130432E-2</v>
      </c>
      <c r="P77" s="99">
        <v>0.28181427692057592</v>
      </c>
      <c r="Q77" s="102">
        <v>-9.2119678207939592E-4</v>
      </c>
      <c r="R77" s="101">
        <v>-2.6996552866735435E-4</v>
      </c>
      <c r="S77" s="101">
        <v>8.9131412177698034E-3</v>
      </c>
      <c r="T77" s="101">
        <v>9.5987674652905572E-3</v>
      </c>
      <c r="U77" s="101">
        <v>7.9444086367906988E-5</v>
      </c>
      <c r="V77" s="101">
        <v>8.3416290686302342E-5</v>
      </c>
      <c r="W77" s="101">
        <v>1.5206595369920526E-2</v>
      </c>
      <c r="X77" s="100">
        <v>0</v>
      </c>
      <c r="Y77" s="100">
        <v>1</v>
      </c>
      <c r="Z77" s="100">
        <v>0</v>
      </c>
      <c r="AA77" s="74">
        <v>0</v>
      </c>
      <c r="AB77" s="74">
        <v>0</v>
      </c>
      <c r="AC77" s="74">
        <v>1</v>
      </c>
      <c r="AD77" s="163">
        <v>4.5635200000000001E-2</v>
      </c>
      <c r="AE77" s="163">
        <f t="shared" si="5"/>
        <v>2.08257147904E-3</v>
      </c>
      <c r="AG77" s="93" t="s">
        <v>215</v>
      </c>
      <c r="AH77" s="92">
        <f>COUNT(H2:H53)</f>
        <v>52</v>
      </c>
      <c r="AI77" s="168">
        <v>3.4481144773096856E-2</v>
      </c>
      <c r="AJ77" s="91">
        <v>4.9054004016178595E-3</v>
      </c>
      <c r="AK77" s="74">
        <f>MEDIAN(H2:H94)</f>
        <v>2.3025850929940459</v>
      </c>
    </row>
    <row r="78" spans="1:44" x14ac:dyDescent="0.2">
      <c r="A78" s="107">
        <v>41353</v>
      </c>
      <c r="B78" s="104" t="s">
        <v>108</v>
      </c>
      <c r="C78" s="111">
        <v>-3.3901551675681457E-2</v>
      </c>
      <c r="D78" s="106">
        <f t="shared" si="4"/>
        <v>5.8944823415440998E-3</v>
      </c>
      <c r="E78" s="102">
        <v>-4.4667051360542241E-2</v>
      </c>
      <c r="F78" s="109">
        <v>3.9722222222222221E-2</v>
      </c>
      <c r="G78" s="110">
        <v>12.304468967386367</v>
      </c>
      <c r="H78" s="103">
        <v>2.7725887222397811</v>
      </c>
      <c r="I78" s="109">
        <v>13.1913855817944</v>
      </c>
      <c r="J78" s="166">
        <v>1</v>
      </c>
      <c r="K78" s="103">
        <v>0</v>
      </c>
      <c r="L78" s="104">
        <v>1</v>
      </c>
      <c r="M78" s="103">
        <v>0</v>
      </c>
      <c r="N78" s="74">
        <v>0</v>
      </c>
      <c r="O78" s="99">
        <v>8.6956521739130432E-2</v>
      </c>
      <c r="P78" s="99">
        <v>2.9510721225506725E-2</v>
      </c>
      <c r="Q78" s="102">
        <v>1.0765499684860782E-2</v>
      </c>
      <c r="R78" s="101">
        <v>9.6158045835866213E-5</v>
      </c>
      <c r="S78" s="101">
        <v>6.142312055280136E-3</v>
      </c>
      <c r="T78" s="101">
        <v>6.6147975979939924E-3</v>
      </c>
      <c r="U78" s="101">
        <v>3.7727997384439686E-5</v>
      </c>
      <c r="V78" s="101">
        <v>3.9614397253661671E-5</v>
      </c>
      <c r="W78" s="101">
        <v>1.732773404356128E-2</v>
      </c>
      <c r="X78" s="100">
        <v>1</v>
      </c>
      <c r="Y78" s="100">
        <v>0</v>
      </c>
      <c r="Z78" s="100">
        <v>0</v>
      </c>
      <c r="AA78" s="74">
        <v>0</v>
      </c>
      <c r="AB78" s="74">
        <v>1</v>
      </c>
      <c r="AC78" s="74">
        <v>0</v>
      </c>
      <c r="AD78" s="163">
        <v>2.9091700000000002E-2</v>
      </c>
      <c r="AE78" s="163">
        <f t="shared" si="5"/>
        <v>8.4632700889000008E-4</v>
      </c>
      <c r="AG78" s="93" t="s">
        <v>214</v>
      </c>
      <c r="AH78" s="92">
        <f>$AH$22-AH77</f>
        <v>41</v>
      </c>
      <c r="AI78" s="168">
        <v>5.2119659217264989E-2</v>
      </c>
      <c r="AJ78" s="167">
        <v>8.7672123092657657E-3</v>
      </c>
      <c r="AL78" s="90"/>
      <c r="AM78" s="90" t="s">
        <v>72</v>
      </c>
      <c r="AN78" s="90" t="s">
        <v>71</v>
      </c>
      <c r="AP78" s="90"/>
      <c r="AQ78" s="90" t="s">
        <v>72</v>
      </c>
      <c r="AR78" s="90" t="s">
        <v>71</v>
      </c>
    </row>
    <row r="79" spans="1:44" x14ac:dyDescent="0.2">
      <c r="A79" s="107">
        <v>41452</v>
      </c>
      <c r="B79" s="104" t="s">
        <v>107</v>
      </c>
      <c r="C79" s="111">
        <v>2.5595547188963723E-2</v>
      </c>
      <c r="D79" s="106">
        <f t="shared" si="4"/>
        <v>2.9854425783808837E-4</v>
      </c>
      <c r="E79" s="102">
        <v>3.2532948589695493E-2</v>
      </c>
      <c r="F79" s="109">
        <v>0.14444444444444443</v>
      </c>
      <c r="G79" s="110">
        <v>13.76634132195619</v>
      </c>
      <c r="H79" s="103">
        <v>1.791759469228055</v>
      </c>
      <c r="I79" s="109">
        <v>15.07680842890948</v>
      </c>
      <c r="J79" s="166">
        <v>0</v>
      </c>
      <c r="K79" s="103">
        <v>0</v>
      </c>
      <c r="L79" s="104">
        <v>1</v>
      </c>
      <c r="M79" s="103">
        <v>0</v>
      </c>
      <c r="N79" s="74">
        <v>0</v>
      </c>
      <c r="O79" s="99">
        <v>8.6956521739130432E-2</v>
      </c>
      <c r="P79" s="99">
        <v>4.0531836058810909E-2</v>
      </c>
      <c r="Q79" s="102">
        <v>-6.9374014007317717E-3</v>
      </c>
      <c r="R79" s="101">
        <v>-2.0904978841005985E-3</v>
      </c>
      <c r="S79" s="101">
        <v>1.0123864915263615E-2</v>
      </c>
      <c r="T79" s="101">
        <v>1.0902623754899277E-2</v>
      </c>
      <c r="U79" s="101">
        <v>1.0249264082250555E-4</v>
      </c>
      <c r="V79" s="101">
        <v>1.0761727286363084E-4</v>
      </c>
      <c r="W79" s="101">
        <v>-1.0789510138265063E-2</v>
      </c>
      <c r="X79" s="100">
        <v>0</v>
      </c>
      <c r="Y79" s="100">
        <v>1</v>
      </c>
      <c r="Z79" s="100">
        <v>0</v>
      </c>
      <c r="AA79" s="74">
        <v>0</v>
      </c>
      <c r="AB79" s="74">
        <v>1</v>
      </c>
      <c r="AC79" s="74">
        <v>0</v>
      </c>
      <c r="AD79" s="163">
        <v>3.6051300000000001E-2</v>
      </c>
      <c r="AE79" s="163">
        <f t="shared" si="5"/>
        <v>1.29969623169E-3</v>
      </c>
      <c r="AG79" s="89" t="s">
        <v>197</v>
      </c>
      <c r="AH79" s="88"/>
      <c r="AI79" s="88">
        <v>0.318</v>
      </c>
      <c r="AJ79" s="160" t="s">
        <v>272</v>
      </c>
      <c r="AL79" s="85" t="s">
        <v>21</v>
      </c>
      <c r="AM79" s="85">
        <v>5.2119659217264989E-2</v>
      </c>
      <c r="AN79" s="85">
        <v>3.4481144773096856E-2</v>
      </c>
      <c r="AP79" s="85" t="s">
        <v>21</v>
      </c>
      <c r="AQ79" s="85">
        <v>5.2119659217264989E-2</v>
      </c>
      <c r="AR79" s="85">
        <v>3.4481144773096856E-2</v>
      </c>
    </row>
    <row r="80" spans="1:44" x14ac:dyDescent="0.2">
      <c r="A80" s="107">
        <v>41543</v>
      </c>
      <c r="B80" s="104" t="s">
        <v>106</v>
      </c>
      <c r="C80" s="111">
        <v>-2.409755157906053E-2</v>
      </c>
      <c r="D80" s="106">
        <f t="shared" si="4"/>
        <v>4.4851861096141619E-3</v>
      </c>
      <c r="E80" s="102">
        <v>-2.1824810350753687E-2</v>
      </c>
      <c r="F80" s="109">
        <v>0.1330952380952381</v>
      </c>
      <c r="G80" s="110">
        <v>14.670776588000654</v>
      </c>
      <c r="H80" s="103">
        <v>2.3978952727983707</v>
      </c>
      <c r="I80" s="109">
        <v>14.670776588000654</v>
      </c>
      <c r="J80" s="166">
        <v>1</v>
      </c>
      <c r="K80" s="103">
        <v>0</v>
      </c>
      <c r="L80" s="104">
        <v>1</v>
      </c>
      <c r="M80" s="103">
        <v>0</v>
      </c>
      <c r="N80" s="74">
        <v>0</v>
      </c>
      <c r="O80" s="99">
        <v>8.6956521739130432E-2</v>
      </c>
      <c r="P80" s="99">
        <v>0.28181427692057592</v>
      </c>
      <c r="Q80" s="102">
        <v>-2.2727412283068435E-3</v>
      </c>
      <c r="R80" s="101">
        <v>8.9838396028159209E-4</v>
      </c>
      <c r="S80" s="101">
        <v>4.5878122346553968E-3</v>
      </c>
      <c r="T80" s="101">
        <v>4.9407208680904268E-3</v>
      </c>
      <c r="U80" s="101">
        <v>2.1048021100453743E-5</v>
      </c>
      <c r="V80" s="101">
        <v>2.2100422155476431E-5</v>
      </c>
      <c r="W80" s="101">
        <v>2.4077146536588701E-2</v>
      </c>
      <c r="X80" s="100">
        <v>0</v>
      </c>
      <c r="Y80" s="100">
        <v>1</v>
      </c>
      <c r="Z80" s="100">
        <v>0</v>
      </c>
      <c r="AA80" s="74">
        <v>0</v>
      </c>
      <c r="AB80" s="74">
        <v>0</v>
      </c>
      <c r="AC80" s="74">
        <v>1</v>
      </c>
      <c r="AD80" s="163">
        <v>4.4257499999999998E-2</v>
      </c>
      <c r="AE80" s="163">
        <f t="shared" si="5"/>
        <v>1.9587263062499998E-3</v>
      </c>
      <c r="AL80" s="85" t="s">
        <v>17</v>
      </c>
      <c r="AM80" s="85">
        <v>8.7672123092657657E-3</v>
      </c>
      <c r="AN80" s="85">
        <v>4.9054004016178595E-3</v>
      </c>
      <c r="AP80" s="85" t="s">
        <v>17</v>
      </c>
      <c r="AQ80" s="85">
        <v>8.7672123092657657E-3</v>
      </c>
      <c r="AR80" s="85">
        <v>4.9054004016178595E-3</v>
      </c>
    </row>
    <row r="81" spans="1:44" x14ac:dyDescent="0.2">
      <c r="A81" s="107">
        <v>41568</v>
      </c>
      <c r="B81" s="104" t="s">
        <v>105</v>
      </c>
      <c r="C81" s="111">
        <v>-1.6807118316381174E-2</v>
      </c>
      <c r="D81" s="106">
        <f t="shared" si="4"/>
        <v>3.5618335564631368E-3</v>
      </c>
      <c r="E81" s="102">
        <v>-7.4302986926797418E-3</v>
      </c>
      <c r="F81" s="109">
        <v>0.62916666666666665</v>
      </c>
      <c r="G81" s="110">
        <v>13.472062043606416</v>
      </c>
      <c r="H81" s="103">
        <v>3.4339872044851463</v>
      </c>
      <c r="I81" s="109">
        <v>14.467835744003965</v>
      </c>
      <c r="J81" s="166">
        <v>0</v>
      </c>
      <c r="K81" s="103">
        <v>0</v>
      </c>
      <c r="L81" s="104">
        <v>1</v>
      </c>
      <c r="M81" s="103">
        <v>0</v>
      </c>
      <c r="N81" s="74">
        <v>0</v>
      </c>
      <c r="O81" s="99">
        <v>0.13043478260869565</v>
      </c>
      <c r="P81" s="99">
        <v>0.28181427692057592</v>
      </c>
      <c r="Q81" s="102">
        <v>-9.3768196237014323E-3</v>
      </c>
      <c r="R81" s="101">
        <v>1.2621170487261374E-3</v>
      </c>
      <c r="S81" s="101">
        <v>7.1555314139323672E-3</v>
      </c>
      <c r="T81" s="101">
        <v>7.7059569073117794E-3</v>
      </c>
      <c r="U81" s="101">
        <v>5.1201629815772939E-5</v>
      </c>
      <c r="V81" s="101">
        <v>5.3761711306561587E-5</v>
      </c>
      <c r="W81" s="101">
        <v>1.7132337469972593E-2</v>
      </c>
      <c r="X81" s="100">
        <v>0</v>
      </c>
      <c r="Y81" s="100">
        <v>1</v>
      </c>
      <c r="Z81" s="100">
        <v>0</v>
      </c>
      <c r="AA81" s="74">
        <v>0</v>
      </c>
      <c r="AB81" s="74">
        <v>1</v>
      </c>
      <c r="AC81" s="74">
        <v>0</v>
      </c>
      <c r="AD81" s="163">
        <v>5.0291299999999997E-2</v>
      </c>
      <c r="AE81" s="163">
        <f t="shared" si="5"/>
        <v>2.5292148556899999E-3</v>
      </c>
      <c r="AL81" s="85" t="s">
        <v>63</v>
      </c>
      <c r="AM81" s="85">
        <v>41</v>
      </c>
      <c r="AN81" s="85">
        <v>52</v>
      </c>
      <c r="AP81" s="85" t="s">
        <v>63</v>
      </c>
      <c r="AQ81" s="85">
        <v>41</v>
      </c>
      <c r="AR81" s="85">
        <v>52</v>
      </c>
    </row>
    <row r="82" spans="1:44" x14ac:dyDescent="0.2">
      <c r="A82" s="107">
        <v>41599</v>
      </c>
      <c r="B82" s="104" t="s">
        <v>104</v>
      </c>
      <c r="C82" s="111">
        <v>4.777647933858585E-2</v>
      </c>
      <c r="D82" s="106">
        <f t="shared" si="4"/>
        <v>2.4034494818594909E-5</v>
      </c>
      <c r="E82" s="102">
        <v>3.9637277470284504E-2</v>
      </c>
      <c r="F82" s="109">
        <v>0.15063829787234043</v>
      </c>
      <c r="G82" s="110">
        <v>15.074724105240803</v>
      </c>
      <c r="H82" s="103">
        <v>4.3567088266895917</v>
      </c>
      <c r="I82" s="109">
        <v>15.741217999702068</v>
      </c>
      <c r="J82" s="166">
        <v>0</v>
      </c>
      <c r="K82" s="103">
        <v>0</v>
      </c>
      <c r="L82" s="104">
        <v>1</v>
      </c>
      <c r="M82" s="103">
        <v>0</v>
      </c>
      <c r="N82" s="74">
        <v>0</v>
      </c>
      <c r="O82" s="99">
        <v>0.17391304347826086</v>
      </c>
      <c r="P82" s="99">
        <v>3.3241426362288627E-2</v>
      </c>
      <c r="Q82" s="102">
        <v>8.1392018683013462E-3</v>
      </c>
      <c r="R82" s="101">
        <v>8.2165013832081232E-4</v>
      </c>
      <c r="S82" s="101">
        <v>7.2289060938515856E-3</v>
      </c>
      <c r="T82" s="101">
        <v>7.7849757933786306E-3</v>
      </c>
      <c r="U82" s="101">
        <v>5.2257083313724583E-5</v>
      </c>
      <c r="V82" s="101">
        <v>5.4869937479410812E-5</v>
      </c>
      <c r="W82" s="101">
        <v>2.6303313588327975E-2</v>
      </c>
      <c r="X82" s="100">
        <v>0</v>
      </c>
      <c r="Y82" s="100">
        <v>0</v>
      </c>
      <c r="Z82" s="100">
        <v>1</v>
      </c>
      <c r="AA82" s="74">
        <v>0</v>
      </c>
      <c r="AB82" s="74">
        <v>0</v>
      </c>
      <c r="AC82" s="74">
        <v>1</v>
      </c>
      <c r="AD82" s="163">
        <v>4.8730900000000001E-2</v>
      </c>
      <c r="AE82" s="163">
        <f t="shared" si="5"/>
        <v>2.3747006148100002E-3</v>
      </c>
      <c r="AL82" s="85" t="s">
        <v>54</v>
      </c>
      <c r="AM82" s="85">
        <v>40</v>
      </c>
      <c r="AN82" s="85">
        <v>51</v>
      </c>
      <c r="AP82" s="85" t="s">
        <v>57</v>
      </c>
      <c r="AQ82" s="85">
        <v>0</v>
      </c>
      <c r="AR82" s="85"/>
    </row>
    <row r="83" spans="1:44" x14ac:dyDescent="0.2">
      <c r="A83" s="107">
        <v>41614</v>
      </c>
      <c r="B83" s="104" t="s">
        <v>103</v>
      </c>
      <c r="C83" s="111">
        <v>-4.3196611445163961E-3</v>
      </c>
      <c r="D83" s="106">
        <f t="shared" si="4"/>
        <v>2.2272398120920995E-3</v>
      </c>
      <c r="E83" s="102">
        <v>-1.0992517380837485E-3</v>
      </c>
      <c r="F83" s="109">
        <v>0.11551724137931035</v>
      </c>
      <c r="G83" s="110">
        <v>11.843667026882457</v>
      </c>
      <c r="H83" s="103">
        <v>2.3025850929940459</v>
      </c>
      <c r="I83" s="109">
        <v>12.728283214162728</v>
      </c>
      <c r="J83" s="166">
        <v>1</v>
      </c>
      <c r="K83" s="103">
        <v>1</v>
      </c>
      <c r="L83" s="104">
        <v>1</v>
      </c>
      <c r="M83" s="103">
        <v>0</v>
      </c>
      <c r="N83" s="74">
        <v>0</v>
      </c>
      <c r="O83" s="99">
        <v>0.21739130434782608</v>
      </c>
      <c r="P83" s="99">
        <v>0.28181427692057592</v>
      </c>
      <c r="Q83" s="102">
        <v>-3.2204094064326476E-3</v>
      </c>
      <c r="R83" s="101">
        <v>-6.4834045537652584E-4</v>
      </c>
      <c r="S83" s="101">
        <v>5.5163888432103224E-3</v>
      </c>
      <c r="T83" s="101">
        <v>5.9407264465341928E-3</v>
      </c>
      <c r="U83" s="101">
        <v>3.0430545869495322E-5</v>
      </c>
      <c r="V83" s="101">
        <v>3.1952073162970089E-5</v>
      </c>
      <c r="W83" s="101">
        <v>1.8107160751170942E-2</v>
      </c>
      <c r="X83" s="100">
        <v>1</v>
      </c>
      <c r="Y83" s="100">
        <v>0</v>
      </c>
      <c r="Z83" s="100">
        <v>0</v>
      </c>
      <c r="AA83" s="74">
        <v>1</v>
      </c>
      <c r="AB83" s="74">
        <v>0</v>
      </c>
      <c r="AC83" s="74">
        <v>0</v>
      </c>
      <c r="AD83" s="163">
        <v>2.4705499999999998E-2</v>
      </c>
      <c r="AE83" s="163">
        <f t="shared" si="5"/>
        <v>6.1036173024999992E-4</v>
      </c>
      <c r="AL83" s="85" t="s">
        <v>195</v>
      </c>
      <c r="AM83" s="85">
        <v>1.7872572249911005</v>
      </c>
      <c r="AN83" s="85"/>
      <c r="AP83" s="85" t="s">
        <v>54</v>
      </c>
      <c r="AQ83" s="85">
        <v>72</v>
      </c>
      <c r="AR83" s="85"/>
    </row>
    <row r="84" spans="1:44" x14ac:dyDescent="0.2">
      <c r="A84" s="107">
        <v>41620</v>
      </c>
      <c r="B84" s="104" t="s">
        <v>102</v>
      </c>
      <c r="C84" s="111">
        <v>-7.168489478612516E-3</v>
      </c>
      <c r="D84" s="106">
        <f t="shared" si="4"/>
        <v>2.5042488020068205E-3</v>
      </c>
      <c r="E84" s="102">
        <v>-8.1399133775943329E-3</v>
      </c>
      <c r="F84" s="109">
        <v>0.73928571428571432</v>
      </c>
      <c r="G84" s="110">
        <v>11.917056350065256</v>
      </c>
      <c r="H84" s="103">
        <v>0.69314718055994529</v>
      </c>
      <c r="I84" s="109">
        <v>13.157170518909734</v>
      </c>
      <c r="J84" s="166">
        <v>1</v>
      </c>
      <c r="K84" s="103">
        <v>0</v>
      </c>
      <c r="L84" s="104">
        <v>1</v>
      </c>
      <c r="M84" s="103">
        <v>0</v>
      </c>
      <c r="N84" s="74">
        <v>0</v>
      </c>
      <c r="O84" s="99">
        <v>0.2608695652173913</v>
      </c>
      <c r="P84" s="99">
        <v>0.28181427692057592</v>
      </c>
      <c r="Q84" s="102">
        <v>9.7142389898181706E-4</v>
      </c>
      <c r="R84" s="101">
        <v>-8.8505394132527685E-4</v>
      </c>
      <c r="S84" s="101">
        <v>5.2621618798132886E-3</v>
      </c>
      <c r="T84" s="101">
        <v>5.666943562875849E-3</v>
      </c>
      <c r="U84" s="101">
        <v>2.7690347649360126E-5</v>
      </c>
      <c r="V84" s="101">
        <v>2.9074865031828133E-5</v>
      </c>
      <c r="W84" s="101">
        <v>1.3143394500081377E-2</v>
      </c>
      <c r="X84" s="100">
        <v>1</v>
      </c>
      <c r="Y84" s="100">
        <v>0</v>
      </c>
      <c r="Z84" s="100">
        <v>0</v>
      </c>
      <c r="AA84" s="74">
        <v>1</v>
      </c>
      <c r="AB84" s="74">
        <v>0</v>
      </c>
      <c r="AC84" s="74">
        <v>0</v>
      </c>
      <c r="AD84" s="163">
        <v>3.6302899999999999E-2</v>
      </c>
      <c r="AE84" s="163">
        <f t="shared" si="5"/>
        <v>1.31790054841E-3</v>
      </c>
      <c r="AL84" s="85" t="s">
        <v>259</v>
      </c>
      <c r="AM84" s="85">
        <v>2.5313493635495746E-2</v>
      </c>
      <c r="AN84" s="85"/>
      <c r="AP84" s="85" t="s">
        <v>51</v>
      </c>
      <c r="AQ84" s="85">
        <v>1.0047719013361582</v>
      </c>
      <c r="AR84" s="85"/>
    </row>
    <row r="85" spans="1:44" ht="17" thickBot="1" x14ac:dyDescent="0.25">
      <c r="A85" s="107">
        <v>41723</v>
      </c>
      <c r="B85" s="104" t="s">
        <v>101</v>
      </c>
      <c r="C85" s="111">
        <v>1.9048194970694411E-2</v>
      </c>
      <c r="D85" s="106">
        <f t="shared" si="4"/>
        <v>5.6766805630104424E-4</v>
      </c>
      <c r="E85" s="102">
        <v>4.4377729235520608E-3</v>
      </c>
      <c r="F85" s="109">
        <v>0.13423076923076924</v>
      </c>
      <c r="G85" s="110">
        <v>14.48333993053993</v>
      </c>
      <c r="H85" s="103">
        <v>0</v>
      </c>
      <c r="I85" s="109">
        <v>14.48333993053993</v>
      </c>
      <c r="J85" s="166">
        <v>1</v>
      </c>
      <c r="K85" s="103">
        <v>0</v>
      </c>
      <c r="L85" s="104">
        <v>1</v>
      </c>
      <c r="M85" s="103">
        <v>0</v>
      </c>
      <c r="N85" s="74">
        <v>0</v>
      </c>
      <c r="O85" s="99">
        <v>0.2608695652173913</v>
      </c>
      <c r="P85" s="99">
        <v>1.3936802878615122E-2</v>
      </c>
      <c r="Q85" s="102">
        <v>1.461042204714235E-2</v>
      </c>
      <c r="R85" s="101">
        <v>3.9768463839208486E-5</v>
      </c>
      <c r="S85" s="101">
        <v>6.810637693434634E-3</v>
      </c>
      <c r="T85" s="101">
        <v>7.3345329006219134E-3</v>
      </c>
      <c r="U85" s="101">
        <v>4.6384785791232628E-5</v>
      </c>
      <c r="V85" s="101">
        <v>4.870402508079426E-5</v>
      </c>
      <c r="W85" s="101">
        <v>5.8469197309372646E-3</v>
      </c>
      <c r="X85" s="100">
        <v>0</v>
      </c>
      <c r="Y85" s="100">
        <v>1</v>
      </c>
      <c r="Z85" s="100">
        <v>0</v>
      </c>
      <c r="AA85" s="74">
        <v>0</v>
      </c>
      <c r="AB85" s="74">
        <v>0</v>
      </c>
      <c r="AC85" s="74">
        <v>1</v>
      </c>
      <c r="AD85" s="163">
        <v>3.3291099999999997E-2</v>
      </c>
      <c r="AE85" s="163">
        <f t="shared" si="5"/>
        <v>1.1082973392099998E-3</v>
      </c>
      <c r="AL85" s="84" t="s">
        <v>258</v>
      </c>
      <c r="AM85" s="84">
        <v>1.6290471720633382</v>
      </c>
      <c r="AN85" s="84"/>
      <c r="AP85" s="85" t="s">
        <v>48</v>
      </c>
      <c r="AQ85" s="85">
        <v>0.15918580582580394</v>
      </c>
      <c r="AR85" s="85"/>
    </row>
    <row r="86" spans="1:44" x14ac:dyDescent="0.2">
      <c r="A86" s="107">
        <v>41725</v>
      </c>
      <c r="B86" s="104" t="s">
        <v>100</v>
      </c>
      <c r="C86" s="111">
        <v>4.8790164169432049E-2</v>
      </c>
      <c r="D86" s="106">
        <f t="shared" si="4"/>
        <v>3.5001229157669531E-5</v>
      </c>
      <c r="E86" s="102">
        <v>5.471112021318731E-2</v>
      </c>
      <c r="F86" s="109">
        <v>0.57999999999999996</v>
      </c>
      <c r="G86" s="110">
        <v>12.125404742462718</v>
      </c>
      <c r="H86" s="103">
        <v>1.3862943611198906</v>
      </c>
      <c r="I86" s="109">
        <v>13.789094711458839</v>
      </c>
      <c r="J86" s="166">
        <v>1</v>
      </c>
      <c r="K86" s="103">
        <v>0</v>
      </c>
      <c r="L86" s="104">
        <v>1</v>
      </c>
      <c r="M86" s="103">
        <v>0</v>
      </c>
      <c r="N86" s="74">
        <v>0</v>
      </c>
      <c r="O86" s="99">
        <v>0.30434782608695654</v>
      </c>
      <c r="P86" s="99">
        <v>4.0531836058810909E-2</v>
      </c>
      <c r="Q86" s="102">
        <v>-5.920956043755264E-3</v>
      </c>
      <c r="R86" s="101">
        <v>6.7244601959231122E-4</v>
      </c>
      <c r="S86" s="101">
        <v>6.7963807236720245E-3</v>
      </c>
      <c r="T86" s="101">
        <v>7.3191792408775647E-3</v>
      </c>
      <c r="U86" s="101">
        <v>4.6190790941100677E-5</v>
      </c>
      <c r="V86" s="101">
        <v>4.8500330488155715E-5</v>
      </c>
      <c r="W86" s="101">
        <v>1.5966086078878703E-2</v>
      </c>
      <c r="X86" s="100">
        <v>1</v>
      </c>
      <c r="Y86" s="100">
        <v>0</v>
      </c>
      <c r="Z86" s="100">
        <v>0</v>
      </c>
      <c r="AA86" s="74">
        <v>0</v>
      </c>
      <c r="AB86" s="74">
        <v>1</v>
      </c>
      <c r="AC86" s="74">
        <v>0</v>
      </c>
      <c r="AD86" s="163">
        <v>3.2833099999999997E-2</v>
      </c>
      <c r="AE86" s="163">
        <f t="shared" si="5"/>
        <v>1.0780124556099998E-3</v>
      </c>
      <c r="AP86" s="85" t="s">
        <v>45</v>
      </c>
      <c r="AQ86" s="85">
        <v>1.6662936961315378</v>
      </c>
      <c r="AR86" s="85"/>
    </row>
    <row r="87" spans="1:44" x14ac:dyDescent="0.2">
      <c r="A87" s="107">
        <v>41808</v>
      </c>
      <c r="B87" s="104" t="s">
        <v>99</v>
      </c>
      <c r="C87" s="111">
        <v>8.3381608939051E-2</v>
      </c>
      <c r="D87" s="106">
        <f t="shared" si="4"/>
        <v>1.6408679613947991E-3</v>
      </c>
      <c r="E87" s="102">
        <v>8.5423616632832031E-2</v>
      </c>
      <c r="F87" s="109">
        <v>0.25217391304347825</v>
      </c>
      <c r="G87" s="110">
        <v>12.13511355658968</v>
      </c>
      <c r="H87" s="103">
        <v>2.5649493574615367</v>
      </c>
      <c r="I87" s="109">
        <v>12.994211773445688</v>
      </c>
      <c r="J87" s="166">
        <v>1</v>
      </c>
      <c r="K87" s="103">
        <v>0</v>
      </c>
      <c r="L87" s="104">
        <v>1</v>
      </c>
      <c r="M87" s="103">
        <v>0</v>
      </c>
      <c r="N87" s="74">
        <v>0</v>
      </c>
      <c r="O87" s="99">
        <v>0.21739130434782608</v>
      </c>
      <c r="P87" s="99">
        <v>0.28181427692057592</v>
      </c>
      <c r="Q87" s="102">
        <v>-2.0420076937810346E-3</v>
      </c>
      <c r="R87" s="101">
        <v>2.3598637141493545E-3</v>
      </c>
      <c r="S87" s="101">
        <v>5.9913529769425955E-3</v>
      </c>
      <c r="T87" s="101">
        <v>6.4522262828612563E-3</v>
      </c>
      <c r="U87" s="101">
        <v>3.5896310494318898E-5</v>
      </c>
      <c r="V87" s="101">
        <v>3.7691126019034843E-5</v>
      </c>
      <c r="W87" s="101">
        <v>4.2252346236896741E-2</v>
      </c>
      <c r="X87" s="100">
        <v>1</v>
      </c>
      <c r="Y87" s="100">
        <v>0</v>
      </c>
      <c r="Z87" s="100">
        <v>0</v>
      </c>
      <c r="AA87" s="74">
        <v>0</v>
      </c>
      <c r="AB87" s="74">
        <v>1</v>
      </c>
      <c r="AC87" s="74">
        <v>0</v>
      </c>
      <c r="AD87" s="163">
        <v>5.5043300000000003E-2</v>
      </c>
      <c r="AE87" s="163">
        <f t="shared" si="5"/>
        <v>3.0297648748900002E-3</v>
      </c>
      <c r="AP87" s="85" t="s">
        <v>42</v>
      </c>
      <c r="AQ87" s="85">
        <v>0.31837161165160788</v>
      </c>
      <c r="AR87" s="85"/>
    </row>
    <row r="88" spans="1:44" ht="17" thickBot="1" x14ac:dyDescent="0.25">
      <c r="A88" s="107">
        <v>41913</v>
      </c>
      <c r="B88" s="104" t="s">
        <v>98</v>
      </c>
      <c r="C88" s="111">
        <v>-5.2770571008438931E-3</v>
      </c>
      <c r="D88" s="106">
        <f t="shared" si="4"/>
        <v>2.3185224224674919E-3</v>
      </c>
      <c r="E88" s="102">
        <v>-1.0424109102205138E-2</v>
      </c>
      <c r="F88" s="109">
        <v>0.35315789473684212</v>
      </c>
      <c r="G88" s="110">
        <v>13.577405641509904</v>
      </c>
      <c r="H88" s="103">
        <v>1.791759469228055</v>
      </c>
      <c r="I88" s="109">
        <v>14.392123922268269</v>
      </c>
      <c r="J88" s="166">
        <v>0</v>
      </c>
      <c r="K88" s="103">
        <v>0</v>
      </c>
      <c r="L88" s="104">
        <v>1</v>
      </c>
      <c r="M88" s="103">
        <v>0</v>
      </c>
      <c r="N88" s="74">
        <v>0</v>
      </c>
      <c r="O88" s="99">
        <v>0.17391304347826086</v>
      </c>
      <c r="P88" s="99">
        <v>0.28181427692057592</v>
      </c>
      <c r="Q88" s="102">
        <v>5.1470520013612454E-3</v>
      </c>
      <c r="R88" s="101">
        <v>-9.7117842922906316E-4</v>
      </c>
      <c r="S88" s="101">
        <v>5.245102446787814E-3</v>
      </c>
      <c r="T88" s="101">
        <v>5.6485718657714916E-3</v>
      </c>
      <c r="U88" s="101">
        <v>2.7511099677299517E-5</v>
      </c>
      <c r="V88" s="101">
        <v>2.8886654661164493E-5</v>
      </c>
      <c r="W88" s="101">
        <v>-5.5004314890363228E-3</v>
      </c>
      <c r="X88" s="100">
        <v>0</v>
      </c>
      <c r="Y88" s="100">
        <v>1</v>
      </c>
      <c r="Z88" s="100">
        <v>0</v>
      </c>
      <c r="AA88" s="74">
        <v>0</v>
      </c>
      <c r="AB88" s="74">
        <v>1</v>
      </c>
      <c r="AC88" s="74">
        <v>0</v>
      </c>
      <c r="AD88" s="163">
        <v>2.6244400000000001E-2</v>
      </c>
      <c r="AE88" s="163">
        <f t="shared" si="5"/>
        <v>6.8876853136000003E-4</v>
      </c>
      <c r="AP88" s="84" t="s">
        <v>39</v>
      </c>
      <c r="AQ88" s="84">
        <v>1.9934635666618719</v>
      </c>
      <c r="AR88" s="84"/>
    </row>
    <row r="89" spans="1:44" x14ac:dyDescent="0.2">
      <c r="A89" s="107">
        <v>41928</v>
      </c>
      <c r="B89" s="104" t="s">
        <v>97</v>
      </c>
      <c r="C89" s="111">
        <v>3.0305349495328843E-2</v>
      </c>
      <c r="D89" s="106">
        <f t="shared" si="4"/>
        <v>1.5797048544372001E-4</v>
      </c>
      <c r="E89" s="102">
        <v>3.6878623346945257E-2</v>
      </c>
      <c r="F89" s="109">
        <v>0.90246153846153843</v>
      </c>
      <c r="G89" s="110">
        <v>15.604583087266869</v>
      </c>
      <c r="H89" s="103">
        <v>0</v>
      </c>
      <c r="I89" s="109">
        <v>16.295404665928729</v>
      </c>
      <c r="J89" s="166">
        <v>0</v>
      </c>
      <c r="K89" s="103">
        <v>0</v>
      </c>
      <c r="L89" s="104">
        <v>1</v>
      </c>
      <c r="M89" s="103">
        <v>0</v>
      </c>
      <c r="N89" s="74">
        <v>0</v>
      </c>
      <c r="O89" s="99">
        <v>0.21739130434782608</v>
      </c>
      <c r="P89" s="99">
        <v>0.28181427692057592</v>
      </c>
      <c r="Q89" s="102">
        <v>-6.5732738516164155E-3</v>
      </c>
      <c r="R89" s="101">
        <v>-6.9929922653926531E-3</v>
      </c>
      <c r="S89" s="101">
        <v>1.0486496774108569E-2</v>
      </c>
      <c r="T89" s="101">
        <v>1.1293150372116919E-2</v>
      </c>
      <c r="U89" s="101">
        <v>1.0996661459338943E-4</v>
      </c>
      <c r="V89" s="101">
        <v>1.154649453230589E-4</v>
      </c>
      <c r="W89" s="101">
        <v>-5.4378334552134762E-2</v>
      </c>
      <c r="X89" s="100">
        <v>0</v>
      </c>
      <c r="Y89" s="100">
        <v>0</v>
      </c>
      <c r="Z89" s="100">
        <v>1</v>
      </c>
      <c r="AA89" s="74">
        <v>0</v>
      </c>
      <c r="AB89" s="74">
        <v>0</v>
      </c>
      <c r="AC89" s="74">
        <v>1</v>
      </c>
      <c r="AD89" s="163">
        <v>6.8219999999999999E-4</v>
      </c>
      <c r="AE89" s="163">
        <f t="shared" si="5"/>
        <v>4.6539684E-7</v>
      </c>
    </row>
    <row r="90" spans="1:44" x14ac:dyDescent="0.2">
      <c r="A90" s="107">
        <v>41985</v>
      </c>
      <c r="B90" s="104" t="s">
        <v>96</v>
      </c>
      <c r="C90" s="111">
        <v>-2.5863510589919352E-2</v>
      </c>
      <c r="D90" s="106">
        <f t="shared" si="4"/>
        <v>4.7248426819500276E-3</v>
      </c>
      <c r="E90" s="102">
        <v>-2.8756173581696284E-2</v>
      </c>
      <c r="F90" s="109">
        <v>2.3574468085106384</v>
      </c>
      <c r="G90" s="110">
        <v>13.749627132848648</v>
      </c>
      <c r="H90" s="103">
        <v>2.5649493574615367</v>
      </c>
      <c r="I90" s="109">
        <v>14.137594057133388</v>
      </c>
      <c r="J90" s="166">
        <v>1</v>
      </c>
      <c r="K90" s="103">
        <v>0</v>
      </c>
      <c r="L90" s="104">
        <v>1</v>
      </c>
      <c r="M90" s="103">
        <v>0</v>
      </c>
      <c r="N90" s="74">
        <v>0</v>
      </c>
      <c r="O90" s="99">
        <v>0.2608695652173913</v>
      </c>
      <c r="P90" s="99">
        <v>6.7156259011005972E-3</v>
      </c>
      <c r="Q90" s="102">
        <v>2.8926629917769317E-3</v>
      </c>
      <c r="R90" s="101">
        <v>-3.5810553290645743E-3</v>
      </c>
      <c r="S90" s="101">
        <v>1.1773631281047607E-2</v>
      </c>
      <c r="T90" s="101">
        <v>1.2679295225743575E-2</v>
      </c>
      <c r="U90" s="101">
        <v>1.3861839354206273E-4</v>
      </c>
      <c r="V90" s="101">
        <v>1.4554931321916588E-4</v>
      </c>
      <c r="W90" s="101">
        <v>-2.9192166439707328E-2</v>
      </c>
      <c r="X90" s="100">
        <v>0</v>
      </c>
      <c r="Y90" s="100">
        <v>1</v>
      </c>
      <c r="Z90" s="100">
        <v>0</v>
      </c>
      <c r="AA90" s="74">
        <v>0</v>
      </c>
      <c r="AB90" s="74">
        <v>1</v>
      </c>
      <c r="AC90" s="74">
        <v>0</v>
      </c>
      <c r="AD90" s="163">
        <v>3.6736999999999998E-3</v>
      </c>
      <c r="AE90" s="163">
        <f t="shared" si="5"/>
        <v>1.3496071689999998E-5</v>
      </c>
      <c r="AG90" s="97"/>
      <c r="AH90" s="96" t="s">
        <v>204</v>
      </c>
      <c r="AI90" s="96" t="s">
        <v>203</v>
      </c>
      <c r="AJ90" s="95" t="s">
        <v>202</v>
      </c>
      <c r="AK90" s="92"/>
      <c r="AL90" s="74" t="s">
        <v>263</v>
      </c>
      <c r="AP90" s="74" t="s">
        <v>265</v>
      </c>
    </row>
    <row r="91" spans="1:44" ht="17" thickBot="1" x14ac:dyDescent="0.25">
      <c r="A91" s="107">
        <v>42083</v>
      </c>
      <c r="B91" s="104" t="s">
        <v>95</v>
      </c>
      <c r="C91" s="111">
        <v>7.5223421237587532E-2</v>
      </c>
      <c r="D91" s="106">
        <f t="shared" si="4"/>
        <v>1.046486315746062E-3</v>
      </c>
      <c r="E91" s="102">
        <v>8.6969157979881265E-2</v>
      </c>
      <c r="F91" s="109">
        <v>0.57156249999999997</v>
      </c>
      <c r="G91" s="110">
        <v>13.262194882577331</v>
      </c>
      <c r="H91" s="103">
        <v>1.3862943611198906</v>
      </c>
      <c r="I91" s="109">
        <v>14.166167429577444</v>
      </c>
      <c r="J91" s="166">
        <v>1</v>
      </c>
      <c r="K91" s="103">
        <v>1</v>
      </c>
      <c r="L91" s="104">
        <v>1</v>
      </c>
      <c r="M91" s="103">
        <v>0</v>
      </c>
      <c r="N91" s="74">
        <v>0</v>
      </c>
      <c r="O91" s="99">
        <v>0.30434782608695654</v>
      </c>
      <c r="P91" s="99">
        <v>0.28181427692057592</v>
      </c>
      <c r="Q91" s="102">
        <v>-1.1745736742293737E-2</v>
      </c>
      <c r="R91" s="101">
        <v>6.6492710873830975E-4</v>
      </c>
      <c r="S91" s="101">
        <v>6.8748553816572154E-3</v>
      </c>
      <c r="T91" s="101">
        <v>7.4036904110154622E-3</v>
      </c>
      <c r="U91" s="101">
        <v>4.7263636518701175E-5</v>
      </c>
      <c r="V91" s="101">
        <v>4.9626818344636239E-5</v>
      </c>
      <c r="W91" s="101">
        <v>2.5942571976759449E-2</v>
      </c>
      <c r="X91" s="100">
        <v>0</v>
      </c>
      <c r="Y91" s="100">
        <v>1</v>
      </c>
      <c r="Z91" s="100">
        <v>0</v>
      </c>
      <c r="AA91" s="74">
        <v>0</v>
      </c>
      <c r="AB91" s="74">
        <v>1</v>
      </c>
      <c r="AC91" s="74">
        <v>0</v>
      </c>
      <c r="AD91" s="163">
        <v>4.8400800000000001E-2</v>
      </c>
      <c r="AE91" s="163">
        <f t="shared" si="5"/>
        <v>2.34263744064E-3</v>
      </c>
      <c r="AG91" s="93" t="s">
        <v>271</v>
      </c>
      <c r="AH91" s="92">
        <f>COUNT(J2:J47)</f>
        <v>46</v>
      </c>
      <c r="AI91" s="85">
        <v>3.6794863490817918E-2</v>
      </c>
      <c r="AJ91" s="91">
        <v>4.949445292275932E-3</v>
      </c>
    </row>
    <row r="92" spans="1:44" x14ac:dyDescent="0.2">
      <c r="A92" s="107">
        <v>42528</v>
      </c>
      <c r="B92" s="104" t="s">
        <v>94</v>
      </c>
      <c r="C92" s="111">
        <v>4.08219945202552E-2</v>
      </c>
      <c r="D92" s="106">
        <f t="shared" si="4"/>
        <v>4.2106464793772995E-6</v>
      </c>
      <c r="E92" s="102">
        <v>4.1570840701505601E-2</v>
      </c>
      <c r="F92" s="109">
        <v>0.53333333333333333</v>
      </c>
      <c r="G92" s="110">
        <v>13.384727629564127</v>
      </c>
      <c r="H92" s="103">
        <v>0.69314718055994529</v>
      </c>
      <c r="I92" s="109">
        <v>15.303910142021317</v>
      </c>
      <c r="J92" s="166">
        <v>1</v>
      </c>
      <c r="K92" s="103">
        <v>0</v>
      </c>
      <c r="L92" s="104">
        <v>1</v>
      </c>
      <c r="M92" s="103">
        <v>0</v>
      </c>
      <c r="N92" s="74">
        <v>0</v>
      </c>
      <c r="O92" s="99">
        <v>4.3478260869565216E-2</v>
      </c>
      <c r="P92" s="99">
        <v>0.28181427692057592</v>
      </c>
      <c r="Q92" s="102">
        <v>-7.4884618125039995E-4</v>
      </c>
      <c r="R92" s="101">
        <v>2.0490197417671681E-3</v>
      </c>
      <c r="S92" s="101">
        <v>8.9113846711756876E-3</v>
      </c>
      <c r="T92" s="101">
        <v>9.5968757997276638E-3</v>
      </c>
      <c r="U92" s="101">
        <v>7.9412776757665029E-5</v>
      </c>
      <c r="V92" s="101">
        <v>8.3383415595548289E-5</v>
      </c>
      <c r="W92" s="101">
        <v>3.1096754524635135E-2</v>
      </c>
      <c r="X92" s="100">
        <v>0</v>
      </c>
      <c r="Y92" s="100">
        <v>1</v>
      </c>
      <c r="Z92" s="100">
        <v>0</v>
      </c>
      <c r="AA92" s="74">
        <v>0</v>
      </c>
      <c r="AB92" s="74">
        <v>1</v>
      </c>
      <c r="AC92" s="74">
        <v>0</v>
      </c>
      <c r="AD92" s="163">
        <v>8.5745699999999994E-2</v>
      </c>
      <c r="AE92" s="163">
        <f t="shared" si="5"/>
        <v>7.3523250684899991E-3</v>
      </c>
      <c r="AG92" s="93" t="s">
        <v>270</v>
      </c>
      <c r="AH92" s="92">
        <f>$AH$22-AH91</f>
        <v>47</v>
      </c>
      <c r="AI92" s="85">
        <v>4.7603443309176097E-2</v>
      </c>
      <c r="AJ92" s="91">
        <v>8.3164190486847717E-3</v>
      </c>
      <c r="AL92" s="90"/>
      <c r="AM92" s="90" t="s">
        <v>72</v>
      </c>
      <c r="AN92" s="90" t="s">
        <v>71</v>
      </c>
      <c r="AP92" s="90"/>
      <c r="AQ92" s="90" t="s">
        <v>72</v>
      </c>
      <c r="AR92" s="90" t="s">
        <v>71</v>
      </c>
    </row>
    <row r="93" spans="1:44" x14ac:dyDescent="0.2">
      <c r="A93" s="107">
        <v>42884</v>
      </c>
      <c r="B93" s="104" t="s">
        <v>93</v>
      </c>
      <c r="C93" s="102">
        <v>0</v>
      </c>
      <c r="D93" s="106">
        <f t="shared" si="4"/>
        <v>1.8381782042969073E-3</v>
      </c>
      <c r="E93" s="102">
        <v>7.4856586592418855E-4</v>
      </c>
      <c r="F93" s="109">
        <v>0.9</v>
      </c>
      <c r="G93" s="105">
        <v>14.152054220606017</v>
      </c>
      <c r="H93" s="74">
        <v>4.2484952420493594</v>
      </c>
      <c r="I93" s="99">
        <v>14.508657738524219</v>
      </c>
      <c r="J93" s="165">
        <v>1</v>
      </c>
      <c r="K93" s="103">
        <v>0</v>
      </c>
      <c r="L93" s="104">
        <v>1</v>
      </c>
      <c r="M93" s="103">
        <v>0</v>
      </c>
      <c r="N93" s="74">
        <v>0</v>
      </c>
      <c r="O93" s="99">
        <v>0.13043478260869565</v>
      </c>
      <c r="P93" s="99">
        <v>0.11573649848259676</v>
      </c>
      <c r="Q93" s="102">
        <v>-7.4856586592418855E-4</v>
      </c>
      <c r="R93" s="101">
        <v>1.3231917203485703E-3</v>
      </c>
      <c r="S93" s="101">
        <v>8.0057044484846129E-3</v>
      </c>
      <c r="T93" s="101">
        <v>8.6215278675988143E-3</v>
      </c>
      <c r="U93" s="101">
        <v>6.4091303716486334E-5</v>
      </c>
      <c r="V93" s="101">
        <v>6.7295868902310656E-5</v>
      </c>
      <c r="W93" s="101">
        <v>1.43051120256664E-2</v>
      </c>
      <c r="X93" s="100">
        <v>0</v>
      </c>
      <c r="Y93" s="100">
        <v>1</v>
      </c>
      <c r="Z93" s="100">
        <v>0</v>
      </c>
      <c r="AA93" s="74">
        <v>0</v>
      </c>
      <c r="AB93" s="74">
        <v>1</v>
      </c>
      <c r="AC93" s="74">
        <v>0</v>
      </c>
      <c r="AD93" s="163">
        <v>2.6514699999999999E-2</v>
      </c>
      <c r="AE93" s="163">
        <f t="shared" si="5"/>
        <v>7.0302931608999997E-4</v>
      </c>
      <c r="AG93" s="89" t="s">
        <v>197</v>
      </c>
      <c r="AH93" s="88"/>
      <c r="AI93" s="88">
        <v>0.52300000000000002</v>
      </c>
      <c r="AJ93" s="160" t="s">
        <v>269</v>
      </c>
      <c r="AL93" s="85" t="s">
        <v>21</v>
      </c>
      <c r="AM93" s="85">
        <v>4.7603443309176097E-2</v>
      </c>
      <c r="AN93" s="85">
        <v>3.6794863490817918E-2</v>
      </c>
      <c r="AP93" s="85" t="s">
        <v>21</v>
      </c>
      <c r="AQ93" s="85">
        <v>4.7603443309176097E-2</v>
      </c>
      <c r="AR93" s="85">
        <v>3.6794863490817918E-2</v>
      </c>
    </row>
    <row r="94" spans="1:44" x14ac:dyDescent="0.2">
      <c r="A94" s="107">
        <v>42899</v>
      </c>
      <c r="B94" s="104" t="s">
        <v>92</v>
      </c>
      <c r="C94" s="102">
        <v>1.2739025777429712E-2</v>
      </c>
      <c r="D94" s="106">
        <f t="shared" si="4"/>
        <v>9.0811549640022911E-4</v>
      </c>
      <c r="E94" s="102">
        <v>5.3438936945619919E-3</v>
      </c>
      <c r="F94" s="109">
        <v>1.4392307692307693</v>
      </c>
      <c r="G94" s="105">
        <v>14.459047237970886</v>
      </c>
      <c r="H94" s="74">
        <v>3.0910424533583161</v>
      </c>
      <c r="I94" s="99">
        <v>15.941358472458266</v>
      </c>
      <c r="J94" s="165">
        <v>1</v>
      </c>
      <c r="K94" s="103">
        <v>0</v>
      </c>
      <c r="L94" s="104">
        <v>1</v>
      </c>
      <c r="M94" s="103">
        <v>0</v>
      </c>
      <c r="N94" s="74">
        <v>0</v>
      </c>
      <c r="O94" s="99">
        <v>0.17391304347826086</v>
      </c>
      <c r="P94" s="99">
        <v>2.383375560583716E-2</v>
      </c>
      <c r="Q94" s="102">
        <v>7.3951320828677201E-3</v>
      </c>
      <c r="R94" s="101">
        <v>-5.0500373324539481E-4</v>
      </c>
      <c r="S94" s="101">
        <v>7.6739953211924748E-3</v>
      </c>
      <c r="T94" s="101">
        <v>8.2643026535918953E-3</v>
      </c>
      <c r="U94" s="101">
        <v>5.8890204189683994E-5</v>
      </c>
      <c r="V94" s="101">
        <v>6.1834714399168191E-5</v>
      </c>
      <c r="W94" s="101">
        <v>5.5375637930864183E-3</v>
      </c>
      <c r="X94" s="164">
        <v>0</v>
      </c>
      <c r="Y94" s="164">
        <v>0</v>
      </c>
      <c r="Z94" s="164">
        <v>1</v>
      </c>
      <c r="AA94" s="74">
        <v>0</v>
      </c>
      <c r="AB94" s="74">
        <v>0</v>
      </c>
      <c r="AC94" s="74">
        <v>1</v>
      </c>
      <c r="AD94" s="163">
        <v>3.1378200000000002E-2</v>
      </c>
      <c r="AE94" s="163">
        <f t="shared" si="5"/>
        <v>9.8459143524000023E-4</v>
      </c>
      <c r="AL94" s="85" t="s">
        <v>17</v>
      </c>
      <c r="AM94" s="85">
        <v>8.3164190486847717E-3</v>
      </c>
      <c r="AN94" s="85">
        <v>4.949445292275932E-3</v>
      </c>
      <c r="AP94" s="85" t="s">
        <v>17</v>
      </c>
      <c r="AQ94" s="85">
        <v>8.3164190486847717E-3</v>
      </c>
      <c r="AR94" s="85">
        <v>4.949445292275932E-3</v>
      </c>
    </row>
    <row r="95" spans="1:44" x14ac:dyDescent="0.2">
      <c r="AL95" s="85" t="s">
        <v>63</v>
      </c>
      <c r="AM95" s="85">
        <v>47</v>
      </c>
      <c r="AN95" s="85">
        <v>46</v>
      </c>
      <c r="AP95" s="85" t="s">
        <v>63</v>
      </c>
      <c r="AQ95" s="85">
        <v>47</v>
      </c>
      <c r="AR95" s="85">
        <v>46</v>
      </c>
    </row>
    <row r="96" spans="1:44" x14ac:dyDescent="0.2">
      <c r="AL96" s="85" t="s">
        <v>54</v>
      </c>
      <c r="AM96" s="85">
        <v>46</v>
      </c>
      <c r="AN96" s="85">
        <v>45</v>
      </c>
      <c r="AP96" s="85" t="s">
        <v>57</v>
      </c>
      <c r="AQ96" s="85">
        <v>0</v>
      </c>
      <c r="AR96" s="85"/>
    </row>
    <row r="97" spans="33:44" x14ac:dyDescent="0.2">
      <c r="AL97" s="85" t="s">
        <v>195</v>
      </c>
      <c r="AM97" s="85">
        <v>1.6802729513271546</v>
      </c>
      <c r="AN97" s="85"/>
      <c r="AP97" s="85" t="s">
        <v>54</v>
      </c>
      <c r="AQ97" s="85">
        <v>86</v>
      </c>
      <c r="AR97" s="85"/>
    </row>
    <row r="98" spans="33:44" x14ac:dyDescent="0.2">
      <c r="AL98" s="85" t="s">
        <v>259</v>
      </c>
      <c r="AM98" s="85">
        <v>4.1966363551409654E-2</v>
      </c>
      <c r="AN98" s="85"/>
      <c r="AP98" s="85" t="s">
        <v>51</v>
      </c>
      <c r="AQ98" s="85">
        <v>0.64076038787749057</v>
      </c>
      <c r="AR98" s="85"/>
    </row>
    <row r="99" spans="33:44" ht="17" thickBot="1" x14ac:dyDescent="0.25">
      <c r="AL99" s="84" t="s">
        <v>258</v>
      </c>
      <c r="AM99" s="84">
        <v>1.638260134623778</v>
      </c>
      <c r="AN99" s="84"/>
      <c r="AP99" s="85" t="s">
        <v>48</v>
      </c>
      <c r="AQ99" s="85">
        <v>0.26169107370572964</v>
      </c>
      <c r="AR99" s="85"/>
    </row>
    <row r="100" spans="33:44" x14ac:dyDescent="0.2">
      <c r="AP100" s="85" t="s">
        <v>45</v>
      </c>
      <c r="AQ100" s="85">
        <v>1.662765449409072</v>
      </c>
      <c r="AR100" s="85"/>
    </row>
    <row r="101" spans="33:44" x14ac:dyDescent="0.2">
      <c r="AP101" s="85" t="s">
        <v>42</v>
      </c>
      <c r="AQ101" s="85">
        <v>0.52338214741145928</v>
      </c>
      <c r="AR101" s="85"/>
    </row>
    <row r="102" spans="33:44" ht="17" thickBot="1" x14ac:dyDescent="0.25">
      <c r="AP102" s="84" t="s">
        <v>39</v>
      </c>
      <c r="AQ102" s="84">
        <v>1.987934206239018</v>
      </c>
      <c r="AR102" s="84"/>
    </row>
    <row r="104" spans="33:44" x14ac:dyDescent="0.2">
      <c r="AG104" s="97"/>
      <c r="AH104" s="96" t="s">
        <v>204</v>
      </c>
      <c r="AI104" s="96" t="s">
        <v>203</v>
      </c>
      <c r="AJ104" s="95" t="s">
        <v>202</v>
      </c>
      <c r="AK104" s="92" t="s">
        <v>19</v>
      </c>
      <c r="AL104" s="74" t="s">
        <v>263</v>
      </c>
      <c r="AP104" s="74" t="s">
        <v>262</v>
      </c>
    </row>
    <row r="105" spans="33:44" ht="17" thickBot="1" x14ac:dyDescent="0.25">
      <c r="AG105" s="93" t="s">
        <v>268</v>
      </c>
      <c r="AH105" s="92">
        <f>COUNT(G2:G48)</f>
        <v>47</v>
      </c>
      <c r="AI105" s="85">
        <v>4.2439270676051875E-2</v>
      </c>
      <c r="AJ105" s="91">
        <v>8.1330849012855137E-3</v>
      </c>
      <c r="AK105" s="105">
        <f>MEDIAN(G2:G94)</f>
        <v>12.980799813082541</v>
      </c>
    </row>
    <row r="106" spans="33:44" x14ac:dyDescent="0.2">
      <c r="AG106" s="93" t="s">
        <v>267</v>
      </c>
      <c r="AH106" s="92">
        <f>$AH$22-AH105</f>
        <v>46</v>
      </c>
      <c r="AI106" s="85">
        <v>4.2071300746401363E-2</v>
      </c>
      <c r="AJ106" s="91">
        <v>5.1971363922851035E-3</v>
      </c>
      <c r="AL106" s="90"/>
      <c r="AM106" s="90" t="s">
        <v>72</v>
      </c>
      <c r="AN106" s="90" t="s">
        <v>71</v>
      </c>
      <c r="AP106" s="90"/>
      <c r="AQ106" s="90" t="s">
        <v>72</v>
      </c>
      <c r="AR106" s="90" t="s">
        <v>71</v>
      </c>
    </row>
    <row r="107" spans="33:44" x14ac:dyDescent="0.2">
      <c r="AG107" s="89" t="s">
        <v>197</v>
      </c>
      <c r="AH107" s="88"/>
      <c r="AI107" s="88">
        <v>0.98299999999999998</v>
      </c>
      <c r="AJ107" s="160" t="s">
        <v>266</v>
      </c>
      <c r="AL107" s="85" t="s">
        <v>21</v>
      </c>
      <c r="AM107" s="85">
        <v>4.2439270676051875E-2</v>
      </c>
      <c r="AN107" s="85">
        <v>4.2071300746401363E-2</v>
      </c>
      <c r="AP107" s="85" t="s">
        <v>21</v>
      </c>
      <c r="AQ107" s="85">
        <v>4.2439270676051875E-2</v>
      </c>
      <c r="AR107" s="85">
        <v>4.2071300746401363E-2</v>
      </c>
    </row>
    <row r="108" spans="33:44" x14ac:dyDescent="0.2">
      <c r="AL108" s="85" t="s">
        <v>17</v>
      </c>
      <c r="AM108" s="85">
        <v>8.1330849012855137E-3</v>
      </c>
      <c r="AN108" s="85">
        <v>5.1971363922851035E-3</v>
      </c>
      <c r="AP108" s="85" t="s">
        <v>17</v>
      </c>
      <c r="AQ108" s="85">
        <v>8.1330849012855137E-3</v>
      </c>
      <c r="AR108" s="85">
        <v>5.1971363922851035E-3</v>
      </c>
    </row>
    <row r="109" spans="33:44" x14ac:dyDescent="0.2">
      <c r="AL109" s="85" t="s">
        <v>63</v>
      </c>
      <c r="AM109" s="85">
        <v>47</v>
      </c>
      <c r="AN109" s="85">
        <v>46</v>
      </c>
      <c r="AP109" s="85" t="s">
        <v>63</v>
      </c>
      <c r="AQ109" s="85">
        <v>47</v>
      </c>
      <c r="AR109" s="85">
        <v>46</v>
      </c>
    </row>
    <row r="110" spans="33:44" x14ac:dyDescent="0.2">
      <c r="AL110" s="85" t="s">
        <v>54</v>
      </c>
      <c r="AM110" s="85">
        <v>46</v>
      </c>
      <c r="AN110" s="85">
        <v>45</v>
      </c>
      <c r="AP110" s="85" t="s">
        <v>260</v>
      </c>
      <c r="AQ110" s="85">
        <v>6.681242231999597E-3</v>
      </c>
      <c r="AR110" s="85"/>
    </row>
    <row r="111" spans="33:44" x14ac:dyDescent="0.2">
      <c r="AL111" s="85" t="s">
        <v>195</v>
      </c>
      <c r="AM111" s="85">
        <v>1.564916578552505</v>
      </c>
      <c r="AN111" s="85"/>
      <c r="AP111" s="85" t="s">
        <v>57</v>
      </c>
      <c r="AQ111" s="85">
        <v>0</v>
      </c>
      <c r="AR111" s="85"/>
    </row>
    <row r="112" spans="33:44" x14ac:dyDescent="0.2">
      <c r="AL112" s="85" t="s">
        <v>259</v>
      </c>
      <c r="AM112" s="85">
        <v>6.7645113819747874E-2</v>
      </c>
      <c r="AN112" s="85"/>
      <c r="AP112" s="85" t="s">
        <v>54</v>
      </c>
      <c r="AQ112" s="85">
        <v>91</v>
      </c>
      <c r="AR112" s="85"/>
    </row>
    <row r="113" spans="33:44" ht="17" thickBot="1" x14ac:dyDescent="0.25">
      <c r="AL113" s="84" t="s">
        <v>258</v>
      </c>
      <c r="AM113" s="84">
        <v>1.638260134623778</v>
      </c>
      <c r="AN113" s="84"/>
      <c r="AP113" s="85" t="s">
        <v>51</v>
      </c>
      <c r="AQ113" s="85">
        <v>2.170551484083694E-2</v>
      </c>
      <c r="AR113" s="85"/>
    </row>
    <row r="114" spans="33:44" x14ac:dyDescent="0.2">
      <c r="AP114" s="85" t="s">
        <v>48</v>
      </c>
      <c r="AQ114" s="85">
        <v>0.4913651939025333</v>
      </c>
      <c r="AR114" s="85"/>
    </row>
    <row r="115" spans="33:44" x14ac:dyDescent="0.2">
      <c r="AP115" s="85" t="s">
        <v>45</v>
      </c>
      <c r="AQ115" s="85">
        <v>1.6617711550616978</v>
      </c>
      <c r="AR115" s="85"/>
    </row>
    <row r="116" spans="33:44" x14ac:dyDescent="0.2">
      <c r="AP116" s="85" t="s">
        <v>42</v>
      </c>
      <c r="AQ116" s="85">
        <v>0.98273038780506661</v>
      </c>
      <c r="AR116" s="85"/>
    </row>
    <row r="117" spans="33:44" ht="17" thickBot="1" x14ac:dyDescent="0.25">
      <c r="AP117" s="84" t="s">
        <v>39</v>
      </c>
      <c r="AQ117" s="84">
        <v>1.9863771544186202</v>
      </c>
      <c r="AR117" s="84"/>
    </row>
    <row r="119" spans="33:44" x14ac:dyDescent="0.2">
      <c r="AG119" s="97"/>
      <c r="AH119" s="96" t="s">
        <v>204</v>
      </c>
      <c r="AI119" s="96" t="s">
        <v>203</v>
      </c>
      <c r="AJ119" s="95" t="s">
        <v>202</v>
      </c>
      <c r="AK119" s="92" t="s">
        <v>19</v>
      </c>
      <c r="AL119" s="74" t="s">
        <v>263</v>
      </c>
      <c r="AP119" s="74" t="s">
        <v>262</v>
      </c>
    </row>
    <row r="120" spans="33:44" ht="17" thickBot="1" x14ac:dyDescent="0.25">
      <c r="AG120" s="93" t="s">
        <v>208</v>
      </c>
      <c r="AH120" s="92">
        <f>COUNT(W2:W48)</f>
        <v>47</v>
      </c>
      <c r="AI120" s="85">
        <v>5.4542437006754353E-2</v>
      </c>
      <c r="AJ120" s="91">
        <v>6.8128134642810555E-3</v>
      </c>
      <c r="AK120" s="161">
        <f>MEDIAN(W2:W94)</f>
        <v>1.7132337469972593E-2</v>
      </c>
    </row>
    <row r="121" spans="33:44" x14ac:dyDescent="0.2">
      <c r="AG121" s="93" t="s">
        <v>207</v>
      </c>
      <c r="AH121" s="92">
        <f>$AH$22-AH120</f>
        <v>46</v>
      </c>
      <c r="AI121" s="85">
        <v>2.9705022104161892E-2</v>
      </c>
      <c r="AJ121" s="91">
        <v>6.2281237866110319E-3</v>
      </c>
      <c r="AL121" s="90"/>
      <c r="AM121" s="90" t="s">
        <v>72</v>
      </c>
      <c r="AN121" s="90" t="s">
        <v>71</v>
      </c>
      <c r="AP121" s="90"/>
      <c r="AQ121" s="90" t="s">
        <v>72</v>
      </c>
      <c r="AR121" s="90" t="s">
        <v>71</v>
      </c>
    </row>
    <row r="122" spans="33:44" x14ac:dyDescent="0.2">
      <c r="AG122" s="89" t="s">
        <v>197</v>
      </c>
      <c r="AH122" s="88"/>
      <c r="AI122" s="88">
        <v>0.14000000000000001</v>
      </c>
      <c r="AJ122" s="162">
        <v>0.38200000000000001</v>
      </c>
      <c r="AL122" s="85" t="s">
        <v>21</v>
      </c>
      <c r="AM122" s="85">
        <v>5.4542437006754353E-2</v>
      </c>
      <c r="AN122" s="85">
        <v>2.9705022104161892E-2</v>
      </c>
      <c r="AP122" s="85" t="s">
        <v>21</v>
      </c>
      <c r="AQ122" s="85">
        <v>5.4542437006754353E-2</v>
      </c>
      <c r="AR122" s="85">
        <v>2.9705022104161892E-2</v>
      </c>
    </row>
    <row r="123" spans="33:44" x14ac:dyDescent="0.2">
      <c r="AL123" s="85" t="s">
        <v>17</v>
      </c>
      <c r="AM123" s="85">
        <v>6.8128134642810555E-3</v>
      </c>
      <c r="AN123" s="85">
        <v>6.2281237866110319E-3</v>
      </c>
      <c r="AP123" s="85" t="s">
        <v>17</v>
      </c>
      <c r="AQ123" s="85">
        <v>6.8128134642810555E-3</v>
      </c>
      <c r="AR123" s="85">
        <v>6.2281237866110319E-3</v>
      </c>
    </row>
    <row r="124" spans="33:44" x14ac:dyDescent="0.2">
      <c r="AL124" s="85" t="s">
        <v>63</v>
      </c>
      <c r="AM124" s="85">
        <v>47</v>
      </c>
      <c r="AN124" s="85">
        <v>46</v>
      </c>
      <c r="AP124" s="85" t="s">
        <v>63</v>
      </c>
      <c r="AQ124" s="85">
        <v>47</v>
      </c>
      <c r="AR124" s="85">
        <v>46</v>
      </c>
    </row>
    <row r="125" spans="33:44" x14ac:dyDescent="0.2">
      <c r="AL125" s="85" t="s">
        <v>54</v>
      </c>
      <c r="AM125" s="85">
        <v>46</v>
      </c>
      <c r="AN125" s="85">
        <v>45</v>
      </c>
      <c r="AP125" s="85" t="s">
        <v>260</v>
      </c>
      <c r="AQ125" s="85">
        <v>6.5236812060925822E-3</v>
      </c>
      <c r="AR125" s="85"/>
    </row>
    <row r="126" spans="33:44" x14ac:dyDescent="0.2">
      <c r="AL126" s="85" t="s">
        <v>195</v>
      </c>
      <c r="AM126" s="85">
        <v>1.0938789429534086</v>
      </c>
      <c r="AN126" s="85"/>
      <c r="AP126" s="85" t="s">
        <v>57</v>
      </c>
      <c r="AQ126" s="85">
        <v>0</v>
      </c>
      <c r="AR126" s="85"/>
    </row>
    <row r="127" spans="33:44" x14ac:dyDescent="0.2">
      <c r="AL127" s="85" t="s">
        <v>259</v>
      </c>
      <c r="AM127" s="85">
        <v>0.38217796684163402</v>
      </c>
      <c r="AN127" s="85"/>
      <c r="AP127" s="85" t="s">
        <v>54</v>
      </c>
      <c r="AQ127" s="85">
        <v>91</v>
      </c>
      <c r="AR127" s="85"/>
    </row>
    <row r="128" spans="33:44" ht="17" thickBot="1" x14ac:dyDescent="0.25">
      <c r="AL128" s="84" t="s">
        <v>258</v>
      </c>
      <c r="AM128" s="84">
        <v>1.638260134623778</v>
      </c>
      <c r="AN128" s="84"/>
      <c r="AP128" s="85" t="s">
        <v>51</v>
      </c>
      <c r="AQ128" s="85">
        <v>1.4826764776101848</v>
      </c>
      <c r="AR128" s="85"/>
    </row>
    <row r="129" spans="33:44" x14ac:dyDescent="0.2">
      <c r="AP129" s="85" t="s">
        <v>48</v>
      </c>
      <c r="AQ129" s="85">
        <v>7.0807685497709411E-2</v>
      </c>
      <c r="AR129" s="85"/>
    </row>
    <row r="130" spans="33:44" x14ac:dyDescent="0.2">
      <c r="AP130" s="85" t="s">
        <v>45</v>
      </c>
      <c r="AQ130" s="85">
        <v>1.6617711550616978</v>
      </c>
      <c r="AR130" s="85"/>
    </row>
    <row r="131" spans="33:44" x14ac:dyDescent="0.2">
      <c r="AP131" s="85" t="s">
        <v>42</v>
      </c>
      <c r="AQ131" s="85">
        <v>0.14161537099541882</v>
      </c>
      <c r="AR131" s="85"/>
    </row>
    <row r="132" spans="33:44" ht="17" thickBot="1" x14ac:dyDescent="0.25">
      <c r="AP132" s="84" t="s">
        <v>39</v>
      </c>
      <c r="AQ132" s="84">
        <v>1.9863771544186202</v>
      </c>
      <c r="AR132" s="84"/>
    </row>
    <row r="134" spans="33:44" x14ac:dyDescent="0.2">
      <c r="AG134" s="97"/>
      <c r="AH134" s="96" t="s">
        <v>204</v>
      </c>
      <c r="AI134" s="96" t="s">
        <v>203</v>
      </c>
      <c r="AJ134" s="95" t="s">
        <v>202</v>
      </c>
      <c r="AK134" s="92" t="s">
        <v>19</v>
      </c>
      <c r="AL134" s="74" t="s">
        <v>263</v>
      </c>
      <c r="AP134" s="74" t="s">
        <v>265</v>
      </c>
    </row>
    <row r="135" spans="33:44" ht="17" thickBot="1" x14ac:dyDescent="0.25">
      <c r="AG135" s="93" t="s">
        <v>206</v>
      </c>
      <c r="AH135" s="92">
        <f>COUNT(T2:T48)</f>
        <v>47</v>
      </c>
      <c r="AI135" s="85">
        <v>4.1013118033339589E-2</v>
      </c>
      <c r="AJ135" s="91">
        <v>4.6865947342065537E-3</v>
      </c>
      <c r="AK135" s="161">
        <f>MEDIAN(T2:T94)</f>
        <v>1.1030322402254284E-2</v>
      </c>
    </row>
    <row r="136" spans="33:44" x14ac:dyDescent="0.2">
      <c r="AG136" s="93" t="s">
        <v>205</v>
      </c>
      <c r="AH136" s="92">
        <f>$AH$22-AH135</f>
        <v>46</v>
      </c>
      <c r="AI136" s="85">
        <v>4.3528456707433494E-2</v>
      </c>
      <c r="AJ136" s="91">
        <v>8.7170166441067239E-3</v>
      </c>
      <c r="AL136" s="90"/>
      <c r="AM136" s="90" t="s">
        <v>72</v>
      </c>
      <c r="AN136" s="90" t="s">
        <v>71</v>
      </c>
      <c r="AP136" s="90"/>
      <c r="AQ136" s="90" t="s">
        <v>72</v>
      </c>
      <c r="AR136" s="90" t="s">
        <v>71</v>
      </c>
    </row>
    <row r="137" spans="33:44" x14ac:dyDescent="0.2">
      <c r="AG137" s="89" t="s">
        <v>197</v>
      </c>
      <c r="AH137" s="88"/>
      <c r="AI137" s="88">
        <v>0.88300000000000001</v>
      </c>
      <c r="AJ137" s="160" t="s">
        <v>264</v>
      </c>
      <c r="AL137" s="85" t="s">
        <v>21</v>
      </c>
      <c r="AM137" s="85">
        <v>4.3528456707433494E-2</v>
      </c>
      <c r="AN137" s="85">
        <v>4.1013118033339589E-2</v>
      </c>
      <c r="AP137" s="85" t="s">
        <v>21</v>
      </c>
      <c r="AQ137" s="85">
        <v>4.3528456707433494E-2</v>
      </c>
      <c r="AR137" s="85">
        <v>4.1013118033339589E-2</v>
      </c>
    </row>
    <row r="138" spans="33:44" x14ac:dyDescent="0.2">
      <c r="AL138" s="85" t="s">
        <v>17</v>
      </c>
      <c r="AM138" s="85">
        <v>8.7170166441067239E-3</v>
      </c>
      <c r="AN138" s="85">
        <v>4.6865947342065537E-3</v>
      </c>
      <c r="AP138" s="85" t="s">
        <v>17</v>
      </c>
      <c r="AQ138" s="85">
        <v>8.7170166441067239E-3</v>
      </c>
      <c r="AR138" s="85">
        <v>4.6865947342065537E-3</v>
      </c>
    </row>
    <row r="139" spans="33:44" x14ac:dyDescent="0.2">
      <c r="AL139" s="85" t="s">
        <v>63</v>
      </c>
      <c r="AM139" s="85">
        <v>46</v>
      </c>
      <c r="AN139" s="85">
        <v>47</v>
      </c>
      <c r="AP139" s="85" t="s">
        <v>63</v>
      </c>
      <c r="AQ139" s="85">
        <v>46</v>
      </c>
      <c r="AR139" s="85">
        <v>47</v>
      </c>
    </row>
    <row r="140" spans="33:44" x14ac:dyDescent="0.2">
      <c r="AL140" s="85" t="s">
        <v>54</v>
      </c>
      <c r="AM140" s="85">
        <v>45</v>
      </c>
      <c r="AN140" s="85">
        <v>46</v>
      </c>
      <c r="AP140" s="85" t="s">
        <v>57</v>
      </c>
      <c r="AQ140" s="85">
        <v>0</v>
      </c>
      <c r="AR140" s="85"/>
    </row>
    <row r="141" spans="33:44" x14ac:dyDescent="0.2">
      <c r="AL141" s="85" t="s">
        <v>195</v>
      </c>
      <c r="AM141" s="85">
        <v>1.8599894248339621</v>
      </c>
      <c r="AN141" s="85"/>
      <c r="AP141" s="85" t="s">
        <v>54</v>
      </c>
      <c r="AQ141" s="85">
        <v>82</v>
      </c>
      <c r="AR141" s="85"/>
    </row>
    <row r="142" spans="33:44" x14ac:dyDescent="0.2">
      <c r="AL142" s="85" t="s">
        <v>259</v>
      </c>
      <c r="AM142" s="85">
        <v>1.9295371038371704E-2</v>
      </c>
      <c r="AN142" s="85"/>
      <c r="AP142" s="85" t="s">
        <v>51</v>
      </c>
      <c r="AQ142" s="85">
        <v>0.14790605506325732</v>
      </c>
      <c r="AR142" s="85"/>
    </row>
    <row r="143" spans="33:44" ht="17" thickBot="1" x14ac:dyDescent="0.25">
      <c r="AL143" s="84" t="s">
        <v>258</v>
      </c>
      <c r="AM143" s="84">
        <v>1.6357332361679715</v>
      </c>
      <c r="AN143" s="84"/>
      <c r="AP143" s="85" t="s">
        <v>48</v>
      </c>
      <c r="AQ143" s="85">
        <v>0.44139000109462756</v>
      </c>
      <c r="AR143" s="85"/>
    </row>
    <row r="144" spans="33:44" x14ac:dyDescent="0.2">
      <c r="AP144" s="85" t="s">
        <v>45</v>
      </c>
      <c r="AQ144" s="85">
        <v>1.6636491840290772</v>
      </c>
      <c r="AR144" s="85"/>
    </row>
    <row r="145" spans="33:44" x14ac:dyDescent="0.2">
      <c r="AP145" s="85" t="s">
        <v>42</v>
      </c>
      <c r="AQ145" s="85">
        <v>0.88278000218925512</v>
      </c>
      <c r="AR145" s="85"/>
    </row>
    <row r="146" spans="33:44" ht="17" thickBot="1" x14ac:dyDescent="0.25">
      <c r="AP146" s="84" t="s">
        <v>39</v>
      </c>
      <c r="AQ146" s="84">
        <v>1.9893185571365706</v>
      </c>
      <c r="AR146" s="84"/>
    </row>
    <row r="148" spans="33:44" x14ac:dyDescent="0.2">
      <c r="AG148" s="97"/>
      <c r="AH148" s="96" t="s">
        <v>204</v>
      </c>
      <c r="AI148" s="96" t="s">
        <v>203</v>
      </c>
      <c r="AJ148" s="95" t="s">
        <v>202</v>
      </c>
      <c r="AL148" s="74" t="s">
        <v>263</v>
      </c>
      <c r="AP148" s="74" t="s">
        <v>262</v>
      </c>
    </row>
    <row r="149" spans="33:44" ht="17" thickBot="1" x14ac:dyDescent="0.25">
      <c r="AG149" s="93" t="s">
        <v>261</v>
      </c>
      <c r="AH149" s="92">
        <f>COUNT(N2:N43)</f>
        <v>42</v>
      </c>
      <c r="AI149" s="159">
        <f>AVERAGE(E2:E43)</f>
        <v>4.915229705450256E-2</v>
      </c>
      <c r="AJ149" s="91">
        <v>6.0665930320677628E-3</v>
      </c>
    </row>
    <row r="150" spans="33:44" x14ac:dyDescent="0.2">
      <c r="AG150" s="93" t="s">
        <v>198</v>
      </c>
      <c r="AH150" s="92">
        <f>$AH$22-AH149</f>
        <v>51</v>
      </c>
      <c r="AI150" s="85">
        <v>3.9246939230257356E-2</v>
      </c>
      <c r="AJ150" s="91">
        <v>7.1648502309298798E-3</v>
      </c>
      <c r="AL150" s="90"/>
      <c r="AM150" s="90" t="s">
        <v>72</v>
      </c>
      <c r="AN150" s="90" t="s">
        <v>71</v>
      </c>
      <c r="AP150" s="90"/>
      <c r="AQ150" s="90" t="s">
        <v>72</v>
      </c>
      <c r="AR150" s="90" t="s">
        <v>71</v>
      </c>
    </row>
    <row r="151" spans="33:44" x14ac:dyDescent="0.2">
      <c r="AG151" s="89" t="s">
        <v>197</v>
      </c>
      <c r="AH151" s="88"/>
      <c r="AI151" s="88">
        <v>0.69599999999999995</v>
      </c>
      <c r="AJ151" s="158">
        <v>0.29299999999999998</v>
      </c>
      <c r="AL151" s="85" t="s">
        <v>21</v>
      </c>
      <c r="AM151" s="85">
        <v>3.9246939230257356E-2</v>
      </c>
      <c r="AN151" s="85">
        <v>4.5912658461089904E-2</v>
      </c>
      <c r="AP151" s="85" t="s">
        <v>21</v>
      </c>
      <c r="AQ151" s="85">
        <v>3.9246939230257356E-2</v>
      </c>
      <c r="AR151" s="85">
        <v>4.5912658461089904E-2</v>
      </c>
    </row>
    <row r="152" spans="33:44" x14ac:dyDescent="0.2">
      <c r="AL152" s="85" t="s">
        <v>17</v>
      </c>
      <c r="AM152" s="85">
        <v>7.1648502309298798E-3</v>
      </c>
      <c r="AN152" s="85">
        <v>6.0665930320677628E-3</v>
      </c>
      <c r="AP152" s="85" t="s">
        <v>17</v>
      </c>
      <c r="AQ152" s="85">
        <v>7.1648502309298798E-3</v>
      </c>
      <c r="AR152" s="85">
        <v>6.0665930320677628E-3</v>
      </c>
    </row>
    <row r="153" spans="33:44" x14ac:dyDescent="0.2">
      <c r="AL153" s="85" t="s">
        <v>63</v>
      </c>
      <c r="AM153" s="85">
        <v>51</v>
      </c>
      <c r="AN153" s="85">
        <v>42</v>
      </c>
      <c r="AP153" s="85" t="s">
        <v>63</v>
      </c>
      <c r="AQ153" s="85">
        <v>51</v>
      </c>
      <c r="AR153" s="85">
        <v>42</v>
      </c>
    </row>
    <row r="154" spans="33:44" x14ac:dyDescent="0.2">
      <c r="AL154" s="85" t="s">
        <v>54</v>
      </c>
      <c r="AM154" s="85">
        <v>50</v>
      </c>
      <c r="AN154" s="85">
        <v>41</v>
      </c>
      <c r="AP154" s="85" t="s">
        <v>260</v>
      </c>
      <c r="AQ154" s="85">
        <v>6.6700310534205751E-3</v>
      </c>
      <c r="AR154" s="85"/>
    </row>
    <row r="155" spans="33:44" x14ac:dyDescent="0.2">
      <c r="AL155" s="85" t="s">
        <v>195</v>
      </c>
      <c r="AM155" s="85">
        <v>1.1810336037141067</v>
      </c>
      <c r="AN155" s="85"/>
      <c r="AP155" s="85" t="s">
        <v>57</v>
      </c>
      <c r="AQ155" s="85">
        <v>0</v>
      </c>
      <c r="AR155" s="85"/>
    </row>
    <row r="156" spans="33:44" x14ac:dyDescent="0.2">
      <c r="AL156" s="85" t="s">
        <v>259</v>
      </c>
      <c r="AM156" s="85">
        <v>0.29333256197461738</v>
      </c>
      <c r="AN156" s="85"/>
      <c r="AP156" s="85" t="s">
        <v>54</v>
      </c>
      <c r="AQ156" s="85">
        <v>91</v>
      </c>
      <c r="AR156" s="85"/>
    </row>
    <row r="157" spans="33:44" ht="17" thickBot="1" x14ac:dyDescent="0.25">
      <c r="AL157" s="84" t="s">
        <v>258</v>
      </c>
      <c r="AM157" s="84">
        <v>1.6526305879335439</v>
      </c>
      <c r="AN157" s="84"/>
      <c r="AP157" s="85" t="s">
        <v>51</v>
      </c>
      <c r="AQ157" s="85">
        <v>-0.39169799424925256</v>
      </c>
      <c r="AR157" s="85"/>
    </row>
    <row r="158" spans="33:44" x14ac:dyDescent="0.2">
      <c r="AP158" s="85" t="s">
        <v>48</v>
      </c>
      <c r="AQ158" s="85">
        <v>0.34809856454785959</v>
      </c>
      <c r="AR158" s="85"/>
    </row>
    <row r="159" spans="33:44" x14ac:dyDescent="0.2">
      <c r="AP159" s="85" t="s">
        <v>45</v>
      </c>
      <c r="AQ159" s="85">
        <v>1.6617711550616978</v>
      </c>
      <c r="AR159" s="85"/>
    </row>
    <row r="160" spans="33:44" x14ac:dyDescent="0.2">
      <c r="AP160" s="85" t="s">
        <v>42</v>
      </c>
      <c r="AQ160" s="85">
        <v>0.69619712909571918</v>
      </c>
      <c r="AR160" s="85"/>
    </row>
    <row r="161" spans="42:44" ht="17" thickBot="1" x14ac:dyDescent="0.25">
      <c r="AP161" s="84" t="s">
        <v>39</v>
      </c>
      <c r="AQ161" s="84">
        <v>1.9863771544186202</v>
      </c>
      <c r="AR161" s="84"/>
    </row>
  </sheetData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6"/>
  <sheetViews>
    <sheetView workbookViewId="0">
      <selection activeCell="K20" sqref="K20"/>
    </sheetView>
  </sheetViews>
  <sheetFormatPr baseColWidth="10" defaultRowHeight="16" x14ac:dyDescent="0.2"/>
  <cols>
    <col min="1" max="10" width="10.83203125" style="74"/>
    <col min="11" max="11" width="17.83203125" style="74" bestFit="1" customWidth="1"/>
    <col min="12" max="16384" width="10.83203125" style="74"/>
  </cols>
  <sheetData>
    <row r="1" spans="1:16" s="151" customFormat="1" x14ac:dyDescent="0.2">
      <c r="A1" s="186" t="s">
        <v>302</v>
      </c>
      <c r="B1" s="186" t="s">
        <v>301</v>
      </c>
      <c r="C1" s="186"/>
      <c r="D1" s="186" t="s">
        <v>309</v>
      </c>
      <c r="E1" s="186" t="s">
        <v>308</v>
      </c>
      <c r="F1" s="186"/>
      <c r="G1" s="187"/>
      <c r="H1" s="186"/>
      <c r="I1" s="186"/>
    </row>
    <row r="2" spans="1:16" x14ac:dyDescent="0.2">
      <c r="A2" s="176">
        <v>5.2336688048099994E-3</v>
      </c>
      <c r="B2" s="102">
        <v>9.9179999999999993E-4</v>
      </c>
      <c r="D2" s="74">
        <v>1</v>
      </c>
      <c r="E2" s="176">
        <v>1.9699919020959997E-2</v>
      </c>
      <c r="G2" s="175">
        <f t="shared" ref="G2:G33" si="0">A2-$L$7</f>
        <v>3.7764688048099993E-3</v>
      </c>
      <c r="H2" s="74">
        <f t="shared" ref="H2:H33" si="1">IF(A2&lt;=$L$7,1,0)</f>
        <v>0</v>
      </c>
      <c r="I2" s="74">
        <f t="shared" ref="I2:I33" si="2">IF(B2&lt;=$L$7,1,0)</f>
        <v>1</v>
      </c>
      <c r="K2" s="74" t="s">
        <v>307</v>
      </c>
    </row>
    <row r="3" spans="1:16" x14ac:dyDescent="0.2">
      <c r="A3" s="176">
        <v>6.8532237696400005E-3</v>
      </c>
      <c r="B3" s="102">
        <v>1.5700000000000001E-11</v>
      </c>
      <c r="D3" s="74">
        <v>2</v>
      </c>
      <c r="E3" s="102">
        <v>1.65638E-2</v>
      </c>
      <c r="G3" s="175">
        <f t="shared" si="0"/>
        <v>5.3960237696400008E-3</v>
      </c>
      <c r="H3" s="74">
        <f t="shared" si="1"/>
        <v>0</v>
      </c>
      <c r="I3" s="74">
        <f t="shared" si="2"/>
        <v>1</v>
      </c>
      <c r="K3" s="74" t="s">
        <v>306</v>
      </c>
    </row>
    <row r="4" spans="1:16" x14ac:dyDescent="0.2">
      <c r="A4" s="176">
        <v>9.4994067320099979E-3</v>
      </c>
      <c r="B4" s="102">
        <v>2.5817000000000001E-3</v>
      </c>
      <c r="D4" s="74">
        <v>3</v>
      </c>
      <c r="E4" s="102">
        <v>1.64686E-2</v>
      </c>
      <c r="G4" s="175">
        <f t="shared" si="0"/>
        <v>8.0422067320099974E-3</v>
      </c>
      <c r="H4" s="74">
        <f t="shared" si="1"/>
        <v>0</v>
      </c>
      <c r="I4" s="74">
        <f t="shared" si="2"/>
        <v>0</v>
      </c>
    </row>
    <row r="5" spans="1:16" x14ac:dyDescent="0.2">
      <c r="A5" s="176">
        <v>4.9122156038400007E-3</v>
      </c>
      <c r="B5" s="102">
        <v>1.1200000000000001E-6</v>
      </c>
      <c r="D5" s="74">
        <v>4</v>
      </c>
      <c r="E5" s="102">
        <v>1.37275E-2</v>
      </c>
      <c r="G5" s="175">
        <f t="shared" si="0"/>
        <v>3.4550156038400007E-3</v>
      </c>
      <c r="H5" s="74">
        <f t="shared" si="1"/>
        <v>0</v>
      </c>
      <c r="I5" s="74">
        <f t="shared" si="2"/>
        <v>1</v>
      </c>
      <c r="K5" s="97" t="s">
        <v>305</v>
      </c>
      <c r="L5" s="95">
        <v>125</v>
      </c>
    </row>
    <row r="6" spans="1:16" x14ac:dyDescent="0.2">
      <c r="A6" s="176">
        <v>2.3199539228099999E-3</v>
      </c>
      <c r="B6" s="102">
        <v>1.64686E-2</v>
      </c>
      <c r="D6" s="74">
        <v>5</v>
      </c>
      <c r="E6" s="102">
        <v>1.14188E-2</v>
      </c>
      <c r="G6" s="175">
        <f t="shared" si="0"/>
        <v>8.6275392280999981E-4</v>
      </c>
      <c r="H6" s="74">
        <f t="shared" si="1"/>
        <v>0</v>
      </c>
      <c r="I6" s="74">
        <f t="shared" si="2"/>
        <v>0</v>
      </c>
      <c r="K6" s="93" t="s">
        <v>304</v>
      </c>
      <c r="L6" s="185">
        <f>(L5+1)/2</f>
        <v>63</v>
      </c>
    </row>
    <row r="7" spans="1:16" x14ac:dyDescent="0.2">
      <c r="A7" s="176">
        <v>7.6445061168999994E-4</v>
      </c>
      <c r="B7" s="102">
        <v>4.6147999999999996E-3</v>
      </c>
      <c r="D7" s="74">
        <v>6</v>
      </c>
      <c r="E7" s="176">
        <v>1.0460052895360001E-2</v>
      </c>
      <c r="G7" s="175">
        <f t="shared" si="0"/>
        <v>-6.9274938831000014E-4</v>
      </c>
      <c r="H7" s="74">
        <f t="shared" si="1"/>
        <v>1</v>
      </c>
      <c r="I7" s="74">
        <f t="shared" si="2"/>
        <v>0</v>
      </c>
      <c r="K7" s="89" t="s">
        <v>303</v>
      </c>
      <c r="L7" s="184">
        <f>MEDIAN(E2:E126)</f>
        <v>1.4572000000000001E-3</v>
      </c>
    </row>
    <row r="8" spans="1:16" x14ac:dyDescent="0.2">
      <c r="A8" s="176">
        <v>4.7902763688999992E-4</v>
      </c>
      <c r="B8" s="102">
        <v>9.9999999999999995E-8</v>
      </c>
      <c r="D8" s="74">
        <v>7</v>
      </c>
      <c r="E8" s="176">
        <v>1.0109960632889999E-2</v>
      </c>
      <c r="G8" s="175">
        <f t="shared" si="0"/>
        <v>-9.7817236311000021E-4</v>
      </c>
      <c r="H8" s="74">
        <f t="shared" si="1"/>
        <v>1</v>
      </c>
      <c r="I8" s="74">
        <f t="shared" si="2"/>
        <v>1</v>
      </c>
    </row>
    <row r="9" spans="1:16" x14ac:dyDescent="0.2">
      <c r="A9" s="176">
        <v>3.9109389062499996E-3</v>
      </c>
      <c r="B9" s="102">
        <v>2.0988999999999999E-3</v>
      </c>
      <c r="D9" s="74">
        <v>8</v>
      </c>
      <c r="E9" s="176">
        <v>9.4994067320099979E-3</v>
      </c>
      <c r="G9" s="175">
        <f t="shared" si="0"/>
        <v>2.4537389062499995E-3</v>
      </c>
      <c r="H9" s="74">
        <f t="shared" si="1"/>
        <v>0</v>
      </c>
      <c r="I9" s="74">
        <f t="shared" si="2"/>
        <v>0</v>
      </c>
      <c r="L9" s="181" t="s">
        <v>302</v>
      </c>
      <c r="M9" s="182" t="s">
        <v>301</v>
      </c>
      <c r="N9" s="183" t="s">
        <v>289</v>
      </c>
    </row>
    <row r="10" spans="1:16" x14ac:dyDescent="0.2">
      <c r="A10" s="176">
        <v>1.9699919020959997E-2</v>
      </c>
      <c r="B10" s="102">
        <v>9.0329E-3</v>
      </c>
      <c r="D10" s="74">
        <v>9</v>
      </c>
      <c r="E10" s="102">
        <v>9.0329E-3</v>
      </c>
      <c r="G10" s="175">
        <f t="shared" si="0"/>
        <v>1.8242719020959999E-2</v>
      </c>
      <c r="H10" s="74">
        <f t="shared" si="1"/>
        <v>0</v>
      </c>
      <c r="I10" s="74">
        <f t="shared" si="2"/>
        <v>0</v>
      </c>
      <c r="K10" s="97" t="s">
        <v>300</v>
      </c>
      <c r="L10" s="97">
        <f>93-L11</f>
        <v>45</v>
      </c>
      <c r="M10" s="95">
        <f>32-M11</f>
        <v>17</v>
      </c>
      <c r="N10" s="95">
        <f>SUM(L10:M10)</f>
        <v>62</v>
      </c>
    </row>
    <row r="11" spans="1:16" x14ac:dyDescent="0.2">
      <c r="A11" s="176">
        <v>4.9263413064099997E-3</v>
      </c>
      <c r="B11" s="102">
        <v>1.2928E-3</v>
      </c>
      <c r="D11" s="74">
        <v>10</v>
      </c>
      <c r="E11" s="176">
        <v>8.6374532564100007E-3</v>
      </c>
      <c r="G11" s="175">
        <f t="shared" si="0"/>
        <v>3.4691413064099996E-3</v>
      </c>
      <c r="H11" s="74">
        <f t="shared" si="1"/>
        <v>0</v>
      </c>
      <c r="I11" s="74">
        <f t="shared" si="2"/>
        <v>1</v>
      </c>
      <c r="K11" s="89" t="s">
        <v>299</v>
      </c>
      <c r="L11" s="89">
        <f>H95</f>
        <v>48</v>
      </c>
      <c r="M11" s="98">
        <f>I34</f>
        <v>15</v>
      </c>
      <c r="N11" s="98">
        <f>SUM(L11:M11)</f>
        <v>63</v>
      </c>
    </row>
    <row r="12" spans="1:16" x14ac:dyDescent="0.2">
      <c r="A12" s="176">
        <v>3.52451192976E-3</v>
      </c>
      <c r="B12" s="102">
        <v>4.8653000000000004E-3</v>
      </c>
      <c r="D12" s="74">
        <v>11</v>
      </c>
      <c r="E12" s="176">
        <v>8.4821337022500005E-3</v>
      </c>
      <c r="G12" s="175">
        <f t="shared" si="0"/>
        <v>2.06731192976E-3</v>
      </c>
      <c r="H12" s="74">
        <f t="shared" si="1"/>
        <v>0</v>
      </c>
      <c r="I12" s="74">
        <f t="shared" si="2"/>
        <v>0</v>
      </c>
      <c r="K12" s="183" t="s">
        <v>289</v>
      </c>
      <c r="L12" s="181">
        <f>SUM(L10:L11)</f>
        <v>93</v>
      </c>
      <c r="M12" s="182">
        <f>SUM(M10:M11)</f>
        <v>32</v>
      </c>
      <c r="N12" s="183">
        <f>SUM(L12:M12)</f>
        <v>125</v>
      </c>
    </row>
    <row r="13" spans="1:16" x14ac:dyDescent="0.2">
      <c r="A13" s="176">
        <v>7.5337074575999993E-4</v>
      </c>
      <c r="B13" s="102">
        <v>1.37275E-2</v>
      </c>
      <c r="D13" s="74">
        <v>12</v>
      </c>
      <c r="E13" s="102">
        <v>8.0903999999999993E-3</v>
      </c>
      <c r="G13" s="175">
        <f t="shared" si="0"/>
        <v>-7.0382925424000015E-4</v>
      </c>
      <c r="H13" s="74">
        <f t="shared" si="1"/>
        <v>1</v>
      </c>
      <c r="I13" s="74">
        <f t="shared" si="2"/>
        <v>0</v>
      </c>
    </row>
    <row r="14" spans="1:16" x14ac:dyDescent="0.2">
      <c r="A14" s="176">
        <v>2.2191636640000004E-5</v>
      </c>
      <c r="B14" s="102">
        <v>1.4572000000000001E-3</v>
      </c>
      <c r="D14" s="74">
        <v>13</v>
      </c>
      <c r="E14" s="176">
        <v>7.9254150150400004E-3</v>
      </c>
      <c r="G14" s="175">
        <f t="shared" si="0"/>
        <v>-1.4350083633600001E-3</v>
      </c>
      <c r="H14" s="74">
        <f t="shared" si="1"/>
        <v>1</v>
      </c>
      <c r="I14" s="74">
        <f t="shared" si="2"/>
        <v>1</v>
      </c>
      <c r="K14" s="108"/>
      <c r="L14" s="181" t="s">
        <v>298</v>
      </c>
      <c r="M14" s="180" t="s">
        <v>297</v>
      </c>
      <c r="N14" s="180" t="s">
        <v>296</v>
      </c>
      <c r="O14" s="180" t="s">
        <v>295</v>
      </c>
      <c r="P14" s="182" t="s">
        <v>294</v>
      </c>
    </row>
    <row r="15" spans="1:16" x14ac:dyDescent="0.2">
      <c r="A15" s="176">
        <v>1.8514772761000001E-4</v>
      </c>
      <c r="B15" s="102">
        <v>1.1600000000000001E-5</v>
      </c>
      <c r="D15" s="74">
        <v>14</v>
      </c>
      <c r="E15" s="102">
        <v>7.5500999999999997E-3</v>
      </c>
      <c r="G15" s="175">
        <f t="shared" si="0"/>
        <v>-1.27205227239E-3</v>
      </c>
      <c r="H15" s="74">
        <f t="shared" si="1"/>
        <v>1</v>
      </c>
      <c r="I15" s="74">
        <f t="shared" si="2"/>
        <v>1</v>
      </c>
      <c r="K15" s="178" t="s">
        <v>293</v>
      </c>
      <c r="L15" s="97">
        <f>L10</f>
        <v>45</v>
      </c>
      <c r="M15" s="96">
        <f>(N10*L12)/N12</f>
        <v>46.128</v>
      </c>
      <c r="N15" s="96">
        <f>L15-M15</f>
        <v>-1.1280000000000001</v>
      </c>
      <c r="O15" s="96">
        <f>N15^2</f>
        <v>1.2723840000000002</v>
      </c>
      <c r="P15" s="95">
        <f>O15/M15</f>
        <v>2.7583766909469308E-2</v>
      </c>
    </row>
    <row r="16" spans="1:16" x14ac:dyDescent="0.2">
      <c r="A16" s="176">
        <v>1.0109960632889999E-2</v>
      </c>
      <c r="B16" s="102">
        <v>7.5500999999999997E-3</v>
      </c>
      <c r="D16" s="74">
        <v>15</v>
      </c>
      <c r="E16" s="102">
        <v>7.3523250684899991E-3</v>
      </c>
      <c r="G16" s="175">
        <f t="shared" si="0"/>
        <v>8.652760632889998E-3</v>
      </c>
      <c r="H16" s="74">
        <f t="shared" si="1"/>
        <v>0</v>
      </c>
      <c r="I16" s="74">
        <f t="shared" si="2"/>
        <v>0</v>
      </c>
      <c r="K16" s="78" t="s">
        <v>292</v>
      </c>
      <c r="L16" s="93">
        <f>M10</f>
        <v>17</v>
      </c>
      <c r="M16" s="92">
        <f>(N10*M12)/N12</f>
        <v>15.872</v>
      </c>
      <c r="N16" s="92">
        <f>L16-M16</f>
        <v>1.1280000000000001</v>
      </c>
      <c r="O16" s="92">
        <f>N16^2</f>
        <v>1.2723840000000002</v>
      </c>
      <c r="P16" s="81">
        <f>O16/M16</f>
        <v>8.0165322580645168E-2</v>
      </c>
    </row>
    <row r="17" spans="1:16" x14ac:dyDescent="0.2">
      <c r="A17" s="176">
        <v>5.1368182465600003E-3</v>
      </c>
      <c r="B17" s="102">
        <v>3.9950000000000003E-3</v>
      </c>
      <c r="D17" s="74">
        <v>16</v>
      </c>
      <c r="E17" s="176">
        <v>6.8532237696400005E-3</v>
      </c>
      <c r="G17" s="175">
        <f t="shared" si="0"/>
        <v>3.6796182465600002E-3</v>
      </c>
      <c r="H17" s="74">
        <f t="shared" si="1"/>
        <v>0</v>
      </c>
      <c r="I17" s="74">
        <f t="shared" si="2"/>
        <v>0</v>
      </c>
      <c r="K17" s="78" t="s">
        <v>291</v>
      </c>
      <c r="L17" s="93">
        <f>L11</f>
        <v>48</v>
      </c>
      <c r="M17" s="92">
        <f>(L12*N11)/N12</f>
        <v>46.872</v>
      </c>
      <c r="N17" s="92">
        <f>L17-M17</f>
        <v>1.1280000000000001</v>
      </c>
      <c r="O17" s="92">
        <f>N17^2</f>
        <v>1.2723840000000002</v>
      </c>
      <c r="P17" s="81">
        <f>O17/M17</f>
        <v>2.714592933947773E-2</v>
      </c>
    </row>
    <row r="18" spans="1:16" x14ac:dyDescent="0.2">
      <c r="A18" s="176">
        <v>8.6374532564100007E-3</v>
      </c>
      <c r="B18" s="102">
        <v>1.65638E-2</v>
      </c>
      <c r="D18" s="74">
        <v>17</v>
      </c>
      <c r="E18" s="176">
        <v>6.8311547406399997E-3</v>
      </c>
      <c r="G18" s="175">
        <f t="shared" si="0"/>
        <v>7.1802532564100002E-3</v>
      </c>
      <c r="H18" s="74">
        <f t="shared" si="1"/>
        <v>0</v>
      </c>
      <c r="I18" s="74">
        <f t="shared" si="2"/>
        <v>0</v>
      </c>
      <c r="K18" s="76" t="s">
        <v>290</v>
      </c>
      <c r="L18" s="89">
        <f>M11</f>
        <v>15</v>
      </c>
      <c r="M18" s="88">
        <f>(M12*N11)/N12</f>
        <v>16.128</v>
      </c>
      <c r="N18" s="88">
        <f>L18-M18</f>
        <v>-1.1280000000000001</v>
      </c>
      <c r="O18" s="88">
        <f>N18^2</f>
        <v>1.2723840000000002</v>
      </c>
      <c r="P18" s="98">
        <f>O18/M18</f>
        <v>7.8892857142857153E-2</v>
      </c>
    </row>
    <row r="19" spans="1:16" x14ac:dyDescent="0.2">
      <c r="A19" s="176">
        <v>3.8212821360999994E-4</v>
      </c>
      <c r="B19" s="102">
        <v>5.5240999999999997E-3</v>
      </c>
      <c r="D19" s="74">
        <v>18</v>
      </c>
      <c r="E19" s="176">
        <v>6.6066009610000007E-3</v>
      </c>
      <c r="G19" s="175">
        <f t="shared" si="0"/>
        <v>-1.0750717863900001E-3</v>
      </c>
      <c r="H19" s="74">
        <f t="shared" si="1"/>
        <v>1</v>
      </c>
      <c r="I19" s="74">
        <f t="shared" si="2"/>
        <v>0</v>
      </c>
      <c r="K19" s="181" t="s">
        <v>289</v>
      </c>
      <c r="L19" s="180">
        <f>SUM(L15:L18)</f>
        <v>125</v>
      </c>
      <c r="M19" s="180">
        <f>SUM(M15:M18)</f>
        <v>125</v>
      </c>
      <c r="N19" s="180"/>
      <c r="O19" s="180"/>
      <c r="P19" s="179">
        <f>SUM(P15:P18)</f>
        <v>0.21378787597244936</v>
      </c>
    </row>
    <row r="20" spans="1:16" x14ac:dyDescent="0.2">
      <c r="A20" s="176">
        <v>1.7091640225000001E-4</v>
      </c>
      <c r="B20" s="102">
        <v>2.9100000000000003E-4</v>
      </c>
      <c r="D20" s="74">
        <v>19</v>
      </c>
      <c r="E20" s="176">
        <v>6.3798239264399991E-3</v>
      </c>
      <c r="G20" s="175">
        <f t="shared" si="0"/>
        <v>-1.2862835977500001E-3</v>
      </c>
      <c r="H20" s="74">
        <f t="shared" si="1"/>
        <v>1</v>
      </c>
      <c r="I20" s="74">
        <f t="shared" si="2"/>
        <v>1</v>
      </c>
    </row>
    <row r="21" spans="1:16" x14ac:dyDescent="0.2">
      <c r="A21" s="176">
        <v>2.0135609999999996E-6</v>
      </c>
      <c r="B21" s="102">
        <v>1.1134000000000001E-3</v>
      </c>
      <c r="D21" s="74">
        <v>20</v>
      </c>
      <c r="E21" s="176">
        <v>6.1831958688900006E-3</v>
      </c>
      <c r="G21" s="175">
        <f t="shared" si="0"/>
        <v>-1.455186439E-3</v>
      </c>
      <c r="H21" s="74">
        <f t="shared" si="1"/>
        <v>1</v>
      </c>
      <c r="I21" s="74">
        <f t="shared" si="2"/>
        <v>1</v>
      </c>
      <c r="K21" s="178" t="s">
        <v>54</v>
      </c>
      <c r="L21" s="95">
        <f>(2-1)*(2-1)</f>
        <v>1</v>
      </c>
    </row>
    <row r="22" spans="1:16" x14ac:dyDescent="0.2">
      <c r="A22" s="176">
        <v>8.4152208100000011E-6</v>
      </c>
      <c r="B22" s="102">
        <v>5.2781E-3</v>
      </c>
      <c r="D22" s="74">
        <v>21</v>
      </c>
      <c r="E22" s="176">
        <v>6.1704009936099993E-3</v>
      </c>
      <c r="G22" s="175">
        <f t="shared" si="0"/>
        <v>-1.4487847791900001E-3</v>
      </c>
      <c r="H22" s="74">
        <f t="shared" si="1"/>
        <v>1</v>
      </c>
      <c r="I22" s="74">
        <f t="shared" si="2"/>
        <v>0</v>
      </c>
      <c r="K22" s="78" t="s">
        <v>288</v>
      </c>
      <c r="L22" s="177">
        <f>P19</f>
        <v>0.21378787597244936</v>
      </c>
    </row>
    <row r="23" spans="1:16" x14ac:dyDescent="0.2">
      <c r="A23" s="176">
        <v>8.2565999649000007E-4</v>
      </c>
      <c r="B23" s="102">
        <v>1.4771000000000001E-3</v>
      </c>
      <c r="D23" s="74">
        <v>22</v>
      </c>
      <c r="E23" s="102">
        <v>6.0625000000000002E-3</v>
      </c>
      <c r="G23" s="175">
        <f t="shared" si="0"/>
        <v>-6.3154000351E-4</v>
      </c>
      <c r="H23" s="74">
        <f t="shared" si="1"/>
        <v>1</v>
      </c>
      <c r="I23" s="74">
        <f t="shared" si="2"/>
        <v>0</v>
      </c>
      <c r="K23" s="78" t="s">
        <v>287</v>
      </c>
      <c r="L23" s="81">
        <v>2.706</v>
      </c>
    </row>
    <row r="24" spans="1:16" x14ac:dyDescent="0.2">
      <c r="A24" s="176">
        <v>1.0499932929599999E-3</v>
      </c>
      <c r="B24" s="102">
        <v>6.0625000000000002E-3</v>
      </c>
      <c r="D24" s="74">
        <v>23</v>
      </c>
      <c r="E24" s="176">
        <v>6.0061570003599992E-3</v>
      </c>
      <c r="G24" s="175">
        <f t="shared" si="0"/>
        <v>-4.0720670704000013E-4</v>
      </c>
      <c r="H24" s="74">
        <f t="shared" si="1"/>
        <v>1</v>
      </c>
      <c r="I24" s="74">
        <f t="shared" si="2"/>
        <v>0</v>
      </c>
      <c r="K24" s="78" t="s">
        <v>286</v>
      </c>
      <c r="L24" s="81">
        <v>3.8410000000000002</v>
      </c>
    </row>
    <row r="25" spans="1:16" x14ac:dyDescent="0.2">
      <c r="A25" s="176">
        <v>1.5727569640000003E-5</v>
      </c>
      <c r="B25" s="102">
        <v>1.0024999999999999E-3</v>
      </c>
      <c r="D25" s="74">
        <v>24</v>
      </c>
      <c r="E25" s="176">
        <v>5.5626686388900006E-3</v>
      </c>
      <c r="G25" s="175">
        <f t="shared" si="0"/>
        <v>-1.4414724303600001E-3</v>
      </c>
      <c r="H25" s="74">
        <f t="shared" si="1"/>
        <v>1</v>
      </c>
      <c r="I25" s="74">
        <f t="shared" si="2"/>
        <v>1</v>
      </c>
      <c r="K25" s="76" t="s">
        <v>285</v>
      </c>
      <c r="L25" s="98">
        <v>6.6349999999999998</v>
      </c>
    </row>
    <row r="26" spans="1:16" x14ac:dyDescent="0.2">
      <c r="A26" s="176">
        <v>1.6417893609999999E-3</v>
      </c>
      <c r="B26" s="102">
        <v>1.14188E-2</v>
      </c>
      <c r="D26" s="74">
        <v>25</v>
      </c>
      <c r="E26" s="102">
        <v>5.5240999999999997E-3</v>
      </c>
      <c r="G26" s="175">
        <f t="shared" si="0"/>
        <v>1.8458936099999984E-4</v>
      </c>
      <c r="H26" s="74">
        <f t="shared" si="1"/>
        <v>0</v>
      </c>
      <c r="I26" s="74">
        <f t="shared" si="2"/>
        <v>0</v>
      </c>
    </row>
    <row r="27" spans="1:16" x14ac:dyDescent="0.2">
      <c r="A27" s="176">
        <v>1.2568372136100001E-3</v>
      </c>
      <c r="B27" s="102">
        <v>8.0903999999999993E-3</v>
      </c>
      <c r="D27" s="74">
        <v>26</v>
      </c>
      <c r="E27" s="102">
        <v>5.2781E-3</v>
      </c>
      <c r="G27" s="175">
        <f t="shared" si="0"/>
        <v>-2.0036278638999993E-4</v>
      </c>
      <c r="H27" s="74">
        <f t="shared" si="1"/>
        <v>1</v>
      </c>
      <c r="I27" s="74">
        <f t="shared" si="2"/>
        <v>0</v>
      </c>
      <c r="K27" s="74" t="s">
        <v>284</v>
      </c>
      <c r="L27" s="74" t="s">
        <v>283</v>
      </c>
    </row>
    <row r="28" spans="1:16" x14ac:dyDescent="0.2">
      <c r="A28" s="176">
        <v>1.34222580496E-3</v>
      </c>
      <c r="B28" s="102">
        <v>1.101E-3</v>
      </c>
      <c r="D28" s="74">
        <v>27</v>
      </c>
      <c r="E28" s="176">
        <v>5.2336688048099994E-3</v>
      </c>
      <c r="G28" s="175">
        <f t="shared" si="0"/>
        <v>-1.149741950400001E-4</v>
      </c>
      <c r="H28" s="74">
        <f t="shared" si="1"/>
        <v>1</v>
      </c>
      <c r="I28" s="74">
        <f t="shared" si="2"/>
        <v>1</v>
      </c>
    </row>
    <row r="29" spans="1:16" x14ac:dyDescent="0.2">
      <c r="A29" s="176">
        <v>3.9692142028899995E-3</v>
      </c>
      <c r="B29" s="102">
        <v>8.4499999999999994E-5</v>
      </c>
      <c r="D29" s="74">
        <v>28</v>
      </c>
      <c r="E29" s="176">
        <v>5.1368182465600003E-3</v>
      </c>
      <c r="G29" s="175">
        <f t="shared" si="0"/>
        <v>2.5120142028899994E-3</v>
      </c>
      <c r="H29" s="74">
        <f t="shared" si="1"/>
        <v>0</v>
      </c>
      <c r="I29" s="74">
        <f t="shared" si="2"/>
        <v>1</v>
      </c>
    </row>
    <row r="30" spans="1:16" x14ac:dyDescent="0.2">
      <c r="A30" s="176">
        <v>9.2271960168999992E-4</v>
      </c>
      <c r="B30" s="102">
        <v>1.4779999999999999E-4</v>
      </c>
      <c r="D30" s="74">
        <v>29</v>
      </c>
      <c r="E30" s="176">
        <v>4.9263413064099997E-3</v>
      </c>
      <c r="G30" s="175">
        <f t="shared" si="0"/>
        <v>-5.3448039831000015E-4</v>
      </c>
      <c r="H30" s="74">
        <f t="shared" si="1"/>
        <v>1</v>
      </c>
      <c r="I30" s="74">
        <f t="shared" si="2"/>
        <v>1</v>
      </c>
    </row>
    <row r="31" spans="1:16" x14ac:dyDescent="0.2">
      <c r="A31" s="176">
        <v>6.1704009936099993E-3</v>
      </c>
      <c r="B31" s="102">
        <v>2.41E-5</v>
      </c>
      <c r="D31" s="74">
        <v>30</v>
      </c>
      <c r="E31" s="176">
        <v>4.9122156038400007E-3</v>
      </c>
      <c r="G31" s="175">
        <f t="shared" si="0"/>
        <v>4.7132009936099988E-3</v>
      </c>
      <c r="H31" s="74">
        <f t="shared" si="1"/>
        <v>0</v>
      </c>
      <c r="I31" s="74">
        <f t="shared" si="2"/>
        <v>1</v>
      </c>
    </row>
    <row r="32" spans="1:16" x14ac:dyDescent="0.2">
      <c r="A32" s="176">
        <v>9.0865470721000004E-4</v>
      </c>
      <c r="B32" s="102">
        <v>2.4800999999999998E-3</v>
      </c>
      <c r="D32" s="74">
        <v>31</v>
      </c>
      <c r="E32" s="102">
        <v>4.8653000000000004E-3</v>
      </c>
      <c r="G32" s="175">
        <f t="shared" si="0"/>
        <v>-5.4854529279000004E-4</v>
      </c>
      <c r="H32" s="74">
        <f t="shared" si="1"/>
        <v>1</v>
      </c>
      <c r="I32" s="74">
        <f t="shared" si="2"/>
        <v>0</v>
      </c>
    </row>
    <row r="33" spans="1:9" x14ac:dyDescent="0.2">
      <c r="A33" s="176">
        <v>4.1252102928400003E-3</v>
      </c>
      <c r="B33" s="102">
        <v>4.9149999999999997E-4</v>
      </c>
      <c r="D33" s="74">
        <v>32</v>
      </c>
      <c r="E33" s="102">
        <v>4.6147999999999996E-3</v>
      </c>
      <c r="G33" s="175">
        <f t="shared" si="0"/>
        <v>2.6680102928400003E-3</v>
      </c>
      <c r="H33" s="74">
        <f t="shared" si="1"/>
        <v>0</v>
      </c>
      <c r="I33" s="74">
        <f t="shared" si="2"/>
        <v>1</v>
      </c>
    </row>
    <row r="34" spans="1:9" x14ac:dyDescent="0.2">
      <c r="A34" s="176">
        <v>4.2689344996E-4</v>
      </c>
      <c r="B34" s="102"/>
      <c r="D34" s="74">
        <v>33</v>
      </c>
      <c r="E34" s="176">
        <v>4.5927864540100003E-3</v>
      </c>
      <c r="G34" s="175">
        <f t="shared" ref="G34:G65" si="3">A34-$L$7</f>
        <v>-1.03030655004E-3</v>
      </c>
      <c r="H34" s="74">
        <f t="shared" ref="H34:H65" si="4">IF(A34&lt;=$L$7,1,0)</f>
        <v>1</v>
      </c>
      <c r="I34" s="74">
        <f>SUM(I2:I33)</f>
        <v>15</v>
      </c>
    </row>
    <row r="35" spans="1:9" x14ac:dyDescent="0.2">
      <c r="A35" s="176">
        <v>2.6165327049000006E-4</v>
      </c>
      <c r="B35" s="102"/>
      <c r="D35" s="74">
        <v>34</v>
      </c>
      <c r="E35" s="176">
        <v>4.3904406081599996E-3</v>
      </c>
      <c r="G35" s="175">
        <f t="shared" si="3"/>
        <v>-1.19554672951E-3</v>
      </c>
      <c r="H35" s="74">
        <f t="shared" si="4"/>
        <v>1</v>
      </c>
    </row>
    <row r="36" spans="1:9" x14ac:dyDescent="0.2">
      <c r="A36" s="176">
        <v>5.9208515584000009E-4</v>
      </c>
      <c r="B36" s="102"/>
      <c r="D36" s="74">
        <v>35</v>
      </c>
      <c r="E36" s="176">
        <v>4.3274030889999988E-3</v>
      </c>
      <c r="G36" s="175">
        <f t="shared" si="3"/>
        <v>-8.6511484415999998E-4</v>
      </c>
      <c r="H36" s="74">
        <f t="shared" si="4"/>
        <v>1</v>
      </c>
    </row>
    <row r="37" spans="1:9" x14ac:dyDescent="0.2">
      <c r="A37" s="176">
        <v>1.5907263375999998E-4</v>
      </c>
      <c r="B37" s="102"/>
      <c r="D37" s="74">
        <v>36</v>
      </c>
      <c r="E37" s="176">
        <v>4.218177756250001E-3</v>
      </c>
      <c r="G37" s="175">
        <f t="shared" si="3"/>
        <v>-1.2981273662400002E-3</v>
      </c>
      <c r="H37" s="74">
        <f t="shared" si="4"/>
        <v>1</v>
      </c>
    </row>
    <row r="38" spans="1:9" x14ac:dyDescent="0.2">
      <c r="A38" s="176">
        <v>1.4293994947599999E-3</v>
      </c>
      <c r="B38" s="102"/>
      <c r="D38" s="74">
        <v>37</v>
      </c>
      <c r="E38" s="176">
        <v>4.1252102928400003E-3</v>
      </c>
      <c r="G38" s="175">
        <f t="shared" si="3"/>
        <v>-2.7800505240000144E-5</v>
      </c>
      <c r="H38" s="74">
        <f t="shared" si="4"/>
        <v>1</v>
      </c>
    </row>
    <row r="39" spans="1:9" x14ac:dyDescent="0.2">
      <c r="A39" s="176">
        <v>1.02761919225E-3</v>
      </c>
      <c r="B39" s="102"/>
      <c r="D39" s="74">
        <v>38</v>
      </c>
      <c r="E39" s="102">
        <v>3.9950000000000003E-3</v>
      </c>
      <c r="G39" s="175">
        <f t="shared" si="3"/>
        <v>-4.2958080775000007E-4</v>
      </c>
      <c r="H39" s="74">
        <f t="shared" si="4"/>
        <v>1</v>
      </c>
    </row>
    <row r="40" spans="1:9" x14ac:dyDescent="0.2">
      <c r="A40" s="176">
        <v>7.7271768484000005E-4</v>
      </c>
      <c r="B40" s="102"/>
      <c r="D40" s="74">
        <v>39</v>
      </c>
      <c r="E40" s="176">
        <v>3.9692142028899995E-3</v>
      </c>
      <c r="G40" s="175">
        <f t="shared" si="3"/>
        <v>-6.8448231516000002E-4</v>
      </c>
      <c r="H40" s="74">
        <f t="shared" si="4"/>
        <v>1</v>
      </c>
    </row>
    <row r="41" spans="1:9" x14ac:dyDescent="0.2">
      <c r="A41" s="176">
        <v>3.9839760800999997E-4</v>
      </c>
      <c r="B41" s="102"/>
      <c r="D41" s="74">
        <v>40</v>
      </c>
      <c r="E41" s="176">
        <v>3.9109389062499996E-3</v>
      </c>
      <c r="G41" s="175">
        <f t="shared" si="3"/>
        <v>-1.0588023919900001E-3</v>
      </c>
      <c r="H41" s="74">
        <f t="shared" si="4"/>
        <v>1</v>
      </c>
    </row>
    <row r="42" spans="1:9" x14ac:dyDescent="0.2">
      <c r="A42" s="176">
        <v>6.1831958688900006E-3</v>
      </c>
      <c r="B42" s="102"/>
      <c r="D42" s="74">
        <v>41</v>
      </c>
      <c r="E42" s="176">
        <v>3.9075126020100001E-3</v>
      </c>
      <c r="G42" s="175">
        <f t="shared" si="3"/>
        <v>4.7259958688900001E-3</v>
      </c>
      <c r="H42" s="74">
        <f t="shared" si="4"/>
        <v>0</v>
      </c>
    </row>
    <row r="43" spans="1:9" x14ac:dyDescent="0.2">
      <c r="A43" s="176">
        <v>4.3904406081599996E-3</v>
      </c>
      <c r="B43" s="102"/>
      <c r="D43" s="74">
        <v>42</v>
      </c>
      <c r="E43" s="176">
        <v>3.8715897284100002E-3</v>
      </c>
      <c r="G43" s="175">
        <f t="shared" si="3"/>
        <v>2.9332406081599995E-3</v>
      </c>
      <c r="H43" s="74">
        <f t="shared" si="4"/>
        <v>0</v>
      </c>
    </row>
    <row r="44" spans="1:9" x14ac:dyDescent="0.2">
      <c r="A44" s="176">
        <v>8.4821337022500005E-3</v>
      </c>
      <c r="B44" s="102"/>
      <c r="D44" s="74">
        <v>43</v>
      </c>
      <c r="E44" s="176">
        <v>3.52451192976E-3</v>
      </c>
      <c r="G44" s="175">
        <f t="shared" si="3"/>
        <v>7.02493370225E-3</v>
      </c>
      <c r="H44" s="74">
        <f t="shared" si="4"/>
        <v>0</v>
      </c>
    </row>
    <row r="45" spans="1:9" x14ac:dyDescent="0.2">
      <c r="A45" s="176">
        <v>6.0061570003599992E-3</v>
      </c>
      <c r="B45" s="102"/>
      <c r="D45" s="74">
        <v>44</v>
      </c>
      <c r="E45" s="176">
        <v>3.17655104881E-3</v>
      </c>
      <c r="G45" s="175">
        <f t="shared" si="3"/>
        <v>4.5489570003599995E-3</v>
      </c>
      <c r="H45" s="74">
        <f t="shared" si="4"/>
        <v>0</v>
      </c>
    </row>
    <row r="46" spans="1:9" x14ac:dyDescent="0.2">
      <c r="A46" s="176">
        <v>1.0460052895360001E-2</v>
      </c>
      <c r="B46" s="102"/>
      <c r="D46" s="74">
        <v>45</v>
      </c>
      <c r="E46" s="102">
        <v>3.0297648748900002E-3</v>
      </c>
      <c r="G46" s="175">
        <f t="shared" si="3"/>
        <v>9.0028528953600001E-3</v>
      </c>
      <c r="H46" s="74">
        <f t="shared" si="4"/>
        <v>0</v>
      </c>
    </row>
    <row r="47" spans="1:9" x14ac:dyDescent="0.2">
      <c r="A47" s="176">
        <v>7.9254150150400004E-3</v>
      </c>
      <c r="B47" s="102"/>
      <c r="D47" s="74">
        <v>46</v>
      </c>
      <c r="E47" s="102">
        <v>2.5817000000000001E-3</v>
      </c>
      <c r="G47" s="175">
        <f t="shared" si="3"/>
        <v>6.4682150150399999E-3</v>
      </c>
      <c r="H47" s="74">
        <f t="shared" si="4"/>
        <v>0</v>
      </c>
    </row>
    <row r="48" spans="1:9" x14ac:dyDescent="0.2">
      <c r="A48" s="176">
        <v>4.3274030889999988E-3</v>
      </c>
      <c r="B48" s="102"/>
      <c r="D48" s="74">
        <v>47</v>
      </c>
      <c r="E48" s="176">
        <v>2.56665850884E-3</v>
      </c>
      <c r="G48" s="175">
        <f t="shared" si="3"/>
        <v>2.8702030889999988E-3</v>
      </c>
      <c r="H48" s="74">
        <f t="shared" si="4"/>
        <v>0</v>
      </c>
    </row>
    <row r="49" spans="1:8" x14ac:dyDescent="0.2">
      <c r="A49" s="176">
        <v>3.9075126020100001E-3</v>
      </c>
      <c r="B49" s="102"/>
      <c r="D49" s="74">
        <v>48</v>
      </c>
      <c r="E49" s="102">
        <v>2.5292148556899999E-3</v>
      </c>
      <c r="G49" s="175">
        <f t="shared" si="3"/>
        <v>2.4503126020100001E-3</v>
      </c>
      <c r="H49" s="74">
        <f t="shared" si="4"/>
        <v>0</v>
      </c>
    </row>
    <row r="50" spans="1:8" x14ac:dyDescent="0.2">
      <c r="A50" s="176">
        <v>2.4588110649600005E-3</v>
      </c>
      <c r="B50" s="102"/>
      <c r="D50" s="74">
        <v>49</v>
      </c>
      <c r="E50" s="102">
        <v>2.4800999999999998E-3</v>
      </c>
      <c r="G50" s="175">
        <f t="shared" si="3"/>
        <v>1.0016110649600004E-3</v>
      </c>
      <c r="H50" s="74">
        <f t="shared" si="4"/>
        <v>0</v>
      </c>
    </row>
    <row r="51" spans="1:8" x14ac:dyDescent="0.2">
      <c r="A51" s="176">
        <v>1.3907249041E-4</v>
      </c>
      <c r="B51" s="102"/>
      <c r="D51" s="74">
        <v>50</v>
      </c>
      <c r="E51" s="176">
        <v>2.4588110649600005E-3</v>
      </c>
      <c r="G51" s="175">
        <f t="shared" si="3"/>
        <v>-1.3181275095900001E-3</v>
      </c>
      <c r="H51" s="74">
        <f t="shared" si="4"/>
        <v>1</v>
      </c>
    </row>
    <row r="52" spans="1:8" x14ac:dyDescent="0.2">
      <c r="A52" s="176">
        <v>2.2014113286400001E-3</v>
      </c>
      <c r="B52" s="102"/>
      <c r="D52" s="74">
        <v>51</v>
      </c>
      <c r="E52" s="102">
        <v>2.3747006148100002E-3</v>
      </c>
      <c r="G52" s="175">
        <f t="shared" si="3"/>
        <v>7.4421132864000003E-4</v>
      </c>
      <c r="H52" s="74">
        <f t="shared" si="4"/>
        <v>0</v>
      </c>
    </row>
    <row r="53" spans="1:8" x14ac:dyDescent="0.2">
      <c r="A53" s="176">
        <v>9.4607301888999988E-4</v>
      </c>
      <c r="B53" s="102"/>
      <c r="D53" s="74">
        <v>52</v>
      </c>
      <c r="E53" s="102">
        <v>2.34263744064E-3</v>
      </c>
      <c r="G53" s="175">
        <f t="shared" si="3"/>
        <v>-5.1112698111000019E-4</v>
      </c>
      <c r="H53" s="74">
        <f t="shared" si="4"/>
        <v>1</v>
      </c>
    </row>
    <row r="54" spans="1:8" x14ac:dyDescent="0.2">
      <c r="A54" s="176">
        <v>1.91352003844E-3</v>
      </c>
      <c r="B54" s="102"/>
      <c r="D54" s="74">
        <v>53</v>
      </c>
      <c r="E54" s="176">
        <v>2.3199539228099999E-3</v>
      </c>
      <c r="G54" s="175">
        <f t="shared" si="3"/>
        <v>4.5632003843999996E-4</v>
      </c>
      <c r="H54" s="74">
        <f t="shared" si="4"/>
        <v>0</v>
      </c>
    </row>
    <row r="55" spans="1:8" x14ac:dyDescent="0.2">
      <c r="A55" s="176">
        <v>4.218177756250001E-3</v>
      </c>
      <c r="B55" s="102"/>
      <c r="D55" s="74">
        <v>54</v>
      </c>
      <c r="E55" s="176">
        <v>2.2014113286400001E-3</v>
      </c>
      <c r="G55" s="175">
        <f t="shared" si="3"/>
        <v>2.760977756250001E-3</v>
      </c>
      <c r="H55" s="74">
        <f t="shared" si="4"/>
        <v>0</v>
      </c>
    </row>
    <row r="56" spans="1:8" x14ac:dyDescent="0.2">
      <c r="A56" s="176">
        <v>6.6066009610000007E-3</v>
      </c>
      <c r="B56" s="102"/>
      <c r="D56" s="74">
        <v>55</v>
      </c>
      <c r="E56" s="102">
        <v>2.0988999999999999E-3</v>
      </c>
      <c r="G56" s="175">
        <f t="shared" si="3"/>
        <v>5.1494009610000002E-3</v>
      </c>
      <c r="H56" s="74">
        <f t="shared" si="4"/>
        <v>0</v>
      </c>
    </row>
    <row r="57" spans="1:8" x14ac:dyDescent="0.2">
      <c r="A57" s="176">
        <v>3.8715897284100002E-3</v>
      </c>
      <c r="B57" s="102"/>
      <c r="D57" s="74">
        <v>56</v>
      </c>
      <c r="E57" s="102">
        <v>2.08257147904E-3</v>
      </c>
      <c r="G57" s="175">
        <f t="shared" si="3"/>
        <v>2.4143897284100001E-3</v>
      </c>
      <c r="H57" s="74">
        <f t="shared" si="4"/>
        <v>0</v>
      </c>
    </row>
    <row r="58" spans="1:8" x14ac:dyDescent="0.2">
      <c r="A58" s="176">
        <v>5.5626686388900006E-3</v>
      </c>
      <c r="B58" s="102"/>
      <c r="D58" s="74">
        <v>57</v>
      </c>
      <c r="E58" s="102">
        <v>1.9587263062499998E-3</v>
      </c>
      <c r="G58" s="175">
        <f t="shared" si="3"/>
        <v>4.1054686388900009E-3</v>
      </c>
      <c r="H58" s="74">
        <f t="shared" si="4"/>
        <v>0</v>
      </c>
    </row>
    <row r="59" spans="1:8" x14ac:dyDescent="0.2">
      <c r="A59" s="176">
        <v>3.17655104881E-3</v>
      </c>
      <c r="B59" s="102"/>
      <c r="D59" s="74">
        <v>58</v>
      </c>
      <c r="E59" s="176">
        <v>1.9296691840000001E-3</v>
      </c>
      <c r="G59" s="175">
        <f t="shared" si="3"/>
        <v>1.7193510488099999E-3</v>
      </c>
      <c r="H59" s="74">
        <f t="shared" si="4"/>
        <v>0</v>
      </c>
    </row>
    <row r="60" spans="1:8" x14ac:dyDescent="0.2">
      <c r="A60" s="176">
        <v>6.8311547406399997E-3</v>
      </c>
      <c r="B60" s="102"/>
      <c r="D60" s="74">
        <v>59</v>
      </c>
      <c r="E60" s="176">
        <v>1.91352003844E-3</v>
      </c>
      <c r="G60" s="175">
        <f t="shared" si="3"/>
        <v>5.3739547406399992E-3</v>
      </c>
      <c r="H60" s="74">
        <f t="shared" si="4"/>
        <v>0</v>
      </c>
    </row>
    <row r="61" spans="1:8" x14ac:dyDescent="0.2">
      <c r="A61" s="176">
        <v>5.6184169024000002E-4</v>
      </c>
      <c r="B61" s="102"/>
      <c r="D61" s="74">
        <v>60</v>
      </c>
      <c r="E61" s="102">
        <v>1.7691193088099999E-3</v>
      </c>
      <c r="G61" s="175">
        <f t="shared" si="3"/>
        <v>-8.9535830976000005E-4</v>
      </c>
      <c r="H61" s="74">
        <f t="shared" si="4"/>
        <v>1</v>
      </c>
    </row>
    <row r="62" spans="1:8" x14ac:dyDescent="0.2">
      <c r="A62" s="176">
        <v>2.7146516644E-4</v>
      </c>
      <c r="B62" s="102"/>
      <c r="D62" s="74">
        <v>61</v>
      </c>
      <c r="E62" s="176">
        <v>1.6417893609999999E-3</v>
      </c>
      <c r="G62" s="175">
        <f t="shared" si="3"/>
        <v>-1.18573483356E-3</v>
      </c>
      <c r="H62" s="74">
        <f t="shared" si="4"/>
        <v>1</v>
      </c>
    </row>
    <row r="63" spans="1:8" x14ac:dyDescent="0.2">
      <c r="A63" s="176">
        <v>7.4094473208999995E-4</v>
      </c>
      <c r="B63" s="102"/>
      <c r="D63" s="74">
        <v>62</v>
      </c>
      <c r="E63" s="102">
        <v>1.4771000000000001E-3</v>
      </c>
      <c r="G63" s="175">
        <f t="shared" si="3"/>
        <v>-7.1625526791000013E-4</v>
      </c>
      <c r="H63" s="74">
        <f t="shared" si="4"/>
        <v>1</v>
      </c>
    </row>
    <row r="64" spans="1:8" x14ac:dyDescent="0.2">
      <c r="A64" s="176">
        <v>5.7217118400999995E-4</v>
      </c>
      <c r="B64" s="102"/>
      <c r="D64" s="74">
        <v>63</v>
      </c>
      <c r="E64" s="102">
        <v>1.4572000000000001E-3</v>
      </c>
      <c r="G64" s="175">
        <f t="shared" si="3"/>
        <v>-8.8502881599000012E-4</v>
      </c>
      <c r="H64" s="74">
        <f t="shared" si="4"/>
        <v>1</v>
      </c>
    </row>
    <row r="65" spans="1:8" x14ac:dyDescent="0.2">
      <c r="A65" s="176">
        <v>7.1110755555999991E-4</v>
      </c>
      <c r="B65" s="102"/>
      <c r="D65" s="74">
        <v>64</v>
      </c>
      <c r="E65" s="176">
        <v>1.4293994947599999E-3</v>
      </c>
      <c r="G65" s="175">
        <f t="shared" si="3"/>
        <v>-7.4609244444000017E-4</v>
      </c>
      <c r="H65" s="74">
        <f t="shared" si="4"/>
        <v>1</v>
      </c>
    </row>
    <row r="66" spans="1:8" x14ac:dyDescent="0.2">
      <c r="A66" s="176">
        <v>1.0515168144100001E-3</v>
      </c>
      <c r="B66" s="102"/>
      <c r="D66" s="74">
        <v>65</v>
      </c>
      <c r="E66" s="176">
        <v>1.34222580496E-3</v>
      </c>
      <c r="G66" s="175">
        <f t="shared" ref="G66:G94" si="5">A66-$L$7</f>
        <v>-4.0568318558999996E-4</v>
      </c>
      <c r="H66" s="74">
        <f t="shared" ref="H66:H94" si="6">IF(A66&lt;=$L$7,1,0)</f>
        <v>1</v>
      </c>
    </row>
    <row r="67" spans="1:8" x14ac:dyDescent="0.2">
      <c r="A67" s="176">
        <v>1.1366337960000001E-5</v>
      </c>
      <c r="B67" s="102"/>
      <c r="D67" s="74">
        <v>66</v>
      </c>
      <c r="E67" s="102">
        <v>1.31790054841E-3</v>
      </c>
      <c r="G67" s="175">
        <f t="shared" si="5"/>
        <v>-1.4458336620400002E-3</v>
      </c>
      <c r="H67" s="74">
        <f t="shared" si="6"/>
        <v>1</v>
      </c>
    </row>
    <row r="68" spans="1:8" x14ac:dyDescent="0.2">
      <c r="A68" s="176">
        <v>1.2846848062500001E-3</v>
      </c>
      <c r="B68" s="102"/>
      <c r="D68" s="74">
        <v>67</v>
      </c>
      <c r="E68" s="102">
        <v>1.29969623169E-3</v>
      </c>
      <c r="G68" s="175">
        <f t="shared" si="5"/>
        <v>-1.7251519375000002E-4</v>
      </c>
      <c r="H68" s="74">
        <f t="shared" si="6"/>
        <v>1</v>
      </c>
    </row>
    <row r="69" spans="1:8" x14ac:dyDescent="0.2">
      <c r="A69" s="176">
        <v>1.9296691840000001E-3</v>
      </c>
      <c r="B69" s="102"/>
      <c r="D69" s="74">
        <v>68</v>
      </c>
      <c r="E69" s="102">
        <v>1.2928E-3</v>
      </c>
      <c r="G69" s="175">
        <f t="shared" si="5"/>
        <v>4.7246918400000002E-4</v>
      </c>
      <c r="H69" s="74">
        <f t="shared" si="6"/>
        <v>0</v>
      </c>
    </row>
    <row r="70" spans="1:8" x14ac:dyDescent="0.2">
      <c r="A70" s="176">
        <v>2.56665850884E-3</v>
      </c>
      <c r="B70" s="102"/>
      <c r="D70" s="74">
        <v>69</v>
      </c>
      <c r="E70" s="176">
        <v>1.2846848062500001E-3</v>
      </c>
      <c r="G70" s="175">
        <f t="shared" si="5"/>
        <v>1.1094585088399999E-3</v>
      </c>
      <c r="H70" s="74">
        <f t="shared" si="6"/>
        <v>0</v>
      </c>
    </row>
    <row r="71" spans="1:8" x14ac:dyDescent="0.2">
      <c r="A71" s="176">
        <v>3.6200389695999994E-4</v>
      </c>
      <c r="B71" s="102"/>
      <c r="D71" s="74">
        <v>70</v>
      </c>
      <c r="E71" s="176">
        <v>1.2568372136100001E-3</v>
      </c>
      <c r="G71" s="175">
        <f t="shared" si="5"/>
        <v>-1.0951961030400002E-3</v>
      </c>
      <c r="H71" s="74">
        <f t="shared" si="6"/>
        <v>1</v>
      </c>
    </row>
    <row r="72" spans="1:8" x14ac:dyDescent="0.2">
      <c r="A72" s="176">
        <v>9.7250422500000015E-6</v>
      </c>
      <c r="B72" s="102"/>
      <c r="D72" s="74">
        <v>71</v>
      </c>
      <c r="E72" s="102">
        <v>1.1134000000000001E-3</v>
      </c>
      <c r="G72" s="175">
        <f t="shared" si="5"/>
        <v>-1.44747495775E-3</v>
      </c>
      <c r="H72" s="74">
        <f t="shared" si="6"/>
        <v>1</v>
      </c>
    </row>
    <row r="73" spans="1:8" x14ac:dyDescent="0.2">
      <c r="A73" s="176">
        <v>4.5927864540100003E-3</v>
      </c>
      <c r="B73" s="102"/>
      <c r="D73" s="74">
        <v>72</v>
      </c>
      <c r="E73" s="102">
        <v>1.1082973392099998E-3</v>
      </c>
      <c r="G73" s="175">
        <f t="shared" si="5"/>
        <v>3.1355864540100003E-3</v>
      </c>
      <c r="H73" s="74">
        <f t="shared" si="6"/>
        <v>0</v>
      </c>
    </row>
    <row r="74" spans="1:8" x14ac:dyDescent="0.2">
      <c r="A74" s="176">
        <v>6.3798239264399991E-3</v>
      </c>
      <c r="B74" s="102"/>
      <c r="D74" s="74">
        <v>73</v>
      </c>
      <c r="E74" s="102">
        <v>1.101E-3</v>
      </c>
      <c r="G74" s="175">
        <f t="shared" si="5"/>
        <v>4.9226239264399986E-3</v>
      </c>
      <c r="H74" s="74">
        <f t="shared" si="6"/>
        <v>0</v>
      </c>
    </row>
    <row r="75" spans="1:8" x14ac:dyDescent="0.2">
      <c r="A75" s="102">
        <v>9.0741922756000005E-4</v>
      </c>
      <c r="B75" s="102"/>
      <c r="D75" s="74">
        <v>74</v>
      </c>
      <c r="E75" s="102">
        <v>1.0780124556099998E-3</v>
      </c>
      <c r="G75" s="175">
        <f t="shared" si="5"/>
        <v>-5.4978077244000002E-4</v>
      </c>
      <c r="H75" s="74">
        <f t="shared" si="6"/>
        <v>1</v>
      </c>
    </row>
    <row r="76" spans="1:8" x14ac:dyDescent="0.2">
      <c r="A76" s="102">
        <v>1.7691193088099999E-3</v>
      </c>
      <c r="B76" s="102"/>
      <c r="D76" s="74">
        <v>75</v>
      </c>
      <c r="E76" s="176">
        <v>1.0515168144100001E-3</v>
      </c>
      <c r="G76" s="175">
        <f t="shared" si="5"/>
        <v>3.1191930880999984E-4</v>
      </c>
      <c r="H76" s="74">
        <f t="shared" si="6"/>
        <v>0</v>
      </c>
    </row>
    <row r="77" spans="1:8" x14ac:dyDescent="0.2">
      <c r="A77" s="102">
        <v>2.08257147904E-3</v>
      </c>
      <c r="B77" s="102"/>
      <c r="D77" s="74">
        <v>76</v>
      </c>
      <c r="E77" s="176">
        <v>1.0499932929599999E-3</v>
      </c>
      <c r="G77" s="175">
        <f t="shared" si="5"/>
        <v>6.2537147903999994E-4</v>
      </c>
      <c r="H77" s="74">
        <f t="shared" si="6"/>
        <v>0</v>
      </c>
    </row>
    <row r="78" spans="1:8" x14ac:dyDescent="0.2">
      <c r="A78" s="102">
        <v>8.4632700889000008E-4</v>
      </c>
      <c r="B78" s="102"/>
      <c r="D78" s="74">
        <v>77</v>
      </c>
      <c r="E78" s="176">
        <v>1.02761919225E-3</v>
      </c>
      <c r="G78" s="175">
        <f t="shared" si="5"/>
        <v>-6.1087299110999999E-4</v>
      </c>
      <c r="H78" s="74">
        <f t="shared" si="6"/>
        <v>1</v>
      </c>
    </row>
    <row r="79" spans="1:8" x14ac:dyDescent="0.2">
      <c r="A79" s="102">
        <v>1.29969623169E-3</v>
      </c>
      <c r="B79" s="102"/>
      <c r="D79" s="74">
        <v>78</v>
      </c>
      <c r="E79" s="102">
        <v>1.0024999999999999E-3</v>
      </c>
      <c r="G79" s="175">
        <f t="shared" si="5"/>
        <v>-1.5750376831000007E-4</v>
      </c>
      <c r="H79" s="74">
        <f t="shared" si="6"/>
        <v>1</v>
      </c>
    </row>
    <row r="80" spans="1:8" x14ac:dyDescent="0.2">
      <c r="A80" s="102">
        <v>1.9587263062499998E-3</v>
      </c>
      <c r="B80" s="102"/>
      <c r="D80" s="74">
        <v>79</v>
      </c>
      <c r="E80" s="102">
        <v>9.9179999999999993E-4</v>
      </c>
      <c r="G80" s="175">
        <f t="shared" si="5"/>
        <v>5.0152630624999972E-4</v>
      </c>
      <c r="H80" s="74">
        <f t="shared" si="6"/>
        <v>0</v>
      </c>
    </row>
    <row r="81" spans="1:8" x14ac:dyDescent="0.2">
      <c r="A81" s="102">
        <v>2.5292148556899999E-3</v>
      </c>
      <c r="B81" s="102"/>
      <c r="D81" s="74">
        <v>80</v>
      </c>
      <c r="E81" s="102">
        <v>9.8459143524000023E-4</v>
      </c>
      <c r="G81" s="175">
        <f t="shared" si="5"/>
        <v>1.0720148556899998E-3</v>
      </c>
      <c r="H81" s="74">
        <f t="shared" si="6"/>
        <v>0</v>
      </c>
    </row>
    <row r="82" spans="1:8" x14ac:dyDescent="0.2">
      <c r="A82" s="102">
        <v>2.3747006148100002E-3</v>
      </c>
      <c r="B82" s="102"/>
      <c r="D82" s="74">
        <v>81</v>
      </c>
      <c r="E82" s="176">
        <v>9.4607301888999988E-4</v>
      </c>
      <c r="G82" s="175">
        <f t="shared" si="5"/>
        <v>9.1750061481000013E-4</v>
      </c>
      <c r="H82" s="74">
        <f t="shared" si="6"/>
        <v>0</v>
      </c>
    </row>
    <row r="83" spans="1:8" x14ac:dyDescent="0.2">
      <c r="A83" s="102">
        <v>6.1036173024999992E-4</v>
      </c>
      <c r="B83" s="102"/>
      <c r="D83" s="74">
        <v>82</v>
      </c>
      <c r="E83" s="176">
        <v>9.2271960168999992E-4</v>
      </c>
      <c r="G83" s="175">
        <f t="shared" si="5"/>
        <v>-8.4683826975000015E-4</v>
      </c>
      <c r="H83" s="74">
        <f t="shared" si="6"/>
        <v>1</v>
      </c>
    </row>
    <row r="84" spans="1:8" x14ac:dyDescent="0.2">
      <c r="A84" s="102">
        <v>1.31790054841E-3</v>
      </c>
      <c r="B84" s="102"/>
      <c r="D84" s="74">
        <v>83</v>
      </c>
      <c r="E84" s="176">
        <v>9.0865470721000004E-4</v>
      </c>
      <c r="G84" s="175">
        <f t="shared" si="5"/>
        <v>-1.3929945159000005E-4</v>
      </c>
      <c r="H84" s="74">
        <f t="shared" si="6"/>
        <v>1</v>
      </c>
    </row>
    <row r="85" spans="1:8" x14ac:dyDescent="0.2">
      <c r="A85" s="102">
        <v>1.1082973392099998E-3</v>
      </c>
      <c r="B85" s="102"/>
      <c r="D85" s="74">
        <v>84</v>
      </c>
      <c r="E85" s="102">
        <v>9.0741922756000005E-4</v>
      </c>
      <c r="G85" s="175">
        <f t="shared" si="5"/>
        <v>-3.489026607900003E-4</v>
      </c>
      <c r="H85" s="74">
        <f t="shared" si="6"/>
        <v>1</v>
      </c>
    </row>
    <row r="86" spans="1:8" x14ac:dyDescent="0.2">
      <c r="A86" s="102">
        <v>1.0780124556099998E-3</v>
      </c>
      <c r="B86" s="102"/>
      <c r="D86" s="74">
        <v>85</v>
      </c>
      <c r="E86" s="102">
        <v>8.4632700889000008E-4</v>
      </c>
      <c r="G86" s="175">
        <f t="shared" si="5"/>
        <v>-3.7918754439000032E-4</v>
      </c>
      <c r="H86" s="74">
        <f t="shared" si="6"/>
        <v>1</v>
      </c>
    </row>
    <row r="87" spans="1:8" x14ac:dyDescent="0.2">
      <c r="A87" s="102">
        <v>3.0297648748900002E-3</v>
      </c>
      <c r="B87" s="102"/>
      <c r="D87" s="74">
        <v>86</v>
      </c>
      <c r="E87" s="176">
        <v>8.2565999649000007E-4</v>
      </c>
      <c r="G87" s="175">
        <f t="shared" si="5"/>
        <v>1.5725648748900001E-3</v>
      </c>
      <c r="H87" s="74">
        <f t="shared" si="6"/>
        <v>0</v>
      </c>
    </row>
    <row r="88" spans="1:8" x14ac:dyDescent="0.2">
      <c r="A88" s="102">
        <v>6.8876853136000003E-4</v>
      </c>
      <c r="B88" s="102"/>
      <c r="D88" s="74">
        <v>87</v>
      </c>
      <c r="E88" s="176">
        <v>7.7271768484000005E-4</v>
      </c>
      <c r="G88" s="175">
        <f t="shared" si="5"/>
        <v>-7.6843146864000005E-4</v>
      </c>
      <c r="H88" s="74">
        <f t="shared" si="6"/>
        <v>1</v>
      </c>
    </row>
    <row r="89" spans="1:8" x14ac:dyDescent="0.2">
      <c r="A89" s="102">
        <v>4.6539684E-7</v>
      </c>
      <c r="B89" s="102"/>
      <c r="D89" s="74">
        <v>88</v>
      </c>
      <c r="E89" s="176">
        <v>7.6445061168999994E-4</v>
      </c>
      <c r="G89" s="175">
        <f t="shared" si="5"/>
        <v>-1.4567346031600001E-3</v>
      </c>
      <c r="H89" s="74">
        <f t="shared" si="6"/>
        <v>1</v>
      </c>
    </row>
    <row r="90" spans="1:8" x14ac:dyDescent="0.2">
      <c r="A90" s="102">
        <v>1.3496071689999998E-5</v>
      </c>
      <c r="B90" s="102"/>
      <c r="D90" s="74">
        <v>89</v>
      </c>
      <c r="E90" s="176">
        <v>7.5337074575999993E-4</v>
      </c>
      <c r="G90" s="175">
        <f t="shared" si="5"/>
        <v>-1.44370392831E-3</v>
      </c>
      <c r="H90" s="74">
        <f t="shared" si="6"/>
        <v>1</v>
      </c>
    </row>
    <row r="91" spans="1:8" x14ac:dyDescent="0.2">
      <c r="A91" s="102">
        <v>2.34263744064E-3</v>
      </c>
      <c r="B91" s="102"/>
      <c r="D91" s="74">
        <v>90</v>
      </c>
      <c r="E91" s="176">
        <v>7.4094473208999995E-4</v>
      </c>
      <c r="G91" s="175">
        <f t="shared" si="5"/>
        <v>8.8543744063999995E-4</v>
      </c>
      <c r="H91" s="74">
        <f t="shared" si="6"/>
        <v>0</v>
      </c>
    </row>
    <row r="92" spans="1:8" x14ac:dyDescent="0.2">
      <c r="A92" s="102">
        <v>7.3523250684899991E-3</v>
      </c>
      <c r="B92" s="102"/>
      <c r="D92" s="74">
        <v>91</v>
      </c>
      <c r="E92" s="176">
        <v>7.1110755555999991E-4</v>
      </c>
      <c r="G92" s="175">
        <f t="shared" si="5"/>
        <v>5.8951250684899995E-3</v>
      </c>
      <c r="H92" s="74">
        <f t="shared" si="6"/>
        <v>0</v>
      </c>
    </row>
    <row r="93" spans="1:8" x14ac:dyDescent="0.2">
      <c r="A93" s="102">
        <v>7.0302931608999997E-4</v>
      </c>
      <c r="B93" s="102"/>
      <c r="D93" s="74">
        <v>92</v>
      </c>
      <c r="E93" s="102">
        <v>7.0302931608999997E-4</v>
      </c>
      <c r="G93" s="175">
        <f t="shared" si="5"/>
        <v>-7.5417068391000011E-4</v>
      </c>
      <c r="H93" s="74">
        <f t="shared" si="6"/>
        <v>1</v>
      </c>
    </row>
    <row r="94" spans="1:8" x14ac:dyDescent="0.2">
      <c r="A94" s="102">
        <v>9.8459143524000023E-4</v>
      </c>
      <c r="B94" s="102"/>
      <c r="D94" s="74">
        <v>93</v>
      </c>
      <c r="E94" s="102">
        <v>6.8876853136000003E-4</v>
      </c>
      <c r="G94" s="175">
        <f t="shared" si="5"/>
        <v>-4.7260856475999985E-4</v>
      </c>
      <c r="H94" s="74">
        <f t="shared" si="6"/>
        <v>1</v>
      </c>
    </row>
    <row r="95" spans="1:8" x14ac:dyDescent="0.2">
      <c r="D95" s="74">
        <v>94</v>
      </c>
      <c r="E95" s="102">
        <v>6.1036173024999992E-4</v>
      </c>
      <c r="G95" s="175"/>
      <c r="H95" s="74">
        <f>SUM(H2:H94)</f>
        <v>48</v>
      </c>
    </row>
    <row r="96" spans="1:8" x14ac:dyDescent="0.2">
      <c r="D96" s="74">
        <v>95</v>
      </c>
      <c r="E96" s="176">
        <v>5.9208515584000009E-4</v>
      </c>
      <c r="G96" s="175"/>
    </row>
    <row r="97" spans="4:7" x14ac:dyDescent="0.2">
      <c r="D97" s="74">
        <v>96</v>
      </c>
      <c r="E97" s="176">
        <v>5.7217118400999995E-4</v>
      </c>
      <c r="G97" s="175"/>
    </row>
    <row r="98" spans="4:7" x14ac:dyDescent="0.2">
      <c r="D98" s="74">
        <v>97</v>
      </c>
      <c r="E98" s="176">
        <v>5.6184169024000002E-4</v>
      </c>
      <c r="G98" s="175"/>
    </row>
    <row r="99" spans="4:7" x14ac:dyDescent="0.2">
      <c r="D99" s="74">
        <v>98</v>
      </c>
      <c r="E99" s="102">
        <v>4.9149999999999997E-4</v>
      </c>
      <c r="G99" s="175"/>
    </row>
    <row r="100" spans="4:7" x14ac:dyDescent="0.2">
      <c r="D100" s="74">
        <v>99</v>
      </c>
      <c r="E100" s="176">
        <v>4.7902763688999992E-4</v>
      </c>
      <c r="G100" s="175"/>
    </row>
    <row r="101" spans="4:7" x14ac:dyDescent="0.2">
      <c r="D101" s="74">
        <v>100</v>
      </c>
      <c r="E101" s="176">
        <v>4.2689344996E-4</v>
      </c>
      <c r="G101" s="175"/>
    </row>
    <row r="102" spans="4:7" x14ac:dyDescent="0.2">
      <c r="D102" s="74">
        <v>101</v>
      </c>
      <c r="E102" s="176">
        <v>3.9839760800999997E-4</v>
      </c>
      <c r="G102" s="175"/>
    </row>
    <row r="103" spans="4:7" x14ac:dyDescent="0.2">
      <c r="D103" s="74">
        <v>102</v>
      </c>
      <c r="E103" s="176">
        <v>3.8212821360999994E-4</v>
      </c>
      <c r="G103" s="175"/>
    </row>
    <row r="104" spans="4:7" x14ac:dyDescent="0.2">
      <c r="D104" s="74">
        <v>103</v>
      </c>
      <c r="E104" s="176">
        <v>3.6200389695999994E-4</v>
      </c>
      <c r="G104" s="175"/>
    </row>
    <row r="105" spans="4:7" x14ac:dyDescent="0.2">
      <c r="D105" s="74">
        <v>104</v>
      </c>
      <c r="E105" s="102">
        <v>2.9100000000000003E-4</v>
      </c>
      <c r="G105" s="175"/>
    </row>
    <row r="106" spans="4:7" x14ac:dyDescent="0.2">
      <c r="D106" s="74">
        <v>105</v>
      </c>
      <c r="E106" s="176">
        <v>2.7146516644E-4</v>
      </c>
      <c r="G106" s="175"/>
    </row>
    <row r="107" spans="4:7" x14ac:dyDescent="0.2">
      <c r="D107" s="74">
        <v>106</v>
      </c>
      <c r="E107" s="176">
        <v>2.6165327049000006E-4</v>
      </c>
      <c r="G107" s="175"/>
    </row>
    <row r="108" spans="4:7" x14ac:dyDescent="0.2">
      <c r="D108" s="74">
        <v>107</v>
      </c>
      <c r="E108" s="176">
        <v>1.8514772761000001E-4</v>
      </c>
      <c r="G108" s="175"/>
    </row>
    <row r="109" spans="4:7" x14ac:dyDescent="0.2">
      <c r="D109" s="74">
        <v>108</v>
      </c>
      <c r="E109" s="176">
        <v>1.7091640225000001E-4</v>
      </c>
      <c r="G109" s="175"/>
    </row>
    <row r="110" spans="4:7" x14ac:dyDescent="0.2">
      <c r="D110" s="74">
        <v>109</v>
      </c>
      <c r="E110" s="176">
        <v>1.5907263375999998E-4</v>
      </c>
      <c r="G110" s="175"/>
    </row>
    <row r="111" spans="4:7" x14ac:dyDescent="0.2">
      <c r="D111" s="74">
        <v>110</v>
      </c>
      <c r="E111" s="102">
        <v>1.4779999999999999E-4</v>
      </c>
      <c r="G111" s="175"/>
    </row>
    <row r="112" spans="4:7" x14ac:dyDescent="0.2">
      <c r="D112" s="74">
        <v>111</v>
      </c>
      <c r="E112" s="176">
        <v>1.3907249041E-4</v>
      </c>
      <c r="G112" s="175"/>
    </row>
    <row r="113" spans="4:7" x14ac:dyDescent="0.2">
      <c r="D113" s="74">
        <v>112</v>
      </c>
      <c r="E113" s="102">
        <v>8.4499999999999994E-5</v>
      </c>
      <c r="G113" s="175"/>
    </row>
    <row r="114" spans="4:7" x14ac:dyDescent="0.2">
      <c r="D114" s="74">
        <v>113</v>
      </c>
      <c r="E114" s="102">
        <v>2.41E-5</v>
      </c>
      <c r="G114" s="175"/>
    </row>
    <row r="115" spans="4:7" x14ac:dyDescent="0.2">
      <c r="D115" s="74">
        <v>114</v>
      </c>
      <c r="E115" s="176">
        <v>2.2191636640000004E-5</v>
      </c>
      <c r="G115" s="175"/>
    </row>
    <row r="116" spans="4:7" x14ac:dyDescent="0.2">
      <c r="D116" s="74">
        <v>115</v>
      </c>
      <c r="E116" s="176">
        <v>1.5727569640000003E-5</v>
      </c>
      <c r="G116" s="175"/>
    </row>
    <row r="117" spans="4:7" x14ac:dyDescent="0.2">
      <c r="D117" s="74">
        <v>116</v>
      </c>
      <c r="E117" s="102">
        <v>1.3496071689999998E-5</v>
      </c>
      <c r="G117" s="175"/>
    </row>
    <row r="118" spans="4:7" x14ac:dyDescent="0.2">
      <c r="D118" s="74">
        <v>117</v>
      </c>
      <c r="E118" s="102">
        <v>1.1600000000000001E-5</v>
      </c>
      <c r="G118" s="175"/>
    </row>
    <row r="119" spans="4:7" x14ac:dyDescent="0.2">
      <c r="D119" s="74">
        <v>118</v>
      </c>
      <c r="E119" s="176">
        <v>1.1366337960000001E-5</v>
      </c>
      <c r="G119" s="175"/>
    </row>
    <row r="120" spans="4:7" x14ac:dyDescent="0.2">
      <c r="D120" s="74">
        <v>119</v>
      </c>
      <c r="E120" s="176">
        <v>9.7250422500000015E-6</v>
      </c>
      <c r="G120" s="175"/>
    </row>
    <row r="121" spans="4:7" x14ac:dyDescent="0.2">
      <c r="D121" s="74">
        <v>120</v>
      </c>
      <c r="E121" s="176">
        <v>8.4152208100000011E-6</v>
      </c>
      <c r="G121" s="175"/>
    </row>
    <row r="122" spans="4:7" x14ac:dyDescent="0.2">
      <c r="D122" s="74">
        <v>121</v>
      </c>
      <c r="E122" s="176">
        <v>2.0135609999999996E-6</v>
      </c>
      <c r="G122" s="175"/>
    </row>
    <row r="123" spans="4:7" x14ac:dyDescent="0.2">
      <c r="D123" s="74">
        <v>122</v>
      </c>
      <c r="E123" s="102">
        <v>1.1200000000000001E-6</v>
      </c>
      <c r="G123" s="175"/>
    </row>
    <row r="124" spans="4:7" x14ac:dyDescent="0.2">
      <c r="D124" s="74">
        <v>123</v>
      </c>
      <c r="E124" s="102">
        <v>4.6539684E-7</v>
      </c>
      <c r="G124" s="175"/>
    </row>
    <row r="125" spans="4:7" x14ac:dyDescent="0.2">
      <c r="D125" s="74">
        <v>124</v>
      </c>
      <c r="E125" s="102">
        <v>9.9999999999999995E-8</v>
      </c>
      <c r="G125" s="175"/>
    </row>
    <row r="126" spans="4:7" x14ac:dyDescent="0.2">
      <c r="D126" s="74">
        <v>125</v>
      </c>
      <c r="E126" s="102">
        <v>1.5700000000000001E-11</v>
      </c>
      <c r="G126" s="175"/>
    </row>
  </sheetData>
  <autoFilter ref="E1:E126">
    <sortState ref="E2:E126">
      <sortCondition descending="1" ref="E1:E126"/>
    </sortState>
  </autoFilter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workbookViewId="0">
      <selection activeCell="G3" sqref="G3"/>
    </sheetView>
  </sheetViews>
  <sheetFormatPr baseColWidth="10" defaultRowHeight="16" x14ac:dyDescent="0.2"/>
  <cols>
    <col min="1" max="3" width="10.83203125" style="74"/>
    <col min="4" max="4" width="10.5" style="74" bestFit="1" customWidth="1"/>
    <col min="5" max="5" width="14" style="74" bestFit="1" customWidth="1"/>
    <col min="6" max="6" width="14.1640625" style="74" bestFit="1" customWidth="1"/>
    <col min="7" max="8" width="10.83203125" style="74"/>
    <col min="9" max="9" width="21.83203125" style="74" bestFit="1" customWidth="1"/>
    <col min="10" max="16384" width="10.83203125" style="74"/>
  </cols>
  <sheetData>
    <row r="1" spans="1:15" x14ac:dyDescent="0.2">
      <c r="A1" s="186" t="s">
        <v>302</v>
      </c>
      <c r="B1" s="186" t="s">
        <v>301</v>
      </c>
      <c r="C1" s="186" t="s">
        <v>329</v>
      </c>
      <c r="D1" s="186" t="s">
        <v>328</v>
      </c>
      <c r="E1" s="186" t="s">
        <v>327</v>
      </c>
      <c r="F1" s="186" t="s">
        <v>326</v>
      </c>
    </row>
    <row r="2" spans="1:15" x14ac:dyDescent="0.2">
      <c r="A2" s="189">
        <v>5.2339999999999999E-3</v>
      </c>
      <c r="B2" s="74">
        <v>9.9179999999999993E-4</v>
      </c>
      <c r="C2" s="101">
        <f t="shared" ref="C2:C33" si="0">AVERAGE($A$2:$A$94)</f>
        <v>2.779344086021505E-3</v>
      </c>
      <c r="D2" s="101">
        <f t="shared" ref="D2:D33" si="1">AVERAGE($B$2:$B$33)</f>
        <v>4.057503750490625E-3</v>
      </c>
      <c r="E2" s="188">
        <f t="shared" ref="E2:E33" si="2">ABS(A2-C2)</f>
        <v>2.4546559139784949E-3</v>
      </c>
      <c r="F2" s="188">
        <f t="shared" ref="F2:F33" si="3">ABS(B2-D2)</f>
        <v>3.0657037504906249E-3</v>
      </c>
    </row>
    <row r="3" spans="1:15" x14ac:dyDescent="0.2">
      <c r="A3" s="189">
        <v>6.8529999999999997E-3</v>
      </c>
      <c r="B3" s="143">
        <v>1.5700000000000001E-11</v>
      </c>
      <c r="C3" s="101">
        <f t="shared" si="0"/>
        <v>2.779344086021505E-3</v>
      </c>
      <c r="D3" s="101">
        <f t="shared" si="1"/>
        <v>4.057503750490625E-3</v>
      </c>
      <c r="E3" s="188">
        <f t="shared" si="2"/>
        <v>4.0736559139784943E-3</v>
      </c>
      <c r="F3" s="188">
        <f t="shared" si="3"/>
        <v>4.0575037347906247E-3</v>
      </c>
      <c r="I3" s="92" t="s">
        <v>325</v>
      </c>
    </row>
    <row r="4" spans="1:15" x14ac:dyDescent="0.2">
      <c r="A4" s="189">
        <v>9.4990000000000005E-3</v>
      </c>
      <c r="B4" s="74">
        <v>2.5817000000000001E-3</v>
      </c>
      <c r="C4" s="101">
        <f t="shared" si="0"/>
        <v>2.779344086021505E-3</v>
      </c>
      <c r="D4" s="101">
        <f t="shared" si="1"/>
        <v>4.057503750490625E-3</v>
      </c>
      <c r="E4" s="188">
        <f t="shared" si="2"/>
        <v>6.719655913978495E-3</v>
      </c>
      <c r="F4" s="188">
        <f t="shared" si="3"/>
        <v>1.4758037504906249E-3</v>
      </c>
      <c r="I4" s="74" t="s">
        <v>306</v>
      </c>
    </row>
    <row r="5" spans="1:15" x14ac:dyDescent="0.2">
      <c r="A5" s="189">
        <v>4.9119999999999997E-3</v>
      </c>
      <c r="B5" s="143">
        <v>1.1200000000000001E-6</v>
      </c>
      <c r="C5" s="101">
        <f t="shared" si="0"/>
        <v>2.779344086021505E-3</v>
      </c>
      <c r="D5" s="101">
        <f t="shared" si="1"/>
        <v>4.057503750490625E-3</v>
      </c>
      <c r="E5" s="188">
        <f t="shared" si="2"/>
        <v>2.1326559139784947E-3</v>
      </c>
      <c r="F5" s="188">
        <f t="shared" si="3"/>
        <v>4.0563837504906247E-3</v>
      </c>
    </row>
    <row r="6" spans="1:15" ht="17" thickBot="1" x14ac:dyDescent="0.25">
      <c r="A6" s="189">
        <v>2.32E-3</v>
      </c>
      <c r="B6" s="74">
        <v>1.64686E-2</v>
      </c>
      <c r="C6" s="101">
        <f t="shared" si="0"/>
        <v>2.779344086021505E-3</v>
      </c>
      <c r="D6" s="101">
        <f t="shared" si="1"/>
        <v>4.057503750490625E-3</v>
      </c>
      <c r="E6" s="188">
        <f t="shared" si="2"/>
        <v>4.5934408602150501E-4</v>
      </c>
      <c r="F6" s="188">
        <f t="shared" si="3"/>
        <v>1.2411096249509375E-2</v>
      </c>
      <c r="I6" s="74" t="s">
        <v>324</v>
      </c>
    </row>
    <row r="7" spans="1:15" x14ac:dyDescent="0.2">
      <c r="A7" s="189">
        <v>7.6400000000000003E-4</v>
      </c>
      <c r="B7" s="74">
        <v>4.6147999999999996E-3</v>
      </c>
      <c r="C7" s="101">
        <f t="shared" si="0"/>
        <v>2.779344086021505E-3</v>
      </c>
      <c r="D7" s="101">
        <f t="shared" si="1"/>
        <v>4.057503750490625E-3</v>
      </c>
      <c r="E7" s="188">
        <f t="shared" si="2"/>
        <v>2.0153440860215051E-3</v>
      </c>
      <c r="F7" s="188">
        <f t="shared" si="3"/>
        <v>5.5729624950937463E-4</v>
      </c>
      <c r="I7" s="90" t="s">
        <v>323</v>
      </c>
      <c r="J7" s="90" t="s">
        <v>322</v>
      </c>
      <c r="K7" s="90" t="s">
        <v>289</v>
      </c>
      <c r="L7" s="90" t="s">
        <v>321</v>
      </c>
      <c r="M7" s="90" t="s">
        <v>17</v>
      </c>
    </row>
    <row r="8" spans="1:15" x14ac:dyDescent="0.2">
      <c r="A8" s="189">
        <v>4.7899999999999999E-4</v>
      </c>
      <c r="B8" s="143">
        <v>9.9999999999999995E-8</v>
      </c>
      <c r="C8" s="101">
        <f t="shared" si="0"/>
        <v>2.779344086021505E-3</v>
      </c>
      <c r="D8" s="101">
        <f t="shared" si="1"/>
        <v>4.057503750490625E-3</v>
      </c>
      <c r="E8" s="188">
        <f t="shared" si="2"/>
        <v>2.3003440860215052E-3</v>
      </c>
      <c r="F8" s="188">
        <f t="shared" si="3"/>
        <v>4.0574037504906247E-3</v>
      </c>
      <c r="I8" s="85" t="s">
        <v>320</v>
      </c>
      <c r="J8" s="85">
        <v>93</v>
      </c>
      <c r="K8" s="85">
        <v>0.22214597849462356</v>
      </c>
      <c r="L8" s="85">
        <v>2.3886664354260596E-3</v>
      </c>
      <c r="M8" s="85">
        <v>4.3982024825463066E-6</v>
      </c>
    </row>
    <row r="9" spans="1:15" ht="17" thickBot="1" x14ac:dyDescent="0.25">
      <c r="A9" s="189">
        <v>3.9110000000000004E-3</v>
      </c>
      <c r="B9" s="74">
        <v>2.0988999999999999E-3</v>
      </c>
      <c r="C9" s="101">
        <f t="shared" si="0"/>
        <v>2.779344086021505E-3</v>
      </c>
      <c r="D9" s="101">
        <f t="shared" si="1"/>
        <v>4.057503750490625E-3</v>
      </c>
      <c r="E9" s="188">
        <f t="shared" si="2"/>
        <v>1.1316559139784954E-3</v>
      </c>
      <c r="F9" s="188">
        <f t="shared" si="3"/>
        <v>1.9586037504906251E-3</v>
      </c>
      <c r="I9" s="84" t="s">
        <v>319</v>
      </c>
      <c r="J9" s="84">
        <v>32</v>
      </c>
      <c r="K9" s="84">
        <v>0.12101370998822501</v>
      </c>
      <c r="L9" s="84">
        <v>3.7816784371320316E-3</v>
      </c>
      <c r="M9" s="84">
        <v>8.6466988098943431E-6</v>
      </c>
    </row>
    <row r="10" spans="1:15" x14ac:dyDescent="0.2">
      <c r="A10" s="189">
        <v>1.9699999999999999E-2</v>
      </c>
      <c r="B10" s="74">
        <v>9.0329E-3</v>
      </c>
      <c r="C10" s="101">
        <f t="shared" si="0"/>
        <v>2.779344086021505E-3</v>
      </c>
      <c r="D10" s="101">
        <f t="shared" si="1"/>
        <v>4.057503750490625E-3</v>
      </c>
      <c r="E10" s="188">
        <f t="shared" si="2"/>
        <v>1.6920655913978493E-2</v>
      </c>
      <c r="F10" s="188">
        <f t="shared" si="3"/>
        <v>4.975396249509375E-3</v>
      </c>
    </row>
    <row r="11" spans="1:15" x14ac:dyDescent="0.2">
      <c r="A11" s="189">
        <v>4.9259999999999998E-3</v>
      </c>
      <c r="B11" s="74">
        <v>1.2928E-3</v>
      </c>
      <c r="C11" s="101">
        <f t="shared" si="0"/>
        <v>2.779344086021505E-3</v>
      </c>
      <c r="D11" s="101">
        <f t="shared" si="1"/>
        <v>4.057503750490625E-3</v>
      </c>
      <c r="E11" s="188">
        <f t="shared" si="2"/>
        <v>2.1466559139784948E-3</v>
      </c>
      <c r="F11" s="188">
        <f t="shared" si="3"/>
        <v>2.7647037504906248E-3</v>
      </c>
    </row>
    <row r="12" spans="1:15" ht="17" thickBot="1" x14ac:dyDescent="0.25">
      <c r="A12" s="189">
        <v>3.5249999999999999E-3</v>
      </c>
      <c r="B12" s="74">
        <v>4.8653000000000004E-3</v>
      </c>
      <c r="C12" s="101">
        <f t="shared" si="0"/>
        <v>2.779344086021505E-3</v>
      </c>
      <c r="D12" s="101">
        <f t="shared" si="1"/>
        <v>4.057503750490625E-3</v>
      </c>
      <c r="E12" s="188">
        <f t="shared" si="2"/>
        <v>7.456559139784949E-4</v>
      </c>
      <c r="F12" s="188">
        <f t="shared" si="3"/>
        <v>8.0779624950937535E-4</v>
      </c>
      <c r="I12" s="74" t="s">
        <v>318</v>
      </c>
    </row>
    <row r="13" spans="1:15" x14ac:dyDescent="0.2">
      <c r="A13" s="189">
        <v>7.5299999999999998E-4</v>
      </c>
      <c r="B13" s="74">
        <v>1.37275E-2</v>
      </c>
      <c r="C13" s="101">
        <f t="shared" si="0"/>
        <v>2.779344086021505E-3</v>
      </c>
      <c r="D13" s="101">
        <f t="shared" si="1"/>
        <v>4.057503750490625E-3</v>
      </c>
      <c r="E13" s="188">
        <f t="shared" si="2"/>
        <v>2.0263440860215053E-3</v>
      </c>
      <c r="F13" s="188">
        <f t="shared" si="3"/>
        <v>9.6699962495093751E-3</v>
      </c>
      <c r="I13" s="90" t="s">
        <v>317</v>
      </c>
      <c r="J13" s="90" t="s">
        <v>316</v>
      </c>
      <c r="K13" s="90" t="s">
        <v>54</v>
      </c>
      <c r="L13" s="90" t="s">
        <v>315</v>
      </c>
      <c r="M13" s="90" t="s">
        <v>195</v>
      </c>
      <c r="N13" s="90" t="s">
        <v>314</v>
      </c>
      <c r="O13" s="90" t="s">
        <v>313</v>
      </c>
    </row>
    <row r="14" spans="1:15" x14ac:dyDescent="0.2">
      <c r="A14" s="189">
        <v>2.1999999999999999E-5</v>
      </c>
      <c r="B14" s="74">
        <v>1.4572000000000001E-3</v>
      </c>
      <c r="C14" s="101">
        <f t="shared" si="0"/>
        <v>2.779344086021505E-3</v>
      </c>
      <c r="D14" s="101">
        <f t="shared" si="1"/>
        <v>4.057503750490625E-3</v>
      </c>
      <c r="E14" s="188">
        <f t="shared" si="2"/>
        <v>2.7573440860215051E-3</v>
      </c>
      <c r="F14" s="188">
        <f t="shared" si="3"/>
        <v>2.6003037504906249E-3</v>
      </c>
      <c r="I14" s="85" t="s">
        <v>312</v>
      </c>
      <c r="J14" s="85">
        <v>4.6199005857640568E-5</v>
      </c>
      <c r="K14" s="85">
        <v>1</v>
      </c>
      <c r="L14" s="85">
        <v>4.6199005857640568E-5</v>
      </c>
      <c r="M14" s="85">
        <v>8.4474911741919545</v>
      </c>
      <c r="N14" s="85">
        <v>4.3369007206401095E-3</v>
      </c>
      <c r="O14" s="85">
        <v>3.9181775080439047</v>
      </c>
    </row>
    <row r="15" spans="1:15" x14ac:dyDescent="0.2">
      <c r="A15" s="189">
        <v>1.85E-4</v>
      </c>
      <c r="B15" s="74">
        <v>1.1600000000000001E-5</v>
      </c>
      <c r="C15" s="101">
        <f t="shared" si="0"/>
        <v>2.779344086021505E-3</v>
      </c>
      <c r="D15" s="101">
        <f t="shared" si="1"/>
        <v>4.057503750490625E-3</v>
      </c>
      <c r="E15" s="188">
        <f t="shared" si="2"/>
        <v>2.5943440860215052E-3</v>
      </c>
      <c r="F15" s="188">
        <f t="shared" si="3"/>
        <v>4.0459037504906254E-3</v>
      </c>
      <c r="I15" s="85" t="s">
        <v>311</v>
      </c>
      <c r="J15" s="85">
        <v>6.7268229150098499E-4</v>
      </c>
      <c r="K15" s="85">
        <v>123</v>
      </c>
      <c r="L15" s="85">
        <v>5.468961719520203E-6</v>
      </c>
      <c r="M15" s="85"/>
      <c r="N15" s="85"/>
      <c r="O15" s="85"/>
    </row>
    <row r="16" spans="1:15" x14ac:dyDescent="0.2">
      <c r="A16" s="189">
        <v>1.0109999999999999E-2</v>
      </c>
      <c r="B16" s="74">
        <v>7.5500999999999997E-3</v>
      </c>
      <c r="C16" s="101">
        <f t="shared" si="0"/>
        <v>2.779344086021505E-3</v>
      </c>
      <c r="D16" s="101">
        <f t="shared" si="1"/>
        <v>4.057503750490625E-3</v>
      </c>
      <c r="E16" s="188">
        <f t="shared" si="2"/>
        <v>7.3306559139784937E-3</v>
      </c>
      <c r="F16" s="188">
        <f t="shared" si="3"/>
        <v>3.4925962495093747E-3</v>
      </c>
      <c r="I16" s="85"/>
      <c r="J16" s="85"/>
      <c r="K16" s="85"/>
      <c r="L16" s="85"/>
      <c r="M16" s="85"/>
      <c r="N16" s="85"/>
      <c r="O16" s="85"/>
    </row>
    <row r="17" spans="1:15" ht="17" thickBot="1" x14ac:dyDescent="0.25">
      <c r="A17" s="189">
        <v>5.1370000000000001E-3</v>
      </c>
      <c r="B17" s="74">
        <v>3.9950000000000003E-3</v>
      </c>
      <c r="C17" s="101">
        <f t="shared" si="0"/>
        <v>2.779344086021505E-3</v>
      </c>
      <c r="D17" s="101">
        <f t="shared" si="1"/>
        <v>4.057503750490625E-3</v>
      </c>
      <c r="E17" s="188">
        <f t="shared" si="2"/>
        <v>2.3576559139784951E-3</v>
      </c>
      <c r="F17" s="188">
        <f t="shared" si="3"/>
        <v>6.2503750490624718E-5</v>
      </c>
      <c r="I17" s="84" t="s">
        <v>310</v>
      </c>
      <c r="J17" s="84">
        <v>7.1888129735862556E-4</v>
      </c>
      <c r="K17" s="84">
        <v>124</v>
      </c>
      <c r="L17" s="84"/>
      <c r="M17" s="84"/>
      <c r="N17" s="84"/>
      <c r="O17" s="84"/>
    </row>
    <row r="18" spans="1:15" x14ac:dyDescent="0.2">
      <c r="A18" s="189">
        <v>8.6370000000000006E-3</v>
      </c>
      <c r="B18" s="74">
        <v>1.65638E-2</v>
      </c>
      <c r="C18" s="101">
        <f t="shared" si="0"/>
        <v>2.779344086021505E-3</v>
      </c>
      <c r="D18" s="101">
        <f t="shared" si="1"/>
        <v>4.057503750490625E-3</v>
      </c>
      <c r="E18" s="188">
        <f t="shared" si="2"/>
        <v>5.8576559139784951E-3</v>
      </c>
      <c r="F18" s="188">
        <f t="shared" si="3"/>
        <v>1.2506296249509375E-2</v>
      </c>
    </row>
    <row r="19" spans="1:15" x14ac:dyDescent="0.2">
      <c r="A19" s="189">
        <v>3.8200000000000002E-4</v>
      </c>
      <c r="B19" s="74">
        <v>5.5240999999999997E-3</v>
      </c>
      <c r="C19" s="101">
        <f t="shared" si="0"/>
        <v>2.779344086021505E-3</v>
      </c>
      <c r="D19" s="101">
        <f t="shared" si="1"/>
        <v>4.057503750490625E-3</v>
      </c>
      <c r="E19" s="188">
        <f t="shared" si="2"/>
        <v>2.3973440860215051E-3</v>
      </c>
      <c r="F19" s="188">
        <f t="shared" si="3"/>
        <v>1.4665962495093747E-3</v>
      </c>
    </row>
    <row r="20" spans="1:15" x14ac:dyDescent="0.2">
      <c r="A20" s="189">
        <v>1.7100000000000001E-4</v>
      </c>
      <c r="B20" s="74">
        <v>2.9100000000000003E-4</v>
      </c>
      <c r="C20" s="101">
        <f t="shared" si="0"/>
        <v>2.779344086021505E-3</v>
      </c>
      <c r="D20" s="101">
        <f t="shared" si="1"/>
        <v>4.057503750490625E-3</v>
      </c>
      <c r="E20" s="188">
        <f t="shared" si="2"/>
        <v>2.6083440860215049E-3</v>
      </c>
      <c r="F20" s="188">
        <f t="shared" si="3"/>
        <v>3.766503750490625E-3</v>
      </c>
    </row>
    <row r="21" spans="1:15" x14ac:dyDescent="0.2">
      <c r="A21" s="189">
        <v>1.9999999999999999E-6</v>
      </c>
      <c r="B21" s="74">
        <v>1.1134000000000001E-3</v>
      </c>
      <c r="C21" s="101">
        <f t="shared" si="0"/>
        <v>2.779344086021505E-3</v>
      </c>
      <c r="D21" s="101">
        <f t="shared" si="1"/>
        <v>4.057503750490625E-3</v>
      </c>
      <c r="E21" s="188">
        <f t="shared" si="2"/>
        <v>2.7773440860215052E-3</v>
      </c>
      <c r="F21" s="188">
        <f t="shared" si="3"/>
        <v>2.9441037504906249E-3</v>
      </c>
    </row>
    <row r="22" spans="1:15" x14ac:dyDescent="0.2">
      <c r="A22" s="189">
        <v>7.9999999999999996E-6</v>
      </c>
      <c r="B22" s="74">
        <v>5.2781E-3</v>
      </c>
      <c r="C22" s="101">
        <f t="shared" si="0"/>
        <v>2.779344086021505E-3</v>
      </c>
      <c r="D22" s="101">
        <f t="shared" si="1"/>
        <v>4.057503750490625E-3</v>
      </c>
      <c r="E22" s="188">
        <f t="shared" si="2"/>
        <v>2.7713440860215048E-3</v>
      </c>
      <c r="F22" s="188">
        <f t="shared" si="3"/>
        <v>1.220596249509375E-3</v>
      </c>
    </row>
    <row r="23" spans="1:15" x14ac:dyDescent="0.2">
      <c r="A23" s="189">
        <v>8.2600000000000002E-4</v>
      </c>
      <c r="B23" s="74">
        <v>1.4771000000000001E-3</v>
      </c>
      <c r="C23" s="101">
        <f t="shared" si="0"/>
        <v>2.779344086021505E-3</v>
      </c>
      <c r="D23" s="101">
        <f t="shared" si="1"/>
        <v>4.057503750490625E-3</v>
      </c>
      <c r="E23" s="188">
        <f t="shared" si="2"/>
        <v>1.9533440860215051E-3</v>
      </c>
      <c r="F23" s="188">
        <f t="shared" si="3"/>
        <v>2.5804037504906247E-3</v>
      </c>
    </row>
    <row r="24" spans="1:15" x14ac:dyDescent="0.2">
      <c r="A24" s="189">
        <v>1.0499999999999999E-3</v>
      </c>
      <c r="B24" s="74">
        <v>6.0625000000000002E-3</v>
      </c>
      <c r="C24" s="101">
        <f t="shared" si="0"/>
        <v>2.779344086021505E-3</v>
      </c>
      <c r="D24" s="101">
        <f t="shared" si="1"/>
        <v>4.057503750490625E-3</v>
      </c>
      <c r="E24" s="188">
        <f t="shared" si="2"/>
        <v>1.7293440860215051E-3</v>
      </c>
      <c r="F24" s="188">
        <f t="shared" si="3"/>
        <v>2.0049962495093752E-3</v>
      </c>
    </row>
    <row r="25" spans="1:15" x14ac:dyDescent="0.2">
      <c r="A25" s="189">
        <v>1.5999999999999999E-5</v>
      </c>
      <c r="B25" s="74">
        <v>1.0024999999999999E-3</v>
      </c>
      <c r="C25" s="101">
        <f t="shared" si="0"/>
        <v>2.779344086021505E-3</v>
      </c>
      <c r="D25" s="101">
        <f t="shared" si="1"/>
        <v>4.057503750490625E-3</v>
      </c>
      <c r="E25" s="188">
        <f t="shared" si="2"/>
        <v>2.7633440860215051E-3</v>
      </c>
      <c r="F25" s="188">
        <f t="shared" si="3"/>
        <v>3.0550037504906251E-3</v>
      </c>
    </row>
    <row r="26" spans="1:15" x14ac:dyDescent="0.2">
      <c r="A26" s="189">
        <v>1.642E-3</v>
      </c>
      <c r="B26" s="74">
        <v>1.14188E-2</v>
      </c>
      <c r="C26" s="101">
        <f t="shared" si="0"/>
        <v>2.779344086021505E-3</v>
      </c>
      <c r="D26" s="101">
        <f t="shared" si="1"/>
        <v>4.057503750490625E-3</v>
      </c>
      <c r="E26" s="188">
        <f t="shared" si="2"/>
        <v>1.137344086021505E-3</v>
      </c>
      <c r="F26" s="188">
        <f t="shared" si="3"/>
        <v>7.3612962495093748E-3</v>
      </c>
    </row>
    <row r="27" spans="1:15" x14ac:dyDescent="0.2">
      <c r="A27" s="189">
        <v>1.2570000000000001E-3</v>
      </c>
      <c r="B27" s="74">
        <v>8.0903999999999993E-3</v>
      </c>
      <c r="C27" s="101">
        <f t="shared" si="0"/>
        <v>2.779344086021505E-3</v>
      </c>
      <c r="D27" s="101">
        <f t="shared" si="1"/>
        <v>4.057503750490625E-3</v>
      </c>
      <c r="E27" s="188">
        <f t="shared" si="2"/>
        <v>1.5223440860215049E-3</v>
      </c>
      <c r="F27" s="188">
        <f t="shared" si="3"/>
        <v>4.0328962495093743E-3</v>
      </c>
    </row>
    <row r="28" spans="1:15" x14ac:dyDescent="0.2">
      <c r="A28" s="189">
        <v>1.3420000000000001E-3</v>
      </c>
      <c r="B28" s="74">
        <v>1.101E-3</v>
      </c>
      <c r="C28" s="101">
        <f t="shared" si="0"/>
        <v>2.779344086021505E-3</v>
      </c>
      <c r="D28" s="101">
        <f t="shared" si="1"/>
        <v>4.057503750490625E-3</v>
      </c>
      <c r="E28" s="188">
        <f t="shared" si="2"/>
        <v>1.4373440860215049E-3</v>
      </c>
      <c r="F28" s="188">
        <f t="shared" si="3"/>
        <v>2.956503750490625E-3</v>
      </c>
    </row>
    <row r="29" spans="1:15" x14ac:dyDescent="0.2">
      <c r="A29" s="189">
        <v>3.9690000000000003E-3</v>
      </c>
      <c r="B29" s="74">
        <v>8.4499999999999994E-5</v>
      </c>
      <c r="C29" s="101">
        <f t="shared" si="0"/>
        <v>2.779344086021505E-3</v>
      </c>
      <c r="D29" s="101">
        <f t="shared" si="1"/>
        <v>4.057503750490625E-3</v>
      </c>
      <c r="E29" s="188">
        <f t="shared" si="2"/>
        <v>1.1896559139784953E-3</v>
      </c>
      <c r="F29" s="188">
        <f t="shared" si="3"/>
        <v>3.9730037504906246E-3</v>
      </c>
    </row>
    <row r="30" spans="1:15" x14ac:dyDescent="0.2">
      <c r="A30" s="189">
        <v>9.2299999999999999E-4</v>
      </c>
      <c r="B30" s="74">
        <v>1.4779999999999999E-4</v>
      </c>
      <c r="C30" s="101">
        <f t="shared" si="0"/>
        <v>2.779344086021505E-3</v>
      </c>
      <c r="D30" s="101">
        <f t="shared" si="1"/>
        <v>4.057503750490625E-3</v>
      </c>
      <c r="E30" s="188">
        <f t="shared" si="2"/>
        <v>1.856344086021505E-3</v>
      </c>
      <c r="F30" s="188">
        <f t="shared" si="3"/>
        <v>3.909703750490625E-3</v>
      </c>
    </row>
    <row r="31" spans="1:15" x14ac:dyDescent="0.2">
      <c r="A31" s="189">
        <v>6.1700000000000001E-3</v>
      </c>
      <c r="B31" s="74">
        <v>2.41E-5</v>
      </c>
      <c r="C31" s="101">
        <f t="shared" si="0"/>
        <v>2.779344086021505E-3</v>
      </c>
      <c r="D31" s="101">
        <f t="shared" si="1"/>
        <v>4.057503750490625E-3</v>
      </c>
      <c r="E31" s="188">
        <f t="shared" si="2"/>
        <v>3.3906559139784951E-3</v>
      </c>
      <c r="F31" s="188">
        <f t="shared" si="3"/>
        <v>4.033403750490625E-3</v>
      </c>
    </row>
    <row r="32" spans="1:15" x14ac:dyDescent="0.2">
      <c r="A32" s="189">
        <v>9.0899999999999998E-4</v>
      </c>
      <c r="B32" s="74">
        <v>2.4800999999999998E-3</v>
      </c>
      <c r="C32" s="101">
        <f t="shared" si="0"/>
        <v>2.779344086021505E-3</v>
      </c>
      <c r="D32" s="101">
        <f t="shared" si="1"/>
        <v>4.057503750490625E-3</v>
      </c>
      <c r="E32" s="188">
        <f t="shared" si="2"/>
        <v>1.8703440860215049E-3</v>
      </c>
      <c r="F32" s="188">
        <f t="shared" si="3"/>
        <v>1.5774037504906252E-3</v>
      </c>
    </row>
    <row r="33" spans="1:6" x14ac:dyDescent="0.2">
      <c r="A33" s="189">
        <v>4.1250000000000002E-3</v>
      </c>
      <c r="B33" s="74">
        <v>4.9149999999999997E-4</v>
      </c>
      <c r="C33" s="101">
        <f t="shared" si="0"/>
        <v>2.779344086021505E-3</v>
      </c>
      <c r="D33" s="101">
        <f t="shared" si="1"/>
        <v>4.057503750490625E-3</v>
      </c>
      <c r="E33" s="188">
        <f t="shared" si="2"/>
        <v>1.3456559139784952E-3</v>
      </c>
      <c r="F33" s="188">
        <f t="shared" si="3"/>
        <v>3.5660037504906253E-3</v>
      </c>
    </row>
    <row r="34" spans="1:6" x14ac:dyDescent="0.2">
      <c r="A34" s="189">
        <v>4.2700000000000002E-4</v>
      </c>
      <c r="B34" s="101"/>
      <c r="C34" s="101">
        <f t="shared" ref="C34:C65" si="4">AVERAGE($A$2:$A$94)</f>
        <v>2.779344086021505E-3</v>
      </c>
      <c r="D34" s="101"/>
      <c r="E34" s="188">
        <f t="shared" ref="E34:E65" si="5">ABS(A34-C34)</f>
        <v>2.3523440860215052E-3</v>
      </c>
      <c r="F34" s="101"/>
    </row>
    <row r="35" spans="1:6" x14ac:dyDescent="0.2">
      <c r="A35" s="189">
        <v>2.6200000000000003E-4</v>
      </c>
      <c r="B35" s="101"/>
      <c r="C35" s="101">
        <f t="shared" si="4"/>
        <v>2.779344086021505E-3</v>
      </c>
      <c r="D35" s="101"/>
      <c r="E35" s="188">
        <f t="shared" si="5"/>
        <v>2.5173440860215049E-3</v>
      </c>
      <c r="F35" s="101"/>
    </row>
    <row r="36" spans="1:6" x14ac:dyDescent="0.2">
      <c r="A36" s="189">
        <v>5.9199999999999997E-4</v>
      </c>
      <c r="B36" s="101"/>
      <c r="C36" s="101">
        <f t="shared" si="4"/>
        <v>2.779344086021505E-3</v>
      </c>
      <c r="D36" s="101"/>
      <c r="E36" s="188">
        <f t="shared" si="5"/>
        <v>2.1873440860215049E-3</v>
      </c>
      <c r="F36" s="101"/>
    </row>
    <row r="37" spans="1:6" x14ac:dyDescent="0.2">
      <c r="A37" s="189">
        <v>1.5899999999999999E-4</v>
      </c>
      <c r="B37" s="101"/>
      <c r="C37" s="101">
        <f t="shared" si="4"/>
        <v>2.779344086021505E-3</v>
      </c>
      <c r="D37" s="101"/>
      <c r="E37" s="188">
        <f t="shared" si="5"/>
        <v>2.6203440860215052E-3</v>
      </c>
      <c r="F37" s="101"/>
    </row>
    <row r="38" spans="1:6" x14ac:dyDescent="0.2">
      <c r="A38" s="189">
        <v>1.4289999999999999E-3</v>
      </c>
      <c r="B38" s="101"/>
      <c r="C38" s="101">
        <f t="shared" si="4"/>
        <v>2.779344086021505E-3</v>
      </c>
      <c r="D38" s="101"/>
      <c r="E38" s="188">
        <f t="shared" si="5"/>
        <v>1.3503440860215051E-3</v>
      </c>
      <c r="F38" s="101"/>
    </row>
    <row r="39" spans="1:6" x14ac:dyDescent="0.2">
      <c r="A39" s="189">
        <v>1.0280000000000001E-3</v>
      </c>
      <c r="B39" s="101"/>
      <c r="C39" s="101">
        <f t="shared" si="4"/>
        <v>2.779344086021505E-3</v>
      </c>
      <c r="D39" s="101"/>
      <c r="E39" s="188">
        <f t="shared" si="5"/>
        <v>1.751344086021505E-3</v>
      </c>
      <c r="F39" s="101"/>
    </row>
    <row r="40" spans="1:6" x14ac:dyDescent="0.2">
      <c r="A40" s="189">
        <v>7.7300000000000003E-4</v>
      </c>
      <c r="B40" s="101"/>
      <c r="C40" s="101">
        <f t="shared" si="4"/>
        <v>2.779344086021505E-3</v>
      </c>
      <c r="D40" s="101"/>
      <c r="E40" s="188">
        <f t="shared" si="5"/>
        <v>2.0063440860215052E-3</v>
      </c>
      <c r="F40" s="101"/>
    </row>
    <row r="41" spans="1:6" x14ac:dyDescent="0.2">
      <c r="A41" s="189">
        <v>3.9800000000000002E-4</v>
      </c>
      <c r="B41" s="101"/>
      <c r="C41" s="101">
        <f t="shared" si="4"/>
        <v>2.779344086021505E-3</v>
      </c>
      <c r="D41" s="101"/>
      <c r="E41" s="188">
        <f t="shared" si="5"/>
        <v>2.3813440860215051E-3</v>
      </c>
      <c r="F41" s="101"/>
    </row>
    <row r="42" spans="1:6" x14ac:dyDescent="0.2">
      <c r="A42" s="189">
        <v>6.1830000000000001E-3</v>
      </c>
      <c r="B42" s="101"/>
      <c r="C42" s="101">
        <f t="shared" si="4"/>
        <v>2.779344086021505E-3</v>
      </c>
      <c r="D42" s="101"/>
      <c r="E42" s="188">
        <f t="shared" si="5"/>
        <v>3.4036559139784951E-3</v>
      </c>
      <c r="F42" s="101"/>
    </row>
    <row r="43" spans="1:6" x14ac:dyDescent="0.2">
      <c r="A43" s="189">
        <v>4.3899999999999998E-3</v>
      </c>
      <c r="B43" s="101"/>
      <c r="C43" s="101">
        <f t="shared" si="4"/>
        <v>2.779344086021505E-3</v>
      </c>
      <c r="D43" s="101"/>
      <c r="E43" s="188">
        <f t="shared" si="5"/>
        <v>1.6106559139784948E-3</v>
      </c>
      <c r="F43" s="101"/>
    </row>
    <row r="44" spans="1:6" x14ac:dyDescent="0.2">
      <c r="A44" s="189">
        <v>8.482E-3</v>
      </c>
      <c r="B44" s="101"/>
      <c r="C44" s="101">
        <f t="shared" si="4"/>
        <v>2.779344086021505E-3</v>
      </c>
      <c r="D44" s="101"/>
      <c r="E44" s="188">
        <f t="shared" si="5"/>
        <v>5.7026559139784945E-3</v>
      </c>
      <c r="F44" s="101"/>
    </row>
    <row r="45" spans="1:6" x14ac:dyDescent="0.2">
      <c r="A45" s="189">
        <v>6.0060000000000001E-3</v>
      </c>
      <c r="B45" s="101"/>
      <c r="C45" s="101">
        <f t="shared" si="4"/>
        <v>2.779344086021505E-3</v>
      </c>
      <c r="D45" s="101"/>
      <c r="E45" s="188">
        <f t="shared" si="5"/>
        <v>3.226655913978495E-3</v>
      </c>
      <c r="F45" s="101"/>
    </row>
    <row r="46" spans="1:6" x14ac:dyDescent="0.2">
      <c r="A46" s="189">
        <v>1.0460000000000001E-2</v>
      </c>
      <c r="B46" s="101"/>
      <c r="C46" s="101">
        <f t="shared" si="4"/>
        <v>2.779344086021505E-3</v>
      </c>
      <c r="D46" s="101"/>
      <c r="E46" s="188">
        <f t="shared" si="5"/>
        <v>7.6806559139784951E-3</v>
      </c>
      <c r="F46" s="101"/>
    </row>
    <row r="47" spans="1:6" x14ac:dyDescent="0.2">
      <c r="A47" s="189">
        <v>7.9249999999999998E-3</v>
      </c>
      <c r="B47" s="101"/>
      <c r="C47" s="101">
        <f t="shared" si="4"/>
        <v>2.779344086021505E-3</v>
      </c>
      <c r="D47" s="101"/>
      <c r="E47" s="188">
        <f t="shared" si="5"/>
        <v>5.1456559139784943E-3</v>
      </c>
      <c r="F47" s="101"/>
    </row>
    <row r="48" spans="1:6" x14ac:dyDescent="0.2">
      <c r="A48" s="189">
        <v>4.3270000000000001E-3</v>
      </c>
      <c r="B48" s="101"/>
      <c r="C48" s="101">
        <f t="shared" si="4"/>
        <v>2.779344086021505E-3</v>
      </c>
      <c r="D48" s="101"/>
      <c r="E48" s="188">
        <f t="shared" si="5"/>
        <v>1.5476559139784951E-3</v>
      </c>
      <c r="F48" s="101"/>
    </row>
    <row r="49" spans="1:6" x14ac:dyDescent="0.2">
      <c r="A49" s="189">
        <v>3.908E-3</v>
      </c>
      <c r="B49" s="101"/>
      <c r="C49" s="101">
        <f t="shared" si="4"/>
        <v>2.779344086021505E-3</v>
      </c>
      <c r="D49" s="101"/>
      <c r="E49" s="188">
        <f t="shared" si="5"/>
        <v>1.128655913978495E-3</v>
      </c>
      <c r="F49" s="101"/>
    </row>
    <row r="50" spans="1:6" x14ac:dyDescent="0.2">
      <c r="A50" s="189">
        <v>2.4589999999999998E-3</v>
      </c>
      <c r="B50" s="101"/>
      <c r="C50" s="101">
        <f t="shared" si="4"/>
        <v>2.779344086021505E-3</v>
      </c>
      <c r="D50" s="101"/>
      <c r="E50" s="188">
        <f t="shared" si="5"/>
        <v>3.2034408602150521E-4</v>
      </c>
      <c r="F50" s="101"/>
    </row>
    <row r="51" spans="1:6" x14ac:dyDescent="0.2">
      <c r="A51" s="189">
        <v>1.3899999999999999E-4</v>
      </c>
      <c r="B51" s="101"/>
      <c r="C51" s="101">
        <f t="shared" si="4"/>
        <v>2.779344086021505E-3</v>
      </c>
      <c r="D51" s="101"/>
      <c r="E51" s="188">
        <f t="shared" si="5"/>
        <v>2.6403440860215052E-3</v>
      </c>
      <c r="F51" s="101"/>
    </row>
    <row r="52" spans="1:6" x14ac:dyDescent="0.2">
      <c r="A52" s="189">
        <v>2.2009999999999998E-3</v>
      </c>
      <c r="B52" s="101"/>
      <c r="C52" s="101">
        <f t="shared" si="4"/>
        <v>2.779344086021505E-3</v>
      </c>
      <c r="D52" s="101"/>
      <c r="E52" s="188">
        <f t="shared" si="5"/>
        <v>5.7834408602150519E-4</v>
      </c>
      <c r="F52" s="101"/>
    </row>
    <row r="53" spans="1:6" x14ac:dyDescent="0.2">
      <c r="A53" s="189">
        <v>9.4600000000000001E-4</v>
      </c>
      <c r="B53" s="101"/>
      <c r="C53" s="101">
        <f t="shared" si="4"/>
        <v>2.779344086021505E-3</v>
      </c>
      <c r="D53" s="101"/>
      <c r="E53" s="188">
        <f t="shared" si="5"/>
        <v>1.833344086021505E-3</v>
      </c>
      <c r="F53" s="101"/>
    </row>
    <row r="54" spans="1:6" x14ac:dyDescent="0.2">
      <c r="A54" s="189">
        <v>1.9139999999999999E-3</v>
      </c>
      <c r="B54" s="101"/>
      <c r="C54" s="101">
        <f t="shared" si="4"/>
        <v>2.779344086021505E-3</v>
      </c>
      <c r="D54" s="101"/>
      <c r="E54" s="188">
        <f t="shared" si="5"/>
        <v>8.6534408602150512E-4</v>
      </c>
      <c r="F54" s="101"/>
    </row>
    <row r="55" spans="1:6" x14ac:dyDescent="0.2">
      <c r="A55" s="189">
        <v>4.2180000000000004E-3</v>
      </c>
      <c r="B55" s="101"/>
      <c r="C55" s="101">
        <f t="shared" si="4"/>
        <v>2.779344086021505E-3</v>
      </c>
      <c r="D55" s="101"/>
      <c r="E55" s="188">
        <f t="shared" si="5"/>
        <v>1.4386559139784954E-3</v>
      </c>
      <c r="F55" s="101"/>
    </row>
    <row r="56" spans="1:6" x14ac:dyDescent="0.2">
      <c r="A56" s="189">
        <v>6.607E-3</v>
      </c>
      <c r="B56" s="101"/>
      <c r="C56" s="101">
        <f t="shared" si="4"/>
        <v>2.779344086021505E-3</v>
      </c>
      <c r="D56" s="101"/>
      <c r="E56" s="188">
        <f t="shared" si="5"/>
        <v>3.827655913978495E-3</v>
      </c>
      <c r="F56" s="101"/>
    </row>
    <row r="57" spans="1:6" x14ac:dyDescent="0.2">
      <c r="A57" s="189">
        <v>3.872E-3</v>
      </c>
      <c r="B57" s="101"/>
      <c r="C57" s="101">
        <f t="shared" si="4"/>
        <v>2.779344086021505E-3</v>
      </c>
      <c r="D57" s="101"/>
      <c r="E57" s="188">
        <f t="shared" si="5"/>
        <v>1.092655913978495E-3</v>
      </c>
      <c r="F57" s="101"/>
    </row>
    <row r="58" spans="1:6" x14ac:dyDescent="0.2">
      <c r="A58" s="189">
        <v>5.5630000000000002E-3</v>
      </c>
      <c r="B58" s="101"/>
      <c r="C58" s="101">
        <f t="shared" si="4"/>
        <v>2.779344086021505E-3</v>
      </c>
      <c r="D58" s="101"/>
      <c r="E58" s="188">
        <f t="shared" si="5"/>
        <v>2.7836559139784952E-3</v>
      </c>
      <c r="F58" s="101"/>
    </row>
    <row r="59" spans="1:6" x14ac:dyDescent="0.2">
      <c r="A59" s="189">
        <v>3.1770000000000001E-3</v>
      </c>
      <c r="B59" s="101"/>
      <c r="C59" s="101">
        <f t="shared" si="4"/>
        <v>2.779344086021505E-3</v>
      </c>
      <c r="D59" s="101"/>
      <c r="E59" s="188">
        <f t="shared" si="5"/>
        <v>3.9765591397849511E-4</v>
      </c>
      <c r="F59" s="101"/>
    </row>
    <row r="60" spans="1:6" x14ac:dyDescent="0.2">
      <c r="A60" s="189">
        <v>6.8310000000000003E-3</v>
      </c>
      <c r="B60" s="101"/>
      <c r="C60" s="101">
        <f t="shared" si="4"/>
        <v>2.779344086021505E-3</v>
      </c>
      <c r="D60" s="101"/>
      <c r="E60" s="188">
        <f t="shared" si="5"/>
        <v>4.0516559139784948E-3</v>
      </c>
      <c r="F60" s="101"/>
    </row>
    <row r="61" spans="1:6" x14ac:dyDescent="0.2">
      <c r="A61" s="189">
        <v>5.62E-4</v>
      </c>
      <c r="B61" s="101"/>
      <c r="C61" s="101">
        <f t="shared" si="4"/>
        <v>2.779344086021505E-3</v>
      </c>
      <c r="D61" s="101"/>
      <c r="E61" s="188">
        <f t="shared" si="5"/>
        <v>2.217344086021505E-3</v>
      </c>
      <c r="F61" s="101"/>
    </row>
    <row r="62" spans="1:6" x14ac:dyDescent="0.2">
      <c r="A62" s="189">
        <v>2.7099999999999997E-4</v>
      </c>
      <c r="B62" s="101"/>
      <c r="C62" s="101">
        <f t="shared" si="4"/>
        <v>2.779344086021505E-3</v>
      </c>
      <c r="D62" s="101"/>
      <c r="E62" s="188">
        <f t="shared" si="5"/>
        <v>2.508344086021505E-3</v>
      </c>
      <c r="F62" s="101"/>
    </row>
    <row r="63" spans="1:6" x14ac:dyDescent="0.2">
      <c r="A63" s="189">
        <v>7.4100000000000001E-4</v>
      </c>
      <c r="B63" s="101"/>
      <c r="C63" s="101">
        <f t="shared" si="4"/>
        <v>2.779344086021505E-3</v>
      </c>
      <c r="D63" s="101"/>
      <c r="E63" s="188">
        <f t="shared" si="5"/>
        <v>2.0383440860215051E-3</v>
      </c>
      <c r="F63" s="101"/>
    </row>
    <row r="64" spans="1:6" x14ac:dyDescent="0.2">
      <c r="A64" s="189">
        <v>5.7200000000000003E-4</v>
      </c>
      <c r="B64" s="101"/>
      <c r="C64" s="101">
        <f t="shared" si="4"/>
        <v>2.779344086021505E-3</v>
      </c>
      <c r="D64" s="101"/>
      <c r="E64" s="188">
        <f t="shared" si="5"/>
        <v>2.207344086021505E-3</v>
      </c>
      <c r="F64" s="101"/>
    </row>
    <row r="65" spans="1:6" x14ac:dyDescent="0.2">
      <c r="A65" s="189">
        <v>7.1100000000000004E-4</v>
      </c>
      <c r="B65" s="101"/>
      <c r="C65" s="101">
        <f t="shared" si="4"/>
        <v>2.779344086021505E-3</v>
      </c>
      <c r="D65" s="101"/>
      <c r="E65" s="188">
        <f t="shared" si="5"/>
        <v>2.0683440860215048E-3</v>
      </c>
      <c r="F65" s="101"/>
    </row>
    <row r="66" spans="1:6" x14ac:dyDescent="0.2">
      <c r="A66" s="189">
        <v>1.052E-3</v>
      </c>
      <c r="B66" s="101"/>
      <c r="C66" s="101">
        <f t="shared" ref="C66:C94" si="6">AVERAGE($A$2:$A$94)</f>
        <v>2.779344086021505E-3</v>
      </c>
      <c r="D66" s="101"/>
      <c r="E66" s="188">
        <f t="shared" ref="E66:E94" si="7">ABS(A66-C66)</f>
        <v>1.727344086021505E-3</v>
      </c>
      <c r="F66" s="101"/>
    </row>
    <row r="67" spans="1:6" x14ac:dyDescent="0.2">
      <c r="A67" s="189">
        <v>1.1E-5</v>
      </c>
      <c r="B67" s="101"/>
      <c r="C67" s="101">
        <f t="shared" si="6"/>
        <v>2.779344086021505E-3</v>
      </c>
      <c r="D67" s="101"/>
      <c r="E67" s="188">
        <f t="shared" si="7"/>
        <v>2.7683440860215049E-3</v>
      </c>
      <c r="F67" s="101"/>
    </row>
    <row r="68" spans="1:6" x14ac:dyDescent="0.2">
      <c r="A68" s="189">
        <v>1.2849999999999999E-3</v>
      </c>
      <c r="B68" s="101"/>
      <c r="C68" s="101">
        <f t="shared" si="6"/>
        <v>2.779344086021505E-3</v>
      </c>
      <c r="D68" s="101"/>
      <c r="E68" s="188">
        <f t="shared" si="7"/>
        <v>1.4943440860215051E-3</v>
      </c>
      <c r="F68" s="101"/>
    </row>
    <row r="69" spans="1:6" x14ac:dyDescent="0.2">
      <c r="A69" s="189">
        <v>1.9300000000000001E-3</v>
      </c>
      <c r="B69" s="101"/>
      <c r="C69" s="101">
        <f t="shared" si="6"/>
        <v>2.779344086021505E-3</v>
      </c>
      <c r="D69" s="101"/>
      <c r="E69" s="188">
        <f t="shared" si="7"/>
        <v>8.4934408602150495E-4</v>
      </c>
      <c r="F69" s="101"/>
    </row>
    <row r="70" spans="1:6" x14ac:dyDescent="0.2">
      <c r="A70" s="189">
        <v>2.5669999999999998E-3</v>
      </c>
      <c r="B70" s="101"/>
      <c r="C70" s="101">
        <f t="shared" si="6"/>
        <v>2.779344086021505E-3</v>
      </c>
      <c r="D70" s="101"/>
      <c r="E70" s="188">
        <f t="shared" si="7"/>
        <v>2.1234408602150518E-4</v>
      </c>
      <c r="F70" s="101"/>
    </row>
    <row r="71" spans="1:6" x14ac:dyDescent="0.2">
      <c r="A71" s="189">
        <v>3.6200000000000002E-4</v>
      </c>
      <c r="B71" s="101"/>
      <c r="C71" s="101">
        <f t="shared" si="6"/>
        <v>2.779344086021505E-3</v>
      </c>
      <c r="D71" s="101"/>
      <c r="E71" s="188">
        <f t="shared" si="7"/>
        <v>2.4173440860215051E-3</v>
      </c>
      <c r="F71" s="101"/>
    </row>
    <row r="72" spans="1:6" x14ac:dyDescent="0.2">
      <c r="A72" s="189">
        <v>1.0000000000000001E-5</v>
      </c>
      <c r="B72" s="101"/>
      <c r="C72" s="101">
        <f t="shared" si="6"/>
        <v>2.779344086021505E-3</v>
      </c>
      <c r="D72" s="101"/>
      <c r="E72" s="188">
        <f t="shared" si="7"/>
        <v>2.769344086021505E-3</v>
      </c>
      <c r="F72" s="101"/>
    </row>
    <row r="73" spans="1:6" x14ac:dyDescent="0.2">
      <c r="A73" s="189">
        <v>4.5929999999999999E-3</v>
      </c>
      <c r="B73" s="101"/>
      <c r="C73" s="101">
        <f t="shared" si="6"/>
        <v>2.779344086021505E-3</v>
      </c>
      <c r="D73" s="101"/>
      <c r="E73" s="188">
        <f t="shared" si="7"/>
        <v>1.8136559139784948E-3</v>
      </c>
      <c r="F73" s="101"/>
    </row>
    <row r="74" spans="1:6" x14ac:dyDescent="0.2">
      <c r="A74" s="189">
        <v>6.3800000000000003E-3</v>
      </c>
      <c r="B74" s="101"/>
      <c r="C74" s="101">
        <f t="shared" si="6"/>
        <v>2.779344086021505E-3</v>
      </c>
      <c r="D74" s="101"/>
      <c r="E74" s="188">
        <f t="shared" si="7"/>
        <v>3.6006559139784952E-3</v>
      </c>
      <c r="F74" s="101"/>
    </row>
    <row r="75" spans="1:6" x14ac:dyDescent="0.2">
      <c r="A75" s="189">
        <v>9.0700000000000004E-4</v>
      </c>
      <c r="B75" s="101"/>
      <c r="C75" s="101">
        <f t="shared" si="6"/>
        <v>2.779344086021505E-3</v>
      </c>
      <c r="D75" s="101"/>
      <c r="E75" s="188">
        <f t="shared" si="7"/>
        <v>1.872344086021505E-3</v>
      </c>
      <c r="F75" s="101"/>
    </row>
    <row r="76" spans="1:6" x14ac:dyDescent="0.2">
      <c r="A76" s="189">
        <v>1.769E-3</v>
      </c>
      <c r="B76" s="101"/>
      <c r="C76" s="101">
        <f t="shared" si="6"/>
        <v>2.779344086021505E-3</v>
      </c>
      <c r="D76" s="101"/>
      <c r="E76" s="188">
        <f t="shared" si="7"/>
        <v>1.0103440860215051E-3</v>
      </c>
      <c r="F76" s="101"/>
    </row>
    <row r="77" spans="1:6" x14ac:dyDescent="0.2">
      <c r="A77" s="189">
        <v>2.0830000000000002E-3</v>
      </c>
      <c r="B77" s="101"/>
      <c r="C77" s="101">
        <f t="shared" si="6"/>
        <v>2.779344086021505E-3</v>
      </c>
      <c r="D77" s="101"/>
      <c r="E77" s="188">
        <f t="shared" si="7"/>
        <v>6.9634408602150481E-4</v>
      </c>
      <c r="F77" s="101"/>
    </row>
    <row r="78" spans="1:6" x14ac:dyDescent="0.2">
      <c r="A78" s="189">
        <v>8.4599999999999996E-4</v>
      </c>
      <c r="B78" s="101"/>
      <c r="C78" s="101">
        <f t="shared" si="6"/>
        <v>2.779344086021505E-3</v>
      </c>
      <c r="D78" s="101"/>
      <c r="E78" s="188">
        <f t="shared" si="7"/>
        <v>1.9333440860215051E-3</v>
      </c>
      <c r="F78" s="101"/>
    </row>
    <row r="79" spans="1:6" x14ac:dyDescent="0.2">
      <c r="A79" s="189">
        <v>1.2999999999999999E-3</v>
      </c>
      <c r="B79" s="101"/>
      <c r="C79" s="101">
        <f t="shared" si="6"/>
        <v>2.779344086021505E-3</v>
      </c>
      <c r="D79" s="101"/>
      <c r="E79" s="188">
        <f t="shared" si="7"/>
        <v>1.4793440860215051E-3</v>
      </c>
      <c r="F79" s="101"/>
    </row>
    <row r="80" spans="1:6" x14ac:dyDescent="0.2">
      <c r="A80" s="189">
        <v>1.9589999999999998E-3</v>
      </c>
      <c r="B80" s="101"/>
      <c r="C80" s="101">
        <f t="shared" si="6"/>
        <v>2.779344086021505E-3</v>
      </c>
      <c r="D80" s="101"/>
      <c r="E80" s="188">
        <f t="shared" si="7"/>
        <v>8.2034408602150522E-4</v>
      </c>
      <c r="F80" s="101"/>
    </row>
    <row r="81" spans="1:6" x14ac:dyDescent="0.2">
      <c r="A81" s="189">
        <v>2.529E-3</v>
      </c>
      <c r="B81" s="101"/>
      <c r="C81" s="101">
        <f t="shared" si="6"/>
        <v>2.779344086021505E-3</v>
      </c>
      <c r="D81" s="101"/>
      <c r="E81" s="188">
        <f t="shared" si="7"/>
        <v>2.5034408602150502E-4</v>
      </c>
      <c r="F81" s="101"/>
    </row>
    <row r="82" spans="1:6" x14ac:dyDescent="0.2">
      <c r="A82" s="189">
        <v>2.3749999999999999E-3</v>
      </c>
      <c r="B82" s="101"/>
      <c r="C82" s="101">
        <f t="shared" si="6"/>
        <v>2.779344086021505E-3</v>
      </c>
      <c r="D82" s="101"/>
      <c r="E82" s="188">
        <f t="shared" si="7"/>
        <v>4.0434408602150508E-4</v>
      </c>
      <c r="F82" s="101"/>
    </row>
    <row r="83" spans="1:6" x14ac:dyDescent="0.2">
      <c r="A83" s="189">
        <v>6.0999999999999997E-4</v>
      </c>
      <c r="B83" s="101"/>
      <c r="C83" s="101">
        <f t="shared" si="6"/>
        <v>2.779344086021505E-3</v>
      </c>
      <c r="D83" s="101"/>
      <c r="E83" s="188">
        <f t="shared" si="7"/>
        <v>2.1693440860215052E-3</v>
      </c>
      <c r="F83" s="101"/>
    </row>
    <row r="84" spans="1:6" x14ac:dyDescent="0.2">
      <c r="A84" s="189">
        <v>1.3179999999999999E-3</v>
      </c>
      <c r="B84" s="101"/>
      <c r="C84" s="101">
        <f t="shared" si="6"/>
        <v>2.779344086021505E-3</v>
      </c>
      <c r="D84" s="101"/>
      <c r="E84" s="188">
        <f t="shared" si="7"/>
        <v>1.4613440860215051E-3</v>
      </c>
      <c r="F84" s="101"/>
    </row>
    <row r="85" spans="1:6" x14ac:dyDescent="0.2">
      <c r="A85" s="189">
        <v>1.108E-3</v>
      </c>
      <c r="B85" s="101"/>
      <c r="C85" s="101">
        <f t="shared" si="6"/>
        <v>2.779344086021505E-3</v>
      </c>
      <c r="D85" s="101"/>
      <c r="E85" s="188">
        <f t="shared" si="7"/>
        <v>1.671344086021505E-3</v>
      </c>
      <c r="F85" s="101"/>
    </row>
    <row r="86" spans="1:6" x14ac:dyDescent="0.2">
      <c r="A86" s="189">
        <v>1.078E-3</v>
      </c>
      <c r="B86" s="101"/>
      <c r="C86" s="101">
        <f t="shared" si="6"/>
        <v>2.779344086021505E-3</v>
      </c>
      <c r="D86" s="101"/>
      <c r="E86" s="188">
        <f t="shared" si="7"/>
        <v>1.7013440860215051E-3</v>
      </c>
      <c r="F86" s="101"/>
    </row>
    <row r="87" spans="1:6" x14ac:dyDescent="0.2">
      <c r="A87" s="189">
        <v>3.0300000000000001E-3</v>
      </c>
      <c r="B87" s="101"/>
      <c r="C87" s="101">
        <f t="shared" si="6"/>
        <v>2.779344086021505E-3</v>
      </c>
      <c r="D87" s="101"/>
      <c r="E87" s="188">
        <f t="shared" si="7"/>
        <v>2.5065591397849512E-4</v>
      </c>
      <c r="F87" s="101"/>
    </row>
    <row r="88" spans="1:6" x14ac:dyDescent="0.2">
      <c r="A88" s="189">
        <v>6.8900000000000005E-4</v>
      </c>
      <c r="B88" s="101"/>
      <c r="C88" s="101">
        <f t="shared" si="6"/>
        <v>2.779344086021505E-3</v>
      </c>
      <c r="D88" s="101"/>
      <c r="E88" s="188">
        <f t="shared" si="7"/>
        <v>2.0903440860215051E-3</v>
      </c>
      <c r="F88" s="101"/>
    </row>
    <row r="89" spans="1:6" x14ac:dyDescent="0.2">
      <c r="A89" s="189">
        <v>0</v>
      </c>
      <c r="B89" s="101"/>
      <c r="C89" s="101">
        <f t="shared" si="6"/>
        <v>2.779344086021505E-3</v>
      </c>
      <c r="D89" s="101"/>
      <c r="E89" s="188">
        <f t="shared" si="7"/>
        <v>2.779344086021505E-3</v>
      </c>
      <c r="F89" s="101"/>
    </row>
    <row r="90" spans="1:6" x14ac:dyDescent="0.2">
      <c r="A90" s="189">
        <v>1.2999999999999999E-5</v>
      </c>
      <c r="B90" s="101"/>
      <c r="C90" s="101">
        <f t="shared" si="6"/>
        <v>2.779344086021505E-3</v>
      </c>
      <c r="D90" s="101"/>
      <c r="E90" s="188">
        <f t="shared" si="7"/>
        <v>2.766344086021505E-3</v>
      </c>
      <c r="F90" s="101"/>
    </row>
    <row r="91" spans="1:6" x14ac:dyDescent="0.2">
      <c r="A91" s="189">
        <v>2.343E-3</v>
      </c>
      <c r="B91" s="101"/>
      <c r="C91" s="101">
        <f t="shared" si="6"/>
        <v>2.779344086021505E-3</v>
      </c>
      <c r="D91" s="101"/>
      <c r="E91" s="188">
        <f t="shared" si="7"/>
        <v>4.3634408602150499E-4</v>
      </c>
      <c r="F91" s="101"/>
    </row>
    <row r="92" spans="1:6" x14ac:dyDescent="0.2">
      <c r="A92" s="189">
        <v>7.352E-3</v>
      </c>
      <c r="B92" s="101"/>
      <c r="C92" s="101">
        <f t="shared" si="6"/>
        <v>2.779344086021505E-3</v>
      </c>
      <c r="D92" s="101"/>
      <c r="E92" s="188">
        <f t="shared" si="7"/>
        <v>4.5726559139784954E-3</v>
      </c>
      <c r="F92" s="101"/>
    </row>
    <row r="93" spans="1:6" x14ac:dyDescent="0.2">
      <c r="A93" s="189">
        <v>7.0299999999999996E-4</v>
      </c>
      <c r="B93" s="101"/>
      <c r="C93" s="101">
        <f t="shared" si="6"/>
        <v>2.779344086021505E-3</v>
      </c>
      <c r="D93" s="101"/>
      <c r="E93" s="188">
        <f t="shared" si="7"/>
        <v>2.076344086021505E-3</v>
      </c>
      <c r="F93" s="101"/>
    </row>
    <row r="94" spans="1:6" x14ac:dyDescent="0.2">
      <c r="A94" s="189">
        <v>9.8499999999999998E-4</v>
      </c>
      <c r="B94" s="101"/>
      <c r="C94" s="101">
        <f t="shared" si="6"/>
        <v>2.779344086021505E-3</v>
      </c>
      <c r="D94" s="101"/>
      <c r="E94" s="188">
        <f t="shared" si="7"/>
        <v>1.794344086021505E-3</v>
      </c>
      <c r="F94" s="101"/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26"/>
  <sheetViews>
    <sheetView workbookViewId="0">
      <selection activeCell="H6" sqref="H6"/>
    </sheetView>
  </sheetViews>
  <sheetFormatPr baseColWidth="10" defaultColWidth="8.83203125" defaultRowHeight="16" x14ac:dyDescent="0.2"/>
  <cols>
    <col min="1" max="6" width="8.83203125" style="74"/>
    <col min="7" max="7" width="8.83203125" style="175"/>
    <col min="8" max="10" width="8.83203125" style="74"/>
    <col min="11" max="11" width="17.83203125" style="74" bestFit="1" customWidth="1"/>
    <col min="12" max="12" width="16.83203125" style="74" bestFit="1" customWidth="1"/>
    <col min="13" max="13" width="8.83203125" style="74"/>
    <col min="14" max="14" width="15.6640625" style="74" bestFit="1" customWidth="1"/>
    <col min="15" max="15" width="12.5" style="74" customWidth="1"/>
    <col min="16" max="16" width="12.83203125" style="74" customWidth="1"/>
    <col min="17" max="16384" width="8.83203125" style="74"/>
  </cols>
  <sheetData>
    <row r="1" spans="1:16" x14ac:dyDescent="0.2">
      <c r="A1" s="186" t="s">
        <v>302</v>
      </c>
      <c r="B1" s="186" t="s">
        <v>301</v>
      </c>
      <c r="C1" s="186"/>
      <c r="D1" s="186" t="s">
        <v>309</v>
      </c>
      <c r="E1" s="186" t="s">
        <v>308</v>
      </c>
      <c r="F1" s="186"/>
      <c r="G1" s="187"/>
      <c r="H1" s="186"/>
      <c r="I1" s="186"/>
    </row>
    <row r="2" spans="1:16" x14ac:dyDescent="0.2">
      <c r="A2" s="191">
        <v>0.47074688713394253</v>
      </c>
      <c r="B2" s="111">
        <v>3.9656468020930633E-2</v>
      </c>
      <c r="D2" s="74">
        <v>1</v>
      </c>
      <c r="E2" s="191">
        <v>0.47074688713394253</v>
      </c>
      <c r="G2" s="175">
        <f t="shared" ref="G2:G33" si="0">A2-$L$7</f>
        <v>0.45536984723541851</v>
      </c>
      <c r="H2" s="74">
        <f t="shared" ref="H2:H33" si="1">IF(A2&lt;=$L$7,1,0)</f>
        <v>0</v>
      </c>
      <c r="I2" s="74">
        <f t="shared" ref="I2:I33" si="2">IF(B2&lt;=$L$7,1,0)</f>
        <v>0</v>
      </c>
      <c r="K2" s="74" t="s">
        <v>307</v>
      </c>
    </row>
    <row r="3" spans="1:16" x14ac:dyDescent="0.2">
      <c r="A3" s="191">
        <v>-2.9341357523430464E-3</v>
      </c>
      <c r="B3" s="111">
        <v>0.10106246826356073</v>
      </c>
      <c r="D3" s="74">
        <v>2</v>
      </c>
      <c r="E3" s="191">
        <v>0.25681361884123793</v>
      </c>
      <c r="G3" s="175">
        <f t="shared" si="0"/>
        <v>-1.8311175650867074E-2</v>
      </c>
      <c r="H3" s="74">
        <f t="shared" si="1"/>
        <v>1</v>
      </c>
      <c r="I3" s="74">
        <f t="shared" si="2"/>
        <v>0</v>
      </c>
      <c r="K3" s="74" t="s">
        <v>330</v>
      </c>
    </row>
    <row r="4" spans="1:16" x14ac:dyDescent="0.2">
      <c r="A4" s="191">
        <v>9.8309820400971568E-2</v>
      </c>
      <c r="B4" s="111">
        <v>-5.0983127201625247E-2</v>
      </c>
      <c r="D4" s="74">
        <v>3</v>
      </c>
      <c r="E4" s="191">
        <v>0.25277097556213018</v>
      </c>
      <c r="G4" s="175">
        <f t="shared" si="0"/>
        <v>8.293278050244754E-2</v>
      </c>
      <c r="H4" s="74">
        <f t="shared" si="1"/>
        <v>0</v>
      </c>
      <c r="I4" s="74">
        <f t="shared" si="2"/>
        <v>1</v>
      </c>
    </row>
    <row r="5" spans="1:16" x14ac:dyDescent="0.2">
      <c r="A5" s="191">
        <v>-2.1183546683519361E-3</v>
      </c>
      <c r="B5" s="111">
        <v>-1.3467540670020274E-2</v>
      </c>
      <c r="D5" s="74">
        <v>4</v>
      </c>
      <c r="E5" s="190">
        <v>0.23791336399657365</v>
      </c>
      <c r="G5" s="175">
        <f t="shared" si="0"/>
        <v>-1.7495394566875964E-2</v>
      </c>
      <c r="H5" s="74">
        <f t="shared" si="1"/>
        <v>1</v>
      </c>
      <c r="I5" s="74">
        <f t="shared" si="2"/>
        <v>1</v>
      </c>
      <c r="K5" s="97" t="s">
        <v>305</v>
      </c>
      <c r="L5" s="95">
        <v>125</v>
      </c>
    </row>
    <row r="6" spans="1:16" x14ac:dyDescent="0.2">
      <c r="A6" s="191">
        <v>5.3118322021384722E-4</v>
      </c>
      <c r="B6" s="111">
        <v>-4.4667051360542241E-2</v>
      </c>
      <c r="D6" s="74">
        <v>5</v>
      </c>
      <c r="E6" s="191">
        <v>0.21939928531441474</v>
      </c>
      <c r="G6" s="175">
        <f t="shared" si="0"/>
        <v>-1.484585667831018E-2</v>
      </c>
      <c r="H6" s="74">
        <f t="shared" si="1"/>
        <v>1</v>
      </c>
      <c r="I6" s="74">
        <f t="shared" si="2"/>
        <v>1</v>
      </c>
      <c r="K6" s="93" t="s">
        <v>304</v>
      </c>
      <c r="L6" s="185">
        <f>(L5+1)/2</f>
        <v>63</v>
      </c>
    </row>
    <row r="7" spans="1:16" x14ac:dyDescent="0.2">
      <c r="A7" s="191">
        <v>7.8300576299459735E-3</v>
      </c>
      <c r="B7" s="111">
        <v>3.2532948589695493E-2</v>
      </c>
      <c r="D7" s="74">
        <v>6</v>
      </c>
      <c r="E7" s="190">
        <v>0.20640315247703703</v>
      </c>
      <c r="G7" s="175">
        <f t="shared" si="0"/>
        <v>-7.5469822685780528E-3</v>
      </c>
      <c r="H7" s="74">
        <f t="shared" si="1"/>
        <v>1</v>
      </c>
      <c r="I7" s="74">
        <f t="shared" si="2"/>
        <v>0</v>
      </c>
      <c r="K7" s="89" t="s">
        <v>303</v>
      </c>
      <c r="L7" s="184">
        <f>MEDIAN(E2:E126)</f>
        <v>1.5377039898524026E-2</v>
      </c>
    </row>
    <row r="8" spans="1:16" x14ac:dyDescent="0.2">
      <c r="A8" s="191">
        <v>3.4620401740512854E-2</v>
      </c>
      <c r="B8" s="111">
        <v>-2.1824810350753687E-2</v>
      </c>
      <c r="D8" s="74">
        <v>7</v>
      </c>
      <c r="E8" s="190">
        <v>0.18094246139617909</v>
      </c>
      <c r="G8" s="175">
        <f t="shared" si="0"/>
        <v>1.9243361841988826E-2</v>
      </c>
      <c r="H8" s="74">
        <f t="shared" si="1"/>
        <v>0</v>
      </c>
      <c r="I8" s="74">
        <f t="shared" si="2"/>
        <v>1</v>
      </c>
    </row>
    <row r="9" spans="1:16" x14ac:dyDescent="0.2">
      <c r="A9" s="191">
        <v>4.7310812452026597E-2</v>
      </c>
      <c r="B9" s="111">
        <v>-7.4302986926797418E-3</v>
      </c>
      <c r="D9" s="74">
        <v>8</v>
      </c>
      <c r="E9" s="190">
        <v>0.17359859268473016</v>
      </c>
      <c r="G9" s="175">
        <f t="shared" si="0"/>
        <v>3.1933772553502569E-2</v>
      </c>
      <c r="H9" s="74">
        <f t="shared" si="1"/>
        <v>0</v>
      </c>
      <c r="I9" s="74">
        <f t="shared" si="2"/>
        <v>1</v>
      </c>
      <c r="L9" s="181" t="s">
        <v>302</v>
      </c>
      <c r="M9" s="182" t="s">
        <v>301</v>
      </c>
      <c r="N9" s="183" t="s">
        <v>289</v>
      </c>
    </row>
    <row r="10" spans="1:16" x14ac:dyDescent="0.2">
      <c r="A10" s="191">
        <v>0.14115707271158073</v>
      </c>
      <c r="B10" s="111">
        <v>3.9637277470284504E-2</v>
      </c>
      <c r="D10" s="74">
        <v>9</v>
      </c>
      <c r="E10" s="191">
        <v>0.1665182527644895</v>
      </c>
      <c r="G10" s="175">
        <f t="shared" si="0"/>
        <v>0.12578003281305672</v>
      </c>
      <c r="H10" s="74">
        <f t="shared" si="1"/>
        <v>0</v>
      </c>
      <c r="I10" s="74">
        <f t="shared" si="2"/>
        <v>0</v>
      </c>
      <c r="K10" s="97" t="s">
        <v>300</v>
      </c>
      <c r="L10" s="97">
        <f>93-L11</f>
        <v>50</v>
      </c>
      <c r="M10" s="95">
        <f>32-M11</f>
        <v>12</v>
      </c>
      <c r="N10" s="95">
        <f>SUM(L10:M10)</f>
        <v>62</v>
      </c>
    </row>
    <row r="11" spans="1:16" x14ac:dyDescent="0.2">
      <c r="A11" s="191">
        <v>0.21939928531441474</v>
      </c>
      <c r="B11" s="111">
        <v>-1.0992517380837485E-3</v>
      </c>
      <c r="D11" s="74">
        <v>10</v>
      </c>
      <c r="E11" s="191">
        <v>0.15165406113988489</v>
      </c>
      <c r="G11" s="175">
        <f t="shared" si="0"/>
        <v>0.20402224541589073</v>
      </c>
      <c r="H11" s="74">
        <f t="shared" si="1"/>
        <v>0</v>
      </c>
      <c r="I11" s="74">
        <f t="shared" si="2"/>
        <v>1</v>
      </c>
      <c r="K11" s="89" t="s">
        <v>299</v>
      </c>
      <c r="L11" s="89">
        <v>43</v>
      </c>
      <c r="M11" s="98">
        <v>20</v>
      </c>
      <c r="N11" s="98">
        <f>SUM(L11:M11)</f>
        <v>63</v>
      </c>
    </row>
    <row r="12" spans="1:16" x14ac:dyDescent="0.2">
      <c r="A12" s="191">
        <v>-9.1653094410370645E-3</v>
      </c>
      <c r="B12" s="111">
        <v>-8.1399133775943329E-3</v>
      </c>
      <c r="D12" s="74">
        <v>11</v>
      </c>
      <c r="E12" s="190">
        <v>0.14839258741207023</v>
      </c>
      <c r="G12" s="175">
        <f t="shared" si="0"/>
        <v>-2.4542349339561093E-2</v>
      </c>
      <c r="H12" s="74">
        <f t="shared" si="1"/>
        <v>1</v>
      </c>
      <c r="I12" s="74">
        <f t="shared" si="2"/>
        <v>1</v>
      </c>
      <c r="K12" s="183" t="s">
        <v>289</v>
      </c>
      <c r="L12" s="181">
        <f>SUM(L10:L11)</f>
        <v>93</v>
      </c>
      <c r="M12" s="182">
        <f>SUM(M10:M11)</f>
        <v>32</v>
      </c>
      <c r="N12" s="183">
        <f>SUM(L12:M12)</f>
        <v>125</v>
      </c>
    </row>
    <row r="13" spans="1:16" x14ac:dyDescent="0.2">
      <c r="A13" s="191">
        <v>-2.5639298571124954E-2</v>
      </c>
      <c r="B13" s="111">
        <v>4.4377729235520608E-3</v>
      </c>
      <c r="D13" s="74">
        <v>12</v>
      </c>
      <c r="E13" s="191">
        <v>0.14205164577582061</v>
      </c>
      <c r="G13" s="175">
        <f t="shared" si="0"/>
        <v>-4.1016338469648979E-2</v>
      </c>
      <c r="H13" s="74">
        <f t="shared" si="1"/>
        <v>1</v>
      </c>
      <c r="I13" s="74">
        <f t="shared" si="2"/>
        <v>1</v>
      </c>
    </row>
    <row r="14" spans="1:16" x14ac:dyDescent="0.2">
      <c r="A14" s="191">
        <v>-1.274843955982656E-2</v>
      </c>
      <c r="B14" s="111">
        <v>5.471112021318731E-2</v>
      </c>
      <c r="D14" s="74">
        <v>13</v>
      </c>
      <c r="E14" s="191">
        <v>0.14115707271158073</v>
      </c>
      <c r="G14" s="175">
        <f t="shared" si="0"/>
        <v>-2.8125479458350588E-2</v>
      </c>
      <c r="H14" s="74">
        <f t="shared" si="1"/>
        <v>1</v>
      </c>
      <c r="I14" s="74">
        <f t="shared" si="2"/>
        <v>0</v>
      </c>
      <c r="K14" s="108"/>
      <c r="L14" s="181" t="s">
        <v>298</v>
      </c>
      <c r="M14" s="180" t="s">
        <v>297</v>
      </c>
      <c r="N14" s="180" t="s">
        <v>296</v>
      </c>
      <c r="O14" s="180" t="s">
        <v>295</v>
      </c>
      <c r="P14" s="182" t="s">
        <v>294</v>
      </c>
    </row>
    <row r="15" spans="1:16" x14ac:dyDescent="0.2">
      <c r="A15" s="191">
        <v>3.9417625484714836E-2</v>
      </c>
      <c r="B15" s="111">
        <v>1.4880156588350225E-2</v>
      </c>
      <c r="D15" s="74">
        <v>14</v>
      </c>
      <c r="E15" s="191">
        <v>0.12530924225767787</v>
      </c>
      <c r="G15" s="175">
        <f t="shared" si="0"/>
        <v>2.4040585586190807E-2</v>
      </c>
      <c r="H15" s="74">
        <f t="shared" si="1"/>
        <v>0</v>
      </c>
      <c r="I15" s="74">
        <f t="shared" si="2"/>
        <v>1</v>
      </c>
      <c r="K15" s="178" t="s">
        <v>293</v>
      </c>
      <c r="L15" s="97">
        <f>L10</f>
        <v>50</v>
      </c>
      <c r="M15" s="96">
        <f>(N10*L12)/N12</f>
        <v>46.128</v>
      </c>
      <c r="N15" s="96">
        <f>L15-M15</f>
        <v>3.8719999999999999</v>
      </c>
      <c r="O15" s="96">
        <f>N15^2</f>
        <v>14.992383999999999</v>
      </c>
      <c r="P15" s="95">
        <f>O15/M15</f>
        <v>0.32501699618453</v>
      </c>
    </row>
    <row r="16" spans="1:16" x14ac:dyDescent="0.2">
      <c r="A16" s="191">
        <v>2.2980405901743467E-2</v>
      </c>
      <c r="B16" s="111">
        <v>8.5423616632832031E-2</v>
      </c>
      <c r="D16" s="74">
        <v>15</v>
      </c>
      <c r="E16" s="191">
        <v>0.10106246826356073</v>
      </c>
      <c r="G16" s="175">
        <f t="shared" si="0"/>
        <v>7.6033660032194406E-3</v>
      </c>
      <c r="H16" s="74">
        <f t="shared" si="1"/>
        <v>0</v>
      </c>
      <c r="I16" s="74">
        <f t="shared" si="2"/>
        <v>0</v>
      </c>
      <c r="K16" s="78" t="s">
        <v>292</v>
      </c>
      <c r="L16" s="93">
        <f>M10</f>
        <v>12</v>
      </c>
      <c r="M16" s="92">
        <f>(N10*M12)/N12</f>
        <v>15.872</v>
      </c>
      <c r="N16" s="92">
        <f>L16-M16</f>
        <v>-3.8719999999999999</v>
      </c>
      <c r="O16" s="92">
        <f>N16^2</f>
        <v>14.992383999999999</v>
      </c>
      <c r="P16" s="81">
        <f>O16/M16</f>
        <v>0.94458064516129026</v>
      </c>
    </row>
    <row r="17" spans="1:16" x14ac:dyDescent="0.2">
      <c r="A17" s="191">
        <v>0.15165406113988489</v>
      </c>
      <c r="B17" s="111">
        <v>1.1697115423643385E-2</v>
      </c>
      <c r="D17" s="74">
        <v>16</v>
      </c>
      <c r="E17" s="190">
        <v>0.10106246826356073</v>
      </c>
      <c r="G17" s="175">
        <f t="shared" si="0"/>
        <v>0.13627702124136087</v>
      </c>
      <c r="H17" s="74">
        <f t="shared" si="1"/>
        <v>0</v>
      </c>
      <c r="I17" s="74">
        <f t="shared" si="2"/>
        <v>1</v>
      </c>
      <c r="K17" s="78" t="s">
        <v>291</v>
      </c>
      <c r="L17" s="93">
        <f>L11</f>
        <v>43</v>
      </c>
      <c r="M17" s="92">
        <f>(L12*N11)/N12</f>
        <v>46.872</v>
      </c>
      <c r="N17" s="92">
        <f>L17-M17</f>
        <v>-3.8719999999999999</v>
      </c>
      <c r="O17" s="92">
        <f>N17^2</f>
        <v>14.992383999999999</v>
      </c>
      <c r="P17" s="81">
        <f>O17/M17</f>
        <v>0.31985799624509303</v>
      </c>
    </row>
    <row r="18" spans="1:16" x14ac:dyDescent="0.2">
      <c r="A18" s="191">
        <v>0.14205164577582061</v>
      </c>
      <c r="B18" s="111">
        <v>-1.0424109102205138E-2</v>
      </c>
      <c r="D18" s="74">
        <v>17</v>
      </c>
      <c r="E18" s="190">
        <v>9.8309820400971568E-2</v>
      </c>
      <c r="G18" s="175">
        <f t="shared" si="0"/>
        <v>0.12667460587729659</v>
      </c>
      <c r="H18" s="74">
        <f t="shared" si="1"/>
        <v>0</v>
      </c>
      <c r="I18" s="74">
        <f t="shared" si="2"/>
        <v>1</v>
      </c>
      <c r="K18" s="76" t="s">
        <v>290</v>
      </c>
      <c r="L18" s="89">
        <f>M11</f>
        <v>20</v>
      </c>
      <c r="M18" s="88">
        <f>(M12*N11)/N12</f>
        <v>16.128</v>
      </c>
      <c r="N18" s="88">
        <f>L18-M18</f>
        <v>3.8719999999999999</v>
      </c>
      <c r="O18" s="88">
        <f>N18^2</f>
        <v>14.992383999999999</v>
      </c>
      <c r="P18" s="98">
        <f>O18/M18</f>
        <v>0.92958730158730152</v>
      </c>
    </row>
    <row r="19" spans="1:16" x14ac:dyDescent="0.2">
      <c r="A19" s="191">
        <v>-2.2714295286027936E-2</v>
      </c>
      <c r="B19" s="111">
        <v>8.2438249327732208E-2</v>
      </c>
      <c r="D19" s="74">
        <v>18</v>
      </c>
      <c r="E19" s="191">
        <v>8.9583505354389442E-2</v>
      </c>
      <c r="G19" s="175">
        <f t="shared" si="0"/>
        <v>-3.8091335184551961E-2</v>
      </c>
      <c r="H19" s="74">
        <f t="shared" si="1"/>
        <v>1</v>
      </c>
      <c r="I19" s="74">
        <f t="shared" si="2"/>
        <v>0</v>
      </c>
      <c r="K19" s="181" t="s">
        <v>289</v>
      </c>
      <c r="L19" s="180">
        <f>SUM(L15:L18)</f>
        <v>125</v>
      </c>
      <c r="M19" s="180">
        <f>SUM(M15:M18)</f>
        <v>125</v>
      </c>
      <c r="N19" s="180"/>
      <c r="O19" s="180"/>
      <c r="P19" s="179">
        <f>SUM(P15:P18)</f>
        <v>2.519042939178215</v>
      </c>
    </row>
    <row r="20" spans="1:16" x14ac:dyDescent="0.2">
      <c r="A20" s="191">
        <v>1.3850087450625555E-2</v>
      </c>
      <c r="B20" s="111">
        <v>3.6878623346945257E-2</v>
      </c>
      <c r="D20" s="74">
        <v>19</v>
      </c>
      <c r="E20" s="111">
        <v>8.9459896348196399E-2</v>
      </c>
      <c r="G20" s="175">
        <f t="shared" si="0"/>
        <v>-1.5269524478984716E-3</v>
      </c>
      <c r="H20" s="74">
        <f t="shared" si="1"/>
        <v>1</v>
      </c>
      <c r="I20" s="74">
        <f t="shared" si="2"/>
        <v>0</v>
      </c>
    </row>
    <row r="21" spans="1:16" x14ac:dyDescent="0.2">
      <c r="A21" s="191">
        <v>3.3737781632229773E-3</v>
      </c>
      <c r="B21" s="111">
        <v>0.25681361884123793</v>
      </c>
      <c r="D21" s="74">
        <v>20</v>
      </c>
      <c r="E21" s="111">
        <v>8.8477537597293571E-2</v>
      </c>
      <c r="G21" s="175">
        <f t="shared" si="0"/>
        <v>-1.2003261735301049E-2</v>
      </c>
      <c r="H21" s="74">
        <f t="shared" si="1"/>
        <v>1</v>
      </c>
      <c r="I21" s="74">
        <f t="shared" si="2"/>
        <v>0</v>
      </c>
      <c r="K21" s="178" t="s">
        <v>54</v>
      </c>
      <c r="L21" s="95">
        <f>(2-1)*(2-1)</f>
        <v>1</v>
      </c>
    </row>
    <row r="22" spans="1:16" x14ac:dyDescent="0.2">
      <c r="A22" s="191">
        <v>4.6126503241640741E-2</v>
      </c>
      <c r="B22" s="108">
        <v>-2.8756173581696284E-2</v>
      </c>
      <c r="D22" s="74">
        <v>21</v>
      </c>
      <c r="E22" s="111">
        <v>8.6969157979881265E-2</v>
      </c>
      <c r="G22" s="175">
        <f t="shared" si="0"/>
        <v>3.0749463343116713E-2</v>
      </c>
      <c r="H22" s="74">
        <f t="shared" si="1"/>
        <v>0</v>
      </c>
      <c r="I22" s="74">
        <f t="shared" si="2"/>
        <v>1</v>
      </c>
      <c r="K22" s="78" t="s">
        <v>288</v>
      </c>
      <c r="L22" s="177">
        <f>P19</f>
        <v>2.519042939178215</v>
      </c>
    </row>
    <row r="23" spans="1:16" x14ac:dyDescent="0.2">
      <c r="A23" s="191">
        <v>3.564012088660938E-2</v>
      </c>
      <c r="B23" s="190">
        <v>-0.16918573287043556</v>
      </c>
      <c r="D23" s="74">
        <v>22</v>
      </c>
      <c r="E23" s="191">
        <v>8.6969157979881265E-2</v>
      </c>
      <c r="G23" s="175">
        <f t="shared" si="0"/>
        <v>2.0263080988085352E-2</v>
      </c>
      <c r="H23" s="74">
        <f t="shared" si="1"/>
        <v>0</v>
      </c>
      <c r="I23" s="74">
        <f t="shared" si="2"/>
        <v>1</v>
      </c>
      <c r="K23" s="78" t="s">
        <v>287</v>
      </c>
      <c r="L23" s="81">
        <v>2.706</v>
      </c>
    </row>
    <row r="24" spans="1:16" x14ac:dyDescent="0.2">
      <c r="A24" s="191">
        <v>8.9459896348196399E-2</v>
      </c>
      <c r="B24" s="190">
        <v>8.6969157979881265E-2</v>
      </c>
      <c r="D24" s="74">
        <v>23</v>
      </c>
      <c r="E24" s="191">
        <v>8.6731957920756206E-2</v>
      </c>
      <c r="G24" s="175">
        <f t="shared" si="0"/>
        <v>7.4082856449672371E-2</v>
      </c>
      <c r="H24" s="74">
        <f t="shared" si="1"/>
        <v>0</v>
      </c>
      <c r="I24" s="74">
        <f t="shared" si="2"/>
        <v>0</v>
      </c>
      <c r="K24" s="78" t="s">
        <v>286</v>
      </c>
      <c r="L24" s="81">
        <v>3.8410000000000002</v>
      </c>
    </row>
    <row r="25" spans="1:16" x14ac:dyDescent="0.2">
      <c r="A25" s="191">
        <v>4.7863205642398619E-2</v>
      </c>
      <c r="B25" s="190">
        <v>0.17359859268473016</v>
      </c>
      <c r="D25" s="74">
        <v>24</v>
      </c>
      <c r="E25" s="191">
        <v>8.5423616632832031E-2</v>
      </c>
      <c r="G25" s="175">
        <f t="shared" si="0"/>
        <v>3.2486165743874591E-2</v>
      </c>
      <c r="H25" s="74">
        <f t="shared" si="1"/>
        <v>0</v>
      </c>
      <c r="I25" s="74">
        <f t="shared" si="2"/>
        <v>0</v>
      </c>
      <c r="K25" s="76" t="s">
        <v>285</v>
      </c>
      <c r="L25" s="98">
        <v>6.6349999999999998</v>
      </c>
    </row>
    <row r="26" spans="1:16" x14ac:dyDescent="0.2">
      <c r="A26" s="191">
        <v>5.609082004282475E-3</v>
      </c>
      <c r="B26" s="190">
        <v>-5.6265246578704478E-2</v>
      </c>
      <c r="D26" s="74">
        <v>25</v>
      </c>
      <c r="E26" s="190">
        <v>8.5423616632832031E-2</v>
      </c>
      <c r="G26" s="175">
        <f t="shared" si="0"/>
        <v>-9.7679578942415513E-3</v>
      </c>
      <c r="H26" s="74">
        <f t="shared" si="1"/>
        <v>1</v>
      </c>
      <c r="I26" s="74">
        <f t="shared" si="2"/>
        <v>1</v>
      </c>
    </row>
    <row r="27" spans="1:16" x14ac:dyDescent="0.2">
      <c r="A27" s="191">
        <v>4.3365598782044296E-2</v>
      </c>
      <c r="B27" s="190">
        <v>-2.8365808511622216E-2</v>
      </c>
      <c r="D27" s="74">
        <v>26</v>
      </c>
      <c r="E27" s="111">
        <v>8.3086263973835922E-2</v>
      </c>
      <c r="G27" s="175">
        <f t="shared" si="0"/>
        <v>2.7988558883520268E-2</v>
      </c>
      <c r="H27" s="74">
        <f t="shared" si="1"/>
        <v>0</v>
      </c>
      <c r="I27" s="74">
        <f t="shared" si="2"/>
        <v>1</v>
      </c>
      <c r="K27" s="74" t="s">
        <v>284</v>
      </c>
      <c r="L27" s="74" t="s">
        <v>283</v>
      </c>
    </row>
    <row r="28" spans="1:16" x14ac:dyDescent="0.2">
      <c r="A28" s="191">
        <v>3.1290852375336659E-2</v>
      </c>
      <c r="B28" s="190">
        <v>-5.6549342589088926E-2</v>
      </c>
      <c r="D28" s="74">
        <v>27</v>
      </c>
      <c r="E28" s="191">
        <v>8.2438249327732208E-2</v>
      </c>
      <c r="G28" s="175">
        <f t="shared" si="0"/>
        <v>1.591381247681263E-2</v>
      </c>
      <c r="H28" s="74">
        <f t="shared" si="1"/>
        <v>0</v>
      </c>
      <c r="I28" s="74">
        <f t="shared" si="2"/>
        <v>1</v>
      </c>
    </row>
    <row r="29" spans="1:16" x14ac:dyDescent="0.2">
      <c r="A29" s="191">
        <v>8.3086263973835922E-2</v>
      </c>
      <c r="B29" s="190">
        <v>4.1570840701505601E-2</v>
      </c>
      <c r="D29" s="74">
        <v>28</v>
      </c>
      <c r="E29" s="108">
        <v>7.9622912102657845E-2</v>
      </c>
      <c r="G29" s="175">
        <f t="shared" si="0"/>
        <v>6.7709224075311894E-2</v>
      </c>
      <c r="H29" s="74">
        <f t="shared" si="1"/>
        <v>0</v>
      </c>
      <c r="I29" s="74">
        <f t="shared" si="2"/>
        <v>0</v>
      </c>
    </row>
    <row r="30" spans="1:16" x14ac:dyDescent="0.2">
      <c r="A30" s="191">
        <v>-7.9184087435350548E-2</v>
      </c>
      <c r="B30" s="190">
        <v>-7.3679221585837033E-3</v>
      </c>
      <c r="D30" s="74">
        <v>29</v>
      </c>
      <c r="E30" s="191">
        <v>7.4308469902652802E-2</v>
      </c>
      <c r="G30" s="175">
        <f t="shared" si="0"/>
        <v>-9.4561127333874576E-2</v>
      </c>
      <c r="H30" s="74">
        <f t="shared" si="1"/>
        <v>1</v>
      </c>
      <c r="I30" s="74">
        <f t="shared" si="2"/>
        <v>1</v>
      </c>
    </row>
    <row r="31" spans="1:16" x14ac:dyDescent="0.2">
      <c r="A31" s="191">
        <v>0.23791336399657365</v>
      </c>
      <c r="B31" s="190">
        <v>-6.6910794755075786E-4</v>
      </c>
      <c r="D31" s="74">
        <v>30</v>
      </c>
      <c r="E31" s="191">
        <v>7.4088891366676193E-2</v>
      </c>
      <c r="G31" s="175">
        <f t="shared" si="0"/>
        <v>0.22253632409804963</v>
      </c>
      <c r="H31" s="74">
        <f t="shared" si="1"/>
        <v>0</v>
      </c>
      <c r="I31" s="74">
        <f t="shared" si="2"/>
        <v>1</v>
      </c>
    </row>
    <row r="32" spans="1:16" x14ac:dyDescent="0.2">
      <c r="A32" s="191">
        <v>1.542525093952881E-2</v>
      </c>
      <c r="B32" s="190">
        <v>7.4856586592418855E-4</v>
      </c>
      <c r="D32" s="74">
        <v>31</v>
      </c>
      <c r="E32" s="111">
        <v>7.2673246810632683E-2</v>
      </c>
      <c r="G32" s="175">
        <f t="shared" si="0"/>
        <v>4.821104100478403E-5</v>
      </c>
      <c r="H32" s="74">
        <f t="shared" si="1"/>
        <v>0</v>
      </c>
      <c r="I32" s="74">
        <f t="shared" si="2"/>
        <v>1</v>
      </c>
    </row>
    <row r="33" spans="1:9" x14ac:dyDescent="0.2">
      <c r="A33" s="191">
        <v>-4.2972635484090742E-2</v>
      </c>
      <c r="B33" s="190">
        <v>5.3438936945619919E-3</v>
      </c>
      <c r="D33" s="74">
        <v>32</v>
      </c>
      <c r="E33" s="190">
        <v>6.8344008716670734E-2</v>
      </c>
      <c r="G33" s="175">
        <f t="shared" si="0"/>
        <v>-5.834967538261477E-2</v>
      </c>
      <c r="H33" s="74">
        <f t="shared" si="1"/>
        <v>1</v>
      </c>
      <c r="I33" s="74">
        <f t="shared" si="2"/>
        <v>1</v>
      </c>
    </row>
    <row r="34" spans="1:9" x14ac:dyDescent="0.2">
      <c r="A34" s="191">
        <v>4.2655826599412264E-2</v>
      </c>
      <c r="D34" s="74">
        <v>33</v>
      </c>
      <c r="E34" s="111">
        <v>6.4206037481066638E-2</v>
      </c>
      <c r="G34" s="175">
        <f t="shared" ref="G34:G65" si="3">A34-$L$7</f>
        <v>2.7278786700888236E-2</v>
      </c>
      <c r="H34" s="74">
        <f t="shared" ref="H34:H65" si="4">IF(A34&lt;=$L$7,1,0)</f>
        <v>0</v>
      </c>
      <c r="I34" s="74">
        <f>SUM(I2:I33)</f>
        <v>20</v>
      </c>
    </row>
    <row r="35" spans="1:9" x14ac:dyDescent="0.2">
      <c r="A35" s="191">
        <v>-2.9169324083002778E-2</v>
      </c>
      <c r="D35" s="74">
        <v>34</v>
      </c>
      <c r="E35" s="111">
        <v>6.2937227090198652E-2</v>
      </c>
      <c r="G35" s="175">
        <f t="shared" si="3"/>
        <v>-4.4546363981526803E-2</v>
      </c>
      <c r="H35" s="74">
        <f t="shared" si="4"/>
        <v>1</v>
      </c>
    </row>
    <row r="36" spans="1:9" x14ac:dyDescent="0.2">
      <c r="A36" s="191">
        <v>3.7509380733782545E-3</v>
      </c>
      <c r="D36" s="74">
        <v>35</v>
      </c>
      <c r="E36" s="191">
        <v>5.6474847944686074E-2</v>
      </c>
      <c r="G36" s="175">
        <f t="shared" si="3"/>
        <v>-1.1626101825145771E-2</v>
      </c>
      <c r="H36" s="74">
        <f t="shared" si="4"/>
        <v>1</v>
      </c>
    </row>
    <row r="37" spans="1:9" x14ac:dyDescent="0.2">
      <c r="A37" s="191">
        <v>1.2095402620255314E-2</v>
      </c>
      <c r="D37" s="74">
        <v>36</v>
      </c>
      <c r="E37" s="191">
        <v>5.471112021318731E-2</v>
      </c>
      <c r="G37" s="175">
        <f t="shared" si="3"/>
        <v>-3.2816372782687123E-3</v>
      </c>
      <c r="H37" s="74">
        <f t="shared" si="4"/>
        <v>1</v>
      </c>
    </row>
    <row r="38" spans="1:9" x14ac:dyDescent="0.2">
      <c r="A38" s="191">
        <v>1.6941088813673493E-2</v>
      </c>
      <c r="D38" s="74">
        <v>37</v>
      </c>
      <c r="E38" s="111">
        <v>5.471112021318731E-2</v>
      </c>
      <c r="G38" s="175">
        <f t="shared" si="3"/>
        <v>1.5640489151494668E-3</v>
      </c>
      <c r="H38" s="74">
        <f t="shared" si="4"/>
        <v>0</v>
      </c>
    </row>
    <row r="39" spans="1:9" x14ac:dyDescent="0.2">
      <c r="A39" s="191">
        <v>4.7431900686675972E-2</v>
      </c>
      <c r="D39" s="74">
        <v>38</v>
      </c>
      <c r="E39" s="111">
        <v>4.7863205642398619E-2</v>
      </c>
      <c r="G39" s="175">
        <f t="shared" si="3"/>
        <v>3.2054860788151944E-2</v>
      </c>
      <c r="H39" s="74">
        <f t="shared" si="4"/>
        <v>0</v>
      </c>
    </row>
    <row r="40" spans="1:9" x14ac:dyDescent="0.2">
      <c r="A40" s="191">
        <v>-9.6388524133903447E-2</v>
      </c>
      <c r="D40" s="74">
        <v>39</v>
      </c>
      <c r="E40" s="191">
        <v>4.7431900686675972E-2</v>
      </c>
      <c r="G40" s="175">
        <f t="shared" si="3"/>
        <v>-0.11176556403242748</v>
      </c>
      <c r="H40" s="74">
        <f t="shared" si="4"/>
        <v>1</v>
      </c>
    </row>
    <row r="41" spans="1:9" x14ac:dyDescent="0.2">
      <c r="A41" s="191">
        <v>-1.8292240150114943E-2</v>
      </c>
      <c r="D41" s="74">
        <v>40</v>
      </c>
      <c r="E41" s="191">
        <v>4.7354738774244273E-2</v>
      </c>
      <c r="G41" s="175">
        <f t="shared" si="3"/>
        <v>-3.3669280048638971E-2</v>
      </c>
      <c r="H41" s="74">
        <f t="shared" si="4"/>
        <v>1</v>
      </c>
    </row>
    <row r="42" spans="1:9" x14ac:dyDescent="0.2">
      <c r="A42" s="191">
        <v>0.1665182527644895</v>
      </c>
      <c r="D42" s="74">
        <v>41</v>
      </c>
      <c r="E42" s="190">
        <v>4.7310812452026597E-2</v>
      </c>
      <c r="G42" s="175">
        <f t="shared" si="3"/>
        <v>0.15114121286596549</v>
      </c>
      <c r="H42" s="74">
        <f t="shared" si="4"/>
        <v>0</v>
      </c>
    </row>
    <row r="43" spans="1:9" x14ac:dyDescent="0.2">
      <c r="A43" s="191">
        <v>8.9583505354389442E-2</v>
      </c>
      <c r="D43" s="74">
        <v>42</v>
      </c>
      <c r="E43" s="191">
        <v>4.6126503241640741E-2</v>
      </c>
      <c r="G43" s="175">
        <f t="shared" si="3"/>
        <v>7.4206465455865414E-2</v>
      </c>
      <c r="H43" s="74">
        <f t="shared" si="4"/>
        <v>0</v>
      </c>
    </row>
    <row r="44" spans="1:9" x14ac:dyDescent="0.2">
      <c r="A44" s="191">
        <v>0.25277097556213018</v>
      </c>
      <c r="D44" s="74">
        <v>43</v>
      </c>
      <c r="E44" s="190">
        <v>4.3365598782044296E-2</v>
      </c>
      <c r="G44" s="175">
        <f t="shared" si="3"/>
        <v>0.23739393566360617</v>
      </c>
      <c r="H44" s="74">
        <f t="shared" si="4"/>
        <v>0</v>
      </c>
    </row>
    <row r="45" spans="1:9" x14ac:dyDescent="0.2">
      <c r="A45" s="191">
        <v>0.18094246139617909</v>
      </c>
      <c r="D45" s="74">
        <v>44</v>
      </c>
      <c r="E45" s="191">
        <v>4.3179011220253687E-2</v>
      </c>
      <c r="G45" s="175">
        <f t="shared" si="3"/>
        <v>0.16556542149765507</v>
      </c>
      <c r="H45" s="74">
        <f t="shared" si="4"/>
        <v>0</v>
      </c>
    </row>
    <row r="46" spans="1:9" x14ac:dyDescent="0.2">
      <c r="A46" s="191">
        <v>0.20640315247703703</v>
      </c>
      <c r="D46" s="74">
        <v>45</v>
      </c>
      <c r="E46" s="191">
        <v>4.2655826599412264E-2</v>
      </c>
      <c r="G46" s="175">
        <f t="shared" si="3"/>
        <v>0.19102611257851301</v>
      </c>
      <c r="H46" s="74">
        <f t="shared" si="4"/>
        <v>0</v>
      </c>
    </row>
    <row r="47" spans="1:9" x14ac:dyDescent="0.2">
      <c r="A47" s="191">
        <v>-1.5100438526127235E-2</v>
      </c>
      <c r="D47" s="74">
        <v>46</v>
      </c>
      <c r="E47" s="190">
        <v>4.1570840701505601E-2</v>
      </c>
      <c r="G47" s="175">
        <f t="shared" si="3"/>
        <v>-3.0477478424651261E-2</v>
      </c>
      <c r="H47" s="74">
        <f t="shared" si="4"/>
        <v>1</v>
      </c>
    </row>
    <row r="48" spans="1:9" x14ac:dyDescent="0.2">
      <c r="A48" s="191">
        <v>-2.4841239323251593E-3</v>
      </c>
      <c r="D48" s="74">
        <v>47</v>
      </c>
      <c r="E48" s="190">
        <v>4.1570840701505601E-2</v>
      </c>
      <c r="G48" s="175">
        <f t="shared" si="3"/>
        <v>-1.7861163830849187E-2</v>
      </c>
      <c r="H48" s="74">
        <f t="shared" si="4"/>
        <v>1</v>
      </c>
    </row>
    <row r="49" spans="1:8" x14ac:dyDescent="0.2">
      <c r="A49" s="191">
        <v>-1.2621936837626642E-2</v>
      </c>
      <c r="D49" s="74">
        <v>48</v>
      </c>
      <c r="E49" s="191">
        <v>3.9656468020930633E-2</v>
      </c>
      <c r="G49" s="175">
        <f t="shared" si="3"/>
        <v>-2.799897673615067E-2</v>
      </c>
      <c r="H49" s="74">
        <f t="shared" si="4"/>
        <v>1</v>
      </c>
    </row>
    <row r="50" spans="1:8" x14ac:dyDescent="0.2">
      <c r="A50" s="191">
        <v>8.8477537597293571E-2</v>
      </c>
      <c r="D50" s="74">
        <v>49</v>
      </c>
      <c r="E50" s="191">
        <v>3.9637277470284504E-2</v>
      </c>
      <c r="G50" s="175">
        <f t="shared" si="3"/>
        <v>7.3100497698769543E-2</v>
      </c>
      <c r="H50" s="74">
        <f t="shared" si="4"/>
        <v>0</v>
      </c>
    </row>
    <row r="51" spans="1:8" x14ac:dyDescent="0.2">
      <c r="A51" s="191">
        <v>1.0266734963442976E-2</v>
      </c>
      <c r="D51" s="74">
        <v>50</v>
      </c>
      <c r="E51" s="190">
        <v>3.9637277470284504E-2</v>
      </c>
      <c r="G51" s="175">
        <f t="shared" si="3"/>
        <v>-5.1103049350810503E-3</v>
      </c>
      <c r="H51" s="74">
        <f t="shared" si="4"/>
        <v>1</v>
      </c>
    </row>
    <row r="52" spans="1:8" x14ac:dyDescent="0.2">
      <c r="A52" s="191">
        <v>1.9925341803532504E-2</v>
      </c>
      <c r="D52" s="74">
        <v>51</v>
      </c>
      <c r="E52" s="111">
        <v>3.9417625484714836E-2</v>
      </c>
      <c r="G52" s="175">
        <f t="shared" si="3"/>
        <v>4.5483019050084773E-3</v>
      </c>
      <c r="H52" s="74">
        <f t="shared" si="4"/>
        <v>0</v>
      </c>
    </row>
    <row r="53" spans="1:8" x14ac:dyDescent="0.2">
      <c r="A53" s="191">
        <v>6.2937227090198652E-2</v>
      </c>
      <c r="D53" s="74">
        <v>52</v>
      </c>
      <c r="E53" s="190">
        <v>3.6878623346945257E-2</v>
      </c>
      <c r="G53" s="175">
        <f t="shared" si="3"/>
        <v>4.7560187191674624E-2</v>
      </c>
      <c r="H53" s="74">
        <f t="shared" si="4"/>
        <v>0</v>
      </c>
    </row>
    <row r="54" spans="1:8" x14ac:dyDescent="0.2">
      <c r="A54" s="191">
        <v>7.4308469902652802E-2</v>
      </c>
      <c r="D54" s="74">
        <v>53</v>
      </c>
      <c r="E54" s="191">
        <v>3.6878623346945257E-2</v>
      </c>
      <c r="G54" s="175">
        <f t="shared" si="3"/>
        <v>5.8931430004128774E-2</v>
      </c>
      <c r="H54" s="74">
        <f t="shared" si="4"/>
        <v>0</v>
      </c>
    </row>
    <row r="55" spans="1:8" x14ac:dyDescent="0.2">
      <c r="A55" s="191">
        <v>6.8646911221430223E-3</v>
      </c>
      <c r="D55" s="74">
        <v>54</v>
      </c>
      <c r="E55" s="191">
        <v>3.564012088660938E-2</v>
      </c>
      <c r="G55" s="175">
        <f t="shared" si="3"/>
        <v>-8.5123487763810041E-3</v>
      </c>
      <c r="H55" s="74">
        <f t="shared" si="4"/>
        <v>1</v>
      </c>
    </row>
    <row r="56" spans="1:8" x14ac:dyDescent="0.2">
      <c r="A56" s="191">
        <v>7.9622912102657845E-2</v>
      </c>
      <c r="D56" s="74">
        <v>55</v>
      </c>
      <c r="E56" s="191">
        <v>3.4620401740512854E-2</v>
      </c>
      <c r="G56" s="175">
        <f t="shared" si="3"/>
        <v>6.4245872204133816E-2</v>
      </c>
      <c r="H56" s="74">
        <f t="shared" si="4"/>
        <v>0</v>
      </c>
    </row>
    <row r="57" spans="1:8" x14ac:dyDescent="0.2">
      <c r="A57" s="191">
        <v>-2.1149739144980789E-2</v>
      </c>
      <c r="D57" s="74">
        <v>56</v>
      </c>
      <c r="E57" s="191">
        <v>3.2532948589695493E-2</v>
      </c>
      <c r="G57" s="175">
        <f t="shared" si="3"/>
        <v>-3.6526779043504813E-2</v>
      </c>
      <c r="H57" s="74">
        <f t="shared" si="4"/>
        <v>1</v>
      </c>
    </row>
    <row r="58" spans="1:8" x14ac:dyDescent="0.2">
      <c r="A58" s="191">
        <v>8.6731957920756206E-2</v>
      </c>
      <c r="D58" s="74">
        <v>57</v>
      </c>
      <c r="E58" s="111">
        <v>3.2532948589695493E-2</v>
      </c>
      <c r="G58" s="175">
        <f t="shared" si="3"/>
        <v>7.1354918022232178E-2</v>
      </c>
      <c r="H58" s="74">
        <f t="shared" si="4"/>
        <v>0</v>
      </c>
    </row>
    <row r="59" spans="1:8" x14ac:dyDescent="0.2">
      <c r="A59" s="191">
        <v>7.4088891366676193E-2</v>
      </c>
      <c r="D59" s="74">
        <v>58</v>
      </c>
      <c r="E59" s="111">
        <v>3.1290852375336659E-2</v>
      </c>
      <c r="G59" s="175">
        <f t="shared" si="3"/>
        <v>5.8711851468152165E-2</v>
      </c>
      <c r="H59" s="74">
        <f t="shared" si="4"/>
        <v>0</v>
      </c>
    </row>
    <row r="60" spans="1:8" x14ac:dyDescent="0.2">
      <c r="A60" s="191">
        <v>-3.2253020516672289E-2</v>
      </c>
      <c r="D60" s="74">
        <v>59</v>
      </c>
      <c r="E60" s="191">
        <v>2.2980405901743467E-2</v>
      </c>
      <c r="G60" s="175">
        <f t="shared" si="3"/>
        <v>-4.7630060415196317E-2</v>
      </c>
      <c r="H60" s="74">
        <f t="shared" si="4"/>
        <v>1</v>
      </c>
    </row>
    <row r="61" spans="1:8" x14ac:dyDescent="0.2">
      <c r="A61" s="191">
        <v>6.8344008716670734E-2</v>
      </c>
      <c r="D61" s="74">
        <v>60</v>
      </c>
      <c r="E61" s="191">
        <v>1.9925341803532504E-2</v>
      </c>
      <c r="G61" s="175">
        <f t="shared" si="3"/>
        <v>5.2966968818146706E-2</v>
      </c>
      <c r="H61" s="74">
        <f t="shared" si="4"/>
        <v>0</v>
      </c>
    </row>
    <row r="62" spans="1:8" x14ac:dyDescent="0.2">
      <c r="A62" s="191">
        <v>-6.6063524481778206E-3</v>
      </c>
      <c r="D62" s="74">
        <v>61</v>
      </c>
      <c r="E62" s="191">
        <v>1.6941088813673493E-2</v>
      </c>
      <c r="G62" s="175">
        <f t="shared" si="3"/>
        <v>-2.1983392346701845E-2</v>
      </c>
      <c r="H62" s="74">
        <f t="shared" si="4"/>
        <v>1</v>
      </c>
    </row>
    <row r="63" spans="1:8" x14ac:dyDescent="0.2">
      <c r="A63" s="191">
        <v>-7.6471038093523E-2</v>
      </c>
      <c r="D63" s="74">
        <v>62</v>
      </c>
      <c r="E63" s="191">
        <v>1.542525093952881E-2</v>
      </c>
      <c r="G63" s="175">
        <f t="shared" si="3"/>
        <v>-9.1848077992047028E-2</v>
      </c>
      <c r="H63" s="74">
        <f t="shared" si="4"/>
        <v>1</v>
      </c>
    </row>
    <row r="64" spans="1:8" x14ac:dyDescent="0.2">
      <c r="A64" s="191">
        <v>6.4206037481066638E-2</v>
      </c>
      <c r="D64" s="74">
        <v>63</v>
      </c>
      <c r="E64" s="111">
        <v>1.5377039898524026E-2</v>
      </c>
      <c r="G64" s="175">
        <f t="shared" si="3"/>
        <v>4.882899758254261E-2</v>
      </c>
      <c r="H64" s="74">
        <f t="shared" si="4"/>
        <v>0</v>
      </c>
    </row>
    <row r="65" spans="1:8" x14ac:dyDescent="0.2">
      <c r="A65" s="191">
        <v>7.2673246810632683E-2</v>
      </c>
      <c r="D65" s="74">
        <v>64</v>
      </c>
      <c r="E65" s="191">
        <v>1.4880156588350225E-2</v>
      </c>
      <c r="G65" s="175">
        <f t="shared" si="3"/>
        <v>5.7296206912108655E-2</v>
      </c>
      <c r="H65" s="74">
        <f t="shared" si="4"/>
        <v>0</v>
      </c>
    </row>
    <row r="66" spans="1:8" x14ac:dyDescent="0.2">
      <c r="A66" s="191">
        <v>-7.1349090706285638E-3</v>
      </c>
      <c r="D66" s="74">
        <v>65</v>
      </c>
      <c r="E66" s="190">
        <v>1.3850087450625555E-2</v>
      </c>
      <c r="G66" s="175">
        <f t="shared" ref="G66:G94" si="5">A66-$L$7</f>
        <v>-2.2511948969152588E-2</v>
      </c>
      <c r="H66" s="74">
        <f t="shared" ref="H66:H94" si="6">IF(A66&lt;=$L$7,1,0)</f>
        <v>1</v>
      </c>
    </row>
    <row r="67" spans="1:8" x14ac:dyDescent="0.2">
      <c r="A67" s="191">
        <v>4.3179011220253687E-2</v>
      </c>
      <c r="D67" s="74">
        <v>66</v>
      </c>
      <c r="E67" s="190">
        <v>1.2095402620255314E-2</v>
      </c>
      <c r="G67" s="175">
        <f t="shared" si="5"/>
        <v>2.7801971321729659E-2</v>
      </c>
      <c r="H67" s="74">
        <f t="shared" si="6"/>
        <v>0</v>
      </c>
    </row>
    <row r="68" spans="1:8" x14ac:dyDescent="0.2">
      <c r="A68" s="191">
        <v>-1.2259656842677453E-2</v>
      </c>
      <c r="D68" s="74">
        <v>67</v>
      </c>
      <c r="E68" s="190">
        <v>1.1697115423643385E-2</v>
      </c>
      <c r="G68" s="175">
        <f t="shared" si="5"/>
        <v>-2.7636696741201477E-2</v>
      </c>
      <c r="H68" s="74">
        <f t="shared" si="6"/>
        <v>1</v>
      </c>
    </row>
    <row r="69" spans="1:8" x14ac:dyDescent="0.2">
      <c r="A69" s="191">
        <v>0.12530924225767787</v>
      </c>
      <c r="D69" s="74">
        <v>68</v>
      </c>
      <c r="E69" s="190">
        <v>1.0266734963442976E-2</v>
      </c>
      <c r="G69" s="175">
        <f t="shared" si="5"/>
        <v>0.10993220235915384</v>
      </c>
      <c r="H69" s="74">
        <f t="shared" si="6"/>
        <v>0</v>
      </c>
    </row>
    <row r="70" spans="1:8" x14ac:dyDescent="0.2">
      <c r="A70" s="191">
        <v>0.14839258741207023</v>
      </c>
      <c r="D70" s="74">
        <v>69</v>
      </c>
      <c r="E70" s="191">
        <v>7.8300576299459735E-3</v>
      </c>
      <c r="G70" s="175">
        <f t="shared" si="5"/>
        <v>0.13301554751354622</v>
      </c>
      <c r="H70" s="74">
        <f t="shared" si="6"/>
        <v>0</v>
      </c>
    </row>
    <row r="71" spans="1:8" x14ac:dyDescent="0.2">
      <c r="A71" s="191">
        <v>-3.5564828194723688E-2</v>
      </c>
      <c r="D71" s="74">
        <v>70</v>
      </c>
      <c r="E71" s="111">
        <v>6.8646911221430223E-3</v>
      </c>
      <c r="G71" s="175">
        <f t="shared" si="5"/>
        <v>-5.0941868093247716E-2</v>
      </c>
      <c r="H71" s="74">
        <f t="shared" si="6"/>
        <v>1</v>
      </c>
    </row>
    <row r="72" spans="1:8" x14ac:dyDescent="0.2">
      <c r="A72" s="191">
        <v>5.6474847944686074E-2</v>
      </c>
      <c r="D72" s="74">
        <v>71</v>
      </c>
      <c r="E72" s="191">
        <v>5.609082004282475E-3</v>
      </c>
      <c r="G72" s="175">
        <f t="shared" si="5"/>
        <v>4.1097808046162046E-2</v>
      </c>
      <c r="H72" s="74">
        <f t="shared" si="6"/>
        <v>0</v>
      </c>
    </row>
    <row r="73" spans="1:8" x14ac:dyDescent="0.2">
      <c r="A73" s="191">
        <v>4.7354738774244273E-2</v>
      </c>
      <c r="D73" s="74">
        <v>72</v>
      </c>
      <c r="E73" s="190">
        <v>5.3438936945619919E-3</v>
      </c>
      <c r="G73" s="175">
        <f t="shared" si="5"/>
        <v>3.1977698875720245E-2</v>
      </c>
      <c r="H73" s="74">
        <f t="shared" si="6"/>
        <v>0</v>
      </c>
    </row>
    <row r="74" spans="1:8" x14ac:dyDescent="0.2">
      <c r="A74" s="191">
        <v>1.5377039898524026E-2</v>
      </c>
      <c r="D74" s="74">
        <v>73</v>
      </c>
      <c r="E74" s="190">
        <v>5.3438936945619919E-3</v>
      </c>
      <c r="G74" s="175">
        <f t="shared" si="5"/>
        <v>0</v>
      </c>
      <c r="H74" s="74">
        <f t="shared" si="6"/>
        <v>1</v>
      </c>
    </row>
    <row r="75" spans="1:8" x14ac:dyDescent="0.2">
      <c r="A75" s="190">
        <v>0.10106246826356073</v>
      </c>
      <c r="D75" s="74">
        <v>74</v>
      </c>
      <c r="E75" s="191">
        <v>4.4377729235520608E-3</v>
      </c>
      <c r="G75" s="175">
        <f t="shared" si="5"/>
        <v>8.5685428365036703E-2</v>
      </c>
      <c r="H75" s="74">
        <f t="shared" si="6"/>
        <v>0</v>
      </c>
    </row>
    <row r="76" spans="1:8" x14ac:dyDescent="0.2">
      <c r="A76" s="190">
        <v>-5.0983127201625247E-2</v>
      </c>
      <c r="D76" s="74">
        <v>75</v>
      </c>
      <c r="E76" s="191">
        <v>4.4377729235520608E-3</v>
      </c>
      <c r="G76" s="175">
        <f t="shared" si="5"/>
        <v>-6.6360167100149275E-2</v>
      </c>
      <c r="H76" s="74">
        <f t="shared" si="6"/>
        <v>1</v>
      </c>
    </row>
    <row r="77" spans="1:8" x14ac:dyDescent="0.2">
      <c r="A77" s="190">
        <v>-1.3467540670020274E-2</v>
      </c>
      <c r="D77" s="74">
        <v>76</v>
      </c>
      <c r="E77" s="191">
        <v>3.7509380733782545E-3</v>
      </c>
      <c r="G77" s="175">
        <f t="shared" si="5"/>
        <v>-2.88445805685443E-2</v>
      </c>
      <c r="H77" s="74">
        <f t="shared" si="6"/>
        <v>1</v>
      </c>
    </row>
    <row r="78" spans="1:8" x14ac:dyDescent="0.2">
      <c r="A78" s="190">
        <v>-4.4667051360542241E-2</v>
      </c>
      <c r="D78" s="74">
        <v>77</v>
      </c>
      <c r="E78" s="191">
        <v>3.3737781632229773E-3</v>
      </c>
      <c r="G78" s="175">
        <f t="shared" si="5"/>
        <v>-6.0044091259066269E-2</v>
      </c>
      <c r="H78" s="74">
        <f t="shared" si="6"/>
        <v>1</v>
      </c>
    </row>
    <row r="79" spans="1:8" x14ac:dyDescent="0.2">
      <c r="A79" s="190">
        <v>3.2532948589695493E-2</v>
      </c>
      <c r="D79" s="74">
        <v>78</v>
      </c>
      <c r="E79" s="191">
        <v>7.4856586592418855E-4</v>
      </c>
      <c r="G79" s="175">
        <f t="shared" si="5"/>
        <v>1.7155908691171465E-2</v>
      </c>
      <c r="H79" s="74">
        <f t="shared" si="6"/>
        <v>0</v>
      </c>
    </row>
    <row r="80" spans="1:8" x14ac:dyDescent="0.2">
      <c r="A80" s="190">
        <v>-2.1824810350753687E-2</v>
      </c>
      <c r="D80" s="74">
        <v>79</v>
      </c>
      <c r="E80" s="191">
        <v>7.4856586592418855E-4</v>
      </c>
      <c r="G80" s="175">
        <f t="shared" si="5"/>
        <v>-3.7201850249277711E-2</v>
      </c>
      <c r="H80" s="74">
        <f t="shared" si="6"/>
        <v>1</v>
      </c>
    </row>
    <row r="81" spans="1:8" x14ac:dyDescent="0.2">
      <c r="A81" s="190">
        <v>-7.4302986926797418E-3</v>
      </c>
      <c r="D81" s="74">
        <v>80</v>
      </c>
      <c r="E81" s="191">
        <v>5.3118322021384722E-4</v>
      </c>
      <c r="G81" s="175">
        <f t="shared" si="5"/>
        <v>-2.280733859120377E-2</v>
      </c>
      <c r="H81" s="74">
        <f t="shared" si="6"/>
        <v>1</v>
      </c>
    </row>
    <row r="82" spans="1:8" x14ac:dyDescent="0.2">
      <c r="A82" s="190">
        <v>3.9637277470284504E-2</v>
      </c>
      <c r="D82" s="74">
        <v>81</v>
      </c>
      <c r="E82" s="191">
        <v>-6.6910794755075786E-4</v>
      </c>
      <c r="G82" s="175">
        <f t="shared" si="5"/>
        <v>2.4260237571760476E-2</v>
      </c>
      <c r="H82" s="74">
        <f t="shared" si="6"/>
        <v>0</v>
      </c>
    </row>
    <row r="83" spans="1:8" x14ac:dyDescent="0.2">
      <c r="A83" s="190">
        <v>-1.0992517380837485E-3</v>
      </c>
      <c r="D83" s="74">
        <v>82</v>
      </c>
      <c r="E83" s="191">
        <v>-1.0992517380837485E-3</v>
      </c>
      <c r="G83" s="175">
        <f t="shared" si="5"/>
        <v>-1.6476291636607774E-2</v>
      </c>
      <c r="H83" s="74">
        <f t="shared" si="6"/>
        <v>1</v>
      </c>
    </row>
    <row r="84" spans="1:8" x14ac:dyDescent="0.2">
      <c r="A84" s="190">
        <v>-8.1399133775943329E-3</v>
      </c>
      <c r="D84" s="74">
        <v>83</v>
      </c>
      <c r="E84" s="111">
        <v>-1.0992517380837485E-3</v>
      </c>
      <c r="G84" s="175">
        <f t="shared" si="5"/>
        <v>-2.3516953276118358E-2</v>
      </c>
      <c r="H84" s="74">
        <f t="shared" si="6"/>
        <v>1</v>
      </c>
    </row>
    <row r="85" spans="1:8" x14ac:dyDescent="0.2">
      <c r="A85" s="190">
        <v>4.4377729235520608E-3</v>
      </c>
      <c r="D85" s="74">
        <v>84</v>
      </c>
      <c r="E85" s="191">
        <v>-2.1183546683519361E-3</v>
      </c>
      <c r="G85" s="175">
        <f t="shared" si="5"/>
        <v>-1.0939266974971966E-2</v>
      </c>
      <c r="H85" s="74">
        <f t="shared" si="6"/>
        <v>1</v>
      </c>
    </row>
    <row r="86" spans="1:8" x14ac:dyDescent="0.2">
      <c r="A86" s="190">
        <v>5.471112021318731E-2</v>
      </c>
      <c r="D86" s="74">
        <v>85</v>
      </c>
      <c r="E86" s="191">
        <v>-2.4841239323251593E-3</v>
      </c>
      <c r="G86" s="175">
        <f t="shared" si="5"/>
        <v>3.9334080314663282E-2</v>
      </c>
      <c r="H86" s="74">
        <f t="shared" si="6"/>
        <v>0</v>
      </c>
    </row>
    <row r="87" spans="1:8" x14ac:dyDescent="0.2">
      <c r="A87" s="190">
        <v>8.5423616632832031E-2</v>
      </c>
      <c r="D87" s="74">
        <v>86</v>
      </c>
      <c r="E87" s="111">
        <v>-2.9341357523430464E-3</v>
      </c>
      <c r="G87" s="175">
        <f t="shared" si="5"/>
        <v>7.0046576734308003E-2</v>
      </c>
      <c r="H87" s="74">
        <f t="shared" si="6"/>
        <v>0</v>
      </c>
    </row>
    <row r="88" spans="1:8" x14ac:dyDescent="0.2">
      <c r="A88" s="190">
        <v>-1.0424109102205138E-2</v>
      </c>
      <c r="D88" s="74">
        <v>87</v>
      </c>
      <c r="E88" s="190">
        <v>-6.6063524481778206E-3</v>
      </c>
      <c r="G88" s="175">
        <f t="shared" si="5"/>
        <v>-2.5801149000729162E-2</v>
      </c>
      <c r="H88" s="74">
        <f t="shared" si="6"/>
        <v>1</v>
      </c>
    </row>
    <row r="89" spans="1:8" x14ac:dyDescent="0.2">
      <c r="A89" s="190">
        <v>3.6878623346945257E-2</v>
      </c>
      <c r="D89" s="74">
        <v>88</v>
      </c>
      <c r="E89" s="111">
        <v>-7.1349090706285638E-3</v>
      </c>
      <c r="G89" s="175">
        <f t="shared" si="5"/>
        <v>2.1501583448421228E-2</v>
      </c>
      <c r="H89" s="74">
        <f t="shared" si="6"/>
        <v>0</v>
      </c>
    </row>
    <row r="90" spans="1:8" x14ac:dyDescent="0.2">
      <c r="A90" s="190">
        <v>-2.8756173581696284E-2</v>
      </c>
      <c r="D90" s="74">
        <v>89</v>
      </c>
      <c r="E90" s="191">
        <v>-7.3679221585837033E-3</v>
      </c>
      <c r="G90" s="175">
        <f t="shared" si="5"/>
        <v>-4.4133213480220312E-2</v>
      </c>
      <c r="H90" s="74">
        <f t="shared" si="6"/>
        <v>1</v>
      </c>
    </row>
    <row r="91" spans="1:8" x14ac:dyDescent="0.2">
      <c r="A91" s="190">
        <v>8.6969157979881265E-2</v>
      </c>
      <c r="D91" s="74">
        <v>90</v>
      </c>
      <c r="E91" s="111">
        <v>-7.4302986926797418E-3</v>
      </c>
      <c r="G91" s="175">
        <f t="shared" si="5"/>
        <v>7.1592118081357237E-2</v>
      </c>
      <c r="H91" s="74">
        <f t="shared" si="6"/>
        <v>0</v>
      </c>
    </row>
    <row r="92" spans="1:8" x14ac:dyDescent="0.2">
      <c r="A92" s="190">
        <v>4.1570840701505601E-2</v>
      </c>
      <c r="D92" s="74">
        <v>91</v>
      </c>
      <c r="E92" s="190">
        <v>-7.4302986926797418E-3</v>
      </c>
      <c r="G92" s="175">
        <f t="shared" si="5"/>
        <v>2.6193800802981573E-2</v>
      </c>
      <c r="H92" s="74">
        <f t="shared" si="6"/>
        <v>0</v>
      </c>
    </row>
    <row r="93" spans="1:8" x14ac:dyDescent="0.2">
      <c r="A93" s="190">
        <v>7.4856586592418855E-4</v>
      </c>
      <c r="D93" s="74">
        <v>92</v>
      </c>
      <c r="E93" s="191">
        <v>-8.1399133775943329E-3</v>
      </c>
      <c r="G93" s="175">
        <f t="shared" si="5"/>
        <v>-1.4628474032599838E-2</v>
      </c>
      <c r="H93" s="74">
        <f t="shared" si="6"/>
        <v>1</v>
      </c>
    </row>
    <row r="94" spans="1:8" x14ac:dyDescent="0.2">
      <c r="A94" s="190">
        <v>5.3438936945619919E-3</v>
      </c>
      <c r="D94" s="74">
        <v>93</v>
      </c>
      <c r="E94" s="191">
        <v>-8.1399133775943329E-3</v>
      </c>
      <c r="G94" s="175">
        <f t="shared" si="5"/>
        <v>-1.0033146203962034E-2</v>
      </c>
      <c r="H94" s="74">
        <f t="shared" si="6"/>
        <v>1</v>
      </c>
    </row>
    <row r="95" spans="1:8" x14ac:dyDescent="0.2">
      <c r="D95" s="74">
        <v>94</v>
      </c>
      <c r="E95" s="191">
        <v>-9.1653094410370645E-3</v>
      </c>
      <c r="H95" s="74">
        <f>SUM(H2:H94)</f>
        <v>43</v>
      </c>
    </row>
    <row r="96" spans="1:8" x14ac:dyDescent="0.2">
      <c r="D96" s="74">
        <v>95</v>
      </c>
      <c r="E96" s="190">
        <v>-1.0424109102205138E-2</v>
      </c>
    </row>
    <row r="97" spans="4:5" x14ac:dyDescent="0.2">
      <c r="D97" s="74">
        <v>96</v>
      </c>
      <c r="E97" s="191">
        <v>-1.0424109102205138E-2</v>
      </c>
    </row>
    <row r="98" spans="4:5" x14ac:dyDescent="0.2">
      <c r="D98" s="74">
        <v>97</v>
      </c>
      <c r="E98" s="191">
        <v>-1.2259656842677453E-2</v>
      </c>
    </row>
    <row r="99" spans="4:5" x14ac:dyDescent="0.2">
      <c r="D99" s="74">
        <v>98</v>
      </c>
      <c r="E99" s="191">
        <v>-1.2621936837626642E-2</v>
      </c>
    </row>
    <row r="100" spans="4:5" x14ac:dyDescent="0.2">
      <c r="D100" s="74">
        <v>99</v>
      </c>
      <c r="E100" s="191">
        <v>-1.274843955982656E-2</v>
      </c>
    </row>
    <row r="101" spans="4:5" x14ac:dyDescent="0.2">
      <c r="D101" s="74">
        <v>100</v>
      </c>
      <c r="E101" s="191">
        <v>-1.3467540670020274E-2</v>
      </c>
    </row>
    <row r="102" spans="4:5" x14ac:dyDescent="0.2">
      <c r="D102" s="74">
        <v>101</v>
      </c>
      <c r="E102" s="191">
        <v>-1.3467540670020274E-2</v>
      </c>
    </row>
    <row r="103" spans="4:5" x14ac:dyDescent="0.2">
      <c r="D103" s="74">
        <v>102</v>
      </c>
      <c r="E103" s="191">
        <v>-1.5100438526127235E-2</v>
      </c>
    </row>
    <row r="104" spans="4:5" x14ac:dyDescent="0.2">
      <c r="D104" s="74">
        <v>103</v>
      </c>
      <c r="E104" s="111">
        <v>-1.8292240150114943E-2</v>
      </c>
    </row>
    <row r="105" spans="4:5" x14ac:dyDescent="0.2">
      <c r="D105" s="74">
        <v>104</v>
      </c>
      <c r="E105" s="191">
        <v>-2.1149739144980789E-2</v>
      </c>
    </row>
    <row r="106" spans="4:5" x14ac:dyDescent="0.2">
      <c r="D106" s="74">
        <v>105</v>
      </c>
      <c r="E106" s="190">
        <v>-2.1824810350753687E-2</v>
      </c>
    </row>
    <row r="107" spans="4:5" x14ac:dyDescent="0.2">
      <c r="D107" s="74">
        <v>106</v>
      </c>
      <c r="E107" s="190">
        <v>-2.1824810350753687E-2</v>
      </c>
    </row>
    <row r="108" spans="4:5" x14ac:dyDescent="0.2">
      <c r="D108" s="74">
        <v>107</v>
      </c>
      <c r="E108" s="191">
        <v>-2.2714295286027936E-2</v>
      </c>
    </row>
    <row r="109" spans="4:5" x14ac:dyDescent="0.2">
      <c r="D109" s="74">
        <v>108</v>
      </c>
      <c r="E109" s="191">
        <v>-2.5639298571124954E-2</v>
      </c>
    </row>
    <row r="110" spans="4:5" x14ac:dyDescent="0.2">
      <c r="D110" s="74">
        <v>109</v>
      </c>
      <c r="E110" s="191">
        <v>-2.8365808511622216E-2</v>
      </c>
    </row>
    <row r="111" spans="4:5" x14ac:dyDescent="0.2">
      <c r="D111" s="74">
        <v>110</v>
      </c>
      <c r="E111" s="190">
        <v>-2.8756173581696284E-2</v>
      </c>
    </row>
    <row r="112" spans="4:5" x14ac:dyDescent="0.2">
      <c r="D112" s="74">
        <v>111</v>
      </c>
      <c r="E112" s="190">
        <v>-2.8756173581696284E-2</v>
      </c>
    </row>
    <row r="113" spans="4:5" x14ac:dyDescent="0.2">
      <c r="D113" s="74">
        <v>112</v>
      </c>
      <c r="E113" s="191">
        <v>-2.9169324083002778E-2</v>
      </c>
    </row>
    <row r="114" spans="4:5" x14ac:dyDescent="0.2">
      <c r="D114" s="74">
        <v>113</v>
      </c>
      <c r="E114" s="191">
        <v>-3.2253020516672289E-2</v>
      </c>
    </row>
    <row r="115" spans="4:5" x14ac:dyDescent="0.2">
      <c r="D115" s="74">
        <v>114</v>
      </c>
      <c r="E115" s="191">
        <v>-3.5564828194723688E-2</v>
      </c>
    </row>
    <row r="116" spans="4:5" x14ac:dyDescent="0.2">
      <c r="D116" s="74">
        <v>115</v>
      </c>
      <c r="E116" s="191">
        <v>-4.2972635484090742E-2</v>
      </c>
    </row>
    <row r="117" spans="4:5" x14ac:dyDescent="0.2">
      <c r="D117" s="74">
        <v>116</v>
      </c>
      <c r="E117" s="191">
        <v>-4.4667051360542241E-2</v>
      </c>
    </row>
    <row r="118" spans="4:5" x14ac:dyDescent="0.2">
      <c r="D118" s="74">
        <v>117</v>
      </c>
      <c r="E118" s="191">
        <v>-4.4667051360542241E-2</v>
      </c>
    </row>
    <row r="119" spans="4:5" x14ac:dyDescent="0.2">
      <c r="D119" s="74">
        <v>118</v>
      </c>
      <c r="E119" s="190">
        <v>-5.0983127201625247E-2</v>
      </c>
    </row>
    <row r="120" spans="4:5" x14ac:dyDescent="0.2">
      <c r="D120" s="74">
        <v>119</v>
      </c>
      <c r="E120" s="111">
        <v>-5.0983127201625247E-2</v>
      </c>
    </row>
    <row r="121" spans="4:5" x14ac:dyDescent="0.2">
      <c r="D121" s="74">
        <v>120</v>
      </c>
      <c r="E121" s="191">
        <v>-5.6265246578704478E-2</v>
      </c>
    </row>
    <row r="122" spans="4:5" x14ac:dyDescent="0.2">
      <c r="D122" s="74">
        <v>121</v>
      </c>
      <c r="E122" s="190">
        <v>-5.6549342589088926E-2</v>
      </c>
    </row>
    <row r="123" spans="4:5" x14ac:dyDescent="0.2">
      <c r="D123" s="74">
        <v>122</v>
      </c>
      <c r="E123" s="191">
        <v>-7.6471038093523E-2</v>
      </c>
    </row>
    <row r="124" spans="4:5" x14ac:dyDescent="0.2">
      <c r="D124" s="74">
        <v>123</v>
      </c>
      <c r="E124" s="191">
        <v>-7.9184087435350548E-2</v>
      </c>
    </row>
    <row r="125" spans="4:5" x14ac:dyDescent="0.2">
      <c r="D125" s="74">
        <v>124</v>
      </c>
      <c r="E125" s="191">
        <v>-9.6388524133903447E-2</v>
      </c>
    </row>
    <row r="126" spans="4:5" x14ac:dyDescent="0.2">
      <c r="D126" s="74">
        <v>125</v>
      </c>
      <c r="E126" s="190">
        <v>-0.16918573287043556</v>
      </c>
    </row>
  </sheetData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94"/>
  <sheetViews>
    <sheetView workbookViewId="0">
      <selection activeCell="F11" sqref="F11"/>
    </sheetView>
  </sheetViews>
  <sheetFormatPr baseColWidth="10" defaultColWidth="8.83203125" defaultRowHeight="16" x14ac:dyDescent="0.2"/>
  <cols>
    <col min="1" max="2" width="8.83203125" style="74"/>
    <col min="3" max="3" width="13" style="74" customWidth="1"/>
    <col min="4" max="4" width="13.1640625" style="74" customWidth="1"/>
    <col min="5" max="5" width="13.6640625" style="74" bestFit="1" customWidth="1"/>
    <col min="6" max="6" width="15.1640625" style="74" customWidth="1"/>
    <col min="7" max="8" width="8.83203125" style="74"/>
    <col min="9" max="9" width="19.83203125" style="74" customWidth="1"/>
    <col min="10" max="17" width="8.83203125" style="74"/>
    <col min="18" max="18" width="21.83203125" style="74" customWidth="1"/>
    <col min="19" max="16384" width="8.83203125" style="74"/>
  </cols>
  <sheetData>
    <row r="1" spans="1:15" x14ac:dyDescent="0.2">
      <c r="A1" s="186" t="s">
        <v>302</v>
      </c>
      <c r="B1" s="186" t="s">
        <v>301</v>
      </c>
      <c r="C1" s="186" t="s">
        <v>329</v>
      </c>
      <c r="D1" s="186" t="s">
        <v>328</v>
      </c>
      <c r="E1" s="186" t="s">
        <v>327</v>
      </c>
      <c r="F1" s="186" t="s">
        <v>326</v>
      </c>
    </row>
    <row r="2" spans="1:15" x14ac:dyDescent="0.2">
      <c r="A2" s="192">
        <v>0.47074688713394253</v>
      </c>
      <c r="B2" s="192">
        <v>3.9656468020930633E-2</v>
      </c>
      <c r="C2" s="101">
        <f t="shared" ref="C2:C33" si="0">AVERAGE($A$2:$A$94)</f>
        <v>4.2281640998676998E-2</v>
      </c>
      <c r="D2" s="101">
        <f t="shared" ref="D2:D33" si="1">AVERAGE($B$2:$B$33)</f>
        <v>1.7600157807417773E-2</v>
      </c>
      <c r="E2" s="192">
        <f t="shared" ref="E2:E33" si="2">ABS(A2-C2)</f>
        <v>0.42846524613526554</v>
      </c>
      <c r="F2" s="192">
        <f t="shared" ref="F2:F33" si="3">ABS(B2-D2)</f>
        <v>2.2056310213512859E-2</v>
      </c>
      <c r="G2" s="101"/>
      <c r="H2" s="192"/>
      <c r="I2" s="92" t="s">
        <v>325</v>
      </c>
      <c r="J2" s="92"/>
      <c r="K2" s="92"/>
      <c r="L2" s="92"/>
      <c r="M2" s="92"/>
      <c r="N2" s="92"/>
      <c r="O2" s="92"/>
    </row>
    <row r="3" spans="1:15" x14ac:dyDescent="0.2">
      <c r="A3" s="192">
        <v>-2.9341357523430464E-3</v>
      </c>
      <c r="B3" s="192">
        <v>0.10106246826356073</v>
      </c>
      <c r="C3" s="101">
        <f t="shared" si="0"/>
        <v>4.2281640998676998E-2</v>
      </c>
      <c r="D3" s="101">
        <f t="shared" si="1"/>
        <v>1.7600157807417773E-2</v>
      </c>
      <c r="E3" s="192">
        <f t="shared" si="2"/>
        <v>4.5215776751020044E-2</v>
      </c>
      <c r="F3" s="192">
        <f t="shared" si="3"/>
        <v>8.3462310456142955E-2</v>
      </c>
      <c r="G3" s="101"/>
      <c r="H3" s="101"/>
      <c r="I3" s="74" t="s">
        <v>330</v>
      </c>
    </row>
    <row r="4" spans="1:15" x14ac:dyDescent="0.2">
      <c r="A4" s="192">
        <v>9.8309820400971568E-2</v>
      </c>
      <c r="B4" s="192">
        <v>-5.0983127201625247E-2</v>
      </c>
      <c r="C4" s="101">
        <f t="shared" si="0"/>
        <v>4.2281640998676998E-2</v>
      </c>
      <c r="D4" s="101">
        <f t="shared" si="1"/>
        <v>1.7600157807417773E-2</v>
      </c>
      <c r="E4" s="192">
        <f t="shared" si="2"/>
        <v>5.602817940229457E-2</v>
      </c>
      <c r="F4" s="192">
        <f t="shared" si="3"/>
        <v>6.8583285009043024E-2</v>
      </c>
      <c r="G4" s="101"/>
      <c r="H4" s="101"/>
    </row>
    <row r="5" spans="1:15" ht="17" thickBot="1" x14ac:dyDescent="0.25">
      <c r="A5" s="192">
        <v>-2.1183546683519361E-3</v>
      </c>
      <c r="B5" s="192">
        <v>-1.3467540670020274E-2</v>
      </c>
      <c r="C5" s="101">
        <f t="shared" si="0"/>
        <v>4.2281640998676998E-2</v>
      </c>
      <c r="D5" s="101">
        <f t="shared" si="1"/>
        <v>1.7600157807417773E-2</v>
      </c>
      <c r="E5" s="192">
        <f t="shared" si="2"/>
        <v>4.4399995667028937E-2</v>
      </c>
      <c r="F5" s="192">
        <f t="shared" si="3"/>
        <v>3.1067698477438045E-2</v>
      </c>
      <c r="G5" s="101"/>
      <c r="H5" s="101"/>
      <c r="I5" s="74" t="s">
        <v>331</v>
      </c>
    </row>
    <row r="6" spans="1:15" x14ac:dyDescent="0.2">
      <c r="A6" s="192">
        <v>5.3118322021384722E-4</v>
      </c>
      <c r="B6" s="192">
        <v>-4.4667051360542241E-2</v>
      </c>
      <c r="C6" s="101">
        <f t="shared" si="0"/>
        <v>4.2281640998676998E-2</v>
      </c>
      <c r="D6" s="101">
        <f t="shared" si="1"/>
        <v>1.7600157807417773E-2</v>
      </c>
      <c r="E6" s="192">
        <f t="shared" si="2"/>
        <v>4.1750457778463153E-2</v>
      </c>
      <c r="F6" s="192">
        <f t="shared" si="3"/>
        <v>6.2267209167960011E-2</v>
      </c>
      <c r="G6" s="101"/>
      <c r="H6" s="101"/>
      <c r="I6" s="90" t="s">
        <v>323</v>
      </c>
      <c r="J6" s="90" t="s">
        <v>322</v>
      </c>
      <c r="K6" s="90" t="s">
        <v>289</v>
      </c>
      <c r="L6" s="90" t="s">
        <v>321</v>
      </c>
      <c r="M6" s="90" t="s">
        <v>17</v>
      </c>
    </row>
    <row r="7" spans="1:15" x14ac:dyDescent="0.2">
      <c r="A7" s="192">
        <v>7.8300576299459735E-3</v>
      </c>
      <c r="B7" s="192">
        <v>3.2532948589695493E-2</v>
      </c>
      <c r="C7" s="101">
        <f t="shared" si="0"/>
        <v>4.2281640998676998E-2</v>
      </c>
      <c r="D7" s="101">
        <f t="shared" si="1"/>
        <v>1.7600157807417773E-2</v>
      </c>
      <c r="E7" s="192">
        <f t="shared" si="2"/>
        <v>3.4451583368731026E-2</v>
      </c>
      <c r="F7" s="192">
        <f t="shared" si="3"/>
        <v>1.493279078227772E-2</v>
      </c>
      <c r="G7" s="101"/>
      <c r="H7" s="101"/>
      <c r="I7" s="85" t="s">
        <v>320</v>
      </c>
      <c r="J7" s="85">
        <v>93</v>
      </c>
      <c r="K7" s="85">
        <v>5.2366304269818356</v>
      </c>
      <c r="L7" s="85">
        <v>5.6307854053568127E-2</v>
      </c>
      <c r="M7" s="85">
        <v>3.4016442617008204E-3</v>
      </c>
    </row>
    <row r="8" spans="1:15" ht="17" thickBot="1" x14ac:dyDescent="0.25">
      <c r="A8" s="192">
        <v>3.4620401740512854E-2</v>
      </c>
      <c r="B8" s="192">
        <v>-2.1824810350753687E-2</v>
      </c>
      <c r="C8" s="101">
        <f t="shared" si="0"/>
        <v>4.2281640998676998E-2</v>
      </c>
      <c r="D8" s="101">
        <f t="shared" si="1"/>
        <v>1.7600157807417773E-2</v>
      </c>
      <c r="E8" s="192">
        <f t="shared" si="2"/>
        <v>7.6612392581641431E-3</v>
      </c>
      <c r="F8" s="192">
        <f t="shared" si="3"/>
        <v>3.942496815817146E-2</v>
      </c>
      <c r="G8" s="101"/>
      <c r="H8" s="101"/>
      <c r="I8" s="84" t="s">
        <v>319</v>
      </c>
      <c r="J8" s="84">
        <v>32</v>
      </c>
      <c r="K8" s="84">
        <v>1.6401821767670197</v>
      </c>
      <c r="L8" s="84">
        <v>5.1255693023969366E-2</v>
      </c>
      <c r="M8" s="84">
        <v>2.8008667190345571E-3</v>
      </c>
    </row>
    <row r="9" spans="1:15" x14ac:dyDescent="0.2">
      <c r="A9" s="192">
        <v>4.7310812452026597E-2</v>
      </c>
      <c r="B9" s="192">
        <v>-7.4302986926797418E-3</v>
      </c>
      <c r="C9" s="101">
        <f t="shared" si="0"/>
        <v>4.2281640998676998E-2</v>
      </c>
      <c r="D9" s="101">
        <f t="shared" si="1"/>
        <v>1.7600157807417773E-2</v>
      </c>
      <c r="E9" s="192">
        <f t="shared" si="2"/>
        <v>5.0291714533495999E-3</v>
      </c>
      <c r="F9" s="192">
        <f t="shared" si="3"/>
        <v>2.5030456500097515E-2</v>
      </c>
      <c r="G9" s="101"/>
      <c r="H9" s="101"/>
    </row>
    <row r="10" spans="1:15" x14ac:dyDescent="0.2">
      <c r="A10" s="192">
        <v>0.14115707271158073</v>
      </c>
      <c r="B10" s="192">
        <v>3.9637277470284504E-2</v>
      </c>
      <c r="C10" s="101">
        <f t="shared" si="0"/>
        <v>4.2281640998676998E-2</v>
      </c>
      <c r="D10" s="101">
        <f t="shared" si="1"/>
        <v>1.7600157807417773E-2</v>
      </c>
      <c r="E10" s="192">
        <f t="shared" si="2"/>
        <v>9.8875431712903736E-2</v>
      </c>
      <c r="F10" s="192">
        <f t="shared" si="3"/>
        <v>2.2037119662866731E-2</v>
      </c>
      <c r="G10" s="101"/>
      <c r="H10" s="101"/>
    </row>
    <row r="11" spans="1:15" ht="17" thickBot="1" x14ac:dyDescent="0.25">
      <c r="A11" s="192">
        <v>0.21939928531441474</v>
      </c>
      <c r="B11" s="192">
        <v>-1.0992517380837485E-3</v>
      </c>
      <c r="C11" s="101">
        <f t="shared" si="0"/>
        <v>4.2281640998676998E-2</v>
      </c>
      <c r="D11" s="101">
        <f t="shared" si="1"/>
        <v>1.7600157807417773E-2</v>
      </c>
      <c r="E11" s="192">
        <f t="shared" si="2"/>
        <v>0.17711764431573773</v>
      </c>
      <c r="F11" s="192">
        <f t="shared" si="3"/>
        <v>1.8699409545501523E-2</v>
      </c>
      <c r="G11" s="101"/>
      <c r="H11" s="101"/>
      <c r="I11" s="74" t="s">
        <v>318</v>
      </c>
    </row>
    <row r="12" spans="1:15" x14ac:dyDescent="0.2">
      <c r="A12" s="192">
        <v>-9.1653094410370645E-3</v>
      </c>
      <c r="B12" s="192">
        <v>-8.1399133775943329E-3</v>
      </c>
      <c r="C12" s="101">
        <f t="shared" si="0"/>
        <v>4.2281640998676998E-2</v>
      </c>
      <c r="D12" s="101">
        <f t="shared" si="1"/>
        <v>1.7600157807417773E-2</v>
      </c>
      <c r="E12" s="192">
        <f t="shared" si="2"/>
        <v>5.1446950439714062E-2</v>
      </c>
      <c r="F12" s="192">
        <f t="shared" si="3"/>
        <v>2.5740071185012106E-2</v>
      </c>
      <c r="G12" s="101"/>
      <c r="H12" s="101"/>
      <c r="I12" s="90" t="s">
        <v>317</v>
      </c>
      <c r="J12" s="90" t="s">
        <v>316</v>
      </c>
      <c r="K12" s="90" t="s">
        <v>54</v>
      </c>
      <c r="L12" s="90" t="s">
        <v>315</v>
      </c>
      <c r="M12" s="90" t="s">
        <v>195</v>
      </c>
      <c r="N12" s="90" t="s">
        <v>314</v>
      </c>
      <c r="O12" s="90" t="s">
        <v>313</v>
      </c>
    </row>
    <row r="13" spans="1:15" x14ac:dyDescent="0.2">
      <c r="A13" s="192">
        <v>-2.5639298571124954E-2</v>
      </c>
      <c r="B13" s="192">
        <v>4.4377729235520608E-3</v>
      </c>
      <c r="C13" s="101">
        <f t="shared" si="0"/>
        <v>4.2281640998676998E-2</v>
      </c>
      <c r="D13" s="101">
        <f t="shared" si="1"/>
        <v>1.7600157807417773E-2</v>
      </c>
      <c r="E13" s="192">
        <f t="shared" si="2"/>
        <v>6.7920939569801955E-2</v>
      </c>
      <c r="F13" s="192">
        <f t="shared" si="3"/>
        <v>1.3162384883865712E-2</v>
      </c>
      <c r="G13" s="101"/>
      <c r="H13" s="101"/>
      <c r="I13" s="85" t="s">
        <v>312</v>
      </c>
      <c r="J13" s="85">
        <v>6.0768327409072009E-4</v>
      </c>
      <c r="K13" s="85">
        <v>1</v>
      </c>
      <c r="L13" s="85">
        <v>6.0768327409072009E-4</v>
      </c>
      <c r="M13" s="85">
        <v>0.18696630747400689</v>
      </c>
      <c r="N13" s="85">
        <v>0.66621075899421101</v>
      </c>
      <c r="O13" s="85">
        <v>3.9181775080439047</v>
      </c>
    </row>
    <row r="14" spans="1:15" x14ac:dyDescent="0.2">
      <c r="A14" s="192">
        <v>-1.274843955982656E-2</v>
      </c>
      <c r="B14" s="192">
        <v>5.471112021318731E-2</v>
      </c>
      <c r="C14" s="101">
        <f t="shared" si="0"/>
        <v>4.2281640998676998E-2</v>
      </c>
      <c r="D14" s="101">
        <f t="shared" si="1"/>
        <v>1.7600157807417773E-2</v>
      </c>
      <c r="E14" s="192">
        <f t="shared" si="2"/>
        <v>5.5030080558503558E-2</v>
      </c>
      <c r="F14" s="192">
        <f t="shared" si="3"/>
        <v>3.711096240576954E-2</v>
      </c>
      <c r="G14" s="101"/>
      <c r="H14" s="101"/>
      <c r="I14" s="85" t="s">
        <v>311</v>
      </c>
      <c r="J14" s="85">
        <v>0.3997781403665473</v>
      </c>
      <c r="K14" s="85">
        <v>123</v>
      </c>
      <c r="L14" s="85">
        <v>3.2502287834678643E-3</v>
      </c>
      <c r="M14" s="85"/>
      <c r="N14" s="85"/>
      <c r="O14" s="85"/>
    </row>
    <row r="15" spans="1:15" x14ac:dyDescent="0.2">
      <c r="A15" s="192">
        <v>3.9417625484714836E-2</v>
      </c>
      <c r="B15" s="192">
        <v>1.4880156588350225E-2</v>
      </c>
      <c r="C15" s="101">
        <f t="shared" si="0"/>
        <v>4.2281640998676998E-2</v>
      </c>
      <c r="D15" s="101">
        <f t="shared" si="1"/>
        <v>1.7600157807417773E-2</v>
      </c>
      <c r="E15" s="192">
        <f t="shared" si="2"/>
        <v>2.864015513962162E-3</v>
      </c>
      <c r="F15" s="192">
        <f t="shared" si="3"/>
        <v>2.7200012190675485E-3</v>
      </c>
      <c r="G15" s="101"/>
      <c r="H15" s="101"/>
      <c r="I15" s="85"/>
      <c r="J15" s="85"/>
      <c r="K15" s="85"/>
      <c r="L15" s="85"/>
      <c r="M15" s="85"/>
      <c r="N15" s="85"/>
      <c r="O15" s="85"/>
    </row>
    <row r="16" spans="1:15" ht="17" thickBot="1" x14ac:dyDescent="0.25">
      <c r="A16" s="192">
        <v>2.2980405901743467E-2</v>
      </c>
      <c r="B16" s="192">
        <v>8.5423616632832031E-2</v>
      </c>
      <c r="C16" s="101">
        <f t="shared" si="0"/>
        <v>4.2281640998676998E-2</v>
      </c>
      <c r="D16" s="101">
        <f t="shared" si="1"/>
        <v>1.7600157807417773E-2</v>
      </c>
      <c r="E16" s="192">
        <f t="shared" si="2"/>
        <v>1.9301235096933531E-2</v>
      </c>
      <c r="F16" s="192">
        <f t="shared" si="3"/>
        <v>6.7823458825414254E-2</v>
      </c>
      <c r="G16" s="101"/>
      <c r="H16" s="101"/>
      <c r="I16" s="84" t="s">
        <v>310</v>
      </c>
      <c r="J16" s="84">
        <v>0.40038582364063802</v>
      </c>
      <c r="K16" s="84">
        <v>124</v>
      </c>
      <c r="L16" s="84"/>
      <c r="M16" s="84"/>
      <c r="N16" s="84"/>
      <c r="O16" s="84"/>
    </row>
    <row r="17" spans="1:15" x14ac:dyDescent="0.2">
      <c r="A17" s="192">
        <v>0.15165406113988489</v>
      </c>
      <c r="B17" s="192">
        <v>1.1697115423643385E-2</v>
      </c>
      <c r="C17" s="101">
        <f t="shared" si="0"/>
        <v>4.2281640998676998E-2</v>
      </c>
      <c r="D17" s="101">
        <f t="shared" si="1"/>
        <v>1.7600157807417773E-2</v>
      </c>
      <c r="E17" s="192">
        <f t="shared" si="2"/>
        <v>0.10937242014120789</v>
      </c>
      <c r="F17" s="192">
        <f t="shared" si="3"/>
        <v>5.903042383774388E-3</v>
      </c>
      <c r="G17" s="101"/>
      <c r="H17" s="101"/>
      <c r="I17" s="92"/>
      <c r="J17" s="92"/>
      <c r="K17" s="92"/>
      <c r="L17" s="92"/>
      <c r="M17" s="92"/>
      <c r="N17" s="92"/>
      <c r="O17" s="92"/>
    </row>
    <row r="18" spans="1:15" x14ac:dyDescent="0.2">
      <c r="A18" s="192">
        <v>0.14205164577582061</v>
      </c>
      <c r="B18" s="192">
        <v>-1.0424109102205138E-2</v>
      </c>
      <c r="C18" s="101">
        <f t="shared" si="0"/>
        <v>4.2281640998676998E-2</v>
      </c>
      <c r="D18" s="101">
        <f t="shared" si="1"/>
        <v>1.7600157807417773E-2</v>
      </c>
      <c r="E18" s="192">
        <f t="shared" si="2"/>
        <v>9.9770004777143609E-2</v>
      </c>
      <c r="F18" s="192">
        <f t="shared" si="3"/>
        <v>2.8024266909622911E-2</v>
      </c>
      <c r="G18" s="101"/>
      <c r="H18" s="101"/>
      <c r="I18" s="92"/>
      <c r="J18" s="92"/>
      <c r="K18" s="92"/>
      <c r="L18" s="92"/>
      <c r="M18" s="92"/>
      <c r="N18" s="92"/>
      <c r="O18" s="92"/>
    </row>
    <row r="19" spans="1:15" x14ac:dyDescent="0.2">
      <c r="A19" s="192">
        <v>-2.2714295286027936E-2</v>
      </c>
      <c r="B19" s="192">
        <v>8.2438249327732208E-2</v>
      </c>
      <c r="C19" s="101">
        <f t="shared" si="0"/>
        <v>4.2281640998676998E-2</v>
      </c>
      <c r="D19" s="101">
        <f t="shared" si="1"/>
        <v>1.7600157807417773E-2</v>
      </c>
      <c r="E19" s="192">
        <f t="shared" si="2"/>
        <v>6.499593628470493E-2</v>
      </c>
      <c r="F19" s="192">
        <f t="shared" si="3"/>
        <v>6.4838091520314431E-2</v>
      </c>
      <c r="G19" s="101"/>
      <c r="H19" s="101"/>
      <c r="I19" s="92"/>
      <c r="J19" s="92"/>
      <c r="K19" s="92"/>
      <c r="L19" s="92"/>
      <c r="M19" s="92"/>
      <c r="N19" s="92"/>
      <c r="O19" s="92"/>
    </row>
    <row r="20" spans="1:15" x14ac:dyDescent="0.2">
      <c r="A20" s="192">
        <v>1.3850087450625555E-2</v>
      </c>
      <c r="B20" s="192">
        <v>3.6878623346945257E-2</v>
      </c>
      <c r="C20" s="101">
        <f t="shared" si="0"/>
        <v>4.2281640998676998E-2</v>
      </c>
      <c r="D20" s="101">
        <f t="shared" si="1"/>
        <v>1.7600157807417773E-2</v>
      </c>
      <c r="E20" s="192">
        <f t="shared" si="2"/>
        <v>2.8431553548051443E-2</v>
      </c>
      <c r="F20" s="192">
        <f t="shared" si="3"/>
        <v>1.9278465539527483E-2</v>
      </c>
      <c r="G20" s="101"/>
      <c r="H20" s="101"/>
      <c r="I20" s="92"/>
      <c r="J20" s="92"/>
      <c r="K20" s="92"/>
      <c r="L20" s="92"/>
      <c r="M20" s="92"/>
      <c r="N20" s="92"/>
      <c r="O20" s="92"/>
    </row>
    <row r="21" spans="1:15" x14ac:dyDescent="0.2">
      <c r="A21" s="192">
        <v>3.3737781632229773E-3</v>
      </c>
      <c r="B21" s="192">
        <v>0.25681361884123793</v>
      </c>
      <c r="C21" s="101">
        <f t="shared" si="0"/>
        <v>4.2281640998676998E-2</v>
      </c>
      <c r="D21" s="101">
        <f t="shared" si="1"/>
        <v>1.7600157807417773E-2</v>
      </c>
      <c r="E21" s="192">
        <f t="shared" si="2"/>
        <v>3.890786283545402E-2</v>
      </c>
      <c r="F21" s="192">
        <f t="shared" si="3"/>
        <v>0.23921346103382016</v>
      </c>
      <c r="G21" s="101"/>
      <c r="H21" s="101"/>
      <c r="I21" s="92"/>
      <c r="J21" s="92"/>
      <c r="K21" s="92"/>
      <c r="L21" s="92"/>
      <c r="M21" s="92"/>
      <c r="N21" s="92"/>
      <c r="O21" s="92"/>
    </row>
    <row r="22" spans="1:15" x14ac:dyDescent="0.2">
      <c r="A22" s="192">
        <v>4.6126503241640741E-2</v>
      </c>
      <c r="B22" s="192">
        <v>-2.8756173581696284E-2</v>
      </c>
      <c r="C22" s="101">
        <f t="shared" si="0"/>
        <v>4.2281640998676998E-2</v>
      </c>
      <c r="D22" s="101">
        <f t="shared" si="1"/>
        <v>1.7600157807417773E-2</v>
      </c>
      <c r="E22" s="192">
        <f t="shared" si="2"/>
        <v>3.8448622429637438E-3</v>
      </c>
      <c r="F22" s="192">
        <f t="shared" si="3"/>
        <v>4.6356331389114061E-2</v>
      </c>
      <c r="G22" s="101"/>
      <c r="H22" s="101"/>
      <c r="I22" s="92"/>
      <c r="J22" s="92"/>
      <c r="K22" s="92"/>
      <c r="L22" s="92"/>
      <c r="M22" s="92"/>
      <c r="N22" s="92"/>
      <c r="O22" s="92"/>
    </row>
    <row r="23" spans="1:15" x14ac:dyDescent="0.2">
      <c r="A23" s="192">
        <v>3.564012088660938E-2</v>
      </c>
      <c r="B23" s="192">
        <v>-0.16918573287043556</v>
      </c>
      <c r="C23" s="101">
        <f t="shared" si="0"/>
        <v>4.2281640998676998E-2</v>
      </c>
      <c r="D23" s="101">
        <f t="shared" si="1"/>
        <v>1.7600157807417773E-2</v>
      </c>
      <c r="E23" s="192">
        <f t="shared" si="2"/>
        <v>6.6415201120676171E-3</v>
      </c>
      <c r="F23" s="192">
        <f t="shared" si="3"/>
        <v>0.18678589067785334</v>
      </c>
      <c r="G23" s="101"/>
      <c r="H23" s="101"/>
      <c r="I23" s="92"/>
      <c r="J23" s="92"/>
      <c r="K23" s="92"/>
      <c r="L23" s="92"/>
      <c r="M23" s="92"/>
      <c r="N23" s="92"/>
      <c r="O23" s="92"/>
    </row>
    <row r="24" spans="1:15" x14ac:dyDescent="0.2">
      <c r="A24" s="192">
        <v>8.9459896348196399E-2</v>
      </c>
      <c r="B24" s="192">
        <v>8.6969157979881265E-2</v>
      </c>
      <c r="C24" s="101">
        <f t="shared" si="0"/>
        <v>4.2281640998676998E-2</v>
      </c>
      <c r="D24" s="101">
        <f t="shared" si="1"/>
        <v>1.7600157807417773E-2</v>
      </c>
      <c r="E24" s="192">
        <f t="shared" si="2"/>
        <v>4.7178255349519402E-2</v>
      </c>
      <c r="F24" s="192">
        <f t="shared" si="3"/>
        <v>6.9369000172463488E-2</v>
      </c>
      <c r="G24" s="101"/>
      <c r="H24" s="101"/>
      <c r="I24" s="92"/>
      <c r="J24" s="92"/>
      <c r="K24" s="92"/>
      <c r="L24" s="92"/>
      <c r="M24" s="92"/>
      <c r="N24" s="92"/>
      <c r="O24" s="92"/>
    </row>
    <row r="25" spans="1:15" x14ac:dyDescent="0.2">
      <c r="A25" s="192">
        <v>4.7863205642398619E-2</v>
      </c>
      <c r="B25" s="192">
        <v>0.17359859268473016</v>
      </c>
      <c r="C25" s="101">
        <f t="shared" si="0"/>
        <v>4.2281640998676998E-2</v>
      </c>
      <c r="D25" s="101">
        <f t="shared" si="1"/>
        <v>1.7600157807417773E-2</v>
      </c>
      <c r="E25" s="192">
        <f t="shared" si="2"/>
        <v>5.5815646437216218E-3</v>
      </c>
      <c r="F25" s="192">
        <f t="shared" si="3"/>
        <v>0.15599843487731238</v>
      </c>
      <c r="G25" s="101"/>
      <c r="H25" s="101"/>
      <c r="I25" s="92"/>
      <c r="J25" s="92"/>
      <c r="K25" s="92"/>
      <c r="L25" s="92"/>
      <c r="M25" s="92"/>
      <c r="N25" s="92"/>
      <c r="O25" s="92"/>
    </row>
    <row r="26" spans="1:15" x14ac:dyDescent="0.2">
      <c r="A26" s="192">
        <v>5.609082004282475E-3</v>
      </c>
      <c r="B26" s="192">
        <v>-5.6265246578704478E-2</v>
      </c>
      <c r="C26" s="101">
        <f t="shared" si="0"/>
        <v>4.2281640998676998E-2</v>
      </c>
      <c r="D26" s="101">
        <f t="shared" si="1"/>
        <v>1.7600157807417773E-2</v>
      </c>
      <c r="E26" s="192">
        <f t="shared" si="2"/>
        <v>3.6672558994394519E-2</v>
      </c>
      <c r="F26" s="192">
        <f t="shared" si="3"/>
        <v>7.3865404386122255E-2</v>
      </c>
      <c r="G26" s="101"/>
      <c r="H26" s="101"/>
      <c r="I26" s="92"/>
      <c r="J26" s="92"/>
      <c r="K26" s="92"/>
      <c r="L26" s="92"/>
      <c r="M26" s="92"/>
      <c r="N26" s="92"/>
      <c r="O26" s="92"/>
    </row>
    <row r="27" spans="1:15" x14ac:dyDescent="0.2">
      <c r="A27" s="192">
        <v>4.3365598782044296E-2</v>
      </c>
      <c r="B27" s="192">
        <v>-2.8365808511622216E-2</v>
      </c>
      <c r="C27" s="101">
        <f t="shared" si="0"/>
        <v>4.2281640998676998E-2</v>
      </c>
      <c r="D27" s="101">
        <f t="shared" si="1"/>
        <v>1.7600157807417773E-2</v>
      </c>
      <c r="E27" s="192">
        <f t="shared" si="2"/>
        <v>1.0839577833672981E-3</v>
      </c>
      <c r="F27" s="192">
        <f t="shared" si="3"/>
        <v>4.5965966319039986E-2</v>
      </c>
      <c r="G27" s="101"/>
      <c r="H27" s="101"/>
      <c r="I27" s="193"/>
      <c r="J27" s="193"/>
      <c r="K27" s="193"/>
      <c r="L27" s="193"/>
      <c r="M27" s="193"/>
      <c r="N27" s="92"/>
      <c r="O27" s="92"/>
    </row>
    <row r="28" spans="1:15" x14ac:dyDescent="0.2">
      <c r="A28" s="192">
        <v>3.1290852375336659E-2</v>
      </c>
      <c r="B28" s="192">
        <v>-5.6549342589088926E-2</v>
      </c>
      <c r="C28" s="101">
        <f t="shared" si="0"/>
        <v>4.2281640998676998E-2</v>
      </c>
      <c r="D28" s="101">
        <f t="shared" si="1"/>
        <v>1.7600157807417773E-2</v>
      </c>
      <c r="E28" s="192">
        <f t="shared" si="2"/>
        <v>1.0990788623340339E-2</v>
      </c>
      <c r="F28" s="192">
        <f t="shared" si="3"/>
        <v>7.4149500396506696E-2</v>
      </c>
      <c r="G28" s="101"/>
      <c r="H28" s="101"/>
      <c r="I28" s="85"/>
      <c r="J28" s="85"/>
      <c r="K28" s="85"/>
      <c r="L28" s="85"/>
      <c r="M28" s="85"/>
      <c r="N28" s="92"/>
      <c r="O28" s="92"/>
    </row>
    <row r="29" spans="1:15" x14ac:dyDescent="0.2">
      <c r="A29" s="192">
        <v>8.3086263973835922E-2</v>
      </c>
      <c r="B29" s="192">
        <v>4.1570840701505601E-2</v>
      </c>
      <c r="C29" s="101">
        <f t="shared" si="0"/>
        <v>4.2281640998676998E-2</v>
      </c>
      <c r="D29" s="101">
        <f t="shared" si="1"/>
        <v>1.7600157807417773E-2</v>
      </c>
      <c r="E29" s="192">
        <f t="shared" si="2"/>
        <v>4.0804622975158925E-2</v>
      </c>
      <c r="F29" s="192">
        <f t="shared" si="3"/>
        <v>2.3970682894087828E-2</v>
      </c>
      <c r="G29" s="101"/>
      <c r="H29" s="101"/>
      <c r="I29" s="85"/>
      <c r="J29" s="85"/>
      <c r="K29" s="85"/>
      <c r="L29" s="85"/>
      <c r="M29" s="85"/>
      <c r="N29" s="92"/>
      <c r="O29" s="92"/>
    </row>
    <row r="30" spans="1:15" x14ac:dyDescent="0.2">
      <c r="A30" s="192">
        <v>-7.9184087435350548E-2</v>
      </c>
      <c r="B30" s="192">
        <v>-7.3679221585837033E-3</v>
      </c>
      <c r="C30" s="101">
        <f t="shared" si="0"/>
        <v>4.2281640998676998E-2</v>
      </c>
      <c r="D30" s="101">
        <f t="shared" si="1"/>
        <v>1.7600157807417773E-2</v>
      </c>
      <c r="E30" s="192">
        <f t="shared" si="2"/>
        <v>0.12146572843402755</v>
      </c>
      <c r="F30" s="192">
        <f t="shared" si="3"/>
        <v>2.4968079966001477E-2</v>
      </c>
      <c r="G30" s="101"/>
      <c r="H30" s="101"/>
      <c r="I30" s="92"/>
      <c r="J30" s="92"/>
      <c r="K30" s="92"/>
      <c r="L30" s="92"/>
      <c r="M30" s="92"/>
      <c r="N30" s="92"/>
      <c r="O30" s="92"/>
    </row>
    <row r="31" spans="1:15" x14ac:dyDescent="0.2">
      <c r="A31" s="192">
        <v>0.23791336399657365</v>
      </c>
      <c r="B31" s="192">
        <v>-6.6910794755075786E-4</v>
      </c>
      <c r="C31" s="101">
        <f t="shared" si="0"/>
        <v>4.2281640998676998E-2</v>
      </c>
      <c r="D31" s="101">
        <f t="shared" si="1"/>
        <v>1.7600157807417773E-2</v>
      </c>
      <c r="E31" s="192">
        <f t="shared" si="2"/>
        <v>0.19563172299789666</v>
      </c>
      <c r="F31" s="192">
        <f t="shared" si="3"/>
        <v>1.8269265754968532E-2</v>
      </c>
      <c r="G31" s="101"/>
      <c r="H31" s="101"/>
      <c r="I31" s="92"/>
      <c r="J31" s="92"/>
      <c r="K31" s="92"/>
      <c r="L31" s="92"/>
      <c r="M31" s="92"/>
      <c r="N31" s="92"/>
      <c r="O31" s="92"/>
    </row>
    <row r="32" spans="1:15" x14ac:dyDescent="0.2">
      <c r="A32" s="192">
        <v>1.542525093952881E-2</v>
      </c>
      <c r="B32" s="192">
        <v>7.4856586592418855E-4</v>
      </c>
      <c r="C32" s="101">
        <f t="shared" si="0"/>
        <v>4.2281640998676998E-2</v>
      </c>
      <c r="D32" s="101">
        <f t="shared" si="1"/>
        <v>1.7600157807417773E-2</v>
      </c>
      <c r="E32" s="192">
        <f t="shared" si="2"/>
        <v>2.6856390059148187E-2</v>
      </c>
      <c r="F32" s="192">
        <f t="shared" si="3"/>
        <v>1.6851591941493584E-2</v>
      </c>
      <c r="G32" s="101"/>
      <c r="H32" s="101"/>
      <c r="I32" s="92"/>
      <c r="J32" s="92"/>
      <c r="K32" s="92"/>
      <c r="L32" s="92"/>
      <c r="M32" s="92"/>
      <c r="N32" s="92"/>
      <c r="O32" s="92"/>
    </row>
    <row r="33" spans="1:15" x14ac:dyDescent="0.2">
      <c r="A33" s="192">
        <v>-4.2972635484090742E-2</v>
      </c>
      <c r="B33" s="192">
        <v>5.3438936945619919E-3</v>
      </c>
      <c r="C33" s="101">
        <f t="shared" si="0"/>
        <v>4.2281640998676998E-2</v>
      </c>
      <c r="D33" s="101">
        <f t="shared" si="1"/>
        <v>1.7600157807417773E-2</v>
      </c>
      <c r="E33" s="192">
        <f t="shared" si="2"/>
        <v>8.5254276482767732E-2</v>
      </c>
      <c r="F33" s="192">
        <f t="shared" si="3"/>
        <v>1.2256264112855781E-2</v>
      </c>
      <c r="G33" s="101"/>
      <c r="H33" s="101"/>
      <c r="I33" s="193"/>
      <c r="J33" s="193"/>
      <c r="K33" s="193"/>
      <c r="L33" s="193"/>
      <c r="M33" s="193"/>
      <c r="N33" s="193"/>
      <c r="O33" s="193"/>
    </row>
    <row r="34" spans="1:15" x14ac:dyDescent="0.2">
      <c r="A34" s="192">
        <v>4.2655826599412264E-2</v>
      </c>
      <c r="B34" s="101"/>
      <c r="C34" s="101">
        <f t="shared" ref="C34:C65" si="4">AVERAGE($A$2:$A$94)</f>
        <v>4.2281640998676998E-2</v>
      </c>
      <c r="D34" s="101"/>
      <c r="E34" s="192">
        <f t="shared" ref="E34:E65" si="5">ABS(A34-C34)</f>
        <v>3.7418560073526619E-4</v>
      </c>
      <c r="F34" s="101"/>
      <c r="G34" s="101"/>
      <c r="H34" s="101"/>
      <c r="I34" s="85"/>
      <c r="J34" s="85"/>
      <c r="K34" s="85"/>
      <c r="L34" s="85"/>
      <c r="M34" s="85"/>
      <c r="N34" s="85"/>
      <c r="O34" s="85"/>
    </row>
    <row r="35" spans="1:15" x14ac:dyDescent="0.2">
      <c r="A35" s="192">
        <v>-2.9169324083002778E-2</v>
      </c>
      <c r="B35" s="101"/>
      <c r="C35" s="101">
        <f t="shared" si="4"/>
        <v>4.2281640998676998E-2</v>
      </c>
      <c r="D35" s="101"/>
      <c r="E35" s="192">
        <f t="shared" si="5"/>
        <v>7.1450965081679779E-2</v>
      </c>
      <c r="F35" s="101"/>
      <c r="G35" s="101"/>
      <c r="H35" s="101"/>
      <c r="I35" s="85"/>
      <c r="J35" s="85"/>
      <c r="K35" s="85"/>
      <c r="L35" s="85"/>
      <c r="M35" s="85"/>
      <c r="N35" s="85"/>
      <c r="O35" s="85"/>
    </row>
    <row r="36" spans="1:15" x14ac:dyDescent="0.2">
      <c r="A36" s="192">
        <v>3.7509380733782545E-3</v>
      </c>
      <c r="B36" s="101"/>
      <c r="C36" s="101">
        <f t="shared" si="4"/>
        <v>4.2281640998676998E-2</v>
      </c>
      <c r="D36" s="101"/>
      <c r="E36" s="192">
        <f t="shared" si="5"/>
        <v>3.853070292529874E-2</v>
      </c>
      <c r="F36" s="101"/>
      <c r="G36" s="101"/>
      <c r="H36" s="101"/>
      <c r="I36" s="85"/>
      <c r="J36" s="85"/>
      <c r="K36" s="85"/>
      <c r="L36" s="85"/>
      <c r="M36" s="85"/>
      <c r="N36" s="85"/>
      <c r="O36" s="85"/>
    </row>
    <row r="37" spans="1:15" x14ac:dyDescent="0.2">
      <c r="A37" s="192">
        <v>1.2095402620255314E-2</v>
      </c>
      <c r="B37" s="101"/>
      <c r="C37" s="101">
        <f t="shared" si="4"/>
        <v>4.2281640998676998E-2</v>
      </c>
      <c r="D37" s="101"/>
      <c r="E37" s="192">
        <f t="shared" si="5"/>
        <v>3.0186238378421684E-2</v>
      </c>
      <c r="F37" s="101"/>
      <c r="G37" s="101"/>
      <c r="H37" s="101"/>
      <c r="I37" s="85"/>
      <c r="J37" s="85"/>
      <c r="K37" s="85"/>
      <c r="L37" s="85"/>
      <c r="M37" s="85"/>
      <c r="N37" s="85"/>
      <c r="O37" s="85"/>
    </row>
    <row r="38" spans="1:15" x14ac:dyDescent="0.2">
      <c r="A38" s="192">
        <v>1.6941088813673493E-2</v>
      </c>
      <c r="B38" s="101"/>
      <c r="C38" s="101">
        <f t="shared" si="4"/>
        <v>4.2281640998676998E-2</v>
      </c>
      <c r="D38" s="101"/>
      <c r="E38" s="192">
        <f t="shared" si="5"/>
        <v>2.5340552185003504E-2</v>
      </c>
      <c r="F38" s="101"/>
      <c r="G38" s="101"/>
      <c r="H38" s="101"/>
    </row>
    <row r="39" spans="1:15" x14ac:dyDescent="0.2">
      <c r="A39" s="192">
        <v>4.7431900686675972E-2</v>
      </c>
      <c r="B39" s="101"/>
      <c r="C39" s="101">
        <f t="shared" si="4"/>
        <v>4.2281640998676998E-2</v>
      </c>
      <c r="D39" s="101"/>
      <c r="E39" s="192">
        <f t="shared" si="5"/>
        <v>5.1502596879989745E-3</v>
      </c>
      <c r="F39" s="101"/>
      <c r="G39" s="101"/>
      <c r="H39" s="101"/>
    </row>
    <row r="40" spans="1:15" x14ac:dyDescent="0.2">
      <c r="A40" s="192">
        <v>-9.6388524133903447E-2</v>
      </c>
      <c r="B40" s="101"/>
      <c r="C40" s="101">
        <f t="shared" si="4"/>
        <v>4.2281640998676998E-2</v>
      </c>
      <c r="D40" s="101"/>
      <c r="E40" s="192">
        <f t="shared" si="5"/>
        <v>0.13867016513258046</v>
      </c>
      <c r="F40" s="101"/>
      <c r="G40" s="101"/>
      <c r="H40" s="101"/>
    </row>
    <row r="41" spans="1:15" x14ac:dyDescent="0.2">
      <c r="A41" s="192">
        <v>-1.8292240150114943E-2</v>
      </c>
      <c r="B41" s="101"/>
      <c r="C41" s="101">
        <f t="shared" si="4"/>
        <v>4.2281640998676998E-2</v>
      </c>
      <c r="D41" s="101"/>
      <c r="E41" s="192">
        <f t="shared" si="5"/>
        <v>6.057388114879194E-2</v>
      </c>
      <c r="F41" s="101"/>
      <c r="G41" s="101"/>
      <c r="H41" s="101"/>
    </row>
    <row r="42" spans="1:15" x14ac:dyDescent="0.2">
      <c r="A42" s="192">
        <v>0.1665182527644895</v>
      </c>
      <c r="B42" s="101"/>
      <c r="C42" s="101">
        <f t="shared" si="4"/>
        <v>4.2281640998676998E-2</v>
      </c>
      <c r="D42" s="101"/>
      <c r="E42" s="192">
        <f t="shared" si="5"/>
        <v>0.12423661176581251</v>
      </c>
      <c r="F42" s="101"/>
      <c r="G42" s="101"/>
      <c r="H42" s="101"/>
    </row>
    <row r="43" spans="1:15" x14ac:dyDescent="0.2">
      <c r="A43" s="192">
        <v>8.9583505354389442E-2</v>
      </c>
      <c r="B43" s="101"/>
      <c r="C43" s="101">
        <f t="shared" si="4"/>
        <v>4.2281640998676998E-2</v>
      </c>
      <c r="D43" s="101"/>
      <c r="E43" s="192">
        <f t="shared" si="5"/>
        <v>4.7301864355712445E-2</v>
      </c>
      <c r="F43" s="101"/>
      <c r="G43" s="101"/>
      <c r="H43" s="101"/>
    </row>
    <row r="44" spans="1:15" x14ac:dyDescent="0.2">
      <c r="A44" s="192">
        <v>0.25277097556213018</v>
      </c>
      <c r="B44" s="101"/>
      <c r="C44" s="101">
        <f t="shared" si="4"/>
        <v>4.2281640998676998E-2</v>
      </c>
      <c r="D44" s="101"/>
      <c r="E44" s="192">
        <f t="shared" si="5"/>
        <v>0.2104893345634532</v>
      </c>
      <c r="F44" s="101"/>
      <c r="G44" s="101"/>
      <c r="H44" s="101"/>
    </row>
    <row r="45" spans="1:15" x14ac:dyDescent="0.2">
      <c r="A45" s="192">
        <v>0.18094246139617909</v>
      </c>
      <c r="B45" s="101"/>
      <c r="C45" s="101">
        <f t="shared" si="4"/>
        <v>4.2281640998676998E-2</v>
      </c>
      <c r="D45" s="101"/>
      <c r="E45" s="192">
        <f t="shared" si="5"/>
        <v>0.1386608203975021</v>
      </c>
      <c r="F45" s="101"/>
      <c r="G45" s="101"/>
      <c r="H45" s="101"/>
    </row>
    <row r="46" spans="1:15" x14ac:dyDescent="0.2">
      <c r="A46" s="192">
        <v>0.20640315247703703</v>
      </c>
      <c r="B46" s="101"/>
      <c r="C46" s="101">
        <f t="shared" si="4"/>
        <v>4.2281640998676998E-2</v>
      </c>
      <c r="D46" s="101"/>
      <c r="E46" s="192">
        <f t="shared" si="5"/>
        <v>0.16412151147836002</v>
      </c>
      <c r="F46" s="101"/>
      <c r="G46" s="101"/>
      <c r="H46" s="101"/>
    </row>
    <row r="47" spans="1:15" x14ac:dyDescent="0.2">
      <c r="A47" s="192">
        <v>-1.5100438526127235E-2</v>
      </c>
      <c r="B47" s="101"/>
      <c r="C47" s="101">
        <f t="shared" si="4"/>
        <v>4.2281640998676998E-2</v>
      </c>
      <c r="D47" s="101"/>
      <c r="E47" s="192">
        <f t="shared" si="5"/>
        <v>5.738207952480423E-2</v>
      </c>
      <c r="F47" s="101"/>
      <c r="G47" s="101"/>
      <c r="H47" s="101"/>
    </row>
    <row r="48" spans="1:15" x14ac:dyDescent="0.2">
      <c r="A48" s="192">
        <v>-2.4841239323251593E-3</v>
      </c>
      <c r="B48" s="101"/>
      <c r="C48" s="101">
        <f t="shared" si="4"/>
        <v>4.2281640998676998E-2</v>
      </c>
      <c r="D48" s="101"/>
      <c r="E48" s="192">
        <f t="shared" si="5"/>
        <v>4.4765764931002157E-2</v>
      </c>
      <c r="F48" s="101"/>
      <c r="G48" s="101"/>
      <c r="H48" s="101"/>
    </row>
    <row r="49" spans="1:8" x14ac:dyDescent="0.2">
      <c r="A49" s="192">
        <v>-1.2621936837626642E-2</v>
      </c>
      <c r="B49" s="101"/>
      <c r="C49" s="101">
        <f t="shared" si="4"/>
        <v>4.2281640998676998E-2</v>
      </c>
      <c r="D49" s="101"/>
      <c r="E49" s="192">
        <f t="shared" si="5"/>
        <v>5.4903577836303639E-2</v>
      </c>
      <c r="F49" s="101"/>
      <c r="G49" s="101"/>
      <c r="H49" s="101"/>
    </row>
    <row r="50" spans="1:8" x14ac:dyDescent="0.2">
      <c r="A50" s="192">
        <v>8.8477537597293571E-2</v>
      </c>
      <c r="B50" s="101"/>
      <c r="C50" s="101">
        <f t="shared" si="4"/>
        <v>4.2281640998676998E-2</v>
      </c>
      <c r="D50" s="101"/>
      <c r="E50" s="192">
        <f t="shared" si="5"/>
        <v>4.6195896598616573E-2</v>
      </c>
      <c r="F50" s="101"/>
      <c r="G50" s="101"/>
      <c r="H50" s="101"/>
    </row>
    <row r="51" spans="1:8" x14ac:dyDescent="0.2">
      <c r="A51" s="192">
        <v>1.0266734963442976E-2</v>
      </c>
      <c r="B51" s="101"/>
      <c r="C51" s="101">
        <f t="shared" si="4"/>
        <v>4.2281640998676998E-2</v>
      </c>
      <c r="D51" s="101"/>
      <c r="E51" s="192">
        <f t="shared" si="5"/>
        <v>3.201490603523402E-2</v>
      </c>
      <c r="F51" s="101"/>
      <c r="G51" s="101"/>
      <c r="H51" s="101"/>
    </row>
    <row r="52" spans="1:8" x14ac:dyDescent="0.2">
      <c r="A52" s="192">
        <v>1.9925341803532504E-2</v>
      </c>
      <c r="B52" s="101"/>
      <c r="C52" s="101">
        <f t="shared" si="4"/>
        <v>4.2281640998676998E-2</v>
      </c>
      <c r="D52" s="101"/>
      <c r="E52" s="192">
        <f t="shared" si="5"/>
        <v>2.2356299195144494E-2</v>
      </c>
      <c r="F52" s="101"/>
      <c r="G52" s="101"/>
      <c r="H52" s="101"/>
    </row>
    <row r="53" spans="1:8" x14ac:dyDescent="0.2">
      <c r="A53" s="192">
        <v>6.2937227090198652E-2</v>
      </c>
      <c r="B53" s="101"/>
      <c r="C53" s="101">
        <f t="shared" si="4"/>
        <v>4.2281640998676998E-2</v>
      </c>
      <c r="D53" s="101"/>
      <c r="E53" s="192">
        <f t="shared" si="5"/>
        <v>2.0655586091521655E-2</v>
      </c>
      <c r="F53" s="101"/>
      <c r="G53" s="101"/>
      <c r="H53" s="101"/>
    </row>
    <row r="54" spans="1:8" x14ac:dyDescent="0.2">
      <c r="A54" s="192">
        <v>7.4308469902652802E-2</v>
      </c>
      <c r="B54" s="101"/>
      <c r="C54" s="101">
        <f t="shared" si="4"/>
        <v>4.2281640998676998E-2</v>
      </c>
      <c r="D54" s="101"/>
      <c r="E54" s="192">
        <f t="shared" si="5"/>
        <v>3.2026828903975804E-2</v>
      </c>
      <c r="F54" s="101"/>
      <c r="G54" s="101"/>
      <c r="H54" s="101"/>
    </row>
    <row r="55" spans="1:8" x14ac:dyDescent="0.2">
      <c r="A55" s="192">
        <v>6.8646911221430223E-3</v>
      </c>
      <c r="B55" s="101"/>
      <c r="C55" s="101">
        <f t="shared" si="4"/>
        <v>4.2281640998676998E-2</v>
      </c>
      <c r="D55" s="101"/>
      <c r="E55" s="192">
        <f t="shared" si="5"/>
        <v>3.5416949876533974E-2</v>
      </c>
      <c r="F55" s="101"/>
      <c r="G55" s="101"/>
      <c r="H55" s="101"/>
    </row>
    <row r="56" spans="1:8" x14ac:dyDescent="0.2">
      <c r="A56" s="192">
        <v>7.9622912102657845E-2</v>
      </c>
      <c r="B56" s="101"/>
      <c r="C56" s="101">
        <f t="shared" si="4"/>
        <v>4.2281640998676998E-2</v>
      </c>
      <c r="D56" s="101"/>
      <c r="E56" s="192">
        <f t="shared" si="5"/>
        <v>3.7341271103980847E-2</v>
      </c>
      <c r="F56" s="101"/>
      <c r="G56" s="101"/>
      <c r="H56" s="101"/>
    </row>
    <row r="57" spans="1:8" x14ac:dyDescent="0.2">
      <c r="A57" s="192">
        <v>-2.1149739144980789E-2</v>
      </c>
      <c r="B57" s="101"/>
      <c r="C57" s="101">
        <f t="shared" si="4"/>
        <v>4.2281640998676998E-2</v>
      </c>
      <c r="D57" s="101"/>
      <c r="E57" s="192">
        <f t="shared" si="5"/>
        <v>6.343138014365779E-2</v>
      </c>
      <c r="F57" s="101"/>
      <c r="G57" s="101"/>
      <c r="H57" s="101"/>
    </row>
    <row r="58" spans="1:8" x14ac:dyDescent="0.2">
      <c r="A58" s="192">
        <v>8.6731957920756206E-2</v>
      </c>
      <c r="B58" s="101"/>
      <c r="C58" s="101">
        <f t="shared" si="4"/>
        <v>4.2281640998676998E-2</v>
      </c>
      <c r="D58" s="101"/>
      <c r="E58" s="192">
        <f t="shared" si="5"/>
        <v>4.4450316922079208E-2</v>
      </c>
      <c r="F58" s="101"/>
      <c r="G58" s="101"/>
      <c r="H58" s="101"/>
    </row>
    <row r="59" spans="1:8" x14ac:dyDescent="0.2">
      <c r="A59" s="192">
        <v>7.4088891366676193E-2</v>
      </c>
      <c r="B59" s="101"/>
      <c r="C59" s="101">
        <f t="shared" si="4"/>
        <v>4.2281640998676998E-2</v>
      </c>
      <c r="D59" s="101"/>
      <c r="E59" s="192">
        <f t="shared" si="5"/>
        <v>3.1807250367999196E-2</v>
      </c>
      <c r="F59" s="101"/>
      <c r="G59" s="101"/>
      <c r="H59" s="101"/>
    </row>
    <row r="60" spans="1:8" x14ac:dyDescent="0.2">
      <c r="A60" s="192">
        <v>-3.2253020516672289E-2</v>
      </c>
      <c r="B60" s="101"/>
      <c r="C60" s="101">
        <f t="shared" si="4"/>
        <v>4.2281640998676998E-2</v>
      </c>
      <c r="D60" s="101"/>
      <c r="E60" s="192">
        <f t="shared" si="5"/>
        <v>7.4534661515349293E-2</v>
      </c>
      <c r="F60" s="101"/>
      <c r="G60" s="101"/>
      <c r="H60" s="101"/>
    </row>
    <row r="61" spans="1:8" x14ac:dyDescent="0.2">
      <c r="A61" s="192">
        <v>6.8344008716670734E-2</v>
      </c>
      <c r="B61" s="101"/>
      <c r="C61" s="101">
        <f t="shared" si="4"/>
        <v>4.2281640998676998E-2</v>
      </c>
      <c r="D61" s="101"/>
      <c r="E61" s="192">
        <f t="shared" si="5"/>
        <v>2.6062367717993737E-2</v>
      </c>
      <c r="F61" s="101"/>
      <c r="G61" s="101"/>
      <c r="H61" s="101"/>
    </row>
    <row r="62" spans="1:8" x14ac:dyDescent="0.2">
      <c r="A62" s="192">
        <v>-6.6063524481778206E-3</v>
      </c>
      <c r="B62" s="101"/>
      <c r="C62" s="101">
        <f t="shared" si="4"/>
        <v>4.2281640998676998E-2</v>
      </c>
      <c r="D62" s="101"/>
      <c r="E62" s="192">
        <f t="shared" si="5"/>
        <v>4.8887993446854822E-2</v>
      </c>
      <c r="F62" s="101"/>
      <c r="G62" s="101"/>
      <c r="H62" s="101"/>
    </row>
    <row r="63" spans="1:8" x14ac:dyDescent="0.2">
      <c r="A63" s="192">
        <v>-7.6471038093523E-2</v>
      </c>
      <c r="B63" s="101"/>
      <c r="C63" s="101">
        <f t="shared" si="4"/>
        <v>4.2281640998676998E-2</v>
      </c>
      <c r="D63" s="101"/>
      <c r="E63" s="192">
        <f t="shared" si="5"/>
        <v>0.1187526790922</v>
      </c>
      <c r="F63" s="101"/>
      <c r="G63" s="101"/>
      <c r="H63" s="101"/>
    </row>
    <row r="64" spans="1:8" x14ac:dyDescent="0.2">
      <c r="A64" s="192">
        <v>6.4206037481066638E-2</v>
      </c>
      <c r="B64" s="101"/>
      <c r="C64" s="101">
        <f t="shared" si="4"/>
        <v>4.2281640998676998E-2</v>
      </c>
      <c r="D64" s="101"/>
      <c r="E64" s="192">
        <f t="shared" si="5"/>
        <v>2.1924396482389641E-2</v>
      </c>
      <c r="F64" s="101"/>
      <c r="G64" s="101"/>
      <c r="H64" s="101"/>
    </row>
    <row r="65" spans="1:8" x14ac:dyDescent="0.2">
      <c r="A65" s="192">
        <v>7.2673246810632683E-2</v>
      </c>
      <c r="B65" s="101"/>
      <c r="C65" s="101">
        <f t="shared" si="4"/>
        <v>4.2281640998676998E-2</v>
      </c>
      <c r="D65" s="101"/>
      <c r="E65" s="192">
        <f t="shared" si="5"/>
        <v>3.0391605811955685E-2</v>
      </c>
      <c r="F65" s="101"/>
      <c r="G65" s="101"/>
      <c r="H65" s="101"/>
    </row>
    <row r="66" spans="1:8" x14ac:dyDescent="0.2">
      <c r="A66" s="192">
        <v>-7.1349090706285638E-3</v>
      </c>
      <c r="B66" s="101"/>
      <c r="C66" s="101">
        <f t="shared" ref="C66:C94" si="6">AVERAGE($A$2:$A$94)</f>
        <v>4.2281640998676998E-2</v>
      </c>
      <c r="D66" s="101"/>
      <c r="E66" s="192">
        <f t="shared" ref="E66:E94" si="7">ABS(A66-C66)</f>
        <v>4.9416550069305565E-2</v>
      </c>
      <c r="F66" s="101"/>
      <c r="G66" s="101"/>
      <c r="H66" s="101"/>
    </row>
    <row r="67" spans="1:8" x14ac:dyDescent="0.2">
      <c r="A67" s="192">
        <v>4.3179011220253687E-2</v>
      </c>
      <c r="B67" s="101"/>
      <c r="C67" s="101">
        <f t="shared" si="6"/>
        <v>4.2281640998676998E-2</v>
      </c>
      <c r="D67" s="101"/>
      <c r="E67" s="192">
        <f t="shared" si="7"/>
        <v>8.9737022157668905E-4</v>
      </c>
      <c r="F67" s="101"/>
      <c r="G67" s="101"/>
      <c r="H67" s="101"/>
    </row>
    <row r="68" spans="1:8" x14ac:dyDescent="0.2">
      <c r="A68" s="192">
        <v>-1.2259656842677453E-2</v>
      </c>
      <c r="B68" s="101"/>
      <c r="C68" s="101">
        <f t="shared" si="6"/>
        <v>4.2281640998676998E-2</v>
      </c>
      <c r="D68" s="101"/>
      <c r="E68" s="192">
        <f t="shared" si="7"/>
        <v>5.4541297841354447E-2</v>
      </c>
      <c r="F68" s="101"/>
      <c r="G68" s="101"/>
      <c r="H68" s="101"/>
    </row>
    <row r="69" spans="1:8" x14ac:dyDescent="0.2">
      <c r="A69" s="192">
        <v>0.12530924225767787</v>
      </c>
      <c r="B69" s="101"/>
      <c r="C69" s="101">
        <f t="shared" si="6"/>
        <v>4.2281640998676998E-2</v>
      </c>
      <c r="D69" s="101"/>
      <c r="E69" s="192">
        <f t="shared" si="7"/>
        <v>8.3027601259000869E-2</v>
      </c>
      <c r="F69" s="101"/>
      <c r="G69" s="101"/>
      <c r="H69" s="101"/>
    </row>
    <row r="70" spans="1:8" x14ac:dyDescent="0.2">
      <c r="A70" s="192">
        <v>0.14839258741207023</v>
      </c>
      <c r="B70" s="101"/>
      <c r="C70" s="101">
        <f t="shared" si="6"/>
        <v>4.2281640998676998E-2</v>
      </c>
      <c r="D70" s="101"/>
      <c r="E70" s="192">
        <f t="shared" si="7"/>
        <v>0.10611094641339323</v>
      </c>
      <c r="F70" s="101"/>
      <c r="G70" s="101"/>
      <c r="H70" s="101"/>
    </row>
    <row r="71" spans="1:8" x14ac:dyDescent="0.2">
      <c r="A71" s="192">
        <v>-3.5564828194723688E-2</v>
      </c>
      <c r="B71" s="101"/>
      <c r="C71" s="101">
        <f t="shared" si="6"/>
        <v>4.2281640998676998E-2</v>
      </c>
      <c r="D71" s="101"/>
      <c r="E71" s="192">
        <f t="shared" si="7"/>
        <v>7.7846469193400686E-2</v>
      </c>
      <c r="F71" s="101"/>
      <c r="G71" s="101"/>
      <c r="H71" s="101"/>
    </row>
    <row r="72" spans="1:8" x14ac:dyDescent="0.2">
      <c r="A72" s="192">
        <v>5.6474847944686074E-2</v>
      </c>
      <c r="B72" s="101"/>
      <c r="C72" s="101">
        <f t="shared" si="6"/>
        <v>4.2281640998676998E-2</v>
      </c>
      <c r="D72" s="101"/>
      <c r="E72" s="192">
        <f t="shared" si="7"/>
        <v>1.4193206946009077E-2</v>
      </c>
      <c r="F72" s="101"/>
      <c r="G72" s="101"/>
      <c r="H72" s="101"/>
    </row>
    <row r="73" spans="1:8" x14ac:dyDescent="0.2">
      <c r="A73" s="192">
        <v>4.7354738774244273E-2</v>
      </c>
      <c r="B73" s="101"/>
      <c r="C73" s="101">
        <f t="shared" si="6"/>
        <v>4.2281640998676998E-2</v>
      </c>
      <c r="D73" s="101"/>
      <c r="E73" s="192">
        <f t="shared" si="7"/>
        <v>5.0730977755672757E-3</v>
      </c>
      <c r="F73" s="101"/>
      <c r="G73" s="101"/>
      <c r="H73" s="101"/>
    </row>
    <row r="74" spans="1:8" x14ac:dyDescent="0.2">
      <c r="A74" s="192">
        <v>1.5377039898524026E-2</v>
      </c>
      <c r="B74" s="101"/>
      <c r="C74" s="101">
        <f t="shared" si="6"/>
        <v>4.2281640998676998E-2</v>
      </c>
      <c r="D74" s="101"/>
      <c r="E74" s="192">
        <f t="shared" si="7"/>
        <v>2.6904601100152969E-2</v>
      </c>
      <c r="F74" s="101"/>
      <c r="G74" s="101"/>
      <c r="H74" s="101"/>
    </row>
    <row r="75" spans="1:8" x14ac:dyDescent="0.2">
      <c r="A75" s="192">
        <v>0.10106246826356073</v>
      </c>
      <c r="B75" s="101"/>
      <c r="C75" s="101">
        <f t="shared" si="6"/>
        <v>4.2281640998676998E-2</v>
      </c>
      <c r="D75" s="101"/>
      <c r="E75" s="192">
        <f t="shared" si="7"/>
        <v>5.8780827264883734E-2</v>
      </c>
      <c r="F75" s="101"/>
      <c r="G75" s="101"/>
      <c r="H75" s="101"/>
    </row>
    <row r="76" spans="1:8" x14ac:dyDescent="0.2">
      <c r="A76" s="192">
        <v>-5.0983127201625247E-2</v>
      </c>
      <c r="B76" s="101"/>
      <c r="C76" s="101">
        <f t="shared" si="6"/>
        <v>4.2281640998676998E-2</v>
      </c>
      <c r="D76" s="101"/>
      <c r="E76" s="192">
        <f t="shared" si="7"/>
        <v>9.3264768200302245E-2</v>
      </c>
      <c r="F76" s="101"/>
      <c r="G76" s="101"/>
      <c r="H76" s="101"/>
    </row>
    <row r="77" spans="1:8" x14ac:dyDescent="0.2">
      <c r="A77" s="192">
        <v>-1.3467540670020274E-2</v>
      </c>
      <c r="B77" s="101"/>
      <c r="C77" s="101">
        <f t="shared" si="6"/>
        <v>4.2281640998676998E-2</v>
      </c>
      <c r="D77" s="101"/>
      <c r="E77" s="192">
        <f t="shared" si="7"/>
        <v>5.5749181668697273E-2</v>
      </c>
      <c r="F77" s="101"/>
      <c r="G77" s="101"/>
      <c r="H77" s="101"/>
    </row>
    <row r="78" spans="1:8" x14ac:dyDescent="0.2">
      <c r="A78" s="192">
        <v>-4.4667051360542241E-2</v>
      </c>
      <c r="B78" s="101"/>
      <c r="C78" s="101">
        <f t="shared" si="6"/>
        <v>4.2281640998676998E-2</v>
      </c>
      <c r="D78" s="101"/>
      <c r="E78" s="192">
        <f t="shared" si="7"/>
        <v>8.6948692359219232E-2</v>
      </c>
      <c r="F78" s="101"/>
      <c r="G78" s="101"/>
      <c r="H78" s="101"/>
    </row>
    <row r="79" spans="1:8" x14ac:dyDescent="0.2">
      <c r="A79" s="192">
        <v>3.2532948589695493E-2</v>
      </c>
      <c r="B79" s="101"/>
      <c r="C79" s="101">
        <f t="shared" si="6"/>
        <v>4.2281640998676998E-2</v>
      </c>
      <c r="D79" s="101"/>
      <c r="E79" s="192">
        <f t="shared" si="7"/>
        <v>9.7486924089815047E-3</v>
      </c>
      <c r="F79" s="101"/>
      <c r="G79" s="101"/>
      <c r="H79" s="101"/>
    </row>
    <row r="80" spans="1:8" x14ac:dyDescent="0.2">
      <c r="A80" s="192">
        <v>-2.1824810350753687E-2</v>
      </c>
      <c r="B80" s="101"/>
      <c r="C80" s="101">
        <f t="shared" si="6"/>
        <v>4.2281640998676998E-2</v>
      </c>
      <c r="D80" s="101"/>
      <c r="E80" s="192">
        <f t="shared" si="7"/>
        <v>6.4106451349430688E-2</v>
      </c>
      <c r="F80" s="101"/>
      <c r="G80" s="101"/>
      <c r="H80" s="101"/>
    </row>
    <row r="81" spans="1:8" x14ac:dyDescent="0.2">
      <c r="A81" s="192">
        <v>-7.4302986926797418E-3</v>
      </c>
      <c r="B81" s="101"/>
      <c r="C81" s="101">
        <f t="shared" si="6"/>
        <v>4.2281640998676998E-2</v>
      </c>
      <c r="D81" s="101"/>
      <c r="E81" s="192">
        <f t="shared" si="7"/>
        <v>4.9711939691356739E-2</v>
      </c>
      <c r="F81" s="101"/>
      <c r="G81" s="101"/>
      <c r="H81" s="101"/>
    </row>
    <row r="82" spans="1:8" x14ac:dyDescent="0.2">
      <c r="A82" s="192">
        <v>3.9637277470284504E-2</v>
      </c>
      <c r="B82" s="101"/>
      <c r="C82" s="101">
        <f t="shared" si="6"/>
        <v>4.2281640998676998E-2</v>
      </c>
      <c r="D82" s="101"/>
      <c r="E82" s="192">
        <f t="shared" si="7"/>
        <v>2.6443635283924932E-3</v>
      </c>
      <c r="F82" s="101"/>
      <c r="G82" s="101"/>
      <c r="H82" s="101"/>
    </row>
    <row r="83" spans="1:8" x14ac:dyDescent="0.2">
      <c r="A83" s="192">
        <v>-1.0992517380837485E-3</v>
      </c>
      <c r="B83" s="101"/>
      <c r="C83" s="101">
        <f t="shared" si="6"/>
        <v>4.2281640998676998E-2</v>
      </c>
      <c r="D83" s="101"/>
      <c r="E83" s="192">
        <f t="shared" si="7"/>
        <v>4.3380892736760747E-2</v>
      </c>
      <c r="F83" s="101"/>
      <c r="G83" s="101"/>
      <c r="H83" s="101"/>
    </row>
    <row r="84" spans="1:8" x14ac:dyDescent="0.2">
      <c r="A84" s="192">
        <v>-8.1399133775943329E-3</v>
      </c>
      <c r="B84" s="101"/>
      <c r="C84" s="101">
        <f t="shared" si="6"/>
        <v>4.2281640998676998E-2</v>
      </c>
      <c r="D84" s="101"/>
      <c r="E84" s="192">
        <f t="shared" si="7"/>
        <v>5.0421554376271327E-2</v>
      </c>
      <c r="F84" s="101"/>
      <c r="G84" s="101"/>
      <c r="H84" s="101"/>
    </row>
    <row r="85" spans="1:8" x14ac:dyDescent="0.2">
      <c r="A85" s="192">
        <v>4.4377729235520608E-3</v>
      </c>
      <c r="B85" s="101"/>
      <c r="C85" s="101">
        <f t="shared" si="6"/>
        <v>4.2281640998676998E-2</v>
      </c>
      <c r="D85" s="101"/>
      <c r="E85" s="192">
        <f t="shared" si="7"/>
        <v>3.7843868075124937E-2</v>
      </c>
      <c r="F85" s="101"/>
      <c r="G85" s="101"/>
      <c r="H85" s="101"/>
    </row>
    <row r="86" spans="1:8" x14ac:dyDescent="0.2">
      <c r="A86" s="192">
        <v>5.471112021318731E-2</v>
      </c>
      <c r="B86" s="101"/>
      <c r="C86" s="101">
        <f t="shared" si="6"/>
        <v>4.2281640998676998E-2</v>
      </c>
      <c r="D86" s="101"/>
      <c r="E86" s="192">
        <f t="shared" si="7"/>
        <v>1.2429479214510313E-2</v>
      </c>
      <c r="F86" s="101"/>
      <c r="G86" s="101"/>
      <c r="H86" s="101"/>
    </row>
    <row r="87" spans="1:8" x14ac:dyDescent="0.2">
      <c r="A87" s="192">
        <v>8.5423616632832031E-2</v>
      </c>
      <c r="B87" s="101"/>
      <c r="C87" s="101">
        <f t="shared" si="6"/>
        <v>4.2281640998676998E-2</v>
      </c>
      <c r="D87" s="101"/>
      <c r="E87" s="192">
        <f t="shared" si="7"/>
        <v>4.3141975634155033E-2</v>
      </c>
      <c r="F87" s="101"/>
      <c r="G87" s="101"/>
      <c r="H87" s="101"/>
    </row>
    <row r="88" spans="1:8" x14ac:dyDescent="0.2">
      <c r="A88" s="192">
        <v>-1.0424109102205138E-2</v>
      </c>
      <c r="B88" s="101"/>
      <c r="C88" s="101">
        <f t="shared" si="6"/>
        <v>4.2281640998676998E-2</v>
      </c>
      <c r="D88" s="101"/>
      <c r="E88" s="192">
        <f t="shared" si="7"/>
        <v>5.2705750100882132E-2</v>
      </c>
      <c r="F88" s="101"/>
      <c r="G88" s="101"/>
      <c r="H88" s="101"/>
    </row>
    <row r="89" spans="1:8" x14ac:dyDescent="0.2">
      <c r="A89" s="192">
        <v>3.6878623346945257E-2</v>
      </c>
      <c r="B89" s="101"/>
      <c r="C89" s="101">
        <f t="shared" si="6"/>
        <v>4.2281640998676998E-2</v>
      </c>
      <c r="D89" s="101"/>
      <c r="E89" s="192">
        <f t="shared" si="7"/>
        <v>5.403017651731741E-3</v>
      </c>
      <c r="F89" s="101"/>
      <c r="G89" s="101"/>
      <c r="H89" s="101"/>
    </row>
    <row r="90" spans="1:8" x14ac:dyDescent="0.2">
      <c r="A90" s="192">
        <v>-2.8756173581696284E-2</v>
      </c>
      <c r="B90" s="101"/>
      <c r="C90" s="101">
        <f t="shared" si="6"/>
        <v>4.2281640998676998E-2</v>
      </c>
      <c r="D90" s="101"/>
      <c r="E90" s="192">
        <f t="shared" si="7"/>
        <v>7.1037814580373282E-2</v>
      </c>
      <c r="F90" s="101"/>
      <c r="G90" s="101"/>
      <c r="H90" s="101"/>
    </row>
    <row r="91" spans="1:8" x14ac:dyDescent="0.2">
      <c r="A91" s="192">
        <v>8.6969157979881265E-2</v>
      </c>
      <c r="B91" s="101"/>
      <c r="C91" s="101">
        <f t="shared" si="6"/>
        <v>4.2281640998676998E-2</v>
      </c>
      <c r="D91" s="101"/>
      <c r="E91" s="192">
        <f t="shared" si="7"/>
        <v>4.4687516981204267E-2</v>
      </c>
      <c r="F91" s="101"/>
      <c r="G91" s="101"/>
      <c r="H91" s="101"/>
    </row>
    <row r="92" spans="1:8" x14ac:dyDescent="0.2">
      <c r="A92" s="192">
        <v>4.1570840701505601E-2</v>
      </c>
      <c r="B92" s="101"/>
      <c r="C92" s="101">
        <f t="shared" si="6"/>
        <v>4.2281640998676998E-2</v>
      </c>
      <c r="D92" s="101"/>
      <c r="E92" s="192">
        <f t="shared" si="7"/>
        <v>7.1080029717139614E-4</v>
      </c>
      <c r="F92" s="101"/>
      <c r="G92" s="101"/>
      <c r="H92" s="101"/>
    </row>
    <row r="93" spans="1:8" x14ac:dyDescent="0.2">
      <c r="A93" s="192">
        <v>7.4856586592418855E-4</v>
      </c>
      <c r="B93" s="101"/>
      <c r="C93" s="101">
        <f t="shared" si="6"/>
        <v>4.2281640998676998E-2</v>
      </c>
      <c r="D93" s="101"/>
      <c r="E93" s="192">
        <f t="shared" si="7"/>
        <v>4.1533075132752811E-2</v>
      </c>
      <c r="F93" s="101"/>
      <c r="G93" s="101"/>
      <c r="H93" s="101"/>
    </row>
    <row r="94" spans="1:8" x14ac:dyDescent="0.2">
      <c r="A94" s="192">
        <v>5.3438936945619919E-3</v>
      </c>
      <c r="B94" s="101"/>
      <c r="C94" s="101">
        <f t="shared" si="6"/>
        <v>4.2281640998676998E-2</v>
      </c>
      <c r="D94" s="101"/>
      <c r="E94" s="192">
        <f t="shared" si="7"/>
        <v>3.6937747304115004E-2</v>
      </c>
      <c r="F94" s="101"/>
      <c r="G94" s="101"/>
      <c r="H94" s="101"/>
    </row>
  </sheetData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18</vt:i4>
      </vt:variant>
    </vt:vector>
  </HeadingPairs>
  <TitlesOfParts>
    <vt:vector size="18" baseType="lpstr">
      <vt:lpstr>Dataset</vt:lpstr>
      <vt:lpstr>Fixed (gammel)</vt:lpstr>
      <vt:lpstr>Book (gammel)</vt:lpstr>
      <vt:lpstr>Fixed</vt:lpstr>
      <vt:lpstr>Book</vt:lpstr>
      <vt:lpstr>Median Residuals</vt:lpstr>
      <vt:lpstr>Levenes Residuals</vt:lpstr>
      <vt:lpstr>Median Test</vt:lpstr>
      <vt:lpstr>Levenes Test</vt:lpstr>
      <vt:lpstr>Fordeling Proceeds</vt:lpstr>
      <vt:lpstr>Fordeling Mcap</vt:lpstr>
      <vt:lpstr>Ranking</vt:lpstr>
      <vt:lpstr>Analyse</vt:lpstr>
      <vt:lpstr>Reg. input</vt:lpstr>
      <vt:lpstr>Data</vt:lpstr>
      <vt:lpstr>OSEBX.OL</vt:lpstr>
      <vt:lpstr>Sheet1</vt:lpstr>
      <vt:lpstr>Sheet2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Myklevold, Christoffer</dc:creator>
  <cp:lastModifiedBy>Myklevold, Christoffer</cp:lastModifiedBy>
  <dcterms:created xsi:type="dcterms:W3CDTF">2017-08-30T11:00:32Z</dcterms:created>
  <dcterms:modified xsi:type="dcterms:W3CDTF">2017-08-30T11:15:40Z</dcterms:modified>
</cp:coreProperties>
</file>